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5docs\2505706\"/>
    </mc:Choice>
  </mc:AlternateContent>
  <xr:revisionPtr revIDLastSave="0" documentId="8_{F1EC481F-69DB-4752-B89E-20AB8F444631}" xr6:coauthVersionLast="47" xr6:coauthVersionMax="47" xr10:uidLastSave="{00000000-0000-0000-0000-000000000000}"/>
  <bookViews>
    <workbookView xWindow="885" yWindow="855" windowWidth="24315" windowHeight="19875" xr2:uid="{2ACFF037-C9C5-484C-8093-8239E380756D}"/>
  </bookViews>
  <sheets>
    <sheet name="Service Size Tabulation" sheetId="55" r:id="rId1"/>
    <sheet name="Plant Data" sheetId="1" r:id="rId2"/>
    <sheet name="Input" sheetId="9" r:id="rId3"/>
    <sheet name="Plant AB" sheetId="26" r:id="rId4"/>
    <sheet name="Page 4" sheetId="53" r:id="rId5"/>
    <sheet name="Ex5.03p1" sheetId="22" r:id="rId6"/>
    <sheet name="Ex5.03p2" sheetId="44" r:id="rId7"/>
    <sheet name="Ex5.03p3" sheetId="45" r:id="rId8"/>
    <sheet name="Ex5.03p4" sheetId="46" r:id="rId9"/>
    <sheet name="Ex5.03p5" sheetId="47" r:id="rId10"/>
    <sheet name="Ex5.03p6" sheetId="48" r:id="rId11"/>
  </sheets>
  <definedNames>
    <definedName name="_xlnm._FilterDatabase" localSheetId="2" hidden="1">Input!$C$6:$E$75</definedName>
    <definedName name="_xlnm._FilterDatabase" localSheetId="3" hidden="1">'Plant AB'!$A$232:$O$232</definedName>
    <definedName name="_xlnm._FilterDatabase" localSheetId="1" hidden="1">'Plant Data'!$A$7:$AW$5503</definedName>
    <definedName name="FootageReport">#REF!</definedName>
    <definedName name="Main">Input!$M$117:$N$137</definedName>
    <definedName name="maindollars">'Plant Data'!$AV$8:$AV$5503</definedName>
    <definedName name="MeterAndReg">Input!$D$7:$E$75</definedName>
    <definedName name="MeterAndReg2">Input!$K$7:$N$29</definedName>
    <definedName name="mtrdollars">'Plant Data'!$AW$8:$AW$5503</definedName>
    <definedName name="pressure">'Plant Data'!$G$8:$G$5503</definedName>
    <definedName name="_xlnm.Print_Area" localSheetId="5">'Ex5.03p1'!$A$1:$I$60</definedName>
    <definedName name="_xlnm.Print_Area" localSheetId="6">'Ex5.03p2'!$A$1:$L$59</definedName>
    <definedName name="_xlnm.Print_Area" localSheetId="2">Input!$A$6:$H$78</definedName>
    <definedName name="_xlnm.Print_Area" localSheetId="3">'Plant AB'!$A$231:$O$305</definedName>
    <definedName name="_xlnm.Print_Area" localSheetId="1">'Plant Data'!$B$5:$H$7</definedName>
    <definedName name="rating">'Plant Data'!$D$8:$D$5503</definedName>
    <definedName name="Service">Input!$D$115:$E$134</definedName>
    <definedName name="servicedollars">'Plant Data'!$AU$8:$AU$5503</definedName>
    <definedName name="serviceHP">Input!$H$117:$I$130</definedName>
  </definedNames>
  <calcPr calcId="191029"/>
  <pivotCaches>
    <pivotCache cacheId="0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5503" i="1" l="1"/>
  <c r="AY5502" i="1"/>
  <c r="AY5501" i="1"/>
  <c r="AY5500" i="1"/>
  <c r="AY5499" i="1"/>
  <c r="AY5498" i="1"/>
  <c r="AY5497" i="1"/>
  <c r="AY5496" i="1"/>
  <c r="AY5495" i="1"/>
  <c r="AY5494" i="1"/>
  <c r="AY5493" i="1"/>
  <c r="AY5492" i="1"/>
  <c r="AY5491" i="1"/>
  <c r="AY5490" i="1"/>
  <c r="AY5489" i="1"/>
  <c r="AY5488" i="1"/>
  <c r="AY5487" i="1"/>
  <c r="AY5486" i="1"/>
  <c r="AY5485" i="1"/>
  <c r="AY5484" i="1"/>
  <c r="AY5483" i="1"/>
  <c r="AY5482" i="1"/>
  <c r="AY5481" i="1"/>
  <c r="AY5480" i="1"/>
  <c r="AY5479" i="1"/>
  <c r="AY5478" i="1"/>
  <c r="AY5477" i="1"/>
  <c r="AY5476" i="1"/>
  <c r="AY5475" i="1"/>
  <c r="AY5474" i="1"/>
  <c r="AY5473" i="1"/>
  <c r="AY5472" i="1"/>
  <c r="AY5471" i="1"/>
  <c r="AY5470" i="1"/>
  <c r="AY5469" i="1"/>
  <c r="AY5468" i="1"/>
  <c r="AY5467" i="1"/>
  <c r="AY5466" i="1"/>
  <c r="AY5465" i="1"/>
  <c r="AY5464" i="1"/>
  <c r="AY5463" i="1"/>
  <c r="AY5462" i="1"/>
  <c r="AY5461" i="1"/>
  <c r="AY5460" i="1"/>
  <c r="AY5459" i="1"/>
  <c r="AY5458" i="1"/>
  <c r="AY5457" i="1"/>
  <c r="AY5456" i="1"/>
  <c r="AY5455" i="1"/>
  <c r="AY5454" i="1"/>
  <c r="AY5453" i="1"/>
  <c r="AY5452" i="1"/>
  <c r="AY5451" i="1"/>
  <c r="AY5450" i="1"/>
  <c r="AY5449" i="1"/>
  <c r="AY5448" i="1"/>
  <c r="AY5447" i="1"/>
  <c r="AY5446" i="1"/>
  <c r="AY5445" i="1"/>
  <c r="AY5444" i="1"/>
  <c r="AY5443" i="1"/>
  <c r="AY5442" i="1"/>
  <c r="AY5441" i="1"/>
  <c r="AY5440" i="1"/>
  <c r="AY5439" i="1"/>
  <c r="AY5438" i="1"/>
  <c r="AY5437" i="1"/>
  <c r="AY5436" i="1"/>
  <c r="AY5435" i="1"/>
  <c r="AY5434" i="1"/>
  <c r="AY5433" i="1"/>
  <c r="AY5432" i="1"/>
  <c r="AY5431" i="1"/>
  <c r="AY5430" i="1"/>
  <c r="AY5429" i="1"/>
  <c r="AY5428" i="1"/>
  <c r="AY5427" i="1"/>
  <c r="AY5426" i="1"/>
  <c r="AY5425" i="1"/>
  <c r="AY5424" i="1"/>
  <c r="AY5423" i="1"/>
  <c r="AY5422" i="1"/>
  <c r="AY5421" i="1"/>
  <c r="AY5420" i="1"/>
  <c r="AY5419" i="1"/>
  <c r="AY5418" i="1"/>
  <c r="AY5417" i="1"/>
  <c r="AY5416" i="1"/>
  <c r="AY5415" i="1"/>
  <c r="AY5414" i="1"/>
  <c r="AY5413" i="1"/>
  <c r="AY5412" i="1"/>
  <c r="AY5411" i="1"/>
  <c r="AY5410" i="1"/>
  <c r="AY5409" i="1"/>
  <c r="AY5408" i="1"/>
  <c r="AY5407" i="1"/>
  <c r="AY5406" i="1"/>
  <c r="AY5405" i="1"/>
  <c r="AY5404" i="1"/>
  <c r="AY5403" i="1"/>
  <c r="AY5402" i="1"/>
  <c r="AY5401" i="1"/>
  <c r="AY5400" i="1"/>
  <c r="AY5399" i="1"/>
  <c r="AY5398" i="1"/>
  <c r="AY5397" i="1"/>
  <c r="AY5396" i="1"/>
  <c r="AY5395" i="1"/>
  <c r="AY5394" i="1"/>
  <c r="AY5393" i="1"/>
  <c r="AY5392" i="1"/>
  <c r="AY5391" i="1"/>
  <c r="AY5390" i="1"/>
  <c r="AY5389" i="1"/>
  <c r="AY5388" i="1"/>
  <c r="AY5387" i="1"/>
  <c r="AY5386" i="1"/>
  <c r="AY5385" i="1"/>
  <c r="AY5384" i="1"/>
  <c r="AY5383" i="1"/>
  <c r="AY5382" i="1"/>
  <c r="AY5381" i="1"/>
  <c r="AY5380" i="1"/>
  <c r="AY5379" i="1"/>
  <c r="AY5378" i="1"/>
  <c r="AY5377" i="1"/>
  <c r="AY5376" i="1"/>
  <c r="AY5375" i="1"/>
  <c r="AY5374" i="1"/>
  <c r="AY5373" i="1"/>
  <c r="AY5372" i="1"/>
  <c r="AY5371" i="1"/>
  <c r="AY5370" i="1"/>
  <c r="AY5369" i="1"/>
  <c r="AY5368" i="1"/>
  <c r="AY5367" i="1"/>
  <c r="AY5366" i="1"/>
  <c r="AY5365" i="1"/>
  <c r="AY5364" i="1"/>
  <c r="AY5363" i="1"/>
  <c r="AY5362" i="1"/>
  <c r="AY5361" i="1"/>
  <c r="AY5360" i="1"/>
  <c r="AY5359" i="1"/>
  <c r="AY5358" i="1"/>
  <c r="AY5357" i="1"/>
  <c r="AY5356" i="1"/>
  <c r="AY5355" i="1"/>
  <c r="AY5354" i="1"/>
  <c r="AY5353" i="1"/>
  <c r="AY5352" i="1"/>
  <c r="AY5351" i="1"/>
  <c r="AY5350" i="1"/>
  <c r="AY5349" i="1"/>
  <c r="AY5348" i="1"/>
  <c r="AY5347" i="1"/>
  <c r="AY5346" i="1"/>
  <c r="AY5345" i="1"/>
  <c r="AY5344" i="1"/>
  <c r="AY5343" i="1"/>
  <c r="AY5342" i="1"/>
  <c r="AY5341" i="1"/>
  <c r="AY5340" i="1"/>
  <c r="AY5339" i="1"/>
  <c r="AY5338" i="1"/>
  <c r="AY5337" i="1"/>
  <c r="AY5336" i="1"/>
  <c r="AY5335" i="1"/>
  <c r="AY5334" i="1"/>
  <c r="AY5333" i="1"/>
  <c r="AY5332" i="1"/>
  <c r="AY5331" i="1"/>
  <c r="AY5330" i="1"/>
  <c r="AY5329" i="1"/>
  <c r="AY5328" i="1"/>
  <c r="AY5327" i="1"/>
  <c r="AY5326" i="1"/>
  <c r="AY5325" i="1"/>
  <c r="AY5324" i="1"/>
  <c r="AY5323" i="1"/>
  <c r="AY5322" i="1"/>
  <c r="AY5321" i="1"/>
  <c r="AY5320" i="1"/>
  <c r="AY5319" i="1"/>
  <c r="AY5318" i="1"/>
  <c r="AY5317" i="1"/>
  <c r="AY5316" i="1"/>
  <c r="AY5315" i="1"/>
  <c r="AY5314" i="1"/>
  <c r="AY5313" i="1"/>
  <c r="AY5312" i="1"/>
  <c r="AY5311" i="1"/>
  <c r="AY5310" i="1"/>
  <c r="AY5309" i="1"/>
  <c r="AY5308" i="1"/>
  <c r="AY5307" i="1"/>
  <c r="AY5306" i="1"/>
  <c r="AY5305" i="1"/>
  <c r="AY5304" i="1"/>
  <c r="AY5303" i="1"/>
  <c r="AY5302" i="1"/>
  <c r="AY5301" i="1"/>
  <c r="AY5300" i="1"/>
  <c r="AY5299" i="1"/>
  <c r="AY5298" i="1"/>
  <c r="AY5297" i="1"/>
  <c r="AY5296" i="1"/>
  <c r="AY5295" i="1"/>
  <c r="AY5294" i="1"/>
  <c r="AY5293" i="1"/>
  <c r="AY5292" i="1"/>
  <c r="AY5291" i="1"/>
  <c r="AY5290" i="1"/>
  <c r="AY5289" i="1"/>
  <c r="AY5288" i="1"/>
  <c r="AY5287" i="1"/>
  <c r="AY5286" i="1"/>
  <c r="AY5285" i="1"/>
  <c r="AY5284" i="1"/>
  <c r="AY5283" i="1"/>
  <c r="AY5282" i="1"/>
  <c r="AY5281" i="1"/>
  <c r="AY5280" i="1"/>
  <c r="AY5279" i="1"/>
  <c r="AY5278" i="1"/>
  <c r="AY5277" i="1"/>
  <c r="AY5276" i="1"/>
  <c r="AY5275" i="1"/>
  <c r="AY5274" i="1"/>
  <c r="AY5273" i="1"/>
  <c r="AY5272" i="1"/>
  <c r="AY5271" i="1"/>
  <c r="AY5270" i="1"/>
  <c r="AY5269" i="1"/>
  <c r="AY5268" i="1"/>
  <c r="AY5267" i="1"/>
  <c r="AY5266" i="1"/>
  <c r="AY5265" i="1"/>
  <c r="AY5264" i="1"/>
  <c r="AY5263" i="1"/>
  <c r="AY5262" i="1"/>
  <c r="AY5261" i="1"/>
  <c r="AY5260" i="1"/>
  <c r="AY5259" i="1"/>
  <c r="AY5258" i="1"/>
  <c r="AY5257" i="1"/>
  <c r="AY5256" i="1"/>
  <c r="AY5255" i="1"/>
  <c r="AY5254" i="1"/>
  <c r="AY5253" i="1"/>
  <c r="AY5252" i="1"/>
  <c r="AY5251" i="1"/>
  <c r="AY5250" i="1"/>
  <c r="AY5249" i="1"/>
  <c r="AY5248" i="1"/>
  <c r="AY5247" i="1"/>
  <c r="AY5246" i="1"/>
  <c r="AY5245" i="1"/>
  <c r="AY5244" i="1"/>
  <c r="AY5243" i="1"/>
  <c r="AY5242" i="1"/>
  <c r="AY5241" i="1"/>
  <c r="AY5240" i="1"/>
  <c r="AY5239" i="1"/>
  <c r="AY5238" i="1"/>
  <c r="AY5237" i="1"/>
  <c r="AY5236" i="1"/>
  <c r="AY5235" i="1"/>
  <c r="AY5234" i="1"/>
  <c r="AY5233" i="1"/>
  <c r="AY5232" i="1"/>
  <c r="AY5231" i="1"/>
  <c r="AY5230" i="1"/>
  <c r="AY5229" i="1"/>
  <c r="AY5228" i="1"/>
  <c r="AY5227" i="1"/>
  <c r="AY5226" i="1"/>
  <c r="AY5225" i="1"/>
  <c r="AY5224" i="1"/>
  <c r="AY5223" i="1"/>
  <c r="AY5222" i="1"/>
  <c r="AY5221" i="1"/>
  <c r="AY5220" i="1"/>
  <c r="AY5219" i="1"/>
  <c r="AY5218" i="1"/>
  <c r="AY5217" i="1"/>
  <c r="AY5216" i="1"/>
  <c r="AY5215" i="1"/>
  <c r="AY5214" i="1"/>
  <c r="AY5213" i="1"/>
  <c r="AY5212" i="1"/>
  <c r="AY5211" i="1"/>
  <c r="AY5210" i="1"/>
  <c r="AY5209" i="1"/>
  <c r="AY5208" i="1"/>
  <c r="AY5207" i="1"/>
  <c r="AY5206" i="1"/>
  <c r="AY5205" i="1"/>
  <c r="AY5204" i="1"/>
  <c r="AY5203" i="1"/>
  <c r="AY5202" i="1"/>
  <c r="AY5201" i="1"/>
  <c r="AY5200" i="1"/>
  <c r="AY5199" i="1"/>
  <c r="AY5198" i="1"/>
  <c r="AY5197" i="1"/>
  <c r="AY5196" i="1"/>
  <c r="AY5195" i="1"/>
  <c r="AY5194" i="1"/>
  <c r="AY5193" i="1"/>
  <c r="AY5192" i="1"/>
  <c r="AY5191" i="1"/>
  <c r="AY5190" i="1"/>
  <c r="AY5189" i="1"/>
  <c r="AY5188" i="1"/>
  <c r="AY5187" i="1"/>
  <c r="AY5186" i="1"/>
  <c r="AY5185" i="1"/>
  <c r="AY5184" i="1"/>
  <c r="AY5183" i="1"/>
  <c r="AY5182" i="1"/>
  <c r="AY5181" i="1"/>
  <c r="AY5180" i="1"/>
  <c r="AY5179" i="1"/>
  <c r="AY5178" i="1"/>
  <c r="AY5177" i="1"/>
  <c r="AY5176" i="1"/>
  <c r="AY5175" i="1"/>
  <c r="AY5174" i="1"/>
  <c r="AY5173" i="1"/>
  <c r="AY5172" i="1"/>
  <c r="AY5171" i="1"/>
  <c r="AY5170" i="1"/>
  <c r="AY5169" i="1"/>
  <c r="AY5168" i="1"/>
  <c r="AY5167" i="1"/>
  <c r="AY5166" i="1"/>
  <c r="AY5165" i="1"/>
  <c r="AY5164" i="1"/>
  <c r="AY5163" i="1"/>
  <c r="AY5162" i="1"/>
  <c r="AY5161" i="1"/>
  <c r="AY5160" i="1"/>
  <c r="AY5159" i="1"/>
  <c r="AY5158" i="1"/>
  <c r="AY5157" i="1"/>
  <c r="AY5156" i="1"/>
  <c r="AY5155" i="1"/>
  <c r="AY5154" i="1"/>
  <c r="AY5153" i="1"/>
  <c r="AY5152" i="1"/>
  <c r="AY5151" i="1"/>
  <c r="AY5150" i="1"/>
  <c r="AY5149" i="1"/>
  <c r="AY5148" i="1"/>
  <c r="AY5147" i="1"/>
  <c r="AY5146" i="1"/>
  <c r="AY5145" i="1"/>
  <c r="AY5144" i="1"/>
  <c r="AY5143" i="1"/>
  <c r="AY5142" i="1"/>
  <c r="AY5141" i="1"/>
  <c r="AY5140" i="1"/>
  <c r="AY5139" i="1"/>
  <c r="AY5138" i="1"/>
  <c r="AY5137" i="1"/>
  <c r="AY5136" i="1"/>
  <c r="AY5135" i="1"/>
  <c r="AY5134" i="1"/>
  <c r="AY5133" i="1"/>
  <c r="AY5132" i="1"/>
  <c r="AY5131" i="1"/>
  <c r="AY5130" i="1"/>
  <c r="AY5129" i="1"/>
  <c r="AY5128" i="1"/>
  <c r="AY5127" i="1"/>
  <c r="AY5126" i="1"/>
  <c r="AY5125" i="1"/>
  <c r="AY5124" i="1"/>
  <c r="AY5123" i="1"/>
  <c r="AY5122" i="1"/>
  <c r="AY5121" i="1"/>
  <c r="AY5120" i="1"/>
  <c r="AY5119" i="1"/>
  <c r="AY5118" i="1"/>
  <c r="AY5117" i="1"/>
  <c r="AY5116" i="1"/>
  <c r="AY5115" i="1"/>
  <c r="AY5114" i="1"/>
  <c r="AY5113" i="1"/>
  <c r="AY5112" i="1"/>
  <c r="AY5111" i="1"/>
  <c r="AY5110" i="1"/>
  <c r="AY5109" i="1"/>
  <c r="AY5108" i="1"/>
  <c r="AY5107" i="1"/>
  <c r="AY5106" i="1"/>
  <c r="AY5105" i="1"/>
  <c r="AY5104" i="1"/>
  <c r="AY5103" i="1"/>
  <c r="AY5102" i="1"/>
  <c r="AY5101" i="1"/>
  <c r="AY5100" i="1"/>
  <c r="AY5099" i="1"/>
  <c r="AY5098" i="1"/>
  <c r="AY5097" i="1"/>
  <c r="AY5096" i="1"/>
  <c r="AY5095" i="1"/>
  <c r="AY5094" i="1"/>
  <c r="AY5093" i="1"/>
  <c r="AY5092" i="1"/>
  <c r="AY5091" i="1"/>
  <c r="AY5090" i="1"/>
  <c r="AY5089" i="1"/>
  <c r="AY5088" i="1"/>
  <c r="AY5087" i="1"/>
  <c r="AY5086" i="1"/>
  <c r="AY5085" i="1"/>
  <c r="AY5084" i="1"/>
  <c r="AY5083" i="1"/>
  <c r="AY5082" i="1"/>
  <c r="AY5081" i="1"/>
  <c r="AY5080" i="1"/>
  <c r="AY5079" i="1"/>
  <c r="AY5078" i="1"/>
  <c r="AY5077" i="1"/>
  <c r="AY5076" i="1"/>
  <c r="AY5075" i="1"/>
  <c r="AY5074" i="1"/>
  <c r="AY5073" i="1"/>
  <c r="AY5072" i="1"/>
  <c r="AY5071" i="1"/>
  <c r="AY5070" i="1"/>
  <c r="AY5069" i="1"/>
  <c r="AY5068" i="1"/>
  <c r="AY5067" i="1"/>
  <c r="AY5066" i="1"/>
  <c r="AY5065" i="1"/>
  <c r="AY5064" i="1"/>
  <c r="AY5063" i="1"/>
  <c r="AY5062" i="1"/>
  <c r="AY5061" i="1"/>
  <c r="AY5060" i="1"/>
  <c r="AY5059" i="1"/>
  <c r="AY5058" i="1"/>
  <c r="AY5057" i="1"/>
  <c r="AY5056" i="1"/>
  <c r="AY5055" i="1"/>
  <c r="AY5054" i="1"/>
  <c r="AY5053" i="1"/>
  <c r="AY5052" i="1"/>
  <c r="AY5051" i="1"/>
  <c r="AY5050" i="1"/>
  <c r="AY5049" i="1"/>
  <c r="AY5048" i="1"/>
  <c r="AY5047" i="1"/>
  <c r="AY5046" i="1"/>
  <c r="AY5045" i="1"/>
  <c r="AY5044" i="1"/>
  <c r="AY5043" i="1"/>
  <c r="AY5042" i="1"/>
  <c r="AY5041" i="1"/>
  <c r="AY5040" i="1"/>
  <c r="AY5039" i="1"/>
  <c r="AY5038" i="1"/>
  <c r="AY5037" i="1"/>
  <c r="AY5036" i="1"/>
  <c r="AY5035" i="1"/>
  <c r="AY5034" i="1"/>
  <c r="AY5033" i="1"/>
  <c r="AY5032" i="1"/>
  <c r="AY5031" i="1"/>
  <c r="AY5030" i="1"/>
  <c r="AY5029" i="1"/>
  <c r="AY5028" i="1"/>
  <c r="AY5027" i="1"/>
  <c r="AY5026" i="1"/>
  <c r="AY5025" i="1"/>
  <c r="AY5024" i="1"/>
  <c r="AY5023" i="1"/>
  <c r="AY5022" i="1"/>
  <c r="AY5021" i="1"/>
  <c r="AY5020" i="1"/>
  <c r="AY5019" i="1"/>
  <c r="AY5018" i="1"/>
  <c r="AY5017" i="1"/>
  <c r="AY5016" i="1"/>
  <c r="AY5015" i="1"/>
  <c r="AY5014" i="1"/>
  <c r="AY5013" i="1"/>
  <c r="AY5012" i="1"/>
  <c r="AY5011" i="1"/>
  <c r="AY5010" i="1"/>
  <c r="AY5009" i="1"/>
  <c r="AY5008" i="1"/>
  <c r="AY5007" i="1"/>
  <c r="AY5006" i="1"/>
  <c r="AY5005" i="1"/>
  <c r="AY5004" i="1"/>
  <c r="AY5003" i="1"/>
  <c r="AY5002" i="1"/>
  <c r="AY5001" i="1"/>
  <c r="AY5000" i="1"/>
  <c r="AY4999" i="1"/>
  <c r="AY4998" i="1"/>
  <c r="AY4997" i="1"/>
  <c r="AY4996" i="1"/>
  <c r="AY4995" i="1"/>
  <c r="AY4994" i="1"/>
  <c r="AY4993" i="1"/>
  <c r="AY4992" i="1"/>
  <c r="AY4991" i="1"/>
  <c r="AY4990" i="1"/>
  <c r="AY4989" i="1"/>
  <c r="AY4988" i="1"/>
  <c r="AY4987" i="1"/>
  <c r="AY4986" i="1"/>
  <c r="AY4985" i="1"/>
  <c r="AY4984" i="1"/>
  <c r="AY4983" i="1"/>
  <c r="AY4982" i="1"/>
  <c r="AY4981" i="1"/>
  <c r="AY4980" i="1"/>
  <c r="AY4979" i="1"/>
  <c r="AY4978" i="1"/>
  <c r="AY4977" i="1"/>
  <c r="AY4976" i="1"/>
  <c r="AY4975" i="1"/>
  <c r="AY4974" i="1"/>
  <c r="AY4973" i="1"/>
  <c r="AY4972" i="1"/>
  <c r="AY4971" i="1"/>
  <c r="AY4970" i="1"/>
  <c r="AY4969" i="1"/>
  <c r="AY4968" i="1"/>
  <c r="AY4967" i="1"/>
  <c r="AY4966" i="1"/>
  <c r="AY4965" i="1"/>
  <c r="AY4964" i="1"/>
  <c r="AY4963" i="1"/>
  <c r="AY4962" i="1"/>
  <c r="AY4961" i="1"/>
  <c r="AY4960" i="1"/>
  <c r="AY4959" i="1"/>
  <c r="AY4958" i="1"/>
  <c r="AY4957" i="1"/>
  <c r="AY4956" i="1"/>
  <c r="AY4955" i="1"/>
  <c r="AY4954" i="1"/>
  <c r="AY4953" i="1"/>
  <c r="AY4952" i="1"/>
  <c r="AY4951" i="1"/>
  <c r="AY4950" i="1"/>
  <c r="AY4949" i="1"/>
  <c r="AY4948" i="1"/>
  <c r="AY4947" i="1"/>
  <c r="AY4946" i="1"/>
  <c r="AY4945" i="1"/>
  <c r="AY4944" i="1"/>
  <c r="AY4943" i="1"/>
  <c r="AY4942" i="1"/>
  <c r="AY4941" i="1"/>
  <c r="AY4940" i="1"/>
  <c r="AY4939" i="1"/>
  <c r="AY4938" i="1"/>
  <c r="AY4937" i="1"/>
  <c r="AY4936" i="1"/>
  <c r="AY4935" i="1"/>
  <c r="AY4934" i="1"/>
  <c r="AY4933" i="1"/>
  <c r="AY4932" i="1"/>
  <c r="AY4931" i="1"/>
  <c r="AY4930" i="1"/>
  <c r="AY4929" i="1"/>
  <c r="AY4928" i="1"/>
  <c r="AY4927" i="1"/>
  <c r="AY4926" i="1"/>
  <c r="AY4925" i="1"/>
  <c r="AY4924" i="1"/>
  <c r="AY4923" i="1"/>
  <c r="AY4922" i="1"/>
  <c r="AY4921" i="1"/>
  <c r="AY4920" i="1"/>
  <c r="AY4919" i="1"/>
  <c r="AY4918" i="1"/>
  <c r="AY4917" i="1"/>
  <c r="AY4916" i="1"/>
  <c r="AY4915" i="1"/>
  <c r="AY4914" i="1"/>
  <c r="AY4913" i="1"/>
  <c r="AY4912" i="1"/>
  <c r="AY4911" i="1"/>
  <c r="AY4910" i="1"/>
  <c r="AY4909" i="1"/>
  <c r="AY4908" i="1"/>
  <c r="AY4907" i="1"/>
  <c r="AY4906" i="1"/>
  <c r="AY4905" i="1"/>
  <c r="AY4904" i="1"/>
  <c r="AY4903" i="1"/>
  <c r="AY4902" i="1"/>
  <c r="AY4901" i="1"/>
  <c r="AY4900" i="1"/>
  <c r="AY4899" i="1"/>
  <c r="AY4898" i="1"/>
  <c r="AY4897" i="1"/>
  <c r="AY4896" i="1"/>
  <c r="AY4895" i="1"/>
  <c r="AY4894" i="1"/>
  <c r="AY4893" i="1"/>
  <c r="AY4892" i="1"/>
  <c r="AY4891" i="1"/>
  <c r="AY4890" i="1"/>
  <c r="AY4889" i="1"/>
  <c r="AY4888" i="1"/>
  <c r="AY4887" i="1"/>
  <c r="AY4886" i="1"/>
  <c r="AY4885" i="1"/>
  <c r="AY4884" i="1"/>
  <c r="AY4883" i="1"/>
  <c r="AY4882" i="1"/>
  <c r="AY4881" i="1"/>
  <c r="AY4880" i="1"/>
  <c r="AY4879" i="1"/>
  <c r="AY4878" i="1"/>
  <c r="AY4877" i="1"/>
  <c r="AY4876" i="1"/>
  <c r="AY4875" i="1"/>
  <c r="AY4874" i="1"/>
  <c r="AY4873" i="1"/>
  <c r="AY4872" i="1"/>
  <c r="AY4871" i="1"/>
  <c r="AY4870" i="1"/>
  <c r="AY4869" i="1"/>
  <c r="AY4868" i="1"/>
  <c r="AY4867" i="1"/>
  <c r="AY4866" i="1"/>
  <c r="AY4865" i="1"/>
  <c r="AY4864" i="1"/>
  <c r="AY4863" i="1"/>
  <c r="AY4862" i="1"/>
  <c r="AY4861" i="1"/>
  <c r="AY4860" i="1"/>
  <c r="AY4859" i="1"/>
  <c r="AY4858" i="1"/>
  <c r="AY4857" i="1"/>
  <c r="AY4856" i="1"/>
  <c r="AY4855" i="1"/>
  <c r="AY4854" i="1"/>
  <c r="AY4853" i="1"/>
  <c r="AY4852" i="1"/>
  <c r="AY4851" i="1"/>
  <c r="AY4850" i="1"/>
  <c r="AY4849" i="1"/>
  <c r="AY4848" i="1"/>
  <c r="AY4847" i="1"/>
  <c r="AY4846" i="1"/>
  <c r="AY4845" i="1"/>
  <c r="AY4844" i="1"/>
  <c r="AY4843" i="1"/>
  <c r="AY4842" i="1"/>
  <c r="AY4841" i="1"/>
  <c r="AY4840" i="1"/>
  <c r="AY4839" i="1"/>
  <c r="AY4838" i="1"/>
  <c r="AY4837" i="1"/>
  <c r="AY4836" i="1"/>
  <c r="AY4835" i="1"/>
  <c r="AY4834" i="1"/>
  <c r="AY4833" i="1"/>
  <c r="AY4832" i="1"/>
  <c r="AY4831" i="1"/>
  <c r="AY4830" i="1"/>
  <c r="AY4829" i="1"/>
  <c r="AY4828" i="1"/>
  <c r="AY4827" i="1"/>
  <c r="AY4826" i="1"/>
  <c r="AY4825" i="1"/>
  <c r="AY4824" i="1"/>
  <c r="AY4823" i="1"/>
  <c r="AY4822" i="1"/>
  <c r="AY4821" i="1"/>
  <c r="AY4820" i="1"/>
  <c r="AY4819" i="1"/>
  <c r="AY4818" i="1"/>
  <c r="AY4817" i="1"/>
  <c r="AY4816" i="1"/>
  <c r="AY4815" i="1"/>
  <c r="AY4814" i="1"/>
  <c r="AY4813" i="1"/>
  <c r="AY4812" i="1"/>
  <c r="AY4811" i="1"/>
  <c r="AY4810" i="1"/>
  <c r="AY4809" i="1"/>
  <c r="AY4808" i="1"/>
  <c r="AY4807" i="1"/>
  <c r="AY4806" i="1"/>
  <c r="AY4805" i="1"/>
  <c r="AY4804" i="1"/>
  <c r="AY4803" i="1"/>
  <c r="AY4802" i="1"/>
  <c r="AY4801" i="1"/>
  <c r="AY4800" i="1"/>
  <c r="AY4799" i="1"/>
  <c r="AY4798" i="1"/>
  <c r="AY4797" i="1"/>
  <c r="AY4796" i="1"/>
  <c r="AY4795" i="1"/>
  <c r="AY4794" i="1"/>
  <c r="AY4793" i="1"/>
  <c r="AY4792" i="1"/>
  <c r="AY4791" i="1"/>
  <c r="AY4790" i="1"/>
  <c r="AY4789" i="1"/>
  <c r="AY4788" i="1"/>
  <c r="AY4787" i="1"/>
  <c r="AY4786" i="1"/>
  <c r="AY4785" i="1"/>
  <c r="AY4784" i="1"/>
  <c r="AY4783" i="1"/>
  <c r="AY4782" i="1"/>
  <c r="AY4781" i="1"/>
  <c r="AY4780" i="1"/>
  <c r="AY4779" i="1"/>
  <c r="AY4778" i="1"/>
  <c r="AY4777" i="1"/>
  <c r="AY4776" i="1"/>
  <c r="AY4775" i="1"/>
  <c r="AY4774" i="1"/>
  <c r="AY4773" i="1"/>
  <c r="AY4772" i="1"/>
  <c r="AY4771" i="1"/>
  <c r="AY4770" i="1"/>
  <c r="AY4769" i="1"/>
  <c r="AY4768" i="1"/>
  <c r="AY4767" i="1"/>
  <c r="AY4766" i="1"/>
  <c r="AY4765" i="1"/>
  <c r="AY4764" i="1"/>
  <c r="AY4763" i="1"/>
  <c r="AY4762" i="1"/>
  <c r="AY4761" i="1"/>
  <c r="AY4760" i="1"/>
  <c r="AY4759" i="1"/>
  <c r="AY4758" i="1"/>
  <c r="AY4757" i="1"/>
  <c r="AY4756" i="1"/>
  <c r="AY4755" i="1"/>
  <c r="AY4754" i="1"/>
  <c r="AY4753" i="1"/>
  <c r="AY4752" i="1"/>
  <c r="AY4751" i="1"/>
  <c r="AY4750" i="1"/>
  <c r="AY4749" i="1"/>
  <c r="AY4748" i="1"/>
  <c r="AY4747" i="1"/>
  <c r="AY4746" i="1"/>
  <c r="AY4745" i="1"/>
  <c r="AY4744" i="1"/>
  <c r="AY4743" i="1"/>
  <c r="AY4742" i="1"/>
  <c r="AY4741" i="1"/>
  <c r="AY4740" i="1"/>
  <c r="AY4739" i="1"/>
  <c r="AY4738" i="1"/>
  <c r="AY4737" i="1"/>
  <c r="AY4736" i="1"/>
  <c r="AY4735" i="1"/>
  <c r="AY4734" i="1"/>
  <c r="AY4733" i="1"/>
  <c r="AY4732" i="1"/>
  <c r="AY4731" i="1"/>
  <c r="AY4730" i="1"/>
  <c r="AY4729" i="1"/>
  <c r="AY4728" i="1"/>
  <c r="AY4727" i="1"/>
  <c r="AY4726" i="1"/>
  <c r="AY4725" i="1"/>
  <c r="AY4724" i="1"/>
  <c r="AY4723" i="1"/>
  <c r="AY4722" i="1"/>
  <c r="AY4721" i="1"/>
  <c r="AY4720" i="1"/>
  <c r="AY4719" i="1"/>
  <c r="AY4718" i="1"/>
  <c r="AY4717" i="1"/>
  <c r="AY4716" i="1"/>
  <c r="AY4715" i="1"/>
  <c r="AY4714" i="1"/>
  <c r="AY4713" i="1"/>
  <c r="AY4712" i="1"/>
  <c r="AY4711" i="1"/>
  <c r="AY4710" i="1"/>
  <c r="AY4709" i="1"/>
  <c r="AY4708" i="1"/>
  <c r="AY4707" i="1"/>
  <c r="AY4706" i="1"/>
  <c r="AY4705" i="1"/>
  <c r="AY4704" i="1"/>
  <c r="AY4703" i="1"/>
  <c r="AY4702" i="1"/>
  <c r="AY4701" i="1"/>
  <c r="AY4700" i="1"/>
  <c r="AY4699" i="1"/>
  <c r="AY4698" i="1"/>
  <c r="AY4697" i="1"/>
  <c r="AY4696" i="1"/>
  <c r="AY4695" i="1"/>
  <c r="AY4694" i="1"/>
  <c r="AY4693" i="1"/>
  <c r="AY4692" i="1"/>
  <c r="AY4691" i="1"/>
  <c r="AY4690" i="1"/>
  <c r="AY4689" i="1"/>
  <c r="AY4688" i="1"/>
  <c r="AY4687" i="1"/>
  <c r="AY4686" i="1"/>
  <c r="AY4685" i="1"/>
  <c r="AY4684" i="1"/>
  <c r="AY4683" i="1"/>
  <c r="AY4682" i="1"/>
  <c r="AY4681" i="1"/>
  <c r="AY4680" i="1"/>
  <c r="AY4679" i="1"/>
  <c r="AY4678" i="1"/>
  <c r="AY4677" i="1"/>
  <c r="AY4676" i="1"/>
  <c r="AY4675" i="1"/>
  <c r="AY4674" i="1"/>
  <c r="AY4673" i="1"/>
  <c r="AY4672" i="1"/>
  <c r="AY4671" i="1"/>
  <c r="AY4670" i="1"/>
  <c r="AY4669" i="1"/>
  <c r="AY4668" i="1"/>
  <c r="AY4667" i="1"/>
  <c r="AY4666" i="1"/>
  <c r="AY4665" i="1"/>
  <c r="AY4664" i="1"/>
  <c r="AY4663" i="1"/>
  <c r="AY4662" i="1"/>
  <c r="AY4661" i="1"/>
  <c r="AY4660" i="1"/>
  <c r="AY4659" i="1"/>
  <c r="AY4658" i="1"/>
  <c r="AY4657" i="1"/>
  <c r="AY4656" i="1"/>
  <c r="AY4655" i="1"/>
  <c r="AY4654" i="1"/>
  <c r="AY4653" i="1"/>
  <c r="AY4652" i="1"/>
  <c r="AY4651" i="1"/>
  <c r="AY4650" i="1"/>
  <c r="AY4649" i="1"/>
  <c r="AY4648" i="1"/>
  <c r="AY4647" i="1"/>
  <c r="AY4646" i="1"/>
  <c r="AY4645" i="1"/>
  <c r="AY4644" i="1"/>
  <c r="AY4643" i="1"/>
  <c r="AY4642" i="1"/>
  <c r="AY4641" i="1"/>
  <c r="AY4640" i="1"/>
  <c r="AY4639" i="1"/>
  <c r="AY4638" i="1"/>
  <c r="AY4637" i="1"/>
  <c r="AY4636" i="1"/>
  <c r="AY4635" i="1"/>
  <c r="AY4634" i="1"/>
  <c r="AY4633" i="1"/>
  <c r="AY4632" i="1"/>
  <c r="AY4631" i="1"/>
  <c r="AY4630" i="1"/>
  <c r="AY4629" i="1"/>
  <c r="AY4628" i="1"/>
  <c r="AY4627" i="1"/>
  <c r="AY4626" i="1"/>
  <c r="AY4625" i="1"/>
  <c r="AY4624" i="1"/>
  <c r="AY4623" i="1"/>
  <c r="AY4622" i="1"/>
  <c r="AY4621" i="1"/>
  <c r="AY4620" i="1"/>
  <c r="AY4619" i="1"/>
  <c r="AY4618" i="1"/>
  <c r="AY4617" i="1"/>
  <c r="AY4616" i="1"/>
  <c r="AY4615" i="1"/>
  <c r="AY4614" i="1"/>
  <c r="AY4613" i="1"/>
  <c r="AY4612" i="1"/>
  <c r="AY4611" i="1"/>
  <c r="AY4610" i="1"/>
  <c r="AY4609" i="1"/>
  <c r="AY4608" i="1"/>
  <c r="AY4607" i="1"/>
  <c r="AY4606" i="1"/>
  <c r="AY4605" i="1"/>
  <c r="AY4604" i="1"/>
  <c r="AY4603" i="1"/>
  <c r="AY4602" i="1"/>
  <c r="AY4601" i="1"/>
  <c r="AY4600" i="1"/>
  <c r="AY4599" i="1"/>
  <c r="AY4598" i="1"/>
  <c r="AY4597" i="1"/>
  <c r="AY4596" i="1"/>
  <c r="AY4595" i="1"/>
  <c r="AY4594" i="1"/>
  <c r="AY4593" i="1"/>
  <c r="AY4592" i="1"/>
  <c r="AY4591" i="1"/>
  <c r="AY4590" i="1"/>
  <c r="AY4589" i="1"/>
  <c r="AY4588" i="1"/>
  <c r="AY4587" i="1"/>
  <c r="AY4586" i="1"/>
  <c r="AY4585" i="1"/>
  <c r="AY4584" i="1"/>
  <c r="AY4583" i="1"/>
  <c r="AY4582" i="1"/>
  <c r="AY4581" i="1"/>
  <c r="AY4580" i="1"/>
  <c r="AY4579" i="1"/>
  <c r="AY4578" i="1"/>
  <c r="AY4577" i="1"/>
  <c r="AY4576" i="1"/>
  <c r="AY4575" i="1"/>
  <c r="AY4574" i="1"/>
  <c r="AY4573" i="1"/>
  <c r="AY4572" i="1"/>
  <c r="AY4571" i="1"/>
  <c r="AY4570" i="1"/>
  <c r="AY4569" i="1"/>
  <c r="AY4568" i="1"/>
  <c r="AY4567" i="1"/>
  <c r="AY4566" i="1"/>
  <c r="AY4565" i="1"/>
  <c r="AY4564" i="1"/>
  <c r="AY4563" i="1"/>
  <c r="AY4562" i="1"/>
  <c r="AY4561" i="1"/>
  <c r="AY4560" i="1"/>
  <c r="AY4559" i="1"/>
  <c r="AY4558" i="1"/>
  <c r="AY4557" i="1"/>
  <c r="AY4556" i="1"/>
  <c r="AY4555" i="1"/>
  <c r="AY4554" i="1"/>
  <c r="AY4553" i="1"/>
  <c r="AY4552" i="1"/>
  <c r="AY4551" i="1"/>
  <c r="AY4550" i="1"/>
  <c r="AY4549" i="1"/>
  <c r="AY4548" i="1"/>
  <c r="AY4547" i="1"/>
  <c r="AY4546" i="1"/>
  <c r="AY4545" i="1"/>
  <c r="AY4544" i="1"/>
  <c r="AY4543" i="1"/>
  <c r="AY4542" i="1"/>
  <c r="AY4541" i="1"/>
  <c r="AY4540" i="1"/>
  <c r="AY4539" i="1"/>
  <c r="AY4538" i="1"/>
  <c r="AY4537" i="1"/>
  <c r="AY4536" i="1"/>
  <c r="AY4535" i="1"/>
  <c r="AY4534" i="1"/>
  <c r="AY4533" i="1"/>
  <c r="AY4532" i="1"/>
  <c r="AY4531" i="1"/>
  <c r="AY4530" i="1"/>
  <c r="AY4529" i="1"/>
  <c r="AY4528" i="1"/>
  <c r="AY4527" i="1"/>
  <c r="AY4526" i="1"/>
  <c r="AY4525" i="1"/>
  <c r="AY4524" i="1"/>
  <c r="AY4523" i="1"/>
  <c r="AY4522" i="1"/>
  <c r="AY4521" i="1"/>
  <c r="AY4520" i="1"/>
  <c r="AY4519" i="1"/>
  <c r="AY4518" i="1"/>
  <c r="AY4517" i="1"/>
  <c r="AY4516" i="1"/>
  <c r="AY4515" i="1"/>
  <c r="AY4514" i="1"/>
  <c r="AY4513" i="1"/>
  <c r="AY4512" i="1"/>
  <c r="AY4511" i="1"/>
  <c r="AY4510" i="1"/>
  <c r="AY4509" i="1"/>
  <c r="AY4508" i="1"/>
  <c r="AY4507" i="1"/>
  <c r="AY4506" i="1"/>
  <c r="AY4505" i="1"/>
  <c r="AY4504" i="1"/>
  <c r="AY4503" i="1"/>
  <c r="AY4502" i="1"/>
  <c r="AY4501" i="1"/>
  <c r="AY4500" i="1"/>
  <c r="AY4499" i="1"/>
  <c r="AY4498" i="1"/>
  <c r="AY4497" i="1"/>
  <c r="AY4496" i="1"/>
  <c r="AY4495" i="1"/>
  <c r="AY4494" i="1"/>
  <c r="AY4493" i="1"/>
  <c r="AY4492" i="1"/>
  <c r="AY4491" i="1"/>
  <c r="AY4490" i="1"/>
  <c r="AY4489" i="1"/>
  <c r="AY4488" i="1"/>
  <c r="AY4487" i="1"/>
  <c r="AY4486" i="1"/>
  <c r="AY4485" i="1"/>
  <c r="AY4484" i="1"/>
  <c r="AY4483" i="1"/>
  <c r="AY4482" i="1"/>
  <c r="AY4481" i="1"/>
  <c r="AY4480" i="1"/>
  <c r="AY4479" i="1"/>
  <c r="AY4478" i="1"/>
  <c r="AY4477" i="1"/>
  <c r="AY4476" i="1"/>
  <c r="AY4475" i="1"/>
  <c r="AY4474" i="1"/>
  <c r="AY4473" i="1"/>
  <c r="AY4472" i="1"/>
  <c r="AY4471" i="1"/>
  <c r="AY4470" i="1"/>
  <c r="AY4469" i="1"/>
  <c r="AY4468" i="1"/>
  <c r="AY4467" i="1"/>
  <c r="AY4466" i="1"/>
  <c r="AY4465" i="1"/>
  <c r="AY4464" i="1"/>
  <c r="AY4463" i="1"/>
  <c r="AY4462" i="1"/>
  <c r="AY4461" i="1"/>
  <c r="AY4460" i="1"/>
  <c r="AY4459" i="1"/>
  <c r="AY4458" i="1"/>
  <c r="AY4457" i="1"/>
  <c r="AY4456" i="1"/>
  <c r="AY4455" i="1"/>
  <c r="AY4454" i="1"/>
  <c r="AY4453" i="1"/>
  <c r="AY4452" i="1"/>
  <c r="AY4451" i="1"/>
  <c r="AY4450" i="1"/>
  <c r="AY4449" i="1"/>
  <c r="AY4448" i="1"/>
  <c r="AY4447" i="1"/>
  <c r="AY4446" i="1"/>
  <c r="AY4445" i="1"/>
  <c r="AY4444" i="1"/>
  <c r="AY4443" i="1"/>
  <c r="AY4442" i="1"/>
  <c r="AY4441" i="1"/>
  <c r="AY4440" i="1"/>
  <c r="AY4439" i="1"/>
  <c r="AY4438" i="1"/>
  <c r="AY4437" i="1"/>
  <c r="AY4436" i="1"/>
  <c r="AY4435" i="1"/>
  <c r="AY4434" i="1"/>
  <c r="AY4433" i="1"/>
  <c r="AY4432" i="1"/>
  <c r="AY4431" i="1"/>
  <c r="AY4430" i="1"/>
  <c r="AY4429" i="1"/>
  <c r="AY4428" i="1"/>
  <c r="AY4427" i="1"/>
  <c r="AY4426" i="1"/>
  <c r="AY4425" i="1"/>
  <c r="AY4424" i="1"/>
  <c r="AY4423" i="1"/>
  <c r="AY4422" i="1"/>
  <c r="AY4421" i="1"/>
  <c r="AY4420" i="1"/>
  <c r="AY4419" i="1"/>
  <c r="AY4418" i="1"/>
  <c r="AY4417" i="1"/>
  <c r="AY4416" i="1"/>
  <c r="AY4415" i="1"/>
  <c r="AY4414" i="1"/>
  <c r="AY4413" i="1"/>
  <c r="AY4412" i="1"/>
  <c r="AY4411" i="1"/>
  <c r="AY4410" i="1"/>
  <c r="AY4409" i="1"/>
  <c r="AY4408" i="1"/>
  <c r="AY4407" i="1"/>
  <c r="AY4406" i="1"/>
  <c r="AY4405" i="1"/>
  <c r="AY4404" i="1"/>
  <c r="AY4403" i="1"/>
  <c r="AY4402" i="1"/>
  <c r="AY4401" i="1"/>
  <c r="AY4400" i="1"/>
  <c r="AY4399" i="1"/>
  <c r="AY4398" i="1"/>
  <c r="AY4397" i="1"/>
  <c r="AY4396" i="1"/>
  <c r="AY4395" i="1"/>
  <c r="AY4394" i="1"/>
  <c r="AY4393" i="1"/>
  <c r="AY4392" i="1"/>
  <c r="AY4391" i="1"/>
  <c r="AY4390" i="1"/>
  <c r="AY4389" i="1"/>
  <c r="AY4388" i="1"/>
  <c r="AY4387" i="1"/>
  <c r="AY4386" i="1"/>
  <c r="AY4385" i="1"/>
  <c r="AY4384" i="1"/>
  <c r="AY4383" i="1"/>
  <c r="AY4382" i="1"/>
  <c r="AY4381" i="1"/>
  <c r="AY4380" i="1"/>
  <c r="AY4379" i="1"/>
  <c r="AY4378" i="1"/>
  <c r="AY4377" i="1"/>
  <c r="AY4376" i="1"/>
  <c r="AY4375" i="1"/>
  <c r="AY4374" i="1"/>
  <c r="AY4373" i="1"/>
  <c r="AY4372" i="1"/>
  <c r="AY4371" i="1"/>
  <c r="AY4370" i="1"/>
  <c r="AY4369" i="1"/>
  <c r="AY4368" i="1"/>
  <c r="AY4367" i="1"/>
  <c r="AY4366" i="1"/>
  <c r="AY4365" i="1"/>
  <c r="AY4364" i="1"/>
  <c r="AY4363" i="1"/>
  <c r="AY4362" i="1"/>
  <c r="AY4361" i="1"/>
  <c r="AY4360" i="1"/>
  <c r="AY4359" i="1"/>
  <c r="AY4358" i="1"/>
  <c r="AY4357" i="1"/>
  <c r="AY4356" i="1"/>
  <c r="AY4355" i="1"/>
  <c r="AY4354" i="1"/>
  <c r="AY4353" i="1"/>
  <c r="AY4352" i="1"/>
  <c r="AY4351" i="1"/>
  <c r="AY4350" i="1"/>
  <c r="AY4349" i="1"/>
  <c r="AY4348" i="1"/>
  <c r="AY4347" i="1"/>
  <c r="AY4346" i="1"/>
  <c r="AY4345" i="1"/>
  <c r="AY4344" i="1"/>
  <c r="AY4343" i="1"/>
  <c r="AY4342" i="1"/>
  <c r="AY4341" i="1"/>
  <c r="AY4340" i="1"/>
  <c r="AY4339" i="1"/>
  <c r="AY4338" i="1"/>
  <c r="AY4337" i="1"/>
  <c r="AY4336" i="1"/>
  <c r="AY4335" i="1"/>
  <c r="AY4334" i="1"/>
  <c r="AY4333" i="1"/>
  <c r="AY4332" i="1"/>
  <c r="AY4331" i="1"/>
  <c r="AY4330" i="1"/>
  <c r="AY4329" i="1"/>
  <c r="AY4328" i="1"/>
  <c r="AY4327" i="1"/>
  <c r="AY4326" i="1"/>
  <c r="AY4325" i="1"/>
  <c r="AY4324" i="1"/>
  <c r="AY4323" i="1"/>
  <c r="AY4322" i="1"/>
  <c r="AY4321" i="1"/>
  <c r="AY4320" i="1"/>
  <c r="AY4319" i="1"/>
  <c r="AY4318" i="1"/>
  <c r="AY4317" i="1"/>
  <c r="AY4316" i="1"/>
  <c r="AY4315" i="1"/>
  <c r="AY4314" i="1"/>
  <c r="AY4313" i="1"/>
  <c r="AY4312" i="1"/>
  <c r="AY4311" i="1"/>
  <c r="AY4310" i="1"/>
  <c r="AY4309" i="1"/>
  <c r="AY4308" i="1"/>
  <c r="AY4307" i="1"/>
  <c r="AY4306" i="1"/>
  <c r="AY4305" i="1"/>
  <c r="AY4304" i="1"/>
  <c r="AY4303" i="1"/>
  <c r="AY4302" i="1"/>
  <c r="AY4301" i="1"/>
  <c r="AY4300" i="1"/>
  <c r="AY4299" i="1"/>
  <c r="AY4298" i="1"/>
  <c r="AY4297" i="1"/>
  <c r="AY4296" i="1"/>
  <c r="AY4295" i="1"/>
  <c r="AY4294" i="1"/>
  <c r="AY4293" i="1"/>
  <c r="AY4292" i="1"/>
  <c r="AY4291" i="1"/>
  <c r="AY4290" i="1"/>
  <c r="AY4289" i="1"/>
  <c r="AY4288" i="1"/>
  <c r="AY4287" i="1"/>
  <c r="AY4286" i="1"/>
  <c r="AY4285" i="1"/>
  <c r="AY4284" i="1"/>
  <c r="AY4283" i="1"/>
  <c r="AY4282" i="1"/>
  <c r="AY4281" i="1"/>
  <c r="AY4280" i="1"/>
  <c r="AY4279" i="1"/>
  <c r="AY4278" i="1"/>
  <c r="AY4277" i="1"/>
  <c r="AY4276" i="1"/>
  <c r="AY4275" i="1"/>
  <c r="AY4274" i="1"/>
  <c r="AY4273" i="1"/>
  <c r="AY4272" i="1"/>
  <c r="AY4271" i="1"/>
  <c r="AY4270" i="1"/>
  <c r="AY4269" i="1"/>
  <c r="AY4268" i="1"/>
  <c r="AY4267" i="1"/>
  <c r="AY4266" i="1"/>
  <c r="AY4265" i="1"/>
  <c r="AY4264" i="1"/>
  <c r="AY4263" i="1"/>
  <c r="AY4262" i="1"/>
  <c r="AY4261" i="1"/>
  <c r="AY4260" i="1"/>
  <c r="AY4259" i="1"/>
  <c r="AY4258" i="1"/>
  <c r="AY4257" i="1"/>
  <c r="AY4256" i="1"/>
  <c r="AY4255" i="1"/>
  <c r="AY4254" i="1"/>
  <c r="AY4253" i="1"/>
  <c r="AY4252" i="1"/>
  <c r="AY4251" i="1"/>
  <c r="AY4250" i="1"/>
  <c r="AY4249" i="1"/>
  <c r="AY4248" i="1"/>
  <c r="AY4247" i="1"/>
  <c r="AY4246" i="1"/>
  <c r="AY4245" i="1"/>
  <c r="AY4244" i="1"/>
  <c r="AY4243" i="1"/>
  <c r="AY4242" i="1"/>
  <c r="AY4241" i="1"/>
  <c r="AY4240" i="1"/>
  <c r="AY4239" i="1"/>
  <c r="AY4238" i="1"/>
  <c r="AY4237" i="1"/>
  <c r="AY4236" i="1"/>
  <c r="AY4235" i="1"/>
  <c r="AY4234" i="1"/>
  <c r="AY4233" i="1"/>
  <c r="AY4232" i="1"/>
  <c r="AY4231" i="1"/>
  <c r="AY4230" i="1"/>
  <c r="AY4229" i="1"/>
  <c r="AY4228" i="1"/>
  <c r="AY4227" i="1"/>
  <c r="AY4226" i="1"/>
  <c r="AY4225" i="1"/>
  <c r="AY4224" i="1"/>
  <c r="AY4223" i="1"/>
  <c r="AY4222" i="1"/>
  <c r="AY4221" i="1"/>
  <c r="AY4220" i="1"/>
  <c r="AY4219" i="1"/>
  <c r="AY4218" i="1"/>
  <c r="AY4217" i="1"/>
  <c r="AY4216" i="1"/>
  <c r="AY4215" i="1"/>
  <c r="AY4214" i="1"/>
  <c r="AY4213" i="1"/>
  <c r="AY4212" i="1"/>
  <c r="AY4211" i="1"/>
  <c r="AY4210" i="1"/>
  <c r="AY4209" i="1"/>
  <c r="AY4208" i="1"/>
  <c r="AY4207" i="1"/>
  <c r="AY4206" i="1"/>
  <c r="AY4205" i="1"/>
  <c r="AY4204" i="1"/>
  <c r="AY4203" i="1"/>
  <c r="AY4202" i="1"/>
  <c r="AY4201" i="1"/>
  <c r="AY4200" i="1"/>
  <c r="AY4199" i="1"/>
  <c r="AY4198" i="1"/>
  <c r="AY4197" i="1"/>
  <c r="AY4196" i="1"/>
  <c r="AY4195" i="1"/>
  <c r="AY4194" i="1"/>
  <c r="AY4193" i="1"/>
  <c r="AY4192" i="1"/>
  <c r="AY4191" i="1"/>
  <c r="AY4190" i="1"/>
  <c r="AY4189" i="1"/>
  <c r="AY4188" i="1"/>
  <c r="AY4187" i="1"/>
  <c r="AY4186" i="1"/>
  <c r="AY4185" i="1"/>
  <c r="AY4184" i="1"/>
  <c r="AY4183" i="1"/>
  <c r="AY4182" i="1"/>
  <c r="AY4181" i="1"/>
  <c r="AY4180" i="1"/>
  <c r="AY4179" i="1"/>
  <c r="AY4178" i="1"/>
  <c r="AY4177" i="1"/>
  <c r="AY4176" i="1"/>
  <c r="AY4175" i="1"/>
  <c r="AY4174" i="1"/>
  <c r="AY4173" i="1"/>
  <c r="AY4172" i="1"/>
  <c r="AY4171" i="1"/>
  <c r="AY4170" i="1"/>
  <c r="AY4169" i="1"/>
  <c r="AY4168" i="1"/>
  <c r="AY4167" i="1"/>
  <c r="AY4166" i="1"/>
  <c r="AY4165" i="1"/>
  <c r="AY4164" i="1"/>
  <c r="AY4163" i="1"/>
  <c r="AY4162" i="1"/>
  <c r="AY4161" i="1"/>
  <c r="AY4160" i="1"/>
  <c r="AY4159" i="1"/>
  <c r="AY4158" i="1"/>
  <c r="AY4157" i="1"/>
  <c r="AY4156" i="1"/>
  <c r="AY4155" i="1"/>
  <c r="AY4154" i="1"/>
  <c r="AY4153" i="1"/>
  <c r="AY4152" i="1"/>
  <c r="AY4151" i="1"/>
  <c r="AY4150" i="1"/>
  <c r="AY4149" i="1"/>
  <c r="AY4148" i="1"/>
  <c r="AY4147" i="1"/>
  <c r="AY4146" i="1"/>
  <c r="AY4145" i="1"/>
  <c r="AY4144" i="1"/>
  <c r="AY4143" i="1"/>
  <c r="AY4142" i="1"/>
  <c r="AY4141" i="1"/>
  <c r="AY4140" i="1"/>
  <c r="AY4139" i="1"/>
  <c r="AY4138" i="1"/>
  <c r="AY4137" i="1"/>
  <c r="AY4136" i="1"/>
  <c r="AY4135" i="1"/>
  <c r="AY4134" i="1"/>
  <c r="AY4133" i="1"/>
  <c r="AY4132" i="1"/>
  <c r="AY4131" i="1"/>
  <c r="AY4130" i="1"/>
  <c r="AY4129" i="1"/>
  <c r="AY4128" i="1"/>
  <c r="AY4127" i="1"/>
  <c r="AY4126" i="1"/>
  <c r="AY4125" i="1"/>
  <c r="AY4124" i="1"/>
  <c r="AY4123" i="1"/>
  <c r="AY4122" i="1"/>
  <c r="AY4121" i="1"/>
  <c r="AY4120" i="1"/>
  <c r="AY4119" i="1"/>
  <c r="AY4118" i="1"/>
  <c r="AY4117" i="1"/>
  <c r="AY4116" i="1"/>
  <c r="AY4115" i="1"/>
  <c r="AY4114" i="1"/>
  <c r="AY4113" i="1"/>
  <c r="AY4112" i="1"/>
  <c r="AY4111" i="1"/>
  <c r="AY4110" i="1"/>
  <c r="AY4109" i="1"/>
  <c r="AY4108" i="1"/>
  <c r="AY4107" i="1"/>
  <c r="AY4106" i="1"/>
  <c r="AY4105" i="1"/>
  <c r="AY4104" i="1"/>
  <c r="AY4103" i="1"/>
  <c r="AY4102" i="1"/>
  <c r="AY4101" i="1"/>
  <c r="AY4100" i="1"/>
  <c r="AY4099" i="1"/>
  <c r="AY4098" i="1"/>
  <c r="AY4097" i="1"/>
  <c r="AY4096" i="1"/>
  <c r="AY4095" i="1"/>
  <c r="AY4094" i="1"/>
  <c r="AY4093" i="1"/>
  <c r="AY4092" i="1"/>
  <c r="AY4091" i="1"/>
  <c r="AY4090" i="1"/>
  <c r="AY4089" i="1"/>
  <c r="AY4088" i="1"/>
  <c r="AY4087" i="1"/>
  <c r="AY4086" i="1"/>
  <c r="AY4085" i="1"/>
  <c r="AY4084" i="1"/>
  <c r="AY4083" i="1"/>
  <c r="AY4082" i="1"/>
  <c r="AY4081" i="1"/>
  <c r="AY4080" i="1"/>
  <c r="AY4079" i="1"/>
  <c r="AY4078" i="1"/>
  <c r="AY4077" i="1"/>
  <c r="AY4076" i="1"/>
  <c r="AY4075" i="1"/>
  <c r="AY4074" i="1"/>
  <c r="AY4073" i="1"/>
  <c r="AY4072" i="1"/>
  <c r="AY4071" i="1"/>
  <c r="AY4070" i="1"/>
  <c r="AY4069" i="1"/>
  <c r="AY4068" i="1"/>
  <c r="AY4067" i="1"/>
  <c r="AY4066" i="1"/>
  <c r="AY4065" i="1"/>
  <c r="AY4064" i="1"/>
  <c r="AY4063" i="1"/>
  <c r="AY4062" i="1"/>
  <c r="AY4061" i="1"/>
  <c r="AY4060" i="1"/>
  <c r="AY4059" i="1"/>
  <c r="AY4058" i="1"/>
  <c r="AY4057" i="1"/>
  <c r="AY4056" i="1"/>
  <c r="AY4055" i="1"/>
  <c r="AY4054" i="1"/>
  <c r="AY4053" i="1"/>
  <c r="AY4052" i="1"/>
  <c r="AY4051" i="1"/>
  <c r="AY4050" i="1"/>
  <c r="AY4049" i="1"/>
  <c r="AY4048" i="1"/>
  <c r="AY4047" i="1"/>
  <c r="AY4046" i="1"/>
  <c r="AY4045" i="1"/>
  <c r="AY4044" i="1"/>
  <c r="AY4043" i="1"/>
  <c r="AY4042" i="1"/>
  <c r="AY4041" i="1"/>
  <c r="AY4040" i="1"/>
  <c r="AY4039" i="1"/>
  <c r="AY4038" i="1"/>
  <c r="AY4037" i="1"/>
  <c r="AY4036" i="1"/>
  <c r="AY4035" i="1"/>
  <c r="AY4034" i="1"/>
  <c r="AY4033" i="1"/>
  <c r="AY4032" i="1"/>
  <c r="AY4031" i="1"/>
  <c r="AY4030" i="1"/>
  <c r="AY4029" i="1"/>
  <c r="AY4028" i="1"/>
  <c r="AY4027" i="1"/>
  <c r="AY4026" i="1"/>
  <c r="AY4025" i="1"/>
  <c r="AY4024" i="1"/>
  <c r="AY4023" i="1"/>
  <c r="AY4022" i="1"/>
  <c r="AY4021" i="1"/>
  <c r="AY4020" i="1"/>
  <c r="AY4019" i="1"/>
  <c r="AY4018" i="1"/>
  <c r="AY4017" i="1"/>
  <c r="AY4016" i="1"/>
  <c r="AY4015" i="1"/>
  <c r="AY4014" i="1"/>
  <c r="AY4013" i="1"/>
  <c r="AY4012" i="1"/>
  <c r="AY4011" i="1"/>
  <c r="AY4010" i="1"/>
  <c r="AY4009" i="1"/>
  <c r="AY4008" i="1"/>
  <c r="AY4007" i="1"/>
  <c r="AY4006" i="1"/>
  <c r="AY4005" i="1"/>
  <c r="AY4004" i="1"/>
  <c r="AY4003" i="1"/>
  <c r="AY4002" i="1"/>
  <c r="AY4001" i="1"/>
  <c r="AY4000" i="1"/>
  <c r="AY3999" i="1"/>
  <c r="AY3998" i="1"/>
  <c r="AY3997" i="1"/>
  <c r="AY3996" i="1"/>
  <c r="AY3995" i="1"/>
  <c r="AY3994" i="1"/>
  <c r="AY3993" i="1"/>
  <c r="AY3992" i="1"/>
  <c r="AY3991" i="1"/>
  <c r="AY3990" i="1"/>
  <c r="AY3989" i="1"/>
  <c r="AY3988" i="1"/>
  <c r="AY3987" i="1"/>
  <c r="AY3986" i="1"/>
  <c r="AY3985" i="1"/>
  <c r="AY3984" i="1"/>
  <c r="AY3983" i="1"/>
  <c r="AY3982" i="1"/>
  <c r="AY3981" i="1"/>
  <c r="AY3980" i="1"/>
  <c r="AY3979" i="1"/>
  <c r="AY3978" i="1"/>
  <c r="AY3977" i="1"/>
  <c r="AY3976" i="1"/>
  <c r="AY3975" i="1"/>
  <c r="AY3974" i="1"/>
  <c r="AY3973" i="1"/>
  <c r="AY3972" i="1"/>
  <c r="AY3971" i="1"/>
  <c r="AY3970" i="1"/>
  <c r="AY3969" i="1"/>
  <c r="AY3968" i="1"/>
  <c r="AY3967" i="1"/>
  <c r="AY3966" i="1"/>
  <c r="AY3965" i="1"/>
  <c r="AY3964" i="1"/>
  <c r="AY3963" i="1"/>
  <c r="AY3962" i="1"/>
  <c r="AY3961" i="1"/>
  <c r="AY3960" i="1"/>
  <c r="AY3959" i="1"/>
  <c r="AY3958" i="1"/>
  <c r="AY3957" i="1"/>
  <c r="AY3956" i="1"/>
  <c r="AY3955" i="1"/>
  <c r="AY3954" i="1"/>
  <c r="AY3953" i="1"/>
  <c r="AY3952" i="1"/>
  <c r="AY3951" i="1"/>
  <c r="AY3950" i="1"/>
  <c r="AY3949" i="1"/>
  <c r="AY3948" i="1"/>
  <c r="AY3947" i="1"/>
  <c r="AY3946" i="1"/>
  <c r="AY3945" i="1"/>
  <c r="AY3944" i="1"/>
  <c r="AY3943" i="1"/>
  <c r="AY3942" i="1"/>
  <c r="AY3941" i="1"/>
  <c r="AY3940" i="1"/>
  <c r="AY3939" i="1"/>
  <c r="AY3938" i="1"/>
  <c r="AY3937" i="1"/>
  <c r="AY3936" i="1"/>
  <c r="AY3935" i="1"/>
  <c r="AY3934" i="1"/>
  <c r="AY3933" i="1"/>
  <c r="AY3932" i="1"/>
  <c r="AY3931" i="1"/>
  <c r="AY3930" i="1"/>
  <c r="AY3929" i="1"/>
  <c r="AY3928" i="1"/>
  <c r="AY3927" i="1"/>
  <c r="AY3926" i="1"/>
  <c r="AY3925" i="1"/>
  <c r="AY3924" i="1"/>
  <c r="AY3923" i="1"/>
  <c r="AY3922" i="1"/>
  <c r="AY3921" i="1"/>
  <c r="AY3920" i="1"/>
  <c r="AY3919" i="1"/>
  <c r="AY3918" i="1"/>
  <c r="AY3917" i="1"/>
  <c r="AY3916" i="1"/>
  <c r="AY3915" i="1"/>
  <c r="AY3914" i="1"/>
  <c r="AY3913" i="1"/>
  <c r="AY3912" i="1"/>
  <c r="AY3911" i="1"/>
  <c r="AY3910" i="1"/>
  <c r="AY3909" i="1"/>
  <c r="AY3908" i="1"/>
  <c r="AY3907" i="1"/>
  <c r="AY3906" i="1"/>
  <c r="AY3905" i="1"/>
  <c r="AY3904" i="1"/>
  <c r="AY3903" i="1"/>
  <c r="AY3902" i="1"/>
  <c r="AY3901" i="1"/>
  <c r="AY3900" i="1"/>
  <c r="AY3899" i="1"/>
  <c r="AY3898" i="1"/>
  <c r="AY3897" i="1"/>
  <c r="AY3896" i="1"/>
  <c r="AY3895" i="1"/>
  <c r="AY3894" i="1"/>
  <c r="AY3893" i="1"/>
  <c r="AY3892" i="1"/>
  <c r="AY3891" i="1"/>
  <c r="AY3890" i="1"/>
  <c r="AY3889" i="1"/>
  <c r="AY3888" i="1"/>
  <c r="AY3887" i="1"/>
  <c r="AY3886" i="1"/>
  <c r="AY3885" i="1"/>
  <c r="AY3884" i="1"/>
  <c r="AY3883" i="1"/>
  <c r="AY3882" i="1"/>
  <c r="AY3881" i="1"/>
  <c r="AY3880" i="1"/>
  <c r="AY3879" i="1"/>
  <c r="AY3878" i="1"/>
  <c r="AY3877" i="1"/>
  <c r="AY3876" i="1"/>
  <c r="AY3875" i="1"/>
  <c r="AY3874" i="1"/>
  <c r="AY3873" i="1"/>
  <c r="AY3872" i="1"/>
  <c r="AY3871" i="1"/>
  <c r="AY3870" i="1"/>
  <c r="AY3869" i="1"/>
  <c r="AY3868" i="1"/>
  <c r="AY3867" i="1"/>
  <c r="AY3866" i="1"/>
  <c r="AY3865" i="1"/>
  <c r="AY3864" i="1"/>
  <c r="AY3863" i="1"/>
  <c r="AY3862" i="1"/>
  <c r="AY3861" i="1"/>
  <c r="AY3860" i="1"/>
  <c r="AY3859" i="1"/>
  <c r="AY3858" i="1"/>
  <c r="AY3857" i="1"/>
  <c r="AY3856" i="1"/>
  <c r="AY3855" i="1"/>
  <c r="AY3854" i="1"/>
  <c r="AY3853" i="1"/>
  <c r="AY3852" i="1"/>
  <c r="AY3851" i="1"/>
  <c r="AY3850" i="1"/>
  <c r="AY3849" i="1"/>
  <c r="AY3848" i="1"/>
  <c r="AY3847" i="1"/>
  <c r="AY3846" i="1"/>
  <c r="AY3845" i="1"/>
  <c r="AY3844" i="1"/>
  <c r="AY3843" i="1"/>
  <c r="AY3842" i="1"/>
  <c r="AY3841" i="1"/>
  <c r="AY3840" i="1"/>
  <c r="AY3839" i="1"/>
  <c r="AY3838" i="1"/>
  <c r="AY3837" i="1"/>
  <c r="AY3836" i="1"/>
  <c r="AY3835" i="1"/>
  <c r="AY3834" i="1"/>
  <c r="AY3833" i="1"/>
  <c r="AY3832" i="1"/>
  <c r="AY3831" i="1"/>
  <c r="AY3830" i="1"/>
  <c r="AY3829" i="1"/>
  <c r="AY3828" i="1"/>
  <c r="AY3827" i="1"/>
  <c r="AY3826" i="1"/>
  <c r="AY3825" i="1"/>
  <c r="AY3824" i="1"/>
  <c r="AY3823" i="1"/>
  <c r="AY3822" i="1"/>
  <c r="AY3821" i="1"/>
  <c r="AY3820" i="1"/>
  <c r="AY3819" i="1"/>
  <c r="AY3818" i="1"/>
  <c r="AY3817" i="1"/>
  <c r="AY3816" i="1"/>
  <c r="AY3815" i="1"/>
  <c r="AY3814" i="1"/>
  <c r="AY3813" i="1"/>
  <c r="AY3812" i="1"/>
  <c r="AY3811" i="1"/>
  <c r="AY3810" i="1"/>
  <c r="AY3809" i="1"/>
  <c r="AY3808" i="1"/>
  <c r="AY3807" i="1"/>
  <c r="AY3806" i="1"/>
  <c r="AY3805" i="1"/>
  <c r="AY3804" i="1"/>
  <c r="AY3803" i="1"/>
  <c r="AY3802" i="1"/>
  <c r="AY3801" i="1"/>
  <c r="AY3800" i="1"/>
  <c r="AY3799" i="1"/>
  <c r="AY3798" i="1"/>
  <c r="AY3797" i="1"/>
  <c r="AY3796" i="1"/>
  <c r="AY3795" i="1"/>
  <c r="AY3794" i="1"/>
  <c r="AY3793" i="1"/>
  <c r="AY3792" i="1"/>
  <c r="AY3791" i="1"/>
  <c r="AY3790" i="1"/>
  <c r="AY3789" i="1"/>
  <c r="AY3788" i="1"/>
  <c r="AY3787" i="1"/>
  <c r="AY3786" i="1"/>
  <c r="AY3785" i="1"/>
  <c r="AY3784" i="1"/>
  <c r="AY3783" i="1"/>
  <c r="AY3782" i="1"/>
  <c r="AY3781" i="1"/>
  <c r="AY3780" i="1"/>
  <c r="AY3779" i="1"/>
  <c r="AY3778" i="1"/>
  <c r="AY3777" i="1"/>
  <c r="AY3776" i="1"/>
  <c r="AY3775" i="1"/>
  <c r="AY3774" i="1"/>
  <c r="AY3773" i="1"/>
  <c r="AY3772" i="1"/>
  <c r="AY3771" i="1"/>
  <c r="AY3770" i="1"/>
  <c r="AY3769" i="1"/>
  <c r="AY3768" i="1"/>
  <c r="AY3767" i="1"/>
  <c r="AY3766" i="1"/>
  <c r="AY3765" i="1"/>
  <c r="AY3764" i="1"/>
  <c r="AY3763" i="1"/>
  <c r="AY3762" i="1"/>
  <c r="AY3761" i="1"/>
  <c r="AY3760" i="1"/>
  <c r="AY3759" i="1"/>
  <c r="AY3758" i="1"/>
  <c r="AY3757" i="1"/>
  <c r="AY3756" i="1"/>
  <c r="AY3755" i="1"/>
  <c r="AY3754" i="1"/>
  <c r="AY3753" i="1"/>
  <c r="AY3752" i="1"/>
  <c r="AY3751" i="1"/>
  <c r="AY3750" i="1"/>
  <c r="AY3749" i="1"/>
  <c r="AY3748" i="1"/>
  <c r="AY3747" i="1"/>
  <c r="AY3746" i="1"/>
  <c r="AY3745" i="1"/>
  <c r="AY3744" i="1"/>
  <c r="AY3743" i="1"/>
  <c r="AY3742" i="1"/>
  <c r="AY3741" i="1"/>
  <c r="AY3740" i="1"/>
  <c r="AY3739" i="1"/>
  <c r="AY3738" i="1"/>
  <c r="AY3737" i="1"/>
  <c r="AY3736" i="1"/>
  <c r="AY3735" i="1"/>
  <c r="AY3734" i="1"/>
  <c r="AY3733" i="1"/>
  <c r="AY3732" i="1"/>
  <c r="AY3731" i="1"/>
  <c r="AY3730" i="1"/>
  <c r="AY3729" i="1"/>
  <c r="AY3728" i="1"/>
  <c r="AY3727" i="1"/>
  <c r="AY3726" i="1"/>
  <c r="AY3725" i="1"/>
  <c r="AY3724" i="1"/>
  <c r="AY3723" i="1"/>
  <c r="AY3722" i="1"/>
  <c r="AY3721" i="1"/>
  <c r="AY3720" i="1"/>
  <c r="AY3719" i="1"/>
  <c r="AY3718" i="1"/>
  <c r="AY3717" i="1"/>
  <c r="AY3716" i="1"/>
  <c r="AY3715" i="1"/>
  <c r="AY3714" i="1"/>
  <c r="AY3713" i="1"/>
  <c r="AY3712" i="1"/>
  <c r="AY3711" i="1"/>
  <c r="AY3710" i="1"/>
  <c r="AY3709" i="1"/>
  <c r="AY3708" i="1"/>
  <c r="AY3707" i="1"/>
  <c r="AY3706" i="1"/>
  <c r="AY3705" i="1"/>
  <c r="AY3704" i="1"/>
  <c r="AY3703" i="1"/>
  <c r="AY3702" i="1"/>
  <c r="AY3701" i="1"/>
  <c r="AY3700" i="1"/>
  <c r="AY3699" i="1"/>
  <c r="AY3698" i="1"/>
  <c r="AY3697" i="1"/>
  <c r="AY3696" i="1"/>
  <c r="AY3695" i="1"/>
  <c r="AY3694" i="1"/>
  <c r="AY3693" i="1"/>
  <c r="AY3692" i="1"/>
  <c r="AY3691" i="1"/>
  <c r="AY3690" i="1"/>
  <c r="AY3689" i="1"/>
  <c r="AY3688" i="1"/>
  <c r="AY3687" i="1"/>
  <c r="AY3686" i="1"/>
  <c r="AY3685" i="1"/>
  <c r="AY3684" i="1"/>
  <c r="AY3683" i="1"/>
  <c r="AY3682" i="1"/>
  <c r="AY3681" i="1"/>
  <c r="AY3680" i="1"/>
  <c r="AY3679" i="1"/>
  <c r="AY3678" i="1"/>
  <c r="AY3677" i="1"/>
  <c r="AY3676" i="1"/>
  <c r="AY3675" i="1"/>
  <c r="AY3674" i="1"/>
  <c r="AY3673" i="1"/>
  <c r="AY3672" i="1"/>
  <c r="AY3671" i="1"/>
  <c r="AY3670" i="1"/>
  <c r="AY3669" i="1"/>
  <c r="AY3668" i="1"/>
  <c r="AY3667" i="1"/>
  <c r="AY3666" i="1"/>
  <c r="AY3665" i="1"/>
  <c r="AY3664" i="1"/>
  <c r="AY3663" i="1"/>
  <c r="AY3662" i="1"/>
  <c r="AY3661" i="1"/>
  <c r="AY3660" i="1"/>
  <c r="AY3659" i="1"/>
  <c r="AY3658" i="1"/>
  <c r="AY3657" i="1"/>
  <c r="AY3656" i="1"/>
  <c r="AY3655" i="1"/>
  <c r="AY3654" i="1"/>
  <c r="AY3653" i="1"/>
  <c r="AY3652" i="1"/>
  <c r="AY3651" i="1"/>
  <c r="AY3650" i="1"/>
  <c r="AY3649" i="1"/>
  <c r="AY3648" i="1"/>
  <c r="AY3647" i="1"/>
  <c r="AY3646" i="1"/>
  <c r="AY3645" i="1"/>
  <c r="AY3644" i="1"/>
  <c r="AY3643" i="1"/>
  <c r="AY3642" i="1"/>
  <c r="AY3641" i="1"/>
  <c r="AY3640" i="1"/>
  <c r="AY3639" i="1"/>
  <c r="AY3638" i="1"/>
  <c r="AY3637" i="1"/>
  <c r="AY3636" i="1"/>
  <c r="AY3635" i="1"/>
  <c r="AY3634" i="1"/>
  <c r="AY3633" i="1"/>
  <c r="AY3632" i="1"/>
  <c r="AY3631" i="1"/>
  <c r="AY3630" i="1"/>
  <c r="AY3629" i="1"/>
  <c r="AY3628" i="1"/>
  <c r="AY3627" i="1"/>
  <c r="AY3626" i="1"/>
  <c r="AY3625" i="1"/>
  <c r="AY3624" i="1"/>
  <c r="AY3623" i="1"/>
  <c r="AY3622" i="1"/>
  <c r="AY3621" i="1"/>
  <c r="AY3620" i="1"/>
  <c r="AY3619" i="1"/>
  <c r="AY3618" i="1"/>
  <c r="AY3617" i="1"/>
  <c r="AY3616" i="1"/>
  <c r="AY3615" i="1"/>
  <c r="AY3614" i="1"/>
  <c r="AY3613" i="1"/>
  <c r="AY3612" i="1"/>
  <c r="AY3611" i="1"/>
  <c r="AY3610" i="1"/>
  <c r="AY3609" i="1"/>
  <c r="AY3608" i="1"/>
  <c r="AY3607" i="1"/>
  <c r="AY3606" i="1"/>
  <c r="AY3605" i="1"/>
  <c r="AY3604" i="1"/>
  <c r="AY3603" i="1"/>
  <c r="AY3602" i="1"/>
  <c r="AY3601" i="1"/>
  <c r="AY3600" i="1"/>
  <c r="AY3599" i="1"/>
  <c r="AY3598" i="1"/>
  <c r="AY3597" i="1"/>
  <c r="AY3596" i="1"/>
  <c r="AY3595" i="1"/>
  <c r="AY3594" i="1"/>
  <c r="AY3593" i="1"/>
  <c r="AY3592" i="1"/>
  <c r="AY3591" i="1"/>
  <c r="AY3590" i="1"/>
  <c r="AY3589" i="1"/>
  <c r="AY3588" i="1"/>
  <c r="AY3587" i="1"/>
  <c r="AY3586" i="1"/>
  <c r="AY3585" i="1"/>
  <c r="AY3584" i="1"/>
  <c r="AY3583" i="1"/>
  <c r="AY3582" i="1"/>
  <c r="AY3581" i="1"/>
  <c r="AY3580" i="1"/>
  <c r="AY3579" i="1"/>
  <c r="AY3578" i="1"/>
  <c r="AY3577" i="1"/>
  <c r="AY3576" i="1"/>
  <c r="AY3575" i="1"/>
  <c r="AY3574" i="1"/>
  <c r="AY3573" i="1"/>
  <c r="AY3572" i="1"/>
  <c r="AY3571" i="1"/>
  <c r="AY3570" i="1"/>
  <c r="AY3569" i="1"/>
  <c r="AY3568" i="1"/>
  <c r="AY3567" i="1"/>
  <c r="AY3566" i="1"/>
  <c r="AY3565" i="1"/>
  <c r="AY3564" i="1"/>
  <c r="AY3563" i="1"/>
  <c r="AY3562" i="1"/>
  <c r="AY3561" i="1"/>
  <c r="AY3560" i="1"/>
  <c r="AY3559" i="1"/>
  <c r="AY3558" i="1"/>
  <c r="AY3557" i="1"/>
  <c r="AY3556" i="1"/>
  <c r="AY3555" i="1"/>
  <c r="AY3554" i="1"/>
  <c r="AY3553" i="1"/>
  <c r="AY3552" i="1"/>
  <c r="AY3551" i="1"/>
  <c r="AY3550" i="1"/>
  <c r="AY3549" i="1"/>
  <c r="AY3548" i="1"/>
  <c r="AY3547" i="1"/>
  <c r="AY3546" i="1"/>
  <c r="AY3545" i="1"/>
  <c r="AY3544" i="1"/>
  <c r="AY3543" i="1"/>
  <c r="AY3542" i="1"/>
  <c r="AY3541" i="1"/>
  <c r="AY3540" i="1"/>
  <c r="AY3539" i="1"/>
  <c r="AY3538" i="1"/>
  <c r="AY3537" i="1"/>
  <c r="AY3536" i="1"/>
  <c r="AY3535" i="1"/>
  <c r="AY3534" i="1"/>
  <c r="AY3533" i="1"/>
  <c r="AY3532" i="1"/>
  <c r="AY3531" i="1"/>
  <c r="AY3530" i="1"/>
  <c r="AY3529" i="1"/>
  <c r="AY3528" i="1"/>
  <c r="AY3527" i="1"/>
  <c r="AY3526" i="1"/>
  <c r="AY3525" i="1"/>
  <c r="AY3524" i="1"/>
  <c r="AY3523" i="1"/>
  <c r="AY3522" i="1"/>
  <c r="AY3521" i="1"/>
  <c r="AY3520" i="1"/>
  <c r="AY3519" i="1"/>
  <c r="AY3518" i="1"/>
  <c r="AY3517" i="1"/>
  <c r="AY3516" i="1"/>
  <c r="AY3515" i="1"/>
  <c r="AY3514" i="1"/>
  <c r="AY3513" i="1"/>
  <c r="AY3512" i="1"/>
  <c r="AY3511" i="1"/>
  <c r="AY3510" i="1"/>
  <c r="AY3509" i="1"/>
  <c r="AY3508" i="1"/>
  <c r="AY3507" i="1"/>
  <c r="AY3506" i="1"/>
  <c r="AY3505" i="1"/>
  <c r="AY3504" i="1"/>
  <c r="AY3503" i="1"/>
  <c r="AY3502" i="1"/>
  <c r="AY3501" i="1"/>
  <c r="AY3500" i="1"/>
  <c r="AY3499" i="1"/>
  <c r="AY3498" i="1"/>
  <c r="AY3497" i="1"/>
  <c r="AY3496" i="1"/>
  <c r="AY3495" i="1"/>
  <c r="AY3494" i="1"/>
  <c r="AY3493" i="1"/>
  <c r="AY3492" i="1"/>
  <c r="AY3491" i="1"/>
  <c r="AY3490" i="1"/>
  <c r="AY3489" i="1"/>
  <c r="AY3488" i="1"/>
  <c r="AY3487" i="1"/>
  <c r="AY3486" i="1"/>
  <c r="AY3485" i="1"/>
  <c r="AY3484" i="1"/>
  <c r="AY3483" i="1"/>
  <c r="AY3482" i="1"/>
  <c r="AY3481" i="1"/>
  <c r="AY3480" i="1"/>
  <c r="AY3479" i="1"/>
  <c r="AY3478" i="1"/>
  <c r="AY3477" i="1"/>
  <c r="AY3476" i="1"/>
  <c r="AY3475" i="1"/>
  <c r="AY3474" i="1"/>
  <c r="AY3473" i="1"/>
  <c r="AY3472" i="1"/>
  <c r="AY3471" i="1"/>
  <c r="AY3470" i="1"/>
  <c r="AY3469" i="1"/>
  <c r="AY3468" i="1"/>
  <c r="AY3467" i="1"/>
  <c r="AY3466" i="1"/>
  <c r="AY3465" i="1"/>
  <c r="AY3464" i="1"/>
  <c r="AY3463" i="1"/>
  <c r="AY3462" i="1"/>
  <c r="AY3461" i="1"/>
  <c r="AY3460" i="1"/>
  <c r="AY3459" i="1"/>
  <c r="AY3458" i="1"/>
  <c r="AY3457" i="1"/>
  <c r="AY3456" i="1"/>
  <c r="AY3455" i="1"/>
  <c r="AY3454" i="1"/>
  <c r="AY3453" i="1"/>
  <c r="AY3452" i="1"/>
  <c r="AY3451" i="1"/>
  <c r="AY3450" i="1"/>
  <c r="AY3449" i="1"/>
  <c r="AY3448" i="1"/>
  <c r="AY3447" i="1"/>
  <c r="AY3446" i="1"/>
  <c r="AY3445" i="1"/>
  <c r="AY3444" i="1"/>
  <c r="AY3443" i="1"/>
  <c r="AY3442" i="1"/>
  <c r="AY3441" i="1"/>
  <c r="AY3440" i="1"/>
  <c r="AY3439" i="1"/>
  <c r="AY3438" i="1"/>
  <c r="AY3437" i="1"/>
  <c r="AY3436" i="1"/>
  <c r="AY3435" i="1"/>
  <c r="AY3434" i="1"/>
  <c r="AY3433" i="1"/>
  <c r="AY3432" i="1"/>
  <c r="AY3431" i="1"/>
  <c r="AY3430" i="1"/>
  <c r="AY3429" i="1"/>
  <c r="AY3428" i="1"/>
  <c r="AY3427" i="1"/>
  <c r="AY3426" i="1"/>
  <c r="AY3425" i="1"/>
  <c r="AY3424" i="1"/>
  <c r="AY3423" i="1"/>
  <c r="AY3422" i="1"/>
  <c r="AY3421" i="1"/>
  <c r="AY3420" i="1"/>
  <c r="AY3419" i="1"/>
  <c r="AY3418" i="1"/>
  <c r="AY3417" i="1"/>
  <c r="AY3416" i="1"/>
  <c r="AY3415" i="1"/>
  <c r="AY3414" i="1"/>
  <c r="AY3413" i="1"/>
  <c r="AY3412" i="1"/>
  <c r="AY3411" i="1"/>
  <c r="AY3410" i="1"/>
  <c r="AY3409" i="1"/>
  <c r="AY3408" i="1"/>
  <c r="AY3407" i="1"/>
  <c r="AY3406" i="1"/>
  <c r="AY3405" i="1"/>
  <c r="AY3404" i="1"/>
  <c r="AY3403" i="1"/>
  <c r="AY3402" i="1"/>
  <c r="AY3401" i="1"/>
  <c r="AY3400" i="1"/>
  <c r="AY3399" i="1"/>
  <c r="AY3398" i="1"/>
  <c r="AY3397" i="1"/>
  <c r="AY3396" i="1"/>
  <c r="AY3395" i="1"/>
  <c r="AY3394" i="1"/>
  <c r="AY3393" i="1"/>
  <c r="AY3392" i="1"/>
  <c r="AY3391" i="1"/>
  <c r="AY3390" i="1"/>
  <c r="AY3389" i="1"/>
  <c r="AY3388" i="1"/>
  <c r="AY3387" i="1"/>
  <c r="AY3386" i="1"/>
  <c r="AY3385" i="1"/>
  <c r="AY3384" i="1"/>
  <c r="AY3383" i="1"/>
  <c r="AY3382" i="1"/>
  <c r="AY3381" i="1"/>
  <c r="AY3380" i="1"/>
  <c r="AY3379" i="1"/>
  <c r="AY3378" i="1"/>
  <c r="AY3377" i="1"/>
  <c r="AY3376" i="1"/>
  <c r="AY3375" i="1"/>
  <c r="AY3374" i="1"/>
  <c r="AY3373" i="1"/>
  <c r="AY3372" i="1"/>
  <c r="AY3371" i="1"/>
  <c r="AY3370" i="1"/>
  <c r="AY3369" i="1"/>
  <c r="AY3368" i="1"/>
  <c r="AY3367" i="1"/>
  <c r="AY3366" i="1"/>
  <c r="AY3365" i="1"/>
  <c r="AY3364" i="1"/>
  <c r="AY3363" i="1"/>
  <c r="AY3362" i="1"/>
  <c r="AY3361" i="1"/>
  <c r="AY3360" i="1"/>
  <c r="AY3359" i="1"/>
  <c r="AY3358" i="1"/>
  <c r="AY3357" i="1"/>
  <c r="AY3356" i="1"/>
  <c r="AY3355" i="1"/>
  <c r="AY3354" i="1"/>
  <c r="AY3353" i="1"/>
  <c r="AY3352" i="1"/>
  <c r="AY3351" i="1"/>
  <c r="AY3350" i="1"/>
  <c r="AY3349" i="1"/>
  <c r="AY3348" i="1"/>
  <c r="AY3347" i="1"/>
  <c r="AY3346" i="1"/>
  <c r="AY3345" i="1"/>
  <c r="AY3344" i="1"/>
  <c r="AY3343" i="1"/>
  <c r="AY3342" i="1"/>
  <c r="AY3341" i="1"/>
  <c r="AY3340" i="1"/>
  <c r="AY3339" i="1"/>
  <c r="AY3338" i="1"/>
  <c r="AY3337" i="1"/>
  <c r="AY3336" i="1"/>
  <c r="AY3335" i="1"/>
  <c r="AY3334" i="1"/>
  <c r="AY3333" i="1"/>
  <c r="AY3332" i="1"/>
  <c r="AY3331" i="1"/>
  <c r="AY3330" i="1"/>
  <c r="AY3329" i="1"/>
  <c r="AY3328" i="1"/>
  <c r="AY3327" i="1"/>
  <c r="AY3326" i="1"/>
  <c r="AY3325" i="1"/>
  <c r="AY3324" i="1"/>
  <c r="AY3323" i="1"/>
  <c r="AY3322" i="1"/>
  <c r="AY3321" i="1"/>
  <c r="AY3320" i="1"/>
  <c r="AY3319" i="1"/>
  <c r="AY3318" i="1"/>
  <c r="AY3317" i="1"/>
  <c r="AY3316" i="1"/>
  <c r="AY3315" i="1"/>
  <c r="AY3314" i="1"/>
  <c r="AY3313" i="1"/>
  <c r="AY3312" i="1"/>
  <c r="AY3311" i="1"/>
  <c r="AY3310" i="1"/>
  <c r="AY3309" i="1"/>
  <c r="AY3308" i="1"/>
  <c r="AY3307" i="1"/>
  <c r="AY3306" i="1"/>
  <c r="AY3305" i="1"/>
  <c r="AY3304" i="1"/>
  <c r="AY3303" i="1"/>
  <c r="AY3302" i="1"/>
  <c r="AY3301" i="1"/>
  <c r="AY3300" i="1"/>
  <c r="AY3299" i="1"/>
  <c r="AY3298" i="1"/>
  <c r="AY3297" i="1"/>
  <c r="AY3296" i="1"/>
  <c r="AY3295" i="1"/>
  <c r="AY3294" i="1"/>
  <c r="AY3293" i="1"/>
  <c r="AY3292" i="1"/>
  <c r="AY3291" i="1"/>
  <c r="AY3290" i="1"/>
  <c r="AY3289" i="1"/>
  <c r="AY3288" i="1"/>
  <c r="AY3287" i="1"/>
  <c r="AY3286" i="1"/>
  <c r="AY3285" i="1"/>
  <c r="AY3284" i="1"/>
  <c r="AY3283" i="1"/>
  <c r="AY3282" i="1"/>
  <c r="AY3281" i="1"/>
  <c r="AY3280" i="1"/>
  <c r="AY3279" i="1"/>
  <c r="AY3278" i="1"/>
  <c r="AY3277" i="1"/>
  <c r="AY3276" i="1"/>
  <c r="AY3275" i="1"/>
  <c r="AY3274" i="1"/>
  <c r="AY3273" i="1"/>
  <c r="AY3272" i="1"/>
  <c r="AY3271" i="1"/>
  <c r="AY3270" i="1"/>
  <c r="AY3269" i="1"/>
  <c r="AY3268" i="1"/>
  <c r="AY3267" i="1"/>
  <c r="AY3266" i="1"/>
  <c r="AY3265" i="1"/>
  <c r="AY3264" i="1"/>
  <c r="AY3263" i="1"/>
  <c r="AY3262" i="1"/>
  <c r="AY3261" i="1"/>
  <c r="AY3260" i="1"/>
  <c r="AY3259" i="1"/>
  <c r="AY3258" i="1"/>
  <c r="AY3257" i="1"/>
  <c r="AY3256" i="1"/>
  <c r="AY3255" i="1"/>
  <c r="AY3254" i="1"/>
  <c r="AY3253" i="1"/>
  <c r="AY3252" i="1"/>
  <c r="AY3251" i="1"/>
  <c r="AY3250" i="1"/>
  <c r="AY3249" i="1"/>
  <c r="AY3248" i="1"/>
  <c r="AY3247" i="1"/>
  <c r="AY3246" i="1"/>
  <c r="AY3245" i="1"/>
  <c r="AY3244" i="1"/>
  <c r="AY3243" i="1"/>
  <c r="AY3242" i="1"/>
  <c r="AY3241" i="1"/>
  <c r="AY3240" i="1"/>
  <c r="AY3239" i="1"/>
  <c r="AY3238" i="1"/>
  <c r="AY3237" i="1"/>
  <c r="AY3236" i="1"/>
  <c r="AY3235" i="1"/>
  <c r="AY3234" i="1"/>
  <c r="AY3233" i="1"/>
  <c r="AY3232" i="1"/>
  <c r="AY3231" i="1"/>
  <c r="AY3230" i="1"/>
  <c r="AY3229" i="1"/>
  <c r="AY3228" i="1"/>
  <c r="AY3227" i="1"/>
  <c r="AY3226" i="1"/>
  <c r="AY3225" i="1"/>
  <c r="AY3224" i="1"/>
  <c r="AY3223" i="1"/>
  <c r="AY3222" i="1"/>
  <c r="AY3221" i="1"/>
  <c r="AY3220" i="1"/>
  <c r="AY3219" i="1"/>
  <c r="AY3218" i="1"/>
  <c r="AY3217" i="1"/>
  <c r="AY3216" i="1"/>
  <c r="AY3215" i="1"/>
  <c r="AY3214" i="1"/>
  <c r="AY3213" i="1"/>
  <c r="AY3212" i="1"/>
  <c r="AY3211" i="1"/>
  <c r="AY3210" i="1"/>
  <c r="AY3209" i="1"/>
  <c r="AY3208" i="1"/>
  <c r="AY3207" i="1"/>
  <c r="AY3206" i="1"/>
  <c r="AY3205" i="1"/>
  <c r="AY3204" i="1"/>
  <c r="AY3203" i="1"/>
  <c r="AY3202" i="1"/>
  <c r="AY3201" i="1"/>
  <c r="AY3200" i="1"/>
  <c r="AY3199" i="1"/>
  <c r="AY3198" i="1"/>
  <c r="AY3197" i="1"/>
  <c r="AY3196" i="1"/>
  <c r="AY3195" i="1"/>
  <c r="AY3194" i="1"/>
  <c r="AY3193" i="1"/>
  <c r="AY3192" i="1"/>
  <c r="AY3191" i="1"/>
  <c r="AY3190" i="1"/>
  <c r="AY3189" i="1"/>
  <c r="AY3188" i="1"/>
  <c r="AY3187" i="1"/>
  <c r="AY3186" i="1"/>
  <c r="AY3185" i="1"/>
  <c r="AY3184" i="1"/>
  <c r="AY3183" i="1"/>
  <c r="AY3182" i="1"/>
  <c r="AY3181" i="1"/>
  <c r="AY3180" i="1"/>
  <c r="AY3179" i="1"/>
  <c r="AY3178" i="1"/>
  <c r="AY3177" i="1"/>
  <c r="AY3176" i="1"/>
  <c r="AY3175" i="1"/>
  <c r="AY3174" i="1"/>
  <c r="AY3173" i="1"/>
  <c r="AY3172" i="1"/>
  <c r="AY3171" i="1"/>
  <c r="AY3170" i="1"/>
  <c r="AY3169" i="1"/>
  <c r="AY3168" i="1"/>
  <c r="AY3167" i="1"/>
  <c r="AY3166" i="1"/>
  <c r="AY3165" i="1"/>
  <c r="AY3164" i="1"/>
  <c r="AY3163" i="1"/>
  <c r="AY3162" i="1"/>
  <c r="AY3161" i="1"/>
  <c r="AY3160" i="1"/>
  <c r="AY3159" i="1"/>
  <c r="AY3158" i="1"/>
  <c r="AY3157" i="1"/>
  <c r="AY3156" i="1"/>
  <c r="AY3155" i="1"/>
  <c r="AY3154" i="1"/>
  <c r="AY3153" i="1"/>
  <c r="AY3152" i="1"/>
  <c r="AY3151" i="1"/>
  <c r="AY3150" i="1"/>
  <c r="AY3149" i="1"/>
  <c r="AY3148" i="1"/>
  <c r="AY3147" i="1"/>
  <c r="AY3146" i="1"/>
  <c r="AY3145" i="1"/>
  <c r="AY3144" i="1"/>
  <c r="AY3143" i="1"/>
  <c r="AY3142" i="1"/>
  <c r="AY3141" i="1"/>
  <c r="AY3140" i="1"/>
  <c r="AY3139" i="1"/>
  <c r="AY3138" i="1"/>
  <c r="AY3137" i="1"/>
  <c r="AY3136" i="1"/>
  <c r="AY3135" i="1"/>
  <c r="AY3134" i="1"/>
  <c r="AY3133" i="1"/>
  <c r="AY3132" i="1"/>
  <c r="AY3131" i="1"/>
  <c r="AY3130" i="1"/>
  <c r="AY3129" i="1"/>
  <c r="AY3128" i="1"/>
  <c r="AY3127" i="1"/>
  <c r="AY3126" i="1"/>
  <c r="AY3125" i="1"/>
  <c r="AY3124" i="1"/>
  <c r="AY3123" i="1"/>
  <c r="AY3122" i="1"/>
  <c r="AY3121" i="1"/>
  <c r="AY3120" i="1"/>
  <c r="AY3119" i="1"/>
  <c r="AY3118" i="1"/>
  <c r="AY3117" i="1"/>
  <c r="AY3116" i="1"/>
  <c r="AY3115" i="1"/>
  <c r="AY3114" i="1"/>
  <c r="AY3113" i="1"/>
  <c r="AY3112" i="1"/>
  <c r="AY3111" i="1"/>
  <c r="AY3110" i="1"/>
  <c r="AY3109" i="1"/>
  <c r="AY3108" i="1"/>
  <c r="AY3107" i="1"/>
  <c r="AY3106" i="1"/>
  <c r="AY3105" i="1"/>
  <c r="AY3104" i="1"/>
  <c r="AY3103" i="1"/>
  <c r="AY3102" i="1"/>
  <c r="AY3101" i="1"/>
  <c r="AY3100" i="1"/>
  <c r="AY3099" i="1"/>
  <c r="AY3098" i="1"/>
  <c r="AY3097" i="1"/>
  <c r="AY3096" i="1"/>
  <c r="AY3095" i="1"/>
  <c r="AY3094" i="1"/>
  <c r="AY3093" i="1"/>
  <c r="AY3092" i="1"/>
  <c r="AY3091" i="1"/>
  <c r="AY3090" i="1"/>
  <c r="AY3089" i="1"/>
  <c r="AY3088" i="1"/>
  <c r="AY3087" i="1"/>
  <c r="AY3086" i="1"/>
  <c r="AY3085" i="1"/>
  <c r="AY3084" i="1"/>
  <c r="AY3083" i="1"/>
  <c r="AY3082" i="1"/>
  <c r="AY3081" i="1"/>
  <c r="AY3080" i="1"/>
  <c r="AY3079" i="1"/>
  <c r="AY3078" i="1"/>
  <c r="AY3077" i="1"/>
  <c r="AY3076" i="1"/>
  <c r="AY3075" i="1"/>
  <c r="AY3074" i="1"/>
  <c r="AY3073" i="1"/>
  <c r="AY3072" i="1"/>
  <c r="AY3071" i="1"/>
  <c r="AY3070" i="1"/>
  <c r="AY3069" i="1"/>
  <c r="AY3068" i="1"/>
  <c r="AY3067" i="1"/>
  <c r="AY3066" i="1"/>
  <c r="AY3065" i="1"/>
  <c r="AY3064" i="1"/>
  <c r="AY3063" i="1"/>
  <c r="AY3062" i="1"/>
  <c r="AY3061" i="1"/>
  <c r="AY3060" i="1"/>
  <c r="AY3059" i="1"/>
  <c r="AY3058" i="1"/>
  <c r="AY3057" i="1"/>
  <c r="AY3056" i="1"/>
  <c r="AY3055" i="1"/>
  <c r="AY3054" i="1"/>
  <c r="AY3053" i="1"/>
  <c r="AY3052" i="1"/>
  <c r="AY3051" i="1"/>
  <c r="AY3050" i="1"/>
  <c r="AY3049" i="1"/>
  <c r="AY3048" i="1"/>
  <c r="AY3047" i="1"/>
  <c r="AY3046" i="1"/>
  <c r="AY3045" i="1"/>
  <c r="AY3044" i="1"/>
  <c r="AY3043" i="1"/>
  <c r="AY3042" i="1"/>
  <c r="AY3041" i="1"/>
  <c r="AY3040" i="1"/>
  <c r="AY3039" i="1"/>
  <c r="AY3038" i="1"/>
  <c r="AY3037" i="1"/>
  <c r="AY3036" i="1"/>
  <c r="AY3035" i="1"/>
  <c r="AY3034" i="1"/>
  <c r="AY3033" i="1"/>
  <c r="AY3032" i="1"/>
  <c r="AY3031" i="1"/>
  <c r="AY3030" i="1"/>
  <c r="AY3029" i="1"/>
  <c r="AY3028" i="1"/>
  <c r="AY3027" i="1"/>
  <c r="AY3026" i="1"/>
  <c r="AY3025" i="1"/>
  <c r="AY3024" i="1"/>
  <c r="AY3023" i="1"/>
  <c r="AY3022" i="1"/>
  <c r="AY3021" i="1"/>
  <c r="AY3020" i="1"/>
  <c r="AY3019" i="1"/>
  <c r="AY3018" i="1"/>
  <c r="AY3017" i="1"/>
  <c r="AY3016" i="1"/>
  <c r="AY3015" i="1"/>
  <c r="AY3014" i="1"/>
  <c r="AY3013" i="1"/>
  <c r="AY3012" i="1"/>
  <c r="AY3011" i="1"/>
  <c r="AY3010" i="1"/>
  <c r="AY3009" i="1"/>
  <c r="AY3008" i="1"/>
  <c r="AY3007" i="1"/>
  <c r="AY3006" i="1"/>
  <c r="AY3005" i="1"/>
  <c r="AY3004" i="1"/>
  <c r="AY3003" i="1"/>
  <c r="AY3002" i="1"/>
  <c r="AY3001" i="1"/>
  <c r="AY3000" i="1"/>
  <c r="AY2999" i="1"/>
  <c r="AY2998" i="1"/>
  <c r="AY2997" i="1"/>
  <c r="AY2996" i="1"/>
  <c r="AY2995" i="1"/>
  <c r="AY2994" i="1"/>
  <c r="AY2993" i="1"/>
  <c r="AY2992" i="1"/>
  <c r="AY2991" i="1"/>
  <c r="AY2990" i="1"/>
  <c r="AY2989" i="1"/>
  <c r="AY2988" i="1"/>
  <c r="AY2987" i="1"/>
  <c r="AY2986" i="1"/>
  <c r="AY2985" i="1"/>
  <c r="AY2984" i="1"/>
  <c r="AY2983" i="1"/>
  <c r="AY2982" i="1"/>
  <c r="AY2981" i="1"/>
  <c r="AY2980" i="1"/>
  <c r="AY2979" i="1"/>
  <c r="AY2978" i="1"/>
  <c r="AY2977" i="1"/>
  <c r="AY2976" i="1"/>
  <c r="AY2975" i="1"/>
  <c r="AY2974" i="1"/>
  <c r="AY2973" i="1"/>
  <c r="AY2972" i="1"/>
  <c r="AY2971" i="1"/>
  <c r="AY2970" i="1"/>
  <c r="AY2969" i="1"/>
  <c r="AY2968" i="1"/>
  <c r="AY2967" i="1"/>
  <c r="AY2966" i="1"/>
  <c r="AY2965" i="1"/>
  <c r="AY2964" i="1"/>
  <c r="AY2963" i="1"/>
  <c r="AY2962" i="1"/>
  <c r="AY2961" i="1"/>
  <c r="AY2960" i="1"/>
  <c r="AY2959" i="1"/>
  <c r="AY2958" i="1"/>
  <c r="AY2957" i="1"/>
  <c r="AY2956" i="1"/>
  <c r="AY2955" i="1"/>
  <c r="AY2954" i="1"/>
  <c r="AY2953" i="1"/>
  <c r="AY2952" i="1"/>
  <c r="AY2951" i="1"/>
  <c r="AY2950" i="1"/>
  <c r="AY2949" i="1"/>
  <c r="AY2948" i="1"/>
  <c r="AY2947" i="1"/>
  <c r="AY2946" i="1"/>
  <c r="AY2945" i="1"/>
  <c r="AY2944" i="1"/>
  <c r="AY2943" i="1"/>
  <c r="AY2942" i="1"/>
  <c r="AY2941" i="1"/>
  <c r="AY2940" i="1"/>
  <c r="AY2939" i="1"/>
  <c r="AY2938" i="1"/>
  <c r="AY2937" i="1"/>
  <c r="AY2936" i="1"/>
  <c r="AY2935" i="1"/>
  <c r="AY2934" i="1"/>
  <c r="AY2933" i="1"/>
  <c r="AY2932" i="1"/>
  <c r="AY2931" i="1"/>
  <c r="AY2930" i="1"/>
  <c r="AY2929" i="1"/>
  <c r="AY2928" i="1"/>
  <c r="AY2927" i="1"/>
  <c r="AY2926" i="1"/>
  <c r="AY2925" i="1"/>
  <c r="AY2924" i="1"/>
  <c r="AY2923" i="1"/>
  <c r="AY2922" i="1"/>
  <c r="AY2921" i="1"/>
  <c r="AY2920" i="1"/>
  <c r="AY2919" i="1"/>
  <c r="AY2918" i="1"/>
  <c r="AY2917" i="1"/>
  <c r="AY2916" i="1"/>
  <c r="AY2915" i="1"/>
  <c r="AY2914" i="1"/>
  <c r="AY2913" i="1"/>
  <c r="AY2912" i="1"/>
  <c r="AY2911" i="1"/>
  <c r="AY2910" i="1"/>
  <c r="AY2909" i="1"/>
  <c r="AY2908" i="1"/>
  <c r="AY2907" i="1"/>
  <c r="AY2906" i="1"/>
  <c r="AY2905" i="1"/>
  <c r="AY2904" i="1"/>
  <c r="AY2903" i="1"/>
  <c r="AY2902" i="1"/>
  <c r="AY2901" i="1"/>
  <c r="AY2900" i="1"/>
  <c r="AY2899" i="1"/>
  <c r="AY2898" i="1"/>
  <c r="AY2897" i="1"/>
  <c r="AY2896" i="1"/>
  <c r="AY2895" i="1"/>
  <c r="AY2894" i="1"/>
  <c r="AY2893" i="1"/>
  <c r="AY2892" i="1"/>
  <c r="AY2891" i="1"/>
  <c r="AY2890" i="1"/>
  <c r="AY2889" i="1"/>
  <c r="AY2888" i="1"/>
  <c r="AY2887" i="1"/>
  <c r="AY2886" i="1"/>
  <c r="AY2885" i="1"/>
  <c r="AY2884" i="1"/>
  <c r="AY2883" i="1"/>
  <c r="AY2882" i="1"/>
  <c r="AY2881" i="1"/>
  <c r="AY2880" i="1"/>
  <c r="AY2879" i="1"/>
  <c r="AY2878" i="1"/>
  <c r="AY2877" i="1"/>
  <c r="AY2876" i="1"/>
  <c r="AY2875" i="1"/>
  <c r="AY2874" i="1"/>
  <c r="AY2873" i="1"/>
  <c r="AY2872" i="1"/>
  <c r="AY2871" i="1"/>
  <c r="AY2870" i="1"/>
  <c r="AY2869" i="1"/>
  <c r="AY2868" i="1"/>
  <c r="AY2867" i="1"/>
  <c r="AY2866" i="1"/>
  <c r="AY2865" i="1"/>
  <c r="AY2864" i="1"/>
  <c r="AY2863" i="1"/>
  <c r="AY2862" i="1"/>
  <c r="AY2861" i="1"/>
  <c r="AY2860" i="1"/>
  <c r="AY2859" i="1"/>
  <c r="AY2858" i="1"/>
  <c r="AY2857" i="1"/>
  <c r="AY2856" i="1"/>
  <c r="AY2855" i="1"/>
  <c r="AY2854" i="1"/>
  <c r="AY2853" i="1"/>
  <c r="AY2852" i="1"/>
  <c r="AY2851" i="1"/>
  <c r="AY2850" i="1"/>
  <c r="AY2849" i="1"/>
  <c r="AY2848" i="1"/>
  <c r="AY2847" i="1"/>
  <c r="AY2846" i="1"/>
  <c r="AY2845" i="1"/>
  <c r="AY2844" i="1"/>
  <c r="AY2843" i="1"/>
  <c r="AY2842" i="1"/>
  <c r="AY2841" i="1"/>
  <c r="AY2840" i="1"/>
  <c r="AY2839" i="1"/>
  <c r="AY2838" i="1"/>
  <c r="AY2837" i="1"/>
  <c r="AY2836" i="1"/>
  <c r="AY2835" i="1"/>
  <c r="AY2834" i="1"/>
  <c r="AY2833" i="1"/>
  <c r="AY2832" i="1"/>
  <c r="AY2831" i="1"/>
  <c r="AY2830" i="1"/>
  <c r="AY2829" i="1"/>
  <c r="AY2828" i="1"/>
  <c r="AY2827" i="1"/>
  <c r="AY2826" i="1"/>
  <c r="AY2825" i="1"/>
  <c r="AY2824" i="1"/>
  <c r="AY2823" i="1"/>
  <c r="AY2822" i="1"/>
  <c r="AY2821" i="1"/>
  <c r="AY2820" i="1"/>
  <c r="AY2819" i="1"/>
  <c r="AY2818" i="1"/>
  <c r="AY2817" i="1"/>
  <c r="AY2816" i="1"/>
  <c r="AY2815" i="1"/>
  <c r="AY2814" i="1"/>
  <c r="AY2813" i="1"/>
  <c r="AY2812" i="1"/>
  <c r="AY2811" i="1"/>
  <c r="AY2810" i="1"/>
  <c r="AY2809" i="1"/>
  <c r="AY2808" i="1"/>
  <c r="AY2807" i="1"/>
  <c r="AY2806" i="1"/>
  <c r="AY2805" i="1"/>
  <c r="AY2804" i="1"/>
  <c r="AY2803" i="1"/>
  <c r="AY2802" i="1"/>
  <c r="AY2801" i="1"/>
  <c r="AY2800" i="1"/>
  <c r="AY2799" i="1"/>
  <c r="AY2798" i="1"/>
  <c r="AY2797" i="1"/>
  <c r="AY2796" i="1"/>
  <c r="AY2795" i="1"/>
  <c r="AY2794" i="1"/>
  <c r="AY2793" i="1"/>
  <c r="AY2792" i="1"/>
  <c r="AY2791" i="1"/>
  <c r="AY2790" i="1"/>
  <c r="AY2789" i="1"/>
  <c r="AY2788" i="1"/>
  <c r="AY2787" i="1"/>
  <c r="AY2786" i="1"/>
  <c r="AY2785" i="1"/>
  <c r="AY2784" i="1"/>
  <c r="AY2783" i="1"/>
  <c r="AY2782" i="1"/>
  <c r="AY2781" i="1"/>
  <c r="AY2780" i="1"/>
  <c r="AY2779" i="1"/>
  <c r="AY2778" i="1"/>
  <c r="AY2777" i="1"/>
  <c r="AY2776" i="1"/>
  <c r="AY2775" i="1"/>
  <c r="AY2774" i="1"/>
  <c r="AY2773" i="1"/>
  <c r="AY2772" i="1"/>
  <c r="AY2771" i="1"/>
  <c r="AY2770" i="1"/>
  <c r="AY2769" i="1"/>
  <c r="AY2768" i="1"/>
  <c r="AY2767" i="1"/>
  <c r="AY2766" i="1"/>
  <c r="AY2765" i="1"/>
  <c r="AY2764" i="1"/>
  <c r="AY2763" i="1"/>
  <c r="AY2762" i="1"/>
  <c r="AY2761" i="1"/>
  <c r="AY2760" i="1"/>
  <c r="AY2759" i="1"/>
  <c r="AY2758" i="1"/>
  <c r="AY2757" i="1"/>
  <c r="AY2756" i="1"/>
  <c r="AY2755" i="1"/>
  <c r="AY2754" i="1"/>
  <c r="AY2753" i="1"/>
  <c r="AY2752" i="1"/>
  <c r="AY2751" i="1"/>
  <c r="AY2750" i="1"/>
  <c r="AY2749" i="1"/>
  <c r="AY2748" i="1"/>
  <c r="AY2747" i="1"/>
  <c r="AY2746" i="1"/>
  <c r="AY2745" i="1"/>
  <c r="AY2744" i="1"/>
  <c r="AY2743" i="1"/>
  <c r="AY2742" i="1"/>
  <c r="AY2741" i="1"/>
  <c r="AY2740" i="1"/>
  <c r="AY2739" i="1"/>
  <c r="AY2738" i="1"/>
  <c r="AY2737" i="1"/>
  <c r="AY2736" i="1"/>
  <c r="AY2735" i="1"/>
  <c r="AY2734" i="1"/>
  <c r="AY2733" i="1"/>
  <c r="AY2732" i="1"/>
  <c r="AY2731" i="1"/>
  <c r="AY2730" i="1"/>
  <c r="AY2729" i="1"/>
  <c r="AY2728" i="1"/>
  <c r="AY2727" i="1"/>
  <c r="AY2726" i="1"/>
  <c r="AY2725" i="1"/>
  <c r="AY2724" i="1"/>
  <c r="AY2723" i="1"/>
  <c r="AY2722" i="1"/>
  <c r="AY2721" i="1"/>
  <c r="AY2720" i="1"/>
  <c r="AY2719" i="1"/>
  <c r="AY2718" i="1"/>
  <c r="AY2717" i="1"/>
  <c r="AY2716" i="1"/>
  <c r="AY2715" i="1"/>
  <c r="AY2714" i="1"/>
  <c r="AY2713" i="1"/>
  <c r="AY2712" i="1"/>
  <c r="AY2711" i="1"/>
  <c r="AY2710" i="1"/>
  <c r="AY2709" i="1"/>
  <c r="AY2708" i="1"/>
  <c r="AY2707" i="1"/>
  <c r="AY2706" i="1"/>
  <c r="AY2705" i="1"/>
  <c r="AY2704" i="1"/>
  <c r="AY2703" i="1"/>
  <c r="AY2702" i="1"/>
  <c r="AY2701" i="1"/>
  <c r="AY2700" i="1"/>
  <c r="AY2699" i="1"/>
  <c r="AY2698" i="1"/>
  <c r="AY2697" i="1"/>
  <c r="AY2696" i="1"/>
  <c r="AY2695" i="1"/>
  <c r="AY2694" i="1"/>
  <c r="AY2693" i="1"/>
  <c r="AY2692" i="1"/>
  <c r="AY2691" i="1"/>
  <c r="AY2690" i="1"/>
  <c r="AY2689" i="1"/>
  <c r="AY2688" i="1"/>
  <c r="AY2687" i="1"/>
  <c r="AY2686" i="1"/>
  <c r="AY2685" i="1"/>
  <c r="AY2684" i="1"/>
  <c r="AY2683" i="1"/>
  <c r="AY2682" i="1"/>
  <c r="AY2681" i="1"/>
  <c r="AY2680" i="1"/>
  <c r="AY2679" i="1"/>
  <c r="AY2678" i="1"/>
  <c r="AY2677" i="1"/>
  <c r="AY2676" i="1"/>
  <c r="AY2675" i="1"/>
  <c r="AY2674" i="1"/>
  <c r="AY2673" i="1"/>
  <c r="AY2672" i="1"/>
  <c r="AY2671" i="1"/>
  <c r="AY2670" i="1"/>
  <c r="AY2669" i="1"/>
  <c r="AY2668" i="1"/>
  <c r="AY2667" i="1"/>
  <c r="AY2666" i="1"/>
  <c r="AY2665" i="1"/>
  <c r="AY2664" i="1"/>
  <c r="AY2663" i="1"/>
  <c r="AY2662" i="1"/>
  <c r="AY2661" i="1"/>
  <c r="AY2660" i="1"/>
  <c r="AY2659" i="1"/>
  <c r="AY2658" i="1"/>
  <c r="AY2657" i="1"/>
  <c r="AY2656" i="1"/>
  <c r="AY2655" i="1"/>
  <c r="AY2654" i="1"/>
  <c r="AY2653" i="1"/>
  <c r="AY2652" i="1"/>
  <c r="AY2651" i="1"/>
  <c r="AY2650" i="1"/>
  <c r="AY2649" i="1"/>
  <c r="AY2648" i="1"/>
  <c r="AY2647" i="1"/>
  <c r="AY2646" i="1"/>
  <c r="AY2645" i="1"/>
  <c r="AY2644" i="1"/>
  <c r="AY2643" i="1"/>
  <c r="AY2642" i="1"/>
  <c r="AY2641" i="1"/>
  <c r="AY2640" i="1"/>
  <c r="AY2639" i="1"/>
  <c r="AY2638" i="1"/>
  <c r="AY2637" i="1"/>
  <c r="AY2636" i="1"/>
  <c r="AY2635" i="1"/>
  <c r="AY2634" i="1"/>
  <c r="AY2633" i="1"/>
  <c r="AY2632" i="1"/>
  <c r="AY2631" i="1"/>
  <c r="AY2630" i="1"/>
  <c r="AY2629" i="1"/>
  <c r="AY2628" i="1"/>
  <c r="AY2627" i="1"/>
  <c r="AY2626" i="1"/>
  <c r="AY2625" i="1"/>
  <c r="AY2624" i="1"/>
  <c r="AY2623" i="1"/>
  <c r="AY2622" i="1"/>
  <c r="AY2621" i="1"/>
  <c r="AY2620" i="1"/>
  <c r="AY2619" i="1"/>
  <c r="AY2618" i="1"/>
  <c r="AY2617" i="1"/>
  <c r="AY2616" i="1"/>
  <c r="AY2615" i="1"/>
  <c r="AY2614" i="1"/>
  <c r="AY2613" i="1"/>
  <c r="AY2612" i="1"/>
  <c r="AY2611" i="1"/>
  <c r="AY2610" i="1"/>
  <c r="AY2609" i="1"/>
  <c r="AY2608" i="1"/>
  <c r="AY2607" i="1"/>
  <c r="AY2606" i="1"/>
  <c r="AY2605" i="1"/>
  <c r="AY2604" i="1"/>
  <c r="AY2603" i="1"/>
  <c r="AY2602" i="1"/>
  <c r="AY2601" i="1"/>
  <c r="AY2600" i="1"/>
  <c r="AY2599" i="1"/>
  <c r="AY2598" i="1"/>
  <c r="AY2597" i="1"/>
  <c r="AY2596" i="1"/>
  <c r="AY2595" i="1"/>
  <c r="AY2594" i="1"/>
  <c r="AY2593" i="1"/>
  <c r="AY2592" i="1"/>
  <c r="AY2591" i="1"/>
  <c r="AY2590" i="1"/>
  <c r="AY2589" i="1"/>
  <c r="AY2588" i="1"/>
  <c r="AY2587" i="1"/>
  <c r="AY2586" i="1"/>
  <c r="AY2585" i="1"/>
  <c r="AY2584" i="1"/>
  <c r="AY2583" i="1"/>
  <c r="AY2582" i="1"/>
  <c r="AY2581" i="1"/>
  <c r="AY2580" i="1"/>
  <c r="AY2579" i="1"/>
  <c r="AY2578" i="1"/>
  <c r="AY2577" i="1"/>
  <c r="AY2576" i="1"/>
  <c r="AY2575" i="1"/>
  <c r="AY2574" i="1"/>
  <c r="AY2573" i="1"/>
  <c r="AY2572" i="1"/>
  <c r="AY2571" i="1"/>
  <c r="AY2570" i="1"/>
  <c r="AY2569" i="1"/>
  <c r="AY2568" i="1"/>
  <c r="AY2567" i="1"/>
  <c r="AY2566" i="1"/>
  <c r="AY2565" i="1"/>
  <c r="AY2564" i="1"/>
  <c r="AY2563" i="1"/>
  <c r="AY2562" i="1"/>
  <c r="AY2561" i="1"/>
  <c r="AY2560" i="1"/>
  <c r="AY2559" i="1"/>
  <c r="AY2558" i="1"/>
  <c r="AY2557" i="1"/>
  <c r="AY2556" i="1"/>
  <c r="AY2555" i="1"/>
  <c r="AY2554" i="1"/>
  <c r="AY2553" i="1"/>
  <c r="AY2552" i="1"/>
  <c r="AY2551" i="1"/>
  <c r="AY2550" i="1"/>
  <c r="AY2549" i="1"/>
  <c r="AY2548" i="1"/>
  <c r="AY2547" i="1"/>
  <c r="AY2546" i="1"/>
  <c r="AY2545" i="1"/>
  <c r="AY2544" i="1"/>
  <c r="AY2543" i="1"/>
  <c r="AY2542" i="1"/>
  <c r="AY2541" i="1"/>
  <c r="AY2540" i="1"/>
  <c r="AY2539" i="1"/>
  <c r="AY2538" i="1"/>
  <c r="AY2537" i="1"/>
  <c r="AY2536" i="1"/>
  <c r="AY2535" i="1"/>
  <c r="AY2534" i="1"/>
  <c r="AY2533" i="1"/>
  <c r="AY2532" i="1"/>
  <c r="AY2531" i="1"/>
  <c r="AY2530" i="1"/>
  <c r="AY2529" i="1"/>
  <c r="AY2528" i="1"/>
  <c r="AY2527" i="1"/>
  <c r="AY2526" i="1"/>
  <c r="AY2525" i="1"/>
  <c r="AY2524" i="1"/>
  <c r="AY2523" i="1"/>
  <c r="AY2522" i="1"/>
  <c r="AY2521" i="1"/>
  <c r="AY2520" i="1"/>
  <c r="AY2519" i="1"/>
  <c r="AY2518" i="1"/>
  <c r="AY2517" i="1"/>
  <c r="AY2516" i="1"/>
  <c r="AY2515" i="1"/>
  <c r="AY2514" i="1"/>
  <c r="AY2513" i="1"/>
  <c r="AY2512" i="1"/>
  <c r="AY2511" i="1"/>
  <c r="AY2510" i="1"/>
  <c r="AY2509" i="1"/>
  <c r="AY2508" i="1"/>
  <c r="AY2507" i="1"/>
  <c r="AY2506" i="1"/>
  <c r="AY2505" i="1"/>
  <c r="AY2504" i="1"/>
  <c r="AY2503" i="1"/>
  <c r="AY2502" i="1"/>
  <c r="AY2501" i="1"/>
  <c r="AY2500" i="1"/>
  <c r="AY2499" i="1"/>
  <c r="AY2498" i="1"/>
  <c r="AY2497" i="1"/>
  <c r="AY2496" i="1"/>
  <c r="AY2495" i="1"/>
  <c r="AY2494" i="1"/>
  <c r="AY2493" i="1"/>
  <c r="AY2492" i="1"/>
  <c r="AY2491" i="1"/>
  <c r="AY2490" i="1"/>
  <c r="AY2489" i="1"/>
  <c r="AY2488" i="1"/>
  <c r="AY2487" i="1"/>
  <c r="AY2486" i="1"/>
  <c r="AY2485" i="1"/>
  <c r="AY2484" i="1"/>
  <c r="AY2483" i="1"/>
  <c r="AY2482" i="1"/>
  <c r="AY2481" i="1"/>
  <c r="AY2480" i="1"/>
  <c r="AY2479" i="1"/>
  <c r="AY2478" i="1"/>
  <c r="AY2477" i="1"/>
  <c r="AY2476" i="1"/>
  <c r="AY2475" i="1"/>
  <c r="AY2474" i="1"/>
  <c r="AY2473" i="1"/>
  <c r="AY2472" i="1"/>
  <c r="AY2471" i="1"/>
  <c r="AY2470" i="1"/>
  <c r="AY2469" i="1"/>
  <c r="AY2468" i="1"/>
  <c r="AY2467" i="1"/>
  <c r="AY2466" i="1"/>
  <c r="AY2465" i="1"/>
  <c r="AY2464" i="1"/>
  <c r="AY2463" i="1"/>
  <c r="AY2462" i="1"/>
  <c r="AY2461" i="1"/>
  <c r="AY2460" i="1"/>
  <c r="AY2459" i="1"/>
  <c r="AY2458" i="1"/>
  <c r="AY2457" i="1"/>
  <c r="AY2456" i="1"/>
  <c r="AY2455" i="1"/>
  <c r="AY2454" i="1"/>
  <c r="AY2453" i="1"/>
  <c r="AY2452" i="1"/>
  <c r="AY2451" i="1"/>
  <c r="AY2450" i="1"/>
  <c r="AY2449" i="1"/>
  <c r="AY2448" i="1"/>
  <c r="AY2447" i="1"/>
  <c r="AY2446" i="1"/>
  <c r="AY2445" i="1"/>
  <c r="AY2444" i="1"/>
  <c r="AY2443" i="1"/>
  <c r="AY2442" i="1"/>
  <c r="AY2441" i="1"/>
  <c r="AY2440" i="1"/>
  <c r="AY2439" i="1"/>
  <c r="AY2438" i="1"/>
  <c r="AY2437" i="1"/>
  <c r="AY2436" i="1"/>
  <c r="AY2435" i="1"/>
  <c r="AY2434" i="1"/>
  <c r="AY2433" i="1"/>
  <c r="AY2432" i="1"/>
  <c r="AY2431" i="1"/>
  <c r="AY2430" i="1"/>
  <c r="AY2429" i="1"/>
  <c r="AY2428" i="1"/>
  <c r="AY2427" i="1"/>
  <c r="AY2426" i="1"/>
  <c r="AY2425" i="1"/>
  <c r="AY2424" i="1"/>
  <c r="AY2423" i="1"/>
  <c r="AY2422" i="1"/>
  <c r="AY2421" i="1"/>
  <c r="AY2420" i="1"/>
  <c r="AY2419" i="1"/>
  <c r="AY2418" i="1"/>
  <c r="AY2417" i="1"/>
  <c r="AY2416" i="1"/>
  <c r="AY2415" i="1"/>
  <c r="AY2414" i="1"/>
  <c r="AY2413" i="1"/>
  <c r="AY2412" i="1"/>
  <c r="AY2411" i="1"/>
  <c r="AY2410" i="1"/>
  <c r="AY2409" i="1"/>
  <c r="AY2408" i="1"/>
  <c r="AY2407" i="1"/>
  <c r="AY2406" i="1"/>
  <c r="AY2405" i="1"/>
  <c r="AY2404" i="1"/>
  <c r="AY2403" i="1"/>
  <c r="AY2402" i="1"/>
  <c r="AY2401" i="1"/>
  <c r="AY2400" i="1"/>
  <c r="AY2399" i="1"/>
  <c r="AY2398" i="1"/>
  <c r="AY2397" i="1"/>
  <c r="AY2396" i="1"/>
  <c r="AY2395" i="1"/>
  <c r="AY2394" i="1"/>
  <c r="AY2393" i="1"/>
  <c r="AY2392" i="1"/>
  <c r="AY2391" i="1"/>
  <c r="AY2390" i="1"/>
  <c r="AY2389" i="1"/>
  <c r="AY2388" i="1"/>
  <c r="AY2387" i="1"/>
  <c r="AY2386" i="1"/>
  <c r="AY2385" i="1"/>
  <c r="AY2384" i="1"/>
  <c r="AY2383" i="1"/>
  <c r="AY2382" i="1"/>
  <c r="AY2381" i="1"/>
  <c r="AY2380" i="1"/>
  <c r="AY2379" i="1"/>
  <c r="AY2378" i="1"/>
  <c r="AY2377" i="1"/>
  <c r="AY2376" i="1"/>
  <c r="AY2375" i="1"/>
  <c r="AY2374" i="1"/>
  <c r="AY2373" i="1"/>
  <c r="AY2372" i="1"/>
  <c r="AY2371" i="1"/>
  <c r="AY2370" i="1"/>
  <c r="AY2369" i="1"/>
  <c r="AY2368" i="1"/>
  <c r="AY2367" i="1"/>
  <c r="AY2366" i="1"/>
  <c r="AY2365" i="1"/>
  <c r="AY2364" i="1"/>
  <c r="AY2363" i="1"/>
  <c r="AY2362" i="1"/>
  <c r="AY2361" i="1"/>
  <c r="AY2360" i="1"/>
  <c r="AY2359" i="1"/>
  <c r="AY2358" i="1"/>
  <c r="AY2357" i="1"/>
  <c r="AY2356" i="1"/>
  <c r="AY2355" i="1"/>
  <c r="AY2354" i="1"/>
  <c r="AY2353" i="1"/>
  <c r="AY2352" i="1"/>
  <c r="AY2351" i="1"/>
  <c r="AY2350" i="1"/>
  <c r="AY2349" i="1"/>
  <c r="AY2348" i="1"/>
  <c r="AY2347" i="1"/>
  <c r="AY2346" i="1"/>
  <c r="AY2345" i="1"/>
  <c r="AY2344" i="1"/>
  <c r="AY2343" i="1"/>
  <c r="AY2342" i="1"/>
  <c r="AY2341" i="1"/>
  <c r="AY2340" i="1"/>
  <c r="AY2339" i="1"/>
  <c r="AY2338" i="1"/>
  <c r="AY2337" i="1"/>
  <c r="AY2336" i="1"/>
  <c r="AY2335" i="1"/>
  <c r="AY2334" i="1"/>
  <c r="AY2333" i="1"/>
  <c r="AY2332" i="1"/>
  <c r="AY2331" i="1"/>
  <c r="AY2330" i="1"/>
  <c r="AY2329" i="1"/>
  <c r="AY2328" i="1"/>
  <c r="AY2327" i="1"/>
  <c r="AY2326" i="1"/>
  <c r="AY2325" i="1"/>
  <c r="AY2324" i="1"/>
  <c r="AY2323" i="1"/>
  <c r="AY2322" i="1"/>
  <c r="AY2321" i="1"/>
  <c r="AY2320" i="1"/>
  <c r="AY2319" i="1"/>
  <c r="AY2318" i="1"/>
  <c r="AY2317" i="1"/>
  <c r="AY2316" i="1"/>
  <c r="AY2315" i="1"/>
  <c r="AY2314" i="1"/>
  <c r="AY2313" i="1"/>
  <c r="AY2312" i="1"/>
  <c r="AY2311" i="1"/>
  <c r="AY2310" i="1"/>
  <c r="AY2309" i="1"/>
  <c r="AY2308" i="1"/>
  <c r="AY2307" i="1"/>
  <c r="AY2306" i="1"/>
  <c r="AY2305" i="1"/>
  <c r="AY2304" i="1"/>
  <c r="AY2303" i="1"/>
  <c r="AY2302" i="1"/>
  <c r="AY2301" i="1"/>
  <c r="AY2300" i="1"/>
  <c r="AY2299" i="1"/>
  <c r="AY2298" i="1"/>
  <c r="AY2297" i="1"/>
  <c r="AY2296" i="1"/>
  <c r="AY2295" i="1"/>
  <c r="AY2294" i="1"/>
  <c r="AY2293" i="1"/>
  <c r="AY2292" i="1"/>
  <c r="AY2291" i="1"/>
  <c r="AY2290" i="1"/>
  <c r="AY2289" i="1"/>
  <c r="AY2288" i="1"/>
  <c r="AY2287" i="1"/>
  <c r="AY2286" i="1"/>
  <c r="AY2285" i="1"/>
  <c r="AY2284" i="1"/>
  <c r="AY2283" i="1"/>
  <c r="AY2282" i="1"/>
  <c r="AY2281" i="1"/>
  <c r="AY2280" i="1"/>
  <c r="AY2279" i="1"/>
  <c r="AY2278" i="1"/>
  <c r="AY2277" i="1"/>
  <c r="AY2276" i="1"/>
  <c r="AY2275" i="1"/>
  <c r="AY2274" i="1"/>
  <c r="AY2273" i="1"/>
  <c r="AY2272" i="1"/>
  <c r="AY2271" i="1"/>
  <c r="AY2270" i="1"/>
  <c r="AY2269" i="1"/>
  <c r="AY2268" i="1"/>
  <c r="AY2267" i="1"/>
  <c r="AY2266" i="1"/>
  <c r="AY2265" i="1"/>
  <c r="AY2264" i="1"/>
  <c r="AY2263" i="1"/>
  <c r="AY2262" i="1"/>
  <c r="AY2261" i="1"/>
  <c r="AY2260" i="1"/>
  <c r="AY2259" i="1"/>
  <c r="AY2258" i="1"/>
  <c r="AY2257" i="1"/>
  <c r="AY2256" i="1"/>
  <c r="AY2255" i="1"/>
  <c r="AY2254" i="1"/>
  <c r="AY2253" i="1"/>
  <c r="AY2252" i="1"/>
  <c r="AY2251" i="1"/>
  <c r="AY2250" i="1"/>
  <c r="AY2249" i="1"/>
  <c r="AY2248" i="1"/>
  <c r="AY2247" i="1"/>
  <c r="AY2246" i="1"/>
  <c r="AY2245" i="1"/>
  <c r="AY2244" i="1"/>
  <c r="AY2243" i="1"/>
  <c r="AY2242" i="1"/>
  <c r="AY2241" i="1"/>
  <c r="AY2240" i="1"/>
  <c r="AY2239" i="1"/>
  <c r="AY2238" i="1"/>
  <c r="AY2237" i="1"/>
  <c r="AY2236" i="1"/>
  <c r="AY2235" i="1"/>
  <c r="AY2234" i="1"/>
  <c r="AY2233" i="1"/>
  <c r="AY2232" i="1"/>
  <c r="AY2231" i="1"/>
  <c r="AY2230" i="1"/>
  <c r="AY2229" i="1"/>
  <c r="AY2228" i="1"/>
  <c r="AY2227" i="1"/>
  <c r="AY2226" i="1"/>
  <c r="AY2225" i="1"/>
  <c r="AY2224" i="1"/>
  <c r="AY2223" i="1"/>
  <c r="AY2222" i="1"/>
  <c r="AY2221" i="1"/>
  <c r="AY2220" i="1"/>
  <c r="AY2219" i="1"/>
  <c r="AY2218" i="1"/>
  <c r="AY2217" i="1"/>
  <c r="AY2216" i="1"/>
  <c r="AY2215" i="1"/>
  <c r="AY2214" i="1"/>
  <c r="AY2213" i="1"/>
  <c r="AY2212" i="1"/>
  <c r="AY2211" i="1"/>
  <c r="AY2210" i="1"/>
  <c r="AY2209" i="1"/>
  <c r="AY2208" i="1"/>
  <c r="AY2207" i="1"/>
  <c r="AY2206" i="1"/>
  <c r="AY2205" i="1"/>
  <c r="AY2204" i="1"/>
  <c r="AY2203" i="1"/>
  <c r="AY2202" i="1"/>
  <c r="AY2201" i="1"/>
  <c r="AY2200" i="1"/>
  <c r="AY2199" i="1"/>
  <c r="AY2198" i="1"/>
  <c r="AY2197" i="1"/>
  <c r="AY2196" i="1"/>
  <c r="AY2195" i="1"/>
  <c r="AY2194" i="1"/>
  <c r="AY2193" i="1"/>
  <c r="AY2192" i="1"/>
  <c r="AY2191" i="1"/>
  <c r="AY2190" i="1"/>
  <c r="AY2189" i="1"/>
  <c r="AY2188" i="1"/>
  <c r="AY2187" i="1"/>
  <c r="AY2186" i="1"/>
  <c r="AY2185" i="1"/>
  <c r="AY2184" i="1"/>
  <c r="AY2183" i="1"/>
  <c r="AY2182" i="1"/>
  <c r="AY2181" i="1"/>
  <c r="AY2180" i="1"/>
  <c r="AY2179" i="1"/>
  <c r="AY2178" i="1"/>
  <c r="AY2177" i="1"/>
  <c r="AY2176" i="1"/>
  <c r="AY2175" i="1"/>
  <c r="AY2174" i="1"/>
  <c r="AY2173" i="1"/>
  <c r="AY2172" i="1"/>
  <c r="AY2171" i="1"/>
  <c r="AY2170" i="1"/>
  <c r="AY2169" i="1"/>
  <c r="AY2168" i="1"/>
  <c r="AY2167" i="1"/>
  <c r="AY2166" i="1"/>
  <c r="AY2165" i="1"/>
  <c r="AY2164" i="1"/>
  <c r="AY2163" i="1"/>
  <c r="AY2162" i="1"/>
  <c r="AY2161" i="1"/>
  <c r="AY2160" i="1"/>
  <c r="AY2159" i="1"/>
  <c r="AY2158" i="1"/>
  <c r="AY2157" i="1"/>
  <c r="AY2156" i="1"/>
  <c r="AY2155" i="1"/>
  <c r="AY2154" i="1"/>
  <c r="AY2153" i="1"/>
  <c r="AY2152" i="1"/>
  <c r="AY2151" i="1"/>
  <c r="AY2150" i="1"/>
  <c r="AY2149" i="1"/>
  <c r="AY2148" i="1"/>
  <c r="AY2147" i="1"/>
  <c r="AY2146" i="1"/>
  <c r="AY2145" i="1"/>
  <c r="AY2144" i="1"/>
  <c r="AY2143" i="1"/>
  <c r="AY2142" i="1"/>
  <c r="AY2141" i="1"/>
  <c r="AY2140" i="1"/>
  <c r="AY2139" i="1"/>
  <c r="AY2138" i="1"/>
  <c r="AY2137" i="1"/>
  <c r="AY2136" i="1"/>
  <c r="AY2135" i="1"/>
  <c r="AY2134" i="1"/>
  <c r="AY2133" i="1"/>
  <c r="AY2132" i="1"/>
  <c r="AY2131" i="1"/>
  <c r="AY2130" i="1"/>
  <c r="AY2129" i="1"/>
  <c r="AY2128" i="1"/>
  <c r="AY2127" i="1"/>
  <c r="AY2126" i="1"/>
  <c r="AY2125" i="1"/>
  <c r="AY2124" i="1"/>
  <c r="AY2123" i="1"/>
  <c r="AY2122" i="1"/>
  <c r="AY2121" i="1"/>
  <c r="AY2120" i="1"/>
  <c r="AY2119" i="1"/>
  <c r="AY2118" i="1"/>
  <c r="AY2117" i="1"/>
  <c r="AY2116" i="1"/>
  <c r="AY2115" i="1"/>
  <c r="AY2114" i="1"/>
  <c r="AY2113" i="1"/>
  <c r="AY2112" i="1"/>
  <c r="AY2111" i="1"/>
  <c r="AY2110" i="1"/>
  <c r="AY2109" i="1"/>
  <c r="AY2108" i="1"/>
  <c r="AY2107" i="1"/>
  <c r="AY2106" i="1"/>
  <c r="AY2105" i="1"/>
  <c r="AY2104" i="1"/>
  <c r="AY2103" i="1"/>
  <c r="AY2102" i="1"/>
  <c r="AY2101" i="1"/>
  <c r="AY2100" i="1"/>
  <c r="AY2099" i="1"/>
  <c r="AY2098" i="1"/>
  <c r="AY2097" i="1"/>
  <c r="AY2096" i="1"/>
  <c r="AY2095" i="1"/>
  <c r="AY2094" i="1"/>
  <c r="AY2093" i="1"/>
  <c r="AY2092" i="1"/>
  <c r="AY2091" i="1"/>
  <c r="AY2090" i="1"/>
  <c r="AY2089" i="1"/>
  <c r="AY2088" i="1"/>
  <c r="AY2087" i="1"/>
  <c r="AY2086" i="1"/>
  <c r="AY2085" i="1"/>
  <c r="AY2084" i="1"/>
  <c r="AY2083" i="1"/>
  <c r="AY2082" i="1"/>
  <c r="AY2081" i="1"/>
  <c r="AY2080" i="1"/>
  <c r="AY2079" i="1"/>
  <c r="AY2078" i="1"/>
  <c r="AY2077" i="1"/>
  <c r="AY2076" i="1"/>
  <c r="AY2075" i="1"/>
  <c r="AY2074" i="1"/>
  <c r="AY2073" i="1"/>
  <c r="AY2072" i="1"/>
  <c r="AY2071" i="1"/>
  <c r="AY2070" i="1"/>
  <c r="AY2069" i="1"/>
  <c r="AY2068" i="1"/>
  <c r="AY2067" i="1"/>
  <c r="AY2066" i="1"/>
  <c r="AY2065" i="1"/>
  <c r="AY2064" i="1"/>
  <c r="AY2063" i="1"/>
  <c r="AY2062" i="1"/>
  <c r="AY2061" i="1"/>
  <c r="AY2060" i="1"/>
  <c r="AY2059" i="1"/>
  <c r="AY2058" i="1"/>
  <c r="AY2057" i="1"/>
  <c r="AY2056" i="1"/>
  <c r="AY2055" i="1"/>
  <c r="AY2054" i="1"/>
  <c r="AY2053" i="1"/>
  <c r="AY2052" i="1"/>
  <c r="AY2051" i="1"/>
  <c r="AY2050" i="1"/>
  <c r="AY2049" i="1"/>
  <c r="AY2048" i="1"/>
  <c r="AY2047" i="1"/>
  <c r="AY2046" i="1"/>
  <c r="AY2045" i="1"/>
  <c r="AY2044" i="1"/>
  <c r="AY2043" i="1"/>
  <c r="AY2042" i="1"/>
  <c r="AY2041" i="1"/>
  <c r="AY2040" i="1"/>
  <c r="AY2039" i="1"/>
  <c r="AY2038" i="1"/>
  <c r="AY2037" i="1"/>
  <c r="AY2036" i="1"/>
  <c r="AY2035" i="1"/>
  <c r="AY2034" i="1"/>
  <c r="AY2033" i="1"/>
  <c r="AY2032" i="1"/>
  <c r="AY2031" i="1"/>
  <c r="AY2030" i="1"/>
  <c r="AY2029" i="1"/>
  <c r="AY2028" i="1"/>
  <c r="AY2027" i="1"/>
  <c r="AY2026" i="1"/>
  <c r="AY2025" i="1"/>
  <c r="AY2024" i="1"/>
  <c r="AY2023" i="1"/>
  <c r="AY2022" i="1"/>
  <c r="AY2021" i="1"/>
  <c r="AY2020" i="1"/>
  <c r="AY2019" i="1"/>
  <c r="AY2018" i="1"/>
  <c r="AY2017" i="1"/>
  <c r="AY2016" i="1"/>
  <c r="AY2015" i="1"/>
  <c r="AY2014" i="1"/>
  <c r="AY2013" i="1"/>
  <c r="AY2012" i="1"/>
  <c r="AY2011" i="1"/>
  <c r="AY2010" i="1"/>
  <c r="AY2009" i="1"/>
  <c r="AY2008" i="1"/>
  <c r="AY2007" i="1"/>
  <c r="AY2006" i="1"/>
  <c r="AY2005" i="1"/>
  <c r="AY2004" i="1"/>
  <c r="AY2003" i="1"/>
  <c r="AY2002" i="1"/>
  <c r="AY2001" i="1"/>
  <c r="AY2000" i="1"/>
  <c r="AY1999" i="1"/>
  <c r="AY1998" i="1"/>
  <c r="AY1997" i="1"/>
  <c r="AY1996" i="1"/>
  <c r="AY1995" i="1"/>
  <c r="AY1994" i="1"/>
  <c r="AY1993" i="1"/>
  <c r="AY1992" i="1"/>
  <c r="AY1991" i="1"/>
  <c r="AY1990" i="1"/>
  <c r="AY1989" i="1"/>
  <c r="AY1988" i="1"/>
  <c r="AY1987" i="1"/>
  <c r="AY1986" i="1"/>
  <c r="AY1985" i="1"/>
  <c r="AY1984" i="1"/>
  <c r="AY1983" i="1"/>
  <c r="AY1982" i="1"/>
  <c r="AY1981" i="1"/>
  <c r="AY1980" i="1"/>
  <c r="AY1979" i="1"/>
  <c r="AY1978" i="1"/>
  <c r="AY1977" i="1"/>
  <c r="AY1976" i="1"/>
  <c r="AY1975" i="1"/>
  <c r="AY1974" i="1"/>
  <c r="AY1973" i="1"/>
  <c r="AY1972" i="1"/>
  <c r="AY1971" i="1"/>
  <c r="AY1970" i="1"/>
  <c r="AY1969" i="1"/>
  <c r="AY1968" i="1"/>
  <c r="AY1967" i="1"/>
  <c r="AY1966" i="1"/>
  <c r="AY1965" i="1"/>
  <c r="AY1964" i="1"/>
  <c r="AY1963" i="1"/>
  <c r="AY1962" i="1"/>
  <c r="AY1961" i="1"/>
  <c r="AY1960" i="1"/>
  <c r="AY1959" i="1"/>
  <c r="AY1958" i="1"/>
  <c r="AY1957" i="1"/>
  <c r="AY1956" i="1"/>
  <c r="AY1955" i="1"/>
  <c r="AY1954" i="1"/>
  <c r="AY1953" i="1"/>
  <c r="AY1952" i="1"/>
  <c r="AY1951" i="1"/>
  <c r="AY1950" i="1"/>
  <c r="AY1949" i="1"/>
  <c r="AY1948" i="1"/>
  <c r="AY1947" i="1"/>
  <c r="AY1946" i="1"/>
  <c r="AY1945" i="1"/>
  <c r="AY1944" i="1"/>
  <c r="AY1943" i="1"/>
  <c r="AY1942" i="1"/>
  <c r="AY1941" i="1"/>
  <c r="AY1940" i="1"/>
  <c r="AY1939" i="1"/>
  <c r="AY1938" i="1"/>
  <c r="AY1937" i="1"/>
  <c r="AY1936" i="1"/>
  <c r="AY1935" i="1"/>
  <c r="AY1934" i="1"/>
  <c r="AY1933" i="1"/>
  <c r="AY1932" i="1"/>
  <c r="AY1931" i="1"/>
  <c r="AY1930" i="1"/>
  <c r="AY1929" i="1"/>
  <c r="AY1928" i="1"/>
  <c r="AY1927" i="1"/>
  <c r="AY1926" i="1"/>
  <c r="AY1925" i="1"/>
  <c r="AY1924" i="1"/>
  <c r="AY1923" i="1"/>
  <c r="AY1922" i="1"/>
  <c r="AY1921" i="1"/>
  <c r="AY1920" i="1"/>
  <c r="AY1919" i="1"/>
  <c r="AY1918" i="1"/>
  <c r="AY1917" i="1"/>
  <c r="AY1916" i="1"/>
  <c r="AY1915" i="1"/>
  <c r="AY1914" i="1"/>
  <c r="AY1913" i="1"/>
  <c r="AY1912" i="1"/>
  <c r="AY1911" i="1"/>
  <c r="AY1910" i="1"/>
  <c r="AY1909" i="1"/>
  <c r="AY1908" i="1"/>
  <c r="AY1907" i="1"/>
  <c r="AY1906" i="1"/>
  <c r="AY1905" i="1"/>
  <c r="AY1904" i="1"/>
  <c r="AY1903" i="1"/>
  <c r="AY1902" i="1"/>
  <c r="AY1901" i="1"/>
  <c r="AY1900" i="1"/>
  <c r="AY1899" i="1"/>
  <c r="AY1898" i="1"/>
  <c r="AY1897" i="1"/>
  <c r="AY1896" i="1"/>
  <c r="AY1895" i="1"/>
  <c r="AY1894" i="1"/>
  <c r="AY1893" i="1"/>
  <c r="AY1892" i="1"/>
  <c r="AY1891" i="1"/>
  <c r="AY1890" i="1"/>
  <c r="AY1889" i="1"/>
  <c r="AY1888" i="1"/>
  <c r="AY1887" i="1"/>
  <c r="AY1886" i="1"/>
  <c r="AY1885" i="1"/>
  <c r="AY1884" i="1"/>
  <c r="AY1883" i="1"/>
  <c r="AY1882" i="1"/>
  <c r="AY1881" i="1"/>
  <c r="AY1880" i="1"/>
  <c r="AY1879" i="1"/>
  <c r="AY1878" i="1"/>
  <c r="AY1877" i="1"/>
  <c r="AY1876" i="1"/>
  <c r="AY1875" i="1"/>
  <c r="AY1874" i="1"/>
  <c r="AY1873" i="1"/>
  <c r="AY1872" i="1"/>
  <c r="AY1871" i="1"/>
  <c r="AY1870" i="1"/>
  <c r="AY1869" i="1"/>
  <c r="AY1868" i="1"/>
  <c r="AY1867" i="1"/>
  <c r="AY1866" i="1"/>
  <c r="AY1865" i="1"/>
  <c r="AY1864" i="1"/>
  <c r="AY1863" i="1"/>
  <c r="AY1862" i="1"/>
  <c r="AY1861" i="1"/>
  <c r="AY1860" i="1"/>
  <c r="AY1859" i="1"/>
  <c r="AY1858" i="1"/>
  <c r="AY1857" i="1"/>
  <c r="AY1856" i="1"/>
  <c r="AY1855" i="1"/>
  <c r="AY1854" i="1"/>
  <c r="AY1853" i="1"/>
  <c r="AY1852" i="1"/>
  <c r="AY1851" i="1"/>
  <c r="AY1850" i="1"/>
  <c r="AY1849" i="1"/>
  <c r="AY1848" i="1"/>
  <c r="AY1847" i="1"/>
  <c r="AY1846" i="1"/>
  <c r="AY1845" i="1"/>
  <c r="AY1844" i="1"/>
  <c r="AY1843" i="1"/>
  <c r="AY1842" i="1"/>
  <c r="AY1841" i="1"/>
  <c r="AY1840" i="1"/>
  <c r="AY1839" i="1"/>
  <c r="AY1838" i="1"/>
  <c r="AY1837" i="1"/>
  <c r="AY1836" i="1"/>
  <c r="AY1835" i="1"/>
  <c r="AY1834" i="1"/>
  <c r="AY1833" i="1"/>
  <c r="AY1832" i="1"/>
  <c r="AY1831" i="1"/>
  <c r="AY1830" i="1"/>
  <c r="AY1829" i="1"/>
  <c r="AY1828" i="1"/>
  <c r="AY1827" i="1"/>
  <c r="AY1826" i="1"/>
  <c r="AY1825" i="1"/>
  <c r="AY1824" i="1"/>
  <c r="AY1823" i="1"/>
  <c r="AY1822" i="1"/>
  <c r="AY1821" i="1"/>
  <c r="AY1820" i="1"/>
  <c r="AY1819" i="1"/>
  <c r="AY1818" i="1"/>
  <c r="AY1817" i="1"/>
  <c r="AY1816" i="1"/>
  <c r="AY1815" i="1"/>
  <c r="AY1814" i="1"/>
  <c r="AY1813" i="1"/>
  <c r="AY1812" i="1"/>
  <c r="AY1811" i="1"/>
  <c r="AY1810" i="1"/>
  <c r="AY1809" i="1"/>
  <c r="AY1808" i="1"/>
  <c r="AY1807" i="1"/>
  <c r="AY1806" i="1"/>
  <c r="AY1805" i="1"/>
  <c r="AY1804" i="1"/>
  <c r="AY1803" i="1"/>
  <c r="AY1802" i="1"/>
  <c r="AY1801" i="1"/>
  <c r="AY1800" i="1"/>
  <c r="AY1799" i="1"/>
  <c r="AY1798" i="1"/>
  <c r="AY1797" i="1"/>
  <c r="AY1796" i="1"/>
  <c r="AY1795" i="1"/>
  <c r="AY1794" i="1"/>
  <c r="AY1793" i="1"/>
  <c r="AY1792" i="1"/>
  <c r="AY1791" i="1"/>
  <c r="AY1790" i="1"/>
  <c r="AY1789" i="1"/>
  <c r="AY1788" i="1"/>
  <c r="AY1787" i="1"/>
  <c r="AY1786" i="1"/>
  <c r="AY1785" i="1"/>
  <c r="AY1784" i="1"/>
  <c r="AY1783" i="1"/>
  <c r="AY1782" i="1"/>
  <c r="AY1781" i="1"/>
  <c r="AY1780" i="1"/>
  <c r="AY1779" i="1"/>
  <c r="AY1778" i="1"/>
  <c r="AY1777" i="1"/>
  <c r="AY1776" i="1"/>
  <c r="AY1775" i="1"/>
  <c r="AY1774" i="1"/>
  <c r="AY1773" i="1"/>
  <c r="AY1772" i="1"/>
  <c r="AY1771" i="1"/>
  <c r="AY1770" i="1"/>
  <c r="AY1769" i="1"/>
  <c r="AY1768" i="1"/>
  <c r="AY1767" i="1"/>
  <c r="AY1766" i="1"/>
  <c r="AY1765" i="1"/>
  <c r="AY1764" i="1"/>
  <c r="AY1763" i="1"/>
  <c r="AY1762" i="1"/>
  <c r="AY1761" i="1"/>
  <c r="AY1760" i="1"/>
  <c r="AY1759" i="1"/>
  <c r="AY1758" i="1"/>
  <c r="AY1757" i="1"/>
  <c r="AY1756" i="1"/>
  <c r="AY1755" i="1"/>
  <c r="AY1754" i="1"/>
  <c r="AY1753" i="1"/>
  <c r="AY1752" i="1"/>
  <c r="AY1751" i="1"/>
  <c r="AY1750" i="1"/>
  <c r="AY1749" i="1"/>
  <c r="AY1748" i="1"/>
  <c r="AY1747" i="1"/>
  <c r="AY1746" i="1"/>
  <c r="AY1745" i="1"/>
  <c r="AY1744" i="1"/>
  <c r="AY1743" i="1"/>
  <c r="AY1742" i="1"/>
  <c r="AY1741" i="1"/>
  <c r="AY1740" i="1"/>
  <c r="AY1739" i="1"/>
  <c r="AY1738" i="1"/>
  <c r="AY1737" i="1"/>
  <c r="AY1736" i="1"/>
  <c r="AY1735" i="1"/>
  <c r="AY1734" i="1"/>
  <c r="AY1733" i="1"/>
  <c r="AY1732" i="1"/>
  <c r="AY1731" i="1"/>
  <c r="AY1730" i="1"/>
  <c r="AY1729" i="1"/>
  <c r="AY1728" i="1"/>
  <c r="AY1727" i="1"/>
  <c r="AY1726" i="1"/>
  <c r="AY1725" i="1"/>
  <c r="AY1724" i="1"/>
  <c r="AY1723" i="1"/>
  <c r="AY1722" i="1"/>
  <c r="AY1721" i="1"/>
  <c r="AY1720" i="1"/>
  <c r="AY1719" i="1"/>
  <c r="AY1718" i="1"/>
  <c r="AY1717" i="1"/>
  <c r="AY1716" i="1"/>
  <c r="AY1715" i="1"/>
  <c r="AY1714" i="1"/>
  <c r="AY1713" i="1"/>
  <c r="AY1712" i="1"/>
  <c r="AY1711" i="1"/>
  <c r="AY1710" i="1"/>
  <c r="AY1709" i="1"/>
  <c r="AY1708" i="1"/>
  <c r="AY1707" i="1"/>
  <c r="AY1706" i="1"/>
  <c r="AY1705" i="1"/>
  <c r="AY1704" i="1"/>
  <c r="AY1703" i="1"/>
  <c r="AY1702" i="1"/>
  <c r="AY1701" i="1"/>
  <c r="AY1700" i="1"/>
  <c r="AY1699" i="1"/>
  <c r="AY1698" i="1"/>
  <c r="AY1697" i="1"/>
  <c r="AY1696" i="1"/>
  <c r="AY1695" i="1"/>
  <c r="AY1694" i="1"/>
  <c r="AY1693" i="1"/>
  <c r="AY1692" i="1"/>
  <c r="AY1691" i="1"/>
  <c r="AY1690" i="1"/>
  <c r="AY1689" i="1"/>
  <c r="AY1688" i="1"/>
  <c r="AY1687" i="1"/>
  <c r="AY1686" i="1"/>
  <c r="AY1685" i="1"/>
  <c r="AY1684" i="1"/>
  <c r="AY1683" i="1"/>
  <c r="AY1682" i="1"/>
  <c r="AY1681" i="1"/>
  <c r="AY1680" i="1"/>
  <c r="AY1679" i="1"/>
  <c r="AY1678" i="1"/>
  <c r="AY1677" i="1"/>
  <c r="AY1676" i="1"/>
  <c r="AY1675" i="1"/>
  <c r="AY1674" i="1"/>
  <c r="AY1673" i="1"/>
  <c r="AY1672" i="1"/>
  <c r="AY1671" i="1"/>
  <c r="AY1670" i="1"/>
  <c r="AY1669" i="1"/>
  <c r="AY1668" i="1"/>
  <c r="AY1667" i="1"/>
  <c r="AY1666" i="1"/>
  <c r="AY1665" i="1"/>
  <c r="AY1664" i="1"/>
  <c r="AY1663" i="1"/>
  <c r="AY1662" i="1"/>
  <c r="AY1661" i="1"/>
  <c r="AY1660" i="1"/>
  <c r="AY1659" i="1"/>
  <c r="AY1658" i="1"/>
  <c r="AY1657" i="1"/>
  <c r="AY1656" i="1"/>
  <c r="AY1655" i="1"/>
  <c r="AY1654" i="1"/>
  <c r="AY1653" i="1"/>
  <c r="AY1652" i="1"/>
  <c r="AY1651" i="1"/>
  <c r="AY1650" i="1"/>
  <c r="AY1649" i="1"/>
  <c r="AY1648" i="1"/>
  <c r="AY1647" i="1"/>
  <c r="AY1646" i="1"/>
  <c r="AY1645" i="1"/>
  <c r="AY1644" i="1"/>
  <c r="AY1643" i="1"/>
  <c r="AY1642" i="1"/>
  <c r="AY1641" i="1"/>
  <c r="AY1640" i="1"/>
  <c r="AY1639" i="1"/>
  <c r="AY1638" i="1"/>
  <c r="AY1637" i="1"/>
  <c r="AY1636" i="1"/>
  <c r="AY1635" i="1"/>
  <c r="AY1634" i="1"/>
  <c r="AY1633" i="1"/>
  <c r="AY1632" i="1"/>
  <c r="AY1631" i="1"/>
  <c r="AY1630" i="1"/>
  <c r="AY1629" i="1"/>
  <c r="AY1628" i="1"/>
  <c r="AY1627" i="1"/>
  <c r="AY1626" i="1"/>
  <c r="AY1625" i="1"/>
  <c r="AY1624" i="1"/>
  <c r="AY1623" i="1"/>
  <c r="AY1622" i="1"/>
  <c r="AY1621" i="1"/>
  <c r="AY1620" i="1"/>
  <c r="AY1619" i="1"/>
  <c r="AY1618" i="1"/>
  <c r="AY1617" i="1"/>
  <c r="AY1616" i="1"/>
  <c r="AY1615" i="1"/>
  <c r="AY1614" i="1"/>
  <c r="AY1613" i="1"/>
  <c r="AY1612" i="1"/>
  <c r="AY1611" i="1"/>
  <c r="AY1610" i="1"/>
  <c r="AY1609" i="1"/>
  <c r="AY1608" i="1"/>
  <c r="AY1607" i="1"/>
  <c r="AY1606" i="1"/>
  <c r="AY1605" i="1"/>
  <c r="AY1604" i="1"/>
  <c r="AY1603" i="1"/>
  <c r="AY1602" i="1"/>
  <c r="AY1601" i="1"/>
  <c r="AY1600" i="1"/>
  <c r="AY1599" i="1"/>
  <c r="AY1598" i="1"/>
  <c r="AY1597" i="1"/>
  <c r="AY1596" i="1"/>
  <c r="AY1595" i="1"/>
  <c r="AY1594" i="1"/>
  <c r="AY1593" i="1"/>
  <c r="AY1592" i="1"/>
  <c r="AY1591" i="1"/>
  <c r="AY1590" i="1"/>
  <c r="AY1589" i="1"/>
  <c r="AY1588" i="1"/>
  <c r="AY1587" i="1"/>
  <c r="AY1586" i="1"/>
  <c r="AY1585" i="1"/>
  <c r="AY1584" i="1"/>
  <c r="AY1583" i="1"/>
  <c r="AY1582" i="1"/>
  <c r="AY1581" i="1"/>
  <c r="AY1580" i="1"/>
  <c r="AY1579" i="1"/>
  <c r="AY1578" i="1"/>
  <c r="AY1577" i="1"/>
  <c r="AY1576" i="1"/>
  <c r="AY1575" i="1"/>
  <c r="AY1574" i="1"/>
  <c r="AY1573" i="1"/>
  <c r="AY1572" i="1"/>
  <c r="AY1571" i="1"/>
  <c r="AY1570" i="1"/>
  <c r="AY1569" i="1"/>
  <c r="AY1568" i="1"/>
  <c r="AY1567" i="1"/>
  <c r="AY1566" i="1"/>
  <c r="AY1565" i="1"/>
  <c r="AY1564" i="1"/>
  <c r="AY1563" i="1"/>
  <c r="AY1562" i="1"/>
  <c r="AY1561" i="1"/>
  <c r="AY1560" i="1"/>
  <c r="AY1559" i="1"/>
  <c r="AY1558" i="1"/>
  <c r="AY1557" i="1"/>
  <c r="AY1556" i="1"/>
  <c r="AY1555" i="1"/>
  <c r="AY1554" i="1"/>
  <c r="AY1553" i="1"/>
  <c r="AY1552" i="1"/>
  <c r="AY1551" i="1"/>
  <c r="AY1550" i="1"/>
  <c r="AY1549" i="1"/>
  <c r="AY1548" i="1"/>
  <c r="AY1547" i="1"/>
  <c r="AY1546" i="1"/>
  <c r="AY1545" i="1"/>
  <c r="AY1544" i="1"/>
  <c r="AY1543" i="1"/>
  <c r="AY1542" i="1"/>
  <c r="AY1541" i="1"/>
  <c r="AY1540" i="1"/>
  <c r="AY1539" i="1"/>
  <c r="AY1538" i="1"/>
  <c r="AY1537" i="1"/>
  <c r="AY1536" i="1"/>
  <c r="AY1535" i="1"/>
  <c r="AY1534" i="1"/>
  <c r="AY1533" i="1"/>
  <c r="AY1532" i="1"/>
  <c r="AY1531" i="1"/>
  <c r="AY1530" i="1"/>
  <c r="AY1529" i="1"/>
  <c r="AY1528" i="1"/>
  <c r="AY1527" i="1"/>
  <c r="AY1526" i="1"/>
  <c r="AY1525" i="1"/>
  <c r="AY1524" i="1"/>
  <c r="AY1523" i="1"/>
  <c r="AY1522" i="1"/>
  <c r="AY1521" i="1"/>
  <c r="AY1520" i="1"/>
  <c r="AY1519" i="1"/>
  <c r="AY1518" i="1"/>
  <c r="AY1517" i="1"/>
  <c r="AY1516" i="1"/>
  <c r="AY1515" i="1"/>
  <c r="AY1514" i="1"/>
  <c r="AY1513" i="1"/>
  <c r="AY1512" i="1"/>
  <c r="AY1511" i="1"/>
  <c r="AY1510" i="1"/>
  <c r="AY1509" i="1"/>
  <c r="AY1508" i="1"/>
  <c r="AY1507" i="1"/>
  <c r="AY1506" i="1"/>
  <c r="AY1505" i="1"/>
  <c r="AY1504" i="1"/>
  <c r="AY1503" i="1"/>
  <c r="AY1502" i="1"/>
  <c r="AY1501" i="1"/>
  <c r="AY1500" i="1"/>
  <c r="AY1499" i="1"/>
  <c r="AY1498" i="1"/>
  <c r="AY1497" i="1"/>
  <c r="AY1496" i="1"/>
  <c r="AY1495" i="1"/>
  <c r="AY1494" i="1"/>
  <c r="AY1493" i="1"/>
  <c r="AY1492" i="1"/>
  <c r="AY1491" i="1"/>
  <c r="AY1490" i="1"/>
  <c r="AY1489" i="1"/>
  <c r="AY1488" i="1"/>
  <c r="AY1487" i="1"/>
  <c r="AY1486" i="1"/>
  <c r="AY1485" i="1"/>
  <c r="AY1484" i="1"/>
  <c r="AY1483" i="1"/>
  <c r="AY1482" i="1"/>
  <c r="AY1481" i="1"/>
  <c r="AY1480" i="1"/>
  <c r="AY1479" i="1"/>
  <c r="AY1478" i="1"/>
  <c r="AY1477" i="1"/>
  <c r="AY1476" i="1"/>
  <c r="AY1475" i="1"/>
  <c r="AY1474" i="1"/>
  <c r="AY1473" i="1"/>
  <c r="AY1472" i="1"/>
  <c r="AY1471" i="1"/>
  <c r="AY1470" i="1"/>
  <c r="AY1469" i="1"/>
  <c r="AY1468" i="1"/>
  <c r="AY1467" i="1"/>
  <c r="AY1466" i="1"/>
  <c r="AY1465" i="1"/>
  <c r="AY1464" i="1"/>
  <c r="AY1463" i="1"/>
  <c r="AY1462" i="1"/>
  <c r="AY1461" i="1"/>
  <c r="AY1460" i="1"/>
  <c r="AY1459" i="1"/>
  <c r="AY1458" i="1"/>
  <c r="AY1457" i="1"/>
  <c r="AY1456" i="1"/>
  <c r="AY1455" i="1"/>
  <c r="AY1454" i="1"/>
  <c r="AY1453" i="1"/>
  <c r="AY1452" i="1"/>
  <c r="AY1451" i="1"/>
  <c r="AY1450" i="1"/>
  <c r="AY1449" i="1"/>
  <c r="AY1448" i="1"/>
  <c r="AY1447" i="1"/>
  <c r="AY1446" i="1"/>
  <c r="AY1445" i="1"/>
  <c r="AY1444" i="1"/>
  <c r="AY1443" i="1"/>
  <c r="AY1442" i="1"/>
  <c r="AY1441" i="1"/>
  <c r="AY1440" i="1"/>
  <c r="AY1439" i="1"/>
  <c r="AY1438" i="1"/>
  <c r="AY1437" i="1"/>
  <c r="AY1436" i="1"/>
  <c r="AY1435" i="1"/>
  <c r="AY1434" i="1"/>
  <c r="AY1433" i="1"/>
  <c r="AY1432" i="1"/>
  <c r="AY1431" i="1"/>
  <c r="AY1430" i="1"/>
  <c r="AY1429" i="1"/>
  <c r="AY1428" i="1"/>
  <c r="AY1427" i="1"/>
  <c r="AY1426" i="1"/>
  <c r="AY1425" i="1"/>
  <c r="AY1424" i="1"/>
  <c r="AY1423" i="1"/>
  <c r="AY1422" i="1"/>
  <c r="AY1421" i="1"/>
  <c r="AY1420" i="1"/>
  <c r="AY1419" i="1"/>
  <c r="AY1418" i="1"/>
  <c r="AY1417" i="1"/>
  <c r="AY1416" i="1"/>
  <c r="AY1415" i="1"/>
  <c r="AY1414" i="1"/>
  <c r="AY1413" i="1"/>
  <c r="AY1412" i="1"/>
  <c r="AY1411" i="1"/>
  <c r="AY1410" i="1"/>
  <c r="AY1409" i="1"/>
  <c r="AY1408" i="1"/>
  <c r="AY1407" i="1"/>
  <c r="AY1406" i="1"/>
  <c r="AY1405" i="1"/>
  <c r="AY1404" i="1"/>
  <c r="AY1403" i="1"/>
  <c r="AY1402" i="1"/>
  <c r="AY1401" i="1"/>
  <c r="AY1400" i="1"/>
  <c r="AY1399" i="1"/>
  <c r="AY1398" i="1"/>
  <c r="AY1397" i="1"/>
  <c r="AY1396" i="1"/>
  <c r="AY1395" i="1"/>
  <c r="AY1394" i="1"/>
  <c r="AY1393" i="1"/>
  <c r="AY1392" i="1"/>
  <c r="AY1391" i="1"/>
  <c r="AY1390" i="1"/>
  <c r="AY1389" i="1"/>
  <c r="AY1388" i="1"/>
  <c r="AY1387" i="1"/>
  <c r="AY1386" i="1"/>
  <c r="AY1385" i="1"/>
  <c r="AY1384" i="1"/>
  <c r="AY1383" i="1"/>
  <c r="AY1382" i="1"/>
  <c r="AY1381" i="1"/>
  <c r="AY1380" i="1"/>
  <c r="AY1379" i="1"/>
  <c r="AY1378" i="1"/>
  <c r="AY1377" i="1"/>
  <c r="AY1376" i="1"/>
  <c r="AY1375" i="1"/>
  <c r="AY1374" i="1"/>
  <c r="AY1373" i="1"/>
  <c r="AY1372" i="1"/>
  <c r="AY1371" i="1"/>
  <c r="AY1370" i="1"/>
  <c r="AY1369" i="1"/>
  <c r="AY1368" i="1"/>
  <c r="AY1367" i="1"/>
  <c r="AY1366" i="1"/>
  <c r="AY1365" i="1"/>
  <c r="AY1364" i="1"/>
  <c r="AY1363" i="1"/>
  <c r="AY1362" i="1"/>
  <c r="AY1361" i="1"/>
  <c r="AY1360" i="1"/>
  <c r="AY1359" i="1"/>
  <c r="AY1358" i="1"/>
  <c r="AY1357" i="1"/>
  <c r="AY1356" i="1"/>
  <c r="AY1355" i="1"/>
  <c r="AY1354" i="1"/>
  <c r="AY1353" i="1"/>
  <c r="AY1352" i="1"/>
  <c r="AY1351" i="1"/>
  <c r="AY1350" i="1"/>
  <c r="AY1349" i="1"/>
  <c r="AY1348" i="1"/>
  <c r="AY1347" i="1"/>
  <c r="AY1346" i="1"/>
  <c r="AY1345" i="1"/>
  <c r="AY1344" i="1"/>
  <c r="AY1343" i="1"/>
  <c r="AY1342" i="1"/>
  <c r="AY1341" i="1"/>
  <c r="AY1340" i="1"/>
  <c r="AY1339" i="1"/>
  <c r="AY1338" i="1"/>
  <c r="AY1337" i="1"/>
  <c r="AY1336" i="1"/>
  <c r="AY1335" i="1"/>
  <c r="AY1334" i="1"/>
  <c r="AY1333" i="1"/>
  <c r="AY1332" i="1"/>
  <c r="AY1331" i="1"/>
  <c r="AY1330" i="1"/>
  <c r="AY1329" i="1"/>
  <c r="AY1328" i="1"/>
  <c r="AY1327" i="1"/>
  <c r="AY1326" i="1"/>
  <c r="AY1325" i="1"/>
  <c r="AY1324" i="1"/>
  <c r="AY1323" i="1"/>
  <c r="AY1322" i="1"/>
  <c r="AY1321" i="1"/>
  <c r="AY1320" i="1"/>
  <c r="AY1319" i="1"/>
  <c r="AY1318" i="1"/>
  <c r="AY1317" i="1"/>
  <c r="AY1316" i="1"/>
  <c r="AY1315" i="1"/>
  <c r="AY1314" i="1"/>
  <c r="AY1313" i="1"/>
  <c r="AY1312" i="1"/>
  <c r="AY1311" i="1"/>
  <c r="AY1310" i="1"/>
  <c r="AY1309" i="1"/>
  <c r="AY1308" i="1"/>
  <c r="AY1307" i="1"/>
  <c r="AY1306" i="1"/>
  <c r="AY1305" i="1"/>
  <c r="AY1304" i="1"/>
  <c r="AY1303" i="1"/>
  <c r="AY1302" i="1"/>
  <c r="AY1301" i="1"/>
  <c r="AY1300" i="1"/>
  <c r="AY1299" i="1"/>
  <c r="AY1298" i="1"/>
  <c r="AY1297" i="1"/>
  <c r="AY1296" i="1"/>
  <c r="AY1295" i="1"/>
  <c r="AY1294" i="1"/>
  <c r="AY1293" i="1"/>
  <c r="AY1292" i="1"/>
  <c r="AY1291" i="1"/>
  <c r="AY1290" i="1"/>
  <c r="AY1289" i="1"/>
  <c r="AY1288" i="1"/>
  <c r="AY1287" i="1"/>
  <c r="AY1286" i="1"/>
  <c r="AY1285" i="1"/>
  <c r="AY1284" i="1"/>
  <c r="AY1283" i="1"/>
  <c r="AY1282" i="1"/>
  <c r="AY1281" i="1"/>
  <c r="AY1280" i="1"/>
  <c r="AY1279" i="1"/>
  <c r="AY1278" i="1"/>
  <c r="AY1277" i="1"/>
  <c r="AY1276" i="1"/>
  <c r="AY1275" i="1"/>
  <c r="AY1274" i="1"/>
  <c r="AY1273" i="1"/>
  <c r="AY1272" i="1"/>
  <c r="AY1271" i="1"/>
  <c r="AY1270" i="1"/>
  <c r="AY1269" i="1"/>
  <c r="AY1268" i="1"/>
  <c r="AY1267" i="1"/>
  <c r="AY1266" i="1"/>
  <c r="AY1265" i="1"/>
  <c r="AY1264" i="1"/>
  <c r="AY1263" i="1"/>
  <c r="AY1262" i="1"/>
  <c r="AY1261" i="1"/>
  <c r="AY1260" i="1"/>
  <c r="AY1259" i="1"/>
  <c r="AY1258" i="1"/>
  <c r="AY1257" i="1"/>
  <c r="AY1256" i="1"/>
  <c r="AY1255" i="1"/>
  <c r="AY1254" i="1"/>
  <c r="AY1253" i="1"/>
  <c r="AY1252" i="1"/>
  <c r="AY1251" i="1"/>
  <c r="AY1250" i="1"/>
  <c r="AY1249" i="1"/>
  <c r="AY1248" i="1"/>
  <c r="AY1247" i="1"/>
  <c r="AY1246" i="1"/>
  <c r="AY1245" i="1"/>
  <c r="AY1244" i="1"/>
  <c r="AY1243" i="1"/>
  <c r="AY1242" i="1"/>
  <c r="AY1241" i="1"/>
  <c r="AY1240" i="1"/>
  <c r="AY1239" i="1"/>
  <c r="AY1238" i="1"/>
  <c r="AY1237" i="1"/>
  <c r="AY1236" i="1"/>
  <c r="AY1235" i="1"/>
  <c r="AY1234" i="1"/>
  <c r="AY1233" i="1"/>
  <c r="AY1232" i="1"/>
  <c r="AY1231" i="1"/>
  <c r="AY1230" i="1"/>
  <c r="AY1229" i="1"/>
  <c r="AY1228" i="1"/>
  <c r="AY1227" i="1"/>
  <c r="AY1226" i="1"/>
  <c r="AY1225" i="1"/>
  <c r="AY1224" i="1"/>
  <c r="AY1223" i="1"/>
  <c r="AY1222" i="1"/>
  <c r="AY1221" i="1"/>
  <c r="AY1220" i="1"/>
  <c r="AY1219" i="1"/>
  <c r="AY1218" i="1"/>
  <c r="AY1217" i="1"/>
  <c r="AY1216" i="1"/>
  <c r="AY1215" i="1"/>
  <c r="AY1214" i="1"/>
  <c r="AY1213" i="1"/>
  <c r="AY1212" i="1"/>
  <c r="AY1211" i="1"/>
  <c r="AY1210" i="1"/>
  <c r="AY1209" i="1"/>
  <c r="AY1208" i="1"/>
  <c r="AY1207" i="1"/>
  <c r="AY1206" i="1"/>
  <c r="AY1205" i="1"/>
  <c r="AY1204" i="1"/>
  <c r="AY1203" i="1"/>
  <c r="AY1202" i="1"/>
  <c r="AY1201" i="1"/>
  <c r="AY1200" i="1"/>
  <c r="AY1199" i="1"/>
  <c r="AY1198" i="1"/>
  <c r="AY1197" i="1"/>
  <c r="AY1196" i="1"/>
  <c r="AY1195" i="1"/>
  <c r="AY1194" i="1"/>
  <c r="AY1193" i="1"/>
  <c r="AY1192" i="1"/>
  <c r="AY1191" i="1"/>
  <c r="AY1190" i="1"/>
  <c r="AY1189" i="1"/>
  <c r="AY1188" i="1"/>
  <c r="AY1187" i="1"/>
  <c r="AY1186" i="1"/>
  <c r="AY1185" i="1"/>
  <c r="AY1184" i="1"/>
  <c r="AY1183" i="1"/>
  <c r="AY1182" i="1"/>
  <c r="AY1181" i="1"/>
  <c r="AY1180" i="1"/>
  <c r="AY1179" i="1"/>
  <c r="AY1178" i="1"/>
  <c r="AY1177" i="1"/>
  <c r="AY1176" i="1"/>
  <c r="AY1175" i="1"/>
  <c r="AY1174" i="1"/>
  <c r="AY1173" i="1"/>
  <c r="AY1172" i="1"/>
  <c r="AY1171" i="1"/>
  <c r="AY1170" i="1"/>
  <c r="AY1169" i="1"/>
  <c r="AY1168" i="1"/>
  <c r="AY1167" i="1"/>
  <c r="AY1166" i="1"/>
  <c r="AY1165" i="1"/>
  <c r="AY1164" i="1"/>
  <c r="AY1163" i="1"/>
  <c r="AY1162" i="1"/>
  <c r="AY1161" i="1"/>
  <c r="AY1160" i="1"/>
  <c r="AY1159" i="1"/>
  <c r="AY1158" i="1"/>
  <c r="AY1157" i="1"/>
  <c r="AY1156" i="1"/>
  <c r="AY1155" i="1"/>
  <c r="AY1154" i="1"/>
  <c r="AY1153" i="1"/>
  <c r="AY1152" i="1"/>
  <c r="AY1151" i="1"/>
  <c r="AY1150" i="1"/>
  <c r="AY1149" i="1"/>
  <c r="AY1148" i="1"/>
  <c r="AY1147" i="1"/>
  <c r="AY1146" i="1"/>
  <c r="AY1145" i="1"/>
  <c r="AY1144" i="1"/>
  <c r="AY1143" i="1"/>
  <c r="AY1142" i="1"/>
  <c r="AY1141" i="1"/>
  <c r="AY1140" i="1"/>
  <c r="AY1139" i="1"/>
  <c r="AY1138" i="1"/>
  <c r="AY1137" i="1"/>
  <c r="AY1136" i="1"/>
  <c r="AY1135" i="1"/>
  <c r="AY1134" i="1"/>
  <c r="AY1133" i="1"/>
  <c r="AY1132" i="1"/>
  <c r="AY1131" i="1"/>
  <c r="AY1130" i="1"/>
  <c r="AY1129" i="1"/>
  <c r="AY1128" i="1"/>
  <c r="AY1127" i="1"/>
  <c r="AY1126" i="1"/>
  <c r="AY1125" i="1"/>
  <c r="AY1124" i="1"/>
  <c r="AY1123" i="1"/>
  <c r="AY1122" i="1"/>
  <c r="AY1121" i="1"/>
  <c r="AY1120" i="1"/>
  <c r="AY1119" i="1"/>
  <c r="AY1118" i="1"/>
  <c r="AY1117" i="1"/>
  <c r="AY1116" i="1"/>
  <c r="AY1115" i="1"/>
  <c r="AY1114" i="1"/>
  <c r="AY1113" i="1"/>
  <c r="AY1112" i="1"/>
  <c r="AY1111" i="1"/>
  <c r="AY1110" i="1"/>
  <c r="AY1109" i="1"/>
  <c r="AY1108" i="1"/>
  <c r="AY1107" i="1"/>
  <c r="AY1106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1094" i="1"/>
  <c r="AY1093" i="1"/>
  <c r="AY1092" i="1"/>
  <c r="AY1091" i="1"/>
  <c r="AY1090" i="1"/>
  <c r="AY1089" i="1"/>
  <c r="AY1088" i="1"/>
  <c r="AY1087" i="1"/>
  <c r="AY1086" i="1"/>
  <c r="AY1085" i="1"/>
  <c r="AY1084" i="1"/>
  <c r="AY1083" i="1"/>
  <c r="AY1082" i="1"/>
  <c r="AY1081" i="1"/>
  <c r="AY1080" i="1"/>
  <c r="AY1079" i="1"/>
  <c r="AY1078" i="1"/>
  <c r="AY1077" i="1"/>
  <c r="AY1076" i="1"/>
  <c r="AY1075" i="1"/>
  <c r="AY1074" i="1"/>
  <c r="AY1073" i="1"/>
  <c r="AY1072" i="1"/>
  <c r="AY1071" i="1"/>
  <c r="AY1070" i="1"/>
  <c r="AY1069" i="1"/>
  <c r="AY1068" i="1"/>
  <c r="AY1067" i="1"/>
  <c r="AY1066" i="1"/>
  <c r="AY1065" i="1"/>
  <c r="AY1064" i="1"/>
  <c r="AY1063" i="1"/>
  <c r="AY1062" i="1"/>
  <c r="AY1061" i="1"/>
  <c r="AY1060" i="1"/>
  <c r="AY1059" i="1"/>
  <c r="AY1058" i="1"/>
  <c r="AY1057" i="1"/>
  <c r="AY1056" i="1"/>
  <c r="AY1055" i="1"/>
  <c r="AY1054" i="1"/>
  <c r="AY1053" i="1"/>
  <c r="AY1052" i="1"/>
  <c r="AY1051" i="1"/>
  <c r="AY1050" i="1"/>
  <c r="AY1049" i="1"/>
  <c r="AY1048" i="1"/>
  <c r="AY1047" i="1"/>
  <c r="AY1046" i="1"/>
  <c r="AY1045" i="1"/>
  <c r="AY1044" i="1"/>
  <c r="AY1043" i="1"/>
  <c r="AY1042" i="1"/>
  <c r="AY1041" i="1"/>
  <c r="AY1040" i="1"/>
  <c r="AY1039" i="1"/>
  <c r="AY1038" i="1"/>
  <c r="AY1037" i="1"/>
  <c r="AY1036" i="1"/>
  <c r="AY1035" i="1"/>
  <c r="AY1034" i="1"/>
  <c r="AY1033" i="1"/>
  <c r="AY1032" i="1"/>
  <c r="AY1031" i="1"/>
  <c r="AY1030" i="1"/>
  <c r="AY1029" i="1"/>
  <c r="AY1028" i="1"/>
  <c r="AY1027" i="1"/>
  <c r="AY1026" i="1"/>
  <c r="AY1025" i="1"/>
  <c r="AY1024" i="1"/>
  <c r="AY1023" i="1"/>
  <c r="AY1022" i="1"/>
  <c r="AY1021" i="1"/>
  <c r="AY1020" i="1"/>
  <c r="AY1019" i="1"/>
  <c r="AY1018" i="1"/>
  <c r="AY1017" i="1"/>
  <c r="AY1016" i="1"/>
  <c r="AY1015" i="1"/>
  <c r="AY1014" i="1"/>
  <c r="AY1013" i="1"/>
  <c r="AY1012" i="1"/>
  <c r="AY1011" i="1"/>
  <c r="AY1010" i="1"/>
  <c r="AY1009" i="1"/>
  <c r="AY1008" i="1"/>
  <c r="AY1007" i="1"/>
  <c r="AY1006" i="1"/>
  <c r="AY1005" i="1"/>
  <c r="AY1004" i="1"/>
  <c r="AY1003" i="1"/>
  <c r="AY1002" i="1"/>
  <c r="AY1001" i="1"/>
  <c r="AY1000" i="1"/>
  <c r="AY999" i="1"/>
  <c r="AY998" i="1"/>
  <c r="AY997" i="1"/>
  <c r="AY996" i="1"/>
  <c r="AY995" i="1"/>
  <c r="AY994" i="1"/>
  <c r="AY993" i="1"/>
  <c r="AY992" i="1"/>
  <c r="AY991" i="1"/>
  <c r="AY990" i="1"/>
  <c r="AY989" i="1"/>
  <c r="AY988" i="1"/>
  <c r="AY987" i="1"/>
  <c r="AY986" i="1"/>
  <c r="AY985" i="1"/>
  <c r="AY984" i="1"/>
  <c r="AY983" i="1"/>
  <c r="AY982" i="1"/>
  <c r="AY981" i="1"/>
  <c r="AY980" i="1"/>
  <c r="AY979" i="1"/>
  <c r="AY978" i="1"/>
  <c r="AY977" i="1"/>
  <c r="AY976" i="1"/>
  <c r="AY975" i="1"/>
  <c r="AY974" i="1"/>
  <c r="AY973" i="1"/>
  <c r="AY972" i="1"/>
  <c r="AY971" i="1"/>
  <c r="AY970" i="1"/>
  <c r="AY969" i="1"/>
  <c r="AY968" i="1"/>
  <c r="AY967" i="1"/>
  <c r="AY966" i="1"/>
  <c r="AY965" i="1"/>
  <c r="AY964" i="1"/>
  <c r="AY963" i="1"/>
  <c r="AY962" i="1"/>
  <c r="AY961" i="1"/>
  <c r="AY960" i="1"/>
  <c r="AY959" i="1"/>
  <c r="AY958" i="1"/>
  <c r="AY957" i="1"/>
  <c r="AY956" i="1"/>
  <c r="AY955" i="1"/>
  <c r="AY954" i="1"/>
  <c r="AY953" i="1"/>
  <c r="AY952" i="1"/>
  <c r="AY951" i="1"/>
  <c r="AY950" i="1"/>
  <c r="AY949" i="1"/>
  <c r="AY948" i="1"/>
  <c r="AY947" i="1"/>
  <c r="AY946" i="1"/>
  <c r="AY945" i="1"/>
  <c r="AY944" i="1"/>
  <c r="AY943" i="1"/>
  <c r="AY942" i="1"/>
  <c r="AY941" i="1"/>
  <c r="AY940" i="1"/>
  <c r="AY939" i="1"/>
  <c r="AY938" i="1"/>
  <c r="AY937" i="1"/>
  <c r="AY936" i="1"/>
  <c r="AY935" i="1"/>
  <c r="AY934" i="1"/>
  <c r="AY933" i="1"/>
  <c r="AY932" i="1"/>
  <c r="AY931" i="1"/>
  <c r="AY930" i="1"/>
  <c r="AY929" i="1"/>
  <c r="AY928" i="1"/>
  <c r="AY927" i="1"/>
  <c r="AY926" i="1"/>
  <c r="AY925" i="1"/>
  <c r="AY924" i="1"/>
  <c r="AY923" i="1"/>
  <c r="AY922" i="1"/>
  <c r="AY921" i="1"/>
  <c r="AY920" i="1"/>
  <c r="AY919" i="1"/>
  <c r="AY918" i="1"/>
  <c r="AY917" i="1"/>
  <c r="AY916" i="1"/>
  <c r="AY915" i="1"/>
  <c r="AY914" i="1"/>
  <c r="AY913" i="1"/>
  <c r="AY912" i="1"/>
  <c r="AY911" i="1"/>
  <c r="AY910" i="1"/>
  <c r="AY909" i="1"/>
  <c r="AY908" i="1"/>
  <c r="AY907" i="1"/>
  <c r="AY906" i="1"/>
  <c r="AY905" i="1"/>
  <c r="AY904" i="1"/>
  <c r="AY903" i="1"/>
  <c r="AY902" i="1"/>
  <c r="AY901" i="1"/>
  <c r="AY900" i="1"/>
  <c r="AY899" i="1"/>
  <c r="AY898" i="1"/>
  <c r="AY897" i="1"/>
  <c r="AY896" i="1"/>
  <c r="AY895" i="1"/>
  <c r="AY894" i="1"/>
  <c r="AY893" i="1"/>
  <c r="AY892" i="1"/>
  <c r="AY891" i="1"/>
  <c r="AY890" i="1"/>
  <c r="AY889" i="1"/>
  <c r="AY888" i="1"/>
  <c r="AY887" i="1"/>
  <c r="AY886" i="1"/>
  <c r="AY885" i="1"/>
  <c r="AY884" i="1"/>
  <c r="AY883" i="1"/>
  <c r="AY882" i="1"/>
  <c r="AY881" i="1"/>
  <c r="AY880" i="1"/>
  <c r="AY879" i="1"/>
  <c r="AY878" i="1"/>
  <c r="AY877" i="1"/>
  <c r="AY876" i="1"/>
  <c r="AY875" i="1"/>
  <c r="AY874" i="1"/>
  <c r="AY873" i="1"/>
  <c r="AY872" i="1"/>
  <c r="AY871" i="1"/>
  <c r="AY870" i="1"/>
  <c r="AY869" i="1"/>
  <c r="AY868" i="1"/>
  <c r="AY867" i="1"/>
  <c r="AY866" i="1"/>
  <c r="AY865" i="1"/>
  <c r="AY864" i="1"/>
  <c r="AY863" i="1"/>
  <c r="AY862" i="1"/>
  <c r="AY861" i="1"/>
  <c r="AY860" i="1"/>
  <c r="AY859" i="1"/>
  <c r="AY858" i="1"/>
  <c r="AY857" i="1"/>
  <c r="AY856" i="1"/>
  <c r="AY855" i="1"/>
  <c r="AY854" i="1"/>
  <c r="AY853" i="1"/>
  <c r="AY852" i="1"/>
  <c r="AY851" i="1"/>
  <c r="AY850" i="1"/>
  <c r="AY849" i="1"/>
  <c r="AY848" i="1"/>
  <c r="AY847" i="1"/>
  <c r="AY846" i="1"/>
  <c r="AY845" i="1"/>
  <c r="AY844" i="1"/>
  <c r="AY843" i="1"/>
  <c r="AY842" i="1"/>
  <c r="AY841" i="1"/>
  <c r="AY840" i="1"/>
  <c r="AY839" i="1"/>
  <c r="AY838" i="1"/>
  <c r="AY837" i="1"/>
  <c r="AY836" i="1"/>
  <c r="AY835" i="1"/>
  <c r="AY834" i="1"/>
  <c r="AY833" i="1"/>
  <c r="AY832" i="1"/>
  <c r="AY831" i="1"/>
  <c r="AY830" i="1"/>
  <c r="AY829" i="1"/>
  <c r="AY828" i="1"/>
  <c r="AY827" i="1"/>
  <c r="AY826" i="1"/>
  <c r="AY825" i="1"/>
  <c r="AY824" i="1"/>
  <c r="AY823" i="1"/>
  <c r="AY822" i="1"/>
  <c r="AY821" i="1"/>
  <c r="AY820" i="1"/>
  <c r="AY819" i="1"/>
  <c r="AY818" i="1"/>
  <c r="AY817" i="1"/>
  <c r="AY816" i="1"/>
  <c r="AY815" i="1"/>
  <c r="AY814" i="1"/>
  <c r="AY813" i="1"/>
  <c r="AY812" i="1"/>
  <c r="AY811" i="1"/>
  <c r="AY810" i="1"/>
  <c r="AY809" i="1"/>
  <c r="AY808" i="1"/>
  <c r="AY807" i="1"/>
  <c r="AY806" i="1"/>
  <c r="AY805" i="1"/>
  <c r="AY804" i="1"/>
  <c r="AY803" i="1"/>
  <c r="AY802" i="1"/>
  <c r="AY801" i="1"/>
  <c r="AY800" i="1"/>
  <c r="AY799" i="1"/>
  <c r="AY798" i="1"/>
  <c r="AY797" i="1"/>
  <c r="AY796" i="1"/>
  <c r="AY795" i="1"/>
  <c r="AY794" i="1"/>
  <c r="AY793" i="1"/>
  <c r="AY792" i="1"/>
  <c r="AY791" i="1"/>
  <c r="AY790" i="1"/>
  <c r="AY789" i="1"/>
  <c r="AY788" i="1"/>
  <c r="AY787" i="1"/>
  <c r="AY786" i="1"/>
  <c r="AY785" i="1"/>
  <c r="AY784" i="1"/>
  <c r="AY783" i="1"/>
  <c r="AY782" i="1"/>
  <c r="AY781" i="1"/>
  <c r="AY780" i="1"/>
  <c r="AY779" i="1"/>
  <c r="AY778" i="1"/>
  <c r="AY777" i="1"/>
  <c r="AY776" i="1"/>
  <c r="AY775" i="1"/>
  <c r="AY774" i="1"/>
  <c r="AY773" i="1"/>
  <c r="AY772" i="1"/>
  <c r="AY771" i="1"/>
  <c r="AY770" i="1"/>
  <c r="AY769" i="1"/>
  <c r="AY768" i="1"/>
  <c r="AY767" i="1"/>
  <c r="AY766" i="1"/>
  <c r="AY765" i="1"/>
  <c r="AY764" i="1"/>
  <c r="AY763" i="1"/>
  <c r="AY762" i="1"/>
  <c r="AY761" i="1"/>
  <c r="AY760" i="1"/>
  <c r="AY759" i="1"/>
  <c r="AY758" i="1"/>
  <c r="AY757" i="1"/>
  <c r="AY756" i="1"/>
  <c r="AY755" i="1"/>
  <c r="AY754" i="1"/>
  <c r="AY753" i="1"/>
  <c r="AY752" i="1"/>
  <c r="AY751" i="1"/>
  <c r="AY750" i="1"/>
  <c r="AY749" i="1"/>
  <c r="AY748" i="1"/>
  <c r="AY747" i="1"/>
  <c r="AY746" i="1"/>
  <c r="AY745" i="1"/>
  <c r="AY744" i="1"/>
  <c r="AY743" i="1"/>
  <c r="AY742" i="1"/>
  <c r="AY741" i="1"/>
  <c r="AY740" i="1"/>
  <c r="AY739" i="1"/>
  <c r="AY738" i="1"/>
  <c r="AY737" i="1"/>
  <c r="AY736" i="1"/>
  <c r="AY735" i="1"/>
  <c r="AY734" i="1"/>
  <c r="AY733" i="1"/>
  <c r="AY732" i="1"/>
  <c r="AY731" i="1"/>
  <c r="AY730" i="1"/>
  <c r="AY729" i="1"/>
  <c r="AY728" i="1"/>
  <c r="AY727" i="1"/>
  <c r="AY726" i="1"/>
  <c r="AY725" i="1"/>
  <c r="AY724" i="1"/>
  <c r="AY723" i="1"/>
  <c r="AY722" i="1"/>
  <c r="AY721" i="1"/>
  <c r="AY720" i="1"/>
  <c r="AY719" i="1"/>
  <c r="AY718" i="1"/>
  <c r="AY717" i="1"/>
  <c r="AY716" i="1"/>
  <c r="AY715" i="1"/>
  <c r="AY714" i="1"/>
  <c r="AY713" i="1"/>
  <c r="AY712" i="1"/>
  <c r="AY711" i="1"/>
  <c r="AY710" i="1"/>
  <c r="AY709" i="1"/>
  <c r="AY708" i="1"/>
  <c r="AY707" i="1"/>
  <c r="AY706" i="1"/>
  <c r="AY705" i="1"/>
  <c r="AY704" i="1"/>
  <c r="AY703" i="1"/>
  <c r="AY702" i="1"/>
  <c r="AY701" i="1"/>
  <c r="AY700" i="1"/>
  <c r="AY699" i="1"/>
  <c r="AY698" i="1"/>
  <c r="AY697" i="1"/>
  <c r="AY696" i="1"/>
  <c r="AY695" i="1"/>
  <c r="AY694" i="1"/>
  <c r="AY693" i="1"/>
  <c r="AY692" i="1"/>
  <c r="AY691" i="1"/>
  <c r="AY690" i="1"/>
  <c r="AY689" i="1"/>
  <c r="AY688" i="1"/>
  <c r="AY687" i="1"/>
  <c r="AY686" i="1"/>
  <c r="AY685" i="1"/>
  <c r="AY684" i="1"/>
  <c r="AY683" i="1"/>
  <c r="AY682" i="1"/>
  <c r="AY681" i="1"/>
  <c r="AY680" i="1"/>
  <c r="AY679" i="1"/>
  <c r="AY678" i="1"/>
  <c r="AY677" i="1"/>
  <c r="AY676" i="1"/>
  <c r="AY675" i="1"/>
  <c r="AY674" i="1"/>
  <c r="AY673" i="1"/>
  <c r="AY672" i="1"/>
  <c r="AY671" i="1"/>
  <c r="AY670" i="1"/>
  <c r="AY669" i="1"/>
  <c r="AY668" i="1"/>
  <c r="AY667" i="1"/>
  <c r="AY666" i="1"/>
  <c r="AY665" i="1"/>
  <c r="AY664" i="1"/>
  <c r="AY663" i="1"/>
  <c r="AY662" i="1"/>
  <c r="AY661" i="1"/>
  <c r="AY660" i="1"/>
  <c r="AY659" i="1"/>
  <c r="AY658" i="1"/>
  <c r="AY657" i="1"/>
  <c r="AY656" i="1"/>
  <c r="AY655" i="1"/>
  <c r="AY654" i="1"/>
  <c r="AY653" i="1"/>
  <c r="AY652" i="1"/>
  <c r="AY651" i="1"/>
  <c r="AY650" i="1"/>
  <c r="AY649" i="1"/>
  <c r="AY648" i="1"/>
  <c r="AY647" i="1"/>
  <c r="AY646" i="1"/>
  <c r="AY645" i="1"/>
  <c r="AY644" i="1"/>
  <c r="AY643" i="1"/>
  <c r="AY642" i="1"/>
  <c r="AY641" i="1"/>
  <c r="AY640" i="1"/>
  <c r="AY639" i="1"/>
  <c r="AY638" i="1"/>
  <c r="AY637" i="1"/>
  <c r="AY636" i="1"/>
  <c r="AY635" i="1"/>
  <c r="AY634" i="1"/>
  <c r="AY633" i="1"/>
  <c r="AY632" i="1"/>
  <c r="AY631" i="1"/>
  <c r="AY630" i="1"/>
  <c r="AY629" i="1"/>
  <c r="AY628" i="1"/>
  <c r="AY627" i="1"/>
  <c r="AY626" i="1"/>
  <c r="AY625" i="1"/>
  <c r="AY624" i="1"/>
  <c r="AY623" i="1"/>
  <c r="AY622" i="1"/>
  <c r="AY621" i="1"/>
  <c r="AY620" i="1"/>
  <c r="AY619" i="1"/>
  <c r="AY618" i="1"/>
  <c r="AY617" i="1"/>
  <c r="AY616" i="1"/>
  <c r="AY615" i="1"/>
  <c r="AY614" i="1"/>
  <c r="AY613" i="1"/>
  <c r="AY612" i="1"/>
  <c r="AY611" i="1"/>
  <c r="AY610" i="1"/>
  <c r="AY609" i="1"/>
  <c r="AY608" i="1"/>
  <c r="AY607" i="1"/>
  <c r="AY606" i="1"/>
  <c r="AY605" i="1"/>
  <c r="AY604" i="1"/>
  <c r="AY603" i="1"/>
  <c r="AY602" i="1"/>
  <c r="AY601" i="1"/>
  <c r="AY600" i="1"/>
  <c r="AY599" i="1"/>
  <c r="AY598" i="1"/>
  <c r="AY597" i="1"/>
  <c r="AY596" i="1"/>
  <c r="AY595" i="1"/>
  <c r="AY594" i="1"/>
  <c r="AY593" i="1"/>
  <c r="AY592" i="1"/>
  <c r="AY591" i="1"/>
  <c r="AY590" i="1"/>
  <c r="AY589" i="1"/>
  <c r="AY588" i="1"/>
  <c r="AY587" i="1"/>
  <c r="AY586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72" i="1"/>
  <c r="AY571" i="1"/>
  <c r="AY570" i="1"/>
  <c r="AY569" i="1"/>
  <c r="AY568" i="1"/>
  <c r="AY567" i="1"/>
  <c r="AY566" i="1"/>
  <c r="AY565" i="1"/>
  <c r="AY564" i="1"/>
  <c r="AY563" i="1"/>
  <c r="AY562" i="1"/>
  <c r="AY561" i="1"/>
  <c r="AY560" i="1"/>
  <c r="AY559" i="1"/>
  <c r="AY558" i="1"/>
  <c r="AY557" i="1"/>
  <c r="AY556" i="1"/>
  <c r="AY555" i="1"/>
  <c r="AY554" i="1"/>
  <c r="AY553" i="1"/>
  <c r="AY552" i="1"/>
  <c r="AY551" i="1"/>
  <c r="AY550" i="1"/>
  <c r="AY549" i="1"/>
  <c r="AY548" i="1"/>
  <c r="AY547" i="1"/>
  <c r="AY546" i="1"/>
  <c r="AY545" i="1"/>
  <c r="AY544" i="1"/>
  <c r="AY543" i="1"/>
  <c r="AY542" i="1"/>
  <c r="AY541" i="1"/>
  <c r="AY540" i="1"/>
  <c r="AY539" i="1"/>
  <c r="AY538" i="1"/>
  <c r="AY537" i="1"/>
  <c r="AY536" i="1"/>
  <c r="AY535" i="1"/>
  <c r="AY534" i="1"/>
  <c r="AY533" i="1"/>
  <c r="AY532" i="1"/>
  <c r="AY531" i="1"/>
  <c r="AY530" i="1"/>
  <c r="AY529" i="1"/>
  <c r="AY528" i="1"/>
  <c r="AY527" i="1"/>
  <c r="AY526" i="1"/>
  <c r="AY525" i="1"/>
  <c r="AY524" i="1"/>
  <c r="AY523" i="1"/>
  <c r="AY522" i="1"/>
  <c r="AY521" i="1"/>
  <c r="AY520" i="1"/>
  <c r="AY519" i="1"/>
  <c r="AY518" i="1"/>
  <c r="AY517" i="1"/>
  <c r="AY516" i="1"/>
  <c r="AY515" i="1"/>
  <c r="AY514" i="1"/>
  <c r="AY513" i="1"/>
  <c r="AY512" i="1"/>
  <c r="AY511" i="1"/>
  <c r="AY510" i="1"/>
  <c r="AY509" i="1"/>
  <c r="AY508" i="1"/>
  <c r="AY507" i="1"/>
  <c r="AY506" i="1"/>
  <c r="AY505" i="1"/>
  <c r="AY504" i="1"/>
  <c r="AY503" i="1"/>
  <c r="AY502" i="1"/>
  <c r="AY501" i="1"/>
  <c r="AY500" i="1"/>
  <c r="AY499" i="1"/>
  <c r="AY498" i="1"/>
  <c r="AY497" i="1"/>
  <c r="AY496" i="1"/>
  <c r="AY495" i="1"/>
  <c r="AY494" i="1"/>
  <c r="AY493" i="1"/>
  <c r="AY492" i="1"/>
  <c r="AY491" i="1"/>
  <c r="AY490" i="1"/>
  <c r="AY489" i="1"/>
  <c r="AY488" i="1"/>
  <c r="AY487" i="1"/>
  <c r="AY486" i="1"/>
  <c r="AY485" i="1"/>
  <c r="AY484" i="1"/>
  <c r="AY483" i="1"/>
  <c r="AY482" i="1"/>
  <c r="AY481" i="1"/>
  <c r="AY480" i="1"/>
  <c r="AY479" i="1"/>
  <c r="AY478" i="1"/>
  <c r="AY477" i="1"/>
  <c r="AY476" i="1"/>
  <c r="AY475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1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X5503" i="1"/>
  <c r="AX5502" i="1"/>
  <c r="AX5501" i="1"/>
  <c r="AX5500" i="1"/>
  <c r="AX5499" i="1"/>
  <c r="AX5498" i="1"/>
  <c r="AX5497" i="1"/>
  <c r="AX5496" i="1"/>
  <c r="AX5495" i="1"/>
  <c r="AX5494" i="1"/>
  <c r="AX5493" i="1"/>
  <c r="AX5492" i="1"/>
  <c r="AX5491" i="1"/>
  <c r="AX5490" i="1"/>
  <c r="AX5489" i="1"/>
  <c r="AX5488" i="1"/>
  <c r="AX5487" i="1"/>
  <c r="AX5486" i="1"/>
  <c r="AX5485" i="1"/>
  <c r="AX5484" i="1"/>
  <c r="AX5483" i="1"/>
  <c r="AX5482" i="1"/>
  <c r="AX5481" i="1"/>
  <c r="AX5480" i="1"/>
  <c r="AX5479" i="1"/>
  <c r="AX5478" i="1"/>
  <c r="AX5477" i="1"/>
  <c r="AX5476" i="1"/>
  <c r="AX5475" i="1"/>
  <c r="AX5474" i="1"/>
  <c r="AX5473" i="1"/>
  <c r="AX5472" i="1"/>
  <c r="AX5471" i="1"/>
  <c r="AX5470" i="1"/>
  <c r="AX5469" i="1"/>
  <c r="AX5468" i="1"/>
  <c r="AX5467" i="1"/>
  <c r="AX5466" i="1"/>
  <c r="AX5465" i="1"/>
  <c r="AX5464" i="1"/>
  <c r="AX5463" i="1"/>
  <c r="AX5462" i="1"/>
  <c r="AX5461" i="1"/>
  <c r="AX5460" i="1"/>
  <c r="AX5459" i="1"/>
  <c r="AX5458" i="1"/>
  <c r="AX5457" i="1"/>
  <c r="AX5456" i="1"/>
  <c r="AX5455" i="1"/>
  <c r="AX5454" i="1"/>
  <c r="AX5453" i="1"/>
  <c r="AX5452" i="1"/>
  <c r="AX5451" i="1"/>
  <c r="AX5450" i="1"/>
  <c r="AX5449" i="1"/>
  <c r="AX5448" i="1"/>
  <c r="AX5447" i="1"/>
  <c r="AX5446" i="1"/>
  <c r="AX5445" i="1"/>
  <c r="AX5444" i="1"/>
  <c r="AX5443" i="1"/>
  <c r="AX5442" i="1"/>
  <c r="AX5441" i="1"/>
  <c r="AX5440" i="1"/>
  <c r="AX5439" i="1"/>
  <c r="AX5438" i="1"/>
  <c r="AX5437" i="1"/>
  <c r="AX5436" i="1"/>
  <c r="AX5435" i="1"/>
  <c r="AX5434" i="1"/>
  <c r="AX5433" i="1"/>
  <c r="AX5432" i="1"/>
  <c r="AX5431" i="1"/>
  <c r="AX5430" i="1"/>
  <c r="AX5429" i="1"/>
  <c r="AX5428" i="1"/>
  <c r="AX5427" i="1"/>
  <c r="AX5426" i="1"/>
  <c r="AX5425" i="1"/>
  <c r="AX5424" i="1"/>
  <c r="AX5423" i="1"/>
  <c r="AX5422" i="1"/>
  <c r="AX5421" i="1"/>
  <c r="AX5420" i="1"/>
  <c r="AX5419" i="1"/>
  <c r="AX5418" i="1"/>
  <c r="AX5417" i="1"/>
  <c r="AX5416" i="1"/>
  <c r="AX5415" i="1"/>
  <c r="AX5414" i="1"/>
  <c r="AX5413" i="1"/>
  <c r="AX5412" i="1"/>
  <c r="AX5411" i="1"/>
  <c r="AX5410" i="1"/>
  <c r="AX5409" i="1"/>
  <c r="AX5408" i="1"/>
  <c r="AX5407" i="1"/>
  <c r="AX5406" i="1"/>
  <c r="AX5405" i="1"/>
  <c r="AX5404" i="1"/>
  <c r="AX5403" i="1"/>
  <c r="AX5402" i="1"/>
  <c r="AX5401" i="1"/>
  <c r="AX5400" i="1"/>
  <c r="AX5399" i="1"/>
  <c r="AX5398" i="1"/>
  <c r="AX5397" i="1"/>
  <c r="AX5396" i="1"/>
  <c r="AX5395" i="1"/>
  <c r="AX5394" i="1"/>
  <c r="AX5393" i="1"/>
  <c r="AX5392" i="1"/>
  <c r="AX5391" i="1"/>
  <c r="AX5390" i="1"/>
  <c r="AX5389" i="1"/>
  <c r="AX5388" i="1"/>
  <c r="AX5387" i="1"/>
  <c r="AX5386" i="1"/>
  <c r="AX5385" i="1"/>
  <c r="AX5384" i="1"/>
  <c r="AX5383" i="1"/>
  <c r="AX5382" i="1"/>
  <c r="AX5381" i="1"/>
  <c r="AX5380" i="1"/>
  <c r="AX5379" i="1"/>
  <c r="AX5378" i="1"/>
  <c r="AX5377" i="1"/>
  <c r="AX5376" i="1"/>
  <c r="AX5375" i="1"/>
  <c r="AX5374" i="1"/>
  <c r="AX5373" i="1"/>
  <c r="AX5372" i="1"/>
  <c r="AX5371" i="1"/>
  <c r="AX5370" i="1"/>
  <c r="AX5369" i="1"/>
  <c r="AX5368" i="1"/>
  <c r="AX5367" i="1"/>
  <c r="AX5366" i="1"/>
  <c r="AX5365" i="1"/>
  <c r="AX5364" i="1"/>
  <c r="AX5363" i="1"/>
  <c r="AX5362" i="1"/>
  <c r="AX5361" i="1"/>
  <c r="AX5360" i="1"/>
  <c r="AX5359" i="1"/>
  <c r="AX5358" i="1"/>
  <c r="AX5357" i="1"/>
  <c r="AX5356" i="1"/>
  <c r="AX5355" i="1"/>
  <c r="AX5354" i="1"/>
  <c r="AX5353" i="1"/>
  <c r="AX5352" i="1"/>
  <c r="AX5351" i="1"/>
  <c r="AX5350" i="1"/>
  <c r="AX5349" i="1"/>
  <c r="AX5348" i="1"/>
  <c r="AX5347" i="1"/>
  <c r="AX5346" i="1"/>
  <c r="AX5345" i="1"/>
  <c r="AX5344" i="1"/>
  <c r="AX5343" i="1"/>
  <c r="AX5342" i="1"/>
  <c r="AX5341" i="1"/>
  <c r="AX5340" i="1"/>
  <c r="AX5339" i="1"/>
  <c r="AX5338" i="1"/>
  <c r="AX5337" i="1"/>
  <c r="AX5336" i="1"/>
  <c r="AX5335" i="1"/>
  <c r="AX5334" i="1"/>
  <c r="AX5333" i="1"/>
  <c r="AX5332" i="1"/>
  <c r="AX5331" i="1"/>
  <c r="AX5330" i="1"/>
  <c r="AX5329" i="1"/>
  <c r="AX5328" i="1"/>
  <c r="AX5327" i="1"/>
  <c r="AX5326" i="1"/>
  <c r="AX5325" i="1"/>
  <c r="AX5324" i="1"/>
  <c r="AX5323" i="1"/>
  <c r="AX5322" i="1"/>
  <c r="AX5321" i="1"/>
  <c r="AX5320" i="1"/>
  <c r="AX5319" i="1"/>
  <c r="AX5318" i="1"/>
  <c r="AX5317" i="1"/>
  <c r="AX5316" i="1"/>
  <c r="AX5315" i="1"/>
  <c r="AX5314" i="1"/>
  <c r="AX5313" i="1"/>
  <c r="AX5312" i="1"/>
  <c r="AX5311" i="1"/>
  <c r="AX5310" i="1"/>
  <c r="AX5309" i="1"/>
  <c r="AX5308" i="1"/>
  <c r="AX5307" i="1"/>
  <c r="AX5306" i="1"/>
  <c r="AX5305" i="1"/>
  <c r="AX5304" i="1"/>
  <c r="AX5303" i="1"/>
  <c r="AX5302" i="1"/>
  <c r="AX5301" i="1"/>
  <c r="AX5300" i="1"/>
  <c r="AX5299" i="1"/>
  <c r="AX5298" i="1"/>
  <c r="AX5297" i="1"/>
  <c r="AX5296" i="1"/>
  <c r="AX5295" i="1"/>
  <c r="AX5294" i="1"/>
  <c r="AX5293" i="1"/>
  <c r="AX5292" i="1"/>
  <c r="AX5291" i="1"/>
  <c r="AX5290" i="1"/>
  <c r="AX5289" i="1"/>
  <c r="AX5288" i="1"/>
  <c r="AX5287" i="1"/>
  <c r="AX5286" i="1"/>
  <c r="AX5285" i="1"/>
  <c r="AX5284" i="1"/>
  <c r="AX5283" i="1"/>
  <c r="AX5282" i="1"/>
  <c r="AX5281" i="1"/>
  <c r="AX5280" i="1"/>
  <c r="AX5279" i="1"/>
  <c r="AX5278" i="1"/>
  <c r="AX5277" i="1"/>
  <c r="AX5276" i="1"/>
  <c r="AX5275" i="1"/>
  <c r="AX5274" i="1"/>
  <c r="AX5273" i="1"/>
  <c r="AX5272" i="1"/>
  <c r="AX5271" i="1"/>
  <c r="AX5270" i="1"/>
  <c r="AX5269" i="1"/>
  <c r="AX5268" i="1"/>
  <c r="AX5267" i="1"/>
  <c r="AX5266" i="1"/>
  <c r="AX5265" i="1"/>
  <c r="AX5264" i="1"/>
  <c r="AX5263" i="1"/>
  <c r="AX5262" i="1"/>
  <c r="AX5261" i="1"/>
  <c r="AX5260" i="1"/>
  <c r="AX5259" i="1"/>
  <c r="AX5258" i="1"/>
  <c r="AX5257" i="1"/>
  <c r="AX5256" i="1"/>
  <c r="AX5255" i="1"/>
  <c r="AX5254" i="1"/>
  <c r="AX5253" i="1"/>
  <c r="AX5252" i="1"/>
  <c r="AX5251" i="1"/>
  <c r="AX5250" i="1"/>
  <c r="AX5249" i="1"/>
  <c r="AX5248" i="1"/>
  <c r="AX5247" i="1"/>
  <c r="AX5246" i="1"/>
  <c r="AX5245" i="1"/>
  <c r="AX5244" i="1"/>
  <c r="AX5243" i="1"/>
  <c r="AX5242" i="1"/>
  <c r="AX5241" i="1"/>
  <c r="AX5240" i="1"/>
  <c r="AX5239" i="1"/>
  <c r="AX5238" i="1"/>
  <c r="AX5237" i="1"/>
  <c r="AX5236" i="1"/>
  <c r="AX5235" i="1"/>
  <c r="AX5234" i="1"/>
  <c r="AX5233" i="1"/>
  <c r="AX5232" i="1"/>
  <c r="AX5231" i="1"/>
  <c r="AX5230" i="1"/>
  <c r="AX5229" i="1"/>
  <c r="AX5228" i="1"/>
  <c r="AX5227" i="1"/>
  <c r="AX5226" i="1"/>
  <c r="AX5225" i="1"/>
  <c r="AX5224" i="1"/>
  <c r="AX5223" i="1"/>
  <c r="AX5222" i="1"/>
  <c r="AX5221" i="1"/>
  <c r="AX5220" i="1"/>
  <c r="AX5219" i="1"/>
  <c r="AX5218" i="1"/>
  <c r="AX5217" i="1"/>
  <c r="AX5216" i="1"/>
  <c r="AX5215" i="1"/>
  <c r="AX5214" i="1"/>
  <c r="AX5213" i="1"/>
  <c r="AX5212" i="1"/>
  <c r="AX5211" i="1"/>
  <c r="AX5210" i="1"/>
  <c r="AX5209" i="1"/>
  <c r="AX5208" i="1"/>
  <c r="AX5207" i="1"/>
  <c r="AX5206" i="1"/>
  <c r="AX5205" i="1"/>
  <c r="AX5204" i="1"/>
  <c r="AX5203" i="1"/>
  <c r="AX5202" i="1"/>
  <c r="AX5201" i="1"/>
  <c r="AX5200" i="1"/>
  <c r="AX5199" i="1"/>
  <c r="AX5198" i="1"/>
  <c r="AX5197" i="1"/>
  <c r="AX5196" i="1"/>
  <c r="AX5195" i="1"/>
  <c r="AX5194" i="1"/>
  <c r="AX5193" i="1"/>
  <c r="AX5192" i="1"/>
  <c r="AX5191" i="1"/>
  <c r="AX5190" i="1"/>
  <c r="AX5189" i="1"/>
  <c r="AX5188" i="1"/>
  <c r="AX5187" i="1"/>
  <c r="AX5186" i="1"/>
  <c r="AX5185" i="1"/>
  <c r="AX5184" i="1"/>
  <c r="AX5183" i="1"/>
  <c r="AX5182" i="1"/>
  <c r="AX5181" i="1"/>
  <c r="AX5180" i="1"/>
  <c r="AX5179" i="1"/>
  <c r="AX5178" i="1"/>
  <c r="AX5177" i="1"/>
  <c r="AX5176" i="1"/>
  <c r="AX5175" i="1"/>
  <c r="AX5174" i="1"/>
  <c r="AX5173" i="1"/>
  <c r="AX5172" i="1"/>
  <c r="AX5171" i="1"/>
  <c r="AX5170" i="1"/>
  <c r="AX5169" i="1"/>
  <c r="AX5168" i="1"/>
  <c r="AX5167" i="1"/>
  <c r="AX5166" i="1"/>
  <c r="AX5165" i="1"/>
  <c r="AX5164" i="1"/>
  <c r="AX5163" i="1"/>
  <c r="AX5162" i="1"/>
  <c r="AX5161" i="1"/>
  <c r="AX5160" i="1"/>
  <c r="AX5159" i="1"/>
  <c r="AX5158" i="1"/>
  <c r="AX5157" i="1"/>
  <c r="AX5156" i="1"/>
  <c r="AX5155" i="1"/>
  <c r="AX5154" i="1"/>
  <c r="AX5153" i="1"/>
  <c r="AX5152" i="1"/>
  <c r="AX5151" i="1"/>
  <c r="AX5150" i="1"/>
  <c r="AX5149" i="1"/>
  <c r="AX5148" i="1"/>
  <c r="AX5147" i="1"/>
  <c r="AX5146" i="1"/>
  <c r="AX5145" i="1"/>
  <c r="AX5144" i="1"/>
  <c r="AX5143" i="1"/>
  <c r="AX5142" i="1"/>
  <c r="AX5141" i="1"/>
  <c r="AX5140" i="1"/>
  <c r="AX5139" i="1"/>
  <c r="AX5138" i="1"/>
  <c r="AX5137" i="1"/>
  <c r="AX5136" i="1"/>
  <c r="AX5135" i="1"/>
  <c r="AX5134" i="1"/>
  <c r="AX5133" i="1"/>
  <c r="AX5132" i="1"/>
  <c r="AX5131" i="1"/>
  <c r="AX5130" i="1"/>
  <c r="AX5129" i="1"/>
  <c r="AX5128" i="1"/>
  <c r="AX5127" i="1"/>
  <c r="AX5126" i="1"/>
  <c r="AX5125" i="1"/>
  <c r="AX5124" i="1"/>
  <c r="AX5123" i="1"/>
  <c r="AX5122" i="1"/>
  <c r="AX5121" i="1"/>
  <c r="AX5120" i="1"/>
  <c r="AX5119" i="1"/>
  <c r="AX5118" i="1"/>
  <c r="AX5117" i="1"/>
  <c r="AX5116" i="1"/>
  <c r="AX5115" i="1"/>
  <c r="AX5114" i="1"/>
  <c r="AX5113" i="1"/>
  <c r="AX5112" i="1"/>
  <c r="AX5111" i="1"/>
  <c r="AX5110" i="1"/>
  <c r="AX5109" i="1"/>
  <c r="AX5108" i="1"/>
  <c r="AX5107" i="1"/>
  <c r="AX5106" i="1"/>
  <c r="AX5105" i="1"/>
  <c r="AX5104" i="1"/>
  <c r="AX5103" i="1"/>
  <c r="AX5102" i="1"/>
  <c r="AX5101" i="1"/>
  <c r="AX5100" i="1"/>
  <c r="AX5099" i="1"/>
  <c r="AX5098" i="1"/>
  <c r="AX5097" i="1"/>
  <c r="AX5096" i="1"/>
  <c r="AX5095" i="1"/>
  <c r="AX5094" i="1"/>
  <c r="AX5093" i="1"/>
  <c r="AX5092" i="1"/>
  <c r="AX5091" i="1"/>
  <c r="AX5090" i="1"/>
  <c r="AX5089" i="1"/>
  <c r="AX5088" i="1"/>
  <c r="AX5087" i="1"/>
  <c r="AX5086" i="1"/>
  <c r="AX5085" i="1"/>
  <c r="AX5084" i="1"/>
  <c r="AX5083" i="1"/>
  <c r="AX5082" i="1"/>
  <c r="AX5081" i="1"/>
  <c r="AX5080" i="1"/>
  <c r="AX5079" i="1"/>
  <c r="AX5078" i="1"/>
  <c r="AX5077" i="1"/>
  <c r="AX5076" i="1"/>
  <c r="AX5075" i="1"/>
  <c r="AX5074" i="1"/>
  <c r="AX5073" i="1"/>
  <c r="AX5072" i="1"/>
  <c r="AX5071" i="1"/>
  <c r="AX5070" i="1"/>
  <c r="AX5069" i="1"/>
  <c r="AX5068" i="1"/>
  <c r="AX5067" i="1"/>
  <c r="AX5066" i="1"/>
  <c r="AX5065" i="1"/>
  <c r="AX5064" i="1"/>
  <c r="AX5063" i="1"/>
  <c r="AX5062" i="1"/>
  <c r="AX5061" i="1"/>
  <c r="AX5060" i="1"/>
  <c r="AX5059" i="1"/>
  <c r="AX5058" i="1"/>
  <c r="AX5057" i="1"/>
  <c r="AX5056" i="1"/>
  <c r="AX5055" i="1"/>
  <c r="AX5054" i="1"/>
  <c r="AX5053" i="1"/>
  <c r="AX5052" i="1"/>
  <c r="AX5051" i="1"/>
  <c r="AX5050" i="1"/>
  <c r="AX5049" i="1"/>
  <c r="AX5048" i="1"/>
  <c r="AX5047" i="1"/>
  <c r="AX5046" i="1"/>
  <c r="AX5045" i="1"/>
  <c r="AX5044" i="1"/>
  <c r="AX5043" i="1"/>
  <c r="AX5042" i="1"/>
  <c r="AX5041" i="1"/>
  <c r="AX5040" i="1"/>
  <c r="AX5039" i="1"/>
  <c r="AX5038" i="1"/>
  <c r="AX5037" i="1"/>
  <c r="AX5036" i="1"/>
  <c r="AX5035" i="1"/>
  <c r="AX5034" i="1"/>
  <c r="AX5033" i="1"/>
  <c r="AX5032" i="1"/>
  <c r="AX5031" i="1"/>
  <c r="AX5030" i="1"/>
  <c r="AX5029" i="1"/>
  <c r="AX5028" i="1"/>
  <c r="AX5027" i="1"/>
  <c r="AX5026" i="1"/>
  <c r="AX5025" i="1"/>
  <c r="AX5024" i="1"/>
  <c r="AX5023" i="1"/>
  <c r="AX5022" i="1"/>
  <c r="AX5021" i="1"/>
  <c r="AX5020" i="1"/>
  <c r="AX5019" i="1"/>
  <c r="AX5018" i="1"/>
  <c r="AX5017" i="1"/>
  <c r="AX5016" i="1"/>
  <c r="AX5015" i="1"/>
  <c r="AX5014" i="1"/>
  <c r="AX5013" i="1"/>
  <c r="AX5012" i="1"/>
  <c r="AX5011" i="1"/>
  <c r="AX5010" i="1"/>
  <c r="AX5009" i="1"/>
  <c r="AX5008" i="1"/>
  <c r="AX5007" i="1"/>
  <c r="AX5006" i="1"/>
  <c r="AX5005" i="1"/>
  <c r="AX5004" i="1"/>
  <c r="AX5003" i="1"/>
  <c r="AX5002" i="1"/>
  <c r="AX5001" i="1"/>
  <c r="AX5000" i="1"/>
  <c r="AX4999" i="1"/>
  <c r="AX4998" i="1"/>
  <c r="AX4997" i="1"/>
  <c r="AX4996" i="1"/>
  <c r="AX4995" i="1"/>
  <c r="AX4994" i="1"/>
  <c r="AX4993" i="1"/>
  <c r="AX4992" i="1"/>
  <c r="AX4991" i="1"/>
  <c r="AX4990" i="1"/>
  <c r="AX4989" i="1"/>
  <c r="AX4988" i="1"/>
  <c r="AX4987" i="1"/>
  <c r="AX4986" i="1"/>
  <c r="AX4985" i="1"/>
  <c r="AX4984" i="1"/>
  <c r="AX4983" i="1"/>
  <c r="AX4982" i="1"/>
  <c r="AX4981" i="1"/>
  <c r="AX4980" i="1"/>
  <c r="AX4979" i="1"/>
  <c r="AX4978" i="1"/>
  <c r="AX4977" i="1"/>
  <c r="AX4976" i="1"/>
  <c r="AX4975" i="1"/>
  <c r="AX4974" i="1"/>
  <c r="AX4973" i="1"/>
  <c r="AX4972" i="1"/>
  <c r="AX4971" i="1"/>
  <c r="AX4970" i="1"/>
  <c r="AX4969" i="1"/>
  <c r="AX4968" i="1"/>
  <c r="AX4967" i="1"/>
  <c r="AX4966" i="1"/>
  <c r="AX4965" i="1"/>
  <c r="AX4964" i="1"/>
  <c r="AX4963" i="1"/>
  <c r="AX4962" i="1"/>
  <c r="AX4961" i="1"/>
  <c r="AX4960" i="1"/>
  <c r="AX4959" i="1"/>
  <c r="AX4958" i="1"/>
  <c r="AX4957" i="1"/>
  <c r="AX4956" i="1"/>
  <c r="AX4955" i="1"/>
  <c r="AX4954" i="1"/>
  <c r="AX4953" i="1"/>
  <c r="AX4952" i="1"/>
  <c r="AX4951" i="1"/>
  <c r="AX4950" i="1"/>
  <c r="AX4949" i="1"/>
  <c r="AX4948" i="1"/>
  <c r="AX4947" i="1"/>
  <c r="AX4946" i="1"/>
  <c r="AX4945" i="1"/>
  <c r="AX4944" i="1"/>
  <c r="AX4943" i="1"/>
  <c r="AX4942" i="1"/>
  <c r="AX4941" i="1"/>
  <c r="AX4940" i="1"/>
  <c r="AX4939" i="1"/>
  <c r="AX4938" i="1"/>
  <c r="AX4937" i="1"/>
  <c r="AX4936" i="1"/>
  <c r="AX4935" i="1"/>
  <c r="AX4934" i="1"/>
  <c r="AX4933" i="1"/>
  <c r="AX4932" i="1"/>
  <c r="AX4931" i="1"/>
  <c r="AX4930" i="1"/>
  <c r="AX4929" i="1"/>
  <c r="AX4928" i="1"/>
  <c r="AX4927" i="1"/>
  <c r="AX4926" i="1"/>
  <c r="AX4925" i="1"/>
  <c r="AX4924" i="1"/>
  <c r="AX4923" i="1"/>
  <c r="AX4922" i="1"/>
  <c r="AX4921" i="1"/>
  <c r="AX4920" i="1"/>
  <c r="AX4919" i="1"/>
  <c r="AX4918" i="1"/>
  <c r="AX4917" i="1"/>
  <c r="AX4916" i="1"/>
  <c r="AX4915" i="1"/>
  <c r="AX4914" i="1"/>
  <c r="AX4913" i="1"/>
  <c r="AX4912" i="1"/>
  <c r="AX4911" i="1"/>
  <c r="AX4910" i="1"/>
  <c r="AX4909" i="1"/>
  <c r="AX4908" i="1"/>
  <c r="AX4907" i="1"/>
  <c r="AX4906" i="1"/>
  <c r="AX4905" i="1"/>
  <c r="AX4904" i="1"/>
  <c r="AX4903" i="1"/>
  <c r="AX4902" i="1"/>
  <c r="AX4901" i="1"/>
  <c r="AX4900" i="1"/>
  <c r="AX4899" i="1"/>
  <c r="AX4898" i="1"/>
  <c r="AX4897" i="1"/>
  <c r="AX4896" i="1"/>
  <c r="AX4895" i="1"/>
  <c r="AX4894" i="1"/>
  <c r="AX4893" i="1"/>
  <c r="AX4892" i="1"/>
  <c r="AX4891" i="1"/>
  <c r="AX4890" i="1"/>
  <c r="AX4889" i="1"/>
  <c r="AX4888" i="1"/>
  <c r="AX4887" i="1"/>
  <c r="AX4886" i="1"/>
  <c r="AX4885" i="1"/>
  <c r="AX4884" i="1"/>
  <c r="AX4883" i="1"/>
  <c r="AX4882" i="1"/>
  <c r="AX4881" i="1"/>
  <c r="AX4880" i="1"/>
  <c r="AX4879" i="1"/>
  <c r="AX4878" i="1"/>
  <c r="AX4877" i="1"/>
  <c r="AX4876" i="1"/>
  <c r="AX4875" i="1"/>
  <c r="AX4874" i="1"/>
  <c r="AX4873" i="1"/>
  <c r="AX4872" i="1"/>
  <c r="AX4871" i="1"/>
  <c r="AX4870" i="1"/>
  <c r="AX4869" i="1"/>
  <c r="AX4868" i="1"/>
  <c r="AX4867" i="1"/>
  <c r="AX4866" i="1"/>
  <c r="AX4865" i="1"/>
  <c r="AX4864" i="1"/>
  <c r="AX4863" i="1"/>
  <c r="AX4862" i="1"/>
  <c r="AX4861" i="1"/>
  <c r="AX4860" i="1"/>
  <c r="AX4859" i="1"/>
  <c r="AX4858" i="1"/>
  <c r="AX4857" i="1"/>
  <c r="AX4856" i="1"/>
  <c r="AX4855" i="1"/>
  <c r="AX4854" i="1"/>
  <c r="AX4853" i="1"/>
  <c r="AX4852" i="1"/>
  <c r="AX4851" i="1"/>
  <c r="AX4850" i="1"/>
  <c r="AX4849" i="1"/>
  <c r="AX4848" i="1"/>
  <c r="AX4847" i="1"/>
  <c r="AX4846" i="1"/>
  <c r="AX4845" i="1"/>
  <c r="AX4844" i="1"/>
  <c r="AX4843" i="1"/>
  <c r="AX4842" i="1"/>
  <c r="AX4841" i="1"/>
  <c r="AX4840" i="1"/>
  <c r="AX4839" i="1"/>
  <c r="AX4838" i="1"/>
  <c r="AX4837" i="1"/>
  <c r="AX4836" i="1"/>
  <c r="AX4835" i="1"/>
  <c r="AX4834" i="1"/>
  <c r="AX4833" i="1"/>
  <c r="AX4832" i="1"/>
  <c r="AX4831" i="1"/>
  <c r="AX4830" i="1"/>
  <c r="AX4829" i="1"/>
  <c r="AX4828" i="1"/>
  <c r="AX4827" i="1"/>
  <c r="AX4826" i="1"/>
  <c r="AX4825" i="1"/>
  <c r="AX4824" i="1"/>
  <c r="AX4823" i="1"/>
  <c r="AX4822" i="1"/>
  <c r="AX4821" i="1"/>
  <c r="AX4820" i="1"/>
  <c r="AX4819" i="1"/>
  <c r="AX4818" i="1"/>
  <c r="AX4817" i="1"/>
  <c r="AX4816" i="1"/>
  <c r="AX4815" i="1"/>
  <c r="AX4814" i="1"/>
  <c r="AX4813" i="1"/>
  <c r="AX4812" i="1"/>
  <c r="AX4811" i="1"/>
  <c r="AX4810" i="1"/>
  <c r="AX4809" i="1"/>
  <c r="AX4808" i="1"/>
  <c r="AX4807" i="1"/>
  <c r="AX4806" i="1"/>
  <c r="AX4805" i="1"/>
  <c r="AX4804" i="1"/>
  <c r="AX4803" i="1"/>
  <c r="AX4802" i="1"/>
  <c r="AX4801" i="1"/>
  <c r="AX4800" i="1"/>
  <c r="AX4799" i="1"/>
  <c r="AX4798" i="1"/>
  <c r="AX4797" i="1"/>
  <c r="AX4796" i="1"/>
  <c r="AX4795" i="1"/>
  <c r="AX4794" i="1"/>
  <c r="AX4793" i="1"/>
  <c r="AX4792" i="1"/>
  <c r="AX4791" i="1"/>
  <c r="AX4790" i="1"/>
  <c r="AX4789" i="1"/>
  <c r="AX4788" i="1"/>
  <c r="AX4787" i="1"/>
  <c r="AX4786" i="1"/>
  <c r="AX4785" i="1"/>
  <c r="AX4784" i="1"/>
  <c r="AX4783" i="1"/>
  <c r="AX4782" i="1"/>
  <c r="AX4781" i="1"/>
  <c r="AX4780" i="1"/>
  <c r="AX4779" i="1"/>
  <c r="AX4778" i="1"/>
  <c r="AX4777" i="1"/>
  <c r="AX4776" i="1"/>
  <c r="AX4775" i="1"/>
  <c r="AX4774" i="1"/>
  <c r="AX4773" i="1"/>
  <c r="AX4772" i="1"/>
  <c r="AX4771" i="1"/>
  <c r="AX4770" i="1"/>
  <c r="AX4769" i="1"/>
  <c r="AX4768" i="1"/>
  <c r="AX4767" i="1"/>
  <c r="AX4766" i="1"/>
  <c r="AX4765" i="1"/>
  <c r="AX4764" i="1"/>
  <c r="AX4763" i="1"/>
  <c r="AX4762" i="1"/>
  <c r="AX4761" i="1"/>
  <c r="AX4760" i="1"/>
  <c r="AX4759" i="1"/>
  <c r="AX4758" i="1"/>
  <c r="AX4757" i="1"/>
  <c r="AX4756" i="1"/>
  <c r="AX4755" i="1"/>
  <c r="AX4754" i="1"/>
  <c r="AX4753" i="1"/>
  <c r="AX4752" i="1"/>
  <c r="AX4751" i="1"/>
  <c r="AX4750" i="1"/>
  <c r="AX4749" i="1"/>
  <c r="AX4748" i="1"/>
  <c r="AX4747" i="1"/>
  <c r="AX4746" i="1"/>
  <c r="AX4745" i="1"/>
  <c r="AX4744" i="1"/>
  <c r="AX4743" i="1"/>
  <c r="AX4742" i="1"/>
  <c r="AX4741" i="1"/>
  <c r="AX4740" i="1"/>
  <c r="AX4739" i="1"/>
  <c r="AX4738" i="1"/>
  <c r="AX4737" i="1"/>
  <c r="AX4736" i="1"/>
  <c r="AX4735" i="1"/>
  <c r="AX4734" i="1"/>
  <c r="AX4733" i="1"/>
  <c r="AX4732" i="1"/>
  <c r="AX4731" i="1"/>
  <c r="AX4730" i="1"/>
  <c r="AX4729" i="1"/>
  <c r="AX4728" i="1"/>
  <c r="AX4727" i="1"/>
  <c r="AX4726" i="1"/>
  <c r="AX4725" i="1"/>
  <c r="AX4724" i="1"/>
  <c r="AX4723" i="1"/>
  <c r="AX4722" i="1"/>
  <c r="AX4721" i="1"/>
  <c r="AX4720" i="1"/>
  <c r="AX4719" i="1"/>
  <c r="AX4718" i="1"/>
  <c r="AX4717" i="1"/>
  <c r="AX4716" i="1"/>
  <c r="AX4715" i="1"/>
  <c r="AX4714" i="1"/>
  <c r="AX4713" i="1"/>
  <c r="AX4712" i="1"/>
  <c r="AX4711" i="1"/>
  <c r="AX4710" i="1"/>
  <c r="AX4709" i="1"/>
  <c r="AX4708" i="1"/>
  <c r="AX4707" i="1"/>
  <c r="AX4706" i="1"/>
  <c r="AX4705" i="1"/>
  <c r="AX4704" i="1"/>
  <c r="AX4703" i="1"/>
  <c r="AX4702" i="1"/>
  <c r="AX4701" i="1"/>
  <c r="AX4700" i="1"/>
  <c r="AX4699" i="1"/>
  <c r="AX4698" i="1"/>
  <c r="AX4697" i="1"/>
  <c r="AX4696" i="1"/>
  <c r="AX4695" i="1"/>
  <c r="AX4694" i="1"/>
  <c r="AX4693" i="1"/>
  <c r="AX4692" i="1"/>
  <c r="AX4691" i="1"/>
  <c r="AX4690" i="1"/>
  <c r="AX4689" i="1"/>
  <c r="AX4688" i="1"/>
  <c r="AX4687" i="1"/>
  <c r="AX4686" i="1"/>
  <c r="AX4685" i="1"/>
  <c r="AX4684" i="1"/>
  <c r="AX4683" i="1"/>
  <c r="AX4682" i="1"/>
  <c r="AX4681" i="1"/>
  <c r="AX4680" i="1"/>
  <c r="AX4679" i="1"/>
  <c r="AX4678" i="1"/>
  <c r="AX4677" i="1"/>
  <c r="AX4676" i="1"/>
  <c r="AX4675" i="1"/>
  <c r="AX4674" i="1"/>
  <c r="AX4673" i="1"/>
  <c r="AX4672" i="1"/>
  <c r="AX4671" i="1"/>
  <c r="AX4670" i="1"/>
  <c r="AX4669" i="1"/>
  <c r="AX4668" i="1"/>
  <c r="AX4667" i="1"/>
  <c r="AX4666" i="1"/>
  <c r="AX4665" i="1"/>
  <c r="AX4664" i="1"/>
  <c r="AX4663" i="1"/>
  <c r="AX4662" i="1"/>
  <c r="AX4661" i="1"/>
  <c r="AX4660" i="1"/>
  <c r="AX4659" i="1"/>
  <c r="AX4658" i="1"/>
  <c r="AX4657" i="1"/>
  <c r="AX4656" i="1"/>
  <c r="AX4655" i="1"/>
  <c r="AX4654" i="1"/>
  <c r="AX4653" i="1"/>
  <c r="AX4652" i="1"/>
  <c r="AX4651" i="1"/>
  <c r="AX4650" i="1"/>
  <c r="AX4649" i="1"/>
  <c r="AX4648" i="1"/>
  <c r="AX4647" i="1"/>
  <c r="AX4646" i="1"/>
  <c r="AX4645" i="1"/>
  <c r="AX4644" i="1"/>
  <c r="AX4643" i="1"/>
  <c r="AX4642" i="1"/>
  <c r="AX4641" i="1"/>
  <c r="AX4640" i="1"/>
  <c r="AX4639" i="1"/>
  <c r="AX4638" i="1"/>
  <c r="AX4637" i="1"/>
  <c r="AX4636" i="1"/>
  <c r="AX4635" i="1"/>
  <c r="AX4634" i="1"/>
  <c r="AX4633" i="1"/>
  <c r="AX4632" i="1"/>
  <c r="AX4631" i="1"/>
  <c r="AX4630" i="1"/>
  <c r="AX4629" i="1"/>
  <c r="AX4628" i="1"/>
  <c r="AX4627" i="1"/>
  <c r="AX4626" i="1"/>
  <c r="AX4625" i="1"/>
  <c r="AX4624" i="1"/>
  <c r="AX4623" i="1"/>
  <c r="AX4622" i="1"/>
  <c r="AX4621" i="1"/>
  <c r="AX4620" i="1"/>
  <c r="AX4619" i="1"/>
  <c r="AX4618" i="1"/>
  <c r="AX4617" i="1"/>
  <c r="AX4616" i="1"/>
  <c r="AX4615" i="1"/>
  <c r="AX4614" i="1"/>
  <c r="AX4613" i="1"/>
  <c r="AX4612" i="1"/>
  <c r="AX4611" i="1"/>
  <c r="AX4610" i="1"/>
  <c r="AX4609" i="1"/>
  <c r="AX4608" i="1"/>
  <c r="AX4607" i="1"/>
  <c r="AX4606" i="1"/>
  <c r="AX4605" i="1"/>
  <c r="AX4604" i="1"/>
  <c r="AX4603" i="1"/>
  <c r="AX4602" i="1"/>
  <c r="AX4601" i="1"/>
  <c r="AX4600" i="1"/>
  <c r="AX4599" i="1"/>
  <c r="AX4598" i="1"/>
  <c r="AX4597" i="1"/>
  <c r="AX4596" i="1"/>
  <c r="AX4595" i="1"/>
  <c r="AX4594" i="1"/>
  <c r="AX4593" i="1"/>
  <c r="AX4592" i="1"/>
  <c r="AX4591" i="1"/>
  <c r="AX4590" i="1"/>
  <c r="AX4589" i="1"/>
  <c r="AX4588" i="1"/>
  <c r="AX4587" i="1"/>
  <c r="AX4586" i="1"/>
  <c r="AX4585" i="1"/>
  <c r="AX4584" i="1"/>
  <c r="AX4583" i="1"/>
  <c r="AX4582" i="1"/>
  <c r="AX4581" i="1"/>
  <c r="AX4580" i="1"/>
  <c r="AX4579" i="1"/>
  <c r="AX4578" i="1"/>
  <c r="AX4577" i="1"/>
  <c r="AX4576" i="1"/>
  <c r="AX4575" i="1"/>
  <c r="AX4574" i="1"/>
  <c r="AX4573" i="1"/>
  <c r="AX4572" i="1"/>
  <c r="AX4571" i="1"/>
  <c r="AX4570" i="1"/>
  <c r="AX4569" i="1"/>
  <c r="AX4568" i="1"/>
  <c r="AX4567" i="1"/>
  <c r="AX4566" i="1"/>
  <c r="AX4565" i="1"/>
  <c r="AX4564" i="1"/>
  <c r="AX4563" i="1"/>
  <c r="AX4562" i="1"/>
  <c r="AX4561" i="1"/>
  <c r="AX4560" i="1"/>
  <c r="AX4559" i="1"/>
  <c r="AX4558" i="1"/>
  <c r="AX4557" i="1"/>
  <c r="AX4556" i="1"/>
  <c r="AX4555" i="1"/>
  <c r="AX4554" i="1"/>
  <c r="AX4553" i="1"/>
  <c r="AX4552" i="1"/>
  <c r="AX4551" i="1"/>
  <c r="AX4550" i="1"/>
  <c r="AX4549" i="1"/>
  <c r="AX4548" i="1"/>
  <c r="AX4547" i="1"/>
  <c r="AX4546" i="1"/>
  <c r="AX4545" i="1"/>
  <c r="AX4544" i="1"/>
  <c r="AX4543" i="1"/>
  <c r="AX4542" i="1"/>
  <c r="AX4541" i="1"/>
  <c r="AX4540" i="1"/>
  <c r="AX4539" i="1"/>
  <c r="AX4538" i="1"/>
  <c r="AX4537" i="1"/>
  <c r="AX4536" i="1"/>
  <c r="AX4535" i="1"/>
  <c r="AX4534" i="1"/>
  <c r="AX4533" i="1"/>
  <c r="AX4532" i="1"/>
  <c r="AX4531" i="1"/>
  <c r="AX4530" i="1"/>
  <c r="AX4529" i="1"/>
  <c r="AX4528" i="1"/>
  <c r="AX4527" i="1"/>
  <c r="AX4526" i="1"/>
  <c r="AX4525" i="1"/>
  <c r="AX4524" i="1"/>
  <c r="AX4523" i="1"/>
  <c r="AX4522" i="1"/>
  <c r="AX4521" i="1"/>
  <c r="AX4520" i="1"/>
  <c r="AX4519" i="1"/>
  <c r="AX4518" i="1"/>
  <c r="AX4517" i="1"/>
  <c r="AX4516" i="1"/>
  <c r="AX4515" i="1"/>
  <c r="AX4514" i="1"/>
  <c r="AX4513" i="1"/>
  <c r="AX4512" i="1"/>
  <c r="AX4511" i="1"/>
  <c r="AX4510" i="1"/>
  <c r="AX4509" i="1"/>
  <c r="AX4508" i="1"/>
  <c r="AX4507" i="1"/>
  <c r="AX4506" i="1"/>
  <c r="AX4505" i="1"/>
  <c r="AX4504" i="1"/>
  <c r="AX4503" i="1"/>
  <c r="AX4502" i="1"/>
  <c r="AX4501" i="1"/>
  <c r="AX4500" i="1"/>
  <c r="AX4499" i="1"/>
  <c r="AX4498" i="1"/>
  <c r="AX4497" i="1"/>
  <c r="AX4496" i="1"/>
  <c r="AX4495" i="1"/>
  <c r="AX4494" i="1"/>
  <c r="AX4493" i="1"/>
  <c r="AX4492" i="1"/>
  <c r="AX4491" i="1"/>
  <c r="AX4490" i="1"/>
  <c r="AX4489" i="1"/>
  <c r="AX4488" i="1"/>
  <c r="AX4487" i="1"/>
  <c r="AX4486" i="1"/>
  <c r="AX4485" i="1"/>
  <c r="AX4484" i="1"/>
  <c r="AX4483" i="1"/>
  <c r="AX4482" i="1"/>
  <c r="AX4481" i="1"/>
  <c r="AX4480" i="1"/>
  <c r="AX4479" i="1"/>
  <c r="AX4478" i="1"/>
  <c r="AX4477" i="1"/>
  <c r="AX4476" i="1"/>
  <c r="AX4475" i="1"/>
  <c r="AX4474" i="1"/>
  <c r="AX4473" i="1"/>
  <c r="AX4472" i="1"/>
  <c r="AX4471" i="1"/>
  <c r="AX4470" i="1"/>
  <c r="AX4469" i="1"/>
  <c r="AX4468" i="1"/>
  <c r="AX4467" i="1"/>
  <c r="AX4466" i="1"/>
  <c r="AX4465" i="1"/>
  <c r="AX4464" i="1"/>
  <c r="AX4463" i="1"/>
  <c r="AX4462" i="1"/>
  <c r="AX4461" i="1"/>
  <c r="AX4460" i="1"/>
  <c r="AX4459" i="1"/>
  <c r="AX4458" i="1"/>
  <c r="AX4457" i="1"/>
  <c r="AX4456" i="1"/>
  <c r="AX4455" i="1"/>
  <c r="AX4454" i="1"/>
  <c r="AX4453" i="1"/>
  <c r="AX4452" i="1"/>
  <c r="AX4451" i="1"/>
  <c r="AX4450" i="1"/>
  <c r="AX4449" i="1"/>
  <c r="AX4448" i="1"/>
  <c r="AX4447" i="1"/>
  <c r="AX4446" i="1"/>
  <c r="AX4445" i="1"/>
  <c r="AX4444" i="1"/>
  <c r="AX4443" i="1"/>
  <c r="AX4442" i="1"/>
  <c r="AX4441" i="1"/>
  <c r="AX4440" i="1"/>
  <c r="AX4439" i="1"/>
  <c r="AX4438" i="1"/>
  <c r="AX4437" i="1"/>
  <c r="AX4436" i="1"/>
  <c r="AX4435" i="1"/>
  <c r="AX4434" i="1"/>
  <c r="AX4433" i="1"/>
  <c r="AX4432" i="1"/>
  <c r="AX4431" i="1"/>
  <c r="AX4430" i="1"/>
  <c r="AX4429" i="1"/>
  <c r="AX4428" i="1"/>
  <c r="AX4427" i="1"/>
  <c r="AX4426" i="1"/>
  <c r="AX4425" i="1"/>
  <c r="AX4424" i="1"/>
  <c r="AX4423" i="1"/>
  <c r="AX4422" i="1"/>
  <c r="AX4421" i="1"/>
  <c r="AX4420" i="1"/>
  <c r="AX4419" i="1"/>
  <c r="AX4418" i="1"/>
  <c r="AX4417" i="1"/>
  <c r="AX4416" i="1"/>
  <c r="AX4415" i="1"/>
  <c r="AX4414" i="1"/>
  <c r="AX4413" i="1"/>
  <c r="AX4412" i="1"/>
  <c r="AX4411" i="1"/>
  <c r="AX4410" i="1"/>
  <c r="AX4409" i="1"/>
  <c r="AX4408" i="1"/>
  <c r="AX4407" i="1"/>
  <c r="AX4406" i="1"/>
  <c r="AX4405" i="1"/>
  <c r="AX4404" i="1"/>
  <c r="AX4403" i="1"/>
  <c r="AX4402" i="1"/>
  <c r="AX4401" i="1"/>
  <c r="AX4400" i="1"/>
  <c r="AX4399" i="1"/>
  <c r="AX4398" i="1"/>
  <c r="AX4397" i="1"/>
  <c r="AX4396" i="1"/>
  <c r="AX4395" i="1"/>
  <c r="AX4394" i="1"/>
  <c r="AX4393" i="1"/>
  <c r="AX4392" i="1"/>
  <c r="AX4391" i="1"/>
  <c r="AX4390" i="1"/>
  <c r="AX4389" i="1"/>
  <c r="AX4388" i="1"/>
  <c r="AX4387" i="1"/>
  <c r="AX4386" i="1"/>
  <c r="AX4385" i="1"/>
  <c r="AX4384" i="1"/>
  <c r="AX4383" i="1"/>
  <c r="AX4382" i="1"/>
  <c r="AX4381" i="1"/>
  <c r="AX4380" i="1"/>
  <c r="AX4379" i="1"/>
  <c r="AX4378" i="1"/>
  <c r="AX4377" i="1"/>
  <c r="AX4376" i="1"/>
  <c r="AX4375" i="1"/>
  <c r="AX4374" i="1"/>
  <c r="AX4373" i="1"/>
  <c r="AX4372" i="1"/>
  <c r="AX4371" i="1"/>
  <c r="AX4370" i="1"/>
  <c r="AX4369" i="1"/>
  <c r="AX4368" i="1"/>
  <c r="AX4367" i="1"/>
  <c r="AX4366" i="1"/>
  <c r="AX4365" i="1"/>
  <c r="AX4364" i="1"/>
  <c r="AX4363" i="1"/>
  <c r="AX4362" i="1"/>
  <c r="AX4361" i="1"/>
  <c r="AX4360" i="1"/>
  <c r="AX4359" i="1"/>
  <c r="AX4358" i="1"/>
  <c r="AX4357" i="1"/>
  <c r="AX4356" i="1"/>
  <c r="AX4355" i="1"/>
  <c r="AX4354" i="1"/>
  <c r="AX4353" i="1"/>
  <c r="AX4352" i="1"/>
  <c r="AX4351" i="1"/>
  <c r="AX4350" i="1"/>
  <c r="AX4349" i="1"/>
  <c r="AX4348" i="1"/>
  <c r="AX4347" i="1"/>
  <c r="AX4346" i="1"/>
  <c r="AX4345" i="1"/>
  <c r="AX4344" i="1"/>
  <c r="AX4343" i="1"/>
  <c r="AX4342" i="1"/>
  <c r="AX4341" i="1"/>
  <c r="AX4340" i="1"/>
  <c r="AX4339" i="1"/>
  <c r="AX4338" i="1"/>
  <c r="AX4337" i="1"/>
  <c r="AX4336" i="1"/>
  <c r="AX4335" i="1"/>
  <c r="AX4334" i="1"/>
  <c r="AX4333" i="1"/>
  <c r="AX4332" i="1"/>
  <c r="AX4331" i="1"/>
  <c r="AX4330" i="1"/>
  <c r="AX4329" i="1"/>
  <c r="AX4328" i="1"/>
  <c r="AX4327" i="1"/>
  <c r="AX4326" i="1"/>
  <c r="AX4325" i="1"/>
  <c r="AX4324" i="1"/>
  <c r="AX4323" i="1"/>
  <c r="AX4322" i="1"/>
  <c r="AX4321" i="1"/>
  <c r="AX4320" i="1"/>
  <c r="AX4319" i="1"/>
  <c r="AX4318" i="1"/>
  <c r="AX4317" i="1"/>
  <c r="AX4316" i="1"/>
  <c r="AX4315" i="1"/>
  <c r="AX4314" i="1"/>
  <c r="AX4313" i="1"/>
  <c r="AX4312" i="1"/>
  <c r="AX4311" i="1"/>
  <c r="AX4310" i="1"/>
  <c r="AX4309" i="1"/>
  <c r="AX4308" i="1"/>
  <c r="AX4307" i="1"/>
  <c r="AX4306" i="1"/>
  <c r="AX4305" i="1"/>
  <c r="AX4304" i="1"/>
  <c r="AX4303" i="1"/>
  <c r="AX4302" i="1"/>
  <c r="AX4301" i="1"/>
  <c r="AX4300" i="1"/>
  <c r="AX4299" i="1"/>
  <c r="AX4298" i="1"/>
  <c r="AX4297" i="1"/>
  <c r="AX4296" i="1"/>
  <c r="AX4295" i="1"/>
  <c r="AX4294" i="1"/>
  <c r="AX4293" i="1"/>
  <c r="AX4292" i="1"/>
  <c r="AX4291" i="1"/>
  <c r="AX4290" i="1"/>
  <c r="AX4289" i="1"/>
  <c r="AX4288" i="1"/>
  <c r="AX4287" i="1"/>
  <c r="AX4286" i="1"/>
  <c r="AX4285" i="1"/>
  <c r="AX4284" i="1"/>
  <c r="AX4283" i="1"/>
  <c r="AX4282" i="1"/>
  <c r="AX4281" i="1"/>
  <c r="AX4280" i="1"/>
  <c r="AX4279" i="1"/>
  <c r="AX4278" i="1"/>
  <c r="AX4277" i="1"/>
  <c r="AX4276" i="1"/>
  <c r="AX4275" i="1"/>
  <c r="AX4274" i="1"/>
  <c r="AX4273" i="1"/>
  <c r="AX4272" i="1"/>
  <c r="AX4271" i="1"/>
  <c r="AX4270" i="1"/>
  <c r="AX4269" i="1"/>
  <c r="AX4268" i="1"/>
  <c r="AX4267" i="1"/>
  <c r="AX4266" i="1"/>
  <c r="AX4265" i="1"/>
  <c r="AX4264" i="1"/>
  <c r="AX4263" i="1"/>
  <c r="AX4262" i="1"/>
  <c r="AX4261" i="1"/>
  <c r="AX4260" i="1"/>
  <c r="AX4259" i="1"/>
  <c r="AX4258" i="1"/>
  <c r="AX4257" i="1"/>
  <c r="AX4256" i="1"/>
  <c r="AX4255" i="1"/>
  <c r="AX4254" i="1"/>
  <c r="AX4253" i="1"/>
  <c r="AX4252" i="1"/>
  <c r="AX4251" i="1"/>
  <c r="AX4250" i="1"/>
  <c r="AX4249" i="1"/>
  <c r="AX4248" i="1"/>
  <c r="AX4247" i="1"/>
  <c r="AX4246" i="1"/>
  <c r="AX4245" i="1"/>
  <c r="AX4244" i="1"/>
  <c r="AX4243" i="1"/>
  <c r="AX4242" i="1"/>
  <c r="AX4241" i="1"/>
  <c r="AX4240" i="1"/>
  <c r="AX4239" i="1"/>
  <c r="AX4238" i="1"/>
  <c r="AX4237" i="1"/>
  <c r="AX4236" i="1"/>
  <c r="AX4235" i="1"/>
  <c r="AX4234" i="1"/>
  <c r="AX4233" i="1"/>
  <c r="AX4232" i="1"/>
  <c r="AX4231" i="1"/>
  <c r="AX4230" i="1"/>
  <c r="AX4229" i="1"/>
  <c r="AX4228" i="1"/>
  <c r="AX4227" i="1"/>
  <c r="AX4226" i="1"/>
  <c r="AX4225" i="1"/>
  <c r="AX4224" i="1"/>
  <c r="AX4223" i="1"/>
  <c r="AX4222" i="1"/>
  <c r="AX4221" i="1"/>
  <c r="AX4220" i="1"/>
  <c r="AX4219" i="1"/>
  <c r="AX4218" i="1"/>
  <c r="AX4217" i="1"/>
  <c r="AX4216" i="1"/>
  <c r="AX4215" i="1"/>
  <c r="AX4214" i="1"/>
  <c r="AX4213" i="1"/>
  <c r="AX4212" i="1"/>
  <c r="AX4211" i="1"/>
  <c r="AX4210" i="1"/>
  <c r="AX4209" i="1"/>
  <c r="AX4208" i="1"/>
  <c r="AX4207" i="1"/>
  <c r="AX4206" i="1"/>
  <c r="AX4205" i="1"/>
  <c r="AX4204" i="1"/>
  <c r="AX4203" i="1"/>
  <c r="AX4202" i="1"/>
  <c r="AX4201" i="1"/>
  <c r="AX4200" i="1"/>
  <c r="AX4199" i="1"/>
  <c r="AX4198" i="1"/>
  <c r="AX4197" i="1"/>
  <c r="AX4196" i="1"/>
  <c r="AX4195" i="1"/>
  <c r="AX4194" i="1"/>
  <c r="AX4193" i="1"/>
  <c r="AX4192" i="1"/>
  <c r="AX4191" i="1"/>
  <c r="AX4190" i="1"/>
  <c r="AX4189" i="1"/>
  <c r="AX4188" i="1"/>
  <c r="AX4187" i="1"/>
  <c r="AX4186" i="1"/>
  <c r="AX4185" i="1"/>
  <c r="AX4184" i="1"/>
  <c r="AX4183" i="1"/>
  <c r="AX4182" i="1"/>
  <c r="AX4181" i="1"/>
  <c r="AX4180" i="1"/>
  <c r="AX4179" i="1"/>
  <c r="AX4178" i="1"/>
  <c r="AX4177" i="1"/>
  <c r="AX4176" i="1"/>
  <c r="AX4175" i="1"/>
  <c r="AX4174" i="1"/>
  <c r="AX4173" i="1"/>
  <c r="AX4172" i="1"/>
  <c r="AX4171" i="1"/>
  <c r="AX4170" i="1"/>
  <c r="AX4169" i="1"/>
  <c r="AX4168" i="1"/>
  <c r="AX4167" i="1"/>
  <c r="AX4166" i="1"/>
  <c r="AX4165" i="1"/>
  <c r="AX4164" i="1"/>
  <c r="AX4163" i="1"/>
  <c r="AX4162" i="1"/>
  <c r="AX4161" i="1"/>
  <c r="AX4160" i="1"/>
  <c r="AX4159" i="1"/>
  <c r="AX4158" i="1"/>
  <c r="AX4157" i="1"/>
  <c r="AX4156" i="1"/>
  <c r="AX4155" i="1"/>
  <c r="AX4154" i="1"/>
  <c r="AX4153" i="1"/>
  <c r="AX4152" i="1"/>
  <c r="AX4151" i="1"/>
  <c r="AX4150" i="1"/>
  <c r="AX4149" i="1"/>
  <c r="AX4148" i="1"/>
  <c r="AX4147" i="1"/>
  <c r="AX4146" i="1"/>
  <c r="AX4145" i="1"/>
  <c r="AX4144" i="1"/>
  <c r="AX4143" i="1"/>
  <c r="AX4142" i="1"/>
  <c r="AX4141" i="1"/>
  <c r="AX4140" i="1"/>
  <c r="AX4139" i="1"/>
  <c r="AX4138" i="1"/>
  <c r="AX4137" i="1"/>
  <c r="AX4136" i="1"/>
  <c r="AX4135" i="1"/>
  <c r="AX4134" i="1"/>
  <c r="AX4133" i="1"/>
  <c r="AX4132" i="1"/>
  <c r="AX4131" i="1"/>
  <c r="AX4130" i="1"/>
  <c r="AX4129" i="1"/>
  <c r="AX4128" i="1"/>
  <c r="AX4127" i="1"/>
  <c r="AX4126" i="1"/>
  <c r="AX4125" i="1"/>
  <c r="AX4124" i="1"/>
  <c r="AX4123" i="1"/>
  <c r="AX4122" i="1"/>
  <c r="AX4121" i="1"/>
  <c r="AX4120" i="1"/>
  <c r="AX4119" i="1"/>
  <c r="AX4118" i="1"/>
  <c r="AX4117" i="1"/>
  <c r="AX4116" i="1"/>
  <c r="AX4115" i="1"/>
  <c r="AX4114" i="1"/>
  <c r="AX4113" i="1"/>
  <c r="AX4112" i="1"/>
  <c r="AX4111" i="1"/>
  <c r="AX4110" i="1"/>
  <c r="AX4109" i="1"/>
  <c r="AX4108" i="1"/>
  <c r="AX4107" i="1"/>
  <c r="AX4106" i="1"/>
  <c r="AX4105" i="1"/>
  <c r="AX4104" i="1"/>
  <c r="AX4103" i="1"/>
  <c r="AX4102" i="1"/>
  <c r="AX4101" i="1"/>
  <c r="AX4100" i="1"/>
  <c r="AX4099" i="1"/>
  <c r="AX4098" i="1"/>
  <c r="AX4097" i="1"/>
  <c r="AX4096" i="1"/>
  <c r="AX4095" i="1"/>
  <c r="AX4094" i="1"/>
  <c r="AX4093" i="1"/>
  <c r="AX4092" i="1"/>
  <c r="AX4091" i="1"/>
  <c r="AX4090" i="1"/>
  <c r="AX4089" i="1"/>
  <c r="AX4088" i="1"/>
  <c r="AX4087" i="1"/>
  <c r="AX4086" i="1"/>
  <c r="AX4085" i="1"/>
  <c r="AX4084" i="1"/>
  <c r="AX4083" i="1"/>
  <c r="AX4082" i="1"/>
  <c r="AX4081" i="1"/>
  <c r="AX4080" i="1"/>
  <c r="AX4079" i="1"/>
  <c r="AX4078" i="1"/>
  <c r="AX4077" i="1"/>
  <c r="AX4076" i="1"/>
  <c r="AX4075" i="1"/>
  <c r="AX4074" i="1"/>
  <c r="AX4073" i="1"/>
  <c r="AX4072" i="1"/>
  <c r="AX4071" i="1"/>
  <c r="AX4070" i="1"/>
  <c r="AX4069" i="1"/>
  <c r="AX4068" i="1"/>
  <c r="AX4067" i="1"/>
  <c r="AX4066" i="1"/>
  <c r="AX4065" i="1"/>
  <c r="AX4064" i="1"/>
  <c r="AX4063" i="1"/>
  <c r="AX4062" i="1"/>
  <c r="AX4061" i="1"/>
  <c r="AX4060" i="1"/>
  <c r="AX4059" i="1"/>
  <c r="AX4058" i="1"/>
  <c r="AX4057" i="1"/>
  <c r="AX4056" i="1"/>
  <c r="AX4055" i="1"/>
  <c r="AX4054" i="1"/>
  <c r="AX4053" i="1"/>
  <c r="AX4052" i="1"/>
  <c r="AX4051" i="1"/>
  <c r="AX4050" i="1"/>
  <c r="AX4049" i="1"/>
  <c r="AX4048" i="1"/>
  <c r="AX4047" i="1"/>
  <c r="AX4046" i="1"/>
  <c r="AX4045" i="1"/>
  <c r="AX4044" i="1"/>
  <c r="AX4043" i="1"/>
  <c r="AX4042" i="1"/>
  <c r="AX4041" i="1"/>
  <c r="AX4040" i="1"/>
  <c r="AX4039" i="1"/>
  <c r="AX4038" i="1"/>
  <c r="AX4037" i="1"/>
  <c r="AX4036" i="1"/>
  <c r="AX4035" i="1"/>
  <c r="AX4034" i="1"/>
  <c r="AX4033" i="1"/>
  <c r="AX4032" i="1"/>
  <c r="AX4031" i="1"/>
  <c r="AX4030" i="1"/>
  <c r="AX4029" i="1"/>
  <c r="AX4028" i="1"/>
  <c r="AX4027" i="1"/>
  <c r="AX4026" i="1"/>
  <c r="AX4025" i="1"/>
  <c r="AX4024" i="1"/>
  <c r="AX4023" i="1"/>
  <c r="AX4022" i="1"/>
  <c r="AX4021" i="1"/>
  <c r="AX4020" i="1"/>
  <c r="AX4019" i="1"/>
  <c r="AX4018" i="1"/>
  <c r="AX4017" i="1"/>
  <c r="AX4016" i="1"/>
  <c r="AX4015" i="1"/>
  <c r="AX4014" i="1"/>
  <c r="AX4013" i="1"/>
  <c r="AX4012" i="1"/>
  <c r="AX4011" i="1"/>
  <c r="AX4010" i="1"/>
  <c r="AX4009" i="1"/>
  <c r="AX4008" i="1"/>
  <c r="AX4007" i="1"/>
  <c r="AX4006" i="1"/>
  <c r="AX4005" i="1"/>
  <c r="AX4004" i="1"/>
  <c r="AX4003" i="1"/>
  <c r="AX4002" i="1"/>
  <c r="AX4001" i="1"/>
  <c r="AX4000" i="1"/>
  <c r="AX3999" i="1"/>
  <c r="AX3998" i="1"/>
  <c r="AX3997" i="1"/>
  <c r="AX3996" i="1"/>
  <c r="AX3995" i="1"/>
  <c r="AX3994" i="1"/>
  <c r="AX3993" i="1"/>
  <c r="AX3992" i="1"/>
  <c r="AX3991" i="1"/>
  <c r="AX3990" i="1"/>
  <c r="AX3989" i="1"/>
  <c r="AX3988" i="1"/>
  <c r="AX3987" i="1"/>
  <c r="AX3986" i="1"/>
  <c r="AX3985" i="1"/>
  <c r="AX3984" i="1"/>
  <c r="AX3983" i="1"/>
  <c r="AX3982" i="1"/>
  <c r="AX3981" i="1"/>
  <c r="AX3980" i="1"/>
  <c r="AX3979" i="1"/>
  <c r="AX3978" i="1"/>
  <c r="AX3977" i="1"/>
  <c r="AX3976" i="1"/>
  <c r="AX3975" i="1"/>
  <c r="AX3974" i="1"/>
  <c r="AX3973" i="1"/>
  <c r="AX3972" i="1"/>
  <c r="AX3971" i="1"/>
  <c r="AX3970" i="1"/>
  <c r="AX3969" i="1"/>
  <c r="AX3968" i="1"/>
  <c r="AX3967" i="1"/>
  <c r="AX3966" i="1"/>
  <c r="AX3965" i="1"/>
  <c r="AX3964" i="1"/>
  <c r="AX3963" i="1"/>
  <c r="AX3962" i="1"/>
  <c r="AX3961" i="1"/>
  <c r="AX3960" i="1"/>
  <c r="AX3959" i="1"/>
  <c r="AX3958" i="1"/>
  <c r="AX3957" i="1"/>
  <c r="AX3956" i="1"/>
  <c r="AX3955" i="1"/>
  <c r="AX3954" i="1"/>
  <c r="AX3953" i="1"/>
  <c r="AX3952" i="1"/>
  <c r="AX3951" i="1"/>
  <c r="AX3950" i="1"/>
  <c r="AX3949" i="1"/>
  <c r="AX3948" i="1"/>
  <c r="AX3947" i="1"/>
  <c r="AX3946" i="1"/>
  <c r="AX3945" i="1"/>
  <c r="AX3944" i="1"/>
  <c r="AX3943" i="1"/>
  <c r="AX3942" i="1"/>
  <c r="AX3941" i="1"/>
  <c r="AX3940" i="1"/>
  <c r="AX3939" i="1"/>
  <c r="AX3938" i="1"/>
  <c r="AX3937" i="1"/>
  <c r="AX3936" i="1"/>
  <c r="AX3935" i="1"/>
  <c r="AX3934" i="1"/>
  <c r="AX3933" i="1"/>
  <c r="AX3932" i="1"/>
  <c r="AX3931" i="1"/>
  <c r="AX3930" i="1"/>
  <c r="AX3929" i="1"/>
  <c r="AX3928" i="1"/>
  <c r="AX3927" i="1"/>
  <c r="AX3926" i="1"/>
  <c r="AX3925" i="1"/>
  <c r="AX3924" i="1"/>
  <c r="AX3923" i="1"/>
  <c r="AX3922" i="1"/>
  <c r="AX3921" i="1"/>
  <c r="AX3920" i="1"/>
  <c r="AX3919" i="1"/>
  <c r="AX3918" i="1"/>
  <c r="AX3917" i="1"/>
  <c r="AX3916" i="1"/>
  <c r="AX3915" i="1"/>
  <c r="AX3914" i="1"/>
  <c r="AX3913" i="1"/>
  <c r="AX3912" i="1"/>
  <c r="AX3911" i="1"/>
  <c r="AX3910" i="1"/>
  <c r="AX3909" i="1"/>
  <c r="AX3908" i="1"/>
  <c r="AX3907" i="1"/>
  <c r="AX3906" i="1"/>
  <c r="AX3905" i="1"/>
  <c r="AX3904" i="1"/>
  <c r="AX3903" i="1"/>
  <c r="AX3902" i="1"/>
  <c r="AX3901" i="1"/>
  <c r="AX3900" i="1"/>
  <c r="AX3899" i="1"/>
  <c r="AX3898" i="1"/>
  <c r="AX3897" i="1"/>
  <c r="AX3896" i="1"/>
  <c r="AX3895" i="1"/>
  <c r="AX3894" i="1"/>
  <c r="AX3893" i="1"/>
  <c r="AX3892" i="1"/>
  <c r="AX3891" i="1"/>
  <c r="AX3890" i="1"/>
  <c r="AX3889" i="1"/>
  <c r="AX3888" i="1"/>
  <c r="AX3887" i="1"/>
  <c r="AX3886" i="1"/>
  <c r="AX3885" i="1"/>
  <c r="AX3884" i="1"/>
  <c r="AX3883" i="1"/>
  <c r="AX3882" i="1"/>
  <c r="AX3881" i="1"/>
  <c r="AX3880" i="1"/>
  <c r="AX3879" i="1"/>
  <c r="AX3878" i="1"/>
  <c r="AX3877" i="1"/>
  <c r="AX3876" i="1"/>
  <c r="AX3875" i="1"/>
  <c r="AX3874" i="1"/>
  <c r="AX3873" i="1"/>
  <c r="AX3872" i="1"/>
  <c r="AX3871" i="1"/>
  <c r="AX3870" i="1"/>
  <c r="AX3869" i="1"/>
  <c r="AX3868" i="1"/>
  <c r="AX3867" i="1"/>
  <c r="AX3866" i="1"/>
  <c r="AX3865" i="1"/>
  <c r="AX3864" i="1"/>
  <c r="AX3863" i="1"/>
  <c r="AX3862" i="1"/>
  <c r="AX3861" i="1"/>
  <c r="AX3860" i="1"/>
  <c r="AX3859" i="1"/>
  <c r="AX3858" i="1"/>
  <c r="AX3857" i="1"/>
  <c r="AX3856" i="1"/>
  <c r="AX3855" i="1"/>
  <c r="AX3854" i="1"/>
  <c r="AX3853" i="1"/>
  <c r="AX3852" i="1"/>
  <c r="AX3851" i="1"/>
  <c r="AX3850" i="1"/>
  <c r="AX3849" i="1"/>
  <c r="AX3848" i="1"/>
  <c r="AX3847" i="1"/>
  <c r="AX3846" i="1"/>
  <c r="AX3845" i="1"/>
  <c r="AX3844" i="1"/>
  <c r="AX3843" i="1"/>
  <c r="AX3842" i="1"/>
  <c r="AX3841" i="1"/>
  <c r="AX3840" i="1"/>
  <c r="AX3839" i="1"/>
  <c r="AX3838" i="1"/>
  <c r="AX3837" i="1"/>
  <c r="AX3836" i="1"/>
  <c r="AX3835" i="1"/>
  <c r="AX3834" i="1"/>
  <c r="AX3833" i="1"/>
  <c r="AX3832" i="1"/>
  <c r="AX3831" i="1"/>
  <c r="AX3830" i="1"/>
  <c r="AX3829" i="1"/>
  <c r="AX3828" i="1"/>
  <c r="AX3827" i="1"/>
  <c r="AX3826" i="1"/>
  <c r="AX3825" i="1"/>
  <c r="AX3824" i="1"/>
  <c r="AX3823" i="1"/>
  <c r="AX3822" i="1"/>
  <c r="AX3821" i="1"/>
  <c r="AX3820" i="1"/>
  <c r="AX3819" i="1"/>
  <c r="AX3818" i="1"/>
  <c r="AX3817" i="1"/>
  <c r="AX3816" i="1"/>
  <c r="AX3815" i="1"/>
  <c r="AX3814" i="1"/>
  <c r="AX3813" i="1"/>
  <c r="AX3812" i="1"/>
  <c r="AX3811" i="1"/>
  <c r="AX3810" i="1"/>
  <c r="AX3809" i="1"/>
  <c r="AX3808" i="1"/>
  <c r="AX3807" i="1"/>
  <c r="AX3806" i="1"/>
  <c r="AX3805" i="1"/>
  <c r="AX3804" i="1"/>
  <c r="AX3803" i="1"/>
  <c r="AX3802" i="1"/>
  <c r="AX3801" i="1"/>
  <c r="AX3800" i="1"/>
  <c r="AX3799" i="1"/>
  <c r="AX3798" i="1"/>
  <c r="AX3797" i="1"/>
  <c r="AX3796" i="1"/>
  <c r="AX3795" i="1"/>
  <c r="AX3794" i="1"/>
  <c r="AX3793" i="1"/>
  <c r="AX3792" i="1"/>
  <c r="AX3791" i="1"/>
  <c r="AX3790" i="1"/>
  <c r="AX3789" i="1"/>
  <c r="AX3788" i="1"/>
  <c r="AX3787" i="1"/>
  <c r="AX3786" i="1"/>
  <c r="AX3785" i="1"/>
  <c r="AX3784" i="1"/>
  <c r="AX3783" i="1"/>
  <c r="AX3782" i="1"/>
  <c r="AX3781" i="1"/>
  <c r="AX3780" i="1"/>
  <c r="AX3779" i="1"/>
  <c r="AX3778" i="1"/>
  <c r="AX3777" i="1"/>
  <c r="AX3776" i="1"/>
  <c r="AX3775" i="1"/>
  <c r="AX3774" i="1"/>
  <c r="AX3773" i="1"/>
  <c r="AX3772" i="1"/>
  <c r="AX3771" i="1"/>
  <c r="AX3770" i="1"/>
  <c r="AX3769" i="1"/>
  <c r="AX3768" i="1"/>
  <c r="AX3767" i="1"/>
  <c r="AX3766" i="1"/>
  <c r="AX3765" i="1"/>
  <c r="AX3764" i="1"/>
  <c r="AX3763" i="1"/>
  <c r="AX3762" i="1"/>
  <c r="AX3761" i="1"/>
  <c r="AX3760" i="1"/>
  <c r="AX3759" i="1"/>
  <c r="AX3758" i="1"/>
  <c r="AX3757" i="1"/>
  <c r="AX3756" i="1"/>
  <c r="AX3755" i="1"/>
  <c r="AX3754" i="1"/>
  <c r="AX3753" i="1"/>
  <c r="AX3752" i="1"/>
  <c r="AX3751" i="1"/>
  <c r="AX3750" i="1"/>
  <c r="AX3749" i="1"/>
  <c r="AX3748" i="1"/>
  <c r="AX3747" i="1"/>
  <c r="AX3746" i="1"/>
  <c r="AX3745" i="1"/>
  <c r="AX3744" i="1"/>
  <c r="AX3743" i="1"/>
  <c r="AX3742" i="1"/>
  <c r="AX3741" i="1"/>
  <c r="AX3740" i="1"/>
  <c r="AX3739" i="1"/>
  <c r="AX3738" i="1"/>
  <c r="AX3737" i="1"/>
  <c r="AX3736" i="1"/>
  <c r="AX3735" i="1"/>
  <c r="AX3734" i="1"/>
  <c r="AX3733" i="1"/>
  <c r="AX3732" i="1"/>
  <c r="AX3731" i="1"/>
  <c r="AX3730" i="1"/>
  <c r="AX3729" i="1"/>
  <c r="AX3728" i="1"/>
  <c r="AX3727" i="1"/>
  <c r="AX3726" i="1"/>
  <c r="AX3725" i="1"/>
  <c r="AX3724" i="1"/>
  <c r="AX3723" i="1"/>
  <c r="AX3722" i="1"/>
  <c r="AX3721" i="1"/>
  <c r="AX3720" i="1"/>
  <c r="AX3719" i="1"/>
  <c r="AX3718" i="1"/>
  <c r="AX3717" i="1"/>
  <c r="AX3716" i="1"/>
  <c r="AX3715" i="1"/>
  <c r="AX3714" i="1"/>
  <c r="AX3713" i="1"/>
  <c r="AX3712" i="1"/>
  <c r="AX3711" i="1"/>
  <c r="AX3710" i="1"/>
  <c r="AX3709" i="1"/>
  <c r="AX3708" i="1"/>
  <c r="AX3707" i="1"/>
  <c r="AX3706" i="1"/>
  <c r="AX3705" i="1"/>
  <c r="AX3704" i="1"/>
  <c r="AX3703" i="1"/>
  <c r="AX3702" i="1"/>
  <c r="AX3701" i="1"/>
  <c r="AX3700" i="1"/>
  <c r="AX3699" i="1"/>
  <c r="AX3698" i="1"/>
  <c r="AX3697" i="1"/>
  <c r="AX3696" i="1"/>
  <c r="AX3695" i="1"/>
  <c r="AX3694" i="1"/>
  <c r="AX3693" i="1"/>
  <c r="AX3692" i="1"/>
  <c r="AX3691" i="1"/>
  <c r="AX3690" i="1"/>
  <c r="AX3689" i="1"/>
  <c r="AX3688" i="1"/>
  <c r="AX3687" i="1"/>
  <c r="AX3686" i="1"/>
  <c r="AX3685" i="1"/>
  <c r="AX3684" i="1"/>
  <c r="AX3683" i="1"/>
  <c r="AX3682" i="1"/>
  <c r="AX3681" i="1"/>
  <c r="AX3680" i="1"/>
  <c r="AX3679" i="1"/>
  <c r="AX3678" i="1"/>
  <c r="AX3677" i="1"/>
  <c r="AX3676" i="1"/>
  <c r="AX3675" i="1"/>
  <c r="AX3674" i="1"/>
  <c r="AX3673" i="1"/>
  <c r="AX3672" i="1"/>
  <c r="AX3671" i="1"/>
  <c r="AX3670" i="1"/>
  <c r="AX3669" i="1"/>
  <c r="AX3668" i="1"/>
  <c r="AX3667" i="1"/>
  <c r="AX3666" i="1"/>
  <c r="AX3665" i="1"/>
  <c r="AX3664" i="1"/>
  <c r="AX3663" i="1"/>
  <c r="AX3662" i="1"/>
  <c r="AX3661" i="1"/>
  <c r="AX3660" i="1"/>
  <c r="AX3659" i="1"/>
  <c r="AX3658" i="1"/>
  <c r="AX3657" i="1"/>
  <c r="AX3656" i="1"/>
  <c r="AX3655" i="1"/>
  <c r="AX3654" i="1"/>
  <c r="AX3653" i="1"/>
  <c r="AX3652" i="1"/>
  <c r="AX3651" i="1"/>
  <c r="AX3650" i="1"/>
  <c r="AX3649" i="1"/>
  <c r="AX3648" i="1"/>
  <c r="AX3647" i="1"/>
  <c r="AX3646" i="1"/>
  <c r="AX3645" i="1"/>
  <c r="AX3644" i="1"/>
  <c r="AX3643" i="1"/>
  <c r="AX3642" i="1"/>
  <c r="AX3641" i="1"/>
  <c r="AX3640" i="1"/>
  <c r="AX3639" i="1"/>
  <c r="AX3638" i="1"/>
  <c r="AX3637" i="1"/>
  <c r="AX3636" i="1"/>
  <c r="AX3635" i="1"/>
  <c r="AX3634" i="1"/>
  <c r="AX3633" i="1"/>
  <c r="AX3632" i="1"/>
  <c r="AX3631" i="1"/>
  <c r="AX3630" i="1"/>
  <c r="AX3629" i="1"/>
  <c r="AX3628" i="1"/>
  <c r="AX3627" i="1"/>
  <c r="AX3626" i="1"/>
  <c r="AX3625" i="1"/>
  <c r="AX3624" i="1"/>
  <c r="AX3623" i="1"/>
  <c r="AX3622" i="1"/>
  <c r="AX3621" i="1"/>
  <c r="AX3620" i="1"/>
  <c r="AX3619" i="1"/>
  <c r="AX3618" i="1"/>
  <c r="AX3617" i="1"/>
  <c r="AX3616" i="1"/>
  <c r="AX3615" i="1"/>
  <c r="AX3614" i="1"/>
  <c r="AX3613" i="1"/>
  <c r="AX3612" i="1"/>
  <c r="AX3611" i="1"/>
  <c r="AX3610" i="1"/>
  <c r="AX3609" i="1"/>
  <c r="AX3608" i="1"/>
  <c r="AX3607" i="1"/>
  <c r="AX3606" i="1"/>
  <c r="AX3605" i="1"/>
  <c r="AX3604" i="1"/>
  <c r="AX3603" i="1"/>
  <c r="AX3602" i="1"/>
  <c r="AX3601" i="1"/>
  <c r="AX3600" i="1"/>
  <c r="AX3599" i="1"/>
  <c r="AX3598" i="1"/>
  <c r="AX3597" i="1"/>
  <c r="AX3596" i="1"/>
  <c r="AX3595" i="1"/>
  <c r="AX3594" i="1"/>
  <c r="AX3593" i="1"/>
  <c r="AX3592" i="1"/>
  <c r="AX3591" i="1"/>
  <c r="AX3590" i="1"/>
  <c r="AX3589" i="1"/>
  <c r="AX3588" i="1"/>
  <c r="AX3587" i="1"/>
  <c r="AX3586" i="1"/>
  <c r="AX3585" i="1"/>
  <c r="AX3584" i="1"/>
  <c r="AX3583" i="1"/>
  <c r="AX3582" i="1"/>
  <c r="AX3581" i="1"/>
  <c r="AX3580" i="1"/>
  <c r="AX3579" i="1"/>
  <c r="AX3578" i="1"/>
  <c r="AX3577" i="1"/>
  <c r="AX3576" i="1"/>
  <c r="AX3575" i="1"/>
  <c r="AX3574" i="1"/>
  <c r="AX3573" i="1"/>
  <c r="AX3572" i="1"/>
  <c r="AX3571" i="1"/>
  <c r="AX3570" i="1"/>
  <c r="AX3569" i="1"/>
  <c r="AX3568" i="1"/>
  <c r="AX3567" i="1"/>
  <c r="AX3566" i="1"/>
  <c r="AX3565" i="1"/>
  <c r="AX3564" i="1"/>
  <c r="AX3563" i="1"/>
  <c r="AX3562" i="1"/>
  <c r="AX3561" i="1"/>
  <c r="AX3560" i="1"/>
  <c r="AX3559" i="1"/>
  <c r="AX3558" i="1"/>
  <c r="AX3557" i="1"/>
  <c r="AX3556" i="1"/>
  <c r="AX3555" i="1"/>
  <c r="AX3554" i="1"/>
  <c r="AX3553" i="1"/>
  <c r="AX3552" i="1"/>
  <c r="AX3551" i="1"/>
  <c r="AX3550" i="1"/>
  <c r="AX3549" i="1"/>
  <c r="AX3548" i="1"/>
  <c r="AX3547" i="1"/>
  <c r="AX3546" i="1"/>
  <c r="AX3545" i="1"/>
  <c r="AX3544" i="1"/>
  <c r="AX3543" i="1"/>
  <c r="AX3542" i="1"/>
  <c r="AX3541" i="1"/>
  <c r="AX3540" i="1"/>
  <c r="AX3539" i="1"/>
  <c r="AX3538" i="1"/>
  <c r="AX3537" i="1"/>
  <c r="AX3536" i="1"/>
  <c r="AX3535" i="1"/>
  <c r="AX3534" i="1"/>
  <c r="AX3533" i="1"/>
  <c r="AX3532" i="1"/>
  <c r="AX3531" i="1"/>
  <c r="AX3530" i="1"/>
  <c r="AX3529" i="1"/>
  <c r="AX3528" i="1"/>
  <c r="AX3527" i="1"/>
  <c r="AX3526" i="1"/>
  <c r="AX3525" i="1"/>
  <c r="AX3524" i="1"/>
  <c r="AX3523" i="1"/>
  <c r="AX3522" i="1"/>
  <c r="AX3521" i="1"/>
  <c r="AX3520" i="1"/>
  <c r="AX3519" i="1"/>
  <c r="AX3518" i="1"/>
  <c r="AX3517" i="1"/>
  <c r="AX3516" i="1"/>
  <c r="AX3515" i="1"/>
  <c r="AX3514" i="1"/>
  <c r="AX3513" i="1"/>
  <c r="AX3512" i="1"/>
  <c r="AX3511" i="1"/>
  <c r="AX3510" i="1"/>
  <c r="AX3509" i="1"/>
  <c r="AX3508" i="1"/>
  <c r="AX3507" i="1"/>
  <c r="AX3506" i="1"/>
  <c r="AX3505" i="1"/>
  <c r="AX3504" i="1"/>
  <c r="AX3503" i="1"/>
  <c r="AX3502" i="1"/>
  <c r="AX3501" i="1"/>
  <c r="AX3500" i="1"/>
  <c r="AX3499" i="1"/>
  <c r="AX3498" i="1"/>
  <c r="AX3497" i="1"/>
  <c r="AX3496" i="1"/>
  <c r="AX3495" i="1"/>
  <c r="AX3494" i="1"/>
  <c r="AX3493" i="1"/>
  <c r="AX3492" i="1"/>
  <c r="AX3491" i="1"/>
  <c r="AX3490" i="1"/>
  <c r="AX3489" i="1"/>
  <c r="AX3488" i="1"/>
  <c r="AX3487" i="1"/>
  <c r="AX3486" i="1"/>
  <c r="AX3485" i="1"/>
  <c r="AX3484" i="1"/>
  <c r="AX3483" i="1"/>
  <c r="AX3482" i="1"/>
  <c r="AX3481" i="1"/>
  <c r="AX3480" i="1"/>
  <c r="AX3479" i="1"/>
  <c r="AX3478" i="1"/>
  <c r="AX3477" i="1"/>
  <c r="AX3476" i="1"/>
  <c r="AX3475" i="1"/>
  <c r="AX3474" i="1"/>
  <c r="AX3473" i="1"/>
  <c r="AX3472" i="1"/>
  <c r="AX3471" i="1"/>
  <c r="AX3470" i="1"/>
  <c r="AX3469" i="1"/>
  <c r="AX3468" i="1"/>
  <c r="AX3467" i="1"/>
  <c r="AX3466" i="1"/>
  <c r="AX3465" i="1"/>
  <c r="AX3464" i="1"/>
  <c r="AX3463" i="1"/>
  <c r="AX3462" i="1"/>
  <c r="AX3461" i="1"/>
  <c r="AX3460" i="1"/>
  <c r="AX3459" i="1"/>
  <c r="AX3458" i="1"/>
  <c r="AX3457" i="1"/>
  <c r="AX3456" i="1"/>
  <c r="AX3455" i="1"/>
  <c r="AX3454" i="1"/>
  <c r="AX3453" i="1"/>
  <c r="AX3452" i="1"/>
  <c r="AX3451" i="1"/>
  <c r="AX3450" i="1"/>
  <c r="AX3449" i="1"/>
  <c r="AX3448" i="1"/>
  <c r="AX3447" i="1"/>
  <c r="AX3446" i="1"/>
  <c r="AX3445" i="1"/>
  <c r="AX3444" i="1"/>
  <c r="AX3443" i="1"/>
  <c r="AX3442" i="1"/>
  <c r="AX3441" i="1"/>
  <c r="AX3440" i="1"/>
  <c r="AX3439" i="1"/>
  <c r="AX3438" i="1"/>
  <c r="AX3437" i="1"/>
  <c r="AX3436" i="1"/>
  <c r="AX3435" i="1"/>
  <c r="AX3434" i="1"/>
  <c r="AX3433" i="1"/>
  <c r="AX3432" i="1"/>
  <c r="AX3431" i="1"/>
  <c r="AX3430" i="1"/>
  <c r="AX3429" i="1"/>
  <c r="AX3428" i="1"/>
  <c r="AX3427" i="1"/>
  <c r="AX3426" i="1"/>
  <c r="AX3425" i="1"/>
  <c r="AX3424" i="1"/>
  <c r="AX3423" i="1"/>
  <c r="AX3422" i="1"/>
  <c r="AX3421" i="1"/>
  <c r="AX3420" i="1"/>
  <c r="AX3419" i="1"/>
  <c r="AX3418" i="1"/>
  <c r="AX3417" i="1"/>
  <c r="AX3416" i="1"/>
  <c r="AX3415" i="1"/>
  <c r="AX3414" i="1"/>
  <c r="AX3413" i="1"/>
  <c r="AX3412" i="1"/>
  <c r="AX3411" i="1"/>
  <c r="AX3410" i="1"/>
  <c r="AX3409" i="1"/>
  <c r="AX3408" i="1"/>
  <c r="AX3407" i="1"/>
  <c r="AX3406" i="1"/>
  <c r="AX3405" i="1"/>
  <c r="AX3404" i="1"/>
  <c r="AX3403" i="1"/>
  <c r="AX3402" i="1"/>
  <c r="AX3401" i="1"/>
  <c r="AX3400" i="1"/>
  <c r="AX3399" i="1"/>
  <c r="AX3398" i="1"/>
  <c r="AX3397" i="1"/>
  <c r="AX3396" i="1"/>
  <c r="AX3395" i="1"/>
  <c r="AX3394" i="1"/>
  <c r="AX3393" i="1"/>
  <c r="AX3392" i="1"/>
  <c r="AX3391" i="1"/>
  <c r="AX3390" i="1"/>
  <c r="AX3389" i="1"/>
  <c r="AX3388" i="1"/>
  <c r="AX3387" i="1"/>
  <c r="AX3386" i="1"/>
  <c r="AX3385" i="1"/>
  <c r="AX3384" i="1"/>
  <c r="AX3383" i="1"/>
  <c r="AX3382" i="1"/>
  <c r="AX3381" i="1"/>
  <c r="AX3380" i="1"/>
  <c r="AX3379" i="1"/>
  <c r="AX3378" i="1"/>
  <c r="AX3377" i="1"/>
  <c r="AX3376" i="1"/>
  <c r="AX3375" i="1"/>
  <c r="AX3374" i="1"/>
  <c r="AX3373" i="1"/>
  <c r="AX3372" i="1"/>
  <c r="AX3371" i="1"/>
  <c r="AX3370" i="1"/>
  <c r="AX3369" i="1"/>
  <c r="AX3368" i="1"/>
  <c r="AX3367" i="1"/>
  <c r="AX3366" i="1"/>
  <c r="AX3365" i="1"/>
  <c r="AX3364" i="1"/>
  <c r="AX3363" i="1"/>
  <c r="AX3362" i="1"/>
  <c r="AX3361" i="1"/>
  <c r="AX3360" i="1"/>
  <c r="AX3359" i="1"/>
  <c r="AX3358" i="1"/>
  <c r="AX3357" i="1"/>
  <c r="AX3356" i="1"/>
  <c r="AX3355" i="1"/>
  <c r="AX3354" i="1"/>
  <c r="AX3353" i="1"/>
  <c r="AX3352" i="1"/>
  <c r="AX3351" i="1"/>
  <c r="AX3350" i="1"/>
  <c r="AX3349" i="1"/>
  <c r="AX3348" i="1"/>
  <c r="AX3347" i="1"/>
  <c r="AX3346" i="1"/>
  <c r="AX3345" i="1"/>
  <c r="AX3344" i="1"/>
  <c r="AX3343" i="1"/>
  <c r="AX3342" i="1"/>
  <c r="AX3341" i="1"/>
  <c r="AX3340" i="1"/>
  <c r="AX3339" i="1"/>
  <c r="AX3338" i="1"/>
  <c r="AX3337" i="1"/>
  <c r="AX3336" i="1"/>
  <c r="AX3335" i="1"/>
  <c r="AX3334" i="1"/>
  <c r="AX3333" i="1"/>
  <c r="AX3332" i="1"/>
  <c r="AX3331" i="1"/>
  <c r="AX3330" i="1"/>
  <c r="AX3329" i="1"/>
  <c r="AX3328" i="1"/>
  <c r="AX3327" i="1"/>
  <c r="AX3326" i="1"/>
  <c r="AX3325" i="1"/>
  <c r="AX3324" i="1"/>
  <c r="AX3323" i="1"/>
  <c r="AX3322" i="1"/>
  <c r="AX3321" i="1"/>
  <c r="AX3320" i="1"/>
  <c r="AX3319" i="1"/>
  <c r="AX3318" i="1"/>
  <c r="AX3317" i="1"/>
  <c r="AX3316" i="1"/>
  <c r="AX3315" i="1"/>
  <c r="AX3314" i="1"/>
  <c r="AX3313" i="1"/>
  <c r="AX3312" i="1"/>
  <c r="AX3311" i="1"/>
  <c r="AX3310" i="1"/>
  <c r="AX3309" i="1"/>
  <c r="AX3308" i="1"/>
  <c r="AX3307" i="1"/>
  <c r="AX3306" i="1"/>
  <c r="AX3305" i="1"/>
  <c r="AX3304" i="1"/>
  <c r="AX3303" i="1"/>
  <c r="AX3302" i="1"/>
  <c r="AX3301" i="1"/>
  <c r="AX3300" i="1"/>
  <c r="AX3299" i="1"/>
  <c r="AX3298" i="1"/>
  <c r="AX3297" i="1"/>
  <c r="AX3296" i="1"/>
  <c r="AX3295" i="1"/>
  <c r="AX3294" i="1"/>
  <c r="AX3293" i="1"/>
  <c r="AX3292" i="1"/>
  <c r="AX3291" i="1"/>
  <c r="AX3290" i="1"/>
  <c r="AX3289" i="1"/>
  <c r="AX3288" i="1"/>
  <c r="AX3287" i="1"/>
  <c r="AX3286" i="1"/>
  <c r="AX3285" i="1"/>
  <c r="AX3284" i="1"/>
  <c r="AX3283" i="1"/>
  <c r="AX3282" i="1"/>
  <c r="AX3281" i="1"/>
  <c r="AX3280" i="1"/>
  <c r="AX3279" i="1"/>
  <c r="AX3278" i="1"/>
  <c r="AX3277" i="1"/>
  <c r="AX3276" i="1"/>
  <c r="AX3275" i="1"/>
  <c r="AX3274" i="1"/>
  <c r="AX3273" i="1"/>
  <c r="AX3272" i="1"/>
  <c r="AX3271" i="1"/>
  <c r="AX3270" i="1"/>
  <c r="AX3269" i="1"/>
  <c r="AX3268" i="1"/>
  <c r="AX3267" i="1"/>
  <c r="AX3266" i="1"/>
  <c r="AX3265" i="1"/>
  <c r="AX3264" i="1"/>
  <c r="AX3263" i="1"/>
  <c r="AX3262" i="1"/>
  <c r="AX3261" i="1"/>
  <c r="AX3260" i="1"/>
  <c r="AX3259" i="1"/>
  <c r="AX3258" i="1"/>
  <c r="AX3257" i="1"/>
  <c r="AX3256" i="1"/>
  <c r="AX3255" i="1"/>
  <c r="AX3254" i="1"/>
  <c r="AX3253" i="1"/>
  <c r="AX3252" i="1"/>
  <c r="AX3251" i="1"/>
  <c r="AX3250" i="1"/>
  <c r="AX3249" i="1"/>
  <c r="AX3248" i="1"/>
  <c r="AX3247" i="1"/>
  <c r="AX3246" i="1"/>
  <c r="AX3245" i="1"/>
  <c r="AX3244" i="1"/>
  <c r="AX3243" i="1"/>
  <c r="AX3242" i="1"/>
  <c r="AX3241" i="1"/>
  <c r="AX3240" i="1"/>
  <c r="AX3239" i="1"/>
  <c r="AX3238" i="1"/>
  <c r="AX3237" i="1"/>
  <c r="AX3236" i="1"/>
  <c r="AX3235" i="1"/>
  <c r="AX3234" i="1"/>
  <c r="AX3233" i="1"/>
  <c r="AX3232" i="1"/>
  <c r="AX3231" i="1"/>
  <c r="AX3230" i="1"/>
  <c r="AX3229" i="1"/>
  <c r="AX3228" i="1"/>
  <c r="AX3227" i="1"/>
  <c r="AX3226" i="1"/>
  <c r="AX3225" i="1"/>
  <c r="AX3224" i="1"/>
  <c r="AX3223" i="1"/>
  <c r="AX3222" i="1"/>
  <c r="AX3221" i="1"/>
  <c r="AX3220" i="1"/>
  <c r="AX3219" i="1"/>
  <c r="AX3218" i="1"/>
  <c r="AX3217" i="1"/>
  <c r="AX3216" i="1"/>
  <c r="AX3215" i="1"/>
  <c r="AX3214" i="1"/>
  <c r="AX3213" i="1"/>
  <c r="AX3212" i="1"/>
  <c r="AX3211" i="1"/>
  <c r="AX3210" i="1"/>
  <c r="AX3209" i="1"/>
  <c r="AX3208" i="1"/>
  <c r="AX3207" i="1"/>
  <c r="AX3206" i="1"/>
  <c r="AX3205" i="1"/>
  <c r="AX3204" i="1"/>
  <c r="AX3203" i="1"/>
  <c r="AX3202" i="1"/>
  <c r="AX3201" i="1"/>
  <c r="AX3200" i="1"/>
  <c r="AX3199" i="1"/>
  <c r="AX3198" i="1"/>
  <c r="AX3197" i="1"/>
  <c r="AX3196" i="1"/>
  <c r="AX3195" i="1"/>
  <c r="AX3194" i="1"/>
  <c r="AX3193" i="1"/>
  <c r="AX3192" i="1"/>
  <c r="AX3191" i="1"/>
  <c r="AX3190" i="1"/>
  <c r="AX3189" i="1"/>
  <c r="AX3188" i="1"/>
  <c r="AX3187" i="1"/>
  <c r="AX3186" i="1"/>
  <c r="AX3185" i="1"/>
  <c r="AX3184" i="1"/>
  <c r="AX3183" i="1"/>
  <c r="AX3182" i="1"/>
  <c r="AX3181" i="1"/>
  <c r="AX3180" i="1"/>
  <c r="AX3179" i="1"/>
  <c r="AX3178" i="1"/>
  <c r="AX3177" i="1"/>
  <c r="AX3176" i="1"/>
  <c r="AX3175" i="1"/>
  <c r="AX3174" i="1"/>
  <c r="AX3173" i="1"/>
  <c r="AX3172" i="1"/>
  <c r="AX3171" i="1"/>
  <c r="AX3170" i="1"/>
  <c r="AX3169" i="1"/>
  <c r="AX3168" i="1"/>
  <c r="AX3167" i="1"/>
  <c r="AX3166" i="1"/>
  <c r="AX3165" i="1"/>
  <c r="AX3164" i="1"/>
  <c r="AX3163" i="1"/>
  <c r="AX3162" i="1"/>
  <c r="AX3161" i="1"/>
  <c r="AX3160" i="1"/>
  <c r="AX3159" i="1"/>
  <c r="AX3158" i="1"/>
  <c r="AX3157" i="1"/>
  <c r="AX3156" i="1"/>
  <c r="AX3155" i="1"/>
  <c r="AX3154" i="1"/>
  <c r="AX3153" i="1"/>
  <c r="AX3152" i="1"/>
  <c r="AX3151" i="1"/>
  <c r="AX3150" i="1"/>
  <c r="AX3149" i="1"/>
  <c r="AX3148" i="1"/>
  <c r="AX3147" i="1"/>
  <c r="AX3146" i="1"/>
  <c r="AX3145" i="1"/>
  <c r="AX3144" i="1"/>
  <c r="AX3143" i="1"/>
  <c r="AX3142" i="1"/>
  <c r="AX3141" i="1"/>
  <c r="AX3140" i="1"/>
  <c r="AX3139" i="1"/>
  <c r="AX3138" i="1"/>
  <c r="AX3137" i="1"/>
  <c r="AX3136" i="1"/>
  <c r="AX3135" i="1"/>
  <c r="AX3134" i="1"/>
  <c r="AX3133" i="1"/>
  <c r="AX3132" i="1"/>
  <c r="AX3131" i="1"/>
  <c r="AX3130" i="1"/>
  <c r="AX3129" i="1"/>
  <c r="AX3128" i="1"/>
  <c r="AX3127" i="1"/>
  <c r="AX3126" i="1"/>
  <c r="AX3125" i="1"/>
  <c r="AX3124" i="1"/>
  <c r="AX3123" i="1"/>
  <c r="AX3122" i="1"/>
  <c r="AX3121" i="1"/>
  <c r="AX3120" i="1"/>
  <c r="AX3119" i="1"/>
  <c r="AX3118" i="1"/>
  <c r="AX3117" i="1"/>
  <c r="AX3116" i="1"/>
  <c r="AX3115" i="1"/>
  <c r="AX3114" i="1"/>
  <c r="AX3113" i="1"/>
  <c r="AX3112" i="1"/>
  <c r="AX3111" i="1"/>
  <c r="AX3110" i="1"/>
  <c r="AX3109" i="1"/>
  <c r="AX3108" i="1"/>
  <c r="AX3107" i="1"/>
  <c r="AX3106" i="1"/>
  <c r="AX3105" i="1"/>
  <c r="AX3104" i="1"/>
  <c r="AX3103" i="1"/>
  <c r="AX3102" i="1"/>
  <c r="AX3101" i="1"/>
  <c r="AX3100" i="1"/>
  <c r="AX3099" i="1"/>
  <c r="AX3098" i="1"/>
  <c r="AX3097" i="1"/>
  <c r="AX3096" i="1"/>
  <c r="AX3095" i="1"/>
  <c r="AX3094" i="1"/>
  <c r="AX3093" i="1"/>
  <c r="AX3092" i="1"/>
  <c r="AX3091" i="1"/>
  <c r="AX3090" i="1"/>
  <c r="AX3089" i="1"/>
  <c r="AX3088" i="1"/>
  <c r="AX3087" i="1"/>
  <c r="AX3086" i="1"/>
  <c r="AX3085" i="1"/>
  <c r="AX3084" i="1"/>
  <c r="AX3083" i="1"/>
  <c r="AX3082" i="1"/>
  <c r="AX3081" i="1"/>
  <c r="AX3080" i="1"/>
  <c r="AX3079" i="1"/>
  <c r="AX3078" i="1"/>
  <c r="AX3077" i="1"/>
  <c r="AX3076" i="1"/>
  <c r="AX3075" i="1"/>
  <c r="AX3074" i="1"/>
  <c r="AX3073" i="1"/>
  <c r="AX3072" i="1"/>
  <c r="AX3071" i="1"/>
  <c r="AX3070" i="1"/>
  <c r="AX3069" i="1"/>
  <c r="AX3068" i="1"/>
  <c r="AX3067" i="1"/>
  <c r="AX3066" i="1"/>
  <c r="AX3065" i="1"/>
  <c r="AX3064" i="1"/>
  <c r="AX3063" i="1"/>
  <c r="AX3062" i="1"/>
  <c r="AX3061" i="1"/>
  <c r="AX3060" i="1"/>
  <c r="AX3059" i="1"/>
  <c r="AX3058" i="1"/>
  <c r="AX3057" i="1"/>
  <c r="AX3056" i="1"/>
  <c r="AX3055" i="1"/>
  <c r="AX3054" i="1"/>
  <c r="AX3053" i="1"/>
  <c r="AX3052" i="1"/>
  <c r="AX3051" i="1"/>
  <c r="AX3050" i="1"/>
  <c r="AX3049" i="1"/>
  <c r="AX3048" i="1"/>
  <c r="AX3047" i="1"/>
  <c r="AX3046" i="1"/>
  <c r="AX3045" i="1"/>
  <c r="AX3044" i="1"/>
  <c r="AX3043" i="1"/>
  <c r="AX3042" i="1"/>
  <c r="AX3041" i="1"/>
  <c r="AX3040" i="1"/>
  <c r="AX3039" i="1"/>
  <c r="AX3038" i="1"/>
  <c r="AX3037" i="1"/>
  <c r="AX3036" i="1"/>
  <c r="AX3035" i="1"/>
  <c r="AX3034" i="1"/>
  <c r="AX3033" i="1"/>
  <c r="AX3032" i="1"/>
  <c r="AX3031" i="1"/>
  <c r="AX3030" i="1"/>
  <c r="AX3029" i="1"/>
  <c r="AX3028" i="1"/>
  <c r="AX3027" i="1"/>
  <c r="AX3026" i="1"/>
  <c r="AX3025" i="1"/>
  <c r="AX3024" i="1"/>
  <c r="AX3023" i="1"/>
  <c r="AX3022" i="1"/>
  <c r="AX3021" i="1"/>
  <c r="AX3020" i="1"/>
  <c r="AX3019" i="1"/>
  <c r="AX3018" i="1"/>
  <c r="AX3017" i="1"/>
  <c r="AX3016" i="1"/>
  <c r="AX3015" i="1"/>
  <c r="AX3014" i="1"/>
  <c r="AX3013" i="1"/>
  <c r="AX3012" i="1"/>
  <c r="AX3011" i="1"/>
  <c r="AX3010" i="1"/>
  <c r="AX3009" i="1"/>
  <c r="AX3008" i="1"/>
  <c r="AX3007" i="1"/>
  <c r="AX3006" i="1"/>
  <c r="AX3005" i="1"/>
  <c r="AX3004" i="1"/>
  <c r="AX3003" i="1"/>
  <c r="AX3002" i="1"/>
  <c r="AX3001" i="1"/>
  <c r="AX3000" i="1"/>
  <c r="AX2999" i="1"/>
  <c r="AX2998" i="1"/>
  <c r="AX2997" i="1"/>
  <c r="AX2996" i="1"/>
  <c r="AX2995" i="1"/>
  <c r="AX2994" i="1"/>
  <c r="AX2993" i="1"/>
  <c r="AX2992" i="1"/>
  <c r="AX2991" i="1"/>
  <c r="AX2990" i="1"/>
  <c r="AX2989" i="1"/>
  <c r="AX2988" i="1"/>
  <c r="AX2987" i="1"/>
  <c r="AX2986" i="1"/>
  <c r="AX2985" i="1"/>
  <c r="AX2984" i="1"/>
  <c r="AX2983" i="1"/>
  <c r="AX2982" i="1"/>
  <c r="AX2981" i="1"/>
  <c r="AX2980" i="1"/>
  <c r="AX2979" i="1"/>
  <c r="AX2978" i="1"/>
  <c r="AX2977" i="1"/>
  <c r="AX2976" i="1"/>
  <c r="AX2975" i="1"/>
  <c r="AX2974" i="1"/>
  <c r="AX2973" i="1"/>
  <c r="AX2972" i="1"/>
  <c r="AX2971" i="1"/>
  <c r="AX2970" i="1"/>
  <c r="AX2969" i="1"/>
  <c r="AX2968" i="1"/>
  <c r="AX2967" i="1"/>
  <c r="AX2966" i="1"/>
  <c r="AX2965" i="1"/>
  <c r="AX2964" i="1"/>
  <c r="AX2963" i="1"/>
  <c r="AX2962" i="1"/>
  <c r="AX2961" i="1"/>
  <c r="AX2960" i="1"/>
  <c r="AX2959" i="1"/>
  <c r="AX2958" i="1"/>
  <c r="AX2957" i="1"/>
  <c r="AX2956" i="1"/>
  <c r="AX2955" i="1"/>
  <c r="AX2954" i="1"/>
  <c r="AX2953" i="1"/>
  <c r="AX2952" i="1"/>
  <c r="AX2951" i="1"/>
  <c r="AX2950" i="1"/>
  <c r="AX2949" i="1"/>
  <c r="AX2948" i="1"/>
  <c r="AX2947" i="1"/>
  <c r="AX2946" i="1"/>
  <c r="AX2945" i="1"/>
  <c r="AX2944" i="1"/>
  <c r="AX2943" i="1"/>
  <c r="AX2942" i="1"/>
  <c r="AX2941" i="1"/>
  <c r="AX2940" i="1"/>
  <c r="AX2939" i="1"/>
  <c r="AX2938" i="1"/>
  <c r="AX2937" i="1"/>
  <c r="AX2936" i="1"/>
  <c r="AX2935" i="1"/>
  <c r="AX2934" i="1"/>
  <c r="AX2933" i="1"/>
  <c r="AX2932" i="1"/>
  <c r="AX2931" i="1"/>
  <c r="AX2930" i="1"/>
  <c r="AX2929" i="1"/>
  <c r="AX2928" i="1"/>
  <c r="AX2927" i="1"/>
  <c r="AX2926" i="1"/>
  <c r="AX2925" i="1"/>
  <c r="AX2924" i="1"/>
  <c r="AX2923" i="1"/>
  <c r="AX2922" i="1"/>
  <c r="AX2921" i="1"/>
  <c r="AX2920" i="1"/>
  <c r="AX2919" i="1"/>
  <c r="AX2918" i="1"/>
  <c r="AX2917" i="1"/>
  <c r="AX2916" i="1"/>
  <c r="AX2915" i="1"/>
  <c r="AX2914" i="1"/>
  <c r="AX2913" i="1"/>
  <c r="AX2912" i="1"/>
  <c r="AX2911" i="1"/>
  <c r="AX2910" i="1"/>
  <c r="AX2909" i="1"/>
  <c r="AX2908" i="1"/>
  <c r="AX2907" i="1"/>
  <c r="AX2906" i="1"/>
  <c r="AX2905" i="1"/>
  <c r="AX2904" i="1"/>
  <c r="AX2903" i="1"/>
  <c r="AX2902" i="1"/>
  <c r="AX2901" i="1"/>
  <c r="AX2900" i="1"/>
  <c r="AX2899" i="1"/>
  <c r="AX2898" i="1"/>
  <c r="AX2897" i="1"/>
  <c r="AX2896" i="1"/>
  <c r="AX2895" i="1"/>
  <c r="AX2894" i="1"/>
  <c r="AX2893" i="1"/>
  <c r="AX2892" i="1"/>
  <c r="AX2891" i="1"/>
  <c r="AX2890" i="1"/>
  <c r="AX2889" i="1"/>
  <c r="AX2888" i="1"/>
  <c r="AX2887" i="1"/>
  <c r="AX2886" i="1"/>
  <c r="AX2885" i="1"/>
  <c r="AX2884" i="1"/>
  <c r="AX2883" i="1"/>
  <c r="AX2882" i="1"/>
  <c r="AX2881" i="1"/>
  <c r="AX2880" i="1"/>
  <c r="AX2879" i="1"/>
  <c r="AX2878" i="1"/>
  <c r="AX2877" i="1"/>
  <c r="AX2876" i="1"/>
  <c r="AX2875" i="1"/>
  <c r="AX2874" i="1"/>
  <c r="AX2873" i="1"/>
  <c r="AX2872" i="1"/>
  <c r="AX2871" i="1"/>
  <c r="AX2870" i="1"/>
  <c r="AX2869" i="1"/>
  <c r="AX2868" i="1"/>
  <c r="AX2867" i="1"/>
  <c r="AX2866" i="1"/>
  <c r="AX2865" i="1"/>
  <c r="AX2864" i="1"/>
  <c r="AX2863" i="1"/>
  <c r="AX2862" i="1"/>
  <c r="AX2861" i="1"/>
  <c r="AX2860" i="1"/>
  <c r="AX2859" i="1"/>
  <c r="AX2858" i="1"/>
  <c r="AX2857" i="1"/>
  <c r="AX2856" i="1"/>
  <c r="AX2855" i="1"/>
  <c r="AX2854" i="1"/>
  <c r="AX2853" i="1"/>
  <c r="AX2852" i="1"/>
  <c r="AX2851" i="1"/>
  <c r="AX2850" i="1"/>
  <c r="AX2849" i="1"/>
  <c r="AX2848" i="1"/>
  <c r="AX2847" i="1"/>
  <c r="AX2846" i="1"/>
  <c r="AX2845" i="1"/>
  <c r="AX2844" i="1"/>
  <c r="AX2843" i="1"/>
  <c r="AX2842" i="1"/>
  <c r="AX2841" i="1"/>
  <c r="AX2840" i="1"/>
  <c r="AX2839" i="1"/>
  <c r="AX2838" i="1"/>
  <c r="AX2837" i="1"/>
  <c r="AX2836" i="1"/>
  <c r="AX2835" i="1"/>
  <c r="AX2834" i="1"/>
  <c r="AX2833" i="1"/>
  <c r="AX2832" i="1"/>
  <c r="AX2831" i="1"/>
  <c r="AX2830" i="1"/>
  <c r="AX2829" i="1"/>
  <c r="AX2828" i="1"/>
  <c r="AX2827" i="1"/>
  <c r="AX2826" i="1"/>
  <c r="AX2825" i="1"/>
  <c r="AX2824" i="1"/>
  <c r="AX2823" i="1"/>
  <c r="AX2822" i="1"/>
  <c r="AX2821" i="1"/>
  <c r="AX2820" i="1"/>
  <c r="AX2819" i="1"/>
  <c r="AX2818" i="1"/>
  <c r="AX2817" i="1"/>
  <c r="AX2816" i="1"/>
  <c r="AX2815" i="1"/>
  <c r="AX2814" i="1"/>
  <c r="AX2813" i="1"/>
  <c r="AX2812" i="1"/>
  <c r="AX2811" i="1"/>
  <c r="AX2810" i="1"/>
  <c r="AX2809" i="1"/>
  <c r="AX2808" i="1"/>
  <c r="AX2807" i="1"/>
  <c r="AX2806" i="1"/>
  <c r="AX2805" i="1"/>
  <c r="AX2804" i="1"/>
  <c r="AX2803" i="1"/>
  <c r="AX2802" i="1"/>
  <c r="AX2801" i="1"/>
  <c r="AX2800" i="1"/>
  <c r="AX2799" i="1"/>
  <c r="AX2798" i="1"/>
  <c r="AX2797" i="1"/>
  <c r="AX2796" i="1"/>
  <c r="AX2795" i="1"/>
  <c r="AX2794" i="1"/>
  <c r="AX2793" i="1"/>
  <c r="AX2792" i="1"/>
  <c r="AX2791" i="1"/>
  <c r="AX2790" i="1"/>
  <c r="AX2789" i="1"/>
  <c r="AX2788" i="1"/>
  <c r="AX2787" i="1"/>
  <c r="AX2786" i="1"/>
  <c r="AX2785" i="1"/>
  <c r="AX2784" i="1"/>
  <c r="AX2783" i="1"/>
  <c r="AX2782" i="1"/>
  <c r="AX2781" i="1"/>
  <c r="AX2780" i="1"/>
  <c r="AX2779" i="1"/>
  <c r="AX2778" i="1"/>
  <c r="AX2777" i="1"/>
  <c r="AX2776" i="1"/>
  <c r="AX2775" i="1"/>
  <c r="AX2774" i="1"/>
  <c r="AX2773" i="1"/>
  <c r="AX2772" i="1"/>
  <c r="AX2771" i="1"/>
  <c r="AX2770" i="1"/>
  <c r="AX2769" i="1"/>
  <c r="AX2768" i="1"/>
  <c r="AX2767" i="1"/>
  <c r="AX2766" i="1"/>
  <c r="AX2765" i="1"/>
  <c r="AX2764" i="1"/>
  <c r="AX2763" i="1"/>
  <c r="AX2762" i="1"/>
  <c r="AX2761" i="1"/>
  <c r="AX2760" i="1"/>
  <c r="AX2759" i="1"/>
  <c r="AX2758" i="1"/>
  <c r="AX2757" i="1"/>
  <c r="AX2756" i="1"/>
  <c r="AX2755" i="1"/>
  <c r="AX2754" i="1"/>
  <c r="AX2753" i="1"/>
  <c r="AX2752" i="1"/>
  <c r="AX2751" i="1"/>
  <c r="AX2750" i="1"/>
  <c r="AX2749" i="1"/>
  <c r="AX2748" i="1"/>
  <c r="AX2747" i="1"/>
  <c r="AX2746" i="1"/>
  <c r="AX2745" i="1"/>
  <c r="AX2744" i="1"/>
  <c r="AX2743" i="1"/>
  <c r="AX2742" i="1"/>
  <c r="AX2741" i="1"/>
  <c r="AX2740" i="1"/>
  <c r="AX2739" i="1"/>
  <c r="AX2738" i="1"/>
  <c r="AX2737" i="1"/>
  <c r="AX2736" i="1"/>
  <c r="AX2735" i="1"/>
  <c r="AX2734" i="1"/>
  <c r="AX2733" i="1"/>
  <c r="AX2732" i="1"/>
  <c r="AX2731" i="1"/>
  <c r="AX2730" i="1"/>
  <c r="AX2729" i="1"/>
  <c r="AX2728" i="1"/>
  <c r="AX2727" i="1"/>
  <c r="AX2726" i="1"/>
  <c r="AX2725" i="1"/>
  <c r="AX2724" i="1"/>
  <c r="AX2723" i="1"/>
  <c r="AX2722" i="1"/>
  <c r="AX2721" i="1"/>
  <c r="AX2720" i="1"/>
  <c r="AX2719" i="1"/>
  <c r="AX2718" i="1"/>
  <c r="AX2717" i="1"/>
  <c r="AX2716" i="1"/>
  <c r="AX2715" i="1"/>
  <c r="AX2714" i="1"/>
  <c r="AX2713" i="1"/>
  <c r="AX2712" i="1"/>
  <c r="AX2711" i="1"/>
  <c r="AX2710" i="1"/>
  <c r="AX2709" i="1"/>
  <c r="AX2708" i="1"/>
  <c r="AX2707" i="1"/>
  <c r="AX2706" i="1"/>
  <c r="AX2705" i="1"/>
  <c r="AX2704" i="1"/>
  <c r="AX2703" i="1"/>
  <c r="AX2702" i="1"/>
  <c r="AX2701" i="1"/>
  <c r="AX2700" i="1"/>
  <c r="AX2699" i="1"/>
  <c r="AX2698" i="1"/>
  <c r="AX2697" i="1"/>
  <c r="AX2696" i="1"/>
  <c r="AX2695" i="1"/>
  <c r="AX2694" i="1"/>
  <c r="AX2693" i="1"/>
  <c r="AX2692" i="1"/>
  <c r="AX2691" i="1"/>
  <c r="AX2690" i="1"/>
  <c r="AX2689" i="1"/>
  <c r="AX2688" i="1"/>
  <c r="AX2687" i="1"/>
  <c r="AX2686" i="1"/>
  <c r="AX2685" i="1"/>
  <c r="AX2684" i="1"/>
  <c r="AX2683" i="1"/>
  <c r="AX2682" i="1"/>
  <c r="AX2681" i="1"/>
  <c r="AX2680" i="1"/>
  <c r="AX2679" i="1"/>
  <c r="AX2678" i="1"/>
  <c r="AX2677" i="1"/>
  <c r="AX2676" i="1"/>
  <c r="AX2675" i="1"/>
  <c r="AX2674" i="1"/>
  <c r="AX2673" i="1"/>
  <c r="AX2672" i="1"/>
  <c r="AX2671" i="1"/>
  <c r="AX2670" i="1"/>
  <c r="AX2669" i="1"/>
  <c r="AX2668" i="1"/>
  <c r="AX2667" i="1"/>
  <c r="AX2666" i="1"/>
  <c r="AX2665" i="1"/>
  <c r="AX2664" i="1"/>
  <c r="AX2663" i="1"/>
  <c r="AX2662" i="1"/>
  <c r="AX2661" i="1"/>
  <c r="AX2660" i="1"/>
  <c r="AX2659" i="1"/>
  <c r="AX2658" i="1"/>
  <c r="AX2657" i="1"/>
  <c r="AX2656" i="1"/>
  <c r="AX2655" i="1"/>
  <c r="AX2654" i="1"/>
  <c r="AX2653" i="1"/>
  <c r="AX2652" i="1"/>
  <c r="AX2651" i="1"/>
  <c r="AX2650" i="1"/>
  <c r="AX2649" i="1"/>
  <c r="AX2648" i="1"/>
  <c r="AX2647" i="1"/>
  <c r="AX2646" i="1"/>
  <c r="AX2645" i="1"/>
  <c r="AX2644" i="1"/>
  <c r="AX2643" i="1"/>
  <c r="AX2642" i="1"/>
  <c r="AX2641" i="1"/>
  <c r="AX2640" i="1"/>
  <c r="AX2639" i="1"/>
  <c r="AX2638" i="1"/>
  <c r="AX2637" i="1"/>
  <c r="AX2636" i="1"/>
  <c r="AX2635" i="1"/>
  <c r="AX2634" i="1"/>
  <c r="AX2633" i="1"/>
  <c r="AX2632" i="1"/>
  <c r="AX2631" i="1"/>
  <c r="AX2630" i="1"/>
  <c r="AX2629" i="1"/>
  <c r="AX2628" i="1"/>
  <c r="AX2627" i="1"/>
  <c r="AX2626" i="1"/>
  <c r="AX2625" i="1"/>
  <c r="AX2624" i="1"/>
  <c r="AX2623" i="1"/>
  <c r="AX2622" i="1"/>
  <c r="AX2621" i="1"/>
  <c r="AX2620" i="1"/>
  <c r="AX2619" i="1"/>
  <c r="AX2618" i="1"/>
  <c r="AX2617" i="1"/>
  <c r="AX2616" i="1"/>
  <c r="AX2615" i="1"/>
  <c r="AX2614" i="1"/>
  <c r="AX2613" i="1"/>
  <c r="AX2612" i="1"/>
  <c r="AX2611" i="1"/>
  <c r="AX2610" i="1"/>
  <c r="AX2609" i="1"/>
  <c r="AX2608" i="1"/>
  <c r="AX2607" i="1"/>
  <c r="AX2606" i="1"/>
  <c r="AX2605" i="1"/>
  <c r="AX2604" i="1"/>
  <c r="AX2603" i="1"/>
  <c r="AX2602" i="1"/>
  <c r="AX2601" i="1"/>
  <c r="AX2600" i="1"/>
  <c r="AX2599" i="1"/>
  <c r="AX2598" i="1"/>
  <c r="AX2597" i="1"/>
  <c r="AX2596" i="1"/>
  <c r="AX2595" i="1"/>
  <c r="AX2594" i="1"/>
  <c r="AX2593" i="1"/>
  <c r="AX2592" i="1"/>
  <c r="AX2591" i="1"/>
  <c r="AX2590" i="1"/>
  <c r="AX2589" i="1"/>
  <c r="AX2588" i="1"/>
  <c r="AX2587" i="1"/>
  <c r="AX2586" i="1"/>
  <c r="AX2585" i="1"/>
  <c r="AX2584" i="1"/>
  <c r="AX2583" i="1"/>
  <c r="AX2582" i="1"/>
  <c r="AX2581" i="1"/>
  <c r="AX2580" i="1"/>
  <c r="AX2579" i="1"/>
  <c r="AX2578" i="1"/>
  <c r="AX2577" i="1"/>
  <c r="AX2576" i="1"/>
  <c r="AX2575" i="1"/>
  <c r="AX2574" i="1"/>
  <c r="AX2573" i="1"/>
  <c r="AX2572" i="1"/>
  <c r="AX2571" i="1"/>
  <c r="AX2570" i="1"/>
  <c r="AX2569" i="1"/>
  <c r="AX2568" i="1"/>
  <c r="AX2567" i="1"/>
  <c r="AX2566" i="1"/>
  <c r="AX2565" i="1"/>
  <c r="AX2564" i="1"/>
  <c r="AX2563" i="1"/>
  <c r="AX2562" i="1"/>
  <c r="AX2561" i="1"/>
  <c r="AX2560" i="1"/>
  <c r="AX2559" i="1"/>
  <c r="AX2558" i="1"/>
  <c r="AX2557" i="1"/>
  <c r="AX2556" i="1"/>
  <c r="AX2555" i="1"/>
  <c r="AX2554" i="1"/>
  <c r="AX2553" i="1"/>
  <c r="AX2552" i="1"/>
  <c r="AX2551" i="1"/>
  <c r="AX2550" i="1"/>
  <c r="AX2549" i="1"/>
  <c r="AX2548" i="1"/>
  <c r="AX2547" i="1"/>
  <c r="AX2546" i="1"/>
  <c r="AX2545" i="1"/>
  <c r="AX2544" i="1"/>
  <c r="AX2543" i="1"/>
  <c r="AX2542" i="1"/>
  <c r="AX2541" i="1"/>
  <c r="AX2540" i="1"/>
  <c r="AX2539" i="1"/>
  <c r="AX2538" i="1"/>
  <c r="AX2537" i="1"/>
  <c r="AX2536" i="1"/>
  <c r="AX2535" i="1"/>
  <c r="AX2534" i="1"/>
  <c r="AX2533" i="1"/>
  <c r="AX2532" i="1"/>
  <c r="AX2531" i="1"/>
  <c r="AX2530" i="1"/>
  <c r="AX2529" i="1"/>
  <c r="AX2528" i="1"/>
  <c r="AX2527" i="1"/>
  <c r="AX2526" i="1"/>
  <c r="AX2525" i="1"/>
  <c r="AX2524" i="1"/>
  <c r="AX2523" i="1"/>
  <c r="AX2522" i="1"/>
  <c r="AX2521" i="1"/>
  <c r="AX2520" i="1"/>
  <c r="AX2519" i="1"/>
  <c r="AX2518" i="1"/>
  <c r="AX2517" i="1"/>
  <c r="AX2516" i="1"/>
  <c r="AX2515" i="1"/>
  <c r="AX2514" i="1"/>
  <c r="AX2513" i="1"/>
  <c r="AX2512" i="1"/>
  <c r="AX2511" i="1"/>
  <c r="AX2510" i="1"/>
  <c r="AX2509" i="1"/>
  <c r="AX2508" i="1"/>
  <c r="AX2507" i="1"/>
  <c r="AX2506" i="1"/>
  <c r="AX2505" i="1"/>
  <c r="AX2504" i="1"/>
  <c r="AX2503" i="1"/>
  <c r="AX2502" i="1"/>
  <c r="AX2501" i="1"/>
  <c r="AX2500" i="1"/>
  <c r="AX2499" i="1"/>
  <c r="AX2498" i="1"/>
  <c r="AX2497" i="1"/>
  <c r="AX2496" i="1"/>
  <c r="AX2495" i="1"/>
  <c r="AX2494" i="1"/>
  <c r="AX2493" i="1"/>
  <c r="AX2492" i="1"/>
  <c r="AX2491" i="1"/>
  <c r="AX2490" i="1"/>
  <c r="AX2489" i="1"/>
  <c r="AX2488" i="1"/>
  <c r="AX2487" i="1"/>
  <c r="AX2486" i="1"/>
  <c r="AX2485" i="1"/>
  <c r="AX2484" i="1"/>
  <c r="AX2483" i="1"/>
  <c r="AX2482" i="1"/>
  <c r="AX2481" i="1"/>
  <c r="AX2480" i="1"/>
  <c r="AX2479" i="1"/>
  <c r="AX2478" i="1"/>
  <c r="AX2477" i="1"/>
  <c r="AX2476" i="1"/>
  <c r="AX2475" i="1"/>
  <c r="AX2474" i="1"/>
  <c r="AX2473" i="1"/>
  <c r="AX2472" i="1"/>
  <c r="AX2471" i="1"/>
  <c r="AX2470" i="1"/>
  <c r="AX2469" i="1"/>
  <c r="AX2468" i="1"/>
  <c r="AX2467" i="1"/>
  <c r="AX2466" i="1"/>
  <c r="AX2465" i="1"/>
  <c r="AX2464" i="1"/>
  <c r="AX2463" i="1"/>
  <c r="AX2462" i="1"/>
  <c r="AX2461" i="1"/>
  <c r="AX2460" i="1"/>
  <c r="AX2459" i="1"/>
  <c r="AX2458" i="1"/>
  <c r="AX2457" i="1"/>
  <c r="AX2456" i="1"/>
  <c r="AX2455" i="1"/>
  <c r="AX2454" i="1"/>
  <c r="AX2453" i="1"/>
  <c r="AX2452" i="1"/>
  <c r="AX2451" i="1"/>
  <c r="AX2450" i="1"/>
  <c r="AX2449" i="1"/>
  <c r="AX2448" i="1"/>
  <c r="AX2447" i="1"/>
  <c r="AX2446" i="1"/>
  <c r="AX2445" i="1"/>
  <c r="AX2444" i="1"/>
  <c r="AX2443" i="1"/>
  <c r="AX2442" i="1"/>
  <c r="AX2441" i="1"/>
  <c r="AX2440" i="1"/>
  <c r="AX2439" i="1"/>
  <c r="AX2438" i="1"/>
  <c r="AX2437" i="1"/>
  <c r="AX2436" i="1"/>
  <c r="AX2435" i="1"/>
  <c r="AX2434" i="1"/>
  <c r="AX2433" i="1"/>
  <c r="AX2432" i="1"/>
  <c r="AX2431" i="1"/>
  <c r="AX2430" i="1"/>
  <c r="AX2429" i="1"/>
  <c r="AX2428" i="1"/>
  <c r="AX2427" i="1"/>
  <c r="AX2426" i="1"/>
  <c r="AX2425" i="1"/>
  <c r="AX2424" i="1"/>
  <c r="AX2423" i="1"/>
  <c r="AX2422" i="1"/>
  <c r="AX2421" i="1"/>
  <c r="AX2420" i="1"/>
  <c r="AX2419" i="1"/>
  <c r="AX2418" i="1"/>
  <c r="AX2417" i="1"/>
  <c r="AX2416" i="1"/>
  <c r="AX2415" i="1"/>
  <c r="AX2414" i="1"/>
  <c r="AX2413" i="1"/>
  <c r="AX2412" i="1"/>
  <c r="AX2411" i="1"/>
  <c r="AX2410" i="1"/>
  <c r="AX2409" i="1"/>
  <c r="AX2408" i="1"/>
  <c r="AX2407" i="1"/>
  <c r="AX2406" i="1"/>
  <c r="AX2405" i="1"/>
  <c r="AX2404" i="1"/>
  <c r="AX2403" i="1"/>
  <c r="AX2402" i="1"/>
  <c r="AX2401" i="1"/>
  <c r="AX2400" i="1"/>
  <c r="AX2399" i="1"/>
  <c r="AX2398" i="1"/>
  <c r="AX2397" i="1"/>
  <c r="AX2396" i="1"/>
  <c r="AX2395" i="1"/>
  <c r="AX2394" i="1"/>
  <c r="AX2393" i="1"/>
  <c r="AX2392" i="1"/>
  <c r="AX2391" i="1"/>
  <c r="AX2390" i="1"/>
  <c r="AX2389" i="1"/>
  <c r="AX2388" i="1"/>
  <c r="AX2387" i="1"/>
  <c r="AX2386" i="1"/>
  <c r="AX2385" i="1"/>
  <c r="AX2384" i="1"/>
  <c r="AX2383" i="1"/>
  <c r="AX2382" i="1"/>
  <c r="AX2381" i="1"/>
  <c r="AX2380" i="1"/>
  <c r="AX2379" i="1"/>
  <c r="AX2378" i="1"/>
  <c r="AX2377" i="1"/>
  <c r="AX2376" i="1"/>
  <c r="AX2375" i="1"/>
  <c r="AX2374" i="1"/>
  <c r="AX2373" i="1"/>
  <c r="AX2372" i="1"/>
  <c r="AX2371" i="1"/>
  <c r="AX2370" i="1"/>
  <c r="AX2369" i="1"/>
  <c r="AX2368" i="1"/>
  <c r="AX2367" i="1"/>
  <c r="AX2366" i="1"/>
  <c r="AX2365" i="1"/>
  <c r="AX2364" i="1"/>
  <c r="AX2363" i="1"/>
  <c r="AX2362" i="1"/>
  <c r="AX2361" i="1"/>
  <c r="AX2360" i="1"/>
  <c r="AX2359" i="1"/>
  <c r="AX2358" i="1"/>
  <c r="AX2357" i="1"/>
  <c r="AX2356" i="1"/>
  <c r="AX2355" i="1"/>
  <c r="AX2354" i="1"/>
  <c r="AX2353" i="1"/>
  <c r="AX2352" i="1"/>
  <c r="AX2351" i="1"/>
  <c r="AX2350" i="1"/>
  <c r="AX2349" i="1"/>
  <c r="AX2348" i="1"/>
  <c r="AX2347" i="1"/>
  <c r="AX2346" i="1"/>
  <c r="AX2345" i="1"/>
  <c r="AX2344" i="1"/>
  <c r="AX2343" i="1"/>
  <c r="AX2342" i="1"/>
  <c r="AX2341" i="1"/>
  <c r="AX2340" i="1"/>
  <c r="AX2339" i="1"/>
  <c r="AX2338" i="1"/>
  <c r="AX2337" i="1"/>
  <c r="AX2336" i="1"/>
  <c r="AX2335" i="1"/>
  <c r="AX2334" i="1"/>
  <c r="AX2333" i="1"/>
  <c r="AX2332" i="1"/>
  <c r="AX2331" i="1"/>
  <c r="AX2330" i="1"/>
  <c r="AX2329" i="1"/>
  <c r="AX2328" i="1"/>
  <c r="AX2327" i="1"/>
  <c r="AX2326" i="1"/>
  <c r="AX2325" i="1"/>
  <c r="AX2324" i="1"/>
  <c r="AX2323" i="1"/>
  <c r="AX2322" i="1"/>
  <c r="AX2321" i="1"/>
  <c r="AX2320" i="1"/>
  <c r="AX2319" i="1"/>
  <c r="AX2318" i="1"/>
  <c r="AX2317" i="1"/>
  <c r="AX2316" i="1"/>
  <c r="AX2315" i="1"/>
  <c r="AX2314" i="1"/>
  <c r="AX2313" i="1"/>
  <c r="AX2312" i="1"/>
  <c r="AX2311" i="1"/>
  <c r="AX2310" i="1"/>
  <c r="AX2309" i="1"/>
  <c r="AX2308" i="1"/>
  <c r="AX2307" i="1"/>
  <c r="AX2306" i="1"/>
  <c r="AX2305" i="1"/>
  <c r="AX2304" i="1"/>
  <c r="AX2303" i="1"/>
  <c r="AX2302" i="1"/>
  <c r="AX2301" i="1"/>
  <c r="AX2300" i="1"/>
  <c r="AX2299" i="1"/>
  <c r="AX2298" i="1"/>
  <c r="AX2297" i="1"/>
  <c r="AX2296" i="1"/>
  <c r="AX2295" i="1"/>
  <c r="AX2294" i="1"/>
  <c r="AX2293" i="1"/>
  <c r="AX2292" i="1"/>
  <c r="AX2291" i="1"/>
  <c r="AX2290" i="1"/>
  <c r="AX2289" i="1"/>
  <c r="AX2288" i="1"/>
  <c r="AX2287" i="1"/>
  <c r="AX2286" i="1"/>
  <c r="AX2285" i="1"/>
  <c r="AX2284" i="1"/>
  <c r="AX2283" i="1"/>
  <c r="AX2282" i="1"/>
  <c r="AX2281" i="1"/>
  <c r="AX2280" i="1"/>
  <c r="AX2279" i="1"/>
  <c r="AX2278" i="1"/>
  <c r="AX2277" i="1"/>
  <c r="AX2276" i="1"/>
  <c r="AX2275" i="1"/>
  <c r="AX2274" i="1"/>
  <c r="AX2273" i="1"/>
  <c r="AX2272" i="1"/>
  <c r="AX2271" i="1"/>
  <c r="AX2270" i="1"/>
  <c r="AX2269" i="1"/>
  <c r="AX2268" i="1"/>
  <c r="AX2267" i="1"/>
  <c r="AX2266" i="1"/>
  <c r="AX2265" i="1"/>
  <c r="AX2264" i="1"/>
  <c r="AX2263" i="1"/>
  <c r="AX2262" i="1"/>
  <c r="AX2261" i="1"/>
  <c r="AX2260" i="1"/>
  <c r="AX2259" i="1"/>
  <c r="AX2258" i="1"/>
  <c r="AX2257" i="1"/>
  <c r="AX2256" i="1"/>
  <c r="AX2255" i="1"/>
  <c r="AX2254" i="1"/>
  <c r="AX2253" i="1"/>
  <c r="AX2252" i="1"/>
  <c r="AX2251" i="1"/>
  <c r="AX2250" i="1"/>
  <c r="AX2249" i="1"/>
  <c r="AX2248" i="1"/>
  <c r="AX2247" i="1"/>
  <c r="AX2246" i="1"/>
  <c r="AX2245" i="1"/>
  <c r="AX2244" i="1"/>
  <c r="AX2243" i="1"/>
  <c r="AX2242" i="1"/>
  <c r="AX2241" i="1"/>
  <c r="AX2240" i="1"/>
  <c r="AX2239" i="1"/>
  <c r="AX2238" i="1"/>
  <c r="AX2237" i="1"/>
  <c r="AX2236" i="1"/>
  <c r="AX2235" i="1"/>
  <c r="AX2234" i="1"/>
  <c r="AX2233" i="1"/>
  <c r="AX2232" i="1"/>
  <c r="AX2231" i="1"/>
  <c r="AX2230" i="1"/>
  <c r="AX2229" i="1"/>
  <c r="AX2228" i="1"/>
  <c r="AX2227" i="1"/>
  <c r="AX2226" i="1"/>
  <c r="AX2225" i="1"/>
  <c r="AX2224" i="1"/>
  <c r="AX2223" i="1"/>
  <c r="AX2222" i="1"/>
  <c r="AX2221" i="1"/>
  <c r="AX2220" i="1"/>
  <c r="AX2219" i="1"/>
  <c r="AX2218" i="1"/>
  <c r="AX2217" i="1"/>
  <c r="AX2216" i="1"/>
  <c r="AX2215" i="1"/>
  <c r="AX2214" i="1"/>
  <c r="AX2213" i="1"/>
  <c r="AX2212" i="1"/>
  <c r="AX2211" i="1"/>
  <c r="AX2210" i="1"/>
  <c r="AX2209" i="1"/>
  <c r="AX2208" i="1"/>
  <c r="AX2207" i="1"/>
  <c r="AX2206" i="1"/>
  <c r="AX2205" i="1"/>
  <c r="AX2204" i="1"/>
  <c r="AX2203" i="1"/>
  <c r="AX2202" i="1"/>
  <c r="AX2201" i="1"/>
  <c r="AX2200" i="1"/>
  <c r="AX2199" i="1"/>
  <c r="AX2198" i="1"/>
  <c r="AX2197" i="1"/>
  <c r="AX2196" i="1"/>
  <c r="AX2195" i="1"/>
  <c r="AX2194" i="1"/>
  <c r="AX2193" i="1"/>
  <c r="AX2192" i="1"/>
  <c r="AX2191" i="1"/>
  <c r="AX2190" i="1"/>
  <c r="AX2189" i="1"/>
  <c r="AX2188" i="1"/>
  <c r="AX2187" i="1"/>
  <c r="AX2186" i="1"/>
  <c r="AX2185" i="1"/>
  <c r="AX2184" i="1"/>
  <c r="AX2183" i="1"/>
  <c r="AX2182" i="1"/>
  <c r="AX2181" i="1"/>
  <c r="AX2180" i="1"/>
  <c r="AX2179" i="1"/>
  <c r="AX2178" i="1"/>
  <c r="AX2177" i="1"/>
  <c r="AX2176" i="1"/>
  <c r="AX2175" i="1"/>
  <c r="AX2174" i="1"/>
  <c r="AX2173" i="1"/>
  <c r="AX2172" i="1"/>
  <c r="AX2171" i="1"/>
  <c r="AX2170" i="1"/>
  <c r="AX2169" i="1"/>
  <c r="AX2168" i="1"/>
  <c r="AX2167" i="1"/>
  <c r="AX2166" i="1"/>
  <c r="AX2165" i="1"/>
  <c r="AX2164" i="1"/>
  <c r="AX2163" i="1"/>
  <c r="AX2162" i="1"/>
  <c r="AX2161" i="1"/>
  <c r="AX2160" i="1"/>
  <c r="AX2159" i="1"/>
  <c r="AX2158" i="1"/>
  <c r="AX2157" i="1"/>
  <c r="AX2156" i="1"/>
  <c r="AX2155" i="1"/>
  <c r="AX2154" i="1"/>
  <c r="AX2153" i="1"/>
  <c r="AX2152" i="1"/>
  <c r="AX2151" i="1"/>
  <c r="AX2150" i="1"/>
  <c r="AX2149" i="1"/>
  <c r="AX2148" i="1"/>
  <c r="AX2147" i="1"/>
  <c r="AX2146" i="1"/>
  <c r="AX2145" i="1"/>
  <c r="AX2144" i="1"/>
  <c r="AX2143" i="1"/>
  <c r="AX2142" i="1"/>
  <c r="AX2141" i="1"/>
  <c r="AX2140" i="1"/>
  <c r="AX2139" i="1"/>
  <c r="AX2138" i="1"/>
  <c r="AX2137" i="1"/>
  <c r="AX2136" i="1"/>
  <c r="AX2135" i="1"/>
  <c r="AX2134" i="1"/>
  <c r="AX2133" i="1"/>
  <c r="AX2132" i="1"/>
  <c r="AX2131" i="1"/>
  <c r="AX2130" i="1"/>
  <c r="AX2129" i="1"/>
  <c r="AX2128" i="1"/>
  <c r="AX2127" i="1"/>
  <c r="AX2126" i="1"/>
  <c r="AX2125" i="1"/>
  <c r="AX2124" i="1"/>
  <c r="AX2123" i="1"/>
  <c r="AX2122" i="1"/>
  <c r="AX2121" i="1"/>
  <c r="AX2120" i="1"/>
  <c r="AX2119" i="1"/>
  <c r="AX2118" i="1"/>
  <c r="AX2117" i="1"/>
  <c r="AX2116" i="1"/>
  <c r="AX2115" i="1"/>
  <c r="AX2114" i="1"/>
  <c r="AX2113" i="1"/>
  <c r="AX2112" i="1"/>
  <c r="AX2111" i="1"/>
  <c r="AX2110" i="1"/>
  <c r="AX2109" i="1"/>
  <c r="AX2108" i="1"/>
  <c r="AX2107" i="1"/>
  <c r="AX2106" i="1"/>
  <c r="AX2105" i="1"/>
  <c r="AX2104" i="1"/>
  <c r="AX2103" i="1"/>
  <c r="AX2102" i="1"/>
  <c r="AX2101" i="1"/>
  <c r="AX2100" i="1"/>
  <c r="AX2099" i="1"/>
  <c r="AX2098" i="1"/>
  <c r="AX2097" i="1"/>
  <c r="AX2096" i="1"/>
  <c r="AX2095" i="1"/>
  <c r="AX2094" i="1"/>
  <c r="AX2093" i="1"/>
  <c r="AX2092" i="1"/>
  <c r="AX2091" i="1"/>
  <c r="AX2090" i="1"/>
  <c r="AX2089" i="1"/>
  <c r="AX2088" i="1"/>
  <c r="AX2087" i="1"/>
  <c r="AX2086" i="1"/>
  <c r="AX2085" i="1"/>
  <c r="AX2084" i="1"/>
  <c r="AX2083" i="1"/>
  <c r="AX2082" i="1"/>
  <c r="AX2081" i="1"/>
  <c r="AX2080" i="1"/>
  <c r="AX2079" i="1"/>
  <c r="AX2078" i="1"/>
  <c r="AX2077" i="1"/>
  <c r="AX2076" i="1"/>
  <c r="AX2075" i="1"/>
  <c r="AX2074" i="1"/>
  <c r="AX2073" i="1"/>
  <c r="AX2072" i="1"/>
  <c r="AX2071" i="1"/>
  <c r="AX2070" i="1"/>
  <c r="AX2069" i="1"/>
  <c r="AX2068" i="1"/>
  <c r="AX2067" i="1"/>
  <c r="AX2066" i="1"/>
  <c r="AX2065" i="1"/>
  <c r="AX2064" i="1"/>
  <c r="AX2063" i="1"/>
  <c r="AX2062" i="1"/>
  <c r="AX2061" i="1"/>
  <c r="AX2060" i="1"/>
  <c r="AX2059" i="1"/>
  <c r="AX2058" i="1"/>
  <c r="AX2057" i="1"/>
  <c r="AX2056" i="1"/>
  <c r="AX2055" i="1"/>
  <c r="AX2054" i="1"/>
  <c r="AX2053" i="1"/>
  <c r="AX2052" i="1"/>
  <c r="AX2051" i="1"/>
  <c r="AX2050" i="1"/>
  <c r="AX2049" i="1"/>
  <c r="AX2048" i="1"/>
  <c r="AX2047" i="1"/>
  <c r="AX2046" i="1"/>
  <c r="AX2045" i="1"/>
  <c r="AX2044" i="1"/>
  <c r="AX2043" i="1"/>
  <c r="AX2042" i="1"/>
  <c r="AX2041" i="1"/>
  <c r="AX2040" i="1"/>
  <c r="AX2039" i="1"/>
  <c r="AX2038" i="1"/>
  <c r="AX2037" i="1"/>
  <c r="AX2036" i="1"/>
  <c r="AX2035" i="1"/>
  <c r="AX2034" i="1"/>
  <c r="AX2033" i="1"/>
  <c r="AX2032" i="1"/>
  <c r="AX2031" i="1"/>
  <c r="AX2030" i="1"/>
  <c r="AX2029" i="1"/>
  <c r="AX2028" i="1"/>
  <c r="AX2027" i="1"/>
  <c r="AX2026" i="1"/>
  <c r="AX2025" i="1"/>
  <c r="AX2024" i="1"/>
  <c r="AX2023" i="1"/>
  <c r="AX2022" i="1"/>
  <c r="AX2021" i="1"/>
  <c r="AX2020" i="1"/>
  <c r="AX2019" i="1"/>
  <c r="AX2018" i="1"/>
  <c r="AX2017" i="1"/>
  <c r="AX2016" i="1"/>
  <c r="AX2015" i="1"/>
  <c r="AX2014" i="1"/>
  <c r="AX2013" i="1"/>
  <c r="AX2012" i="1"/>
  <c r="AX2011" i="1"/>
  <c r="AX2010" i="1"/>
  <c r="AX2009" i="1"/>
  <c r="AX2008" i="1"/>
  <c r="AX2007" i="1"/>
  <c r="AX2006" i="1"/>
  <c r="AX2005" i="1"/>
  <c r="AX2004" i="1"/>
  <c r="AX2003" i="1"/>
  <c r="AX2002" i="1"/>
  <c r="AX2001" i="1"/>
  <c r="AX2000" i="1"/>
  <c r="AX1999" i="1"/>
  <c r="AX1998" i="1"/>
  <c r="AX1997" i="1"/>
  <c r="AX1996" i="1"/>
  <c r="AX1995" i="1"/>
  <c r="AX1994" i="1"/>
  <c r="AX1993" i="1"/>
  <c r="AX1992" i="1"/>
  <c r="AX1991" i="1"/>
  <c r="AX1990" i="1"/>
  <c r="AX1989" i="1"/>
  <c r="AX1988" i="1"/>
  <c r="AX1987" i="1"/>
  <c r="AX1986" i="1"/>
  <c r="AX1985" i="1"/>
  <c r="AX1984" i="1"/>
  <c r="AX1983" i="1"/>
  <c r="AX1982" i="1"/>
  <c r="AX1981" i="1"/>
  <c r="AX1980" i="1"/>
  <c r="AX1979" i="1"/>
  <c r="AX1978" i="1"/>
  <c r="AX1977" i="1"/>
  <c r="AX1976" i="1"/>
  <c r="AX1975" i="1"/>
  <c r="AX1974" i="1"/>
  <c r="AX1973" i="1"/>
  <c r="AX1972" i="1"/>
  <c r="AX1971" i="1"/>
  <c r="AX1970" i="1"/>
  <c r="AX1969" i="1"/>
  <c r="AX1968" i="1"/>
  <c r="AX1967" i="1"/>
  <c r="AX1966" i="1"/>
  <c r="AX1965" i="1"/>
  <c r="AX1964" i="1"/>
  <c r="AX1963" i="1"/>
  <c r="AX1962" i="1"/>
  <c r="AX1961" i="1"/>
  <c r="AX1960" i="1"/>
  <c r="AX1959" i="1"/>
  <c r="AX1958" i="1"/>
  <c r="AX1957" i="1"/>
  <c r="AX1956" i="1"/>
  <c r="AX1955" i="1"/>
  <c r="AX1954" i="1"/>
  <c r="AX1953" i="1"/>
  <c r="AX1952" i="1"/>
  <c r="AX1951" i="1"/>
  <c r="AX1950" i="1"/>
  <c r="AX1949" i="1"/>
  <c r="AX1948" i="1"/>
  <c r="AX1947" i="1"/>
  <c r="AX1946" i="1"/>
  <c r="AX1945" i="1"/>
  <c r="AX1944" i="1"/>
  <c r="AX1943" i="1"/>
  <c r="AX1942" i="1"/>
  <c r="AX1941" i="1"/>
  <c r="AX1940" i="1"/>
  <c r="AX1939" i="1"/>
  <c r="AX1938" i="1"/>
  <c r="AX1937" i="1"/>
  <c r="AX1936" i="1"/>
  <c r="AX1935" i="1"/>
  <c r="AX1934" i="1"/>
  <c r="AX1933" i="1"/>
  <c r="AX1932" i="1"/>
  <c r="AX1931" i="1"/>
  <c r="AX1930" i="1"/>
  <c r="AX1929" i="1"/>
  <c r="AX1928" i="1"/>
  <c r="AX1927" i="1"/>
  <c r="AX1926" i="1"/>
  <c r="AX1925" i="1"/>
  <c r="AX1924" i="1"/>
  <c r="AX1923" i="1"/>
  <c r="AX1922" i="1"/>
  <c r="AX1921" i="1"/>
  <c r="AX1920" i="1"/>
  <c r="AX1919" i="1"/>
  <c r="AX1918" i="1"/>
  <c r="AX1917" i="1"/>
  <c r="AX1916" i="1"/>
  <c r="AX1915" i="1"/>
  <c r="AX1914" i="1"/>
  <c r="AX1913" i="1"/>
  <c r="AX1912" i="1"/>
  <c r="AX1911" i="1"/>
  <c r="AX1910" i="1"/>
  <c r="AX1909" i="1"/>
  <c r="AX1908" i="1"/>
  <c r="AX1907" i="1"/>
  <c r="AX1906" i="1"/>
  <c r="AX1905" i="1"/>
  <c r="AX1904" i="1"/>
  <c r="AX1903" i="1"/>
  <c r="AX1902" i="1"/>
  <c r="AX1901" i="1"/>
  <c r="AX1900" i="1"/>
  <c r="AX1899" i="1"/>
  <c r="AX1898" i="1"/>
  <c r="AX1897" i="1"/>
  <c r="AX1896" i="1"/>
  <c r="AX1895" i="1"/>
  <c r="AX1894" i="1"/>
  <c r="AX1893" i="1"/>
  <c r="AX1892" i="1"/>
  <c r="AX1891" i="1"/>
  <c r="AX1890" i="1"/>
  <c r="AX1889" i="1"/>
  <c r="AX1888" i="1"/>
  <c r="AX1887" i="1"/>
  <c r="AX1886" i="1"/>
  <c r="AX1885" i="1"/>
  <c r="AX1884" i="1"/>
  <c r="AX1883" i="1"/>
  <c r="AX1882" i="1"/>
  <c r="AX1881" i="1"/>
  <c r="AX1880" i="1"/>
  <c r="AX1879" i="1"/>
  <c r="AX1878" i="1"/>
  <c r="AX1877" i="1"/>
  <c r="AX1876" i="1"/>
  <c r="AX1875" i="1"/>
  <c r="AX1874" i="1"/>
  <c r="AX1873" i="1"/>
  <c r="AX1872" i="1"/>
  <c r="AX1871" i="1"/>
  <c r="AX1870" i="1"/>
  <c r="AX1869" i="1"/>
  <c r="AX1868" i="1"/>
  <c r="AX1867" i="1"/>
  <c r="AX1866" i="1"/>
  <c r="AX1865" i="1"/>
  <c r="AX1864" i="1"/>
  <c r="AX1863" i="1"/>
  <c r="AX1862" i="1"/>
  <c r="AX1861" i="1"/>
  <c r="AX1860" i="1"/>
  <c r="AX1859" i="1"/>
  <c r="AX1858" i="1"/>
  <c r="AX1857" i="1"/>
  <c r="AX1856" i="1"/>
  <c r="AX1855" i="1"/>
  <c r="AX1854" i="1"/>
  <c r="AX1853" i="1"/>
  <c r="AX1852" i="1"/>
  <c r="AX1851" i="1"/>
  <c r="AX1850" i="1"/>
  <c r="AX1849" i="1"/>
  <c r="AX1848" i="1"/>
  <c r="AX1847" i="1"/>
  <c r="AX1846" i="1"/>
  <c r="AX1845" i="1"/>
  <c r="AX1844" i="1"/>
  <c r="AX1843" i="1"/>
  <c r="AX1842" i="1"/>
  <c r="AX1841" i="1"/>
  <c r="AX1840" i="1"/>
  <c r="AX1839" i="1"/>
  <c r="AX1838" i="1"/>
  <c r="AX1837" i="1"/>
  <c r="AX1836" i="1"/>
  <c r="AX1835" i="1"/>
  <c r="AX1834" i="1"/>
  <c r="AX1833" i="1"/>
  <c r="AX1832" i="1"/>
  <c r="AX1831" i="1"/>
  <c r="AX1830" i="1"/>
  <c r="AX1829" i="1"/>
  <c r="AX1828" i="1"/>
  <c r="AX1827" i="1"/>
  <c r="AX1826" i="1"/>
  <c r="AX1825" i="1"/>
  <c r="AX1824" i="1"/>
  <c r="AX1823" i="1"/>
  <c r="AX1822" i="1"/>
  <c r="AX1821" i="1"/>
  <c r="AX1820" i="1"/>
  <c r="AX1819" i="1"/>
  <c r="AX1818" i="1"/>
  <c r="AX1817" i="1"/>
  <c r="AX1816" i="1"/>
  <c r="AX1815" i="1"/>
  <c r="AX1814" i="1"/>
  <c r="AX1813" i="1"/>
  <c r="AX1812" i="1"/>
  <c r="AX1811" i="1"/>
  <c r="AX1810" i="1"/>
  <c r="AX1809" i="1"/>
  <c r="AX1808" i="1"/>
  <c r="AX1807" i="1"/>
  <c r="AX1806" i="1"/>
  <c r="AX1805" i="1"/>
  <c r="AX1804" i="1"/>
  <c r="AX1803" i="1"/>
  <c r="AX1802" i="1"/>
  <c r="AX1801" i="1"/>
  <c r="AX1800" i="1"/>
  <c r="AX1799" i="1"/>
  <c r="AX1798" i="1"/>
  <c r="AX1797" i="1"/>
  <c r="AX1796" i="1"/>
  <c r="AX1795" i="1"/>
  <c r="AX1794" i="1"/>
  <c r="AX1793" i="1"/>
  <c r="AX1792" i="1"/>
  <c r="AX1791" i="1"/>
  <c r="AX1790" i="1"/>
  <c r="AX1789" i="1"/>
  <c r="AX1788" i="1"/>
  <c r="AX1787" i="1"/>
  <c r="AX1786" i="1"/>
  <c r="AX1785" i="1"/>
  <c r="AX1784" i="1"/>
  <c r="AX1783" i="1"/>
  <c r="AX1782" i="1"/>
  <c r="AX1781" i="1"/>
  <c r="AX1780" i="1"/>
  <c r="AX1779" i="1"/>
  <c r="AX1778" i="1"/>
  <c r="AX1777" i="1"/>
  <c r="AX1776" i="1"/>
  <c r="AX1775" i="1"/>
  <c r="AX1774" i="1"/>
  <c r="AX1773" i="1"/>
  <c r="AX1772" i="1"/>
  <c r="AX1771" i="1"/>
  <c r="AX1770" i="1"/>
  <c r="AX1769" i="1"/>
  <c r="AX1768" i="1"/>
  <c r="AX1767" i="1"/>
  <c r="AX1766" i="1"/>
  <c r="AX1765" i="1"/>
  <c r="AX1764" i="1"/>
  <c r="AX1763" i="1"/>
  <c r="AX1762" i="1"/>
  <c r="AX1761" i="1"/>
  <c r="AX1760" i="1"/>
  <c r="AX1759" i="1"/>
  <c r="AX1758" i="1"/>
  <c r="AX1757" i="1"/>
  <c r="AX1756" i="1"/>
  <c r="AX1755" i="1"/>
  <c r="AX1754" i="1"/>
  <c r="AX1753" i="1"/>
  <c r="AX1752" i="1"/>
  <c r="AX1751" i="1"/>
  <c r="AX1750" i="1"/>
  <c r="AX1749" i="1"/>
  <c r="AX1748" i="1"/>
  <c r="AX1747" i="1"/>
  <c r="AX1746" i="1"/>
  <c r="AX1745" i="1"/>
  <c r="AX1744" i="1"/>
  <c r="AX1743" i="1"/>
  <c r="AX1742" i="1"/>
  <c r="AX1741" i="1"/>
  <c r="AX1740" i="1"/>
  <c r="AX1739" i="1"/>
  <c r="AX1738" i="1"/>
  <c r="AX1737" i="1"/>
  <c r="AX1736" i="1"/>
  <c r="AX1735" i="1"/>
  <c r="AX1734" i="1"/>
  <c r="AX1733" i="1"/>
  <c r="AX1732" i="1"/>
  <c r="AX1731" i="1"/>
  <c r="AX1730" i="1"/>
  <c r="AX1729" i="1"/>
  <c r="AX1728" i="1"/>
  <c r="AX1727" i="1"/>
  <c r="AX1726" i="1"/>
  <c r="AX1725" i="1"/>
  <c r="AX1724" i="1"/>
  <c r="AX1723" i="1"/>
  <c r="AX1722" i="1"/>
  <c r="AX1721" i="1"/>
  <c r="AX1720" i="1"/>
  <c r="AX1719" i="1"/>
  <c r="AX1718" i="1"/>
  <c r="AX1717" i="1"/>
  <c r="AX1716" i="1"/>
  <c r="AX1715" i="1"/>
  <c r="AX1714" i="1"/>
  <c r="AX1713" i="1"/>
  <c r="AX1712" i="1"/>
  <c r="AX1711" i="1"/>
  <c r="AX1710" i="1"/>
  <c r="AX1709" i="1"/>
  <c r="AX1708" i="1"/>
  <c r="AX1707" i="1"/>
  <c r="AX1706" i="1"/>
  <c r="AX1705" i="1"/>
  <c r="AX1704" i="1"/>
  <c r="AX1703" i="1"/>
  <c r="AX1702" i="1"/>
  <c r="AX1701" i="1"/>
  <c r="AX1700" i="1"/>
  <c r="AX1699" i="1"/>
  <c r="AX1698" i="1"/>
  <c r="AX1697" i="1"/>
  <c r="AX1696" i="1"/>
  <c r="AX1695" i="1"/>
  <c r="AX1694" i="1"/>
  <c r="AX1693" i="1"/>
  <c r="AX1692" i="1"/>
  <c r="AX1691" i="1"/>
  <c r="AX1690" i="1"/>
  <c r="AX1689" i="1"/>
  <c r="AX1688" i="1"/>
  <c r="AX1687" i="1"/>
  <c r="AX1686" i="1"/>
  <c r="AX1685" i="1"/>
  <c r="AX1684" i="1"/>
  <c r="AX1683" i="1"/>
  <c r="AX1682" i="1"/>
  <c r="AX1681" i="1"/>
  <c r="AX1680" i="1"/>
  <c r="AX1679" i="1"/>
  <c r="AX1678" i="1"/>
  <c r="AX1677" i="1"/>
  <c r="AX1676" i="1"/>
  <c r="AX1675" i="1"/>
  <c r="AX1674" i="1"/>
  <c r="AX1673" i="1"/>
  <c r="AX1672" i="1"/>
  <c r="AX1671" i="1"/>
  <c r="AX1670" i="1"/>
  <c r="AX1669" i="1"/>
  <c r="AX1668" i="1"/>
  <c r="AX1667" i="1"/>
  <c r="AX1666" i="1"/>
  <c r="AX1665" i="1"/>
  <c r="AX1664" i="1"/>
  <c r="AX1663" i="1"/>
  <c r="AX1662" i="1"/>
  <c r="AX1661" i="1"/>
  <c r="AX1660" i="1"/>
  <c r="AX1659" i="1"/>
  <c r="AX1658" i="1"/>
  <c r="AX1657" i="1"/>
  <c r="AX1656" i="1"/>
  <c r="AX1655" i="1"/>
  <c r="AX1654" i="1"/>
  <c r="AX1653" i="1"/>
  <c r="AX1652" i="1"/>
  <c r="AX1651" i="1"/>
  <c r="AX1650" i="1"/>
  <c r="AX1649" i="1"/>
  <c r="AX1648" i="1"/>
  <c r="AX1647" i="1"/>
  <c r="AX1646" i="1"/>
  <c r="AX1645" i="1"/>
  <c r="AX1644" i="1"/>
  <c r="AX1643" i="1"/>
  <c r="AX1642" i="1"/>
  <c r="AX1641" i="1"/>
  <c r="AX1640" i="1"/>
  <c r="AX1639" i="1"/>
  <c r="AX1638" i="1"/>
  <c r="AX1637" i="1"/>
  <c r="AX1636" i="1"/>
  <c r="AX1635" i="1"/>
  <c r="AX1634" i="1"/>
  <c r="AX1633" i="1"/>
  <c r="AX1632" i="1"/>
  <c r="AX1631" i="1"/>
  <c r="AX1630" i="1"/>
  <c r="AX1629" i="1"/>
  <c r="AX1628" i="1"/>
  <c r="AX1627" i="1"/>
  <c r="AX1626" i="1"/>
  <c r="AX1625" i="1"/>
  <c r="AX1624" i="1"/>
  <c r="AX1623" i="1"/>
  <c r="AX1622" i="1"/>
  <c r="AX1621" i="1"/>
  <c r="AX1620" i="1"/>
  <c r="AX1619" i="1"/>
  <c r="AX1618" i="1"/>
  <c r="AX1617" i="1"/>
  <c r="AX1616" i="1"/>
  <c r="AX1615" i="1"/>
  <c r="AX1614" i="1"/>
  <c r="AX1613" i="1"/>
  <c r="AX1612" i="1"/>
  <c r="AX1611" i="1"/>
  <c r="AX1610" i="1"/>
  <c r="AX1609" i="1"/>
  <c r="AX1608" i="1"/>
  <c r="AX1607" i="1"/>
  <c r="AX1606" i="1"/>
  <c r="AX1605" i="1"/>
  <c r="AX1604" i="1"/>
  <c r="AX1603" i="1"/>
  <c r="AX1602" i="1"/>
  <c r="AX1601" i="1"/>
  <c r="AX1600" i="1"/>
  <c r="AX1599" i="1"/>
  <c r="AX1598" i="1"/>
  <c r="AX1597" i="1"/>
  <c r="AX1596" i="1"/>
  <c r="AX1595" i="1"/>
  <c r="AX1594" i="1"/>
  <c r="AX1593" i="1"/>
  <c r="AX1592" i="1"/>
  <c r="AX1591" i="1"/>
  <c r="AX1590" i="1"/>
  <c r="AX1589" i="1"/>
  <c r="AX1588" i="1"/>
  <c r="AX1587" i="1"/>
  <c r="AX1586" i="1"/>
  <c r="AX1585" i="1"/>
  <c r="AX1584" i="1"/>
  <c r="AX1583" i="1"/>
  <c r="AX1582" i="1"/>
  <c r="AX1581" i="1"/>
  <c r="AX1580" i="1"/>
  <c r="AX1579" i="1"/>
  <c r="AX1578" i="1"/>
  <c r="AX1577" i="1"/>
  <c r="AX1576" i="1"/>
  <c r="AX1575" i="1"/>
  <c r="AX1574" i="1"/>
  <c r="AX1573" i="1"/>
  <c r="AX1572" i="1"/>
  <c r="AX1571" i="1"/>
  <c r="AX1570" i="1"/>
  <c r="AX1569" i="1"/>
  <c r="AX1568" i="1"/>
  <c r="AX1567" i="1"/>
  <c r="AX1566" i="1"/>
  <c r="AX1565" i="1"/>
  <c r="AX1564" i="1"/>
  <c r="AX1563" i="1"/>
  <c r="AX1562" i="1"/>
  <c r="AX1561" i="1"/>
  <c r="AX1560" i="1"/>
  <c r="AX1559" i="1"/>
  <c r="AX1558" i="1"/>
  <c r="AX1557" i="1"/>
  <c r="AX1556" i="1"/>
  <c r="AX1555" i="1"/>
  <c r="AX1554" i="1"/>
  <c r="AX1553" i="1"/>
  <c r="AX1552" i="1"/>
  <c r="AX1551" i="1"/>
  <c r="AX1550" i="1"/>
  <c r="AX1549" i="1"/>
  <c r="AX1548" i="1"/>
  <c r="AX1547" i="1"/>
  <c r="AX1546" i="1"/>
  <c r="AX1545" i="1"/>
  <c r="AX1544" i="1"/>
  <c r="AX1543" i="1"/>
  <c r="AX1542" i="1"/>
  <c r="AX1541" i="1"/>
  <c r="AX1540" i="1"/>
  <c r="AX1539" i="1"/>
  <c r="AX1538" i="1"/>
  <c r="AX1537" i="1"/>
  <c r="AX1536" i="1"/>
  <c r="AX1535" i="1"/>
  <c r="AX1534" i="1"/>
  <c r="AX1533" i="1"/>
  <c r="AX1532" i="1"/>
  <c r="AX1531" i="1"/>
  <c r="AX1530" i="1"/>
  <c r="AX1529" i="1"/>
  <c r="AX1528" i="1"/>
  <c r="AX1527" i="1"/>
  <c r="AX1526" i="1"/>
  <c r="AX1525" i="1"/>
  <c r="AX1524" i="1"/>
  <c r="AX1523" i="1"/>
  <c r="AX1522" i="1"/>
  <c r="AX1521" i="1"/>
  <c r="AX1520" i="1"/>
  <c r="AX1519" i="1"/>
  <c r="AX1518" i="1"/>
  <c r="AX1517" i="1"/>
  <c r="AX1516" i="1"/>
  <c r="AX1515" i="1"/>
  <c r="AX1514" i="1"/>
  <c r="AX1513" i="1"/>
  <c r="AX1512" i="1"/>
  <c r="AX1511" i="1"/>
  <c r="AX1510" i="1"/>
  <c r="AX1509" i="1"/>
  <c r="AX1508" i="1"/>
  <c r="AX1507" i="1"/>
  <c r="AX1506" i="1"/>
  <c r="AX1505" i="1"/>
  <c r="AX1504" i="1"/>
  <c r="AX1503" i="1"/>
  <c r="AX1502" i="1"/>
  <c r="AX1501" i="1"/>
  <c r="AX1500" i="1"/>
  <c r="AX1499" i="1"/>
  <c r="AX1498" i="1"/>
  <c r="AX1497" i="1"/>
  <c r="AX1496" i="1"/>
  <c r="AX1495" i="1"/>
  <c r="AX1494" i="1"/>
  <c r="AX1493" i="1"/>
  <c r="AX1492" i="1"/>
  <c r="AX1491" i="1"/>
  <c r="AX1490" i="1"/>
  <c r="AX1489" i="1"/>
  <c r="AX1488" i="1"/>
  <c r="AX1487" i="1"/>
  <c r="AX1486" i="1"/>
  <c r="AX1485" i="1"/>
  <c r="AX1484" i="1"/>
  <c r="AX1483" i="1"/>
  <c r="AX1482" i="1"/>
  <c r="AX1481" i="1"/>
  <c r="AX1480" i="1"/>
  <c r="AX1479" i="1"/>
  <c r="AX1478" i="1"/>
  <c r="AX1477" i="1"/>
  <c r="AX1476" i="1"/>
  <c r="AX1475" i="1"/>
  <c r="AX1474" i="1"/>
  <c r="AX1473" i="1"/>
  <c r="AX1472" i="1"/>
  <c r="AX1471" i="1"/>
  <c r="AX1470" i="1"/>
  <c r="AX1469" i="1"/>
  <c r="AX1468" i="1"/>
  <c r="AX1467" i="1"/>
  <c r="AX1465" i="1"/>
  <c r="AX1464" i="1"/>
  <c r="AX1463" i="1"/>
  <c r="AX1462" i="1"/>
  <c r="AX1461" i="1"/>
  <c r="AX1460" i="1"/>
  <c r="AX1459" i="1"/>
  <c r="AX1458" i="1"/>
  <c r="AX1457" i="1"/>
  <c r="AX1456" i="1"/>
  <c r="AX1455" i="1"/>
  <c r="AX1454" i="1"/>
  <c r="AX1453" i="1"/>
  <c r="AX1452" i="1"/>
  <c r="AX1451" i="1"/>
  <c r="AX1450" i="1"/>
  <c r="AX1449" i="1"/>
  <c r="AX1448" i="1"/>
  <c r="AX1447" i="1"/>
  <c r="AX1446" i="1"/>
  <c r="AX1445" i="1"/>
  <c r="AX1444" i="1"/>
  <c r="AX1443" i="1"/>
  <c r="AX1442" i="1"/>
  <c r="AX1441" i="1"/>
  <c r="AX1440" i="1"/>
  <c r="AX1439" i="1"/>
  <c r="AX1438" i="1"/>
  <c r="AX1437" i="1"/>
  <c r="AX1436" i="1"/>
  <c r="AX1435" i="1"/>
  <c r="AX1434" i="1"/>
  <c r="AX1433" i="1"/>
  <c r="AX1432" i="1"/>
  <c r="AX1431" i="1"/>
  <c r="AX1430" i="1"/>
  <c r="AX1429" i="1"/>
  <c r="AX1428" i="1"/>
  <c r="AX1427" i="1"/>
  <c r="AX1426" i="1"/>
  <c r="AX1425" i="1"/>
  <c r="AX1424" i="1"/>
  <c r="AX1423" i="1"/>
  <c r="AX1422" i="1"/>
  <c r="AX1421" i="1"/>
  <c r="AX1420" i="1"/>
  <c r="AX1419" i="1"/>
  <c r="AX1418" i="1"/>
  <c r="AX1417" i="1"/>
  <c r="AX1416" i="1"/>
  <c r="AX1415" i="1"/>
  <c r="AX1414" i="1"/>
  <c r="AX1413" i="1"/>
  <c r="AX1412" i="1"/>
  <c r="AX1411" i="1"/>
  <c r="AX1410" i="1"/>
  <c r="AX1409" i="1"/>
  <c r="AX1408" i="1"/>
  <c r="AX1407" i="1"/>
  <c r="AX1406" i="1"/>
  <c r="AX1405" i="1"/>
  <c r="AX1404" i="1"/>
  <c r="AX1403" i="1"/>
  <c r="AX1402" i="1"/>
  <c r="AX1401" i="1"/>
  <c r="AX1400" i="1"/>
  <c r="AX1399" i="1"/>
  <c r="AX1398" i="1"/>
  <c r="AX1397" i="1"/>
  <c r="AX1396" i="1"/>
  <c r="AX1395" i="1"/>
  <c r="AX1394" i="1"/>
  <c r="AX1393" i="1"/>
  <c r="AX1392" i="1"/>
  <c r="AX1391" i="1"/>
  <c r="AX1390" i="1"/>
  <c r="AX1389" i="1"/>
  <c r="AX1388" i="1"/>
  <c r="AX1387" i="1"/>
  <c r="AX1386" i="1"/>
  <c r="AX1385" i="1"/>
  <c r="AX1384" i="1"/>
  <c r="AX1383" i="1"/>
  <c r="AX1382" i="1"/>
  <c r="AX1381" i="1"/>
  <c r="AX1380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X1357" i="1"/>
  <c r="AX1356" i="1"/>
  <c r="AX1355" i="1"/>
  <c r="AX1354" i="1"/>
  <c r="AX1353" i="1"/>
  <c r="AX1352" i="1"/>
  <c r="AX1351" i="1"/>
  <c r="AX1350" i="1"/>
  <c r="AX1349" i="1"/>
  <c r="AX1348" i="1"/>
  <c r="AX1347" i="1"/>
  <c r="AX1346" i="1"/>
  <c r="AX1345" i="1"/>
  <c r="AX1344" i="1"/>
  <c r="AX1343" i="1"/>
  <c r="AX1342" i="1"/>
  <c r="AX1341" i="1"/>
  <c r="AX1340" i="1"/>
  <c r="AX1339" i="1"/>
  <c r="AX1338" i="1"/>
  <c r="AX1337" i="1"/>
  <c r="AX1336" i="1"/>
  <c r="AX1335" i="1"/>
  <c r="AX1334" i="1"/>
  <c r="AX1333" i="1"/>
  <c r="AX1332" i="1"/>
  <c r="AX1331" i="1"/>
  <c r="AX1330" i="1"/>
  <c r="AX1329" i="1"/>
  <c r="AX1328" i="1"/>
  <c r="AX1327" i="1"/>
  <c r="AX1326" i="1"/>
  <c r="AX1325" i="1"/>
  <c r="AX1324" i="1"/>
  <c r="AX1323" i="1"/>
  <c r="AX1322" i="1"/>
  <c r="AX1321" i="1"/>
  <c r="AX1320" i="1"/>
  <c r="AX1319" i="1"/>
  <c r="AX1318" i="1"/>
  <c r="AX1317" i="1"/>
  <c r="AX1316" i="1"/>
  <c r="AX1315" i="1"/>
  <c r="AX1314" i="1"/>
  <c r="AX1313" i="1"/>
  <c r="AX1312" i="1"/>
  <c r="AX1311" i="1"/>
  <c r="AX1310" i="1"/>
  <c r="AX1309" i="1"/>
  <c r="AX1308" i="1"/>
  <c r="AX1307" i="1"/>
  <c r="AX1306" i="1"/>
  <c r="AX1305" i="1"/>
  <c r="AX1304" i="1"/>
  <c r="AX1303" i="1"/>
  <c r="AX1302" i="1"/>
  <c r="AX1301" i="1"/>
  <c r="AX1300" i="1"/>
  <c r="AX1299" i="1"/>
  <c r="AX1298" i="1"/>
  <c r="AX1297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1225" i="1"/>
  <c r="AX1224" i="1"/>
  <c r="AX1223" i="1"/>
  <c r="AX1222" i="1"/>
  <c r="AX1221" i="1"/>
  <c r="AX1220" i="1"/>
  <c r="AX1219" i="1"/>
  <c r="AX1218" i="1"/>
  <c r="AX1217" i="1"/>
  <c r="AX1216" i="1"/>
  <c r="AX1215" i="1"/>
  <c r="AX1214" i="1"/>
  <c r="AX1213" i="1"/>
  <c r="AX1212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193" i="1"/>
  <c r="AX1192" i="1"/>
  <c r="AX1191" i="1"/>
  <c r="AX1190" i="1"/>
  <c r="AX1189" i="1"/>
  <c r="AX1188" i="1"/>
  <c r="AX1187" i="1"/>
  <c r="AX1186" i="1"/>
  <c r="AX1185" i="1"/>
  <c r="AX1184" i="1"/>
  <c r="AX1183" i="1"/>
  <c r="AX1182" i="1"/>
  <c r="AX1181" i="1"/>
  <c r="AX1180" i="1"/>
  <c r="AX1179" i="1"/>
  <c r="AX1178" i="1"/>
  <c r="AX1177" i="1"/>
  <c r="AX1176" i="1"/>
  <c r="AX1175" i="1"/>
  <c r="AX1174" i="1"/>
  <c r="AX1173" i="1"/>
  <c r="AX1172" i="1"/>
  <c r="AX1171" i="1"/>
  <c r="AX1170" i="1"/>
  <c r="AX1169" i="1"/>
  <c r="AX1168" i="1"/>
  <c r="AX1167" i="1"/>
  <c r="AX1166" i="1"/>
  <c r="AX1165" i="1"/>
  <c r="AX1164" i="1"/>
  <c r="AX1163" i="1"/>
  <c r="AX1162" i="1"/>
  <c r="AX1161" i="1"/>
  <c r="AX1160" i="1"/>
  <c r="AX1159" i="1"/>
  <c r="AX1158" i="1"/>
  <c r="AX1157" i="1"/>
  <c r="AX1156" i="1"/>
  <c r="AX1155" i="1"/>
  <c r="AX1154" i="1"/>
  <c r="AX1153" i="1"/>
  <c r="AX1152" i="1"/>
  <c r="AX1151" i="1"/>
  <c r="AX1150" i="1"/>
  <c r="AX1149" i="1"/>
  <c r="AX1148" i="1"/>
  <c r="AX1147" i="1"/>
  <c r="AX1146" i="1"/>
  <c r="AX1145" i="1"/>
  <c r="AX1144" i="1"/>
  <c r="AX1143" i="1"/>
  <c r="AX1142" i="1"/>
  <c r="AX1141" i="1"/>
  <c r="AX1140" i="1"/>
  <c r="AX1139" i="1"/>
  <c r="AX1138" i="1"/>
  <c r="AX1137" i="1"/>
  <c r="AX1136" i="1"/>
  <c r="AX1135" i="1"/>
  <c r="AX1134" i="1"/>
  <c r="AX1133" i="1"/>
  <c r="AX1132" i="1"/>
  <c r="AX1131" i="1"/>
  <c r="AX1130" i="1"/>
  <c r="AX1129" i="1"/>
  <c r="AX1128" i="1"/>
  <c r="AX1127" i="1"/>
  <c r="AX1126" i="1"/>
  <c r="AX1125" i="1"/>
  <c r="AX1124" i="1"/>
  <c r="AX1123" i="1"/>
  <c r="AX1122" i="1"/>
  <c r="AX1121" i="1"/>
  <c r="AX1120" i="1"/>
  <c r="AX1119" i="1"/>
  <c r="AX1118" i="1"/>
  <c r="AX1117" i="1"/>
  <c r="AX1116" i="1"/>
  <c r="AX1115" i="1"/>
  <c r="AX1114" i="1"/>
  <c r="AX1113" i="1"/>
  <c r="AX1112" i="1"/>
  <c r="AX1111" i="1"/>
  <c r="AX1110" i="1"/>
  <c r="AX1109" i="1"/>
  <c r="AX1108" i="1"/>
  <c r="AX1107" i="1"/>
  <c r="AX1106" i="1"/>
  <c r="AX1105" i="1"/>
  <c r="AX1104" i="1"/>
  <c r="AX1103" i="1"/>
  <c r="AX1102" i="1"/>
  <c r="AX1101" i="1"/>
  <c r="AX1100" i="1"/>
  <c r="AX1099" i="1"/>
  <c r="AX1098" i="1"/>
  <c r="AX1097" i="1"/>
  <c r="AX1096" i="1"/>
  <c r="AX1095" i="1"/>
  <c r="AX1094" i="1"/>
  <c r="AX1093" i="1"/>
  <c r="AX1092" i="1"/>
  <c r="AX1091" i="1"/>
  <c r="AX1090" i="1"/>
  <c r="AX1089" i="1"/>
  <c r="AX1088" i="1"/>
  <c r="AX1087" i="1"/>
  <c r="AX1086" i="1"/>
  <c r="AX1085" i="1"/>
  <c r="AX1084" i="1"/>
  <c r="AX1083" i="1"/>
  <c r="AX1082" i="1"/>
  <c r="AX1081" i="1"/>
  <c r="AX1080" i="1"/>
  <c r="AX1079" i="1"/>
  <c r="AX1078" i="1"/>
  <c r="AX1077" i="1"/>
  <c r="AX1076" i="1"/>
  <c r="AX1075" i="1"/>
  <c r="AX1074" i="1"/>
  <c r="AX1073" i="1"/>
  <c r="AX1072" i="1"/>
  <c r="AX1071" i="1"/>
  <c r="AX1070" i="1"/>
  <c r="AX1069" i="1"/>
  <c r="AX1068" i="1"/>
  <c r="AX1067" i="1"/>
  <c r="AX1066" i="1"/>
  <c r="AX1065" i="1"/>
  <c r="AX1064" i="1"/>
  <c r="AX1063" i="1"/>
  <c r="AX1062" i="1"/>
  <c r="AX1061" i="1"/>
  <c r="AX1060" i="1"/>
  <c r="AX1059" i="1"/>
  <c r="AX1058" i="1"/>
  <c r="AX1057" i="1"/>
  <c r="AX1056" i="1"/>
  <c r="AX1055" i="1"/>
  <c r="AX1054" i="1"/>
  <c r="AX1053" i="1"/>
  <c r="AX1052" i="1"/>
  <c r="AX1051" i="1"/>
  <c r="AX1050" i="1"/>
  <c r="AX1049" i="1"/>
  <c r="AX1048" i="1"/>
  <c r="AX1047" i="1"/>
  <c r="AX1046" i="1"/>
  <c r="AX1045" i="1"/>
  <c r="AX1044" i="1"/>
  <c r="AX1043" i="1"/>
  <c r="AX1042" i="1"/>
  <c r="AX1041" i="1"/>
  <c r="AX1040" i="1"/>
  <c r="AX1039" i="1"/>
  <c r="AX1038" i="1"/>
  <c r="AX1037" i="1"/>
  <c r="AX1036" i="1"/>
  <c r="AX1035" i="1"/>
  <c r="AX1034" i="1"/>
  <c r="AX1033" i="1"/>
  <c r="AX1032" i="1"/>
  <c r="AX1031" i="1"/>
  <c r="AX1030" i="1"/>
  <c r="AX1029" i="1"/>
  <c r="AX1028" i="1"/>
  <c r="AX1027" i="1"/>
  <c r="AX1026" i="1"/>
  <c r="AX1025" i="1"/>
  <c r="AX1024" i="1"/>
  <c r="AX1023" i="1"/>
  <c r="AX1022" i="1"/>
  <c r="AX1021" i="1"/>
  <c r="AX1020" i="1"/>
  <c r="AX1019" i="1"/>
  <c r="AX1018" i="1"/>
  <c r="AX1017" i="1"/>
  <c r="AX1016" i="1"/>
  <c r="AX1015" i="1"/>
  <c r="AX1014" i="1"/>
  <c r="AX1013" i="1"/>
  <c r="AX1012" i="1"/>
  <c r="AX1011" i="1"/>
  <c r="AX1010" i="1"/>
  <c r="AX1009" i="1"/>
  <c r="AX1008" i="1"/>
  <c r="AX1007" i="1"/>
  <c r="AX1006" i="1"/>
  <c r="AX1005" i="1"/>
  <c r="AX1004" i="1"/>
  <c r="AX1003" i="1"/>
  <c r="AX1002" i="1"/>
  <c r="AX1001" i="1"/>
  <c r="AX1000" i="1"/>
  <c r="AX999" i="1"/>
  <c r="AX998" i="1"/>
  <c r="AX997" i="1"/>
  <c r="AX996" i="1"/>
  <c r="AX995" i="1"/>
  <c r="AX994" i="1"/>
  <c r="AX993" i="1"/>
  <c r="AX992" i="1"/>
  <c r="AX991" i="1"/>
  <c r="AX990" i="1"/>
  <c r="AX989" i="1"/>
  <c r="AX988" i="1"/>
  <c r="AX987" i="1"/>
  <c r="AX986" i="1"/>
  <c r="AX985" i="1"/>
  <c r="AX984" i="1"/>
  <c r="AX983" i="1"/>
  <c r="AX982" i="1"/>
  <c r="AX981" i="1"/>
  <c r="AX980" i="1"/>
  <c r="AX979" i="1"/>
  <c r="AX978" i="1"/>
  <c r="AX977" i="1"/>
  <c r="AX976" i="1"/>
  <c r="AX975" i="1"/>
  <c r="AX974" i="1"/>
  <c r="AX973" i="1"/>
  <c r="AX972" i="1"/>
  <c r="AX971" i="1"/>
  <c r="AX970" i="1"/>
  <c r="AX969" i="1"/>
  <c r="AX968" i="1"/>
  <c r="AX967" i="1"/>
  <c r="AX966" i="1"/>
  <c r="AX965" i="1"/>
  <c r="AX964" i="1"/>
  <c r="AX963" i="1"/>
  <c r="AX962" i="1"/>
  <c r="AX961" i="1"/>
  <c r="AX960" i="1"/>
  <c r="AX959" i="1"/>
  <c r="AX958" i="1"/>
  <c r="AX957" i="1"/>
  <c r="AX956" i="1"/>
  <c r="AX955" i="1"/>
  <c r="AX954" i="1"/>
  <c r="AX953" i="1"/>
  <c r="AX952" i="1"/>
  <c r="AX951" i="1"/>
  <c r="AX950" i="1"/>
  <c r="AX949" i="1"/>
  <c r="AX948" i="1"/>
  <c r="AX947" i="1"/>
  <c r="AX946" i="1"/>
  <c r="AX945" i="1"/>
  <c r="AX944" i="1"/>
  <c r="AX943" i="1"/>
  <c r="AX942" i="1"/>
  <c r="AX941" i="1"/>
  <c r="AX940" i="1"/>
  <c r="AX939" i="1"/>
  <c r="AX938" i="1"/>
  <c r="AX937" i="1"/>
  <c r="AX936" i="1"/>
  <c r="AX935" i="1"/>
  <c r="AX934" i="1"/>
  <c r="AX933" i="1"/>
  <c r="AX932" i="1"/>
  <c r="AX931" i="1"/>
  <c r="AX930" i="1"/>
  <c r="AX929" i="1"/>
  <c r="AX928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9" i="1"/>
  <c r="AX908" i="1"/>
  <c r="AX907" i="1"/>
  <c r="AX906" i="1"/>
  <c r="AX905" i="1"/>
  <c r="AX904" i="1"/>
  <c r="AX903" i="1"/>
  <c r="AX902" i="1"/>
  <c r="AX901" i="1"/>
  <c r="AX900" i="1"/>
  <c r="AX899" i="1"/>
  <c r="AX898" i="1"/>
  <c r="AX897" i="1"/>
  <c r="AX896" i="1"/>
  <c r="AX895" i="1"/>
  <c r="AX894" i="1"/>
  <c r="AX893" i="1"/>
  <c r="AX892" i="1"/>
  <c r="AX891" i="1"/>
  <c r="AX890" i="1"/>
  <c r="AX889" i="1"/>
  <c r="AX888" i="1"/>
  <c r="AX887" i="1"/>
  <c r="AX886" i="1"/>
  <c r="AX885" i="1"/>
  <c r="AX884" i="1"/>
  <c r="AX883" i="1"/>
  <c r="AX882" i="1"/>
  <c r="AX881" i="1"/>
  <c r="AX880" i="1"/>
  <c r="AX879" i="1"/>
  <c r="AX878" i="1"/>
  <c r="AX877" i="1"/>
  <c r="AX876" i="1"/>
  <c r="AX875" i="1"/>
  <c r="AX874" i="1"/>
  <c r="AX873" i="1"/>
  <c r="AX872" i="1"/>
  <c r="AX871" i="1"/>
  <c r="AX870" i="1"/>
  <c r="AX869" i="1"/>
  <c r="AX868" i="1"/>
  <c r="AX867" i="1"/>
  <c r="AX866" i="1"/>
  <c r="AX865" i="1"/>
  <c r="AX864" i="1"/>
  <c r="AX863" i="1"/>
  <c r="AX862" i="1"/>
  <c r="AX861" i="1"/>
  <c r="AX860" i="1"/>
  <c r="AX859" i="1"/>
  <c r="AX858" i="1"/>
  <c r="AX857" i="1"/>
  <c r="AX856" i="1"/>
  <c r="AX855" i="1"/>
  <c r="AX854" i="1"/>
  <c r="AX853" i="1"/>
  <c r="AX852" i="1"/>
  <c r="AX851" i="1"/>
  <c r="AX850" i="1"/>
  <c r="AX849" i="1"/>
  <c r="AX848" i="1"/>
  <c r="AX847" i="1"/>
  <c r="AX846" i="1"/>
  <c r="AX845" i="1"/>
  <c r="AX844" i="1"/>
  <c r="AX843" i="1"/>
  <c r="AX842" i="1"/>
  <c r="AX841" i="1"/>
  <c r="AX840" i="1"/>
  <c r="AX839" i="1"/>
  <c r="AX838" i="1"/>
  <c r="AX837" i="1"/>
  <c r="AX836" i="1"/>
  <c r="AX835" i="1"/>
  <c r="AX834" i="1"/>
  <c r="AX833" i="1"/>
  <c r="AX832" i="1"/>
  <c r="AX831" i="1"/>
  <c r="AX830" i="1"/>
  <c r="AX829" i="1"/>
  <c r="AX828" i="1"/>
  <c r="AX827" i="1"/>
  <c r="AX826" i="1"/>
  <c r="AX825" i="1"/>
  <c r="AX824" i="1"/>
  <c r="AX823" i="1"/>
  <c r="AX822" i="1"/>
  <c r="AX821" i="1"/>
  <c r="AX820" i="1"/>
  <c r="AX819" i="1"/>
  <c r="AX818" i="1"/>
  <c r="AX817" i="1"/>
  <c r="AX816" i="1"/>
  <c r="AX815" i="1"/>
  <c r="AX814" i="1"/>
  <c r="AX813" i="1"/>
  <c r="AX812" i="1"/>
  <c r="AX811" i="1"/>
  <c r="AX810" i="1"/>
  <c r="AX809" i="1"/>
  <c r="AX808" i="1"/>
  <c r="AX807" i="1"/>
  <c r="AX806" i="1"/>
  <c r="AX805" i="1"/>
  <c r="AX804" i="1"/>
  <c r="AX803" i="1"/>
  <c r="AX802" i="1"/>
  <c r="AX801" i="1"/>
  <c r="AX800" i="1"/>
  <c r="AX799" i="1"/>
  <c r="AX798" i="1"/>
  <c r="AX797" i="1"/>
  <c r="AX796" i="1"/>
  <c r="AX795" i="1"/>
  <c r="AX794" i="1"/>
  <c r="AX793" i="1"/>
  <c r="AX792" i="1"/>
  <c r="AX791" i="1"/>
  <c r="AX790" i="1"/>
  <c r="AX789" i="1"/>
  <c r="AX788" i="1"/>
  <c r="AX787" i="1"/>
  <c r="AX786" i="1"/>
  <c r="AX785" i="1"/>
  <c r="AX784" i="1"/>
  <c r="AX783" i="1"/>
  <c r="AX782" i="1"/>
  <c r="AX781" i="1"/>
  <c r="AX780" i="1"/>
  <c r="AX779" i="1"/>
  <c r="AX778" i="1"/>
  <c r="AX777" i="1"/>
  <c r="AX776" i="1"/>
  <c r="AX775" i="1"/>
  <c r="AX774" i="1"/>
  <c r="AX773" i="1"/>
  <c r="AX772" i="1"/>
  <c r="AX771" i="1"/>
  <c r="AX770" i="1"/>
  <c r="AX769" i="1"/>
  <c r="AX768" i="1"/>
  <c r="AX767" i="1"/>
  <c r="AX766" i="1"/>
  <c r="AX765" i="1"/>
  <c r="AX764" i="1"/>
  <c r="AX763" i="1"/>
  <c r="AX762" i="1"/>
  <c r="AX761" i="1"/>
  <c r="AX760" i="1"/>
  <c r="AX759" i="1"/>
  <c r="AX758" i="1"/>
  <c r="AX757" i="1"/>
  <c r="AX756" i="1"/>
  <c r="AX755" i="1"/>
  <c r="AX754" i="1"/>
  <c r="AX753" i="1"/>
  <c r="AX752" i="1"/>
  <c r="AX751" i="1"/>
  <c r="AX750" i="1"/>
  <c r="AX749" i="1"/>
  <c r="AX748" i="1"/>
  <c r="AX747" i="1"/>
  <c r="AX746" i="1"/>
  <c r="AX745" i="1"/>
  <c r="AX744" i="1"/>
  <c r="AX743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10" i="1"/>
  <c r="AX709" i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6" i="1"/>
  <c r="AX695" i="1"/>
  <c r="AX694" i="1"/>
  <c r="AX693" i="1"/>
  <c r="AX692" i="1"/>
  <c r="AX691" i="1"/>
  <c r="AX690" i="1"/>
  <c r="AX689" i="1"/>
  <c r="AX688" i="1"/>
  <c r="AX687" i="1"/>
  <c r="AX686" i="1"/>
  <c r="AX685" i="1"/>
  <c r="AX684" i="1"/>
  <c r="AX683" i="1"/>
  <c r="AX682" i="1"/>
  <c r="AX681" i="1"/>
  <c r="AX680" i="1"/>
  <c r="AX679" i="1"/>
  <c r="AX678" i="1"/>
  <c r="AX677" i="1"/>
  <c r="AX676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59" i="1"/>
  <c r="AX658" i="1"/>
  <c r="AX657" i="1"/>
  <c r="AX656" i="1"/>
  <c r="AX655" i="1"/>
  <c r="AX654" i="1"/>
  <c r="AX653" i="1"/>
  <c r="AX652" i="1"/>
  <c r="AX651" i="1"/>
  <c r="AX650" i="1"/>
  <c r="AX649" i="1"/>
  <c r="AX648" i="1"/>
  <c r="AX647" i="1"/>
  <c r="AX646" i="1"/>
  <c r="AX645" i="1"/>
  <c r="AX644" i="1"/>
  <c r="AX643" i="1"/>
  <c r="AX642" i="1"/>
  <c r="AX641" i="1"/>
  <c r="AX640" i="1"/>
  <c r="AX639" i="1"/>
  <c r="AX638" i="1"/>
  <c r="AX637" i="1"/>
  <c r="AX636" i="1"/>
  <c r="AX635" i="1"/>
  <c r="AX634" i="1"/>
  <c r="AX633" i="1"/>
  <c r="AX632" i="1"/>
  <c r="AX631" i="1"/>
  <c r="AX630" i="1"/>
  <c r="AX629" i="1"/>
  <c r="AX628" i="1"/>
  <c r="AX627" i="1"/>
  <c r="AX626" i="1"/>
  <c r="AX625" i="1"/>
  <c r="AX624" i="1"/>
  <c r="AX623" i="1"/>
  <c r="AX622" i="1"/>
  <c r="AX621" i="1"/>
  <c r="AX620" i="1"/>
  <c r="AX619" i="1"/>
  <c r="AX618" i="1"/>
  <c r="AX617" i="1"/>
  <c r="AX616" i="1"/>
  <c r="AX615" i="1"/>
  <c r="AX614" i="1"/>
  <c r="AX613" i="1"/>
  <c r="AX612" i="1"/>
  <c r="AX611" i="1"/>
  <c r="AX610" i="1"/>
  <c r="AX609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3" i="1"/>
  <c r="AX502" i="1"/>
  <c r="AX501" i="1"/>
  <c r="AX500" i="1"/>
  <c r="AX499" i="1"/>
  <c r="AX498" i="1"/>
  <c r="AX497" i="1"/>
  <c r="AX496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1" i="1"/>
  <c r="AX440" i="1"/>
  <c r="AX439" i="1"/>
  <c r="AX438" i="1"/>
  <c r="AX437" i="1"/>
  <c r="AX436" i="1"/>
  <c r="AX435" i="1"/>
  <c r="AX434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20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400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1466" i="1"/>
  <c r="AT1466" i="1" l="1"/>
  <c r="O41" i="26" l="1"/>
  <c r="A43" i="47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L43" i="47"/>
  <c r="L33" i="47"/>
  <c r="A43" i="46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15" i="46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51" i="45"/>
  <c r="L17" i="44"/>
  <c r="L16" i="44"/>
  <c r="I30" i="44"/>
  <c r="I31" i="44"/>
  <c r="I32" i="44"/>
  <c r="I33" i="44"/>
  <c r="I34" i="44"/>
  <c r="I35" i="44"/>
  <c r="I36" i="44"/>
  <c r="I37" i="44"/>
  <c r="I38" i="44"/>
  <c r="L3" i="44"/>
  <c r="L2" i="44"/>
  <c r="L1" i="44"/>
  <c r="AS5460" i="1" l="1"/>
  <c r="AT5460" i="1"/>
  <c r="AO5460" i="1"/>
  <c r="AU5460" i="1" l="1"/>
  <c r="AT5443" i="1"/>
  <c r="AT5444" i="1"/>
  <c r="AT5445" i="1"/>
  <c r="AT5446" i="1"/>
  <c r="AT5447" i="1"/>
  <c r="AT5448" i="1"/>
  <c r="AT5449" i="1"/>
  <c r="AT5450" i="1"/>
  <c r="AT5451" i="1"/>
  <c r="AT5452" i="1"/>
  <c r="AT5453" i="1"/>
  <c r="AT5454" i="1"/>
  <c r="AT5455" i="1"/>
  <c r="AT5456" i="1"/>
  <c r="AT5457" i="1"/>
  <c r="AT5458" i="1"/>
  <c r="AT5459" i="1"/>
  <c r="AT5461" i="1"/>
  <c r="AT5462" i="1"/>
  <c r="AT5463" i="1"/>
  <c r="AT5464" i="1"/>
  <c r="AT5465" i="1"/>
  <c r="AT5466" i="1"/>
  <c r="AT5467" i="1"/>
  <c r="AT5468" i="1"/>
  <c r="AT5469" i="1"/>
  <c r="AT5470" i="1"/>
  <c r="AT5471" i="1"/>
  <c r="AT5472" i="1"/>
  <c r="AT5473" i="1"/>
  <c r="AT5474" i="1"/>
  <c r="AT5475" i="1"/>
  <c r="AT5476" i="1"/>
  <c r="AT5477" i="1"/>
  <c r="AT5478" i="1"/>
  <c r="AT5479" i="1"/>
  <c r="AT5480" i="1"/>
  <c r="AT5481" i="1"/>
  <c r="AT5482" i="1"/>
  <c r="AT5483" i="1"/>
  <c r="AT5484" i="1"/>
  <c r="AT5485" i="1"/>
  <c r="AT5486" i="1"/>
  <c r="AT5487" i="1"/>
  <c r="AT5488" i="1"/>
  <c r="AT5489" i="1"/>
  <c r="AT5490" i="1"/>
  <c r="AT5491" i="1"/>
  <c r="AT5492" i="1"/>
  <c r="AT5493" i="1"/>
  <c r="AT5494" i="1"/>
  <c r="AT5495" i="1"/>
  <c r="AT5496" i="1"/>
  <c r="AT5497" i="1"/>
  <c r="AT5498" i="1"/>
  <c r="AT5499" i="1"/>
  <c r="AT5500" i="1"/>
  <c r="AT5501" i="1"/>
  <c r="AT5502" i="1"/>
  <c r="AT5503" i="1"/>
  <c r="AS5443" i="1"/>
  <c r="AS5453" i="1"/>
  <c r="AS5455" i="1"/>
  <c r="AS5457" i="1"/>
  <c r="AS5458" i="1"/>
  <c r="AS5461" i="1"/>
  <c r="AS5462" i="1"/>
  <c r="AS5463" i="1"/>
  <c r="AS5464" i="1"/>
  <c r="AS5465" i="1"/>
  <c r="AS5466" i="1"/>
  <c r="AS5467" i="1"/>
  <c r="AS5468" i="1"/>
  <c r="AS5472" i="1"/>
  <c r="AS5475" i="1"/>
  <c r="AS5476" i="1"/>
  <c r="AS5477" i="1"/>
  <c r="AS5478" i="1"/>
  <c r="AS5480" i="1"/>
  <c r="AS5482" i="1"/>
  <c r="AS5485" i="1"/>
  <c r="AS5486" i="1"/>
  <c r="AS5487" i="1"/>
  <c r="AS5492" i="1"/>
  <c r="AS5494" i="1"/>
  <c r="AS5496" i="1"/>
  <c r="AS5497" i="1"/>
  <c r="AS5501" i="1"/>
  <c r="AN5493" i="1"/>
  <c r="AO5493" i="1"/>
  <c r="AN5494" i="1"/>
  <c r="AO5494" i="1"/>
  <c r="AN5495" i="1"/>
  <c r="AO5495" i="1"/>
  <c r="AO5490" i="1"/>
  <c r="AO5491" i="1"/>
  <c r="AO5492" i="1"/>
  <c r="AO5496" i="1"/>
  <c r="AO5497" i="1"/>
  <c r="AO5498" i="1"/>
  <c r="AO5499" i="1"/>
  <c r="AO5500" i="1"/>
  <c r="AO5501" i="1"/>
  <c r="AO5502" i="1"/>
  <c r="AO5503" i="1"/>
  <c r="AO5480" i="1"/>
  <c r="AO5481" i="1"/>
  <c r="AO5482" i="1"/>
  <c r="AO5483" i="1"/>
  <c r="AO5484" i="1"/>
  <c r="AO5485" i="1"/>
  <c r="AO5486" i="1"/>
  <c r="AO5487" i="1"/>
  <c r="AO5488" i="1"/>
  <c r="AO548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6" i="1"/>
  <c r="AN5497" i="1"/>
  <c r="AN5498" i="1"/>
  <c r="AN5499" i="1"/>
  <c r="AN5500" i="1"/>
  <c r="AN5501" i="1"/>
  <c r="AN5502" i="1"/>
  <c r="AN5503" i="1"/>
  <c r="AO5442" i="1"/>
  <c r="AO5443" i="1"/>
  <c r="AO5444" i="1"/>
  <c r="AN5461" i="1"/>
  <c r="AO5461" i="1"/>
  <c r="AN5462" i="1"/>
  <c r="AO5462" i="1"/>
  <c r="AN5463" i="1"/>
  <c r="AO5463" i="1"/>
  <c r="AN5464" i="1"/>
  <c r="AO5464" i="1"/>
  <c r="AN5465" i="1"/>
  <c r="AO5465" i="1"/>
  <c r="AN5466" i="1"/>
  <c r="AO5466" i="1"/>
  <c r="AN5467" i="1"/>
  <c r="AO5467" i="1"/>
  <c r="AN5468" i="1"/>
  <c r="AO5468" i="1"/>
  <c r="AN5469" i="1"/>
  <c r="AO5469" i="1"/>
  <c r="AN5470" i="1"/>
  <c r="AO5470" i="1"/>
  <c r="AN5471" i="1"/>
  <c r="AO5471" i="1"/>
  <c r="AN5472" i="1"/>
  <c r="AO5472" i="1"/>
  <c r="AN5473" i="1"/>
  <c r="AO5473" i="1"/>
  <c r="AN5474" i="1"/>
  <c r="AO5474" i="1"/>
  <c r="AN5475" i="1"/>
  <c r="AO5475" i="1"/>
  <c r="AN5476" i="1"/>
  <c r="AO5476" i="1"/>
  <c r="AN5477" i="1"/>
  <c r="AO5477" i="1"/>
  <c r="AN5478" i="1"/>
  <c r="AO5478" i="1"/>
  <c r="AN5479" i="1"/>
  <c r="AO5479" i="1"/>
  <c r="AO5453" i="1"/>
  <c r="AO5454" i="1"/>
  <c r="AO5455" i="1"/>
  <c r="AO5456" i="1"/>
  <c r="AO5457" i="1"/>
  <c r="AO5458" i="1"/>
  <c r="AO5459" i="1"/>
  <c r="AU5492" i="1" l="1"/>
  <c r="AU5476" i="1"/>
  <c r="AU5468" i="1"/>
  <c r="AU5494" i="1"/>
  <c r="AU5487" i="1"/>
  <c r="AU5463" i="1"/>
  <c r="AU5455" i="1"/>
  <c r="AU5497" i="1"/>
  <c r="AU5482" i="1"/>
  <c r="AU5466" i="1"/>
  <c r="AU5458" i="1"/>
  <c r="AU5480" i="1"/>
  <c r="AU5472" i="1"/>
  <c r="AU5464" i="1"/>
  <c r="AU5496" i="1"/>
  <c r="AU5465" i="1"/>
  <c r="AU5457" i="1"/>
  <c r="AU5501" i="1"/>
  <c r="AU5486" i="1"/>
  <c r="AU5478" i="1"/>
  <c r="AU5462" i="1"/>
  <c r="AU5485" i="1"/>
  <c r="AU5477" i="1"/>
  <c r="AU5461" i="1"/>
  <c r="AU5453" i="1"/>
  <c r="AU5475" i="1"/>
  <c r="AU5467" i="1"/>
  <c r="AU5443" i="1"/>
  <c r="AO5445" i="1" l="1"/>
  <c r="AO5446" i="1"/>
  <c r="AO5447" i="1"/>
  <c r="AO5448" i="1"/>
  <c r="AO5449" i="1"/>
  <c r="AO5450" i="1"/>
  <c r="AO5451" i="1"/>
  <c r="AO545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V5486" i="1" l="1"/>
  <c r="AV5466" i="1"/>
  <c r="G5443" i="1"/>
  <c r="G5444" i="1"/>
  <c r="G5445" i="1"/>
  <c r="G5446" i="1"/>
  <c r="G5447" i="1"/>
  <c r="G5448" i="1"/>
  <c r="G5449" i="1"/>
  <c r="G5450" i="1"/>
  <c r="AW5450" i="1" s="1"/>
  <c r="G5451" i="1"/>
  <c r="G5452" i="1"/>
  <c r="AW5452" i="1" s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AN5394" i="1"/>
  <c r="AN5121" i="1"/>
  <c r="AV5443" i="1"/>
  <c r="AV5458" i="1"/>
  <c r="AV5480" i="1"/>
  <c r="AV5478" i="1"/>
  <c r="AV5482" i="1"/>
  <c r="AV5472" i="1"/>
  <c r="AV5485" i="1"/>
  <c r="AV5455" i="1"/>
  <c r="AV5465" i="1"/>
  <c r="AV5497" i="1"/>
  <c r="AV5487" i="1"/>
  <c r="AV5501" i="1"/>
  <c r="AV5453" i="1"/>
  <c r="AV5494" i="1" l="1"/>
  <c r="AV5462" i="1"/>
  <c r="AV5461" i="1"/>
  <c r="AV5463" i="1"/>
  <c r="AV5483" i="1" l="1"/>
  <c r="AS5491" i="1"/>
  <c r="AU5491" i="1" s="1"/>
  <c r="AS5489" i="1"/>
  <c r="AU5489" i="1" s="1"/>
  <c r="AS5502" i="1" l="1"/>
  <c r="AU5502" i="1" s="1"/>
  <c r="AS5479" i="1"/>
  <c r="AU5479" i="1" s="1"/>
  <c r="AS5469" i="1"/>
  <c r="AU5469" i="1" s="1"/>
  <c r="AS5446" i="1"/>
  <c r="AU5446" i="1" s="1"/>
  <c r="AS5447" i="1"/>
  <c r="AU5447" i="1" s="1"/>
  <c r="AS5483" i="1"/>
  <c r="AU5483" i="1" s="1"/>
  <c r="AS5495" i="1"/>
  <c r="AU5495" i="1" s="1"/>
  <c r="AS5473" i="1"/>
  <c r="AU5473" i="1" s="1"/>
  <c r="AS5450" i="1"/>
  <c r="AU5450" i="1" s="1"/>
  <c r="AS5488" i="1"/>
  <c r="AU5488" i="1" s="1"/>
  <c r="AV5447" i="1"/>
  <c r="AV5451" i="1"/>
  <c r="AV5448" i="1"/>
  <c r="AV5450" i="1"/>
  <c r="AV5446" i="1"/>
  <c r="AV5471" i="1"/>
  <c r="AV5489" i="1"/>
  <c r="AV5459" i="1"/>
  <c r="AV5454" i="1"/>
  <c r="AV5449" i="1"/>
  <c r="AV5444" i="1"/>
  <c r="AV5456" i="1"/>
  <c r="AV5479" i="1"/>
  <c r="AV5473" i="1"/>
  <c r="AS5456" i="1"/>
  <c r="AU5456" i="1" s="1"/>
  <c r="AS5481" i="1"/>
  <c r="AU5481" i="1" s="1"/>
  <c r="AS5448" i="1"/>
  <c r="AU5448" i="1" s="1"/>
  <c r="AS5474" i="1"/>
  <c r="AU5474" i="1" s="1"/>
  <c r="AS5498" i="1"/>
  <c r="AU5498" i="1" s="1"/>
  <c r="AS5500" i="1"/>
  <c r="AU5500" i="1" s="1"/>
  <c r="AS5490" i="1"/>
  <c r="AU5490" i="1" s="1"/>
  <c r="AS5445" i="1"/>
  <c r="AU5445" i="1" s="1"/>
  <c r="AS5451" i="1"/>
  <c r="AU5451" i="1" s="1"/>
  <c r="AS5454" i="1"/>
  <c r="AU5454" i="1" s="1"/>
  <c r="AS5503" i="1"/>
  <c r="AU5503" i="1" s="1"/>
  <c r="AS5444" i="1"/>
  <c r="AU5444" i="1" s="1"/>
  <c r="AS5493" i="1"/>
  <c r="AU5493" i="1" s="1"/>
  <c r="AS5470" i="1"/>
  <c r="AU5470" i="1" s="1"/>
  <c r="AS5459" i="1"/>
  <c r="AU5459" i="1" s="1"/>
  <c r="AS5471" i="1"/>
  <c r="AU5471" i="1" s="1"/>
  <c r="AS5484" i="1"/>
  <c r="AU5484" i="1" s="1"/>
  <c r="AS5449" i="1"/>
  <c r="AU5449" i="1" s="1"/>
  <c r="AS5499" i="1"/>
  <c r="AU5499" i="1" s="1"/>
  <c r="AS5452" i="1"/>
  <c r="AU5452" i="1" s="1"/>
  <c r="AT5442" i="1"/>
  <c r="AN5442" i="1"/>
  <c r="G5442" i="1"/>
  <c r="AO5441" i="1"/>
  <c r="K59" i="53" l="1"/>
  <c r="K60" i="53"/>
  <c r="K61" i="53"/>
  <c r="K62" i="53"/>
  <c r="K63" i="53"/>
  <c r="K6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K48" i="53"/>
  <c r="K49" i="53"/>
  <c r="K50" i="53"/>
  <c r="K51" i="53"/>
  <c r="K52" i="53"/>
  <c r="K53" i="53"/>
  <c r="K54" i="53"/>
  <c r="K55" i="53"/>
  <c r="K56" i="53"/>
  <c r="K57" i="53"/>
  <c r="K58" i="53"/>
  <c r="K14" i="53"/>
  <c r="AT5411" i="1" l="1"/>
  <c r="G5436" i="1"/>
  <c r="G5437" i="1"/>
  <c r="G5438" i="1"/>
  <c r="G5439" i="1"/>
  <c r="G5440" i="1"/>
  <c r="AV5460" i="1" l="1"/>
  <c r="AV5475" i="1"/>
  <c r="AV5476" i="1"/>
  <c r="AT5357" i="1"/>
  <c r="AV5499" i="1" l="1"/>
  <c r="AV5457" i="1"/>
  <c r="AV5503" i="1"/>
  <c r="AV5469" i="1"/>
  <c r="AV5467" i="1"/>
  <c r="AV5464" i="1"/>
  <c r="AV5468" i="1"/>
  <c r="AV5492" i="1"/>
  <c r="I5318" i="1"/>
  <c r="I5319" i="1"/>
  <c r="I5320" i="1"/>
  <c r="I5321" i="1"/>
  <c r="I5322" i="1"/>
  <c r="I5323" i="1"/>
  <c r="I5324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AV5481" i="1" l="1"/>
  <c r="AV5495" i="1"/>
  <c r="AV5477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J4" i="26" l="1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J22" i="26"/>
  <c r="K22" i="26"/>
  <c r="L22" i="26"/>
  <c r="J23" i="26"/>
  <c r="K23" i="26"/>
  <c r="L23" i="26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I39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J47" i="26"/>
  <c r="K47" i="26"/>
  <c r="L47" i="26"/>
  <c r="J48" i="26"/>
  <c r="K48" i="26"/>
  <c r="L48" i="26"/>
  <c r="J49" i="26"/>
  <c r="K49" i="26"/>
  <c r="L49" i="26"/>
  <c r="I50" i="26"/>
  <c r="J50" i="26"/>
  <c r="K50" i="26"/>
  <c r="L50" i="26"/>
  <c r="I51" i="26"/>
  <c r="J51" i="26"/>
  <c r="K51" i="26"/>
  <c r="L51" i="26"/>
  <c r="I52" i="26"/>
  <c r="J52" i="26"/>
  <c r="K52" i="26"/>
  <c r="L52" i="26"/>
  <c r="I53" i="26"/>
  <c r="J53" i="26"/>
  <c r="K53" i="26"/>
  <c r="L53" i="26"/>
  <c r="I54" i="26"/>
  <c r="J54" i="26"/>
  <c r="K54" i="26"/>
  <c r="L54" i="26"/>
  <c r="I55" i="26"/>
  <c r="J55" i="26"/>
  <c r="K55" i="26"/>
  <c r="L55" i="26"/>
  <c r="I56" i="26"/>
  <c r="J56" i="26"/>
  <c r="K56" i="26"/>
  <c r="L56" i="26"/>
  <c r="I57" i="26"/>
  <c r="J57" i="26"/>
  <c r="K57" i="26"/>
  <c r="L57" i="26"/>
  <c r="I58" i="26"/>
  <c r="J58" i="26"/>
  <c r="K58" i="26"/>
  <c r="L58" i="26"/>
  <c r="I59" i="26"/>
  <c r="J59" i="26"/>
  <c r="K59" i="26"/>
  <c r="L59" i="26"/>
  <c r="I60" i="26"/>
  <c r="J60" i="26"/>
  <c r="K60" i="26"/>
  <c r="L60" i="26"/>
  <c r="I61" i="26"/>
  <c r="J61" i="26"/>
  <c r="K61" i="26"/>
  <c r="L61" i="26"/>
  <c r="I62" i="26"/>
  <c r="J62" i="26"/>
  <c r="K62" i="26"/>
  <c r="L62" i="26"/>
  <c r="I63" i="26"/>
  <c r="J63" i="26"/>
  <c r="K63" i="26"/>
  <c r="L63" i="26"/>
  <c r="I64" i="26"/>
  <c r="J64" i="26"/>
  <c r="K64" i="26"/>
  <c r="L64" i="26"/>
  <c r="I65" i="26"/>
  <c r="J65" i="26"/>
  <c r="K65" i="26"/>
  <c r="L65" i="26"/>
  <c r="I66" i="26"/>
  <c r="J66" i="26"/>
  <c r="K66" i="26"/>
  <c r="L66" i="26"/>
  <c r="I67" i="26"/>
  <c r="J67" i="26"/>
  <c r="K67" i="26"/>
  <c r="L67" i="26"/>
  <c r="I68" i="26"/>
  <c r="J68" i="26"/>
  <c r="K68" i="26"/>
  <c r="L68" i="26"/>
  <c r="I69" i="26"/>
  <c r="J69" i="26"/>
  <c r="K69" i="26"/>
  <c r="L69" i="26"/>
  <c r="I70" i="26"/>
  <c r="J70" i="26"/>
  <c r="K70" i="26"/>
  <c r="L70" i="26"/>
  <c r="I71" i="26"/>
  <c r="J71" i="26"/>
  <c r="K71" i="26"/>
  <c r="L71" i="26"/>
  <c r="A14" i="47" l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L37" i="47"/>
  <c r="L40" i="47"/>
  <c r="A33" i="47" l="1"/>
  <c r="A34" i="47" s="1"/>
  <c r="A35" i="47" s="1"/>
  <c r="A36" i="47" s="1"/>
  <c r="A37" i="47" s="1"/>
  <c r="A38" i="47" s="1"/>
  <c r="A39" i="47" s="1"/>
  <c r="A40" i="47" s="1"/>
  <c r="A41" i="47" s="1"/>
  <c r="A42" i="47" s="1"/>
  <c r="A59" i="47" s="1"/>
  <c r="AV5346" i="1"/>
  <c r="AV5488" i="1"/>
  <c r="H71" i="26"/>
  <c r="G71" i="26"/>
  <c r="F71" i="26"/>
  <c r="H70" i="26"/>
  <c r="G70" i="26"/>
  <c r="F70" i="26"/>
  <c r="H69" i="26"/>
  <c r="G69" i="26"/>
  <c r="F69" i="26"/>
  <c r="H68" i="26"/>
  <c r="G68" i="26"/>
  <c r="F68" i="26"/>
  <c r="H67" i="26"/>
  <c r="G67" i="26"/>
  <c r="F67" i="26"/>
  <c r="O67" i="26" s="1"/>
  <c r="H66" i="26"/>
  <c r="G66" i="26"/>
  <c r="F66" i="26"/>
  <c r="H65" i="26"/>
  <c r="G65" i="26"/>
  <c r="F65" i="26"/>
  <c r="H64" i="26"/>
  <c r="G64" i="26"/>
  <c r="F64" i="26"/>
  <c r="H63" i="26"/>
  <c r="G63" i="26"/>
  <c r="F63" i="26"/>
  <c r="H62" i="26"/>
  <c r="G62" i="26"/>
  <c r="F62" i="26"/>
  <c r="O62" i="26" s="1"/>
  <c r="H61" i="26"/>
  <c r="G61" i="26"/>
  <c r="F61" i="26"/>
  <c r="H60" i="26"/>
  <c r="G60" i="26"/>
  <c r="F60" i="26"/>
  <c r="H59" i="26"/>
  <c r="G59" i="26"/>
  <c r="F59" i="26"/>
  <c r="O59" i="26" s="1"/>
  <c r="H58" i="26"/>
  <c r="G58" i="26"/>
  <c r="F58" i="26"/>
  <c r="H57" i="26"/>
  <c r="G57" i="26"/>
  <c r="F57" i="26"/>
  <c r="H56" i="26"/>
  <c r="G56" i="26"/>
  <c r="F56" i="26"/>
  <c r="H55" i="26"/>
  <c r="G55" i="26"/>
  <c r="F55" i="26"/>
  <c r="H54" i="26"/>
  <c r="G54" i="26"/>
  <c r="F54" i="26"/>
  <c r="O54" i="26" s="1"/>
  <c r="H53" i="26"/>
  <c r="G53" i="26"/>
  <c r="F53" i="26"/>
  <c r="H52" i="26"/>
  <c r="G52" i="26"/>
  <c r="F52" i="26"/>
  <c r="H51" i="26"/>
  <c r="G51" i="26"/>
  <c r="F51" i="26"/>
  <c r="O51" i="26" s="1"/>
  <c r="H50" i="26"/>
  <c r="G50" i="26"/>
  <c r="F50" i="26"/>
  <c r="I49" i="26"/>
  <c r="H49" i="26"/>
  <c r="G49" i="26"/>
  <c r="F49" i="26"/>
  <c r="I48" i="26"/>
  <c r="H48" i="26"/>
  <c r="G48" i="26"/>
  <c r="F48" i="26"/>
  <c r="I47" i="26"/>
  <c r="H47" i="26"/>
  <c r="G47" i="26"/>
  <c r="F47" i="26"/>
  <c r="I46" i="26"/>
  <c r="H46" i="26"/>
  <c r="G46" i="26"/>
  <c r="F46" i="26"/>
  <c r="I45" i="26"/>
  <c r="H45" i="26"/>
  <c r="G45" i="26"/>
  <c r="F45" i="26"/>
  <c r="I44" i="26"/>
  <c r="H44" i="26"/>
  <c r="G44" i="26"/>
  <c r="F44" i="26"/>
  <c r="I43" i="26"/>
  <c r="H43" i="26"/>
  <c r="G43" i="26"/>
  <c r="F43" i="26"/>
  <c r="I42" i="26"/>
  <c r="H42" i="26"/>
  <c r="G42" i="26"/>
  <c r="F42" i="26"/>
  <c r="I41" i="26"/>
  <c r="H41" i="26"/>
  <c r="G41" i="26"/>
  <c r="F41" i="26"/>
  <c r="I40" i="26"/>
  <c r="H40" i="26"/>
  <c r="G40" i="26"/>
  <c r="F40" i="26"/>
  <c r="H39" i="26"/>
  <c r="G39" i="26"/>
  <c r="F39" i="26"/>
  <c r="I38" i="26"/>
  <c r="H38" i="26"/>
  <c r="G38" i="26"/>
  <c r="F38" i="26"/>
  <c r="I37" i="26"/>
  <c r="H37" i="26"/>
  <c r="G37" i="26"/>
  <c r="F37" i="26"/>
  <c r="I36" i="26"/>
  <c r="H36" i="26"/>
  <c r="G36" i="26"/>
  <c r="F36" i="26"/>
  <c r="I35" i="26"/>
  <c r="H35" i="26"/>
  <c r="G35" i="26"/>
  <c r="F35" i="26"/>
  <c r="I34" i="26"/>
  <c r="H34" i="26"/>
  <c r="G34" i="26"/>
  <c r="F34" i="26"/>
  <c r="I33" i="26"/>
  <c r="H33" i="26"/>
  <c r="G33" i="26"/>
  <c r="F33" i="26"/>
  <c r="I32" i="26"/>
  <c r="H32" i="26"/>
  <c r="G32" i="26"/>
  <c r="F32" i="26"/>
  <c r="I31" i="26"/>
  <c r="H31" i="26"/>
  <c r="G31" i="26"/>
  <c r="F31" i="26"/>
  <c r="I30" i="26"/>
  <c r="H30" i="26"/>
  <c r="G30" i="26"/>
  <c r="F30" i="26"/>
  <c r="I29" i="26"/>
  <c r="H29" i="26"/>
  <c r="G29" i="26"/>
  <c r="F29" i="26"/>
  <c r="I28" i="26"/>
  <c r="H28" i="26"/>
  <c r="G28" i="26"/>
  <c r="F28" i="26"/>
  <c r="I27" i="26"/>
  <c r="H27" i="26"/>
  <c r="G27" i="26"/>
  <c r="F27" i="26"/>
  <c r="I26" i="26"/>
  <c r="H26" i="26"/>
  <c r="G26" i="26"/>
  <c r="F26" i="26"/>
  <c r="I25" i="26"/>
  <c r="H25" i="26"/>
  <c r="G25" i="26"/>
  <c r="F25" i="26"/>
  <c r="I24" i="26"/>
  <c r="H24" i="26"/>
  <c r="G24" i="26"/>
  <c r="F24" i="26"/>
  <c r="I23" i="26"/>
  <c r="H23" i="26"/>
  <c r="G23" i="26"/>
  <c r="F23" i="26"/>
  <c r="I22" i="26"/>
  <c r="H22" i="26"/>
  <c r="G22" i="26"/>
  <c r="F22" i="26"/>
  <c r="I21" i="26"/>
  <c r="H21" i="26"/>
  <c r="G21" i="26"/>
  <c r="F21" i="26"/>
  <c r="I20" i="26"/>
  <c r="H20" i="26"/>
  <c r="G20" i="26"/>
  <c r="F20" i="26"/>
  <c r="I19" i="26"/>
  <c r="H19" i="26"/>
  <c r="G19" i="26"/>
  <c r="F19" i="26"/>
  <c r="I18" i="26"/>
  <c r="H18" i="26"/>
  <c r="G18" i="26"/>
  <c r="F18" i="26"/>
  <c r="I17" i="26"/>
  <c r="H17" i="26"/>
  <c r="G17" i="26"/>
  <c r="F17" i="26"/>
  <c r="I16" i="26"/>
  <c r="H16" i="26"/>
  <c r="G16" i="26"/>
  <c r="F16" i="26"/>
  <c r="I15" i="26"/>
  <c r="H15" i="26"/>
  <c r="G15" i="26"/>
  <c r="F15" i="26"/>
  <c r="I14" i="26"/>
  <c r="H14" i="26"/>
  <c r="G14" i="26"/>
  <c r="F14" i="26"/>
  <c r="I13" i="26"/>
  <c r="H13" i="26"/>
  <c r="G13" i="26"/>
  <c r="F13" i="26"/>
  <c r="I12" i="26"/>
  <c r="H12" i="26"/>
  <c r="G12" i="26"/>
  <c r="F12" i="26"/>
  <c r="I11" i="26"/>
  <c r="H11" i="26"/>
  <c r="G11" i="26"/>
  <c r="F11" i="26"/>
  <c r="I10" i="26"/>
  <c r="H10" i="26"/>
  <c r="G10" i="26"/>
  <c r="F10" i="26"/>
  <c r="I9" i="26"/>
  <c r="H9" i="26"/>
  <c r="G9" i="26"/>
  <c r="F9" i="26"/>
  <c r="I8" i="26"/>
  <c r="H8" i="26"/>
  <c r="G8" i="26"/>
  <c r="F8" i="26"/>
  <c r="I7" i="26"/>
  <c r="H7" i="26"/>
  <c r="G7" i="26"/>
  <c r="F7" i="26"/>
  <c r="I6" i="26"/>
  <c r="H6" i="26"/>
  <c r="G6" i="26"/>
  <c r="F6" i="26"/>
  <c r="I5" i="26"/>
  <c r="H5" i="26"/>
  <c r="G5" i="26"/>
  <c r="F5" i="26"/>
  <c r="I4" i="26"/>
  <c r="H4" i="26"/>
  <c r="G4" i="26"/>
  <c r="F4" i="26"/>
  <c r="L3" i="26"/>
  <c r="K3" i="26"/>
  <c r="J3" i="26"/>
  <c r="I3" i="26"/>
  <c r="H3" i="26"/>
  <c r="G3" i="26"/>
  <c r="O4" i="26" l="1"/>
  <c r="O10" i="26"/>
  <c r="O16" i="26"/>
  <c r="O22" i="26"/>
  <c r="O28" i="26"/>
  <c r="O34" i="26"/>
  <c r="O53" i="26"/>
  <c r="O61" i="26"/>
  <c r="O69" i="26"/>
  <c r="O43" i="26"/>
  <c r="O49" i="26"/>
  <c r="O13" i="26"/>
  <c r="O19" i="26"/>
  <c r="O25" i="26"/>
  <c r="O31" i="26"/>
  <c r="O37" i="26"/>
  <c r="O57" i="26"/>
  <c r="O65" i="26"/>
  <c r="O7" i="26"/>
  <c r="O55" i="26"/>
  <c r="O63" i="26"/>
  <c r="O71" i="26"/>
  <c r="O40" i="26"/>
  <c r="O46" i="26"/>
  <c r="O50" i="26"/>
  <c r="O58" i="26"/>
  <c r="O44" i="26"/>
  <c r="O47" i="26"/>
  <c r="O66" i="26"/>
  <c r="O5" i="26"/>
  <c r="O8" i="26"/>
  <c r="O14" i="26"/>
  <c r="O17" i="26"/>
  <c r="O20" i="26"/>
  <c r="O23" i="26"/>
  <c r="O26" i="26"/>
  <c r="O29" i="26"/>
  <c r="O32" i="26"/>
  <c r="O35" i="26"/>
  <c r="O38" i="26"/>
  <c r="O11" i="26"/>
  <c r="O42" i="26"/>
  <c r="O45" i="26"/>
  <c r="O39" i="26"/>
  <c r="O48" i="26"/>
  <c r="O70" i="26"/>
  <c r="O12" i="26"/>
  <c r="O36" i="26"/>
  <c r="O9" i="26"/>
  <c r="O64" i="26"/>
  <c r="O6" i="26"/>
  <c r="O15" i="26"/>
  <c r="O18" i="26"/>
  <c r="O21" i="26"/>
  <c r="O24" i="26"/>
  <c r="O27" i="26"/>
  <c r="O30" i="26"/>
  <c r="O33" i="26"/>
  <c r="O52" i="26"/>
  <c r="O56" i="26"/>
  <c r="O60" i="26"/>
  <c r="O68" i="26"/>
  <c r="AS5442" i="1"/>
  <c r="AU5442" i="1" s="1"/>
  <c r="AS5441" i="1"/>
  <c r="AS4561" i="1"/>
  <c r="AS4232" i="1"/>
  <c r="AS5239" i="1"/>
  <c r="AS3901" i="1"/>
  <c r="AS4809" i="1"/>
  <c r="AS3854" i="1"/>
  <c r="AS3629" i="1"/>
  <c r="AS4703" i="1"/>
  <c r="AS387" i="1"/>
  <c r="AS4568" i="1"/>
  <c r="AS2081" i="1"/>
  <c r="AS3070" i="1"/>
  <c r="AS5042" i="1"/>
  <c r="AS4419" i="1"/>
  <c r="AS5146" i="1"/>
  <c r="AS3386" i="1"/>
  <c r="AS4983" i="1"/>
  <c r="AS5122" i="1"/>
  <c r="AS2084" i="1"/>
  <c r="AS4066" i="1"/>
  <c r="AS5018" i="1"/>
  <c r="AS3627" i="1"/>
  <c r="AS4757" i="1"/>
  <c r="AS2406" i="1"/>
  <c r="AS3390" i="1"/>
  <c r="AS4710" i="1"/>
  <c r="AS3391" i="1"/>
  <c r="AS3866" i="1"/>
  <c r="AS4712" i="1"/>
  <c r="AS4713" i="1"/>
  <c r="AS3076" i="1"/>
  <c r="AS5229" i="1"/>
  <c r="AS3078" i="1"/>
  <c r="AS4246" i="1"/>
  <c r="AS4432" i="1"/>
  <c r="AS1129" i="1"/>
  <c r="AS1771" i="1"/>
  <c r="AS1734" i="1"/>
  <c r="AS2412" i="1"/>
  <c r="AS4434" i="1"/>
  <c r="AS755" i="1"/>
  <c r="AS3401" i="1"/>
  <c r="AS2110" i="1"/>
  <c r="AS3876" i="1"/>
  <c r="AS4913" i="1"/>
  <c r="AS4579" i="1"/>
  <c r="AS5293" i="1"/>
  <c r="AS4250" i="1"/>
  <c r="AS2414" i="1"/>
  <c r="AS3146" i="1"/>
  <c r="AS4743" i="1"/>
  <c r="AS1744" i="1"/>
  <c r="AS4252" i="1"/>
  <c r="AS4584" i="1"/>
  <c r="AS1972" i="1"/>
  <c r="AS761" i="1"/>
  <c r="AS4440" i="1"/>
  <c r="AS763" i="1"/>
  <c r="AS398" i="1"/>
  <c r="AS33" i="1"/>
  <c r="AS2419" i="1"/>
  <c r="AS4766" i="1"/>
  <c r="AS402" i="1"/>
  <c r="AS2112" i="1"/>
  <c r="AS5015" i="1"/>
  <c r="AS3652" i="1"/>
  <c r="AS1462" i="1"/>
  <c r="AS769" i="1"/>
  <c r="AS2093" i="1"/>
  <c r="AS5188" i="1"/>
  <c r="AS4307" i="1"/>
  <c r="AS2739" i="1"/>
  <c r="AS4834" i="1"/>
  <c r="AS4810" i="1"/>
  <c r="AS3409" i="1"/>
  <c r="AS4261" i="1"/>
  <c r="AS4999" i="1"/>
  <c r="AS4263" i="1"/>
  <c r="AS4775" i="1"/>
  <c r="AS774" i="1"/>
  <c r="AS5001" i="1"/>
  <c r="AS4447" i="1"/>
  <c r="AS1759" i="1"/>
  <c r="AS4663" i="1"/>
  <c r="AS3065" i="1"/>
  <c r="AS3626" i="1"/>
  <c r="AS3851" i="1"/>
  <c r="AS4515" i="1"/>
  <c r="AS4422" i="1"/>
  <c r="AS5227" i="1"/>
  <c r="AS5145" i="1"/>
  <c r="AS4979" i="1"/>
  <c r="AS3382" i="1"/>
  <c r="AS3383" i="1"/>
  <c r="AS3069" i="1"/>
  <c r="AS2789" i="1"/>
  <c r="AS4847" i="1"/>
  <c r="AS4896" i="1"/>
  <c r="AS4572" i="1"/>
  <c r="AS4063" i="1"/>
  <c r="AS3387" i="1"/>
  <c r="AS5126" i="1"/>
  <c r="AS4574" i="1"/>
  <c r="AS3852" i="1"/>
  <c r="AS4439" i="1"/>
  <c r="AS5175" i="1"/>
  <c r="AS3865" i="1"/>
  <c r="AS5105" i="1"/>
  <c r="AS1127" i="1"/>
  <c r="AS4907" i="1"/>
  <c r="AS5226" i="1"/>
  <c r="AS4910" i="1"/>
  <c r="AS3867" i="1"/>
  <c r="AS3635" i="1"/>
  <c r="AS3077" i="1"/>
  <c r="AS5107" i="1"/>
  <c r="AS3395" i="1"/>
  <c r="AS2086" i="1"/>
  <c r="AS4070" i="1"/>
  <c r="AS3080" i="1"/>
  <c r="AS4247" i="1"/>
  <c r="AS1735" i="1"/>
  <c r="AS3650" i="1"/>
  <c r="AS5012" i="1"/>
  <c r="AS4257" i="1"/>
  <c r="AS3643" i="1"/>
  <c r="AS4249" i="1"/>
  <c r="AS5150" i="1"/>
  <c r="AS1432" i="1"/>
  <c r="AS1434" i="1"/>
  <c r="AS4564" i="1"/>
  <c r="AS5115" i="1"/>
  <c r="AS5280" i="1"/>
  <c r="AS2415" i="1"/>
  <c r="AS5131" i="1"/>
  <c r="AS2089" i="1"/>
  <c r="AS4190" i="1"/>
  <c r="AS4254" i="1"/>
  <c r="AS4345" i="1"/>
  <c r="AS29" i="1"/>
  <c r="AS2734" i="1"/>
  <c r="AS1138" i="1"/>
  <c r="AS3407" i="1"/>
  <c r="AS1436" i="1"/>
  <c r="AS4954" i="1"/>
  <c r="AS5155" i="1"/>
  <c r="AS2091" i="1"/>
  <c r="AS3651" i="1"/>
  <c r="AS4744" i="1"/>
  <c r="AS5053" i="1"/>
  <c r="AS4724" i="1"/>
  <c r="AS4082" i="1"/>
  <c r="AS1725" i="1"/>
  <c r="AS4060" i="1"/>
  <c r="AS3882" i="1"/>
  <c r="AS2740" i="1"/>
  <c r="AS4260" i="1"/>
  <c r="AS2092" i="1"/>
  <c r="AS406" i="1"/>
  <c r="AS1757" i="1"/>
  <c r="AS4262" i="1"/>
  <c r="AS5024" i="1"/>
  <c r="AS1146" i="1"/>
  <c r="AS5055" i="1"/>
  <c r="AS4445" i="1"/>
  <c r="AS3093" i="1"/>
  <c r="AS3889" i="1"/>
  <c r="AS3658" i="1"/>
  <c r="AS5212" i="1"/>
  <c r="AS3066" i="1"/>
  <c r="AS4059" i="1"/>
  <c r="AS4353" i="1"/>
  <c r="AS5048" i="1"/>
  <c r="AS4803" i="1"/>
  <c r="AS3068" i="1"/>
  <c r="AS4234" i="1"/>
  <c r="AS2756" i="1"/>
  <c r="AS5204" i="1"/>
  <c r="AS4058" i="1"/>
  <c r="AS3071" i="1"/>
  <c r="AS4569" i="1"/>
  <c r="AS3859" i="1"/>
  <c r="AS3072" i="1"/>
  <c r="AS2954" i="1"/>
  <c r="AS4756" i="1"/>
  <c r="AS4065" i="1"/>
  <c r="AS4426" i="1"/>
  <c r="AS3863" i="1"/>
  <c r="AS5190" i="1"/>
  <c r="AS3389" i="1"/>
  <c r="AS1727" i="1"/>
  <c r="AS4322" i="1"/>
  <c r="AS2407" i="1"/>
  <c r="AS4075" i="1"/>
  <c r="AS4861" i="1"/>
  <c r="AS4242" i="1"/>
  <c r="AS4818" i="1"/>
  <c r="AS2408" i="1"/>
  <c r="AS4714" i="1"/>
  <c r="AS3636" i="1"/>
  <c r="AS5123" i="1"/>
  <c r="AS3637" i="1"/>
  <c r="AS8" i="1"/>
  <c r="AS3872" i="1"/>
  <c r="AS4821" i="1"/>
  <c r="AS3874" i="1"/>
  <c r="AS4911" i="1"/>
  <c r="AS1132" i="1"/>
  <c r="AS4435" i="1"/>
  <c r="AS4355" i="1"/>
  <c r="AS4773" i="1"/>
  <c r="AS1741" i="1"/>
  <c r="AS3403" i="1"/>
  <c r="AS758" i="1"/>
  <c r="AS5073" i="1"/>
  <c r="AS929" i="1"/>
  <c r="AS5307" i="1"/>
  <c r="AS5242" i="1"/>
  <c r="AS2731" i="1"/>
  <c r="AS3404" i="1"/>
  <c r="AS2090" i="1"/>
  <c r="AS1745" i="1"/>
  <c r="AS2416" i="1"/>
  <c r="AS762" i="1"/>
  <c r="AS1747" i="1"/>
  <c r="AS1435" i="1"/>
  <c r="AS4256" i="1"/>
  <c r="AS1748" i="1"/>
  <c r="AS4676" i="1"/>
  <c r="AS34" i="1"/>
  <c r="AS1750" i="1"/>
  <c r="AS1752" i="1"/>
  <c r="AS766" i="1"/>
  <c r="AS4955" i="1"/>
  <c r="AS438" i="1"/>
  <c r="AS4588" i="1"/>
  <c r="AS4734" i="1"/>
  <c r="AS1754" i="1"/>
  <c r="AS3655" i="1"/>
  <c r="AS1755" i="1"/>
  <c r="AS1123" i="1"/>
  <c r="AS1809" i="1"/>
  <c r="AS4940" i="1"/>
  <c r="AS4086" i="1"/>
  <c r="AS4726" i="1"/>
  <c r="AS4088" i="1"/>
  <c r="AS4727" i="1"/>
  <c r="AS4919" i="1"/>
  <c r="AS40" i="1"/>
  <c r="AS4901" i="1"/>
  <c r="AS4091" i="1"/>
  <c r="AS5002" i="1"/>
  <c r="AS5102" i="1"/>
  <c r="AS4807" i="1"/>
  <c r="AS3379" i="1"/>
  <c r="AS3849" i="1"/>
  <c r="AS3579" i="1"/>
  <c r="AS3928" i="1"/>
  <c r="AS3381" i="1"/>
  <c r="AS3856" i="1"/>
  <c r="AS4826" i="1"/>
  <c r="AS4152" i="1"/>
  <c r="AS4585" i="1"/>
  <c r="AS2515" i="1"/>
  <c r="AS2402" i="1"/>
  <c r="AS3580" i="1"/>
  <c r="AS5041" i="1"/>
  <c r="AS4827" i="1"/>
  <c r="AS4814" i="1"/>
  <c r="AS2723" i="1"/>
  <c r="AS5050" i="1"/>
  <c r="AS5241" i="1"/>
  <c r="AS5093" i="1"/>
  <c r="AS4816" i="1"/>
  <c r="AS1728" i="1"/>
  <c r="AS4991" i="1"/>
  <c r="AS4696" i="1"/>
  <c r="AS2973" i="1"/>
  <c r="AS4354" i="1"/>
  <c r="AS3574" i="1"/>
  <c r="AS4255" i="1"/>
  <c r="AS3406" i="1"/>
  <c r="AS3869" i="1"/>
  <c r="AS4069" i="1"/>
  <c r="AS4715" i="1"/>
  <c r="AS3638" i="1"/>
  <c r="AS5291" i="1"/>
  <c r="AS5022" i="1"/>
  <c r="AS5108" i="1"/>
  <c r="AS4993" i="1"/>
  <c r="AS4563" i="1"/>
  <c r="AS3642" i="1"/>
  <c r="AS3082" i="1"/>
  <c r="AS1739" i="1"/>
  <c r="AS5151" i="1"/>
  <c r="AS4719" i="1"/>
  <c r="AS5013" i="1"/>
  <c r="AS4153" i="1"/>
  <c r="AS2088" i="1"/>
  <c r="AS4914" i="1"/>
  <c r="AS4580" i="1"/>
  <c r="AS5286" i="1"/>
  <c r="AS4251" i="1"/>
  <c r="AS760" i="1"/>
  <c r="AS4996" i="1"/>
  <c r="AS3998" i="1"/>
  <c r="AS5049" i="1"/>
  <c r="AS4074" i="1"/>
  <c r="AS2735" i="1"/>
  <c r="AS2417" i="1"/>
  <c r="AS1139" i="1"/>
  <c r="AS1437" i="1"/>
  <c r="AS3649" i="1"/>
  <c r="AS930" i="1"/>
  <c r="AS1438" i="1"/>
  <c r="AS3879" i="1"/>
  <c r="AS4077" i="1"/>
  <c r="AS4079" i="1"/>
  <c r="AS1494" i="1"/>
  <c r="AS4623" i="1"/>
  <c r="AS4567" i="1"/>
  <c r="AS2094" i="1"/>
  <c r="AS35" i="1"/>
  <c r="AS4725" i="1"/>
  <c r="AS4927" i="1"/>
  <c r="AS2080" i="1"/>
  <c r="AS4672" i="1"/>
  <c r="AS4357" i="1"/>
  <c r="AS4087" i="1"/>
  <c r="AS4590" i="1"/>
  <c r="AS4090" i="1"/>
  <c r="AS4081" i="1"/>
  <c r="AS4446" i="1"/>
  <c r="AS5294" i="1"/>
  <c r="AS409" i="1"/>
  <c r="AS3411" i="1"/>
  <c r="AS4493" i="1"/>
  <c r="AS2079" i="1"/>
  <c r="AS3067" i="1"/>
  <c r="AS3625" i="1"/>
  <c r="AS4173" i="1"/>
  <c r="AS3628" i="1"/>
  <c r="AS4978" i="1"/>
  <c r="AS4583" i="1"/>
  <c r="AS4235" i="1"/>
  <c r="AS2400" i="1"/>
  <c r="AS2401" i="1"/>
  <c r="AS4425" i="1"/>
  <c r="AS4902" i="1"/>
  <c r="AS3087" i="1"/>
  <c r="AS4421" i="1"/>
  <c r="AS3938" i="1"/>
  <c r="AS5153" i="1"/>
  <c r="AS3861" i="1"/>
  <c r="AS4906" i="1"/>
  <c r="AS3862" i="1"/>
  <c r="AS4576" i="1"/>
  <c r="AS4986" i="1"/>
  <c r="AS4562" i="1"/>
  <c r="AS3722" i="1"/>
  <c r="AS5127" i="1"/>
  <c r="AS4430" i="1"/>
  <c r="AS4466" i="1"/>
  <c r="AS3392" i="1"/>
  <c r="AS4243" i="1"/>
  <c r="AS3074" i="1"/>
  <c r="AS3345" i="1"/>
  <c r="AS5007" i="1"/>
  <c r="AS2409" i="1"/>
  <c r="AS1477" i="1"/>
  <c r="AS389" i="1"/>
  <c r="AS3640" i="1"/>
  <c r="AS3398" i="1"/>
  <c r="AS4898" i="1"/>
  <c r="AS1807" i="1"/>
  <c r="AS1130" i="1"/>
  <c r="AS4822" i="1"/>
  <c r="AS3400" i="1"/>
  <c r="AS4071" i="1"/>
  <c r="AS1740" i="1"/>
  <c r="AS4823" i="1"/>
  <c r="AS1433" i="1"/>
  <c r="AS5136" i="1"/>
  <c r="AS4072" i="1"/>
  <c r="AS3645" i="1"/>
  <c r="AS4675" i="1"/>
  <c r="AS2729" i="1"/>
  <c r="AS4825" i="1"/>
  <c r="AS3647" i="1"/>
  <c r="AS4253" i="1"/>
  <c r="AS3877" i="1"/>
  <c r="AS1135" i="1"/>
  <c r="AS4774" i="1"/>
  <c r="AS4076" i="1"/>
  <c r="AS30" i="1"/>
  <c r="AS3088" i="1"/>
  <c r="AS2418" i="1"/>
  <c r="AS3408" i="1"/>
  <c r="AS1749" i="1"/>
  <c r="AS483" i="1"/>
  <c r="AS3880" i="1"/>
  <c r="AS2736" i="1"/>
  <c r="AS4080" i="1"/>
  <c r="AS3653" i="1"/>
  <c r="AS1481" i="1"/>
  <c r="AS2421" i="1"/>
  <c r="AS5054" i="1"/>
  <c r="AS5283" i="1"/>
  <c r="AS4482" i="1"/>
  <c r="AS1143" i="1"/>
  <c r="AS5152" i="1"/>
  <c r="AS2742" i="1"/>
  <c r="AS5240" i="1"/>
  <c r="AS4424" i="1"/>
  <c r="AS4089" i="1"/>
  <c r="AS2744" i="1"/>
  <c r="AS4591" i="1"/>
  <c r="AS5109" i="1"/>
  <c r="AS1428" i="1"/>
  <c r="AS3850" i="1"/>
  <c r="AS4006" i="1"/>
  <c r="AS2718" i="1"/>
  <c r="AS4303" i="1"/>
  <c r="AS4423" i="1"/>
  <c r="AS3051" i="1"/>
  <c r="AS2398" i="1"/>
  <c r="AS4565" i="1"/>
  <c r="AS3857" i="1"/>
  <c r="AS3648" i="1"/>
  <c r="AS2720" i="1"/>
  <c r="AS4811" i="1"/>
  <c r="AS4570" i="1"/>
  <c r="AS5058" i="1"/>
  <c r="AS3073" i="1"/>
  <c r="AS2721" i="1"/>
  <c r="AS4573" i="1"/>
  <c r="AS4102" i="1"/>
  <c r="AS4977" i="1"/>
  <c r="AS4997" i="1"/>
  <c r="AS2725" i="1"/>
  <c r="AS3631" i="1"/>
  <c r="AS4988" i="1"/>
  <c r="AS4685" i="1"/>
  <c r="AS4702" i="1"/>
  <c r="AS5233" i="1"/>
  <c r="AS4711" i="1"/>
  <c r="AS3634" i="1"/>
  <c r="AS3075" i="1"/>
  <c r="AS4244" i="1"/>
  <c r="AS3870" i="1"/>
  <c r="AS4245" i="1"/>
  <c r="AS1128" i="1"/>
  <c r="AS4233" i="1"/>
  <c r="AS4820" i="1"/>
  <c r="AS5092" i="1"/>
  <c r="AS5130" i="1"/>
  <c r="AS2435" i="1"/>
  <c r="AS1736" i="1"/>
  <c r="AS1178" i="1"/>
  <c r="AS4248" i="1"/>
  <c r="AS4912" i="1"/>
  <c r="AS5292" i="1"/>
  <c r="AS4720" i="1"/>
  <c r="AS757" i="1"/>
  <c r="AS5135" i="1"/>
  <c r="AS3997" i="1"/>
  <c r="AS394" i="1"/>
  <c r="AS4581" i="1"/>
  <c r="AS2730" i="1"/>
  <c r="AS4582" i="1"/>
  <c r="AS1461" i="1"/>
  <c r="AS4722" i="1"/>
  <c r="AS5052" i="1"/>
  <c r="AS396" i="1"/>
  <c r="AS4721" i="1"/>
  <c r="AS1179" i="1"/>
  <c r="AS397" i="1"/>
  <c r="AS4586" i="1"/>
  <c r="AS764" i="1"/>
  <c r="AS1140" i="1"/>
  <c r="AS748" i="1"/>
  <c r="AS765" i="1"/>
  <c r="AS4723" i="1"/>
  <c r="AS4078" i="1"/>
  <c r="AS4829" i="1"/>
  <c r="AS767" i="1"/>
  <c r="AS1753" i="1"/>
  <c r="AS5187" i="1"/>
  <c r="AS823" i="1"/>
  <c r="AS3090" i="1"/>
  <c r="AS4443" i="1"/>
  <c r="AS2719" i="1"/>
  <c r="AS1756" i="1"/>
  <c r="AS3091" i="1"/>
  <c r="AS2096" i="1"/>
  <c r="AS5211" i="1"/>
  <c r="AS4918" i="1"/>
  <c r="AS4265" i="1"/>
  <c r="AS408" i="1"/>
  <c r="AS1444" i="1"/>
  <c r="AS3094" i="1"/>
  <c r="AS4449" i="1"/>
  <c r="AS2098" i="1"/>
  <c r="AS747" i="1"/>
  <c r="AS5103" i="1"/>
  <c r="AS1724" i="1"/>
  <c r="AS3380" i="1"/>
  <c r="AS3853" i="1"/>
  <c r="AS3902" i="1"/>
  <c r="AS5167" i="1"/>
  <c r="AS4465" i="1"/>
  <c r="AS4566" i="1"/>
  <c r="AS4755" i="1"/>
  <c r="AS4980" i="1"/>
  <c r="AS2082" i="1"/>
  <c r="AS4681" i="1"/>
  <c r="AS4571" i="1"/>
  <c r="AS4438" i="1"/>
  <c r="AS4062" i="1"/>
  <c r="AS3860" i="1"/>
  <c r="AS4951" i="1"/>
  <c r="AS4742" i="1"/>
  <c r="AS5043" i="1"/>
  <c r="AS4985" i="1"/>
  <c r="AS5104" i="1"/>
  <c r="AS5045" i="1"/>
  <c r="AS4494" i="1"/>
  <c r="AS5185" i="1"/>
  <c r="AS4709" i="1"/>
  <c r="AS4897" i="1"/>
  <c r="AS5011" i="1"/>
  <c r="AS1731" i="1"/>
  <c r="AS2727" i="1"/>
  <c r="AS3868" i="1"/>
  <c r="AS2758" i="1"/>
  <c r="AS4772" i="1"/>
  <c r="AS5047" i="1"/>
  <c r="AS4431" i="1"/>
  <c r="AS390" i="1"/>
  <c r="AS4717" i="1"/>
  <c r="AS4758" i="1"/>
  <c r="AS5209" i="1"/>
  <c r="AS1131" i="1"/>
  <c r="AS4441" i="1"/>
  <c r="AS4662" i="1"/>
  <c r="AS4578" i="1"/>
  <c r="AS4718" i="1"/>
  <c r="AS1134" i="1"/>
  <c r="AS5217" i="1"/>
  <c r="AS1743" i="1"/>
  <c r="AS3878" i="1"/>
  <c r="AS5257" i="1"/>
  <c r="AS3646" i="1"/>
  <c r="AS28" i="1"/>
  <c r="AS3085" i="1"/>
  <c r="AS3086" i="1"/>
  <c r="AS2733" i="1"/>
  <c r="AS1746" i="1"/>
  <c r="AS3405" i="1"/>
  <c r="AS4899" i="1"/>
  <c r="AS1136" i="1"/>
  <c r="AS792" i="1"/>
  <c r="AS399" i="1"/>
  <c r="AS4900" i="1"/>
  <c r="AS400" i="1"/>
  <c r="AS3089" i="1"/>
  <c r="AS1751" i="1"/>
  <c r="AS4917" i="1"/>
  <c r="AS5230" i="1"/>
  <c r="AS5243" i="1"/>
  <c r="AS2420" i="1"/>
  <c r="AS36" i="1"/>
  <c r="AS503" i="1"/>
  <c r="AS38" i="1"/>
  <c r="AS4589" i="1"/>
  <c r="AS39" i="1"/>
  <c r="AS4085" i="1"/>
  <c r="AS4444" i="1"/>
  <c r="AS407" i="1"/>
  <c r="AS3776" i="1"/>
  <c r="AS3887" i="1"/>
  <c r="AS773" i="1"/>
  <c r="AS1758" i="1"/>
  <c r="AS3940" i="1"/>
  <c r="AS5183" i="1"/>
  <c r="AS2097" i="1"/>
  <c r="AS2745" i="1"/>
  <c r="AS4061" i="1"/>
  <c r="AS4995" i="1"/>
  <c r="AS2403" i="1"/>
  <c r="AS4989" i="1"/>
  <c r="AS4068" i="1"/>
  <c r="AS13" i="1"/>
  <c r="AS3644" i="1"/>
  <c r="AS9" i="1"/>
  <c r="AS4587" i="1"/>
  <c r="AS1441" i="1"/>
  <c r="AS3384" i="1"/>
  <c r="AS3973" i="1"/>
  <c r="AS4093" i="1"/>
  <c r="AS4592" i="1"/>
  <c r="AS777" i="1"/>
  <c r="AS2316" i="1"/>
  <c r="AS3099" i="1"/>
  <c r="AS43" i="1"/>
  <c r="AS4308" i="1"/>
  <c r="AS440" i="1"/>
  <c r="AS4596" i="1"/>
  <c r="AS3892" i="1"/>
  <c r="AS4812" i="1"/>
  <c r="AS1454" i="1"/>
  <c r="AS4601" i="1"/>
  <c r="AS4731" i="1"/>
  <c r="AS3894" i="1"/>
  <c r="AS5106" i="1"/>
  <c r="AS771" i="1"/>
  <c r="AS3103" i="1"/>
  <c r="AS1155" i="1"/>
  <c r="AS4274" i="1"/>
  <c r="AS3665" i="1"/>
  <c r="AS3417" i="1"/>
  <c r="AS5057" i="1"/>
  <c r="AS1160" i="1"/>
  <c r="AS4277" i="1"/>
  <c r="AS5112" i="1"/>
  <c r="AS4099" i="1"/>
  <c r="AS4462" i="1"/>
  <c r="AS3669" i="1"/>
  <c r="AS4603" i="1"/>
  <c r="AS3903" i="1"/>
  <c r="AS3110" i="1"/>
  <c r="AS1164" i="1"/>
  <c r="AS790" i="1"/>
  <c r="AS1442" i="1"/>
  <c r="AS3111" i="1"/>
  <c r="AS2111" i="1"/>
  <c r="AS4606" i="1"/>
  <c r="AS4923" i="1"/>
  <c r="AS4105" i="1"/>
  <c r="AS3671" i="1"/>
  <c r="AS2113" i="1"/>
  <c r="AS4926" i="1"/>
  <c r="AS3152" i="1"/>
  <c r="AS4610" i="1"/>
  <c r="AS5008" i="1"/>
  <c r="AS3116" i="1"/>
  <c r="AS3909" i="1"/>
  <c r="AS3673" i="1"/>
  <c r="AS1171" i="1"/>
  <c r="AS3911" i="1"/>
  <c r="AS3434" i="1"/>
  <c r="AS1174" i="1"/>
  <c r="AS4611" i="1"/>
  <c r="AS3119" i="1"/>
  <c r="AS2772" i="1"/>
  <c r="AS53" i="1"/>
  <c r="AS2774" i="1"/>
  <c r="AS2443" i="1"/>
  <c r="AS2126" i="1"/>
  <c r="AS2776" i="1"/>
  <c r="AS2127" i="1"/>
  <c r="AS2724" i="1"/>
  <c r="AS798" i="1"/>
  <c r="AS2446" i="1"/>
  <c r="AS2780" i="1"/>
  <c r="AS3129" i="1"/>
  <c r="AS2741" i="1"/>
  <c r="AS446" i="1"/>
  <c r="AS4474" i="1"/>
  <c r="AS4839" i="1"/>
  <c r="AS1471" i="1"/>
  <c r="AS4617" i="1"/>
  <c r="AS4933" i="1"/>
  <c r="AS5214" i="1"/>
  <c r="AS5040" i="1"/>
  <c r="AS2399" i="1"/>
  <c r="AS4064" i="1"/>
  <c r="AS4577" i="1"/>
  <c r="AS3394" i="1"/>
  <c r="AS5114" i="1"/>
  <c r="AS4073" i="1"/>
  <c r="AS3906" i="1"/>
  <c r="AS4258" i="1"/>
  <c r="AS4259" i="1"/>
  <c r="AS4956" i="1"/>
  <c r="AS1448" i="1"/>
  <c r="AS2424" i="1"/>
  <c r="AS411" i="1"/>
  <c r="AS4268" i="1"/>
  <c r="AS4729" i="1"/>
  <c r="AS2139" i="1"/>
  <c r="AS1149" i="1"/>
  <c r="AS2427" i="1"/>
  <c r="AS2100" i="1"/>
  <c r="AS1150" i="1"/>
  <c r="AS3101" i="1"/>
  <c r="AS1766" i="1"/>
  <c r="AS825" i="1"/>
  <c r="AS5299" i="1"/>
  <c r="AS1153" i="1"/>
  <c r="AS37" i="1"/>
  <c r="AS4097" i="1"/>
  <c r="AS3663" i="1"/>
  <c r="AS48" i="1"/>
  <c r="AS586" i="1"/>
  <c r="AS785" i="1"/>
  <c r="AS427" i="1"/>
  <c r="AS4098" i="1"/>
  <c r="AS4326" i="1"/>
  <c r="AS4275" i="1"/>
  <c r="AS3667" i="1"/>
  <c r="AS3899" i="1"/>
  <c r="AS5232" i="1"/>
  <c r="AS1161" i="1"/>
  <c r="AS4463" i="1"/>
  <c r="AS4358" i="1"/>
  <c r="AS5113" i="1"/>
  <c r="AS3420" i="1"/>
  <c r="AS3421" i="1"/>
  <c r="AS3422" i="1"/>
  <c r="AS4279" i="1"/>
  <c r="AS2109" i="1"/>
  <c r="AS442" i="1"/>
  <c r="AS3905" i="1"/>
  <c r="AS4924" i="1"/>
  <c r="AS4607" i="1"/>
  <c r="AS4608" i="1"/>
  <c r="AS5295" i="1"/>
  <c r="AS1463" i="1"/>
  <c r="AS3112" i="1"/>
  <c r="AS4471" i="1"/>
  <c r="AS2763" i="1"/>
  <c r="AS2764" i="1"/>
  <c r="AS2765" i="1"/>
  <c r="AS4848" i="1"/>
  <c r="AS4930" i="1"/>
  <c r="AS2766" i="1"/>
  <c r="AS1465" i="1"/>
  <c r="AS3435" i="1"/>
  <c r="AS2441" i="1"/>
  <c r="AS2771" i="1"/>
  <c r="AS2123" i="1"/>
  <c r="AS3121" i="1"/>
  <c r="AS2124" i="1"/>
  <c r="AS3122" i="1"/>
  <c r="AS3678" i="1"/>
  <c r="AS4736" i="1"/>
  <c r="AS797" i="1"/>
  <c r="AS3126" i="1"/>
  <c r="AS2131" i="1"/>
  <c r="AS1783" i="1"/>
  <c r="AS3442" i="1"/>
  <c r="AS455" i="1"/>
  <c r="AS800" i="1"/>
  <c r="AS1145" i="1"/>
  <c r="AS4648" i="1"/>
  <c r="AS3921" i="1"/>
  <c r="AS5274" i="1"/>
  <c r="AS5061" i="1"/>
  <c r="AS4841" i="1"/>
  <c r="AS5194" i="1"/>
  <c r="AS3775" i="1"/>
  <c r="AS3858" i="1"/>
  <c r="AS4966" i="1"/>
  <c r="AS4605" i="1"/>
  <c r="AS1732" i="1"/>
  <c r="AS4436" i="1"/>
  <c r="AS5208" i="1"/>
  <c r="AS1137" i="1"/>
  <c r="AS4622" i="1"/>
  <c r="AS1495" i="1"/>
  <c r="AS3656" i="1"/>
  <c r="AS1761" i="1"/>
  <c r="AS4728" i="1"/>
  <c r="AS4453" i="1"/>
  <c r="AS2425" i="1"/>
  <c r="AS42" i="1"/>
  <c r="AS414" i="1"/>
  <c r="AS4236" i="1"/>
  <c r="AS4928" i="1"/>
  <c r="AS2747" i="1"/>
  <c r="AS4597" i="1"/>
  <c r="AS3660" i="1"/>
  <c r="AS416" i="1"/>
  <c r="AS4095" i="1"/>
  <c r="AS4457" i="1"/>
  <c r="AS4458" i="1"/>
  <c r="AS3662" i="1"/>
  <c r="AS2103" i="1"/>
  <c r="AS4922" i="1"/>
  <c r="AS3896" i="1"/>
  <c r="AS2753" i="1"/>
  <c r="AS2430" i="1"/>
  <c r="AS4903" i="1"/>
  <c r="AS1141" i="1"/>
  <c r="AS3675" i="1"/>
  <c r="AS3106" i="1"/>
  <c r="AS3108" i="1"/>
  <c r="AS50" i="1"/>
  <c r="AS4327" i="1"/>
  <c r="AS1162" i="1"/>
  <c r="AS3757" i="1"/>
  <c r="AS182" i="1"/>
  <c r="AS1338" i="1"/>
  <c r="AS2108" i="1"/>
  <c r="AS2757" i="1"/>
  <c r="AS3423" i="1"/>
  <c r="AS5162" i="1"/>
  <c r="AS4375" i="1"/>
  <c r="AS1167" i="1"/>
  <c r="AS1776" i="1"/>
  <c r="AS3426" i="1"/>
  <c r="AS4925" i="1"/>
  <c r="AS3427" i="1"/>
  <c r="AS2762" i="1"/>
  <c r="AS4346" i="1"/>
  <c r="AS4108" i="1"/>
  <c r="AS4836" i="1"/>
  <c r="AS2437" i="1"/>
  <c r="AS4929" i="1"/>
  <c r="AS51" i="1"/>
  <c r="AS4290" i="1"/>
  <c r="AS5059" i="1"/>
  <c r="AS2440" i="1"/>
  <c r="AS4293" i="1"/>
  <c r="AS2768" i="1"/>
  <c r="AS3914" i="1"/>
  <c r="AS3436" i="1"/>
  <c r="AS3437" i="1"/>
  <c r="AS795" i="1"/>
  <c r="AS3917" i="1"/>
  <c r="AS3123" i="1"/>
  <c r="AS3440" i="1"/>
  <c r="AS3681" i="1"/>
  <c r="AS2128" i="1"/>
  <c r="AS3705" i="1"/>
  <c r="AS1781" i="1"/>
  <c r="AS1144" i="1"/>
  <c r="AS444" i="1"/>
  <c r="AS1443" i="1"/>
  <c r="AS445" i="1"/>
  <c r="AS2095" i="1"/>
  <c r="AS4115" i="1"/>
  <c r="AS4840" i="1"/>
  <c r="AS4118" i="1"/>
  <c r="AS5192" i="1"/>
  <c r="AS5157" i="1"/>
  <c r="AS5223" i="1"/>
  <c r="AS4420" i="1"/>
  <c r="AS5129" i="1"/>
  <c r="AS4238" i="1"/>
  <c r="AS4946" i="1"/>
  <c r="AS3397" i="1"/>
  <c r="AS4323" i="1"/>
  <c r="AS4759" i="1"/>
  <c r="AS31" i="1"/>
  <c r="AS3929" i="1"/>
  <c r="AS4831" i="1"/>
  <c r="AS4448" i="1"/>
  <c r="AS4451" i="1"/>
  <c r="AS4452" i="1"/>
  <c r="AS412" i="1"/>
  <c r="AS3096" i="1"/>
  <c r="AS3891" i="1"/>
  <c r="AS2426" i="1"/>
  <c r="AS5202" i="1"/>
  <c r="AS439" i="1"/>
  <c r="AS2748" i="1"/>
  <c r="AS793" i="1"/>
  <c r="AS5236" i="1"/>
  <c r="AS1453" i="1"/>
  <c r="AS1545" i="1"/>
  <c r="AS3415" i="1"/>
  <c r="AS4459" i="1"/>
  <c r="AS782" i="1"/>
  <c r="AS45" i="1"/>
  <c r="AS47" i="1"/>
  <c r="AS3664" i="1"/>
  <c r="AS3104" i="1"/>
  <c r="AS4291" i="1"/>
  <c r="AS71" i="1"/>
  <c r="AS4982" i="1"/>
  <c r="AS1159" i="1"/>
  <c r="AS4276" i="1"/>
  <c r="AS1497" i="1"/>
  <c r="AS4461" i="1"/>
  <c r="AS2754" i="1"/>
  <c r="AS2432" i="1"/>
  <c r="AS465" i="1"/>
  <c r="AS4100" i="1"/>
  <c r="AS2433" i="1"/>
  <c r="AS1163" i="1"/>
  <c r="AS4733" i="1"/>
  <c r="AS791" i="1"/>
  <c r="AS1126" i="1"/>
  <c r="AS1773" i="1"/>
  <c r="AS1168" i="1"/>
  <c r="AS2422" i="1"/>
  <c r="AS4280" i="1"/>
  <c r="AS4612" i="1"/>
  <c r="AS1774" i="1"/>
  <c r="AS4106" i="1"/>
  <c r="AS3428" i="1"/>
  <c r="AS3430" i="1"/>
  <c r="AS3113" i="1"/>
  <c r="AS3115" i="1"/>
  <c r="AS4287" i="1"/>
  <c r="AS2475" i="1"/>
  <c r="AS5213" i="1"/>
  <c r="AS2404" i="1"/>
  <c r="AS4292" i="1"/>
  <c r="AS794" i="1"/>
  <c r="AS3677" i="1"/>
  <c r="AS2120" i="1"/>
  <c r="AS4110" i="1"/>
  <c r="AS4111" i="1"/>
  <c r="AS4123" i="1"/>
  <c r="AS404" i="1"/>
  <c r="AS796" i="1"/>
  <c r="AS3679" i="1"/>
  <c r="AS4427" i="1"/>
  <c r="AS3918" i="1"/>
  <c r="AS2125" i="1"/>
  <c r="AS1782" i="1"/>
  <c r="AS1620" i="1"/>
  <c r="AS3127" i="1"/>
  <c r="AS2448" i="1"/>
  <c r="AS801" i="1"/>
  <c r="AS2450" i="1"/>
  <c r="AS3686" i="1"/>
  <c r="AS5044" i="1"/>
  <c r="AS4296" i="1"/>
  <c r="AS4428" i="1"/>
  <c r="AS3260" i="1"/>
  <c r="AS5182" i="1"/>
  <c r="AS4575" i="1"/>
  <c r="AS4241" i="1"/>
  <c r="AS3079" i="1"/>
  <c r="AS5033" i="1"/>
  <c r="AS2732" i="1"/>
  <c r="AS32" i="1"/>
  <c r="AS768" i="1"/>
  <c r="AS5023" i="1"/>
  <c r="AS1148" i="1"/>
  <c r="AS775" i="1"/>
  <c r="AS776" i="1"/>
  <c r="AS41" i="1"/>
  <c r="AS3097" i="1"/>
  <c r="AS3133" i="1"/>
  <c r="AS1482" i="1"/>
  <c r="AS4594" i="1"/>
  <c r="AS5056" i="1"/>
  <c r="AS4273" i="1"/>
  <c r="AS1518" i="1"/>
  <c r="AS10" i="1"/>
  <c r="AS417" i="1"/>
  <c r="AS4096" i="1"/>
  <c r="AS5316" i="1"/>
  <c r="AS770" i="1"/>
  <c r="AS4921" i="1"/>
  <c r="AS1455" i="1"/>
  <c r="AS1768" i="1"/>
  <c r="AS3897" i="1"/>
  <c r="AS784" i="1"/>
  <c r="AS425" i="1"/>
  <c r="AS4732" i="1"/>
  <c r="AS4904" i="1"/>
  <c r="AS5258" i="1"/>
  <c r="AS1456" i="1"/>
  <c r="AS1770" i="1"/>
  <c r="AS2106" i="1"/>
  <c r="AS3900" i="1"/>
  <c r="AS4442" i="1"/>
  <c r="AS787" i="1"/>
  <c r="AS572" i="1"/>
  <c r="AS1125" i="1"/>
  <c r="AS789" i="1"/>
  <c r="AS4604" i="1"/>
  <c r="AS1440" i="1"/>
  <c r="AS1772" i="1"/>
  <c r="AS750" i="1"/>
  <c r="AS4467" i="1"/>
  <c r="AS3425" i="1"/>
  <c r="AS5116" i="1"/>
  <c r="AS4998" i="1"/>
  <c r="AS4609" i="1"/>
  <c r="AS4704" i="1"/>
  <c r="AS3429" i="1"/>
  <c r="AS3883" i="1"/>
  <c r="AS4472" i="1"/>
  <c r="AS4286" i="1"/>
  <c r="AS3672" i="1"/>
  <c r="AS4835" i="1"/>
  <c r="AS2118" i="1"/>
  <c r="AS3674" i="1"/>
  <c r="AS2767" i="1"/>
  <c r="AS3912" i="1"/>
  <c r="AS2769" i="1"/>
  <c r="AS2770" i="1"/>
  <c r="AS5156" i="1"/>
  <c r="AS3120" i="1"/>
  <c r="AS3916" i="1"/>
  <c r="AS2442" i="1"/>
  <c r="AS4837" i="1"/>
  <c r="AS443" i="1"/>
  <c r="AS2777" i="1"/>
  <c r="AS2129" i="1"/>
  <c r="AS2778" i="1"/>
  <c r="AS2445" i="1"/>
  <c r="AS2132" i="1"/>
  <c r="AS799" i="1"/>
  <c r="AS2781" i="1"/>
  <c r="AS3684" i="1"/>
  <c r="AS2451" i="1"/>
  <c r="AS4475" i="1"/>
  <c r="AS5191" i="1"/>
  <c r="AS5276" i="1"/>
  <c r="AS4808" i="1"/>
  <c r="AS2107" i="1"/>
  <c r="AS4067" i="1"/>
  <c r="AS4306" i="1"/>
  <c r="AS3873" i="1"/>
  <c r="AS3084" i="1"/>
  <c r="AS4437" i="1"/>
  <c r="AS4916" i="1"/>
  <c r="AS3689" i="1"/>
  <c r="AS2743" i="1"/>
  <c r="AS4092" i="1"/>
  <c r="AS5312" i="1"/>
  <c r="AS1762" i="1"/>
  <c r="AS1449" i="1"/>
  <c r="AS413" i="1"/>
  <c r="AS5004" i="1"/>
  <c r="AS5005" i="1"/>
  <c r="AS4730" i="1"/>
  <c r="AS415" i="1"/>
  <c r="AS4981" i="1"/>
  <c r="AS4289" i="1"/>
  <c r="AS1452" i="1"/>
  <c r="AS1767" i="1"/>
  <c r="AS44" i="1"/>
  <c r="AS781" i="1"/>
  <c r="AS2751" i="1"/>
  <c r="AS3895" i="1"/>
  <c r="AS1154" i="1"/>
  <c r="AS3385" i="1"/>
  <c r="AS3898" i="1"/>
  <c r="AS2104" i="1"/>
  <c r="AS4813" i="1"/>
  <c r="AS2105" i="1"/>
  <c r="AS3666" i="1"/>
  <c r="AS464" i="1"/>
  <c r="AS3418" i="1"/>
  <c r="AS5306" i="1"/>
  <c r="AS1457" i="1"/>
  <c r="AS2755" i="1"/>
  <c r="AS484" i="1"/>
  <c r="AS137" i="1"/>
  <c r="AS1208" i="1"/>
  <c r="AS72" i="1"/>
  <c r="AS4101" i="1"/>
  <c r="AS3654" i="1"/>
  <c r="AS1165" i="1"/>
  <c r="AS3151" i="1"/>
  <c r="AS1460" i="1"/>
  <c r="AS2759" i="1"/>
  <c r="AS4104" i="1"/>
  <c r="AS4281" i="1"/>
  <c r="AS5117" i="1"/>
  <c r="AS3907" i="1"/>
  <c r="AS5025" i="1"/>
  <c r="AS2114" i="1"/>
  <c r="AS3884" i="1"/>
  <c r="AS4285" i="1"/>
  <c r="AS1170" i="1"/>
  <c r="AS1879" i="1"/>
  <c r="AS4288" i="1"/>
  <c r="AS3117" i="1"/>
  <c r="AS4984" i="1"/>
  <c r="AS1172" i="1"/>
  <c r="AS4735" i="1"/>
  <c r="AS3913" i="1"/>
  <c r="AS2121" i="1"/>
  <c r="AS3759" i="1"/>
  <c r="AS2999" i="1"/>
  <c r="AS3438" i="1"/>
  <c r="AS2859" i="1"/>
  <c r="AS3439" i="1"/>
  <c r="AS3680" i="1"/>
  <c r="AS3682" i="1"/>
  <c r="AS4295" i="1"/>
  <c r="AS2130" i="1"/>
  <c r="AS5019" i="1"/>
  <c r="AS1469" i="1"/>
  <c r="AS2447" i="1"/>
  <c r="AS405" i="1"/>
  <c r="AS3885" i="1"/>
  <c r="AS772" i="1"/>
  <c r="AS4737" i="1"/>
  <c r="AS4389" i="1"/>
  <c r="AS4297" i="1"/>
  <c r="AS5193" i="1"/>
  <c r="AS2134" i="1"/>
  <c r="AS5215" i="1"/>
  <c r="AS4057" i="1"/>
  <c r="AS4278" i="1"/>
  <c r="AS4707" i="1"/>
  <c r="AS3393" i="1"/>
  <c r="AS2411" i="1"/>
  <c r="AS5186" i="1"/>
  <c r="AS4973" i="1"/>
  <c r="AS5051" i="1"/>
  <c r="AS4083" i="1"/>
  <c r="AS3092" i="1"/>
  <c r="AS4267" i="1"/>
  <c r="AS5003" i="1"/>
  <c r="AS410" i="1"/>
  <c r="AS3095" i="1"/>
  <c r="AS4269" i="1"/>
  <c r="AS1464" i="1"/>
  <c r="AS4271" i="1"/>
  <c r="AS5110" i="1"/>
  <c r="AS749" i="1"/>
  <c r="AS2737" i="1"/>
  <c r="AS4456" i="1"/>
  <c r="AS1765" i="1"/>
  <c r="AS403" i="1"/>
  <c r="AS62" i="1"/>
  <c r="AS3893" i="1"/>
  <c r="AS419" i="1"/>
  <c r="AS3881" i="1"/>
  <c r="AS5231" i="1"/>
  <c r="AS1769" i="1"/>
  <c r="AS4602" i="1"/>
  <c r="AS5270" i="1"/>
  <c r="AS1157" i="1"/>
  <c r="AS5016" i="1"/>
  <c r="AS4460" i="1"/>
  <c r="AS2431" i="1"/>
  <c r="AS3107" i="1"/>
  <c r="AS3419" i="1"/>
  <c r="AS2119" i="1"/>
  <c r="AS3109" i="1"/>
  <c r="AS3668" i="1"/>
  <c r="AS4464" i="1"/>
  <c r="AS788" i="1"/>
  <c r="AS2434" i="1"/>
  <c r="AS3670" i="1"/>
  <c r="AS1458" i="1"/>
  <c r="AS1878" i="1"/>
  <c r="AS4103" i="1"/>
  <c r="AS2722" i="1"/>
  <c r="AS2760" i="1"/>
  <c r="AS4960" i="1"/>
  <c r="AS4282" i="1"/>
  <c r="AS4469" i="1"/>
  <c r="AS2761" i="1"/>
  <c r="AS4470" i="1"/>
  <c r="AS4284" i="1"/>
  <c r="AS3431" i="1"/>
  <c r="AS3114" i="1"/>
  <c r="AS3432" i="1"/>
  <c r="AS4294" i="1"/>
  <c r="AS3910" i="1"/>
  <c r="AS3690" i="1"/>
  <c r="AS3433" i="1"/>
  <c r="AS1173" i="1"/>
  <c r="AS3676" i="1"/>
  <c r="AS3388" i="1"/>
  <c r="AS3915" i="1"/>
  <c r="AS698" i="1"/>
  <c r="AS4112" i="1"/>
  <c r="AS2773" i="1"/>
  <c r="AS1466" i="1"/>
  <c r="AS3124" i="1"/>
  <c r="AS4473" i="1"/>
  <c r="AS5272" i="1"/>
  <c r="AS3441" i="1"/>
  <c r="AS1780" i="1"/>
  <c r="AS1468" i="1"/>
  <c r="AS3683" i="1"/>
  <c r="AS1784" i="1"/>
  <c r="AS1785" i="1"/>
  <c r="AS2792" i="1"/>
  <c r="AS5273" i="1"/>
  <c r="AS4116" i="1"/>
  <c r="AS4738" i="1"/>
  <c r="AS5284" i="1"/>
  <c r="AS5278" i="1"/>
  <c r="AS3688" i="1"/>
  <c r="AS4618" i="1"/>
  <c r="AS401" i="1"/>
  <c r="AS3098" i="1"/>
  <c r="AS5266" i="1"/>
  <c r="AS3105" i="1"/>
  <c r="AS2083" i="1"/>
  <c r="AS1166" i="1"/>
  <c r="AS4328" i="1"/>
  <c r="AS52" i="1"/>
  <c r="AS2775" i="1"/>
  <c r="AS3630" i="1"/>
  <c r="AS1472" i="1"/>
  <c r="AS5260" i="1"/>
  <c r="AS5237" i="1"/>
  <c r="AS4706" i="1"/>
  <c r="AS4264" i="1"/>
  <c r="AS60" i="1"/>
  <c r="AS4614" i="1"/>
  <c r="AS5062" i="1"/>
  <c r="AS4513" i="1"/>
  <c r="AS2137" i="1"/>
  <c r="AS5121" i="1"/>
  <c r="AS1476" i="1"/>
  <c r="AS4304" i="1"/>
  <c r="AS4624" i="1"/>
  <c r="AS4331" i="1"/>
  <c r="AS2138" i="1"/>
  <c r="AS1180" i="1"/>
  <c r="AS2140" i="1"/>
  <c r="AS1483" i="1"/>
  <c r="AS4745" i="1"/>
  <c r="AS3657" i="1"/>
  <c r="AS65" i="1"/>
  <c r="AS817" i="1"/>
  <c r="AS1447" i="1"/>
  <c r="AS1183" i="1"/>
  <c r="AS4130" i="1"/>
  <c r="AS4211" i="1"/>
  <c r="AS4313" i="1"/>
  <c r="AS5228" i="1"/>
  <c r="AS4749" i="1"/>
  <c r="AS4114" i="1"/>
  <c r="AS4316" i="1"/>
  <c r="AS1729" i="1"/>
  <c r="AS5027" i="1"/>
  <c r="AS5249" i="1"/>
  <c r="AS3933" i="1"/>
  <c r="AS1187" i="1"/>
  <c r="AS5219" i="1"/>
  <c r="AS457" i="1"/>
  <c r="AS5060" i="1"/>
  <c r="AS4481" i="1"/>
  <c r="AS5271" i="1"/>
  <c r="AS3145" i="1"/>
  <c r="AS4635" i="1"/>
  <c r="AS2470" i="1"/>
  <c r="AS2471" i="1"/>
  <c r="AS822" i="1"/>
  <c r="AS4863" i="1"/>
  <c r="AS3178" i="1"/>
  <c r="AS1808" i="1"/>
  <c r="AS5046" i="1"/>
  <c r="AS2478" i="1"/>
  <c r="AS2804" i="1"/>
  <c r="AS2459" i="1"/>
  <c r="AS3462" i="1"/>
  <c r="AS2805" i="1"/>
  <c r="AS4329" i="1"/>
  <c r="AS3703" i="1"/>
  <c r="AS1274" i="1"/>
  <c r="AS1813" i="1"/>
  <c r="AS5290" i="1"/>
  <c r="AS3871" i="1"/>
  <c r="AS2145" i="1"/>
  <c r="AS3685" i="1"/>
  <c r="AS3468" i="1"/>
  <c r="AS5251" i="1"/>
  <c r="AS4641" i="1"/>
  <c r="AS1429" i="1"/>
  <c r="AS2159" i="1"/>
  <c r="AS3100" i="1"/>
  <c r="AS4487" i="1"/>
  <c r="AS2812" i="1"/>
  <c r="AS2488" i="1"/>
  <c r="AS3474" i="1"/>
  <c r="AS4639" i="1"/>
  <c r="AS3855" i="1"/>
  <c r="AS4830" i="1"/>
  <c r="AS2099" i="1"/>
  <c r="AS4237" i="1"/>
  <c r="AS786" i="1"/>
  <c r="AS4309" i="1"/>
  <c r="AS1169" i="1"/>
  <c r="AS2115" i="1"/>
  <c r="AS441" i="1"/>
  <c r="AS3125" i="1"/>
  <c r="AS3443" i="1"/>
  <c r="AS803" i="1"/>
  <c r="AS4934" i="1"/>
  <c r="AS4842" i="1"/>
  <c r="AS5195" i="1"/>
  <c r="AS4815" i="1"/>
  <c r="AS449" i="1"/>
  <c r="AS2423" i="1"/>
  <c r="AS2787" i="1"/>
  <c r="AS1474" i="1"/>
  <c r="AS3446" i="1"/>
  <c r="AS1790" i="1"/>
  <c r="AS4740" i="1"/>
  <c r="AS812" i="1"/>
  <c r="AS2454" i="1"/>
  <c r="AS3450" i="1"/>
  <c r="AS4126" i="1"/>
  <c r="AS11" i="1"/>
  <c r="AS827" i="1"/>
  <c r="AS1793" i="1"/>
  <c r="AS815" i="1"/>
  <c r="AS2141" i="1"/>
  <c r="AS4649" i="1"/>
  <c r="AS1484" i="1"/>
  <c r="AS5308" i="1"/>
  <c r="AS2793" i="1"/>
  <c r="AS5081" i="1"/>
  <c r="AS5067" i="1"/>
  <c r="AS3137" i="1"/>
  <c r="AS4627" i="1"/>
  <c r="AS5218" i="1"/>
  <c r="AS5148" i="1"/>
  <c r="AS2146" i="1"/>
  <c r="AS4455" i="1"/>
  <c r="AS4480" i="1"/>
  <c r="AS5074" i="1"/>
  <c r="AS1487" i="1"/>
  <c r="AS3456" i="1"/>
  <c r="AS3935" i="1"/>
  <c r="AS2829" i="1"/>
  <c r="AS4165" i="1"/>
  <c r="AS2151" i="1"/>
  <c r="AS3144" i="1"/>
  <c r="AS2798" i="1"/>
  <c r="AS1804" i="1"/>
  <c r="AS463" i="1"/>
  <c r="AS2799" i="1"/>
  <c r="AS1730" i="1"/>
  <c r="AS2726" i="1"/>
  <c r="AS3147" i="1"/>
  <c r="AS2473" i="1"/>
  <c r="AS5070" i="1"/>
  <c r="AS1796" i="1"/>
  <c r="AS3150" i="1"/>
  <c r="AS3412" i="1"/>
  <c r="AS388" i="1"/>
  <c r="AS1810" i="1"/>
  <c r="AS4941" i="1"/>
  <c r="AS3704" i="1"/>
  <c r="AS1198" i="1"/>
  <c r="AS467" i="1"/>
  <c r="AS1814" i="1"/>
  <c r="AS4716" i="1"/>
  <c r="AS3155" i="1"/>
  <c r="AS4750" i="1"/>
  <c r="AS4139" i="1"/>
  <c r="AS5252" i="1"/>
  <c r="AS78" i="1"/>
  <c r="AS3710" i="1"/>
  <c r="AS4870" i="1"/>
  <c r="AS4117" i="1"/>
  <c r="AS3948" i="1"/>
  <c r="AS3159" i="1"/>
  <c r="AS4272" i="1"/>
  <c r="AS3728" i="1"/>
  <c r="AS2160" i="1"/>
  <c r="AS3904" i="1"/>
  <c r="AS3888" i="1"/>
  <c r="AS4920" i="1"/>
  <c r="AS2117" i="1"/>
  <c r="AS1158" i="1"/>
  <c r="AS1142" i="1"/>
  <c r="AS4468" i="1"/>
  <c r="AS2116" i="1"/>
  <c r="AS2122" i="1"/>
  <c r="AS1779" i="1"/>
  <c r="AS5200" i="1"/>
  <c r="AS4476" i="1"/>
  <c r="AS5009" i="1"/>
  <c r="AS4299" i="1"/>
  <c r="AS4843" i="1"/>
  <c r="AS5246" i="1"/>
  <c r="AS3925" i="1"/>
  <c r="AS4619" i="1"/>
  <c r="AS5262" i="1"/>
  <c r="AS4844" i="1"/>
  <c r="AS3927" i="1"/>
  <c r="AS4302" i="1"/>
  <c r="AS4741" i="1"/>
  <c r="AS1467" i="1"/>
  <c r="AS813" i="1"/>
  <c r="AS4113" i="1"/>
  <c r="AS4136" i="1"/>
  <c r="AS556" i="1"/>
  <c r="AS3451" i="1"/>
  <c r="AS4708" i="1"/>
  <c r="AS3920" i="1"/>
  <c r="AS5235" i="1"/>
  <c r="AS816" i="1"/>
  <c r="AS1393" i="1"/>
  <c r="AS1760" i="1"/>
  <c r="AS456" i="1"/>
  <c r="AS5072" i="1"/>
  <c r="AS4654" i="1"/>
  <c r="AS3659" i="1"/>
  <c r="AS5248" i="1"/>
  <c r="AS5197" i="1"/>
  <c r="AS4520" i="1"/>
  <c r="AS5189" i="1"/>
  <c r="AS2827" i="1"/>
  <c r="AS3695" i="1"/>
  <c r="AS1798" i="1"/>
  <c r="AS2149" i="1"/>
  <c r="AS2464" i="1"/>
  <c r="AS3142" i="1"/>
  <c r="AS819" i="1"/>
  <c r="AS3177" i="1"/>
  <c r="AS4633" i="1"/>
  <c r="AS5069" i="1"/>
  <c r="AS468" i="1"/>
  <c r="AS4838" i="1"/>
  <c r="AS3459" i="1"/>
  <c r="AS69" i="1"/>
  <c r="AS2809" i="1"/>
  <c r="AS1193" i="1"/>
  <c r="AS2085" i="1"/>
  <c r="AS5014" i="1"/>
  <c r="AS3702" i="1"/>
  <c r="AS3261" i="1"/>
  <c r="AS754" i="1"/>
  <c r="AS542" i="1"/>
  <c r="AS3307" i="1"/>
  <c r="AS5076" i="1"/>
  <c r="AS466" i="1"/>
  <c r="AS4330" i="1"/>
  <c r="AS3706" i="1"/>
  <c r="AS4952" i="1"/>
  <c r="AS3463" i="1"/>
  <c r="AS3707" i="1"/>
  <c r="AS2158" i="1"/>
  <c r="AS3708" i="1"/>
  <c r="AS486" i="1"/>
  <c r="AS3469" i="1"/>
  <c r="AS3945" i="1"/>
  <c r="AS3157" i="1"/>
  <c r="AS4763" i="1"/>
  <c r="AS122" i="1"/>
  <c r="AS4336" i="1"/>
  <c r="AS1817" i="1"/>
  <c r="AS3949" i="1"/>
  <c r="AS4787" i="1"/>
  <c r="AS1507" i="1"/>
  <c r="AS4429" i="1"/>
  <c r="AS4450" i="1"/>
  <c r="AS1439" i="1"/>
  <c r="AS420" i="1"/>
  <c r="AS436" i="1"/>
  <c r="AS5154" i="1"/>
  <c r="AS4905" i="1"/>
  <c r="AS3908" i="1"/>
  <c r="AS2405" i="1"/>
  <c r="AS63" i="1"/>
  <c r="AS4616" i="1"/>
  <c r="AS3131" i="1"/>
  <c r="AS5118" i="1"/>
  <c r="AS5210" i="1"/>
  <c r="AS4477" i="1"/>
  <c r="AS4121" i="1"/>
  <c r="AS1788" i="1"/>
  <c r="AS4620" i="1"/>
  <c r="AS5147" i="1"/>
  <c r="AS3926" i="1"/>
  <c r="AS450" i="1"/>
  <c r="AS4621" i="1"/>
  <c r="AS3919" i="1"/>
  <c r="AS4615" i="1"/>
  <c r="AS4990" i="1"/>
  <c r="AS1478" i="1"/>
  <c r="AS452" i="1"/>
  <c r="AS66" i="1"/>
  <c r="AS1181" i="1"/>
  <c r="AS2456" i="1"/>
  <c r="AS3464" i="1"/>
  <c r="AS3691" i="1"/>
  <c r="AS3134" i="1"/>
  <c r="AS1485" i="1"/>
  <c r="AS4127" i="1"/>
  <c r="AS3135" i="1"/>
  <c r="AS5066" i="1"/>
  <c r="AS4817" i="1"/>
  <c r="AS5159" i="1"/>
  <c r="AS3454" i="1"/>
  <c r="AS5124" i="1"/>
  <c r="AS3138" i="1"/>
  <c r="AS2449" i="1"/>
  <c r="AS753" i="1"/>
  <c r="AS3931" i="1"/>
  <c r="AS4270" i="1"/>
  <c r="AS1488" i="1"/>
  <c r="AS2465" i="1"/>
  <c r="AS1801" i="1"/>
  <c r="AS3936" i="1"/>
  <c r="AS4909" i="1"/>
  <c r="AS4131" i="1"/>
  <c r="AS3457" i="1"/>
  <c r="AS1491" i="1"/>
  <c r="AS820" i="1"/>
  <c r="AS3937" i="1"/>
  <c r="AS1492" i="1"/>
  <c r="AS2746" i="1"/>
  <c r="AS3505" i="1"/>
  <c r="AS70" i="1"/>
  <c r="AS5289" i="1"/>
  <c r="AS1184" i="1"/>
  <c r="AS3461" i="1"/>
  <c r="AS1496" i="1"/>
  <c r="AS3455" i="1"/>
  <c r="AS1196" i="1"/>
  <c r="AS4636" i="1"/>
  <c r="AS2154" i="1"/>
  <c r="AS75" i="1"/>
  <c r="AS3153" i="1"/>
  <c r="AS5220" i="1"/>
  <c r="AS4315" i="1"/>
  <c r="AS4484" i="1"/>
  <c r="AS2477" i="1"/>
  <c r="AS77" i="1"/>
  <c r="AS1733" i="1"/>
  <c r="AS4751" i="1"/>
  <c r="AS3156" i="1"/>
  <c r="AS4485" i="1"/>
  <c r="AS2483" i="1"/>
  <c r="AS829" i="1"/>
  <c r="AS5207" i="1"/>
  <c r="AS471" i="1"/>
  <c r="AS3160" i="1"/>
  <c r="AS831" i="1"/>
  <c r="AS4828" i="1"/>
  <c r="AS4109" i="1"/>
  <c r="AS2738" i="1"/>
  <c r="AS5006" i="1"/>
  <c r="AS49" i="1"/>
  <c r="AS5296" i="1"/>
  <c r="AS5259" i="1"/>
  <c r="AS3785" i="1"/>
  <c r="AS1777" i="1"/>
  <c r="AS2779" i="1"/>
  <c r="AS3922" i="1"/>
  <c r="AS5120" i="1"/>
  <c r="AS5138" i="1"/>
  <c r="AS4637" i="1"/>
  <c r="AS3864" i="1"/>
  <c r="AS4301" i="1"/>
  <c r="AS5285" i="1"/>
  <c r="AS3132" i="1"/>
  <c r="AS5245" i="1"/>
  <c r="AS5064" i="1"/>
  <c r="AS3447" i="1"/>
  <c r="AS451" i="1"/>
  <c r="AS3448" i="1"/>
  <c r="AS4936" i="1"/>
  <c r="AS4266" i="1"/>
  <c r="AS2498" i="1"/>
  <c r="AS814" i="1"/>
  <c r="AS1175" i="1"/>
  <c r="AS2791" i="1"/>
  <c r="AS2396" i="1"/>
  <c r="AS1182" i="1"/>
  <c r="AS64" i="1"/>
  <c r="AS4239" i="1"/>
  <c r="AS4850" i="1"/>
  <c r="AS997" i="1"/>
  <c r="AS4746" i="1"/>
  <c r="AS4625" i="1"/>
  <c r="AS4937" i="1"/>
  <c r="AS4748" i="1"/>
  <c r="AS4655" i="1"/>
  <c r="AS2457" i="1"/>
  <c r="AS3693" i="1"/>
  <c r="AS3632" i="1"/>
  <c r="AS4628" i="1"/>
  <c r="AS3140" i="1"/>
  <c r="AS4629" i="1"/>
  <c r="AS3141" i="1"/>
  <c r="AS4319" i="1"/>
  <c r="AS3697" i="1"/>
  <c r="AS3698" i="1"/>
  <c r="AS4240" i="1"/>
  <c r="AS3504" i="1"/>
  <c r="AS2468" i="1"/>
  <c r="AS506" i="1"/>
  <c r="AS4332" i="1"/>
  <c r="AS1805" i="1"/>
  <c r="AS5161" i="1"/>
  <c r="AS2864" i="1"/>
  <c r="AS2144" i="1"/>
  <c r="AS2801" i="1"/>
  <c r="AS4134" i="1"/>
  <c r="AS824" i="1"/>
  <c r="AS2803" i="1"/>
  <c r="AS4857" i="1"/>
  <c r="AS1195" i="1"/>
  <c r="AS2152" i="1"/>
  <c r="AS5071" i="1"/>
  <c r="AS3942" i="1"/>
  <c r="AS1812" i="1"/>
  <c r="AS826" i="1"/>
  <c r="AS3154" i="1"/>
  <c r="AS4191" i="1"/>
  <c r="AS2808" i="1"/>
  <c r="AS1815" i="1"/>
  <c r="AS3467" i="1"/>
  <c r="AS2830" i="1"/>
  <c r="AS1500" i="1"/>
  <c r="AS4535" i="1"/>
  <c r="AS2481" i="1"/>
  <c r="AS2810" i="1"/>
  <c r="AS4143" i="1"/>
  <c r="AS4858" i="1"/>
  <c r="AS1503" i="1"/>
  <c r="AS4859" i="1"/>
  <c r="AS4522" i="1"/>
  <c r="AS4915" i="1"/>
  <c r="AS942" i="1"/>
  <c r="AS1451" i="1"/>
  <c r="AS2752" i="1"/>
  <c r="AS4833" i="1"/>
  <c r="AS1459" i="1"/>
  <c r="AS2436" i="1"/>
  <c r="AS1775" i="1"/>
  <c r="AS1726" i="1"/>
  <c r="AS1470" i="1"/>
  <c r="AS5244" i="1"/>
  <c r="AS5256" i="1"/>
  <c r="AS1473" i="1"/>
  <c r="AS4705" i="1"/>
  <c r="AS805" i="1"/>
  <c r="AS5196" i="1"/>
  <c r="AS4613" i="1"/>
  <c r="AS4987" i="1"/>
  <c r="AS2788" i="1"/>
  <c r="AS4845" i="1"/>
  <c r="AS5216" i="1"/>
  <c r="AS4776" i="1"/>
  <c r="AS5184" i="1"/>
  <c r="AS4305" i="1"/>
  <c r="AS2455" i="1"/>
  <c r="AS2790" i="1"/>
  <c r="AS1479" i="1"/>
  <c r="AS2328" i="1"/>
  <c r="AS453" i="1"/>
  <c r="AS3575" i="1"/>
  <c r="AS4310" i="1"/>
  <c r="AS5317" i="1"/>
  <c r="AS1446" i="1"/>
  <c r="AS4125" i="1"/>
  <c r="AS1795" i="1"/>
  <c r="AS5304" i="1"/>
  <c r="AS2458" i="1"/>
  <c r="AS5158" i="1"/>
  <c r="AS5065" i="1"/>
  <c r="AS4314" i="1"/>
  <c r="AS4747" i="1"/>
  <c r="AS4312" i="1"/>
  <c r="AS4852" i="1"/>
  <c r="AS4164" i="1"/>
  <c r="AS2148" i="1"/>
  <c r="AS4359" i="1"/>
  <c r="AS3633" i="1"/>
  <c r="AS3696" i="1"/>
  <c r="AS2150" i="1"/>
  <c r="AS3699" i="1"/>
  <c r="AS2797" i="1"/>
  <c r="AS3700" i="1"/>
  <c r="AS462" i="1"/>
  <c r="AS4931" i="1"/>
  <c r="AS3786" i="1"/>
  <c r="AS4321" i="1"/>
  <c r="AS1806" i="1"/>
  <c r="AS2800" i="1"/>
  <c r="AS4333" i="1"/>
  <c r="AS2802" i="1"/>
  <c r="AS3466" i="1"/>
  <c r="AS3148" i="1"/>
  <c r="AS4138" i="1"/>
  <c r="AS1194" i="1"/>
  <c r="AS4761" i="1"/>
  <c r="AS3941" i="1"/>
  <c r="AS5163" i="1"/>
  <c r="AS1811" i="1"/>
  <c r="AS2974" i="1"/>
  <c r="AS1498" i="1"/>
  <c r="AS2807" i="1"/>
  <c r="AS4942" i="1"/>
  <c r="AS2157" i="1"/>
  <c r="AS4638" i="1"/>
  <c r="AS1499" i="1"/>
  <c r="AS3709" i="1"/>
  <c r="AS3692" i="1"/>
  <c r="AS4335" i="1"/>
  <c r="AS3471" i="1"/>
  <c r="AS3472" i="1"/>
  <c r="AS3946" i="1"/>
  <c r="AS4337" i="1"/>
  <c r="AS1504" i="1"/>
  <c r="AS4521" i="1"/>
  <c r="AS832" i="1"/>
  <c r="AS833" i="1"/>
  <c r="AS759" i="1"/>
  <c r="AS4454" i="1"/>
  <c r="AS3413" i="1"/>
  <c r="AS421" i="1"/>
  <c r="AS1124" i="1"/>
  <c r="AS4084" i="1"/>
  <c r="AS4283" i="1"/>
  <c r="AS2439" i="1"/>
  <c r="AS1778" i="1"/>
  <c r="AS3128" i="1"/>
  <c r="AS5309" i="1"/>
  <c r="AS4849" i="1"/>
  <c r="AS2784" i="1"/>
  <c r="AS5261" i="1"/>
  <c r="AS2452" i="1"/>
  <c r="AS5000" i="1"/>
  <c r="AS4739" i="1"/>
  <c r="AS2520" i="1"/>
  <c r="AS4935" i="1"/>
  <c r="AS5088" i="1"/>
  <c r="AS3410" i="1"/>
  <c r="AS1475" i="1"/>
  <c r="AS3449" i="1"/>
  <c r="AS751" i="1"/>
  <c r="AS1147" i="1"/>
  <c r="AS1791" i="1"/>
  <c r="AS1480" i="1"/>
  <c r="AS2201" i="1"/>
  <c r="AS1078" i="1"/>
  <c r="AS4124" i="1"/>
  <c r="AS3452" i="1"/>
  <c r="AS5263" i="1"/>
  <c r="AS55" i="1"/>
  <c r="AS1486" i="1"/>
  <c r="AS1918" i="1"/>
  <c r="AS5264" i="1"/>
  <c r="AS4626" i="1"/>
  <c r="AS5010" i="1"/>
  <c r="AS4128" i="1"/>
  <c r="AS4129" i="1"/>
  <c r="AS4478" i="1"/>
  <c r="AS4479" i="1"/>
  <c r="AS2155" i="1"/>
  <c r="AS4752" i="1"/>
  <c r="AS4855" i="1"/>
  <c r="AS5068" i="1"/>
  <c r="AS2794" i="1"/>
  <c r="AS3934" i="1"/>
  <c r="AS5125" i="1"/>
  <c r="AS4593" i="1"/>
  <c r="AS1803" i="1"/>
  <c r="AS2143" i="1"/>
  <c r="AS4754" i="1"/>
  <c r="AS4939" i="1"/>
  <c r="AS3453" i="1"/>
  <c r="AS2156" i="1"/>
  <c r="AS1520" i="1"/>
  <c r="AS3701" i="1"/>
  <c r="AS4324" i="1"/>
  <c r="AS3460" i="1"/>
  <c r="AS4760" i="1"/>
  <c r="AS3149" i="1"/>
  <c r="AS1881" i="1"/>
  <c r="AS4325" i="1"/>
  <c r="AS1521" i="1"/>
  <c r="AS2474" i="1"/>
  <c r="AS2153" i="1"/>
  <c r="AS74" i="1"/>
  <c r="AS3943" i="1"/>
  <c r="AS2476" i="1"/>
  <c r="AS5297" i="1"/>
  <c r="AS3396" i="1"/>
  <c r="AS5250" i="1"/>
  <c r="AS3465" i="1"/>
  <c r="AS3944" i="1"/>
  <c r="AS5132" i="1"/>
  <c r="AS4140" i="1"/>
  <c r="AS2479" i="1"/>
  <c r="AS3158" i="1"/>
  <c r="AS2831" i="1"/>
  <c r="AS3947" i="1"/>
  <c r="AS470" i="1"/>
  <c r="AS2486" i="1"/>
  <c r="AS1505" i="1"/>
  <c r="AS3475" i="1"/>
  <c r="AS3712" i="1"/>
  <c r="AS3118" i="1"/>
  <c r="AS3766" i="1"/>
  <c r="AS752" i="1"/>
  <c r="AS2142" i="1"/>
  <c r="AS4992" i="1"/>
  <c r="AS67" i="1"/>
  <c r="AS3939" i="1"/>
  <c r="AS2570" i="1"/>
  <c r="AS2460" i="1"/>
  <c r="AS1550" i="1"/>
  <c r="AS472" i="1"/>
  <c r="AS4144" i="1"/>
  <c r="AS4488" i="1"/>
  <c r="AS4490" i="1"/>
  <c r="AS1819" i="1"/>
  <c r="AS391" i="1"/>
  <c r="AS3164" i="1"/>
  <c r="AS475" i="1"/>
  <c r="AS4147" i="1"/>
  <c r="AS477" i="1"/>
  <c r="AS4343" i="1"/>
  <c r="AS3582" i="1"/>
  <c r="AS2817" i="1"/>
  <c r="AS2167" i="1"/>
  <c r="AS1450" i="1"/>
  <c r="AS2496" i="1"/>
  <c r="AS3958" i="1"/>
  <c r="AS2428" i="1"/>
  <c r="AS12" i="1"/>
  <c r="AS89" i="1"/>
  <c r="AS2822" i="1"/>
  <c r="AS3172" i="1"/>
  <c r="AS3444" i="1"/>
  <c r="AS4495" i="1"/>
  <c r="AS3724" i="1"/>
  <c r="AS2835" i="1"/>
  <c r="AS2811" i="1"/>
  <c r="AS3174" i="1"/>
  <c r="AS1210" i="1"/>
  <c r="AS3959" i="1"/>
  <c r="AS1211" i="1"/>
  <c r="AS818" i="1"/>
  <c r="AS830" i="1"/>
  <c r="AS4853" i="1"/>
  <c r="AS3730" i="1"/>
  <c r="AS488" i="1"/>
  <c r="AS1525" i="1"/>
  <c r="AS3487" i="1"/>
  <c r="AS286" i="1"/>
  <c r="AS2261" i="1"/>
  <c r="AS3320" i="1"/>
  <c r="AS2505" i="1"/>
  <c r="AS1841" i="1"/>
  <c r="AS2182" i="1"/>
  <c r="AS1217" i="1"/>
  <c r="AS1843" i="1"/>
  <c r="AS2508" i="1"/>
  <c r="AS4007" i="1"/>
  <c r="AS2248" i="1"/>
  <c r="AS106" i="1"/>
  <c r="AS4653" i="1"/>
  <c r="AS1537" i="1"/>
  <c r="AS3194" i="1"/>
  <c r="AS4543" i="1"/>
  <c r="AS1224" i="1"/>
  <c r="AS4158" i="1"/>
  <c r="AS3202" i="1"/>
  <c r="AS2195" i="1"/>
  <c r="AS5079" i="1"/>
  <c r="AS3777" i="1"/>
  <c r="AS3276" i="1"/>
  <c r="AS2174" i="1"/>
  <c r="AS3209" i="1"/>
  <c r="AS1836" i="1"/>
  <c r="AS3211" i="1"/>
  <c r="AS3623" i="1"/>
  <c r="AS2320" i="1"/>
  <c r="AS1856" i="1"/>
  <c r="AS1988" i="1"/>
  <c r="AS3971" i="1"/>
  <c r="AS3213" i="1"/>
  <c r="AS101" i="1"/>
  <c r="AS3745" i="1"/>
  <c r="AS3502" i="1"/>
  <c r="AS3778" i="1"/>
  <c r="AS3503" i="1"/>
  <c r="AS124" i="1"/>
  <c r="AS1857" i="1"/>
  <c r="AS103" i="1"/>
  <c r="AS3416" i="1"/>
  <c r="AS2865" i="1"/>
  <c r="AS874" i="1"/>
  <c r="AS3221" i="1"/>
  <c r="AS877" i="1"/>
  <c r="AS879" i="1"/>
  <c r="AS2868" i="1"/>
  <c r="AS2209" i="1"/>
  <c r="AS458" i="1"/>
  <c r="AS4873" i="1"/>
  <c r="AS3226" i="1"/>
  <c r="AS5034" i="1"/>
  <c r="AS515" i="1"/>
  <c r="AS883" i="1"/>
  <c r="AS3978" i="1"/>
  <c r="AS173" i="1"/>
  <c r="AS1649" i="1"/>
  <c r="AS4957" i="1"/>
  <c r="AS2216" i="1"/>
  <c r="AS1562" i="1"/>
  <c r="AS2219" i="1"/>
  <c r="AS3985" i="1"/>
  <c r="AS2896" i="1"/>
  <c r="AS3509" i="1"/>
  <c r="AS2882" i="1"/>
  <c r="AS5164" i="1"/>
  <c r="AS1330" i="1"/>
  <c r="AS257" i="1"/>
  <c r="AS3521" i="1"/>
  <c r="AS522" i="1"/>
  <c r="AS2365" i="1"/>
  <c r="AS1066" i="1"/>
  <c r="AS4538" i="1"/>
  <c r="AS3237" i="1"/>
  <c r="AS3711" i="1"/>
  <c r="AS544" i="1"/>
  <c r="AS2632" i="1"/>
  <c r="AS3239" i="1"/>
  <c r="AS4677" i="1"/>
  <c r="AS1253" i="1"/>
  <c r="AS235" i="1"/>
  <c r="AS526" i="1"/>
  <c r="AS3529" i="1"/>
  <c r="AS3241" i="1"/>
  <c r="AS1884" i="1"/>
  <c r="AS4507" i="1"/>
  <c r="AS4175" i="1"/>
  <c r="AS2895" i="1"/>
  <c r="AS1347" i="1"/>
  <c r="AS5085" i="1"/>
  <c r="AS201" i="1"/>
  <c r="AS1892" i="1"/>
  <c r="AS530" i="1"/>
  <c r="AS2902" i="1"/>
  <c r="AS1922" i="1"/>
  <c r="AS2904" i="1"/>
  <c r="AS4780" i="1"/>
  <c r="AS535" i="1"/>
  <c r="AS5086" i="1"/>
  <c r="AS1199" i="1"/>
  <c r="AS4368" i="1"/>
  <c r="AS1587" i="1"/>
  <c r="AS1589" i="1"/>
  <c r="AS1891" i="1"/>
  <c r="AS2785" i="1"/>
  <c r="AS3990" i="1"/>
  <c r="AS4206" i="1"/>
  <c r="AS2563" i="1"/>
  <c r="AS1591" i="1"/>
  <c r="AS140" i="1"/>
  <c r="AS203" i="1"/>
  <c r="AS3258" i="1"/>
  <c r="AS1974" i="1"/>
  <c r="AS2568" i="1"/>
  <c r="AS2245" i="1"/>
  <c r="AS1907" i="1"/>
  <c r="AS1595" i="1"/>
  <c r="AS2958" i="1"/>
  <c r="AS1909" i="1"/>
  <c r="AS395" i="1"/>
  <c r="AS2444" i="1"/>
  <c r="AS5267" i="1"/>
  <c r="AS5313" i="1"/>
  <c r="AS4311" i="1"/>
  <c r="AS4938" i="1"/>
  <c r="AS3143" i="1"/>
  <c r="AS821" i="1"/>
  <c r="AS73" i="1"/>
  <c r="AS3639" i="1"/>
  <c r="AS1816" i="1"/>
  <c r="AS4643" i="1"/>
  <c r="AS3162" i="1"/>
  <c r="AS4489" i="1"/>
  <c r="AS2163" i="1"/>
  <c r="AS83" i="1"/>
  <c r="AS4340" i="1"/>
  <c r="AS2461" i="1"/>
  <c r="AS1202" i="1"/>
  <c r="AS5165" i="1"/>
  <c r="AS4149" i="1"/>
  <c r="AS4492" i="1"/>
  <c r="AS4344" i="1"/>
  <c r="AS3479" i="1"/>
  <c r="AS2494" i="1"/>
  <c r="AS2101" i="1"/>
  <c r="AS4781" i="1"/>
  <c r="AS4647" i="1"/>
  <c r="AS479" i="1"/>
  <c r="AS851" i="1"/>
  <c r="AS90" i="1"/>
  <c r="AS481" i="1"/>
  <c r="AS2087" i="1"/>
  <c r="AS1829" i="1"/>
  <c r="AS1738" i="1"/>
  <c r="AS3473" i="1"/>
  <c r="AS4943" i="1"/>
  <c r="AS485" i="1"/>
  <c r="AS3083" i="1"/>
  <c r="AS2828" i="1"/>
  <c r="AS4948" i="1"/>
  <c r="AS1212" i="1"/>
  <c r="AS4155" i="1"/>
  <c r="AS1523" i="1"/>
  <c r="AS3694" i="1"/>
  <c r="AS2502" i="1"/>
  <c r="AS1553" i="1"/>
  <c r="AS1214" i="1"/>
  <c r="AS1215" i="1"/>
  <c r="AS3223" i="1"/>
  <c r="AS2838" i="1"/>
  <c r="AS2955" i="1"/>
  <c r="AS3488" i="1"/>
  <c r="AS2506" i="1"/>
  <c r="AS4156" i="1"/>
  <c r="AS1908" i="1"/>
  <c r="AS3733" i="1"/>
  <c r="AS2184" i="1"/>
  <c r="AS5168" i="1"/>
  <c r="AS2893" i="1"/>
  <c r="AS4949" i="1"/>
  <c r="AS1847" i="1"/>
  <c r="AS1538" i="1"/>
  <c r="AS2188" i="1"/>
  <c r="AS860" i="1"/>
  <c r="AS2512" i="1"/>
  <c r="AS2191" i="1"/>
  <c r="AS3739" i="1"/>
  <c r="AS4351" i="1"/>
  <c r="AS3966" i="1"/>
  <c r="AS2851" i="1"/>
  <c r="AS1257" i="1"/>
  <c r="AS2854" i="1"/>
  <c r="AS1540" i="1"/>
  <c r="AS866" i="1"/>
  <c r="AS1855" i="1"/>
  <c r="AS2855" i="1"/>
  <c r="AS4161" i="1"/>
  <c r="AS1230" i="1"/>
  <c r="AS4179" i="1"/>
  <c r="AS504" i="1"/>
  <c r="AS869" i="1"/>
  <c r="AS5144" i="1"/>
  <c r="AS102" i="1"/>
  <c r="AS2518" i="1"/>
  <c r="AS2813" i="1"/>
  <c r="AS2863" i="1"/>
  <c r="AS871" i="1"/>
  <c r="AS2521" i="1"/>
  <c r="AS2522" i="1"/>
  <c r="AS3218" i="1"/>
  <c r="AS3839" i="1"/>
  <c r="AS107" i="1"/>
  <c r="AS1623" i="1"/>
  <c r="AS510" i="1"/>
  <c r="AS2489" i="1"/>
  <c r="AS2525" i="1"/>
  <c r="AS3543" i="1"/>
  <c r="AS2527" i="1"/>
  <c r="AS225" i="1"/>
  <c r="AS4658" i="1"/>
  <c r="AS3587" i="1"/>
  <c r="AS1558" i="1"/>
  <c r="AS5170" i="1"/>
  <c r="AS4659" i="1"/>
  <c r="AS3513" i="1"/>
  <c r="AS3227" i="1"/>
  <c r="AS1101" i="1"/>
  <c r="AS3752" i="1"/>
  <c r="AS638" i="1"/>
  <c r="AS4961" i="1"/>
  <c r="AS2539" i="1"/>
  <c r="AS1869" i="1"/>
  <c r="AS1568" i="1"/>
  <c r="AS3182" i="1"/>
  <c r="AS4879" i="1"/>
  <c r="AS4504" i="1"/>
  <c r="AS4218" i="1"/>
  <c r="AS3233" i="1"/>
  <c r="AS3755" i="1"/>
  <c r="AS888" i="1"/>
  <c r="AS4788" i="1"/>
  <c r="AS3566" i="1"/>
  <c r="AS2225" i="1"/>
  <c r="AS3795" i="1"/>
  <c r="AS3524" i="1"/>
  <c r="AS1575" i="1"/>
  <c r="AS525" i="1"/>
  <c r="AS3044" i="1"/>
  <c r="AS1576" i="1"/>
  <c r="AS200" i="1"/>
  <c r="AS2229" i="1"/>
  <c r="AS1597" i="1"/>
  <c r="AS2942" i="1"/>
  <c r="AS2894" i="1"/>
  <c r="AS2228" i="1"/>
  <c r="AS2550" i="1"/>
  <c r="AS3329" i="1"/>
  <c r="AS125" i="1"/>
  <c r="AS3760" i="1"/>
  <c r="AS3761" i="1"/>
  <c r="AS898" i="1"/>
  <c r="AS899" i="1"/>
  <c r="AS1376" i="1"/>
  <c r="AS1122" i="1"/>
  <c r="AS531" i="1"/>
  <c r="AS418" i="1"/>
  <c r="AS3987" i="1"/>
  <c r="AS3249" i="1"/>
  <c r="AS1585" i="1"/>
  <c r="AS3225" i="1"/>
  <c r="AS135" i="1"/>
  <c r="AS2238" i="1"/>
  <c r="AS3062" i="1"/>
  <c r="AS3963" i="1"/>
  <c r="AS309" i="1"/>
  <c r="AS3255" i="1"/>
  <c r="AS1903" i="1"/>
  <c r="AS4784" i="1"/>
  <c r="AS3256" i="1"/>
  <c r="AS108" i="1"/>
  <c r="AS1594" i="1"/>
  <c r="AS1905" i="1"/>
  <c r="AS2231" i="1"/>
  <c r="AS3767" i="1"/>
  <c r="AS4686" i="1"/>
  <c r="AS1276" i="1"/>
  <c r="AS138" i="1"/>
  <c r="AS2901" i="1"/>
  <c r="AS377" i="1"/>
  <c r="AS5128" i="1"/>
  <c r="AS56" i="1"/>
  <c r="AS5303" i="1"/>
  <c r="AS54" i="1"/>
  <c r="AS1794" i="1"/>
  <c r="AS4908" i="1"/>
  <c r="AS1802" i="1"/>
  <c r="AS1763" i="1"/>
  <c r="AS1197" i="1"/>
  <c r="AS4137" i="1"/>
  <c r="AS3814" i="1"/>
  <c r="AS3950" i="1"/>
  <c r="AS3399" i="1"/>
  <c r="AS2162" i="1"/>
  <c r="AS2814" i="1"/>
  <c r="AS4652" i="1"/>
  <c r="AS1200" i="1"/>
  <c r="AS839" i="1"/>
  <c r="AS2795" i="1"/>
  <c r="AS5149" i="1"/>
  <c r="AS1204" i="1"/>
  <c r="AS2491" i="1"/>
  <c r="AS843" i="1"/>
  <c r="AS845" i="1"/>
  <c r="AS3168" i="1"/>
  <c r="AS847" i="1"/>
  <c r="AS4151" i="1"/>
  <c r="AS86" i="1"/>
  <c r="AS850" i="1"/>
  <c r="AS1828" i="1"/>
  <c r="AS852" i="1"/>
  <c r="AS2357" i="1"/>
  <c r="AS482" i="1"/>
  <c r="AS1764" i="1"/>
  <c r="AS4862" i="1"/>
  <c r="AS4656" i="1"/>
  <c r="AS1519" i="1"/>
  <c r="AS4496" i="1"/>
  <c r="AS4650" i="1"/>
  <c r="AS5119" i="1"/>
  <c r="AS1832" i="1"/>
  <c r="AS2171" i="1"/>
  <c r="AS2921" i="1"/>
  <c r="AS1151" i="1"/>
  <c r="AS2833" i="1"/>
  <c r="AS1524" i="1"/>
  <c r="AS57" i="1"/>
  <c r="AS3923" i="1"/>
  <c r="AS2176" i="1"/>
  <c r="AS5077" i="1"/>
  <c r="AS3962" i="1"/>
  <c r="AS3414" i="1"/>
  <c r="AS169" i="1"/>
  <c r="AS4349" i="1"/>
  <c r="AS2842" i="1"/>
  <c r="AS3187" i="1"/>
  <c r="AS3189" i="1"/>
  <c r="AS859" i="1"/>
  <c r="AS5169" i="1"/>
  <c r="AS3191" i="1"/>
  <c r="AS3493" i="1"/>
  <c r="AS2186" i="1"/>
  <c r="AS1306" i="1"/>
  <c r="AS2848" i="1"/>
  <c r="AS861" i="1"/>
  <c r="AS3198" i="1"/>
  <c r="AS1256" i="1"/>
  <c r="AS2193" i="1"/>
  <c r="AS3203" i="1"/>
  <c r="AS1539" i="1"/>
  <c r="AS3206" i="1"/>
  <c r="AS3207" i="1"/>
  <c r="AS3208" i="1"/>
  <c r="AS2196" i="1"/>
  <c r="AS2024" i="1"/>
  <c r="AS1994" i="1"/>
  <c r="AS2516" i="1"/>
  <c r="AS3500" i="1"/>
  <c r="AS1543" i="1"/>
  <c r="AS1231" i="1"/>
  <c r="AS3743" i="1"/>
  <c r="AS2858" i="1"/>
  <c r="AS5037" i="1"/>
  <c r="AS3501" i="1"/>
  <c r="AS2519" i="1"/>
  <c r="AS1233" i="1"/>
  <c r="AS1546" i="1"/>
  <c r="AS1548" i="1"/>
  <c r="AS872" i="1"/>
  <c r="AS1234" i="1"/>
  <c r="AS3506" i="1"/>
  <c r="AS1860" i="1"/>
  <c r="AS105" i="1"/>
  <c r="AS3222" i="1"/>
  <c r="AS878" i="1"/>
  <c r="AS1637" i="1"/>
  <c r="AS1554" i="1"/>
  <c r="AS2871" i="1"/>
  <c r="AS4168" i="1"/>
  <c r="AS2872" i="1"/>
  <c r="AS1557" i="1"/>
  <c r="AS2528" i="1"/>
  <c r="AS1555" i="1"/>
  <c r="AS2877" i="1"/>
  <c r="AS884" i="1"/>
  <c r="AS516" i="1"/>
  <c r="AS517" i="1"/>
  <c r="AS885" i="1"/>
  <c r="AS1561" i="1"/>
  <c r="AS2218" i="1"/>
  <c r="AS3556" i="1"/>
  <c r="AS58" i="1"/>
  <c r="AS2881" i="1"/>
  <c r="AS3230" i="1"/>
  <c r="AS3769" i="1"/>
  <c r="AS3231" i="1"/>
  <c r="AS2544" i="1"/>
  <c r="AS4805" i="1"/>
  <c r="AS4386" i="1"/>
  <c r="AS3339" i="1"/>
  <c r="AS4508" i="1"/>
  <c r="AS2886" i="1"/>
  <c r="AS2223" i="1"/>
  <c r="AS118" i="1"/>
  <c r="AS4016" i="1"/>
  <c r="AS3525" i="1"/>
  <c r="AS3238" i="1"/>
  <c r="AS3346" i="1"/>
  <c r="AS3328" i="1"/>
  <c r="AS1254" i="1"/>
  <c r="AS123" i="1"/>
  <c r="AS1883" i="1"/>
  <c r="AS3242" i="1"/>
  <c r="AS1258" i="1"/>
  <c r="AS3297" i="1"/>
  <c r="AS151" i="1"/>
  <c r="AS2230" i="1"/>
  <c r="AS626" i="1"/>
  <c r="AS2899" i="1"/>
  <c r="AS3245" i="1"/>
  <c r="AS2251" i="1"/>
  <c r="AS1894" i="1"/>
  <c r="AS1799" i="1"/>
  <c r="AS3244" i="1"/>
  <c r="AS4678" i="1"/>
  <c r="AS2235" i="1"/>
  <c r="AS3568" i="1"/>
  <c r="AS202" i="1"/>
  <c r="AS1958" i="1"/>
  <c r="AS1095" i="1"/>
  <c r="AS2239" i="1"/>
  <c r="AS3765" i="1"/>
  <c r="AS2102" i="1"/>
  <c r="AS3992" i="1"/>
  <c r="AS2556" i="1"/>
  <c r="AS2687" i="1"/>
  <c r="AS2566" i="1"/>
  <c r="AS2698" i="1"/>
  <c r="AS2367" i="1"/>
  <c r="AS2920" i="1"/>
  <c r="AS2569" i="1"/>
  <c r="AS541" i="1"/>
  <c r="AS2247" i="1"/>
  <c r="AS2572" i="1"/>
  <c r="AS1277" i="1"/>
  <c r="AS4631" i="1"/>
  <c r="AS2557" i="1"/>
  <c r="AS1152" i="1"/>
  <c r="AS5254" i="1"/>
  <c r="AS3445" i="1"/>
  <c r="AS3482" i="1"/>
  <c r="AS3890" i="1"/>
  <c r="AS5160" i="1"/>
  <c r="AS1489" i="1"/>
  <c r="AS1493" i="1"/>
  <c r="AS4819" i="1"/>
  <c r="AS910" i="1"/>
  <c r="AS2487" i="1"/>
  <c r="AS3951" i="1"/>
  <c r="AS802" i="1"/>
  <c r="AS1508" i="1"/>
  <c r="AS79" i="1"/>
  <c r="AS3220" i="1"/>
  <c r="AS4491" i="1"/>
  <c r="AS2490" i="1"/>
  <c r="AS5314" i="1"/>
  <c r="AS841" i="1"/>
  <c r="AS3477" i="1"/>
  <c r="AS3717" i="1"/>
  <c r="AS844" i="1"/>
  <c r="AS3576" i="1"/>
  <c r="AS1213" i="1"/>
  <c r="AS3957" i="1"/>
  <c r="AS3169" i="1"/>
  <c r="AS1826" i="1"/>
  <c r="AS3719" i="1"/>
  <c r="AS3170" i="1"/>
  <c r="AS3171" i="1"/>
  <c r="AS3081" i="1"/>
  <c r="AS1206" i="1"/>
  <c r="AS1737" i="1"/>
  <c r="AS2824" i="1"/>
  <c r="AS2825" i="1"/>
  <c r="AS2891" i="1"/>
  <c r="AS3173" i="1"/>
  <c r="AS3175" i="1"/>
  <c r="AS5137" i="1"/>
  <c r="AS875" i="1"/>
  <c r="AS3687" i="1"/>
  <c r="AS2631" i="1"/>
  <c r="AS2260" i="1"/>
  <c r="AS2834" i="1"/>
  <c r="AS2173" i="1"/>
  <c r="AS2837" i="1"/>
  <c r="AS2523" i="1"/>
  <c r="AS4864" i="1"/>
  <c r="AS5172" i="1"/>
  <c r="AS587" i="1"/>
  <c r="AS1835" i="1"/>
  <c r="AS1840" i="1"/>
  <c r="AS4028" i="1"/>
  <c r="AS2183" i="1"/>
  <c r="AS2207" i="1"/>
  <c r="AS1844" i="1"/>
  <c r="AS3734" i="1"/>
  <c r="AS2844" i="1"/>
  <c r="AS2846" i="1"/>
  <c r="AS1534" i="1"/>
  <c r="AS943" i="1"/>
  <c r="AS2187" i="1"/>
  <c r="AS1222" i="1"/>
  <c r="AS1223" i="1"/>
  <c r="AS2189" i="1"/>
  <c r="AS862" i="1"/>
  <c r="AS2318" i="1"/>
  <c r="AS1953" i="1"/>
  <c r="AS2976" i="1"/>
  <c r="AS5198" i="1"/>
  <c r="AS2852" i="1"/>
  <c r="AS4160" i="1"/>
  <c r="AS4950" i="1"/>
  <c r="AS1229" i="1"/>
  <c r="AS3968" i="1"/>
  <c r="AS4867" i="1"/>
  <c r="AS2856" i="1"/>
  <c r="AS4356" i="1"/>
  <c r="AS4962" i="1"/>
  <c r="AS1544" i="1"/>
  <c r="AS5021" i="1"/>
  <c r="AS3215" i="1"/>
  <c r="AS3290" i="1"/>
  <c r="AS1506" i="1"/>
  <c r="AS2202" i="1"/>
  <c r="AS1547" i="1"/>
  <c r="AS2992" i="1"/>
  <c r="AS2040" i="1"/>
  <c r="AS3216" i="1"/>
  <c r="AS3975" i="1"/>
  <c r="AS3507" i="1"/>
  <c r="AS1887" i="1"/>
  <c r="AS509" i="1"/>
  <c r="AS3976" i="1"/>
  <c r="AS880" i="1"/>
  <c r="AS511" i="1"/>
  <c r="AS3749" i="1"/>
  <c r="AS3224" i="1"/>
  <c r="AS3243" i="1"/>
  <c r="AS1683" i="1"/>
  <c r="AS3510" i="1"/>
  <c r="AS2529" i="1"/>
  <c r="AS3058" i="1"/>
  <c r="AS4874" i="1"/>
  <c r="AS1241" i="1"/>
  <c r="AS2533" i="1"/>
  <c r="AS1865" i="1"/>
  <c r="AS1866" i="1"/>
  <c r="AS110" i="1"/>
  <c r="AS4186" i="1"/>
  <c r="AS3326" i="1"/>
  <c r="AS1566" i="1"/>
  <c r="AS1245" i="1"/>
  <c r="AS2387" i="1"/>
  <c r="AS4171" i="1"/>
  <c r="AS3519" i="1"/>
  <c r="AS2547" i="1"/>
  <c r="AS5199" i="1"/>
  <c r="AS3982" i="1"/>
  <c r="AS889" i="1"/>
  <c r="AS2331" i="1"/>
  <c r="AS1876" i="1"/>
  <c r="AS3983" i="1"/>
  <c r="AS1252" i="1"/>
  <c r="AS893" i="1"/>
  <c r="AS4174" i="1"/>
  <c r="AS3758" i="1"/>
  <c r="AS1880" i="1"/>
  <c r="AS1255" i="1"/>
  <c r="AS3806" i="1"/>
  <c r="AS1578" i="1"/>
  <c r="AS4046" i="1"/>
  <c r="AS1346" i="1"/>
  <c r="AS1885" i="1"/>
  <c r="AS4509" i="1"/>
  <c r="AS2957" i="1"/>
  <c r="AS2278" i="1"/>
  <c r="AS2674" i="1"/>
  <c r="AS1890" i="1"/>
  <c r="AS3780" i="1"/>
  <c r="AS1261" i="1"/>
  <c r="AS128" i="1"/>
  <c r="AS3246" i="1"/>
  <c r="AS532" i="1"/>
  <c r="AS901" i="1"/>
  <c r="AS2234" i="1"/>
  <c r="AS2559" i="1"/>
  <c r="AS133" i="1"/>
  <c r="AS3781" i="1"/>
  <c r="AS4666" i="1"/>
  <c r="AS537" i="1"/>
  <c r="AS2914" i="1"/>
  <c r="AS897" i="1"/>
  <c r="AS1590" i="1"/>
  <c r="AS136" i="1"/>
  <c r="AS906" i="1"/>
  <c r="AS1007" i="1"/>
  <c r="AS2918" i="1"/>
  <c r="AS4512" i="1"/>
  <c r="AS3770" i="1"/>
  <c r="AS540" i="1"/>
  <c r="AS1906" i="1"/>
  <c r="AS3762" i="1"/>
  <c r="AS1976" i="1"/>
  <c r="AS912" i="1"/>
  <c r="AS1596" i="1"/>
  <c r="AS1262" i="1"/>
  <c r="AS1977" i="1"/>
  <c r="AS2438" i="1"/>
  <c r="AS4298" i="1"/>
  <c r="AS4846" i="1"/>
  <c r="AS1792" i="1"/>
  <c r="AS3136" i="1"/>
  <c r="AS2147" i="1"/>
  <c r="AS1490" i="1"/>
  <c r="AS2472" i="1"/>
  <c r="AS4094" i="1"/>
  <c r="AS4166" i="1"/>
  <c r="AS3470" i="1"/>
  <c r="AS2161" i="1"/>
  <c r="AS473" i="1"/>
  <c r="AS2410" i="1"/>
  <c r="AS3715" i="1"/>
  <c r="AS836" i="1"/>
  <c r="AS1821" i="1"/>
  <c r="AS1509" i="1"/>
  <c r="AS1822" i="1"/>
  <c r="AS4148" i="1"/>
  <c r="AS2165" i="1"/>
  <c r="AS3955" i="1"/>
  <c r="AS3718" i="1"/>
  <c r="AS3480" i="1"/>
  <c r="AS1824" i="1"/>
  <c r="AS2495" i="1"/>
  <c r="AS2497" i="1"/>
  <c r="AS2820" i="1"/>
  <c r="AS2480" i="1"/>
  <c r="AS2783" i="1"/>
  <c r="AS2749" i="1"/>
  <c r="AS3641" i="1"/>
  <c r="AS2482" i="1"/>
  <c r="AS4486" i="1"/>
  <c r="AS1830" i="1"/>
  <c r="AS2413" i="1"/>
  <c r="AS4778" i="1"/>
  <c r="AS2484" i="1"/>
  <c r="AS2500" i="1"/>
  <c r="AS3725" i="1"/>
  <c r="AS5075" i="1"/>
  <c r="AS3727" i="1"/>
  <c r="AS1522" i="1"/>
  <c r="AS92" i="1"/>
  <c r="AS3484" i="1"/>
  <c r="AS3961" i="1"/>
  <c r="AS3486" i="1"/>
  <c r="AS5133" i="1"/>
  <c r="AS804" i="1"/>
  <c r="AS2549" i="1"/>
  <c r="AS3356" i="1"/>
  <c r="AS3732" i="1"/>
  <c r="AS4865" i="1"/>
  <c r="AS1530" i="1"/>
  <c r="AS5134" i="1"/>
  <c r="AS493" i="1"/>
  <c r="AS3489" i="1"/>
  <c r="AS255" i="1"/>
  <c r="AS2845" i="1"/>
  <c r="AS98" i="1"/>
  <c r="AS3192" i="1"/>
  <c r="AS2135" i="1"/>
  <c r="AS2847" i="1"/>
  <c r="AS2849" i="1"/>
  <c r="AS3197" i="1"/>
  <c r="AS5298" i="1"/>
  <c r="AS1580" i="1"/>
  <c r="AS1121" i="1"/>
  <c r="AS3815" i="1"/>
  <c r="AS499" i="1"/>
  <c r="AS3768" i="1"/>
  <c r="AS1714" i="1"/>
  <c r="AS648" i="1"/>
  <c r="AS2064" i="1"/>
  <c r="AS4771" i="1"/>
  <c r="AS3498" i="1"/>
  <c r="AS3970" i="1"/>
  <c r="AS4868" i="1"/>
  <c r="AS867" i="1"/>
  <c r="AS4499" i="1"/>
  <c r="AS1235" i="1"/>
  <c r="AS3214" i="1"/>
  <c r="AS2199" i="1"/>
  <c r="AS183" i="1"/>
  <c r="AS2862" i="1"/>
  <c r="AS505" i="1"/>
  <c r="AS2204" i="1"/>
  <c r="AS3747" i="1"/>
  <c r="AS3794" i="1"/>
  <c r="AS3217" i="1"/>
  <c r="AS104" i="1"/>
  <c r="AS2206" i="1"/>
  <c r="AS3779" i="1"/>
  <c r="AS93" i="1"/>
  <c r="AS3977" i="1"/>
  <c r="AS2867" i="1"/>
  <c r="AS882" i="1"/>
  <c r="AS1044" i="1"/>
  <c r="AS512" i="1"/>
  <c r="AS1955" i="1"/>
  <c r="AS2210" i="1"/>
  <c r="AS2873" i="1"/>
  <c r="AS2530" i="1"/>
  <c r="AS3512" i="1"/>
  <c r="AS2878" i="1"/>
  <c r="AS3751" i="1"/>
  <c r="AS3516" i="1"/>
  <c r="AS3979" i="1"/>
  <c r="AS1653" i="1"/>
  <c r="AS3376" i="1"/>
  <c r="AS3262" i="1"/>
  <c r="AS3229" i="1"/>
  <c r="AS886" i="1"/>
  <c r="AS2540" i="1"/>
  <c r="AS887" i="1"/>
  <c r="AS1247" i="1"/>
  <c r="AS3232" i="1"/>
  <c r="AS3754" i="1"/>
  <c r="AS184" i="1"/>
  <c r="AS5234" i="1"/>
  <c r="AS2640" i="1"/>
  <c r="AS3756" i="1"/>
  <c r="AS2394" i="1"/>
  <c r="AS892" i="1"/>
  <c r="AS1877" i="1"/>
  <c r="AS2226" i="1"/>
  <c r="AS2889" i="1"/>
  <c r="AS3526" i="1"/>
  <c r="AS3528" i="1"/>
  <c r="AS4506" i="1"/>
  <c r="AS2892" i="1"/>
  <c r="AS3604" i="1"/>
  <c r="AS1310" i="1"/>
  <c r="AS1886" i="1"/>
  <c r="AS1259" i="1"/>
  <c r="AS528" i="1"/>
  <c r="AS3986" i="1"/>
  <c r="AS2555" i="1"/>
  <c r="AS4367" i="1"/>
  <c r="AS4176" i="1"/>
  <c r="AS2575" i="1"/>
  <c r="AS129" i="1"/>
  <c r="AS992" i="1"/>
  <c r="AS736" i="1"/>
  <c r="AS2641" i="1"/>
  <c r="AS1264" i="1"/>
  <c r="AS4665" i="1"/>
  <c r="AS536" i="1"/>
  <c r="AS1900" i="1"/>
  <c r="AS3801" i="1"/>
  <c r="AS1528" i="1"/>
  <c r="AS903" i="1"/>
  <c r="AS2576" i="1"/>
  <c r="AS3612" i="1"/>
  <c r="AS905" i="1"/>
  <c r="AS4370" i="1"/>
  <c r="AS2565" i="1"/>
  <c r="AS2925" i="1"/>
  <c r="AS1593" i="1"/>
  <c r="AS4630" i="1"/>
  <c r="AS3822" i="1"/>
  <c r="AS2900" i="1"/>
  <c r="AS3535" i="1"/>
  <c r="AS3053" i="1"/>
  <c r="AS543" i="1"/>
  <c r="AS3999" i="1"/>
  <c r="AS437" i="1"/>
  <c r="AS4120" i="1"/>
  <c r="AS5063" i="1"/>
  <c r="AS454" i="1"/>
  <c r="AS5247" i="1"/>
  <c r="AS3932" i="1"/>
  <c r="AS2469" i="1"/>
  <c r="AS1291" i="1"/>
  <c r="AS2806" i="1"/>
  <c r="AS4334" i="1"/>
  <c r="AS4433" i="1"/>
  <c r="AS4932" i="1"/>
  <c r="AS828" i="1"/>
  <c r="AS778" i="1"/>
  <c r="AS4339" i="1"/>
  <c r="AS1820" i="1"/>
  <c r="AS84" i="1"/>
  <c r="AS1201" i="1"/>
  <c r="AS476" i="1"/>
  <c r="AS1501" i="1"/>
  <c r="AS4342" i="1"/>
  <c r="AS1786" i="1"/>
  <c r="AS2166" i="1"/>
  <c r="AS3956" i="1"/>
  <c r="AS3729" i="1"/>
  <c r="AS911" i="1"/>
  <c r="AS4945" i="1"/>
  <c r="AS4994" i="1"/>
  <c r="AS3720" i="1"/>
  <c r="AS480" i="1"/>
  <c r="AS2866" i="1"/>
  <c r="AS2750" i="1"/>
  <c r="AS3483" i="1"/>
  <c r="AS3723" i="1"/>
  <c r="AS4871" i="1"/>
  <c r="AS853" i="1"/>
  <c r="AS2499" i="1"/>
  <c r="AS469" i="1"/>
  <c r="AS3661" i="1"/>
  <c r="AS2485" i="1"/>
  <c r="AS3960" i="1"/>
  <c r="AS3179" i="1"/>
  <c r="AS1833" i="1"/>
  <c r="AS2501" i="1"/>
  <c r="AS80" i="1"/>
  <c r="AS3485" i="1"/>
  <c r="AS489" i="1"/>
  <c r="AS2175" i="1"/>
  <c r="AS2177" i="1"/>
  <c r="AS2179" i="1"/>
  <c r="AS2429" i="1"/>
  <c r="AS2839" i="1"/>
  <c r="AS857" i="1"/>
  <c r="AS2507" i="1"/>
  <c r="AS3186" i="1"/>
  <c r="AS494" i="1"/>
  <c r="AS1532" i="1"/>
  <c r="AS3491" i="1"/>
  <c r="AS1219" i="1"/>
  <c r="AS1845" i="1"/>
  <c r="AS1220" i="1"/>
  <c r="AS4317" i="1"/>
  <c r="AS3738" i="1"/>
  <c r="AS3495" i="1"/>
  <c r="AS4866" i="1"/>
  <c r="AS4768" i="1"/>
  <c r="AS780" i="1"/>
  <c r="AS3965" i="1"/>
  <c r="AS977" i="1"/>
  <c r="AS3830" i="1"/>
  <c r="AS1227" i="1"/>
  <c r="AS2853" i="1"/>
  <c r="AS2513" i="1"/>
  <c r="AS4770" i="1"/>
  <c r="AS3210" i="1"/>
  <c r="AS3741" i="1"/>
  <c r="AS3499" i="1"/>
  <c r="AS2198" i="1"/>
  <c r="AS100" i="1"/>
  <c r="AS868" i="1"/>
  <c r="AS490" i="1"/>
  <c r="AS2517" i="1"/>
  <c r="AS2200" i="1"/>
  <c r="AS2860" i="1"/>
  <c r="AS2941" i="1"/>
  <c r="AS4500" i="1"/>
  <c r="AS5036" i="1"/>
  <c r="AS4854" i="1"/>
  <c r="AS1858" i="1"/>
  <c r="AS2573" i="1"/>
  <c r="AS1859" i="1"/>
  <c r="AS2656" i="1"/>
  <c r="AS574" i="1"/>
  <c r="AS3748" i="1"/>
  <c r="AS4360" i="1"/>
  <c r="AS881" i="1"/>
  <c r="AS2869" i="1"/>
  <c r="AS527" i="1"/>
  <c r="AS5310" i="1"/>
  <c r="AS1238" i="1"/>
  <c r="AS514" i="1"/>
  <c r="AS1240" i="1"/>
  <c r="AS3511" i="1"/>
  <c r="AS4501" i="1"/>
  <c r="AS2532" i="1"/>
  <c r="AS3514" i="1"/>
  <c r="AS2534" i="1"/>
  <c r="AS2214" i="1"/>
  <c r="AS2217" i="1"/>
  <c r="AS2880" i="1"/>
  <c r="AS2537" i="1"/>
  <c r="AS1679" i="1"/>
  <c r="AS1870" i="1"/>
  <c r="AS3352" i="1"/>
  <c r="AS2220" i="1"/>
  <c r="AS447" i="1"/>
  <c r="AS520" i="1"/>
  <c r="AS2221" i="1"/>
  <c r="AS3234" i="1"/>
  <c r="AS94" i="1"/>
  <c r="AS2885" i="1"/>
  <c r="AS1250" i="1"/>
  <c r="AS3523" i="1"/>
  <c r="AS524" i="1"/>
  <c r="AS2888" i="1"/>
  <c r="AS2392" i="1"/>
  <c r="AS2136" i="1"/>
  <c r="AS4664" i="1"/>
  <c r="AS2004" i="1"/>
  <c r="AS2890" i="1"/>
  <c r="AS2548" i="1"/>
  <c r="AS5026" i="1"/>
  <c r="AS1579" i="1"/>
  <c r="AS2663" i="1"/>
  <c r="AS1583" i="1"/>
  <c r="AS895" i="1"/>
  <c r="AS2551" i="1"/>
  <c r="AS1889" i="1"/>
  <c r="AS2897" i="1"/>
  <c r="AS1584" i="1"/>
  <c r="AS4510" i="1"/>
  <c r="AS2608" i="1"/>
  <c r="AS2384" i="1"/>
  <c r="AS4372" i="1"/>
  <c r="AS280" i="1"/>
  <c r="AS533" i="1"/>
  <c r="AS2906" i="1"/>
  <c r="AS3248" i="1"/>
  <c r="AS196" i="1"/>
  <c r="AS2898" i="1"/>
  <c r="AS175" i="1"/>
  <c r="AS491" i="1"/>
  <c r="AS2912" i="1"/>
  <c r="AS538" i="1"/>
  <c r="AS2240" i="1"/>
  <c r="AS1598" i="1"/>
  <c r="AS4559" i="1"/>
  <c r="AS1862" i="1"/>
  <c r="AS4371" i="1"/>
  <c r="AS3592" i="1"/>
  <c r="AS2664" i="1"/>
  <c r="AS3259" i="1"/>
  <c r="AS126" i="1"/>
  <c r="AS161" i="1"/>
  <c r="AS546" i="1"/>
  <c r="AS745" i="1"/>
  <c r="AS4953" i="1"/>
  <c r="AS1278" i="1"/>
  <c r="AS2250" i="1"/>
  <c r="AS176" i="1"/>
  <c r="AS3424" i="1"/>
  <c r="AS3886" i="1"/>
  <c r="AS5275" i="1"/>
  <c r="AS3366" i="1"/>
  <c r="AS4947" i="1"/>
  <c r="AS2133" i="1"/>
  <c r="AS4856" i="1"/>
  <c r="AS4135" i="1"/>
  <c r="AS4483" i="1"/>
  <c r="AS4141" i="1"/>
  <c r="AS4640" i="1"/>
  <c r="AS4338" i="1"/>
  <c r="AS4764" i="1"/>
  <c r="AS4765" i="1"/>
  <c r="AS82" i="1"/>
  <c r="AS1430" i="1"/>
  <c r="AS1551" i="1"/>
  <c r="AS4341" i="1"/>
  <c r="AS4944" i="1"/>
  <c r="AS3716" i="1"/>
  <c r="AS1510" i="1"/>
  <c r="AS3130" i="1"/>
  <c r="AS5253" i="1"/>
  <c r="AS1511" i="1"/>
  <c r="AS2819" i="1"/>
  <c r="AS1825" i="1"/>
  <c r="AS4645" i="1"/>
  <c r="AS1797" i="1"/>
  <c r="AS1827" i="1"/>
  <c r="AS1861" i="1"/>
  <c r="AS3481" i="1"/>
  <c r="AS3721" i="1"/>
  <c r="AS91" i="1"/>
  <c r="AS2823" i="1"/>
  <c r="AS779" i="1"/>
  <c r="AS1831" i="1"/>
  <c r="AS2826" i="1"/>
  <c r="AS854" i="1"/>
  <c r="AS3176" i="1"/>
  <c r="AS4154" i="1"/>
  <c r="AS4651" i="1"/>
  <c r="AS856" i="1"/>
  <c r="AS2172" i="1"/>
  <c r="AS2832" i="1"/>
  <c r="AS876" i="1"/>
  <c r="AS1834" i="1"/>
  <c r="AS4119" i="1"/>
  <c r="AS3731" i="1"/>
  <c r="AS2178" i="1"/>
  <c r="AS2939" i="1"/>
  <c r="AS2836" i="1"/>
  <c r="AS700" i="1"/>
  <c r="AS4348" i="1"/>
  <c r="AS492" i="1"/>
  <c r="AS1531" i="1"/>
  <c r="AS3188" i="1"/>
  <c r="AS931" i="1"/>
  <c r="AS3190" i="1"/>
  <c r="AS3736" i="1"/>
  <c r="AS2509" i="1"/>
  <c r="AS2372" i="1"/>
  <c r="AS1536" i="1"/>
  <c r="AS3494" i="1"/>
  <c r="AS3964" i="1"/>
  <c r="AS5078" i="1"/>
  <c r="AS2604" i="1"/>
  <c r="AS4667" i="1"/>
  <c r="AS2194" i="1"/>
  <c r="AS3565" i="1"/>
  <c r="AS573" i="1"/>
  <c r="AS3497" i="1"/>
  <c r="AS2708" i="1"/>
  <c r="AS2514" i="1"/>
  <c r="AS1852" i="1"/>
  <c r="AS2197" i="1"/>
  <c r="AS3969" i="1"/>
  <c r="AS2249" i="1"/>
  <c r="AS2940" i="1"/>
  <c r="AS1938" i="1"/>
  <c r="AS4869" i="1"/>
  <c r="AS3212" i="1"/>
  <c r="AS3972" i="1"/>
  <c r="AS3974" i="1"/>
  <c r="AS3746" i="1"/>
  <c r="AS1622" i="1"/>
  <c r="AS2203" i="1"/>
  <c r="AS1582" i="1"/>
  <c r="AS1549" i="1"/>
  <c r="AS2205" i="1"/>
  <c r="AS873" i="1"/>
  <c r="AS3219" i="1"/>
  <c r="AS5255" i="1"/>
  <c r="AS508" i="1"/>
  <c r="AS171" i="1"/>
  <c r="AS3508" i="1"/>
  <c r="AS3309" i="1"/>
  <c r="AS1236" i="1"/>
  <c r="AS3750" i="1"/>
  <c r="AS4657" i="1"/>
  <c r="AS513" i="1"/>
  <c r="AS1837" i="1"/>
  <c r="AS2212" i="1"/>
  <c r="AS4412" i="1"/>
  <c r="AS1559" i="1"/>
  <c r="AS3618" i="1"/>
  <c r="AS3515" i="1"/>
  <c r="AS1560" i="1"/>
  <c r="AS2215" i="1"/>
  <c r="AS2330" i="1"/>
  <c r="AS1564" i="1"/>
  <c r="AS3296" i="1"/>
  <c r="AS4530" i="1"/>
  <c r="AS3518" i="1"/>
  <c r="AS4872" i="1"/>
  <c r="AS2542" i="1"/>
  <c r="AS113" i="1"/>
  <c r="AS3520" i="1"/>
  <c r="AS4505" i="1"/>
  <c r="AS3235" i="1"/>
  <c r="AS589" i="1"/>
  <c r="AS1572" i="1"/>
  <c r="AS2222" i="1"/>
  <c r="AS2887" i="1"/>
  <c r="AS1527" i="1"/>
  <c r="AS120" i="1"/>
  <c r="AS2554" i="1"/>
  <c r="AS2924" i="1"/>
  <c r="AS3527" i="1"/>
  <c r="AS174" i="1"/>
  <c r="AS2227" i="1"/>
  <c r="AS1577" i="1"/>
  <c r="AS3240" i="1"/>
  <c r="AS896" i="1"/>
  <c r="AS4366" i="1"/>
  <c r="AS2552" i="1"/>
  <c r="AS2553" i="1"/>
  <c r="AS3304" i="1"/>
  <c r="AS529" i="1"/>
  <c r="AS639" i="1"/>
  <c r="AS1260" i="1"/>
  <c r="AS900" i="1"/>
  <c r="AS297" i="1"/>
  <c r="AS1895" i="1"/>
  <c r="AS4779" i="1"/>
  <c r="AS3545" i="1"/>
  <c r="AS3375" i="1"/>
  <c r="AS1899" i="1"/>
  <c r="AS545" i="1"/>
  <c r="AS4806" i="1"/>
  <c r="AS1588" i="1"/>
  <c r="AS1266" i="1"/>
  <c r="AS3012" i="1"/>
  <c r="AS1556" i="1"/>
  <c r="AS1839" i="1"/>
  <c r="AS4369" i="1"/>
  <c r="AS913" i="1"/>
  <c r="AS298" i="1"/>
  <c r="AS1592" i="1"/>
  <c r="AS2504" i="1"/>
  <c r="AS947" i="1"/>
  <c r="AS1924" i="1"/>
  <c r="AS4959" i="1"/>
  <c r="AS679" i="1"/>
  <c r="AS2571" i="1"/>
  <c r="AS4204" i="1"/>
  <c r="AS3546" i="1"/>
  <c r="AS4145" i="1"/>
  <c r="AS204" i="1"/>
  <c r="AS2782" i="1"/>
  <c r="AS4146" i="1"/>
  <c r="AS2493" i="1"/>
  <c r="AS3984" i="1"/>
  <c r="AS3139" i="1"/>
  <c r="AS4600" i="1"/>
  <c r="AS2462" i="1"/>
  <c r="AS3195" i="1"/>
  <c r="AS1851" i="1"/>
  <c r="AS2857" i="1"/>
  <c r="AS2870" i="1"/>
  <c r="AS2208" i="1"/>
  <c r="AS4169" i="1"/>
  <c r="AS81" i="1"/>
  <c r="AS3000" i="1"/>
  <c r="AS2262" i="1"/>
  <c r="AS3269" i="1"/>
  <c r="AS3763" i="1"/>
  <c r="AS2252" i="1"/>
  <c r="AS2279" i="1"/>
  <c r="AS4000" i="1"/>
  <c r="AS3183" i="1"/>
  <c r="AS1281" i="1"/>
  <c r="AS1639" i="1"/>
  <c r="AS3263" i="1"/>
  <c r="AS1599" i="1"/>
  <c r="AS163" i="1"/>
  <c r="AS2676" i="1"/>
  <c r="AS3265" i="1"/>
  <c r="AS2253" i="1"/>
  <c r="AS1286" i="1"/>
  <c r="AS4975" i="1"/>
  <c r="AS3538" i="1"/>
  <c r="AS1313" i="1"/>
  <c r="AS923" i="1"/>
  <c r="AS993" i="1"/>
  <c r="AS1133" i="1"/>
  <c r="AS3816" i="1"/>
  <c r="AS2648" i="1"/>
  <c r="AS1427" i="1"/>
  <c r="AS4213" i="1"/>
  <c r="AS1919" i="1"/>
  <c r="AS2026" i="1"/>
  <c r="AS150" i="1"/>
  <c r="AS1920" i="1"/>
  <c r="AS2944" i="1"/>
  <c r="AS2265" i="1"/>
  <c r="AS1059" i="1"/>
  <c r="AS2946" i="1"/>
  <c r="AS692" i="1"/>
  <c r="AS2905" i="1"/>
  <c r="AS3334" i="1"/>
  <c r="AS558" i="1"/>
  <c r="AS3298" i="1"/>
  <c r="AS703" i="1"/>
  <c r="AS2558" i="1"/>
  <c r="AS3553" i="1"/>
  <c r="AS1931" i="1"/>
  <c r="AS4380" i="1"/>
  <c r="AS1898" i="1"/>
  <c r="AS2601" i="1"/>
  <c r="AS710" i="1"/>
  <c r="AS2650" i="1"/>
  <c r="AS2602" i="1"/>
  <c r="AS159" i="1"/>
  <c r="AS4011" i="1"/>
  <c r="AS5089" i="1"/>
  <c r="AS3027" i="1"/>
  <c r="AS2679" i="1"/>
  <c r="AS1300" i="1"/>
  <c r="AS3560" i="1"/>
  <c r="AS3561" i="1"/>
  <c r="AS1624" i="1"/>
  <c r="AS4661" i="1"/>
  <c r="AS2049" i="1"/>
  <c r="AS4673" i="1"/>
  <c r="AS1927" i="1"/>
  <c r="AS3036" i="1"/>
  <c r="AS4197" i="1"/>
  <c r="AS958" i="1"/>
  <c r="AS4963" i="1"/>
  <c r="AS581" i="1"/>
  <c r="AS5090" i="1"/>
  <c r="AS1949" i="1"/>
  <c r="AS4198" i="1"/>
  <c r="AS4527" i="1"/>
  <c r="AS3792" i="1"/>
  <c r="AS2616" i="1"/>
  <c r="AS4045" i="1"/>
  <c r="AS2617" i="1"/>
  <c r="AS2237" i="1"/>
  <c r="AS994" i="1"/>
  <c r="AS5222" i="1"/>
  <c r="AS4529" i="1"/>
  <c r="AS172" i="1"/>
  <c r="AS1586" i="1"/>
  <c r="AS2271" i="1"/>
  <c r="AS967" i="1"/>
  <c r="AS1959" i="1"/>
  <c r="AS4012" i="1"/>
  <c r="AS1846" i="1"/>
  <c r="AS2622" i="1"/>
  <c r="AS2623" i="1"/>
  <c r="AS1963" i="1"/>
  <c r="AS971" i="1"/>
  <c r="AS2305" i="1"/>
  <c r="AS1315" i="1"/>
  <c r="AS598" i="1"/>
  <c r="AS2036" i="1"/>
  <c r="AS1967" i="1"/>
  <c r="AS976" i="1"/>
  <c r="AS4394" i="1"/>
  <c r="AS1074" i="1"/>
  <c r="AS561" i="1"/>
  <c r="AS1113" i="1"/>
  <c r="AS254" i="1"/>
  <c r="AS580" i="1"/>
  <c r="AS112" i="1"/>
  <c r="AS2989" i="1"/>
  <c r="AS4558" i="1"/>
  <c r="AS606" i="1"/>
  <c r="AS1569" i="1"/>
  <c r="AS982" i="1"/>
  <c r="AS3252" i="1"/>
  <c r="AS68" i="1"/>
  <c r="AS3803" i="1"/>
  <c r="AS2315" i="1"/>
  <c r="AS2915" i="1"/>
  <c r="AS5035" i="1"/>
  <c r="AS1695" i="1"/>
  <c r="AS4390" i="1"/>
  <c r="AS2728" i="1"/>
  <c r="AS4392" i="1"/>
  <c r="AS2710" i="1"/>
  <c r="AS2613" i="1"/>
  <c r="AS1333" i="1"/>
  <c r="AS4503" i="1"/>
  <c r="AS4393" i="1"/>
  <c r="AS4965" i="1"/>
  <c r="AS4668" i="1"/>
  <c r="AS1993" i="1"/>
  <c r="AS625" i="1"/>
  <c r="AS1645" i="1"/>
  <c r="AS627" i="1"/>
  <c r="AS628" i="1"/>
  <c r="AS3201" i="1"/>
  <c r="AS2614" i="1"/>
  <c r="AS4208" i="1"/>
  <c r="AS3004" i="1"/>
  <c r="AS2324" i="1"/>
  <c r="AS1340" i="1"/>
  <c r="AS208" i="1"/>
  <c r="AS3844" i="1"/>
  <c r="AS3588" i="1"/>
  <c r="AS3009" i="1"/>
  <c r="AS4374" i="1"/>
  <c r="AS5029" i="1"/>
  <c r="AS4876" i="1"/>
  <c r="AS1303" i="1"/>
  <c r="AS2599" i="1"/>
  <c r="AS1345" i="1"/>
  <c r="AS2332" i="1"/>
  <c r="AS550" i="1"/>
  <c r="AS191" i="1"/>
  <c r="AS642" i="1"/>
  <c r="AS2659" i="1"/>
  <c r="AS178" i="1"/>
  <c r="AS3322" i="1"/>
  <c r="AS995" i="1"/>
  <c r="AS2661" i="1"/>
  <c r="AS4107" i="1"/>
  <c r="AS4762" i="1"/>
  <c r="AS838" i="1"/>
  <c r="AS4150" i="1"/>
  <c r="AS4598" i="1"/>
  <c r="AS1185" i="1"/>
  <c r="AS3180" i="1"/>
  <c r="AS4883" i="1"/>
  <c r="AS265" i="1"/>
  <c r="AS1228" i="1"/>
  <c r="AS1232" i="1"/>
  <c r="AS2619" i="1"/>
  <c r="AS4347" i="1"/>
  <c r="AS5082" i="1"/>
  <c r="AS2686" i="1"/>
  <c r="AS2591" i="1"/>
  <c r="AS121" i="1"/>
  <c r="AS1888" i="1"/>
  <c r="AS4511" i="1"/>
  <c r="AS1529" i="1"/>
  <c r="AS3305" i="1"/>
  <c r="AS4782" i="1"/>
  <c r="AS2180" i="1"/>
  <c r="AS1369" i="1"/>
  <c r="AS3035" i="1"/>
  <c r="AS1282" i="1"/>
  <c r="AS1612" i="1"/>
  <c r="AS3014" i="1"/>
  <c r="AS1600" i="1"/>
  <c r="AS4017" i="1"/>
  <c r="AS4318" i="1"/>
  <c r="AS2266" i="1"/>
  <c r="AS1287" i="1"/>
  <c r="AS2647" i="1"/>
  <c r="AS2259" i="1"/>
  <c r="AS4860" i="1"/>
  <c r="AS4184" i="1"/>
  <c r="AS2588" i="1"/>
  <c r="AS1917" i="1"/>
  <c r="AS4185" i="1"/>
  <c r="AS2938" i="1"/>
  <c r="AS557" i="1"/>
  <c r="AS4362" i="1"/>
  <c r="AS1842" i="1"/>
  <c r="AS3714" i="1"/>
  <c r="AS1921" i="1"/>
  <c r="AS4187" i="1"/>
  <c r="AS2075" i="1"/>
  <c r="AS1989" i="1"/>
  <c r="AS2268" i="1"/>
  <c r="AS3548" i="1"/>
  <c r="AS2283" i="1"/>
  <c r="AS2594" i="1"/>
  <c r="AS1867" i="1"/>
  <c r="AS951" i="1"/>
  <c r="AS1800" i="1"/>
  <c r="AS1666" i="1"/>
  <c r="AS1911" i="1"/>
  <c r="AS2274" i="1"/>
  <c r="AS569" i="1"/>
  <c r="AS3492" i="1"/>
  <c r="AS1298" i="1"/>
  <c r="AS1619" i="1"/>
  <c r="AS2715" i="1"/>
  <c r="AS4783" i="1"/>
  <c r="AS2603" i="1"/>
  <c r="AS1299" i="1"/>
  <c r="AS4363" i="1"/>
  <c r="AS2607" i="1"/>
  <c r="AS3557" i="1"/>
  <c r="AS3558" i="1"/>
  <c r="AS3823" i="1"/>
  <c r="AS1939" i="1"/>
  <c r="AS132" i="1"/>
  <c r="AS1980" i="1"/>
  <c r="AS577" i="1"/>
  <c r="AS2908" i="1"/>
  <c r="AS3531" i="1"/>
  <c r="AS1945" i="1"/>
  <c r="AS2909" i="1"/>
  <c r="AS3250" i="1"/>
  <c r="AS2964" i="1"/>
  <c r="AS4690" i="1"/>
  <c r="AS2185" i="1"/>
  <c r="AS4967" i="1"/>
  <c r="AS2297" i="1"/>
  <c r="AS3281" i="1"/>
  <c r="AS165" i="1"/>
  <c r="AS260" i="1"/>
  <c r="AS962" i="1"/>
  <c r="AS2035" i="1"/>
  <c r="AS596" i="1"/>
  <c r="AS3287" i="1"/>
  <c r="AS1307" i="1"/>
  <c r="AS4201" i="1"/>
  <c r="AS1308" i="1"/>
  <c r="AS3567" i="1"/>
  <c r="AS2620" i="1"/>
  <c r="AS2334" i="1"/>
  <c r="AS2303" i="1"/>
  <c r="AS4018" i="1"/>
  <c r="AS3569" i="1"/>
  <c r="AS3571" i="1"/>
  <c r="AS1324" i="1"/>
  <c r="AS1643" i="1"/>
  <c r="AS1964" i="1"/>
  <c r="AS2984" i="1"/>
  <c r="AS2982" i="1"/>
  <c r="AS2628" i="1"/>
  <c r="AS4013" i="1"/>
  <c r="AS4230" i="1"/>
  <c r="AS181" i="1"/>
  <c r="AS4533" i="1"/>
  <c r="AS549" i="1"/>
  <c r="AS1647" i="1"/>
  <c r="AS3251" i="1"/>
  <c r="AS4373" i="1"/>
  <c r="AS979" i="1"/>
  <c r="AS2633" i="1"/>
  <c r="AS4053" i="1"/>
  <c r="AS267" i="1"/>
  <c r="AS2913" i="1"/>
  <c r="AS608" i="1"/>
  <c r="AS3300" i="1"/>
  <c r="AS1325" i="1"/>
  <c r="AS610" i="1"/>
  <c r="AS4974" i="1"/>
  <c r="AS1328" i="1"/>
  <c r="AS989" i="1"/>
  <c r="AS991" i="1"/>
  <c r="AS3060" i="1"/>
  <c r="AS3532" i="1"/>
  <c r="AS616" i="1"/>
  <c r="AS4227" i="1"/>
  <c r="AS1332" i="1"/>
  <c r="AS617" i="1"/>
  <c r="AS3496" i="1"/>
  <c r="AS2325" i="1"/>
  <c r="AS1660" i="1"/>
  <c r="AS2697" i="1"/>
  <c r="AS2597" i="1"/>
  <c r="AS2192" i="1"/>
  <c r="AS2635" i="1"/>
  <c r="AS2306" i="1"/>
  <c r="AS3310" i="1"/>
  <c r="AS1665" i="1"/>
  <c r="AS629" i="1"/>
  <c r="AS1667" i="1"/>
  <c r="AS1001" i="1"/>
  <c r="AS631" i="1"/>
  <c r="AS5300" i="1"/>
  <c r="AS3018" i="1"/>
  <c r="AS3348" i="1"/>
  <c r="AS3595" i="1"/>
  <c r="AS2651" i="1"/>
  <c r="AS4396" i="1"/>
  <c r="AS3591" i="1"/>
  <c r="AS2818" i="1"/>
  <c r="AS3533" i="1"/>
  <c r="AS3993" i="1"/>
  <c r="AS3378" i="1"/>
  <c r="AS2059" i="1"/>
  <c r="AS2545" i="1"/>
  <c r="AS460" i="1"/>
  <c r="AS2657" i="1"/>
  <c r="AS1603" i="1"/>
  <c r="AS1008" i="1"/>
  <c r="AS5028" i="1"/>
  <c r="AS3534" i="1"/>
  <c r="AS3031" i="1"/>
  <c r="AS1013" i="1"/>
  <c r="AS1016" i="1"/>
  <c r="AS4300" i="1"/>
  <c r="AS4142" i="1"/>
  <c r="AS840" i="1"/>
  <c r="AS478" i="1"/>
  <c r="AS1207" i="1"/>
  <c r="AS4599" i="1"/>
  <c r="AS1838" i="1"/>
  <c r="AS2923" i="1"/>
  <c r="AS2190" i="1"/>
  <c r="AS1581" i="1"/>
  <c r="AS3744" i="1"/>
  <c r="AS507" i="1"/>
  <c r="AS2956" i="1"/>
  <c r="AS1864" i="1"/>
  <c r="AS1237" i="1"/>
  <c r="AS3236" i="1"/>
  <c r="AS2716" i="1"/>
  <c r="AS288" i="1"/>
  <c r="AS3161" i="1"/>
  <c r="AS2047" i="1"/>
  <c r="AS1239" i="1"/>
  <c r="AS95" i="1"/>
  <c r="AS3577" i="1"/>
  <c r="AS4001" i="1"/>
  <c r="AS2014" i="1"/>
  <c r="AS2926" i="1"/>
  <c r="AS205" i="1"/>
  <c r="AS591" i="1"/>
  <c r="AS4361" i="1"/>
  <c r="AS143" i="1"/>
  <c r="AS919" i="1"/>
  <c r="AS448" i="1"/>
  <c r="AS2585" i="1"/>
  <c r="AS2531" i="1"/>
  <c r="AS915" i="1"/>
  <c r="AS3541" i="1"/>
  <c r="AS2386" i="1"/>
  <c r="AS950" i="1"/>
  <c r="AS142" i="1"/>
  <c r="AS2936" i="1"/>
  <c r="AS2649" i="1"/>
  <c r="AS1216" i="1"/>
  <c r="AS2590" i="1"/>
  <c r="AS725" i="1"/>
  <c r="AS4516" i="1"/>
  <c r="AS1609" i="1"/>
  <c r="AS4188" i="1"/>
  <c r="AS1611" i="1"/>
  <c r="AS2340" i="1"/>
  <c r="AS1283" i="1"/>
  <c r="AS1613" i="1"/>
  <c r="AS2678" i="1"/>
  <c r="AS5173" i="1"/>
  <c r="AS155" i="1"/>
  <c r="AS934" i="1"/>
  <c r="AS2272" i="1"/>
  <c r="AS4002" i="1"/>
  <c r="AS495" i="1"/>
  <c r="AS4789" i="1"/>
  <c r="AS2952" i="1"/>
  <c r="AS570" i="1"/>
  <c r="AS835" i="1"/>
  <c r="AS1936" i="1"/>
  <c r="AS1218" i="1"/>
  <c r="AS2947" i="1"/>
  <c r="AS1621" i="1"/>
  <c r="AS3275" i="1"/>
  <c r="AS3335" i="1"/>
  <c r="AS2696" i="1"/>
  <c r="AS1868" i="1"/>
  <c r="AS2979" i="1"/>
  <c r="AS2282" i="1"/>
  <c r="AS1940" i="1"/>
  <c r="AS3782" i="1"/>
  <c r="AS1941" i="1"/>
  <c r="AS2928" i="1"/>
  <c r="AS4382" i="1"/>
  <c r="AS954" i="1"/>
  <c r="AS166" i="1"/>
  <c r="AS1946" i="1"/>
  <c r="AS1947" i="1"/>
  <c r="AS2029" i="1"/>
  <c r="AS2593" i="1"/>
  <c r="AS4004" i="1"/>
  <c r="AS578" i="1"/>
  <c r="AS2362" i="1"/>
  <c r="AS2970" i="1"/>
  <c r="AS281" i="1"/>
  <c r="AS2299" i="1"/>
  <c r="AS3283" i="1"/>
  <c r="AS4200" i="1"/>
  <c r="AS1952" i="1"/>
  <c r="AS4514" i="1"/>
  <c r="AS2288" i="1"/>
  <c r="AS3988" i="1"/>
  <c r="AS3271" i="1"/>
  <c r="AS1309" i="1"/>
  <c r="AS2700" i="1"/>
  <c r="AS2389" i="1"/>
  <c r="AS3622" i="1"/>
  <c r="AS2304" i="1"/>
  <c r="AS1535" i="1"/>
  <c r="AS4019" i="1"/>
  <c r="AS2289" i="1"/>
  <c r="AS970" i="1"/>
  <c r="AS1644" i="1"/>
  <c r="AS5140" i="1"/>
  <c r="AS579" i="1"/>
  <c r="AS3791" i="1"/>
  <c r="AS4364" i="1"/>
  <c r="AS4880" i="1"/>
  <c r="AS602" i="1"/>
  <c r="AS1969" i="1"/>
  <c r="AS1321" i="1"/>
  <c r="AS1567" i="1"/>
  <c r="AS1648" i="1"/>
  <c r="AS2037" i="1"/>
  <c r="AS3563" i="1"/>
  <c r="AS2988" i="1"/>
  <c r="AS2000" i="1"/>
  <c r="AS981" i="1"/>
  <c r="AS2670" i="1"/>
  <c r="AS1983" i="1"/>
  <c r="AS1984" i="1"/>
  <c r="AS2001" i="1"/>
  <c r="AS2038" i="1"/>
  <c r="AS195" i="1"/>
  <c r="AS614" i="1"/>
  <c r="AS2363" i="1"/>
  <c r="AS1902" i="1"/>
  <c r="AS4033" i="1"/>
  <c r="AS1716" i="1"/>
  <c r="AS2993" i="1"/>
  <c r="AS3253" i="1"/>
  <c r="AS1655" i="1"/>
  <c r="AS3196" i="1"/>
  <c r="AS1658" i="1"/>
  <c r="AS3613" i="1"/>
  <c r="AS2707" i="1"/>
  <c r="AS2998" i="1"/>
  <c r="AS4410" i="1"/>
  <c r="AS562" i="1"/>
  <c r="AS2645" i="1"/>
  <c r="AS5282" i="1"/>
  <c r="AS3002" i="1"/>
  <c r="AS2543" i="1"/>
  <c r="AS582" i="1"/>
  <c r="AS206" i="1"/>
  <c r="AS3313" i="1"/>
  <c r="AS1998" i="1"/>
  <c r="AS2816" i="1"/>
  <c r="AS3316" i="1"/>
  <c r="AS4209" i="1"/>
  <c r="AS3981" i="1"/>
  <c r="AS1673" i="1"/>
  <c r="AS3589" i="1"/>
  <c r="AS3318" i="1"/>
  <c r="AS220" i="1"/>
  <c r="AS2654" i="1"/>
  <c r="AS4877" i="1"/>
  <c r="AS214" i="1"/>
  <c r="AS4885" i="1"/>
  <c r="AS1225" i="1"/>
  <c r="AS2546" i="1"/>
  <c r="AS960" i="1"/>
  <c r="AS1348" i="1"/>
  <c r="AS3930" i="1"/>
  <c r="AS4642" i="1"/>
  <c r="AS4132" i="1"/>
  <c r="AS4646" i="1"/>
  <c r="AS5277" i="1"/>
  <c r="AS1382" i="1"/>
  <c r="AS2503" i="1"/>
  <c r="AS3737" i="1"/>
  <c r="AS1850" i="1"/>
  <c r="AS1854" i="1"/>
  <c r="AS4163" i="1"/>
  <c r="AS4167" i="1"/>
  <c r="AS732" i="1"/>
  <c r="AS1242" i="1"/>
  <c r="AS2883" i="1"/>
  <c r="AS1322" i="1"/>
  <c r="AS1882" i="1"/>
  <c r="AS2383" i="1"/>
  <c r="AS534" i="1"/>
  <c r="AS1268" i="1"/>
  <c r="AS2077" i="1"/>
  <c r="AS4022" i="1"/>
  <c r="AS1279" i="1"/>
  <c r="AS4693" i="1"/>
  <c r="AS2352" i="1"/>
  <c r="AS162" i="1"/>
  <c r="AS4177" i="1"/>
  <c r="AS1912" i="1"/>
  <c r="AS1284" i="1"/>
  <c r="AS2677" i="1"/>
  <c r="AS2930" i="1"/>
  <c r="AS3163" i="1"/>
  <c r="AS1602" i="1"/>
  <c r="AS3185" i="1"/>
  <c r="AS3540" i="1"/>
  <c r="AS1893" i="1"/>
  <c r="AS1290" i="1"/>
  <c r="AS3802" i="1"/>
  <c r="AS2879" i="1"/>
  <c r="AS2937" i="1"/>
  <c r="AS2995" i="1"/>
  <c r="AS4777" i="1"/>
  <c r="AS1818" i="1"/>
  <c r="AS1426" i="1"/>
  <c r="AS4679" i="1"/>
  <c r="AS1292" i="1"/>
  <c r="AS2263" i="1"/>
  <c r="AS3835" i="1"/>
  <c r="AS2592" i="1"/>
  <c r="AS1106" i="1"/>
  <c r="AS559" i="1"/>
  <c r="AS3517" i="1"/>
  <c r="AS3783" i="1"/>
  <c r="AS1563" i="1"/>
  <c r="AS1431" i="1"/>
  <c r="AS4008" i="1"/>
  <c r="AS1690" i="1"/>
  <c r="AS2600" i="1"/>
  <c r="AS474" i="1"/>
  <c r="AS1617" i="1"/>
  <c r="AS571" i="1"/>
  <c r="AS1934" i="1"/>
  <c r="AS594" i="1"/>
  <c r="AS3980" i="1"/>
  <c r="AS153" i="1"/>
  <c r="AS4192" i="1"/>
  <c r="AS1962" i="1"/>
  <c r="AS2605" i="1"/>
  <c r="AS160" i="1"/>
  <c r="AS3277" i="1"/>
  <c r="AS3842" i="1"/>
  <c r="AS2980" i="1"/>
  <c r="AS3952" i="1"/>
  <c r="AS3790" i="1"/>
  <c r="AS2286" i="1"/>
  <c r="AS1626" i="1"/>
  <c r="AS1926" i="1"/>
  <c r="AS2611" i="1"/>
  <c r="AS956" i="1"/>
  <c r="AS4785" i="1"/>
  <c r="AS1301" i="1"/>
  <c r="AS2966" i="1"/>
  <c r="AS3564" i="1"/>
  <c r="AS3029" i="1"/>
  <c r="AS4383" i="1"/>
  <c r="AS1632" i="1"/>
  <c r="AS4199" i="1"/>
  <c r="AS4524" i="1"/>
  <c r="AS2236" i="1"/>
  <c r="AS4881" i="1"/>
  <c r="AS2051" i="1"/>
  <c r="AS3284" i="1"/>
  <c r="AS3288" i="1"/>
  <c r="AS1636" i="1"/>
  <c r="AS1670" i="1"/>
  <c r="AS3291" i="1"/>
  <c r="AS607" i="1"/>
  <c r="AS2510" i="1"/>
  <c r="AS2621" i="1"/>
  <c r="AS3796" i="1"/>
  <c r="AS4531" i="1"/>
  <c r="AS2343" i="1"/>
  <c r="AS2052" i="1"/>
  <c r="AS969" i="1"/>
  <c r="AS3797" i="1"/>
  <c r="AS2796" i="1"/>
  <c r="AS2626" i="1"/>
  <c r="AS783" i="1"/>
  <c r="AS2929" i="1"/>
  <c r="AS619" i="1"/>
  <c r="AS3953" i="1"/>
  <c r="AS1968" i="1"/>
  <c r="AS1970" i="1"/>
  <c r="AS144" i="1"/>
  <c r="AS1418" i="1"/>
  <c r="AS3295" i="1"/>
  <c r="AS2595" i="1"/>
  <c r="AS2311" i="1"/>
  <c r="AS1650" i="1"/>
  <c r="AS2990" i="1"/>
  <c r="AS519" i="1"/>
  <c r="AS1981" i="1"/>
  <c r="AS609" i="1"/>
  <c r="AS2019" i="1"/>
  <c r="AS4365" i="1"/>
  <c r="AS4388" i="1"/>
  <c r="AS1651" i="1"/>
  <c r="AS4205" i="1"/>
  <c r="AS1329" i="1"/>
  <c r="AS1928" i="1"/>
  <c r="AS4377" i="1"/>
  <c r="AS1654" i="1"/>
  <c r="AS4391" i="1"/>
  <c r="AS1221" i="1"/>
  <c r="AS1656" i="1"/>
  <c r="AS2294" i="1"/>
  <c r="AS363" i="1"/>
  <c r="AS2969" i="1"/>
  <c r="AS2643" i="1"/>
  <c r="AS3199" i="1"/>
  <c r="AS620" i="1"/>
  <c r="AS1662" i="1"/>
  <c r="AS1663" i="1"/>
  <c r="AS3001" i="1"/>
  <c r="AS1995" i="1"/>
  <c r="AS1339" i="1"/>
  <c r="AS3312" i="1"/>
  <c r="AS4024" i="1"/>
  <c r="AS2322" i="1"/>
  <c r="AS1669" i="1"/>
  <c r="AS1671" i="1"/>
  <c r="AS3808" i="1"/>
  <c r="AS1003" i="1"/>
  <c r="AS4222" i="1"/>
  <c r="AS983" i="1"/>
  <c r="AS3317" i="1"/>
  <c r="AS212" i="1"/>
  <c r="AS3204" i="1"/>
  <c r="AS637" i="1"/>
  <c r="AS1677" i="1"/>
  <c r="AS2329" i="1"/>
  <c r="AS215" i="1"/>
  <c r="AS1006" i="1"/>
  <c r="AS640" i="1"/>
  <c r="AS2005" i="1"/>
  <c r="AS643" i="1"/>
  <c r="AS218" i="1"/>
  <c r="AS3818" i="1"/>
  <c r="AS85" i="1"/>
  <c r="AS2008" i="1"/>
  <c r="AS1445" i="1"/>
  <c r="AS834" i="1"/>
  <c r="AS842" i="1"/>
  <c r="AS1635" i="1"/>
  <c r="AS392" i="1"/>
  <c r="AS1275" i="1"/>
  <c r="AS149" i="1"/>
  <c r="AS4497" i="1"/>
  <c r="AS1526" i="1"/>
  <c r="AS1186" i="1"/>
  <c r="AS2861" i="1"/>
  <c r="AS139" i="1"/>
  <c r="AS1863" i="1"/>
  <c r="AS2535" i="1"/>
  <c r="AS1872" i="1"/>
  <c r="AS119" i="1"/>
  <c r="AS5265" i="1"/>
  <c r="AS2574" i="1"/>
  <c r="AS4178" i="1"/>
  <c r="AS4791" i="1"/>
  <c r="AS909" i="1"/>
  <c r="AS3311" i="1"/>
  <c r="AS3771" i="1"/>
  <c r="AS2338" i="1"/>
  <c r="AS2578" i="1"/>
  <c r="AS2579" i="1"/>
  <c r="AS4181" i="1"/>
  <c r="AS918" i="1"/>
  <c r="AS3537" i="1"/>
  <c r="AS386" i="1"/>
  <c r="AS145" i="1"/>
  <c r="AS141" i="1"/>
  <c r="AS547" i="1"/>
  <c r="AS3476" i="1"/>
  <c r="AS2058" i="1"/>
  <c r="AS2233" i="1"/>
  <c r="AS2903" i="1"/>
  <c r="AS1331" i="1"/>
  <c r="AS5083" i="1"/>
  <c r="AS5201" i="1"/>
  <c r="AS1263" i="1"/>
  <c r="AS4023" i="1"/>
  <c r="AS3542" i="1"/>
  <c r="AS2945" i="1"/>
  <c r="AS2943" i="1"/>
  <c r="AS916" i="1"/>
  <c r="AS4670" i="1"/>
  <c r="AS3547" i="1"/>
  <c r="AS3845" i="1"/>
  <c r="AS3840" i="1"/>
  <c r="AS4518" i="1"/>
  <c r="AS3550" i="1"/>
  <c r="AS4534" i="1"/>
  <c r="AS3836" i="1"/>
  <c r="AS97" i="1"/>
  <c r="AS164" i="1"/>
  <c r="AS3843" i="1"/>
  <c r="AS568" i="1"/>
  <c r="AS2275" i="1"/>
  <c r="AS2285" i="1"/>
  <c r="AS2287" i="1"/>
  <c r="AS941" i="1"/>
  <c r="AS259" i="1"/>
  <c r="AS1937" i="1"/>
  <c r="AS3247" i="1"/>
  <c r="AS4010" i="1"/>
  <c r="AS4689" i="1"/>
  <c r="AS946" i="1"/>
  <c r="AS1979" i="1"/>
  <c r="AS4523" i="1"/>
  <c r="AS2959" i="1"/>
  <c r="AS949" i="1"/>
  <c r="AS3601" i="1"/>
  <c r="AS5031" i="1"/>
  <c r="AS4381" i="1"/>
  <c r="AS4195" i="1"/>
  <c r="AS2963" i="1"/>
  <c r="AS3005" i="1"/>
  <c r="AS1943" i="1"/>
  <c r="AS2290" i="1"/>
  <c r="AS4157" i="1"/>
  <c r="AS2292" i="1"/>
  <c r="AS694" i="1"/>
  <c r="AS1630" i="1"/>
  <c r="AS1188" i="1"/>
  <c r="AS2256" i="1"/>
  <c r="AS2971" i="1"/>
  <c r="AS4528" i="1"/>
  <c r="AS3793" i="1"/>
  <c r="AS963" i="1"/>
  <c r="AS1634" i="1"/>
  <c r="AS2618" i="1"/>
  <c r="AS3289" i="1"/>
  <c r="AS2300" i="1"/>
  <c r="AS3620" i="1"/>
  <c r="AS3773" i="1"/>
  <c r="AS4886" i="1"/>
  <c r="AS1088" i="1"/>
  <c r="AS2981" i="1"/>
  <c r="AS1312" i="1"/>
  <c r="AS3193" i="1"/>
  <c r="AS2074" i="1"/>
  <c r="AS1641" i="1"/>
  <c r="AS4189" i="1"/>
  <c r="AS1244" i="1"/>
  <c r="AS1965" i="1"/>
  <c r="AS167" i="1"/>
  <c r="AS1317" i="1"/>
  <c r="AS3798" i="1"/>
  <c r="AS2714" i="1"/>
  <c r="AS1320" i="1"/>
  <c r="AS4021" i="1"/>
  <c r="AS4203" i="1"/>
  <c r="AS3017" i="1"/>
  <c r="AS2584" i="1"/>
  <c r="AS1901" i="1"/>
  <c r="AS1265" i="1"/>
  <c r="AS2312" i="1"/>
  <c r="AS1246" i="1"/>
  <c r="AS2561" i="1"/>
  <c r="AS59" i="1"/>
  <c r="AS2018" i="1"/>
  <c r="AS4683" i="1"/>
  <c r="AS1336" i="1"/>
  <c r="AS4025" i="1"/>
  <c r="AS194" i="1"/>
  <c r="AS920" i="1"/>
  <c r="AS2466" i="1"/>
  <c r="AS990" i="1"/>
  <c r="AS2317" i="1"/>
  <c r="AS3303" i="1"/>
  <c r="AS3583" i="1"/>
  <c r="AS4832" i="1"/>
  <c r="AS2625" i="1"/>
  <c r="AS633" i="1"/>
  <c r="AS4034" i="1"/>
  <c r="AS2916" i="1"/>
  <c r="AS3008" i="1"/>
  <c r="AS2007" i="1"/>
  <c r="AS1661" i="1"/>
  <c r="AS2991" i="1"/>
  <c r="AS1270" i="1"/>
  <c r="AS3365" i="1"/>
  <c r="AS1271" i="1"/>
  <c r="AS188" i="1"/>
  <c r="AS1570" i="1"/>
  <c r="AS2345" i="1"/>
  <c r="AS3003" i="1"/>
  <c r="AS973" i="1"/>
  <c r="AS1288" i="1"/>
  <c r="AS3007" i="1"/>
  <c r="AS1316" i="1"/>
  <c r="AS4407" i="1"/>
  <c r="AS3369" i="1"/>
  <c r="AS2652" i="1"/>
  <c r="AS211" i="1"/>
  <c r="AS3811" i="1"/>
  <c r="AS4554" i="1"/>
  <c r="AS2002" i="1"/>
  <c r="AS1343" i="1"/>
  <c r="AS2453" i="1"/>
  <c r="AS1115" i="1"/>
  <c r="AS1177" i="1"/>
  <c r="AS216" i="1"/>
  <c r="AS641" i="1"/>
  <c r="AS3321" i="1"/>
  <c r="AS1930" i="1"/>
  <c r="AS46" i="1"/>
  <c r="AS1350" i="1"/>
  <c r="AS1010" i="1"/>
  <c r="AS4851" i="1"/>
  <c r="AS4644" i="1"/>
  <c r="AS4804" i="1"/>
  <c r="AS2821" i="1"/>
  <c r="AS1209" i="1"/>
  <c r="AS3181" i="1"/>
  <c r="AS2840" i="1"/>
  <c r="AS3286" i="1"/>
  <c r="AS3740" i="1"/>
  <c r="AS1542" i="1"/>
  <c r="AS870" i="1"/>
  <c r="AS1552" i="1"/>
  <c r="AS2211" i="1"/>
  <c r="AS858" i="1"/>
  <c r="AS3753" i="1"/>
  <c r="AS1574" i="1"/>
  <c r="AS894" i="1"/>
  <c r="AS186" i="1"/>
  <c r="AS1396" i="1"/>
  <c r="AS968" i="1"/>
  <c r="AS2246" i="1"/>
  <c r="AS3559" i="1"/>
  <c r="AS2646" i="1"/>
  <c r="AS1910" i="1"/>
  <c r="AS2254" i="1"/>
  <c r="AS2232" i="1"/>
  <c r="AS4003" i="1"/>
  <c r="AS4193" i="1"/>
  <c r="AS2874" i="1"/>
  <c r="AS3059" i="1"/>
  <c r="AS2181" i="1"/>
  <c r="AS1913" i="1"/>
  <c r="AS921" i="1"/>
  <c r="AS3539" i="1"/>
  <c r="AS4029" i="1"/>
  <c r="AS1915" i="1"/>
  <c r="AS2933" i="1"/>
  <c r="AS4682" i="1"/>
  <c r="AS4207" i="1"/>
  <c r="AS2358" i="1"/>
  <c r="AS2339" i="1"/>
  <c r="AS2463" i="1"/>
  <c r="AS3570" i="1"/>
  <c r="AS3924" i="1"/>
  <c r="AS4517" i="1"/>
  <c r="AS4550" i="1"/>
  <c r="AS2665" i="1"/>
  <c r="AS3102" i="1"/>
  <c r="AS3270" i="1"/>
  <c r="AS154" i="1"/>
  <c r="AS130" i="1"/>
  <c r="AS2368" i="1"/>
  <c r="AS96" i="1"/>
  <c r="AS3049" i="1"/>
  <c r="AS564" i="1"/>
  <c r="AS4170" i="1"/>
  <c r="AS1097" i="1"/>
  <c r="AS3490" i="1"/>
  <c r="AS1932" i="1"/>
  <c r="AS2962" i="1"/>
  <c r="AS3593" i="1"/>
  <c r="AS131" i="1"/>
  <c r="AS1625" i="1"/>
  <c r="AS2276" i="1"/>
  <c r="AS4878" i="1"/>
  <c r="AS3274" i="1"/>
  <c r="AS944" i="1"/>
  <c r="AS618" i="1"/>
  <c r="AS2255" i="1"/>
  <c r="AS2280" i="1"/>
  <c r="AS3788" i="1"/>
  <c r="AS2960" i="1"/>
  <c r="AS2164" i="1"/>
  <c r="AS2961" i="1"/>
  <c r="AS3314" i="1"/>
  <c r="AS953" i="1"/>
  <c r="AS1668" i="1"/>
  <c r="AS1944" i="1"/>
  <c r="AS4525" i="1"/>
  <c r="AS3279" i="1"/>
  <c r="AS1657" i="1"/>
  <c r="AS2293" i="1"/>
  <c r="AS1629" i="1"/>
  <c r="AS4799" i="1"/>
  <c r="AS207" i="1"/>
  <c r="AS1304" i="1"/>
  <c r="AS2298" i="1"/>
  <c r="AS3549" i="1"/>
  <c r="AS217" i="1"/>
  <c r="AS2997" i="1"/>
  <c r="AS5084" i="1"/>
  <c r="AS3285" i="1"/>
  <c r="AS965" i="1"/>
  <c r="AS4786" i="1"/>
  <c r="AS588" i="1"/>
  <c r="AS1956" i="1"/>
  <c r="AS2301" i="1"/>
  <c r="AS2302" i="1"/>
  <c r="AS1311" i="1"/>
  <c r="AS2978" i="1"/>
  <c r="AS1640" i="1"/>
  <c r="AS4767" i="1"/>
  <c r="AS2612" i="1"/>
  <c r="AS3015" i="1"/>
  <c r="AS4532" i="1"/>
  <c r="AS2983" i="1"/>
  <c r="AS972" i="1"/>
  <c r="AS2627" i="1"/>
  <c r="AS599" i="1"/>
  <c r="AS179" i="1"/>
  <c r="AS974" i="1"/>
  <c r="AS111" i="1"/>
  <c r="AS603" i="1"/>
  <c r="AS2987" i="1"/>
  <c r="AS146" i="1"/>
  <c r="AS978" i="1"/>
  <c r="AS185" i="1"/>
  <c r="AS1323" i="1"/>
  <c r="AS4964" i="1"/>
  <c r="AS177" i="1"/>
  <c r="AS4387" i="1"/>
  <c r="AS2369" i="1"/>
  <c r="AS4014" i="1"/>
  <c r="AS5099" i="1"/>
  <c r="AS3336" i="1"/>
  <c r="AS986" i="1"/>
  <c r="AS1601" i="1"/>
  <c r="AS2638" i="1"/>
  <c r="AS3050" i="1"/>
  <c r="AS1987" i="1"/>
  <c r="AS496" i="1"/>
  <c r="AS2639" i="1"/>
  <c r="AS4378" i="1"/>
  <c r="AS2709" i="1"/>
  <c r="AS4684" i="1"/>
  <c r="AS1929" i="1"/>
  <c r="AS197" i="1"/>
  <c r="AS1871" i="1"/>
  <c r="AS1053" i="1"/>
  <c r="AS3586" i="1"/>
  <c r="AS4350" i="1"/>
  <c r="AS3308" i="1"/>
  <c r="AS999" i="1"/>
  <c r="AS269" i="1"/>
  <c r="AS1664" i="1"/>
  <c r="AS904" i="1"/>
  <c r="AS3254" i="1"/>
  <c r="AS3273" i="1"/>
  <c r="AS3315" i="1"/>
  <c r="AS1999" i="1"/>
  <c r="AS2307" i="1"/>
  <c r="AS1002" i="1"/>
  <c r="AS2492" i="1"/>
  <c r="AS3809" i="1"/>
  <c r="AS4395" i="1"/>
  <c r="AS2054" i="1"/>
  <c r="AS2586" i="1"/>
  <c r="AS3991" i="1"/>
  <c r="AS922" i="1"/>
  <c r="AS1678" i="1"/>
  <c r="AS1787" i="1"/>
  <c r="AS3774" i="1"/>
  <c r="AS1720" i="1"/>
  <c r="AS4680" i="1"/>
  <c r="AS192" i="1"/>
  <c r="AS3817" i="1"/>
  <c r="AS3016" i="1"/>
  <c r="AS3019" i="1"/>
  <c r="AS4498" i="1"/>
  <c r="AS1011" i="1"/>
  <c r="AS1014" i="1"/>
  <c r="AS76" i="1"/>
  <c r="AS4595" i="1"/>
  <c r="AS3166" i="1"/>
  <c r="AS88" i="1"/>
  <c r="AS4796" i="1"/>
  <c r="AS487" i="1"/>
  <c r="AS2841" i="1"/>
  <c r="AS1848" i="1"/>
  <c r="AS4159" i="1"/>
  <c r="AS3742" i="1"/>
  <c r="AS170" i="1"/>
  <c r="AS2526" i="1"/>
  <c r="AS109" i="1"/>
  <c r="AS1565" i="1"/>
  <c r="AS114" i="1"/>
  <c r="AS5178" i="1"/>
  <c r="AS127" i="1"/>
  <c r="AS902" i="1"/>
  <c r="AS575" i="1"/>
  <c r="AS1610" i="1"/>
  <c r="AS2712" i="1"/>
  <c r="AS4035" i="1"/>
  <c r="AS914" i="1"/>
  <c r="AS3013" i="1"/>
  <c r="AS4180" i="1"/>
  <c r="AS2580" i="1"/>
  <c r="AS1997" i="1"/>
  <c r="AS3331" i="1"/>
  <c r="AS4385" i="1"/>
  <c r="AS1285" i="1"/>
  <c r="AS4183" i="1"/>
  <c r="AS2875" i="1"/>
  <c r="AS551" i="1"/>
  <c r="AS4669" i="1"/>
  <c r="AS148" i="1"/>
  <c r="AS1916" i="1"/>
  <c r="AS2333" i="1"/>
  <c r="AS928" i="1"/>
  <c r="AS2213" i="1"/>
  <c r="AS1607" i="1"/>
  <c r="AS3278" i="1"/>
  <c r="AS3829" i="1"/>
  <c r="AS2319" i="1"/>
  <c r="AS3293" i="1"/>
  <c r="AS1923" i="1"/>
  <c r="AS2264" i="1"/>
  <c r="AS152" i="1"/>
  <c r="AS2927" i="1"/>
  <c r="AS3333" i="1"/>
  <c r="AS1896" i="1"/>
  <c r="AS980" i="1"/>
  <c r="AS3551" i="1"/>
  <c r="AS1295" i="1"/>
  <c r="AS1897" i="1"/>
  <c r="AS4502" i="1"/>
  <c r="AS1296" i="1"/>
  <c r="AS2609" i="1"/>
  <c r="AS2951" i="1"/>
  <c r="AS3735" i="1"/>
  <c r="AS3264" i="1"/>
  <c r="AS3554" i="1"/>
  <c r="AS952" i="1"/>
  <c r="AS2277" i="1"/>
  <c r="AS3787" i="1"/>
  <c r="AS2948" i="1"/>
  <c r="AS3026" i="1"/>
  <c r="AS2606" i="1"/>
  <c r="AS2341" i="1"/>
  <c r="AS4056" i="1"/>
  <c r="AS948" i="1"/>
  <c r="AS4182" i="1"/>
  <c r="AS4194" i="1"/>
  <c r="AS548" i="1"/>
  <c r="AS576" i="1"/>
  <c r="AS2907" i="1"/>
  <c r="AS4196" i="1"/>
  <c r="AS1627" i="1"/>
  <c r="AS957" i="1"/>
  <c r="AS3772" i="1"/>
  <c r="AS2291" i="1"/>
  <c r="AS2967" i="1"/>
  <c r="AS2295" i="1"/>
  <c r="AS1302" i="1"/>
  <c r="AS4526" i="1"/>
  <c r="AS584" i="1"/>
  <c r="AS4133" i="1"/>
  <c r="AS3282" i="1"/>
  <c r="AS585" i="1"/>
  <c r="AS964" i="1"/>
  <c r="AS2257" i="1"/>
  <c r="AS560" i="1"/>
  <c r="AS966" i="1"/>
  <c r="AS1954" i="1"/>
  <c r="AS2977" i="1"/>
  <c r="AS134" i="1"/>
  <c r="AS3594" i="1"/>
  <c r="AS2911" i="1"/>
  <c r="AS3292" i="1"/>
  <c r="AS1960" i="1"/>
  <c r="AS592" i="1"/>
  <c r="AS261" i="1"/>
  <c r="AS837" i="1"/>
  <c r="AS1628" i="1"/>
  <c r="AS1314" i="1"/>
  <c r="AS4969" i="1"/>
  <c r="AS5032" i="1"/>
  <c r="AS1318" i="1"/>
  <c r="AS4020" i="1"/>
  <c r="AS3294" i="1"/>
  <c r="AS198" i="1"/>
  <c r="AS2630" i="1"/>
  <c r="AS459" i="1"/>
  <c r="AS4894" i="1"/>
  <c r="AS604" i="1"/>
  <c r="AS3989" i="1"/>
  <c r="AS2560" i="1"/>
  <c r="AS3764" i="1"/>
  <c r="AS1982" i="1"/>
  <c r="AS187" i="1"/>
  <c r="AS2681" i="1"/>
  <c r="AS3267" i="1"/>
  <c r="AS304" i="1"/>
  <c r="AS2562" i="1"/>
  <c r="AS985" i="1"/>
  <c r="AS987" i="1"/>
  <c r="AS2815" i="1"/>
  <c r="AS3805" i="1"/>
  <c r="AS2370" i="1"/>
  <c r="AS1652" i="1"/>
  <c r="AS615" i="1"/>
  <c r="AS706" i="1"/>
  <c r="AS3954" i="1"/>
  <c r="AS1267" i="1"/>
  <c r="AS2996" i="1"/>
  <c r="AS1990" i="1"/>
  <c r="AS597" i="1"/>
  <c r="AS2660" i="1"/>
  <c r="AS3608" i="1"/>
  <c r="AS3837" i="1"/>
  <c r="AS998" i="1"/>
  <c r="AS624" i="1"/>
  <c r="AS2321" i="1"/>
  <c r="AS4536" i="1"/>
  <c r="AS1996" i="1"/>
  <c r="AS4031" i="1"/>
  <c r="AS3272" i="1"/>
  <c r="AS1000" i="1"/>
  <c r="AS2323" i="1"/>
  <c r="AS2031" i="1"/>
  <c r="AS3478" i="1"/>
  <c r="AS4687" i="1"/>
  <c r="AS4694" i="1"/>
  <c r="AS3875" i="1"/>
  <c r="AS2326" i="1"/>
  <c r="AS563" i="1"/>
  <c r="AS2327" i="1"/>
  <c r="AS4537" i="1"/>
  <c r="AS2003" i="1"/>
  <c r="AS1344" i="1"/>
  <c r="AS3596" i="1"/>
  <c r="AS1680" i="1"/>
  <c r="AS959" i="1"/>
  <c r="AS4792" i="1"/>
  <c r="AS2658" i="1"/>
  <c r="AS644" i="1"/>
  <c r="AS1009" i="1"/>
  <c r="AS645" i="1"/>
  <c r="AS147" i="1"/>
  <c r="AS209" i="1"/>
  <c r="AS3021" i="1"/>
  <c r="AS2511" i="1"/>
  <c r="AS590" i="1"/>
  <c r="AS2577" i="1"/>
  <c r="AS593" i="1"/>
  <c r="AS4660" i="1"/>
  <c r="AS933" i="1"/>
  <c r="AS4032" i="1"/>
  <c r="AS4009" i="1"/>
  <c r="AS3789" i="1"/>
  <c r="AS4417" i="1"/>
  <c r="AS1951" i="1"/>
  <c r="AS3572" i="1"/>
  <c r="AS1642" i="1"/>
  <c r="AS3006" i="1"/>
  <c r="AS1823" i="1"/>
  <c r="AS1986" i="1"/>
  <c r="AS1948" i="1"/>
  <c r="AS4884" i="1"/>
  <c r="AS3361" i="1"/>
  <c r="AS2655" i="1"/>
  <c r="AS2006" i="1"/>
  <c r="AS2564" i="1"/>
  <c r="AS2296" i="1"/>
  <c r="AS3994" i="1"/>
  <c r="AS4888" i="1"/>
  <c r="AS223" i="1"/>
  <c r="AS2376" i="1"/>
  <c r="AS653" i="1"/>
  <c r="AS228" i="1"/>
  <c r="AS656" i="1"/>
  <c r="AS236" i="1"/>
  <c r="AS1357" i="1"/>
  <c r="AS660" i="1"/>
  <c r="AS552" i="1"/>
  <c r="AS662" i="1"/>
  <c r="AS246" i="1"/>
  <c r="AS3024" i="1"/>
  <c r="AS251" i="1"/>
  <c r="AS1342" i="1"/>
  <c r="AS2015" i="1"/>
  <c r="AS4400" i="1"/>
  <c r="AS2342" i="1"/>
  <c r="AS1364" i="1"/>
  <c r="AS1388" i="1"/>
  <c r="AS5238" i="1"/>
  <c r="AS2344" i="1"/>
  <c r="AS2636" i="1"/>
  <c r="AS3832" i="1"/>
  <c r="AS4790" i="1"/>
  <c r="AS3552" i="1"/>
  <c r="AS4542" i="1"/>
  <c r="AS1337" i="1"/>
  <c r="AS2673" i="1"/>
  <c r="AS4403" i="1"/>
  <c r="AS4545" i="1"/>
  <c r="AS2675" i="1"/>
  <c r="AS258" i="1"/>
  <c r="AS1371" i="1"/>
  <c r="AS4546" i="1"/>
  <c r="AS682" i="1"/>
  <c r="AS2379" i="1"/>
  <c r="AS1051" i="1"/>
  <c r="AS2169" i="1"/>
  <c r="AS1691" i="1"/>
  <c r="AS4406" i="1"/>
  <c r="AS936" i="1"/>
  <c r="AS5020" i="1"/>
  <c r="AS4798" i="1"/>
  <c r="AS500" i="1"/>
  <c r="AS4699" i="1"/>
  <c r="AS2360" i="1"/>
  <c r="AS1406" i="1"/>
  <c r="AS1614" i="1"/>
  <c r="AS1875" i="1"/>
  <c r="AS712" i="1"/>
  <c r="AS1904" i="1"/>
  <c r="AS5279" i="1"/>
  <c r="AS3022" i="1"/>
  <c r="AS567" i="1"/>
  <c r="AS2010" i="1"/>
  <c r="AS276" i="1"/>
  <c r="AS1065" i="1"/>
  <c r="AS279" i="1"/>
  <c r="AS2589" i="1"/>
  <c r="AS1685" i="1"/>
  <c r="AS613" i="1"/>
  <c r="AS2919" i="1"/>
  <c r="AS3812" i="1"/>
  <c r="AS705" i="1"/>
  <c r="AS2056" i="1"/>
  <c r="AS996" i="1"/>
  <c r="AS3048" i="1"/>
  <c r="AS1189" i="1"/>
  <c r="AS3726" i="1"/>
  <c r="AS3967" i="1"/>
  <c r="AS2395" i="1"/>
  <c r="AS1914" i="1"/>
  <c r="AS1293" i="1"/>
  <c r="AS4229" i="1"/>
  <c r="AS3784" i="1"/>
  <c r="AS3555" i="1"/>
  <c r="AS2949" i="1"/>
  <c r="AS2270" i="1"/>
  <c r="AS168" i="1"/>
  <c r="AS2030" i="1"/>
  <c r="AS3165" i="1"/>
  <c r="AS1971" i="1"/>
  <c r="AS1203" i="1"/>
  <c r="AS3302" i="1"/>
  <c r="AS1335" i="1"/>
  <c r="AS2598" i="1"/>
  <c r="AS3819" i="1"/>
  <c r="AS157" i="1"/>
  <c r="AS1672" i="1"/>
  <c r="AS2009" i="1"/>
  <c r="AS5166" i="1"/>
  <c r="AS2012" i="1"/>
  <c r="AS4889" i="1"/>
  <c r="AS224" i="1"/>
  <c r="AS650" i="1"/>
  <c r="AS654" i="1"/>
  <c r="AS1025" i="1"/>
  <c r="AS657" i="1"/>
  <c r="AS237" i="1"/>
  <c r="AS1028" i="1"/>
  <c r="AS565" i="1"/>
  <c r="AS661" i="1"/>
  <c r="AS635" i="1"/>
  <c r="AS664" i="1"/>
  <c r="AS248" i="1"/>
  <c r="AS3599" i="1"/>
  <c r="AS3799" i="1"/>
  <c r="AS5095" i="1"/>
  <c r="AS1362" i="1"/>
  <c r="AS1035" i="1"/>
  <c r="AS2016" i="1"/>
  <c r="AS3824" i="1"/>
  <c r="AS5301" i="1"/>
  <c r="AS5111" i="1"/>
  <c r="AS3820" i="1"/>
  <c r="AS1012" i="1"/>
  <c r="AS673" i="1"/>
  <c r="AS1367" i="1"/>
  <c r="AS4797" i="1"/>
  <c r="AS4970" i="1"/>
  <c r="AS1045" i="1"/>
  <c r="AS4692" i="1"/>
  <c r="AS5224" i="1"/>
  <c r="AS3995" i="1"/>
  <c r="AS1991" i="1"/>
  <c r="AS1789" i="1"/>
  <c r="AS1689" i="1"/>
  <c r="AS2850" i="1"/>
  <c r="AS4971" i="1"/>
  <c r="AS1052" i="1"/>
  <c r="AS5141" i="1"/>
  <c r="AS3590" i="1"/>
  <c r="AS1055" i="1"/>
  <c r="AS4893" i="1"/>
  <c r="AS2309" i="1"/>
  <c r="AS1057" i="1"/>
  <c r="AS1058" i="1"/>
  <c r="AS1571" i="1"/>
  <c r="AS3610" i="1"/>
  <c r="AS1062" i="1"/>
  <c r="AS1694" i="1"/>
  <c r="AS1379" i="1"/>
  <c r="AS697" i="1"/>
  <c r="AS1697" i="1"/>
  <c r="AS4753" i="1"/>
  <c r="AS1699" i="1"/>
  <c r="AS600" i="1"/>
  <c r="AS3522" i="1"/>
  <c r="AS2042" i="1"/>
  <c r="AS2043" i="1"/>
  <c r="AS3045" i="1"/>
  <c r="AS4043" i="1"/>
  <c r="AS1072" i="1"/>
  <c r="AS282" i="1"/>
  <c r="AS1682" i="1"/>
  <c r="AS1702" i="1"/>
  <c r="AS907" i="1"/>
  <c r="AS1389" i="1"/>
  <c r="AS4519" i="1"/>
  <c r="AS709" i="1"/>
  <c r="AS502" i="1"/>
  <c r="AS5017" i="1"/>
  <c r="AS4162" i="1"/>
  <c r="AS1957" i="1"/>
  <c r="AS917" i="1"/>
  <c r="AS2932" i="1"/>
  <c r="AS1608" i="1"/>
  <c r="AS2027" i="1"/>
  <c r="AS5221" i="1"/>
  <c r="AS1942" i="1"/>
  <c r="AS2284" i="1"/>
  <c r="AS2968" i="1"/>
  <c r="AS4875" i="1"/>
  <c r="AS1334" i="1"/>
  <c r="AS2258" i="1"/>
  <c r="AS1646" i="1"/>
  <c r="AS1098" i="1"/>
  <c r="AS3581" i="1"/>
  <c r="AS1269" i="1"/>
  <c r="AS3807" i="1"/>
  <c r="AS3810" i="1"/>
  <c r="AS1681" i="1"/>
  <c r="AS5206" i="1"/>
  <c r="AS1015" i="1"/>
  <c r="AS2662" i="1"/>
  <c r="AS1351" i="1"/>
  <c r="AS1706" i="1"/>
  <c r="AS649" i="1"/>
  <c r="AS651" i="1"/>
  <c r="AS1355" i="1"/>
  <c r="AS229" i="1"/>
  <c r="AS115" i="1"/>
  <c r="AS1341" i="1"/>
  <c r="AS1029" i="1"/>
  <c r="AS240" i="1"/>
  <c r="AS583" i="1"/>
  <c r="AS553" i="1"/>
  <c r="AS566" i="1"/>
  <c r="AS666" i="1"/>
  <c r="AS4398" i="1"/>
  <c r="AS2917" i="1"/>
  <c r="AS5096" i="1"/>
  <c r="AS2347" i="1"/>
  <c r="AS4540" i="1"/>
  <c r="AS2692" i="1"/>
  <c r="AS4794" i="1"/>
  <c r="AS4401" i="1"/>
  <c r="AS4541" i="1"/>
  <c r="AS3032" i="1"/>
  <c r="AS1413" i="1"/>
  <c r="AS1043" i="1"/>
  <c r="AS3020" i="1"/>
  <c r="AS1686" i="1"/>
  <c r="AS3205" i="1"/>
  <c r="AS3338" i="1"/>
  <c r="AS2351" i="1"/>
  <c r="AS2025" i="1"/>
  <c r="AS3340" i="1"/>
  <c r="AS681" i="1"/>
  <c r="AS848" i="1"/>
  <c r="AS5139" i="1"/>
  <c r="AS4892" i="1"/>
  <c r="AS1048" i="1"/>
  <c r="AS3344" i="1"/>
  <c r="AS683" i="1"/>
  <c r="AS2353" i="1"/>
  <c r="AS3063" i="1"/>
  <c r="AS4695" i="1"/>
  <c r="AS686" i="1"/>
  <c r="AS4040" i="1"/>
  <c r="AS689" i="1"/>
  <c r="AS266" i="1"/>
  <c r="AS1120" i="1"/>
  <c r="AS1060" i="1"/>
  <c r="AS2689" i="1"/>
  <c r="AS2934" i="1"/>
  <c r="AS268" i="1"/>
  <c r="AS1273" i="1"/>
  <c r="AS2884" i="1"/>
  <c r="AS271" i="1"/>
  <c r="AS1985" i="1"/>
  <c r="AS601" i="1"/>
  <c r="AS3010" i="1"/>
  <c r="AS278" i="1"/>
  <c r="AS2366" i="1"/>
  <c r="AS864" i="1"/>
  <c r="AS2021" i="1"/>
  <c r="AS1297" i="1"/>
  <c r="AS1073" i="1"/>
  <c r="AS1075" i="1"/>
  <c r="AS4553" i="1"/>
  <c r="AS1248" i="1"/>
  <c r="AS285" i="1"/>
  <c r="AS1391" i="1"/>
  <c r="AS3167" i="1"/>
  <c r="AS945" i="1"/>
  <c r="AS1973" i="1"/>
  <c r="AS2581" i="1"/>
  <c r="AS1289" i="1"/>
  <c r="AS932" i="1"/>
  <c r="AS1294" i="1"/>
  <c r="AS2536" i="1"/>
  <c r="AS3342" i="1"/>
  <c r="AS3299" i="1"/>
  <c r="AS4376" i="1"/>
  <c r="AS4882" i="1"/>
  <c r="AS1638" i="1"/>
  <c r="AS4202" i="1"/>
  <c r="AS2310" i="1"/>
  <c r="AS189" i="1"/>
  <c r="AS2596" i="1"/>
  <c r="AS1849" i="1"/>
  <c r="AS3804" i="1"/>
  <c r="AS1631" i="1"/>
  <c r="AS190" i="1"/>
  <c r="AS1349" i="1"/>
  <c r="AS263" i="1"/>
  <c r="AS2308" i="1"/>
  <c r="AS3325" i="1"/>
  <c r="AS4688" i="1"/>
  <c r="AS1021" i="1"/>
  <c r="AS1023" i="1"/>
  <c r="AS226" i="1"/>
  <c r="AS230" i="1"/>
  <c r="AS234" i="1"/>
  <c r="AS5205" i="1"/>
  <c r="AS1358" i="1"/>
  <c r="AS301" i="1"/>
  <c r="AS1031" i="1"/>
  <c r="AS243" i="1"/>
  <c r="AS247" i="1"/>
  <c r="AS3025" i="1"/>
  <c r="AS1360" i="1"/>
  <c r="AS4632" i="1"/>
  <c r="AS3600" i="1"/>
  <c r="AS521" i="1"/>
  <c r="AS2467" i="1"/>
  <c r="AS4216" i="1"/>
  <c r="AS2669" i="1"/>
  <c r="AS1675" i="1"/>
  <c r="AS1365" i="1"/>
  <c r="AS1366" i="1"/>
  <c r="AS2348" i="1"/>
  <c r="AS3825" i="1"/>
  <c r="AS2671" i="1"/>
  <c r="AS5097" i="1"/>
  <c r="AS3827" i="1"/>
  <c r="AS677" i="1"/>
  <c r="AS1368" i="1"/>
  <c r="AS3605" i="1"/>
  <c r="AS680" i="1"/>
  <c r="AS707" i="1"/>
  <c r="AS1047" i="1"/>
  <c r="AS5225" i="1"/>
  <c r="AS5080" i="1"/>
  <c r="AS746" i="1"/>
  <c r="AS4039" i="1"/>
  <c r="AS1054" i="1"/>
  <c r="AS684" i="1"/>
  <c r="AS1056" i="1"/>
  <c r="AS2032" i="1"/>
  <c r="AS1326" i="1"/>
  <c r="AS2033" i="1"/>
  <c r="AS1375" i="1"/>
  <c r="AS691" i="1"/>
  <c r="AS4041" i="1"/>
  <c r="AS3611" i="1"/>
  <c r="AS393" i="1"/>
  <c r="AS2972" i="1"/>
  <c r="AS695" i="1"/>
  <c r="AS2691" i="1"/>
  <c r="AS4551" i="1"/>
  <c r="AS2243" i="1"/>
  <c r="AS5311" i="1"/>
  <c r="AS2273" i="1"/>
  <c r="AS4409" i="1"/>
  <c r="AS3821" i="1"/>
  <c r="AS2044" i="1"/>
  <c r="AS1700" i="1"/>
  <c r="AS1384" i="1"/>
  <c r="AS4697" i="1"/>
  <c r="AS2050" i="1"/>
  <c r="AS704" i="1"/>
  <c r="AS2053" i="1"/>
  <c r="AS5101" i="1"/>
  <c r="AS501" i="1"/>
  <c r="AS708" i="1"/>
  <c r="AS2371" i="1"/>
  <c r="AS1082" i="1"/>
  <c r="AS1502" i="1"/>
  <c r="AS2524" i="1"/>
  <c r="AS2242" i="1"/>
  <c r="AS5030" i="1"/>
  <c r="AS1978" i="1"/>
  <c r="AS3544" i="1"/>
  <c r="AS244" i="1"/>
  <c r="AS158" i="1"/>
  <c r="AS2538" i="1"/>
  <c r="AS3562" i="1"/>
  <c r="AS5174" i="1"/>
  <c r="AS2642" i="1"/>
  <c r="AS2610" i="1"/>
  <c r="AS3266" i="1"/>
  <c r="AS605" i="1"/>
  <c r="AS2541" i="1"/>
  <c r="AS4221" i="1"/>
  <c r="AS3200" i="1"/>
  <c r="AS630" i="1"/>
  <c r="AS1676" i="1"/>
  <c r="AS1319" i="1"/>
  <c r="AS984" i="1"/>
  <c r="AS1659" i="1"/>
  <c r="AS2011" i="1"/>
  <c r="AS3301" i="1"/>
  <c r="AS5171" i="1"/>
  <c r="AS1022" i="1"/>
  <c r="AS1024" i="1"/>
  <c r="AS1684" i="1"/>
  <c r="AS231" i="1"/>
  <c r="AS1004" i="1"/>
  <c r="AS2013" i="1"/>
  <c r="AS238" i="1"/>
  <c r="AS116" i="1"/>
  <c r="AS1359" i="1"/>
  <c r="AS663" i="1"/>
  <c r="AS4036" i="1"/>
  <c r="AS1033" i="1"/>
  <c r="AS2666" i="1"/>
  <c r="AS4968" i="1"/>
  <c r="AS252" i="1"/>
  <c r="AS3028" i="1"/>
  <c r="AS5142" i="1"/>
  <c r="AS4891" i="1"/>
  <c r="AS4795" i="1"/>
  <c r="AS1390" i="1"/>
  <c r="AS4038" i="1"/>
  <c r="AS2346" i="1"/>
  <c r="AS1040" i="1"/>
  <c r="AS1874" i="1"/>
  <c r="AS4402" i="1"/>
  <c r="AS5098" i="1"/>
  <c r="AS4544" i="1"/>
  <c r="AS863" i="1"/>
  <c r="AS5287" i="1"/>
  <c r="AS3606" i="1"/>
  <c r="AS4769" i="1"/>
  <c r="AS1604" i="1"/>
  <c r="AS5176" i="1"/>
  <c r="AS5177" i="1"/>
  <c r="AS925" i="1"/>
  <c r="AS1049" i="1"/>
  <c r="AS5087" i="1"/>
  <c r="AS2683" i="1"/>
  <c r="AS1692" i="1"/>
  <c r="AS2355" i="1"/>
  <c r="AS3038" i="1"/>
  <c r="AS636" i="1"/>
  <c r="AS1272" i="1"/>
  <c r="AS3257" i="1"/>
  <c r="AS2359" i="1"/>
  <c r="AS3800" i="1"/>
  <c r="AS2688" i="1"/>
  <c r="AS1377" i="1"/>
  <c r="AS926" i="1"/>
  <c r="AS756" i="1"/>
  <c r="AS1696" i="1"/>
  <c r="AS1698" i="1"/>
  <c r="AS1063" i="1"/>
  <c r="AS272" i="1"/>
  <c r="AS699" i="1"/>
  <c r="AS672" i="1"/>
  <c r="AS1067" i="1"/>
  <c r="AS2045" i="1"/>
  <c r="AS1070" i="1"/>
  <c r="AS1071" i="1"/>
  <c r="AS3061" i="1"/>
  <c r="AS4005" i="1"/>
  <c r="AS1076" i="1"/>
  <c r="AS2950" i="1"/>
  <c r="AS1387" i="1"/>
  <c r="AS4793" i="1"/>
  <c r="AS1392" i="1"/>
  <c r="AS4224" i="1"/>
  <c r="AS1395" i="1"/>
  <c r="AS855" i="1"/>
  <c r="AS2876" i="1"/>
  <c r="AS2922" i="1"/>
  <c r="AS3184" i="1"/>
  <c r="AS3584" i="1"/>
  <c r="AS3841" i="1"/>
  <c r="AS2706" i="1"/>
  <c r="AS2953" i="1"/>
  <c r="AS3228" i="1"/>
  <c r="AS2269" i="1"/>
  <c r="AS2615" i="1"/>
  <c r="AS2975" i="1"/>
  <c r="AS1961" i="1"/>
  <c r="AS219" i="1"/>
  <c r="AS2701" i="1"/>
  <c r="AS2067" i="1"/>
  <c r="AS2965" i="1"/>
  <c r="AS623" i="1"/>
  <c r="AS497" i="1"/>
  <c r="AS498" i="1"/>
  <c r="AS2786" i="1"/>
  <c r="AS3323" i="1"/>
  <c r="AS1352" i="1"/>
  <c r="AS646" i="1"/>
  <c r="AS5094" i="1"/>
  <c r="AS3597" i="1"/>
  <c r="AS1354" i="1"/>
  <c r="AS2336" i="1"/>
  <c r="AS3327" i="1"/>
  <c r="AS2337" i="1"/>
  <c r="AS1026" i="1"/>
  <c r="AS1356" i="1"/>
  <c r="AS239" i="1"/>
  <c r="AS199" i="1"/>
  <c r="AS3332" i="1"/>
  <c r="AS719" i="1"/>
  <c r="AS3023" i="1"/>
  <c r="AS249" i="1"/>
  <c r="AS4214" i="1"/>
  <c r="AS4399" i="1"/>
  <c r="AS4890" i="1"/>
  <c r="AS1363" i="1"/>
  <c r="AS4215" i="1"/>
  <c r="AS2668" i="1"/>
  <c r="AS1036" i="1"/>
  <c r="AS3602" i="1"/>
  <c r="AS1037" i="1"/>
  <c r="AS2378" i="1"/>
  <c r="AS1041" i="1"/>
  <c r="AS674" i="1"/>
  <c r="AS2672" i="1"/>
  <c r="AS2023" i="1"/>
  <c r="AS4887" i="1"/>
  <c r="AS2350" i="1"/>
  <c r="AS2039" i="1"/>
  <c r="AS5268" i="1"/>
  <c r="AS4219" i="1"/>
  <c r="AS1046" i="1"/>
  <c r="AS523" i="1"/>
  <c r="AS4220" i="1"/>
  <c r="AS4405" i="1"/>
  <c r="AS1372" i="1"/>
  <c r="AS2644" i="1"/>
  <c r="AS1605" i="1"/>
  <c r="AS262" i="1"/>
  <c r="AS1693" i="1"/>
  <c r="AS3039" i="1"/>
  <c r="AS687" i="1"/>
  <c r="AS3040" i="1"/>
  <c r="AS2076" i="1"/>
  <c r="AS612" i="1"/>
  <c r="AS4634" i="1"/>
  <c r="AS2361" i="1"/>
  <c r="AS2985" i="1"/>
  <c r="AS1378" i="1"/>
  <c r="AS937" i="1"/>
  <c r="AS555" i="1"/>
  <c r="AS264" i="1"/>
  <c r="AS3377" i="1"/>
  <c r="AS2694" i="1"/>
  <c r="AS1615" i="1"/>
  <c r="AS2041" i="1"/>
  <c r="AS701" i="1"/>
  <c r="AS2046" i="1"/>
  <c r="AS3046" i="1"/>
  <c r="AS1701" i="1"/>
  <c r="AS3831" i="1"/>
  <c r="AS283" i="1"/>
  <c r="AS891" i="1"/>
  <c r="AS284" i="1"/>
  <c r="AS4015" i="1"/>
  <c r="AS2055" i="1"/>
  <c r="AS4320" i="1"/>
  <c r="AS1394" i="1"/>
  <c r="AS4671" i="1"/>
  <c r="AS1176" i="1"/>
  <c r="AS518" i="1"/>
  <c r="AS3713" i="1"/>
  <c r="AS2583" i="1"/>
  <c r="AS1925" i="1"/>
  <c r="AS3064" i="1"/>
  <c r="AS156" i="1"/>
  <c r="AS1935" i="1"/>
  <c r="AS3042" i="1"/>
  <c r="AS955" i="1"/>
  <c r="AS2690" i="1"/>
  <c r="AS671" i="1"/>
  <c r="AS595" i="1"/>
  <c r="AS1966" i="1"/>
  <c r="AS1975" i="1"/>
  <c r="AS611" i="1"/>
  <c r="AS2994" i="1"/>
  <c r="AS4030" i="1"/>
  <c r="AS99" i="1"/>
  <c r="AS2653" i="1"/>
  <c r="AS3349" i="1"/>
  <c r="AS3324" i="1"/>
  <c r="AS3306" i="1"/>
  <c r="AS4212" i="1"/>
  <c r="AS2335" i="1"/>
  <c r="AS1020" i="1"/>
  <c r="AS221" i="1"/>
  <c r="AS634" i="1"/>
  <c r="AS655" i="1"/>
  <c r="AS232" i="1"/>
  <c r="AS658" i="1"/>
  <c r="AS5203" i="1"/>
  <c r="AS1030" i="1"/>
  <c r="AS241" i="1"/>
  <c r="AS242" i="1"/>
  <c r="AS539" i="1"/>
  <c r="AS665" i="1"/>
  <c r="AS250" i="1"/>
  <c r="AS4037" i="1"/>
  <c r="AS1361" i="1"/>
  <c r="AS1034" i="1"/>
  <c r="AS669" i="1"/>
  <c r="AS2241" i="1"/>
  <c r="AS1674" i="1"/>
  <c r="AS2017" i="1"/>
  <c r="AS3030" i="1"/>
  <c r="AS1038" i="1"/>
  <c r="AS1039" i="1"/>
  <c r="AS1042" i="1"/>
  <c r="AS2349" i="1"/>
  <c r="AS2022" i="1"/>
  <c r="AS961" i="1"/>
  <c r="AS256" i="1"/>
  <c r="AS1688" i="1"/>
  <c r="AS4404" i="1"/>
  <c r="AS678" i="1"/>
  <c r="AS1091" i="1"/>
  <c r="AS1370" i="1"/>
  <c r="AS3828" i="1"/>
  <c r="AS3402" i="1"/>
  <c r="AS2680" i="1"/>
  <c r="AS1050" i="1"/>
  <c r="AS935" i="1"/>
  <c r="AS4548" i="1"/>
  <c r="AS3037" i="1"/>
  <c r="AS685" i="1"/>
  <c r="AS2684" i="1"/>
  <c r="AS1374" i="1"/>
  <c r="AS3609" i="1"/>
  <c r="AS690" i="1"/>
  <c r="AS3041" i="1"/>
  <c r="AS693" i="1"/>
  <c r="AS2034" i="1"/>
  <c r="AS4379" i="1"/>
  <c r="AS4972" i="1"/>
  <c r="AS696" i="1"/>
  <c r="AS621" i="1"/>
  <c r="AS2364" i="1"/>
  <c r="AS890" i="1"/>
  <c r="AS273" i="1"/>
  <c r="AS275" i="1"/>
  <c r="AS277" i="1"/>
  <c r="AS1068" i="1"/>
  <c r="AS1069" i="1"/>
  <c r="AS1383" i="1"/>
  <c r="AS2048" i="1"/>
  <c r="AS3047" i="1"/>
  <c r="AS3354" i="1"/>
  <c r="AS1386" i="1"/>
  <c r="AS1327" i="1"/>
  <c r="AS1616" i="1"/>
  <c r="AS1249" i="1"/>
  <c r="AS3458" i="1"/>
  <c r="AS2057" i="1"/>
  <c r="AS2843" i="1"/>
  <c r="AS3530" i="1"/>
  <c r="AS1280" i="1"/>
  <c r="AS3371" i="1"/>
  <c r="AS2267" i="1"/>
  <c r="AS1243" i="1"/>
  <c r="AS2634" i="1"/>
  <c r="AS3536" i="1"/>
  <c r="AS2281" i="1"/>
  <c r="AS1533" i="1"/>
  <c r="AS2910" i="1"/>
  <c r="AS2582" i="1"/>
  <c r="AS2624" i="1"/>
  <c r="AS975" i="1"/>
  <c r="AS2931" i="1"/>
  <c r="AS2314" i="1"/>
  <c r="AS3280" i="1"/>
  <c r="AS4223" i="1"/>
  <c r="AS632" i="1"/>
  <c r="AS846" i="1"/>
  <c r="AS2168" i="1"/>
  <c r="AS222" i="1"/>
  <c r="AS1226" i="1"/>
  <c r="AS2587" i="1"/>
  <c r="AS4674" i="1"/>
  <c r="AS3598" i="1"/>
  <c r="AS5143" i="1"/>
  <c r="AS652" i="1"/>
  <c r="AS227" i="1"/>
  <c r="AS233" i="1"/>
  <c r="AS659" i="1"/>
  <c r="AS1027" i="1"/>
  <c r="AS3330" i="1"/>
  <c r="AS210" i="1"/>
  <c r="AS2629" i="1"/>
  <c r="AS245" i="1"/>
  <c r="AS1032" i="1"/>
  <c r="AS667" i="1"/>
  <c r="AS668" i="1"/>
  <c r="AS2397" i="1"/>
  <c r="AS4539" i="1"/>
  <c r="AS670" i="1"/>
  <c r="AS2667" i="1"/>
  <c r="AS253" i="1"/>
  <c r="AS4217" i="1"/>
  <c r="AS1873" i="1"/>
  <c r="AS2020" i="1"/>
  <c r="AS193" i="1"/>
  <c r="AS924" i="1"/>
  <c r="AS1950" i="1"/>
  <c r="AS675" i="1"/>
  <c r="AS1687" i="1"/>
  <c r="AS676" i="1"/>
  <c r="AS2313" i="1"/>
  <c r="AS5305" i="1"/>
  <c r="AS4800" i="1"/>
  <c r="AS3341" i="1"/>
  <c r="AS3607" i="1"/>
  <c r="AS2028" i="1"/>
  <c r="AS4547" i="1"/>
  <c r="AS3343" i="1"/>
  <c r="AS5091" i="1"/>
  <c r="AS2682" i="1"/>
  <c r="AS5315" i="1"/>
  <c r="AS2354" i="1"/>
  <c r="AS4172" i="1"/>
  <c r="AS3578" i="1"/>
  <c r="AS688" i="1"/>
  <c r="AS554" i="1"/>
  <c r="AS4352" i="1"/>
  <c r="AS4549" i="1"/>
  <c r="AS3347" i="1"/>
  <c r="AS1061" i="1"/>
  <c r="AS4042" i="1"/>
  <c r="AS1017" i="1"/>
  <c r="AS1380" i="1"/>
  <c r="AS270" i="1"/>
  <c r="AS2693" i="1"/>
  <c r="AS1381" i="1"/>
  <c r="AS274" i="1"/>
  <c r="AS461" i="1"/>
  <c r="AS2695" i="1"/>
  <c r="AS4044" i="1"/>
  <c r="AS3353" i="1"/>
  <c r="AS702" i="1"/>
  <c r="AS287" i="1"/>
  <c r="AS2373" i="1"/>
  <c r="AS291" i="1"/>
  <c r="AS2699" i="1"/>
  <c r="AS908" i="1"/>
  <c r="AS3360" i="1"/>
  <c r="AS294" i="1"/>
  <c r="AS4048" i="1"/>
  <c r="AS3614" i="1"/>
  <c r="AS2380" i="1"/>
  <c r="AS3616" i="1"/>
  <c r="AS5288" i="1"/>
  <c r="AS2065" i="1"/>
  <c r="AS1709" i="1"/>
  <c r="AS2066" i="1"/>
  <c r="AS1618" i="1"/>
  <c r="AS3268" i="1"/>
  <c r="AS2068" i="1"/>
  <c r="AS2382" i="1"/>
  <c r="AS4052" i="1"/>
  <c r="AS2070" i="1"/>
  <c r="AS3054" i="1"/>
  <c r="AS4976" i="1"/>
  <c r="AS3585" i="1"/>
  <c r="AS14" i="1"/>
  <c r="AS307" i="1"/>
  <c r="AS722" i="1"/>
  <c r="AS4027" i="1"/>
  <c r="AS315" i="1"/>
  <c r="AS318" i="1"/>
  <c r="AS726" i="1"/>
  <c r="AS426" i="1"/>
  <c r="AS323" i="1"/>
  <c r="AS428" i="1"/>
  <c r="AS1108" i="1"/>
  <c r="AS337" i="1"/>
  <c r="AS341" i="1"/>
  <c r="AS4055" i="1"/>
  <c r="AS345" i="1"/>
  <c r="AS737" i="1"/>
  <c r="AS358" i="1"/>
  <c r="AS21" i="1"/>
  <c r="AS365" i="1"/>
  <c r="AS369" i="1"/>
  <c r="AS1516" i="1"/>
  <c r="AS1722" i="1"/>
  <c r="AS1517" i="1"/>
  <c r="AS435" i="1"/>
  <c r="AS26" i="1"/>
  <c r="AS5344" i="1"/>
  <c r="AS5338" i="1"/>
  <c r="AS5357" i="1"/>
  <c r="AU5357" i="1" s="1"/>
  <c r="AS5365" i="1"/>
  <c r="AS5372" i="1"/>
  <c r="AS5320" i="1"/>
  <c r="AS5384" i="1"/>
  <c r="AS5391" i="1"/>
  <c r="AS5398" i="1"/>
  <c r="AS5323" i="1"/>
  <c r="AS5411" i="1"/>
  <c r="AU5411" i="1" s="1"/>
  <c r="AS5324" i="1"/>
  <c r="AS5422" i="1"/>
  <c r="AS5328" i="1"/>
  <c r="AS5319" i="1"/>
  <c r="AS5439" i="1"/>
  <c r="AS5269" i="1"/>
  <c r="AS4228" i="1"/>
  <c r="AS16" i="1"/>
  <c r="AS331" i="1"/>
  <c r="AS1422" i="1"/>
  <c r="AS5343" i="1"/>
  <c r="AS5428" i="1"/>
  <c r="AS1742" i="1"/>
  <c r="AS1079" i="1"/>
  <c r="AS1397" i="1"/>
  <c r="AS1085" i="1"/>
  <c r="AS647" i="1"/>
  <c r="AS3357" i="1"/>
  <c r="AS1399" i="1"/>
  <c r="AS3033" i="1"/>
  <c r="AS2377" i="1"/>
  <c r="AS1708" i="1"/>
  <c r="AS3834" i="1"/>
  <c r="AS1092" i="1"/>
  <c r="AS3617" i="1"/>
  <c r="AS3619" i="1"/>
  <c r="AS180" i="1"/>
  <c r="AS2705" i="1"/>
  <c r="AS3351" i="1"/>
  <c r="AS1100" i="1"/>
  <c r="AS1019" i="1"/>
  <c r="AS715" i="1"/>
  <c r="AS302" i="1"/>
  <c r="AS3052" i="1"/>
  <c r="AS303" i="1"/>
  <c r="AS1410" i="1"/>
  <c r="AS1104" i="1"/>
  <c r="AS720" i="1"/>
  <c r="AS3370" i="1"/>
  <c r="AS311" i="1"/>
  <c r="AS4415" i="1"/>
  <c r="AS424" i="1"/>
  <c r="AS1715" i="1"/>
  <c r="AS2935" i="1"/>
  <c r="AS320" i="1"/>
  <c r="AS324" i="1"/>
  <c r="AS326" i="1"/>
  <c r="AS1109" i="1"/>
  <c r="AS338" i="1"/>
  <c r="AS1111" i="1"/>
  <c r="AS735" i="1"/>
  <c r="AS431" i="1"/>
  <c r="AS351" i="1"/>
  <c r="AS1718" i="1"/>
  <c r="AS362" i="1"/>
  <c r="AS366" i="1"/>
  <c r="AS739" i="1"/>
  <c r="AS373" i="1"/>
  <c r="AS25" i="1"/>
  <c r="AS1723" i="1"/>
  <c r="AS3847" i="1"/>
  <c r="AS382" i="1"/>
  <c r="AS5345" i="1"/>
  <c r="AS5350" i="1"/>
  <c r="AS5358" i="1"/>
  <c r="AS5366" i="1"/>
  <c r="AS5337" i="1"/>
  <c r="AS5378" i="1"/>
  <c r="AS5385" i="1"/>
  <c r="AS5318" i="1"/>
  <c r="AS5399" i="1"/>
  <c r="AS5404" i="1"/>
  <c r="AS5412" i="1"/>
  <c r="AS5418" i="1"/>
  <c r="AS5423" i="1"/>
  <c r="AS5429" i="1"/>
  <c r="AS5433" i="1"/>
  <c r="AS5440" i="1"/>
  <c r="AS5302" i="1"/>
  <c r="AS293" i="1"/>
  <c r="AS61" i="1"/>
  <c r="AS4700" i="1"/>
  <c r="AS2069" i="1"/>
  <c r="AS724" i="1"/>
  <c r="AS2711" i="1"/>
  <c r="AS350" i="1"/>
  <c r="AS3624" i="1"/>
  <c r="AS5364" i="1"/>
  <c r="AS5417" i="1"/>
  <c r="AS1385" i="1"/>
  <c r="AS364" i="1"/>
  <c r="AS4698" i="1"/>
  <c r="AS1704" i="1"/>
  <c r="AS939" i="1"/>
  <c r="AS1156" i="1"/>
  <c r="AS988" i="1"/>
  <c r="AS87" i="1"/>
  <c r="AS1401" i="1"/>
  <c r="AS1933" i="1"/>
  <c r="AS2703" i="1"/>
  <c r="AS3337" i="1"/>
  <c r="AS3057" i="1"/>
  <c r="AS4226" i="1"/>
  <c r="AS4413" i="1"/>
  <c r="AS2063" i="1"/>
  <c r="AS3603" i="1"/>
  <c r="AS1710" i="1"/>
  <c r="AS1711" i="1"/>
  <c r="AS1407" i="1"/>
  <c r="AS927" i="1"/>
  <c r="AS4552" i="1"/>
  <c r="AS4408" i="1"/>
  <c r="AS3368" i="1"/>
  <c r="AS4556" i="1"/>
  <c r="AS721" i="1"/>
  <c r="AS422" i="1"/>
  <c r="AS312" i="1"/>
  <c r="AS314" i="1"/>
  <c r="AS1415" i="1"/>
  <c r="AS3372" i="1"/>
  <c r="AS2388" i="1"/>
  <c r="AS321" i="1"/>
  <c r="AS729" i="1"/>
  <c r="AS327" i="1"/>
  <c r="AS332" i="1"/>
  <c r="AS731" i="1"/>
  <c r="AS342" i="1"/>
  <c r="AS1420" i="1"/>
  <c r="AS346" i="1"/>
  <c r="AS352" i="1"/>
  <c r="AS359" i="1"/>
  <c r="AS22" i="1"/>
  <c r="AS811" i="1"/>
  <c r="AS3846" i="1"/>
  <c r="AS374" i="1"/>
  <c r="AS740" i="1"/>
  <c r="AS2393" i="1"/>
  <c r="AS381" i="1"/>
  <c r="AS1119" i="1"/>
  <c r="AS5346" i="1"/>
  <c r="AS5351" i="1"/>
  <c r="AS5359" i="1"/>
  <c r="AS5336" i="1"/>
  <c r="AS5373" i="1"/>
  <c r="AS5379" i="1"/>
  <c r="AS5333" i="1"/>
  <c r="AS5392" i="1"/>
  <c r="AS5321" i="1"/>
  <c r="AS5405" i="1"/>
  <c r="AS5413" i="1"/>
  <c r="AS5419" i="1"/>
  <c r="AS5424" i="1"/>
  <c r="AS5335" i="1"/>
  <c r="AS5434" i="1"/>
  <c r="AS3848" i="1"/>
  <c r="AS2717" i="1"/>
  <c r="AS4701" i="1"/>
  <c r="AS1084" i="1"/>
  <c r="AS1707" i="1"/>
  <c r="AS1992" i="1"/>
  <c r="AS3621" i="1"/>
  <c r="AS4691" i="1"/>
  <c r="AS1110" i="1"/>
  <c r="AS2391" i="1"/>
  <c r="AS5377" i="1"/>
  <c r="AS5432" i="1"/>
  <c r="AS938" i="1"/>
  <c r="AS1080" i="1"/>
  <c r="AS289" i="1"/>
  <c r="AS3350" i="1"/>
  <c r="AS2374" i="1"/>
  <c r="AS1251" i="1"/>
  <c r="AS1089" i="1"/>
  <c r="AS2060" i="1"/>
  <c r="AS4384" i="1"/>
  <c r="AS1633" i="1"/>
  <c r="AS4958" i="1"/>
  <c r="AS3364" i="1"/>
  <c r="AS4050" i="1"/>
  <c r="AS5281" i="1"/>
  <c r="AS1403" i="1"/>
  <c r="AS2244" i="1"/>
  <c r="AS714" i="1"/>
  <c r="AS300" i="1"/>
  <c r="AS3813" i="1"/>
  <c r="AS716" i="1"/>
  <c r="AS4210" i="1"/>
  <c r="AS2356" i="1"/>
  <c r="AS1353" i="1"/>
  <c r="AS4801" i="1"/>
  <c r="AS3034" i="1"/>
  <c r="AS4231" i="1"/>
  <c r="AS308" i="1"/>
  <c r="AS723" i="1"/>
  <c r="AS1414" i="1"/>
  <c r="AS3056" i="1"/>
  <c r="AS1853" i="1"/>
  <c r="AS17" i="1"/>
  <c r="AS1107" i="1"/>
  <c r="AS730" i="1"/>
  <c r="AS328" i="1"/>
  <c r="AS333" i="1"/>
  <c r="AS339" i="1"/>
  <c r="AS733" i="1"/>
  <c r="AS19" i="1"/>
  <c r="AS347" i="1"/>
  <c r="AS353" i="1"/>
  <c r="AS1112" i="1"/>
  <c r="AS1192" i="1"/>
  <c r="AS738" i="1"/>
  <c r="AS370" i="1"/>
  <c r="AS1423" i="1"/>
  <c r="AS376" i="1"/>
  <c r="AS434" i="1"/>
  <c r="AS742" i="1"/>
  <c r="AS383" i="1"/>
  <c r="AS5330" i="1"/>
  <c r="AS5352" i="1"/>
  <c r="AS5360" i="1"/>
  <c r="AS5367" i="1"/>
  <c r="AS5374" i="1"/>
  <c r="AS5380" i="1"/>
  <c r="AS5386" i="1"/>
  <c r="AS5393" i="1"/>
  <c r="AS5400" i="1"/>
  <c r="AS5406" i="1"/>
  <c r="AS5414" i="1"/>
  <c r="AS5325" i="1"/>
  <c r="AS5425" i="1"/>
  <c r="AS5342" i="1"/>
  <c r="AS5435" i="1"/>
  <c r="AS2078" i="1"/>
  <c r="AS4824" i="1"/>
  <c r="AS1005" i="1"/>
  <c r="AS4049" i="1"/>
  <c r="AS713" i="1"/>
  <c r="AS2685" i="1"/>
  <c r="AS310" i="1"/>
  <c r="AS3374" i="1"/>
  <c r="AS344" i="1"/>
  <c r="AS375" i="1"/>
  <c r="AS744" i="1"/>
  <c r="AS5390" i="1"/>
  <c r="AS5327" i="1"/>
  <c r="AS1077" i="1"/>
  <c r="AS1081" i="1"/>
  <c r="AS4047" i="1"/>
  <c r="AS1705" i="1"/>
  <c r="AS2170" i="1"/>
  <c r="AS3358" i="1"/>
  <c r="AS1400" i="1"/>
  <c r="AS1090" i="1"/>
  <c r="AS3362" i="1"/>
  <c r="AS296" i="1"/>
  <c r="AS865" i="1"/>
  <c r="AS1205" i="1"/>
  <c r="AS5038" i="1"/>
  <c r="AS5179" i="1"/>
  <c r="AS4414" i="1"/>
  <c r="AS299" i="1"/>
  <c r="AS3363" i="1"/>
  <c r="AS1404" i="1"/>
  <c r="AS3838" i="1"/>
  <c r="AS2986" i="1"/>
  <c r="AS1409" i="1"/>
  <c r="AS2637" i="1"/>
  <c r="AS1102" i="1"/>
  <c r="AS5181" i="1"/>
  <c r="AS4557" i="1"/>
  <c r="AS1190" i="1"/>
  <c r="AS423" i="1"/>
  <c r="AS313" i="1"/>
  <c r="AS1512" i="1"/>
  <c r="AS2073" i="1"/>
  <c r="AS4397" i="1"/>
  <c r="AS727" i="1"/>
  <c r="AS807" i="1"/>
  <c r="AS1416" i="1"/>
  <c r="AS329" i="1"/>
  <c r="AS334" i="1"/>
  <c r="AS429" i="1"/>
  <c r="AS18" i="1"/>
  <c r="AS20" i="1"/>
  <c r="AS1421" i="1"/>
  <c r="AS354" i="1"/>
  <c r="AS360" i="1"/>
  <c r="AS1515" i="1"/>
  <c r="AS23" i="1"/>
  <c r="AS1719" i="1"/>
  <c r="AS2713" i="1"/>
  <c r="AS741" i="1"/>
  <c r="AS378" i="1"/>
  <c r="AS1118" i="1"/>
  <c r="AS384" i="1"/>
  <c r="AS5334" i="1"/>
  <c r="AS5353" i="1"/>
  <c r="AS5361" i="1"/>
  <c r="AS5368" i="1"/>
  <c r="AS5375" i="1"/>
  <c r="AS5381" i="1"/>
  <c r="AS5387" i="1"/>
  <c r="AS5394" i="1"/>
  <c r="AS5401" i="1"/>
  <c r="AS5407" i="1"/>
  <c r="AS5415" i="1"/>
  <c r="AS5326" i="1"/>
  <c r="AS5340" i="1"/>
  <c r="AS5430" i="1"/>
  <c r="AS5436" i="1"/>
  <c r="AS4560" i="1"/>
  <c r="AS1373" i="1"/>
  <c r="AS1305" i="1"/>
  <c r="AS1103" i="1"/>
  <c r="AS3373" i="1"/>
  <c r="AS809" i="1"/>
  <c r="AS5356" i="1"/>
  <c r="AS5403" i="1"/>
  <c r="AS1703" i="1"/>
  <c r="AS117" i="1"/>
  <c r="AS290" i="1"/>
  <c r="AS292" i="1"/>
  <c r="AS2375" i="1"/>
  <c r="AS3359" i="1"/>
  <c r="AS1541" i="1"/>
  <c r="AS2061" i="1"/>
  <c r="AS2702" i="1"/>
  <c r="AS3833" i="1"/>
  <c r="AS3573" i="1"/>
  <c r="AS1093" i="1"/>
  <c r="AS1094" i="1"/>
  <c r="AS4555" i="1"/>
  <c r="AS2704" i="1"/>
  <c r="AS5100" i="1"/>
  <c r="AS3319" i="1"/>
  <c r="AS1606" i="1"/>
  <c r="AS1064" i="1"/>
  <c r="AS1408" i="1"/>
  <c r="AS3367" i="1"/>
  <c r="AS3043" i="1"/>
  <c r="AS2071" i="1"/>
  <c r="AS1713" i="1"/>
  <c r="AS4802" i="1"/>
  <c r="AS306" i="1"/>
  <c r="AS1191" i="1"/>
  <c r="AS806" i="1"/>
  <c r="AS1105" i="1"/>
  <c r="AS5039" i="1"/>
  <c r="AS2567" i="1"/>
  <c r="AS1513" i="1"/>
  <c r="AS728" i="1"/>
  <c r="AS1417" i="1"/>
  <c r="AS330" i="1"/>
  <c r="AS335" i="1"/>
  <c r="AS430" i="1"/>
  <c r="AS734" i="1"/>
  <c r="AS808" i="1"/>
  <c r="AS348" i="1"/>
  <c r="AS355" i="1"/>
  <c r="AS361" i="1"/>
  <c r="AS810" i="1"/>
  <c r="AS367" i="1"/>
  <c r="AS371" i="1"/>
  <c r="AS1721" i="1"/>
  <c r="AS1116" i="1"/>
  <c r="AS379" i="1"/>
  <c r="AS1425" i="1"/>
  <c r="AS27" i="1"/>
  <c r="AS5347" i="1"/>
  <c r="AS5354" i="1"/>
  <c r="AS5362" i="1"/>
  <c r="AS5369" i="1"/>
  <c r="AS5341" i="1"/>
  <c r="AS5331" i="1"/>
  <c r="AS5388" i="1"/>
  <c r="AS5395" i="1"/>
  <c r="AS5322" i="1"/>
  <c r="AS5408" i="1"/>
  <c r="AS5332" i="1"/>
  <c r="AS5420" i="1"/>
  <c r="AS5426" i="1"/>
  <c r="AS5431" i="1"/>
  <c r="AS5339" i="1"/>
  <c r="AS4895" i="1"/>
  <c r="AS1087" i="1"/>
  <c r="AS711" i="1"/>
  <c r="AS3011" i="1"/>
  <c r="AS4026" i="1"/>
  <c r="AS1412" i="1"/>
  <c r="AS2390" i="1"/>
  <c r="AS1717" i="1"/>
  <c r="AS380" i="1"/>
  <c r="AS5371" i="1"/>
  <c r="AS5397" i="1"/>
  <c r="AS4418" i="1"/>
  <c r="AS3355" i="1"/>
  <c r="AS1083" i="1"/>
  <c r="AS622" i="1"/>
  <c r="AS1086" i="1"/>
  <c r="AS1018" i="1"/>
  <c r="AS1398" i="1"/>
  <c r="AS213" i="1"/>
  <c r="AS2062" i="1"/>
  <c r="AS1573" i="1"/>
  <c r="AS3615" i="1"/>
  <c r="AS4225" i="1"/>
  <c r="AS4411" i="1"/>
  <c r="AS1402" i="1"/>
  <c r="AS4051" i="1"/>
  <c r="AS1096" i="1"/>
  <c r="AS5180" i="1"/>
  <c r="AS940" i="1"/>
  <c r="AS1405" i="1"/>
  <c r="AS2381" i="1"/>
  <c r="AS717" i="1"/>
  <c r="AS3826" i="1"/>
  <c r="AS1712" i="1"/>
  <c r="AS718" i="1"/>
  <c r="AS2072" i="1"/>
  <c r="AS305" i="1"/>
  <c r="AS2224" i="1"/>
  <c r="AS2385" i="1"/>
  <c r="AS3055" i="1"/>
  <c r="AS15" i="1"/>
  <c r="AS316" i="1"/>
  <c r="AS4416" i="1"/>
  <c r="AS319" i="1"/>
  <c r="AS322" i="1"/>
  <c r="AS325" i="1"/>
  <c r="AS1514" i="1"/>
  <c r="AS336" i="1"/>
  <c r="AS1419" i="1"/>
  <c r="AS4054" i="1"/>
  <c r="AS343" i="1"/>
  <c r="AS349" i="1"/>
  <c r="AS356" i="1"/>
  <c r="AS432" i="1"/>
  <c r="AS1114" i="1"/>
  <c r="AS368" i="1"/>
  <c r="AS372" i="1"/>
  <c r="AS24" i="1"/>
  <c r="AS1424" i="1"/>
  <c r="AS1117" i="1"/>
  <c r="AS743" i="1"/>
  <c r="AS385" i="1"/>
  <c r="AS5348" i="1"/>
  <c r="AS5355" i="1"/>
  <c r="AS5363" i="1"/>
  <c r="AS5370" i="1"/>
  <c r="AS5376" i="1"/>
  <c r="AS5382" i="1"/>
  <c r="AS5389" i="1"/>
  <c r="AS5396" i="1"/>
  <c r="AS5402" i="1"/>
  <c r="AS5409" i="1"/>
  <c r="AS5416" i="1"/>
  <c r="AS5421" i="1"/>
  <c r="AS5427" i="1"/>
  <c r="AS5329" i="1"/>
  <c r="AS5437" i="1"/>
  <c r="AS4122" i="1"/>
  <c r="AS849" i="1"/>
  <c r="AS295" i="1"/>
  <c r="AS1099" i="1"/>
  <c r="AS1411" i="1"/>
  <c r="AS317" i="1"/>
  <c r="AS340" i="1"/>
  <c r="AS357" i="1"/>
  <c r="AS433" i="1"/>
  <c r="AS5349" i="1"/>
  <c r="AS5383" i="1"/>
  <c r="AS5410" i="1"/>
  <c r="AS5438" i="1"/>
  <c r="AV5441" i="1"/>
  <c r="AV5442" i="1"/>
  <c r="AV5437" i="1"/>
  <c r="AV5339" i="1"/>
  <c r="AV5438" i="1"/>
  <c r="AV5440" i="1"/>
  <c r="AV5439" i="1"/>
  <c r="AV5434" i="1"/>
  <c r="AV5362" i="1"/>
  <c r="AV5382" i="1"/>
  <c r="AV5399" i="1"/>
  <c r="AV5355" i="1"/>
  <c r="AV5324" i="1"/>
  <c r="AV5347" i="1"/>
  <c r="AV5357" i="1"/>
  <c r="AV5436" i="1"/>
  <c r="AV5366" i="1"/>
  <c r="AV5383" i="1"/>
  <c r="AV5321" i="1"/>
  <c r="AV5359" i="1"/>
  <c r="AV5418" i="1"/>
  <c r="AV5349" i="1"/>
  <c r="AV5432" i="1"/>
  <c r="AV5435" i="1"/>
  <c r="AV5368" i="1"/>
  <c r="AV5384" i="1"/>
  <c r="AV5322" i="1"/>
  <c r="AV5371" i="1"/>
  <c r="AV5419" i="1"/>
  <c r="AV5365" i="1"/>
  <c r="AV5390" i="1"/>
  <c r="AV5318" i="1"/>
  <c r="AV5352" i="1"/>
  <c r="AV5369" i="1"/>
  <c r="AV5386" i="1"/>
  <c r="AV5406" i="1"/>
  <c r="AV5372" i="1"/>
  <c r="AV5319" i="1"/>
  <c r="AV5361" i="1"/>
  <c r="AV5356" i="1"/>
  <c r="AV5370" i="1"/>
  <c r="AV5387" i="1"/>
  <c r="AV5428" i="1"/>
  <c r="AV5373" i="1"/>
  <c r="AV5348" i="1"/>
  <c r="AV5367" i="1"/>
  <c r="AV5354" i="1"/>
  <c r="AV5358" i="1"/>
  <c r="AV5375" i="1"/>
  <c r="AV5388" i="1"/>
  <c r="AV5328" i="1"/>
  <c r="AV5351" i="1"/>
  <c r="AV5379" i="1"/>
  <c r="AV5320" i="1"/>
  <c r="AV5381" i="1"/>
  <c r="AV5360" i="1"/>
  <c r="AV5380" i="1"/>
  <c r="AV5389" i="1"/>
  <c r="AV5329" i="1"/>
  <c r="AV5353" i="1"/>
  <c r="AV5385" i="1"/>
  <c r="AV5396" i="1"/>
  <c r="AV5411" i="1"/>
  <c r="AV5364" i="1"/>
  <c r="AV5377" i="1"/>
  <c r="AV5414" i="1"/>
  <c r="AV5327" i="1"/>
  <c r="AV5394" i="1"/>
  <c r="AV5401" i="1"/>
  <c r="AV5333" i="1"/>
  <c r="AV5325" i="1"/>
  <c r="AV5416" i="1"/>
  <c r="AV5336" i="1"/>
  <c r="AV5335" i="1"/>
  <c r="AV5392" i="1"/>
  <c r="AV5407" i="1"/>
  <c r="AV5417" i="1"/>
  <c r="AV5334" i="1"/>
  <c r="AV5409" i="1"/>
  <c r="AV5421" i="1"/>
  <c r="AV5412" i="1"/>
  <c r="AV5330" i="1"/>
  <c r="AV5331" i="1"/>
  <c r="AV5433" i="1"/>
  <c r="AV5340" i="1"/>
  <c r="AV5378" i="1"/>
  <c r="AV5413" i="1"/>
  <c r="AV5410" i="1"/>
  <c r="AV5326" i="1"/>
  <c r="AV5393" i="1"/>
  <c r="AV5415" i="1"/>
  <c r="AV5332" i="1"/>
  <c r="AV5431" i="1"/>
  <c r="AV5323" i="1"/>
  <c r="AV5402" i="1"/>
  <c r="AV5422" i="1"/>
  <c r="AV5337" i="1"/>
  <c r="AV5403" i="1"/>
  <c r="AV5408" i="1"/>
  <c r="AV5423" i="1"/>
  <c r="AV5405" i="1"/>
  <c r="AV5420" i="1"/>
  <c r="AV5363" i="1"/>
  <c r="AV5391" i="1"/>
  <c r="AV5342" i="1"/>
  <c r="AV5376" i="1"/>
  <c r="AV5429" i="1"/>
  <c r="AV5343" i="1"/>
  <c r="AV5427" i="1"/>
  <c r="AV5404" i="1"/>
  <c r="AV5345" i="1"/>
  <c r="AV5425" i="1"/>
  <c r="AV5424" i="1"/>
  <c r="AV5400" i="1"/>
  <c r="AV5395" i="1"/>
  <c r="AV5350" i="1"/>
  <c r="AV5426" i="1"/>
  <c r="AV5374" i="1"/>
  <c r="AV5338" i="1"/>
  <c r="AV5341" i="1"/>
  <c r="AV5344" i="1"/>
  <c r="AV5430" i="1"/>
  <c r="AV20" i="1"/>
  <c r="AV1118" i="1"/>
  <c r="AV1417" i="1"/>
  <c r="AV335" i="1"/>
  <c r="AV743" i="1"/>
  <c r="AV2224" i="1"/>
  <c r="AV729" i="1"/>
  <c r="AV327" i="1"/>
  <c r="AV422" i="1"/>
  <c r="AT5441" i="1"/>
  <c r="AT5436" i="1"/>
  <c r="AT5435" i="1"/>
  <c r="AT5434" i="1"/>
  <c r="AT5339" i="1"/>
  <c r="AT5437" i="1"/>
  <c r="AT5438" i="1"/>
  <c r="AT5439" i="1"/>
  <c r="AT5440" i="1"/>
  <c r="AT5365" i="1"/>
  <c r="AT5372" i="1"/>
  <c r="AT5320" i="1"/>
  <c r="AT5384" i="1"/>
  <c r="AT5391" i="1"/>
  <c r="AT5398" i="1"/>
  <c r="AT5323" i="1"/>
  <c r="AT5412" i="1"/>
  <c r="AT5418" i="1"/>
  <c r="AT5423" i="1"/>
  <c r="AT5429" i="1"/>
  <c r="AT5433" i="1"/>
  <c r="AT5345" i="1"/>
  <c r="AT5348" i="1"/>
  <c r="AT5356" i="1"/>
  <c r="AT5397" i="1"/>
  <c r="AT5328" i="1"/>
  <c r="AT5358" i="1"/>
  <c r="AT5366" i="1"/>
  <c r="AT5337" i="1"/>
  <c r="AT5378" i="1"/>
  <c r="AT5385" i="1"/>
  <c r="AT5318" i="1"/>
  <c r="AT5399" i="1"/>
  <c r="AT5404" i="1"/>
  <c r="AT5413" i="1"/>
  <c r="AT5419" i="1"/>
  <c r="AT5424" i="1"/>
  <c r="AT5335" i="1"/>
  <c r="AT5353" i="1"/>
  <c r="AT5346" i="1"/>
  <c r="AT5352" i="1"/>
  <c r="AT5347" i="1"/>
  <c r="AT5410" i="1"/>
  <c r="AT5359" i="1"/>
  <c r="AT5336" i="1"/>
  <c r="AT5373" i="1"/>
  <c r="AT5379" i="1"/>
  <c r="AT5333" i="1"/>
  <c r="AT5392" i="1"/>
  <c r="AT5321" i="1"/>
  <c r="AT5405" i="1"/>
  <c r="AT5414" i="1"/>
  <c r="AT5325" i="1"/>
  <c r="AT5425" i="1"/>
  <c r="AT5342" i="1"/>
  <c r="AT5330" i="1"/>
  <c r="AT5390" i="1"/>
  <c r="AT5350" i="1"/>
  <c r="AT5360" i="1"/>
  <c r="AT5367" i="1"/>
  <c r="AT5374" i="1"/>
  <c r="AT5380" i="1"/>
  <c r="AT5386" i="1"/>
  <c r="AT5393" i="1"/>
  <c r="AT5400" i="1"/>
  <c r="AT5406" i="1"/>
  <c r="AT5415" i="1"/>
  <c r="AT5326" i="1"/>
  <c r="AT5340" i="1"/>
  <c r="AT5430" i="1"/>
  <c r="AT5351" i="1"/>
  <c r="AT5334" i="1"/>
  <c r="AT5364" i="1"/>
  <c r="AT5377" i="1"/>
  <c r="AT5422" i="1"/>
  <c r="AT5361" i="1"/>
  <c r="AT5368" i="1"/>
  <c r="AT5375" i="1"/>
  <c r="AT5381" i="1"/>
  <c r="AT5387" i="1"/>
  <c r="AT5394" i="1"/>
  <c r="AT5401" i="1"/>
  <c r="AT5407" i="1"/>
  <c r="AT5332" i="1"/>
  <c r="AT5420" i="1"/>
  <c r="AT5426" i="1"/>
  <c r="AT5431" i="1"/>
  <c r="AT5371" i="1"/>
  <c r="AT5324" i="1"/>
  <c r="AT5354" i="1"/>
  <c r="AT5362" i="1"/>
  <c r="AT5369" i="1"/>
  <c r="AT5341" i="1"/>
  <c r="AT5331" i="1"/>
  <c r="AT5388" i="1"/>
  <c r="AT5395" i="1"/>
  <c r="AT5322" i="1"/>
  <c r="AT5408" i="1"/>
  <c r="AT5416" i="1"/>
  <c r="AT5421" i="1"/>
  <c r="AT5427" i="1"/>
  <c r="AT5329" i="1"/>
  <c r="AT385" i="1"/>
  <c r="AT5349" i="1"/>
  <c r="AT5403" i="1"/>
  <c r="AT5319" i="1"/>
  <c r="AT5355" i="1"/>
  <c r="AT5363" i="1"/>
  <c r="AT5370" i="1"/>
  <c r="AT5376" i="1"/>
  <c r="AT5382" i="1"/>
  <c r="AT5389" i="1"/>
  <c r="AT5396" i="1"/>
  <c r="AT5402" i="1"/>
  <c r="AT5409" i="1"/>
  <c r="AT5417" i="1"/>
  <c r="AT5327" i="1"/>
  <c r="AT5428" i="1"/>
  <c r="AT5432" i="1"/>
  <c r="AT5343" i="1"/>
  <c r="AT5338" i="1"/>
  <c r="AT5383" i="1"/>
  <c r="AT5344" i="1"/>
  <c r="AT384" i="1"/>
  <c r="AT372" i="1"/>
  <c r="AT358" i="1"/>
  <c r="AT350" i="1"/>
  <c r="AT342" i="1"/>
  <c r="AT333" i="1"/>
  <c r="AT322" i="1"/>
  <c r="AT312" i="1"/>
  <c r="AT722" i="1"/>
  <c r="AT316" i="1"/>
  <c r="AT343" i="1"/>
  <c r="AT383" i="1"/>
  <c r="AT371" i="1"/>
  <c r="AT357" i="1"/>
  <c r="AT349" i="1"/>
  <c r="AT341" i="1"/>
  <c r="AT330" i="1"/>
  <c r="AT321" i="1"/>
  <c r="AT311" i="1"/>
  <c r="AT310" i="1"/>
  <c r="AT306" i="1"/>
  <c r="AT723" i="1"/>
  <c r="AT382" i="1"/>
  <c r="AT370" i="1"/>
  <c r="AT356" i="1"/>
  <c r="AT348" i="1"/>
  <c r="AT340" i="1"/>
  <c r="AT329" i="1"/>
  <c r="AT320" i="1"/>
  <c r="AT337" i="1"/>
  <c r="AT351" i="1"/>
  <c r="AT380" i="1"/>
  <c r="AT366" i="1"/>
  <c r="AT355" i="1"/>
  <c r="AT347" i="1"/>
  <c r="AT339" i="1"/>
  <c r="AT328" i="1"/>
  <c r="AT319" i="1"/>
  <c r="AT359" i="1"/>
  <c r="AT378" i="1"/>
  <c r="AT365" i="1"/>
  <c r="AT354" i="1"/>
  <c r="AT346" i="1"/>
  <c r="AT338" i="1"/>
  <c r="AT325" i="1"/>
  <c r="AT318" i="1"/>
  <c r="AT307" i="1"/>
  <c r="AT373" i="1"/>
  <c r="AT376" i="1"/>
  <c r="AT362" i="1"/>
  <c r="AT353" i="1"/>
  <c r="AT345" i="1"/>
  <c r="AT729" i="1"/>
  <c r="AT334" i="1"/>
  <c r="AT375" i="1"/>
  <c r="AT360" i="1"/>
  <c r="AT352" i="1"/>
  <c r="AT344" i="1"/>
  <c r="AT335" i="1"/>
  <c r="AT324" i="1"/>
  <c r="AT315" i="1"/>
  <c r="AT305" i="1"/>
  <c r="AT323" i="1"/>
  <c r="AT1412" i="1"/>
  <c r="AT3370" i="1"/>
  <c r="AT3055" i="1"/>
  <c r="AT15" i="1"/>
  <c r="AT1715" i="1"/>
  <c r="AT2935" i="1"/>
  <c r="AT807" i="1"/>
  <c r="AT326" i="1"/>
  <c r="AT1110" i="1"/>
  <c r="AT734" i="1"/>
  <c r="AT808" i="1"/>
  <c r="AT809" i="1"/>
  <c r="AT811" i="1"/>
  <c r="AT3846" i="1"/>
  <c r="AT24" i="1"/>
  <c r="AT1517" i="1"/>
  <c r="AT381" i="1"/>
  <c r="AT27" i="1"/>
  <c r="AT14" i="1"/>
  <c r="AT422" i="1"/>
  <c r="AT724" i="1"/>
  <c r="AT16" i="1"/>
  <c r="AT3372" i="1"/>
  <c r="AT2388" i="1"/>
  <c r="AT728" i="1"/>
  <c r="AT327" i="1"/>
  <c r="AT731" i="1"/>
  <c r="AT4054" i="1"/>
  <c r="AT431" i="1"/>
  <c r="AT21" i="1"/>
  <c r="AT738" i="1"/>
  <c r="AT1719" i="1"/>
  <c r="AT1722" i="1"/>
  <c r="AT1723" i="1"/>
  <c r="AT742" i="1"/>
  <c r="AT1107" i="1"/>
  <c r="AT20" i="1"/>
  <c r="AT3847" i="1"/>
  <c r="AT720" i="1"/>
  <c r="AT308" i="1"/>
  <c r="AT4027" i="1"/>
  <c r="AT424" i="1"/>
  <c r="AT1853" i="1"/>
  <c r="AT17" i="1"/>
  <c r="AT2390" i="1"/>
  <c r="AT1514" i="1"/>
  <c r="AT429" i="1"/>
  <c r="AT1717" i="1"/>
  <c r="AT1421" i="1"/>
  <c r="AT22" i="1"/>
  <c r="AT23" i="1"/>
  <c r="AT433" i="1"/>
  <c r="AT25" i="1"/>
  <c r="AT2393" i="1"/>
  <c r="AT1118" i="1"/>
  <c r="AT806" i="1"/>
  <c r="AT336" i="1"/>
  <c r="AT3624" i="1"/>
  <c r="AT721" i="1"/>
  <c r="AT423" i="1"/>
  <c r="AT4415" i="1"/>
  <c r="AT1415" i="1"/>
  <c r="AT4397" i="1"/>
  <c r="AT727" i="1"/>
  <c r="AT730" i="1"/>
  <c r="AT331" i="1"/>
  <c r="AT430" i="1"/>
  <c r="AT4055" i="1"/>
  <c r="AT737" i="1"/>
  <c r="AT1192" i="1"/>
  <c r="AT367" i="1"/>
  <c r="AT1516" i="1"/>
  <c r="AT740" i="1"/>
  <c r="AT434" i="1"/>
  <c r="AT1425" i="1"/>
  <c r="AT317" i="1"/>
  <c r="AT739" i="1"/>
  <c r="AT4231" i="1"/>
  <c r="AT1191" i="1"/>
  <c r="AT314" i="1"/>
  <c r="AT3056" i="1"/>
  <c r="AT2567" i="1"/>
  <c r="AT1513" i="1"/>
  <c r="AT1416" i="1"/>
  <c r="AT1108" i="1"/>
  <c r="AT1419" i="1"/>
  <c r="AT735" i="1"/>
  <c r="AT1718" i="1"/>
  <c r="AT1515" i="1"/>
  <c r="AT368" i="1"/>
  <c r="AT374" i="1"/>
  <c r="AT741" i="1"/>
  <c r="AT379" i="1"/>
  <c r="AT743" i="1"/>
  <c r="AT1105" i="1"/>
  <c r="AT432" i="1"/>
  <c r="AT1119" i="1"/>
  <c r="AT1190" i="1"/>
  <c r="AT2385" i="1"/>
  <c r="AT1414" i="1"/>
  <c r="AT2073" i="1"/>
  <c r="AT4416" i="1"/>
  <c r="AT3374" i="1"/>
  <c r="AT1417" i="1"/>
  <c r="AT1109" i="1"/>
  <c r="AT1111" i="1"/>
  <c r="AT1420" i="1"/>
  <c r="AT1112" i="1"/>
  <c r="AT810" i="1"/>
  <c r="AT2391" i="1"/>
  <c r="AT1423" i="1"/>
  <c r="AT1116" i="1"/>
  <c r="AT1117" i="1"/>
  <c r="AT744" i="1"/>
  <c r="AT4691" i="1"/>
  <c r="AT428" i="1"/>
  <c r="AT1422" i="1"/>
  <c r="AT2224" i="1"/>
  <c r="AT313" i="1"/>
  <c r="AT1512" i="1"/>
  <c r="AT5039" i="1"/>
  <c r="AT3373" i="1"/>
  <c r="AT426" i="1"/>
  <c r="AT2711" i="1"/>
  <c r="AT332" i="1"/>
  <c r="AT733" i="1"/>
  <c r="AT19" i="1"/>
  <c r="AT361" i="1"/>
  <c r="AT1114" i="1"/>
  <c r="AT369" i="1"/>
  <c r="AT2713" i="1"/>
  <c r="AT1424" i="1"/>
  <c r="AT435" i="1"/>
  <c r="AT26" i="1"/>
  <c r="AT726" i="1"/>
  <c r="AT18" i="1"/>
  <c r="AT1721" i="1"/>
  <c r="AV5398" i="1"/>
  <c r="AV5397" i="1"/>
  <c r="F3" i="26"/>
  <c r="O3" i="26" s="1"/>
  <c r="L37" i="44"/>
  <c r="L38" i="44"/>
  <c r="L39" i="44"/>
  <c r="L40" i="44"/>
  <c r="L41" i="44"/>
  <c r="AW5458" i="1"/>
  <c r="AW5461" i="1"/>
  <c r="AW5460" i="1"/>
  <c r="AW5455" i="1"/>
  <c r="AW5462" i="1"/>
  <c r="AU737" i="1" l="1"/>
  <c r="AU4055" i="1"/>
  <c r="O72" i="26"/>
  <c r="AW5446" i="1"/>
  <c r="AW5484" i="1"/>
  <c r="AW5477" i="1"/>
  <c r="AW5464" i="1"/>
  <c r="AW5497" i="1"/>
  <c r="AW5493" i="1"/>
  <c r="AW5447" i="1"/>
  <c r="AW5467" i="1"/>
  <c r="AW5479" i="1"/>
  <c r="AW5476" i="1"/>
  <c r="AW5478" i="1"/>
  <c r="AW5492" i="1"/>
  <c r="AW5453" i="1"/>
  <c r="AW5472" i="1"/>
  <c r="AW5487" i="1"/>
  <c r="AW5473" i="1"/>
  <c r="AW5444" i="1"/>
  <c r="AW5468" i="1"/>
  <c r="AW5465" i="1"/>
  <c r="AW5451" i="1"/>
  <c r="AW5459" i="1"/>
  <c r="AW5449" i="1"/>
  <c r="AW5466" i="1"/>
  <c r="AW5490" i="1"/>
  <c r="AW5457" i="1"/>
  <c r="AW5485" i="1"/>
  <c r="AW5481" i="1"/>
  <c r="AW5502" i="1"/>
  <c r="AW5471" i="1"/>
  <c r="AW5463" i="1"/>
  <c r="AW5488" i="1"/>
  <c r="AW5482" i="1"/>
  <c r="AW5475" i="1"/>
  <c r="AW5480" i="1"/>
  <c r="AW5495" i="1"/>
  <c r="AW5489" i="1"/>
  <c r="AW5448" i="1"/>
  <c r="AW5496" i="1"/>
  <c r="AW5498" i="1"/>
  <c r="AW5500" i="1"/>
  <c r="AW5501" i="1"/>
  <c r="AW5443" i="1"/>
  <c r="AW5486" i="1"/>
  <c r="AU733" i="1"/>
  <c r="AU1516" i="1"/>
  <c r="AU808" i="1"/>
  <c r="AU1420" i="1"/>
  <c r="AU27" i="1"/>
  <c r="AU18" i="1"/>
  <c r="AU1718" i="1"/>
  <c r="AU1717" i="1"/>
  <c r="AU735" i="1"/>
  <c r="AU20" i="1"/>
  <c r="AU19" i="1"/>
  <c r="AU357" i="1"/>
  <c r="AU5437" i="1"/>
  <c r="AU5389" i="1"/>
  <c r="AU743" i="1"/>
  <c r="AU356" i="1"/>
  <c r="AU322" i="1"/>
  <c r="AU305" i="1"/>
  <c r="AU5420" i="1"/>
  <c r="AU5369" i="1"/>
  <c r="AU1721" i="1"/>
  <c r="AU734" i="1"/>
  <c r="AU5039" i="1"/>
  <c r="AU809" i="1"/>
  <c r="AU5340" i="1"/>
  <c r="AU5375" i="1"/>
  <c r="AU741" i="1"/>
  <c r="AU4397" i="1"/>
  <c r="AU5390" i="1"/>
  <c r="AU5414" i="1"/>
  <c r="AU5360" i="1"/>
  <c r="AU370" i="1"/>
  <c r="AU339" i="1"/>
  <c r="AU1414" i="1"/>
  <c r="AU1110" i="1"/>
  <c r="AU5392" i="1"/>
  <c r="AU1119" i="1"/>
  <c r="AU359" i="1"/>
  <c r="AU729" i="1"/>
  <c r="AU721" i="1"/>
  <c r="AU5423" i="1"/>
  <c r="AU5337" i="1"/>
  <c r="AU25" i="1"/>
  <c r="AU1715" i="1"/>
  <c r="AU5343" i="1"/>
  <c r="AU5328" i="1"/>
  <c r="AU5320" i="1"/>
  <c r="AU1517" i="1"/>
  <c r="AU345" i="1"/>
  <c r="AU726" i="1"/>
  <c r="AU340" i="1"/>
  <c r="AU5329" i="1"/>
  <c r="AU5382" i="1"/>
  <c r="AU1117" i="1"/>
  <c r="AU349" i="1"/>
  <c r="AU319" i="1"/>
  <c r="AU5332" i="1"/>
  <c r="AU5362" i="1"/>
  <c r="AU371" i="1"/>
  <c r="AU430" i="1"/>
  <c r="AU1105" i="1"/>
  <c r="AU3373" i="1"/>
  <c r="AU5326" i="1"/>
  <c r="AU5368" i="1"/>
  <c r="AU2713" i="1"/>
  <c r="AU2073" i="1"/>
  <c r="AU744" i="1"/>
  <c r="AU5406" i="1"/>
  <c r="AU5352" i="1"/>
  <c r="AU738" i="1"/>
  <c r="AU333" i="1"/>
  <c r="AU723" i="1"/>
  <c r="AU4691" i="1"/>
  <c r="AU5434" i="1"/>
  <c r="AU5333" i="1"/>
  <c r="AU381" i="1"/>
  <c r="AU352" i="1"/>
  <c r="AU321" i="1"/>
  <c r="AU5418" i="1"/>
  <c r="AU5366" i="1"/>
  <c r="AU373" i="1"/>
  <c r="AU1111" i="1"/>
  <c r="AU424" i="1"/>
  <c r="AU1422" i="1"/>
  <c r="AU5422" i="1"/>
  <c r="AU5372" i="1"/>
  <c r="AU1722" i="1"/>
  <c r="AU318" i="1"/>
  <c r="AU317" i="1"/>
  <c r="AU5427" i="1"/>
  <c r="AU5376" i="1"/>
  <c r="AU1424" i="1"/>
  <c r="AU343" i="1"/>
  <c r="AU4416" i="1"/>
  <c r="AU5397" i="1"/>
  <c r="AU5408" i="1"/>
  <c r="AU5354" i="1"/>
  <c r="AU367" i="1"/>
  <c r="AU335" i="1"/>
  <c r="AU806" i="1"/>
  <c r="AU5415" i="1"/>
  <c r="AU5361" i="1"/>
  <c r="AU1719" i="1"/>
  <c r="AU429" i="1"/>
  <c r="AU1512" i="1"/>
  <c r="AU375" i="1"/>
  <c r="AU5400" i="1"/>
  <c r="AU5330" i="1"/>
  <c r="AU1192" i="1"/>
  <c r="AU328" i="1"/>
  <c r="AU308" i="1"/>
  <c r="AU5335" i="1"/>
  <c r="AU5379" i="1"/>
  <c r="AU2393" i="1"/>
  <c r="AU346" i="1"/>
  <c r="AU2388" i="1"/>
  <c r="AU5417" i="1"/>
  <c r="AU5412" i="1"/>
  <c r="AU5358" i="1"/>
  <c r="AU739" i="1"/>
  <c r="AU338" i="1"/>
  <c r="AU4415" i="1"/>
  <c r="AU331" i="1"/>
  <c r="AU5324" i="1"/>
  <c r="AU5365" i="1"/>
  <c r="AU341" i="1"/>
  <c r="AU315" i="1"/>
  <c r="AU5438" i="1"/>
  <c r="AU5421" i="1"/>
  <c r="AU5370" i="1"/>
  <c r="AU24" i="1"/>
  <c r="AU4054" i="1"/>
  <c r="AU316" i="1"/>
  <c r="AU5371" i="1"/>
  <c r="AU5322" i="1"/>
  <c r="AU5347" i="1"/>
  <c r="AU810" i="1"/>
  <c r="AU330" i="1"/>
  <c r="AU1191" i="1"/>
  <c r="AU5407" i="1"/>
  <c r="AU5353" i="1"/>
  <c r="AU23" i="1"/>
  <c r="AU334" i="1"/>
  <c r="AU313" i="1"/>
  <c r="AU344" i="1"/>
  <c r="AU5393" i="1"/>
  <c r="AU383" i="1"/>
  <c r="AU1112" i="1"/>
  <c r="AU730" i="1"/>
  <c r="AU4231" i="1"/>
  <c r="AU5424" i="1"/>
  <c r="AU5373" i="1"/>
  <c r="AU740" i="1"/>
  <c r="AU3372" i="1"/>
  <c r="AU5364" i="1"/>
  <c r="AU5404" i="1"/>
  <c r="AU5350" i="1"/>
  <c r="AU366" i="1"/>
  <c r="AU1109" i="1"/>
  <c r="AU311" i="1"/>
  <c r="AU16" i="1"/>
  <c r="AU369" i="1"/>
  <c r="AU337" i="1"/>
  <c r="AU4027" i="1"/>
  <c r="AU5410" i="1"/>
  <c r="AU5416" i="1"/>
  <c r="AU5363" i="1"/>
  <c r="AU372" i="1"/>
  <c r="AU1419" i="1"/>
  <c r="AU15" i="1"/>
  <c r="AU380" i="1"/>
  <c r="AU5395" i="1"/>
  <c r="AU361" i="1"/>
  <c r="AU1417" i="1"/>
  <c r="AU306" i="1"/>
  <c r="AU5401" i="1"/>
  <c r="AU5334" i="1"/>
  <c r="AU1515" i="1"/>
  <c r="AU329" i="1"/>
  <c r="AU423" i="1"/>
  <c r="AU3374" i="1"/>
  <c r="AU5435" i="1"/>
  <c r="AU5386" i="1"/>
  <c r="AU742" i="1"/>
  <c r="AU353" i="1"/>
  <c r="AU1107" i="1"/>
  <c r="AU5419" i="1"/>
  <c r="AU5336" i="1"/>
  <c r="AU374" i="1"/>
  <c r="AU342" i="1"/>
  <c r="AU1415" i="1"/>
  <c r="AU3624" i="1"/>
  <c r="AU5399" i="1"/>
  <c r="AU5345" i="1"/>
  <c r="AU362" i="1"/>
  <c r="AU326" i="1"/>
  <c r="AU3370" i="1"/>
  <c r="AU5323" i="1"/>
  <c r="AU5338" i="1"/>
  <c r="AU365" i="1"/>
  <c r="AU1108" i="1"/>
  <c r="AU722" i="1"/>
  <c r="AU5383" i="1"/>
  <c r="AU5409" i="1"/>
  <c r="AU5355" i="1"/>
  <c r="AU368" i="1"/>
  <c r="AU336" i="1"/>
  <c r="AU3055" i="1"/>
  <c r="AU5339" i="1"/>
  <c r="AU5388" i="1"/>
  <c r="AU1425" i="1"/>
  <c r="AU355" i="1"/>
  <c r="AU728" i="1"/>
  <c r="AU5394" i="1"/>
  <c r="AU384" i="1"/>
  <c r="AU360" i="1"/>
  <c r="AU1416" i="1"/>
  <c r="AU1190" i="1"/>
  <c r="AU310" i="1"/>
  <c r="AU5342" i="1"/>
  <c r="AU5380" i="1"/>
  <c r="AU434" i="1"/>
  <c r="AU347" i="1"/>
  <c r="AU17" i="1"/>
  <c r="AU5432" i="1"/>
  <c r="AU5413" i="1"/>
  <c r="AU5359" i="1"/>
  <c r="AU3846" i="1"/>
  <c r="AU731" i="1"/>
  <c r="AU314" i="1"/>
  <c r="AU350" i="1"/>
  <c r="AU5440" i="1"/>
  <c r="AU5318" i="1"/>
  <c r="AU382" i="1"/>
  <c r="AU324" i="1"/>
  <c r="AU720" i="1"/>
  <c r="AU5398" i="1"/>
  <c r="AU5344" i="1"/>
  <c r="AU21" i="1"/>
  <c r="AU428" i="1"/>
  <c r="AU307" i="1"/>
  <c r="AU5349" i="1"/>
  <c r="AU5402" i="1"/>
  <c r="AU5348" i="1"/>
  <c r="AU1114" i="1"/>
  <c r="AU1514" i="1"/>
  <c r="AU2385" i="1"/>
  <c r="AU2390" i="1"/>
  <c r="AU5431" i="1"/>
  <c r="AU5331" i="1"/>
  <c r="AU379" i="1"/>
  <c r="AU348" i="1"/>
  <c r="AU1513" i="1"/>
  <c r="AU5403" i="1"/>
  <c r="AU5436" i="1"/>
  <c r="AU5387" i="1"/>
  <c r="AU1118" i="1"/>
  <c r="AU354" i="1"/>
  <c r="AU807" i="1"/>
  <c r="AU5425" i="1"/>
  <c r="AU5374" i="1"/>
  <c r="AU376" i="1"/>
  <c r="AU1853" i="1"/>
  <c r="AU5377" i="1"/>
  <c r="AU5405" i="1"/>
  <c r="AU5351" i="1"/>
  <c r="AU811" i="1"/>
  <c r="AU332" i="1"/>
  <c r="AU312" i="1"/>
  <c r="AU2711" i="1"/>
  <c r="AU5433" i="1"/>
  <c r="AU5385" i="1"/>
  <c r="AU3847" i="1"/>
  <c r="AU351" i="1"/>
  <c r="AU320" i="1"/>
  <c r="AU5439" i="1"/>
  <c r="AU5391" i="1"/>
  <c r="AU26" i="1"/>
  <c r="AU358" i="1"/>
  <c r="AU323" i="1"/>
  <c r="AU14" i="1"/>
  <c r="AU5441" i="1"/>
  <c r="AU433" i="1"/>
  <c r="AU5396" i="1"/>
  <c r="AU385" i="1"/>
  <c r="AU432" i="1"/>
  <c r="AU325" i="1"/>
  <c r="AU2224" i="1"/>
  <c r="AU1412" i="1"/>
  <c r="AU5426" i="1"/>
  <c r="AU5341" i="1"/>
  <c r="AU1116" i="1"/>
  <c r="AU2567" i="1"/>
  <c r="AU5356" i="1"/>
  <c r="AU5430" i="1"/>
  <c r="AU5381" i="1"/>
  <c r="AU378" i="1"/>
  <c r="AU1421" i="1"/>
  <c r="AU727" i="1"/>
  <c r="AU5327" i="1"/>
  <c r="AU5325" i="1"/>
  <c r="AU5367" i="1"/>
  <c r="AU1423" i="1"/>
  <c r="AU3056" i="1"/>
  <c r="AU2391" i="1"/>
  <c r="AU5321" i="1"/>
  <c r="AU5346" i="1"/>
  <c r="AU22" i="1"/>
  <c r="AU327" i="1"/>
  <c r="AU422" i="1"/>
  <c r="AU724" i="1"/>
  <c r="AU5429" i="1"/>
  <c r="AU5378" i="1"/>
  <c r="AU1723" i="1"/>
  <c r="AU431" i="1"/>
  <c r="AU2935" i="1"/>
  <c r="AU5428" i="1"/>
  <c r="AU5319" i="1"/>
  <c r="AU5384" i="1"/>
  <c r="AU435" i="1"/>
  <c r="AU426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8" i="1"/>
  <c r="AO9" i="1" l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7" i="1"/>
  <c r="AO4078" i="1"/>
  <c r="AO4079" i="1"/>
  <c r="AO4080" i="1"/>
  <c r="AO4081" i="1"/>
  <c r="AO4082" i="1"/>
  <c r="AO4083" i="1"/>
  <c r="AO4084" i="1"/>
  <c r="AO4085" i="1"/>
  <c r="AO4086" i="1"/>
  <c r="AO4087" i="1"/>
  <c r="AO4088" i="1"/>
  <c r="AO4089" i="1"/>
  <c r="AO4090" i="1"/>
  <c r="AO4091" i="1"/>
  <c r="AO4092" i="1"/>
  <c r="AO4093" i="1"/>
  <c r="AO4094" i="1"/>
  <c r="AO4095" i="1"/>
  <c r="AO4096" i="1"/>
  <c r="AO4097" i="1"/>
  <c r="AO4098" i="1"/>
  <c r="AO4099" i="1"/>
  <c r="AO4100" i="1"/>
  <c r="AO4101" i="1"/>
  <c r="AO4102" i="1"/>
  <c r="AO4103" i="1"/>
  <c r="AO4104" i="1"/>
  <c r="AO4105" i="1"/>
  <c r="AO4106" i="1"/>
  <c r="AO4107" i="1"/>
  <c r="AO4108" i="1"/>
  <c r="AO4109" i="1"/>
  <c r="AO4110" i="1"/>
  <c r="AO4111" i="1"/>
  <c r="AO4112" i="1"/>
  <c r="AO4113" i="1"/>
  <c r="AO4114" i="1"/>
  <c r="AO4115" i="1"/>
  <c r="AO4116" i="1"/>
  <c r="AO4117" i="1"/>
  <c r="AO4118" i="1"/>
  <c r="AO4119" i="1"/>
  <c r="AO4120" i="1"/>
  <c r="AO4121" i="1"/>
  <c r="AO4122" i="1"/>
  <c r="AO4123" i="1"/>
  <c r="AO4124" i="1"/>
  <c r="AO4125" i="1"/>
  <c r="AO4126" i="1"/>
  <c r="AO4127" i="1"/>
  <c r="AO4128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1" i="1"/>
  <c r="AO4152" i="1"/>
  <c r="AO4153" i="1"/>
  <c r="AO4154" i="1"/>
  <c r="AO4155" i="1"/>
  <c r="AO4156" i="1"/>
  <c r="AO4157" i="1"/>
  <c r="AO4158" i="1"/>
  <c r="AO4159" i="1"/>
  <c r="AO4160" i="1"/>
  <c r="AO4161" i="1"/>
  <c r="AO4162" i="1"/>
  <c r="AO4163" i="1"/>
  <c r="AO4164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6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6" i="1"/>
  <c r="AO4197" i="1"/>
  <c r="AO4198" i="1"/>
  <c r="AO4199" i="1"/>
  <c r="AO4200" i="1"/>
  <c r="AO4201" i="1"/>
  <c r="AO4202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0" i="1"/>
  <c r="AO4501" i="1"/>
  <c r="AO4502" i="1"/>
  <c r="AO4503" i="1"/>
  <c r="AO4504" i="1"/>
  <c r="AO4505" i="1"/>
  <c r="AO4506" i="1"/>
  <c r="AO4507" i="1"/>
  <c r="AO4508" i="1"/>
  <c r="AO4509" i="1"/>
  <c r="AO4510" i="1"/>
  <c r="AO4511" i="1"/>
  <c r="AO4512" i="1"/>
  <c r="AO4513" i="1"/>
  <c r="AO4514" i="1"/>
  <c r="AO4515" i="1"/>
  <c r="AO4516" i="1"/>
  <c r="AO4517" i="1"/>
  <c r="AO4518" i="1"/>
  <c r="AO4519" i="1"/>
  <c r="AO4520" i="1"/>
  <c r="AO4521" i="1"/>
  <c r="AO4522" i="1"/>
  <c r="AO4523" i="1"/>
  <c r="AO4524" i="1"/>
  <c r="AO4525" i="1"/>
  <c r="AO4526" i="1"/>
  <c r="AO4527" i="1"/>
  <c r="AO4528" i="1"/>
  <c r="AO4529" i="1"/>
  <c r="AO4530" i="1"/>
  <c r="AO4531" i="1"/>
  <c r="AO4532" i="1"/>
  <c r="AO4533" i="1"/>
  <c r="AO4534" i="1"/>
  <c r="AO4535" i="1"/>
  <c r="AO4536" i="1"/>
  <c r="AO4537" i="1"/>
  <c r="AO4538" i="1"/>
  <c r="AO4539" i="1"/>
  <c r="AO4540" i="1"/>
  <c r="AO4541" i="1"/>
  <c r="AO4542" i="1"/>
  <c r="AO4543" i="1"/>
  <c r="AO4544" i="1"/>
  <c r="AO4545" i="1"/>
  <c r="AO4546" i="1"/>
  <c r="AO4547" i="1"/>
  <c r="AO4548" i="1"/>
  <c r="AO4549" i="1"/>
  <c r="AO4550" i="1"/>
  <c r="AO4551" i="1"/>
  <c r="AO4552" i="1"/>
  <c r="AO4553" i="1"/>
  <c r="AO4554" i="1"/>
  <c r="AO4555" i="1"/>
  <c r="AO4556" i="1"/>
  <c r="AO4557" i="1"/>
  <c r="AO4558" i="1"/>
  <c r="AO4559" i="1"/>
  <c r="AO4560" i="1"/>
  <c r="AO4561" i="1"/>
  <c r="AO4562" i="1"/>
  <c r="AO4563" i="1"/>
  <c r="AO4564" i="1"/>
  <c r="AO4565" i="1"/>
  <c r="AO4566" i="1"/>
  <c r="AO4567" i="1"/>
  <c r="AO4568" i="1"/>
  <c r="AO4569" i="1"/>
  <c r="AO4570" i="1"/>
  <c r="AO4571" i="1"/>
  <c r="AO4572" i="1"/>
  <c r="AO4573" i="1"/>
  <c r="AO4574" i="1"/>
  <c r="AO4575" i="1"/>
  <c r="AO4576" i="1"/>
  <c r="AO4577" i="1"/>
  <c r="AO4578" i="1"/>
  <c r="AO4579" i="1"/>
  <c r="AO4580" i="1"/>
  <c r="AO4581" i="1"/>
  <c r="AO4582" i="1"/>
  <c r="AO4583" i="1"/>
  <c r="AO4584" i="1"/>
  <c r="AO4585" i="1"/>
  <c r="AO4586" i="1"/>
  <c r="AO4587" i="1"/>
  <c r="AO4588" i="1"/>
  <c r="AO4589" i="1"/>
  <c r="AO4590" i="1"/>
  <c r="AO4591" i="1"/>
  <c r="AO4592" i="1"/>
  <c r="AO4593" i="1"/>
  <c r="AO4594" i="1"/>
  <c r="AO4595" i="1"/>
  <c r="AO4596" i="1"/>
  <c r="AO4597" i="1"/>
  <c r="AO4598" i="1"/>
  <c r="AO4599" i="1"/>
  <c r="AO4600" i="1"/>
  <c r="AO4601" i="1"/>
  <c r="AO4602" i="1"/>
  <c r="AO4603" i="1"/>
  <c r="AO4604" i="1"/>
  <c r="AO4605" i="1"/>
  <c r="AO4606" i="1"/>
  <c r="AO4607" i="1"/>
  <c r="AO4608" i="1"/>
  <c r="AO4609" i="1"/>
  <c r="AO4610" i="1"/>
  <c r="AO4611" i="1"/>
  <c r="AO4612" i="1"/>
  <c r="AO4613" i="1"/>
  <c r="AO4614" i="1"/>
  <c r="AO4615" i="1"/>
  <c r="AO4616" i="1"/>
  <c r="AO4617" i="1"/>
  <c r="AO4618" i="1"/>
  <c r="AO4619" i="1"/>
  <c r="AO4620" i="1"/>
  <c r="AO4621" i="1"/>
  <c r="AO4622" i="1"/>
  <c r="AO4623" i="1"/>
  <c r="AO4624" i="1"/>
  <c r="AO4625" i="1"/>
  <c r="AO4626" i="1"/>
  <c r="AO4627" i="1"/>
  <c r="AO4628" i="1"/>
  <c r="AO4629" i="1"/>
  <c r="AO4630" i="1"/>
  <c r="AO4631" i="1"/>
  <c r="AO4632" i="1"/>
  <c r="AO4633" i="1"/>
  <c r="AO4634" i="1"/>
  <c r="AO4635" i="1"/>
  <c r="AO4636" i="1"/>
  <c r="AO4637" i="1"/>
  <c r="AO4638" i="1"/>
  <c r="AO4639" i="1"/>
  <c r="AO4640" i="1"/>
  <c r="AO4641" i="1"/>
  <c r="AO4642" i="1"/>
  <c r="AO4643" i="1"/>
  <c r="AO4644" i="1"/>
  <c r="AO4645" i="1"/>
  <c r="AO4646" i="1"/>
  <c r="AO4647" i="1"/>
  <c r="AO4648" i="1"/>
  <c r="AO4649" i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1" i="1"/>
  <c r="AO4712" i="1"/>
  <c r="AO4713" i="1"/>
  <c r="AO4714" i="1"/>
  <c r="AO4715" i="1"/>
  <c r="AO4716" i="1"/>
  <c r="AO4717" i="1"/>
  <c r="AO4718" i="1"/>
  <c r="AO4719" i="1"/>
  <c r="AO4720" i="1"/>
  <c r="AO4721" i="1"/>
  <c r="AO4722" i="1"/>
  <c r="AO4723" i="1"/>
  <c r="AO4724" i="1"/>
  <c r="AO4725" i="1"/>
  <c r="AO4726" i="1"/>
  <c r="AO4727" i="1"/>
  <c r="AO4728" i="1"/>
  <c r="AO4729" i="1"/>
  <c r="AO4730" i="1"/>
  <c r="AO4731" i="1"/>
  <c r="AO4732" i="1"/>
  <c r="AO4733" i="1"/>
  <c r="AO4734" i="1"/>
  <c r="AO4735" i="1"/>
  <c r="AO4736" i="1"/>
  <c r="AO4737" i="1"/>
  <c r="AO4738" i="1"/>
  <c r="AO4739" i="1"/>
  <c r="AO4740" i="1"/>
  <c r="AO4741" i="1"/>
  <c r="AO4742" i="1"/>
  <c r="AO4743" i="1"/>
  <c r="AO4744" i="1"/>
  <c r="AO4745" i="1"/>
  <c r="AO4746" i="1"/>
  <c r="AO4747" i="1"/>
  <c r="AO4748" i="1"/>
  <c r="AO4749" i="1"/>
  <c r="AO4750" i="1"/>
  <c r="AO4751" i="1"/>
  <c r="AO4752" i="1"/>
  <c r="AO4753" i="1"/>
  <c r="AO4754" i="1"/>
  <c r="AO4755" i="1"/>
  <c r="AO4756" i="1"/>
  <c r="AO4757" i="1"/>
  <c r="AO4758" i="1"/>
  <c r="AO4759" i="1"/>
  <c r="AO4760" i="1"/>
  <c r="AO4761" i="1"/>
  <c r="AO4762" i="1"/>
  <c r="AO4763" i="1"/>
  <c r="AO4764" i="1"/>
  <c r="AO4765" i="1"/>
  <c r="AO4766" i="1"/>
  <c r="AO4767" i="1"/>
  <c r="AO4768" i="1"/>
  <c r="AO4769" i="1"/>
  <c r="AO4770" i="1"/>
  <c r="AO4771" i="1"/>
  <c r="AO4772" i="1"/>
  <c r="AO4773" i="1"/>
  <c r="AO4774" i="1"/>
  <c r="AO4775" i="1"/>
  <c r="AO4776" i="1"/>
  <c r="AO4777" i="1"/>
  <c r="AO4778" i="1"/>
  <c r="AO4779" i="1"/>
  <c r="AO4780" i="1"/>
  <c r="AO4781" i="1"/>
  <c r="AO4782" i="1"/>
  <c r="AO4783" i="1"/>
  <c r="AO4784" i="1"/>
  <c r="AO4785" i="1"/>
  <c r="AO4786" i="1"/>
  <c r="AO4787" i="1"/>
  <c r="AO4788" i="1"/>
  <c r="AO4789" i="1"/>
  <c r="AO4790" i="1"/>
  <c r="AO4791" i="1"/>
  <c r="AO4792" i="1"/>
  <c r="AO4793" i="1"/>
  <c r="AO4794" i="1"/>
  <c r="AO4795" i="1"/>
  <c r="AO4796" i="1"/>
  <c r="AO4797" i="1"/>
  <c r="AO4798" i="1"/>
  <c r="AO4799" i="1"/>
  <c r="AO4800" i="1"/>
  <c r="AO4801" i="1"/>
  <c r="AO4802" i="1"/>
  <c r="AO4803" i="1"/>
  <c r="AO4804" i="1"/>
  <c r="AO4805" i="1"/>
  <c r="AO4806" i="1"/>
  <c r="AO4807" i="1"/>
  <c r="AO4808" i="1"/>
  <c r="AO4809" i="1"/>
  <c r="AO4810" i="1"/>
  <c r="AO4811" i="1"/>
  <c r="AO4812" i="1"/>
  <c r="AO4813" i="1"/>
  <c r="AO4814" i="1"/>
  <c r="AO4815" i="1"/>
  <c r="AO4816" i="1"/>
  <c r="AO4817" i="1"/>
  <c r="AO4818" i="1"/>
  <c r="AO4819" i="1"/>
  <c r="AO4820" i="1"/>
  <c r="AO4821" i="1"/>
  <c r="AO4822" i="1"/>
  <c r="AO4823" i="1"/>
  <c r="AO4824" i="1"/>
  <c r="AO4825" i="1"/>
  <c r="AO4826" i="1"/>
  <c r="AO4827" i="1"/>
  <c r="AO4828" i="1"/>
  <c r="AO4829" i="1"/>
  <c r="AO4830" i="1"/>
  <c r="AO4831" i="1"/>
  <c r="AO4832" i="1"/>
  <c r="AO4833" i="1"/>
  <c r="AO4834" i="1"/>
  <c r="AO4835" i="1"/>
  <c r="AO4836" i="1"/>
  <c r="AO4837" i="1"/>
  <c r="AO4838" i="1"/>
  <c r="AO4839" i="1"/>
  <c r="AO4840" i="1"/>
  <c r="AO4841" i="1"/>
  <c r="AO4842" i="1"/>
  <c r="AO4843" i="1"/>
  <c r="AO4844" i="1"/>
  <c r="AO4845" i="1"/>
  <c r="AO4846" i="1"/>
  <c r="AO4847" i="1"/>
  <c r="AO4848" i="1"/>
  <c r="AO4849" i="1"/>
  <c r="AO4850" i="1"/>
  <c r="AO4851" i="1"/>
  <c r="AO4852" i="1"/>
  <c r="AO4853" i="1"/>
  <c r="AO4854" i="1"/>
  <c r="AO4855" i="1"/>
  <c r="AO4856" i="1"/>
  <c r="AO4857" i="1"/>
  <c r="AO4858" i="1"/>
  <c r="AO4859" i="1"/>
  <c r="AO4860" i="1"/>
  <c r="AO4861" i="1"/>
  <c r="AO4862" i="1"/>
  <c r="AO4863" i="1"/>
  <c r="AO4864" i="1"/>
  <c r="AO4865" i="1"/>
  <c r="AO4866" i="1"/>
  <c r="AO4867" i="1"/>
  <c r="AO4868" i="1"/>
  <c r="AO4869" i="1"/>
  <c r="AO4870" i="1"/>
  <c r="AO4871" i="1"/>
  <c r="AO4872" i="1"/>
  <c r="AO4873" i="1"/>
  <c r="AO4874" i="1"/>
  <c r="AO4875" i="1"/>
  <c r="AO4876" i="1"/>
  <c r="AO4877" i="1"/>
  <c r="AO4878" i="1"/>
  <c r="AO4879" i="1"/>
  <c r="AO4880" i="1"/>
  <c r="AO4881" i="1"/>
  <c r="AO4882" i="1"/>
  <c r="AO4883" i="1"/>
  <c r="AO4884" i="1"/>
  <c r="AO4885" i="1"/>
  <c r="AO4886" i="1"/>
  <c r="AO4887" i="1"/>
  <c r="AO4888" i="1"/>
  <c r="AO4889" i="1"/>
  <c r="AO4890" i="1"/>
  <c r="AO4891" i="1"/>
  <c r="AO4892" i="1"/>
  <c r="AO4893" i="1"/>
  <c r="AO4894" i="1"/>
  <c r="AO4895" i="1"/>
  <c r="AO4896" i="1"/>
  <c r="AO4897" i="1"/>
  <c r="AO4898" i="1"/>
  <c r="AO4899" i="1"/>
  <c r="AO4900" i="1"/>
  <c r="AO4901" i="1"/>
  <c r="AO4902" i="1"/>
  <c r="AO4903" i="1"/>
  <c r="AO4904" i="1"/>
  <c r="AO4905" i="1"/>
  <c r="AO4906" i="1"/>
  <c r="AO4907" i="1"/>
  <c r="AO4908" i="1"/>
  <c r="AO4909" i="1"/>
  <c r="AO4910" i="1"/>
  <c r="AO4911" i="1"/>
  <c r="AO4912" i="1"/>
  <c r="AO4913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8" i="1"/>
  <c r="L24" i="47"/>
  <c r="A14" i="46"/>
  <c r="A57" i="46" l="1"/>
  <c r="A59" i="46" s="1"/>
  <c r="F29" i="44"/>
  <c r="F17" i="44"/>
  <c r="F18" i="44"/>
  <c r="F20" i="44"/>
  <c r="F22" i="44"/>
  <c r="F24" i="44"/>
  <c r="F26" i="44"/>
  <c r="F28" i="44"/>
  <c r="F16" i="44"/>
  <c r="C37" i="44"/>
  <c r="C18" i="44"/>
  <c r="C41" i="44"/>
  <c r="C42" i="44"/>
  <c r="C43" i="44"/>
  <c r="C44" i="44"/>
  <c r="C45" i="44"/>
  <c r="C49" i="44"/>
  <c r="C20" i="44"/>
  <c r="C22" i="44"/>
  <c r="C24" i="44"/>
  <c r="C26" i="44"/>
  <c r="C27" i="44"/>
  <c r="C28" i="44"/>
  <c r="C16" i="44"/>
  <c r="AV5498" i="1"/>
  <c r="AV5490" i="1"/>
  <c r="AV5445" i="1"/>
  <c r="AV5496" i="1"/>
  <c r="AV5493" i="1"/>
  <c r="AV5491" i="1"/>
  <c r="AV5452" i="1"/>
  <c r="AV5500" i="1"/>
  <c r="AV5502" i="1"/>
  <c r="AV5484" i="1"/>
  <c r="AV5474" i="1"/>
  <c r="AV5470" i="1"/>
  <c r="AV206" i="1"/>
  <c r="AV5233" i="1"/>
  <c r="AV3071" i="1"/>
  <c r="C48" i="44"/>
  <c r="AT4447" i="1"/>
  <c r="C17" i="44"/>
  <c r="I111" i="1" l="1"/>
  <c r="C47" i="44" l="1"/>
  <c r="C46" i="44"/>
  <c r="C39" i="44"/>
  <c r="C40" i="44"/>
  <c r="C38" i="44"/>
  <c r="F27" i="44"/>
  <c r="F25" i="44"/>
  <c r="F23" i="44"/>
  <c r="F21" i="44"/>
  <c r="F19" i="44"/>
  <c r="C30" i="44"/>
  <c r="C31" i="44"/>
  <c r="C32" i="44"/>
  <c r="C33" i="44"/>
  <c r="C29" i="44"/>
  <c r="C25" i="44"/>
  <c r="C23" i="44"/>
  <c r="C21" i="44"/>
  <c r="C19" i="44"/>
  <c r="I9" i="1" l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8" i="1"/>
  <c r="AW5456" i="1" l="1"/>
  <c r="AW5499" i="1"/>
  <c r="AW5470" i="1"/>
  <c r="AW5503" i="1"/>
  <c r="AW5474" i="1"/>
  <c r="Y75" i="26" l="1"/>
  <c r="AA75" i="26"/>
  <c r="X75" i="26"/>
  <c r="Z75" i="26"/>
  <c r="I72" i="26" l="1"/>
  <c r="J72" i="26"/>
  <c r="K72" i="26"/>
  <c r="AT4557" i="1"/>
  <c r="AT4802" i="1"/>
  <c r="AU4802" i="1" l="1"/>
  <c r="AU4557" i="1"/>
  <c r="L78" i="26" l="1"/>
  <c r="A319" i="26" s="1"/>
  <c r="L55" i="47" l="1"/>
  <c r="L36" i="47"/>
  <c r="L21" i="47"/>
  <c r="L56" i="47"/>
  <c r="L54" i="47"/>
  <c r="L53" i="47"/>
  <c r="L52" i="47"/>
  <c r="L51" i="47"/>
  <c r="L50" i="47"/>
  <c r="L49" i="47"/>
  <c r="L48" i="47"/>
  <c r="L47" i="47"/>
  <c r="L46" i="47"/>
  <c r="L45" i="47"/>
  <c r="L44" i="47"/>
  <c r="L42" i="47"/>
  <c r="L41" i="47"/>
  <c r="L39" i="47"/>
  <c r="L38" i="47"/>
  <c r="L35" i="47"/>
  <c r="L34" i="47"/>
  <c r="L32" i="47"/>
  <c r="L31" i="47"/>
  <c r="L30" i="47"/>
  <c r="L29" i="47"/>
  <c r="L28" i="47"/>
  <c r="L27" i="47"/>
  <c r="L26" i="47"/>
  <c r="L25" i="47"/>
  <c r="L23" i="47"/>
  <c r="L22" i="47"/>
  <c r="L20" i="47"/>
  <c r="L19" i="47"/>
  <c r="L18" i="47"/>
  <c r="L17" i="47"/>
  <c r="L16" i="47"/>
  <c r="L15" i="47"/>
  <c r="L14" i="47"/>
  <c r="L13" i="47"/>
  <c r="N59" i="46" l="1"/>
  <c r="AV4231" i="1" l="1"/>
  <c r="AV1930" i="1"/>
  <c r="AV5166" i="1"/>
  <c r="AV2006" i="1" l="1"/>
  <c r="AV2009" i="1"/>
  <c r="AV2054" i="1"/>
  <c r="AV5039" i="1"/>
  <c r="AV2073" i="1"/>
  <c r="AV2308" i="1"/>
  <c r="AV2327" i="1"/>
  <c r="AV2194" i="1"/>
  <c r="AV4415" i="1"/>
  <c r="AV4416" i="1"/>
  <c r="AV2385" i="1"/>
  <c r="AV2388" i="1"/>
  <c r="AV2390" i="1"/>
  <c r="AV2391" i="1"/>
  <c r="AV2393" i="1"/>
  <c r="AV2453" i="1"/>
  <c r="AV4691" i="1"/>
  <c r="AV2567" i="1"/>
  <c r="AV2032" i="1"/>
  <c r="AV5034" i="1"/>
  <c r="AV2655" i="1"/>
  <c r="AV2657" i="1"/>
  <c r="AV2217" i="1"/>
  <c r="AV2711" i="1"/>
  <c r="AV2713" i="1"/>
  <c r="AV2935" i="1"/>
  <c r="AV3016" i="1"/>
  <c r="AV3021" i="1"/>
  <c r="AV3055" i="1"/>
  <c r="AV3056" i="1"/>
  <c r="AV4792" i="1"/>
  <c r="AV3325" i="1"/>
  <c r="AV4816" i="1"/>
  <c r="AV3349" i="1"/>
  <c r="AV3370" i="1"/>
  <c r="AV3372" i="1"/>
  <c r="AV3373" i="1"/>
  <c r="AV3374" i="1"/>
  <c r="AV3533" i="1"/>
  <c r="AV3591" i="1"/>
  <c r="AV3624" i="1"/>
  <c r="AV3625" i="1"/>
  <c r="AV3046" i="1"/>
  <c r="AV2510" i="1"/>
  <c r="AV2919" i="1"/>
  <c r="AV3569" i="1"/>
  <c r="AV4969" i="1"/>
  <c r="AV3846" i="1"/>
  <c r="AV3847" i="1"/>
  <c r="AV1967" i="1"/>
  <c r="AV1969" i="1"/>
  <c r="AV4558" i="1"/>
  <c r="AV3048" i="1"/>
  <c r="AV3994" i="1"/>
  <c r="AV2314" i="1"/>
  <c r="AV2638" i="1"/>
  <c r="AV3050" i="1"/>
  <c r="AV566" i="1"/>
  <c r="AV4027" i="1"/>
  <c r="AV4915" i="1"/>
  <c r="AV3583" i="1"/>
  <c r="AV4055" i="1"/>
  <c r="AV3023" i="1"/>
  <c r="AV4965" i="1"/>
  <c r="AV4410" i="1"/>
  <c r="AV2192" i="1"/>
  <c r="AV3001" i="1"/>
  <c r="AV1995" i="1"/>
  <c r="AV3024" i="1"/>
  <c r="AV3478" i="1"/>
  <c r="AV3361" i="1"/>
  <c r="AV3348" i="1"/>
  <c r="AV4407" i="1"/>
  <c r="AV3310" i="1" l="1"/>
  <c r="AV3003" i="1"/>
  <c r="AV3595" i="1"/>
  <c r="AV3807" i="1"/>
  <c r="AV1964" i="1"/>
  <c r="AV2033" i="1"/>
  <c r="AV2373" i="1"/>
  <c r="AV4753" i="1"/>
  <c r="AV4687" i="1"/>
  <c r="AV3280" i="1"/>
  <c r="AV2001" i="1"/>
  <c r="AV4793" i="1"/>
  <c r="AV3015" i="1"/>
  <c r="AV3200" i="1"/>
  <c r="AV2915" i="1"/>
  <c r="AV2043" i="1"/>
  <c r="AV2052" i="1"/>
  <c r="AV2360" i="1"/>
  <c r="AV2660" i="1"/>
  <c r="AV2584" i="1"/>
  <c r="AV2697" i="1"/>
  <c r="AV2037" i="1"/>
  <c r="AV3292" i="1"/>
  <c r="AV3266" i="1"/>
  <c r="AV2543" i="1"/>
  <c r="AV2982" i="1"/>
  <c r="AV3102" i="1"/>
  <c r="AV2361" i="1"/>
  <c r="AV2645" i="1"/>
  <c r="AV2036" i="1"/>
  <c r="AV2225" i="1"/>
  <c r="AV1963" i="1"/>
  <c r="AV2303" i="1"/>
  <c r="AV2181" i="1"/>
  <c r="AV3819" i="1"/>
  <c r="AV2950" i="1"/>
  <c r="AV2796" i="1"/>
  <c r="AV3005" i="1"/>
  <c r="AV2359" i="1"/>
  <c r="AV2527" i="1"/>
  <c r="AV2596" i="1"/>
  <c r="AV2929" i="1"/>
  <c r="AV2707" i="1"/>
  <c r="AV2294" i="1"/>
  <c r="AV1970" i="1"/>
  <c r="AV2967" i="1"/>
  <c r="AV3278" i="1"/>
  <c r="AV4208" i="1"/>
  <c r="AV2931" i="1"/>
  <c r="AV3563" i="1"/>
  <c r="AV1960" i="1"/>
  <c r="AV3522" i="1"/>
  <c r="AV4014" i="1"/>
  <c r="AV2838" i="1"/>
  <c r="AV3057" i="1"/>
  <c r="AV3588" i="1"/>
  <c r="AV2856" i="1"/>
  <c r="AV4209" i="1"/>
  <c r="AV3798" i="1"/>
  <c r="AV2612" i="1"/>
  <c r="AV3622" i="1"/>
  <c r="AV4872" i="1"/>
  <c r="AV2709" i="1"/>
  <c r="AV4054" i="1"/>
  <c r="AV2689" i="1"/>
  <c r="AV4172" i="1"/>
  <c r="AV3984" i="1"/>
  <c r="AV3817" i="1"/>
  <c r="AV3613" i="1"/>
  <c r="AV3305" i="1"/>
  <c r="AV3226" i="1"/>
  <c r="AV3791" i="1"/>
  <c r="AV2893" i="1"/>
  <c r="AV2170" i="1"/>
  <c r="AV2886" i="1"/>
  <c r="AV3729" i="1"/>
  <c r="AV5038" i="1"/>
  <c r="AV3256" i="1"/>
  <c r="AV4041" i="1"/>
  <c r="AV4698" i="1"/>
  <c r="AV2700" i="1"/>
  <c r="AV3760" i="1"/>
  <c r="AV3514" i="1"/>
  <c r="AV3610" i="1"/>
  <c r="AV2823" i="1"/>
  <c r="AV2057" i="1"/>
  <c r="AV2710" i="1"/>
  <c r="AV2985" i="1"/>
  <c r="AV2309" i="1"/>
  <c r="AV2508" i="1"/>
  <c r="AV4880" i="1"/>
  <c r="AV3377" i="1"/>
  <c r="AV3556" i="1"/>
  <c r="AV3794" i="1"/>
  <c r="AV4802" i="1"/>
  <c r="AV14" i="1"/>
  <c r="AV15" i="1"/>
  <c r="AV16" i="1"/>
  <c r="AV17" i="1"/>
  <c r="AV18" i="1"/>
  <c r="AV19" i="1"/>
  <c r="AV21" i="1"/>
  <c r="AV22" i="1"/>
  <c r="AV24" i="1"/>
  <c r="AV25" i="1"/>
  <c r="AV26" i="1"/>
  <c r="AV27" i="1"/>
  <c r="AV59" i="1"/>
  <c r="AV85" i="1"/>
  <c r="AV99" i="1"/>
  <c r="AV112" i="1"/>
  <c r="AV113" i="1"/>
  <c r="AV115" i="1"/>
  <c r="AV117" i="1"/>
  <c r="AV146" i="1"/>
  <c r="AV185" i="1"/>
  <c r="AV187" i="1"/>
  <c r="AV190" i="1"/>
  <c r="AV194" i="1"/>
  <c r="AV208" i="1"/>
  <c r="AV216" i="1"/>
  <c r="AV218" i="1"/>
  <c r="AV220" i="1"/>
  <c r="AV222" i="1"/>
  <c r="AV232" i="1"/>
  <c r="AV233" i="1"/>
  <c r="AV237" i="1"/>
  <c r="AV242" i="1"/>
  <c r="AV258" i="1"/>
  <c r="AV262" i="1"/>
  <c r="AV266" i="1"/>
  <c r="AV275" i="1"/>
  <c r="AV284" i="1"/>
  <c r="AV290" i="1"/>
  <c r="AV291" i="1"/>
  <c r="AV296" i="1"/>
  <c r="AV305" i="1"/>
  <c r="AV306" i="1"/>
  <c r="AV307" i="1"/>
  <c r="AV308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8" i="1"/>
  <c r="AV329" i="1"/>
  <c r="AV330" i="1"/>
  <c r="AV331" i="1"/>
  <c r="AV332" i="1"/>
  <c r="AV333" i="1"/>
  <c r="AV334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4494" i="1"/>
  <c r="AV360" i="1"/>
  <c r="AV361" i="1"/>
  <c r="AV362" i="1"/>
  <c r="AV363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8" i="1"/>
  <c r="AV379" i="1"/>
  <c r="AV380" i="1"/>
  <c r="AV381" i="1"/>
  <c r="AV382" i="1"/>
  <c r="AV383" i="1"/>
  <c r="AV384" i="1"/>
  <c r="AV385" i="1"/>
  <c r="AV2015" i="1"/>
  <c r="AV423" i="1"/>
  <c r="AV424" i="1"/>
  <c r="AV426" i="1"/>
  <c r="AV428" i="1"/>
  <c r="AV429" i="1"/>
  <c r="AV5096" i="1"/>
  <c r="AV430" i="1"/>
  <c r="AV431" i="1"/>
  <c r="AV432" i="1"/>
  <c r="AV433" i="1"/>
  <c r="AV434" i="1"/>
  <c r="AV435" i="1"/>
  <c r="AV5094" i="1"/>
  <c r="AV460" i="1"/>
  <c r="AV461" i="1"/>
  <c r="AV4373" i="1"/>
  <c r="AV497" i="1"/>
  <c r="AV4374" i="1"/>
  <c r="AV4889" i="1"/>
  <c r="AV4900" i="1"/>
  <c r="AV4744" i="1"/>
  <c r="AV538" i="1"/>
  <c r="AV2342" i="1"/>
  <c r="AV539" i="1"/>
  <c r="AV550" i="1"/>
  <c r="AV552" i="1"/>
  <c r="AV579" i="1"/>
  <c r="AV583" i="1"/>
  <c r="AV599" i="1"/>
  <c r="AV600" i="1"/>
  <c r="AV605" i="1"/>
  <c r="AV606" i="1"/>
  <c r="AV2668" i="1"/>
  <c r="AV608" i="1"/>
  <c r="AV610" i="1"/>
  <c r="AV615" i="1"/>
  <c r="AV636" i="1"/>
  <c r="AV640" i="1"/>
  <c r="AV642" i="1"/>
  <c r="AV643" i="1"/>
  <c r="AV645" i="1"/>
  <c r="AV655" i="1"/>
  <c r="AV665" i="1"/>
  <c r="AV667" i="1"/>
  <c r="AV685" i="1"/>
  <c r="AV687" i="1"/>
  <c r="AV2669" i="1"/>
  <c r="AV690" i="1"/>
  <c r="AV2666" i="1"/>
  <c r="AV695" i="1"/>
  <c r="AV699" i="1"/>
  <c r="AV704" i="1"/>
  <c r="AV708" i="1"/>
  <c r="AV4217" i="1"/>
  <c r="AV5238" i="1"/>
  <c r="AV719" i="1"/>
  <c r="AV720" i="1"/>
  <c r="AV721" i="1"/>
  <c r="AV722" i="1"/>
  <c r="AV723" i="1"/>
  <c r="AV724" i="1"/>
  <c r="AV726" i="1"/>
  <c r="AV727" i="1"/>
  <c r="AV728" i="1"/>
  <c r="AV730" i="1"/>
  <c r="AV731" i="1"/>
  <c r="AV733" i="1"/>
  <c r="AV734" i="1"/>
  <c r="AV735" i="1"/>
  <c r="AV736" i="1"/>
  <c r="AV737" i="1"/>
  <c r="AV738" i="1"/>
  <c r="AV739" i="1"/>
  <c r="AV740" i="1"/>
  <c r="AV741" i="1"/>
  <c r="AV742" i="1"/>
  <c r="AV744" i="1"/>
  <c r="AV5236" i="1"/>
  <c r="AV4388" i="1"/>
  <c r="AV806" i="1"/>
  <c r="AV807" i="1"/>
  <c r="AV808" i="1"/>
  <c r="AV809" i="1"/>
  <c r="AV810" i="1"/>
  <c r="AV811" i="1"/>
  <c r="AV420" i="1"/>
  <c r="AV849" i="1"/>
  <c r="AV2378" i="1"/>
  <c r="AV864" i="1"/>
  <c r="AV3107" i="1"/>
  <c r="AV904" i="1"/>
  <c r="AV4442" i="1"/>
  <c r="AV938" i="1"/>
  <c r="AV947" i="1"/>
  <c r="AV3422" i="1"/>
  <c r="AV969" i="1"/>
  <c r="AV974" i="1"/>
  <c r="AV976" i="1"/>
  <c r="AV2671" i="1"/>
  <c r="AV4402" i="1"/>
  <c r="AV995" i="1"/>
  <c r="AV998" i="1"/>
  <c r="AV1001" i="1"/>
  <c r="AV1002" i="1"/>
  <c r="AV4394" i="1"/>
  <c r="AV1006" i="1"/>
  <c r="AV1010" i="1"/>
  <c r="AV1016" i="1"/>
  <c r="AV1028" i="1"/>
  <c r="AV2113" i="1"/>
  <c r="AV1032" i="1"/>
  <c r="AV1062" i="1"/>
  <c r="AV1065" i="1"/>
  <c r="AV1070" i="1"/>
  <c r="AV1072" i="1"/>
  <c r="AV1080" i="1"/>
  <c r="AV3827" i="1"/>
  <c r="AV1084" i="1"/>
  <c r="AV1086" i="1"/>
  <c r="AV3674" i="1"/>
  <c r="AV1105" i="1"/>
  <c r="AV1107" i="1"/>
  <c r="AV1108" i="1"/>
  <c r="AV1109" i="1"/>
  <c r="AV1110" i="1"/>
  <c r="AV1111" i="1"/>
  <c r="AV1112" i="1"/>
  <c r="AV1114" i="1"/>
  <c r="AV1116" i="1"/>
  <c r="AV1117" i="1"/>
  <c r="AV1119" i="1"/>
  <c r="AV1120" i="1"/>
  <c r="AV3388" i="1"/>
  <c r="AV4397" i="1"/>
  <c r="AV2673" i="1"/>
  <c r="AV1190" i="1"/>
  <c r="AV2313" i="1"/>
  <c r="AV4692" i="1"/>
  <c r="AV1225" i="1"/>
  <c r="AV1244" i="1"/>
  <c r="AV5287" i="1"/>
  <c r="AV1269" i="1"/>
  <c r="AV1271" i="1"/>
  <c r="AV1288" i="1"/>
  <c r="AV1297" i="1"/>
  <c r="AV1325" i="1"/>
  <c r="AV1339" i="1"/>
  <c r="AV1345" i="1"/>
  <c r="AV1349" i="1"/>
  <c r="AV1352" i="1"/>
  <c r="AV5224" i="1"/>
  <c r="AV5262" i="1"/>
  <c r="AV1359" i="1"/>
  <c r="AV1374" i="1"/>
  <c r="AV1375" i="1"/>
  <c r="AV3606" i="1"/>
  <c r="AV1380" i="1"/>
  <c r="AV5268" i="1"/>
  <c r="AV1381" i="1"/>
  <c r="AV1383" i="1"/>
  <c r="AV4304" i="1"/>
  <c r="AV3995" i="1"/>
  <c r="AV1412" i="1"/>
  <c r="AV1414" i="1"/>
  <c r="AV1415" i="1"/>
  <c r="AV1416" i="1"/>
  <c r="AV1419" i="1"/>
  <c r="AV1420" i="1"/>
  <c r="AV1422" i="1"/>
  <c r="AV1423" i="1"/>
  <c r="AV1424" i="1"/>
  <c r="AV1425" i="1"/>
  <c r="AV2456" i="1"/>
  <c r="AV4634" i="1"/>
  <c r="AV2028" i="1"/>
  <c r="AV1512" i="1"/>
  <c r="AV1513" i="1"/>
  <c r="AV1514" i="1"/>
  <c r="AV1515" i="1"/>
  <c r="AV1516" i="1"/>
  <c r="AV1517" i="1"/>
  <c r="AV5225" i="1"/>
  <c r="AV1539" i="1"/>
  <c r="AV5177" i="1"/>
  <c r="AV1569" i="1"/>
  <c r="AV3343" i="1"/>
  <c r="AV3936" i="1"/>
  <c r="AV1614" i="1"/>
  <c r="AV1628" i="1"/>
  <c r="AV5087" i="1"/>
  <c r="AV1640" i="1"/>
  <c r="AV1641" i="1"/>
  <c r="AV1642" i="1"/>
  <c r="AV1643" i="1"/>
  <c r="AV1646" i="1"/>
  <c r="AV5141" i="1"/>
  <c r="AV1650" i="1"/>
  <c r="AV1656" i="1"/>
  <c r="AV1667" i="1"/>
  <c r="AV1676" i="1"/>
  <c r="AV2061" i="1"/>
  <c r="AV2062" i="1"/>
  <c r="AV1693" i="1"/>
  <c r="AV1715" i="1"/>
  <c r="AV1717" i="1"/>
  <c r="AV1718" i="1"/>
  <c r="AV1719" i="1"/>
  <c r="AV1720" i="1"/>
  <c r="AV1721" i="1"/>
  <c r="AV1722" i="1"/>
  <c r="AV1723" i="1"/>
  <c r="AV4994" i="1"/>
  <c r="AV3154" i="1"/>
  <c r="AV1786" i="1"/>
  <c r="AV2808" i="1"/>
  <c r="AV1853" i="1"/>
  <c r="AV3573" i="1"/>
  <c r="AV1856" i="1"/>
  <c r="AV1875" i="1"/>
  <c r="AV3337" i="1"/>
  <c r="AV1891" i="1"/>
  <c r="AV3327" i="1"/>
  <c r="AV1926" i="1"/>
  <c r="AV789" i="1" l="1"/>
  <c r="AV746" i="1"/>
  <c r="AV523" i="1"/>
  <c r="AV1499" i="1"/>
  <c r="AV1093" i="1"/>
  <c r="AV1092" i="1"/>
  <c r="AV652" i="1"/>
  <c r="AV1024" i="1"/>
  <c r="AV1043" i="1"/>
  <c r="AV1811" i="1"/>
  <c r="AV1091" i="1"/>
  <c r="AV4632" i="1"/>
  <c r="AV1874" i="1"/>
  <c r="AV1770" i="1"/>
  <c r="AV1873" i="1"/>
  <c r="AV1684" i="1"/>
  <c r="AV1052" i="1"/>
  <c r="AV4648" i="1"/>
  <c r="AV1037" i="1"/>
  <c r="AV4404" i="1"/>
  <c r="AV4399" i="1"/>
  <c r="AV4548" i="1"/>
  <c r="AV452" i="1"/>
  <c r="AV1421" i="1"/>
  <c r="AV797" i="1"/>
  <c r="AV1192" i="1"/>
  <c r="AV1686" i="1"/>
  <c r="AV1356" i="1"/>
  <c r="AV2127" i="1"/>
  <c r="AV1191" i="1"/>
  <c r="AV1039" i="1"/>
  <c r="AV1388" i="1"/>
  <c r="AV677" i="1"/>
  <c r="AV1390" i="1"/>
  <c r="AV1361" i="1"/>
  <c r="AV4493" i="1"/>
  <c r="AV4557" i="1"/>
  <c r="AV1022" i="1"/>
  <c r="AV1035" i="1"/>
  <c r="AV4387" i="1"/>
  <c r="AV1040" i="1"/>
  <c r="AV4560" i="1"/>
  <c r="AV1712" i="1"/>
  <c r="AV3826" i="1"/>
  <c r="AV927" i="1"/>
  <c r="AV1710" i="1"/>
  <c r="AV4224" i="1"/>
  <c r="AV1067" i="1"/>
  <c r="AV5279" i="1"/>
  <c r="AV756" i="1"/>
  <c r="AV2688" i="1"/>
  <c r="AV3257" i="1"/>
  <c r="AV3038" i="1"/>
  <c r="AV3552" i="1"/>
  <c r="AV4891" i="1"/>
  <c r="AV565" i="1"/>
  <c r="AV1354" i="1"/>
  <c r="AV646" i="1"/>
  <c r="AV3324" i="1"/>
  <c r="AV5206" i="1"/>
  <c r="AV1681" i="1"/>
  <c r="AV846" i="1"/>
  <c r="AV4222" i="1"/>
  <c r="AV632" i="1"/>
  <c r="AV2018" i="1"/>
  <c r="AV1113" i="1"/>
  <c r="AV694" i="1"/>
  <c r="AV949" i="1"/>
  <c r="AV3264" i="1"/>
  <c r="AV1295" i="1"/>
  <c r="AV1611" i="1"/>
  <c r="AV3064" i="1"/>
  <c r="AV1331" i="1"/>
  <c r="AV1313" i="1"/>
  <c r="AV3265" i="1"/>
  <c r="AV2918" i="1"/>
  <c r="AV897" i="1"/>
  <c r="AV2047" i="1"/>
  <c r="AV133" i="1"/>
  <c r="AV534" i="1"/>
  <c r="AV530" i="1"/>
  <c r="AV1583" i="1"/>
  <c r="AV1576" i="1"/>
  <c r="AV1555" i="1"/>
  <c r="AV2956" i="1"/>
  <c r="AV874" i="1"/>
  <c r="AV2865" i="1"/>
  <c r="AV1988" i="1"/>
  <c r="AV4770" i="1"/>
  <c r="AV1227" i="1"/>
  <c r="AV3966" i="1"/>
  <c r="AV1845" i="1"/>
  <c r="AV1908" i="1"/>
  <c r="AV2507" i="1"/>
  <c r="AV2502" i="1"/>
  <c r="AV1523" i="1"/>
  <c r="AV3960" i="1"/>
  <c r="AV4943" i="1"/>
  <c r="AV1503" i="1"/>
  <c r="AV2812" i="1"/>
  <c r="AV2810" i="1"/>
  <c r="AV3685" i="1"/>
  <c r="AV826" i="1"/>
  <c r="AV3933" i="1"/>
  <c r="AV4629" i="1"/>
  <c r="AV3140" i="1"/>
  <c r="AV4628" i="1"/>
  <c r="AV4316" i="1"/>
  <c r="AV65" i="1"/>
  <c r="AV4331" i="1"/>
  <c r="AV2442" i="1"/>
  <c r="AV3116" i="1"/>
  <c r="AV3425" i="1"/>
  <c r="AV4606" i="1"/>
  <c r="AV2106" i="1"/>
  <c r="AV4904" i="1"/>
  <c r="AV5316" i="1"/>
  <c r="AV4812" i="1"/>
  <c r="AV4273" i="1"/>
  <c r="AV440" i="1"/>
  <c r="AV3097" i="1"/>
  <c r="AV41" i="1"/>
  <c r="AV4093" i="1"/>
  <c r="AV775" i="1"/>
  <c r="AV409" i="1"/>
  <c r="AV4956" i="1"/>
  <c r="AV4090" i="1"/>
  <c r="AV3888" i="1"/>
  <c r="AV4831" i="1"/>
  <c r="AV1495" i="1"/>
  <c r="AV4077" i="1"/>
  <c r="AV4759" i="1"/>
  <c r="AV2071" i="1"/>
  <c r="AV3043" i="1"/>
  <c r="AV1064" i="1"/>
  <c r="AV1019" i="1"/>
  <c r="AV180" i="1"/>
  <c r="AV2702" i="1"/>
  <c r="AV3359" i="1"/>
  <c r="AV3357" i="1"/>
  <c r="AV647" i="1"/>
  <c r="AV1703" i="1"/>
  <c r="AV1742" i="1"/>
  <c r="AV1700" i="1"/>
  <c r="AV1061" i="1"/>
  <c r="AV554" i="1"/>
  <c r="AV688" i="1"/>
  <c r="AV684" i="1"/>
  <c r="AV3341" i="1"/>
  <c r="AV4800" i="1"/>
  <c r="AV3605" i="1"/>
  <c r="AV1368" i="1"/>
  <c r="AV1033" i="1"/>
  <c r="AV656" i="1"/>
  <c r="AV4888" i="1"/>
  <c r="AV2296" i="1"/>
  <c r="AV2546" i="1"/>
  <c r="AV959" i="1"/>
  <c r="AV3981" i="1"/>
  <c r="AV1998" i="1"/>
  <c r="AV3837" i="1"/>
  <c r="AV2067" i="1"/>
  <c r="AV609" i="1"/>
  <c r="AV975" i="1"/>
  <c r="AV3797" i="1"/>
  <c r="AV2621" i="1"/>
  <c r="AV2690" i="1"/>
  <c r="AV4010" i="1"/>
  <c r="AV3490" i="1"/>
  <c r="AV2932" i="1"/>
  <c r="AV3371" i="1"/>
  <c r="AV4177" i="1"/>
  <c r="AV2352" i="1"/>
  <c r="AV1280" i="1"/>
  <c r="AV1276" i="1"/>
  <c r="AV298" i="1"/>
  <c r="AV1556" i="1"/>
  <c r="AV3012" i="1"/>
  <c r="AV1095" i="1"/>
  <c r="AV1899" i="1"/>
  <c r="AV4678" i="1"/>
  <c r="AV3587" i="1"/>
  <c r="AV1557" i="1"/>
  <c r="AV2524" i="1"/>
  <c r="AV3744" i="1"/>
  <c r="AV3202" i="1"/>
  <c r="AV2847" i="1"/>
  <c r="AV98" i="1"/>
  <c r="AV3489" i="1"/>
  <c r="AV1522" i="1"/>
  <c r="AV1824" i="1"/>
  <c r="AV1550" i="1"/>
  <c r="AV4485" i="1"/>
  <c r="AV4751" i="1"/>
  <c r="AV1733" i="1"/>
  <c r="AV910" i="1"/>
  <c r="AV5124" i="1"/>
  <c r="AV1445" i="1"/>
  <c r="AV5210" i="1"/>
  <c r="AV2439" i="1"/>
  <c r="AV3428" i="1"/>
  <c r="AV4280" i="1"/>
  <c r="AV4468" i="1"/>
  <c r="AV2422" i="1"/>
  <c r="AV1166" i="1"/>
  <c r="AV2432" i="1"/>
  <c r="AV4982" i="1"/>
  <c r="AV71" i="1"/>
  <c r="AV1545" i="1"/>
  <c r="AV5202" i="1"/>
  <c r="AV3096" i="1"/>
  <c r="AV2745" i="1"/>
  <c r="AV4091" i="1"/>
  <c r="AV2097" i="1"/>
  <c r="AV4085" i="1"/>
  <c r="AV1123" i="1"/>
  <c r="AV1752" i="1"/>
  <c r="AV2416" i="1"/>
  <c r="AV4578" i="1"/>
  <c r="AV4355" i="1"/>
  <c r="AV4821" i="1"/>
  <c r="AV294" i="1"/>
  <c r="AV3458" i="1"/>
  <c r="AV1327" i="1"/>
  <c r="AV2048" i="1"/>
  <c r="AV4972" i="1"/>
  <c r="AV2934" i="1"/>
  <c r="AV3609" i="1"/>
  <c r="AV3063" i="1"/>
  <c r="AV2397" i="1"/>
  <c r="AV230" i="1"/>
  <c r="AV1023" i="1"/>
  <c r="AV1021" i="1"/>
  <c r="AV3598" i="1"/>
  <c r="AV3534" i="1"/>
  <c r="AV1008" i="1"/>
  <c r="AV3774" i="1"/>
  <c r="AV2307" i="1"/>
  <c r="AV631" i="1"/>
  <c r="AV3315" i="1"/>
  <c r="AV3254" i="1"/>
  <c r="AV2597" i="1"/>
  <c r="AV3586" i="1"/>
  <c r="AV4684" i="1"/>
  <c r="AV602" i="1"/>
  <c r="AV5032" i="1"/>
  <c r="AV4019" i="1"/>
  <c r="AV585" i="1"/>
  <c r="AV1302" i="1"/>
  <c r="AV3772" i="1"/>
  <c r="AV166" i="1"/>
  <c r="AV4518" i="1"/>
  <c r="AV3714" i="1"/>
  <c r="AV3570" i="1"/>
  <c r="AV4207" i="1"/>
  <c r="AV3331" i="1"/>
  <c r="AV205" i="1"/>
  <c r="AV3053" i="1"/>
  <c r="AV2238" i="1"/>
  <c r="AV894" i="1"/>
  <c r="AV121" i="1"/>
  <c r="AV3758" i="1"/>
  <c r="AV893" i="1"/>
  <c r="AV3743" i="1"/>
  <c r="AV4869" i="1"/>
  <c r="AV1850" i="1"/>
  <c r="AV2462" i="1"/>
  <c r="AV2207" i="1"/>
  <c r="AV2631" i="1"/>
  <c r="AV2891" i="1"/>
  <c r="AV1207" i="1"/>
  <c r="AV4763" i="1"/>
  <c r="AV3945" i="1"/>
  <c r="AV4520" i="1"/>
  <c r="AV751" i="1"/>
  <c r="AV5061" i="1"/>
  <c r="AV3123" i="1"/>
  <c r="AV795" i="1"/>
  <c r="AV4294" i="1"/>
  <c r="AV3431" i="1"/>
  <c r="AV4346" i="1"/>
  <c r="AV3426" i="1"/>
  <c r="AV4960" i="1"/>
  <c r="AV1162" i="1"/>
  <c r="AV4327" i="1"/>
  <c r="AV3896" i="1"/>
  <c r="AV410" i="1"/>
  <c r="AV4728" i="1"/>
  <c r="AV1761" i="1"/>
  <c r="AV4449" i="1"/>
  <c r="AV406" i="1"/>
  <c r="AV2719" i="1"/>
  <c r="AV3651" i="1"/>
  <c r="AV4247" i="1"/>
  <c r="AV3621" i="1"/>
  <c r="AV295" i="1"/>
  <c r="AV1251" i="1"/>
  <c r="AV502" i="1"/>
  <c r="AV907" i="1"/>
  <c r="AV2046" i="1"/>
  <c r="AV1378" i="1"/>
  <c r="AV4220" i="1"/>
  <c r="AV1689" i="1"/>
  <c r="AV1045" i="1"/>
  <c r="AV3820" i="1"/>
  <c r="AV2917" i="1"/>
  <c r="AV4398" i="1"/>
  <c r="AV1029" i="1"/>
  <c r="AV634" i="1"/>
  <c r="AV221" i="1"/>
  <c r="AV1020" i="1"/>
  <c r="AV1706" i="1"/>
  <c r="AV2332" i="1"/>
  <c r="AV3007" i="1"/>
  <c r="AV2007" i="1"/>
  <c r="AV1328" i="1"/>
  <c r="AV986" i="1"/>
  <c r="AV3300" i="1"/>
  <c r="AV2369" i="1"/>
  <c r="AV3251" i="1"/>
  <c r="AV972" i="1"/>
  <c r="AV217" i="1"/>
  <c r="AV3549" i="1"/>
  <c r="AV4799" i="1"/>
  <c r="AV1629" i="1"/>
  <c r="AV2293" i="1"/>
  <c r="AV1657" i="1"/>
  <c r="AV2960" i="1"/>
  <c r="AV1617" i="1"/>
  <c r="AV3835" i="1"/>
  <c r="AV2943" i="1"/>
  <c r="AV4023" i="1"/>
  <c r="AV5083" i="1"/>
  <c r="AV4017" i="1"/>
  <c r="AV2874" i="1"/>
  <c r="AV2246" i="1"/>
  <c r="AV535" i="1"/>
  <c r="AV2902" i="1"/>
  <c r="AV4016" i="1"/>
  <c r="AV4508" i="1"/>
  <c r="AV1566" i="1"/>
  <c r="AV1865" i="1"/>
  <c r="AV2860" i="1"/>
  <c r="AV504" i="1"/>
  <c r="AV3497" i="1"/>
  <c r="AV1306" i="1"/>
  <c r="AV4348" i="1"/>
  <c r="AV2939" i="1"/>
  <c r="AV1151" i="1"/>
  <c r="AV1519" i="1"/>
  <c r="AV847" i="1"/>
  <c r="AV1504" i="1"/>
  <c r="AV4164" i="1"/>
  <c r="AV4312" i="1"/>
  <c r="AV5148" i="1"/>
  <c r="AV3575" i="1"/>
  <c r="AV5195" i="1"/>
  <c r="AV4617" i="1"/>
  <c r="AV2123" i="1"/>
  <c r="AV5025" i="1"/>
  <c r="AV4924" i="1"/>
  <c r="AV4104" i="1"/>
  <c r="AV3905" i="1"/>
  <c r="AV1161" i="1"/>
  <c r="AV48" i="1"/>
  <c r="AV2424" i="1"/>
  <c r="AV1759" i="1"/>
  <c r="AV2744" i="1"/>
  <c r="AV1143" i="1"/>
  <c r="AV2421" i="1"/>
  <c r="AV769" i="1"/>
  <c r="AV4080" i="1"/>
  <c r="AV483" i="1"/>
  <c r="AV5040" i="1" l="1"/>
  <c r="AV23" i="1"/>
  <c r="AT4556" i="1"/>
  <c r="AT3034" i="1"/>
  <c r="AT4051" i="1"/>
  <c r="AT4700" i="1"/>
  <c r="AT1709" i="1"/>
  <c r="AT180" i="1"/>
  <c r="AT4413" i="1"/>
  <c r="AT1403" i="1"/>
  <c r="AT4414" i="1"/>
  <c r="AT2704" i="1"/>
  <c r="AT1096" i="1"/>
  <c r="AT713" i="1"/>
  <c r="AT2066" i="1"/>
  <c r="AT2705" i="1"/>
  <c r="AT2063" i="1"/>
  <c r="AT2244" i="1"/>
  <c r="AT299" i="1"/>
  <c r="AT5100" i="1"/>
  <c r="AT5180" i="1"/>
  <c r="AT1305" i="1"/>
  <c r="AT1618" i="1"/>
  <c r="AT3351" i="1"/>
  <c r="AT3603" i="1"/>
  <c r="AT714" i="1"/>
  <c r="AT3363" i="1"/>
  <c r="AT3319" i="1"/>
  <c r="AT940" i="1"/>
  <c r="AT1099" i="1"/>
  <c r="AT3268" i="1"/>
  <c r="AT1100" i="1"/>
  <c r="AT1710" i="1"/>
  <c r="AT300" i="1"/>
  <c r="AT1404" i="1"/>
  <c r="AT1606" i="1"/>
  <c r="AT1405" i="1"/>
  <c r="AT4228" i="1"/>
  <c r="AT2068" i="1"/>
  <c r="AT1019" i="1"/>
  <c r="AT1711" i="1"/>
  <c r="AT3813" i="1"/>
  <c r="AT3838" i="1"/>
  <c r="AT1064" i="1"/>
  <c r="AT2381" i="1"/>
  <c r="AT4026" i="1"/>
  <c r="AT2382" i="1"/>
  <c r="AT715" i="1"/>
  <c r="AT1407" i="1"/>
  <c r="AT716" i="1"/>
  <c r="AT2986" i="1"/>
  <c r="AT1408" i="1"/>
  <c r="AT717" i="1"/>
  <c r="AT2069" i="1"/>
  <c r="AT4052" i="1"/>
  <c r="AT302" i="1"/>
  <c r="AT927" i="1"/>
  <c r="AT4210" i="1"/>
  <c r="AT1409" i="1"/>
  <c r="AT3367" i="1"/>
  <c r="AT3826" i="1"/>
  <c r="AT3621" i="1"/>
  <c r="AT2070" i="1"/>
  <c r="AT3052" i="1"/>
  <c r="AT4552" i="1"/>
  <c r="AT2356" i="1"/>
  <c r="AT2637" i="1"/>
  <c r="AT3043" i="1"/>
  <c r="AT1712" i="1"/>
  <c r="AT2685" i="1"/>
  <c r="AT3054" i="1"/>
  <c r="AT303" i="1"/>
  <c r="AT4408" i="1"/>
  <c r="AT1353" i="1"/>
  <c r="AT1102" i="1"/>
  <c r="AT2071" i="1"/>
  <c r="AT718" i="1"/>
  <c r="AT1103" i="1"/>
  <c r="AT4976" i="1"/>
  <c r="AT1410" i="1"/>
  <c r="AT3368" i="1"/>
  <c r="AT4801" i="1"/>
  <c r="AT5181" i="1"/>
  <c r="AT1713" i="1"/>
  <c r="AT2072" i="1"/>
  <c r="AT1411" i="1"/>
  <c r="AT3585" i="1"/>
  <c r="AT1104" i="1"/>
  <c r="AV1096" i="1" l="1"/>
  <c r="AV4556" i="1"/>
  <c r="AV2704" i="1"/>
  <c r="AV714" i="1"/>
  <c r="AV715" i="1"/>
  <c r="AU299" i="1"/>
  <c r="AU940" i="1" l="1"/>
  <c r="AU3603" i="1"/>
  <c r="AU1305" i="1"/>
  <c r="AU4413" i="1"/>
  <c r="AU1096" i="1"/>
  <c r="AU5100" i="1"/>
  <c r="AU2705" i="1"/>
  <c r="AU1409" i="1"/>
  <c r="AU180" i="1"/>
  <c r="AU1104" i="1"/>
  <c r="AU1618" i="1"/>
  <c r="AU3054" i="1"/>
  <c r="AU3367" i="1"/>
  <c r="AU5181" i="1"/>
  <c r="AU1099" i="1"/>
  <c r="AU3268" i="1"/>
  <c r="AU1100" i="1"/>
  <c r="AU3319" i="1"/>
  <c r="AU2069" i="1"/>
  <c r="AU3043" i="1"/>
  <c r="AU4408" i="1"/>
  <c r="AU1408" i="1"/>
  <c r="AU1713" i="1"/>
  <c r="AU4700" i="1"/>
  <c r="AU2071" i="1"/>
  <c r="AU4026" i="1"/>
  <c r="AU2356" i="1"/>
  <c r="AU4976" i="1"/>
  <c r="AU2068" i="1"/>
  <c r="AU718" i="1"/>
  <c r="AU4556" i="1"/>
  <c r="AU4210" i="1"/>
  <c r="AU2637" i="1"/>
  <c r="AU1411" i="1"/>
  <c r="AU3351" i="1"/>
  <c r="AU1710" i="1"/>
  <c r="AU1405" i="1"/>
  <c r="AU716" i="1"/>
  <c r="AU3034" i="1"/>
  <c r="AU3813" i="1"/>
  <c r="AU5180" i="1"/>
  <c r="AU303" i="1"/>
  <c r="AU2070" i="1"/>
  <c r="AU1102" i="1"/>
  <c r="AU2063" i="1"/>
  <c r="AU2244" i="1"/>
  <c r="AU4228" i="1"/>
  <c r="AU1019" i="1"/>
  <c r="AU3621" i="1"/>
  <c r="AU300" i="1"/>
  <c r="AU1404" i="1"/>
  <c r="AU1606" i="1"/>
  <c r="AU1711" i="1"/>
  <c r="AU3052" i="1"/>
  <c r="AU714" i="1"/>
  <c r="AU4052" i="1"/>
  <c r="AU1403" i="1"/>
  <c r="AU3838" i="1"/>
  <c r="AU1410" i="1"/>
  <c r="AU2072" i="1"/>
  <c r="AU302" i="1"/>
  <c r="AU4051" i="1"/>
  <c r="AU2704" i="1"/>
  <c r="AU3585" i="1"/>
  <c r="AU715" i="1"/>
  <c r="AU3368" i="1"/>
  <c r="AU1064" i="1"/>
  <c r="AU2986" i="1"/>
  <c r="AU927" i="1"/>
  <c r="AU717" i="1"/>
  <c r="AU1407" i="1"/>
  <c r="AU713" i="1"/>
  <c r="AU2066" i="1"/>
  <c r="AU1353" i="1"/>
  <c r="AU2382" i="1"/>
  <c r="AU4552" i="1"/>
  <c r="AU1712" i="1"/>
  <c r="AU3826" i="1"/>
  <c r="AU2685" i="1"/>
  <c r="AU1709" i="1"/>
  <c r="AU2381" i="1"/>
  <c r="AU4414" i="1"/>
  <c r="AU3363" i="1"/>
  <c r="AU1103" i="1"/>
  <c r="AU4801" i="1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AJ6" i="26"/>
  <c r="AJ7" i="26"/>
  <c r="AJ8" i="26"/>
  <c r="AJ9" i="26"/>
  <c r="AJ10" i="26"/>
  <c r="AJ11" i="26"/>
  <c r="AJ12" i="26"/>
  <c r="AJ13" i="26"/>
  <c r="AJ14" i="26"/>
  <c r="AJ15" i="26"/>
  <c r="AJ16" i="26"/>
  <c r="AJ17" i="26"/>
  <c r="AJ18" i="26"/>
  <c r="AJ19" i="26"/>
  <c r="AJ20" i="26"/>
  <c r="AJ21" i="26"/>
  <c r="AJ22" i="26"/>
  <c r="AJ23" i="26"/>
  <c r="AJ24" i="26"/>
  <c r="AJ25" i="26"/>
  <c r="AJ26" i="26"/>
  <c r="AJ27" i="26"/>
  <c r="AJ28" i="26"/>
  <c r="AJ29" i="26"/>
  <c r="AJ30" i="26"/>
  <c r="AJ31" i="26"/>
  <c r="AJ32" i="26"/>
  <c r="AJ33" i="26"/>
  <c r="AJ34" i="26"/>
  <c r="AJ35" i="26"/>
  <c r="AJ36" i="26"/>
  <c r="AJ37" i="26"/>
  <c r="AJ38" i="26"/>
  <c r="AJ39" i="26"/>
  <c r="AJ40" i="26"/>
  <c r="AJ41" i="26"/>
  <c r="AJ42" i="26"/>
  <c r="AJ43" i="26"/>
  <c r="AJ44" i="26"/>
  <c r="AJ45" i="26"/>
  <c r="AJ46" i="26"/>
  <c r="AJ47" i="26"/>
  <c r="AJ48" i="26"/>
  <c r="AJ49" i="26"/>
  <c r="AJ50" i="26"/>
  <c r="AJ51" i="26"/>
  <c r="AJ52" i="26"/>
  <c r="AJ53" i="26"/>
  <c r="AJ54" i="26"/>
  <c r="AJ55" i="26"/>
  <c r="AJ56" i="26"/>
  <c r="AJ57" i="26"/>
  <c r="AJ58" i="26"/>
  <c r="AJ59" i="26"/>
  <c r="AJ60" i="26"/>
  <c r="AJ61" i="26"/>
  <c r="AJ62" i="26"/>
  <c r="AJ63" i="26"/>
  <c r="AJ64" i="26"/>
  <c r="AJ65" i="26"/>
  <c r="AJ66" i="26"/>
  <c r="AJ67" i="26"/>
  <c r="AJ68" i="26"/>
  <c r="AJ69" i="26"/>
  <c r="AJ70" i="26"/>
  <c r="AJ71" i="26"/>
  <c r="L29" i="44" l="1"/>
  <c r="L28" i="44"/>
  <c r="L24" i="44"/>
  <c r="L23" i="44"/>
  <c r="L22" i="44"/>
  <c r="L26" i="44" l="1"/>
  <c r="AW5494" i="1"/>
  <c r="L30" i="44"/>
  <c r="AW5454" i="1"/>
  <c r="L32" i="44"/>
  <c r="AW5469" i="1"/>
  <c r="AW5483" i="1"/>
  <c r="L25" i="44"/>
  <c r="F32" i="44"/>
  <c r="F33" i="44"/>
  <c r="F34" i="44"/>
  <c r="F30" i="44" l="1"/>
  <c r="AV1130" i="1"/>
  <c r="AV3169" i="1"/>
  <c r="AV4923" i="1"/>
  <c r="AV3215" i="1"/>
  <c r="AV3971" i="1"/>
  <c r="F35" i="44"/>
  <c r="AV922" i="1"/>
  <c r="AV1459" i="1"/>
  <c r="AV5017" i="1"/>
  <c r="F31" i="44"/>
  <c r="AT5281" i="1"/>
  <c r="AT5179" i="1"/>
  <c r="AT4555" i="1"/>
  <c r="AT2065" i="1" l="1"/>
  <c r="AT3619" i="1"/>
  <c r="AT4226" i="1"/>
  <c r="AU5281" i="1" l="1"/>
  <c r="AU5179" i="1"/>
  <c r="AU4555" i="1"/>
  <c r="AU3619" i="1"/>
  <c r="AU2065" i="1"/>
  <c r="AU4226" i="1"/>
  <c r="E80" i="26" l="1"/>
  <c r="AT4519" i="1" l="1"/>
  <c r="AT1391" i="1"/>
  <c r="AT708" i="1"/>
  <c r="AT1392" i="1"/>
  <c r="AT4320" i="1"/>
  <c r="AT3458" i="1"/>
  <c r="AT287" i="1"/>
  <c r="AT1189" i="1"/>
  <c r="AT709" i="1"/>
  <c r="AT1079" i="1"/>
  <c r="AT2371" i="1"/>
  <c r="AT4224" i="1"/>
  <c r="AT1394" i="1"/>
  <c r="AT2057" i="1"/>
  <c r="AT364" i="1"/>
  <c r="AT1080" i="1"/>
  <c r="AT502" i="1"/>
  <c r="AT1081" i="1"/>
  <c r="AT1082" i="1"/>
  <c r="AT1395" i="1"/>
  <c r="AT4671" i="1"/>
  <c r="AT117" i="1"/>
  <c r="AT1083" i="1"/>
  <c r="AT1005" i="1"/>
  <c r="AT2373" i="1"/>
  <c r="AT1397" i="1"/>
  <c r="AT4698" i="1"/>
  <c r="AT289" i="1"/>
  <c r="AT4047" i="1"/>
  <c r="AT290" i="1"/>
  <c r="AT622" i="1"/>
  <c r="AT1084" i="1"/>
  <c r="AT291" i="1"/>
  <c r="AT1085" i="1"/>
  <c r="AT1704" i="1"/>
  <c r="AT3350" i="1"/>
  <c r="AT1705" i="1"/>
  <c r="AT292" i="1"/>
  <c r="AT1086" i="1"/>
  <c r="AT1087" i="1"/>
  <c r="AT2699" i="1"/>
  <c r="AT647" i="1"/>
  <c r="AT939" i="1"/>
  <c r="AT2374" i="1"/>
  <c r="AT2170" i="1"/>
  <c r="AT2375" i="1"/>
  <c r="AT1018" i="1"/>
  <c r="AT1373" i="1"/>
  <c r="AT908" i="1"/>
  <c r="AT3357" i="1"/>
  <c r="AT1156" i="1"/>
  <c r="AT1251" i="1"/>
  <c r="AT3358" i="1"/>
  <c r="AT3359" i="1"/>
  <c r="AT1398" i="1"/>
  <c r="AT293" i="1"/>
  <c r="AT3360" i="1"/>
  <c r="AT1399" i="1"/>
  <c r="AT988" i="1"/>
  <c r="AT1089" i="1"/>
  <c r="AT1400" i="1"/>
  <c r="AT1541" i="1"/>
  <c r="AT213" i="1"/>
  <c r="AT711" i="1"/>
  <c r="AT294" i="1"/>
  <c r="AT3033" i="1"/>
  <c r="AT87" i="1"/>
  <c r="AT2060" i="1"/>
  <c r="AT1090" i="1"/>
  <c r="AT2061" i="1"/>
  <c r="AT2062" i="1"/>
  <c r="AT295" i="1"/>
  <c r="AT4048" i="1"/>
  <c r="AT2377" i="1"/>
  <c r="AT1401" i="1"/>
  <c r="AT4384" i="1"/>
  <c r="AT3362" i="1"/>
  <c r="AT2702" i="1"/>
  <c r="AT1573" i="1"/>
  <c r="AT1707" i="1"/>
  <c r="AT3614" i="1"/>
  <c r="AT1708" i="1"/>
  <c r="AT1933" i="1"/>
  <c r="AT1633" i="1"/>
  <c r="AT296" i="1"/>
  <c r="AT3833" i="1"/>
  <c r="AT3615" i="1"/>
  <c r="AT61" i="1"/>
  <c r="AT2380" i="1"/>
  <c r="AT3834" i="1"/>
  <c r="AT2703" i="1"/>
  <c r="AT4958" i="1"/>
  <c r="AT865" i="1"/>
  <c r="AT3573" i="1"/>
  <c r="AT4225" i="1"/>
  <c r="AT4049" i="1"/>
  <c r="AT3616" i="1"/>
  <c r="AT1092" i="1"/>
  <c r="AT3337" i="1"/>
  <c r="AT3364" i="1"/>
  <c r="AT1205" i="1"/>
  <c r="AT1093" i="1"/>
  <c r="AT4411" i="1"/>
  <c r="AT3011" i="1"/>
  <c r="AT5288" i="1"/>
  <c r="AT3617" i="1"/>
  <c r="AT3057" i="1"/>
  <c r="AT4050" i="1"/>
  <c r="AT5038" i="1"/>
  <c r="AT1094" i="1"/>
  <c r="AT1402" i="1"/>
  <c r="AT1992" i="1"/>
  <c r="AU1401" i="1" l="1"/>
  <c r="AU2062" i="1"/>
  <c r="AU87" i="1"/>
  <c r="AU213" i="1"/>
  <c r="AU988" i="1"/>
  <c r="AU1398" i="1"/>
  <c r="AU1156" i="1"/>
  <c r="AU1018" i="1"/>
  <c r="AU939" i="1"/>
  <c r="AU295" i="1"/>
  <c r="AU711" i="1"/>
  <c r="AU293" i="1"/>
  <c r="AU1373" i="1"/>
  <c r="AU3350" i="1"/>
  <c r="AU1084" i="1"/>
  <c r="AU4047" i="1"/>
  <c r="AU289" i="1"/>
  <c r="AU1005" i="1"/>
  <c r="AU4671" i="1"/>
  <c r="AU1395" i="1"/>
  <c r="AU1080" i="1"/>
  <c r="AU1394" i="1"/>
  <c r="AU4224" i="1"/>
  <c r="AU1189" i="1"/>
  <c r="AU4320" i="1"/>
  <c r="AU1392" i="1"/>
  <c r="AU4384" i="1"/>
  <c r="AU2060" i="1"/>
  <c r="AU1089" i="1"/>
  <c r="AU1251" i="1"/>
  <c r="AU2374" i="1"/>
  <c r="AU3615" i="1"/>
  <c r="AU1633" i="1"/>
  <c r="AU1933" i="1"/>
  <c r="AU1573" i="1"/>
  <c r="AU3011" i="1"/>
  <c r="AU3364" i="1"/>
  <c r="AU4049" i="1"/>
  <c r="AU4958" i="1"/>
  <c r="AU4050" i="1"/>
  <c r="AU291" i="1"/>
  <c r="AU2373" i="1"/>
  <c r="AU502" i="1"/>
  <c r="AU709" i="1"/>
  <c r="AU4519" i="1"/>
  <c r="AU61" i="1"/>
  <c r="AU1707" i="1"/>
  <c r="AU4411" i="1"/>
  <c r="AU3337" i="1"/>
  <c r="AU4225" i="1"/>
  <c r="AU2703" i="1"/>
  <c r="AU1992" i="1"/>
  <c r="AU1402" i="1"/>
  <c r="AU3057" i="1"/>
  <c r="AU1086" i="1"/>
  <c r="AU1087" i="1"/>
  <c r="AU3362" i="1"/>
  <c r="AU4048" i="1"/>
  <c r="AU1090" i="1"/>
  <c r="AU294" i="1"/>
  <c r="AU1400" i="1"/>
  <c r="AU3360" i="1"/>
  <c r="AU3358" i="1"/>
  <c r="AU908" i="1"/>
  <c r="AU2170" i="1"/>
  <c r="AU2699" i="1"/>
  <c r="AU1094" i="1"/>
  <c r="AU2377" i="1"/>
  <c r="AU2061" i="1"/>
  <c r="AU3033" i="1"/>
  <c r="AU1541" i="1"/>
  <c r="AU1399" i="1"/>
  <c r="AU3359" i="1"/>
  <c r="AU3357" i="1"/>
  <c r="AU2375" i="1"/>
  <c r="AU647" i="1"/>
  <c r="AU5288" i="1"/>
  <c r="AU1205" i="1"/>
  <c r="AU3616" i="1"/>
  <c r="AU865" i="1"/>
  <c r="AU1705" i="1"/>
  <c r="AU1085" i="1"/>
  <c r="AU290" i="1"/>
  <c r="AU1397" i="1"/>
  <c r="AU117" i="1"/>
  <c r="AU1081" i="1"/>
  <c r="AU2057" i="1"/>
  <c r="AU1079" i="1"/>
  <c r="AU3458" i="1"/>
  <c r="AU1391" i="1"/>
  <c r="AU2380" i="1"/>
  <c r="AU296" i="1"/>
  <c r="AU3614" i="1"/>
  <c r="AU3617" i="1"/>
  <c r="AU1093" i="1"/>
  <c r="AU1092" i="1"/>
  <c r="AU3573" i="1"/>
  <c r="AU292" i="1"/>
  <c r="AU1704" i="1"/>
  <c r="AU622" i="1"/>
  <c r="AU4698" i="1"/>
  <c r="AU1083" i="1"/>
  <c r="AU1082" i="1"/>
  <c r="AU364" i="1"/>
  <c r="AU2371" i="1"/>
  <c r="AU287" i="1"/>
  <c r="AU708" i="1"/>
  <c r="AU3834" i="1"/>
  <c r="AU3833" i="1"/>
  <c r="AU1708" i="1"/>
  <c r="AU2702" i="1"/>
  <c r="AU5038" i="1"/>
  <c r="AT2078" i="1" l="1"/>
  <c r="AT4560" i="1"/>
  <c r="AT4895" i="1"/>
  <c r="AT4122" i="1"/>
  <c r="AT4418" i="1"/>
  <c r="AT5269" i="1"/>
  <c r="AT5302" i="1"/>
  <c r="AT2717" i="1"/>
  <c r="AT4824" i="1"/>
  <c r="AT4701" i="1"/>
  <c r="AT3996" i="1"/>
  <c r="AT4493" i="1"/>
  <c r="AT1428" i="1"/>
  <c r="AT747" i="1"/>
  <c r="AT5040" i="1"/>
  <c r="AT4561" i="1"/>
  <c r="AT3065" i="1"/>
  <c r="AT5212" i="1"/>
  <c r="AU5212" i="1" s="1"/>
  <c r="AT5102" i="1"/>
  <c r="AT2079" i="1"/>
  <c r="AT3850" i="1"/>
  <c r="AU3850" i="1" s="1"/>
  <c r="AT5103" i="1"/>
  <c r="AU5103" i="1" s="1"/>
  <c r="AT3775" i="1"/>
  <c r="AT4232" i="1"/>
  <c r="AT3626" i="1"/>
  <c r="AU3626" i="1" s="1"/>
  <c r="AT3066" i="1"/>
  <c r="AU3066" i="1" s="1"/>
  <c r="AT4807" i="1"/>
  <c r="AT3067" i="1"/>
  <c r="AT4006" i="1"/>
  <c r="AU4006" i="1" s="1"/>
  <c r="AT1724" i="1"/>
  <c r="AT4420" i="1"/>
  <c r="AT5239" i="1"/>
  <c r="AT3851" i="1"/>
  <c r="AU3851" i="1" s="1"/>
  <c r="AT4059" i="1"/>
  <c r="AT3379" i="1"/>
  <c r="AT3625" i="1"/>
  <c r="AT2718" i="1"/>
  <c r="AT3380" i="1"/>
  <c r="AU3380" i="1" s="1"/>
  <c r="AT3260" i="1"/>
  <c r="AT3901" i="1"/>
  <c r="AT4515" i="1"/>
  <c r="AU4515" i="1" s="1"/>
  <c r="AT4353" i="1"/>
  <c r="AU4353" i="1" s="1"/>
  <c r="AT3849" i="1"/>
  <c r="AT4173" i="1"/>
  <c r="AU4173" i="1" s="1"/>
  <c r="AT4303" i="1"/>
  <c r="AU4303" i="1" s="1"/>
  <c r="AT3853" i="1"/>
  <c r="AT4808" i="1"/>
  <c r="AU4808" i="1" s="1"/>
  <c r="AT4809" i="1"/>
  <c r="AU4809" i="1" s="1"/>
  <c r="AT4422" i="1"/>
  <c r="AU4422" i="1" s="1"/>
  <c r="AT5048" i="1"/>
  <c r="AT3579" i="1"/>
  <c r="AT3628" i="1"/>
  <c r="AT4423" i="1"/>
  <c r="AT3902" i="1"/>
  <c r="AT4057" i="1"/>
  <c r="AU4057" i="1" s="1"/>
  <c r="AT3854" i="1"/>
  <c r="AU3854" i="1" s="1"/>
  <c r="AT5227" i="1"/>
  <c r="AU5227" i="1" s="1"/>
  <c r="AT4803" i="1"/>
  <c r="AT3928" i="1"/>
  <c r="AT4978" i="1"/>
  <c r="AT3051" i="1"/>
  <c r="AU3051" i="1" s="1"/>
  <c r="AT5167" i="1"/>
  <c r="AT3855" i="1"/>
  <c r="AT3629" i="1"/>
  <c r="AT5145" i="1"/>
  <c r="AT3068" i="1"/>
  <c r="AU3068" i="1" s="1"/>
  <c r="AT3381" i="1"/>
  <c r="AT4583" i="1"/>
  <c r="AU4583" i="1" s="1"/>
  <c r="AT2398" i="1"/>
  <c r="AU2398" i="1" s="1"/>
  <c r="AT4465" i="1"/>
  <c r="AU4465" i="1" s="1"/>
  <c r="AT4995" i="1"/>
  <c r="AU4995" i="1" s="1"/>
  <c r="AT4703" i="1"/>
  <c r="AT4979" i="1"/>
  <c r="AU4979" i="1" s="1"/>
  <c r="AT4234" i="1"/>
  <c r="AU4234" i="1" s="1"/>
  <c r="AT3856" i="1"/>
  <c r="AT4235" i="1"/>
  <c r="AT4565" i="1"/>
  <c r="AT4566" i="1"/>
  <c r="AU4566" i="1" s="1"/>
  <c r="AT2399" i="1"/>
  <c r="AT387" i="1"/>
  <c r="AT3382" i="1"/>
  <c r="AT2756" i="1"/>
  <c r="AT4826" i="1"/>
  <c r="AT2400" i="1"/>
  <c r="AT3857" i="1"/>
  <c r="AT4755" i="1"/>
  <c r="AT3858" i="1"/>
  <c r="AT4568" i="1"/>
  <c r="AT3383" i="1"/>
  <c r="AU3383" i="1" s="1"/>
  <c r="AT5204" i="1"/>
  <c r="AU5204" i="1" s="1"/>
  <c r="AT4152" i="1"/>
  <c r="AT2401" i="1"/>
  <c r="AT3648" i="1"/>
  <c r="AU3648" i="1" s="1"/>
  <c r="AT4980" i="1"/>
  <c r="AU4980" i="1" s="1"/>
  <c r="AT5129" i="1"/>
  <c r="AT2081" i="1"/>
  <c r="AT3069" i="1"/>
  <c r="AU3069" i="1" s="1"/>
  <c r="AT4058" i="1"/>
  <c r="AT4585" i="1"/>
  <c r="AT4425" i="1"/>
  <c r="AT2720" i="1"/>
  <c r="AU2720" i="1" s="1"/>
  <c r="AT2082" i="1"/>
  <c r="AT5182" i="1"/>
  <c r="AT3070" i="1"/>
  <c r="AT2789" i="1"/>
  <c r="AT3071" i="1"/>
  <c r="AT2515" i="1"/>
  <c r="AT4902" i="1"/>
  <c r="AT4811" i="1"/>
  <c r="AU4811" i="1" s="1"/>
  <c r="AT4681" i="1"/>
  <c r="AT2107" i="1"/>
  <c r="AU2107" i="1" s="1"/>
  <c r="AT5042" i="1"/>
  <c r="AU5042" i="1" s="1"/>
  <c r="AT4847" i="1"/>
  <c r="AU4847" i="1" s="1"/>
  <c r="AT4569" i="1"/>
  <c r="AT2402" i="1"/>
  <c r="AU2402" i="1" s="1"/>
  <c r="AT3087" i="1"/>
  <c r="AU3087" i="1" s="1"/>
  <c r="AT4570" i="1"/>
  <c r="AU4570" i="1" s="1"/>
  <c r="AT4571" i="1"/>
  <c r="AT4278" i="1"/>
  <c r="AT4419" i="1"/>
  <c r="AT4896" i="1"/>
  <c r="AT3859" i="1"/>
  <c r="AT3580" i="1"/>
  <c r="AU3580" i="1" s="1"/>
  <c r="AT4421" i="1"/>
  <c r="AU4421" i="1" s="1"/>
  <c r="AT5058" i="1"/>
  <c r="AU5058" i="1" s="1"/>
  <c r="AT4438" i="1"/>
  <c r="AT3904" i="1"/>
  <c r="AT5146" i="1"/>
  <c r="AT4572" i="1"/>
  <c r="AU4572" i="1" s="1"/>
  <c r="AT3072" i="1"/>
  <c r="AT5041" i="1"/>
  <c r="AT3938" i="1"/>
  <c r="AT3073" i="1"/>
  <c r="AT4062" i="1"/>
  <c r="AU4062" i="1" s="1"/>
  <c r="AT2403" i="1"/>
  <c r="AT3386" i="1"/>
  <c r="AT4063" i="1"/>
  <c r="AT2954" i="1"/>
  <c r="AU2954" i="1" s="1"/>
  <c r="AT4827" i="1"/>
  <c r="AT5153" i="1"/>
  <c r="AT2721" i="1"/>
  <c r="AU2721" i="1" s="1"/>
  <c r="AT3860" i="1"/>
  <c r="AT4064" i="1"/>
  <c r="AT4983" i="1"/>
  <c r="AT3387" i="1"/>
  <c r="AT4756" i="1"/>
  <c r="AT4814" i="1"/>
  <c r="AU4814" i="1" s="1"/>
  <c r="AT3861" i="1"/>
  <c r="AU3861" i="1" s="1"/>
  <c r="AT4573" i="1"/>
  <c r="AU4573" i="1" s="1"/>
  <c r="AT4951" i="1"/>
  <c r="AT4966" i="1"/>
  <c r="AT5122" i="1"/>
  <c r="AT5126" i="1"/>
  <c r="AT4065" i="1"/>
  <c r="AU4065" i="1" s="1"/>
  <c r="AT2723" i="1"/>
  <c r="AT4906" i="1"/>
  <c r="AT4102" i="1"/>
  <c r="AT4742" i="1"/>
  <c r="AU4742" i="1" s="1"/>
  <c r="AT4238" i="1"/>
  <c r="AT2084" i="1"/>
  <c r="AT4574" i="1"/>
  <c r="AT4426" i="1"/>
  <c r="AT5050" i="1"/>
  <c r="AT3862" i="1"/>
  <c r="AT4977" i="1"/>
  <c r="AU4977" i="1" s="1"/>
  <c r="AT5043" i="1"/>
  <c r="AU5043" i="1" s="1"/>
  <c r="AT4575" i="1"/>
  <c r="AT4066" i="1"/>
  <c r="AT3852" i="1"/>
  <c r="AU3852" i="1" s="1"/>
  <c r="AT3863" i="1"/>
  <c r="AU3863" i="1" s="1"/>
  <c r="AT5241" i="1"/>
  <c r="AT4576" i="1"/>
  <c r="AT4997" i="1"/>
  <c r="AT4985" i="1"/>
  <c r="AU4985" i="1" s="1"/>
  <c r="AT4067" i="1"/>
  <c r="AT5018" i="1"/>
  <c r="AT4439" i="1"/>
  <c r="AU4439" i="1" s="1"/>
  <c r="AT5190" i="1"/>
  <c r="AT5093" i="1"/>
  <c r="AT4986" i="1"/>
  <c r="AT2725" i="1"/>
  <c r="AU2725" i="1" s="1"/>
  <c r="AT5104" i="1"/>
  <c r="AT4707" i="1"/>
  <c r="AT3627" i="1"/>
  <c r="AT5175" i="1"/>
  <c r="AT3389" i="1"/>
  <c r="AT4816" i="1"/>
  <c r="AU4816" i="1" s="1"/>
  <c r="AT4562" i="1"/>
  <c r="AU4562" i="1" s="1"/>
  <c r="AT3631" i="1"/>
  <c r="AU3631" i="1" s="1"/>
  <c r="AT5045" i="1"/>
  <c r="AT4429" i="1"/>
  <c r="AT4757" i="1"/>
  <c r="AT3865" i="1"/>
  <c r="AT1727" i="1"/>
  <c r="AT1728" i="1"/>
  <c r="AT3722" i="1"/>
  <c r="AT4988" i="1"/>
  <c r="AT4494" i="1"/>
  <c r="AU4494" i="1" s="1"/>
  <c r="AT4989" i="1"/>
  <c r="AT2406" i="1"/>
  <c r="AT5105" i="1"/>
  <c r="AU5105" i="1" s="1"/>
  <c r="AT4322" i="1"/>
  <c r="AT4991" i="1"/>
  <c r="AT5127" i="1"/>
  <c r="AU5127" i="1" s="1"/>
  <c r="AT4685" i="1"/>
  <c r="AU4685" i="1" s="1"/>
  <c r="AT5185" i="1"/>
  <c r="AU5185" i="1" s="1"/>
  <c r="AT4577" i="1"/>
  <c r="AT3390" i="1"/>
  <c r="AT1127" i="1"/>
  <c r="AU1127" i="1" s="1"/>
  <c r="AT2407" i="1"/>
  <c r="AT4696" i="1"/>
  <c r="AT4430" i="1"/>
  <c r="AT4702" i="1"/>
  <c r="AT4709" i="1"/>
  <c r="AT4605" i="1"/>
  <c r="AU4605" i="1" s="1"/>
  <c r="AT4710" i="1"/>
  <c r="AU4710" i="1" s="1"/>
  <c r="AT4907" i="1"/>
  <c r="AU4907" i="1" s="1"/>
  <c r="AT4075" i="1"/>
  <c r="AT2973" i="1"/>
  <c r="AT4466" i="1"/>
  <c r="AT5233" i="1"/>
  <c r="AU5233" i="1" s="1"/>
  <c r="AT4897" i="1"/>
  <c r="AT4946" i="1"/>
  <c r="AT3391" i="1"/>
  <c r="AT5226" i="1"/>
  <c r="AT4861" i="1"/>
  <c r="AT4354" i="1"/>
  <c r="AU4354" i="1" s="1"/>
  <c r="AT3392" i="1"/>
  <c r="AU3392" i="1" s="1"/>
  <c r="AT4711" i="1"/>
  <c r="AU4711" i="1" s="1"/>
  <c r="AT5011" i="1"/>
  <c r="AT4241" i="1"/>
  <c r="AT3866" i="1"/>
  <c r="AT4910" i="1"/>
  <c r="AU4910" i="1" s="1"/>
  <c r="AT4242" i="1"/>
  <c r="AU4242" i="1" s="1"/>
  <c r="AT3574" i="1"/>
  <c r="AT4243" i="1"/>
  <c r="AU4243" i="1" s="1"/>
  <c r="AT3634" i="1"/>
  <c r="AT1731" i="1"/>
  <c r="AT4306" i="1"/>
  <c r="AT4712" i="1"/>
  <c r="AT3867" i="1"/>
  <c r="AT4818" i="1"/>
  <c r="AT4255" i="1"/>
  <c r="AT3074" i="1"/>
  <c r="AT3075" i="1"/>
  <c r="AT2727" i="1"/>
  <c r="AU2727" i="1" s="1"/>
  <c r="AT3393" i="1"/>
  <c r="AT4713" i="1"/>
  <c r="AT3635" i="1"/>
  <c r="AU3635" i="1" s="1"/>
  <c r="AT2408" i="1"/>
  <c r="AT3406" i="1"/>
  <c r="AT3345" i="1"/>
  <c r="AT4244" i="1"/>
  <c r="AU4244" i="1" s="1"/>
  <c r="AT3868" i="1"/>
  <c r="AU3868" i="1" s="1"/>
  <c r="AT4828" i="1"/>
  <c r="AT3076" i="1"/>
  <c r="AT3077" i="1"/>
  <c r="AU3077" i="1" s="1"/>
  <c r="AT4714" i="1"/>
  <c r="AU4714" i="1" s="1"/>
  <c r="AT3869" i="1"/>
  <c r="AT5007" i="1"/>
  <c r="AT3870" i="1"/>
  <c r="AU3870" i="1" s="1"/>
  <c r="AT2758" i="1"/>
  <c r="AU2758" i="1" s="1"/>
  <c r="AT4068" i="1"/>
  <c r="AT5229" i="1"/>
  <c r="AT5107" i="1"/>
  <c r="AU5107" i="1" s="1"/>
  <c r="AT3636" i="1"/>
  <c r="AT4069" i="1"/>
  <c r="AT2409" i="1"/>
  <c r="AT4245" i="1"/>
  <c r="AT4772" i="1"/>
  <c r="AU4772" i="1" s="1"/>
  <c r="AT3394" i="1"/>
  <c r="AT3078" i="1"/>
  <c r="AT3395" i="1"/>
  <c r="AU3395" i="1" s="1"/>
  <c r="AT5123" i="1"/>
  <c r="AT4715" i="1"/>
  <c r="AT1477" i="1"/>
  <c r="AT1128" i="1"/>
  <c r="AT5047" i="1"/>
  <c r="AT1732" i="1"/>
  <c r="AU1732" i="1" s="1"/>
  <c r="AT4246" i="1"/>
  <c r="AU4246" i="1" s="1"/>
  <c r="AT2086" i="1"/>
  <c r="AU2086" i="1" s="1"/>
  <c r="AT3637" i="1"/>
  <c r="AU3637" i="1" s="1"/>
  <c r="AT3638" i="1"/>
  <c r="AT389" i="1"/>
  <c r="AT4233" i="1"/>
  <c r="AU4233" i="1" s="1"/>
  <c r="AT4431" i="1"/>
  <c r="AU4431" i="1" s="1"/>
  <c r="AT3397" i="1"/>
  <c r="AT4432" i="1"/>
  <c r="AT4070" i="1"/>
  <c r="AT8" i="1"/>
  <c r="AT5291" i="1"/>
  <c r="AT3640" i="1"/>
  <c r="AT4820" i="1"/>
  <c r="AT390" i="1"/>
  <c r="AU390" i="1" s="1"/>
  <c r="AT3079" i="1"/>
  <c r="AT1129" i="1"/>
  <c r="AT3080" i="1"/>
  <c r="AU3080" i="1" s="1"/>
  <c r="AT3872" i="1"/>
  <c r="AU3872" i="1" s="1"/>
  <c r="AT5022" i="1"/>
  <c r="AT3398" i="1"/>
  <c r="AT5092" i="1"/>
  <c r="AU5092" i="1" s="1"/>
  <c r="AT4717" i="1"/>
  <c r="AU4717" i="1" s="1"/>
  <c r="AT3873" i="1"/>
  <c r="AT1771" i="1"/>
  <c r="AT4247" i="1"/>
  <c r="AT4821" i="1"/>
  <c r="AT5108" i="1"/>
  <c r="AT4898" i="1"/>
  <c r="AT5130" i="1"/>
  <c r="AT4758" i="1"/>
  <c r="AT2411" i="1"/>
  <c r="AT1734" i="1"/>
  <c r="AT1735" i="1"/>
  <c r="AT3874" i="1"/>
  <c r="AT4993" i="1"/>
  <c r="AU4993" i="1" s="1"/>
  <c r="AT1807" i="1"/>
  <c r="AU1807" i="1" s="1"/>
  <c r="AT2435" i="1"/>
  <c r="AU2435" i="1" s="1"/>
  <c r="AT5209" i="1"/>
  <c r="AT4915" i="1"/>
  <c r="AT2412" i="1"/>
  <c r="AT3650" i="1"/>
  <c r="AT4911" i="1"/>
  <c r="AU4911" i="1" s="1"/>
  <c r="AT4563" i="1"/>
  <c r="AT1130" i="1"/>
  <c r="AT1736" i="1"/>
  <c r="AU1736" i="1" s="1"/>
  <c r="AT1131" i="1"/>
  <c r="AU1131" i="1" s="1"/>
  <c r="AT13" i="1"/>
  <c r="AT4434" i="1"/>
  <c r="AT5012" i="1"/>
  <c r="AU5012" i="1" s="1"/>
  <c r="AT1132" i="1"/>
  <c r="AU1132" i="1" s="1"/>
  <c r="AT3642" i="1"/>
  <c r="AT4822" i="1"/>
  <c r="AT1178" i="1"/>
  <c r="AT4441" i="1"/>
  <c r="AU4441" i="1" s="1"/>
  <c r="AT5114" i="1"/>
  <c r="AT755" i="1"/>
  <c r="AT4257" i="1"/>
  <c r="AU4257" i="1" s="1"/>
  <c r="AT4435" i="1"/>
  <c r="AT3082" i="1"/>
  <c r="AT3400" i="1"/>
  <c r="AT4248" i="1"/>
  <c r="AT4662" i="1"/>
  <c r="AU4662" i="1" s="1"/>
  <c r="AT4436" i="1"/>
  <c r="AU4436" i="1" s="1"/>
  <c r="AT3401" i="1"/>
  <c r="AT3643" i="1"/>
  <c r="AT4355" i="1"/>
  <c r="AT1739" i="1"/>
  <c r="AT4071" i="1"/>
  <c r="AT4912" i="1"/>
  <c r="AT4578" i="1"/>
  <c r="AT4323" i="1"/>
  <c r="AT2110" i="1"/>
  <c r="AT4249" i="1"/>
  <c r="AT4773" i="1"/>
  <c r="AT5151" i="1"/>
  <c r="AU5151" i="1" s="1"/>
  <c r="AT1740" i="1"/>
  <c r="AT5292" i="1"/>
  <c r="AT4718" i="1"/>
  <c r="AU4718" i="1" s="1"/>
  <c r="AT5033" i="1"/>
  <c r="AU5033" i="1" s="1"/>
  <c r="AT3876" i="1"/>
  <c r="AT5150" i="1"/>
  <c r="AT1741" i="1"/>
  <c r="AU1741" i="1" s="1"/>
  <c r="AT4719" i="1"/>
  <c r="AT4823" i="1"/>
  <c r="AT4720" i="1"/>
  <c r="AT1134" i="1"/>
  <c r="AU1134" i="1" s="1"/>
  <c r="AT3084" i="1"/>
  <c r="AU3084" i="1" s="1"/>
  <c r="AT4913" i="1"/>
  <c r="AT1432" i="1"/>
  <c r="AT3403" i="1"/>
  <c r="AU3403" i="1" s="1"/>
  <c r="AT5013" i="1"/>
  <c r="AT1433" i="1"/>
  <c r="AT757" i="1"/>
  <c r="AT5217" i="1"/>
  <c r="AT5186" i="1"/>
  <c r="AU5186" i="1" s="1"/>
  <c r="AT4579" i="1"/>
  <c r="AT1434" i="1"/>
  <c r="AT758" i="1"/>
  <c r="AT4153" i="1"/>
  <c r="AU4153" i="1" s="1"/>
  <c r="AT5136" i="1"/>
  <c r="AT5135" i="1"/>
  <c r="AT1743" i="1"/>
  <c r="AT759" i="1"/>
  <c r="AU759" i="1" s="1"/>
  <c r="AT5293" i="1"/>
  <c r="AT4564" i="1"/>
  <c r="AT5073" i="1"/>
  <c r="AU5073" i="1" s="1"/>
  <c r="AT2088" i="1"/>
  <c r="AU2088" i="1" s="1"/>
  <c r="AT4072" i="1"/>
  <c r="AT3997" i="1"/>
  <c r="AT3878" i="1"/>
  <c r="AU3878" i="1" s="1"/>
  <c r="AT3644" i="1"/>
  <c r="AT4250" i="1"/>
  <c r="AT5115" i="1"/>
  <c r="AT929" i="1"/>
  <c r="AU929" i="1" s="1"/>
  <c r="AT4914" i="1"/>
  <c r="AT3645" i="1"/>
  <c r="AT394" i="1"/>
  <c r="AT5257" i="1"/>
  <c r="AT4073" i="1"/>
  <c r="AU4073" i="1" s="1"/>
  <c r="AT2414" i="1"/>
  <c r="AT5280" i="1"/>
  <c r="AU5280" i="1" s="1"/>
  <c r="AT5307" i="1"/>
  <c r="AU5307" i="1" s="1"/>
  <c r="AT4580" i="1"/>
  <c r="AT4675" i="1"/>
  <c r="AT4581" i="1"/>
  <c r="AT3646" i="1"/>
  <c r="AU3646" i="1" s="1"/>
  <c r="AT5208" i="1"/>
  <c r="AU5208" i="1" s="1"/>
  <c r="AT3146" i="1"/>
  <c r="AT2415" i="1"/>
  <c r="AT5242" i="1"/>
  <c r="AT5286" i="1"/>
  <c r="AT2729" i="1"/>
  <c r="AT2730" i="1"/>
  <c r="AT28" i="1"/>
  <c r="AU28" i="1" s="1"/>
  <c r="AT4759" i="1"/>
  <c r="AT4743" i="1"/>
  <c r="AU4743" i="1" s="1"/>
  <c r="AT5131" i="1"/>
  <c r="AT2731" i="1"/>
  <c r="AT4251" i="1"/>
  <c r="AT4825" i="1"/>
  <c r="AT4582" i="1"/>
  <c r="AU4582" i="1" s="1"/>
  <c r="AT3085" i="1"/>
  <c r="AU3085" i="1" s="1"/>
  <c r="AT2732" i="1"/>
  <c r="AT1744" i="1"/>
  <c r="AT2089" i="1"/>
  <c r="AT3404" i="1"/>
  <c r="AU3404" i="1" s="1"/>
  <c r="AT760" i="1"/>
  <c r="AT3647" i="1"/>
  <c r="AT1461" i="1"/>
  <c r="AT3086" i="1"/>
  <c r="AU3086" i="1" s="1"/>
  <c r="AT4437" i="1"/>
  <c r="AU4437" i="1" s="1"/>
  <c r="AT4252" i="1"/>
  <c r="AT4190" i="1"/>
  <c r="AT2090" i="1"/>
  <c r="AU2090" i="1" s="1"/>
  <c r="AT4996" i="1"/>
  <c r="AU4996" i="1" s="1"/>
  <c r="AT4253" i="1"/>
  <c r="AT4722" i="1"/>
  <c r="AT2733" i="1"/>
  <c r="AU2733" i="1" s="1"/>
  <c r="AT4973" i="1"/>
  <c r="AT4584" i="1"/>
  <c r="AT4254" i="1"/>
  <c r="AT1745" i="1"/>
  <c r="AT3998" i="1"/>
  <c r="AU3998" i="1" s="1"/>
  <c r="AT3877" i="1"/>
  <c r="AT5052" i="1"/>
  <c r="AU5052" i="1" s="1"/>
  <c r="AT1746" i="1"/>
  <c r="AU1746" i="1" s="1"/>
  <c r="AT395" i="1"/>
  <c r="AT1972" i="1"/>
  <c r="AT4345" i="1"/>
  <c r="AT2416" i="1"/>
  <c r="AU2416" i="1" s="1"/>
  <c r="AT5049" i="1"/>
  <c r="AU5049" i="1" s="1"/>
  <c r="AT1135" i="1"/>
  <c r="AT396" i="1"/>
  <c r="AT3405" i="1"/>
  <c r="AU3405" i="1" s="1"/>
  <c r="AT9" i="1"/>
  <c r="AU9" i="1" s="1"/>
  <c r="AT761" i="1"/>
  <c r="AT29" i="1"/>
  <c r="AT762" i="1"/>
  <c r="AU762" i="1" s="1"/>
  <c r="AT4074" i="1"/>
  <c r="AU4074" i="1" s="1"/>
  <c r="AT4774" i="1"/>
  <c r="AT4721" i="1"/>
  <c r="AT4899" i="1"/>
  <c r="AU4899" i="1" s="1"/>
  <c r="AT3906" i="1"/>
  <c r="AT4440" i="1"/>
  <c r="AT2734" i="1"/>
  <c r="AT1747" i="1"/>
  <c r="AT2735" i="1"/>
  <c r="AU2735" i="1" s="1"/>
  <c r="AT4076" i="1"/>
  <c r="AT1179" i="1"/>
  <c r="AT1136" i="1"/>
  <c r="AT1137" i="1"/>
  <c r="AU1137" i="1" s="1"/>
  <c r="AT763" i="1"/>
  <c r="AT1138" i="1"/>
  <c r="AT1435" i="1"/>
  <c r="AU1435" i="1" s="1"/>
  <c r="AT2417" i="1"/>
  <c r="AU2417" i="1" s="1"/>
  <c r="AT30" i="1"/>
  <c r="AT397" i="1"/>
  <c r="AT792" i="1"/>
  <c r="AT31" i="1"/>
  <c r="AT398" i="1"/>
  <c r="AT3407" i="1"/>
  <c r="AT4256" i="1"/>
  <c r="AT1139" i="1"/>
  <c r="AT3088" i="1"/>
  <c r="AT4586" i="1"/>
  <c r="AT399" i="1"/>
  <c r="AT32" i="1"/>
  <c r="AT33" i="1"/>
  <c r="AT1436" i="1"/>
  <c r="AT1748" i="1"/>
  <c r="AT1437" i="1"/>
  <c r="AU1437" i="1" s="1"/>
  <c r="AT2418" i="1"/>
  <c r="AT764" i="1"/>
  <c r="AT4900" i="1"/>
  <c r="AU4900" i="1" s="1"/>
  <c r="AT4916" i="1"/>
  <c r="AU4916" i="1" s="1"/>
  <c r="AT2419" i="1"/>
  <c r="AT4954" i="1"/>
  <c r="AT4676" i="1"/>
  <c r="AU4676" i="1" s="1"/>
  <c r="AT3649" i="1"/>
  <c r="AU3649" i="1" s="1"/>
  <c r="AT3408" i="1"/>
  <c r="AT1140" i="1"/>
  <c r="AT400" i="1"/>
  <c r="AU400" i="1" s="1"/>
  <c r="AT5051" i="1"/>
  <c r="AT4766" i="1"/>
  <c r="AT5155" i="1"/>
  <c r="AT34" i="1"/>
  <c r="AT930" i="1"/>
  <c r="AU930" i="1" s="1"/>
  <c r="AT1749" i="1"/>
  <c r="AT748" i="1"/>
  <c r="AT3089" i="1"/>
  <c r="AT401" i="1"/>
  <c r="AT402" i="1"/>
  <c r="AT2091" i="1"/>
  <c r="AT1750" i="1"/>
  <c r="AU1750" i="1" s="1"/>
  <c r="AT1438" i="1"/>
  <c r="AT483" i="1"/>
  <c r="AT765" i="1"/>
  <c r="AT1751" i="1"/>
  <c r="AU1751" i="1" s="1"/>
  <c r="AT4587" i="1"/>
  <c r="AU4587" i="1" s="1"/>
  <c r="AT2112" i="1"/>
  <c r="AT3651" i="1"/>
  <c r="AT1752" i="1"/>
  <c r="AU1752" i="1" s="1"/>
  <c r="AT3879" i="1"/>
  <c r="AU3879" i="1" s="1"/>
  <c r="AT3880" i="1"/>
  <c r="AT4723" i="1"/>
  <c r="AT4917" i="1"/>
  <c r="AT4258" i="1"/>
  <c r="AT5015" i="1"/>
  <c r="AT4744" i="1"/>
  <c r="AT766" i="1"/>
  <c r="AU766" i="1" s="1"/>
  <c r="AT4077" i="1"/>
  <c r="AU4077" i="1" s="1"/>
  <c r="AT2736" i="1"/>
  <c r="AT4078" i="1"/>
  <c r="AT5230" i="1"/>
  <c r="AU5230" i="1" s="1"/>
  <c r="AT4622" i="1"/>
  <c r="AU4622" i="1" s="1"/>
  <c r="AT3652" i="1"/>
  <c r="AT5053" i="1"/>
  <c r="AT4955" i="1"/>
  <c r="AU4955" i="1" s="1"/>
  <c r="AT4079" i="1"/>
  <c r="AU4079" i="1" s="1"/>
  <c r="AT4080" i="1"/>
  <c r="AT4829" i="1"/>
  <c r="AT5243" i="1"/>
  <c r="AT3929" i="1"/>
  <c r="AT1462" i="1"/>
  <c r="AT4724" i="1"/>
  <c r="AT438" i="1"/>
  <c r="AT1494" i="1"/>
  <c r="AU1494" i="1" s="1"/>
  <c r="AT3653" i="1"/>
  <c r="AT767" i="1"/>
  <c r="AT2420" i="1"/>
  <c r="AT768" i="1"/>
  <c r="AU768" i="1" s="1"/>
  <c r="AT769" i="1"/>
  <c r="AT4082" i="1"/>
  <c r="AU4082" i="1" s="1"/>
  <c r="AT4588" i="1"/>
  <c r="AU4588" i="1" s="1"/>
  <c r="AT4623" i="1"/>
  <c r="AT1481" i="1"/>
  <c r="AT1753" i="1"/>
  <c r="AT36" i="1"/>
  <c r="AU36" i="1" s="1"/>
  <c r="AT3689" i="1"/>
  <c r="AU3689" i="1" s="1"/>
  <c r="AT2093" i="1"/>
  <c r="AT1725" i="1"/>
  <c r="AT4734" i="1"/>
  <c r="AU4734" i="1" s="1"/>
  <c r="AT4567" i="1"/>
  <c r="AU4567" i="1" s="1"/>
  <c r="AT2421" i="1"/>
  <c r="AT5187" i="1"/>
  <c r="AT503" i="1"/>
  <c r="AT4083" i="1"/>
  <c r="AT5188" i="1"/>
  <c r="AT4060" i="1"/>
  <c r="AT1754" i="1"/>
  <c r="AT2094" i="1"/>
  <c r="AT5054" i="1"/>
  <c r="AT823" i="1"/>
  <c r="AT38" i="1"/>
  <c r="AU38" i="1" s="1"/>
  <c r="AT4830" i="1"/>
  <c r="AT4307" i="1"/>
  <c r="AT3882" i="1"/>
  <c r="AT3655" i="1"/>
  <c r="AT35" i="1"/>
  <c r="AT5283" i="1"/>
  <c r="AU5283" i="1" s="1"/>
  <c r="AT3090" i="1"/>
  <c r="AT4589" i="1"/>
  <c r="AU4589" i="1" s="1"/>
  <c r="AT1441" i="1"/>
  <c r="AT2739" i="1"/>
  <c r="AU2739" i="1" s="1"/>
  <c r="AT2740" i="1"/>
  <c r="AT1755" i="1"/>
  <c r="AT4725" i="1"/>
  <c r="AT4482" i="1"/>
  <c r="AT4443" i="1"/>
  <c r="AT39" i="1"/>
  <c r="AT4259" i="1"/>
  <c r="AT4834" i="1"/>
  <c r="AT4260" i="1"/>
  <c r="AT1123" i="1"/>
  <c r="AU1123" i="1" s="1"/>
  <c r="AT4927" i="1"/>
  <c r="AU4927" i="1" s="1"/>
  <c r="AT1143" i="1"/>
  <c r="AT2719" i="1"/>
  <c r="AT4085" i="1"/>
  <c r="AT1495" i="1"/>
  <c r="AT4810" i="1"/>
  <c r="AT2092" i="1"/>
  <c r="AU2092" i="1" s="1"/>
  <c r="AT1809" i="1"/>
  <c r="AU1809" i="1" s="1"/>
  <c r="AT2080" i="1"/>
  <c r="AT5152" i="1"/>
  <c r="AT1756" i="1"/>
  <c r="AU1756" i="1" s="1"/>
  <c r="AT4444" i="1"/>
  <c r="AU4444" i="1" s="1"/>
  <c r="AT4831" i="1"/>
  <c r="AT3409" i="1"/>
  <c r="AT406" i="1"/>
  <c r="AT4940" i="1"/>
  <c r="AU4940" i="1" s="1"/>
  <c r="AT4672" i="1"/>
  <c r="AU4672" i="1" s="1"/>
  <c r="AT2742" i="1"/>
  <c r="AT3091" i="1"/>
  <c r="AT407" i="1"/>
  <c r="AU407" i="1" s="1"/>
  <c r="AT5023" i="1"/>
  <c r="AT4261" i="1"/>
  <c r="AT1757" i="1"/>
  <c r="AT4086" i="1"/>
  <c r="AT4357" i="1"/>
  <c r="AT5240" i="1"/>
  <c r="AU5240" i="1" s="1"/>
  <c r="AT2096" i="1"/>
  <c r="AT3776" i="1"/>
  <c r="AT2743" i="1"/>
  <c r="AT4999" i="1"/>
  <c r="AU4999" i="1" s="1"/>
  <c r="AT4262" i="1"/>
  <c r="AU4262" i="1" s="1"/>
  <c r="AT4726" i="1"/>
  <c r="AU4726" i="1" s="1"/>
  <c r="AT4087" i="1"/>
  <c r="AT4424" i="1"/>
  <c r="AT5211" i="1"/>
  <c r="AT3887" i="1"/>
  <c r="AU3887" i="1" s="1"/>
  <c r="AT3092" i="1"/>
  <c r="AU3092" i="1" s="1"/>
  <c r="AT4263" i="1"/>
  <c r="AT5024" i="1"/>
  <c r="AU5024" i="1" s="1"/>
  <c r="AT4088" i="1"/>
  <c r="AU4088" i="1" s="1"/>
  <c r="AT4590" i="1"/>
  <c r="AT4089" i="1"/>
  <c r="AT4918" i="1"/>
  <c r="AU4918" i="1" s="1"/>
  <c r="AT773" i="1"/>
  <c r="AU773" i="1" s="1"/>
  <c r="AT3888" i="1"/>
  <c r="AT4775" i="1"/>
  <c r="AT1146" i="1"/>
  <c r="AT4727" i="1"/>
  <c r="AT4090" i="1"/>
  <c r="AT2744" i="1"/>
  <c r="AU2744" i="1" s="1"/>
  <c r="AT4265" i="1"/>
  <c r="AU4265" i="1" s="1"/>
  <c r="AT1758" i="1"/>
  <c r="AU1758" i="1" s="1"/>
  <c r="AT3384" i="1"/>
  <c r="AT774" i="1"/>
  <c r="AT5055" i="1"/>
  <c r="AU5055" i="1" s="1"/>
  <c r="AT4919" i="1"/>
  <c r="AU4919" i="1" s="1"/>
  <c r="AT4081" i="1"/>
  <c r="AT4591" i="1"/>
  <c r="AT408" i="1"/>
  <c r="AT3940" i="1"/>
  <c r="AU3940" i="1" s="1"/>
  <c r="AT4956" i="1"/>
  <c r="AU4956" i="1" s="1"/>
  <c r="AT5001" i="1"/>
  <c r="AT4445" i="1"/>
  <c r="AT40" i="1"/>
  <c r="AT4446" i="1"/>
  <c r="AT5109" i="1"/>
  <c r="AU5109" i="1" s="1"/>
  <c r="AT1444" i="1"/>
  <c r="AT5183" i="1"/>
  <c r="AT3656" i="1"/>
  <c r="AU3656" i="1" s="1"/>
  <c r="AT3093" i="1"/>
  <c r="AT4901" i="1"/>
  <c r="AU4901" i="1" s="1"/>
  <c r="AT5294" i="1"/>
  <c r="AT4448" i="1"/>
  <c r="AU4448" i="1" s="1"/>
  <c r="AT3094" i="1"/>
  <c r="AT2097" i="1"/>
  <c r="AU2097" i="1" s="1"/>
  <c r="AT1148" i="1"/>
  <c r="AT1759" i="1"/>
  <c r="AU1759" i="1" s="1"/>
  <c r="AT3889" i="1"/>
  <c r="AT4091" i="1"/>
  <c r="AT409" i="1"/>
  <c r="AT4092" i="1"/>
  <c r="AT4449" i="1"/>
  <c r="AT2745" i="1"/>
  <c r="AT4267" i="1"/>
  <c r="AU4267" i="1" s="1"/>
  <c r="AT4663" i="1"/>
  <c r="AT3658" i="1"/>
  <c r="AT5002" i="1"/>
  <c r="AT3411" i="1"/>
  <c r="AU3411" i="1" s="1"/>
  <c r="AT4450" i="1"/>
  <c r="AU4450" i="1" s="1"/>
  <c r="AT2098" i="1"/>
  <c r="AT4061" i="1"/>
  <c r="AT3973" i="1"/>
  <c r="AT1448" i="1"/>
  <c r="AU1448" i="1" s="1"/>
  <c r="AT1761" i="1"/>
  <c r="AT4451" i="1"/>
  <c r="AU4451" i="1" s="1"/>
  <c r="AT775" i="1"/>
  <c r="AT5312" i="1"/>
  <c r="AT5003" i="1"/>
  <c r="AT4109" i="1"/>
  <c r="AU4109" i="1" s="1"/>
  <c r="AT4093" i="1"/>
  <c r="AU4093" i="1" s="1"/>
  <c r="AT2424" i="1"/>
  <c r="AT4728" i="1"/>
  <c r="AT4452" i="1"/>
  <c r="AT776" i="1"/>
  <c r="AT1762" i="1"/>
  <c r="AU1762" i="1" s="1"/>
  <c r="AT410" i="1"/>
  <c r="AT942" i="1"/>
  <c r="AT4592" i="1"/>
  <c r="AU4592" i="1" s="1"/>
  <c r="AT411" i="1"/>
  <c r="AU411" i="1" s="1"/>
  <c r="AT4453" i="1"/>
  <c r="AT412" i="1"/>
  <c r="AT41" i="1"/>
  <c r="AT1449" i="1"/>
  <c r="AU1449" i="1" s="1"/>
  <c r="AT3095" i="1"/>
  <c r="AU3095" i="1" s="1"/>
  <c r="AT4454" i="1"/>
  <c r="AU4454" i="1" s="1"/>
  <c r="AT777" i="1"/>
  <c r="AU777" i="1" s="1"/>
  <c r="AT4268" i="1"/>
  <c r="AT2425" i="1"/>
  <c r="AU2425" i="1" s="1"/>
  <c r="AT3096" i="1"/>
  <c r="AU3096" i="1" s="1"/>
  <c r="AT3097" i="1"/>
  <c r="AU3097" i="1" s="1"/>
  <c r="AT413" i="1"/>
  <c r="AT4269" i="1"/>
  <c r="AT5128" i="1"/>
  <c r="AT2316" i="1"/>
  <c r="AT4729" i="1"/>
  <c r="AT42" i="1"/>
  <c r="AT3891" i="1"/>
  <c r="AU3891" i="1" s="1"/>
  <c r="AT3133" i="1"/>
  <c r="AT5004" i="1"/>
  <c r="AT1464" i="1"/>
  <c r="AU1464" i="1" s="1"/>
  <c r="AT3098" i="1"/>
  <c r="AU3098" i="1" s="1"/>
  <c r="AT3099" i="1"/>
  <c r="AT2139" i="1"/>
  <c r="AT414" i="1"/>
  <c r="AU414" i="1" s="1"/>
  <c r="AT2426" i="1"/>
  <c r="AU2426" i="1" s="1"/>
  <c r="AT1482" i="1"/>
  <c r="AU1482" i="1" s="1"/>
  <c r="AT5005" i="1"/>
  <c r="AT4271" i="1"/>
  <c r="AT2099" i="1"/>
  <c r="AT43" i="1"/>
  <c r="AT1149" i="1"/>
  <c r="AU1149" i="1" s="1"/>
  <c r="AT4236" i="1"/>
  <c r="AT5202" i="1"/>
  <c r="AU5202" i="1" s="1"/>
  <c r="AT4594" i="1"/>
  <c r="AT4730" i="1"/>
  <c r="AU4730" i="1" s="1"/>
  <c r="AT5110" i="1"/>
  <c r="AT4920" i="1"/>
  <c r="AU4920" i="1" s="1"/>
  <c r="AT4308" i="1"/>
  <c r="AT2427" i="1"/>
  <c r="AU2427" i="1" s="1"/>
  <c r="AT4928" i="1"/>
  <c r="AU4928" i="1" s="1"/>
  <c r="AT439" i="1"/>
  <c r="AU439" i="1" s="1"/>
  <c r="AT5056" i="1"/>
  <c r="AU5056" i="1" s="1"/>
  <c r="AT415" i="1"/>
  <c r="AT749" i="1"/>
  <c r="AT1439" i="1"/>
  <c r="AT440" i="1"/>
  <c r="AU440" i="1" s="1"/>
  <c r="AT2100" i="1"/>
  <c r="AU2100" i="1" s="1"/>
  <c r="AT2747" i="1"/>
  <c r="AT2748" i="1"/>
  <c r="AU2748" i="1" s="1"/>
  <c r="AT4273" i="1"/>
  <c r="AT4981" i="1"/>
  <c r="AT2737" i="1"/>
  <c r="AT2738" i="1"/>
  <c r="AU2738" i="1" s="1"/>
  <c r="AT4596" i="1"/>
  <c r="AU4596" i="1" s="1"/>
  <c r="AT1150" i="1"/>
  <c r="AT4597" i="1"/>
  <c r="AT793" i="1"/>
  <c r="AT1518" i="1"/>
  <c r="AT4289" i="1"/>
  <c r="AT4456" i="1"/>
  <c r="AT1451" i="1"/>
  <c r="AT3892" i="1"/>
  <c r="AT3101" i="1"/>
  <c r="AT3660" i="1"/>
  <c r="AU3660" i="1" s="1"/>
  <c r="AT5236" i="1"/>
  <c r="AT10" i="1"/>
  <c r="AT1452" i="1"/>
  <c r="AU1452" i="1" s="1"/>
  <c r="AT1765" i="1"/>
  <c r="AT3413" i="1"/>
  <c r="AT4812" i="1"/>
  <c r="AT1766" i="1"/>
  <c r="AU1766" i="1" s="1"/>
  <c r="AT416" i="1"/>
  <c r="AU416" i="1" s="1"/>
  <c r="AT1453" i="1"/>
  <c r="AT417" i="1"/>
  <c r="AU417" i="1" s="1"/>
  <c r="AT1767" i="1"/>
  <c r="AU1767" i="1" s="1"/>
  <c r="AT403" i="1"/>
  <c r="AT1152" i="1"/>
  <c r="AT1454" i="1"/>
  <c r="AT825" i="1"/>
  <c r="AT4095" i="1"/>
  <c r="AU4095" i="1" s="1"/>
  <c r="AT1545" i="1"/>
  <c r="AT4096" i="1"/>
  <c r="AT44" i="1"/>
  <c r="AU44" i="1" s="1"/>
  <c r="AT62" i="1"/>
  <c r="AT5266" i="1"/>
  <c r="AT4601" i="1"/>
  <c r="AT5299" i="1"/>
  <c r="AU5299" i="1" s="1"/>
  <c r="AT4457" i="1"/>
  <c r="AU4457" i="1" s="1"/>
  <c r="AT3415" i="1"/>
  <c r="AT5316" i="1"/>
  <c r="AT781" i="1"/>
  <c r="AT3893" i="1"/>
  <c r="AU3893" i="1" s="1"/>
  <c r="AT4237" i="1"/>
  <c r="AT4731" i="1"/>
  <c r="AT1153" i="1"/>
  <c r="AU1153" i="1" s="1"/>
  <c r="AT4458" i="1"/>
  <c r="AU4458" i="1" s="1"/>
  <c r="AT4459" i="1"/>
  <c r="AT770" i="1"/>
  <c r="AT2751" i="1"/>
  <c r="AU2751" i="1" s="1"/>
  <c r="AT419" i="1"/>
  <c r="AU419" i="1" s="1"/>
  <c r="AT2117" i="1"/>
  <c r="AT3894" i="1"/>
  <c r="AT37" i="1"/>
  <c r="AT3662" i="1"/>
  <c r="AT782" i="1"/>
  <c r="AT4921" i="1"/>
  <c r="AT3895" i="1"/>
  <c r="AU3895" i="1" s="1"/>
  <c r="AT3881" i="1"/>
  <c r="AT420" i="1"/>
  <c r="AT5106" i="1"/>
  <c r="AT4097" i="1"/>
  <c r="AU4097" i="1" s="1"/>
  <c r="AT2103" i="1"/>
  <c r="AU2103" i="1" s="1"/>
  <c r="AT45" i="1"/>
  <c r="AT1455" i="1"/>
  <c r="AT1154" i="1"/>
  <c r="AU1154" i="1" s="1"/>
  <c r="AT5231" i="1"/>
  <c r="AT5006" i="1"/>
  <c r="AU5006" i="1" s="1"/>
  <c r="AT771" i="1"/>
  <c r="AU771" i="1" s="1"/>
  <c r="AT3663" i="1"/>
  <c r="AU3663" i="1" s="1"/>
  <c r="AT4922" i="1"/>
  <c r="AU4922" i="1" s="1"/>
  <c r="AT47" i="1"/>
  <c r="AT1768" i="1"/>
  <c r="AT3385" i="1"/>
  <c r="AU3385" i="1" s="1"/>
  <c r="AT1769" i="1"/>
  <c r="AT2752" i="1"/>
  <c r="AT3103" i="1"/>
  <c r="AT48" i="1"/>
  <c r="AU48" i="1" s="1"/>
  <c r="AT3896" i="1"/>
  <c r="AU3896" i="1" s="1"/>
  <c r="AT3664" i="1"/>
  <c r="AT3897" i="1"/>
  <c r="AU3897" i="1" s="1"/>
  <c r="AT3898" i="1"/>
  <c r="AU3898" i="1" s="1"/>
  <c r="AT4602" i="1"/>
  <c r="AT421" i="1"/>
  <c r="AU421" i="1" s="1"/>
  <c r="AT1155" i="1"/>
  <c r="AU1155" i="1" s="1"/>
  <c r="AT586" i="1"/>
  <c r="AU586" i="1" s="1"/>
  <c r="AT2753" i="1"/>
  <c r="AT3104" i="1"/>
  <c r="AT784" i="1"/>
  <c r="AU784" i="1" s="1"/>
  <c r="AT2104" i="1"/>
  <c r="AU2104" i="1" s="1"/>
  <c r="AT5270" i="1"/>
  <c r="AT2438" i="1"/>
  <c r="AT4274" i="1"/>
  <c r="AT785" i="1"/>
  <c r="AU785" i="1" s="1"/>
  <c r="AT2430" i="1"/>
  <c r="AU2430" i="1" s="1"/>
  <c r="AT4291" i="1"/>
  <c r="AT425" i="1"/>
  <c r="AU425" i="1" s="1"/>
  <c r="AT4813" i="1"/>
  <c r="AU4813" i="1" s="1"/>
  <c r="AT1157" i="1"/>
  <c r="AT3105" i="1"/>
  <c r="AT3665" i="1"/>
  <c r="AT427" i="1"/>
  <c r="AT4903" i="1"/>
  <c r="AU4903" i="1" s="1"/>
  <c r="AT71" i="1"/>
  <c r="AT4732" i="1"/>
  <c r="AT2105" i="1"/>
  <c r="AU2105" i="1" s="1"/>
  <c r="AT5016" i="1"/>
  <c r="AT786" i="1"/>
  <c r="AT3417" i="1"/>
  <c r="AT4098" i="1"/>
  <c r="AU4098" i="1" s="1"/>
  <c r="AT1141" i="1"/>
  <c r="AU1141" i="1" s="1"/>
  <c r="AT4982" i="1"/>
  <c r="AT4904" i="1"/>
  <c r="AT3666" i="1"/>
  <c r="AU3666" i="1" s="1"/>
  <c r="AT4460" i="1"/>
  <c r="AT1158" i="1"/>
  <c r="AT5057" i="1"/>
  <c r="AT4326" i="1"/>
  <c r="AU4326" i="1" s="1"/>
  <c r="AT3675" i="1"/>
  <c r="AU3675" i="1" s="1"/>
  <c r="AT1159" i="1"/>
  <c r="AT5258" i="1"/>
  <c r="AT464" i="1"/>
  <c r="AT2431" i="1"/>
  <c r="AT436" i="1"/>
  <c r="AT1160" i="1"/>
  <c r="AT4275" i="1"/>
  <c r="AT3106" i="1"/>
  <c r="AT4276" i="1"/>
  <c r="AT1456" i="1"/>
  <c r="AT3418" i="1"/>
  <c r="AU3418" i="1" s="1"/>
  <c r="AT3107" i="1"/>
  <c r="AU3107" i="1" s="1"/>
  <c r="AT49" i="1"/>
  <c r="AT4277" i="1"/>
  <c r="AT3667" i="1"/>
  <c r="AU3667" i="1" s="1"/>
  <c r="AT3108" i="1"/>
  <c r="AU3108" i="1" s="1"/>
  <c r="AT1497" i="1"/>
  <c r="AT1770" i="1"/>
  <c r="AT5306" i="1"/>
  <c r="AT3419" i="1"/>
  <c r="AT4833" i="1"/>
  <c r="AU4833" i="1" s="1"/>
  <c r="AT5112" i="1"/>
  <c r="AU5112" i="1" s="1"/>
  <c r="AT3899" i="1"/>
  <c r="AU3899" i="1" s="1"/>
  <c r="AT50" i="1"/>
  <c r="AU50" i="1" s="1"/>
  <c r="AT4461" i="1"/>
  <c r="AT2106" i="1"/>
  <c r="AT1457" i="1"/>
  <c r="AU1457" i="1" s="1"/>
  <c r="AT2119" i="1"/>
  <c r="AT1124" i="1"/>
  <c r="AT4099" i="1"/>
  <c r="AT5232" i="1"/>
  <c r="AU5232" i="1" s="1"/>
  <c r="AT4327" i="1"/>
  <c r="AT2754" i="1"/>
  <c r="AT3900" i="1"/>
  <c r="AT2755" i="1"/>
  <c r="AT3109" i="1"/>
  <c r="AU3109" i="1" s="1"/>
  <c r="AT437" i="1"/>
  <c r="AT4462" i="1"/>
  <c r="AT1161" i="1"/>
  <c r="AU1161" i="1" s="1"/>
  <c r="AT1162" i="1"/>
  <c r="AU1162" i="1" s="1"/>
  <c r="AT2432" i="1"/>
  <c r="AT4442" i="1"/>
  <c r="AT484" i="1"/>
  <c r="AU484" i="1" s="1"/>
  <c r="AT3668" i="1"/>
  <c r="AT2083" i="1"/>
  <c r="AT3669" i="1"/>
  <c r="AT4463" i="1"/>
  <c r="AT3757" i="1"/>
  <c r="AU3757" i="1" s="1"/>
  <c r="AT465" i="1"/>
  <c r="AT787" i="1"/>
  <c r="AT137" i="1"/>
  <c r="AU137" i="1" s="1"/>
  <c r="AT4464" i="1"/>
  <c r="AT4309" i="1"/>
  <c r="AT4603" i="1"/>
  <c r="AT4358" i="1"/>
  <c r="AU4358" i="1" s="1"/>
  <c r="AT182" i="1"/>
  <c r="AU182" i="1" s="1"/>
  <c r="AT4100" i="1"/>
  <c r="AT572" i="1"/>
  <c r="AT1208" i="1"/>
  <c r="AT788" i="1"/>
  <c r="AT1142" i="1"/>
  <c r="AT3903" i="1"/>
  <c r="AT5113" i="1"/>
  <c r="AU5113" i="1" s="1"/>
  <c r="AT1338" i="1"/>
  <c r="AU1338" i="1" s="1"/>
  <c r="AT2433" i="1"/>
  <c r="AT1125" i="1"/>
  <c r="AT72" i="1"/>
  <c r="AU72" i="1" s="1"/>
  <c r="AT2434" i="1"/>
  <c r="AT5154" i="1"/>
  <c r="AT3110" i="1"/>
  <c r="AT3420" i="1"/>
  <c r="AU3420" i="1" s="1"/>
  <c r="AT2108" i="1"/>
  <c r="AU2108" i="1" s="1"/>
  <c r="AT1163" i="1"/>
  <c r="AT789" i="1"/>
  <c r="AT4101" i="1"/>
  <c r="AT3670" i="1"/>
  <c r="AT5296" i="1"/>
  <c r="AT1164" i="1"/>
  <c r="AT3421" i="1"/>
  <c r="AT2757" i="1"/>
  <c r="AT4733" i="1"/>
  <c r="AT4604" i="1"/>
  <c r="AT3654" i="1"/>
  <c r="AU3654" i="1" s="1"/>
  <c r="AT1458" i="1"/>
  <c r="AU1458" i="1" s="1"/>
  <c r="AT1459" i="1"/>
  <c r="AT790" i="1"/>
  <c r="AT3422" i="1"/>
  <c r="AU3422" i="1" s="1"/>
  <c r="AT3423" i="1"/>
  <c r="AT791" i="1"/>
  <c r="AT1440" i="1"/>
  <c r="AU1440" i="1" s="1"/>
  <c r="AT1165" i="1"/>
  <c r="AU1165" i="1" s="1"/>
  <c r="AT1878" i="1"/>
  <c r="AT4084" i="1"/>
  <c r="AT1442" i="1"/>
  <c r="AT4279" i="1"/>
  <c r="AT5162" i="1"/>
  <c r="AU5162" i="1" s="1"/>
  <c r="AT1126" i="1"/>
  <c r="AT1772" i="1"/>
  <c r="AT3151" i="1"/>
  <c r="AU3151" i="1" s="1"/>
  <c r="AT4103" i="1"/>
  <c r="AT3424" i="1"/>
  <c r="AT3111" i="1"/>
  <c r="AT2109" i="1"/>
  <c r="AU2109" i="1" s="1"/>
  <c r="AT4375" i="1"/>
  <c r="AT1773" i="1"/>
  <c r="AT750" i="1"/>
  <c r="AU750" i="1" s="1"/>
  <c r="AT1460" i="1"/>
  <c r="AU1460" i="1" s="1"/>
  <c r="AT2722" i="1"/>
  <c r="AT1166" i="1"/>
  <c r="AT2111" i="1"/>
  <c r="AT442" i="1"/>
  <c r="AU442" i="1" s="1"/>
  <c r="AT1167" i="1"/>
  <c r="AU1167" i="1" s="1"/>
  <c r="AT1168" i="1"/>
  <c r="AT4467" i="1"/>
  <c r="AT2759" i="1"/>
  <c r="AT2760" i="1"/>
  <c r="AT1169" i="1"/>
  <c r="AT4606" i="1"/>
  <c r="AT3905" i="1"/>
  <c r="AU3905" i="1" s="1"/>
  <c r="AT1776" i="1"/>
  <c r="AU1776" i="1" s="1"/>
  <c r="AT2422" i="1"/>
  <c r="AT3425" i="1"/>
  <c r="AT4104" i="1"/>
  <c r="AU4104" i="1" s="1"/>
  <c r="AT4960" i="1"/>
  <c r="AT4468" i="1"/>
  <c r="AT4923" i="1"/>
  <c r="AT4924" i="1"/>
  <c r="AU4924" i="1" s="1"/>
  <c r="AT3426" i="1"/>
  <c r="AU3426" i="1" s="1"/>
  <c r="AT4280" i="1"/>
  <c r="AT5116" i="1"/>
  <c r="AT4281" i="1"/>
  <c r="AT4282" i="1"/>
  <c r="AT4905" i="1"/>
  <c r="AT4105" i="1"/>
  <c r="AT4607" i="1"/>
  <c r="AT4925" i="1"/>
  <c r="AT4612" i="1"/>
  <c r="AT4998" i="1"/>
  <c r="AT5117" i="1"/>
  <c r="AU5117" i="1" s="1"/>
  <c r="AT4469" i="1"/>
  <c r="AU4469" i="1" s="1"/>
  <c r="AT5259" i="1"/>
  <c r="AT3671" i="1"/>
  <c r="AT4608" i="1"/>
  <c r="AU4608" i="1" s="1"/>
  <c r="AT3427" i="1"/>
  <c r="AU3427" i="1" s="1"/>
  <c r="AT1774" i="1"/>
  <c r="AT4609" i="1"/>
  <c r="AT3907" i="1"/>
  <c r="AT2761" i="1"/>
  <c r="AT2436" i="1"/>
  <c r="AU2436" i="1" s="1"/>
  <c r="AT2113" i="1"/>
  <c r="AU2113" i="1" s="1"/>
  <c r="AT5295" i="1"/>
  <c r="AU5295" i="1" s="1"/>
  <c r="AT2762" i="1"/>
  <c r="AU2762" i="1" s="1"/>
  <c r="AT4106" i="1"/>
  <c r="AT4704" i="1"/>
  <c r="AT5025" i="1"/>
  <c r="AU5025" i="1" s="1"/>
  <c r="AT4470" i="1"/>
  <c r="AT4283" i="1"/>
  <c r="AT4926" i="1"/>
  <c r="AT1463" i="1"/>
  <c r="AU1463" i="1" s="1"/>
  <c r="AT4346" i="1"/>
  <c r="AT3428" i="1"/>
  <c r="AT3429" i="1"/>
  <c r="AT2114" i="1"/>
  <c r="AT4284" i="1"/>
  <c r="AT4107" i="1"/>
  <c r="AU4107" i="1" s="1"/>
  <c r="AT3152" i="1"/>
  <c r="AT3112" i="1"/>
  <c r="AT4108" i="1"/>
  <c r="AU4108" i="1" s="1"/>
  <c r="AT3430" i="1"/>
  <c r="AU3430" i="1" s="1"/>
  <c r="AT3883" i="1"/>
  <c r="AT3884" i="1"/>
  <c r="AU3884" i="1" s="1"/>
  <c r="AT3431" i="1"/>
  <c r="AT4328" i="1"/>
  <c r="AT4610" i="1"/>
  <c r="AT4471" i="1"/>
  <c r="AT4836" i="1"/>
  <c r="AT3113" i="1"/>
  <c r="AU3113" i="1" s="1"/>
  <c r="AT4472" i="1"/>
  <c r="AU4472" i="1" s="1"/>
  <c r="AT4285" i="1"/>
  <c r="AU4285" i="1" s="1"/>
  <c r="AT3114" i="1"/>
  <c r="AU3114" i="1" s="1"/>
  <c r="AT2115" i="1"/>
  <c r="AU2115" i="1" s="1"/>
  <c r="AT5008" i="1"/>
  <c r="AT2763" i="1"/>
  <c r="AT2437" i="1"/>
  <c r="AT3115" i="1"/>
  <c r="AU3115" i="1" s="1"/>
  <c r="AT4286" i="1"/>
  <c r="AT1170" i="1"/>
  <c r="AU1170" i="1" s="1"/>
  <c r="AT3432" i="1"/>
  <c r="AT2116" i="1"/>
  <c r="AT3116" i="1"/>
  <c r="AT2764" i="1"/>
  <c r="AT4929" i="1"/>
  <c r="AU4929" i="1" s="1"/>
  <c r="AT4287" i="1"/>
  <c r="AT3672" i="1"/>
  <c r="AT1879" i="1"/>
  <c r="AT4294" i="1"/>
  <c r="AU4294" i="1" s="1"/>
  <c r="AT3908" i="1"/>
  <c r="AT3909" i="1"/>
  <c r="AT2765" i="1"/>
  <c r="AT51" i="1"/>
  <c r="AT2475" i="1"/>
  <c r="AU2475" i="1" s="1"/>
  <c r="AT4835" i="1"/>
  <c r="AT4288" i="1"/>
  <c r="AU4288" i="1" s="1"/>
  <c r="AT3910" i="1"/>
  <c r="AU3910" i="1" s="1"/>
  <c r="AT3785" i="1"/>
  <c r="AT3673" i="1"/>
  <c r="AT4848" i="1"/>
  <c r="AT4290" i="1"/>
  <c r="AU4290" i="1" s="1"/>
  <c r="AT5213" i="1"/>
  <c r="AT2118" i="1"/>
  <c r="AT3117" i="1"/>
  <c r="AT3690" i="1"/>
  <c r="AU3690" i="1" s="1"/>
  <c r="AT1775" i="1"/>
  <c r="AT1171" i="1"/>
  <c r="AT4930" i="1"/>
  <c r="AU4930" i="1" s="1"/>
  <c r="AT5059" i="1"/>
  <c r="AU5059" i="1" s="1"/>
  <c r="AT2404" i="1"/>
  <c r="AU2404" i="1" s="1"/>
  <c r="AT3674" i="1"/>
  <c r="AT4984" i="1"/>
  <c r="AU4984" i="1" s="1"/>
  <c r="AT3433" i="1"/>
  <c r="AT2439" i="1"/>
  <c r="AT3911" i="1"/>
  <c r="AT2766" i="1"/>
  <c r="AT2440" i="1"/>
  <c r="AU2440" i="1" s="1"/>
  <c r="AT4292" i="1"/>
  <c r="AT2767" i="1"/>
  <c r="AT1172" i="1"/>
  <c r="AT1173" i="1"/>
  <c r="AU1173" i="1" s="1"/>
  <c r="AT3118" i="1"/>
  <c r="AT3434" i="1"/>
  <c r="AT1465" i="1"/>
  <c r="AT4293" i="1"/>
  <c r="AT794" i="1"/>
  <c r="AU794" i="1" s="1"/>
  <c r="AT3912" i="1"/>
  <c r="AU3912" i="1" s="1"/>
  <c r="AT4735" i="1"/>
  <c r="AT3676" i="1"/>
  <c r="AT52" i="1"/>
  <c r="AT1174" i="1"/>
  <c r="AT3435" i="1"/>
  <c r="AU3435" i="1" s="1"/>
  <c r="AT2768" i="1"/>
  <c r="AU2768" i="1" s="1"/>
  <c r="AT3677" i="1"/>
  <c r="AU3677" i="1" s="1"/>
  <c r="AT2769" i="1"/>
  <c r="AU2769" i="1" s="1"/>
  <c r="AT3913" i="1"/>
  <c r="AT3388" i="1"/>
  <c r="AT441" i="1"/>
  <c r="AU441" i="1" s="1"/>
  <c r="AT4611" i="1"/>
  <c r="AU4611" i="1" s="1"/>
  <c r="AT2441" i="1"/>
  <c r="AT3914" i="1"/>
  <c r="AT2120" i="1"/>
  <c r="AU2120" i="1" s="1"/>
  <c r="AT2770" i="1"/>
  <c r="AT2121" i="1"/>
  <c r="AT3915" i="1"/>
  <c r="AT2122" i="1"/>
  <c r="AT3119" i="1"/>
  <c r="AT2771" i="1"/>
  <c r="AT3436" i="1"/>
  <c r="AT4110" i="1"/>
  <c r="AT5156" i="1"/>
  <c r="AU5156" i="1" s="1"/>
  <c r="AT3759" i="1"/>
  <c r="AT698" i="1"/>
  <c r="AT2405" i="1"/>
  <c r="AU2405" i="1" s="1"/>
  <c r="AT2772" i="1"/>
  <c r="AT2123" i="1"/>
  <c r="AT3437" i="1"/>
  <c r="AT4111" i="1"/>
  <c r="AU4111" i="1" s="1"/>
  <c r="AT3120" i="1"/>
  <c r="AU3120" i="1" s="1"/>
  <c r="AT2999" i="1"/>
  <c r="AT4112" i="1"/>
  <c r="AU4112" i="1" s="1"/>
  <c r="AT1777" i="1"/>
  <c r="AU1777" i="1" s="1"/>
  <c r="AT53" i="1"/>
  <c r="AT3121" i="1"/>
  <c r="AT795" i="1"/>
  <c r="AU795" i="1" s="1"/>
  <c r="AT4123" i="1"/>
  <c r="AU4123" i="1" s="1"/>
  <c r="AT3916" i="1"/>
  <c r="AU3916" i="1" s="1"/>
  <c r="AT3438" i="1"/>
  <c r="AT2773" i="1"/>
  <c r="AT1726" i="1"/>
  <c r="AU1726" i="1" s="1"/>
  <c r="AT2774" i="1"/>
  <c r="AT2124" i="1"/>
  <c r="AT3917" i="1"/>
  <c r="AT404" i="1"/>
  <c r="AT2442" i="1"/>
  <c r="AU2442" i="1" s="1"/>
  <c r="AT2859" i="1"/>
  <c r="AU1466" i="1"/>
  <c r="AT1778" i="1"/>
  <c r="AU1778" i="1" s="1"/>
  <c r="AT2443" i="1"/>
  <c r="AT3122" i="1"/>
  <c r="AT3123" i="1"/>
  <c r="AT796" i="1"/>
  <c r="AU796" i="1" s="1"/>
  <c r="AT4837" i="1"/>
  <c r="AU4837" i="1" s="1"/>
  <c r="AT3439" i="1"/>
  <c r="AT3124" i="1"/>
  <c r="AT2444" i="1"/>
  <c r="AT2126" i="1"/>
  <c r="AT3678" i="1"/>
  <c r="AT3440" i="1"/>
  <c r="AT3679" i="1"/>
  <c r="AT443" i="1"/>
  <c r="AT3680" i="1"/>
  <c r="AT4473" i="1"/>
  <c r="AU4473" i="1" s="1"/>
  <c r="AT2775" i="1"/>
  <c r="AU2775" i="1" s="1"/>
  <c r="AT2776" i="1"/>
  <c r="AT4736" i="1"/>
  <c r="AT3681" i="1"/>
  <c r="AU3681" i="1" s="1"/>
  <c r="AT4427" i="1"/>
  <c r="AT2777" i="1"/>
  <c r="AT3682" i="1"/>
  <c r="AT5272" i="1"/>
  <c r="AT3125" i="1"/>
  <c r="AT2127" i="1"/>
  <c r="AT797" i="1"/>
  <c r="AT2128" i="1"/>
  <c r="AT3918" i="1"/>
  <c r="AU3918" i="1" s="1"/>
  <c r="AT2129" i="1"/>
  <c r="AT4295" i="1"/>
  <c r="AT3441" i="1"/>
  <c r="AU3441" i="1" s="1"/>
  <c r="AT1779" i="1"/>
  <c r="AU1779" i="1" s="1"/>
  <c r="AT2724" i="1"/>
  <c r="AT3126" i="1"/>
  <c r="AT3705" i="1"/>
  <c r="AU3705" i="1" s="1"/>
  <c r="AT2125" i="1"/>
  <c r="AU2125" i="1" s="1"/>
  <c r="AT2778" i="1"/>
  <c r="AT2130" i="1"/>
  <c r="AU2130" i="1" s="1"/>
  <c r="AT1780" i="1"/>
  <c r="AU1780" i="1" s="1"/>
  <c r="AT63" i="1"/>
  <c r="AT798" i="1"/>
  <c r="AT2131" i="1"/>
  <c r="AT1781" i="1"/>
  <c r="AT1782" i="1"/>
  <c r="AU1782" i="1" s="1"/>
  <c r="AT2445" i="1"/>
  <c r="AT5019" i="1"/>
  <c r="AT1468" i="1"/>
  <c r="AU1468" i="1" s="1"/>
  <c r="AT2779" i="1"/>
  <c r="AU2779" i="1" s="1"/>
  <c r="AT2446" i="1"/>
  <c r="AT1783" i="1"/>
  <c r="AT1144" i="1"/>
  <c r="AU1144" i="1" s="1"/>
  <c r="AT1620" i="1"/>
  <c r="AT2132" i="1"/>
  <c r="AT1469" i="1"/>
  <c r="AT3683" i="1"/>
  <c r="AT1470" i="1"/>
  <c r="AU1470" i="1" s="1"/>
  <c r="AT2780" i="1"/>
  <c r="AT3442" i="1"/>
  <c r="AT444" i="1"/>
  <c r="AU444" i="1" s="1"/>
  <c r="AT3127" i="1"/>
  <c r="AU3127" i="1" s="1"/>
  <c r="AT799" i="1"/>
  <c r="AT2447" i="1"/>
  <c r="AT1784" i="1"/>
  <c r="AU1784" i="1" s="1"/>
  <c r="AT3128" i="1"/>
  <c r="AU3128" i="1" s="1"/>
  <c r="AT3129" i="1"/>
  <c r="AT455" i="1"/>
  <c r="AT1443" i="1"/>
  <c r="AT2448" i="1"/>
  <c r="AT2781" i="1"/>
  <c r="AT405" i="1"/>
  <c r="AT1785" i="1"/>
  <c r="AU1785" i="1" s="1"/>
  <c r="AT56" i="1"/>
  <c r="AT2741" i="1"/>
  <c r="AT800" i="1"/>
  <c r="AT445" i="1"/>
  <c r="AU445" i="1" s="1"/>
  <c r="AT801" i="1"/>
  <c r="AU801" i="1" s="1"/>
  <c r="AT3684" i="1"/>
  <c r="AT3885" i="1"/>
  <c r="AT2792" i="1"/>
  <c r="AT3630" i="1"/>
  <c r="AT446" i="1"/>
  <c r="AT1145" i="1"/>
  <c r="AT2095" i="1"/>
  <c r="AT2450" i="1"/>
  <c r="AU2450" i="1" s="1"/>
  <c r="AT2451" i="1"/>
  <c r="AT772" i="1"/>
  <c r="AT5273" i="1"/>
  <c r="AU5273" i="1" s="1"/>
  <c r="AT3443" i="1"/>
  <c r="AU3443" i="1" s="1"/>
  <c r="AT4474" i="1"/>
  <c r="AT4648" i="1"/>
  <c r="AT4115" i="1"/>
  <c r="AU4115" i="1" s="1"/>
  <c r="AT3686" i="1"/>
  <c r="AT4475" i="1"/>
  <c r="AT4737" i="1"/>
  <c r="AT4116" i="1"/>
  <c r="AT5200" i="1"/>
  <c r="AT4839" i="1"/>
  <c r="AT3921" i="1"/>
  <c r="AT4840" i="1"/>
  <c r="AT5044" i="1"/>
  <c r="AU5044" i="1" s="1"/>
  <c r="AT5191" i="1"/>
  <c r="AT4389" i="1"/>
  <c r="AT4738" i="1"/>
  <c r="AU4738" i="1" s="1"/>
  <c r="AT4616" i="1"/>
  <c r="AT1471" i="1"/>
  <c r="AT5274" i="1"/>
  <c r="AT4118" i="1"/>
  <c r="AU4118" i="1" s="1"/>
  <c r="AT4296" i="1"/>
  <c r="AU4296" i="1" s="1"/>
  <c r="AT5276" i="1"/>
  <c r="AT4297" i="1"/>
  <c r="AU4297" i="1" s="1"/>
  <c r="AT5284" i="1"/>
  <c r="AU5284" i="1" s="1"/>
  <c r="AT3922" i="1"/>
  <c r="AT4617" i="1"/>
  <c r="AT5061" i="1"/>
  <c r="AT5192" i="1"/>
  <c r="AT4428" i="1"/>
  <c r="AU4428" i="1" s="1"/>
  <c r="AT5244" i="1"/>
  <c r="AT5193" i="1"/>
  <c r="AT5278" i="1"/>
  <c r="AU5278" i="1" s="1"/>
  <c r="AT5309" i="1"/>
  <c r="AU5309" i="1" s="1"/>
  <c r="AT4933" i="1"/>
  <c r="AT4841" i="1"/>
  <c r="AT5157" i="1"/>
  <c r="AT5254" i="1"/>
  <c r="AT1472" i="1"/>
  <c r="AT2134" i="1"/>
  <c r="AU2134" i="1" s="1"/>
  <c r="AT3688" i="1"/>
  <c r="AU3688" i="1" s="1"/>
  <c r="AT803" i="1"/>
  <c r="AT5214" i="1"/>
  <c r="AT5194" i="1"/>
  <c r="AT5223" i="1"/>
  <c r="AU5223" i="1" s="1"/>
  <c r="AT4476" i="1"/>
  <c r="AU4476" i="1" s="1"/>
  <c r="AT3131" i="1"/>
  <c r="AT5215" i="1"/>
  <c r="AT4618" i="1"/>
  <c r="AT5120" i="1"/>
  <c r="AT5256" i="1"/>
  <c r="AT4849" i="1"/>
  <c r="AT4298" i="1"/>
  <c r="AT5260" i="1"/>
  <c r="AT4934" i="1"/>
  <c r="AT5009" i="1"/>
  <c r="AU5009" i="1" s="1"/>
  <c r="AT5118" i="1"/>
  <c r="AU5118" i="1" s="1"/>
  <c r="AT5138" i="1"/>
  <c r="AT1473" i="1"/>
  <c r="AT2784" i="1"/>
  <c r="AT4120" i="1"/>
  <c r="AU4120" i="1" s="1"/>
  <c r="AT5237" i="1"/>
  <c r="AU5237" i="1" s="1"/>
  <c r="AT4842" i="1"/>
  <c r="AT4299" i="1"/>
  <c r="AT5210" i="1"/>
  <c r="AU5210" i="1" s="1"/>
  <c r="AT4637" i="1"/>
  <c r="AT4705" i="1"/>
  <c r="AT5261" i="1"/>
  <c r="AT3886" i="1"/>
  <c r="AT4706" i="1"/>
  <c r="AT5195" i="1"/>
  <c r="AT4843" i="1"/>
  <c r="AT4477" i="1"/>
  <c r="AU4477" i="1" s="1"/>
  <c r="AT3864" i="1"/>
  <c r="AU3864" i="1" s="1"/>
  <c r="AT805" i="1"/>
  <c r="AT2452" i="1"/>
  <c r="AT4300" i="1"/>
  <c r="AU4300" i="1" s="1"/>
  <c r="AT4264" i="1"/>
  <c r="AU4264" i="1" s="1"/>
  <c r="AT4815" i="1"/>
  <c r="AT5246" i="1"/>
  <c r="AT4121" i="1"/>
  <c r="AT4301" i="1"/>
  <c r="AT5196" i="1"/>
  <c r="AT5000" i="1"/>
  <c r="AT3766" i="1"/>
  <c r="AT60" i="1"/>
  <c r="AT449" i="1"/>
  <c r="AT3925" i="1"/>
  <c r="AT1788" i="1"/>
  <c r="AU1788" i="1" s="1"/>
  <c r="AT5285" i="1"/>
  <c r="AU5285" i="1" s="1"/>
  <c r="AT4613" i="1"/>
  <c r="AT4739" i="1"/>
  <c r="AT5267" i="1"/>
  <c r="AT4614" i="1"/>
  <c r="AT2423" i="1"/>
  <c r="AT4619" i="1"/>
  <c r="AT4620" i="1"/>
  <c r="AT3132" i="1"/>
  <c r="AT4987" i="1"/>
  <c r="AT2520" i="1"/>
  <c r="AT5303" i="1"/>
  <c r="AT5062" i="1"/>
  <c r="AU5062" i="1" s="1"/>
  <c r="AT2787" i="1"/>
  <c r="AT5262" i="1"/>
  <c r="AT5147" i="1"/>
  <c r="AU5147" i="1" s="1"/>
  <c r="AT5245" i="1"/>
  <c r="AU5245" i="1" s="1"/>
  <c r="AT2788" i="1"/>
  <c r="AT4935" i="1"/>
  <c r="AT3445" i="1"/>
  <c r="AU3445" i="1" s="1"/>
  <c r="AT4513" i="1"/>
  <c r="AT1474" i="1"/>
  <c r="AT4844" i="1"/>
  <c r="AT3926" i="1"/>
  <c r="AU3926" i="1" s="1"/>
  <c r="AT5064" i="1"/>
  <c r="AU5064" i="1" s="1"/>
  <c r="AT4845" i="1"/>
  <c r="AT5088" i="1"/>
  <c r="AT4846" i="1"/>
  <c r="AT2137" i="1"/>
  <c r="AT3446" i="1"/>
  <c r="AT3927" i="1"/>
  <c r="AT450" i="1"/>
  <c r="AT3447" i="1"/>
  <c r="AT5216" i="1"/>
  <c r="AT3410" i="1"/>
  <c r="AT5063" i="1"/>
  <c r="AU5063" i="1" s="1"/>
  <c r="AT5121" i="1"/>
  <c r="AU5121" i="1" s="1"/>
  <c r="AT1790" i="1"/>
  <c r="AT4302" i="1"/>
  <c r="AT4621" i="1"/>
  <c r="AU4621" i="1" s="1"/>
  <c r="AT451" i="1"/>
  <c r="AT4776" i="1"/>
  <c r="AT1475" i="1"/>
  <c r="AT5275" i="1"/>
  <c r="AT1476" i="1"/>
  <c r="AT4740" i="1"/>
  <c r="AT4741" i="1"/>
  <c r="AT3919" i="1"/>
  <c r="AU3919" i="1" s="1"/>
  <c r="AT3448" i="1"/>
  <c r="AU3448" i="1" s="1"/>
  <c r="AT5184" i="1"/>
  <c r="AT3449" i="1"/>
  <c r="AT3930" i="1"/>
  <c r="AU3930" i="1" s="1"/>
  <c r="AT4304" i="1"/>
  <c r="AU4304" i="1" s="1"/>
  <c r="AT812" i="1"/>
  <c r="AT1467" i="1"/>
  <c r="AT4615" i="1"/>
  <c r="AT4936" i="1"/>
  <c r="AU4936" i="1" s="1"/>
  <c r="AT4305" i="1"/>
  <c r="AT751" i="1"/>
  <c r="AT752" i="1"/>
  <c r="AT4624" i="1"/>
  <c r="AT2454" i="1"/>
  <c r="AT813" i="1"/>
  <c r="AT4990" i="1"/>
  <c r="AU4990" i="1" s="1"/>
  <c r="AT4266" i="1"/>
  <c r="AU4266" i="1" s="1"/>
  <c r="AT2455" i="1"/>
  <c r="AT1147" i="1"/>
  <c r="AT5313" i="1"/>
  <c r="AU5313" i="1" s="1"/>
  <c r="AT4331" i="1"/>
  <c r="AT3450" i="1"/>
  <c r="AT4113" i="1"/>
  <c r="AT1478" i="1"/>
  <c r="AT2498" i="1"/>
  <c r="AU2498" i="1" s="1"/>
  <c r="AT2790" i="1"/>
  <c r="AT1791" i="1"/>
  <c r="AT54" i="1"/>
  <c r="AT2138" i="1"/>
  <c r="AU2138" i="1" s="1"/>
  <c r="AT4126" i="1"/>
  <c r="AT4136" i="1"/>
  <c r="AT452" i="1"/>
  <c r="AU452" i="1" s="1"/>
  <c r="AT814" i="1"/>
  <c r="AT1479" i="1"/>
  <c r="AT1480" i="1"/>
  <c r="AT3482" i="1"/>
  <c r="AU3482" i="1" s="1"/>
  <c r="AT1180" i="1"/>
  <c r="AT11" i="1"/>
  <c r="AT556" i="1"/>
  <c r="AT66" i="1"/>
  <c r="AT1175" i="1"/>
  <c r="AU1175" i="1" s="1"/>
  <c r="AT2328" i="1"/>
  <c r="AT2201" i="1"/>
  <c r="AT1792" i="1"/>
  <c r="AT2140" i="1"/>
  <c r="AU2140" i="1" s="1"/>
  <c r="AT827" i="1"/>
  <c r="AT3451" i="1"/>
  <c r="AT1181" i="1"/>
  <c r="AU1181" i="1" s="1"/>
  <c r="AT2791" i="1"/>
  <c r="AU2791" i="1" s="1"/>
  <c r="AT453" i="1"/>
  <c r="AT1078" i="1"/>
  <c r="AT454" i="1"/>
  <c r="AU454" i="1" s="1"/>
  <c r="AT1483" i="1"/>
  <c r="AU1483" i="1" s="1"/>
  <c r="AT1793" i="1"/>
  <c r="AT4708" i="1"/>
  <c r="AT2456" i="1"/>
  <c r="AU2456" i="1" s="1"/>
  <c r="AT2396" i="1"/>
  <c r="AT3575" i="1"/>
  <c r="AT4124" i="1"/>
  <c r="AT3366" i="1"/>
  <c r="AT4745" i="1"/>
  <c r="AU4745" i="1" s="1"/>
  <c r="AT815" i="1"/>
  <c r="AT3920" i="1"/>
  <c r="AT3464" i="1"/>
  <c r="AT1182" i="1"/>
  <c r="AU1182" i="1" s="1"/>
  <c r="AT4310" i="1"/>
  <c r="AT3452" i="1"/>
  <c r="AT1445" i="1"/>
  <c r="AT3657" i="1"/>
  <c r="AU3657" i="1" s="1"/>
  <c r="AT2141" i="1"/>
  <c r="AT5235" i="1"/>
  <c r="AT3691" i="1"/>
  <c r="AU3691" i="1" s="1"/>
  <c r="AT64" i="1"/>
  <c r="AU64" i="1" s="1"/>
  <c r="AT5317" i="1"/>
  <c r="AT5263" i="1"/>
  <c r="AT2142" i="1"/>
  <c r="AU2142" i="1" s="1"/>
  <c r="AT65" i="1"/>
  <c r="AT4649" i="1"/>
  <c r="AT816" i="1"/>
  <c r="AT3134" i="1"/>
  <c r="AT4239" i="1"/>
  <c r="AU4239" i="1" s="1"/>
  <c r="AT1446" i="1"/>
  <c r="AT55" i="1"/>
  <c r="AT4311" i="1"/>
  <c r="AU4311" i="1" s="1"/>
  <c r="AT817" i="1"/>
  <c r="AU817" i="1" s="1"/>
  <c r="AT1484" i="1"/>
  <c r="AT1393" i="1"/>
  <c r="AT1485" i="1"/>
  <c r="AU1485" i="1" s="1"/>
  <c r="AT4850" i="1"/>
  <c r="AT4125" i="1"/>
  <c r="AT1486" i="1"/>
  <c r="AT1794" i="1"/>
  <c r="AU1794" i="1" s="1"/>
  <c r="AT1447" i="1"/>
  <c r="AU1447" i="1" s="1"/>
  <c r="AT5308" i="1"/>
  <c r="AT1760" i="1"/>
  <c r="AU1760" i="1" s="1"/>
  <c r="AT4127" i="1"/>
  <c r="AU4127" i="1" s="1"/>
  <c r="AT997" i="1"/>
  <c r="AT1795" i="1"/>
  <c r="AT1918" i="1"/>
  <c r="AT3890" i="1"/>
  <c r="AT1183" i="1"/>
  <c r="AU1183" i="1" s="1"/>
  <c r="AT2793" i="1"/>
  <c r="AT456" i="1"/>
  <c r="AT3135" i="1"/>
  <c r="AU3135" i="1" s="1"/>
  <c r="AT4746" i="1"/>
  <c r="AT5304" i="1"/>
  <c r="AT5264" i="1"/>
  <c r="AT3136" i="1"/>
  <c r="AU3136" i="1" s="1"/>
  <c r="AT4130" i="1"/>
  <c r="AT5081" i="1"/>
  <c r="AT5072" i="1"/>
  <c r="AT5066" i="1"/>
  <c r="AT4625" i="1"/>
  <c r="AT2458" i="1"/>
  <c r="AT4626" i="1"/>
  <c r="AT5247" i="1"/>
  <c r="AT4211" i="1"/>
  <c r="AT5067" i="1"/>
  <c r="AT4654" i="1"/>
  <c r="AU4654" i="1" s="1"/>
  <c r="AT4817" i="1"/>
  <c r="AU4817" i="1" s="1"/>
  <c r="AT4937" i="1"/>
  <c r="AT5158" i="1"/>
  <c r="AT5010" i="1"/>
  <c r="AT4947" i="1"/>
  <c r="AT4313" i="1"/>
  <c r="AU4313" i="1" s="1"/>
  <c r="AT3137" i="1"/>
  <c r="AT3659" i="1"/>
  <c r="AU3659" i="1" s="1"/>
  <c r="AT5159" i="1"/>
  <c r="AU5159" i="1" s="1"/>
  <c r="AT4748" i="1"/>
  <c r="AU4748" i="1" s="1"/>
  <c r="AT5065" i="1"/>
  <c r="AT4128" i="1"/>
  <c r="AU4128" i="1" s="1"/>
  <c r="AT4851" i="1"/>
  <c r="AU4851" i="1" s="1"/>
  <c r="AT5228" i="1"/>
  <c r="AU5228" i="1" s="1"/>
  <c r="AT4627" i="1"/>
  <c r="AT5248" i="1"/>
  <c r="AT3454" i="1"/>
  <c r="AT4655" i="1"/>
  <c r="AT4314" i="1"/>
  <c r="AT4129" i="1"/>
  <c r="AT4992" i="1"/>
  <c r="AU4992" i="1" s="1"/>
  <c r="AT4749" i="1"/>
  <c r="AU4749" i="1" s="1"/>
  <c r="AT5218" i="1"/>
  <c r="AU5218" i="1" s="1"/>
  <c r="AT5197" i="1"/>
  <c r="AT5124" i="1"/>
  <c r="AT2457" i="1"/>
  <c r="AT4747" i="1"/>
  <c r="AU4747" i="1" s="1"/>
  <c r="AT4478" i="1"/>
  <c r="AT4938" i="1"/>
  <c r="AT4114" i="1"/>
  <c r="AT5148" i="1"/>
  <c r="AU5148" i="1" s="1"/>
  <c r="AT4520" i="1"/>
  <c r="AT3138" i="1"/>
  <c r="AT3693" i="1"/>
  <c r="AT4312" i="1"/>
  <c r="AU4312" i="1" s="1"/>
  <c r="AT4479" i="1"/>
  <c r="AT4908" i="1"/>
  <c r="AT4316" i="1"/>
  <c r="AT2146" i="1"/>
  <c r="AU2146" i="1" s="1"/>
  <c r="AT5189" i="1"/>
  <c r="AU5189" i="1" s="1"/>
  <c r="AT2449" i="1"/>
  <c r="AT3632" i="1"/>
  <c r="AT4852" i="1"/>
  <c r="AU4852" i="1" s="1"/>
  <c r="AT2155" i="1"/>
  <c r="AT5160" i="1"/>
  <c r="AU5160" i="1" s="1"/>
  <c r="AT1729" i="1"/>
  <c r="AU1729" i="1" s="1"/>
  <c r="AT4455" i="1"/>
  <c r="AU4455" i="1" s="1"/>
  <c r="AT2827" i="1"/>
  <c r="AT753" i="1"/>
  <c r="AT4628" i="1"/>
  <c r="AT4164" i="1"/>
  <c r="AU4164" i="1" s="1"/>
  <c r="AT4752" i="1"/>
  <c r="AU4752" i="1" s="1"/>
  <c r="AT2147" i="1"/>
  <c r="AT5027" i="1"/>
  <c r="AT4480" i="1"/>
  <c r="AU4480" i="1" s="1"/>
  <c r="AT3695" i="1"/>
  <c r="AT3931" i="1"/>
  <c r="AT3140" i="1"/>
  <c r="AU3140" i="1" s="1"/>
  <c r="AT2148" i="1"/>
  <c r="AU2148" i="1" s="1"/>
  <c r="AT4855" i="1"/>
  <c r="AU4855" i="1" s="1"/>
  <c r="AT3932" i="1"/>
  <c r="AT5249" i="1"/>
  <c r="AT5074" i="1"/>
  <c r="AT1798" i="1"/>
  <c r="AT4270" i="1"/>
  <c r="AT4629" i="1"/>
  <c r="AT4359" i="1"/>
  <c r="AU4359" i="1" s="1"/>
  <c r="AT5068" i="1"/>
  <c r="AT2133" i="1"/>
  <c r="AT3933" i="1"/>
  <c r="AT1487" i="1"/>
  <c r="AU1487" i="1" s="1"/>
  <c r="AT2149" i="1"/>
  <c r="AT1488" i="1"/>
  <c r="AT3141" i="1"/>
  <c r="AT3633" i="1"/>
  <c r="AT2794" i="1"/>
  <c r="AU2794" i="1" s="1"/>
  <c r="AT76" i="1"/>
  <c r="AT1187" i="1"/>
  <c r="AT3456" i="1"/>
  <c r="AU3456" i="1" s="1"/>
  <c r="AT2464" i="1"/>
  <c r="AU2464" i="1" s="1"/>
  <c r="AT2465" i="1"/>
  <c r="AT4319" i="1"/>
  <c r="AT3696" i="1"/>
  <c r="AU3696" i="1" s="1"/>
  <c r="AT3934" i="1"/>
  <c r="AT67" i="1"/>
  <c r="AT5219" i="1"/>
  <c r="AT3935" i="1"/>
  <c r="AU3935" i="1" s="1"/>
  <c r="AT3142" i="1"/>
  <c r="AT1801" i="1"/>
  <c r="AT3697" i="1"/>
  <c r="AT2150" i="1"/>
  <c r="AT5125" i="1"/>
  <c r="AT3143" i="1"/>
  <c r="AT457" i="1"/>
  <c r="AT2829" i="1"/>
  <c r="AT819" i="1"/>
  <c r="AT3936" i="1"/>
  <c r="AU3936" i="1" s="1"/>
  <c r="AT3698" i="1"/>
  <c r="AU3698" i="1" s="1"/>
  <c r="AT3699" i="1"/>
  <c r="AU3699" i="1" s="1"/>
  <c r="AT4593" i="1"/>
  <c r="AT1802" i="1"/>
  <c r="AU1802" i="1" s="1"/>
  <c r="AT5060" i="1"/>
  <c r="AU5060" i="1" s="1"/>
  <c r="AT4165" i="1"/>
  <c r="AU4165" i="1" s="1"/>
  <c r="AT3177" i="1"/>
  <c r="AT4909" i="1"/>
  <c r="AT4240" i="1"/>
  <c r="AT2797" i="1"/>
  <c r="AU2797" i="1" s="1"/>
  <c r="AT1803" i="1"/>
  <c r="AU1803" i="1" s="1"/>
  <c r="AT1489" i="1"/>
  <c r="AT4481" i="1"/>
  <c r="AT2151" i="1"/>
  <c r="AU2151" i="1" s="1"/>
  <c r="AT4633" i="1"/>
  <c r="AU4633" i="1" s="1"/>
  <c r="AT4131" i="1"/>
  <c r="AT3504" i="1"/>
  <c r="AT3700" i="1"/>
  <c r="AT2143" i="1"/>
  <c r="AU2143" i="1" s="1"/>
  <c r="AT1490" i="1"/>
  <c r="AT5271" i="1"/>
  <c r="AT3144" i="1"/>
  <c r="AU3144" i="1" s="1"/>
  <c r="AT5069" i="1"/>
  <c r="AT3457" i="1"/>
  <c r="AT2468" i="1"/>
  <c r="AU2468" i="1" s="1"/>
  <c r="AT462" i="1"/>
  <c r="AU462" i="1" s="1"/>
  <c r="AT4754" i="1"/>
  <c r="AT2469" i="1"/>
  <c r="AT3145" i="1"/>
  <c r="AT2798" i="1"/>
  <c r="AT468" i="1"/>
  <c r="AT1491" i="1"/>
  <c r="AT506" i="1"/>
  <c r="AT4931" i="1"/>
  <c r="AT4939" i="1"/>
  <c r="AT4856" i="1"/>
  <c r="AU4856" i="1" s="1"/>
  <c r="AT4635" i="1"/>
  <c r="AU4635" i="1" s="1"/>
  <c r="AT1804" i="1"/>
  <c r="AU1804" i="1" s="1"/>
  <c r="AT4838" i="1"/>
  <c r="AU4838" i="1" s="1"/>
  <c r="AT820" i="1"/>
  <c r="AT4332" i="1"/>
  <c r="AT3786" i="1"/>
  <c r="AU3786" i="1" s="1"/>
  <c r="AT3453" i="1"/>
  <c r="AT3726" i="1"/>
  <c r="AT2470" i="1"/>
  <c r="AT463" i="1"/>
  <c r="AU463" i="1" s="1"/>
  <c r="AT3459" i="1"/>
  <c r="AT3937" i="1"/>
  <c r="AT1805" i="1"/>
  <c r="AT4321" i="1"/>
  <c r="AT2156" i="1"/>
  <c r="AT3939" i="1"/>
  <c r="AT2471" i="1"/>
  <c r="AT2799" i="1"/>
  <c r="AT69" i="1"/>
  <c r="AU69" i="1" s="1"/>
  <c r="AT1492" i="1"/>
  <c r="AT5161" i="1"/>
  <c r="AU5161" i="1" s="1"/>
  <c r="AT1806" i="1"/>
  <c r="AU1806" i="1" s="1"/>
  <c r="AT1520" i="1"/>
  <c r="AT821" i="1"/>
  <c r="AU821" i="1" s="1"/>
  <c r="AT822" i="1"/>
  <c r="AU822" i="1" s="1"/>
  <c r="AT1730" i="1"/>
  <c r="AU1730" i="1" s="1"/>
  <c r="AT2809" i="1"/>
  <c r="AT2746" i="1"/>
  <c r="AT2864" i="1"/>
  <c r="AT2800" i="1"/>
  <c r="AT3701" i="1"/>
  <c r="AT1763" i="1"/>
  <c r="AT4863" i="1"/>
  <c r="AT2726" i="1"/>
  <c r="AT1193" i="1"/>
  <c r="AU1193" i="1" s="1"/>
  <c r="AT3505" i="1"/>
  <c r="AT2144" i="1"/>
  <c r="AU2144" i="1" s="1"/>
  <c r="AT4333" i="1"/>
  <c r="AU4333" i="1" s="1"/>
  <c r="AT4324" i="1"/>
  <c r="AU4324" i="1" s="1"/>
  <c r="AT1493" i="1"/>
  <c r="AT3178" i="1"/>
  <c r="AT3147" i="1"/>
  <c r="AU3147" i="1" s="1"/>
  <c r="AT2085" i="1"/>
  <c r="AU2085" i="1" s="1"/>
  <c r="AT70" i="1"/>
  <c r="AT2801" i="1"/>
  <c r="AT2802" i="1"/>
  <c r="AT3460" i="1"/>
  <c r="AU3460" i="1" s="1"/>
  <c r="AT2472" i="1"/>
  <c r="AT1808" i="1"/>
  <c r="AT2473" i="1"/>
  <c r="AT5014" i="1"/>
  <c r="AU5014" i="1" s="1"/>
  <c r="AT5289" i="1"/>
  <c r="AT4134" i="1"/>
  <c r="AU4134" i="1" s="1"/>
  <c r="AT3466" i="1"/>
  <c r="AU3466" i="1" s="1"/>
  <c r="AT4760" i="1"/>
  <c r="AT1291" i="1"/>
  <c r="AU1291" i="1" s="1"/>
  <c r="AT5046" i="1"/>
  <c r="AU5046" i="1" s="1"/>
  <c r="AT5070" i="1"/>
  <c r="AU5070" i="1" s="1"/>
  <c r="AT3702" i="1"/>
  <c r="AT1184" i="1"/>
  <c r="AU1184" i="1" s="1"/>
  <c r="AT824" i="1"/>
  <c r="AU824" i="1" s="1"/>
  <c r="AT3148" i="1"/>
  <c r="AU3148" i="1" s="1"/>
  <c r="AT3149" i="1"/>
  <c r="AT4135" i="1"/>
  <c r="AU4135" i="1" s="1"/>
  <c r="AT2478" i="1"/>
  <c r="AU2478" i="1" s="1"/>
  <c r="AT1796" i="1"/>
  <c r="AU1796" i="1" s="1"/>
  <c r="AT3261" i="1"/>
  <c r="AU3261" i="1" s="1"/>
  <c r="AT3461" i="1"/>
  <c r="AT2803" i="1"/>
  <c r="AT4138" i="1"/>
  <c r="AU4138" i="1" s="1"/>
  <c r="AT1881" i="1"/>
  <c r="AU1881" i="1" s="1"/>
  <c r="AT2782" i="1"/>
  <c r="AT2804" i="1"/>
  <c r="AT3150" i="1"/>
  <c r="AU3150" i="1" s="1"/>
  <c r="AT754" i="1"/>
  <c r="AU754" i="1" s="1"/>
  <c r="AT1496" i="1"/>
  <c r="AT4857" i="1"/>
  <c r="AT1194" i="1"/>
  <c r="AT4325" i="1"/>
  <c r="AT2570" i="1"/>
  <c r="AT2459" i="1"/>
  <c r="AT3412" i="1"/>
  <c r="AT542" i="1"/>
  <c r="AT3455" i="1"/>
  <c r="AT1195" i="1"/>
  <c r="AT4761" i="1"/>
  <c r="AU4761" i="1" s="1"/>
  <c r="AT1521" i="1"/>
  <c r="AT73" i="1"/>
  <c r="AT3462" i="1"/>
  <c r="AT388" i="1"/>
  <c r="AU388" i="1" s="1"/>
  <c r="AT3307" i="1"/>
  <c r="AT1196" i="1"/>
  <c r="AT2152" i="1"/>
  <c r="AT3941" i="1"/>
  <c r="AU3941" i="1" s="1"/>
  <c r="AT2474" i="1"/>
  <c r="AT1197" i="1"/>
  <c r="AT2805" i="1"/>
  <c r="AT1810" i="1"/>
  <c r="AU1810" i="1" s="1"/>
  <c r="AT5076" i="1"/>
  <c r="AU5076" i="1" s="1"/>
  <c r="AT4636" i="1"/>
  <c r="AT5071" i="1"/>
  <c r="AU5071" i="1" s="1"/>
  <c r="AT5163" i="1"/>
  <c r="AU5163" i="1" s="1"/>
  <c r="AT2153" i="1"/>
  <c r="AT4819" i="1"/>
  <c r="AU4819" i="1" s="1"/>
  <c r="AT4329" i="1"/>
  <c r="AU4329" i="1" s="1"/>
  <c r="AT4941" i="1"/>
  <c r="AU4941" i="1" s="1"/>
  <c r="AT466" i="1"/>
  <c r="AT2154" i="1"/>
  <c r="AT3942" i="1"/>
  <c r="AT1811" i="1"/>
  <c r="AT74" i="1"/>
  <c r="AT4094" i="1"/>
  <c r="AT3703" i="1"/>
  <c r="AT3704" i="1"/>
  <c r="AT4330" i="1"/>
  <c r="AU4330" i="1" s="1"/>
  <c r="AT75" i="1"/>
  <c r="AT1812" i="1"/>
  <c r="AT2974" i="1"/>
  <c r="AU2974" i="1" s="1"/>
  <c r="AT3943" i="1"/>
  <c r="AT2806" i="1"/>
  <c r="AT1274" i="1"/>
  <c r="AT1198" i="1"/>
  <c r="AU1198" i="1" s="1"/>
  <c r="AT3706" i="1"/>
  <c r="AT3153" i="1"/>
  <c r="AT826" i="1"/>
  <c r="AT1498" i="1"/>
  <c r="AT2476" i="1"/>
  <c r="AU2476" i="1" s="1"/>
  <c r="AT4483" i="1"/>
  <c r="AT1813" i="1"/>
  <c r="AT467" i="1"/>
  <c r="AT4952" i="1"/>
  <c r="AT5220" i="1"/>
  <c r="AT3154" i="1"/>
  <c r="AT2807" i="1"/>
  <c r="AT5297" i="1"/>
  <c r="AT4762" i="1"/>
  <c r="AU4762" i="1" s="1"/>
  <c r="AT5290" i="1"/>
  <c r="AU5290" i="1" s="1"/>
  <c r="AT1814" i="1"/>
  <c r="AU1814" i="1" s="1"/>
  <c r="AT3463" i="1"/>
  <c r="AU3463" i="1" s="1"/>
  <c r="AT4315" i="1"/>
  <c r="AT4191" i="1"/>
  <c r="AT4942" i="1"/>
  <c r="AU4942" i="1" s="1"/>
  <c r="AT3396" i="1"/>
  <c r="AU3396" i="1" s="1"/>
  <c r="AT2460" i="1"/>
  <c r="AT3871" i="1"/>
  <c r="AT4716" i="1"/>
  <c r="AU4716" i="1" s="1"/>
  <c r="AT3707" i="1"/>
  <c r="AU3707" i="1" s="1"/>
  <c r="AT4484" i="1"/>
  <c r="AT2808" i="1"/>
  <c r="AT2157" i="1"/>
  <c r="AT5250" i="1"/>
  <c r="AU5250" i="1" s="1"/>
  <c r="AT3639" i="1"/>
  <c r="AT2145" i="1"/>
  <c r="AT3155" i="1"/>
  <c r="AT2158" i="1"/>
  <c r="AT2477" i="1"/>
  <c r="AT1815" i="1"/>
  <c r="AT4638" i="1"/>
  <c r="AT3465" i="1"/>
  <c r="AT4137" i="1"/>
  <c r="AU4137" i="1" s="1"/>
  <c r="AT3685" i="1"/>
  <c r="AU3685" i="1" s="1"/>
  <c r="AT4750" i="1"/>
  <c r="AU4750" i="1" s="1"/>
  <c r="AT3708" i="1"/>
  <c r="AU3708" i="1" s="1"/>
  <c r="AT77" i="1"/>
  <c r="AT3467" i="1"/>
  <c r="AU3467" i="1" s="1"/>
  <c r="AT1499" i="1"/>
  <c r="AU1499" i="1" s="1"/>
  <c r="AT3944" i="1"/>
  <c r="AT910" i="1"/>
  <c r="AU910" i="1" s="1"/>
  <c r="AT3468" i="1"/>
  <c r="AU3468" i="1" s="1"/>
  <c r="AT4139" i="1"/>
  <c r="AU4139" i="1" s="1"/>
  <c r="AT486" i="1"/>
  <c r="AU486" i="1" s="1"/>
  <c r="AT1733" i="1"/>
  <c r="AT2830" i="1"/>
  <c r="AT3709" i="1"/>
  <c r="AU3709" i="1" s="1"/>
  <c r="AT5132" i="1"/>
  <c r="AU5132" i="1" s="1"/>
  <c r="AT4166" i="1"/>
  <c r="AT5251" i="1"/>
  <c r="AT5252" i="1"/>
  <c r="AU5252" i="1" s="1"/>
  <c r="AT3469" i="1"/>
  <c r="AU3469" i="1" s="1"/>
  <c r="AT4751" i="1"/>
  <c r="AT1500" i="1"/>
  <c r="AT3692" i="1"/>
  <c r="AU3692" i="1" s="1"/>
  <c r="AT4140" i="1"/>
  <c r="AT4334" i="1"/>
  <c r="AU4334" i="1" s="1"/>
  <c r="AT4641" i="1"/>
  <c r="AU4641" i="1" s="1"/>
  <c r="AT78" i="1"/>
  <c r="AU78" i="1" s="1"/>
  <c r="AT3945" i="1"/>
  <c r="AT3156" i="1"/>
  <c r="AT4535" i="1"/>
  <c r="AT4335" i="1"/>
  <c r="AT2479" i="1"/>
  <c r="AT4141" i="1"/>
  <c r="AT1429" i="1"/>
  <c r="AT3710" i="1"/>
  <c r="AT3157" i="1"/>
  <c r="AU3157" i="1" s="1"/>
  <c r="AT4485" i="1"/>
  <c r="AT2481" i="1"/>
  <c r="AU2481" i="1" s="1"/>
  <c r="AT3471" i="1"/>
  <c r="AU3471" i="1" s="1"/>
  <c r="AT3158" i="1"/>
  <c r="AT4142" i="1"/>
  <c r="AU4142" i="1" s="1"/>
  <c r="AT2159" i="1"/>
  <c r="AU2159" i="1" s="1"/>
  <c r="AT4870" i="1"/>
  <c r="AU4870" i="1" s="1"/>
  <c r="AT4763" i="1"/>
  <c r="AU4763" i="1" s="1"/>
  <c r="AT2483" i="1"/>
  <c r="AT2810" i="1"/>
  <c r="AT3472" i="1"/>
  <c r="AU3472" i="1" s="1"/>
  <c r="AT2831" i="1"/>
  <c r="AU2831" i="1" s="1"/>
  <c r="AT1550" i="1"/>
  <c r="AT3100" i="1"/>
  <c r="AT4117" i="1"/>
  <c r="AT122" i="1"/>
  <c r="AT829" i="1"/>
  <c r="AT4143" i="1"/>
  <c r="AT3946" i="1"/>
  <c r="AT3947" i="1"/>
  <c r="AT1816" i="1"/>
  <c r="AU1816" i="1" s="1"/>
  <c r="AT4487" i="1"/>
  <c r="AU4487" i="1" s="1"/>
  <c r="AT3948" i="1"/>
  <c r="AU3948" i="1" s="1"/>
  <c r="AT4336" i="1"/>
  <c r="AT5207" i="1"/>
  <c r="AU5207" i="1" s="1"/>
  <c r="AT4858" i="1"/>
  <c r="AU4858" i="1" s="1"/>
  <c r="AT4337" i="1"/>
  <c r="AU4337" i="1" s="1"/>
  <c r="AT470" i="1"/>
  <c r="AT3814" i="1"/>
  <c r="AU3814" i="1" s="1"/>
  <c r="AT2812" i="1"/>
  <c r="AU2812" i="1" s="1"/>
  <c r="AT3159" i="1"/>
  <c r="AU3159" i="1" s="1"/>
  <c r="AT1817" i="1"/>
  <c r="AU1817" i="1" s="1"/>
  <c r="AT471" i="1"/>
  <c r="AT1503" i="1"/>
  <c r="AT1504" i="1"/>
  <c r="AT2486" i="1"/>
  <c r="AT2487" i="1"/>
  <c r="AT2488" i="1"/>
  <c r="AT4272" i="1"/>
  <c r="AT3949" i="1"/>
  <c r="AU3949" i="1" s="1"/>
  <c r="AT3160" i="1"/>
  <c r="AT4859" i="1"/>
  <c r="AU4859" i="1" s="1"/>
  <c r="AT4521" i="1"/>
  <c r="AU4521" i="1" s="1"/>
  <c r="AT1505" i="1"/>
  <c r="AT3470" i="1"/>
  <c r="AT3474" i="1"/>
  <c r="AT3728" i="1"/>
  <c r="AT4787" i="1"/>
  <c r="AT831" i="1"/>
  <c r="AT4522" i="1"/>
  <c r="AT832" i="1"/>
  <c r="AU832" i="1" s="1"/>
  <c r="AT3475" i="1"/>
  <c r="AT4433" i="1"/>
  <c r="AT4639" i="1"/>
  <c r="AT2160" i="1"/>
  <c r="AU2160" i="1" s="1"/>
  <c r="AT1507" i="1"/>
  <c r="AT4640" i="1"/>
  <c r="AT4642" i="1"/>
  <c r="AT833" i="1"/>
  <c r="AU833" i="1" s="1"/>
  <c r="AT3712" i="1"/>
  <c r="AT472" i="1"/>
  <c r="AT4643" i="1"/>
  <c r="AT3950" i="1"/>
  <c r="AU3950" i="1" s="1"/>
  <c r="AT3951" i="1"/>
  <c r="AU3951" i="1" s="1"/>
  <c r="AT2161" i="1"/>
  <c r="AT4932" i="1"/>
  <c r="AT4338" i="1"/>
  <c r="AU4338" i="1" s="1"/>
  <c r="AT834" i="1"/>
  <c r="AU834" i="1" s="1"/>
  <c r="AT4144" i="1"/>
  <c r="AT3162" i="1"/>
  <c r="AT3399" i="1"/>
  <c r="AU3399" i="1" s="1"/>
  <c r="AT802" i="1"/>
  <c r="AU802" i="1" s="1"/>
  <c r="AT473" i="1"/>
  <c r="AT828" i="1"/>
  <c r="AU828" i="1" s="1"/>
  <c r="AT4764" i="1"/>
  <c r="AU4764" i="1" s="1"/>
  <c r="AT4644" i="1"/>
  <c r="AT4488" i="1"/>
  <c r="AT4489" i="1"/>
  <c r="AT2162" i="1"/>
  <c r="AT1508" i="1"/>
  <c r="AT2410" i="1"/>
  <c r="AT778" i="1"/>
  <c r="AT4765" i="1"/>
  <c r="AU4765" i="1" s="1"/>
  <c r="AT4595" i="1"/>
  <c r="AU4595" i="1" s="1"/>
  <c r="AT4490" i="1"/>
  <c r="AT2163" i="1"/>
  <c r="AT2814" i="1"/>
  <c r="AU2814" i="1" s="1"/>
  <c r="AT79" i="1"/>
  <c r="AT3715" i="1"/>
  <c r="AT4339" i="1"/>
  <c r="AT82" i="1"/>
  <c r="AU82" i="1" s="1"/>
  <c r="AT5017" i="1"/>
  <c r="AU5017" i="1" s="1"/>
  <c r="AT1819" i="1"/>
  <c r="AT83" i="1"/>
  <c r="AT4652" i="1"/>
  <c r="AT3220" i="1"/>
  <c r="AT836" i="1"/>
  <c r="AT1820" i="1"/>
  <c r="AT1430" i="1"/>
  <c r="AT4146" i="1"/>
  <c r="AT391" i="1"/>
  <c r="AU391" i="1" s="1"/>
  <c r="AT4340" i="1"/>
  <c r="AU4340" i="1" s="1"/>
  <c r="AT1200" i="1"/>
  <c r="AU1200" i="1" s="1"/>
  <c r="AT4491" i="1"/>
  <c r="AU4491" i="1" s="1"/>
  <c r="AT1821" i="1"/>
  <c r="AT84" i="1"/>
  <c r="AU84" i="1" s="1"/>
  <c r="AT1551" i="1"/>
  <c r="AU1551" i="1" s="1"/>
  <c r="AT838" i="1"/>
  <c r="AT3164" i="1"/>
  <c r="AU3164" i="1" s="1"/>
  <c r="AT2461" i="1"/>
  <c r="AU2461" i="1" s="1"/>
  <c r="AT839" i="1"/>
  <c r="AU839" i="1" s="1"/>
  <c r="AT2490" i="1"/>
  <c r="AU2490" i="1" s="1"/>
  <c r="AT1509" i="1"/>
  <c r="AT1201" i="1"/>
  <c r="AT4341" i="1"/>
  <c r="AU4341" i="1" s="1"/>
  <c r="AT840" i="1"/>
  <c r="AT475" i="1"/>
  <c r="AT1202" i="1"/>
  <c r="AT2795" i="1"/>
  <c r="AU2795" i="1" s="1"/>
  <c r="AT5314" i="1"/>
  <c r="AT1822" i="1"/>
  <c r="AT476" i="1"/>
  <c r="AT4944" i="1"/>
  <c r="AU4944" i="1" s="1"/>
  <c r="AT4132" i="1"/>
  <c r="AT4147" i="1"/>
  <c r="AT5165" i="1"/>
  <c r="AT5149" i="1"/>
  <c r="AU5149" i="1" s="1"/>
  <c r="AT841" i="1"/>
  <c r="AU841" i="1" s="1"/>
  <c r="AT4148" i="1"/>
  <c r="AT1501" i="1"/>
  <c r="AT3716" i="1"/>
  <c r="AT842" i="1"/>
  <c r="AT477" i="1"/>
  <c r="AT4149" i="1"/>
  <c r="AT1204" i="1"/>
  <c r="AT3477" i="1"/>
  <c r="AU3477" i="1" s="1"/>
  <c r="AT2165" i="1"/>
  <c r="AT4342" i="1"/>
  <c r="AU4342" i="1" s="1"/>
  <c r="AT1510" i="1"/>
  <c r="AU1510" i="1" s="1"/>
  <c r="AT4804" i="1"/>
  <c r="AT4343" i="1"/>
  <c r="AU4343" i="1" s="1"/>
  <c r="AT4492" i="1"/>
  <c r="AU4492" i="1" s="1"/>
  <c r="AT2491" i="1"/>
  <c r="AU2491" i="1" s="1"/>
  <c r="AT3717" i="1"/>
  <c r="AU3717" i="1" s="1"/>
  <c r="AT3955" i="1"/>
  <c r="AT1786" i="1"/>
  <c r="AT3130" i="1"/>
  <c r="AU3130" i="1" s="1"/>
  <c r="AT3166" i="1"/>
  <c r="AU3166" i="1" s="1"/>
  <c r="AT3582" i="1"/>
  <c r="AT4344" i="1"/>
  <c r="AT843" i="1"/>
  <c r="AU843" i="1" s="1"/>
  <c r="AT844" i="1"/>
  <c r="AU844" i="1" s="1"/>
  <c r="AT3718" i="1"/>
  <c r="AT2166" i="1"/>
  <c r="AT5253" i="1"/>
  <c r="AU5253" i="1" s="1"/>
  <c r="AT3167" i="1"/>
  <c r="AU3167" i="1" s="1"/>
  <c r="AT2817" i="1"/>
  <c r="AT3479" i="1"/>
  <c r="AT845" i="1"/>
  <c r="AU845" i="1" s="1"/>
  <c r="AT3576" i="1"/>
  <c r="AU3576" i="1" s="1"/>
  <c r="AT3480" i="1"/>
  <c r="AT3956" i="1"/>
  <c r="AT1511" i="1"/>
  <c r="AT2493" i="1"/>
  <c r="AU2493" i="1" s="1"/>
  <c r="AT2167" i="1"/>
  <c r="AT2494" i="1"/>
  <c r="AT3168" i="1"/>
  <c r="AT1213" i="1"/>
  <c r="AT1824" i="1"/>
  <c r="AT3729" i="1"/>
  <c r="AT2819" i="1"/>
  <c r="AU2819" i="1" s="1"/>
  <c r="AT4150" i="1"/>
  <c r="AT1450" i="1"/>
  <c r="AT2101" i="1"/>
  <c r="AT847" i="1"/>
  <c r="AU847" i="1" s="1"/>
  <c r="AT3957" i="1"/>
  <c r="AU3957" i="1" s="1"/>
  <c r="AT2495" i="1"/>
  <c r="AT911" i="1"/>
  <c r="AT1825" i="1"/>
  <c r="AU1825" i="1" s="1"/>
  <c r="AT478" i="1"/>
  <c r="AU478" i="1" s="1"/>
  <c r="AT2496" i="1"/>
  <c r="AT4781" i="1"/>
  <c r="AT4151" i="1"/>
  <c r="AU4151" i="1" s="1"/>
  <c r="AT3169" i="1"/>
  <c r="AU3169" i="1" s="1"/>
  <c r="AT2497" i="1"/>
  <c r="AT4945" i="1"/>
  <c r="AT4645" i="1"/>
  <c r="AU4645" i="1" s="1"/>
  <c r="AT4646" i="1"/>
  <c r="AT3958" i="1"/>
  <c r="AT4647" i="1"/>
  <c r="AT86" i="1"/>
  <c r="AT1826" i="1"/>
  <c r="AU1826" i="1" s="1"/>
  <c r="AT2820" i="1"/>
  <c r="AT4994" i="1"/>
  <c r="AU4994" i="1" s="1"/>
  <c r="AT1797" i="1"/>
  <c r="AU1797" i="1" s="1"/>
  <c r="AT1635" i="1"/>
  <c r="AT2428" i="1"/>
  <c r="AT479" i="1"/>
  <c r="AT850" i="1"/>
  <c r="AT3719" i="1"/>
  <c r="AT2480" i="1"/>
  <c r="AT3720" i="1"/>
  <c r="AT1827" i="1"/>
  <c r="AU1827" i="1" s="1"/>
  <c r="AT2821" i="1"/>
  <c r="AU2821" i="1" s="1"/>
  <c r="AT12" i="1"/>
  <c r="AT851" i="1"/>
  <c r="AT1828" i="1"/>
  <c r="AU1828" i="1" s="1"/>
  <c r="AT3170" i="1"/>
  <c r="AU3170" i="1" s="1"/>
  <c r="AT2783" i="1"/>
  <c r="AT480" i="1"/>
  <c r="AT1861" i="1"/>
  <c r="AU1861" i="1" s="1"/>
  <c r="AT88" i="1"/>
  <c r="AU88" i="1" s="1"/>
  <c r="AT89" i="1"/>
  <c r="AT90" i="1"/>
  <c r="AT852" i="1"/>
  <c r="AU852" i="1" s="1"/>
  <c r="AT3171" i="1"/>
  <c r="AU3171" i="1" s="1"/>
  <c r="AT2749" i="1"/>
  <c r="AT2866" i="1"/>
  <c r="AT3481" i="1"/>
  <c r="AU3481" i="1" s="1"/>
  <c r="AT1502" i="1"/>
  <c r="AT2822" i="1"/>
  <c r="AT481" i="1"/>
  <c r="AT2357" i="1"/>
  <c r="AT3081" i="1"/>
  <c r="AU3081" i="1" s="1"/>
  <c r="AT3641" i="1"/>
  <c r="AT2750" i="1"/>
  <c r="AT3721" i="1"/>
  <c r="AT3984" i="1"/>
  <c r="AT3172" i="1"/>
  <c r="AT2087" i="1"/>
  <c r="AT482" i="1"/>
  <c r="AT1206" i="1"/>
  <c r="AT2482" i="1"/>
  <c r="AT3483" i="1"/>
  <c r="AT91" i="1"/>
  <c r="AU91" i="1" s="1"/>
  <c r="AT4598" i="1"/>
  <c r="AU4598" i="1" s="1"/>
  <c r="AT3444" i="1"/>
  <c r="AT1829" i="1"/>
  <c r="AT1764" i="1"/>
  <c r="AU1764" i="1" s="1"/>
  <c r="AT1737" i="1"/>
  <c r="AU1737" i="1" s="1"/>
  <c r="AT4486" i="1"/>
  <c r="AT3723" i="1"/>
  <c r="AT2823" i="1"/>
  <c r="AU2823" i="1" s="1"/>
  <c r="AT1207" i="1"/>
  <c r="AU1207" i="1" s="1"/>
  <c r="AT4495" i="1"/>
  <c r="AT1738" i="1"/>
  <c r="AT4862" i="1"/>
  <c r="AU4862" i="1" s="1"/>
  <c r="AT2824" i="1"/>
  <c r="AU2824" i="1" s="1"/>
  <c r="AT1830" i="1"/>
  <c r="AT4871" i="1"/>
  <c r="AT779" i="1"/>
  <c r="AU779" i="1" s="1"/>
  <c r="AT5277" i="1"/>
  <c r="AT3724" i="1"/>
  <c r="AT3473" i="1"/>
  <c r="AT4656" i="1"/>
  <c r="AT2825" i="1"/>
  <c r="AU2825" i="1" s="1"/>
  <c r="AT2413" i="1"/>
  <c r="AT853" i="1"/>
  <c r="AT1831" i="1"/>
  <c r="AT392" i="1"/>
  <c r="AT2835" i="1"/>
  <c r="AT4943" i="1"/>
  <c r="AT1519" i="1"/>
  <c r="AT2891" i="1"/>
  <c r="AT4778" i="1"/>
  <c r="AT2499" i="1"/>
  <c r="AT2826" i="1"/>
  <c r="AT1209" i="1"/>
  <c r="AT2811" i="1"/>
  <c r="AU2811" i="1" s="1"/>
  <c r="AT485" i="1"/>
  <c r="AU485" i="1" s="1"/>
  <c r="AT4496" i="1"/>
  <c r="AU4496" i="1" s="1"/>
  <c r="AT3173" i="1"/>
  <c r="AU3173" i="1" s="1"/>
  <c r="AT2484" i="1"/>
  <c r="AT469" i="1"/>
  <c r="AT854" i="1"/>
  <c r="AU854" i="1" s="1"/>
  <c r="AT4796" i="1"/>
  <c r="AT3174" i="1"/>
  <c r="AT3083" i="1"/>
  <c r="AT4650" i="1"/>
  <c r="AT3175" i="1"/>
  <c r="AU3175" i="1" s="1"/>
  <c r="AT2500" i="1"/>
  <c r="AT3661" i="1"/>
  <c r="AT3176" i="1"/>
  <c r="AU3176" i="1" s="1"/>
  <c r="AT855" i="1"/>
  <c r="AU855" i="1" s="1"/>
  <c r="AT1210" i="1"/>
  <c r="AT2828" i="1"/>
  <c r="AT5119" i="1"/>
  <c r="AU5119" i="1" s="1"/>
  <c r="AT5137" i="1"/>
  <c r="AU5137" i="1" s="1"/>
  <c r="AT3725" i="1"/>
  <c r="AT2485" i="1"/>
  <c r="AT4154" i="1"/>
  <c r="AT3139" i="1"/>
  <c r="AT3959" i="1"/>
  <c r="AU3959" i="1" s="1"/>
  <c r="AT4948" i="1"/>
  <c r="AU4948" i="1" s="1"/>
  <c r="AT1832" i="1"/>
  <c r="AU1832" i="1" s="1"/>
  <c r="AT875" i="1"/>
  <c r="AT5075" i="1"/>
  <c r="AT3960" i="1"/>
  <c r="AT4651" i="1"/>
  <c r="AT1185" i="1"/>
  <c r="AT1211" i="1"/>
  <c r="AT1212" i="1"/>
  <c r="AT2171" i="1"/>
  <c r="AT3687" i="1"/>
  <c r="AT3727" i="1"/>
  <c r="AT3179" i="1"/>
  <c r="AT856" i="1"/>
  <c r="AU856" i="1" s="1"/>
  <c r="AT4599" i="1"/>
  <c r="AU4599" i="1" s="1"/>
  <c r="AT818" i="1"/>
  <c r="AT4155" i="1"/>
  <c r="AT2921" i="1"/>
  <c r="AU2921" i="1" s="1"/>
  <c r="AT2631" i="1"/>
  <c r="AU2631" i="1" s="1"/>
  <c r="AT1522" i="1"/>
  <c r="AT1833" i="1"/>
  <c r="AT2172" i="1"/>
  <c r="AU2172" i="1" s="1"/>
  <c r="AT1382" i="1"/>
  <c r="AT830" i="1"/>
  <c r="AT1523" i="1"/>
  <c r="AT1151" i="1"/>
  <c r="AT2260" i="1"/>
  <c r="AU2260" i="1" s="1"/>
  <c r="AT92" i="1"/>
  <c r="AT2501" i="1"/>
  <c r="AT2832" i="1"/>
  <c r="AT1275" i="1"/>
  <c r="AT4853" i="1"/>
  <c r="AT3694" i="1"/>
  <c r="AT2833" i="1"/>
  <c r="AT2834" i="1"/>
  <c r="AT3484" i="1"/>
  <c r="AT80" i="1"/>
  <c r="AT876" i="1"/>
  <c r="AT3181" i="1"/>
  <c r="AT3730" i="1"/>
  <c r="AU3730" i="1" s="1"/>
  <c r="AT2502" i="1"/>
  <c r="AU2502" i="1" s="1"/>
  <c r="AT1524" i="1"/>
  <c r="AU1524" i="1" s="1"/>
  <c r="AT2173" i="1"/>
  <c r="AT3961" i="1"/>
  <c r="AT3485" i="1"/>
  <c r="AT1834" i="1"/>
  <c r="AU1834" i="1" s="1"/>
  <c r="AT487" i="1"/>
  <c r="AU487" i="1" s="1"/>
  <c r="AT488" i="1"/>
  <c r="AT1553" i="1"/>
  <c r="AT57" i="1"/>
  <c r="AU57" i="1" s="1"/>
  <c r="AT2837" i="1"/>
  <c r="AU2837" i="1" s="1"/>
  <c r="AT3486" i="1"/>
  <c r="AT489" i="1"/>
  <c r="AT4119" i="1"/>
  <c r="AU4119" i="1" s="1"/>
  <c r="AT1176" i="1"/>
  <c r="AU1176" i="1" s="1"/>
  <c r="AT1525" i="1"/>
  <c r="AT1214" i="1"/>
  <c r="AT3923" i="1"/>
  <c r="AU3923" i="1" s="1"/>
  <c r="AT2523" i="1"/>
  <c r="AU2523" i="1" s="1"/>
  <c r="AT5133" i="1"/>
  <c r="AT2175" i="1"/>
  <c r="AT3731" i="1"/>
  <c r="AT4600" i="1"/>
  <c r="AU4600" i="1" s="1"/>
  <c r="AT3487" i="1"/>
  <c r="AT1215" i="1"/>
  <c r="AT2176" i="1"/>
  <c r="AU2176" i="1" s="1"/>
  <c r="AT4864" i="1"/>
  <c r="AU4864" i="1" s="1"/>
  <c r="AT804" i="1"/>
  <c r="AT2177" i="1"/>
  <c r="AT2178" i="1"/>
  <c r="AT3180" i="1"/>
  <c r="AT286" i="1"/>
  <c r="AU286" i="1" s="1"/>
  <c r="AT3223" i="1"/>
  <c r="AU3223" i="1" s="1"/>
  <c r="AT5077" i="1"/>
  <c r="AU5077" i="1" s="1"/>
  <c r="AT5172" i="1"/>
  <c r="AU5172" i="1" s="1"/>
  <c r="AT2549" i="1"/>
  <c r="AT2179" i="1"/>
  <c r="AU2179" i="1" s="1"/>
  <c r="AT2939" i="1"/>
  <c r="AU2939" i="1" s="1"/>
  <c r="AT1838" i="1"/>
  <c r="AT2261" i="1"/>
  <c r="AT2838" i="1"/>
  <c r="AT3962" i="1"/>
  <c r="AU3962" i="1" s="1"/>
  <c r="AT587" i="1"/>
  <c r="AT3356" i="1"/>
  <c r="AT2429" i="1"/>
  <c r="AT2836" i="1"/>
  <c r="AU2836" i="1" s="1"/>
  <c r="AT2503" i="1"/>
  <c r="AT3320" i="1"/>
  <c r="AT2955" i="1"/>
  <c r="AT3414" i="1"/>
  <c r="AU3414" i="1" s="1"/>
  <c r="AT1835" i="1"/>
  <c r="AU1835" i="1" s="1"/>
  <c r="AT3732" i="1"/>
  <c r="AT2839" i="1"/>
  <c r="AT700" i="1"/>
  <c r="AT149" i="1"/>
  <c r="AT2505" i="1"/>
  <c r="AT3488" i="1"/>
  <c r="AT169" i="1"/>
  <c r="AT1840" i="1"/>
  <c r="AU1840" i="1" s="1"/>
  <c r="AT4865" i="1"/>
  <c r="AT857" i="1"/>
  <c r="AT4348" i="1"/>
  <c r="AT2840" i="1"/>
  <c r="AT1841" i="1"/>
  <c r="AT2506" i="1"/>
  <c r="AT4349" i="1"/>
  <c r="AT4028" i="1"/>
  <c r="AT1530" i="1"/>
  <c r="AT2507" i="1"/>
  <c r="AT492" i="1"/>
  <c r="AU492" i="1" s="1"/>
  <c r="AT2841" i="1"/>
  <c r="AU2841" i="1" s="1"/>
  <c r="AT2182" i="1"/>
  <c r="AT4156" i="1"/>
  <c r="AT2842" i="1"/>
  <c r="AU2842" i="1" s="1"/>
  <c r="AT2183" i="1"/>
  <c r="AU2183" i="1" s="1"/>
  <c r="AT5134" i="1"/>
  <c r="AT3186" i="1"/>
  <c r="AT1531" i="1"/>
  <c r="AU1531" i="1" s="1"/>
  <c r="AT2843" i="1"/>
  <c r="AU2843" i="1" s="1"/>
  <c r="AT1217" i="1"/>
  <c r="AT1908" i="1"/>
  <c r="AT3187" i="1"/>
  <c r="AU3187" i="1" s="1"/>
  <c r="AT2207" i="1"/>
  <c r="AU2207" i="1" s="1"/>
  <c r="AT493" i="1"/>
  <c r="AT494" i="1"/>
  <c r="AT3188" i="1"/>
  <c r="AT2462" i="1"/>
  <c r="AT1843" i="1"/>
  <c r="AT3733" i="1"/>
  <c r="AT3189" i="1"/>
  <c r="AT1844" i="1"/>
  <c r="AU1844" i="1" s="1"/>
  <c r="AT3489" i="1"/>
  <c r="AT1532" i="1"/>
  <c r="AU1532" i="1" s="1"/>
  <c r="AT931" i="1"/>
  <c r="AU931" i="1" s="1"/>
  <c r="AT4883" i="1"/>
  <c r="AT2508" i="1"/>
  <c r="AU2508" i="1" s="1"/>
  <c r="AT2184" i="1"/>
  <c r="AU2184" i="1" s="1"/>
  <c r="AT859" i="1"/>
  <c r="AU859" i="1" s="1"/>
  <c r="AT3734" i="1"/>
  <c r="AT255" i="1"/>
  <c r="AT3491" i="1"/>
  <c r="AT3190" i="1"/>
  <c r="AU3190" i="1" s="1"/>
  <c r="AT2923" i="1"/>
  <c r="AU2923" i="1" s="1"/>
  <c r="AT4007" i="1"/>
  <c r="AT5168" i="1"/>
  <c r="AT5169" i="1"/>
  <c r="AU5169" i="1" s="1"/>
  <c r="AT2844" i="1"/>
  <c r="AU2844" i="1" s="1"/>
  <c r="AT2845" i="1"/>
  <c r="AT1219" i="1"/>
  <c r="AT3736" i="1"/>
  <c r="AU3736" i="1" s="1"/>
  <c r="AT3737" i="1"/>
  <c r="AU3737" i="1" s="1"/>
  <c r="AT2248" i="1"/>
  <c r="AT2893" i="1"/>
  <c r="AT3191" i="1"/>
  <c r="AU3191" i="1" s="1"/>
  <c r="AT2846" i="1"/>
  <c r="AU2846" i="1" s="1"/>
  <c r="AT98" i="1"/>
  <c r="AT1845" i="1"/>
  <c r="AT2509" i="1"/>
  <c r="AT4497" i="1"/>
  <c r="AU4497" i="1" s="1"/>
  <c r="AT106" i="1"/>
  <c r="AT4949" i="1"/>
  <c r="AT3493" i="1"/>
  <c r="AU3493" i="1" s="1"/>
  <c r="AT1534" i="1"/>
  <c r="AT3192" i="1"/>
  <c r="AT1220" i="1"/>
  <c r="AT2372" i="1"/>
  <c r="AT3286" i="1"/>
  <c r="AT4653" i="1"/>
  <c r="AT1847" i="1"/>
  <c r="AT2186" i="1"/>
  <c r="AT943" i="1"/>
  <c r="AU943" i="1" s="1"/>
  <c r="AT2135" i="1"/>
  <c r="AT4317" i="1"/>
  <c r="AT1536" i="1"/>
  <c r="AU1536" i="1" s="1"/>
  <c r="AT1848" i="1"/>
  <c r="AT1537" i="1"/>
  <c r="AT1538" i="1"/>
  <c r="AT1306" i="1"/>
  <c r="AU1306" i="1" s="1"/>
  <c r="AT2187" i="1"/>
  <c r="AU2187" i="1" s="1"/>
  <c r="AT2847" i="1"/>
  <c r="AT3738" i="1"/>
  <c r="AT3494" i="1"/>
  <c r="AU3494" i="1" s="1"/>
  <c r="AT2511" i="1"/>
  <c r="AT3194" i="1"/>
  <c r="AT2188" i="1"/>
  <c r="AT2848" i="1"/>
  <c r="AT1222" i="1"/>
  <c r="AT2849" i="1"/>
  <c r="AT3495" i="1"/>
  <c r="AU3495" i="1" s="1"/>
  <c r="AT3964" i="1"/>
  <c r="AU3964" i="1" s="1"/>
  <c r="AT3195" i="1"/>
  <c r="AT4543" i="1"/>
  <c r="AT860" i="1"/>
  <c r="AT861" i="1"/>
  <c r="AT1223" i="1"/>
  <c r="AT3197" i="1"/>
  <c r="AT4866" i="1"/>
  <c r="AT5078" i="1"/>
  <c r="AT265" i="1"/>
  <c r="AT1224" i="1"/>
  <c r="AU1224" i="1" s="1"/>
  <c r="AT2512" i="1"/>
  <c r="AU2512" i="1" s="1"/>
  <c r="AT3198" i="1"/>
  <c r="AU3198" i="1" s="1"/>
  <c r="AT2189" i="1"/>
  <c r="AU2189" i="1" s="1"/>
  <c r="AT5298" i="1"/>
  <c r="AT4768" i="1"/>
  <c r="AT2604" i="1"/>
  <c r="AU2604" i="1" s="1"/>
  <c r="AT2190" i="1"/>
  <c r="AT4158" i="1"/>
  <c r="AT2191" i="1"/>
  <c r="AT1256" i="1"/>
  <c r="AU1256" i="1" s="1"/>
  <c r="AT862" i="1"/>
  <c r="AT1580" i="1"/>
  <c r="AT780" i="1"/>
  <c r="AT4667" i="1"/>
  <c r="AU4667" i="1" s="1"/>
  <c r="AT1850" i="1"/>
  <c r="AT3202" i="1"/>
  <c r="AT3739" i="1"/>
  <c r="AT2193" i="1"/>
  <c r="AU2193" i="1" s="1"/>
  <c r="AT2318" i="1"/>
  <c r="AU2318" i="1" s="1"/>
  <c r="AT1121" i="1"/>
  <c r="AT3965" i="1"/>
  <c r="AT2194" i="1"/>
  <c r="AT1526" i="1"/>
  <c r="AT2195" i="1"/>
  <c r="AT4351" i="1"/>
  <c r="AT3203" i="1"/>
  <c r="AT1953" i="1"/>
  <c r="AU1953" i="1" s="1"/>
  <c r="AT3815" i="1"/>
  <c r="AT977" i="1"/>
  <c r="AT3565" i="1"/>
  <c r="AT3740" i="1"/>
  <c r="AT5079" i="1"/>
  <c r="AT3966" i="1"/>
  <c r="AT1539" i="1"/>
  <c r="AT2976" i="1"/>
  <c r="AU2976" i="1" s="1"/>
  <c r="AT499" i="1"/>
  <c r="AT3830" i="1"/>
  <c r="AU3830" i="1" s="1"/>
  <c r="AT573" i="1"/>
  <c r="AU573" i="1" s="1"/>
  <c r="AT4159" i="1"/>
  <c r="AT3777" i="1"/>
  <c r="AU3777" i="1" s="1"/>
  <c r="AT2851" i="1"/>
  <c r="AU2851" i="1" s="1"/>
  <c r="AT3206" i="1"/>
  <c r="AU3206" i="1" s="1"/>
  <c r="AT5198" i="1"/>
  <c r="AT3768" i="1"/>
  <c r="AT1227" i="1"/>
  <c r="AT3497" i="1"/>
  <c r="AT3967" i="1"/>
  <c r="AU3967" i="1" s="1"/>
  <c r="AT3276" i="1"/>
  <c r="AT1257" i="1"/>
  <c r="AT3207" i="1"/>
  <c r="AU3207" i="1" s="1"/>
  <c r="AT2852" i="1"/>
  <c r="AU2852" i="1" s="1"/>
  <c r="AT1714" i="1"/>
  <c r="AT2853" i="1"/>
  <c r="AT2708" i="1"/>
  <c r="AT1851" i="1"/>
  <c r="AU1851" i="1" s="1"/>
  <c r="AT2174" i="1"/>
  <c r="AT2854" i="1"/>
  <c r="AT3208" i="1"/>
  <c r="AU3208" i="1" s="1"/>
  <c r="AT4160" i="1"/>
  <c r="AT648" i="1"/>
  <c r="AT2513" i="1"/>
  <c r="AT2514" i="1"/>
  <c r="AT1228" i="1"/>
  <c r="AT3209" i="1"/>
  <c r="AU3209" i="1" s="1"/>
  <c r="AT1540" i="1"/>
  <c r="AU1540" i="1" s="1"/>
  <c r="AT2196" i="1"/>
  <c r="AU2196" i="1" s="1"/>
  <c r="AT4950" i="1"/>
  <c r="AU4950" i="1" s="1"/>
  <c r="AT2064" i="1"/>
  <c r="AT4770" i="1"/>
  <c r="AU4770" i="1" s="1"/>
  <c r="AT1852" i="1"/>
  <c r="AU1852" i="1" s="1"/>
  <c r="AT1581" i="1"/>
  <c r="AT1836" i="1"/>
  <c r="AT866" i="1"/>
  <c r="AT2024" i="1"/>
  <c r="AU2024" i="1" s="1"/>
  <c r="AT1229" i="1"/>
  <c r="AT4771" i="1"/>
  <c r="AT3210" i="1"/>
  <c r="AT2197" i="1"/>
  <c r="AU2197" i="1" s="1"/>
  <c r="AT1854" i="1"/>
  <c r="AT3211" i="1"/>
  <c r="AT1855" i="1"/>
  <c r="AT1994" i="1"/>
  <c r="AU1994" i="1" s="1"/>
  <c r="AT3968" i="1"/>
  <c r="AU3968" i="1" s="1"/>
  <c r="AT3498" i="1"/>
  <c r="AT3741" i="1"/>
  <c r="AT3969" i="1"/>
  <c r="AU3969" i="1" s="1"/>
  <c r="AT1186" i="1"/>
  <c r="AT3623" i="1"/>
  <c r="AT2855" i="1"/>
  <c r="AT2516" i="1"/>
  <c r="AU2516" i="1" s="1"/>
  <c r="AT4867" i="1"/>
  <c r="AU4867" i="1" s="1"/>
  <c r="AT3970" i="1"/>
  <c r="AT3499" i="1"/>
  <c r="AT2249" i="1"/>
  <c r="AT1542" i="1"/>
  <c r="AT2320" i="1"/>
  <c r="AT4161" i="1"/>
  <c r="AT3500" i="1"/>
  <c r="AT2856" i="1"/>
  <c r="AT4868" i="1"/>
  <c r="AT2198" i="1"/>
  <c r="AT2940" i="1"/>
  <c r="AT3742" i="1"/>
  <c r="AT1856" i="1"/>
  <c r="AT1230" i="1"/>
  <c r="AT1543" i="1"/>
  <c r="AU1543" i="1" s="1"/>
  <c r="AT4356" i="1"/>
  <c r="AT867" i="1"/>
  <c r="AT100" i="1"/>
  <c r="AU100" i="1" s="1"/>
  <c r="AT1938" i="1"/>
  <c r="AT4162" i="1"/>
  <c r="AT1988" i="1"/>
  <c r="AT4179" i="1"/>
  <c r="AU4179" i="1" s="1"/>
  <c r="AT1231" i="1"/>
  <c r="AU1231" i="1" s="1"/>
  <c r="AT4962" i="1"/>
  <c r="AT4499" i="1"/>
  <c r="AT868" i="1"/>
  <c r="AU868" i="1" s="1"/>
  <c r="AT4869" i="1"/>
  <c r="AT2857" i="1"/>
  <c r="AT3971" i="1"/>
  <c r="AT504" i="1"/>
  <c r="AU504" i="1" s="1"/>
  <c r="AT3743" i="1"/>
  <c r="AU3743" i="1" s="1"/>
  <c r="AT1544" i="1"/>
  <c r="AT1235" i="1"/>
  <c r="AT490" i="1"/>
  <c r="AT3212" i="1"/>
  <c r="AT1232" i="1"/>
  <c r="AT3213" i="1"/>
  <c r="AT869" i="1"/>
  <c r="AT2858" i="1"/>
  <c r="AT5021" i="1"/>
  <c r="AT3214" i="1"/>
  <c r="AT2517" i="1"/>
  <c r="AT3972" i="1"/>
  <c r="AT3744" i="1"/>
  <c r="AT101" i="1"/>
  <c r="AT5144" i="1"/>
  <c r="AT5037" i="1"/>
  <c r="AT3215" i="1"/>
  <c r="AU3215" i="1" s="1"/>
  <c r="AT2199" i="1"/>
  <c r="AU2199" i="1" s="1"/>
  <c r="AT2200" i="1"/>
  <c r="AU2200" i="1" s="1"/>
  <c r="AT3974" i="1"/>
  <c r="AT4163" i="1"/>
  <c r="AU4163" i="1" s="1"/>
  <c r="AT3745" i="1"/>
  <c r="AU3745" i="1" s="1"/>
  <c r="AT102" i="1"/>
  <c r="AU102" i="1" s="1"/>
  <c r="AT3501" i="1"/>
  <c r="AT3290" i="1"/>
  <c r="AT183" i="1"/>
  <c r="AT2860" i="1"/>
  <c r="AU2860" i="1" s="1"/>
  <c r="AT3746" i="1"/>
  <c r="AT2861" i="1"/>
  <c r="AT3502" i="1"/>
  <c r="AT2518" i="1"/>
  <c r="AU2518" i="1" s="1"/>
  <c r="AT2519" i="1"/>
  <c r="AU2519" i="1" s="1"/>
  <c r="AT1506" i="1"/>
  <c r="AT2862" i="1"/>
  <c r="AT2941" i="1"/>
  <c r="AT1622" i="1"/>
  <c r="AT870" i="1"/>
  <c r="AT3778" i="1"/>
  <c r="AT2813" i="1"/>
  <c r="AT1233" i="1"/>
  <c r="AT2202" i="1"/>
  <c r="AT505" i="1"/>
  <c r="AT4500" i="1"/>
  <c r="AT2203" i="1"/>
  <c r="AT170" i="1"/>
  <c r="AT3503" i="1"/>
  <c r="AT2863" i="1"/>
  <c r="AT1546" i="1"/>
  <c r="AT1547" i="1"/>
  <c r="AU1547" i="1" s="1"/>
  <c r="AT2204" i="1"/>
  <c r="AU2204" i="1" s="1"/>
  <c r="AT5036" i="1"/>
  <c r="AU5036" i="1" s="1"/>
  <c r="AT1582" i="1"/>
  <c r="AT945" i="1"/>
  <c r="AU945" i="1" s="1"/>
  <c r="AT124" i="1"/>
  <c r="AU124" i="1" s="1"/>
  <c r="AT871" i="1"/>
  <c r="AU871" i="1" s="1"/>
  <c r="AT1548" i="1"/>
  <c r="AT2992" i="1"/>
  <c r="AT3747" i="1"/>
  <c r="AT4854" i="1"/>
  <c r="AU4854" i="1" s="1"/>
  <c r="AT1549" i="1"/>
  <c r="AT2870" i="1"/>
  <c r="AT1857" i="1"/>
  <c r="AT2521" i="1"/>
  <c r="AU2521" i="1" s="1"/>
  <c r="AT872" i="1"/>
  <c r="AU872" i="1" s="1"/>
  <c r="AT2040" i="1"/>
  <c r="AT3794" i="1"/>
  <c r="AT1858" i="1"/>
  <c r="AT2205" i="1"/>
  <c r="AT2619" i="1"/>
  <c r="AT103" i="1"/>
  <c r="AT2522" i="1"/>
  <c r="AT1234" i="1"/>
  <c r="AT3216" i="1"/>
  <c r="AT3217" i="1"/>
  <c r="AT2573" i="1"/>
  <c r="AT873" i="1"/>
  <c r="AT507" i="1"/>
  <c r="AT3416" i="1"/>
  <c r="AT3218" i="1"/>
  <c r="AT3506" i="1"/>
  <c r="AT3975" i="1"/>
  <c r="AU3975" i="1" s="1"/>
  <c r="AT104" i="1"/>
  <c r="AU104" i="1" s="1"/>
  <c r="AT1859" i="1"/>
  <c r="AU1859" i="1" s="1"/>
  <c r="AT3219" i="1"/>
  <c r="AT4167" i="1"/>
  <c r="AU4167" i="1" s="1"/>
  <c r="AT2865" i="1"/>
  <c r="AU2865" i="1" s="1"/>
  <c r="AT3839" i="1"/>
  <c r="AU3839" i="1" s="1"/>
  <c r="AT1860" i="1"/>
  <c r="AU1860" i="1" s="1"/>
  <c r="AT3507" i="1"/>
  <c r="AT2206" i="1"/>
  <c r="AT2656" i="1"/>
  <c r="AU2656" i="1" s="1"/>
  <c r="AT5255" i="1"/>
  <c r="AT139" i="1"/>
  <c r="AT874" i="1"/>
  <c r="AT107" i="1"/>
  <c r="AU107" i="1" s="1"/>
  <c r="AT105" i="1"/>
  <c r="AU105" i="1" s="1"/>
  <c r="AT1887" i="1"/>
  <c r="AT3779" i="1"/>
  <c r="AT574" i="1"/>
  <c r="AT508" i="1"/>
  <c r="AT1552" i="1"/>
  <c r="AT3221" i="1"/>
  <c r="AT1623" i="1"/>
  <c r="AT3222" i="1"/>
  <c r="AT509" i="1"/>
  <c r="AT93" i="1"/>
  <c r="AU93" i="1" s="1"/>
  <c r="AT3748" i="1"/>
  <c r="AU3748" i="1" s="1"/>
  <c r="AT171" i="1"/>
  <c r="AT2526" i="1"/>
  <c r="AT877" i="1"/>
  <c r="AT510" i="1"/>
  <c r="AT878" i="1"/>
  <c r="AT3976" i="1"/>
  <c r="AT3977" i="1"/>
  <c r="AT4360" i="1"/>
  <c r="AT3508" i="1"/>
  <c r="AT2524" i="1"/>
  <c r="AU2524" i="1" s="1"/>
  <c r="AT879" i="1"/>
  <c r="AU879" i="1" s="1"/>
  <c r="AT2489" i="1"/>
  <c r="AU2489" i="1" s="1"/>
  <c r="AT1637" i="1"/>
  <c r="AU1637" i="1" s="1"/>
  <c r="AT880" i="1"/>
  <c r="AT2867" i="1"/>
  <c r="AU2867" i="1" s="1"/>
  <c r="AT881" i="1"/>
  <c r="AU881" i="1" s="1"/>
  <c r="AT3309" i="1"/>
  <c r="AT2208" i="1"/>
  <c r="AT2868" i="1"/>
  <c r="AT2525" i="1"/>
  <c r="AU2525" i="1" s="1"/>
  <c r="AT1554" i="1"/>
  <c r="AU1554" i="1" s="1"/>
  <c r="AT511" i="1"/>
  <c r="AT882" i="1"/>
  <c r="AT2869" i="1"/>
  <c r="AT1236" i="1"/>
  <c r="AT4347" i="1"/>
  <c r="AT2209" i="1"/>
  <c r="AT3543" i="1"/>
  <c r="AU3543" i="1" s="1"/>
  <c r="AT2871" i="1"/>
  <c r="AT3749" i="1"/>
  <c r="AT1044" i="1"/>
  <c r="AT527" i="1"/>
  <c r="AT3750" i="1"/>
  <c r="AT2956" i="1"/>
  <c r="AT458" i="1"/>
  <c r="AT2527" i="1"/>
  <c r="AT4168" i="1"/>
  <c r="AU4168" i="1" s="1"/>
  <c r="AT3224" i="1"/>
  <c r="AU3224" i="1" s="1"/>
  <c r="AT512" i="1"/>
  <c r="AU512" i="1" s="1"/>
  <c r="AT5310" i="1"/>
  <c r="AT4657" i="1"/>
  <c r="AU4657" i="1" s="1"/>
  <c r="AT732" i="1"/>
  <c r="AU732" i="1" s="1"/>
  <c r="AT4873" i="1"/>
  <c r="AU4873" i="1" s="1"/>
  <c r="AT225" i="1"/>
  <c r="AT2872" i="1"/>
  <c r="AT3243" i="1"/>
  <c r="AT1955" i="1"/>
  <c r="AT1238" i="1"/>
  <c r="AT513" i="1"/>
  <c r="AT1863" i="1"/>
  <c r="AT3226" i="1"/>
  <c r="AT4658" i="1"/>
  <c r="AU4658" i="1" s="1"/>
  <c r="AT1557" i="1"/>
  <c r="AT1683" i="1"/>
  <c r="AT2210" i="1"/>
  <c r="AU2210" i="1" s="1"/>
  <c r="AT514" i="1"/>
  <c r="AT1837" i="1"/>
  <c r="AT2211" i="1"/>
  <c r="AU2211" i="1" s="1"/>
  <c r="AT5034" i="1"/>
  <c r="AU5034" i="1" s="1"/>
  <c r="AT3587" i="1"/>
  <c r="AT2528" i="1"/>
  <c r="AT3510" i="1"/>
  <c r="AT2873" i="1"/>
  <c r="AT1240" i="1"/>
  <c r="AU1240" i="1" s="1"/>
  <c r="AT2212" i="1"/>
  <c r="AU2212" i="1" s="1"/>
  <c r="AT109" i="1"/>
  <c r="AU109" i="1" s="1"/>
  <c r="AT515" i="1"/>
  <c r="AT1558" i="1"/>
  <c r="AU1558" i="1" s="1"/>
  <c r="AT1555" i="1"/>
  <c r="AU1555" i="1" s="1"/>
  <c r="AT2529" i="1"/>
  <c r="AU2529" i="1" s="1"/>
  <c r="AT2530" i="1"/>
  <c r="AT3511" i="1"/>
  <c r="AT4412" i="1"/>
  <c r="AT2876" i="1"/>
  <c r="AT883" i="1"/>
  <c r="AT5170" i="1"/>
  <c r="AT2877" i="1"/>
  <c r="AT3058" i="1"/>
  <c r="AT3512" i="1"/>
  <c r="AU3512" i="1" s="1"/>
  <c r="AT4501" i="1"/>
  <c r="AT1559" i="1"/>
  <c r="AT4169" i="1"/>
  <c r="AT3978" i="1"/>
  <c r="AU3978" i="1" s="1"/>
  <c r="AT4659" i="1"/>
  <c r="AU4659" i="1" s="1"/>
  <c r="AT884" i="1"/>
  <c r="AT4874" i="1"/>
  <c r="AT2878" i="1"/>
  <c r="AU2878" i="1" s="1"/>
  <c r="AT2532" i="1"/>
  <c r="AT3618" i="1"/>
  <c r="AT5082" i="1"/>
  <c r="AU5082" i="1" s="1"/>
  <c r="AT173" i="1"/>
  <c r="AT3513" i="1"/>
  <c r="AU3513" i="1" s="1"/>
  <c r="AT516" i="1"/>
  <c r="AT1241" i="1"/>
  <c r="AU1241" i="1" s="1"/>
  <c r="AT3751" i="1"/>
  <c r="AT3514" i="1"/>
  <c r="AT3515" i="1"/>
  <c r="AT1864" i="1"/>
  <c r="AT1649" i="1"/>
  <c r="AU1649" i="1" s="1"/>
  <c r="AT3227" i="1"/>
  <c r="AT517" i="1"/>
  <c r="AT2533" i="1"/>
  <c r="AU2533" i="1" s="1"/>
  <c r="AT3516" i="1"/>
  <c r="AU3516" i="1" s="1"/>
  <c r="AT2534" i="1"/>
  <c r="AT1560" i="1"/>
  <c r="AT1242" i="1"/>
  <c r="AT4957" i="1"/>
  <c r="AT1101" i="1"/>
  <c r="AT885" i="1"/>
  <c r="AT1865" i="1"/>
  <c r="AT3979" i="1"/>
  <c r="AU3979" i="1" s="1"/>
  <c r="AT2214" i="1"/>
  <c r="AU2214" i="1" s="1"/>
  <c r="AT2215" i="1"/>
  <c r="AT2535" i="1"/>
  <c r="AT2216" i="1"/>
  <c r="AU2216" i="1" s="1"/>
  <c r="AT3752" i="1"/>
  <c r="AU3752" i="1" s="1"/>
  <c r="AT1561" i="1"/>
  <c r="AT1866" i="1"/>
  <c r="AT1653" i="1"/>
  <c r="AT2217" i="1"/>
  <c r="AU2217" i="1" s="1"/>
  <c r="AT2330" i="1"/>
  <c r="AT858" i="1"/>
  <c r="AU858" i="1" s="1"/>
  <c r="AT1562" i="1"/>
  <c r="AU1562" i="1" s="1"/>
  <c r="AT638" i="1"/>
  <c r="AU638" i="1" s="1"/>
  <c r="AT2218" i="1"/>
  <c r="AT110" i="1"/>
  <c r="AT3376" i="1"/>
  <c r="AT2880" i="1"/>
  <c r="AU2880" i="1" s="1"/>
  <c r="AT1564" i="1"/>
  <c r="AT1565" i="1"/>
  <c r="AT2219" i="1"/>
  <c r="AU2219" i="1" s="1"/>
  <c r="AT4961" i="1"/>
  <c r="AT3556" i="1"/>
  <c r="AT4186" i="1"/>
  <c r="AU4186" i="1" s="1"/>
  <c r="AT3262" i="1"/>
  <c r="AU3262" i="1" s="1"/>
  <c r="AT2537" i="1"/>
  <c r="AT3296" i="1"/>
  <c r="AT518" i="1"/>
  <c r="AT3985" i="1"/>
  <c r="AT2539" i="1"/>
  <c r="AT58" i="1"/>
  <c r="AT3326" i="1"/>
  <c r="AT3229" i="1"/>
  <c r="AU3229" i="1" s="1"/>
  <c r="AT1679" i="1"/>
  <c r="AU1679" i="1" s="1"/>
  <c r="AT4530" i="1"/>
  <c r="AT81" i="1"/>
  <c r="AT2896" i="1"/>
  <c r="AU2896" i="1" s="1"/>
  <c r="AT1869" i="1"/>
  <c r="AU1869" i="1" s="1"/>
  <c r="AT2881" i="1"/>
  <c r="AT1566" i="1"/>
  <c r="AT886" i="1"/>
  <c r="AT1870" i="1"/>
  <c r="AU1870" i="1" s="1"/>
  <c r="AT3518" i="1"/>
  <c r="AT2686" i="1"/>
  <c r="AU2686" i="1" s="1"/>
  <c r="AT3509" i="1"/>
  <c r="AU3509" i="1" s="1"/>
  <c r="AT1568" i="1"/>
  <c r="AU1568" i="1" s="1"/>
  <c r="AT3230" i="1"/>
  <c r="AT1245" i="1"/>
  <c r="AT2540" i="1"/>
  <c r="AU2540" i="1" s="1"/>
  <c r="AT3352" i="1"/>
  <c r="AU3352" i="1" s="1"/>
  <c r="AT4872" i="1"/>
  <c r="AT1237" i="1"/>
  <c r="AT2882" i="1"/>
  <c r="AU2882" i="1" s="1"/>
  <c r="AT3182" i="1"/>
  <c r="AT3769" i="1"/>
  <c r="AT2387" i="1"/>
  <c r="AT887" i="1"/>
  <c r="AU887" i="1" s="1"/>
  <c r="AT2220" i="1"/>
  <c r="AU2220" i="1" s="1"/>
  <c r="AT2542" i="1"/>
  <c r="AT2883" i="1"/>
  <c r="AT5164" i="1"/>
  <c r="AU5164" i="1" s="1"/>
  <c r="AT4879" i="1"/>
  <c r="AU4879" i="1" s="1"/>
  <c r="AT3231" i="1"/>
  <c r="AT4171" i="1"/>
  <c r="AT1247" i="1"/>
  <c r="AU1247" i="1" s="1"/>
  <c r="AT447" i="1"/>
  <c r="AT113" i="1"/>
  <c r="AT1872" i="1"/>
  <c r="AT1330" i="1"/>
  <c r="AT4504" i="1"/>
  <c r="AT2544" i="1"/>
  <c r="AT3519" i="1"/>
  <c r="AT3232" i="1"/>
  <c r="AU3232" i="1" s="1"/>
  <c r="AT520" i="1"/>
  <c r="AU520" i="1" s="1"/>
  <c r="AT3520" i="1"/>
  <c r="AT3753" i="1"/>
  <c r="AT257" i="1"/>
  <c r="AU257" i="1" s="1"/>
  <c r="AT4218" i="1"/>
  <c r="AU4218" i="1" s="1"/>
  <c r="AT4805" i="1"/>
  <c r="AT2547" i="1"/>
  <c r="AT3754" i="1"/>
  <c r="AU3754" i="1" s="1"/>
  <c r="AT2221" i="1"/>
  <c r="AT4505" i="1"/>
  <c r="AT114" i="1"/>
  <c r="AT3521" i="1"/>
  <c r="AT3233" i="1"/>
  <c r="AT4386" i="1"/>
  <c r="AT5199" i="1"/>
  <c r="AU5199" i="1" s="1"/>
  <c r="AT184" i="1"/>
  <c r="AU184" i="1" s="1"/>
  <c r="AT3234" i="1"/>
  <c r="AT3235" i="1"/>
  <c r="AT3530" i="1"/>
  <c r="AU3530" i="1" s="1"/>
  <c r="AT522" i="1"/>
  <c r="AU522" i="1" s="1"/>
  <c r="AT3755" i="1"/>
  <c r="AT3339" i="1"/>
  <c r="AT3982" i="1"/>
  <c r="AU3982" i="1" s="1"/>
  <c r="AT5234" i="1"/>
  <c r="AT94" i="1"/>
  <c r="AT589" i="1"/>
  <c r="AT3000" i="1"/>
  <c r="AT2365" i="1"/>
  <c r="AT888" i="1"/>
  <c r="AT4508" i="1"/>
  <c r="AT889" i="1"/>
  <c r="AU889" i="1" s="1"/>
  <c r="AT2640" i="1"/>
  <c r="AU2640" i="1" s="1"/>
  <c r="AT2885" i="1"/>
  <c r="AT1572" i="1"/>
  <c r="AT2591" i="1"/>
  <c r="AU2591" i="1" s="1"/>
  <c r="AT1066" i="1"/>
  <c r="AU1066" i="1" s="1"/>
  <c r="AT4788" i="1"/>
  <c r="AT2886" i="1"/>
  <c r="AT2331" i="1"/>
  <c r="AU2331" i="1" s="1"/>
  <c r="AT3756" i="1"/>
  <c r="AT1250" i="1"/>
  <c r="AT2222" i="1"/>
  <c r="AT3236" i="1"/>
  <c r="AT4538" i="1"/>
  <c r="AU4538" i="1" s="1"/>
  <c r="AT3566" i="1"/>
  <c r="AT2223" i="1"/>
  <c r="AT1876" i="1"/>
  <c r="AU1876" i="1" s="1"/>
  <c r="AT2394" i="1"/>
  <c r="AU2394" i="1" s="1"/>
  <c r="AT3523" i="1"/>
  <c r="AT2887" i="1"/>
  <c r="AT1322" i="1"/>
  <c r="AU1322" i="1" s="1"/>
  <c r="AT3237" i="1"/>
  <c r="AT2225" i="1"/>
  <c r="AT118" i="1"/>
  <c r="AU118" i="1" s="1"/>
  <c r="AT3983" i="1"/>
  <c r="AT892" i="1"/>
  <c r="AU892" i="1" s="1"/>
  <c r="AT524" i="1"/>
  <c r="AT1527" i="1"/>
  <c r="AU1527" i="1" s="1"/>
  <c r="AT119" i="1"/>
  <c r="AT3711" i="1"/>
  <c r="AU3711" i="1" s="1"/>
  <c r="AT3795" i="1"/>
  <c r="AT4016" i="1"/>
  <c r="AT1252" i="1"/>
  <c r="AU1252" i="1" s="1"/>
  <c r="AT1877" i="1"/>
  <c r="AU1877" i="1" s="1"/>
  <c r="AT2888" i="1"/>
  <c r="AT120" i="1"/>
  <c r="AT1574" i="1"/>
  <c r="AU1574" i="1" s="1"/>
  <c r="AT544" i="1"/>
  <c r="AT3524" i="1"/>
  <c r="AT3525" i="1"/>
  <c r="AU3525" i="1" s="1"/>
  <c r="AT893" i="1"/>
  <c r="AT2226" i="1"/>
  <c r="AU2226" i="1" s="1"/>
  <c r="AT2392" i="1"/>
  <c r="AT2554" i="1"/>
  <c r="AU2554" i="1" s="1"/>
  <c r="AT5178" i="1"/>
  <c r="AT2632" i="1"/>
  <c r="AU2632" i="1" s="1"/>
  <c r="AT1575" i="1"/>
  <c r="AT3238" i="1"/>
  <c r="AT4174" i="1"/>
  <c r="AU4174" i="1" s="1"/>
  <c r="AT2889" i="1"/>
  <c r="AU2889" i="1" s="1"/>
  <c r="AT2136" i="1"/>
  <c r="AT2924" i="1"/>
  <c r="AT590" i="1"/>
  <c r="AU590" i="1" s="1"/>
  <c r="AT3239" i="1"/>
  <c r="AT525" i="1"/>
  <c r="AT3346" i="1"/>
  <c r="AU3346" i="1" s="1"/>
  <c r="AT3758" i="1"/>
  <c r="AT3526" i="1"/>
  <c r="AU3526" i="1" s="1"/>
  <c r="AT4664" i="1"/>
  <c r="AT3527" i="1"/>
  <c r="AU3527" i="1" s="1"/>
  <c r="AT2262" i="1"/>
  <c r="AT4677" i="1"/>
  <c r="AU4677" i="1" s="1"/>
  <c r="AT3044" i="1"/>
  <c r="AT3328" i="1"/>
  <c r="AT1880" i="1"/>
  <c r="AU1880" i="1" s="1"/>
  <c r="AT3528" i="1"/>
  <c r="AU3528" i="1" s="1"/>
  <c r="AT2004" i="1"/>
  <c r="AT174" i="1"/>
  <c r="AT121" i="1"/>
  <c r="AU121" i="1" s="1"/>
  <c r="AT1253" i="1"/>
  <c r="AT1576" i="1"/>
  <c r="AT1254" i="1"/>
  <c r="AU1254" i="1" s="1"/>
  <c r="AT1255" i="1"/>
  <c r="AT4506" i="1"/>
  <c r="AU4506" i="1" s="1"/>
  <c r="AT2890" i="1"/>
  <c r="AT2227" i="1"/>
  <c r="AU2227" i="1" s="1"/>
  <c r="AT2716" i="1"/>
  <c r="AU2716" i="1" s="1"/>
  <c r="AT235" i="1"/>
  <c r="AU235" i="1" s="1"/>
  <c r="AT200" i="1"/>
  <c r="AT123" i="1"/>
  <c r="AT3806" i="1"/>
  <c r="AU3806" i="1" s="1"/>
  <c r="AT2892" i="1"/>
  <c r="AT2548" i="1"/>
  <c r="AT1577" i="1"/>
  <c r="AT1882" i="1"/>
  <c r="AT526" i="1"/>
  <c r="AU526" i="1" s="1"/>
  <c r="AT2229" i="1"/>
  <c r="AT1883" i="1"/>
  <c r="AU1883" i="1" s="1"/>
  <c r="AT5026" i="1"/>
  <c r="AT3240" i="1"/>
  <c r="AT5265" i="1"/>
  <c r="AU5265" i="1" s="1"/>
  <c r="AT3529" i="1"/>
  <c r="AU3529" i="1" s="1"/>
  <c r="AT1597" i="1"/>
  <c r="AT1578" i="1"/>
  <c r="AU1578" i="1" s="1"/>
  <c r="AT1579" i="1"/>
  <c r="AT894" i="1"/>
  <c r="AT3241" i="1"/>
  <c r="AU3241" i="1" s="1"/>
  <c r="AT2942" i="1"/>
  <c r="AT4046" i="1"/>
  <c r="AU4046" i="1" s="1"/>
  <c r="AT3604" i="1"/>
  <c r="AU3604" i="1" s="1"/>
  <c r="AT2663" i="1"/>
  <c r="AT896" i="1"/>
  <c r="AT1884" i="1"/>
  <c r="AU1884" i="1" s="1"/>
  <c r="AT2894" i="1"/>
  <c r="AT1346" i="1"/>
  <c r="AU1346" i="1" s="1"/>
  <c r="AT1310" i="1"/>
  <c r="AT1583" i="1"/>
  <c r="AT4507" i="1"/>
  <c r="AU4507" i="1" s="1"/>
  <c r="AT2228" i="1"/>
  <c r="AT3242" i="1"/>
  <c r="AU3242" i="1" s="1"/>
  <c r="AT1885" i="1"/>
  <c r="AU1885" i="1" s="1"/>
  <c r="AT1886" i="1"/>
  <c r="AT895" i="1"/>
  <c r="AT4366" i="1"/>
  <c r="AU4366" i="1" s="1"/>
  <c r="AT3269" i="1"/>
  <c r="AU3269" i="1" s="1"/>
  <c r="AT4175" i="1"/>
  <c r="AT2550" i="1"/>
  <c r="AT1258" i="1"/>
  <c r="AU1258" i="1" s="1"/>
  <c r="AT4509" i="1"/>
  <c r="AT1259" i="1"/>
  <c r="AT2551" i="1"/>
  <c r="AT2552" i="1"/>
  <c r="AT1888" i="1"/>
  <c r="AU1888" i="1" s="1"/>
  <c r="AT2895" i="1"/>
  <c r="AT3329" i="1"/>
  <c r="AU3329" i="1" s="1"/>
  <c r="AT3297" i="1"/>
  <c r="AU3297" i="1" s="1"/>
  <c r="AT2957" i="1"/>
  <c r="AU2957" i="1" s="1"/>
  <c r="AT528" i="1"/>
  <c r="AT1889" i="1"/>
  <c r="AT2553" i="1"/>
  <c r="AU2553" i="1" s="1"/>
  <c r="AT288" i="1"/>
  <c r="AT1347" i="1"/>
  <c r="AT125" i="1"/>
  <c r="AT151" i="1"/>
  <c r="AT2278" i="1"/>
  <c r="AU2278" i="1" s="1"/>
  <c r="AT3986" i="1"/>
  <c r="AT2897" i="1"/>
  <c r="AU2897" i="1" s="1"/>
  <c r="AT3304" i="1"/>
  <c r="AU3304" i="1" s="1"/>
  <c r="AT2383" i="1"/>
  <c r="AU2383" i="1" s="1"/>
  <c r="AT5085" i="1"/>
  <c r="AT3760" i="1"/>
  <c r="AT2230" i="1"/>
  <c r="AU2230" i="1" s="1"/>
  <c r="AT2674" i="1"/>
  <c r="AU2674" i="1" s="1"/>
  <c r="AT2555" i="1"/>
  <c r="AT1584" i="1"/>
  <c r="AT529" i="1"/>
  <c r="AU529" i="1" s="1"/>
  <c r="AT2574" i="1"/>
  <c r="AT201" i="1"/>
  <c r="AT3761" i="1"/>
  <c r="AT626" i="1"/>
  <c r="AT1890" i="1"/>
  <c r="AU1890" i="1" s="1"/>
  <c r="AT4367" i="1"/>
  <c r="AT4510" i="1"/>
  <c r="AU4510" i="1" s="1"/>
  <c r="AT639" i="1"/>
  <c r="AU639" i="1" s="1"/>
  <c r="AT186" i="1"/>
  <c r="AU186" i="1" s="1"/>
  <c r="AT1892" i="1"/>
  <c r="AT898" i="1"/>
  <c r="AT2899" i="1"/>
  <c r="AU2899" i="1" s="1"/>
  <c r="AT3780" i="1"/>
  <c r="AU3780" i="1" s="1"/>
  <c r="AT4176" i="1"/>
  <c r="AT2608" i="1"/>
  <c r="AT1260" i="1"/>
  <c r="AU1260" i="1" s="1"/>
  <c r="AT127" i="1"/>
  <c r="AT530" i="1"/>
  <c r="AT899" i="1"/>
  <c r="AT3245" i="1"/>
  <c r="AT1261" i="1"/>
  <c r="AU1261" i="1" s="1"/>
  <c r="AT2575" i="1"/>
  <c r="AT2384" i="1"/>
  <c r="AU2384" i="1" s="1"/>
  <c r="AT900" i="1"/>
  <c r="AU900" i="1" s="1"/>
  <c r="AT1957" i="1"/>
  <c r="AT2902" i="1"/>
  <c r="AT1376" i="1"/>
  <c r="AU1376" i="1" s="1"/>
  <c r="AT2251" i="1"/>
  <c r="AT128" i="1"/>
  <c r="AT129" i="1"/>
  <c r="AU129" i="1" s="1"/>
  <c r="AT4372" i="1"/>
  <c r="AT297" i="1"/>
  <c r="AT3763" i="1"/>
  <c r="AT1922" i="1"/>
  <c r="AT1122" i="1"/>
  <c r="AT1894" i="1"/>
  <c r="AU1894" i="1" s="1"/>
  <c r="AT3246" i="1"/>
  <c r="AT992" i="1"/>
  <c r="AT280" i="1"/>
  <c r="AU280" i="1" s="1"/>
  <c r="AT1895" i="1"/>
  <c r="AU1895" i="1" s="1"/>
  <c r="AT4511" i="1"/>
  <c r="AT2904" i="1"/>
  <c r="AT531" i="1"/>
  <c r="AU531" i="1" s="1"/>
  <c r="AT1799" i="1"/>
  <c r="AT532" i="1"/>
  <c r="AT736" i="1"/>
  <c r="AU736" i="1" s="1"/>
  <c r="AT533" i="1"/>
  <c r="AT4779" i="1"/>
  <c r="AT3161" i="1"/>
  <c r="AT4780" i="1"/>
  <c r="AT418" i="1"/>
  <c r="AU418" i="1" s="1"/>
  <c r="AT3244" i="1"/>
  <c r="AT901" i="1"/>
  <c r="AT2641" i="1"/>
  <c r="AT2906" i="1"/>
  <c r="AT3545" i="1"/>
  <c r="AT534" i="1"/>
  <c r="AT535" i="1"/>
  <c r="AT3987" i="1"/>
  <c r="AT4678" i="1"/>
  <c r="AU4678" i="1" s="1"/>
  <c r="AT2234" i="1"/>
  <c r="AT1264" i="1"/>
  <c r="AU1264" i="1" s="1"/>
  <c r="AT3248" i="1"/>
  <c r="AT3375" i="1"/>
  <c r="AU3375" i="1" s="1"/>
  <c r="AT4178" i="1"/>
  <c r="AT5086" i="1"/>
  <c r="AT3249" i="1"/>
  <c r="AU3249" i="1" s="1"/>
  <c r="AT2235" i="1"/>
  <c r="AU2235" i="1" s="1"/>
  <c r="AT2559" i="1"/>
  <c r="AT4665" i="1"/>
  <c r="AT196" i="1"/>
  <c r="AU196" i="1" s="1"/>
  <c r="AT1899" i="1"/>
  <c r="AT1396" i="1"/>
  <c r="AT1199" i="1"/>
  <c r="AT1585" i="1"/>
  <c r="AT3568" i="1"/>
  <c r="AU3568" i="1" s="1"/>
  <c r="AT133" i="1"/>
  <c r="AT536" i="1"/>
  <c r="AU536" i="1" s="1"/>
  <c r="AT2898" i="1"/>
  <c r="AU2898" i="1" s="1"/>
  <c r="AT545" i="1"/>
  <c r="AU545" i="1" s="1"/>
  <c r="AT902" i="1"/>
  <c r="AT4368" i="1"/>
  <c r="AT3225" i="1"/>
  <c r="AU3225" i="1" s="1"/>
  <c r="AT202" i="1"/>
  <c r="AT3781" i="1"/>
  <c r="AT1900" i="1"/>
  <c r="AT175" i="1"/>
  <c r="AT4806" i="1"/>
  <c r="AU4806" i="1" s="1"/>
  <c r="AT1973" i="1"/>
  <c r="AT1587" i="1"/>
  <c r="AU1587" i="1" s="1"/>
  <c r="AT135" i="1"/>
  <c r="AU135" i="1" s="1"/>
  <c r="AT1958" i="1"/>
  <c r="AU1958" i="1" s="1"/>
  <c r="AT4666" i="1"/>
  <c r="AT3801" i="1"/>
  <c r="AT491" i="1"/>
  <c r="AU491" i="1" s="1"/>
  <c r="AT1588" i="1"/>
  <c r="AU1588" i="1" s="1"/>
  <c r="AT2252" i="1"/>
  <c r="AT1589" i="1"/>
  <c r="AT2238" i="1"/>
  <c r="AU2238" i="1" s="1"/>
  <c r="AT1095" i="1"/>
  <c r="AT537" i="1"/>
  <c r="AT1528" i="1"/>
  <c r="AT2912" i="1"/>
  <c r="AT1266" i="1"/>
  <c r="AU1266" i="1" s="1"/>
  <c r="AT1529" i="1"/>
  <c r="AT1891" i="1"/>
  <c r="AU1891" i="1" s="1"/>
  <c r="AT3062" i="1"/>
  <c r="AU3062" i="1" s="1"/>
  <c r="AT2239" i="1"/>
  <c r="AU2239" i="1" s="1"/>
  <c r="AT2914" i="1"/>
  <c r="AT903" i="1"/>
  <c r="AT538" i="1"/>
  <c r="AU538" i="1" s="1"/>
  <c r="AT3012" i="1"/>
  <c r="AU3012" i="1" s="1"/>
  <c r="AT2047" i="1"/>
  <c r="AT2785" i="1"/>
  <c r="AT3963" i="1"/>
  <c r="AT3765" i="1"/>
  <c r="AT897" i="1"/>
  <c r="AT2576" i="1"/>
  <c r="AT2240" i="1"/>
  <c r="AT1556" i="1"/>
  <c r="AU1556" i="1" s="1"/>
  <c r="AT1268" i="1"/>
  <c r="AT3990" i="1"/>
  <c r="AT309" i="1"/>
  <c r="AU309" i="1" s="1"/>
  <c r="AT2102" i="1"/>
  <c r="AU2102" i="1" s="1"/>
  <c r="AT1590" i="1"/>
  <c r="AT3612" i="1"/>
  <c r="AT1598" i="1"/>
  <c r="AU1598" i="1" s="1"/>
  <c r="AT1839" i="1"/>
  <c r="AU1839" i="1" s="1"/>
  <c r="AT4791" i="1"/>
  <c r="AT4206" i="1"/>
  <c r="AU4206" i="1" s="1"/>
  <c r="AT3255" i="1"/>
  <c r="AT3992" i="1"/>
  <c r="AT136" i="1"/>
  <c r="AT905" i="1"/>
  <c r="AT4559" i="1"/>
  <c r="AU4559" i="1" s="1"/>
  <c r="AT4369" i="1"/>
  <c r="AU4369" i="1" s="1"/>
  <c r="AT968" i="1"/>
  <c r="AT2563" i="1"/>
  <c r="AT1903" i="1"/>
  <c r="AU1903" i="1" s="1"/>
  <c r="AT2556" i="1"/>
  <c r="AU2556" i="1" s="1"/>
  <c r="AT906" i="1"/>
  <c r="AT4370" i="1"/>
  <c r="AT1862" i="1"/>
  <c r="AU1862" i="1" s="1"/>
  <c r="AT913" i="1"/>
  <c r="AU913" i="1" s="1"/>
  <c r="AT575" i="1"/>
  <c r="AT1591" i="1"/>
  <c r="AU1591" i="1" s="1"/>
  <c r="AT4784" i="1"/>
  <c r="AU4784" i="1" s="1"/>
  <c r="AT2687" i="1"/>
  <c r="AU2687" i="1" s="1"/>
  <c r="AT1007" i="1"/>
  <c r="AT2565" i="1"/>
  <c r="AT4371" i="1"/>
  <c r="AU4371" i="1" s="1"/>
  <c r="AT298" i="1"/>
  <c r="AU298" i="1" s="1"/>
  <c r="AT2242" i="1"/>
  <c r="AT140" i="1"/>
  <c r="AT3256" i="1"/>
  <c r="AU3256" i="1" s="1"/>
  <c r="AT2566" i="1"/>
  <c r="AT2918" i="1"/>
  <c r="AT2925" i="1"/>
  <c r="AT3592" i="1"/>
  <c r="AT1592" i="1"/>
  <c r="AT2279" i="1"/>
  <c r="AT203" i="1"/>
  <c r="AT108" i="1"/>
  <c r="AU108" i="1" s="1"/>
  <c r="AT2698" i="1"/>
  <c r="AU2698" i="1" s="1"/>
  <c r="AT4512" i="1"/>
  <c r="AT1593" i="1"/>
  <c r="AU1593" i="1" s="1"/>
  <c r="AT2664" i="1"/>
  <c r="AU2664" i="1" s="1"/>
  <c r="AT2504" i="1"/>
  <c r="AT3305" i="1"/>
  <c r="AT3258" i="1"/>
  <c r="AU3258" i="1" s="1"/>
  <c r="AT1594" i="1"/>
  <c r="AT2367" i="1"/>
  <c r="AT3770" i="1"/>
  <c r="AT4630" i="1"/>
  <c r="AT3259" i="1"/>
  <c r="AT947" i="1"/>
  <c r="AT1239" i="1"/>
  <c r="AT1974" i="1"/>
  <c r="AU1974" i="1" s="1"/>
  <c r="AT1905" i="1"/>
  <c r="AU1905" i="1" s="1"/>
  <c r="AT2920" i="1"/>
  <c r="AT540" i="1"/>
  <c r="AT3822" i="1"/>
  <c r="AU3822" i="1" s="1"/>
  <c r="AT126" i="1"/>
  <c r="AT1924" i="1"/>
  <c r="AT2077" i="1"/>
  <c r="AU2077" i="1" s="1"/>
  <c r="AT2568" i="1"/>
  <c r="AT2231" i="1"/>
  <c r="AT2569" i="1"/>
  <c r="AT1906" i="1"/>
  <c r="AT2900" i="1"/>
  <c r="AT161" i="1"/>
  <c r="AU161" i="1" s="1"/>
  <c r="AT4959" i="1"/>
  <c r="AT909" i="1"/>
  <c r="AT2245" i="1"/>
  <c r="AU2245" i="1" s="1"/>
  <c r="AT3767" i="1"/>
  <c r="AU3767" i="1" s="1"/>
  <c r="AT541" i="1"/>
  <c r="AT3762" i="1"/>
  <c r="AT3535" i="1"/>
  <c r="AU3535" i="1" s="1"/>
  <c r="AT546" i="1"/>
  <c r="AT679" i="1"/>
  <c r="AT2246" i="1"/>
  <c r="AU2246" i="1" s="1"/>
  <c r="AT1907" i="1"/>
  <c r="AT4686" i="1"/>
  <c r="AT2247" i="1"/>
  <c r="AT1976" i="1"/>
  <c r="AT3053" i="1"/>
  <c r="AT745" i="1"/>
  <c r="AU745" i="1" s="1"/>
  <c r="AT2571" i="1"/>
  <c r="AT1610" i="1"/>
  <c r="AT1595" i="1"/>
  <c r="AU1595" i="1" s="1"/>
  <c r="AT1276" i="1"/>
  <c r="AT2572" i="1"/>
  <c r="AT912" i="1"/>
  <c r="AU912" i="1" s="1"/>
  <c r="AT543" i="1"/>
  <c r="AT4953" i="1"/>
  <c r="AT4204" i="1"/>
  <c r="AT2922" i="1"/>
  <c r="AT2958" i="1"/>
  <c r="AT138" i="1"/>
  <c r="AU138" i="1" s="1"/>
  <c r="AT1277" i="1"/>
  <c r="AT1596" i="1"/>
  <c r="AT3999" i="1"/>
  <c r="AU3999" i="1" s="1"/>
  <c r="AT1278" i="1"/>
  <c r="AU1278" i="1" s="1"/>
  <c r="AT3546" i="1"/>
  <c r="AT4000" i="1"/>
  <c r="AT1909" i="1"/>
  <c r="AU1909" i="1" s="1"/>
  <c r="AT2901" i="1"/>
  <c r="AT4631" i="1"/>
  <c r="AT1262" i="1"/>
  <c r="AT4782" i="1"/>
  <c r="AU4782" i="1" s="1"/>
  <c r="AT2250" i="1"/>
  <c r="AT4145" i="1"/>
  <c r="AT95" i="1"/>
  <c r="AU95" i="1" s="1"/>
  <c r="AT4022" i="1"/>
  <c r="AT377" i="1"/>
  <c r="AT2557" i="1"/>
  <c r="AT1977" i="1"/>
  <c r="AT3311" i="1"/>
  <c r="AT176" i="1"/>
  <c r="AU176" i="1" s="1"/>
  <c r="AT204" i="1"/>
  <c r="AT3559" i="1"/>
  <c r="AU3559" i="1" s="1"/>
  <c r="AT2712" i="1"/>
  <c r="AU2712" i="1" s="1"/>
  <c r="AT3713" i="1"/>
  <c r="AT3183" i="1"/>
  <c r="AU3183" i="1" s="1"/>
  <c r="AT2180" i="1"/>
  <c r="AU2180" i="1" s="1"/>
  <c r="AT3577" i="1"/>
  <c r="AU3577" i="1" s="1"/>
  <c r="AT1279" i="1"/>
  <c r="AU1279" i="1" s="1"/>
  <c r="AT3771" i="1"/>
  <c r="AT2646" i="1"/>
  <c r="AT4035" i="1"/>
  <c r="AU4035" i="1" s="1"/>
  <c r="AT1280" i="1"/>
  <c r="AU1280" i="1" s="1"/>
  <c r="AT1281" i="1"/>
  <c r="AT1369" i="1"/>
  <c r="AT4001" i="1"/>
  <c r="AU4001" i="1" s="1"/>
  <c r="AT4693" i="1"/>
  <c r="AT2338" i="1"/>
  <c r="AT1910" i="1"/>
  <c r="AT914" i="1"/>
  <c r="AU914" i="1" s="1"/>
  <c r="AT2577" i="1"/>
  <c r="AT1639" i="1"/>
  <c r="AU1639" i="1" s="1"/>
  <c r="AT3035" i="1"/>
  <c r="AU3035" i="1" s="1"/>
  <c r="AT2014" i="1"/>
  <c r="AT2352" i="1"/>
  <c r="AU2352" i="1" s="1"/>
  <c r="AT2578" i="1"/>
  <c r="AT2254" i="1"/>
  <c r="AU2254" i="1" s="1"/>
  <c r="AT3013" i="1"/>
  <c r="AT2395" i="1"/>
  <c r="AT3263" i="1"/>
  <c r="AT1282" i="1"/>
  <c r="AT2926" i="1"/>
  <c r="AT162" i="1"/>
  <c r="AU162" i="1" s="1"/>
  <c r="AT2579" i="1"/>
  <c r="AT2232" i="1"/>
  <c r="AT4180" i="1"/>
  <c r="AU4180" i="1" s="1"/>
  <c r="AT917" i="1"/>
  <c r="AU917" i="1" s="1"/>
  <c r="AT1599" i="1"/>
  <c r="AT1612" i="1"/>
  <c r="AT205" i="1"/>
  <c r="AU205" i="1" s="1"/>
  <c r="AT4177" i="1"/>
  <c r="AU4177" i="1" s="1"/>
  <c r="AT4181" i="1"/>
  <c r="AT4003" i="1"/>
  <c r="AT2580" i="1"/>
  <c r="AT2581" i="1"/>
  <c r="AT163" i="1"/>
  <c r="AU163" i="1" s="1"/>
  <c r="AT3014" i="1"/>
  <c r="AU3014" i="1" s="1"/>
  <c r="AT591" i="1"/>
  <c r="AT1912" i="1"/>
  <c r="AT918" i="1"/>
  <c r="AT4193" i="1"/>
  <c r="AT1997" i="1"/>
  <c r="AT5030" i="1"/>
  <c r="AT2676" i="1"/>
  <c r="AU2676" i="1" s="1"/>
  <c r="AT1600" i="1"/>
  <c r="AU1600" i="1" s="1"/>
  <c r="AT4361" i="1"/>
  <c r="AU4361" i="1" s="1"/>
  <c r="AT1284" i="1"/>
  <c r="AU1284" i="1" s="1"/>
  <c r="AT3537" i="1"/>
  <c r="AT2874" i="1"/>
  <c r="AT3331" i="1"/>
  <c r="AU3331" i="1" s="1"/>
  <c r="AT3184" i="1"/>
  <c r="AT3265" i="1"/>
  <c r="AT4017" i="1"/>
  <c r="AT143" i="1"/>
  <c r="AU143" i="1" s="1"/>
  <c r="AT2677" i="1"/>
  <c r="AU2677" i="1" s="1"/>
  <c r="AT386" i="1"/>
  <c r="AT3059" i="1"/>
  <c r="AT4385" i="1"/>
  <c r="AU4385" i="1" s="1"/>
  <c r="AT2583" i="1"/>
  <c r="AU2583" i="1" s="1"/>
  <c r="AT2253" i="1"/>
  <c r="AT4318" i="1"/>
  <c r="AT919" i="1"/>
  <c r="AU919" i="1" s="1"/>
  <c r="AT2930" i="1"/>
  <c r="AT145" i="1"/>
  <c r="AT2181" i="1"/>
  <c r="AT1285" i="1"/>
  <c r="AT3371" i="1"/>
  <c r="AT1286" i="1"/>
  <c r="AT2266" i="1"/>
  <c r="AT448" i="1"/>
  <c r="AT3163" i="1"/>
  <c r="AU3163" i="1" s="1"/>
  <c r="AT141" i="1"/>
  <c r="AT1913" i="1"/>
  <c r="AT4183" i="1"/>
  <c r="AU4183" i="1" s="1"/>
  <c r="AT593" i="1"/>
  <c r="AU593" i="1" s="1"/>
  <c r="AT4975" i="1"/>
  <c r="AT1287" i="1"/>
  <c r="AT2585" i="1"/>
  <c r="AU2585" i="1" s="1"/>
  <c r="AT1602" i="1"/>
  <c r="AU1602" i="1" s="1"/>
  <c r="AT547" i="1"/>
  <c r="AT921" i="1"/>
  <c r="AT2875" i="1"/>
  <c r="AU2875" i="1" s="1"/>
  <c r="AT1914" i="1"/>
  <c r="AT3538" i="1"/>
  <c r="AT2647" i="1"/>
  <c r="AT2531" i="1"/>
  <c r="AU2531" i="1" s="1"/>
  <c r="AT3185" i="1"/>
  <c r="AT3476" i="1"/>
  <c r="AT3539" i="1"/>
  <c r="AU3539" i="1" s="1"/>
  <c r="AT551" i="1"/>
  <c r="AT2932" i="1"/>
  <c r="AT1313" i="1"/>
  <c r="AT2259" i="1"/>
  <c r="AT915" i="1"/>
  <c r="AT3540" i="1"/>
  <c r="AT2058" i="1"/>
  <c r="AT4029" i="1"/>
  <c r="AT4669" i="1"/>
  <c r="AU4669" i="1" s="1"/>
  <c r="AT1289" i="1"/>
  <c r="AU1289" i="1" s="1"/>
  <c r="AT923" i="1"/>
  <c r="AT4860" i="1"/>
  <c r="AT3541" i="1"/>
  <c r="AU3541" i="1" s="1"/>
  <c r="AT1893" i="1"/>
  <c r="AU1893" i="1" s="1"/>
  <c r="AT2233" i="1"/>
  <c r="AT1915" i="1"/>
  <c r="AT148" i="1"/>
  <c r="AU148" i="1" s="1"/>
  <c r="AT1978" i="1"/>
  <c r="AT993" i="1"/>
  <c r="AT4184" i="1"/>
  <c r="AT2386" i="1"/>
  <c r="AU2386" i="1" s="1"/>
  <c r="AT1290" i="1"/>
  <c r="AT2903" i="1"/>
  <c r="AT2933" i="1"/>
  <c r="AU2933" i="1" s="1"/>
  <c r="AT1916" i="1"/>
  <c r="AT3584" i="1"/>
  <c r="AT1133" i="1"/>
  <c r="AT2588" i="1"/>
  <c r="AT950" i="1"/>
  <c r="AU950" i="1" s="1"/>
  <c r="AT3802" i="1"/>
  <c r="AU3802" i="1" s="1"/>
  <c r="AT1331" i="1"/>
  <c r="AT4682" i="1"/>
  <c r="AU4682" i="1" s="1"/>
  <c r="AT2333" i="1"/>
  <c r="AU2333" i="1" s="1"/>
  <c r="AT1925" i="1"/>
  <c r="AT3816" i="1"/>
  <c r="AU3816" i="1" s="1"/>
  <c r="AT1917" i="1"/>
  <c r="AU1917" i="1" s="1"/>
  <c r="AT142" i="1"/>
  <c r="AU142" i="1" s="1"/>
  <c r="AT2879" i="1"/>
  <c r="AT5083" i="1"/>
  <c r="AT4207" i="1"/>
  <c r="AU4207" i="1" s="1"/>
  <c r="AT928" i="1"/>
  <c r="AU928" i="1" s="1"/>
  <c r="AT2267" i="1"/>
  <c r="AT2648" i="1"/>
  <c r="AT4185" i="1"/>
  <c r="AU4185" i="1" s="1"/>
  <c r="AT2936" i="1"/>
  <c r="AT2937" i="1"/>
  <c r="AT5201" i="1"/>
  <c r="AT2358" i="1"/>
  <c r="AU2358" i="1" s="1"/>
  <c r="AT2213" i="1"/>
  <c r="AT4660" i="1"/>
  <c r="AU4660" i="1" s="1"/>
  <c r="AT1427" i="1"/>
  <c r="AU1427" i="1" s="1"/>
  <c r="AT2938" i="1"/>
  <c r="AT2649" i="1"/>
  <c r="AU2649" i="1" s="1"/>
  <c r="AT2995" i="1"/>
  <c r="AT1263" i="1"/>
  <c r="AU1263" i="1" s="1"/>
  <c r="AT2339" i="1"/>
  <c r="AT1607" i="1"/>
  <c r="AT1293" i="1"/>
  <c r="AT4213" i="1"/>
  <c r="AT557" i="1"/>
  <c r="AT1216" i="1"/>
  <c r="AU1216" i="1" s="1"/>
  <c r="AT4777" i="1"/>
  <c r="AT4023" i="1"/>
  <c r="AT2463" i="1"/>
  <c r="AU2463" i="1" s="1"/>
  <c r="AT3278" i="1"/>
  <c r="AU3278" i="1" s="1"/>
  <c r="AT1608" i="1"/>
  <c r="AT1919" i="1"/>
  <c r="AT4362" i="1"/>
  <c r="AU4362" i="1" s="1"/>
  <c r="AT2590" i="1"/>
  <c r="AU2590" i="1" s="1"/>
  <c r="AT1818" i="1"/>
  <c r="AT3542" i="1"/>
  <c r="AT3570" i="1"/>
  <c r="AT3829" i="1"/>
  <c r="AT932" i="1"/>
  <c r="AU932" i="1" s="1"/>
  <c r="AT2026" i="1"/>
  <c r="AU2026" i="1" s="1"/>
  <c r="AT1842" i="1"/>
  <c r="AT725" i="1"/>
  <c r="AT1426" i="1"/>
  <c r="AT2945" i="1"/>
  <c r="AT3924" i="1"/>
  <c r="AU3924" i="1" s="1"/>
  <c r="AT2319" i="1"/>
  <c r="AT3544" i="1"/>
  <c r="AU3544" i="1" s="1"/>
  <c r="AT150" i="1"/>
  <c r="AU150" i="1" s="1"/>
  <c r="AT3714" i="1"/>
  <c r="AU3714" i="1" s="1"/>
  <c r="AT4516" i="1"/>
  <c r="AU4516" i="1" s="1"/>
  <c r="AT4679" i="1"/>
  <c r="AT2943" i="1"/>
  <c r="AT4517" i="1"/>
  <c r="AU4517" i="1" s="1"/>
  <c r="AT3293" i="1"/>
  <c r="AT3841" i="1"/>
  <c r="AT1920" i="1"/>
  <c r="AT1921" i="1"/>
  <c r="AU1921" i="1" s="1"/>
  <c r="AT1609" i="1"/>
  <c r="AU1609" i="1" s="1"/>
  <c r="AT1292" i="1"/>
  <c r="AT916" i="1"/>
  <c r="AT4550" i="1"/>
  <c r="AU4550" i="1" s="1"/>
  <c r="AT1923" i="1"/>
  <c r="AU1923" i="1" s="1"/>
  <c r="AT3064" i="1"/>
  <c r="AT2944" i="1"/>
  <c r="AT4187" i="1"/>
  <c r="AU4187" i="1" s="1"/>
  <c r="AT4188" i="1"/>
  <c r="AT2263" i="1"/>
  <c r="AT4670" i="1"/>
  <c r="AT2665" i="1"/>
  <c r="AT2264" i="1"/>
  <c r="AT1243" i="1"/>
  <c r="AT2265" i="1"/>
  <c r="AT2075" i="1"/>
  <c r="AU2075" i="1" s="1"/>
  <c r="AT1611" i="1"/>
  <c r="AT3835" i="1"/>
  <c r="AT3547" i="1"/>
  <c r="AU3547" i="1" s="1"/>
  <c r="AT3102" i="1"/>
  <c r="AU3102" i="1" s="1"/>
  <c r="AT152" i="1"/>
  <c r="AT933" i="1"/>
  <c r="AT1059" i="1"/>
  <c r="AU1059" i="1" s="1"/>
  <c r="AT1989" i="1"/>
  <c r="AU1989" i="1" s="1"/>
  <c r="AT2340" i="1"/>
  <c r="AT2592" i="1"/>
  <c r="AT3845" i="1"/>
  <c r="AU3845" i="1" s="1"/>
  <c r="AT3270" i="1"/>
  <c r="AT2927" i="1"/>
  <c r="AT4229" i="1"/>
  <c r="AT2946" i="1"/>
  <c r="AU2946" i="1" s="1"/>
  <c r="AT2268" i="1"/>
  <c r="AT1283" i="1"/>
  <c r="AT1106" i="1"/>
  <c r="AU1106" i="1" s="1"/>
  <c r="AT3840" i="1"/>
  <c r="AT154" i="1"/>
  <c r="AT3333" i="1"/>
  <c r="AT2027" i="1"/>
  <c r="AT692" i="1"/>
  <c r="AT3548" i="1"/>
  <c r="AT1613" i="1"/>
  <c r="AT559" i="1"/>
  <c r="AT4518" i="1"/>
  <c r="AU4518" i="1" s="1"/>
  <c r="AT130" i="1"/>
  <c r="AU130" i="1" s="1"/>
  <c r="AT1896" i="1"/>
  <c r="AT1294" i="1"/>
  <c r="AT2905" i="1"/>
  <c r="AU2905" i="1" s="1"/>
  <c r="AT2283" i="1"/>
  <c r="AU2283" i="1" s="1"/>
  <c r="AT2678" i="1"/>
  <c r="AT3517" i="1"/>
  <c r="AT3550" i="1"/>
  <c r="AU3550" i="1" s="1"/>
  <c r="AT2368" i="1"/>
  <c r="AT980" i="1"/>
  <c r="AT244" i="1"/>
  <c r="AT3334" i="1"/>
  <c r="AU3334" i="1" s="1"/>
  <c r="AT2594" i="1"/>
  <c r="AT5173" i="1"/>
  <c r="AT3783" i="1"/>
  <c r="AU3783" i="1" s="1"/>
  <c r="AT4534" i="1"/>
  <c r="AT96" i="1"/>
  <c r="AT3551" i="1"/>
  <c r="AT2706" i="1"/>
  <c r="AT558" i="1"/>
  <c r="AU558" i="1" s="1"/>
  <c r="AT1867" i="1"/>
  <c r="AU1867" i="1" s="1"/>
  <c r="AT155" i="1"/>
  <c r="AT1563" i="1"/>
  <c r="AU1563" i="1" s="1"/>
  <c r="AT3836" i="1"/>
  <c r="AU3836" i="1" s="1"/>
  <c r="AT3049" i="1"/>
  <c r="AT1295" i="1"/>
  <c r="AU1295" i="1" s="1"/>
  <c r="AT156" i="1"/>
  <c r="AU156" i="1" s="1"/>
  <c r="AT3298" i="1"/>
  <c r="AU3298" i="1" s="1"/>
  <c r="AT951" i="1"/>
  <c r="AU951" i="1" s="1"/>
  <c r="AT934" i="1"/>
  <c r="AT1431" i="1"/>
  <c r="AT97" i="1"/>
  <c r="AU97" i="1" s="1"/>
  <c r="AT564" i="1"/>
  <c r="AU564" i="1" s="1"/>
  <c r="AT1897" i="1"/>
  <c r="AT2634" i="1"/>
  <c r="AT703" i="1"/>
  <c r="AT1800" i="1"/>
  <c r="AU1800" i="1" s="1"/>
  <c r="AT2272" i="1"/>
  <c r="AT4008" i="1"/>
  <c r="AU4008" i="1" s="1"/>
  <c r="AT164" i="1"/>
  <c r="AU164" i="1" s="1"/>
  <c r="AT4170" i="1"/>
  <c r="AT4502" i="1"/>
  <c r="AU4502" i="1" s="1"/>
  <c r="AT4032" i="1"/>
  <c r="AU4032" i="1" s="1"/>
  <c r="AT2558" i="1"/>
  <c r="AT1666" i="1"/>
  <c r="AT4002" i="1"/>
  <c r="AT1690" i="1"/>
  <c r="AT3843" i="1"/>
  <c r="AT1097" i="1"/>
  <c r="AT1296" i="1"/>
  <c r="AT3784" i="1"/>
  <c r="AT3553" i="1"/>
  <c r="AU3553" i="1" s="1"/>
  <c r="AT1911" i="1"/>
  <c r="AU1911" i="1" s="1"/>
  <c r="AT495" i="1"/>
  <c r="AT2600" i="1"/>
  <c r="AT568" i="1"/>
  <c r="AU568" i="1" s="1"/>
  <c r="AT3490" i="1"/>
  <c r="AU3490" i="1" s="1"/>
  <c r="AT2609" i="1"/>
  <c r="AT5221" i="1"/>
  <c r="AT1931" i="1"/>
  <c r="AU1931" i="1" s="1"/>
  <c r="AT2274" i="1"/>
  <c r="AU2274" i="1" s="1"/>
  <c r="AT4789" i="1"/>
  <c r="AT474" i="1"/>
  <c r="AT2275" i="1"/>
  <c r="AT1932" i="1"/>
  <c r="AT2951" i="1"/>
  <c r="AT2536" i="1"/>
  <c r="AT4380" i="1"/>
  <c r="AT569" i="1"/>
  <c r="AT2952" i="1"/>
  <c r="AT1617" i="1"/>
  <c r="AT2285" i="1"/>
  <c r="AU2285" i="1" s="1"/>
  <c r="AT2962" i="1"/>
  <c r="AT3735" i="1"/>
  <c r="AU3735" i="1" s="1"/>
  <c r="AT158" i="1"/>
  <c r="AU158" i="1" s="1"/>
  <c r="AT1898" i="1"/>
  <c r="AU1898" i="1" s="1"/>
  <c r="AT3492" i="1"/>
  <c r="AU3492" i="1" s="1"/>
  <c r="AT570" i="1"/>
  <c r="AT571" i="1"/>
  <c r="AT2287" i="1"/>
  <c r="AU2287" i="1" s="1"/>
  <c r="AT3593" i="1"/>
  <c r="AT3264" i="1"/>
  <c r="AT2953" i="1"/>
  <c r="AT2601" i="1"/>
  <c r="AU2601" i="1" s="1"/>
  <c r="AT1298" i="1"/>
  <c r="AU1298" i="1" s="1"/>
  <c r="AT835" i="1"/>
  <c r="AT1934" i="1"/>
  <c r="AT941" i="1"/>
  <c r="AU941" i="1" s="1"/>
  <c r="AT131" i="1"/>
  <c r="AU131" i="1" s="1"/>
  <c r="AT3554" i="1"/>
  <c r="AT1935" i="1"/>
  <c r="AT710" i="1"/>
  <c r="AU710" i="1" s="1"/>
  <c r="AT1619" i="1"/>
  <c r="AU1619" i="1" s="1"/>
  <c r="AT1936" i="1"/>
  <c r="AT594" i="1"/>
  <c r="AT259" i="1"/>
  <c r="AU259" i="1" s="1"/>
  <c r="AT1625" i="1"/>
  <c r="AT952" i="1"/>
  <c r="AT3536" i="1"/>
  <c r="AT2650" i="1"/>
  <c r="AU2650" i="1" s="1"/>
  <c r="AT2715" i="1"/>
  <c r="AT1218" i="1"/>
  <c r="AT3980" i="1"/>
  <c r="AU3980" i="1" s="1"/>
  <c r="AT1937" i="1"/>
  <c r="AT2276" i="1"/>
  <c r="AU2276" i="1" s="1"/>
  <c r="AT2277" i="1"/>
  <c r="AU2277" i="1" s="1"/>
  <c r="AT4009" i="1"/>
  <c r="AU4009" i="1" s="1"/>
  <c r="AT2602" i="1"/>
  <c r="AU2602" i="1" s="1"/>
  <c r="AT4783" i="1"/>
  <c r="AT2947" i="1"/>
  <c r="AT153" i="1"/>
  <c r="AT3247" i="1"/>
  <c r="AU3247" i="1" s="1"/>
  <c r="AT4878" i="1"/>
  <c r="AT3787" i="1"/>
  <c r="AT3555" i="1"/>
  <c r="AT159" i="1"/>
  <c r="AU159" i="1" s="1"/>
  <c r="AT2603" i="1"/>
  <c r="AT1621" i="1"/>
  <c r="AT4192" i="1"/>
  <c r="AU4192" i="1" s="1"/>
  <c r="AT4010" i="1"/>
  <c r="AU4010" i="1" s="1"/>
  <c r="AT3274" i="1"/>
  <c r="AT2948" i="1"/>
  <c r="AT1942" i="1"/>
  <c r="AU1942" i="1" s="1"/>
  <c r="AT4011" i="1"/>
  <c r="AT1299" i="1"/>
  <c r="AT3275" i="1"/>
  <c r="AT1962" i="1"/>
  <c r="AT4689" i="1"/>
  <c r="AT944" i="1"/>
  <c r="AT3026" i="1"/>
  <c r="AU3026" i="1" s="1"/>
  <c r="AT3342" i="1"/>
  <c r="AT5089" i="1"/>
  <c r="AU5089" i="1" s="1"/>
  <c r="AT4363" i="1"/>
  <c r="AT3335" i="1"/>
  <c r="AU3335" i="1" s="1"/>
  <c r="AT2605" i="1"/>
  <c r="AT946" i="1"/>
  <c r="AT618" i="1"/>
  <c r="AT2606" i="1"/>
  <c r="AT2538" i="1"/>
  <c r="AT3027" i="1"/>
  <c r="AU3027" i="1" s="1"/>
  <c r="AT2607" i="1"/>
  <c r="AT2696" i="1"/>
  <c r="AT160" i="1"/>
  <c r="AU160" i="1" s="1"/>
  <c r="AT1979" i="1"/>
  <c r="AT2255" i="1"/>
  <c r="AT2341" i="1"/>
  <c r="AT3228" i="1"/>
  <c r="AU3228" i="1" s="1"/>
  <c r="AT2679" i="1"/>
  <c r="AT3557" i="1"/>
  <c r="AT1868" i="1"/>
  <c r="AT3277" i="1"/>
  <c r="AU3277" i="1" s="1"/>
  <c r="AT4523" i="1"/>
  <c r="AT2280" i="1"/>
  <c r="AT4056" i="1"/>
  <c r="AU4056" i="1" s="1"/>
  <c r="AT3042" i="1"/>
  <c r="AT1300" i="1"/>
  <c r="AT3558" i="1"/>
  <c r="AT2979" i="1"/>
  <c r="AT3842" i="1"/>
  <c r="AT2959" i="1"/>
  <c r="AT3788" i="1"/>
  <c r="AU3788" i="1" s="1"/>
  <c r="AT948" i="1"/>
  <c r="AT2281" i="1"/>
  <c r="AU2281" i="1" s="1"/>
  <c r="AT3560" i="1"/>
  <c r="AT3823" i="1"/>
  <c r="AU3823" i="1" s="1"/>
  <c r="AT2282" i="1"/>
  <c r="AT2980" i="1"/>
  <c r="AT949" i="1"/>
  <c r="AT2960" i="1"/>
  <c r="AT4182" i="1"/>
  <c r="AT3789" i="1"/>
  <c r="AU3789" i="1" s="1"/>
  <c r="AT3561" i="1"/>
  <c r="AT1939" i="1"/>
  <c r="AT1940" i="1"/>
  <c r="AU1940" i="1" s="1"/>
  <c r="AT3952" i="1"/>
  <c r="AT3601" i="1"/>
  <c r="AT2164" i="1"/>
  <c r="AT4194" i="1"/>
  <c r="AU4194" i="1" s="1"/>
  <c r="AT2949" i="1"/>
  <c r="AT1624" i="1"/>
  <c r="AT132" i="1"/>
  <c r="AT3782" i="1"/>
  <c r="AU3782" i="1" s="1"/>
  <c r="AT3790" i="1"/>
  <c r="AU3790" i="1" s="1"/>
  <c r="AT5031" i="1"/>
  <c r="AT2961" i="1"/>
  <c r="AT548" i="1"/>
  <c r="AU548" i="1" s="1"/>
  <c r="AT2284" i="1"/>
  <c r="AT4661" i="1"/>
  <c r="AT1980" i="1"/>
  <c r="AT1941" i="1"/>
  <c r="AT2286" i="1"/>
  <c r="AT4381" i="1"/>
  <c r="AT3314" i="1"/>
  <c r="AU3314" i="1" s="1"/>
  <c r="AT576" i="1"/>
  <c r="AU576" i="1" s="1"/>
  <c r="AT3299" i="1"/>
  <c r="AT2049" i="1"/>
  <c r="AT577" i="1"/>
  <c r="AT2928" i="1"/>
  <c r="AT1626" i="1"/>
  <c r="AT4195" i="1"/>
  <c r="AT953" i="1"/>
  <c r="AT2907" i="1"/>
  <c r="AT3562" i="1"/>
  <c r="AU3562" i="1" s="1"/>
  <c r="AT4673" i="1"/>
  <c r="AT2908" i="1"/>
  <c r="AT4382" i="1"/>
  <c r="AU4382" i="1" s="1"/>
  <c r="AT1926" i="1"/>
  <c r="AU1926" i="1" s="1"/>
  <c r="AT2963" i="1"/>
  <c r="AT1668" i="1"/>
  <c r="AT4196" i="1"/>
  <c r="AU4196" i="1" s="1"/>
  <c r="AT2269" i="1"/>
  <c r="AU2269" i="1" s="1"/>
  <c r="AT1927" i="1"/>
  <c r="AT3531" i="1"/>
  <c r="AT954" i="1"/>
  <c r="AU954" i="1" s="1"/>
  <c r="AT2611" i="1"/>
  <c r="AU2611" i="1" s="1"/>
  <c r="AT3005" i="1"/>
  <c r="AT1944" i="1"/>
  <c r="AT1627" i="1"/>
  <c r="AU1627" i="1" s="1"/>
  <c r="AT955" i="1"/>
  <c r="AT3036" i="1"/>
  <c r="AT1945" i="1"/>
  <c r="AT166" i="1"/>
  <c r="AT956" i="1"/>
  <c r="AT1943" i="1"/>
  <c r="AT4525" i="1"/>
  <c r="AU4525" i="1" s="1"/>
  <c r="AT957" i="1"/>
  <c r="AU957" i="1" s="1"/>
  <c r="AT1533" i="1"/>
  <c r="AT4197" i="1"/>
  <c r="AT2909" i="1"/>
  <c r="AT1946" i="1"/>
  <c r="AT4785" i="1"/>
  <c r="AT2290" i="1"/>
  <c r="AT3279" i="1"/>
  <c r="AT3772" i="1"/>
  <c r="AT4417" i="1"/>
  <c r="AU4417" i="1" s="1"/>
  <c r="AT958" i="1"/>
  <c r="AT3250" i="1"/>
  <c r="AT1947" i="1"/>
  <c r="AU1947" i="1" s="1"/>
  <c r="AT1301" i="1"/>
  <c r="AU1301" i="1" s="1"/>
  <c r="AT4157" i="1"/>
  <c r="AT1657" i="1"/>
  <c r="AT2291" i="1"/>
  <c r="AU2291" i="1" s="1"/>
  <c r="AT2270" i="1"/>
  <c r="AU2270" i="1" s="1"/>
  <c r="AT4963" i="1"/>
  <c r="AT2964" i="1"/>
  <c r="AT2029" i="1"/>
  <c r="AU2029" i="1" s="1"/>
  <c r="AT2966" i="1"/>
  <c r="AU2966" i="1" s="1"/>
  <c r="AT2292" i="1"/>
  <c r="AT2293" i="1"/>
  <c r="AT2967" i="1"/>
  <c r="AU2967" i="1" s="1"/>
  <c r="AT2968" i="1"/>
  <c r="AT581" i="1"/>
  <c r="AT4690" i="1"/>
  <c r="AT2593" i="1"/>
  <c r="AT3564" i="1"/>
  <c r="AT694" i="1"/>
  <c r="AT1629" i="1"/>
  <c r="AU1629" i="1" s="1"/>
  <c r="AT2295" i="1"/>
  <c r="AU2295" i="1" s="1"/>
  <c r="AT4376" i="1"/>
  <c r="AT5090" i="1"/>
  <c r="AT2185" i="1"/>
  <c r="AT4004" i="1"/>
  <c r="AT3029" i="1"/>
  <c r="AT1630" i="1"/>
  <c r="AT4799" i="1"/>
  <c r="AT1302" i="1"/>
  <c r="AT5174" i="1"/>
  <c r="AU5174" i="1" s="1"/>
  <c r="AT1949" i="1"/>
  <c r="AT4967" i="1"/>
  <c r="AT578" i="1"/>
  <c r="AU578" i="1" s="1"/>
  <c r="AT4383" i="1"/>
  <c r="AU4383" i="1" s="1"/>
  <c r="AT1188" i="1"/>
  <c r="AT207" i="1"/>
  <c r="AT4526" i="1"/>
  <c r="AU4526" i="1" s="1"/>
  <c r="AT2615" i="1"/>
  <c r="AU2615" i="1" s="1"/>
  <c r="AT4198" i="1"/>
  <c r="AT2297" i="1"/>
  <c r="AT2362" i="1"/>
  <c r="AU2362" i="1" s="1"/>
  <c r="AT1632" i="1"/>
  <c r="AU1632" i="1" s="1"/>
  <c r="AT2256" i="1"/>
  <c r="AT1304" i="1"/>
  <c r="AT584" i="1"/>
  <c r="AU584" i="1" s="1"/>
  <c r="AT2690" i="1"/>
  <c r="AT4527" i="1"/>
  <c r="AT3281" i="1"/>
  <c r="AT2970" i="1"/>
  <c r="AU2970" i="1" s="1"/>
  <c r="AT4199" i="1"/>
  <c r="AT2971" i="1"/>
  <c r="AU2971" i="1" s="1"/>
  <c r="AT2298" i="1"/>
  <c r="AU2298" i="1" s="1"/>
  <c r="AT4133" i="1"/>
  <c r="AU4133" i="1" s="1"/>
  <c r="AT2910" i="1"/>
  <c r="AT3792" i="1"/>
  <c r="AT165" i="1"/>
  <c r="AT281" i="1"/>
  <c r="AT4524" i="1"/>
  <c r="AT4528" i="1"/>
  <c r="AT3549" i="1"/>
  <c r="AT3282" i="1"/>
  <c r="AT1951" i="1"/>
  <c r="AU1951" i="1" s="1"/>
  <c r="AT2616" i="1"/>
  <c r="AT260" i="1"/>
  <c r="AT2299" i="1"/>
  <c r="AU2299" i="1" s="1"/>
  <c r="AT2236" i="1"/>
  <c r="AU2236" i="1" s="1"/>
  <c r="AT3793" i="1"/>
  <c r="AT217" i="1"/>
  <c r="AT585" i="1"/>
  <c r="AU585" i="1" s="1"/>
  <c r="AT168" i="1"/>
  <c r="AU168" i="1" s="1"/>
  <c r="AT4045" i="1"/>
  <c r="AT962" i="1"/>
  <c r="AT3283" i="1"/>
  <c r="AU3283" i="1" s="1"/>
  <c r="AT4881" i="1"/>
  <c r="AU4881" i="1" s="1"/>
  <c r="AT963" i="1"/>
  <c r="AT2997" i="1"/>
  <c r="AT964" i="1"/>
  <c r="AU964" i="1" s="1"/>
  <c r="AT4875" i="1"/>
  <c r="AT2617" i="1"/>
  <c r="AT2035" i="1"/>
  <c r="AT4200" i="1"/>
  <c r="AU4200" i="1" s="1"/>
  <c r="AT2051" i="1"/>
  <c r="AT1634" i="1"/>
  <c r="AU1634" i="1" s="1"/>
  <c r="AT5084" i="1"/>
  <c r="AU5084" i="1" s="1"/>
  <c r="AT2257" i="1"/>
  <c r="AU2257" i="1" s="1"/>
  <c r="AT4882" i="1"/>
  <c r="AT2237" i="1"/>
  <c r="AT596" i="1"/>
  <c r="AT1952" i="1"/>
  <c r="AT3284" i="1"/>
  <c r="AT2618" i="1"/>
  <c r="AT3285" i="1"/>
  <c r="AT560" i="1"/>
  <c r="AT2642" i="1"/>
  <c r="AU2642" i="1" s="1"/>
  <c r="AT994" i="1"/>
  <c r="AT3287" i="1"/>
  <c r="AT4514" i="1"/>
  <c r="AU4514" i="1" s="1"/>
  <c r="AT3288" i="1"/>
  <c r="AU3288" i="1" s="1"/>
  <c r="AT3289" i="1"/>
  <c r="AT965" i="1"/>
  <c r="AT966" i="1"/>
  <c r="AU966" i="1" s="1"/>
  <c r="AT2975" i="1"/>
  <c r="AU2975" i="1" s="1"/>
  <c r="AT5222" i="1"/>
  <c r="AT1307" i="1"/>
  <c r="AT2288" i="1"/>
  <c r="AU2288" i="1" s="1"/>
  <c r="AT1636" i="1"/>
  <c r="AU1636" i="1" s="1"/>
  <c r="AT2300" i="1"/>
  <c r="AT4786" i="1"/>
  <c r="AT1954" i="1"/>
  <c r="AU1954" i="1" s="1"/>
  <c r="AT671" i="1"/>
  <c r="AT4529" i="1"/>
  <c r="AT4201" i="1"/>
  <c r="AT3988" i="1"/>
  <c r="AU3988" i="1" s="1"/>
  <c r="AT1670" i="1"/>
  <c r="AT3620" i="1"/>
  <c r="AU3620" i="1" s="1"/>
  <c r="AT588" i="1"/>
  <c r="AU588" i="1" s="1"/>
  <c r="AT2977" i="1"/>
  <c r="AU2977" i="1" s="1"/>
  <c r="AT2582" i="1"/>
  <c r="AT172" i="1"/>
  <c r="AT1308" i="1"/>
  <c r="AT3271" i="1"/>
  <c r="AT3291" i="1"/>
  <c r="AT3773" i="1"/>
  <c r="AT1956" i="1"/>
  <c r="AT134" i="1"/>
  <c r="AT3572" i="1"/>
  <c r="AU3572" i="1" s="1"/>
  <c r="AT1586" i="1"/>
  <c r="AT3567" i="1"/>
  <c r="AT1309" i="1"/>
  <c r="AU1309" i="1" s="1"/>
  <c r="AT607" i="1"/>
  <c r="AU607" i="1" s="1"/>
  <c r="AT4886" i="1"/>
  <c r="AT2301" i="1"/>
  <c r="AT3594" i="1"/>
  <c r="AU3594" i="1" s="1"/>
  <c r="AT2030" i="1"/>
  <c r="AU2030" i="1" s="1"/>
  <c r="AT2271" i="1"/>
  <c r="AT2620" i="1"/>
  <c r="AT2700" i="1"/>
  <c r="AU2700" i="1" s="1"/>
  <c r="AT2510" i="1"/>
  <c r="AU2510" i="1" s="1"/>
  <c r="AT1088" i="1"/>
  <c r="AT2302" i="1"/>
  <c r="AT2911" i="1"/>
  <c r="AU2911" i="1" s="1"/>
  <c r="AT1334" i="1"/>
  <c r="AT967" i="1"/>
  <c r="AT2334" i="1"/>
  <c r="AT2389" i="1"/>
  <c r="AU2389" i="1" s="1"/>
  <c r="AT2621" i="1"/>
  <c r="AT2981" i="1"/>
  <c r="AU2981" i="1" s="1"/>
  <c r="AT1311" i="1"/>
  <c r="AU1311" i="1" s="1"/>
  <c r="AT3292" i="1"/>
  <c r="AU3292" i="1" s="1"/>
  <c r="AT1638" i="1"/>
  <c r="AT1959" i="1"/>
  <c r="AT2303" i="1"/>
  <c r="AT3622" i="1"/>
  <c r="AT3796" i="1"/>
  <c r="AT1312" i="1"/>
  <c r="AT2978" i="1"/>
  <c r="AT1960" i="1"/>
  <c r="AT2610" i="1"/>
  <c r="AU2610" i="1" s="1"/>
  <c r="AT4012" i="1"/>
  <c r="AT4018" i="1"/>
  <c r="AT2304" i="1"/>
  <c r="AU2304" i="1" s="1"/>
  <c r="AT4531" i="1"/>
  <c r="AU4531" i="1" s="1"/>
  <c r="AT3193" i="1"/>
  <c r="AT1640" i="1"/>
  <c r="AT592" i="1"/>
  <c r="AU592" i="1" s="1"/>
  <c r="AT1961" i="1"/>
  <c r="AU1961" i="1" s="1"/>
  <c r="AT1846" i="1"/>
  <c r="AT3569" i="1"/>
  <c r="AT1535" i="1"/>
  <c r="AU1535" i="1" s="1"/>
  <c r="AT2343" i="1"/>
  <c r="AU2343" i="1" s="1"/>
  <c r="AT2074" i="1"/>
  <c r="AT4767" i="1"/>
  <c r="AT261" i="1"/>
  <c r="AU261" i="1" s="1"/>
  <c r="AT595" i="1"/>
  <c r="AU595" i="1" s="1"/>
  <c r="AT2622" i="1"/>
  <c r="AT3571" i="1"/>
  <c r="AU3571" i="1" s="1"/>
  <c r="AT4019" i="1"/>
  <c r="AT2052" i="1"/>
  <c r="AT1641" i="1"/>
  <c r="AT2612" i="1"/>
  <c r="AT837" i="1"/>
  <c r="AU837" i="1" s="1"/>
  <c r="AT2624" i="1"/>
  <c r="AT2623" i="1"/>
  <c r="AT1324" i="1"/>
  <c r="AT2289" i="1"/>
  <c r="AU2289" i="1" s="1"/>
  <c r="AT969" i="1"/>
  <c r="AT4189" i="1"/>
  <c r="AU4189" i="1" s="1"/>
  <c r="AT3015" i="1"/>
  <c r="AU3015" i="1" s="1"/>
  <c r="AT1628" i="1"/>
  <c r="AU1628" i="1" s="1"/>
  <c r="AT1642" i="1"/>
  <c r="AT1963" i="1"/>
  <c r="AT1643" i="1"/>
  <c r="AU1643" i="1" s="1"/>
  <c r="AT970" i="1"/>
  <c r="AT3797" i="1"/>
  <c r="AT1244" i="1"/>
  <c r="AU1244" i="1" s="1"/>
  <c r="AT4532" i="1"/>
  <c r="AU4532" i="1" s="1"/>
  <c r="AT1314" i="1"/>
  <c r="AU1314" i="1" s="1"/>
  <c r="AT3165" i="1"/>
  <c r="AU3165" i="1" s="1"/>
  <c r="AT971" i="1"/>
  <c r="AT1964" i="1"/>
  <c r="AT1644" i="1"/>
  <c r="AU1644" i="1" s="1"/>
  <c r="AT2796" i="1"/>
  <c r="AT1965" i="1"/>
  <c r="AT2983" i="1"/>
  <c r="AT4969" i="1"/>
  <c r="AU4969" i="1" s="1"/>
  <c r="AT2258" i="1"/>
  <c r="AT2305" i="1"/>
  <c r="AT2984" i="1"/>
  <c r="AT5140" i="1"/>
  <c r="AT2626" i="1"/>
  <c r="AT167" i="1"/>
  <c r="AT972" i="1"/>
  <c r="AT5032" i="1"/>
  <c r="AU5032" i="1" s="1"/>
  <c r="AT4202" i="1"/>
  <c r="AU4202" i="1" s="1"/>
  <c r="AT1315" i="1"/>
  <c r="AT2982" i="1"/>
  <c r="AU2982" i="1" s="1"/>
  <c r="AT579" i="1"/>
  <c r="AU579" i="1" s="1"/>
  <c r="AT783" i="1"/>
  <c r="AT1317" i="1"/>
  <c r="AU1317" i="1" s="1"/>
  <c r="AT2627" i="1"/>
  <c r="AU2627" i="1" s="1"/>
  <c r="AT1318" i="1"/>
  <c r="AU1318" i="1" s="1"/>
  <c r="AT3266" i="1"/>
  <c r="AT598" i="1"/>
  <c r="AT2628" i="1"/>
  <c r="AU2628" i="1" s="1"/>
  <c r="AT3791" i="1"/>
  <c r="AU3791" i="1" s="1"/>
  <c r="AT2929" i="1"/>
  <c r="AT3798" i="1"/>
  <c r="AT599" i="1"/>
  <c r="AT4020" i="1"/>
  <c r="AU4020" i="1" s="1"/>
  <c r="AT219" i="1"/>
  <c r="AU219" i="1" s="1"/>
  <c r="AT2036" i="1"/>
  <c r="AT4013" i="1"/>
  <c r="AT4364" i="1"/>
  <c r="AT619" i="1"/>
  <c r="AT2714" i="1"/>
  <c r="AU2714" i="1" s="1"/>
  <c r="AT179" i="1"/>
  <c r="AU179" i="1" s="1"/>
  <c r="AT3294" i="1"/>
  <c r="AU3294" i="1" s="1"/>
  <c r="AT1966" i="1"/>
  <c r="AT1967" i="1"/>
  <c r="AT4230" i="1"/>
  <c r="AT4880" i="1"/>
  <c r="AU4880" i="1" s="1"/>
  <c r="AT3953" i="1"/>
  <c r="AT1320" i="1"/>
  <c r="AU1320" i="1" s="1"/>
  <c r="AT974" i="1"/>
  <c r="AT198" i="1"/>
  <c r="AU198" i="1" s="1"/>
  <c r="AT975" i="1"/>
  <c r="AU975" i="1" s="1"/>
  <c r="AT976" i="1"/>
  <c r="AT181" i="1"/>
  <c r="AU181" i="1" s="1"/>
  <c r="AT602" i="1"/>
  <c r="AT1968" i="1"/>
  <c r="AT4021" i="1"/>
  <c r="AT111" i="1"/>
  <c r="AT2630" i="1"/>
  <c r="AT3006" i="1"/>
  <c r="AU3006" i="1" s="1"/>
  <c r="AT4394" i="1"/>
  <c r="AT4533" i="1"/>
  <c r="AT1969" i="1"/>
  <c r="AU1969" i="1" s="1"/>
  <c r="AT1970" i="1"/>
  <c r="AT4203" i="1"/>
  <c r="AT603" i="1"/>
  <c r="AT459" i="1"/>
  <c r="AT1971" i="1"/>
  <c r="AU1971" i="1" s="1"/>
  <c r="AT1074" i="1"/>
  <c r="AT549" i="1"/>
  <c r="AU549" i="1" s="1"/>
  <c r="AT1321" i="1"/>
  <c r="AT144" i="1"/>
  <c r="AT3017" i="1"/>
  <c r="AU3017" i="1" s="1"/>
  <c r="AT2987" i="1"/>
  <c r="AU2987" i="1" s="1"/>
  <c r="AT4894" i="1"/>
  <c r="AU4894" i="1" s="1"/>
  <c r="AT1646" i="1"/>
  <c r="AU1646" i="1" s="1"/>
  <c r="AT561" i="1"/>
  <c r="AT1647" i="1"/>
  <c r="AU1647" i="1" s="1"/>
  <c r="AT1567" i="1"/>
  <c r="AU1567" i="1" s="1"/>
  <c r="AT1418" i="1"/>
  <c r="AT2584" i="1"/>
  <c r="AU2584" i="1" s="1"/>
  <c r="AT146" i="1"/>
  <c r="AT604" i="1"/>
  <c r="AU604" i="1" s="1"/>
  <c r="AT2310" i="1"/>
  <c r="AT1113" i="1"/>
  <c r="AT3251" i="1"/>
  <c r="AT1648" i="1"/>
  <c r="AT3295" i="1"/>
  <c r="AT1901" i="1"/>
  <c r="AT978" i="1"/>
  <c r="AT3989" i="1"/>
  <c r="AT605" i="1"/>
  <c r="AU605" i="1" s="1"/>
  <c r="AT254" i="1"/>
  <c r="AT4373" i="1"/>
  <c r="AT2037" i="1"/>
  <c r="AT2595" i="1"/>
  <c r="AT1265" i="1"/>
  <c r="AU1265" i="1" s="1"/>
  <c r="AT185" i="1"/>
  <c r="AU185" i="1" s="1"/>
  <c r="AT2560" i="1"/>
  <c r="AT2701" i="1"/>
  <c r="AU2701" i="1" s="1"/>
  <c r="AT580" i="1"/>
  <c r="AT979" i="1"/>
  <c r="AU979" i="1" s="1"/>
  <c r="AT3563" i="1"/>
  <c r="AU3563" i="1" s="1"/>
  <c r="AT2311" i="1"/>
  <c r="AT2312" i="1"/>
  <c r="AT1323" i="1"/>
  <c r="AT3764" i="1"/>
  <c r="AU3764" i="1" s="1"/>
  <c r="AT1975" i="1"/>
  <c r="AU1975" i="1" s="1"/>
  <c r="AT112" i="1"/>
  <c r="AT2633" i="1"/>
  <c r="AU2633" i="1" s="1"/>
  <c r="AT2988" i="1"/>
  <c r="AT1650" i="1"/>
  <c r="AT1246" i="1"/>
  <c r="AT4964" i="1"/>
  <c r="AT1982" i="1"/>
  <c r="AU1982" i="1" s="1"/>
  <c r="AT2931" i="1"/>
  <c r="AT2989" i="1"/>
  <c r="AT4053" i="1"/>
  <c r="AT2000" i="1"/>
  <c r="AU2000" i="1" s="1"/>
  <c r="AT2990" i="1"/>
  <c r="AT2561" i="1"/>
  <c r="AU2561" i="1" s="1"/>
  <c r="AT177" i="1"/>
  <c r="AU177" i="1" s="1"/>
  <c r="AT187" i="1"/>
  <c r="AU187" i="1" s="1"/>
  <c r="AT1823" i="1"/>
  <c r="AT4558" i="1"/>
  <c r="AT267" i="1"/>
  <c r="AU267" i="1" s="1"/>
  <c r="AT981" i="1"/>
  <c r="AT519" i="1"/>
  <c r="AT59" i="1"/>
  <c r="AU59" i="1" s="1"/>
  <c r="AT4387" i="1"/>
  <c r="AU4387" i="1" s="1"/>
  <c r="AT2681" i="1"/>
  <c r="AU2681" i="1" s="1"/>
  <c r="AT1203" i="1"/>
  <c r="AT606" i="1"/>
  <c r="AT2913" i="1"/>
  <c r="AT2670" i="1"/>
  <c r="AU2670" i="1" s="1"/>
  <c r="AT1981" i="1"/>
  <c r="AT2018" i="1"/>
  <c r="AT2369" i="1"/>
  <c r="AT3267" i="1"/>
  <c r="AU3267" i="1" s="1"/>
  <c r="AT1098" i="1"/>
  <c r="AT1569" i="1"/>
  <c r="AT608" i="1"/>
  <c r="AT1983" i="1"/>
  <c r="AT609" i="1"/>
  <c r="AU609" i="1" s="1"/>
  <c r="AT4683" i="1"/>
  <c r="AT4014" i="1"/>
  <c r="AT304" i="1"/>
  <c r="AU304" i="1" s="1"/>
  <c r="AT189" i="1"/>
  <c r="AT982" i="1"/>
  <c r="AT3300" i="1"/>
  <c r="AT1984" i="1"/>
  <c r="AU1984" i="1" s="1"/>
  <c r="AT2019" i="1"/>
  <c r="AU2019" i="1" s="1"/>
  <c r="AT1336" i="1"/>
  <c r="AU1336" i="1" s="1"/>
  <c r="AT5099" i="1"/>
  <c r="AU5099" i="1" s="1"/>
  <c r="AT2562" i="1"/>
  <c r="AU2562" i="1" s="1"/>
  <c r="AT2541" i="1"/>
  <c r="AU2541" i="1" s="1"/>
  <c r="AT3252" i="1"/>
  <c r="AT1325" i="1"/>
  <c r="AT2001" i="1"/>
  <c r="AT4365" i="1"/>
  <c r="AT4025" i="1"/>
  <c r="AT3336" i="1"/>
  <c r="AT985" i="1"/>
  <c r="AU985" i="1" s="1"/>
  <c r="AT2067" i="1"/>
  <c r="AT68" i="1"/>
  <c r="AT610" i="1"/>
  <c r="AT2038" i="1"/>
  <c r="AT4388" i="1"/>
  <c r="AU4388" i="1" s="1"/>
  <c r="AT194" i="1"/>
  <c r="AU194" i="1" s="1"/>
  <c r="AT986" i="1"/>
  <c r="AU986" i="1" s="1"/>
  <c r="AT987" i="1"/>
  <c r="AT611" i="1"/>
  <c r="AT3803" i="1"/>
  <c r="AT4974" i="1"/>
  <c r="AT195" i="1"/>
  <c r="AT1651" i="1"/>
  <c r="AU1651" i="1" s="1"/>
  <c r="AT920" i="1"/>
  <c r="AU920" i="1" s="1"/>
  <c r="AT1601" i="1"/>
  <c r="AT2815" i="1"/>
  <c r="AU2815" i="1" s="1"/>
  <c r="AT2314" i="1"/>
  <c r="AT2315" i="1"/>
  <c r="AT1328" i="1"/>
  <c r="AT614" i="1"/>
  <c r="AT4205" i="1"/>
  <c r="AU4205" i="1" s="1"/>
  <c r="AT2466" i="1"/>
  <c r="AT2638" i="1"/>
  <c r="AT3805" i="1"/>
  <c r="AU3805" i="1" s="1"/>
  <c r="AT1986" i="1"/>
  <c r="AU1986" i="1" s="1"/>
  <c r="AT2915" i="1"/>
  <c r="AT989" i="1"/>
  <c r="AT2363" i="1"/>
  <c r="AT1329" i="1"/>
  <c r="AT990" i="1"/>
  <c r="AT3050" i="1"/>
  <c r="AT2370" i="1"/>
  <c r="AU2370" i="1" s="1"/>
  <c r="AT3302" i="1"/>
  <c r="AT5035" i="1"/>
  <c r="AT991" i="1"/>
  <c r="AT1902" i="1"/>
  <c r="AU1902" i="1" s="1"/>
  <c r="AT1928" i="1"/>
  <c r="AT2317" i="1"/>
  <c r="AU2317" i="1" s="1"/>
  <c r="AT1987" i="1"/>
  <c r="AU1987" i="1" s="1"/>
  <c r="AT1652" i="1"/>
  <c r="AU1652" i="1" s="1"/>
  <c r="AT3581" i="1"/>
  <c r="AU3581" i="1" s="1"/>
  <c r="AT1695" i="1"/>
  <c r="AU1695" i="1" s="1"/>
  <c r="AT3060" i="1"/>
  <c r="AT4033" i="1"/>
  <c r="AT4377" i="1"/>
  <c r="AT3303" i="1"/>
  <c r="AU3303" i="1" s="1"/>
  <c r="AT496" i="1"/>
  <c r="AT615" i="1"/>
  <c r="AU615" i="1" s="1"/>
  <c r="AT2596" i="1"/>
  <c r="AU2596" i="1" s="1"/>
  <c r="AT4390" i="1"/>
  <c r="AT3532" i="1"/>
  <c r="AT1716" i="1"/>
  <c r="AU1716" i="1" s="1"/>
  <c r="AT1654" i="1"/>
  <c r="AT3583" i="1"/>
  <c r="AT2639" i="1"/>
  <c r="AT706" i="1"/>
  <c r="AT4221" i="1"/>
  <c r="AT2728" i="1"/>
  <c r="AU2728" i="1" s="1"/>
  <c r="AT616" i="1"/>
  <c r="AT2993" i="1"/>
  <c r="AT4391" i="1"/>
  <c r="AU4391" i="1" s="1"/>
  <c r="AT4832" i="1"/>
  <c r="AT4378" i="1"/>
  <c r="AT3954" i="1"/>
  <c r="AT2965" i="1"/>
  <c r="AU2965" i="1" s="1"/>
  <c r="AT4392" i="1"/>
  <c r="AU4392" i="1" s="1"/>
  <c r="AT4227" i="1"/>
  <c r="AU4227" i="1" s="1"/>
  <c r="AT3253" i="1"/>
  <c r="AT1221" i="1"/>
  <c r="AT2625" i="1"/>
  <c r="AT2709" i="1"/>
  <c r="AT1267" i="1"/>
  <c r="AU1267" i="1" s="1"/>
  <c r="AT2994" i="1"/>
  <c r="AU2994" i="1" s="1"/>
  <c r="AT2710" i="1"/>
  <c r="AT1332" i="1"/>
  <c r="AT1655" i="1"/>
  <c r="AT1656" i="1"/>
  <c r="AT633" i="1"/>
  <c r="AT4684" i="1"/>
  <c r="AT2996" i="1"/>
  <c r="AU2996" i="1" s="1"/>
  <c r="AT3280" i="1"/>
  <c r="AT2613" i="1"/>
  <c r="AT617" i="1"/>
  <c r="AU617" i="1" s="1"/>
  <c r="AT3196" i="1"/>
  <c r="AU3196" i="1" s="1"/>
  <c r="AT2294" i="1"/>
  <c r="AT4034" i="1"/>
  <c r="AT1929" i="1"/>
  <c r="AT1990" i="1"/>
  <c r="AU1990" i="1" s="1"/>
  <c r="AT1948" i="1"/>
  <c r="AU1948" i="1" s="1"/>
  <c r="AT1333" i="1"/>
  <c r="AT3496" i="1"/>
  <c r="AU3496" i="1" s="1"/>
  <c r="AT1658" i="1"/>
  <c r="AT363" i="1"/>
  <c r="AU363" i="1" s="1"/>
  <c r="AT2916" i="1"/>
  <c r="AT197" i="1"/>
  <c r="AT597" i="1"/>
  <c r="AU597" i="1" s="1"/>
  <c r="AT1335" i="1"/>
  <c r="AT4503" i="1"/>
  <c r="AT2325" i="1"/>
  <c r="AT3613" i="1"/>
  <c r="AU3613" i="1" s="1"/>
  <c r="AT2969" i="1"/>
  <c r="AT3008" i="1"/>
  <c r="AT1871" i="1"/>
  <c r="AT2660" i="1"/>
  <c r="AU2660" i="1" s="1"/>
  <c r="AT1269" i="1"/>
  <c r="AT4393" i="1"/>
  <c r="AT1660" i="1"/>
  <c r="AT2707" i="1"/>
  <c r="AU2707" i="1" s="1"/>
  <c r="AT2643" i="1"/>
  <c r="AT2007" i="1"/>
  <c r="AT1053" i="1"/>
  <c r="AU1053" i="1" s="1"/>
  <c r="AT3608" i="1"/>
  <c r="AT1849" i="1"/>
  <c r="AT4965" i="1"/>
  <c r="AT2697" i="1"/>
  <c r="AT2998" i="1"/>
  <c r="AT3199" i="1"/>
  <c r="AT1661" i="1"/>
  <c r="AT3586" i="1"/>
  <c r="AT3837" i="1"/>
  <c r="AT3200" i="1"/>
  <c r="AU3200" i="1" s="1"/>
  <c r="AT4668" i="1"/>
  <c r="AT2597" i="1"/>
  <c r="AT4410" i="1"/>
  <c r="AU4410" i="1" s="1"/>
  <c r="AT620" i="1"/>
  <c r="AU620" i="1" s="1"/>
  <c r="AT2991" i="1"/>
  <c r="AT4350" i="1"/>
  <c r="AT998" i="1"/>
  <c r="AT623" i="1"/>
  <c r="AU623" i="1" s="1"/>
  <c r="AT1993" i="1"/>
  <c r="AU1993" i="1" s="1"/>
  <c r="AT2192" i="1"/>
  <c r="AU2192" i="1" s="1"/>
  <c r="AT562" i="1"/>
  <c r="AT1662" i="1"/>
  <c r="AT1270" i="1"/>
  <c r="AT3308" i="1"/>
  <c r="AT624" i="1"/>
  <c r="AU624" i="1" s="1"/>
  <c r="AT4030" i="1"/>
  <c r="AU4030" i="1" s="1"/>
  <c r="AT625" i="1"/>
  <c r="AT2635" i="1"/>
  <c r="AT2645" i="1"/>
  <c r="AT1663" i="1"/>
  <c r="AT3365" i="1"/>
  <c r="AT999" i="1"/>
  <c r="AT2321" i="1"/>
  <c r="AU2321" i="1" s="1"/>
  <c r="AT4223" i="1"/>
  <c r="AT1645" i="1"/>
  <c r="AT2306" i="1"/>
  <c r="AU2306" i="1" s="1"/>
  <c r="AT5282" i="1"/>
  <c r="AU5282" i="1" s="1"/>
  <c r="AT3001" i="1"/>
  <c r="AT1271" i="1"/>
  <c r="AT269" i="1"/>
  <c r="AT4536" i="1"/>
  <c r="AU4536" i="1" s="1"/>
  <c r="AT4884" i="1"/>
  <c r="AU4884" i="1" s="1"/>
  <c r="AT627" i="1"/>
  <c r="AT3310" i="1"/>
  <c r="AU3310" i="1" s="1"/>
  <c r="AT3002" i="1"/>
  <c r="AT1995" i="1"/>
  <c r="AU1995" i="1" s="1"/>
  <c r="AT188" i="1"/>
  <c r="AT1664" i="1"/>
  <c r="AT1996" i="1"/>
  <c r="AU1996" i="1" s="1"/>
  <c r="AT2598" i="1"/>
  <c r="AT628" i="1"/>
  <c r="AT1665" i="1"/>
  <c r="AT2543" i="1"/>
  <c r="AU2543" i="1" s="1"/>
  <c r="AT1339" i="1"/>
  <c r="AT1570" i="1"/>
  <c r="AT904" i="1"/>
  <c r="AU904" i="1" s="1"/>
  <c r="AT4031" i="1"/>
  <c r="AU4031" i="1" s="1"/>
  <c r="AT3807" i="1"/>
  <c r="AT3201" i="1"/>
  <c r="AT629" i="1"/>
  <c r="AT582" i="1"/>
  <c r="AU582" i="1" s="1"/>
  <c r="AT3312" i="1"/>
  <c r="AU3312" i="1" s="1"/>
  <c r="AT2345" i="1"/>
  <c r="AT3254" i="1"/>
  <c r="AU3254" i="1" s="1"/>
  <c r="AT3272" i="1"/>
  <c r="AT3804" i="1"/>
  <c r="AT2614" i="1"/>
  <c r="AT1667" i="1"/>
  <c r="AT206" i="1"/>
  <c r="AU206" i="1" s="1"/>
  <c r="AT4024" i="1"/>
  <c r="AU4024" i="1" s="1"/>
  <c r="AT3003" i="1"/>
  <c r="AU3003" i="1" s="1"/>
  <c r="AT3273" i="1"/>
  <c r="AU3273" i="1" s="1"/>
  <c r="AT1000" i="1"/>
  <c r="AT630" i="1"/>
  <c r="AT4208" i="1"/>
  <c r="AU4208" i="1" s="1"/>
  <c r="AT1001" i="1"/>
  <c r="AU1001" i="1" s="1"/>
  <c r="AT3313" i="1"/>
  <c r="AU3313" i="1" s="1"/>
  <c r="AT2322" i="1"/>
  <c r="AU2322" i="1" s="1"/>
  <c r="AT973" i="1"/>
  <c r="AU973" i="1" s="1"/>
  <c r="AT3315" i="1"/>
  <c r="AT2323" i="1"/>
  <c r="AT497" i="1"/>
  <c r="AT3004" i="1"/>
  <c r="AU3004" i="1" s="1"/>
  <c r="AT631" i="1"/>
  <c r="AU631" i="1" s="1"/>
  <c r="AT1998" i="1"/>
  <c r="AT1669" i="1"/>
  <c r="AT1288" i="1"/>
  <c r="AT1999" i="1"/>
  <c r="AT2031" i="1"/>
  <c r="AT99" i="1"/>
  <c r="AT2324" i="1"/>
  <c r="AT5300" i="1"/>
  <c r="AT2816" i="1"/>
  <c r="AT1671" i="1"/>
  <c r="AT3007" i="1"/>
  <c r="AU3007" i="1" s="1"/>
  <c r="AT2307" i="1"/>
  <c r="AT3478" i="1"/>
  <c r="AU3478" i="1" s="1"/>
  <c r="AT632" i="1"/>
  <c r="AU632" i="1" s="1"/>
  <c r="AT1340" i="1"/>
  <c r="AU1340" i="1" s="1"/>
  <c r="AT3018" i="1"/>
  <c r="AU3018" i="1" s="1"/>
  <c r="AT3316" i="1"/>
  <c r="AT3808" i="1"/>
  <c r="AT1316" i="1"/>
  <c r="AT1002" i="1"/>
  <c r="AU1002" i="1" s="1"/>
  <c r="AT4687" i="1"/>
  <c r="AU4687" i="1" s="1"/>
  <c r="AT3361" i="1"/>
  <c r="AU3361" i="1" s="1"/>
  <c r="AT208" i="1"/>
  <c r="AU208" i="1" s="1"/>
  <c r="AT3348" i="1"/>
  <c r="AT4209" i="1"/>
  <c r="AT1003" i="1"/>
  <c r="AT4407" i="1"/>
  <c r="AU4407" i="1" s="1"/>
  <c r="AT2492" i="1"/>
  <c r="AU2492" i="1" s="1"/>
  <c r="AT4694" i="1"/>
  <c r="AT3819" i="1"/>
  <c r="AT3844" i="1"/>
  <c r="AU3844" i="1" s="1"/>
  <c r="AT3595" i="1"/>
  <c r="AT3981" i="1"/>
  <c r="AT4222" i="1"/>
  <c r="AT3369" i="1"/>
  <c r="AT3809" i="1"/>
  <c r="AT3875" i="1"/>
  <c r="AT3810" i="1"/>
  <c r="AT3588" i="1"/>
  <c r="AU3588" i="1" s="1"/>
  <c r="AT2651" i="1"/>
  <c r="AU2651" i="1" s="1"/>
  <c r="AT1673" i="1"/>
  <c r="AT983" i="1"/>
  <c r="AT2652" i="1"/>
  <c r="AU2652" i="1" s="1"/>
  <c r="AT4395" i="1"/>
  <c r="AU4395" i="1" s="1"/>
  <c r="AT2326" i="1"/>
  <c r="AT1631" i="1"/>
  <c r="AT3009" i="1"/>
  <c r="AT4396" i="1"/>
  <c r="AT3589" i="1"/>
  <c r="AT3317" i="1"/>
  <c r="AT211" i="1"/>
  <c r="AT2054" i="1"/>
  <c r="AU2054" i="1" s="1"/>
  <c r="AT563" i="1"/>
  <c r="AT1676" i="1"/>
  <c r="AT4374" i="1"/>
  <c r="AT3591" i="1"/>
  <c r="AU3591" i="1" s="1"/>
  <c r="AT3318" i="1"/>
  <c r="AT212" i="1"/>
  <c r="AT3811" i="1"/>
  <c r="AU3811" i="1" s="1"/>
  <c r="AT2586" i="1"/>
  <c r="AU2586" i="1" s="1"/>
  <c r="AT2327" i="1"/>
  <c r="AT498" i="1"/>
  <c r="AT5029" i="1"/>
  <c r="AU5029" i="1" s="1"/>
  <c r="AT2818" i="1"/>
  <c r="AU2818" i="1" s="1"/>
  <c r="AT220" i="1"/>
  <c r="AT3204" i="1"/>
  <c r="AT4554" i="1"/>
  <c r="AT3991" i="1"/>
  <c r="AU3991" i="1" s="1"/>
  <c r="AT4537" i="1"/>
  <c r="AT2653" i="1"/>
  <c r="AT4876" i="1"/>
  <c r="AU4876" i="1" s="1"/>
  <c r="AT3533" i="1"/>
  <c r="AU3533" i="1" s="1"/>
  <c r="AT2654" i="1"/>
  <c r="AT637" i="1"/>
  <c r="AT2002" i="1"/>
  <c r="AU2002" i="1" s="1"/>
  <c r="AT922" i="1"/>
  <c r="AT2003" i="1"/>
  <c r="AT846" i="1"/>
  <c r="AT1303" i="1"/>
  <c r="AT3993" i="1"/>
  <c r="AT4877" i="1"/>
  <c r="AT1677" i="1"/>
  <c r="AT1343" i="1"/>
  <c r="AU1343" i="1" s="1"/>
  <c r="AT1678" i="1"/>
  <c r="AU1678" i="1" s="1"/>
  <c r="AT1344" i="1"/>
  <c r="AT2655" i="1"/>
  <c r="AT2599" i="1"/>
  <c r="AU2599" i="1" s="1"/>
  <c r="AT3378" i="1"/>
  <c r="AU3378" i="1" s="1"/>
  <c r="AT214" i="1"/>
  <c r="AT2329" i="1"/>
  <c r="AT2453" i="1"/>
  <c r="AT1787" i="1"/>
  <c r="AT3596" i="1"/>
  <c r="AT157" i="1"/>
  <c r="AT1345" i="1"/>
  <c r="AT2059" i="1"/>
  <c r="AU2059" i="1" s="1"/>
  <c r="AT4885" i="1"/>
  <c r="AT215" i="1"/>
  <c r="AT1115" i="1"/>
  <c r="AU1115" i="1" s="1"/>
  <c r="AT3774" i="1"/>
  <c r="AU3774" i="1" s="1"/>
  <c r="AT1680" i="1"/>
  <c r="AT1681" i="1"/>
  <c r="AT2332" i="1"/>
  <c r="AT2545" i="1"/>
  <c r="AT1225" i="1"/>
  <c r="AT1006" i="1"/>
  <c r="AT1177" i="1"/>
  <c r="AT1720" i="1"/>
  <c r="AU1720" i="1" s="1"/>
  <c r="AT959" i="1"/>
  <c r="AT190" i="1"/>
  <c r="AT550" i="1"/>
  <c r="AT460" i="1"/>
  <c r="AT2546" i="1"/>
  <c r="AU2546" i="1" s="1"/>
  <c r="AT640" i="1"/>
  <c r="AU640" i="1" s="1"/>
  <c r="AT216" i="1"/>
  <c r="AU216" i="1" s="1"/>
  <c r="AT4680" i="1"/>
  <c r="AU4680" i="1" s="1"/>
  <c r="AT4792" i="1"/>
  <c r="AT1319" i="1"/>
  <c r="AT191" i="1"/>
  <c r="AU191" i="1" s="1"/>
  <c r="AT2657" i="1"/>
  <c r="AU2657" i="1" s="1"/>
  <c r="AT960" i="1"/>
  <c r="AU960" i="1" s="1"/>
  <c r="AT2005" i="1"/>
  <c r="AU2005" i="1" s="1"/>
  <c r="AT641" i="1"/>
  <c r="AU641" i="1" s="1"/>
  <c r="AT192" i="1"/>
  <c r="AT2658" i="1"/>
  <c r="AT2786" i="1"/>
  <c r="AT642" i="1"/>
  <c r="AU642" i="1" s="1"/>
  <c r="AT1603" i="1"/>
  <c r="AU1603" i="1" s="1"/>
  <c r="AT1348" i="1"/>
  <c r="AT643" i="1"/>
  <c r="AT3321" i="1"/>
  <c r="AU3321" i="1" s="1"/>
  <c r="AT3817" i="1"/>
  <c r="AT644" i="1"/>
  <c r="AT3349" i="1"/>
  <c r="AT2659" i="1"/>
  <c r="AT1008" i="1"/>
  <c r="AT2168" i="1"/>
  <c r="AT218" i="1"/>
  <c r="AT1930" i="1"/>
  <c r="AU1930" i="1" s="1"/>
  <c r="AT3016" i="1"/>
  <c r="AT1009" i="1"/>
  <c r="AU1009" i="1" s="1"/>
  <c r="AT2006" i="1"/>
  <c r="AU2006" i="1" s="1"/>
  <c r="AT178" i="1"/>
  <c r="AU178" i="1" s="1"/>
  <c r="AT5028" i="1"/>
  <c r="AU5028" i="1" s="1"/>
  <c r="AT1672" i="1"/>
  <c r="AT3818" i="1"/>
  <c r="AT46" i="1"/>
  <c r="AT3019" i="1"/>
  <c r="AU3019" i="1" s="1"/>
  <c r="AT645" i="1"/>
  <c r="AU645" i="1" s="1"/>
  <c r="AT5206" i="1"/>
  <c r="AU5206" i="1" s="1"/>
  <c r="AT3322" i="1"/>
  <c r="AU3322" i="1" s="1"/>
  <c r="AT3534" i="1"/>
  <c r="AT1349" i="1"/>
  <c r="AT85" i="1"/>
  <c r="AT1350" i="1"/>
  <c r="AT4498" i="1"/>
  <c r="AU4498" i="1" s="1"/>
  <c r="AT147" i="1"/>
  <c r="AT984" i="1"/>
  <c r="AT995" i="1"/>
  <c r="AU995" i="1" s="1"/>
  <c r="AT3031" i="1"/>
  <c r="AT3323" i="1"/>
  <c r="AT2008" i="1"/>
  <c r="AT1010" i="1"/>
  <c r="AT1011" i="1"/>
  <c r="AT209" i="1"/>
  <c r="AT3324" i="1"/>
  <c r="AT2661" i="1"/>
  <c r="AU2661" i="1" s="1"/>
  <c r="AT1013" i="1"/>
  <c r="AU1013" i="1" s="1"/>
  <c r="AT222" i="1"/>
  <c r="AT2564" i="1"/>
  <c r="AT2009" i="1"/>
  <c r="AU2009" i="1" s="1"/>
  <c r="AT1014" i="1"/>
  <c r="AU1014" i="1" s="1"/>
  <c r="AT3021" i="1"/>
  <c r="AT1015" i="1"/>
  <c r="AT263" i="1"/>
  <c r="AT1016" i="1"/>
  <c r="AT1659" i="1"/>
  <c r="AT1352" i="1"/>
  <c r="AT3306" i="1"/>
  <c r="AT1226" i="1"/>
  <c r="AU1226" i="1" s="1"/>
  <c r="AT2296" i="1"/>
  <c r="AT5166" i="1"/>
  <c r="AT2662" i="1"/>
  <c r="AT2308" i="1"/>
  <c r="AT2011" i="1"/>
  <c r="AU2011" i="1" s="1"/>
  <c r="AT646" i="1"/>
  <c r="AU646" i="1" s="1"/>
  <c r="AT4212" i="1"/>
  <c r="AU4212" i="1" s="1"/>
  <c r="AT2587" i="1"/>
  <c r="AU2587" i="1" s="1"/>
  <c r="AT3994" i="1"/>
  <c r="AT2012" i="1"/>
  <c r="AT1351" i="1"/>
  <c r="AU1351" i="1" s="1"/>
  <c r="AT3325" i="1"/>
  <c r="AU3325" i="1" s="1"/>
  <c r="AT3301" i="1"/>
  <c r="AT5094" i="1"/>
  <c r="AT2335" i="1"/>
  <c r="AT4674" i="1"/>
  <c r="AU4674" i="1" s="1"/>
  <c r="AT4888" i="1"/>
  <c r="AT4889" i="1"/>
  <c r="AT1706" i="1"/>
  <c r="AU1706" i="1" s="1"/>
  <c r="AT4688" i="1"/>
  <c r="AU4688" i="1" s="1"/>
  <c r="AT5171" i="1"/>
  <c r="AT3597" i="1"/>
  <c r="AT1020" i="1"/>
  <c r="AU1020" i="1" s="1"/>
  <c r="AT3598" i="1"/>
  <c r="AT223" i="1"/>
  <c r="AT224" i="1"/>
  <c r="AT649" i="1"/>
  <c r="AT1021" i="1"/>
  <c r="AT1022" i="1"/>
  <c r="AT1354" i="1"/>
  <c r="AT221" i="1"/>
  <c r="AU221" i="1" s="1"/>
  <c r="AT5143" i="1"/>
  <c r="AU5143" i="1" s="1"/>
  <c r="AT2376" i="1"/>
  <c r="AT650" i="1"/>
  <c r="AT651" i="1"/>
  <c r="AU651" i="1" s="1"/>
  <c r="AT1023" i="1"/>
  <c r="AU1023" i="1" s="1"/>
  <c r="AT1024" i="1"/>
  <c r="AT2336" i="1"/>
  <c r="AT634" i="1"/>
  <c r="AT652" i="1"/>
  <c r="AT653" i="1"/>
  <c r="AT654" i="1"/>
  <c r="AT1355" i="1"/>
  <c r="AT226" i="1"/>
  <c r="AU226" i="1" s="1"/>
  <c r="AT1684" i="1"/>
  <c r="AT3327" i="1"/>
  <c r="AT655" i="1"/>
  <c r="AU655" i="1" s="1"/>
  <c r="AT227" i="1"/>
  <c r="AU227" i="1" s="1"/>
  <c r="AT228" i="1"/>
  <c r="AT1025" i="1"/>
  <c r="AT229" i="1"/>
  <c r="AT230" i="1"/>
  <c r="AT231" i="1"/>
  <c r="AT2337" i="1"/>
  <c r="AT232" i="1"/>
  <c r="AT233" i="1"/>
  <c r="AU233" i="1" s="1"/>
  <c r="AT656" i="1"/>
  <c r="AT657" i="1"/>
  <c r="AT115" i="1"/>
  <c r="AT234" i="1"/>
  <c r="AT1004" i="1"/>
  <c r="AU1004" i="1" s="1"/>
  <c r="AT1026" i="1"/>
  <c r="AU1026" i="1" s="1"/>
  <c r="AT658" i="1"/>
  <c r="AU658" i="1" s="1"/>
  <c r="AT659" i="1"/>
  <c r="AT236" i="1"/>
  <c r="AT237" i="1"/>
  <c r="AT1341" i="1"/>
  <c r="AU1341" i="1" s="1"/>
  <c r="AT5205" i="1"/>
  <c r="AT2013" i="1"/>
  <c r="AT1356" i="1"/>
  <c r="AT5203" i="1"/>
  <c r="AT1027" i="1"/>
  <c r="AT1357" i="1"/>
  <c r="AT1028" i="1"/>
  <c r="AT1029" i="1"/>
  <c r="AT1358" i="1"/>
  <c r="AU1358" i="1" s="1"/>
  <c r="AT238" i="1"/>
  <c r="AT239" i="1"/>
  <c r="AT1030" i="1"/>
  <c r="AT3330" i="1"/>
  <c r="AU3330" i="1" s="1"/>
  <c r="AT660" i="1"/>
  <c r="AU660" i="1" s="1"/>
  <c r="AT565" i="1"/>
  <c r="AU565" i="1" s="1"/>
  <c r="AT240" i="1"/>
  <c r="AU240" i="1" s="1"/>
  <c r="AT301" i="1"/>
  <c r="AT116" i="1"/>
  <c r="AT199" i="1"/>
  <c r="AT241" i="1"/>
  <c r="AU241" i="1" s="1"/>
  <c r="AT210" i="1"/>
  <c r="AT552" i="1"/>
  <c r="AU552" i="1" s="1"/>
  <c r="AT661" i="1"/>
  <c r="AU661" i="1" s="1"/>
  <c r="AT583" i="1"/>
  <c r="AU583" i="1" s="1"/>
  <c r="AT1031" i="1"/>
  <c r="AU1031" i="1" s="1"/>
  <c r="AT1359" i="1"/>
  <c r="AT3332" i="1"/>
  <c r="AT242" i="1"/>
  <c r="AT2629" i="1"/>
  <c r="AU2629" i="1" s="1"/>
  <c r="AT662" i="1"/>
  <c r="AU662" i="1" s="1"/>
  <c r="AT635" i="1"/>
  <c r="AU635" i="1" s="1"/>
  <c r="AT553" i="1"/>
  <c r="AU553" i="1" s="1"/>
  <c r="AT243" i="1"/>
  <c r="AT663" i="1"/>
  <c r="AT719" i="1"/>
  <c r="AT539" i="1"/>
  <c r="AU539" i="1" s="1"/>
  <c r="AT245" i="1"/>
  <c r="AT246" i="1"/>
  <c r="AU246" i="1" s="1"/>
  <c r="AT664" i="1"/>
  <c r="AU664" i="1" s="1"/>
  <c r="AT566" i="1"/>
  <c r="AU566" i="1" s="1"/>
  <c r="AT247" i="1"/>
  <c r="AT4036" i="1"/>
  <c r="AT3023" i="1"/>
  <c r="AT665" i="1"/>
  <c r="AT1032" i="1"/>
  <c r="AT3024" i="1"/>
  <c r="AT248" i="1"/>
  <c r="AT666" i="1"/>
  <c r="AT3025" i="1"/>
  <c r="AU3025" i="1" s="1"/>
  <c r="AT1033" i="1"/>
  <c r="AT249" i="1"/>
  <c r="AT250" i="1"/>
  <c r="AU250" i="1" s="1"/>
  <c r="AT667" i="1"/>
  <c r="AU667" i="1" s="1"/>
  <c r="AT251" i="1"/>
  <c r="AT3599" i="1"/>
  <c r="AT4398" i="1"/>
  <c r="AT1360" i="1"/>
  <c r="AT2666" i="1"/>
  <c r="AT4214" i="1"/>
  <c r="AT4037" i="1"/>
  <c r="AT668" i="1"/>
  <c r="AU668" i="1" s="1"/>
  <c r="AT1342" i="1"/>
  <c r="AT3799" i="1"/>
  <c r="AT2917" i="1"/>
  <c r="AT4632" i="1"/>
  <c r="AU4632" i="1" s="1"/>
  <c r="AT4968" i="1"/>
  <c r="AU4968" i="1" s="1"/>
  <c r="AT4399" i="1"/>
  <c r="AU4399" i="1" s="1"/>
  <c r="AT1361" i="1"/>
  <c r="AU1361" i="1" s="1"/>
  <c r="AT2397" i="1"/>
  <c r="AT2015" i="1"/>
  <c r="AT5095" i="1"/>
  <c r="AT5096" i="1"/>
  <c r="AT3600" i="1"/>
  <c r="AU3600" i="1" s="1"/>
  <c r="AT252" i="1"/>
  <c r="AT4890" i="1"/>
  <c r="AT1034" i="1"/>
  <c r="AT4539" i="1"/>
  <c r="AU4539" i="1" s="1"/>
  <c r="AT4400" i="1"/>
  <c r="AT1362" i="1"/>
  <c r="AT2347" i="1"/>
  <c r="AT521" i="1"/>
  <c r="AU521" i="1" s="1"/>
  <c r="AT3028" i="1"/>
  <c r="AT1363" i="1"/>
  <c r="AT669" i="1"/>
  <c r="AT670" i="1"/>
  <c r="AT2342" i="1"/>
  <c r="AT1035" i="1"/>
  <c r="AT4540" i="1"/>
  <c r="AU4540" i="1" s="1"/>
  <c r="AT2467" i="1"/>
  <c r="AT5142" i="1"/>
  <c r="AT4215" i="1"/>
  <c r="AT2241" i="1"/>
  <c r="AU2241" i="1" s="1"/>
  <c r="AT2667" i="1"/>
  <c r="AT1364" i="1"/>
  <c r="AT2016" i="1"/>
  <c r="AU2016" i="1" s="1"/>
  <c r="AT2692" i="1"/>
  <c r="AU2692" i="1" s="1"/>
  <c r="AT4216" i="1"/>
  <c r="AT4891" i="1"/>
  <c r="AT2668" i="1"/>
  <c r="AT1674" i="1"/>
  <c r="AT253" i="1"/>
  <c r="AT1388" i="1"/>
  <c r="AT3824" i="1"/>
  <c r="AT4794" i="1"/>
  <c r="AU4794" i="1" s="1"/>
  <c r="AT2669" i="1"/>
  <c r="AT4795" i="1"/>
  <c r="AT1036" i="1"/>
  <c r="AU1036" i="1" s="1"/>
  <c r="AT2017" i="1"/>
  <c r="AU2017" i="1" s="1"/>
  <c r="AT4217" i="1"/>
  <c r="AT5238" i="1"/>
  <c r="AT5301" i="1"/>
  <c r="AT4401" i="1"/>
  <c r="AT1675" i="1"/>
  <c r="AT1390" i="1"/>
  <c r="AT3602" i="1"/>
  <c r="AU3602" i="1" s="1"/>
  <c r="AT3030" i="1"/>
  <c r="AU3030" i="1" s="1"/>
  <c r="AT1873" i="1"/>
  <c r="AT2344" i="1"/>
  <c r="AT5111" i="1"/>
  <c r="AU5111" i="1" s="1"/>
  <c r="AT4541" i="1"/>
  <c r="AU4541" i="1" s="1"/>
  <c r="AT1365" i="1"/>
  <c r="AT4038" i="1"/>
  <c r="AT1037" i="1"/>
  <c r="AU1037" i="1" s="1"/>
  <c r="AT1038" i="1"/>
  <c r="AT2020" i="1"/>
  <c r="AT2636" i="1"/>
  <c r="AT3820" i="1"/>
  <c r="AT3032" i="1"/>
  <c r="AT1366" i="1"/>
  <c r="AT2346" i="1"/>
  <c r="AT2378" i="1"/>
  <c r="AT1039" i="1"/>
  <c r="AU1039" i="1" s="1"/>
  <c r="AT193" i="1"/>
  <c r="AT3832" i="1"/>
  <c r="AT1012" i="1"/>
  <c r="AT1413" i="1"/>
  <c r="AU1413" i="1" s="1"/>
  <c r="AT2348" i="1"/>
  <c r="AT1040" i="1"/>
  <c r="AT1041" i="1"/>
  <c r="AT1042" i="1"/>
  <c r="AU1042" i="1" s="1"/>
  <c r="AT924" i="1"/>
  <c r="AU924" i="1" s="1"/>
  <c r="AT4790" i="1"/>
  <c r="AU4790" i="1" s="1"/>
  <c r="AT673" i="1"/>
  <c r="AU673" i="1" s="1"/>
  <c r="AT1043" i="1"/>
  <c r="AU1043" i="1" s="1"/>
  <c r="AT3825" i="1"/>
  <c r="AT1874" i="1"/>
  <c r="AT674" i="1"/>
  <c r="AU674" i="1" s="1"/>
  <c r="AT2349" i="1"/>
  <c r="AT1950" i="1"/>
  <c r="AU1950" i="1" s="1"/>
  <c r="AT3552" i="1"/>
  <c r="AU3552" i="1" s="1"/>
  <c r="AT1367" i="1"/>
  <c r="AU1367" i="1" s="1"/>
  <c r="AT3020" i="1"/>
  <c r="AU3020" i="1" s="1"/>
  <c r="AT2671" i="1"/>
  <c r="AT4402" i="1"/>
  <c r="AT2672" i="1"/>
  <c r="AT2022" i="1"/>
  <c r="AU2022" i="1" s="1"/>
  <c r="AT675" i="1"/>
  <c r="AU675" i="1" s="1"/>
  <c r="AT4542" i="1"/>
  <c r="AU4542" i="1" s="1"/>
  <c r="AT4797" i="1"/>
  <c r="AU4797" i="1" s="1"/>
  <c r="AT1686" i="1"/>
  <c r="AU1686" i="1" s="1"/>
  <c r="AT5097" i="1"/>
  <c r="AT5098" i="1"/>
  <c r="AT2023" i="1"/>
  <c r="AT961" i="1"/>
  <c r="AU961" i="1" s="1"/>
  <c r="AT1687" i="1"/>
  <c r="AT1337" i="1"/>
  <c r="AT4970" i="1"/>
  <c r="AU4970" i="1" s="1"/>
  <c r="AT3205" i="1"/>
  <c r="AT3827" i="1"/>
  <c r="AU3827" i="1" s="1"/>
  <c r="AT4544" i="1"/>
  <c r="AU4544" i="1" s="1"/>
  <c r="AT4887" i="1"/>
  <c r="AU4887" i="1" s="1"/>
  <c r="AT256" i="1"/>
  <c r="AU256" i="1" s="1"/>
  <c r="AT676" i="1"/>
  <c r="AT2673" i="1"/>
  <c r="AT1045" i="1"/>
  <c r="AU1045" i="1" s="1"/>
  <c r="AT3338" i="1"/>
  <c r="AU3338" i="1" s="1"/>
  <c r="AT677" i="1"/>
  <c r="AT863" i="1"/>
  <c r="AT2350" i="1"/>
  <c r="AU2350" i="1" s="1"/>
  <c r="AT1688" i="1"/>
  <c r="AT2313" i="1"/>
  <c r="AU2313" i="1" s="1"/>
  <c r="AT4403" i="1"/>
  <c r="AU4403" i="1" s="1"/>
  <c r="AT4692" i="1"/>
  <c r="AU4692" i="1" s="1"/>
  <c r="AT2351" i="1"/>
  <c r="AT1368" i="1"/>
  <c r="AT5287" i="1"/>
  <c r="AU5287" i="1" s="1"/>
  <c r="AT2039" i="1"/>
  <c r="AU2039" i="1" s="1"/>
  <c r="AT4404" i="1"/>
  <c r="AT5305" i="1"/>
  <c r="AT4545" i="1"/>
  <c r="AT5224" i="1"/>
  <c r="AU5224" i="1" s="1"/>
  <c r="AT2025" i="1"/>
  <c r="AU2025" i="1" s="1"/>
  <c r="AT3605" i="1"/>
  <c r="AT3606" i="1"/>
  <c r="AT5268" i="1"/>
  <c r="AU5268" i="1" s="1"/>
  <c r="AT678" i="1"/>
  <c r="AU678" i="1" s="1"/>
  <c r="AT4800" i="1"/>
  <c r="AT2675" i="1"/>
  <c r="AT3995" i="1"/>
  <c r="AT3340" i="1"/>
  <c r="AU3340" i="1" s="1"/>
  <c r="AT680" i="1"/>
  <c r="AT4769" i="1"/>
  <c r="AT4219" i="1"/>
  <c r="AT1091" i="1"/>
  <c r="AU1091" i="1" s="1"/>
  <c r="AT3341" i="1"/>
  <c r="AU3341" i="1" s="1"/>
  <c r="AT258" i="1"/>
  <c r="AU258" i="1" s="1"/>
  <c r="AT1991" i="1"/>
  <c r="AU1991" i="1" s="1"/>
  <c r="AT681" i="1"/>
  <c r="AT707" i="1"/>
  <c r="AT1604" i="1"/>
  <c r="AT1046" i="1"/>
  <c r="AT1370" i="1"/>
  <c r="AT3607" i="1"/>
  <c r="AT1371" i="1"/>
  <c r="AT1789" i="1"/>
  <c r="AU1789" i="1" s="1"/>
  <c r="AT848" i="1"/>
  <c r="AU848" i="1" s="1"/>
  <c r="AT1047" i="1"/>
  <c r="AT5176" i="1"/>
  <c r="AT523" i="1"/>
  <c r="AU523" i="1" s="1"/>
  <c r="AT3828" i="1"/>
  <c r="AU3828" i="1" s="1"/>
  <c r="AT2028" i="1"/>
  <c r="AT4546" i="1"/>
  <c r="AT1689" i="1"/>
  <c r="AU1689" i="1" s="1"/>
  <c r="AT5139" i="1"/>
  <c r="AT5225" i="1"/>
  <c r="AT5177" i="1"/>
  <c r="AT4220" i="1"/>
  <c r="AT3402" i="1"/>
  <c r="AU3402" i="1" s="1"/>
  <c r="AT4547" i="1"/>
  <c r="AU4547" i="1" s="1"/>
  <c r="AT682" i="1"/>
  <c r="AU682" i="1" s="1"/>
  <c r="AT2850" i="1"/>
  <c r="AU2850" i="1" s="1"/>
  <c r="AT4892" i="1"/>
  <c r="AU4892" i="1" s="1"/>
  <c r="AT5080" i="1"/>
  <c r="AT925" i="1"/>
  <c r="AT4405" i="1"/>
  <c r="AU4405" i="1" s="1"/>
  <c r="AT2680" i="1"/>
  <c r="AU2680" i="1" s="1"/>
  <c r="AT3343" i="1"/>
  <c r="AT2379" i="1"/>
  <c r="AT4971" i="1"/>
  <c r="AT1048" i="1"/>
  <c r="AT746" i="1"/>
  <c r="AT1049" i="1"/>
  <c r="AT1372" i="1"/>
  <c r="AU1372" i="1" s="1"/>
  <c r="AT1050" i="1"/>
  <c r="AU1050" i="1" s="1"/>
  <c r="AT5091" i="1"/>
  <c r="AT1051" i="1"/>
  <c r="AT1052" i="1"/>
  <c r="AU1052" i="1" s="1"/>
  <c r="AT3344" i="1"/>
  <c r="AU3344" i="1" s="1"/>
  <c r="AT4039" i="1"/>
  <c r="AT5087" i="1"/>
  <c r="AT2644" i="1"/>
  <c r="AT935" i="1"/>
  <c r="AU935" i="1" s="1"/>
  <c r="AT2682" i="1"/>
  <c r="AT2169" i="1"/>
  <c r="AT5141" i="1"/>
  <c r="AT683" i="1"/>
  <c r="AU683" i="1" s="1"/>
  <c r="AT1054" i="1"/>
  <c r="AU1054" i="1" s="1"/>
  <c r="AT2683" i="1"/>
  <c r="AU2683" i="1" s="1"/>
  <c r="AT1605" i="1"/>
  <c r="AU1605" i="1" s="1"/>
  <c r="AT4548" i="1"/>
  <c r="AT5315" i="1"/>
  <c r="AT1691" i="1"/>
  <c r="AT3590" i="1"/>
  <c r="AU3590" i="1" s="1"/>
  <c r="AT2353" i="1"/>
  <c r="AU2353" i="1" s="1"/>
  <c r="AT684" i="1"/>
  <c r="AT1692" i="1"/>
  <c r="AT262" i="1"/>
  <c r="AT3037" i="1"/>
  <c r="AT2354" i="1"/>
  <c r="AT4406" i="1"/>
  <c r="AT1055" i="1"/>
  <c r="AU1055" i="1" s="1"/>
  <c r="AT3063" i="1"/>
  <c r="AU3063" i="1" s="1"/>
  <c r="AT1056" i="1"/>
  <c r="AT2355" i="1"/>
  <c r="AT1693" i="1"/>
  <c r="AT685" i="1"/>
  <c r="AU685" i="1" s="1"/>
  <c r="AT4172" i="1"/>
  <c r="AT936" i="1"/>
  <c r="AT4893" i="1"/>
  <c r="AT4695" i="1"/>
  <c r="AT2032" i="1"/>
  <c r="AT3038" i="1"/>
  <c r="AT3039" i="1"/>
  <c r="AT2684" i="1"/>
  <c r="AU2684" i="1" s="1"/>
  <c r="AT3578" i="1"/>
  <c r="AU3578" i="1" s="1"/>
  <c r="AT5020" i="1"/>
  <c r="AU5020" i="1" s="1"/>
  <c r="AT2309" i="1"/>
  <c r="AU2309" i="1" s="1"/>
  <c r="AT686" i="1"/>
  <c r="AU686" i="1" s="1"/>
  <c r="AT1326" i="1"/>
  <c r="AT636" i="1"/>
  <c r="AT687" i="1"/>
  <c r="AT1374" i="1"/>
  <c r="AU1374" i="1" s="1"/>
  <c r="AT688" i="1"/>
  <c r="AT4798" i="1"/>
  <c r="AT1057" i="1"/>
  <c r="AU1057" i="1" s="1"/>
  <c r="AT4040" i="1"/>
  <c r="AT2033" i="1"/>
  <c r="AU2033" i="1" s="1"/>
  <c r="AT1272" i="1"/>
  <c r="AU1272" i="1" s="1"/>
  <c r="AT3040" i="1"/>
  <c r="AU3040" i="1" s="1"/>
  <c r="AT3609" i="1"/>
  <c r="AU3609" i="1" s="1"/>
  <c r="AT554" i="1"/>
  <c r="AT500" i="1"/>
  <c r="AT1058" i="1"/>
  <c r="AU1058" i="1" s="1"/>
  <c r="AT689" i="1"/>
  <c r="AU689" i="1" s="1"/>
  <c r="AT1375" i="1"/>
  <c r="AT3257" i="1"/>
  <c r="AT2076" i="1"/>
  <c r="AT690" i="1"/>
  <c r="AU690" i="1" s="1"/>
  <c r="AT4352" i="1"/>
  <c r="AU4352" i="1" s="1"/>
  <c r="AT4699" i="1"/>
  <c r="AU4699" i="1" s="1"/>
  <c r="AT1571" i="1"/>
  <c r="AU1571" i="1" s="1"/>
  <c r="AT266" i="1"/>
  <c r="AT691" i="1"/>
  <c r="AU691" i="1" s="1"/>
  <c r="AT2359" i="1"/>
  <c r="AU2359" i="1" s="1"/>
  <c r="AT612" i="1"/>
  <c r="AU612" i="1" s="1"/>
  <c r="AT3041" i="1"/>
  <c r="AT4549" i="1"/>
  <c r="AT2360" i="1"/>
  <c r="AT3610" i="1"/>
  <c r="AU3610" i="1" s="1"/>
  <c r="AT1120" i="1"/>
  <c r="AU1120" i="1" s="1"/>
  <c r="AT4041" i="1"/>
  <c r="AT3800" i="1"/>
  <c r="AT4634" i="1"/>
  <c r="AT693" i="1"/>
  <c r="AU693" i="1" s="1"/>
  <c r="AT3347" i="1"/>
  <c r="AT1406" i="1"/>
  <c r="AT1062" i="1"/>
  <c r="AT1060" i="1"/>
  <c r="AT3611" i="1"/>
  <c r="AT2688" i="1"/>
  <c r="AT2361" i="1"/>
  <c r="AU2361" i="1" s="1"/>
  <c r="AT2034" i="1"/>
  <c r="AU2034" i="1" s="1"/>
  <c r="AT1061" i="1"/>
  <c r="AT1614" i="1"/>
  <c r="AT1694" i="1"/>
  <c r="AU1694" i="1" s="1"/>
  <c r="AT2689" i="1"/>
  <c r="AU2689" i="1" s="1"/>
  <c r="AT393" i="1"/>
  <c r="AT1377" i="1"/>
  <c r="AT2985" i="1"/>
  <c r="AT4379" i="1"/>
  <c r="AT4042" i="1"/>
  <c r="AT1875" i="1"/>
  <c r="AT2934" i="1"/>
  <c r="AU2934" i="1" s="1"/>
  <c r="AT2972" i="1"/>
  <c r="AT926" i="1"/>
  <c r="AT1378" i="1"/>
  <c r="AU1378" i="1" s="1"/>
  <c r="AT4972" i="1"/>
  <c r="AU4972" i="1" s="1"/>
  <c r="AT1017" i="1"/>
  <c r="AT712" i="1"/>
  <c r="AT1379" i="1"/>
  <c r="AT268" i="1"/>
  <c r="AU268" i="1" s="1"/>
  <c r="AT695" i="1"/>
  <c r="AT756" i="1"/>
  <c r="AT937" i="1"/>
  <c r="AT696" i="1"/>
  <c r="AU696" i="1" s="1"/>
  <c r="AT1380" i="1"/>
  <c r="AU1380" i="1" s="1"/>
  <c r="AT1904" i="1"/>
  <c r="AU1904" i="1" s="1"/>
  <c r="AT697" i="1"/>
  <c r="AU697" i="1" s="1"/>
  <c r="AT1273" i="1"/>
  <c r="AT2691" i="1"/>
  <c r="AU2691" i="1" s="1"/>
  <c r="AT1696" i="1"/>
  <c r="AU1696" i="1" s="1"/>
  <c r="AT555" i="1"/>
  <c r="AU555" i="1" s="1"/>
  <c r="AT621" i="1"/>
  <c r="AU621" i="1" s="1"/>
  <c r="AT270" i="1"/>
  <c r="AT5279" i="1"/>
  <c r="AT1697" i="1"/>
  <c r="AT2884" i="1"/>
  <c r="AU2884" i="1" s="1"/>
  <c r="AT4551" i="1"/>
  <c r="AU4551" i="1" s="1"/>
  <c r="AT1698" i="1"/>
  <c r="AU1698" i="1" s="1"/>
  <c r="AT264" i="1"/>
  <c r="AU264" i="1" s="1"/>
  <c r="AT2364" i="1"/>
  <c r="AU2364" i="1" s="1"/>
  <c r="AT2693" i="1"/>
  <c r="AT3022" i="1"/>
  <c r="AT4753" i="1"/>
  <c r="AT271" i="1"/>
  <c r="AT2243" i="1"/>
  <c r="AU2243" i="1" s="1"/>
  <c r="AT1063" i="1"/>
  <c r="AU1063" i="1" s="1"/>
  <c r="AT3377" i="1"/>
  <c r="AU3377" i="1" s="1"/>
  <c r="AT890" i="1"/>
  <c r="AT1381" i="1"/>
  <c r="AT567" i="1"/>
  <c r="AT1699" i="1"/>
  <c r="AT1985" i="1"/>
  <c r="AT5311" i="1"/>
  <c r="AT272" i="1"/>
  <c r="AT2694" i="1"/>
  <c r="AT273" i="1"/>
  <c r="AU273" i="1" s="1"/>
  <c r="AT274" i="1"/>
  <c r="AT2010" i="1"/>
  <c r="AT600" i="1"/>
  <c r="AT601" i="1"/>
  <c r="AU601" i="1" s="1"/>
  <c r="AT2273" i="1"/>
  <c r="AT699" i="1"/>
  <c r="AT1615" i="1"/>
  <c r="AT275" i="1"/>
  <c r="AU275" i="1" s="1"/>
  <c r="AT461" i="1"/>
  <c r="AU461" i="1" s="1"/>
  <c r="AT276" i="1"/>
  <c r="AU276" i="1" s="1"/>
  <c r="AT3522" i="1"/>
  <c r="AU3522" i="1" s="1"/>
  <c r="AT3010" i="1"/>
  <c r="AU3010" i="1" s="1"/>
  <c r="AT4409" i="1"/>
  <c r="AT672" i="1"/>
  <c r="AT2041" i="1"/>
  <c r="AU2041" i="1" s="1"/>
  <c r="AT277" i="1"/>
  <c r="AT2695" i="1"/>
  <c r="AU2695" i="1" s="1"/>
  <c r="AT1065" i="1"/>
  <c r="AU1065" i="1" s="1"/>
  <c r="AT2042" i="1"/>
  <c r="AU2042" i="1" s="1"/>
  <c r="AT278" i="1"/>
  <c r="AU278" i="1" s="1"/>
  <c r="AT3821" i="1"/>
  <c r="AT1067" i="1"/>
  <c r="AT701" i="1"/>
  <c r="AT1068" i="1"/>
  <c r="AT4044" i="1"/>
  <c r="AT279" i="1"/>
  <c r="AT2043" i="1"/>
  <c r="AT2366" i="1"/>
  <c r="AT2044" i="1"/>
  <c r="AT2045" i="1"/>
  <c r="AT2046" i="1"/>
  <c r="AT1069" i="1"/>
  <c r="AU1069" i="1" s="1"/>
  <c r="AT3353" i="1"/>
  <c r="AU3353" i="1" s="1"/>
  <c r="AT2589" i="1"/>
  <c r="AU2589" i="1" s="1"/>
  <c r="AT3045" i="1"/>
  <c r="AU3045" i="1" s="1"/>
  <c r="AT864" i="1"/>
  <c r="AU864" i="1" s="1"/>
  <c r="AT1700" i="1"/>
  <c r="AT1070" i="1"/>
  <c r="AT3046" i="1"/>
  <c r="AT1383" i="1"/>
  <c r="AU1383" i="1" s="1"/>
  <c r="AT702" i="1"/>
  <c r="AU702" i="1" s="1"/>
  <c r="AT1685" i="1"/>
  <c r="AU1685" i="1" s="1"/>
  <c r="AT4043" i="1"/>
  <c r="AU4043" i="1" s="1"/>
  <c r="AT2021" i="1"/>
  <c r="AT1384" i="1"/>
  <c r="AT1071" i="1"/>
  <c r="AT1701" i="1"/>
  <c r="AT2048" i="1"/>
  <c r="AT1742" i="1"/>
  <c r="AT613" i="1"/>
  <c r="AT1072" i="1"/>
  <c r="AU1072" i="1" s="1"/>
  <c r="AT1297" i="1"/>
  <c r="AU1297" i="1" s="1"/>
  <c r="AT4697" i="1"/>
  <c r="AT3061" i="1"/>
  <c r="AT3831" i="1"/>
  <c r="AU3831" i="1" s="1"/>
  <c r="AT3047" i="1"/>
  <c r="AU3047" i="1" s="1"/>
  <c r="AT1385" i="1"/>
  <c r="AT2919" i="1"/>
  <c r="AT282" i="1"/>
  <c r="AT1073" i="1"/>
  <c r="AU1073" i="1" s="1"/>
  <c r="AT2050" i="1"/>
  <c r="AU2050" i="1" s="1"/>
  <c r="AT4005" i="1"/>
  <c r="AU4005" i="1" s="1"/>
  <c r="AT283" i="1"/>
  <c r="AU283" i="1" s="1"/>
  <c r="AT3354" i="1"/>
  <c r="AT938" i="1"/>
  <c r="AT3812" i="1"/>
  <c r="AT1682" i="1"/>
  <c r="AT1075" i="1"/>
  <c r="AU1075" i="1" s="1"/>
  <c r="AT704" i="1"/>
  <c r="AT1076" i="1"/>
  <c r="AT891" i="1"/>
  <c r="AT1386" i="1"/>
  <c r="AU1386" i="1" s="1"/>
  <c r="AT1077" i="1"/>
  <c r="AT705" i="1"/>
  <c r="AT1702" i="1"/>
  <c r="AU1702" i="1" s="1"/>
  <c r="AT4553" i="1"/>
  <c r="AT2053" i="1"/>
  <c r="AU2053" i="1" s="1"/>
  <c r="AT2950" i="1"/>
  <c r="AU2950" i="1" s="1"/>
  <c r="AT284" i="1"/>
  <c r="AU284" i="1" s="1"/>
  <c r="AT1327" i="1"/>
  <c r="AU1327" i="1" s="1"/>
  <c r="AT1703" i="1"/>
  <c r="AT2056" i="1"/>
  <c r="AT907" i="1"/>
  <c r="AU907" i="1" s="1"/>
  <c r="AT1248" i="1"/>
  <c r="AT5101" i="1"/>
  <c r="AT1387" i="1"/>
  <c r="AT4015" i="1"/>
  <c r="AT1616" i="1"/>
  <c r="AU1616" i="1" s="1"/>
  <c r="AT3355" i="1"/>
  <c r="AU3355" i="1" s="1"/>
  <c r="AT996" i="1"/>
  <c r="AU996" i="1" s="1"/>
  <c r="AT1389" i="1"/>
  <c r="AU1389" i="1" s="1"/>
  <c r="AT285" i="1"/>
  <c r="AU285" i="1" s="1"/>
  <c r="AT501" i="1"/>
  <c r="AU501" i="1" s="1"/>
  <c r="AT4793" i="1"/>
  <c r="AU4793" i="1" s="1"/>
  <c r="AT2055" i="1"/>
  <c r="AU2055" i="1" s="1"/>
  <c r="AT1249" i="1"/>
  <c r="AU1249" i="1" s="1"/>
  <c r="AT849" i="1"/>
  <c r="AU849" i="1" s="1"/>
  <c r="AT3048" i="1"/>
  <c r="AU3048" i="1" s="1"/>
  <c r="AV1709" i="1"/>
  <c r="AV4228" i="1"/>
  <c r="AV2069" i="1"/>
  <c r="AV2065" i="1"/>
  <c r="AV3034" i="1"/>
  <c r="AV1410" i="1"/>
  <c r="AV4552" i="1"/>
  <c r="AV4052" i="1"/>
  <c r="AV3351" i="1"/>
  <c r="AV4414" i="1"/>
  <c r="AV4700" i="1"/>
  <c r="AT3848" i="1"/>
  <c r="AU3848" i="1" s="1"/>
  <c r="AV3833" i="1" l="1"/>
  <c r="AV4555" i="1"/>
  <c r="AV5179" i="1"/>
  <c r="AV1688" i="1"/>
  <c r="AV1364" i="1"/>
  <c r="AV2351" i="1"/>
  <c r="AV1402" i="1"/>
  <c r="AV5029" i="1"/>
  <c r="AV2564" i="1"/>
  <c r="AV229" i="1"/>
  <c r="AV937" i="1"/>
  <c r="AV1004" i="1"/>
  <c r="AV1391" i="1"/>
  <c r="AV4042" i="1"/>
  <c r="AV2060" i="1"/>
  <c r="AV1992" i="1"/>
  <c r="AV4553" i="1"/>
  <c r="AV264" i="1"/>
  <c r="AV1094" i="1"/>
  <c r="AV213" i="1"/>
  <c r="AV1357" i="1"/>
  <c r="AV3617" i="1"/>
  <c r="AV2703" i="1"/>
  <c r="AV3350" i="1"/>
  <c r="AV1633" i="1"/>
  <c r="AV1707" i="1"/>
  <c r="AV1705" i="1"/>
  <c r="AV1698" i="1"/>
  <c r="AV718" i="1"/>
  <c r="AV4887" i="1"/>
  <c r="AV4892" i="1"/>
  <c r="AV3825" i="1"/>
  <c r="AV1076" i="1"/>
  <c r="AV613" i="1"/>
  <c r="AV612" i="1"/>
  <c r="AV3022" i="1"/>
  <c r="AV4549" i="1"/>
  <c r="AV1057" i="1"/>
  <c r="AV1789" i="1"/>
  <c r="AV1409" i="1"/>
  <c r="AV2850" i="1"/>
  <c r="AV3028" i="1"/>
  <c r="AV5180" i="1"/>
  <c r="AV521" i="1"/>
  <c r="AV214" i="1"/>
  <c r="AV2675" i="1"/>
  <c r="AV2346" i="1"/>
  <c r="AV1365" i="1"/>
  <c r="AV1034" i="1"/>
  <c r="AV4036" i="1"/>
  <c r="AV4688" i="1"/>
  <c r="AV199" i="1"/>
  <c r="AV1341" i="1"/>
  <c r="AV2818" i="1"/>
  <c r="AU891" i="1"/>
  <c r="AU271" i="1"/>
  <c r="AU1273" i="1"/>
  <c r="AU4634" i="1"/>
  <c r="AU687" i="1"/>
  <c r="AU1693" i="1"/>
  <c r="AU659" i="1"/>
  <c r="AU1688" i="1"/>
  <c r="AU2023" i="1"/>
  <c r="AU4215" i="1"/>
  <c r="AU1035" i="1"/>
  <c r="AU2342" i="1"/>
  <c r="AU666" i="1"/>
  <c r="AU665" i="1"/>
  <c r="AU3023" i="1"/>
  <c r="AU4036" i="1"/>
  <c r="AU247" i="1"/>
  <c r="AU245" i="1"/>
  <c r="AU243" i="1"/>
  <c r="AU1030" i="1"/>
  <c r="AU1029" i="1"/>
  <c r="AU5203" i="1"/>
  <c r="AU1356" i="1"/>
  <c r="AU2013" i="1"/>
  <c r="AU5205" i="1"/>
  <c r="AU1248" i="1"/>
  <c r="AU1682" i="1"/>
  <c r="AU3354" i="1"/>
  <c r="AU1701" i="1"/>
  <c r="AU2021" i="1"/>
  <c r="AU2043" i="1"/>
  <c r="AU279" i="1"/>
  <c r="AU4044" i="1"/>
  <c r="AU1068" i="1"/>
  <c r="AU890" i="1"/>
  <c r="AU1060" i="1"/>
  <c r="AU1062" i="1"/>
  <c r="AU1406" i="1"/>
  <c r="AU3347" i="1"/>
  <c r="AU3041" i="1"/>
  <c r="AU4798" i="1"/>
  <c r="AU688" i="1"/>
  <c r="AU4893" i="1"/>
  <c r="AU936" i="1"/>
  <c r="AU4172" i="1"/>
  <c r="AU4406" i="1"/>
  <c r="AU2354" i="1"/>
  <c r="AU3037" i="1"/>
  <c r="AU4548" i="1"/>
  <c r="AU681" i="1"/>
  <c r="AU1368" i="1"/>
  <c r="AU3820" i="1"/>
  <c r="AU2636" i="1"/>
  <c r="AU2020" i="1"/>
  <c r="AU1038" i="1"/>
  <c r="AU5301" i="1"/>
  <c r="AU2397" i="1"/>
  <c r="AU1032" i="1"/>
  <c r="AU234" i="1"/>
  <c r="AU4015" i="1"/>
  <c r="AU4553" i="1"/>
  <c r="AU282" i="1"/>
  <c r="AU2919" i="1"/>
  <c r="AU1385" i="1"/>
  <c r="AU613" i="1"/>
  <c r="AU1742" i="1"/>
  <c r="AU2048" i="1"/>
  <c r="AU3046" i="1"/>
  <c r="AU1070" i="1"/>
  <c r="AU1700" i="1"/>
  <c r="AU2046" i="1"/>
  <c r="AU2366" i="1"/>
  <c r="AU277" i="1"/>
  <c r="AU600" i="1"/>
  <c r="AU2694" i="1"/>
  <c r="AU272" i="1"/>
  <c r="AU5311" i="1"/>
  <c r="AU1985" i="1"/>
  <c r="AU4753" i="1"/>
  <c r="AU1379" i="1"/>
  <c r="AU712" i="1"/>
  <c r="AU1017" i="1"/>
  <c r="AU1875" i="1"/>
  <c r="AU4042" i="1"/>
  <c r="AU4379" i="1"/>
  <c r="AU1614" i="1"/>
  <c r="AU1061" i="1"/>
  <c r="AU2076" i="1"/>
  <c r="AU4695" i="1"/>
  <c r="AU2644" i="1"/>
  <c r="AU5087" i="1"/>
  <c r="AU4039" i="1"/>
  <c r="AU1049" i="1"/>
  <c r="AU746" i="1"/>
  <c r="AU1048" i="1"/>
  <c r="AU925" i="1"/>
  <c r="AU5080" i="1"/>
  <c r="AU5139" i="1"/>
  <c r="AU4546" i="1"/>
  <c r="AU2028" i="1"/>
  <c r="AU1371" i="1"/>
  <c r="AU3607" i="1"/>
  <c r="AU1370" i="1"/>
  <c r="AU4219" i="1"/>
  <c r="AU4404" i="1"/>
  <c r="AU1337" i="1"/>
  <c r="AU1687" i="1"/>
  <c r="AU2349" i="1"/>
  <c r="AU1012" i="1"/>
  <c r="AU2378" i="1"/>
  <c r="AU2346" i="1"/>
  <c r="AU1366" i="1"/>
  <c r="AU1390" i="1"/>
  <c r="AU1675" i="1"/>
  <c r="AU4795" i="1"/>
  <c r="AU2669" i="1"/>
  <c r="AU3824" i="1"/>
  <c r="AU1388" i="1"/>
  <c r="AU253" i="1"/>
  <c r="AU1674" i="1"/>
  <c r="AU1364" i="1"/>
  <c r="AU2667" i="1"/>
  <c r="AU2347" i="1"/>
  <c r="AU1362" i="1"/>
  <c r="AU4400" i="1"/>
  <c r="AU1034" i="1"/>
  <c r="AU2917" i="1"/>
  <c r="AU4037" i="1"/>
  <c r="AU4214" i="1"/>
  <c r="AU2666" i="1"/>
  <c r="AU249" i="1"/>
  <c r="AU1033" i="1"/>
  <c r="AU242" i="1"/>
  <c r="AU210" i="1"/>
  <c r="AU301" i="1"/>
  <c r="AU115" i="1"/>
  <c r="AU232" i="1"/>
  <c r="AU2337" i="1"/>
  <c r="AU231" i="1"/>
  <c r="AU230" i="1"/>
  <c r="AU3327" i="1"/>
  <c r="AU1684" i="1"/>
  <c r="AU1355" i="1"/>
  <c r="AU654" i="1"/>
  <c r="AU653" i="1"/>
  <c r="AU652" i="1"/>
  <c r="AU650" i="1"/>
  <c r="AU2376" i="1"/>
  <c r="AU2335" i="1"/>
  <c r="AU2662" i="1"/>
  <c r="AU3306" i="1"/>
  <c r="AU1352" i="1"/>
  <c r="AU1659" i="1"/>
  <c r="AU1016" i="1"/>
  <c r="AU2564" i="1"/>
  <c r="AU222" i="1"/>
  <c r="AU46" i="1"/>
  <c r="AU3016" i="1"/>
  <c r="AU1008" i="1"/>
  <c r="AU550" i="1"/>
  <c r="AU1177" i="1"/>
  <c r="AU1006" i="1"/>
  <c r="AU1225" i="1"/>
  <c r="AU2545" i="1"/>
  <c r="AU215" i="1"/>
  <c r="AU4885" i="1"/>
  <c r="AU1345" i="1"/>
  <c r="AU157" i="1"/>
  <c r="AU3596" i="1"/>
  <c r="AU1787" i="1"/>
  <c r="AU2655" i="1"/>
  <c r="AU1344" i="1"/>
  <c r="AU4554" i="1"/>
  <c r="AU4374" i="1"/>
  <c r="AU211" i="1"/>
  <c r="AU3317" i="1"/>
  <c r="AU3589" i="1"/>
  <c r="AU4396" i="1"/>
  <c r="AU983" i="1"/>
  <c r="AU1673" i="1"/>
  <c r="AU1316" i="1"/>
  <c r="AU2307" i="1"/>
  <c r="AU5300" i="1"/>
  <c r="AU2614" i="1"/>
  <c r="AU3272" i="1"/>
  <c r="AU1665" i="1"/>
  <c r="AU1663" i="1"/>
  <c r="AU2645" i="1"/>
  <c r="AU1270" i="1"/>
  <c r="AU1662" i="1"/>
  <c r="AU562" i="1"/>
  <c r="AU4350" i="1"/>
  <c r="AU2308" i="1"/>
  <c r="AU1350" i="1"/>
  <c r="AU460" i="1"/>
  <c r="AU1667" i="1"/>
  <c r="AU3807" i="1"/>
  <c r="AU2038" i="1"/>
  <c r="AU649" i="1"/>
  <c r="AU224" i="1"/>
  <c r="AU223" i="1"/>
  <c r="AU3598" i="1"/>
  <c r="AU4889" i="1"/>
  <c r="AU4888" i="1"/>
  <c r="AU1010" i="1"/>
  <c r="AU2008" i="1"/>
  <c r="AU3323" i="1"/>
  <c r="AU3031" i="1"/>
  <c r="AU3534" i="1"/>
  <c r="AU1303" i="1"/>
  <c r="AU846" i="1"/>
  <c r="AU2003" i="1"/>
  <c r="AU922" i="1"/>
  <c r="AU2653" i="1"/>
  <c r="AU4537" i="1"/>
  <c r="AU212" i="1"/>
  <c r="AU3318" i="1"/>
  <c r="AU3369" i="1"/>
  <c r="AU4222" i="1"/>
  <c r="AU3981" i="1"/>
  <c r="AU3595" i="1"/>
  <c r="AU3348" i="1"/>
  <c r="AU1288" i="1"/>
  <c r="AU1203" i="1"/>
  <c r="AU1027" i="1"/>
  <c r="AU229" i="1"/>
  <c r="AU634" i="1"/>
  <c r="AU1021" i="1"/>
  <c r="AU263" i="1"/>
  <c r="AU1011" i="1"/>
  <c r="AU984" i="1"/>
  <c r="AU147" i="1"/>
  <c r="AU2659" i="1"/>
  <c r="AU3349" i="1"/>
  <c r="AU644" i="1"/>
  <c r="AU3817" i="1"/>
  <c r="AU192" i="1"/>
  <c r="AU2332" i="1"/>
  <c r="AU2453" i="1"/>
  <c r="AU3993" i="1"/>
  <c r="AU3009" i="1"/>
  <c r="AU3809" i="1"/>
  <c r="AU3819" i="1"/>
  <c r="AU4694" i="1"/>
  <c r="AU2324" i="1"/>
  <c r="AU99" i="1"/>
  <c r="AU2031" i="1"/>
  <c r="AU1999" i="1"/>
  <c r="AU3315" i="1"/>
  <c r="AU1664" i="1"/>
  <c r="AU269" i="1"/>
  <c r="AU999" i="1"/>
  <c r="AU3837" i="1"/>
  <c r="AU3586" i="1"/>
  <c r="AU1661" i="1"/>
  <c r="AU3199" i="1"/>
  <c r="AU2998" i="1"/>
  <c r="AU2697" i="1"/>
  <c r="AU1269" i="1"/>
  <c r="AU197" i="1"/>
  <c r="AU1929" i="1"/>
  <c r="AU4684" i="1"/>
  <c r="AU4221" i="1"/>
  <c r="AU706" i="1"/>
  <c r="AU2639" i="1"/>
  <c r="AU3583" i="1"/>
  <c r="AU1654" i="1"/>
  <c r="AU4377" i="1"/>
  <c r="AU1928" i="1"/>
  <c r="AU4025" i="1"/>
  <c r="AU4365" i="1"/>
  <c r="AU981" i="1"/>
  <c r="AU2560" i="1"/>
  <c r="AU1321" i="1"/>
  <c r="AU3266" i="1"/>
  <c r="AU970" i="1"/>
  <c r="AU694" i="1"/>
  <c r="AU2593" i="1"/>
  <c r="AU3803" i="1"/>
  <c r="AU611" i="1"/>
  <c r="AU610" i="1"/>
  <c r="AU68" i="1"/>
  <c r="AU1098" i="1"/>
  <c r="AU2913" i="1"/>
  <c r="AU1246" i="1"/>
  <c r="AU2988" i="1"/>
  <c r="AU1323" i="1"/>
  <c r="AU2312" i="1"/>
  <c r="AU3251" i="1"/>
  <c r="AU2310" i="1"/>
  <c r="AU4533" i="1"/>
  <c r="AU2630" i="1"/>
  <c r="AU111" i="1"/>
  <c r="AU4021" i="1"/>
  <c r="AU602" i="1"/>
  <c r="AU599" i="1"/>
  <c r="AU3798" i="1"/>
  <c r="AU2984" i="1"/>
  <c r="AU2258" i="1"/>
  <c r="AU1964" i="1"/>
  <c r="AU1641" i="1"/>
  <c r="AU4019" i="1"/>
  <c r="AU2303" i="1"/>
  <c r="AU1638" i="1"/>
  <c r="AU1308" i="1"/>
  <c r="AU2582" i="1"/>
  <c r="AU596" i="1"/>
  <c r="AU4882" i="1"/>
  <c r="AU165" i="1"/>
  <c r="AU2910" i="1"/>
  <c r="AU2185" i="1"/>
  <c r="AU4376" i="1"/>
  <c r="AU2909" i="1"/>
  <c r="AU1533" i="1"/>
  <c r="AU3299" i="1"/>
  <c r="AU3608" i="1"/>
  <c r="AU2643" i="1"/>
  <c r="AU1871" i="1"/>
  <c r="AU3008" i="1"/>
  <c r="AU2969" i="1"/>
  <c r="AU2325" i="1"/>
  <c r="AU1656" i="1"/>
  <c r="AU1655" i="1"/>
  <c r="AU2625" i="1"/>
  <c r="AU1221" i="1"/>
  <c r="AU3253" i="1"/>
  <c r="AU4378" i="1"/>
  <c r="AU3302" i="1"/>
  <c r="AU990" i="1"/>
  <c r="AU2363" i="1"/>
  <c r="AU2915" i="1"/>
  <c r="AU614" i="1"/>
  <c r="AU2314" i="1"/>
  <c r="AU3252" i="1"/>
  <c r="AU189" i="1"/>
  <c r="AU4683" i="1"/>
  <c r="AU2369" i="1"/>
  <c r="AU2018" i="1"/>
  <c r="AU1823" i="1"/>
  <c r="AU4053" i="1"/>
  <c r="AU2931" i="1"/>
  <c r="AU2037" i="1"/>
  <c r="AU4373" i="1"/>
  <c r="AU3989" i="1"/>
  <c r="AU978" i="1"/>
  <c r="AU1901" i="1"/>
  <c r="AU1648" i="1"/>
  <c r="AU459" i="1"/>
  <c r="AU603" i="1"/>
  <c r="AU4203" i="1"/>
  <c r="AU4230" i="1"/>
  <c r="AU1966" i="1"/>
  <c r="AU4364" i="1"/>
  <c r="AU4013" i="1"/>
  <c r="AU167" i="1"/>
  <c r="AU5140" i="1"/>
  <c r="AU2983" i="1"/>
  <c r="AU1965" i="1"/>
  <c r="AU1642" i="1"/>
  <c r="AU1324" i="1"/>
  <c r="AU2624" i="1"/>
  <c r="AU1960" i="1"/>
  <c r="AU2978" i="1"/>
  <c r="AU1312" i="1"/>
  <c r="AU3622" i="1"/>
  <c r="AU2334" i="1"/>
  <c r="AU1334" i="1"/>
  <c r="AU134" i="1"/>
  <c r="AU1956" i="1"/>
  <c r="AU3773" i="1"/>
  <c r="AU3271" i="1"/>
  <c r="AU4201" i="1"/>
  <c r="AU671" i="1"/>
  <c r="AU560" i="1"/>
  <c r="AU3285" i="1"/>
  <c r="AU2618" i="1"/>
  <c r="AU1952" i="1"/>
  <c r="AU2035" i="1"/>
  <c r="AU4875" i="1"/>
  <c r="AU3282" i="1"/>
  <c r="AU3549" i="1"/>
  <c r="AU4528" i="1"/>
  <c r="AU281" i="1"/>
  <c r="AU3281" i="1"/>
  <c r="AU2690" i="1"/>
  <c r="AU1302" i="1"/>
  <c r="AU4799" i="1"/>
  <c r="AU1630" i="1"/>
  <c r="AU4004" i="1"/>
  <c r="AU4690" i="1"/>
  <c r="AU2968" i="1"/>
  <c r="AU3772" i="1"/>
  <c r="AU2949" i="1"/>
  <c r="AU3952" i="1"/>
  <c r="AU948" i="1"/>
  <c r="AU2679" i="1"/>
  <c r="AU1979" i="1"/>
  <c r="AU3342" i="1"/>
  <c r="AU2368" i="1"/>
  <c r="AU3270" i="1"/>
  <c r="AU1978" i="1"/>
  <c r="AU1914" i="1"/>
  <c r="AU2901" i="1"/>
  <c r="AU3279" i="1"/>
  <c r="AU2290" i="1"/>
  <c r="AU1946" i="1"/>
  <c r="AU1945" i="1"/>
  <c r="AU955" i="1"/>
  <c r="AU2907" i="1"/>
  <c r="AU953" i="1"/>
  <c r="AU4195" i="1"/>
  <c r="AU2928" i="1"/>
  <c r="AU1980" i="1"/>
  <c r="AU2284" i="1"/>
  <c r="AU4182" i="1"/>
  <c r="AU2960" i="1"/>
  <c r="AU949" i="1"/>
  <c r="AU2282" i="1"/>
  <c r="AU3558" i="1"/>
  <c r="AU3042" i="1"/>
  <c r="AU2538" i="1"/>
  <c r="AU2606" i="1"/>
  <c r="AU618" i="1"/>
  <c r="AU2605" i="1"/>
  <c r="AU3275" i="1"/>
  <c r="AU4011" i="1"/>
  <c r="AU153" i="1"/>
  <c r="AU3536" i="1"/>
  <c r="AU952" i="1"/>
  <c r="AU2536" i="1"/>
  <c r="AU2951" i="1"/>
  <c r="AU1690" i="1"/>
  <c r="AU1666" i="1"/>
  <c r="AU2706" i="1"/>
  <c r="AU3551" i="1"/>
  <c r="AU2027" i="1"/>
  <c r="AU3333" i="1"/>
  <c r="AU1243" i="1"/>
  <c r="AU2264" i="1"/>
  <c r="AU4670" i="1"/>
  <c r="AU2263" i="1"/>
  <c r="AU3293" i="1"/>
  <c r="AU2945" i="1"/>
  <c r="AU725" i="1"/>
  <c r="AU4213" i="1"/>
  <c r="AU1293" i="1"/>
  <c r="AU2339" i="1"/>
  <c r="AU2588" i="1"/>
  <c r="AU1133" i="1"/>
  <c r="AU2259" i="1"/>
  <c r="AU1313" i="1"/>
  <c r="AU2266" i="1"/>
  <c r="AU1286" i="1"/>
  <c r="AU1285" i="1"/>
  <c r="AU2181" i="1"/>
  <c r="AU3184" i="1"/>
  <c r="AU4193" i="1"/>
  <c r="AU1912" i="1"/>
  <c r="AU1282" i="1"/>
  <c r="AU3263" i="1"/>
  <c r="AU3013" i="1"/>
  <c r="AU1977" i="1"/>
  <c r="AU2557" i="1"/>
  <c r="AU2922" i="1"/>
  <c r="AU4953" i="1"/>
  <c r="AU1976" i="1"/>
  <c r="AU4686" i="1"/>
  <c r="AU1906" i="1"/>
  <c r="AU2231" i="1"/>
  <c r="AU3770" i="1"/>
  <c r="AU2925" i="1"/>
  <c r="AU1943" i="1"/>
  <c r="AU166" i="1"/>
  <c r="AU4381" i="1"/>
  <c r="AU1941" i="1"/>
  <c r="AU2959" i="1"/>
  <c r="AU2979" i="1"/>
  <c r="AU944" i="1"/>
  <c r="AU1962" i="1"/>
  <c r="AU3555" i="1"/>
  <c r="AU1218" i="1"/>
  <c r="AU3593" i="1"/>
  <c r="AU1617" i="1"/>
  <c r="AU569" i="1"/>
  <c r="AU3784" i="1"/>
  <c r="AU1296" i="1"/>
  <c r="AU3843" i="1"/>
  <c r="AU703" i="1"/>
  <c r="AU2634" i="1"/>
  <c r="AU559" i="1"/>
  <c r="AU3548" i="1"/>
  <c r="AU692" i="1"/>
  <c r="AU2265" i="1"/>
  <c r="AU557" i="1"/>
  <c r="AU5201" i="1"/>
  <c r="AU2936" i="1"/>
  <c r="AU4029" i="1"/>
  <c r="AU3540" i="1"/>
  <c r="AU915" i="1"/>
  <c r="AU448" i="1"/>
  <c r="AU1997" i="1"/>
  <c r="AU2926" i="1"/>
  <c r="AU1910" i="1"/>
  <c r="AU4693" i="1"/>
  <c r="AU3311" i="1"/>
  <c r="AU2958" i="1"/>
  <c r="AU3053" i="1"/>
  <c r="AU2900" i="1"/>
  <c r="AU1239" i="1"/>
  <c r="AU3259" i="1"/>
  <c r="AU4630" i="1"/>
  <c r="AU203" i="1"/>
  <c r="AU1592" i="1"/>
  <c r="AU3592" i="1"/>
  <c r="AU905" i="1"/>
  <c r="AU3992" i="1"/>
  <c r="AU2576" i="1"/>
  <c r="AU3765" i="1"/>
  <c r="AU1528" i="1"/>
  <c r="AU1900" i="1"/>
  <c r="AU1199" i="1"/>
  <c r="AU535" i="1"/>
  <c r="AU2906" i="1"/>
  <c r="AU4780" i="1"/>
  <c r="AU4779" i="1"/>
  <c r="AU533" i="1"/>
  <c r="AU1922" i="1"/>
  <c r="AU297" i="1"/>
  <c r="AU4372" i="1"/>
  <c r="AU2240" i="1"/>
  <c r="AU3248" i="1"/>
  <c r="AU3244" i="1"/>
  <c r="AU1122" i="1"/>
  <c r="AU3245" i="1"/>
  <c r="AU899" i="1"/>
  <c r="AU3761" i="1"/>
  <c r="AU125" i="1"/>
  <c r="AU2551" i="1"/>
  <c r="AU1310" i="1"/>
  <c r="AU1577" i="1"/>
  <c r="AU2892" i="1"/>
  <c r="AU4508" i="1"/>
  <c r="AU2365" i="1"/>
  <c r="AU4386" i="1"/>
  <c r="AU3519" i="1"/>
  <c r="AU4504" i="1"/>
  <c r="AU2387" i="1"/>
  <c r="AU3182" i="1"/>
  <c r="AU886" i="1"/>
  <c r="AU1566" i="1"/>
  <c r="AU2539" i="1"/>
  <c r="AU3985" i="1"/>
  <c r="AU1653" i="1"/>
  <c r="AU1866" i="1"/>
  <c r="AU1101" i="1"/>
  <c r="AU4957" i="1"/>
  <c r="AU2532" i="1"/>
  <c r="AU3058" i="1"/>
  <c r="AU2877" i="1"/>
  <c r="AU5170" i="1"/>
  <c r="AU3510" i="1"/>
  <c r="AU2528" i="1"/>
  <c r="AU514" i="1"/>
  <c r="AU3226" i="1"/>
  <c r="AU1863" i="1"/>
  <c r="AU513" i="1"/>
  <c r="AU458" i="1"/>
  <c r="AU2956" i="1"/>
  <c r="AU3750" i="1"/>
  <c r="AU4360" i="1"/>
  <c r="AU3977" i="1"/>
  <c r="AU3976" i="1"/>
  <c r="AU508" i="1"/>
  <c r="AU574" i="1"/>
  <c r="AU5255" i="1"/>
  <c r="AU3218" i="1"/>
  <c r="AU3416" i="1"/>
  <c r="AU507" i="1"/>
  <c r="AU2863" i="1"/>
  <c r="AU3503" i="1"/>
  <c r="AU170" i="1"/>
  <c r="AU5144" i="1"/>
  <c r="AU101" i="1"/>
  <c r="AU3744" i="1"/>
  <c r="AU2514" i="1"/>
  <c r="AU2513" i="1"/>
  <c r="AU1539" i="1"/>
  <c r="AU3966" i="1"/>
  <c r="AU5079" i="1"/>
  <c r="AU2194" i="1"/>
  <c r="AU5078" i="1"/>
  <c r="AU4866" i="1"/>
  <c r="AU1223" i="1"/>
  <c r="AU2848" i="1"/>
  <c r="AU2511" i="1"/>
  <c r="AU1848" i="1"/>
  <c r="AU2186" i="1"/>
  <c r="AU1847" i="1"/>
  <c r="AU4653" i="1"/>
  <c r="AU3189" i="1"/>
  <c r="AU3733" i="1"/>
  <c r="AU1843" i="1"/>
  <c r="AU4028" i="1"/>
  <c r="AU700" i="1"/>
  <c r="AU2178" i="1"/>
  <c r="AU2177" i="1"/>
  <c r="AU2833" i="1"/>
  <c r="AU3694" i="1"/>
  <c r="AU4853" i="1"/>
  <c r="AU2171" i="1"/>
  <c r="AU1212" i="1"/>
  <c r="AU1211" i="1"/>
  <c r="AU1519" i="1"/>
  <c r="AU4943" i="1"/>
  <c r="AU2835" i="1"/>
  <c r="AU3719" i="1"/>
  <c r="AU2101" i="1"/>
  <c r="AU1450" i="1"/>
  <c r="AU3729" i="1"/>
  <c r="AU1213" i="1"/>
  <c r="AU1204" i="1"/>
  <c r="AU4149" i="1"/>
  <c r="AU477" i="1"/>
  <c r="AU4132" i="1"/>
  <c r="AU5314" i="1"/>
  <c r="AU840" i="1"/>
  <c r="AU1430" i="1"/>
  <c r="AU1820" i="1"/>
  <c r="AU778" i="1"/>
  <c r="AU1508" i="1"/>
  <c r="AU4643" i="1"/>
  <c r="AU472" i="1"/>
  <c r="AU4642" i="1"/>
  <c r="AU4640" i="1"/>
  <c r="AU4639" i="1"/>
  <c r="AU4433" i="1"/>
  <c r="AU4522" i="1"/>
  <c r="AU4787" i="1"/>
  <c r="AU2486" i="1"/>
  <c r="AU3946" i="1"/>
  <c r="AU4143" i="1"/>
  <c r="AU3710" i="1"/>
  <c r="AU1429" i="1"/>
  <c r="AU4141" i="1"/>
  <c r="AU3704" i="1"/>
  <c r="AU4961" i="1"/>
  <c r="AU3227" i="1"/>
  <c r="AU173" i="1"/>
  <c r="AU2209" i="1"/>
  <c r="AU2869" i="1"/>
  <c r="AU3309" i="1"/>
  <c r="AU2205" i="1"/>
  <c r="AU1622" i="1"/>
  <c r="AU3746" i="1"/>
  <c r="AU3212" i="1"/>
  <c r="AU4869" i="1"/>
  <c r="AU1542" i="1"/>
  <c r="AU1186" i="1"/>
  <c r="AU3203" i="1"/>
  <c r="AU1526" i="1"/>
  <c r="AU1850" i="1"/>
  <c r="AU862" i="1"/>
  <c r="AU2190" i="1"/>
  <c r="AU1222" i="1"/>
  <c r="AU2509" i="1"/>
  <c r="AU169" i="1"/>
  <c r="AU149" i="1"/>
  <c r="AU2503" i="1"/>
  <c r="AU587" i="1"/>
  <c r="AU1838" i="1"/>
  <c r="AU3731" i="1"/>
  <c r="AU876" i="1"/>
  <c r="AU80" i="1"/>
  <c r="AU2834" i="1"/>
  <c r="AU1151" i="1"/>
  <c r="AU1382" i="1"/>
  <c r="AU3687" i="1"/>
  <c r="AU4154" i="1"/>
  <c r="AU2485" i="1"/>
  <c r="AU4650" i="1"/>
  <c r="AU4796" i="1"/>
  <c r="AU2826" i="1"/>
  <c r="AU2499" i="1"/>
  <c r="AU2891" i="1"/>
  <c r="AU4656" i="1"/>
  <c r="AU5277" i="1"/>
  <c r="AU2357" i="1"/>
  <c r="AU1502" i="1"/>
  <c r="AU86" i="1"/>
  <c r="AU4647" i="1"/>
  <c r="AU3958" i="1"/>
  <c r="AU79" i="1"/>
  <c r="AU542" i="1"/>
  <c r="AU2262" i="1"/>
  <c r="AU5178" i="1"/>
  <c r="AU119" i="1"/>
  <c r="AU3236" i="1"/>
  <c r="AU2222" i="1"/>
  <c r="AU3756" i="1"/>
  <c r="AU589" i="1"/>
  <c r="AU5234" i="1"/>
  <c r="AU114" i="1"/>
  <c r="AU2221" i="1"/>
  <c r="AU1872" i="1"/>
  <c r="AU447" i="1"/>
  <c r="AU518" i="1"/>
  <c r="AU2537" i="1"/>
  <c r="AU3376" i="1"/>
  <c r="AU1242" i="1"/>
  <c r="AU2534" i="1"/>
  <c r="AU3514" i="1"/>
  <c r="AU3751" i="1"/>
  <c r="AU2876" i="1"/>
  <c r="AU3511" i="1"/>
  <c r="AU1955" i="1"/>
  <c r="AU3243" i="1"/>
  <c r="AU225" i="1"/>
  <c r="AU1044" i="1"/>
  <c r="AU3749" i="1"/>
  <c r="AU877" i="1"/>
  <c r="AU2526" i="1"/>
  <c r="AU2573" i="1"/>
  <c r="AU3217" i="1"/>
  <c r="AU1234" i="1"/>
  <c r="AU1857" i="1"/>
  <c r="AU2870" i="1"/>
  <c r="AU3747" i="1"/>
  <c r="AU1548" i="1"/>
  <c r="AU4500" i="1"/>
  <c r="AU505" i="1"/>
  <c r="AU1233" i="1"/>
  <c r="AU183" i="1"/>
  <c r="AU3501" i="1"/>
  <c r="AU2517" i="1"/>
  <c r="AU3214" i="1"/>
  <c r="AU2858" i="1"/>
  <c r="AU1988" i="1"/>
  <c r="AU4162" i="1"/>
  <c r="AU867" i="1"/>
  <c r="AU1230" i="1"/>
  <c r="AU1856" i="1"/>
  <c r="AU2940" i="1"/>
  <c r="AU2198" i="1"/>
  <c r="AU2856" i="1"/>
  <c r="AU1855" i="1"/>
  <c r="AU3211" i="1"/>
  <c r="AU3210" i="1"/>
  <c r="AU4771" i="1"/>
  <c r="AU866" i="1"/>
  <c r="AU1836" i="1"/>
  <c r="AU3497" i="1"/>
  <c r="AU1227" i="1"/>
  <c r="AU3768" i="1"/>
  <c r="AU3565" i="1"/>
  <c r="AU977" i="1"/>
  <c r="AU861" i="1"/>
  <c r="AU860" i="1"/>
  <c r="AU4543" i="1"/>
  <c r="AU2372" i="1"/>
  <c r="AU1220" i="1"/>
  <c r="AU1534" i="1"/>
  <c r="AU3734" i="1"/>
  <c r="AU3188" i="1"/>
  <c r="AU494" i="1"/>
  <c r="AU4349" i="1"/>
  <c r="AU2506" i="1"/>
  <c r="AU1841" i="1"/>
  <c r="AU4348" i="1"/>
  <c r="AU857" i="1"/>
  <c r="AU2173" i="1"/>
  <c r="AU2832" i="1"/>
  <c r="AU2501" i="1"/>
  <c r="AU4651" i="1"/>
  <c r="AU3960" i="1"/>
  <c r="AU875" i="1"/>
  <c r="AU1831" i="1"/>
  <c r="AU853" i="1"/>
  <c r="AU482" i="1"/>
  <c r="AU2087" i="1"/>
  <c r="AU3172" i="1"/>
  <c r="AU3721" i="1"/>
  <c r="AU2750" i="1"/>
  <c r="AU850" i="1"/>
  <c r="AU479" i="1"/>
  <c r="AU2428" i="1"/>
  <c r="AU1511" i="1"/>
  <c r="AU4652" i="1"/>
  <c r="AU2162" i="1"/>
  <c r="AU4489" i="1"/>
  <c r="AU4488" i="1"/>
  <c r="AU3728" i="1"/>
  <c r="AU3474" i="1"/>
  <c r="AU3470" i="1"/>
  <c r="AU4117" i="1"/>
  <c r="AU4335" i="1"/>
  <c r="AU4535" i="1"/>
  <c r="AU3156" i="1"/>
  <c r="AU1811" i="1"/>
  <c r="AU3703" i="1"/>
  <c r="AU4094" i="1"/>
  <c r="AU3942" i="1"/>
  <c r="AU466" i="1"/>
  <c r="AU3412" i="1"/>
  <c r="AU2459" i="1"/>
  <c r="AU2570" i="1"/>
  <c r="AU2800" i="1"/>
  <c r="AU2864" i="1"/>
  <c r="AU2746" i="1"/>
  <c r="AU4321" i="1"/>
  <c r="AU1805" i="1"/>
  <c r="AU3459" i="1"/>
  <c r="AU3700" i="1"/>
  <c r="AU3177" i="1"/>
  <c r="AU2150" i="1"/>
  <c r="AU3697" i="1"/>
  <c r="AU3142" i="1"/>
  <c r="AU3633" i="1"/>
  <c r="AU3141" i="1"/>
  <c r="AU2149" i="1"/>
  <c r="AU2827" i="1"/>
  <c r="AU4316" i="1"/>
  <c r="AU4908" i="1"/>
  <c r="AU3693" i="1"/>
  <c r="AU3138" i="1"/>
  <c r="AU4114" i="1"/>
  <c r="AU5197" i="1"/>
  <c r="AU4130" i="1"/>
  <c r="AU3890" i="1"/>
  <c r="AU1918" i="1"/>
  <c r="AU1486" i="1"/>
  <c r="AU1393" i="1"/>
  <c r="AU3134" i="1"/>
  <c r="AU816" i="1"/>
  <c r="AU65" i="1"/>
  <c r="AU3464" i="1"/>
  <c r="AU3920" i="1"/>
  <c r="AU1479" i="1"/>
  <c r="AU4331" i="1"/>
  <c r="AU4615" i="1"/>
  <c r="AU1467" i="1"/>
  <c r="AU2137" i="1"/>
  <c r="AU4846" i="1"/>
  <c r="AU5088" i="1"/>
  <c r="AU5192" i="1"/>
  <c r="AU5061" i="1"/>
  <c r="AU2448" i="1"/>
  <c r="AU1781" i="1"/>
  <c r="AU2131" i="1"/>
  <c r="AU4638" i="1"/>
  <c r="AU1815" i="1"/>
  <c r="AU2477" i="1"/>
  <c r="AU3155" i="1"/>
  <c r="AU2807" i="1"/>
  <c r="AU3154" i="1"/>
  <c r="AU4952" i="1"/>
  <c r="AU3943" i="1"/>
  <c r="AU2726" i="1"/>
  <c r="AU4863" i="1"/>
  <c r="AU1763" i="1"/>
  <c r="AU2799" i="1"/>
  <c r="AU2471" i="1"/>
  <c r="AU3939" i="1"/>
  <c r="AU2798" i="1"/>
  <c r="AU4754" i="1"/>
  <c r="AU5069" i="1"/>
  <c r="AU2829" i="1"/>
  <c r="AU457" i="1"/>
  <c r="AU3143" i="1"/>
  <c r="AU5219" i="1"/>
  <c r="AU67" i="1"/>
  <c r="AU4319" i="1"/>
  <c r="AU1798" i="1"/>
  <c r="AU5074" i="1"/>
  <c r="AU3695" i="1"/>
  <c r="AU2458" i="1"/>
  <c r="AU5066" i="1"/>
  <c r="AU5264" i="1"/>
  <c r="AU5304" i="1"/>
  <c r="AU5263" i="1"/>
  <c r="AU5235" i="1"/>
  <c r="AU1445" i="1"/>
  <c r="AU3452" i="1"/>
  <c r="AU1180" i="1"/>
  <c r="AU54" i="1"/>
  <c r="AU1478" i="1"/>
  <c r="AU4113" i="1"/>
  <c r="AU813" i="1"/>
  <c r="AU4624" i="1"/>
  <c r="AU752" i="1"/>
  <c r="AU751" i="1"/>
  <c r="AU3449" i="1"/>
  <c r="AU4741" i="1"/>
  <c r="AU1476" i="1"/>
  <c r="AU5275" i="1"/>
  <c r="AU1475" i="1"/>
  <c r="AU4776" i="1"/>
  <c r="AU3410" i="1"/>
  <c r="AU5216" i="1"/>
  <c r="AU450" i="1"/>
  <c r="AU4844" i="1"/>
  <c r="AU5267" i="1"/>
  <c r="AU4739" i="1"/>
  <c r="AU4613" i="1"/>
  <c r="AU5196" i="1"/>
  <c r="AU4121" i="1"/>
  <c r="AU5246" i="1"/>
  <c r="AU5256" i="1"/>
  <c r="AU4618" i="1"/>
  <c r="AU4840" i="1"/>
  <c r="AU3921" i="1"/>
  <c r="AU4839" i="1"/>
  <c r="AU4116" i="1"/>
  <c r="AU2128" i="1"/>
  <c r="AU797" i="1"/>
  <c r="AU2127" i="1"/>
  <c r="AU3706" i="1"/>
  <c r="AU2474" i="1"/>
  <c r="AU3307" i="1"/>
  <c r="AU1521" i="1"/>
  <c r="AU3453" i="1"/>
  <c r="AU4931" i="1"/>
  <c r="AU468" i="1"/>
  <c r="AU5068" i="1"/>
  <c r="AU4314" i="1"/>
  <c r="AU4655" i="1"/>
  <c r="AU3454" i="1"/>
  <c r="AU4627" i="1"/>
  <c r="AU4947" i="1"/>
  <c r="AU4937" i="1"/>
  <c r="AU4211" i="1"/>
  <c r="AU5247" i="1"/>
  <c r="AU997" i="1"/>
  <c r="AU4850" i="1"/>
  <c r="AU3366" i="1"/>
  <c r="AU3575" i="1"/>
  <c r="AU1078" i="1"/>
  <c r="AU3451" i="1"/>
  <c r="AU1792" i="1"/>
  <c r="AU66" i="1"/>
  <c r="AU556" i="1"/>
  <c r="AU4935" i="1"/>
  <c r="AU5262" i="1"/>
  <c r="AU5303" i="1"/>
  <c r="AU2520" i="1"/>
  <c r="AU4987" i="1"/>
  <c r="AU4620" i="1"/>
  <c r="AU4619" i="1"/>
  <c r="AU60" i="1"/>
  <c r="AU4706" i="1"/>
  <c r="AU3886" i="1"/>
  <c r="AU5261" i="1"/>
  <c r="AU4705" i="1"/>
  <c r="AU5138" i="1"/>
  <c r="AU5260" i="1"/>
  <c r="AU803" i="1"/>
  <c r="AU5254" i="1"/>
  <c r="AU3922" i="1"/>
  <c r="AU4616" i="1"/>
  <c r="AU2095" i="1"/>
  <c r="AU1145" i="1"/>
  <c r="AU446" i="1"/>
  <c r="AU56" i="1"/>
  <c r="AU3683" i="1"/>
  <c r="AU1469" i="1"/>
  <c r="AU63" i="1"/>
  <c r="AU3679" i="1"/>
  <c r="AU2443" i="1"/>
  <c r="AU53" i="1"/>
  <c r="AU2772" i="1"/>
  <c r="AU3118" i="1"/>
  <c r="AU51" i="1"/>
  <c r="AU3908" i="1"/>
  <c r="AU4284" i="1"/>
  <c r="AU2114" i="1"/>
  <c r="AU3429" i="1"/>
  <c r="AU4470" i="1"/>
  <c r="AU4925" i="1"/>
  <c r="AU4960" i="1"/>
  <c r="AU2760" i="1"/>
  <c r="AU4103" i="1"/>
  <c r="AU2757" i="1"/>
  <c r="AU788" i="1"/>
  <c r="AU2755" i="1"/>
  <c r="AU3900" i="1"/>
  <c r="AU2119" i="1"/>
  <c r="AU3106" i="1"/>
  <c r="AU4460" i="1"/>
  <c r="AU5016" i="1"/>
  <c r="AU427" i="1"/>
  <c r="AU1157" i="1"/>
  <c r="AU2753" i="1"/>
  <c r="AU1769" i="1"/>
  <c r="AU3099" i="1"/>
  <c r="AU40" i="1"/>
  <c r="AU4081" i="1"/>
  <c r="AU3384" i="1"/>
  <c r="AU4590" i="1"/>
  <c r="AU3776" i="1"/>
  <c r="AU3433" i="1"/>
  <c r="AU2437" i="1"/>
  <c r="AU3431" i="1"/>
  <c r="AU2722" i="1"/>
  <c r="AU4464" i="1"/>
  <c r="AU3668" i="1"/>
  <c r="AU3881" i="1"/>
  <c r="AU781" i="1"/>
  <c r="AU62" i="1"/>
  <c r="AU825" i="1"/>
  <c r="AU403" i="1"/>
  <c r="AU4273" i="1"/>
  <c r="AU415" i="1"/>
  <c r="AU775" i="1"/>
  <c r="AU5183" i="1"/>
  <c r="AU4727" i="1"/>
  <c r="AU3888" i="1"/>
  <c r="AU1754" i="1"/>
  <c r="AU4083" i="1"/>
  <c r="AU438" i="1"/>
  <c r="AU4724" i="1"/>
  <c r="AU1462" i="1"/>
  <c r="AU3089" i="1"/>
  <c r="AU34" i="1"/>
  <c r="AU5155" i="1"/>
  <c r="AU5272" i="1"/>
  <c r="AU2126" i="1"/>
  <c r="AU3124" i="1"/>
  <c r="AU2774" i="1"/>
  <c r="AU4110" i="1"/>
  <c r="AU3436" i="1"/>
  <c r="AU2771" i="1"/>
  <c r="AU2122" i="1"/>
  <c r="AU4848" i="1"/>
  <c r="AU3432" i="1"/>
  <c r="AU4607" i="1"/>
  <c r="AU4105" i="1"/>
  <c r="AU4905" i="1"/>
  <c r="AU4281" i="1"/>
  <c r="AU4279" i="1"/>
  <c r="AU1442" i="1"/>
  <c r="AU4084" i="1"/>
  <c r="AU3421" i="1"/>
  <c r="AU1164" i="1"/>
  <c r="AU5296" i="1"/>
  <c r="AU4101" i="1"/>
  <c r="AU2434" i="1"/>
  <c r="AU4275" i="1"/>
  <c r="AU1160" i="1"/>
  <c r="AU436" i="1"/>
  <c r="AU464" i="1"/>
  <c r="AU5270" i="1"/>
  <c r="AU3662" i="1"/>
  <c r="AU37" i="1"/>
  <c r="AU4096" i="1"/>
  <c r="AU4812" i="1"/>
  <c r="AU3413" i="1"/>
  <c r="AU10" i="1"/>
  <c r="AU3101" i="1"/>
  <c r="AU3892" i="1"/>
  <c r="AU1451" i="1"/>
  <c r="AU4456" i="1"/>
  <c r="AU1518" i="1"/>
  <c r="AU2737" i="1"/>
  <c r="AU43" i="1"/>
  <c r="AU5005" i="1"/>
  <c r="AU3133" i="1"/>
  <c r="AU4729" i="1"/>
  <c r="AU5128" i="1"/>
  <c r="AU413" i="1"/>
  <c r="AU412" i="1"/>
  <c r="AU776" i="1"/>
  <c r="AU4452" i="1"/>
  <c r="AU4728" i="1"/>
  <c r="AU4061" i="1"/>
  <c r="AU2745" i="1"/>
  <c r="AU4449" i="1"/>
  <c r="AU4092" i="1"/>
  <c r="AU4091" i="1"/>
  <c r="AU4087" i="1"/>
  <c r="AU4086" i="1"/>
  <c r="AU4261" i="1"/>
  <c r="AU4831" i="1"/>
  <c r="AU4085" i="1"/>
  <c r="AU4259" i="1"/>
  <c r="AU39" i="1"/>
  <c r="AU4443" i="1"/>
  <c r="AU4482" i="1"/>
  <c r="AU2094" i="1"/>
  <c r="AU4258" i="1"/>
  <c r="AU1438" i="1"/>
  <c r="AU401" i="1"/>
  <c r="AU1748" i="1"/>
  <c r="AU1436" i="1"/>
  <c r="AU33" i="1"/>
  <c r="AU1136" i="1"/>
  <c r="AU1179" i="1"/>
  <c r="AU395" i="1"/>
  <c r="AU1745" i="1"/>
  <c r="AU4254" i="1"/>
  <c r="AU760" i="1"/>
  <c r="AU2729" i="1"/>
  <c r="AU4580" i="1"/>
  <c r="AU1743" i="1"/>
  <c r="AU5135" i="1"/>
  <c r="AU4773" i="1"/>
  <c r="AU4249" i="1"/>
  <c r="AU2110" i="1"/>
  <c r="AU4435" i="1"/>
  <c r="AU1178" i="1"/>
  <c r="AU4822" i="1"/>
  <c r="AU3650" i="1"/>
  <c r="AU5209" i="1"/>
  <c r="AU1735" i="1"/>
  <c r="AU1734" i="1"/>
  <c r="AU2411" i="1"/>
  <c r="AU4820" i="1"/>
  <c r="AU3640" i="1"/>
  <c r="AU5291" i="1"/>
  <c r="AU4070" i="1"/>
  <c r="AU1128" i="1"/>
  <c r="AU1477" i="1"/>
  <c r="AU4715" i="1"/>
  <c r="AU4245" i="1"/>
  <c r="AU3345" i="1"/>
  <c r="AU3406" i="1"/>
  <c r="AU3075" i="1"/>
  <c r="AU3074" i="1"/>
  <c r="AU4255" i="1"/>
  <c r="AU3867" i="1"/>
  <c r="AU4075" i="1"/>
  <c r="AU4702" i="1"/>
  <c r="AU4430" i="1"/>
  <c r="AU4696" i="1"/>
  <c r="AU4322" i="1"/>
  <c r="AU4988" i="1"/>
  <c r="AU3722" i="1"/>
  <c r="AU1728" i="1"/>
  <c r="AU3865" i="1"/>
  <c r="AU5175" i="1"/>
  <c r="AU3627" i="1"/>
  <c r="AU4707" i="1"/>
  <c r="AU3862" i="1"/>
  <c r="AU5050" i="1"/>
  <c r="AU4574" i="1"/>
  <c r="AU4102" i="1"/>
  <c r="AU4438" i="1"/>
  <c r="AU4896" i="1"/>
  <c r="AU4571" i="1"/>
  <c r="AU4902" i="1"/>
  <c r="AU3071" i="1"/>
  <c r="AU2789" i="1"/>
  <c r="AU3070" i="1"/>
  <c r="AU5182" i="1"/>
  <c r="AU4568" i="1"/>
  <c r="AU3858" i="1"/>
  <c r="AU3857" i="1"/>
  <c r="AU5145" i="1"/>
  <c r="AU3629" i="1"/>
  <c r="AU3855" i="1"/>
  <c r="AU5239" i="1"/>
  <c r="AU4420" i="1"/>
  <c r="AU2732" i="1"/>
  <c r="AU4914" i="1"/>
  <c r="AU3644" i="1"/>
  <c r="AU5013" i="1"/>
  <c r="AU5226" i="1"/>
  <c r="AU4897" i="1"/>
  <c r="AU3387" i="1"/>
  <c r="AU3860" i="1"/>
  <c r="AU3072" i="1"/>
  <c r="AU4423" i="1"/>
  <c r="AU5048" i="1"/>
  <c r="AU2718" i="1"/>
  <c r="AU3625" i="1"/>
  <c r="AU3379" i="1"/>
  <c r="AU3065" i="1"/>
  <c r="AU398" i="1"/>
  <c r="AU2080" i="1"/>
  <c r="AU4830" i="1"/>
  <c r="AU4623" i="1"/>
  <c r="AU2420" i="1"/>
  <c r="AU767" i="1"/>
  <c r="AU3088" i="1"/>
  <c r="AU4256" i="1"/>
  <c r="AU1747" i="1"/>
  <c r="AU2734" i="1"/>
  <c r="AU3906" i="1"/>
  <c r="AU758" i="1"/>
  <c r="AU1434" i="1"/>
  <c r="AU1432" i="1"/>
  <c r="AU4823" i="1"/>
  <c r="AU3876" i="1"/>
  <c r="AU4071" i="1"/>
  <c r="AU4355" i="1"/>
  <c r="AU4898" i="1"/>
  <c r="AU5108" i="1"/>
  <c r="AU3636" i="1"/>
  <c r="AU4712" i="1"/>
  <c r="AU4306" i="1"/>
  <c r="AU3634" i="1"/>
  <c r="AU3866" i="1"/>
  <c r="AU4241" i="1"/>
  <c r="AU4986" i="1"/>
  <c r="AU5093" i="1"/>
  <c r="AU4997" i="1"/>
  <c r="AU4576" i="1"/>
  <c r="AU5126" i="1"/>
  <c r="AU5122" i="1"/>
  <c r="AU4966" i="1"/>
  <c r="AU4063" i="1"/>
  <c r="AU3073" i="1"/>
  <c r="AU4425" i="1"/>
  <c r="AU4585" i="1"/>
  <c r="AU2400" i="1"/>
  <c r="AU4826" i="1"/>
  <c r="AU3382" i="1"/>
  <c r="AU4565" i="1"/>
  <c r="AU4235" i="1"/>
  <c r="AU4978" i="1"/>
  <c r="AU3928" i="1"/>
  <c r="AU705" i="1"/>
  <c r="AU1077" i="1"/>
  <c r="AU1076" i="1"/>
  <c r="AU704" i="1"/>
  <c r="AU3061" i="1"/>
  <c r="AU4697" i="1"/>
  <c r="AU1615" i="1"/>
  <c r="AU699" i="1"/>
  <c r="AU2273" i="1"/>
  <c r="AU1697" i="1"/>
  <c r="AU5279" i="1"/>
  <c r="AU270" i="1"/>
  <c r="AU2985" i="1"/>
  <c r="AU1377" i="1"/>
  <c r="AU393" i="1"/>
  <c r="AU3800" i="1"/>
  <c r="AU4041" i="1"/>
  <c r="AU4040" i="1"/>
  <c r="AU262" i="1"/>
  <c r="AU1692" i="1"/>
  <c r="AU684" i="1"/>
  <c r="AU4971" i="1"/>
  <c r="AU2379" i="1"/>
  <c r="AU3343" i="1"/>
  <c r="AU1046" i="1"/>
  <c r="AU1604" i="1"/>
  <c r="AU707" i="1"/>
  <c r="AU3606" i="1"/>
  <c r="AU3605" i="1"/>
  <c r="AU3205" i="1"/>
  <c r="AU1041" i="1"/>
  <c r="AU1040" i="1"/>
  <c r="AU2348" i="1"/>
  <c r="AU670" i="1"/>
  <c r="AU4401" i="1"/>
  <c r="AU2668" i="1"/>
  <c r="AU4398" i="1"/>
  <c r="AU1387" i="1"/>
  <c r="AU5101" i="1"/>
  <c r="AU2056" i="1"/>
  <c r="AU1703" i="1"/>
  <c r="AU3812" i="1"/>
  <c r="AU938" i="1"/>
  <c r="AU1071" i="1"/>
  <c r="AU1384" i="1"/>
  <c r="AU701" i="1"/>
  <c r="AU1067" i="1"/>
  <c r="AU3821" i="1"/>
  <c r="AU1699" i="1"/>
  <c r="AU567" i="1"/>
  <c r="AU1381" i="1"/>
  <c r="AU937" i="1"/>
  <c r="AU756" i="1"/>
  <c r="AU695" i="1"/>
  <c r="AU266" i="1"/>
  <c r="AU3257" i="1"/>
  <c r="AU1375" i="1"/>
  <c r="AU3039" i="1"/>
  <c r="AU3038" i="1"/>
  <c r="AU2032" i="1"/>
  <c r="AU5141" i="1"/>
  <c r="AU2169" i="1"/>
  <c r="AU2682" i="1"/>
  <c r="AU4220" i="1"/>
  <c r="AU5177" i="1"/>
  <c r="AU5225" i="1"/>
  <c r="AU2351" i="1"/>
  <c r="AU863" i="1"/>
  <c r="AU677" i="1"/>
  <c r="AU2672" i="1"/>
  <c r="AU4402" i="1"/>
  <c r="AU2671" i="1"/>
  <c r="AU1360" i="1"/>
  <c r="AU3995" i="1"/>
  <c r="AU2675" i="1"/>
  <c r="AU4800" i="1"/>
  <c r="AU3032" i="1"/>
  <c r="AU4038" i="1"/>
  <c r="AU1365" i="1"/>
  <c r="AU669" i="1"/>
  <c r="AU5096" i="1"/>
  <c r="AU2045" i="1"/>
  <c r="AU2044" i="1"/>
  <c r="AU672" i="1"/>
  <c r="AU4409" i="1"/>
  <c r="AU2010" i="1"/>
  <c r="AU274" i="1"/>
  <c r="AU3022" i="1"/>
  <c r="AU2693" i="1"/>
  <c r="AU926" i="1"/>
  <c r="AU2972" i="1"/>
  <c r="AU2688" i="1"/>
  <c r="AU3611" i="1"/>
  <c r="AU2360" i="1"/>
  <c r="AU4549" i="1"/>
  <c r="AU500" i="1"/>
  <c r="AU554" i="1"/>
  <c r="AU636" i="1"/>
  <c r="AU1326" i="1"/>
  <c r="AU2355" i="1"/>
  <c r="AU1056" i="1"/>
  <c r="AU1691" i="1"/>
  <c r="AU5315" i="1"/>
  <c r="AU1051" i="1"/>
  <c r="AU5091" i="1"/>
  <c r="AU5176" i="1"/>
  <c r="AU1047" i="1"/>
  <c r="AU4769" i="1"/>
  <c r="AU680" i="1"/>
  <c r="AU4545" i="1"/>
  <c r="AU5305" i="1"/>
  <c r="AU2673" i="1"/>
  <c r="AU676" i="1"/>
  <c r="AU5098" i="1"/>
  <c r="AU5097" i="1"/>
  <c r="AU1874" i="1"/>
  <c r="AU3825" i="1"/>
  <c r="AU3832" i="1"/>
  <c r="AU193" i="1"/>
  <c r="AU2344" i="1"/>
  <c r="AU1873" i="1"/>
  <c r="AU5142" i="1"/>
  <c r="AU2467" i="1"/>
  <c r="AU4890" i="1"/>
  <c r="AU252" i="1"/>
  <c r="AU3799" i="1"/>
  <c r="AU1342" i="1"/>
  <c r="AU248" i="1"/>
  <c r="AU3024" i="1"/>
  <c r="AU719" i="1"/>
  <c r="AU663" i="1"/>
  <c r="AU199" i="1"/>
  <c r="AU116" i="1"/>
  <c r="AU1028" i="1"/>
  <c r="AU1357" i="1"/>
  <c r="AU657" i="1"/>
  <c r="AU656" i="1"/>
  <c r="AU1354" i="1"/>
  <c r="AU1022" i="1"/>
  <c r="AU5094" i="1"/>
  <c r="AU3301" i="1"/>
  <c r="AU5166" i="1"/>
  <c r="AU2296" i="1"/>
  <c r="AU3324" i="1"/>
  <c r="AU209" i="1"/>
  <c r="AU85" i="1"/>
  <c r="AU1349" i="1"/>
  <c r="AU218" i="1"/>
  <c r="AU2168" i="1"/>
  <c r="AU2786" i="1"/>
  <c r="AU2658" i="1"/>
  <c r="AU190" i="1"/>
  <c r="AU959" i="1"/>
  <c r="AU1677" i="1"/>
  <c r="AU4877" i="1"/>
  <c r="AU3204" i="1"/>
  <c r="AU220" i="1"/>
  <c r="AU1676" i="1"/>
  <c r="AU563" i="1"/>
  <c r="AU3810" i="1"/>
  <c r="AU3875" i="1"/>
  <c r="AU1003" i="1"/>
  <c r="AU4209" i="1"/>
  <c r="AU1671" i="1"/>
  <c r="AU2816" i="1"/>
  <c r="AU497" i="1"/>
  <c r="AU2323" i="1"/>
  <c r="AU3804" i="1"/>
  <c r="AU629" i="1"/>
  <c r="AU1570" i="1"/>
  <c r="AU1339" i="1"/>
  <c r="AU628" i="1"/>
  <c r="AU2598" i="1"/>
  <c r="AU3002" i="1"/>
  <c r="AU1645" i="1"/>
  <c r="AU4223" i="1"/>
  <c r="AU2635" i="1"/>
  <c r="AU2597" i="1"/>
  <c r="AU4503" i="1"/>
  <c r="AU1335" i="1"/>
  <c r="AU1658" i="1"/>
  <c r="AU2613" i="1"/>
  <c r="AU3280" i="1"/>
  <c r="AU1332" i="1"/>
  <c r="AU2993" i="1"/>
  <c r="AU991" i="1"/>
  <c r="AU5035" i="1"/>
  <c r="AU1329" i="1"/>
  <c r="AU1328" i="1"/>
  <c r="AU2315" i="1"/>
  <c r="AU195" i="1"/>
  <c r="AU2001" i="1"/>
  <c r="AU2990" i="1"/>
  <c r="AU1650" i="1"/>
  <c r="AU3295" i="1"/>
  <c r="AU1418" i="1"/>
  <c r="AU1968" i="1"/>
  <c r="AU3953" i="1"/>
  <c r="AU783" i="1"/>
  <c r="AU2626" i="1"/>
  <c r="AU969" i="1"/>
  <c r="AU2052" i="1"/>
  <c r="AU3796" i="1"/>
  <c r="AU2621" i="1"/>
  <c r="AU3291" i="1"/>
  <c r="AU1670" i="1"/>
  <c r="AU3284" i="1"/>
  <c r="AU2051" i="1"/>
  <c r="AU4524" i="1"/>
  <c r="AU4199" i="1"/>
  <c r="AU3029" i="1"/>
  <c r="AU3564" i="1"/>
  <c r="AU4785" i="1"/>
  <c r="AU956" i="1"/>
  <c r="AU1626" i="1"/>
  <c r="AU2286" i="1"/>
  <c r="AU2980" i="1"/>
  <c r="AU3842" i="1"/>
  <c r="AU946" i="1"/>
  <c r="AU4689" i="1"/>
  <c r="AU3787" i="1"/>
  <c r="AU4878" i="1"/>
  <c r="AU2947" i="1"/>
  <c r="AU1937" i="1"/>
  <c r="AU1935" i="1"/>
  <c r="AU3554" i="1"/>
  <c r="AU1934" i="1"/>
  <c r="AU4380" i="1"/>
  <c r="AU4534" i="1"/>
  <c r="AU3840" i="1"/>
  <c r="AU1842" i="1"/>
  <c r="AU1916" i="1"/>
  <c r="AU551" i="1"/>
  <c r="AU2930" i="1"/>
  <c r="AU591" i="1"/>
  <c r="AU4022" i="1"/>
  <c r="AU543" i="1"/>
  <c r="AU1907" i="1"/>
  <c r="AU2568" i="1"/>
  <c r="AU1594" i="1"/>
  <c r="AU2566" i="1"/>
  <c r="AU2912" i="1"/>
  <c r="AU175" i="1"/>
  <c r="AU1585" i="1"/>
  <c r="AU3987" i="1"/>
  <c r="AU1799" i="1"/>
  <c r="AU2251" i="1"/>
  <c r="AU1255" i="1"/>
  <c r="AU3758" i="1"/>
  <c r="AU893" i="1"/>
  <c r="AU3983" i="1"/>
  <c r="AU3222" i="1"/>
  <c r="AU2522" i="1"/>
  <c r="AU2813" i="1"/>
  <c r="AU869" i="1"/>
  <c r="AU3500" i="1"/>
  <c r="AU2708" i="1"/>
  <c r="AU1625" i="1"/>
  <c r="AU5238" i="1"/>
  <c r="AU4217" i="1"/>
  <c r="AU4891" i="1"/>
  <c r="AU4216" i="1"/>
  <c r="AU1363" i="1"/>
  <c r="AU3028" i="1"/>
  <c r="AU5095" i="1"/>
  <c r="AU2015" i="1"/>
  <c r="AU3599" i="1"/>
  <c r="AU251" i="1"/>
  <c r="AU3332" i="1"/>
  <c r="AU1359" i="1"/>
  <c r="AU239" i="1"/>
  <c r="AU238" i="1"/>
  <c r="AU237" i="1"/>
  <c r="AU236" i="1"/>
  <c r="AU1025" i="1"/>
  <c r="AU228" i="1"/>
  <c r="AU2336" i="1"/>
  <c r="AU1024" i="1"/>
  <c r="AU3597" i="1"/>
  <c r="AU5171" i="1"/>
  <c r="AU2012" i="1"/>
  <c r="AU3994" i="1"/>
  <c r="AU1015" i="1"/>
  <c r="AU3021" i="1"/>
  <c r="AU3818" i="1"/>
  <c r="AU1672" i="1"/>
  <c r="AU643" i="1"/>
  <c r="AU1348" i="1"/>
  <c r="AU1319" i="1"/>
  <c r="AU4792" i="1"/>
  <c r="AU1681" i="1"/>
  <c r="AU1680" i="1"/>
  <c r="AU2329" i="1"/>
  <c r="AU214" i="1"/>
  <c r="AU637" i="1"/>
  <c r="AU2654" i="1"/>
  <c r="AU498" i="1"/>
  <c r="AU2327" i="1"/>
  <c r="AU1631" i="1"/>
  <c r="AU2326" i="1"/>
  <c r="AU3808" i="1"/>
  <c r="AU3316" i="1"/>
  <c r="AU1669" i="1"/>
  <c r="AU1998" i="1"/>
  <c r="AU630" i="1"/>
  <c r="AU1000" i="1"/>
  <c r="AU1271" i="1"/>
  <c r="AU3001" i="1"/>
  <c r="AU3308" i="1"/>
  <c r="AU998" i="1"/>
  <c r="AU4965" i="1"/>
  <c r="AU1849" i="1"/>
  <c r="AU1660" i="1"/>
  <c r="AU4034" i="1"/>
  <c r="AU2294" i="1"/>
  <c r="AU2709" i="1"/>
  <c r="AU3954" i="1"/>
  <c r="AU3532" i="1"/>
  <c r="AU4390" i="1"/>
  <c r="AU4033" i="1"/>
  <c r="AU2638" i="1"/>
  <c r="AU2466" i="1"/>
  <c r="AU987" i="1"/>
  <c r="AU2067" i="1"/>
  <c r="AU3300" i="1"/>
  <c r="AU982" i="1"/>
  <c r="AU1983" i="1"/>
  <c r="AU1981" i="1"/>
  <c r="AU519" i="1"/>
  <c r="AU4964" i="1"/>
  <c r="AU2311" i="1"/>
  <c r="AU2595" i="1"/>
  <c r="AU146" i="1"/>
  <c r="AU144" i="1"/>
  <c r="AU1970" i="1"/>
  <c r="AU974" i="1"/>
  <c r="AU619" i="1"/>
  <c r="AU2929" i="1"/>
  <c r="AU972" i="1"/>
  <c r="AU2796" i="1"/>
  <c r="AU3797" i="1"/>
  <c r="AU2612" i="1"/>
  <c r="AU127" i="1"/>
  <c r="AU2574" i="1"/>
  <c r="AU288" i="1"/>
  <c r="AU4509" i="1"/>
  <c r="AU3000" i="1"/>
  <c r="AU3521" i="1"/>
  <c r="AU1330" i="1"/>
  <c r="AU4160" i="1"/>
  <c r="AU4767" i="1"/>
  <c r="AU2074" i="1"/>
  <c r="AU3569" i="1"/>
  <c r="AU1640" i="1"/>
  <c r="AU3193" i="1"/>
  <c r="AU4018" i="1"/>
  <c r="AU2302" i="1"/>
  <c r="AU1088" i="1"/>
  <c r="AU2620" i="1"/>
  <c r="AU2301" i="1"/>
  <c r="AU4886" i="1"/>
  <c r="AU3567" i="1"/>
  <c r="AU4786" i="1"/>
  <c r="AU2300" i="1"/>
  <c r="AU1307" i="1"/>
  <c r="AU965" i="1"/>
  <c r="AU3289" i="1"/>
  <c r="AU3287" i="1"/>
  <c r="AU2997" i="1"/>
  <c r="AU963" i="1"/>
  <c r="AU962" i="1"/>
  <c r="AU217" i="1"/>
  <c r="AU3793" i="1"/>
  <c r="AU260" i="1"/>
  <c r="AU1304" i="1"/>
  <c r="AU2256" i="1"/>
  <c r="AU2297" i="1"/>
  <c r="AU207" i="1"/>
  <c r="AU1188" i="1"/>
  <c r="AU4967" i="1"/>
  <c r="AU2293" i="1"/>
  <c r="AU2292" i="1"/>
  <c r="AU2964" i="1"/>
  <c r="AU1657" i="1"/>
  <c r="AU4157" i="1"/>
  <c r="AU3250" i="1"/>
  <c r="AU1944" i="1"/>
  <c r="AU3005" i="1"/>
  <c r="AU3531" i="1"/>
  <c r="AU1668" i="1"/>
  <c r="AU2963" i="1"/>
  <c r="AU2908" i="1"/>
  <c r="AU2961" i="1"/>
  <c r="AU5031" i="1"/>
  <c r="AU132" i="1"/>
  <c r="AU2164" i="1"/>
  <c r="AU3601" i="1"/>
  <c r="AU1939" i="1"/>
  <c r="AU2280" i="1"/>
  <c r="AU4523" i="1"/>
  <c r="AU1868" i="1"/>
  <c r="AU2341" i="1"/>
  <c r="AU2255" i="1"/>
  <c r="AU2696" i="1"/>
  <c r="AU2948" i="1"/>
  <c r="AU3274" i="1"/>
  <c r="AU1621" i="1"/>
  <c r="AU594" i="1"/>
  <c r="AU2275" i="1"/>
  <c r="AU474" i="1"/>
  <c r="AU2558" i="1"/>
  <c r="AU2594" i="1"/>
  <c r="AU2268" i="1"/>
  <c r="AU3570" i="1"/>
  <c r="AU2938" i="1"/>
  <c r="AU1290" i="1"/>
  <c r="AU3185" i="1"/>
  <c r="AU2580" i="1"/>
  <c r="AU2014" i="1"/>
  <c r="AU2250" i="1"/>
  <c r="AU1276" i="1"/>
  <c r="AU546" i="1"/>
  <c r="AU126" i="1"/>
  <c r="AU3255" i="1"/>
  <c r="AU3963" i="1"/>
  <c r="AU1095" i="1"/>
  <c r="AU202" i="1"/>
  <c r="AU1899" i="1"/>
  <c r="AU3545" i="1"/>
  <c r="AU626" i="1"/>
  <c r="AU151" i="1"/>
  <c r="AU2552" i="1"/>
  <c r="AU894" i="1"/>
  <c r="AU1882" i="1"/>
  <c r="AU1253" i="1"/>
  <c r="AU3239" i="1"/>
  <c r="AU544" i="1"/>
  <c r="AU3237" i="1"/>
  <c r="AU1623" i="1"/>
  <c r="AU1858" i="1"/>
  <c r="AU2941" i="1"/>
  <c r="AU490" i="1"/>
  <c r="AU2249" i="1"/>
  <c r="AU1932" i="1"/>
  <c r="AU4170" i="1"/>
  <c r="AU96" i="1"/>
  <c r="AU154" i="1"/>
  <c r="AU3829" i="1"/>
  <c r="AU2213" i="1"/>
  <c r="AU3584" i="1"/>
  <c r="AU2932" i="1"/>
  <c r="AU2581" i="1"/>
  <c r="AU2577" i="1"/>
  <c r="AU377" i="1"/>
  <c r="AU2530" i="1"/>
  <c r="AU515" i="1"/>
  <c r="AU2873" i="1"/>
  <c r="AU5310" i="1"/>
  <c r="AU2527" i="1"/>
  <c r="AU527" i="1"/>
  <c r="AU3508" i="1"/>
  <c r="AU878" i="1"/>
  <c r="AU171" i="1"/>
  <c r="AU3506" i="1"/>
  <c r="AU873" i="1"/>
  <c r="AU1582" i="1"/>
  <c r="AU1546" i="1"/>
  <c r="AU2203" i="1"/>
  <c r="AU3974" i="1"/>
  <c r="AU5037" i="1"/>
  <c r="AU3972" i="1"/>
  <c r="AU1228" i="1"/>
  <c r="AU3740" i="1"/>
  <c r="AU3195" i="1"/>
  <c r="AU2462" i="1"/>
  <c r="AU3180" i="1"/>
  <c r="AU1275" i="1"/>
  <c r="AU3139" i="1"/>
  <c r="AU392" i="1"/>
  <c r="AU2473" i="1"/>
  <c r="AU1897" i="1"/>
  <c r="AU244" i="1"/>
  <c r="AU980" i="1"/>
  <c r="AU3517" i="1"/>
  <c r="AU4229" i="1"/>
  <c r="AU2927" i="1"/>
  <c r="AU2592" i="1"/>
  <c r="AU2944" i="1"/>
  <c r="AU3064" i="1"/>
  <c r="AU916" i="1"/>
  <c r="AU3542" i="1"/>
  <c r="AU2648" i="1"/>
  <c r="AU2267" i="1"/>
  <c r="AU4184" i="1"/>
  <c r="AU993" i="1"/>
  <c r="AU1915" i="1"/>
  <c r="AU2647" i="1"/>
  <c r="AU3538" i="1"/>
  <c r="AU921" i="1"/>
  <c r="AU4318" i="1"/>
  <c r="AU2253" i="1"/>
  <c r="AU3059" i="1"/>
  <c r="AU4003" i="1"/>
  <c r="AU1369" i="1"/>
  <c r="AU1281" i="1"/>
  <c r="AU1262" i="1"/>
  <c r="AU4631" i="1"/>
  <c r="AU4000" i="1"/>
  <c r="AU3762" i="1"/>
  <c r="AU540" i="1"/>
  <c r="AU3305" i="1"/>
  <c r="AU140" i="1"/>
  <c r="AU4370" i="1"/>
  <c r="AU3612" i="1"/>
  <c r="AU2785" i="1"/>
  <c r="AU1589" i="1"/>
  <c r="AU4665" i="1"/>
  <c r="AU2641" i="1"/>
  <c r="AU2904" i="1"/>
  <c r="AU2902" i="1"/>
  <c r="AU2608" i="1"/>
  <c r="AU1584" i="1"/>
  <c r="AU2550" i="1"/>
  <c r="AU123" i="1"/>
  <c r="AU174" i="1"/>
  <c r="AU2924" i="1"/>
  <c r="AU120" i="1"/>
  <c r="AU2887" i="1"/>
  <c r="AU2886" i="1"/>
  <c r="AU3339" i="1"/>
  <c r="AU2547" i="1"/>
  <c r="AU4171" i="1"/>
  <c r="AU1237" i="1"/>
  <c r="AU81" i="1"/>
  <c r="AU1565" i="1"/>
  <c r="AU2535" i="1"/>
  <c r="AU4874" i="1"/>
  <c r="AU4347" i="1"/>
  <c r="AU1236" i="1"/>
  <c r="AU882" i="1"/>
  <c r="AU3221" i="1"/>
  <c r="AU1552" i="1"/>
  <c r="AU3779" i="1"/>
  <c r="AU103" i="1"/>
  <c r="AU2619" i="1"/>
  <c r="AU3794" i="1"/>
  <c r="AU3778" i="1"/>
  <c r="AU870" i="1"/>
  <c r="AU2862" i="1"/>
  <c r="AU3213" i="1"/>
  <c r="AU1232" i="1"/>
  <c r="AU1235" i="1"/>
  <c r="AU4161" i="1"/>
  <c r="AU2320" i="1"/>
  <c r="AU3499" i="1"/>
  <c r="AU2854" i="1"/>
  <c r="AU2174" i="1"/>
  <c r="AU2853" i="1"/>
  <c r="AU4351" i="1"/>
  <c r="AU2195" i="1"/>
  <c r="AU3965" i="1"/>
  <c r="AU2188" i="1"/>
  <c r="AU3194" i="1"/>
  <c r="AU3738" i="1"/>
  <c r="AU2847" i="1"/>
  <c r="AU4949" i="1"/>
  <c r="AU106" i="1"/>
  <c r="AU1845" i="1"/>
  <c r="AU3488" i="1"/>
  <c r="AU2505" i="1"/>
  <c r="AU2839" i="1"/>
  <c r="AU1215" i="1"/>
  <c r="AU3487" i="1"/>
  <c r="AU2175" i="1"/>
  <c r="AU1523" i="1"/>
  <c r="AU830" i="1"/>
  <c r="AU1833" i="1"/>
  <c r="AU1522" i="1"/>
  <c r="AU4155" i="1"/>
  <c r="AU818" i="1"/>
  <c r="AU2828" i="1"/>
  <c r="AU1210" i="1"/>
  <c r="AU3661" i="1"/>
  <c r="AU2500" i="1"/>
  <c r="AU3083" i="1"/>
  <c r="AU3174" i="1"/>
  <c r="AU469" i="1"/>
  <c r="AU3473" i="1"/>
  <c r="AU3724" i="1"/>
  <c r="AU4871" i="1"/>
  <c r="AU1830" i="1"/>
  <c r="AU1738" i="1"/>
  <c r="AU4495" i="1"/>
  <c r="AU3723" i="1"/>
  <c r="AU481" i="1"/>
  <c r="AU2822" i="1"/>
  <c r="AU2866" i="1"/>
  <c r="AU2749" i="1"/>
  <c r="AU3168" i="1"/>
  <c r="AU2494" i="1"/>
  <c r="AU2167" i="1"/>
  <c r="AU3716" i="1"/>
  <c r="AU3220" i="1"/>
  <c r="AU1504" i="1"/>
  <c r="AU122" i="1"/>
  <c r="AU1498" i="1"/>
  <c r="AU2953" i="1"/>
  <c r="AU3264" i="1"/>
  <c r="AU571" i="1"/>
  <c r="AU2962" i="1"/>
  <c r="AU5221" i="1"/>
  <c r="AU2609" i="1"/>
  <c r="AU2600" i="1"/>
  <c r="AU1097" i="1"/>
  <c r="AU1431" i="1"/>
  <c r="AU3049" i="1"/>
  <c r="AU1294" i="1"/>
  <c r="AU1896" i="1"/>
  <c r="AU933" i="1"/>
  <c r="AU152" i="1"/>
  <c r="AU3835" i="1"/>
  <c r="AU2665" i="1"/>
  <c r="AU1920" i="1"/>
  <c r="AU3841" i="1"/>
  <c r="AU2943" i="1"/>
  <c r="AU2319" i="1"/>
  <c r="AU1919" i="1"/>
  <c r="AU1608" i="1"/>
  <c r="AU4023" i="1"/>
  <c r="AU1607" i="1"/>
  <c r="AU5083" i="1"/>
  <c r="AU1925" i="1"/>
  <c r="AU4860" i="1"/>
  <c r="AU923" i="1"/>
  <c r="AU1287" i="1"/>
  <c r="AU4975" i="1"/>
  <c r="AU1913" i="1"/>
  <c r="AU3371" i="1"/>
  <c r="AU4017" i="1"/>
  <c r="AU3265" i="1"/>
  <c r="AU2874" i="1"/>
  <c r="AU5030" i="1"/>
  <c r="AU1612" i="1"/>
  <c r="AU1599" i="1"/>
  <c r="AU2232" i="1"/>
  <c r="AU2395" i="1"/>
  <c r="AU2646" i="1"/>
  <c r="AU3713" i="1"/>
  <c r="AU1596" i="1"/>
  <c r="AU1610" i="1"/>
  <c r="AU909" i="1"/>
  <c r="AU4512" i="1"/>
  <c r="AU2565" i="1"/>
  <c r="AU2563" i="1"/>
  <c r="AU3990" i="1"/>
  <c r="AU903" i="1"/>
  <c r="AU3801" i="1"/>
  <c r="AU4368" i="1"/>
  <c r="AU5086" i="1"/>
  <c r="AU992" i="1"/>
  <c r="AU2575" i="1"/>
  <c r="AU898" i="1"/>
  <c r="AU3760" i="1"/>
  <c r="AU1889" i="1"/>
  <c r="AU895" i="1"/>
  <c r="AU896" i="1"/>
  <c r="AU3240" i="1"/>
  <c r="AU3328" i="1"/>
  <c r="AU3238" i="1"/>
  <c r="AU4016" i="1"/>
  <c r="AU2223" i="1"/>
  <c r="AU1572" i="1"/>
  <c r="AU3235" i="1"/>
  <c r="AU3753" i="1"/>
  <c r="AU2883" i="1"/>
  <c r="AU1245" i="1"/>
  <c r="AU3326" i="1"/>
  <c r="AU110" i="1"/>
  <c r="AU1865" i="1"/>
  <c r="AU1864" i="1"/>
  <c r="AU4169" i="1"/>
  <c r="AU1559" i="1"/>
  <c r="AU883" i="1"/>
  <c r="AU1837" i="1"/>
  <c r="AU1683" i="1"/>
  <c r="AU1238" i="1"/>
  <c r="AU2868" i="1"/>
  <c r="AU2208" i="1"/>
  <c r="AU874" i="1"/>
  <c r="AU139" i="1"/>
  <c r="AU2206" i="1"/>
  <c r="AU3219" i="1"/>
  <c r="AU1549" i="1"/>
  <c r="AU3502" i="1"/>
  <c r="AU2861" i="1"/>
  <c r="AU3971" i="1"/>
  <c r="AU2857" i="1"/>
  <c r="AU4499" i="1"/>
  <c r="AU1938" i="1"/>
  <c r="AU4356" i="1"/>
  <c r="AU3742" i="1"/>
  <c r="AU2855" i="1"/>
  <c r="AU3623" i="1"/>
  <c r="AU3741" i="1"/>
  <c r="AU1854" i="1"/>
  <c r="AU1229" i="1"/>
  <c r="AU1581" i="1"/>
  <c r="AU1257" i="1"/>
  <c r="AU3276" i="1"/>
  <c r="AU5198" i="1"/>
  <c r="AU4159" i="1"/>
  <c r="AU3739" i="1"/>
  <c r="AU3202" i="1"/>
  <c r="AU780" i="1"/>
  <c r="AU1580" i="1"/>
  <c r="AU2191" i="1"/>
  <c r="AU4158" i="1"/>
  <c r="AU4768" i="1"/>
  <c r="AU265" i="1"/>
  <c r="AU1538" i="1"/>
  <c r="AU1537" i="1"/>
  <c r="AU4317" i="1"/>
  <c r="AU3286" i="1"/>
  <c r="AU2893" i="1"/>
  <c r="AU2248" i="1"/>
  <c r="AU1219" i="1"/>
  <c r="AU2845" i="1"/>
  <c r="AU5168" i="1"/>
  <c r="AU4007" i="1"/>
  <c r="AU3491" i="1"/>
  <c r="AU4883" i="1"/>
  <c r="AU1908" i="1"/>
  <c r="AU1217" i="1"/>
  <c r="AU3186" i="1"/>
  <c r="AU5134" i="1"/>
  <c r="AU4156" i="1"/>
  <c r="AU2182" i="1"/>
  <c r="AU2507" i="1"/>
  <c r="AU2840" i="1"/>
  <c r="AU2955" i="1"/>
  <c r="AU3320" i="1"/>
  <c r="AU2429" i="1"/>
  <c r="AU3356" i="1"/>
  <c r="AU2838" i="1"/>
  <c r="AU2261" i="1"/>
  <c r="AU1214" i="1"/>
  <c r="AU1525" i="1"/>
  <c r="AU489" i="1"/>
  <c r="AU3486" i="1"/>
  <c r="AU1553" i="1"/>
  <c r="AU488" i="1"/>
  <c r="AU3485" i="1"/>
  <c r="AU3181" i="1"/>
  <c r="AU3179" i="1"/>
  <c r="AU1185" i="1"/>
  <c r="AU1209" i="1"/>
  <c r="AU1829" i="1"/>
  <c r="AU3444" i="1"/>
  <c r="AU3483" i="1"/>
  <c r="AU3984" i="1"/>
  <c r="AU4646" i="1"/>
  <c r="AU4272" i="1"/>
  <c r="AU2157" i="1"/>
  <c r="AU467" i="1"/>
  <c r="AU1194" i="1"/>
  <c r="AU2802" i="1"/>
  <c r="AU851" i="1"/>
  <c r="AU12" i="1"/>
  <c r="AU3720" i="1"/>
  <c r="AU1635" i="1"/>
  <c r="AU842" i="1"/>
  <c r="AU4146" i="1"/>
  <c r="AU4644" i="1"/>
  <c r="AU1505" i="1"/>
  <c r="AU4336" i="1"/>
  <c r="AU3947" i="1"/>
  <c r="AU2479" i="1"/>
  <c r="AU3945" i="1"/>
  <c r="AU4140" i="1"/>
  <c r="AU3465" i="1"/>
  <c r="AU2158" i="1"/>
  <c r="AU5297" i="1"/>
  <c r="AU2153" i="1"/>
  <c r="AU4325" i="1"/>
  <c r="AU3701" i="1"/>
  <c r="AU2809" i="1"/>
  <c r="AU1520" i="1"/>
  <c r="AU2156" i="1"/>
  <c r="AU506" i="1"/>
  <c r="AU1491" i="1"/>
  <c r="AU3145" i="1"/>
  <c r="AU2469" i="1"/>
  <c r="AU4481" i="1"/>
  <c r="AU1489" i="1"/>
  <c r="AU4240" i="1"/>
  <c r="AU4593" i="1"/>
  <c r="AU819" i="1"/>
  <c r="AU5125" i="1"/>
  <c r="AU1187" i="1"/>
  <c r="AU76" i="1"/>
  <c r="AU5027" i="1"/>
  <c r="AU2147" i="1"/>
  <c r="AU4628" i="1"/>
  <c r="AU2155" i="1"/>
  <c r="AU2457" i="1"/>
  <c r="AU4129" i="1"/>
  <c r="AU5010" i="1"/>
  <c r="AU5158" i="1"/>
  <c r="AU4625" i="1"/>
  <c r="AU456" i="1"/>
  <c r="AU1795" i="1"/>
  <c r="AU55" i="1"/>
  <c r="AU1446" i="1"/>
  <c r="AU4310" i="1"/>
  <c r="AU2396" i="1"/>
  <c r="AU2201" i="1"/>
  <c r="AU2328" i="1"/>
  <c r="AU814" i="1"/>
  <c r="AU1791" i="1"/>
  <c r="AU2790" i="1"/>
  <c r="AU4305" i="1"/>
  <c r="AU451" i="1"/>
  <c r="AU3927" i="1"/>
  <c r="AU4614" i="1"/>
  <c r="AU4298" i="1"/>
  <c r="AU5157" i="1"/>
  <c r="AU2792" i="1"/>
  <c r="AU1620" i="1"/>
  <c r="AU3440" i="1"/>
  <c r="AU404" i="1"/>
  <c r="AU52" i="1"/>
  <c r="AU1775" i="1"/>
  <c r="AU2764" i="1"/>
  <c r="AU4346" i="1"/>
  <c r="AU2759" i="1"/>
  <c r="AU1208" i="1"/>
  <c r="AU4327" i="1"/>
  <c r="AU3956" i="1"/>
  <c r="AU1501" i="1"/>
  <c r="AU83" i="1"/>
  <c r="AU1819" i="1"/>
  <c r="AU4339" i="1"/>
  <c r="AU3715" i="1"/>
  <c r="AU2488" i="1"/>
  <c r="AU2487" i="1"/>
  <c r="AU1503" i="1"/>
  <c r="AU3100" i="1"/>
  <c r="AU1550" i="1"/>
  <c r="AU1500" i="1"/>
  <c r="AU2145" i="1"/>
  <c r="AU3639" i="1"/>
  <c r="AU2808" i="1"/>
  <c r="AU1813" i="1"/>
  <c r="AU4483" i="1"/>
  <c r="AU826" i="1"/>
  <c r="AU3153" i="1"/>
  <c r="AU1274" i="1"/>
  <c r="AU2806" i="1"/>
  <c r="AU4857" i="1"/>
  <c r="AU1808" i="1"/>
  <c r="AU2472" i="1"/>
  <c r="AU2801" i="1"/>
  <c r="AU90" i="1"/>
  <c r="AU89" i="1"/>
  <c r="AU480" i="1"/>
  <c r="AU4945" i="1"/>
  <c r="AU2497" i="1"/>
  <c r="AU4781" i="1"/>
  <c r="AU2496" i="1"/>
  <c r="AU911" i="1"/>
  <c r="AU4150" i="1"/>
  <c r="AU3479" i="1"/>
  <c r="AU2817" i="1"/>
  <c r="AU2166" i="1"/>
  <c r="AU3718" i="1"/>
  <c r="AU4344" i="1"/>
  <c r="AU3582" i="1"/>
  <c r="AU1786" i="1"/>
  <c r="AU4804" i="1"/>
  <c r="AU5165" i="1"/>
  <c r="AU4147" i="1"/>
  <c r="AU476" i="1"/>
  <c r="AU1822" i="1"/>
  <c r="AU1202" i="1"/>
  <c r="AU475" i="1"/>
  <c r="AU1201" i="1"/>
  <c r="AU838" i="1"/>
  <c r="AU2163" i="1"/>
  <c r="AU4490" i="1"/>
  <c r="AU3162" i="1"/>
  <c r="AU4144" i="1"/>
  <c r="AU4932" i="1"/>
  <c r="AU3712" i="1"/>
  <c r="AU1507" i="1"/>
  <c r="AU3475" i="1"/>
  <c r="AU470" i="1"/>
  <c r="AU2810" i="1"/>
  <c r="AU3158" i="1"/>
  <c r="AU5251" i="1"/>
  <c r="AU4166" i="1"/>
  <c r="AU2830" i="1"/>
  <c r="AU3944" i="1"/>
  <c r="AU3871" i="1"/>
  <c r="AU2460" i="1"/>
  <c r="AU4191" i="1"/>
  <c r="AU1812" i="1"/>
  <c r="AU74" i="1"/>
  <c r="AU2805" i="1"/>
  <c r="AU1197" i="1"/>
  <c r="AU2152" i="1"/>
  <c r="AU1196" i="1"/>
  <c r="AU3462" i="1"/>
  <c r="AU73" i="1"/>
  <c r="AU1195" i="1"/>
  <c r="AU2804" i="1"/>
  <c r="AU2782" i="1"/>
  <c r="AU2803" i="1"/>
  <c r="AU3149" i="1"/>
  <c r="AU3702" i="1"/>
  <c r="AU4760" i="1"/>
  <c r="AU3178" i="1"/>
  <c r="AU1493" i="1"/>
  <c r="AU2470" i="1"/>
  <c r="AU3726" i="1"/>
  <c r="AU4332" i="1"/>
  <c r="AU4939" i="1"/>
  <c r="AU5271" i="1"/>
  <c r="AU1490" i="1"/>
  <c r="AU3504" i="1"/>
  <c r="AU3934" i="1"/>
  <c r="AU3933" i="1"/>
  <c r="AU2133" i="1"/>
  <c r="AU4629" i="1"/>
  <c r="AU4270" i="1"/>
  <c r="AU5249" i="1"/>
  <c r="AU3932" i="1"/>
  <c r="AU3632" i="1"/>
  <c r="AU4479" i="1"/>
  <c r="AU4520" i="1"/>
  <c r="AU4478" i="1"/>
  <c r="AU5065" i="1"/>
  <c r="AU4626" i="1"/>
  <c r="AU5072" i="1"/>
  <c r="AU4746" i="1"/>
  <c r="AU4125" i="1"/>
  <c r="AU5317" i="1"/>
  <c r="AU4124" i="1"/>
  <c r="AU4708" i="1"/>
  <c r="AU453" i="1"/>
  <c r="AU1480" i="1"/>
  <c r="AU4136" i="1"/>
  <c r="AU1147" i="1"/>
  <c r="AU2455" i="1"/>
  <c r="AU5184" i="1"/>
  <c r="AU4302" i="1"/>
  <c r="AU3447" i="1"/>
  <c r="AU4513" i="1"/>
  <c r="AU2788" i="1"/>
  <c r="AU3766" i="1"/>
  <c r="AU5000" i="1"/>
  <c r="AU4637" i="1"/>
  <c r="AU3686" i="1"/>
  <c r="AU1443" i="1"/>
  <c r="AU4427" i="1"/>
  <c r="AU2770" i="1"/>
  <c r="AU2766" i="1"/>
  <c r="AU4471" i="1"/>
  <c r="AU3907" i="1"/>
  <c r="AU4375" i="1"/>
  <c r="AU3423" i="1"/>
  <c r="AU4463" i="1"/>
  <c r="AU5306" i="1"/>
  <c r="AU4845" i="1"/>
  <c r="AU3132" i="1"/>
  <c r="AU3925" i="1"/>
  <c r="AU4301" i="1"/>
  <c r="AU2452" i="1"/>
  <c r="AU4843" i="1"/>
  <c r="AU2784" i="1"/>
  <c r="AU1473" i="1"/>
  <c r="AU5120" i="1"/>
  <c r="AU5194" i="1"/>
  <c r="AU5214" i="1"/>
  <c r="AU4617" i="1"/>
  <c r="AU5200" i="1"/>
  <c r="AU772" i="1"/>
  <c r="AU3630" i="1"/>
  <c r="AU800" i="1"/>
  <c r="AU405" i="1"/>
  <c r="AU3442" i="1"/>
  <c r="AU2780" i="1"/>
  <c r="AU798" i="1"/>
  <c r="AU4295" i="1"/>
  <c r="AU3125" i="1"/>
  <c r="AU3680" i="1"/>
  <c r="AU2444" i="1"/>
  <c r="AU3123" i="1"/>
  <c r="AU3122" i="1"/>
  <c r="AU3121" i="1"/>
  <c r="AU3119" i="1"/>
  <c r="AU3388" i="1"/>
  <c r="AU1174" i="1"/>
  <c r="AU4293" i="1"/>
  <c r="AU1172" i="1"/>
  <c r="AU2767" i="1"/>
  <c r="AU2765" i="1"/>
  <c r="AU3909" i="1"/>
  <c r="AU1879" i="1"/>
  <c r="AU3672" i="1"/>
  <c r="AU4836" i="1"/>
  <c r="AU3112" i="1"/>
  <c r="AU3152" i="1"/>
  <c r="AU2761" i="1"/>
  <c r="AU4998" i="1"/>
  <c r="AU4282" i="1"/>
  <c r="AU4923" i="1"/>
  <c r="AU4468" i="1"/>
  <c r="AU3425" i="1"/>
  <c r="AU2111" i="1"/>
  <c r="AU1166" i="1"/>
  <c r="AU1878" i="1"/>
  <c r="AU4604" i="1"/>
  <c r="AU3670" i="1"/>
  <c r="AU1125" i="1"/>
  <c r="AU4603" i="1"/>
  <c r="AU4309" i="1"/>
  <c r="AU787" i="1"/>
  <c r="AU4462" i="1"/>
  <c r="AU437" i="1"/>
  <c r="AU3419" i="1"/>
  <c r="AU1456" i="1"/>
  <c r="AU2431" i="1"/>
  <c r="AU5057" i="1"/>
  <c r="AU1158" i="1"/>
  <c r="AU4904" i="1"/>
  <c r="AU3665" i="1"/>
  <c r="AU3105" i="1"/>
  <c r="AU4602" i="1"/>
  <c r="AU1768" i="1"/>
  <c r="AU5231" i="1"/>
  <c r="AU4921" i="1"/>
  <c r="AU4731" i="1"/>
  <c r="AU4237" i="1"/>
  <c r="AU5316" i="1"/>
  <c r="AU1454" i="1"/>
  <c r="AU1152" i="1"/>
  <c r="AU4289" i="1"/>
  <c r="AU1439" i="1"/>
  <c r="AU4308" i="1"/>
  <c r="AU4594" i="1"/>
  <c r="AU5004" i="1"/>
  <c r="AU2316" i="1"/>
  <c r="AU942" i="1"/>
  <c r="AU410" i="1"/>
  <c r="AU5002" i="1"/>
  <c r="AU3658" i="1"/>
  <c r="AU4663" i="1"/>
  <c r="AU409" i="1"/>
  <c r="AU1148" i="1"/>
  <c r="AU5294" i="1"/>
  <c r="AU1444" i="1"/>
  <c r="AU4445" i="1"/>
  <c r="AU1146" i="1"/>
  <c r="AU4775" i="1"/>
  <c r="AU4089" i="1"/>
  <c r="AU2096" i="1"/>
  <c r="AU1757" i="1"/>
  <c r="AU1495" i="1"/>
  <c r="AU3655" i="1"/>
  <c r="AU4917" i="1"/>
  <c r="AU399" i="1"/>
  <c r="AU4973" i="1"/>
  <c r="AU5242" i="1"/>
  <c r="AU4578" i="1"/>
  <c r="AU5130" i="1"/>
  <c r="AU4849" i="1"/>
  <c r="AU5215" i="1"/>
  <c r="AU4841" i="1"/>
  <c r="AU4933" i="1"/>
  <c r="AU1471" i="1"/>
  <c r="AU4737" i="1"/>
  <c r="AU3885" i="1"/>
  <c r="AU455" i="1"/>
  <c r="AU3129" i="1"/>
  <c r="AU2446" i="1"/>
  <c r="AU3682" i="1"/>
  <c r="AU3678" i="1"/>
  <c r="AU3439" i="1"/>
  <c r="AU3917" i="1"/>
  <c r="AU2124" i="1"/>
  <c r="AU2123" i="1"/>
  <c r="AU3915" i="1"/>
  <c r="AU3676" i="1"/>
  <c r="AU2439" i="1"/>
  <c r="AU3117" i="1"/>
  <c r="AU2118" i="1"/>
  <c r="AU5213" i="1"/>
  <c r="AU3785" i="1"/>
  <c r="AU2116" i="1"/>
  <c r="AU4328" i="1"/>
  <c r="AU4609" i="1"/>
  <c r="AU5116" i="1"/>
  <c r="AU4606" i="1"/>
  <c r="AU1169" i="1"/>
  <c r="AU4467" i="1"/>
  <c r="AU3111" i="1"/>
  <c r="AU3424" i="1"/>
  <c r="AU789" i="1"/>
  <c r="AU3903" i="1"/>
  <c r="AU1142" i="1"/>
  <c r="AU572" i="1"/>
  <c r="AU3669" i="1"/>
  <c r="AU2083" i="1"/>
  <c r="AU1770" i="1"/>
  <c r="AU5258" i="1"/>
  <c r="AU3417" i="1"/>
  <c r="AU786" i="1"/>
  <c r="AU4732" i="1"/>
  <c r="AU4274" i="1"/>
  <c r="AU2438" i="1"/>
  <c r="AU1455" i="1"/>
  <c r="AU3894" i="1"/>
  <c r="AU2117" i="1"/>
  <c r="AU770" i="1"/>
  <c r="AU4601" i="1"/>
  <c r="AU5266" i="1"/>
  <c r="AU1765" i="1"/>
  <c r="AU793" i="1"/>
  <c r="AU4597" i="1"/>
  <c r="AU4981" i="1"/>
  <c r="AU5110" i="1"/>
  <c r="AU2099" i="1"/>
  <c r="AU4271" i="1"/>
  <c r="AU4268" i="1"/>
  <c r="AU41" i="1"/>
  <c r="AU5003" i="1"/>
  <c r="AU5312" i="1"/>
  <c r="AU3973" i="1"/>
  <c r="AU3889" i="1"/>
  <c r="AU3094" i="1"/>
  <c r="AU3093" i="1"/>
  <c r="AU4446" i="1"/>
  <c r="AU408" i="1"/>
  <c r="AU4591" i="1"/>
  <c r="AU774" i="1"/>
  <c r="AU4090" i="1"/>
  <c r="AU5211" i="1"/>
  <c r="AU4424" i="1"/>
  <c r="AU2743" i="1"/>
  <c r="AU4357" i="1"/>
  <c r="AU5023" i="1"/>
  <c r="AU1755" i="1"/>
  <c r="AU503" i="1"/>
  <c r="AU5243" i="1"/>
  <c r="AU5051" i="1"/>
  <c r="AU792" i="1"/>
  <c r="AU2731" i="1"/>
  <c r="AU5257" i="1"/>
  <c r="AU5217" i="1"/>
  <c r="AU805" i="1"/>
  <c r="AU4299" i="1"/>
  <c r="AU5193" i="1"/>
  <c r="AU5274" i="1"/>
  <c r="AU4389" i="1"/>
  <c r="AU4648" i="1"/>
  <c r="AU4474" i="1"/>
  <c r="AU2741" i="1"/>
  <c r="AU2447" i="1"/>
  <c r="AU1783" i="1"/>
  <c r="AU5019" i="1"/>
  <c r="AU3126" i="1"/>
  <c r="AU2724" i="1"/>
  <c r="AU4736" i="1"/>
  <c r="AU2776" i="1"/>
  <c r="AU2773" i="1"/>
  <c r="AU3437" i="1"/>
  <c r="AU698" i="1"/>
  <c r="AU3914" i="1"/>
  <c r="AU2441" i="1"/>
  <c r="AU1465" i="1"/>
  <c r="AU3434" i="1"/>
  <c r="AU2763" i="1"/>
  <c r="AU4283" i="1"/>
  <c r="AU4704" i="1"/>
  <c r="AU3671" i="1"/>
  <c r="AU5259" i="1"/>
  <c r="AU1772" i="1"/>
  <c r="AU790" i="1"/>
  <c r="AU1459" i="1"/>
  <c r="AU3110" i="1"/>
  <c r="AU5154" i="1"/>
  <c r="AU4442" i="1"/>
  <c r="AU4099" i="1"/>
  <c r="AU1124" i="1"/>
  <c r="AU2106" i="1"/>
  <c r="AU4277" i="1"/>
  <c r="AU49" i="1"/>
  <c r="AU3103" i="1"/>
  <c r="AU2752" i="1"/>
  <c r="AU5106" i="1"/>
  <c r="AU420" i="1"/>
  <c r="AU4247" i="1"/>
  <c r="AU3091" i="1"/>
  <c r="AU2742" i="1"/>
  <c r="AU2719" i="1"/>
  <c r="AU1143" i="1"/>
  <c r="AU823" i="1"/>
  <c r="AU5054" i="1"/>
  <c r="AU1725" i="1"/>
  <c r="AU2093" i="1"/>
  <c r="AU5053" i="1"/>
  <c r="AU2736" i="1"/>
  <c r="AU3651" i="1"/>
  <c r="AU765" i="1"/>
  <c r="AU483" i="1"/>
  <c r="AU402" i="1"/>
  <c r="AU1140" i="1"/>
  <c r="AU4954" i="1"/>
  <c r="AU2419" i="1"/>
  <c r="AU1138" i="1"/>
  <c r="AU4721" i="1"/>
  <c r="AU29" i="1"/>
  <c r="AU761" i="1"/>
  <c r="AU1135" i="1"/>
  <c r="AU4722" i="1"/>
  <c r="AU4190" i="1"/>
  <c r="AU1461" i="1"/>
  <c r="AU3647" i="1"/>
  <c r="AU4675" i="1"/>
  <c r="AU5115" i="1"/>
  <c r="AU3997" i="1"/>
  <c r="AU4072" i="1"/>
  <c r="AU4913" i="1"/>
  <c r="AU3398" i="1"/>
  <c r="AU4232" i="1"/>
  <c r="AU3775" i="1"/>
  <c r="AU2079" i="1"/>
  <c r="AU5102" i="1"/>
  <c r="AU406" i="1"/>
  <c r="AU3409" i="1"/>
  <c r="AU5152" i="1"/>
  <c r="AU4260" i="1"/>
  <c r="AU4725" i="1"/>
  <c r="AU1441" i="1"/>
  <c r="AU35" i="1"/>
  <c r="AU4060" i="1"/>
  <c r="AU1753" i="1"/>
  <c r="AU1481" i="1"/>
  <c r="AU769" i="1"/>
  <c r="AU3653" i="1"/>
  <c r="AU3929" i="1"/>
  <c r="AU4078" i="1"/>
  <c r="AU4744" i="1"/>
  <c r="AU2091" i="1"/>
  <c r="AU748" i="1"/>
  <c r="AU1749" i="1"/>
  <c r="AU764" i="1"/>
  <c r="AU2418" i="1"/>
  <c r="AU32" i="1"/>
  <c r="AU1139" i="1"/>
  <c r="AU31" i="1"/>
  <c r="AU4076" i="1"/>
  <c r="AU396" i="1"/>
  <c r="AU4345" i="1"/>
  <c r="AU1972" i="1"/>
  <c r="AU3877" i="1"/>
  <c r="AU2089" i="1"/>
  <c r="AU1744" i="1"/>
  <c r="AU4251" i="1"/>
  <c r="AU4759" i="1"/>
  <c r="AU5286" i="1"/>
  <c r="AU4581" i="1"/>
  <c r="AU4564" i="1"/>
  <c r="AU5293" i="1"/>
  <c r="AU5136" i="1"/>
  <c r="AU4720" i="1"/>
  <c r="AU5150" i="1"/>
  <c r="AU5292" i="1"/>
  <c r="AU1740" i="1"/>
  <c r="AU4323" i="1"/>
  <c r="AU1739" i="1"/>
  <c r="AU4248" i="1"/>
  <c r="AU3400" i="1"/>
  <c r="AU3082" i="1"/>
  <c r="AU755" i="1"/>
  <c r="AU5114" i="1"/>
  <c r="AU2412" i="1"/>
  <c r="AU4915" i="1"/>
  <c r="AU3874" i="1"/>
  <c r="AU4758" i="1"/>
  <c r="AU4821" i="1"/>
  <c r="AU1129" i="1"/>
  <c r="AU3079" i="1"/>
  <c r="AU8" i="1"/>
  <c r="AU3078" i="1"/>
  <c r="AU3394" i="1"/>
  <c r="AU2409" i="1"/>
  <c r="AU4713" i="1"/>
  <c r="AU3393" i="1"/>
  <c r="AU4818" i="1"/>
  <c r="AU1731" i="1"/>
  <c r="AU3391" i="1"/>
  <c r="AU4946" i="1"/>
  <c r="AU4466" i="1"/>
  <c r="AU2973" i="1"/>
  <c r="AU4709" i="1"/>
  <c r="AU2407" i="1"/>
  <c r="AU2406" i="1"/>
  <c r="AU4989" i="1"/>
  <c r="AU1727" i="1"/>
  <c r="AU5018" i="1"/>
  <c r="AU4067" i="1"/>
  <c r="AU2084" i="1"/>
  <c r="AU4238" i="1"/>
  <c r="AU4906" i="1"/>
  <c r="AU2723" i="1"/>
  <c r="AU4951" i="1"/>
  <c r="AU4756" i="1"/>
  <c r="AU3386" i="1"/>
  <c r="AU2403" i="1"/>
  <c r="AU3938" i="1"/>
  <c r="AU5041" i="1"/>
  <c r="AU5146" i="1"/>
  <c r="AU3904" i="1"/>
  <c r="AU3859" i="1"/>
  <c r="AU2082" i="1"/>
  <c r="AU4058" i="1"/>
  <c r="AU387" i="1"/>
  <c r="AU2399" i="1"/>
  <c r="AU5167" i="1"/>
  <c r="AU4803" i="1"/>
  <c r="AU3902" i="1"/>
  <c r="AU3901" i="1"/>
  <c r="AU3260" i="1"/>
  <c r="AU4059" i="1"/>
  <c r="AU1724" i="1"/>
  <c r="AU2740" i="1"/>
  <c r="AU3090" i="1"/>
  <c r="AU3882" i="1"/>
  <c r="AU4307" i="1"/>
  <c r="AU5187" i="1"/>
  <c r="AU2421" i="1"/>
  <c r="AU4829" i="1"/>
  <c r="AU4080" i="1"/>
  <c r="AU4723" i="1"/>
  <c r="AU3880" i="1"/>
  <c r="AU2112" i="1"/>
  <c r="AU3408" i="1"/>
  <c r="AU4586" i="1"/>
  <c r="AU3407" i="1"/>
  <c r="AU397" i="1"/>
  <c r="AU30" i="1"/>
  <c r="AU4774" i="1"/>
  <c r="AU4253" i="1"/>
  <c r="AU4252" i="1"/>
  <c r="AU5131" i="1"/>
  <c r="AU2730" i="1"/>
  <c r="AU2415" i="1"/>
  <c r="AU394" i="1"/>
  <c r="AU3645" i="1"/>
  <c r="AU4250" i="1"/>
  <c r="AU757" i="1"/>
  <c r="AU1433" i="1"/>
  <c r="AU4719" i="1"/>
  <c r="AU4912" i="1"/>
  <c r="AU3643" i="1"/>
  <c r="AU4434" i="1"/>
  <c r="AU13" i="1"/>
  <c r="AU1130" i="1"/>
  <c r="AU1771" i="1"/>
  <c r="AU3873" i="1"/>
  <c r="AU4432" i="1"/>
  <c r="AU3397" i="1"/>
  <c r="AU389" i="1"/>
  <c r="AU3638" i="1"/>
  <c r="AU5047" i="1"/>
  <c r="AU5123" i="1"/>
  <c r="AU5229" i="1"/>
  <c r="AU4068" i="1"/>
  <c r="AU5007" i="1"/>
  <c r="AU3869" i="1"/>
  <c r="AU3076" i="1"/>
  <c r="AU4828" i="1"/>
  <c r="AU2408" i="1"/>
  <c r="AU5011" i="1"/>
  <c r="AU4861" i="1"/>
  <c r="AU3390" i="1"/>
  <c r="AU4577" i="1"/>
  <c r="AU4757" i="1"/>
  <c r="AU4429" i="1"/>
  <c r="AU3389" i="1"/>
  <c r="AU5104" i="1"/>
  <c r="AU5190" i="1"/>
  <c r="AU4066" i="1"/>
  <c r="AU4575" i="1"/>
  <c r="AU4426" i="1"/>
  <c r="AU4983" i="1"/>
  <c r="AU4064" i="1"/>
  <c r="AU5153" i="1"/>
  <c r="AU4419" i="1"/>
  <c r="AU4278" i="1"/>
  <c r="AU4569" i="1"/>
  <c r="AU4681" i="1"/>
  <c r="AU2081" i="1"/>
  <c r="AU5129" i="1"/>
  <c r="AU2401" i="1"/>
  <c r="AU4152" i="1"/>
  <c r="AU4755" i="1"/>
  <c r="AU2756" i="1"/>
  <c r="AU4703" i="1"/>
  <c r="AU3628" i="1"/>
  <c r="AU3579" i="1"/>
  <c r="AU3853" i="1"/>
  <c r="AU3067" i="1"/>
  <c r="AU4807" i="1"/>
  <c r="AU625" i="1"/>
  <c r="AU4668" i="1"/>
  <c r="AU1333" i="1"/>
  <c r="AU2710" i="1"/>
  <c r="AU616" i="1"/>
  <c r="AU3060" i="1"/>
  <c r="AU989" i="1"/>
  <c r="AU1569" i="1"/>
  <c r="AU4558" i="1"/>
  <c r="AU112" i="1"/>
  <c r="AU254" i="1"/>
  <c r="AU561" i="1"/>
  <c r="AU4394" i="1"/>
  <c r="AU1967" i="1"/>
  <c r="AU598" i="1"/>
  <c r="AU971" i="1"/>
  <c r="AU2623" i="1"/>
  <c r="AU1846" i="1"/>
  <c r="AU1959" i="1"/>
  <c r="AU2271" i="1"/>
  <c r="AU172" i="1"/>
  <c r="AU4529" i="1"/>
  <c r="AU994" i="1"/>
  <c r="AU4045" i="1"/>
  <c r="AU3792" i="1"/>
  <c r="AU4198" i="1"/>
  <c r="AU581" i="1"/>
  <c r="AU4963" i="1"/>
  <c r="AU4197" i="1"/>
  <c r="AU1927" i="1"/>
  <c r="AU2049" i="1"/>
  <c r="AU3561" i="1"/>
  <c r="AU3557" i="1"/>
  <c r="AU4363" i="1"/>
  <c r="AU2603" i="1"/>
  <c r="AU2715" i="1"/>
  <c r="AU835" i="1"/>
  <c r="AU2952" i="1"/>
  <c r="AU4002" i="1"/>
  <c r="AU2272" i="1"/>
  <c r="AU934" i="1"/>
  <c r="AU5173" i="1"/>
  <c r="AU1613" i="1"/>
  <c r="AU2340" i="1"/>
  <c r="AU4188" i="1"/>
  <c r="AU4679" i="1"/>
  <c r="AU4777" i="1"/>
  <c r="AU2937" i="1"/>
  <c r="AU1331" i="1"/>
  <c r="AU547" i="1"/>
  <c r="AU145" i="1"/>
  <c r="AU3537" i="1"/>
  <c r="AU4181" i="1"/>
  <c r="AU2578" i="1"/>
  <c r="AU204" i="1"/>
  <c r="AU3546" i="1"/>
  <c r="AU2571" i="1"/>
  <c r="AU4959" i="1"/>
  <c r="AU947" i="1"/>
  <c r="AU2279" i="1"/>
  <c r="AU575" i="1"/>
  <c r="AU4791" i="1"/>
  <c r="AU2047" i="1"/>
  <c r="AU2252" i="1"/>
  <c r="AU1396" i="1"/>
  <c r="AU534" i="1"/>
  <c r="AU4511" i="1"/>
  <c r="AU1957" i="1"/>
  <c r="AU1892" i="1"/>
  <c r="AU5085" i="1"/>
  <c r="AU2895" i="1"/>
  <c r="AU2228" i="1"/>
  <c r="AU2942" i="1"/>
  <c r="AU200" i="1"/>
  <c r="AU3795" i="1"/>
  <c r="AU2225" i="1"/>
  <c r="AU888" i="1"/>
  <c r="AU3233" i="1"/>
  <c r="AU2544" i="1"/>
  <c r="AU3231" i="1"/>
  <c r="AU3769" i="1"/>
  <c r="AU3230" i="1"/>
  <c r="AU2881" i="1"/>
  <c r="AU58" i="1"/>
  <c r="AU2218" i="1"/>
  <c r="AU1561" i="1"/>
  <c r="AU517" i="1"/>
  <c r="AU884" i="1"/>
  <c r="AU2872" i="1"/>
  <c r="AU2992" i="1"/>
  <c r="AU3290" i="1"/>
  <c r="AU3498" i="1"/>
  <c r="AU1121" i="1"/>
  <c r="AU2849" i="1"/>
  <c r="AU98" i="1"/>
  <c r="AU493" i="1"/>
  <c r="AU2413" i="1"/>
  <c r="AU3480" i="1"/>
  <c r="AU4148" i="1"/>
  <c r="AU836" i="1"/>
  <c r="AU2161" i="1"/>
  <c r="AU471" i="1"/>
  <c r="AU3461" i="1"/>
  <c r="AU3505" i="1"/>
  <c r="AU4909" i="1"/>
  <c r="AU1488" i="1"/>
  <c r="AU2345" i="1"/>
  <c r="AU188" i="1"/>
  <c r="AU3365" i="1"/>
  <c r="AU2991" i="1"/>
  <c r="AU2007" i="1"/>
  <c r="AU2916" i="1"/>
  <c r="AU633" i="1"/>
  <c r="AU4832" i="1"/>
  <c r="AU496" i="1"/>
  <c r="AU3050" i="1"/>
  <c r="AU1601" i="1"/>
  <c r="AU3336" i="1"/>
  <c r="AU4014" i="1"/>
  <c r="AU1557" i="1"/>
  <c r="AU511" i="1"/>
  <c r="AU1887" i="1"/>
  <c r="AU2040" i="1"/>
  <c r="AU1506" i="1"/>
  <c r="AU1544" i="1"/>
  <c r="AU3970" i="1"/>
  <c r="AU648" i="1"/>
  <c r="AU3815" i="1"/>
  <c r="AU3197" i="1"/>
  <c r="AU3192" i="1"/>
  <c r="AU3489" i="1"/>
  <c r="AU4865" i="1"/>
  <c r="AU804" i="1"/>
  <c r="AU3484" i="1"/>
  <c r="AU5075" i="1"/>
  <c r="AU4778" i="1"/>
  <c r="AU2482" i="1"/>
  <c r="AU2480" i="1"/>
  <c r="AU1824" i="1"/>
  <c r="AU2165" i="1"/>
  <c r="AU1821" i="1"/>
  <c r="AU473" i="1"/>
  <c r="AU3160" i="1"/>
  <c r="AU2483" i="1"/>
  <c r="AU1733" i="1"/>
  <c r="AU4315" i="1"/>
  <c r="AU2154" i="1"/>
  <c r="AU1496" i="1"/>
  <c r="AU70" i="1"/>
  <c r="AU3937" i="1"/>
  <c r="AU4131" i="1"/>
  <c r="AU2465" i="1"/>
  <c r="AU753" i="1"/>
  <c r="AU5248" i="1"/>
  <c r="AU3201" i="1"/>
  <c r="AU627" i="1"/>
  <c r="AU4393" i="1"/>
  <c r="AU4974" i="1"/>
  <c r="AU1325" i="1"/>
  <c r="AU608" i="1"/>
  <c r="AU606" i="1"/>
  <c r="AU2989" i="1"/>
  <c r="AU580" i="1"/>
  <c r="AU1113" i="1"/>
  <c r="AU1074" i="1"/>
  <c r="AU976" i="1"/>
  <c r="AU2036" i="1"/>
  <c r="AU1315" i="1"/>
  <c r="AU2305" i="1"/>
  <c r="AU1963" i="1"/>
  <c r="AU2622" i="1"/>
  <c r="AU4012" i="1"/>
  <c r="AU967" i="1"/>
  <c r="AU1586" i="1"/>
  <c r="AU5222" i="1"/>
  <c r="AU2237" i="1"/>
  <c r="AU2617" i="1"/>
  <c r="AU2616" i="1"/>
  <c r="AU4527" i="1"/>
  <c r="AU1949" i="1"/>
  <c r="AU5090" i="1"/>
  <c r="AU958" i="1"/>
  <c r="AU3036" i="1"/>
  <c r="AU4673" i="1"/>
  <c r="AU4661" i="1"/>
  <c r="AU1624" i="1"/>
  <c r="AU3560" i="1"/>
  <c r="AU1300" i="1"/>
  <c r="AU2607" i="1"/>
  <c r="AU1299" i="1"/>
  <c r="AU4783" i="1"/>
  <c r="AU1936" i="1"/>
  <c r="AU570" i="1"/>
  <c r="AU4789" i="1"/>
  <c r="AU495" i="1"/>
  <c r="AU155" i="1"/>
  <c r="AU2678" i="1"/>
  <c r="AU1283" i="1"/>
  <c r="AU1611" i="1"/>
  <c r="AU1292" i="1"/>
  <c r="AU1426" i="1"/>
  <c r="AU1818" i="1"/>
  <c r="AU2995" i="1"/>
  <c r="AU2879" i="1"/>
  <c r="AU2903" i="1"/>
  <c r="AU2233" i="1"/>
  <c r="AU2058" i="1"/>
  <c r="AU3476" i="1"/>
  <c r="AU141" i="1"/>
  <c r="AU386" i="1"/>
  <c r="AU918" i="1"/>
  <c r="AU2579" i="1"/>
  <c r="AU2338" i="1"/>
  <c r="AU3771" i="1"/>
  <c r="AU4145" i="1"/>
  <c r="AU4204" i="1"/>
  <c r="AU679" i="1"/>
  <c r="AU1924" i="1"/>
  <c r="AU2504" i="1"/>
  <c r="AU2242" i="1"/>
  <c r="AU968" i="1"/>
  <c r="AU1268" i="1"/>
  <c r="AU1529" i="1"/>
  <c r="AU1973" i="1"/>
  <c r="AU902" i="1"/>
  <c r="AU4178" i="1"/>
  <c r="AU3161" i="1"/>
  <c r="AU3763" i="1"/>
  <c r="AU530" i="1"/>
  <c r="AU201" i="1"/>
  <c r="AU1347" i="1"/>
  <c r="AU4175" i="1"/>
  <c r="AU2894" i="1"/>
  <c r="AU1597" i="1"/>
  <c r="AU2229" i="1"/>
  <c r="AU1576" i="1"/>
  <c r="AU3044" i="1"/>
  <c r="AU525" i="1"/>
  <c r="AU3524" i="1"/>
  <c r="AU3566" i="1"/>
  <c r="AU4788" i="1"/>
  <c r="AU3755" i="1"/>
  <c r="AU4805" i="1"/>
  <c r="AU3556" i="1"/>
  <c r="AU885" i="1"/>
  <c r="AU516" i="1"/>
  <c r="AU880" i="1"/>
  <c r="AU3507" i="1"/>
  <c r="AU4962" i="1"/>
  <c r="AU1714" i="1"/>
  <c r="AU3732" i="1"/>
  <c r="AU5133" i="1"/>
  <c r="AU92" i="1"/>
  <c r="AU3725" i="1"/>
  <c r="AU3641" i="1"/>
  <c r="AU2820" i="1"/>
  <c r="AU4485" i="1"/>
  <c r="AU77" i="1"/>
  <c r="AU5220" i="1"/>
  <c r="AU4636" i="1"/>
  <c r="AU820" i="1"/>
  <c r="AU2449" i="1"/>
  <c r="AU1277" i="1"/>
  <c r="AU2247" i="1"/>
  <c r="AU541" i="1"/>
  <c r="AU2569" i="1"/>
  <c r="AU2920" i="1"/>
  <c r="AU2367" i="1"/>
  <c r="AU2918" i="1"/>
  <c r="AU1007" i="1"/>
  <c r="AU906" i="1"/>
  <c r="AU136" i="1"/>
  <c r="AU1590" i="1"/>
  <c r="AU897" i="1"/>
  <c r="AU2914" i="1"/>
  <c r="AU537" i="1"/>
  <c r="AU4666" i="1"/>
  <c r="AU3781" i="1"/>
  <c r="AU133" i="1"/>
  <c r="AU2559" i="1"/>
  <c r="AU2234" i="1"/>
  <c r="AU901" i="1"/>
  <c r="AU532" i="1"/>
  <c r="AU3246" i="1"/>
  <c r="AU128" i="1"/>
  <c r="AU4176" i="1"/>
  <c r="AU4367" i="1"/>
  <c r="AU2555" i="1"/>
  <c r="AU3986" i="1"/>
  <c r="AU528" i="1"/>
  <c r="AU1259" i="1"/>
  <c r="AU1886" i="1"/>
  <c r="AU1583" i="1"/>
  <c r="AU2663" i="1"/>
  <c r="AU1579" i="1"/>
  <c r="AU5026" i="1"/>
  <c r="AU2548" i="1"/>
  <c r="AU2890" i="1"/>
  <c r="AU2004" i="1"/>
  <c r="AU4664" i="1"/>
  <c r="AU2136" i="1"/>
  <c r="AU2392" i="1"/>
  <c r="AU2888" i="1"/>
  <c r="AU524" i="1"/>
  <c r="AU3523" i="1"/>
  <c r="AU1250" i="1"/>
  <c r="AU2885" i="1"/>
  <c r="AU94" i="1"/>
  <c r="AU3234" i="1"/>
  <c r="AU4505" i="1"/>
  <c r="AU3520" i="1"/>
  <c r="AU113" i="1"/>
  <c r="AU2542" i="1"/>
  <c r="AU4872" i="1"/>
  <c r="AU3518" i="1"/>
  <c r="AU4530" i="1"/>
  <c r="AU3296" i="1"/>
  <c r="AU1564" i="1"/>
  <c r="AU2330" i="1"/>
  <c r="AU2215" i="1"/>
  <c r="AU1560" i="1"/>
  <c r="AU3515" i="1"/>
  <c r="AU3618" i="1"/>
  <c r="AU4501" i="1"/>
  <c r="AU3587" i="1"/>
  <c r="AU2871" i="1"/>
  <c r="AU509" i="1"/>
  <c r="AU3216" i="1"/>
  <c r="AU2202" i="1"/>
  <c r="AU5021" i="1"/>
  <c r="AU4868" i="1"/>
  <c r="AU2064" i="1"/>
  <c r="AU499" i="1"/>
  <c r="AU5298" i="1"/>
  <c r="AU2135" i="1"/>
  <c r="AU255" i="1"/>
  <c r="AU1530" i="1"/>
  <c r="AU2549" i="1"/>
  <c r="AU3961" i="1"/>
  <c r="AU3727" i="1"/>
  <c r="AU2484" i="1"/>
  <c r="AU4486" i="1"/>
  <c r="AU2783" i="1"/>
  <c r="AU2495" i="1"/>
  <c r="AU3955" i="1"/>
  <c r="AU1509" i="1"/>
  <c r="AU2410" i="1"/>
  <c r="AU831" i="1"/>
  <c r="AU829" i="1"/>
  <c r="AU4751" i="1"/>
  <c r="AU4484" i="1"/>
  <c r="AU75" i="1"/>
  <c r="AU3455" i="1"/>
  <c r="AU5289" i="1"/>
  <c r="AU1492" i="1"/>
  <c r="AU3457" i="1"/>
  <c r="AU1801" i="1"/>
  <c r="AU3931" i="1"/>
  <c r="AU5124" i="1"/>
  <c r="AU4412" i="1"/>
  <c r="AU3137" i="1"/>
  <c r="AU5067" i="1"/>
  <c r="AU5081" i="1"/>
  <c r="AU2793" i="1"/>
  <c r="AU5308" i="1"/>
  <c r="AU1484" i="1"/>
  <c r="AU4649" i="1"/>
  <c r="AU2141" i="1"/>
  <c r="AU815" i="1"/>
  <c r="AU1793" i="1"/>
  <c r="AU827" i="1"/>
  <c r="AU11" i="1"/>
  <c r="AU4126" i="1"/>
  <c r="AU3450" i="1"/>
  <c r="AU2454" i="1"/>
  <c r="AU812" i="1"/>
  <c r="AU4740" i="1"/>
  <c r="AU1790" i="1"/>
  <c r="AU3446" i="1"/>
  <c r="AU1474" i="1"/>
  <c r="AU2787" i="1"/>
  <c r="AU2423" i="1"/>
  <c r="AU449" i="1"/>
  <c r="AU4815" i="1"/>
  <c r="AU5195" i="1"/>
  <c r="AU4842" i="1"/>
  <c r="AU4934" i="1"/>
  <c r="AU3131" i="1"/>
  <c r="AU1472" i="1"/>
  <c r="AU5244" i="1"/>
  <c r="AU5276" i="1"/>
  <c r="AU5191" i="1"/>
  <c r="AU4475" i="1"/>
  <c r="AU2451" i="1"/>
  <c r="AU3684" i="1"/>
  <c r="AU2781" i="1"/>
  <c r="AU799" i="1"/>
  <c r="AU2132" i="1"/>
  <c r="AU2445" i="1"/>
  <c r="AU2778" i="1"/>
  <c r="AU2129" i="1"/>
  <c r="AU2777" i="1"/>
  <c r="AU443" i="1"/>
  <c r="AU2859" i="1"/>
  <c r="AU3438" i="1"/>
  <c r="AU2999" i="1"/>
  <c r="AU3759" i="1"/>
  <c r="AU2121" i="1"/>
  <c r="AU3913" i="1"/>
  <c r="AU4735" i="1"/>
  <c r="AU4292" i="1"/>
  <c r="AU5001" i="1"/>
  <c r="AU4834" i="1"/>
  <c r="AU5015" i="1"/>
  <c r="AU4440" i="1"/>
  <c r="AU2414" i="1"/>
  <c r="AU4563" i="1"/>
  <c r="AU3381" i="1"/>
  <c r="AU1171" i="1"/>
  <c r="AU4287" i="1"/>
  <c r="AU5008" i="1"/>
  <c r="AU3428" i="1"/>
  <c r="AU3674" i="1"/>
  <c r="AU4835" i="1"/>
  <c r="AU4286" i="1"/>
  <c r="AU3883" i="1"/>
  <c r="AU4106" i="1"/>
  <c r="AU1774" i="1"/>
  <c r="AU4612" i="1"/>
  <c r="AU4280" i="1"/>
  <c r="AU2422" i="1"/>
  <c r="AU1168" i="1"/>
  <c r="AU1773" i="1"/>
  <c r="AU1126" i="1"/>
  <c r="AU791" i="1"/>
  <c r="AU4733" i="1"/>
  <c r="AU1163" i="1"/>
  <c r="AU2433" i="1"/>
  <c r="AU4100" i="1"/>
  <c r="AU465" i="1"/>
  <c r="AU2432" i="1"/>
  <c r="AU2754" i="1"/>
  <c r="AU4461" i="1"/>
  <c r="AU1497" i="1"/>
  <c r="AU4276" i="1"/>
  <c r="AU1159" i="1"/>
  <c r="AU4982" i="1"/>
  <c r="AU71" i="1"/>
  <c r="AU4291" i="1"/>
  <c r="AU3104" i="1"/>
  <c r="AU3664" i="1"/>
  <c r="AU47" i="1"/>
  <c r="AU45" i="1"/>
  <c r="AU782" i="1"/>
  <c r="AU4459" i="1"/>
  <c r="AU3415" i="1"/>
  <c r="AU1545" i="1"/>
  <c r="AU1453" i="1"/>
  <c r="AU5236" i="1"/>
  <c r="AU1150" i="1"/>
  <c r="AU749" i="1"/>
  <c r="AU2139" i="1"/>
  <c r="AU4269" i="1"/>
  <c r="AU2424" i="1"/>
  <c r="AU2098" i="1"/>
  <c r="AU4447" i="1"/>
  <c r="AU4263" i="1"/>
  <c r="AU4810" i="1"/>
  <c r="AU5188" i="1"/>
  <c r="AU3652" i="1"/>
  <c r="AU4766" i="1"/>
  <c r="AU763" i="1"/>
  <c r="AU4584" i="1"/>
  <c r="AU3146" i="1"/>
  <c r="AU4579" i="1"/>
  <c r="AU3401" i="1"/>
  <c r="AU3911" i="1"/>
  <c r="AU3673" i="1"/>
  <c r="AU3116" i="1"/>
  <c r="AU4610" i="1"/>
  <c r="AU4926" i="1"/>
  <c r="AU2747" i="1"/>
  <c r="AU4236" i="1"/>
  <c r="AU42" i="1"/>
  <c r="AU4453" i="1"/>
  <c r="AU1761" i="1"/>
  <c r="AU3642" i="1"/>
  <c r="AU5022" i="1"/>
  <c r="AU4069" i="1"/>
  <c r="AU3574" i="1"/>
  <c r="AU4991" i="1"/>
  <c r="AU5241" i="1"/>
  <c r="AU4827" i="1"/>
  <c r="AU2515" i="1"/>
  <c r="AU3856" i="1"/>
  <c r="AU3849" i="1"/>
  <c r="AV1699" i="1" l="1"/>
  <c r="AV1387" i="1"/>
  <c r="AV672" i="1"/>
  <c r="AV3338" i="1"/>
  <c r="AV3812" i="1"/>
  <c r="AV1360" i="1"/>
  <c r="AV4219" i="1"/>
  <c r="AV3332" i="1"/>
  <c r="AV5203" i="1"/>
  <c r="AV661" i="1"/>
  <c r="AV1366" i="1"/>
  <c r="AV4541" i="1"/>
  <c r="AV926" i="1"/>
  <c r="AV4050" i="1"/>
  <c r="AV1406" i="1"/>
  <c r="AV2017" i="1"/>
  <c r="AV4798" i="1"/>
  <c r="AV3354" i="1"/>
  <c r="AV2034" i="1"/>
  <c r="AV4320" i="1"/>
  <c r="AV1009" i="1"/>
  <c r="AV236" i="1"/>
  <c r="AV3362" i="1"/>
  <c r="AV5095" i="1"/>
  <c r="AV4545" i="1"/>
  <c r="AV271" i="1"/>
  <c r="AV2644" i="1"/>
  <c r="AV1377" i="1"/>
  <c r="AV5091" i="1"/>
  <c r="AV500" i="1"/>
  <c r="AV4695" i="1"/>
  <c r="AV4674" i="1"/>
  <c r="AV2587" i="1"/>
  <c r="AV4876" i="1"/>
  <c r="AV1373" i="1"/>
  <c r="AV709" i="1"/>
  <c r="AV1063" i="1"/>
  <c r="AV641" i="1"/>
  <c r="AV2972" i="1"/>
  <c r="L57" i="47" l="1"/>
  <c r="AC75" i="26" l="1"/>
  <c r="AJ5" i="26" l="1"/>
  <c r="AU1206" i="1" l="1"/>
  <c r="AU510" i="1" l="1"/>
  <c r="AU577" i="1"/>
  <c r="AU5045" i="1"/>
  <c r="AU4825" i="1"/>
  <c r="AU1575" i="1"/>
  <c r="AU4938" i="1"/>
  <c r="AU2572" i="1"/>
  <c r="M72" i="26"/>
  <c r="O74" i="26" s="1"/>
  <c r="AV5302" i="1" l="1"/>
  <c r="AV716" i="1"/>
  <c r="AV5239" i="1"/>
  <c r="AV4173" i="1"/>
  <c r="AV4303" i="1"/>
  <c r="AV4809" i="1"/>
  <c r="AV3902" i="1"/>
  <c r="AV3629" i="1"/>
  <c r="AV2401" i="1"/>
  <c r="AV2082" i="1"/>
  <c r="AV5042" i="1"/>
  <c r="AV3859" i="1"/>
  <c r="AV3072" i="1"/>
  <c r="AV4065" i="1"/>
  <c r="AV5104" i="1"/>
  <c r="AV3389" i="1"/>
  <c r="AV1727" i="1"/>
  <c r="AV2406" i="1"/>
  <c r="AV3390" i="1"/>
  <c r="AV4712" i="1"/>
  <c r="AV4026" i="1"/>
  <c r="AV4828" i="1"/>
  <c r="AV3870" i="1"/>
  <c r="AV3395" i="1"/>
  <c r="AV4820" i="1"/>
  <c r="AV4717" i="1"/>
  <c r="AV4563" i="1"/>
  <c r="AV3400" i="1"/>
  <c r="AV3643" i="1"/>
  <c r="AV4912" i="1"/>
  <c r="AV717" i="1"/>
  <c r="AV4718" i="1"/>
  <c r="AV2356" i="1"/>
  <c r="AV28" i="1"/>
  <c r="AV3367" i="1"/>
  <c r="AV4437" i="1"/>
  <c r="AV2733" i="1"/>
  <c r="AV3877" i="1"/>
  <c r="AV1746" i="1"/>
  <c r="AV1135" i="1"/>
  <c r="AV764" i="1"/>
  <c r="AV3838" i="1"/>
  <c r="AV2070" i="1"/>
  <c r="AV1751" i="1"/>
  <c r="AV1305" i="1"/>
  <c r="AV38" i="1"/>
  <c r="AV5100" i="1"/>
  <c r="AV4259" i="1"/>
  <c r="AV4940" i="1"/>
  <c r="AV407" i="1"/>
  <c r="AV4262" i="1"/>
  <c r="AV5211" i="1"/>
  <c r="AV773" i="1"/>
  <c r="AV4901" i="1"/>
  <c r="AV4269" i="1"/>
  <c r="AV1464" i="1"/>
  <c r="AV3052" i="1"/>
  <c r="AV3897" i="1"/>
  <c r="AV3898" i="1"/>
  <c r="AV2068" i="1"/>
  <c r="AV1141" i="1"/>
  <c r="AV5258" i="1"/>
  <c r="AV2244" i="1"/>
  <c r="AV4464" i="1"/>
  <c r="AV4358" i="1"/>
  <c r="AV2382" i="1"/>
  <c r="AV4210" i="1"/>
  <c r="AV4112" i="1"/>
  <c r="AV3438" i="1"/>
  <c r="AV303" i="1"/>
  <c r="AV3680" i="1"/>
  <c r="AV2777" i="1"/>
  <c r="AV3918" i="1"/>
  <c r="AV1781" i="1"/>
  <c r="AV1470" i="1"/>
  <c r="AV3127" i="1"/>
  <c r="AV799" i="1"/>
  <c r="AV5273" i="1"/>
  <c r="AV3443" i="1"/>
  <c r="AV3686" i="1"/>
  <c r="AV4116" i="1"/>
  <c r="AV5193" i="1"/>
  <c r="AV5223" i="1"/>
  <c r="AV4299" i="1"/>
  <c r="AV5261" i="1"/>
  <c r="AV3368" i="1"/>
  <c r="AV4776" i="1"/>
  <c r="AV4740" i="1"/>
  <c r="AV5184" i="1"/>
  <c r="AV2454" i="1"/>
  <c r="AV2455" i="1"/>
  <c r="AV54" i="1"/>
  <c r="AV1480" i="1"/>
  <c r="AV556" i="1"/>
  <c r="AV1078" i="1"/>
  <c r="AV4708" i="1"/>
  <c r="AV4745" i="1"/>
  <c r="AV1484" i="1"/>
  <c r="AV1711" i="1"/>
  <c r="AV1729" i="1"/>
  <c r="AV4752" i="1"/>
  <c r="AV3456" i="1"/>
  <c r="AV3935" i="1"/>
  <c r="AV3949" i="1"/>
  <c r="AV828" i="1"/>
  <c r="AV1100" i="1"/>
  <c r="AV2705" i="1"/>
  <c r="AV475" i="1"/>
  <c r="AV4148" i="1"/>
  <c r="AV1713" i="1"/>
  <c r="AV4150" i="1"/>
  <c r="AV1450" i="1"/>
  <c r="AV1825" i="1"/>
  <c r="AV2685" i="1"/>
  <c r="AV2072" i="1"/>
  <c r="AV1618" i="1"/>
  <c r="AV482" i="1"/>
  <c r="AV1830" i="1"/>
  <c r="AV853" i="1"/>
  <c r="AV4778" i="1"/>
  <c r="AV2826" i="1"/>
  <c r="AV1606" i="1"/>
  <c r="AV4408" i="1"/>
  <c r="AV2828" i="1"/>
  <c r="AV4801" i="1"/>
  <c r="AV713" i="1"/>
  <c r="AV2381" i="1"/>
  <c r="AV3964" i="1"/>
  <c r="AV5181" i="1"/>
  <c r="AV3974" i="1"/>
  <c r="AV870" i="1"/>
  <c r="AV170" i="1"/>
  <c r="AV1411" i="1"/>
  <c r="AV2204" i="1"/>
  <c r="AV873" i="1"/>
  <c r="AV508" i="1"/>
  <c r="AV2526" i="1"/>
  <c r="AV877" i="1"/>
  <c r="AV879" i="1"/>
  <c r="AV880" i="1"/>
  <c r="AV882" i="1"/>
  <c r="AV3268" i="1"/>
  <c r="AV4347" i="1"/>
  <c r="AV3749" i="1"/>
  <c r="AV1044" i="1"/>
  <c r="AV2529" i="1"/>
  <c r="AV3227" i="1"/>
  <c r="AV4957" i="1"/>
  <c r="AV887" i="1"/>
  <c r="AV3519" i="1"/>
  <c r="AV4386" i="1"/>
  <c r="AV3983" i="1"/>
  <c r="AV3585" i="1"/>
  <c r="AV3240" i="1"/>
  <c r="AV1102" i="1"/>
  <c r="AV2550" i="1"/>
  <c r="AV3304" i="1"/>
  <c r="AV2384" i="1"/>
  <c r="AV1957" i="1"/>
  <c r="AV2251" i="1"/>
  <c r="AV300" i="1"/>
  <c r="AV1799" i="1"/>
  <c r="AV1404" i="1"/>
  <c r="AV3801" i="1"/>
  <c r="AV1589" i="1"/>
  <c r="AV2986" i="1"/>
  <c r="AV1268" i="1"/>
  <c r="AV3363" i="1"/>
  <c r="AV1405" i="1"/>
  <c r="AV299" i="1"/>
  <c r="AV546" i="1"/>
  <c r="AV2247" i="1"/>
  <c r="AV1909" i="1"/>
  <c r="AV4782" i="1"/>
  <c r="AV2712" i="1"/>
  <c r="AV1403" i="1"/>
  <c r="AV2578" i="1"/>
  <c r="AV162" i="1"/>
  <c r="AV3603" i="1"/>
  <c r="AV2676" i="1"/>
  <c r="AV2930" i="1"/>
  <c r="AV2531" i="1"/>
  <c r="AV2233" i="1"/>
  <c r="AV1978" i="1"/>
  <c r="AV2903" i="1"/>
  <c r="AV1133" i="1"/>
  <c r="AV950" i="1"/>
  <c r="AV3816" i="1"/>
  <c r="AV2066" i="1"/>
  <c r="AV2879" i="1"/>
  <c r="AV928" i="1"/>
  <c r="AV2937" i="1"/>
  <c r="AV2649" i="1"/>
  <c r="AV4777" i="1"/>
  <c r="AV3293" i="1"/>
  <c r="AV2263" i="1"/>
  <c r="AV1353" i="1"/>
  <c r="AV2609" i="1"/>
  <c r="AV2536" i="1"/>
  <c r="AV4051" i="1"/>
  <c r="AV159" i="1"/>
  <c r="AV3274" i="1"/>
  <c r="AV3789" i="1"/>
  <c r="AV3952" i="1"/>
  <c r="AV4195" i="1"/>
  <c r="AV207" i="1"/>
  <c r="AV4133" i="1"/>
  <c r="AV4200" i="1"/>
  <c r="AV2288" i="1"/>
  <c r="AV2977" i="1"/>
  <c r="AV1309" i="1"/>
  <c r="AV1638" i="1"/>
  <c r="AV1846" i="1"/>
  <c r="AV1324" i="1"/>
  <c r="AV2258" i="1"/>
  <c r="AV1553" i="1"/>
  <c r="AV4020" i="1"/>
  <c r="AV179" i="1"/>
  <c r="AV3294" i="1"/>
  <c r="AV4021" i="1"/>
  <c r="AV1971" i="1"/>
  <c r="AV580" i="1"/>
  <c r="AV979" i="1"/>
  <c r="AV2906" i="1"/>
  <c r="AV1982" i="1"/>
  <c r="AV2990" i="1"/>
  <c r="AV304" i="1"/>
  <c r="AV189" i="1"/>
  <c r="AV940" i="1"/>
  <c r="AV2562" i="1"/>
  <c r="AV1408" i="1"/>
  <c r="AV2639" i="1"/>
  <c r="AV1953" i="1"/>
  <c r="AV3008" i="1"/>
  <c r="AV4030" i="1"/>
  <c r="AV627" i="1"/>
  <c r="AV628" i="1"/>
  <c r="AV4413" i="1"/>
  <c r="AV1104" i="1"/>
  <c r="AV2324" i="1"/>
  <c r="AV5300" i="1"/>
  <c r="AV2063" i="1"/>
  <c r="AV1103" i="1"/>
  <c r="AV2651" i="1"/>
  <c r="AV2326" i="1"/>
  <c r="AV3009" i="1"/>
  <c r="AV3317" i="1"/>
  <c r="AV3813" i="1"/>
  <c r="AV3848" i="1"/>
  <c r="AV108" i="1" l="1"/>
  <c r="AV3346" i="1"/>
  <c r="AV2924" i="1"/>
  <c r="AV3524" i="1"/>
  <c r="AV3737" i="1"/>
  <c r="AV2923" i="1"/>
  <c r="AV3734" i="1"/>
  <c r="AV3732" i="1"/>
  <c r="AV2503" i="1"/>
  <c r="AV1737" i="1"/>
  <c r="AV3479" i="1"/>
  <c r="AV829" i="1"/>
  <c r="AV5290" i="1"/>
  <c r="AV542" i="1"/>
  <c r="AV754" i="1"/>
  <c r="AV1881" i="1"/>
  <c r="AV1730" i="1"/>
  <c r="AV2798" i="1"/>
  <c r="AV3700" i="1"/>
  <c r="AV4110" i="1"/>
  <c r="AV2120" i="1"/>
  <c r="AV794" i="1"/>
  <c r="AV4292" i="1"/>
  <c r="AV5213" i="1"/>
  <c r="AV2764" i="1"/>
  <c r="AV1773" i="1"/>
  <c r="AV3654" i="1"/>
  <c r="AV4221" i="1"/>
  <c r="AV1594" i="1"/>
  <c r="AV620" i="1"/>
  <c r="AV3253" i="1"/>
  <c r="AV1652" i="1"/>
  <c r="AV2363" i="1"/>
  <c r="AV1308" i="1"/>
  <c r="AV596" i="1"/>
  <c r="AV4004" i="1"/>
  <c r="AV4182" i="1"/>
  <c r="AV946" i="1"/>
  <c r="AV2568" i="1"/>
  <c r="AV1886" i="1"/>
  <c r="AV2548" i="1"/>
  <c r="AV2513" i="1"/>
  <c r="AV2193" i="1"/>
  <c r="AV991" i="1"/>
  <c r="AV2615" i="1"/>
  <c r="AV1627" i="1"/>
  <c r="AV4382" i="1"/>
  <c r="AV3536" i="1"/>
  <c r="AV569" i="1"/>
  <c r="AV3601" i="1"/>
  <c r="AV4008" i="1"/>
  <c r="AV2283" i="1"/>
  <c r="AV130" i="1"/>
  <c r="AV3302" i="1"/>
  <c r="AV161" i="1"/>
  <c r="AV2664" i="1"/>
  <c r="AV3592" i="1"/>
  <c r="AV3313" i="1"/>
  <c r="AV623" i="1"/>
  <c r="AV1661" i="1"/>
  <c r="AV2969" i="1"/>
  <c r="AV2993" i="1"/>
  <c r="AV1716" i="1"/>
  <c r="AV1902" i="1"/>
  <c r="AV2370" i="1"/>
  <c r="AV2304" i="1"/>
  <c r="AV4786" i="1"/>
  <c r="AV1307" i="1"/>
  <c r="AV1188" i="1"/>
  <c r="AV2029" i="1"/>
  <c r="AV548" i="1"/>
  <c r="AV3560" i="1"/>
  <c r="AV2959" i="1"/>
  <c r="AV3555" i="1"/>
  <c r="AV4686" i="1"/>
  <c r="AV2925" i="1"/>
  <c r="AV3761" i="1"/>
  <c r="AV2229" i="1"/>
  <c r="AV525" i="1"/>
  <c r="AV4356" i="1"/>
  <c r="AV2976" i="1"/>
  <c r="AV3273" i="1"/>
  <c r="AV496" i="1"/>
  <c r="AV920" i="1"/>
  <c r="AV985" i="1"/>
  <c r="AV260" i="1"/>
  <c r="AV4785" i="1"/>
  <c r="AV956" i="1"/>
  <c r="AV3608" i="1"/>
  <c r="AV1871" i="1"/>
  <c r="AV2625" i="1"/>
  <c r="AV2466" i="1"/>
  <c r="AV1651" i="1"/>
  <c r="AV4683" i="1"/>
  <c r="AV2913" i="1"/>
  <c r="AV2595" i="1"/>
  <c r="AV2987" i="1"/>
  <c r="AV3953" i="1"/>
  <c r="AV2305" i="1"/>
  <c r="AV4012" i="1"/>
  <c r="AV2582" i="1"/>
  <c r="AV2362" i="1"/>
  <c r="AV5090" i="1"/>
  <c r="AV2908" i="1"/>
  <c r="AV835" i="1"/>
  <c r="AV96" i="1"/>
  <c r="AV3170" i="1"/>
  <c r="AV2592" i="1"/>
  <c r="AV2848" i="1"/>
  <c r="AV1537" i="1"/>
  <c r="AV3190" i="1"/>
  <c r="AV859" i="1"/>
  <c r="AV3733" i="1"/>
  <c r="AV2506" i="1"/>
  <c r="AV5137" i="1"/>
  <c r="AV855" i="1"/>
  <c r="AV3173" i="1"/>
  <c r="AV91" i="1"/>
  <c r="AV4647" i="1"/>
  <c r="AV4146" i="1"/>
  <c r="AV4336" i="1"/>
  <c r="AV4315" i="1"/>
  <c r="AV466" i="1"/>
  <c r="AV5076" i="1"/>
  <c r="AV2801" i="1"/>
  <c r="AV2470" i="1"/>
  <c r="AV3504" i="1"/>
  <c r="AV5060" i="1"/>
  <c r="AV3697" i="1"/>
  <c r="AV1798" i="1"/>
  <c r="AV4478" i="1"/>
  <c r="AV5218" i="1"/>
  <c r="AV5065" i="1"/>
  <c r="AV1183" i="1"/>
  <c r="AV3452" i="1"/>
  <c r="AV4124" i="1"/>
  <c r="AV453" i="1"/>
  <c r="AV5254" i="1"/>
  <c r="AV3921" i="1"/>
  <c r="AV800" i="1"/>
  <c r="AV2447" i="1"/>
  <c r="AV5272" i="1"/>
  <c r="AV4293" i="1"/>
  <c r="AV1775" i="1"/>
  <c r="AV3910" i="1"/>
  <c r="AV2116" i="1"/>
  <c r="AV4103" i="1"/>
  <c r="AV3110" i="1"/>
  <c r="AV1125" i="1"/>
  <c r="AV4460" i="1"/>
  <c r="AV4457" i="1"/>
  <c r="AV62" i="1"/>
  <c r="AV3892" i="1"/>
  <c r="AV1518" i="1"/>
  <c r="AV1149" i="1"/>
  <c r="AV4729" i="1"/>
  <c r="AV4260" i="1"/>
  <c r="AV3090" i="1"/>
  <c r="AV823" i="1"/>
  <c r="AV4623" i="1"/>
  <c r="AV5053" i="1"/>
  <c r="AV1747" i="1"/>
  <c r="AV4436" i="1"/>
  <c r="AV3874" i="1"/>
  <c r="AV3393" i="1"/>
  <c r="AV4306" i="1"/>
  <c r="AV5241" i="1"/>
  <c r="AV4966" i="1"/>
  <c r="AV4814" i="1"/>
  <c r="AV2403" i="1"/>
  <c r="AV3904" i="1"/>
  <c r="AV4278" i="1"/>
  <c r="AV5182" i="1"/>
  <c r="AV3856" i="1"/>
  <c r="AV3855" i="1"/>
  <c r="AV533" i="1"/>
  <c r="AV4631" i="1"/>
  <c r="AV2576" i="1"/>
  <c r="AV1958" i="1"/>
  <c r="AV196" i="1"/>
  <c r="AV3248" i="1"/>
  <c r="AV4176" i="1"/>
  <c r="AV5085" i="1"/>
  <c r="AV1888" i="1"/>
  <c r="AV4507" i="1"/>
  <c r="AV3529" i="1"/>
  <c r="AV526" i="1"/>
  <c r="AV1255" i="1"/>
  <c r="AV3239" i="1"/>
  <c r="AV1870" i="1"/>
  <c r="AV3985" i="1"/>
  <c r="AV1562" i="1"/>
  <c r="AV1242" i="1"/>
  <c r="AV1559" i="1"/>
  <c r="AV3216" i="1"/>
  <c r="AV3746" i="1"/>
  <c r="AV2199" i="1"/>
  <c r="AV100" i="1"/>
  <c r="AV1543" i="1"/>
  <c r="AV1855" i="1"/>
  <c r="AV573" i="1"/>
  <c r="AV977" i="1"/>
  <c r="AV4351" i="1"/>
  <c r="AV943" i="1"/>
  <c r="AV3187" i="1"/>
  <c r="AV1530" i="1"/>
  <c r="AV1525" i="1"/>
  <c r="AV2834" i="1"/>
  <c r="AV844" i="1"/>
  <c r="AV2814" i="1"/>
  <c r="AV4764" i="1"/>
  <c r="AV4117" i="1"/>
  <c r="AV4335" i="1"/>
  <c r="AV4166" i="1"/>
  <c r="AV3465" i="1"/>
  <c r="AV4952" i="1"/>
  <c r="AV2476" i="1"/>
  <c r="AV4941" i="1"/>
  <c r="AV4135" i="1"/>
  <c r="AV5289" i="1"/>
  <c r="AV2746" i="1"/>
  <c r="AV3726" i="1"/>
  <c r="AV4909" i="1"/>
  <c r="AV5074" i="1"/>
  <c r="AV4937" i="1"/>
  <c r="AV5066" i="1"/>
  <c r="AV3136" i="1"/>
  <c r="AV4311" i="1"/>
  <c r="AV3134" i="1"/>
  <c r="AV2791" i="1"/>
  <c r="AV2138" i="1"/>
  <c r="AV4990" i="1"/>
  <c r="AV4741" i="1"/>
  <c r="AV1475" i="1"/>
  <c r="AV4844" i="1"/>
  <c r="AV4987" i="1"/>
  <c r="AV4613" i="1"/>
  <c r="AV3759" i="1"/>
  <c r="AV2121" i="1"/>
  <c r="AV3913" i="1"/>
  <c r="AV4835" i="1"/>
  <c r="AV3909" i="1"/>
  <c r="AV3884" i="1"/>
  <c r="AV3427" i="1"/>
  <c r="AV5117" i="1"/>
  <c r="AV2760" i="1"/>
  <c r="AV790" i="1"/>
  <c r="AV4462" i="1"/>
  <c r="AV3667" i="1"/>
  <c r="AV3881" i="1"/>
  <c r="AV2427" i="1"/>
  <c r="AV2425" i="1"/>
  <c r="AV3095" i="1"/>
  <c r="AV4448" i="1"/>
  <c r="AV4087" i="1"/>
  <c r="AV4357" i="1"/>
  <c r="AV1756" i="1"/>
  <c r="AV5283" i="1"/>
  <c r="AV4724" i="1"/>
  <c r="AV2110" i="1"/>
  <c r="AV2665" i="1"/>
  <c r="AV2333" i="1"/>
  <c r="AV2933" i="1"/>
  <c r="AV2259" i="1"/>
  <c r="AV4193" i="1"/>
  <c r="AV377" i="1"/>
  <c r="AV1278" i="1"/>
  <c r="AV1592" i="1"/>
  <c r="AV3612" i="1"/>
  <c r="AV418" i="1"/>
  <c r="AV2574" i="1"/>
  <c r="AV3528" i="1"/>
  <c r="AV3525" i="1"/>
  <c r="AV5234" i="1"/>
  <c r="AV4879" i="1"/>
  <c r="AV81" i="1"/>
  <c r="AV518" i="1"/>
  <c r="AV885" i="1"/>
  <c r="AV517" i="1"/>
  <c r="AV2210" i="1"/>
  <c r="AV3224" i="1"/>
  <c r="AV527" i="1"/>
  <c r="AV574" i="1"/>
  <c r="AV1234" i="1"/>
  <c r="AV4500" i="1"/>
  <c r="AV2517" i="1"/>
  <c r="AV1536" i="1"/>
  <c r="AV1844" i="1"/>
  <c r="AV3188" i="1"/>
  <c r="AV2837" i="1"/>
  <c r="AV3444" i="1"/>
  <c r="AV3719" i="1"/>
  <c r="AV1201" i="1"/>
  <c r="AV5132" i="1"/>
  <c r="AV1498" i="1"/>
  <c r="AV4329" i="1"/>
  <c r="AV3462" i="1"/>
  <c r="AV1496" i="1"/>
  <c r="AV3149" i="1"/>
  <c r="AV2085" i="1"/>
  <c r="AV1520" i="1"/>
  <c r="AV3459" i="1"/>
  <c r="AV468" i="1"/>
  <c r="AV4754" i="1"/>
  <c r="AV5069" i="1"/>
  <c r="AV3142" i="1"/>
  <c r="AV2149" i="1"/>
  <c r="AV3931" i="1"/>
  <c r="AV4851" i="1"/>
  <c r="AV4947" i="1"/>
  <c r="AV1918" i="1"/>
  <c r="AV4611" i="1"/>
  <c r="AV2767" i="1"/>
  <c r="AV5116" i="1"/>
  <c r="AV3111" i="1"/>
  <c r="AV1772" i="1"/>
  <c r="AV3670" i="1"/>
  <c r="AV2434" i="1"/>
  <c r="AV4601" i="1"/>
  <c r="AV1765" i="1"/>
  <c r="AV4594" i="1"/>
  <c r="AV2099" i="1"/>
  <c r="AV3098" i="1"/>
  <c r="AV4452" i="1"/>
  <c r="AV4446" i="1"/>
  <c r="AV3940" i="1"/>
  <c r="AV3887" i="1"/>
  <c r="AV4726" i="1"/>
  <c r="AV3776" i="1"/>
  <c r="AV1462" i="1"/>
  <c r="AV4079" i="1"/>
  <c r="AV4587" i="1"/>
  <c r="AV2091" i="1"/>
  <c r="AV3646" i="1"/>
  <c r="AV5307" i="1"/>
  <c r="AV4153" i="1"/>
  <c r="AV3084" i="1"/>
  <c r="AV2721" i="1"/>
  <c r="AV4572" i="1"/>
  <c r="AV5058" i="1"/>
  <c r="AV4515" i="1"/>
  <c r="AV4006" i="1"/>
  <c r="AV4013" i="1"/>
  <c r="AV302" i="1"/>
  <c r="AV1588" i="1"/>
  <c r="AV4976" i="1"/>
  <c r="AV831" i="1"/>
  <c r="AV1099" i="1"/>
  <c r="AV4131" i="1"/>
  <c r="AV3054" i="1"/>
  <c r="AV2637" i="1"/>
  <c r="AV1407" i="1"/>
  <c r="AV2739" i="1"/>
  <c r="AV3319" i="1"/>
  <c r="AV1644" i="1"/>
  <c r="AV5150" i="1"/>
  <c r="AV2266" i="1"/>
  <c r="AV929" i="1"/>
  <c r="AV4914" i="1"/>
  <c r="AV1779" i="1"/>
  <c r="AV3441" i="1"/>
  <c r="AV2306" i="1"/>
  <c r="AV3751" i="1"/>
  <c r="AV3163" i="1"/>
  <c r="AV448" i="1"/>
  <c r="AV3619" i="1"/>
  <c r="AV5281" i="1"/>
  <c r="AV4226" i="1"/>
  <c r="AV3815" i="1"/>
  <c r="AV2081" i="1"/>
  <c r="AV1077" i="1"/>
  <c r="AV4948" i="1"/>
  <c r="AV4526" i="1"/>
  <c r="AV2169" i="1"/>
  <c r="AV3157" i="1"/>
  <c r="AV5019" i="1"/>
  <c r="AV4095" i="1"/>
  <c r="AV2475" i="1"/>
  <c r="AV2619" i="1"/>
  <c r="AV3727" i="1"/>
  <c r="AV2218" i="1"/>
  <c r="AV2946" i="1"/>
  <c r="AV4521" i="1"/>
  <c r="AV4239" i="1"/>
  <c r="AV4685" i="1"/>
  <c r="AV1230" i="1"/>
  <c r="AV4677" i="1"/>
  <c r="AV2545" i="1"/>
  <c r="AV622" i="1"/>
  <c r="AV2864" i="1"/>
  <c r="AV2280" i="1"/>
  <c r="AV4864" i="1"/>
  <c r="AV1281" i="1"/>
  <c r="AV3635" i="1"/>
  <c r="AV2799" i="1"/>
  <c r="AV3309" i="1"/>
  <c r="AV1590" i="1"/>
  <c r="AV52" i="1"/>
  <c r="AV3044" i="1"/>
  <c r="AV1293" i="1"/>
  <c r="AV3075" i="1"/>
  <c r="AV297" i="1"/>
  <c r="AV2102" i="1"/>
  <c r="AV3164" i="1"/>
  <c r="AV1885" i="1"/>
  <c r="AV1087" i="1"/>
  <c r="AV3664" i="1"/>
  <c r="AV5111" i="1"/>
  <c r="AV1549" i="1"/>
  <c r="AV405" i="1"/>
  <c r="AV1868" i="1"/>
  <c r="AV5133" i="1"/>
  <c r="AV1989" i="1"/>
  <c r="AV1073" i="1"/>
  <c r="AV79" i="1"/>
  <c r="AV635" i="1"/>
  <c r="AV13" i="1"/>
  <c r="AV2730" i="1"/>
  <c r="AV3571" i="1"/>
  <c r="AV1692" i="1"/>
  <c r="AV30" i="1"/>
  <c r="AV973" i="1"/>
  <c r="AV2754" i="1"/>
  <c r="AV442" i="1"/>
  <c r="AV2282" i="1"/>
  <c r="AV386" i="1"/>
  <c r="AV2086" i="1"/>
  <c r="AV3442" i="1"/>
  <c r="AV4201" i="1"/>
  <c r="AV1677" i="1"/>
  <c r="AV1289" i="1"/>
  <c r="AV1986" i="1"/>
  <c r="AV1398" i="1"/>
  <c r="AV760" i="1"/>
  <c r="AV2108" i="1"/>
  <c r="AV4503" i="1"/>
  <c r="AV137" i="1"/>
  <c r="AV1771" i="1"/>
  <c r="AV1558" i="1"/>
  <c r="AV3150" i="1"/>
  <c r="AV1165" i="1"/>
  <c r="AV2583" i="1"/>
  <c r="AV4877" i="1"/>
  <c r="AV2291" i="1"/>
  <c r="AV4396" i="1"/>
  <c r="AV2706" i="1"/>
  <c r="AV5296" i="1"/>
  <c r="AV3066" i="1"/>
  <c r="AV4266" i="1"/>
  <c r="AV3067" i="1"/>
  <c r="AV5145" i="1"/>
  <c r="AV896" i="1"/>
  <c r="AV1683" i="1"/>
  <c r="AV5173" i="1"/>
  <c r="AV899" i="1"/>
  <c r="AV5175" i="1"/>
  <c r="AV186" i="1"/>
  <c r="AV4755" i="1"/>
  <c r="AV1663" i="1"/>
  <c r="AV3269" i="1"/>
  <c r="AV3879" i="1"/>
  <c r="AV3769" i="1"/>
  <c r="AV3281" i="1"/>
  <c r="AV5119" i="1"/>
  <c r="AV5217" i="1"/>
  <c r="AV3114" i="1"/>
  <c r="AV4071" i="1"/>
  <c r="AV4405" i="1"/>
  <c r="AV911" i="1"/>
  <c r="AV2843" i="1"/>
  <c r="AV1270" i="1"/>
  <c r="AV109" i="1"/>
  <c r="AV470" i="1"/>
  <c r="AV2965" i="1"/>
  <c r="AV1714" i="1"/>
  <c r="AV2104" i="1"/>
  <c r="AV3673" i="1"/>
  <c r="AV4612" i="1"/>
  <c r="AV4102" i="1"/>
  <c r="AV4871" i="1"/>
  <c r="AV2109" i="1"/>
  <c r="AV4866" i="1"/>
  <c r="AV4256" i="1"/>
  <c r="AV5270" i="1"/>
  <c r="AV2528" i="1"/>
  <c r="AV875" i="1"/>
  <c r="AV3980" i="1"/>
  <c r="AV5097" i="1"/>
  <c r="AV3865" i="1"/>
  <c r="AV4297" i="1"/>
  <c r="AV4122" i="1"/>
  <c r="AV1854" i="1"/>
  <c r="AV2414" i="1"/>
  <c r="AV3860" i="1"/>
  <c r="AV1883" i="1"/>
  <c r="AV4053" i="1"/>
  <c r="AV3261" i="1"/>
  <c r="AV2451" i="1"/>
  <c r="AV3681" i="1"/>
  <c r="AV4577" i="1"/>
  <c r="AV2201" i="1"/>
  <c r="AV1944" i="1"/>
  <c r="AV4484" i="1"/>
  <c r="AV5264" i="1"/>
  <c r="AV3364" i="1"/>
  <c r="AV4660" i="1"/>
  <c r="AV3989" i="1"/>
  <c r="AV3739" i="1"/>
  <c r="AV3545" i="1"/>
  <c r="AV4254" i="1"/>
  <c r="AV1561" i="1"/>
  <c r="AV4001" i="1"/>
  <c r="AV4857" i="1"/>
  <c r="AV4658" i="1"/>
  <c r="AV1635" i="1"/>
  <c r="AV3747" i="1"/>
  <c r="AV3692" i="1"/>
  <c r="AV2901" i="1"/>
  <c r="AV5204" i="1"/>
  <c r="AV3975" i="1"/>
  <c r="AV637" i="1"/>
  <c r="AV2964" i="1"/>
  <c r="AV4992" i="1"/>
  <c r="AV2126" i="1"/>
  <c r="AV451" i="1"/>
  <c r="AV4263" i="1"/>
  <c r="AV952" i="1"/>
  <c r="AV4680" i="1"/>
  <c r="AV1880" i="1"/>
  <c r="AV269" i="1"/>
  <c r="AV5059" i="1"/>
  <c r="AV2790" i="1"/>
  <c r="AV3091" i="1"/>
  <c r="AV967" i="1"/>
  <c r="AV3040" i="1"/>
  <c r="AV4842" i="1"/>
  <c r="AV2174" i="1"/>
  <c r="AV2539" i="1"/>
  <c r="AV1691" i="1"/>
  <c r="AV3394" i="1"/>
  <c r="AV1283" i="1"/>
  <c r="AV4156" i="1"/>
  <c r="AV1728" i="1"/>
  <c r="AV748" i="1"/>
  <c r="AV1591" i="1"/>
  <c r="AV2231" i="1"/>
  <c r="AV824" i="1"/>
  <c r="AV1138" i="1"/>
  <c r="AV3027" i="1"/>
  <c r="AV247" i="1"/>
  <c r="AV2512" i="1"/>
  <c r="AV2677" i="1"/>
  <c r="AV2600" i="1"/>
  <c r="AV4896" i="1"/>
  <c r="AV3777" i="1"/>
  <c r="AV2257" i="1"/>
  <c r="AV393" i="1"/>
  <c r="AV3503" i="1"/>
  <c r="AV5157" i="1"/>
  <c r="AV3614" i="1"/>
  <c r="AV2412" i="1"/>
  <c r="AV29" i="1"/>
  <c r="AV2243" i="1"/>
  <c r="AV755" i="1"/>
  <c r="AV2880" i="1"/>
  <c r="AV1804" i="1"/>
  <c r="AV3085" i="1"/>
  <c r="AV1985" i="1"/>
  <c r="AV3638" i="1"/>
  <c r="AV5021" i="1"/>
  <c r="AV2317" i="1"/>
  <c r="AV3875" i="1"/>
  <c r="AV804" i="1"/>
  <c r="AV1153" i="1"/>
  <c r="AV4925" i="1"/>
  <c r="AV3628" i="1"/>
  <c r="AV492" i="1"/>
  <c r="AV66" i="1"/>
  <c r="AV5314" i="1"/>
  <c r="AV1696" i="1"/>
  <c r="AV3233" i="1"/>
  <c r="AV4657" i="1"/>
  <c r="AV456" i="1"/>
  <c r="AV4181" i="1"/>
  <c r="AV982" i="1"/>
  <c r="AV4395" i="1"/>
  <c r="AV4265" i="1"/>
  <c r="AV2492" i="1"/>
  <c r="AV2772" i="1"/>
  <c r="AV1482" i="1"/>
  <c r="AV4097" i="1"/>
  <c r="AV3083" i="1"/>
  <c r="AV2554" i="1"/>
  <c r="AV5265" i="1"/>
  <c r="AV394" i="1"/>
  <c r="AV2285" i="1"/>
  <c r="AV2998" i="1"/>
  <c r="AV1842" i="1"/>
  <c r="AV4531" i="1"/>
  <c r="AV2253" i="1"/>
  <c r="AV2216" i="1"/>
  <c r="AV132" i="1"/>
  <c r="AV4949" i="1"/>
  <c r="AV5020" i="1"/>
  <c r="AV408" i="1"/>
  <c r="AV2519" i="1"/>
  <c r="AV4591" i="1"/>
  <c r="AV3655" i="1"/>
  <c r="AV2153" i="1"/>
  <c r="AV3074" i="1"/>
  <c r="AV1326" i="1"/>
  <c r="AV4132" i="1"/>
  <c r="AV5016" i="1"/>
  <c r="AV4412" i="1"/>
  <c r="AV3784" i="1"/>
  <c r="AV2093" i="1"/>
  <c r="AV2606" i="1"/>
  <c r="AV1081" i="1"/>
  <c r="AV2250" i="1"/>
  <c r="AV3656" i="1"/>
  <c r="AV5089" i="1"/>
  <c r="AV4497" i="1"/>
  <c r="AV2958" i="1"/>
  <c r="AV2555" i="1"/>
  <c r="AV4267" i="1"/>
  <c r="AV1384" i="1"/>
  <c r="AV2720" i="1"/>
  <c r="AV2364" i="1"/>
  <c r="AV3849" i="1"/>
  <c r="AV2749" i="1"/>
  <c r="AV778" i="1"/>
  <c r="AV4598" i="1"/>
  <c r="AV3171" i="1"/>
  <c r="AV2031" i="1"/>
  <c r="AV598" i="1"/>
  <c r="AV398" i="1"/>
  <c r="AV4453" i="1"/>
  <c r="AV765" i="1"/>
  <c r="AV4807" i="1"/>
  <c r="AV193" i="1"/>
  <c r="AV842" i="1"/>
  <c r="AV1649" i="1"/>
  <c r="AV4281" i="1"/>
  <c r="AV404" i="1"/>
  <c r="AV3457" i="1"/>
  <c r="AV3895" i="1"/>
  <c r="AV660" i="1"/>
  <c r="AV1726" i="1"/>
  <c r="AV987" i="1"/>
  <c r="AV3249" i="1"/>
  <c r="AV1152" i="1"/>
  <c r="AV3194" i="1"/>
  <c r="AV2155" i="1"/>
  <c r="AV2045" i="1"/>
  <c r="AV812" i="1"/>
  <c r="AV4622" i="1"/>
  <c r="AV1489" i="1"/>
  <c r="AV4847" i="1"/>
  <c r="AV2443" i="1"/>
  <c r="AV2441" i="1"/>
  <c r="AV4139" i="1"/>
  <c r="AV4178" i="1"/>
  <c r="AV2763" i="1"/>
  <c r="AV3031" i="1"/>
  <c r="AV5062" i="1"/>
  <c r="AV4654" i="1"/>
  <c r="AV5044" i="1"/>
  <c r="AV2463" i="1"/>
  <c r="AV923" i="1"/>
  <c r="AV663" i="1"/>
  <c r="AV3014" i="1"/>
  <c r="AV3965" i="1"/>
  <c r="AV4202" i="1"/>
  <c r="AV4044" i="1"/>
  <c r="AV459" i="1"/>
  <c r="AV4539" i="1"/>
  <c r="AV1864" i="1"/>
  <c r="AV2822" i="1"/>
  <c r="AV2793" i="1"/>
  <c r="AV4670" i="1"/>
  <c r="AV3510" i="1"/>
  <c r="AV3890" i="1"/>
  <c r="AV3590" i="1"/>
  <c r="AV157" i="1"/>
  <c r="AV4667" i="1"/>
  <c r="AV4179" i="1"/>
  <c r="AV5189" i="1"/>
  <c r="AV5212" i="1"/>
  <c r="AV941" i="1"/>
  <c r="AV2331" i="1"/>
  <c r="AV4840" i="1"/>
  <c r="AV4590" i="1"/>
  <c r="AV4784" i="1"/>
  <c r="AV5172" i="1"/>
  <c r="AV2339" i="1"/>
  <c r="AV1177" i="1"/>
  <c r="AV2683" i="1"/>
  <c r="AV2792" i="1"/>
  <c r="AV487" i="1"/>
  <c r="AV476" i="1"/>
  <c r="AV5154" i="1"/>
  <c r="AV390" i="1"/>
  <c r="AV2023" i="1"/>
  <c r="AV1585" i="1"/>
  <c r="AV3672" i="1"/>
  <c r="AV1195" i="1"/>
  <c r="AV4998" i="1"/>
  <c r="AV2839" i="1"/>
  <c r="AV90" i="1"/>
  <c r="AV2389" i="1"/>
  <c r="AV5026" i="1"/>
  <c r="AV944" i="1"/>
  <c r="AV1238" i="1"/>
  <c r="AV5277" i="1"/>
  <c r="AV1750" i="1"/>
  <c r="AV3314" i="1"/>
  <c r="AV3199" i="1"/>
  <c r="AV1229" i="1"/>
  <c r="AV4466" i="1"/>
  <c r="AV3941" i="1"/>
  <c r="AV5159" i="1"/>
  <c r="AV55" i="1"/>
  <c r="AV4808" i="1"/>
  <c r="AV4088" i="1"/>
  <c r="AV2183" i="1"/>
  <c r="AV150" i="1"/>
  <c r="AV2980" i="1"/>
  <c r="AV2295" i="1"/>
  <c r="AV3380" i="1"/>
  <c r="AV4664" i="1"/>
  <c r="AV4433" i="1"/>
  <c r="AV4704" i="1"/>
  <c r="AV2857" i="1"/>
  <c r="AV4359" i="1"/>
  <c r="AV427" i="1"/>
  <c r="AV3756" i="1"/>
  <c r="AV1673" i="1"/>
  <c r="AV4836" i="1"/>
  <c r="AV509" i="1"/>
  <c r="AV3509" i="1"/>
  <c r="AV1344" i="1"/>
  <c r="AV2948" i="1"/>
  <c r="AV2905" i="1"/>
  <c r="AV3378" i="1"/>
  <c r="AV1813" i="1"/>
  <c r="AV2156" i="1"/>
  <c r="AV1560" i="1"/>
  <c r="AV5073" i="1"/>
  <c r="AV4597" i="1"/>
  <c r="AV589" i="1"/>
  <c r="AV4714" i="1"/>
  <c r="AV2722" i="1"/>
  <c r="AV4790" i="1"/>
  <c r="AV1323" i="1"/>
  <c r="AV1625" i="1"/>
  <c r="AV4609" i="1"/>
  <c r="AV3710" i="1"/>
  <c r="AV5134" i="1"/>
  <c r="AV1245" i="1"/>
  <c r="AV1497" i="1"/>
  <c r="AV3901" i="1"/>
  <c r="AV3487" i="1"/>
  <c r="AV4504" i="1"/>
  <c r="AV149" i="1"/>
  <c r="AV3132" i="1"/>
  <c r="AV3491" i="1"/>
  <c r="AV2978" i="1"/>
  <c r="AV2591" i="1"/>
  <c r="AV49" i="1"/>
  <c r="AV2991" i="1"/>
  <c r="AV2353" i="1"/>
  <c r="AV881" i="1"/>
  <c r="AV2910" i="1"/>
  <c r="AV3145" i="1"/>
  <c r="AV2114" i="1"/>
  <c r="AV46" i="1"/>
  <c r="AV996" i="1"/>
  <c r="AV3611" i="1"/>
  <c r="AV5023" i="1"/>
  <c r="AV4338" i="1"/>
  <c r="AV2747" i="1"/>
  <c r="AV3922" i="1"/>
  <c r="AV3267" i="1"/>
  <c r="AV1895" i="1"/>
  <c r="AV106" i="1"/>
  <c r="AV2379" i="1"/>
  <c r="AV4073" i="1"/>
  <c r="AV3539" i="1"/>
  <c r="AV2139" i="1"/>
  <c r="AV3923" i="1"/>
  <c r="AV1903" i="1"/>
  <c r="AV3112" i="1"/>
  <c r="AV1494" i="1"/>
  <c r="AV469" i="1"/>
  <c r="AV403" i="1"/>
  <c r="AV3531" i="1"/>
  <c r="AV3453" i="1"/>
  <c r="AV2601" i="1"/>
  <c r="AV4894" i="1"/>
  <c r="AV4511" i="1"/>
  <c r="AV2074" i="1"/>
  <c r="AV903" i="1"/>
  <c r="AV2012" i="1"/>
  <c r="AV1347" i="1"/>
  <c r="AV1654" i="1"/>
  <c r="AV4968" i="1"/>
  <c r="AV2311" i="1"/>
  <c r="AV2016" i="1"/>
  <c r="AV592" i="1"/>
  <c r="AV1290" i="1"/>
  <c r="AV964" i="1"/>
  <c r="AV1258" i="1"/>
  <c r="AV5055" i="1"/>
  <c r="AV5009" i="1"/>
  <c r="AV786" i="1"/>
  <c r="AV3793" i="1"/>
  <c r="AV4529" i="1"/>
  <c r="AV821" i="1"/>
  <c r="AV5158" i="1"/>
  <c r="AV830" i="1"/>
  <c r="AV4379" i="1"/>
  <c r="AV4725" i="1"/>
  <c r="AV4761" i="1"/>
  <c r="AV88" i="1"/>
  <c r="AV4000" i="1"/>
  <c r="AV725" i="1"/>
  <c r="AV1736" i="1"/>
  <c r="AV2039" i="1"/>
  <c r="AV4599" i="1"/>
  <c r="AV3392" i="1"/>
  <c r="AV2892" i="1"/>
  <c r="AV3845" i="1"/>
  <c r="AV4470" i="1"/>
  <c r="AV2249" i="1"/>
  <c r="AV3161" i="1"/>
  <c r="AV2994" i="1"/>
  <c r="AV268" i="1"/>
  <c r="AV2566" i="1"/>
  <c r="AV2963" i="1"/>
  <c r="AV3969" i="1"/>
  <c r="AV4211" i="1"/>
  <c r="AV1049" i="1"/>
  <c r="AV4736" i="1"/>
  <c r="AV4435" i="1"/>
  <c r="AV1274" i="1"/>
  <c r="AV1584" i="1"/>
  <c r="AV256" i="1"/>
  <c r="AV3690" i="1"/>
  <c r="AV463" i="1"/>
  <c r="AV160" i="1"/>
  <c r="AV781" i="1"/>
  <c r="AV4569" i="1"/>
  <c r="AV2405" i="1"/>
  <c r="AV455" i="1"/>
  <c r="AV1822" i="1"/>
  <c r="AV2947" i="1"/>
  <c r="AV3986" i="1"/>
  <c r="AV4377" i="1"/>
  <c r="AV884" i="1"/>
  <c r="AV5267" i="1"/>
  <c r="AV4930" i="1"/>
  <c r="AV2682" i="1"/>
  <c r="AV2900" i="1"/>
  <c r="AV3645" i="1"/>
  <c r="AV3405" i="1"/>
  <c r="AV3757" i="1"/>
  <c r="AV4325" i="1"/>
  <c r="AV575" i="1"/>
  <c r="AV3352" i="1"/>
  <c r="AV5010" i="1"/>
  <c r="AV2234" i="1"/>
  <c r="AV3811" i="1"/>
  <c r="AV2701" i="1"/>
  <c r="AV5041" i="1"/>
  <c r="AV4870" i="1"/>
  <c r="AV3045" i="1"/>
  <c r="AV5205" i="1"/>
  <c r="AV1303" i="1"/>
  <c r="AV1058" i="1"/>
  <c r="AV153" i="1"/>
  <c r="AV4845" i="1"/>
  <c r="AV1593" i="1"/>
  <c r="AV60" i="1"/>
  <c r="AV1797" i="1"/>
  <c r="AV2569" i="1"/>
  <c r="AV1790" i="1"/>
  <c r="AV3993" i="1"/>
  <c r="AV488" i="1"/>
  <c r="AV1228" i="1"/>
  <c r="AV2026" i="1"/>
  <c r="AV3520" i="1"/>
  <c r="AV1732" i="1"/>
  <c r="AV3723" i="1"/>
  <c r="AV1911" i="1"/>
  <c r="AV4114" i="1"/>
  <c r="AV1164" i="1"/>
  <c r="AV5123" i="1"/>
  <c r="AV1994" i="1"/>
  <c r="AV1608" i="1"/>
  <c r="AV4368" i="1"/>
  <c r="AV2136" i="1"/>
  <c r="AV2101" i="1"/>
  <c r="AV4641" i="1"/>
  <c r="AV5125" i="1"/>
  <c r="AV1972" i="1"/>
  <c r="AV75" i="1"/>
  <c r="AV1226" i="1"/>
  <c r="AV2125" i="1"/>
  <c r="AV10" i="1"/>
  <c r="AV2418" i="1"/>
  <c r="AV4268" i="1"/>
  <c r="AV1400" i="1"/>
  <c r="AV1782" i="1"/>
  <c r="AV551" i="1"/>
  <c r="AV4630" i="1"/>
  <c r="AV4445" i="1"/>
  <c r="AV957" i="1"/>
  <c r="AV673" i="1"/>
  <c r="AV1320" i="1"/>
  <c r="AV1392" i="1"/>
  <c r="AV1056" i="1"/>
  <c r="AV3544" i="1"/>
  <c r="AV4240" i="1"/>
  <c r="AV4833" i="1"/>
  <c r="AV3631" i="1"/>
  <c r="AV3786" i="1"/>
  <c r="AV4003" i="1"/>
  <c r="AV2265" i="1"/>
  <c r="AV662" i="1"/>
  <c r="AV5304" i="1"/>
  <c r="AV4895" i="1"/>
  <c r="AV1582" i="1"/>
  <c r="AV4575" i="1"/>
  <c r="AV2152" i="1"/>
  <c r="AV4199" i="1"/>
  <c r="AV4760" i="1"/>
  <c r="AV4989" i="1"/>
  <c r="AV2806" i="1"/>
  <c r="AV3485" i="1"/>
  <c r="AV5050" i="1"/>
  <c r="AV5185" i="1"/>
  <c r="AV3997" i="1"/>
  <c r="AV3934" i="1"/>
  <c r="AV397" i="1"/>
  <c r="AV493" i="1"/>
  <c r="AV1059" i="1"/>
  <c r="AV2928" i="1"/>
  <c r="AV2971" i="1"/>
  <c r="AV5103" i="1"/>
  <c r="AV594" i="1"/>
  <c r="AV3176" i="1"/>
  <c r="AV562" i="1"/>
  <c r="AV3709" i="1"/>
  <c r="AV4645" i="1"/>
  <c r="AV2580" i="1"/>
  <c r="AV2953" i="1"/>
  <c r="AV4481" i="1"/>
  <c r="AV4627" i="1"/>
  <c r="AV5030" i="1"/>
  <c r="AV2549" i="1"/>
  <c r="AV3397" i="1"/>
  <c r="AV4944" i="1"/>
  <c r="AV2165" i="1"/>
  <c r="AV2525" i="1"/>
  <c r="AV1460" i="1"/>
  <c r="AV4701" i="1"/>
  <c r="AV2973" i="1"/>
  <c r="AV3121" i="1"/>
  <c r="AV1214" i="1"/>
  <c r="AV2488" i="1"/>
  <c r="AV3259" i="1"/>
  <c r="AV118" i="1"/>
  <c r="AV4198" i="1"/>
  <c r="AV2005" i="1"/>
  <c r="AV3429" i="1"/>
  <c r="AV2449" i="1"/>
  <c r="AV2518" i="1"/>
  <c r="AV1370" i="1"/>
  <c r="AV5282" i="1"/>
  <c r="AV3232" i="1"/>
  <c r="AV2501" i="1"/>
  <c r="AV1980" i="1"/>
  <c r="AV5168" i="1"/>
  <c r="AV5036" i="1"/>
  <c r="AV4111" i="1"/>
  <c r="AV2310" i="1"/>
  <c r="AV4653" i="1"/>
  <c r="AV3658" i="1"/>
  <c r="AV5162" i="1"/>
  <c r="AV1142" i="1"/>
  <c r="AV4174" i="1"/>
  <c r="AV1240" i="1"/>
  <c r="AV1598" i="1"/>
  <c r="AV4253" i="1"/>
  <c r="AV939" i="1"/>
  <c r="AV3396" i="1"/>
  <c r="AV4307" i="1"/>
  <c r="AV2226" i="1"/>
  <c r="AV1936" i="1"/>
  <c r="AV4716" i="1"/>
  <c r="AV3230" i="1"/>
  <c r="AV152" i="1"/>
  <c r="AV4270" i="1"/>
  <c r="AV3191" i="1"/>
  <c r="AV2974" i="1"/>
  <c r="AV128" i="1"/>
  <c r="AV4742" i="1"/>
  <c r="AV4310" i="1"/>
  <c r="AV555" i="1"/>
  <c r="AV2945" i="1"/>
  <c r="AV3335" i="1"/>
  <c r="AV4765" i="1"/>
  <c r="AV1734" i="1"/>
  <c r="AV3618" i="1"/>
  <c r="AV1812" i="1"/>
  <c r="AV131" i="1"/>
  <c r="AV1607" i="1"/>
  <c r="AV3689" i="1"/>
  <c r="AV1247" i="1"/>
  <c r="AV77" i="1"/>
  <c r="AV4935" i="1"/>
  <c r="AV854" i="1"/>
  <c r="AV5297" i="1"/>
  <c r="AV458" i="1"/>
  <c r="AV309" i="1"/>
  <c r="AV3298" i="1"/>
  <c r="AV1069" i="1"/>
  <c r="AV2075" i="1"/>
  <c r="AV2909" i="1"/>
  <c r="AV5113" i="1"/>
  <c r="AV3550" i="1"/>
  <c r="AV4913" i="1"/>
  <c r="AV3891" i="1"/>
  <c r="AV472" i="1"/>
  <c r="AV3696" i="1"/>
  <c r="AV3765" i="1"/>
  <c r="AV4428" i="1"/>
  <c r="AV3179" i="1"/>
  <c r="AV4106" i="1"/>
  <c r="AV3026" i="1"/>
  <c r="AV4713" i="1"/>
  <c r="AV3978" i="1"/>
  <c r="AV2797" i="1"/>
  <c r="AV4977" i="1"/>
  <c r="AV4951" i="1"/>
  <c r="AV1454" i="1"/>
  <c r="AV1630" i="1"/>
  <c r="AV1760" i="1"/>
  <c r="AV1248" i="1"/>
  <c r="AV1463" i="1"/>
  <c r="AV494" i="1"/>
  <c r="AV1613" i="1"/>
  <c r="AV3858" i="1"/>
  <c r="AV2237" i="1"/>
  <c r="AV4696" i="1"/>
  <c r="AV1000" i="1"/>
  <c r="AV274" i="1"/>
  <c r="AV4644" i="1"/>
  <c r="AV563" i="1"/>
  <c r="AV5226" i="1"/>
  <c r="AV1088" i="1"/>
  <c r="AV125" i="1"/>
  <c r="AV961" i="1"/>
  <c r="AV3369" i="1"/>
  <c r="AV165" i="1"/>
  <c r="AV2202" i="1"/>
  <c r="AV2628" i="1"/>
  <c r="AV4619" i="1"/>
  <c r="AV4608" i="1"/>
  <c r="AV2148" i="1"/>
  <c r="AV4766" i="1"/>
  <c r="AV3387" i="1"/>
  <c r="AV3323" i="1"/>
  <c r="AV3707" i="1"/>
  <c r="AV4283" i="1"/>
  <c r="AV1645" i="1"/>
  <c r="AV912" i="1"/>
  <c r="AV4564" i="1"/>
  <c r="AV5027" i="1"/>
  <c r="AV2833" i="1"/>
  <c r="AV1267" i="1"/>
  <c r="AV1210" i="1"/>
  <c r="AV4039" i="1"/>
  <c r="AV501" i="1"/>
  <c r="AV614" i="1"/>
  <c r="AV37" i="1"/>
  <c r="AV1682" i="1"/>
  <c r="AV3329" i="1"/>
  <c r="AV134" i="1"/>
  <c r="AV1444" i="1"/>
  <c r="AV4797" i="1"/>
  <c r="AV2961" i="1"/>
  <c r="AV1186" i="1"/>
  <c r="AV2000" i="1"/>
  <c r="AV4837" i="1"/>
  <c r="AV2341" i="1"/>
  <c r="AV4893" i="1"/>
  <c r="AV1282" i="1"/>
  <c r="AV788" i="1"/>
  <c r="AV2652" i="1"/>
  <c r="AV80" i="1"/>
  <c r="AV1200" i="1"/>
  <c r="AV250" i="1"/>
  <c r="AV3439" i="1"/>
  <c r="AV2789" i="1"/>
  <c r="AV3968" i="1"/>
  <c r="AV4536" i="1"/>
  <c r="AV293" i="1"/>
  <c r="AV2348" i="1"/>
  <c r="AV5072" i="1"/>
  <c r="AV2894" i="1"/>
  <c r="AV1935" i="1"/>
  <c r="AV94" i="1"/>
  <c r="AV558" i="1"/>
  <c r="AV2479" i="1"/>
  <c r="AV1792" i="1"/>
  <c r="AV148" i="1"/>
  <c r="AV2926" i="1"/>
  <c r="AV1610" i="1"/>
  <c r="AV4167" i="1"/>
  <c r="AV2623" i="1"/>
  <c r="AV5012" i="1"/>
  <c r="AV4349" i="1"/>
  <c r="AV3467" i="1"/>
  <c r="AV3973" i="1"/>
  <c r="AV2215" i="1"/>
  <c r="AV5004" i="1"/>
  <c r="AV3211" i="1"/>
  <c r="AV2854" i="1"/>
  <c r="AV1925" i="1"/>
  <c r="AV1399" i="1"/>
  <c r="AV3526" i="1"/>
  <c r="AV2273" i="1"/>
  <c r="AV4719" i="1"/>
  <c r="AV5276" i="1"/>
  <c r="AV1167" i="1"/>
  <c r="AV3992" i="1"/>
  <c r="AV529" i="1"/>
  <c r="AV586" i="1"/>
  <c r="AV2896" i="1"/>
  <c r="AV1763" i="1"/>
  <c r="AV992" i="1"/>
  <c r="AV3958" i="1"/>
  <c r="AV4149" i="1"/>
  <c r="AV2022" i="1"/>
  <c r="AV3379" i="1"/>
  <c r="AV3148" i="1"/>
  <c r="AV4580" i="1"/>
  <c r="AV197" i="1"/>
  <c r="AV4568" i="1"/>
  <c r="AV3410" i="1"/>
  <c r="AV1483" i="1"/>
  <c r="AV416" i="1"/>
  <c r="AV649" i="1"/>
  <c r="AV228" i="1"/>
  <c r="AV1348" i="1"/>
  <c r="AV1473" i="1"/>
  <c r="AV4246" i="1"/>
  <c r="AV1042" i="1"/>
  <c r="AV3507" i="1"/>
  <c r="AV2330" i="1"/>
  <c r="AV767" i="1"/>
  <c r="AV3963" i="1"/>
  <c r="AV5070" i="1"/>
  <c r="AV3917" i="1"/>
  <c r="AV1287" i="1"/>
  <c r="AV4285" i="1"/>
  <c r="AV2235" i="1"/>
  <c r="AV4031" i="1"/>
  <c r="AV2337" i="1"/>
  <c r="AV5198" i="1"/>
  <c r="AV1927" i="1"/>
  <c r="AV173" i="1"/>
  <c r="AV4384" i="1"/>
  <c r="AV1847" i="1"/>
  <c r="AV2167" i="1"/>
  <c r="AV2717" i="1"/>
  <c r="AV1250" i="1"/>
  <c r="AV983" i="1"/>
  <c r="AV1948" i="1"/>
  <c r="AV2491" i="1"/>
  <c r="AV4958" i="1"/>
  <c r="AV2624" i="1"/>
  <c r="AV2714" i="1"/>
  <c r="AV1821" i="1"/>
  <c r="AV2988" i="1"/>
  <c r="AV1315" i="1"/>
  <c r="AV997" i="1"/>
  <c r="AV1066" i="1"/>
  <c r="AV936" i="1"/>
  <c r="AV891" i="1"/>
  <c r="AV1017" i="1"/>
  <c r="AV4519" i="1"/>
  <c r="AV5214" i="1"/>
  <c r="AV421" i="1"/>
  <c r="AV1502" i="1"/>
  <c r="AV3627" i="1"/>
  <c r="AV2783" i="1"/>
  <c r="AV3955" i="1"/>
  <c r="AV4697" i="1"/>
  <c r="AV2177" i="1"/>
  <c r="AV5161" i="1"/>
  <c r="AV4184" i="1"/>
  <c r="AV4291" i="1"/>
  <c r="AV1575" i="1"/>
  <c r="AV1668" i="1"/>
  <c r="AV2131" i="1"/>
  <c r="AV970" i="1"/>
  <c r="AV5286" i="1"/>
  <c r="AV3662" i="1"/>
  <c r="AV1157" i="1"/>
  <c r="AV3805" i="1"/>
  <c r="AV5235" i="1"/>
  <c r="AV120" i="1"/>
  <c r="AV3688" i="1"/>
  <c r="AV4767" i="1"/>
  <c r="AV2053" i="1"/>
  <c r="AV693" i="1"/>
  <c r="AV4040" i="1"/>
  <c r="AV3206" i="1"/>
  <c r="AV1808" i="1"/>
  <c r="AV4476" i="1"/>
  <c r="AV4806" i="1"/>
  <c r="AV862" i="1"/>
  <c r="AV963" i="1"/>
  <c r="AV4514" i="1"/>
  <c r="AV4192" i="1"/>
  <c r="AV2094" i="1"/>
  <c r="AV3607" i="1"/>
  <c r="AV4191" i="1"/>
  <c r="AV3679" i="1"/>
  <c r="AV3929" i="1"/>
  <c r="AV3852" i="1"/>
  <c r="AV2161" i="1"/>
  <c r="AV1082" i="1"/>
  <c r="AV2618" i="1"/>
  <c r="AV3792" i="1"/>
  <c r="AV5313" i="1"/>
  <c r="AV1648" i="1"/>
  <c r="AV4277" i="1"/>
  <c r="AV3279" i="1"/>
  <c r="AV898" i="1"/>
  <c r="AV2460" i="1"/>
  <c r="AV3143" i="1"/>
  <c r="AV930" i="1"/>
  <c r="AV2962" i="1"/>
  <c r="AV2129" i="1"/>
  <c r="AV4062" i="1"/>
  <c r="AV1376" i="1"/>
  <c r="AV1955" i="1"/>
  <c r="AV2430" i="1"/>
  <c r="AV3977" i="1"/>
  <c r="AV257" i="1"/>
  <c r="AV4607" i="1"/>
  <c r="AV4649" i="1"/>
  <c r="AV3219" i="1"/>
  <c r="AV4305" i="1"/>
  <c r="AV994" i="1"/>
  <c r="AV1949" i="1"/>
  <c r="AV4780" i="1"/>
  <c r="AV4746" i="1"/>
  <c r="AV2399" i="1"/>
  <c r="AV4783" i="1"/>
  <c r="AV2301" i="1"/>
  <c r="AV1793" i="1"/>
  <c r="AV2876" i="1"/>
  <c r="AV3073" i="1"/>
  <c r="AV537" i="1"/>
  <c r="AV3925" i="1"/>
  <c r="AV3059" i="1"/>
  <c r="AV3911" i="1"/>
  <c r="AV1291" i="1"/>
  <c r="AV73" i="1"/>
  <c r="AV4237" i="1"/>
  <c r="AV281" i="1"/>
  <c r="AV3081" i="1"/>
  <c r="AV1725" i="1"/>
  <c r="AV1884" i="1"/>
  <c r="AV2481" i="1"/>
  <c r="AV4084" i="1"/>
  <c r="AV2921" i="1"/>
  <c r="AV1839" i="1"/>
  <c r="AV2206" i="1"/>
  <c r="AV3118" i="1"/>
  <c r="AV2571" i="1"/>
  <c r="AV784" i="1"/>
  <c r="AV3738" i="1"/>
  <c r="AV2487" i="1"/>
  <c r="AV2498" i="1"/>
  <c r="AV1851" i="1"/>
  <c r="AV2433" i="1"/>
  <c r="AV1532" i="1"/>
  <c r="AV2404" i="1"/>
  <c r="AV1485" i="1"/>
  <c r="AV2805" i="1"/>
  <c r="AV3475" i="1"/>
  <c r="AV1338" i="1"/>
  <c r="AV401" i="1"/>
  <c r="AV1838" i="1"/>
  <c r="AV2751" i="1"/>
  <c r="AV2105" i="1"/>
  <c r="AV4058" i="1"/>
  <c r="AV1916" i="1"/>
  <c r="AV1124" i="1"/>
  <c r="AV4997" i="1"/>
  <c r="AV850" i="1"/>
  <c r="AV1541" i="1"/>
  <c r="AV2803" i="1"/>
  <c r="AV1452" i="1"/>
  <c r="AV2058" i="1"/>
  <c r="AV679" i="1"/>
  <c r="AV2173" i="1"/>
  <c r="AV2383" i="1"/>
  <c r="AV107" i="1"/>
  <c r="AV5308" i="1"/>
  <c r="AV3633" i="1"/>
  <c r="AV2773" i="1"/>
  <c r="AV892" i="1"/>
  <c r="AV1596" i="1"/>
  <c r="AV1448" i="1"/>
  <c r="AV226" i="1"/>
  <c r="AV1675" i="1"/>
  <c r="AV2742" i="1"/>
  <c r="AV2124" i="1"/>
  <c r="AV3333" i="1"/>
  <c r="AV3201" i="1"/>
  <c r="AV840" i="1"/>
  <c r="AV3750" i="1"/>
  <c r="AV4005" i="1"/>
  <c r="AV44" i="1"/>
  <c r="AV3962" i="1"/>
  <c r="AV3238" i="1"/>
  <c r="AV2750" i="1"/>
  <c r="AV4862" i="1"/>
  <c r="AV4125" i="1"/>
  <c r="AV4817" i="1"/>
  <c r="AV143" i="1"/>
  <c r="AV1491" i="1"/>
  <c r="AV4588" i="1"/>
  <c r="AV1385" i="1"/>
  <c r="AV3177" i="1"/>
  <c r="AV1428" i="1"/>
  <c r="AV3693" i="1"/>
  <c r="AV1146" i="1"/>
  <c r="AV3078" i="1"/>
  <c r="AV2753" i="1"/>
  <c r="AV942" i="1"/>
  <c r="AV4308" i="1"/>
  <c r="AV2092" i="1"/>
  <c r="AV3019" i="1"/>
  <c r="AV4890" i="1"/>
  <c r="AV2376" i="1"/>
  <c r="AV1849" i="1"/>
  <c r="AV5191" i="1"/>
  <c r="AV2691" i="1"/>
  <c r="AV2323" i="1"/>
  <c r="AV1334" i="1"/>
  <c r="AV413" i="1"/>
  <c r="AV4249" i="1"/>
  <c r="AV2661" i="1"/>
  <c r="AV4261" i="1"/>
  <c r="AV4614" i="1"/>
  <c r="AV1901" i="1"/>
  <c r="AV2678" i="1"/>
  <c r="AV1060" i="1"/>
  <c r="AV4495" i="1"/>
  <c r="AV4535" i="1"/>
  <c r="AV2042" i="1"/>
  <c r="AV3906" i="1"/>
  <c r="AV4775" i="1"/>
  <c r="AV4758" i="1"/>
  <c r="AV1027" i="1"/>
  <c r="AV3893" i="1"/>
  <c r="AV4480" i="1"/>
  <c r="AV2732" i="1"/>
  <c r="AV2316" i="1"/>
  <c r="AV3220" i="1"/>
  <c r="AV3771" i="1"/>
  <c r="AV3970" i="1"/>
  <c r="AV4389" i="1"/>
  <c r="AV5048" i="1"/>
  <c r="AV387" i="1"/>
  <c r="AV364" i="1"/>
  <c r="AV2593" i="1"/>
  <c r="AV5174" i="1"/>
  <c r="AV2630" i="1"/>
  <c r="AV4232" i="1"/>
  <c r="AV791" i="1"/>
  <c r="AV2817" i="1"/>
  <c r="AV564" i="1"/>
  <c r="AV900" i="1"/>
  <c r="AV5043" i="1"/>
  <c r="AV4980" i="1"/>
  <c r="AV1273" i="1"/>
  <c r="AV178" i="1"/>
  <c r="AV1882" i="1"/>
  <c r="AV4498" i="1"/>
  <c r="AV2819" i="1"/>
  <c r="AV1778" i="1"/>
  <c r="AV4257" i="1"/>
  <c r="AV1198" i="1"/>
  <c r="AV2870" i="1"/>
  <c r="AV2480" i="1"/>
  <c r="AV515" i="1"/>
  <c r="AV3376" i="1"/>
  <c r="AV5011" i="1"/>
  <c r="AV2490" i="1"/>
  <c r="AV1634" i="1"/>
  <c r="AV3957" i="1"/>
  <c r="AV5248" i="1"/>
  <c r="AV1577" i="1"/>
  <c r="AV5049" i="1"/>
  <c r="AV3540" i="1"/>
  <c r="AV4279" i="1"/>
  <c r="AV3541" i="1"/>
  <c r="AV1468" i="1"/>
  <c r="AV3987" i="1"/>
  <c r="AV2782" i="1"/>
  <c r="AV2912" i="1"/>
  <c r="AV2881" i="1"/>
  <c r="AV2844" i="1"/>
  <c r="AV4919" i="1"/>
  <c r="AV1438" i="1"/>
  <c r="AV4731" i="1"/>
  <c r="AV3087" i="1"/>
  <c r="AV861" i="1"/>
  <c r="AV507" i="1"/>
  <c r="AV559" i="1"/>
  <c r="AV3566" i="1"/>
  <c r="AV3720" i="1"/>
  <c r="AV1220" i="1"/>
  <c r="AV2175" i="1"/>
  <c r="AV4337" i="1"/>
  <c r="AV856" i="1"/>
  <c r="AV5121" i="1"/>
  <c r="AV1235" i="1"/>
  <c r="AV244" i="1"/>
  <c r="AV4723" i="1"/>
  <c r="AV4028" i="1"/>
  <c r="AV5108" i="1"/>
  <c r="AV4130" i="1"/>
  <c r="AV5024" i="1"/>
  <c r="AV4796" i="1"/>
  <c r="AV4171" i="1"/>
  <c r="AV2079" i="1"/>
  <c r="AV2551" i="1"/>
  <c r="AV3288" i="1"/>
  <c r="AV2662" i="1"/>
  <c r="AV2565" i="1"/>
  <c r="AV103" i="1"/>
  <c r="AV857" i="1"/>
  <c r="AV703" i="1"/>
  <c r="AV4343" i="1"/>
  <c r="AV3286" i="1"/>
  <c r="AV2795" i="1"/>
  <c r="AV836" i="1"/>
  <c r="AV3843" i="1"/>
  <c r="AV3915" i="1"/>
  <c r="AV3665" i="1"/>
  <c r="AV2255" i="1"/>
  <c r="AV2471" i="1"/>
  <c r="AV4830" i="1"/>
  <c r="AV3289" i="1"/>
  <c r="AV584" i="1"/>
  <c r="AV1465" i="1"/>
  <c r="AV3041" i="1"/>
  <c r="AV3207" i="1"/>
  <c r="AV135" i="1"/>
  <c r="AV3802" i="1"/>
  <c r="AV2132" i="1"/>
  <c r="AV3883" i="1"/>
  <c r="AV1129" i="1"/>
  <c r="AV1046" i="1"/>
  <c r="AV5315" i="1"/>
  <c r="AV1563" i="1"/>
  <c r="AV5263" i="1"/>
  <c r="AV2920" i="1"/>
  <c r="AV1565" i="1"/>
  <c r="AV1187" i="1"/>
  <c r="AV5075" i="1"/>
  <c r="AV2627" i="1"/>
  <c r="AV2241" i="1"/>
  <c r="AV1928" i="1"/>
  <c r="AV212" i="1"/>
  <c r="AV5311" i="1"/>
  <c r="AV669" i="1"/>
  <c r="AV4574" i="1"/>
  <c r="AV2354" i="1"/>
  <c r="AV578" i="1"/>
  <c r="AV2410" i="1"/>
  <c r="AV1769" i="1"/>
  <c r="AV1739" i="1"/>
  <c r="AV3730" i="1"/>
  <c r="AV2741" i="1"/>
  <c r="AV1053" i="1"/>
  <c r="AV1048" i="1"/>
  <c r="AV35" i="1"/>
  <c r="AV4064" i="1"/>
  <c r="AV2338" i="1"/>
  <c r="AV2387" i="1"/>
  <c r="AV1490" i="1"/>
  <c r="AV3523" i="1"/>
  <c r="AV1418" i="1"/>
  <c r="AV1665" i="1"/>
  <c r="AV1215" i="1"/>
  <c r="AV4365" i="1"/>
  <c r="AV5207" i="1"/>
  <c r="AV5255" i="1"/>
  <c r="AV2358" i="1"/>
  <c r="AV2188" i="1"/>
  <c r="AV142" i="1"/>
  <c r="AV1456" i="1"/>
  <c r="AV4528" i="1"/>
  <c r="AV3089" i="1"/>
  <c r="AV36" i="1"/>
  <c r="AV4583" i="1"/>
  <c r="AV953" i="1"/>
  <c r="AV3562" i="1"/>
  <c r="AV400" i="1"/>
  <c r="AV2604" i="1"/>
  <c r="AV2715" i="1"/>
  <c r="AV5209" i="1"/>
  <c r="AV960" i="1"/>
  <c r="AV593" i="1"/>
  <c r="AV2586" i="1"/>
  <c r="AV4986" i="1"/>
  <c r="AV3137" i="1"/>
  <c r="AV1570" i="1"/>
  <c r="AV618" i="1"/>
  <c r="AV1079" i="1"/>
  <c r="AV4078" i="1"/>
  <c r="AV4318" i="1"/>
  <c r="AV63" i="1"/>
  <c r="AV1185" i="1"/>
  <c r="AV1860" i="1"/>
  <c r="AV1768" i="1"/>
  <c r="AV1314" i="1"/>
  <c r="AV252" i="1"/>
  <c r="AV1669" i="1"/>
  <c r="AV200" i="1"/>
  <c r="AV1660" i="1"/>
  <c r="AV540" i="1"/>
  <c r="AV4451" i="1"/>
  <c r="AV3779" i="1"/>
  <c r="AV3715" i="1"/>
  <c r="AV3844" i="1"/>
  <c r="AV4926" i="1"/>
  <c r="AV155" i="1"/>
  <c r="AV3506" i="1"/>
  <c r="AV3799" i="1"/>
  <c r="AV2537" i="1"/>
  <c r="AV915" i="1"/>
  <c r="AV616" i="1"/>
  <c r="AV167" i="1"/>
  <c r="AV4136" i="1"/>
  <c r="AV4573" i="1"/>
  <c r="AV5192" i="1"/>
  <c r="AV2547" i="1"/>
  <c r="AV4475" i="1"/>
  <c r="AV4513" i="1"/>
  <c r="AV4547" i="1"/>
  <c r="AV2465" i="1"/>
  <c r="AV4489" i="1"/>
  <c r="AV172" i="1"/>
  <c r="AV2642" i="1"/>
  <c r="AV2813" i="1"/>
  <c r="AV924" i="1"/>
  <c r="AV4045" i="1"/>
  <c r="AV4330" i="1"/>
  <c r="AV700" i="1"/>
  <c r="AV2176" i="1"/>
  <c r="AV1050" i="1"/>
  <c r="AV4159" i="1"/>
  <c r="AV3122" i="1"/>
  <c r="AV5122" i="1"/>
  <c r="AV2107" i="1"/>
  <c r="AV1474" i="1"/>
  <c r="AV1447" i="1"/>
  <c r="AV3559" i="1"/>
  <c r="AV1041" i="1"/>
  <c r="AV4762" i="1"/>
  <c r="AV3032" i="1"/>
  <c r="AV4229" i="1"/>
  <c r="AV3060" i="1"/>
  <c r="AV4551" i="1"/>
  <c r="AV4540" i="1"/>
  <c r="AV1429" i="1"/>
  <c r="AV478" i="1"/>
  <c r="AV3285" i="1"/>
  <c r="AV4512" i="1"/>
  <c r="AV2629" i="1"/>
  <c r="AV5227" i="1"/>
  <c r="AV1322" i="1"/>
  <c r="AV3780" i="1"/>
  <c r="AV1913" i="1"/>
  <c r="AV958" i="1"/>
  <c r="AV2694" i="1"/>
  <c r="AV2035" i="1"/>
  <c r="AV4699" i="1"/>
  <c r="AV4666" i="1"/>
  <c r="AV3842" i="1"/>
  <c r="AV3778" i="1"/>
  <c r="AV3657" i="1"/>
  <c r="AV3626" i="1"/>
  <c r="AV4841" i="1"/>
  <c r="AV5047" i="1"/>
  <c r="AV5317" i="1"/>
  <c r="AV42" i="1"/>
  <c r="AV3770" i="1"/>
  <c r="AV968" i="1"/>
  <c r="AV2272" i="1"/>
  <c r="AV1505" i="1"/>
  <c r="AV3907" i="1"/>
  <c r="AV1767" i="1"/>
  <c r="AV2762" i="1"/>
  <c r="AV450" i="1"/>
  <c r="AV2103" i="1"/>
  <c r="AV2898" i="1"/>
  <c r="AV1453" i="1"/>
  <c r="AV5135" i="1"/>
  <c r="AV1898" i="1"/>
  <c r="AV1546" i="1"/>
  <c r="AV4430" i="1"/>
  <c r="AV4668" i="1"/>
  <c r="AV4022" i="1"/>
  <c r="AV1962" i="1"/>
  <c r="AV2585" i="1"/>
  <c r="AV2613" i="1"/>
  <c r="AV396" i="1"/>
  <c r="AV419" i="1"/>
  <c r="AV1487" i="1"/>
  <c r="AV5127" i="1"/>
  <c r="AV4393" i="1"/>
  <c r="AV2431" i="1"/>
  <c r="AV1743" i="1"/>
  <c r="AV3172" i="1"/>
  <c r="AV3928" i="1"/>
  <c r="AV3205" i="1"/>
  <c r="AV2598" i="1"/>
  <c r="AV2679" i="1"/>
  <c r="AV1658" i="1"/>
  <c r="AV202" i="1"/>
  <c r="AV692" i="1"/>
  <c r="AV3486" i="1"/>
  <c r="AV3080" i="1"/>
  <c r="AV3889" i="1"/>
  <c r="AV3676" i="1"/>
  <c r="AV2872" i="1"/>
  <c r="AV282" i="1"/>
  <c r="AV3181" i="1"/>
  <c r="AV4127" i="1"/>
  <c r="AV2080" i="1"/>
  <c r="AV2407" i="1"/>
  <c r="AV2242" i="1"/>
  <c r="AV3473" i="1"/>
  <c r="AV1440" i="1"/>
  <c r="AV2769" i="1"/>
  <c r="AV1277" i="1"/>
  <c r="AV3535" i="1"/>
  <c r="AV3076" i="1"/>
  <c r="AV621" i="1"/>
  <c r="AV57" i="1"/>
  <c r="AV4162" i="1"/>
  <c r="AV1919" i="1"/>
  <c r="AV962" i="1"/>
  <c r="AV4640" i="1"/>
  <c r="AV2289" i="1"/>
  <c r="AV1961" i="1"/>
  <c r="AV5194" i="1"/>
  <c r="AV4834" i="1"/>
  <c r="AV3464" i="1"/>
  <c r="AV4787" i="1"/>
  <c r="AV1128" i="1"/>
  <c r="AV1401" i="1"/>
  <c r="AV3649" i="1"/>
  <c r="AV4739" i="1"/>
  <c r="AV4589" i="1"/>
  <c r="AV3637" i="1"/>
  <c r="AV4750" i="1"/>
  <c r="AV2010" i="1"/>
  <c r="AV4874" i="1"/>
  <c r="AV868" i="1"/>
  <c r="AV2438" i="1"/>
  <c r="AV785" i="1"/>
  <c r="AV659" i="1"/>
  <c r="AV4533" i="1"/>
  <c r="AV1806" i="1"/>
  <c r="AV2650" i="1"/>
  <c r="AV4506" i="1"/>
  <c r="AV4363" i="1"/>
  <c r="AV491" i="1"/>
  <c r="AV4509" i="1"/>
  <c r="AV5067" i="1"/>
  <c r="AV3299" i="1"/>
  <c r="AV2997" i="1"/>
  <c r="AV2205" i="1"/>
  <c r="AV2728" i="1"/>
  <c r="AV4048" i="1"/>
  <c r="AV1266" i="1"/>
  <c r="AV2144" i="1"/>
  <c r="AV914" i="1"/>
  <c r="AV2268" i="1"/>
  <c r="AV1432" i="1"/>
  <c r="AV1182" i="1"/>
  <c r="AV2816" i="1"/>
  <c r="AV301" i="1"/>
  <c r="AV5139" i="1"/>
  <c r="AV750" i="1"/>
  <c r="AV1579" i="1"/>
  <c r="AV2143" i="1"/>
  <c r="AV3316" i="1"/>
  <c r="AV4491" i="1"/>
  <c r="AV4034" i="1"/>
  <c r="AV1567" i="1"/>
  <c r="AV4145" i="1"/>
  <c r="AV4403" i="1"/>
  <c r="AV4803" i="1"/>
  <c r="AV1979" i="1"/>
  <c r="AV3782" i="1"/>
  <c r="AV1015" i="1"/>
  <c r="AV5078" i="1"/>
  <c r="AV33" i="1"/>
  <c r="AV267" i="1"/>
  <c r="AV1203" i="1"/>
  <c r="AV4390" i="1"/>
  <c r="AV4973" i="1"/>
  <c r="AV1774" i="1"/>
  <c r="AV3830" i="1"/>
  <c r="AV4682" i="1"/>
  <c r="AV2504" i="1"/>
  <c r="AV1340" i="1"/>
  <c r="AV3574" i="1"/>
  <c r="AV4419" i="1"/>
  <c r="AV1443" i="1"/>
  <c r="AV989" i="1"/>
  <c r="AV3155" i="1"/>
  <c r="AV4385" i="1"/>
  <c r="AV1159" i="1"/>
  <c r="AV1664" i="1"/>
  <c r="AV766" i="1"/>
  <c r="AV3824" i="1"/>
  <c r="AV2287" i="1"/>
  <c r="AV4813" i="1"/>
  <c r="AV1857" i="1"/>
  <c r="AV3521" i="1"/>
  <c r="AV2495" i="1"/>
  <c r="AV1823" i="1"/>
  <c r="AV4585" i="1"/>
  <c r="AV4639" i="1"/>
  <c r="AV1068" i="1"/>
  <c r="AV2911" i="1"/>
  <c r="AV4927" i="1"/>
  <c r="AV4693" i="1"/>
  <c r="AV2875" i="1"/>
  <c r="AV978" i="1"/>
  <c r="AV4225" i="1"/>
  <c r="AV261" i="1"/>
  <c r="AV4669" i="1"/>
  <c r="AV3644" i="1"/>
  <c r="AV4868" i="1"/>
  <c r="AV4942" i="1"/>
  <c r="AV2203" i="1"/>
  <c r="AV2019" i="1"/>
  <c r="AV3448" i="1"/>
  <c r="AV2270" i="1"/>
  <c r="AV1841" i="1"/>
  <c r="AV4737" i="1"/>
  <c r="AV3567" i="1"/>
  <c r="AV5138" i="1"/>
  <c r="AV4070" i="1"/>
  <c r="AV2938" i="1"/>
  <c r="AV2515" i="1"/>
  <c r="AV4288" i="1"/>
  <c r="AV5188" i="1"/>
  <c r="AV1892" i="1"/>
  <c r="AV1036" i="1"/>
  <c r="AV3869" i="1"/>
  <c r="AV4154" i="1"/>
  <c r="AV1304" i="1"/>
  <c r="AV4721" i="1"/>
  <c r="AV5136" i="1"/>
  <c r="AV3991" i="1"/>
  <c r="AV5183" i="1"/>
  <c r="AV852" i="1"/>
  <c r="AV4341" i="1"/>
  <c r="AV5260" i="1"/>
  <c r="AV5092" i="1"/>
  <c r="AV848" i="1"/>
  <c r="AV2620" i="1"/>
  <c r="AV2699" i="1"/>
  <c r="AV1647" i="1"/>
  <c r="AV572" i="1"/>
  <c r="AV5022" i="1"/>
  <c r="AV4427" i="1"/>
  <c r="AV3671" i="1"/>
  <c r="AV2347" i="1"/>
  <c r="AV164" i="1"/>
  <c r="AV2521" i="1"/>
  <c r="AV1802" i="1"/>
  <c r="AV5018" i="1"/>
  <c r="AV3694" i="1"/>
  <c r="AV2966" i="1"/>
  <c r="AV1355" i="1"/>
  <c r="AV2236" i="1"/>
  <c r="AV31" i="1"/>
  <c r="AV1987" i="1"/>
  <c r="AV1350" i="1"/>
  <c r="AV2544" i="1"/>
  <c r="AV3584" i="1"/>
  <c r="AV2653" i="1"/>
  <c r="AV1434" i="1"/>
  <c r="AV4586" i="1"/>
  <c r="AV4140" i="1"/>
  <c r="AV3495" i="1"/>
  <c r="AV4002" i="1"/>
  <c r="AV2563" i="1"/>
  <c r="AV47" i="1"/>
  <c r="AV747" i="1"/>
  <c r="AV3461" i="1"/>
  <c r="AV4429" i="1"/>
  <c r="AV3103" i="1"/>
  <c r="AV1966" i="1"/>
  <c r="AV2372" i="1"/>
  <c r="AV2999" i="1"/>
  <c r="AV541" i="1"/>
  <c r="AV3358" i="1"/>
  <c r="AV1216" i="1"/>
  <c r="AV651" i="1"/>
  <c r="AV858" i="1"/>
  <c r="AV1890" i="1"/>
  <c r="AV761" i="1"/>
  <c r="AV1679" i="1"/>
  <c r="AV4370" i="1"/>
  <c r="AV4243" i="1"/>
  <c r="AV3871" i="1"/>
  <c r="AV2804" i="1"/>
  <c r="AV506" i="1"/>
  <c r="AV158" i="1"/>
  <c r="AV2944" i="1"/>
  <c r="AV4600" i="1"/>
  <c r="AV2781" i="1"/>
  <c r="AV4206" i="1"/>
  <c r="AV4910" i="1"/>
  <c r="AV4772" i="1"/>
  <c r="AV1148" i="1"/>
  <c r="AV3839" i="1"/>
  <c r="AV4967" i="1"/>
  <c r="AV4218" i="1"/>
  <c r="AV4284" i="1"/>
  <c r="AV5294" i="1"/>
  <c r="AV1616" i="1"/>
  <c r="AV2996" i="1"/>
  <c r="AV1894" i="1"/>
  <c r="AV1430" i="1"/>
  <c r="AV1316" i="1"/>
  <c r="AV3272" i="1"/>
  <c r="AV3496" i="1"/>
  <c r="AV1941" i="1"/>
  <c r="AV2516" i="1"/>
  <c r="AV3318" i="1"/>
  <c r="AV1262" i="1"/>
  <c r="AV1335" i="1"/>
  <c r="AV1785" i="1"/>
  <c r="AV4985" i="1"/>
  <c r="AV4673" i="1"/>
  <c r="AV2166" i="1"/>
  <c r="AV4144" i="1"/>
  <c r="AV1749" i="1"/>
  <c r="AV4049" i="1"/>
  <c r="AV1311" i="1"/>
  <c r="AV908" i="1"/>
  <c r="AV3189" i="1"/>
  <c r="AV2867" i="1"/>
  <c r="AV771" i="1"/>
  <c r="AV1318" i="1"/>
  <c r="AV2014" i="1"/>
  <c r="AV4907" i="1"/>
  <c r="AV1603" i="1"/>
  <c r="AV4850" i="1"/>
  <c r="AV933" i="1"/>
  <c r="AV513" i="1"/>
  <c r="AV4302" i="1"/>
  <c r="AV4137" i="1"/>
  <c r="AV1472" i="1"/>
  <c r="AV1479" i="1"/>
  <c r="AV5118" i="1"/>
  <c r="AV485" i="1"/>
  <c r="AV2731" i="1"/>
  <c r="AV4134" i="1"/>
  <c r="AV1819" i="1"/>
  <c r="AV4258" i="1"/>
  <c r="AV5063" i="1"/>
  <c r="AV425" i="1"/>
  <c r="AV1241" i="1"/>
  <c r="AV3345" i="1"/>
  <c r="AV3494" i="1"/>
  <c r="AV2970" i="1"/>
  <c r="AV3597" i="1"/>
  <c r="AV2820" i="1"/>
  <c r="AV4244" i="1"/>
  <c r="AV3745" i="1"/>
  <c r="AV2367" i="1"/>
  <c r="AV4827" i="1"/>
  <c r="AV1801" i="1"/>
  <c r="AV5253" i="1"/>
  <c r="AV3180" i="1"/>
  <c r="AV2778" i="1"/>
  <c r="AV1924" i="1"/>
  <c r="AV2271" i="1"/>
  <c r="AV5251" i="1"/>
  <c r="AV5247" i="1"/>
  <c r="AV4643" i="1"/>
  <c r="AV4584" i="1"/>
  <c r="AV2535" i="1"/>
  <c r="AV2616" i="1"/>
  <c r="AV2398" i="1"/>
  <c r="AV4381" i="1"/>
  <c r="AV2724" i="1"/>
  <c r="AV3903" i="1"/>
  <c r="AV2830" i="1"/>
  <c r="AV5197" i="1"/>
  <c r="AV1275" i="1"/>
  <c r="AV69" i="1"/>
  <c r="AV392" i="1"/>
  <c r="AV863" i="1"/>
  <c r="AV2975" i="1"/>
  <c r="AV3420" i="1"/>
  <c r="AV5153" i="1"/>
  <c r="AV3821" i="1"/>
  <c r="AV2852" i="1"/>
  <c r="AV2643" i="1"/>
  <c r="AV670" i="1"/>
  <c r="AV1695" i="1"/>
  <c r="AV2087" i="1"/>
  <c r="AV1254" i="1"/>
  <c r="AV4096" i="1"/>
  <c r="AV2505" i="1"/>
  <c r="AV5098" i="1"/>
  <c r="AV528" i="1"/>
  <c r="AV4296" i="1"/>
  <c r="AV4128" i="1"/>
  <c r="AV3725" i="1"/>
  <c r="AV5082" i="1"/>
  <c r="AV1329" i="1"/>
  <c r="AV1493" i="1"/>
  <c r="AV777" i="1"/>
  <c r="AV4626" i="1"/>
  <c r="AV3926" i="1"/>
  <c r="AV1800" i="1"/>
  <c r="AV3326" i="1"/>
  <c r="AV2851" i="1"/>
  <c r="AV4527" i="1"/>
  <c r="AV1946" i="1"/>
  <c r="AV1467" i="1"/>
  <c r="AV445" i="1"/>
  <c r="AV4471" i="1"/>
  <c r="AV5007" i="1"/>
  <c r="AV273" i="1"/>
  <c r="AV3217" i="1"/>
  <c r="AV3013" i="1"/>
  <c r="AV4939" i="1"/>
  <c r="AV4236" i="1"/>
  <c r="AV2831" i="1"/>
  <c r="AV5046" i="1"/>
  <c r="AV1500" i="1"/>
  <c r="AV2765" i="1"/>
  <c r="AV3561" i="1"/>
  <c r="AV3885" i="1"/>
  <c r="AV2423" i="1"/>
  <c r="AV2663" i="1"/>
  <c r="AV4663" i="1"/>
  <c r="AV4369" i="1"/>
  <c r="AV1436" i="1"/>
  <c r="AV4858" i="1"/>
  <c r="AV1889" i="1"/>
  <c r="AV1910" i="1"/>
  <c r="AV163" i="1"/>
  <c r="AV532" i="1"/>
  <c r="AV2274" i="1"/>
  <c r="AV3108" i="1"/>
  <c r="AV70" i="1"/>
  <c r="AV2386" i="1"/>
  <c r="AV2154" i="1"/>
  <c r="AV1887" i="1"/>
  <c r="AV3943" i="1"/>
  <c r="AV285" i="1"/>
  <c r="AV782" i="1"/>
  <c r="AV3767" i="1"/>
  <c r="AV97" i="1"/>
  <c r="AV1222" i="1"/>
  <c r="AV3212" i="1"/>
  <c r="AV3328" i="1"/>
  <c r="AV3682" i="1"/>
  <c r="AV2788" i="1"/>
  <c r="AV3920" i="1"/>
  <c r="AV139" i="1"/>
  <c r="AV1442" i="1"/>
  <c r="AV3409" i="1"/>
  <c r="AV4141" i="1"/>
  <c r="AV251" i="1"/>
  <c r="AV3182" i="1"/>
  <c r="AV2667" i="1"/>
  <c r="AV1766" i="1"/>
  <c r="AV2050" i="1"/>
  <c r="AV3433" i="1"/>
  <c r="AV1205" i="1"/>
  <c r="AV1510" i="1"/>
  <c r="AV4383" i="1"/>
  <c r="AV4848" i="1"/>
  <c r="AV2533" i="1"/>
  <c r="AV3493" i="1"/>
  <c r="AV5102" i="1"/>
  <c r="AV2374" i="1"/>
  <c r="AV776" i="1"/>
  <c r="AV5093" i="1"/>
  <c r="AV2681" i="1"/>
  <c r="AV604" i="1"/>
  <c r="AV4542" i="1"/>
  <c r="AV5152" i="1"/>
  <c r="AV4950" i="1"/>
  <c r="AV2884" i="1"/>
  <c r="AV3386" i="1"/>
  <c r="AV4652" i="1"/>
  <c r="AV895" i="1"/>
  <c r="AV253" i="1"/>
  <c r="AV2312" i="1"/>
  <c r="AV2779" i="1"/>
  <c r="AV666" i="1"/>
  <c r="AV3634" i="1"/>
  <c r="AV1581" i="1"/>
  <c r="AV4067" i="1"/>
  <c r="AV3159" i="1"/>
  <c r="AV2723" i="1"/>
  <c r="AV204" i="1"/>
  <c r="AV560" i="1"/>
  <c r="AV5031" i="1"/>
  <c r="AV255" i="1"/>
  <c r="AV3698" i="1"/>
  <c r="AV53" i="1"/>
  <c r="AV174" i="1"/>
  <c r="AV1397" i="1"/>
  <c r="AV3401" i="1"/>
  <c r="AV263" i="1"/>
  <c r="AV4417" i="1"/>
  <c r="AV3336" i="1"/>
  <c r="AV4339" i="1"/>
  <c r="AV3721" i="1"/>
  <c r="AV753" i="1"/>
  <c r="AV4161" i="1"/>
  <c r="AV4920" i="1"/>
  <c r="AV3576" i="1"/>
  <c r="AV2172" i="1"/>
  <c r="AV686" i="1"/>
  <c r="AV3717" i="1"/>
  <c r="AV4401" i="1"/>
  <c r="AV3193" i="1"/>
  <c r="AV2916" i="1"/>
  <c r="AV935" i="1"/>
  <c r="AV4371" i="1"/>
  <c r="AV2030" i="1"/>
  <c r="AV4143" i="1"/>
  <c r="AV227" i="1"/>
  <c r="AV5120" i="1"/>
  <c r="AV5244" i="1"/>
  <c r="AV4562" i="1"/>
  <c r="AV3946" i="1"/>
  <c r="AV2641" i="1"/>
  <c r="AV4832" i="1"/>
  <c r="AV2984" i="1"/>
  <c r="AV1031" i="1"/>
  <c r="AV3463" i="1"/>
  <c r="AV1900" i="1"/>
  <c r="AV1636" i="1"/>
  <c r="AV820" i="1"/>
  <c r="AV1259" i="1"/>
  <c r="AV1527" i="1"/>
  <c r="AV2227" i="1"/>
  <c r="AV1285" i="1"/>
  <c r="AV2659" i="1"/>
  <c r="AV3391" i="1"/>
  <c r="AV3250" i="1"/>
  <c r="AV4158" i="1"/>
  <c r="AV4057" i="1"/>
  <c r="AV4534" i="1"/>
  <c r="AV2718" i="1"/>
  <c r="AV587" i="1"/>
  <c r="AV2877" i="1"/>
  <c r="AV886" i="1"/>
  <c r="AV4354" i="1"/>
  <c r="AV3867" i="1"/>
  <c r="AV1321" i="1"/>
  <c r="AV3223" i="1"/>
  <c r="AV4882" i="1"/>
  <c r="AV843" i="1"/>
  <c r="AV1286" i="1"/>
  <c r="AV4187" i="1"/>
  <c r="AV2090" i="1"/>
  <c r="AV2038" i="1"/>
  <c r="AV3460" i="1"/>
  <c r="AV169" i="1"/>
  <c r="AV2800" i="1"/>
  <c r="AV2088" i="1"/>
  <c r="AV4510" i="1"/>
  <c r="AV2825" i="1"/>
  <c r="AV4196" i="1"/>
  <c r="AV4908" i="1"/>
  <c r="AV5208" i="1"/>
  <c r="AV2396" i="1"/>
  <c r="AV4769" i="1"/>
  <c r="AV2540" i="1"/>
  <c r="AV3914" i="1"/>
  <c r="AV3062" i="1"/>
  <c r="AV5084" i="1"/>
  <c r="AV4378" i="1"/>
  <c r="AV4443" i="1"/>
  <c r="AV768" i="1"/>
  <c r="AV4824" i="1"/>
  <c r="AV3810" i="1"/>
  <c r="AV4482" i="1"/>
  <c r="AV3781" i="1"/>
  <c r="AV5237" i="1"/>
  <c r="AV3277" i="1"/>
  <c r="AV774" i="1"/>
  <c r="AV1740" i="1"/>
  <c r="AV480" i="1"/>
  <c r="AV2002" i="1"/>
  <c r="AV2561" i="1"/>
  <c r="AV1945" i="1"/>
  <c r="AV3702" i="1"/>
  <c r="AV1310" i="1"/>
  <c r="AV3530" i="1"/>
  <c r="AV246" i="1"/>
  <c r="AV1106" i="1"/>
  <c r="AV2267" i="1"/>
  <c r="AV3713" i="1"/>
  <c r="AV5266" i="1"/>
  <c r="AV2656" i="1"/>
  <c r="AV224" i="1"/>
  <c r="AV2180" i="1"/>
  <c r="AV3589" i="1"/>
  <c r="AV3834" i="1"/>
  <c r="AV683" i="1"/>
  <c r="AV126" i="1"/>
  <c r="AV925" i="1"/>
  <c r="AV443" i="1"/>
  <c r="AV865" i="1"/>
  <c r="AV624" i="1"/>
  <c r="AV245" i="1"/>
  <c r="AV3861" i="1"/>
  <c r="AV3039" i="1"/>
  <c r="AV2829" i="1"/>
  <c r="AV988" i="1"/>
  <c r="AV1829" i="1"/>
  <c r="AV3018" i="1"/>
  <c r="AV3106" i="1"/>
  <c r="AV3037" i="1"/>
  <c r="AV1233" i="1"/>
  <c r="AV4672" i="1"/>
  <c r="AV4651" i="1"/>
  <c r="AV2145" i="1"/>
  <c r="AV2004" i="1"/>
  <c r="AV658" i="1"/>
  <c r="AV2472" i="1"/>
  <c r="AV2445" i="1"/>
  <c r="AV4170" i="1"/>
  <c r="AV4046" i="1"/>
  <c r="AV1055" i="1"/>
  <c r="AV4918" i="1"/>
  <c r="AV1204" i="1"/>
  <c r="AV866" i="1"/>
  <c r="AV1993" i="1"/>
  <c r="AV3412" i="1"/>
  <c r="AV4829" i="1"/>
  <c r="AV745" i="1"/>
  <c r="AV4344" i="1"/>
  <c r="AV2611" i="1"/>
  <c r="AV2552" i="1"/>
  <c r="AV4605" i="1"/>
  <c r="AV4406" i="1"/>
  <c r="AV3764" i="1"/>
  <c r="AV3823" i="1"/>
  <c r="AV4596" i="1"/>
  <c r="AV4009" i="1"/>
  <c r="AV86" i="1"/>
  <c r="AV2954" i="1"/>
  <c r="AV489" i="1"/>
  <c r="AV1189" i="1"/>
  <c r="AV3295" i="1"/>
  <c r="AV2807" i="1"/>
  <c r="AV902" i="1"/>
  <c r="AV1754" i="1"/>
  <c r="AV436" i="1"/>
  <c r="AV4779" i="1"/>
  <c r="AV1983" i="1"/>
  <c r="AV3599" i="1"/>
  <c r="AV4996" i="1"/>
  <c r="AV127" i="1"/>
  <c r="AV3660" i="1"/>
  <c r="AV439" i="1"/>
  <c r="AV3691" i="1"/>
  <c r="AV2794" i="1"/>
  <c r="AV4069" i="1"/>
  <c r="AV2734" i="1"/>
  <c r="AV2186" i="1"/>
  <c r="AV3930" i="1"/>
  <c r="AV3399" i="1"/>
  <c r="AV4108" i="1"/>
  <c r="AV4702" i="1"/>
  <c r="AV2275" i="1"/>
  <c r="AV793" i="1"/>
  <c r="AV5128" i="1"/>
  <c r="AV3499" i="1"/>
  <c r="AV2440" i="1"/>
  <c r="AV2184" i="1"/>
  <c r="AV2368" i="1"/>
  <c r="AV114" i="1"/>
  <c r="AV2112" i="1"/>
  <c r="AV1764" i="1"/>
  <c r="AV1940" i="1"/>
  <c r="AV4142" i="1"/>
  <c r="AV1974" i="1"/>
  <c r="AV3593" i="1"/>
  <c r="AV1832" i="1"/>
  <c r="AV4119" i="1"/>
  <c r="AV4496" i="1"/>
  <c r="AV4565" i="1"/>
  <c r="AV3147" i="1"/>
  <c r="AV2927" i="1"/>
  <c r="AV4250" i="1"/>
  <c r="AV2223" i="1"/>
  <c r="AV5310" i="1"/>
  <c r="AV3414" i="1"/>
  <c r="AV3511" i="1"/>
  <c r="AV4705" i="1"/>
  <c r="AV2907" i="1"/>
  <c r="AV4372" i="1"/>
  <c r="AV3160" i="1"/>
  <c r="AV1199" i="1"/>
  <c r="AV3408" i="1"/>
  <c r="AV4865" i="1"/>
  <c r="AV3339" i="1"/>
  <c r="AV1101" i="1"/>
  <c r="AV3795" i="1"/>
  <c r="AV5295" i="1"/>
  <c r="AV1090" i="1"/>
  <c r="AV3411" i="1"/>
  <c r="AV4566" i="1"/>
  <c r="AV4774" i="1"/>
  <c r="AV129" i="1"/>
  <c r="AV1580" i="1"/>
  <c r="AV2083" i="1"/>
  <c r="AV1905" i="1"/>
  <c r="AV951" i="1"/>
  <c r="AV4756" i="1"/>
  <c r="AV2748" i="1"/>
  <c r="AV4843" i="1"/>
  <c r="AV1292" i="1"/>
  <c r="AV3755" i="1"/>
  <c r="AV4955" i="1"/>
  <c r="AV1122" i="1"/>
  <c r="AV3470" i="1"/>
  <c r="AV1137" i="1"/>
  <c r="AV3711" i="1"/>
  <c r="AV3035" i="1"/>
  <c r="AV4447" i="1"/>
  <c r="AV3167" i="1"/>
  <c r="AV5131" i="1"/>
  <c r="AV1193" i="1"/>
  <c r="AV2146" i="1"/>
  <c r="AV2141" i="1"/>
  <c r="AV417" i="1"/>
  <c r="AV1869" i="1"/>
  <c r="AV3234" i="1"/>
  <c r="AV3129" i="1"/>
  <c r="AV1534" i="1"/>
  <c r="AV454" i="1"/>
  <c r="AV3006" i="1"/>
  <c r="AV4899" i="1"/>
  <c r="AV815" i="1"/>
  <c r="AV814" i="1"/>
  <c r="AV4474" i="1"/>
  <c r="AV388" i="1"/>
  <c r="AV4234" i="1"/>
  <c r="AV1632" i="1"/>
  <c r="AV1866" i="1"/>
  <c r="AV5288" i="1"/>
  <c r="AV4317" i="1"/>
  <c r="AV2859" i="1"/>
  <c r="AV4732" i="1"/>
  <c r="AV1184" i="1"/>
  <c r="AV3773" i="1"/>
  <c r="AV4160" i="1"/>
  <c r="AV1666" i="1"/>
  <c r="AV3500" i="1"/>
  <c r="AV4661" i="1"/>
  <c r="AV4637" i="1"/>
  <c r="AV3948" i="1"/>
  <c r="AV3356" i="1"/>
  <c r="AV1934" i="1"/>
  <c r="AV3168" i="1"/>
  <c r="AV4595" i="1"/>
  <c r="AV1160" i="1"/>
  <c r="AV568" i="1"/>
  <c r="AV1834" i="1"/>
  <c r="AV3982" i="1"/>
  <c r="AV3967" i="1"/>
  <c r="AV2413" i="1"/>
  <c r="AV1947" i="1"/>
  <c r="AV1171" i="1"/>
  <c r="AV2888" i="1"/>
  <c r="AV2171" i="1"/>
  <c r="AV5186" i="1"/>
  <c r="AV2117" i="1"/>
  <c r="AV2003" i="1"/>
  <c r="AV3413" i="1"/>
  <c r="AV3636" i="1"/>
  <c r="AV4945" i="1"/>
  <c r="AV2261" i="1"/>
  <c r="AV4361" i="1"/>
  <c r="AV590" i="1"/>
  <c r="AV4488" i="1"/>
  <c r="AV249" i="1"/>
  <c r="AV3706" i="1"/>
  <c r="AV2221" i="1"/>
  <c r="AV2302" i="1"/>
  <c r="AV4822" i="1"/>
  <c r="AV4934" i="1"/>
  <c r="AV845" i="1"/>
  <c r="AV414" i="1"/>
  <c r="AV215" i="1"/>
  <c r="AV2692" i="1"/>
  <c r="AV2041" i="1"/>
  <c r="AV4953" i="1"/>
  <c r="AV2858" i="1"/>
  <c r="AV145" i="1"/>
  <c r="AV5299" i="1"/>
  <c r="AV4314" i="1"/>
  <c r="AV259" i="1"/>
  <c r="AV1662" i="1"/>
  <c r="AV3602" i="1"/>
  <c r="AV2780" i="1"/>
  <c r="AV2279" i="1"/>
  <c r="AV3221" i="1"/>
  <c r="AV5101" i="1"/>
  <c r="AV3246" i="1"/>
  <c r="AV4454" i="1"/>
  <c r="AV2708" i="1"/>
  <c r="AV5071" i="1"/>
  <c r="AV516" i="1"/>
  <c r="AV3753" i="1"/>
  <c r="AV3752" i="1"/>
  <c r="AV3152" i="1"/>
  <c r="AV1478" i="1"/>
  <c r="AV2395" i="1"/>
  <c r="AV4749" i="1"/>
  <c r="AV4472" i="1"/>
  <c r="AV1196" i="1"/>
  <c r="AV3030" i="1"/>
  <c r="AV3699" i="1"/>
  <c r="AV2078" i="1"/>
  <c r="AV1236" i="1"/>
  <c r="AV1597" i="1"/>
  <c r="AV1932" i="1"/>
  <c r="AV4380" i="1"/>
  <c r="AV3878" i="1"/>
  <c r="AV3480" i="1"/>
  <c r="AV2636" i="1"/>
  <c r="AV2771" i="1"/>
  <c r="AV4411" i="1"/>
  <c r="AV5240" i="1"/>
  <c r="AV5216" i="1"/>
  <c r="AV4929" i="1"/>
  <c r="AV1574" i="1"/>
  <c r="AV4345" i="1"/>
  <c r="AV4298" i="1"/>
  <c r="AV3961" i="1"/>
  <c r="AV1163" i="1"/>
  <c r="AV5144" i="1"/>
  <c r="AV749" i="1"/>
  <c r="AV1863" i="1"/>
  <c r="AV3641" i="1"/>
  <c r="AV188" i="1"/>
  <c r="AV3330" i="1"/>
  <c r="AV234" i="1"/>
  <c r="AV1083" i="1"/>
  <c r="AV2011" i="1"/>
  <c r="AV2209" i="1"/>
  <c r="AV2040" i="1"/>
  <c r="AV1136" i="1"/>
  <c r="AV4854" i="1"/>
  <c r="AV2468" i="1"/>
  <c r="AV2530" i="1"/>
  <c r="AV40" i="1"/>
  <c r="AV1047" i="1"/>
  <c r="AV5014" i="1"/>
  <c r="AV241" i="1"/>
  <c r="AV1319" i="1"/>
  <c r="AV2195" i="1"/>
  <c r="AV1755" i="1"/>
  <c r="AV3616" i="1"/>
  <c r="AV2130" i="1"/>
  <c r="AV4730" i="1"/>
  <c r="AV1784" i="1"/>
  <c r="AV2325" i="1"/>
  <c r="AV2473" i="1"/>
  <c r="AV2869" i="1"/>
  <c r="AV4537" i="1"/>
  <c r="AV1358" i="1"/>
  <c r="AV3126" i="1"/>
  <c r="AV5081" i="1"/>
  <c r="AV595" i="1"/>
  <c r="AV4962" i="1"/>
  <c r="AV1501" i="1"/>
  <c r="AV1413" i="1"/>
  <c r="AV438" i="1"/>
  <c r="AV3000" i="1"/>
  <c r="AV2486" i="1"/>
  <c r="AV2322" i="1"/>
  <c r="AV1827" i="1"/>
  <c r="AV2868" i="1"/>
  <c r="AV1362" i="1"/>
  <c r="AV3440" i="1"/>
  <c r="AV1115" i="1"/>
  <c r="AV625" i="1"/>
  <c r="AV4248" i="1"/>
  <c r="AV1126" i="1"/>
  <c r="AV1054" i="1"/>
  <c r="AV4487" i="1"/>
  <c r="AV4147" i="1"/>
  <c r="AV4884" i="1"/>
  <c r="AV2538" i="1"/>
  <c r="AV3419" i="1"/>
  <c r="AV395" i="1"/>
  <c r="AV278" i="1"/>
  <c r="AV1622" i="1"/>
  <c r="AV4903" i="1"/>
  <c r="AV1382" i="1"/>
  <c r="AV4138" i="1"/>
  <c r="AV2603" i="1"/>
  <c r="AV4679" i="1"/>
  <c r="AV1175" i="1"/>
  <c r="AV3886" i="1"/>
  <c r="AV5170" i="1"/>
  <c r="AV449" i="1"/>
  <c r="AV1342" i="1"/>
  <c r="AV4694" i="1"/>
  <c r="AV4928" i="1"/>
  <c r="AV3829" i="1"/>
  <c r="AV5106" i="1"/>
  <c r="AV1506" i="1"/>
  <c r="AV11" i="1"/>
  <c r="AV1929" i="1"/>
  <c r="AV1232" i="1"/>
  <c r="AV4530" i="1"/>
  <c r="AV1172" i="1"/>
  <c r="AV1346" i="1"/>
  <c r="AV2343" i="1"/>
  <c r="AV1533" i="1"/>
  <c r="AV5015" i="1"/>
  <c r="AV1753" i="1"/>
  <c r="AV3684" i="1"/>
  <c r="AV1011" i="1"/>
  <c r="AV2951" i="1"/>
  <c r="AV4152" i="1"/>
  <c r="AV76" i="1"/>
  <c r="AV486" i="1"/>
  <c r="AV1169" i="1"/>
  <c r="AV4898" i="1"/>
  <c r="AV1791" i="1"/>
  <c r="AV4805" i="1"/>
  <c r="AV1672" i="1"/>
  <c r="AV3718" i="1"/>
  <c r="AV2292" i="1"/>
  <c r="AV3115" i="1"/>
  <c r="AV5115" i="1"/>
  <c r="AV4066" i="1"/>
  <c r="AV916" i="1"/>
  <c r="AV867" i="1"/>
  <c r="AV2904" i="1"/>
  <c r="AV2096" i="1"/>
  <c r="AV3406" i="1"/>
  <c r="AV3785" i="1"/>
  <c r="AV1074" i="1"/>
  <c r="AV1209" i="1"/>
  <c r="AV292" i="1"/>
  <c r="AV4516" i="1"/>
  <c r="AV4342" i="1"/>
  <c r="AV1211" i="1"/>
  <c r="AV3384" i="1"/>
  <c r="AV3296" i="1"/>
  <c r="AV1999" i="1"/>
  <c r="AV1917" i="1"/>
  <c r="AV3203" i="1"/>
  <c r="AV3517" i="1"/>
  <c r="AV3086" i="1"/>
  <c r="AV1071" i="1"/>
  <c r="AV1140" i="1"/>
  <c r="AV3382" i="1"/>
  <c r="AV3600" i="1"/>
  <c r="AV757" i="1"/>
  <c r="AV5220" i="1"/>
  <c r="AV860" i="1"/>
  <c r="AV2983" i="1"/>
  <c r="AV3972" i="1"/>
  <c r="AV2500" i="1"/>
  <c r="AV3988" i="1"/>
  <c r="AV2786" i="1"/>
  <c r="AV3094" i="1"/>
  <c r="AV4554" i="1"/>
  <c r="AV4974" i="1"/>
  <c r="AV1437" i="1"/>
  <c r="AV543" i="1"/>
  <c r="AV1547" i="1"/>
  <c r="AV2276" i="1"/>
  <c r="AV4970" i="1"/>
  <c r="AV4964" i="1"/>
  <c r="AV841" i="1"/>
  <c r="AV2349" i="1"/>
  <c r="AV4364" i="1"/>
  <c r="AV1796" i="1"/>
  <c r="AV4094" i="1"/>
  <c r="AV4543" i="1"/>
  <c r="AV1968" i="1"/>
  <c r="AV4602" i="1"/>
  <c r="AV816" i="1"/>
  <c r="AV176" i="1"/>
  <c r="AV4710" i="1"/>
  <c r="AV2775" i="1"/>
  <c r="AV2262" i="1"/>
  <c r="AV2375" i="1"/>
  <c r="AV890" i="1"/>
  <c r="AV648" i="1"/>
  <c r="AV3166" i="1"/>
  <c r="AV4100" i="1"/>
  <c r="AV707" i="1"/>
  <c r="AV1915" i="1"/>
  <c r="AV437" i="1"/>
  <c r="AV4825" i="1"/>
  <c r="AV2572" i="1"/>
  <c r="AV4906" i="1"/>
  <c r="AV4624" i="1"/>
  <c r="AV1748" i="1"/>
  <c r="AV3291" i="1"/>
  <c r="AV4204" i="1"/>
  <c r="AV1937" i="1"/>
  <c r="AV4333" i="1"/>
  <c r="AV4984" i="1"/>
  <c r="AV1615" i="1"/>
  <c r="AV3648" i="1"/>
  <c r="AV1197" i="1"/>
  <c r="AV3162" i="1"/>
  <c r="AV3642" i="1"/>
  <c r="AV4773" i="1"/>
  <c r="AV231" i="1"/>
  <c r="AV3175" i="1"/>
  <c r="AV3554" i="1"/>
  <c r="AV3951" i="1"/>
  <c r="AV1431" i="1"/>
  <c r="AV4971" i="1"/>
  <c r="AV588" i="1"/>
  <c r="AV1976" i="1"/>
  <c r="AV2256" i="1"/>
  <c r="AV5045" i="1"/>
  <c r="AV984" i="1"/>
  <c r="AV1931" i="1"/>
  <c r="AV3872" i="1"/>
  <c r="AV833" i="1"/>
  <c r="AV84" i="1"/>
  <c r="AV3558" i="1"/>
  <c r="AV1509" i="1"/>
  <c r="AV702" i="1"/>
  <c r="AV889" i="1"/>
  <c r="AV4029" i="1"/>
  <c r="AV597" i="1"/>
  <c r="AV2044" i="1"/>
  <c r="AV2380" i="1"/>
  <c r="AV3445" i="1"/>
  <c r="AV474" i="1"/>
  <c r="AV3477" i="1"/>
  <c r="AV4109" i="1"/>
  <c r="AV5155" i="1"/>
  <c r="AV2409" i="1"/>
  <c r="AV4738" i="1"/>
  <c r="AV2557" i="1"/>
  <c r="AV3959" i="1"/>
  <c r="AV1943" i="1"/>
  <c r="AV4319" i="1"/>
  <c r="AV4743" i="1"/>
  <c r="AV5110" i="1"/>
  <c r="AV3133" i="1"/>
  <c r="AV3184" i="1"/>
  <c r="AV2344" i="1"/>
  <c r="AV1697" i="1"/>
  <c r="AV3803" i="1"/>
  <c r="AV4715" i="1"/>
  <c r="AV4086" i="1"/>
  <c r="AV4502" i="1"/>
  <c r="AV1367" i="1"/>
  <c r="AV1893" i="1"/>
  <c r="AV2214" i="1"/>
  <c r="AV4175" i="1"/>
  <c r="AV447" i="1"/>
  <c r="AV4323" i="1"/>
  <c r="AV4060" i="1"/>
  <c r="AV3404" i="1"/>
  <c r="AV3882" i="1"/>
  <c r="AV3581" i="1"/>
  <c r="AV3532" i="1"/>
  <c r="AV4033" i="1"/>
  <c r="AV1814" i="1"/>
  <c r="AV1914" i="1"/>
  <c r="AV3178" i="1"/>
  <c r="AV3284" i="1"/>
  <c r="AV571" i="1"/>
  <c r="AV4823" i="1"/>
  <c r="AV2357" i="1"/>
  <c r="AV4183" i="1"/>
  <c r="AV83" i="1"/>
  <c r="AV802" i="1"/>
  <c r="AV2640" i="1"/>
  <c r="AV3416" i="1"/>
  <c r="AV4421" i="1"/>
  <c r="AV4524" i="1"/>
  <c r="AV3385" i="1"/>
  <c r="AV411" i="1"/>
  <c r="AV3620" i="1"/>
  <c r="AV1178" i="1"/>
  <c r="AV3516" i="1"/>
  <c r="AV4656" i="1"/>
  <c r="AV3146" i="1"/>
  <c r="AV51" i="1"/>
  <c r="AV4392" i="1"/>
  <c r="AV2981" i="1"/>
  <c r="AV239" i="1"/>
  <c r="AV3262" i="1"/>
  <c r="AV3513" i="1"/>
  <c r="AV5164" i="1"/>
  <c r="AV5001" i="1"/>
  <c r="AV2260" i="1"/>
  <c r="AV481" i="1"/>
  <c r="AV630" i="1"/>
  <c r="AV5249" i="1"/>
  <c r="AV147" i="1"/>
  <c r="AV4465" i="1"/>
  <c r="AV4431" i="1"/>
  <c r="AV3831" i="1"/>
  <c r="AV2212" i="1"/>
  <c r="AV4025" i="1"/>
  <c r="AV3353" i="1"/>
  <c r="AV68" i="1"/>
  <c r="AV1984" i="1"/>
  <c r="AV2474" i="1"/>
  <c r="AV4081" i="1"/>
  <c r="AV92" i="1"/>
  <c r="AV710" i="1"/>
  <c r="AV3437" i="1"/>
  <c r="AV2284" i="1"/>
  <c r="AV4883" i="1"/>
  <c r="AV2670" i="1"/>
  <c r="AV110" i="1"/>
  <c r="AV3120" i="1"/>
  <c r="AV901" i="1"/>
  <c r="AV3334" i="1"/>
  <c r="AV1620" i="1"/>
  <c r="AV2776" i="1"/>
  <c r="AV2827" i="1"/>
  <c r="AV1923" i="1"/>
  <c r="AV2137" i="1"/>
  <c r="AV4961" i="1"/>
  <c r="AV2049" i="1"/>
  <c r="AV5056" i="1"/>
  <c r="AV1461" i="1"/>
  <c r="AV5057" i="1"/>
  <c r="AV4625" i="1"/>
  <c r="AV101" i="1"/>
  <c r="AV1670" i="1"/>
  <c r="AV2281" i="1"/>
  <c r="AV3942" i="1"/>
  <c r="AV4309" i="1"/>
  <c r="AV5228" i="1"/>
  <c r="AV1859" i="1"/>
  <c r="AV619" i="1"/>
  <c r="AV639" i="1"/>
  <c r="AV1586" i="1"/>
  <c r="AV4107" i="1"/>
  <c r="AV4188" i="1"/>
  <c r="AV3058" i="1"/>
  <c r="AV2605" i="1"/>
  <c r="AV2558" i="1"/>
  <c r="AV759" i="1"/>
  <c r="AV4711" i="1"/>
  <c r="AV2729" i="1"/>
  <c r="AV3937" i="1"/>
  <c r="AV4819" i="1"/>
  <c r="AV4075" i="1"/>
  <c r="AV3863" i="1"/>
  <c r="AV4425" i="1"/>
  <c r="AV1301" i="1"/>
  <c r="AV3553" i="1"/>
  <c r="AV2581" i="1"/>
  <c r="AV4522" i="1"/>
  <c r="AV225" i="1"/>
  <c r="AV3192" i="1"/>
  <c r="AV2320" i="1"/>
  <c r="AV3468" i="1"/>
  <c r="AV116" i="1"/>
  <c r="AV3828" i="1"/>
  <c r="AV2478" i="1"/>
  <c r="AV3244" i="1"/>
  <c r="AV4855" i="1"/>
  <c r="AV1298" i="1"/>
  <c r="AV2208" i="1"/>
  <c r="AV4438" i="1"/>
  <c r="AV2577" i="1"/>
  <c r="AV4946" i="1"/>
  <c r="AV2467" i="1"/>
  <c r="AV5140" i="1"/>
  <c r="AV2240" i="1"/>
  <c r="AV2873" i="1"/>
  <c r="AV839" i="1"/>
  <c r="AV4129" i="1"/>
  <c r="AV4550" i="1"/>
  <c r="AV2300" i="1"/>
  <c r="AV3484" i="1"/>
  <c r="AV1544" i="1"/>
  <c r="AV4959" i="1"/>
  <c r="AV4963" i="1"/>
  <c r="AV3568" i="1"/>
  <c r="AV4771" i="1"/>
  <c r="AV801" i="1"/>
  <c r="AV1843" i="1"/>
  <c r="AV3900" i="1"/>
  <c r="AV1180" i="1"/>
  <c r="AV1956" i="1"/>
  <c r="AV682" i="1"/>
  <c r="AV5199" i="1"/>
  <c r="AV2420" i="1"/>
  <c r="AV2493" i="1"/>
  <c r="AV3418" i="1"/>
  <c r="AV1777" i="1"/>
  <c r="AV2756" i="1"/>
  <c r="AV4979" i="1"/>
  <c r="AV4570" i="1"/>
  <c r="AV4905" i="1"/>
  <c r="AV993" i="1"/>
  <c r="AV832" i="1"/>
  <c r="AV2862" i="1"/>
  <c r="AV5250" i="1"/>
  <c r="AV5107" i="1"/>
  <c r="AV752" i="1"/>
  <c r="AV2617" i="1"/>
  <c r="AV3741" i="1"/>
  <c r="AV5006" i="1"/>
  <c r="AV2727" i="1"/>
  <c r="AV3430" i="1"/>
  <c r="AV3204" i="1"/>
  <c r="AV3557" i="1"/>
  <c r="AV1217" i="1"/>
  <c r="AV4264" i="1"/>
  <c r="AV3703" i="1"/>
  <c r="AV4788" i="1"/>
  <c r="AV4360" i="1"/>
  <c r="AV4440" i="1"/>
  <c r="AV2230" i="1"/>
  <c r="AV2200" i="1"/>
  <c r="AV2890" i="1"/>
  <c r="AV3069" i="1"/>
  <c r="AV5080" i="1"/>
  <c r="AV5163" i="1"/>
  <c r="AV5229" i="1"/>
  <c r="AV74" i="1"/>
  <c r="AV3424" i="1"/>
  <c r="AV1394" i="1"/>
  <c r="AV4362" i="1"/>
  <c r="AV1179" i="1"/>
  <c r="AV289" i="1"/>
  <c r="AV5099" i="1"/>
  <c r="AV883" i="1"/>
  <c r="AV2634" i="1"/>
  <c r="AV2089" i="1"/>
  <c r="AV4215" i="1"/>
  <c r="AV1626" i="1"/>
  <c r="AV2836" i="1"/>
  <c r="AV1708" i="1"/>
  <c r="AV1508" i="1"/>
  <c r="AV805" i="1"/>
  <c r="AV2297" i="1"/>
  <c r="AV650" i="1"/>
  <c r="AV1604" i="1"/>
  <c r="AV3033" i="1"/>
  <c r="AV3912" i="1"/>
  <c r="AV4794" i="1"/>
  <c r="AV3195" i="1"/>
  <c r="AV1571" i="1"/>
  <c r="AV2021" i="1"/>
  <c r="AV3851" i="1"/>
  <c r="AV1817" i="1"/>
  <c r="AV3735" i="1"/>
  <c r="AV4873" i="1"/>
  <c r="AV2680" i="1"/>
  <c r="AV223" i="1"/>
  <c r="AV2672" i="1"/>
  <c r="AV61" i="1"/>
  <c r="AV2056" i="1"/>
  <c r="AV4038" i="1"/>
  <c r="AV2846" i="1"/>
  <c r="AV1933" i="1"/>
  <c r="AV5252" i="1"/>
  <c r="AV1815" i="1"/>
  <c r="AV817" i="1"/>
  <c r="AV1704" i="1"/>
  <c r="AV701" i="1"/>
  <c r="AV2840" i="1"/>
  <c r="AV1548" i="1"/>
  <c r="AV2077" i="1"/>
  <c r="AV4275" i="1"/>
  <c r="AV4789" i="1"/>
  <c r="AV4650" i="1"/>
  <c r="AV999" i="1"/>
  <c r="AV671" i="1"/>
  <c r="AV490" i="1"/>
  <c r="AV1762" i="1"/>
  <c r="AV4486" i="1"/>
  <c r="AV945" i="1"/>
  <c r="AV1552" i="1"/>
  <c r="AV4975" i="1"/>
  <c r="AV138" i="1"/>
  <c r="AV3218" i="1"/>
  <c r="AV4092" i="1"/>
  <c r="AV1372" i="1"/>
  <c r="AV4546" i="1"/>
  <c r="AV1816" i="1"/>
  <c r="AV2334" i="1"/>
  <c r="AV1336" i="1"/>
  <c r="AV1458" i="1"/>
  <c r="AV1975" i="1"/>
  <c r="AV561" i="1"/>
  <c r="AV240" i="1"/>
  <c r="AV3068" i="1"/>
  <c r="AV3577" i="1"/>
  <c r="AV279" i="1"/>
  <c r="AV1218" i="1"/>
  <c r="AV4169" i="1"/>
  <c r="AV3800" i="1"/>
  <c r="AV4610" i="1"/>
  <c r="AV4811" i="1"/>
  <c r="AV4241" i="1"/>
  <c r="AV691" i="1"/>
  <c r="AV4007" i="1"/>
  <c r="AV2248" i="1"/>
  <c r="AV4032" i="1"/>
  <c r="AV3287" i="1"/>
  <c r="AV4068" i="1"/>
  <c r="AV3135" i="1"/>
  <c r="AV654" i="1"/>
  <c r="AV2693" i="1"/>
  <c r="AV1599" i="1"/>
  <c r="AV3109" i="1"/>
  <c r="AV4326" i="1"/>
  <c r="AV3783" i="1"/>
  <c r="AV772" i="1"/>
  <c r="AV2118" i="1"/>
  <c r="AV2134" i="1"/>
  <c r="AV1379" i="1"/>
  <c r="AV4251" i="1"/>
  <c r="AV3119" i="1"/>
  <c r="AV2889" i="1"/>
  <c r="AV2189" i="1"/>
  <c r="AV5035" i="1"/>
  <c r="AV1363" i="1"/>
  <c r="AV1595" i="1"/>
  <c r="AV2725" i="1"/>
  <c r="AV2570" i="1"/>
  <c r="AV151" i="1"/>
  <c r="AV2811" i="1"/>
  <c r="AV1299" i="1"/>
  <c r="AV1294" i="1"/>
  <c r="AV4047" i="1"/>
  <c r="AV2658" i="1"/>
  <c r="AV3565" i="1"/>
  <c r="AV2483" i="1"/>
  <c r="AV1263" i="1"/>
  <c r="AV4043" i="1"/>
  <c r="AV3320" i="1"/>
  <c r="AV2321" i="1"/>
  <c r="AV3260" i="1"/>
  <c r="AV965" i="1"/>
  <c r="AV1386" i="1"/>
  <c r="AV1098" i="1"/>
  <c r="AV209" i="1"/>
  <c r="AV1787" i="1"/>
  <c r="AV3347" i="1"/>
  <c r="AV2842" i="1"/>
  <c r="AV288" i="1"/>
  <c r="AV3231" i="1"/>
  <c r="AV2602" i="1"/>
  <c r="AV3208" i="1"/>
  <c r="AV177" i="1"/>
  <c r="AV582" i="1"/>
  <c r="AV3990" i="1"/>
  <c r="AV783" i="1"/>
  <c r="AV3049" i="1"/>
  <c r="AV1296" i="1"/>
  <c r="AV4499" i="1"/>
  <c r="AV4881" i="1"/>
  <c r="AV2371" i="1"/>
  <c r="AV2150" i="1"/>
  <c r="AV1194" i="1"/>
  <c r="AV2553" i="1"/>
  <c r="AV3841" i="1"/>
  <c r="AV4334" i="1"/>
  <c r="AV3092" i="1"/>
  <c r="AV1246" i="1"/>
  <c r="AV2140" i="1"/>
  <c r="AV3283" i="1"/>
  <c r="AV3806" i="1"/>
  <c r="AV2027" i="1"/>
  <c r="AV3808" i="1"/>
  <c r="AV2541" i="1"/>
  <c r="AV653" i="1"/>
  <c r="AV2366" i="1"/>
  <c r="AV553" i="1"/>
  <c r="AV3306" i="1"/>
  <c r="AV1655" i="1"/>
  <c r="AV5143" i="1"/>
  <c r="AV762" i="1"/>
  <c r="AV2158" i="1"/>
  <c r="AV5200" i="1"/>
  <c r="AV3483" i="1"/>
  <c r="AV1168" i="1"/>
  <c r="AV2992" i="1"/>
  <c r="AV689" i="1"/>
  <c r="AV2497" i="1"/>
  <c r="AV2168" i="1"/>
  <c r="AV3623" i="1"/>
  <c r="AV1981" i="1"/>
  <c r="AV2355" i="1"/>
  <c r="AV3850" i="1"/>
  <c r="AV5037" i="1"/>
  <c r="AV4190" i="1"/>
  <c r="AV2428" i="1"/>
  <c r="AV1528" i="1"/>
  <c r="AV5271" i="1"/>
  <c r="AV1433" i="1"/>
  <c r="AV644" i="1"/>
  <c r="AV2459" i="1"/>
  <c r="AV3954" i="1"/>
  <c r="AV5054" i="1"/>
  <c r="AV1702" i="1"/>
  <c r="AV5114" i="1"/>
  <c r="AV547" i="1"/>
  <c r="AV4290" i="1"/>
  <c r="AV706" i="1"/>
  <c r="AV3818" i="1"/>
  <c r="AV3512" i="1"/>
  <c r="AV4391" i="1"/>
  <c r="AV123" i="1"/>
  <c r="AV4544" i="1"/>
  <c r="AV4846" i="1"/>
  <c r="AV3908" i="1"/>
  <c r="AV2098" i="1"/>
  <c r="AV4252" i="1"/>
  <c r="AV1371" i="1"/>
  <c r="AV1803" i="1"/>
  <c r="AV1554" i="1"/>
  <c r="AV3639" i="1"/>
  <c r="AV3450" i="1"/>
  <c r="AV3342" i="1"/>
  <c r="AV119" i="1"/>
  <c r="AV462" i="1"/>
  <c r="AV3505" i="1"/>
  <c r="AV1264" i="1"/>
  <c r="AV2328" i="1"/>
  <c r="AV4538" i="1"/>
  <c r="AV4838" i="1"/>
  <c r="AV2111" i="1"/>
  <c r="AV1158" i="1"/>
  <c r="AV3476" i="1"/>
  <c r="AV3546" i="1"/>
  <c r="AV3276" i="1"/>
  <c r="AV2845" i="1"/>
  <c r="AV1922" i="1"/>
  <c r="AV141" i="1"/>
  <c r="AV2024" i="1"/>
  <c r="AV4469" i="1"/>
  <c r="AV2575" i="1"/>
  <c r="AV4059" i="1"/>
  <c r="AV2196" i="1"/>
  <c r="AV4690" i="1"/>
  <c r="AV4659" i="1"/>
  <c r="AV3653" i="1"/>
  <c r="AV3501" i="1"/>
  <c r="AV1826" i="1"/>
  <c r="AV3079" i="1"/>
  <c r="AV2914" i="1"/>
  <c r="AV9" i="1"/>
  <c r="AV2494" i="1"/>
  <c r="AV2222" i="1"/>
  <c r="AV2832" i="1"/>
  <c r="AV5306" i="1"/>
  <c r="AV5000" i="1"/>
  <c r="AV2802" i="1"/>
  <c r="AV1524" i="1"/>
  <c r="AV3455" i="1"/>
  <c r="AV4878" i="1"/>
  <c r="AV3787" i="1"/>
  <c r="AV4422" i="1"/>
  <c r="AV3245" i="1"/>
  <c r="AV921" i="1"/>
  <c r="AV2743" i="1"/>
  <c r="AV5232" i="1"/>
  <c r="AV5064" i="1"/>
  <c r="AV5230" i="1"/>
  <c r="AV3436" i="1"/>
  <c r="AV5146" i="1"/>
  <c r="AV5165" i="1"/>
  <c r="AV4322" i="1"/>
  <c r="AV2402" i="1"/>
  <c r="AV3225" i="1"/>
  <c r="AV5292" i="1"/>
  <c r="AV168" i="1"/>
  <c r="AV2299" i="1"/>
  <c r="AV4076" i="1"/>
  <c r="AV3564" i="1"/>
  <c r="AV3141" i="1"/>
  <c r="AV2835" i="1"/>
  <c r="AV5149" i="1"/>
  <c r="AV4276" i="1"/>
  <c r="AV5196" i="1"/>
  <c r="AV4675" i="1"/>
  <c r="AV4709" i="1"/>
  <c r="AV1938" i="1"/>
  <c r="AV2784" i="1"/>
  <c r="AV1476" i="1"/>
  <c r="AV5156" i="1"/>
  <c r="AV871" i="1"/>
  <c r="AV1477" i="1"/>
  <c r="AV1426" i="1"/>
  <c r="AV465" i="1"/>
  <c r="AV5275" i="1"/>
  <c r="AV2318" i="1"/>
  <c r="AV1833" i="1"/>
  <c r="AV5167" i="1"/>
  <c r="AV4230" i="1"/>
  <c r="AV4722" i="1"/>
  <c r="AV1526" i="1"/>
  <c r="AV1794" i="1"/>
  <c r="AV2245" i="1"/>
  <c r="AV837" i="1"/>
  <c r="AV698" i="1"/>
  <c r="AV5033" i="1"/>
  <c r="AV3695" i="1"/>
  <c r="AV5178" i="1"/>
  <c r="AV4180" i="1"/>
  <c r="AV2461" i="1"/>
  <c r="AV2219" i="1"/>
  <c r="AV3099" i="1"/>
  <c r="AV514" i="1"/>
  <c r="AV12" i="1"/>
  <c r="AV819" i="1"/>
  <c r="AV638" i="1"/>
  <c r="AV1535" i="1"/>
  <c r="AV3237" i="1"/>
  <c r="AV195" i="1"/>
  <c r="AV5160" i="1"/>
  <c r="AV2179" i="1"/>
  <c r="AV2759" i="1"/>
  <c r="AV3130" i="1"/>
  <c r="AV4168" i="1"/>
  <c r="AV4332" i="1"/>
  <c r="AV3432" i="1"/>
  <c r="AV1876" i="1"/>
  <c r="AV2895" i="1"/>
  <c r="AV4118" i="1"/>
  <c r="AV1807" i="1"/>
  <c r="AV2853" i="1"/>
  <c r="AV2952" i="1"/>
  <c r="AV1805" i="1"/>
  <c r="AV905" i="1"/>
  <c r="AV5005" i="1"/>
  <c r="AV2936" i="1"/>
  <c r="AV1858" i="1"/>
  <c r="AV917" i="1"/>
  <c r="AV3790" i="1"/>
  <c r="AV1920" i="1"/>
  <c r="AV270" i="1"/>
  <c r="AV675" i="1"/>
  <c r="AV1783" i="1"/>
  <c r="AV3061" i="1"/>
  <c r="AV3398" i="1"/>
  <c r="AV3282" i="1"/>
  <c r="AV5169" i="1"/>
  <c r="AV1977" i="1"/>
  <c r="AV2025" i="1"/>
  <c r="AV4011" i="1"/>
  <c r="AV1018" i="1"/>
  <c r="AV4856" i="1"/>
  <c r="AV5269" i="1"/>
  <c r="AV5013" i="1"/>
  <c r="AV2610" i="1"/>
  <c r="AV2484" i="1"/>
  <c r="AV2290" i="1"/>
  <c r="AV5278" i="1"/>
  <c r="AV4921" i="1"/>
  <c r="AV1156" i="1"/>
  <c r="AV1601" i="1"/>
  <c r="AV3775" i="1"/>
  <c r="AV3093" i="1"/>
  <c r="AV3704" i="1"/>
  <c r="AV1213" i="1"/>
  <c r="AV4618" i="1"/>
  <c r="AV1788" i="1"/>
  <c r="AV1724" i="1"/>
  <c r="AV732" i="1"/>
  <c r="AV1619" i="1"/>
  <c r="AV1252" i="1"/>
  <c r="AV4216" i="1"/>
  <c r="AV144" i="1"/>
  <c r="AV1312" i="1"/>
  <c r="AV680" i="1"/>
  <c r="AV1013" i="1"/>
  <c r="AV676" i="1"/>
  <c r="AV4492" i="1"/>
  <c r="AV4532" i="1"/>
  <c r="AV4636" i="1"/>
  <c r="AV4826" i="1"/>
  <c r="AV4157" i="1"/>
  <c r="AV3051" i="1"/>
  <c r="AV954" i="1"/>
  <c r="AV4313" i="1"/>
  <c r="AV5052" i="1"/>
  <c r="AV4638" i="1"/>
  <c r="AV3899" i="1"/>
  <c r="AV2469" i="1"/>
  <c r="AV3938" i="1"/>
  <c r="AV2340" i="1"/>
  <c r="AV156" i="1"/>
  <c r="AV499" i="1"/>
  <c r="AV122" i="1"/>
  <c r="AV3748" i="1"/>
  <c r="AV3082" i="1"/>
  <c r="AV283" i="1"/>
  <c r="AV4932" i="1"/>
  <c r="AV2738" i="1"/>
  <c r="AV2608" i="1"/>
  <c r="AV3100" i="1"/>
  <c r="AV5215" i="1"/>
  <c r="AV3579" i="1"/>
  <c r="AV4706" i="1"/>
  <c r="AV2949" i="1"/>
  <c r="AV1144" i="1"/>
  <c r="AV4271" i="1"/>
  <c r="AV2190" i="1"/>
  <c r="AV3518" i="1"/>
  <c r="AV1212" i="1"/>
  <c r="AV5309" i="1"/>
  <c r="AV4197" i="1"/>
  <c r="AV201" i="1"/>
  <c r="AV4885" i="1"/>
  <c r="AV971" i="1"/>
  <c r="AV4272" i="1"/>
  <c r="AV4863" i="1"/>
  <c r="AV4635" i="1"/>
  <c r="AV183" i="1"/>
  <c r="AV3383" i="1"/>
  <c r="AV544" i="1"/>
  <c r="AV1776" i="1"/>
  <c r="AV243" i="1"/>
  <c r="AV4367" i="1"/>
  <c r="AV4581" i="1"/>
  <c r="AV2450" i="1"/>
  <c r="AV4074" i="1"/>
  <c r="AV1867" i="1"/>
  <c r="AV2458" i="1"/>
  <c r="AV2899" i="1"/>
  <c r="AV4993" i="1"/>
  <c r="AV3117" i="1"/>
  <c r="AV1396" i="1"/>
  <c r="AV2185" i="1"/>
  <c r="AV3301" i="1"/>
  <c r="AV1469" i="1"/>
  <c r="AV906" i="1"/>
  <c r="AV3271" i="1"/>
  <c r="AV796" i="1"/>
  <c r="AV3630" i="1"/>
  <c r="AV4424" i="1"/>
  <c r="AV8" i="1"/>
  <c r="AV4056" i="1"/>
  <c r="AV5147" i="1"/>
  <c r="AV4995" i="1"/>
  <c r="AV3366" i="1"/>
  <c r="AV3002" i="1"/>
  <c r="AV3836" i="1"/>
  <c r="AV5079" i="1"/>
  <c r="AV4593" i="1"/>
  <c r="AV3731" i="1"/>
  <c r="AV2696" i="1"/>
  <c r="AV576" i="1"/>
  <c r="AV2408" i="1"/>
  <c r="AV182" i="1"/>
  <c r="AV3174" i="1"/>
  <c r="AV909" i="1"/>
  <c r="AV3011" i="1"/>
  <c r="AV3153" i="1"/>
  <c r="AV3124" i="1"/>
  <c r="AV3857" i="1"/>
  <c r="AV2736" i="1"/>
  <c r="AV4441" i="1"/>
  <c r="AV3840" i="1"/>
  <c r="AV5256" i="1"/>
  <c r="AV633" i="1"/>
  <c r="AV5190" i="1"/>
  <c r="AV913" i="1"/>
  <c r="AV1623" i="1"/>
  <c r="AV1097" i="1"/>
  <c r="AV2163" i="1"/>
  <c r="AV3101" i="1"/>
  <c r="AV3740" i="1"/>
  <c r="AV1587" i="1"/>
  <c r="AV104" i="1"/>
  <c r="AV1481" i="1"/>
  <c r="AV5086" i="1"/>
  <c r="AV948" i="1"/>
  <c r="AV3640" i="1"/>
  <c r="AV1818" i="1"/>
  <c r="AV2957" i="1"/>
  <c r="AV2277" i="1"/>
  <c r="AV3547" i="1"/>
  <c r="AV4646" i="1"/>
  <c r="AV1132" i="1"/>
  <c r="AV3661" i="1"/>
  <c r="AV3705" i="1"/>
  <c r="AV705" i="1"/>
  <c r="AV1134" i="1"/>
  <c r="AV2761" i="1"/>
  <c r="AV4999" i="1"/>
  <c r="AV2559" i="1"/>
  <c r="AV154" i="1"/>
  <c r="AV2646" i="1"/>
  <c r="AV3197" i="1"/>
  <c r="AV3275" i="1"/>
  <c r="AV1837" i="1"/>
  <c r="AV3482" i="1"/>
  <c r="AV1239" i="1"/>
  <c r="AV4633" i="1"/>
  <c r="AV1862" i="1"/>
  <c r="AV2979" i="1"/>
  <c r="AV603" i="1"/>
  <c r="AV2084" i="1"/>
  <c r="AV2211" i="1"/>
  <c r="AV2755" i="1"/>
  <c r="AV4852" i="1"/>
  <c r="AV1488" i="1"/>
  <c r="AV2695" i="1"/>
  <c r="AV3270" i="1"/>
  <c r="AV5298" i="1"/>
  <c r="AV1678" i="1"/>
  <c r="AV4853" i="1"/>
  <c r="AV4426" i="1"/>
  <c r="AV3708" i="1"/>
  <c r="AV2635" i="1"/>
  <c r="AV2883" i="1"/>
  <c r="AV391" i="1"/>
  <c r="AV3407" i="1"/>
  <c r="AV1521" i="1"/>
  <c r="AV851" i="1"/>
  <c r="AV276" i="1"/>
  <c r="AV2147" i="1"/>
  <c r="AV3766" i="1"/>
  <c r="AV5088" i="1"/>
  <c r="AV4223" i="1"/>
  <c r="AV3365" i="1"/>
  <c r="AV888" i="1"/>
  <c r="AV2228" i="1"/>
  <c r="AV1279" i="1"/>
  <c r="AV1121" i="1"/>
  <c r="AV3768" i="1"/>
  <c r="AV1427" i="1"/>
  <c r="AV2849" i="1"/>
  <c r="AV3728" i="1"/>
  <c r="AV102" i="1"/>
  <c r="AV3474" i="1"/>
  <c r="AV82" i="1"/>
  <c r="AV5105" i="1"/>
  <c r="AV2514" i="1"/>
  <c r="AV697" i="1"/>
  <c r="AV549" i="1"/>
  <c r="AV3650" i="1"/>
  <c r="AV1075" i="1"/>
  <c r="AV39" i="1"/>
  <c r="AV78" i="1"/>
  <c r="AV3924" i="1"/>
  <c r="AV484" i="1"/>
  <c r="AV668" i="1"/>
  <c r="AV5303" i="1"/>
  <c r="AV2589" i="1"/>
  <c r="AV2626" i="1"/>
  <c r="AV3186" i="1"/>
  <c r="AV2740" i="1"/>
  <c r="AV4603" i="1"/>
  <c r="AV58" i="1"/>
  <c r="AV1906" i="1"/>
  <c r="AV4849" i="1"/>
  <c r="AV5280" i="1"/>
  <c r="AV34" i="1"/>
  <c r="AV3004" i="1"/>
  <c r="AV2115" i="1"/>
  <c r="AV1907" i="1"/>
  <c r="AV981" i="1"/>
  <c r="AV399" i="1"/>
  <c r="AV1051" i="1"/>
  <c r="AV1466" i="1"/>
  <c r="AV1343" i="1"/>
  <c r="AV3415" i="1"/>
  <c r="AV4505" i="1"/>
  <c r="AV536" i="1"/>
  <c r="AV3596" i="1"/>
  <c r="AV990" i="1"/>
  <c r="AV3763" i="1"/>
  <c r="AV838" i="1"/>
  <c r="AV3070" i="1"/>
  <c r="AV3451" i="1"/>
  <c r="AV664" i="1"/>
  <c r="AV192" i="1"/>
  <c r="AV248" i="1"/>
  <c r="AV4911" i="1"/>
  <c r="AV4340" i="1"/>
  <c r="AV1680" i="1"/>
  <c r="AV3183" i="1"/>
  <c r="AV191" i="1"/>
  <c r="AV3668" i="1"/>
  <c r="AV2785" i="1"/>
  <c r="AV1351" i="1"/>
  <c r="AV1573" i="1"/>
  <c r="AV818" i="1"/>
  <c r="AV3604" i="1"/>
  <c r="AV2444" i="1"/>
  <c r="AV4490" i="1"/>
  <c r="AV412" i="1"/>
  <c r="AV3538" i="1"/>
  <c r="AV2698" i="1"/>
  <c r="AV1253" i="1"/>
  <c r="AV3209" i="1"/>
  <c r="AV607" i="1"/>
  <c r="AV1261" i="1"/>
  <c r="AV4113" i="1"/>
  <c r="AV4423" i="1"/>
  <c r="AV210" i="1"/>
  <c r="AV2394" i="1"/>
  <c r="AV1939" i="1"/>
  <c r="AV4420" i="1"/>
  <c r="AV2415" i="1"/>
  <c r="AV3403" i="1"/>
  <c r="AV64" i="1"/>
  <c r="AV4954" i="1"/>
  <c r="AV5003" i="1"/>
  <c r="AV4671" i="1"/>
  <c r="AV4860" i="1"/>
  <c r="AV4155" i="1"/>
  <c r="AV477" i="1"/>
  <c r="AV3647" i="1"/>
  <c r="AV1542" i="1"/>
  <c r="AV3632" i="1"/>
  <c r="AV2122" i="1"/>
  <c r="AV3065" i="1"/>
  <c r="AV2648" i="1"/>
  <c r="AV1208" i="1"/>
  <c r="AV2182" i="1"/>
  <c r="AV1810" i="1"/>
  <c r="AV787" i="1"/>
  <c r="AV67" i="1"/>
  <c r="AV2716" i="1"/>
  <c r="AV5245" i="1"/>
  <c r="AV1003" i="1"/>
  <c r="AV1836" i="1"/>
  <c r="AV4582" i="1"/>
  <c r="AV4120" i="1"/>
  <c r="AV5285" i="1"/>
  <c r="AV2579" i="1"/>
  <c r="AV1609" i="1"/>
  <c r="AV4615" i="1"/>
  <c r="AV5222" i="1"/>
  <c r="AV4604" i="1"/>
  <c r="AV2942" i="1"/>
  <c r="AV2499" i="1"/>
  <c r="AV4121" i="1"/>
  <c r="AV235" i="1"/>
  <c r="AV4483" i="1"/>
  <c r="AV1820" i="1"/>
  <c r="AV779" i="1"/>
  <c r="AV1878" i="1"/>
  <c r="AV1176" i="1"/>
  <c r="AV5126" i="1"/>
  <c r="AV254" i="1"/>
  <c r="AV1317" i="1"/>
  <c r="AV4295" i="1"/>
  <c r="AV770" i="1"/>
  <c r="AV4458" i="1"/>
  <c r="AV2411" i="1"/>
  <c r="AV3868" i="1"/>
  <c r="AV1260" i="1"/>
  <c r="AV93" i="1"/>
  <c r="AV567" i="1"/>
  <c r="AV1738" i="1"/>
  <c r="AV3716" i="1"/>
  <c r="AV4151" i="1"/>
  <c r="AV5221" i="1"/>
  <c r="AV2076" i="1"/>
  <c r="AV1852" i="1"/>
  <c r="AV3927" i="1"/>
  <c r="AV1828" i="1"/>
  <c r="AV4083" i="1"/>
  <c r="AV2191" i="1"/>
  <c r="AV1996" i="1"/>
  <c r="AV2269" i="1"/>
  <c r="AV3663" i="1"/>
  <c r="AV522" i="1"/>
  <c r="AV4328" i="1"/>
  <c r="AV4655" i="1"/>
  <c r="AV2522" i="1"/>
  <c r="AV2020" i="1"/>
  <c r="AV1147" i="1"/>
  <c r="AV3360" i="1"/>
  <c r="AV3029" i="1"/>
  <c r="AV1659" i="1"/>
  <c r="AV4366" i="1"/>
  <c r="AV1568" i="1"/>
  <c r="AV4931" i="1"/>
  <c r="AV3683" i="1"/>
  <c r="AV2128" i="1"/>
  <c r="AV136" i="1"/>
  <c r="AV2509" i="1"/>
  <c r="AV4477" i="1"/>
  <c r="AV4418" i="1"/>
  <c r="AV4768" i="1"/>
  <c r="AV4018" i="1"/>
  <c r="AV5312" i="1"/>
  <c r="AV3677" i="1"/>
  <c r="AV2336" i="1"/>
  <c r="AV1921" i="1"/>
  <c r="AV3956" i="1"/>
  <c r="AV1441" i="1"/>
  <c r="AV3417" i="1"/>
  <c r="AV503" i="1"/>
  <c r="AV2654" i="1"/>
  <c r="AV2768" i="1"/>
  <c r="AV1486" i="1"/>
  <c r="AV1896" i="1"/>
  <c r="AV5301" i="1"/>
  <c r="AV696" i="1"/>
  <c r="AV712" i="1"/>
  <c r="AV834" i="1"/>
  <c r="AV1631" i="1"/>
  <c r="AV2752" i="1"/>
  <c r="AV2435" i="1"/>
  <c r="AV1231" i="1"/>
  <c r="AV2594" i="1"/>
  <c r="AV4917" i="1"/>
  <c r="AV4747" i="1"/>
  <c r="AV1624" i="1"/>
  <c r="AV4459" i="1"/>
  <c r="AV2377" i="1"/>
  <c r="AV3165" i="1"/>
  <c r="AV3258" i="1"/>
  <c r="AV2142" i="1"/>
  <c r="AV2419" i="1"/>
  <c r="AV798" i="1"/>
  <c r="AV2426" i="1"/>
  <c r="AV441" i="1"/>
  <c r="AV2940" i="1"/>
  <c r="AV1564" i="1"/>
  <c r="AV89" i="1"/>
  <c r="AV4274" i="1"/>
  <c r="AV1531" i="1"/>
  <c r="AV105" i="1"/>
  <c r="AV171" i="1"/>
  <c r="AV3303" i="1"/>
  <c r="AV1256" i="1"/>
  <c r="AV4467" i="1"/>
  <c r="AV184" i="1"/>
  <c r="AV4300" i="1"/>
  <c r="AV2315" i="1"/>
  <c r="AV1026" i="1"/>
  <c r="AV3724" i="1"/>
  <c r="AV1835" i="1"/>
  <c r="AV4286" i="1"/>
  <c r="AV198" i="1"/>
  <c r="AV4456" i="1"/>
  <c r="AV5176" i="1"/>
  <c r="AV1954" i="1"/>
  <c r="AV1538" i="1"/>
  <c r="AV2863" i="1"/>
  <c r="AV1389" i="1"/>
  <c r="AV3290" i="1"/>
  <c r="AV570" i="1"/>
  <c r="AV1435" i="1"/>
  <c r="AV2599" i="1"/>
  <c r="AV4227" i="1"/>
  <c r="AV1942" i="1"/>
  <c r="AV3796" i="1"/>
  <c r="AV4734" i="1"/>
  <c r="AV3809" i="1"/>
  <c r="AV3864" i="1"/>
  <c r="AV1249" i="1"/>
  <c r="AV3508" i="1"/>
  <c r="AV2573" i="1"/>
  <c r="AV2187" i="1"/>
  <c r="AV674" i="1"/>
  <c r="AV878" i="1"/>
  <c r="AV4720" i="1"/>
  <c r="AV1150" i="1"/>
  <c r="AV1395" i="1"/>
  <c r="AV1471" i="1"/>
  <c r="AV2989" i="1"/>
  <c r="AV4815" i="1"/>
  <c r="AV3214" i="1"/>
  <c r="AV2335" i="1"/>
  <c r="AV4185" i="1"/>
  <c r="AV2417" i="1"/>
  <c r="AV2135" i="1"/>
  <c r="AV2532" i="1"/>
  <c r="AV4559" i="1"/>
  <c r="AV4352" i="1"/>
  <c r="AV3615" i="1"/>
  <c r="AV219" i="1"/>
  <c r="AV4781" i="1"/>
  <c r="AV1265" i="1"/>
  <c r="AV4203" i="1"/>
  <c r="AV2866" i="1"/>
  <c r="AV444" i="1"/>
  <c r="AV2392" i="1"/>
  <c r="AV3139" i="1"/>
  <c r="AV510" i="1"/>
  <c r="AV4439" i="1"/>
  <c r="AV4376" i="1"/>
  <c r="AV3666" i="1"/>
  <c r="AV2151" i="1"/>
  <c r="AV3243" i="1"/>
  <c r="AV5129" i="1"/>
  <c r="AV931" i="1"/>
  <c r="AV4105" i="1"/>
  <c r="AV87" i="1"/>
  <c r="AV3036" i="1"/>
  <c r="AV1393" i="1"/>
  <c r="AV2787" i="1"/>
  <c r="AV280" i="1"/>
  <c r="AV2160" i="1"/>
  <c r="AV3434" i="1"/>
  <c r="AV3572" i="1"/>
  <c r="AV3582" i="1"/>
  <c r="AV5068" i="1"/>
  <c r="AV2861" i="1"/>
  <c r="AV4123" i="1"/>
  <c r="AV3255" i="1"/>
  <c r="AV2871" i="1"/>
  <c r="AV577" i="1"/>
  <c r="AV1224" i="1"/>
  <c r="AV505" i="1"/>
  <c r="AV5187" i="1"/>
  <c r="AV520" i="1"/>
  <c r="AV4082" i="1"/>
  <c r="AV932" i="1"/>
  <c r="AV2735" i="1"/>
  <c r="AV626" i="1"/>
  <c r="AV3916" i="1"/>
  <c r="AV4205" i="1"/>
  <c r="AV3678" i="1"/>
  <c r="AV286" i="1"/>
  <c r="AV1007" i="1"/>
  <c r="AV467" i="1"/>
  <c r="AV2686" i="1"/>
  <c r="AV1237" i="1"/>
  <c r="AV4289" i="1"/>
  <c r="AV3788" i="1"/>
  <c r="AV3675" i="1"/>
  <c r="AV389" i="1"/>
  <c r="AV2737" i="1"/>
  <c r="AV4616" i="1"/>
  <c r="AV2482" i="1"/>
  <c r="AV2684" i="1"/>
  <c r="AV4186" i="1"/>
  <c r="AV2841" i="1"/>
  <c r="AV3853" i="1"/>
  <c r="AV1685" i="1"/>
  <c r="AV4978" i="1"/>
  <c r="AV524" i="1"/>
  <c r="AV3469" i="1"/>
  <c r="AV681" i="1"/>
  <c r="AV1243" i="1"/>
  <c r="AV4375" i="1"/>
  <c r="AV4665" i="1"/>
  <c r="AV1219" i="1"/>
  <c r="AV95" i="1"/>
  <c r="AV1951" i="1"/>
  <c r="AV3340" i="1"/>
  <c r="AV1014" i="1"/>
  <c r="AV2329" i="1"/>
  <c r="AV1181" i="1"/>
  <c r="AV1848" i="1"/>
  <c r="AV287" i="1"/>
  <c r="AV4916" i="1"/>
  <c r="AV2622" i="1"/>
  <c r="AV4703" i="1"/>
  <c r="AV3113" i="1"/>
  <c r="AV1973" i="1"/>
  <c r="AV3876" i="1"/>
  <c r="AV1155" i="1"/>
  <c r="AV2855" i="1"/>
  <c r="AV1877" i="1"/>
  <c r="AV3999" i="1"/>
  <c r="AV5243" i="1"/>
  <c r="AV3344" i="1"/>
  <c r="AV1671" i="1"/>
  <c r="AV4839" i="1"/>
  <c r="AV2319" i="1"/>
  <c r="AV32" i="1"/>
  <c r="AV3996" i="1"/>
  <c r="AV825" i="1"/>
  <c r="AV4733" i="1"/>
  <c r="AV4875" i="1"/>
  <c r="AV3421" i="1"/>
  <c r="AV3659" i="1"/>
  <c r="AV2534" i="1"/>
  <c r="AV3423" i="1"/>
  <c r="AV3235" i="1"/>
  <c r="AV1540" i="1"/>
  <c r="AV3138" i="1"/>
  <c r="AV4621" i="1"/>
  <c r="AV3435" i="1"/>
  <c r="AV5242" i="1"/>
  <c r="AV4983" i="1"/>
  <c r="AV1337" i="1"/>
  <c r="AV3687" i="1"/>
  <c r="AV3998" i="1"/>
  <c r="AV4676" i="1"/>
  <c r="AV4450" i="1"/>
  <c r="AV5201" i="1"/>
  <c r="AV1950" i="1"/>
  <c r="AV3979" i="1"/>
  <c r="AV4479" i="1"/>
  <c r="AV2162" i="1"/>
  <c r="AV1284" i="1"/>
  <c r="AV3104" i="1"/>
  <c r="AV1030" i="1"/>
  <c r="AV1330" i="1"/>
  <c r="AV3578" i="1"/>
  <c r="AV2178" i="1"/>
  <c r="AV4938" i="1"/>
  <c r="AV4523" i="1"/>
  <c r="AV2632" i="1"/>
  <c r="AV4024" i="1"/>
  <c r="AV919" i="1"/>
  <c r="AV3580" i="1"/>
  <c r="AV2511" i="1"/>
  <c r="AV934" i="1"/>
  <c r="AV4238" i="1"/>
  <c r="AV238" i="1"/>
  <c r="AV4101" i="1"/>
  <c r="AV2821" i="1"/>
  <c r="AV1840" i="1"/>
  <c r="AV3454" i="1"/>
  <c r="AV4748" i="1"/>
  <c r="AV1745" i="1"/>
  <c r="AV4902" i="1"/>
  <c r="AV1639" i="1"/>
  <c r="AV955" i="1"/>
  <c r="AV4897" i="1"/>
  <c r="AV1300" i="1"/>
  <c r="AV1206" i="1"/>
  <c r="AV2687" i="1"/>
  <c r="AV2220" i="1"/>
  <c r="AV1731" i="1"/>
  <c r="AV2588" i="1"/>
  <c r="AV2100" i="1"/>
  <c r="AV5109" i="1"/>
  <c r="AV4072" i="1"/>
  <c r="AV2252" i="1"/>
  <c r="AV758" i="1"/>
  <c r="AV4287" i="1"/>
  <c r="AV4035" i="1"/>
  <c r="AV2400" i="1"/>
  <c r="AV43" i="1"/>
  <c r="AV4859" i="1"/>
  <c r="AV3297" i="1"/>
  <c r="AV4444" i="1"/>
  <c r="AV2157" i="1"/>
  <c r="AV4936" i="1"/>
  <c r="AV531" i="1"/>
  <c r="AV1653" i="1"/>
  <c r="AV2968" i="1"/>
  <c r="AV3198" i="1"/>
  <c r="AV5002" i="1"/>
  <c r="AV3701" i="1"/>
  <c r="AV2887" i="1"/>
  <c r="AV876" i="1"/>
  <c r="AV4981" i="1"/>
  <c r="AV1809" i="1"/>
  <c r="AV5219" i="1"/>
  <c r="AV3017" i="1"/>
  <c r="AV1959" i="1"/>
  <c r="AV1605" i="1"/>
  <c r="AV5028" i="1"/>
  <c r="AV3449" i="1"/>
  <c r="AV4282" i="1"/>
  <c r="AV2590" i="1"/>
  <c r="AV1012" i="1"/>
  <c r="AV1507" i="1"/>
  <c r="AV4089" i="1"/>
  <c r="AV2647" i="1"/>
  <c r="AV4579" i="1"/>
  <c r="AV1089" i="1"/>
  <c r="AV4791" i="1"/>
  <c r="AV1446" i="1"/>
  <c r="AV473" i="1"/>
  <c r="AV3105" i="1"/>
  <c r="AV175" i="1"/>
  <c r="AV2239" i="1"/>
  <c r="AV45" i="1"/>
  <c r="AV2119" i="1"/>
  <c r="AV3880" i="1"/>
  <c r="AV1439" i="1"/>
  <c r="AV2095" i="1"/>
  <c r="AV277" i="1"/>
  <c r="AV2436" i="1"/>
  <c r="AV402" i="1"/>
  <c r="AV813" i="1"/>
  <c r="AV4126" i="1"/>
  <c r="AV2198" i="1"/>
  <c r="AV2922" i="1"/>
  <c r="AV3814" i="1"/>
  <c r="AV4922" i="1"/>
  <c r="AV5051" i="1"/>
  <c r="AV3527" i="1"/>
  <c r="AV1621" i="1"/>
  <c r="AV3213" i="1"/>
  <c r="AV2878" i="1"/>
  <c r="AV3950" i="1"/>
  <c r="AV1795" i="1"/>
  <c r="AV4571" i="1"/>
  <c r="AV4735" i="1"/>
  <c r="AV2013" i="1"/>
  <c r="AV1997" i="1"/>
  <c r="AV1131" i="1"/>
  <c r="AV2995" i="1"/>
  <c r="AV181" i="1"/>
  <c r="AV3321" i="1"/>
  <c r="AV4988" i="1"/>
  <c r="AV3381" i="1"/>
  <c r="AV5130" i="1"/>
  <c r="AV2429" i="1"/>
  <c r="AV3322" i="1"/>
  <c r="AV3932" i="1"/>
  <c r="AV457" i="1"/>
  <c r="AV2446" i="1"/>
  <c r="AV4235" i="1"/>
  <c r="AV3594" i="1"/>
  <c r="AV4620" i="1"/>
  <c r="AV4991" i="1"/>
  <c r="AV272" i="1"/>
  <c r="AV1897" i="1"/>
  <c r="AV4707" i="1"/>
  <c r="AV1492" i="1"/>
  <c r="AV4165" i="1"/>
  <c r="AV617" i="1"/>
  <c r="AV3125" i="1"/>
  <c r="AV2774" i="1"/>
  <c r="AV4353" i="1"/>
  <c r="AV265" i="1"/>
  <c r="AV1223" i="1"/>
  <c r="AV3229" i="1"/>
  <c r="AV5008" i="1"/>
  <c r="AV1333" i="1"/>
  <c r="AV1455" i="1"/>
  <c r="AV111" i="1"/>
  <c r="AV3862" i="1"/>
  <c r="AV5293" i="1"/>
  <c r="AV3047" i="1"/>
  <c r="AV3020" i="1"/>
  <c r="AV1602" i="1"/>
  <c r="AV3832" i="1"/>
  <c r="AV2770" i="1"/>
  <c r="AV3466" i="1"/>
  <c r="AV763" i="1"/>
  <c r="AV3537" i="1"/>
  <c r="AV4098" i="1"/>
  <c r="AV3548" i="1"/>
  <c r="AV4681" i="1"/>
  <c r="AV1025" i="1"/>
  <c r="AV1735" i="1"/>
  <c r="AV3669" i="1"/>
  <c r="AV1965" i="1"/>
  <c r="AV3355" i="1"/>
  <c r="AV2757" i="1"/>
  <c r="AV4795" i="1"/>
  <c r="AV1457" i="1"/>
  <c r="AV1912" i="1"/>
  <c r="AV792" i="1"/>
  <c r="AV5151" i="1"/>
  <c r="AV140" i="1"/>
  <c r="AV1952" i="1"/>
  <c r="AV3502" i="1"/>
  <c r="AV511" i="1"/>
  <c r="AV2055" i="1"/>
  <c r="AV4662" i="1"/>
  <c r="AV3185" i="1"/>
  <c r="AV2197" i="1"/>
  <c r="AV5257" i="1"/>
  <c r="AV211" i="1"/>
  <c r="AV1572" i="1"/>
  <c r="AV1449" i="1"/>
  <c r="AV1257" i="1"/>
  <c r="AV5112" i="1"/>
  <c r="AV1139" i="1"/>
  <c r="AV1170" i="1"/>
  <c r="AV3854" i="1"/>
  <c r="AV4576" i="1"/>
  <c r="AV4933" i="1"/>
  <c r="AV4015" i="1"/>
  <c r="AV479" i="1"/>
  <c r="AV2298" i="1"/>
  <c r="AV2457" i="1"/>
  <c r="AV2520" i="1"/>
  <c r="AV1221" i="1"/>
  <c r="AV4189" i="1"/>
  <c r="AV4063" i="1"/>
  <c r="AV3252" i="1"/>
  <c r="AV56" i="1"/>
  <c r="AV4400" i="1"/>
  <c r="AV1674" i="1"/>
  <c r="AV3866" i="1"/>
  <c r="AV3446" i="1"/>
  <c r="AV678" i="1"/>
  <c r="AV3151" i="1"/>
  <c r="AV2350" i="1"/>
  <c r="AV4517" i="1"/>
  <c r="AV2064" i="1"/>
  <c r="AV1904" i="1"/>
  <c r="AV3247" i="1"/>
  <c r="AV2614" i="1"/>
  <c r="AV1332" i="1"/>
  <c r="AV3077" i="1"/>
  <c r="AV1690" i="1"/>
  <c r="AV2560" i="1"/>
  <c r="AV1991" i="1"/>
  <c r="AV4689" i="1"/>
  <c r="AV1085" i="1"/>
  <c r="AV3488" i="1"/>
  <c r="AV2941" i="1"/>
  <c r="AV5171" i="1"/>
  <c r="AV2133" i="1"/>
  <c r="AV611" i="1"/>
  <c r="AV1451" i="1"/>
  <c r="AV50" i="1"/>
  <c r="AV4434" i="1"/>
  <c r="AV1127" i="1"/>
  <c r="AV1005" i="1"/>
  <c r="AV711" i="1"/>
  <c r="AV1744" i="1"/>
  <c r="AV2556" i="1"/>
  <c r="AV1272" i="1"/>
  <c r="AV2489" i="1"/>
  <c r="AV4213" i="1"/>
  <c r="AV3236" i="1"/>
  <c r="AV3311" i="1"/>
  <c r="AV4461" i="1"/>
  <c r="AV3144" i="1"/>
  <c r="AV2815" i="1"/>
  <c r="AV4061" i="1"/>
  <c r="AV5291" i="1"/>
  <c r="AV4432" i="1"/>
  <c r="AV827" i="1"/>
  <c r="AV4194" i="1"/>
  <c r="AV4525" i="1"/>
  <c r="AV4473" i="1"/>
  <c r="AV3762" i="1"/>
  <c r="AV464" i="1"/>
  <c r="AV2464" i="1"/>
  <c r="AV2809" i="1"/>
  <c r="AV3308" i="1"/>
  <c r="AV1511" i="1"/>
  <c r="AV2059" i="1"/>
  <c r="AV629" i="1"/>
  <c r="AV2051" i="1"/>
  <c r="AV1757" i="1"/>
  <c r="AV3873" i="1"/>
  <c r="AV3402" i="1"/>
  <c r="AV5142" i="1"/>
  <c r="AV545" i="1"/>
  <c r="AV803" i="1"/>
  <c r="AV3736" i="1"/>
  <c r="AV5246" i="1"/>
  <c r="AV2159" i="1"/>
  <c r="AV5231" i="1"/>
  <c r="AV780" i="1"/>
  <c r="AV4567" i="1"/>
  <c r="AV966" i="1"/>
  <c r="AV1701" i="1"/>
  <c r="AV1038" i="1"/>
  <c r="AV4350" i="1"/>
  <c r="AV1687" i="1"/>
  <c r="AV4099" i="1"/>
  <c r="AV2882" i="1"/>
  <c r="AV3939" i="1"/>
  <c r="AV4727" i="1"/>
  <c r="AV4561" i="1"/>
  <c r="AV498" i="1"/>
  <c r="AV1154" i="1"/>
  <c r="AV2633" i="1"/>
  <c r="AV2452" i="1"/>
  <c r="AV3471" i="1"/>
  <c r="AV4245" i="1"/>
  <c r="AV601" i="1"/>
  <c r="AV3919" i="1"/>
  <c r="AV2885" i="1"/>
  <c r="AV3242" i="1"/>
  <c r="AV5305" i="1"/>
  <c r="AV869" i="1"/>
  <c r="AV4409" i="1"/>
  <c r="AV519" i="1"/>
  <c r="AV1694" i="1"/>
  <c r="AV72" i="1"/>
  <c r="AV4037" i="1"/>
  <c r="AV657" i="1"/>
  <c r="AV3025" i="1"/>
  <c r="AV4324" i="1"/>
  <c r="AV3515" i="1"/>
  <c r="AV415" i="1"/>
  <c r="AV4867" i="1"/>
  <c r="AV2008" i="1"/>
  <c r="AV2278" i="1"/>
  <c r="AV4212" i="1"/>
  <c r="AV3498" i="1"/>
  <c r="AV3088" i="1"/>
  <c r="AV822" i="1"/>
  <c r="AV1637" i="1"/>
  <c r="AV1145" i="1"/>
  <c r="AV4455" i="1"/>
  <c r="AV3010" i="1"/>
  <c r="AV2254" i="1"/>
  <c r="AV3542" i="1"/>
  <c r="AV4810" i="1"/>
  <c r="AV1174" i="1"/>
  <c r="AV5274" i="1"/>
  <c r="AV2766" i="1"/>
  <c r="AV4861" i="1"/>
  <c r="AV3712" i="1"/>
  <c r="AV2345" i="1"/>
  <c r="AV3722" i="1"/>
  <c r="AV446" i="1"/>
  <c r="AV3210" i="1"/>
  <c r="AV3312" i="1"/>
  <c r="AV4214" i="1"/>
  <c r="AV203" i="1"/>
  <c r="AV3128" i="1"/>
  <c r="AV980" i="1"/>
  <c r="AV3652" i="1"/>
  <c r="AV1369" i="1"/>
  <c r="AV2437" i="1"/>
  <c r="AV3976" i="1"/>
  <c r="AV1990" i="1"/>
  <c r="AV3307" i="1"/>
  <c r="AV3804" i="1"/>
  <c r="AV3944" i="1"/>
  <c r="AV1758" i="1"/>
  <c r="AV1861" i="1"/>
  <c r="AV5259" i="1"/>
  <c r="AV3551" i="1"/>
  <c r="AV3375" i="1"/>
  <c r="AV4321" i="1"/>
  <c r="AV557" i="1"/>
  <c r="AV3543" i="1"/>
  <c r="AV1202" i="1"/>
  <c r="AV3131" i="1"/>
  <c r="AV2607" i="1"/>
  <c r="AV4804" i="1"/>
  <c r="AV471" i="1"/>
  <c r="AV2824" i="1"/>
  <c r="AV872" i="1"/>
  <c r="AV1578" i="1"/>
  <c r="AV3447" i="1"/>
  <c r="AV2365" i="1"/>
  <c r="AV3196" i="1"/>
  <c r="AV2477" i="1"/>
  <c r="AV1612" i="1"/>
  <c r="AV4163" i="1"/>
  <c r="AV1780" i="1"/>
  <c r="AV3241" i="1"/>
  <c r="AV2523" i="1"/>
  <c r="AV4463" i="1"/>
  <c r="AV2232" i="1"/>
  <c r="AV1551" i="1"/>
  <c r="AV3742" i="1"/>
  <c r="AV591" i="1"/>
  <c r="AV4242" i="1"/>
  <c r="AV3042" i="1"/>
  <c r="AV3822" i="1"/>
  <c r="AV3492" i="1"/>
  <c r="AV3156" i="1"/>
  <c r="AV2758" i="1"/>
  <c r="AV2264" i="1"/>
  <c r="AV918" i="1"/>
  <c r="AV2164" i="1"/>
  <c r="AV3472" i="1"/>
  <c r="AV3754" i="1"/>
  <c r="AV3947" i="1"/>
  <c r="AV2542" i="1"/>
  <c r="AV1872" i="1"/>
  <c r="AV1741" i="1"/>
  <c r="AV1600" i="1"/>
  <c r="AV2955" i="1"/>
  <c r="AV2448" i="1"/>
  <c r="AV2213" i="1"/>
  <c r="AV2496" i="1"/>
  <c r="AV3222" i="1"/>
  <c r="AV512" i="1"/>
  <c r="AV3481" i="1"/>
  <c r="AV5077" i="1"/>
  <c r="AV4233" i="1"/>
  <c r="AV4757" i="1"/>
  <c r="AV2897" i="1"/>
  <c r="AV3158" i="1"/>
  <c r="AV4115" i="1"/>
  <c r="AV2726" i="1"/>
  <c r="AV1173" i="1"/>
  <c r="AV2485" i="1"/>
  <c r="AV2674" i="1"/>
  <c r="AV4301" i="1"/>
  <c r="AV3228" i="1"/>
  <c r="AV4818" i="1"/>
  <c r="AV4642" i="1"/>
  <c r="AV1879" i="1"/>
  <c r="AV4501" i="1"/>
  <c r="AV581" i="1"/>
  <c r="AV3263" i="1"/>
  <c r="AV4592" i="1"/>
  <c r="AV124" i="1"/>
  <c r="AV4886" i="1"/>
  <c r="AV1831" i="1"/>
  <c r="AV5284" i="1"/>
  <c r="AV4255" i="1"/>
  <c r="AV2286" i="1"/>
  <c r="AV3894" i="1"/>
  <c r="AV1529" i="1"/>
  <c r="AV495" i="1"/>
  <c r="A12" i="48" l="1"/>
  <c r="A13" i="48" s="1"/>
  <c r="A14" i="48" s="1"/>
  <c r="A17" i="48" s="1"/>
  <c r="A18" i="48" s="1"/>
  <c r="A19" i="48" s="1"/>
  <c r="A20" i="48" s="1"/>
  <c r="A14" i="45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19" i="44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32" i="45" l="1"/>
  <c r="A33" i="45" s="1"/>
  <c r="A34" i="45" s="1"/>
  <c r="A35" i="45" s="1"/>
  <c r="A36" i="45" s="1"/>
  <c r="A37" i="45" s="1"/>
  <c r="A38" i="45" s="1"/>
  <c r="A39" i="45" s="1"/>
  <c r="A40" i="45" s="1"/>
  <c r="A41" i="45" s="1"/>
  <c r="A42" i="45" l="1"/>
  <c r="A43" i="45" s="1"/>
  <c r="A44" i="45" s="1"/>
  <c r="A45" i="45" s="1"/>
  <c r="A46" i="45" s="1"/>
  <c r="A47" i="45" s="1"/>
  <c r="A48" i="45" s="1"/>
  <c r="A49" i="45" s="1"/>
  <c r="A50" i="45" s="1"/>
  <c r="A52" i="45" s="1"/>
  <c r="A54" i="45" s="1"/>
  <c r="N59" i="47" l="1"/>
  <c r="C3" i="26" l="1"/>
  <c r="A3" i="26"/>
  <c r="B3" i="26"/>
  <c r="R5" i="26" s="1"/>
  <c r="T5" i="26"/>
  <c r="Q5" i="26" l="1"/>
  <c r="S5" i="26"/>
  <c r="T6" i="26" l="1"/>
  <c r="T7" i="26"/>
  <c r="A4" i="26"/>
  <c r="B4" i="26"/>
  <c r="R6" i="26" s="1"/>
  <c r="C4" i="26"/>
  <c r="A5" i="26"/>
  <c r="B5" i="26"/>
  <c r="R7" i="26" s="1"/>
  <c r="C5" i="26"/>
  <c r="A6" i="26"/>
  <c r="B6" i="26"/>
  <c r="R8" i="26" s="1"/>
  <c r="A7" i="26"/>
  <c r="B7" i="26"/>
  <c r="R9" i="26" s="1"/>
  <c r="A8" i="26"/>
  <c r="B8" i="26"/>
  <c r="R10" i="26" s="1"/>
  <c r="A9" i="26"/>
  <c r="B9" i="26"/>
  <c r="R11" i="26" s="1"/>
  <c r="A10" i="26"/>
  <c r="B10" i="26"/>
  <c r="R12" i="26" s="1"/>
  <c r="A11" i="26"/>
  <c r="B11" i="26"/>
  <c r="R13" i="26" s="1"/>
  <c r="A12" i="26"/>
  <c r="B12" i="26"/>
  <c r="R14" i="26" s="1"/>
  <c r="A13" i="26"/>
  <c r="B13" i="26"/>
  <c r="R15" i="26" s="1"/>
  <c r="A14" i="26"/>
  <c r="B14" i="26"/>
  <c r="R16" i="26" s="1"/>
  <c r="A15" i="26"/>
  <c r="B15" i="26"/>
  <c r="R17" i="26" s="1"/>
  <c r="A16" i="26"/>
  <c r="B16" i="26"/>
  <c r="R18" i="26" s="1"/>
  <c r="A17" i="26"/>
  <c r="B17" i="26"/>
  <c r="R19" i="26" s="1"/>
  <c r="A18" i="26"/>
  <c r="B18" i="26"/>
  <c r="R20" i="26" s="1"/>
  <c r="A19" i="26"/>
  <c r="B19" i="26"/>
  <c r="R21" i="26" s="1"/>
  <c r="A20" i="26"/>
  <c r="B20" i="26"/>
  <c r="R22" i="26" s="1"/>
  <c r="A21" i="26"/>
  <c r="B21" i="26"/>
  <c r="R23" i="26" s="1"/>
  <c r="A22" i="26"/>
  <c r="B22" i="26"/>
  <c r="R24" i="26" s="1"/>
  <c r="A23" i="26"/>
  <c r="B23" i="26"/>
  <c r="R25" i="26" s="1"/>
  <c r="A24" i="26"/>
  <c r="B24" i="26"/>
  <c r="R26" i="26" s="1"/>
  <c r="A25" i="26"/>
  <c r="B25" i="26"/>
  <c r="R27" i="26" s="1"/>
  <c r="A26" i="26"/>
  <c r="B26" i="26"/>
  <c r="R28" i="26" s="1"/>
  <c r="A27" i="26"/>
  <c r="B27" i="26"/>
  <c r="R29" i="26" s="1"/>
  <c r="A28" i="26"/>
  <c r="B28" i="26"/>
  <c r="R30" i="26" s="1"/>
  <c r="A29" i="26"/>
  <c r="B29" i="26"/>
  <c r="R31" i="26" s="1"/>
  <c r="A30" i="26"/>
  <c r="B30" i="26"/>
  <c r="R32" i="26" s="1"/>
  <c r="A31" i="26"/>
  <c r="B31" i="26"/>
  <c r="R33" i="26" s="1"/>
  <c r="A32" i="26"/>
  <c r="B32" i="26"/>
  <c r="R34" i="26" s="1"/>
  <c r="A33" i="26"/>
  <c r="B33" i="26"/>
  <c r="R35" i="26" s="1"/>
  <c r="A34" i="26"/>
  <c r="B34" i="26"/>
  <c r="R36" i="26" s="1"/>
  <c r="A35" i="26"/>
  <c r="B35" i="26"/>
  <c r="R37" i="26" s="1"/>
  <c r="A36" i="26"/>
  <c r="B36" i="26"/>
  <c r="R38" i="26" s="1"/>
  <c r="A37" i="26"/>
  <c r="B37" i="26"/>
  <c r="R39" i="26" s="1"/>
  <c r="A38" i="26"/>
  <c r="B38" i="26"/>
  <c r="R40" i="26" s="1"/>
  <c r="A39" i="26"/>
  <c r="B39" i="26"/>
  <c r="R41" i="26" s="1"/>
  <c r="A40" i="26"/>
  <c r="B40" i="26"/>
  <c r="R42" i="26" s="1"/>
  <c r="A41" i="26"/>
  <c r="B41" i="26"/>
  <c r="R43" i="26" s="1"/>
  <c r="A42" i="26"/>
  <c r="B42" i="26"/>
  <c r="R44" i="26" s="1"/>
  <c r="A43" i="26"/>
  <c r="B43" i="26"/>
  <c r="R45" i="26" s="1"/>
  <c r="A44" i="26"/>
  <c r="B44" i="26"/>
  <c r="R46" i="26" s="1"/>
  <c r="A45" i="26"/>
  <c r="B45" i="26"/>
  <c r="R47" i="26" s="1"/>
  <c r="A46" i="26"/>
  <c r="B46" i="26"/>
  <c r="R48" i="26" s="1"/>
  <c r="A47" i="26"/>
  <c r="B47" i="26"/>
  <c r="R49" i="26" s="1"/>
  <c r="A48" i="26"/>
  <c r="B48" i="26"/>
  <c r="R50" i="26" s="1"/>
  <c r="A49" i="26"/>
  <c r="B49" i="26"/>
  <c r="R51" i="26" s="1"/>
  <c r="A50" i="26"/>
  <c r="B50" i="26"/>
  <c r="R52" i="26" s="1"/>
  <c r="A51" i="26"/>
  <c r="B51" i="26"/>
  <c r="R53" i="26" s="1"/>
  <c r="A52" i="26"/>
  <c r="B52" i="26"/>
  <c r="R54" i="26" s="1"/>
  <c r="A53" i="26"/>
  <c r="B53" i="26"/>
  <c r="R55" i="26" s="1"/>
  <c r="A54" i="26"/>
  <c r="B54" i="26"/>
  <c r="R56" i="26" s="1"/>
  <c r="A55" i="26"/>
  <c r="B55" i="26"/>
  <c r="R57" i="26" s="1"/>
  <c r="A56" i="26"/>
  <c r="B56" i="26"/>
  <c r="R58" i="26" s="1"/>
  <c r="A57" i="26"/>
  <c r="B57" i="26"/>
  <c r="R59" i="26" s="1"/>
  <c r="A58" i="26"/>
  <c r="B58" i="26"/>
  <c r="R60" i="26" s="1"/>
  <c r="A59" i="26"/>
  <c r="B59" i="26"/>
  <c r="R61" i="26" s="1"/>
  <c r="A60" i="26"/>
  <c r="B60" i="26"/>
  <c r="R62" i="26" s="1"/>
  <c r="A61" i="26"/>
  <c r="B61" i="26"/>
  <c r="R63" i="26" s="1"/>
  <c r="A62" i="26"/>
  <c r="B62" i="26"/>
  <c r="R64" i="26" s="1"/>
  <c r="A63" i="26"/>
  <c r="B63" i="26"/>
  <c r="R65" i="26" s="1"/>
  <c r="A64" i="26"/>
  <c r="B64" i="26"/>
  <c r="R66" i="26" s="1"/>
  <c r="A65" i="26"/>
  <c r="B65" i="26"/>
  <c r="R67" i="26" s="1"/>
  <c r="A66" i="26"/>
  <c r="S68" i="26" s="1"/>
  <c r="B66" i="26"/>
  <c r="R68" i="26" s="1"/>
  <c r="A67" i="26"/>
  <c r="B67" i="26"/>
  <c r="R69" i="26" s="1"/>
  <c r="A68" i="26"/>
  <c r="B68" i="26"/>
  <c r="R70" i="26" s="1"/>
  <c r="A69" i="26"/>
  <c r="B69" i="26"/>
  <c r="R71" i="26" s="1"/>
  <c r="A70" i="26"/>
  <c r="S72" i="26" s="1"/>
  <c r="B70" i="26"/>
  <c r="A71" i="26"/>
  <c r="S73" i="26" s="1"/>
  <c r="B71" i="26"/>
  <c r="A235" i="26"/>
  <c r="B235" i="26"/>
  <c r="C235" i="26"/>
  <c r="A236" i="26"/>
  <c r="B236" i="26"/>
  <c r="C236" i="26"/>
  <c r="A237" i="26"/>
  <c r="B237" i="26"/>
  <c r="B14" i="47" s="1"/>
  <c r="A238" i="26"/>
  <c r="B238" i="26"/>
  <c r="A239" i="26"/>
  <c r="B239" i="26"/>
  <c r="A240" i="26"/>
  <c r="B240" i="26"/>
  <c r="B15" i="47" s="1"/>
  <c r="A241" i="26"/>
  <c r="B241" i="26"/>
  <c r="A242" i="26"/>
  <c r="B242" i="26"/>
  <c r="A243" i="26"/>
  <c r="B243" i="26"/>
  <c r="B16" i="47" s="1"/>
  <c r="A244" i="26"/>
  <c r="B244" i="26"/>
  <c r="A245" i="26"/>
  <c r="B245" i="26"/>
  <c r="A246" i="26"/>
  <c r="B246" i="26"/>
  <c r="B17" i="47" s="1"/>
  <c r="A247" i="26"/>
  <c r="B247" i="26"/>
  <c r="A248" i="26"/>
  <c r="B248" i="26"/>
  <c r="A249" i="26"/>
  <c r="B249" i="26"/>
  <c r="B18" i="47" s="1"/>
  <c r="A250" i="26"/>
  <c r="B250" i="26"/>
  <c r="A251" i="26"/>
  <c r="B251" i="26"/>
  <c r="A252" i="26"/>
  <c r="B252" i="26"/>
  <c r="B19" i="47" s="1"/>
  <c r="A253" i="26"/>
  <c r="B253" i="26"/>
  <c r="B20" i="47" s="1"/>
  <c r="A254" i="26"/>
  <c r="B254" i="26"/>
  <c r="B21" i="47" s="1"/>
  <c r="A255" i="26"/>
  <c r="B255" i="26"/>
  <c r="B22" i="47" s="1"/>
  <c r="A256" i="26"/>
  <c r="B256" i="26"/>
  <c r="B23" i="47" s="1"/>
  <c r="A257" i="26"/>
  <c r="B257" i="26"/>
  <c r="B24" i="47" s="1"/>
  <c r="A258" i="26"/>
  <c r="B258" i="26"/>
  <c r="B25" i="47" s="1"/>
  <c r="A259" i="26"/>
  <c r="B259" i="26"/>
  <c r="B26" i="47" s="1"/>
  <c r="A260" i="26"/>
  <c r="B260" i="26"/>
  <c r="B27" i="47" s="1"/>
  <c r="A261" i="26"/>
  <c r="B261" i="26"/>
  <c r="B28" i="47" s="1"/>
  <c r="A262" i="26"/>
  <c r="B262" i="26"/>
  <c r="B29" i="47" s="1"/>
  <c r="A263" i="26"/>
  <c r="B263" i="26"/>
  <c r="B30" i="47" s="1"/>
  <c r="A264" i="26"/>
  <c r="B264" i="26"/>
  <c r="B31" i="47" s="1"/>
  <c r="A265" i="26"/>
  <c r="B265" i="26"/>
  <c r="B32" i="47" s="1"/>
  <c r="A266" i="26"/>
  <c r="B266" i="26"/>
  <c r="B33" i="47" s="1"/>
  <c r="A267" i="26"/>
  <c r="B267" i="26"/>
  <c r="B34" i="47" s="1"/>
  <c r="A268" i="26"/>
  <c r="B268" i="26"/>
  <c r="B35" i="47" s="1"/>
  <c r="A269" i="26"/>
  <c r="B269" i="26"/>
  <c r="B36" i="47" s="1"/>
  <c r="A270" i="26"/>
  <c r="B270" i="26"/>
  <c r="B37" i="47" s="1"/>
  <c r="A271" i="26"/>
  <c r="B271" i="26"/>
  <c r="B38" i="47" s="1"/>
  <c r="A272" i="26"/>
  <c r="B272" i="26"/>
  <c r="B39" i="47" s="1"/>
  <c r="A273" i="26"/>
  <c r="B273" i="26"/>
  <c r="B40" i="47" s="1"/>
  <c r="A274" i="26"/>
  <c r="B274" i="26"/>
  <c r="B41" i="47" s="1"/>
  <c r="A275" i="26"/>
  <c r="B275" i="26"/>
  <c r="B42" i="47" s="1"/>
  <c r="A276" i="26"/>
  <c r="B276" i="26"/>
  <c r="B43" i="47" s="1"/>
  <c r="A277" i="26"/>
  <c r="B277" i="26"/>
  <c r="B44" i="47" s="1"/>
  <c r="A278" i="26"/>
  <c r="B278" i="26"/>
  <c r="B45" i="47" s="1"/>
  <c r="A279" i="26"/>
  <c r="B279" i="26"/>
  <c r="A280" i="26"/>
  <c r="B280" i="26"/>
  <c r="B46" i="47" s="1"/>
  <c r="A281" i="26"/>
  <c r="B281" i="26"/>
  <c r="B47" i="47" s="1"/>
  <c r="A282" i="26"/>
  <c r="B282" i="26"/>
  <c r="A283" i="26"/>
  <c r="B283" i="26"/>
  <c r="B48" i="47" s="1"/>
  <c r="A284" i="26"/>
  <c r="B284" i="26"/>
  <c r="B49" i="47" s="1"/>
  <c r="A285" i="26"/>
  <c r="B285" i="26"/>
  <c r="A286" i="26"/>
  <c r="B286" i="26"/>
  <c r="B50" i="47" s="1"/>
  <c r="A287" i="26"/>
  <c r="B287" i="26"/>
  <c r="B51" i="47" s="1"/>
  <c r="A288" i="26"/>
  <c r="B288" i="26"/>
  <c r="A289" i="26"/>
  <c r="B289" i="26"/>
  <c r="B52" i="47" s="1"/>
  <c r="A290" i="26"/>
  <c r="B290" i="26"/>
  <c r="B53" i="47" s="1"/>
  <c r="A291" i="26"/>
  <c r="B291" i="26"/>
  <c r="A292" i="26"/>
  <c r="B292" i="26"/>
  <c r="A293" i="26"/>
  <c r="B293" i="26"/>
  <c r="B54" i="47" s="1"/>
  <c r="A294" i="26"/>
  <c r="B294" i="26"/>
  <c r="A295" i="26"/>
  <c r="B295" i="26"/>
  <c r="A296" i="26"/>
  <c r="B296" i="26"/>
  <c r="B55" i="47" s="1"/>
  <c r="A297" i="26"/>
  <c r="B297" i="26"/>
  <c r="A298" i="26"/>
  <c r="B298" i="26"/>
  <c r="A299" i="26"/>
  <c r="B299" i="26"/>
  <c r="B56" i="47" s="1"/>
  <c r="A300" i="26"/>
  <c r="B300" i="26"/>
  <c r="A301" i="26"/>
  <c r="B301" i="26"/>
  <c r="A302" i="26"/>
  <c r="C234" i="26"/>
  <c r="C13" i="47" s="1"/>
  <c r="A158" i="26"/>
  <c r="B158" i="26"/>
  <c r="C158" i="26"/>
  <c r="A159" i="26"/>
  <c r="B159" i="26"/>
  <c r="C159" i="26"/>
  <c r="A160" i="26"/>
  <c r="B160" i="26"/>
  <c r="B14" i="46" s="1"/>
  <c r="A161" i="26"/>
  <c r="B161" i="26"/>
  <c r="A162" i="26"/>
  <c r="B162" i="26"/>
  <c r="A163" i="26"/>
  <c r="B163" i="26"/>
  <c r="B15" i="46" s="1"/>
  <c r="A164" i="26"/>
  <c r="B164" i="26"/>
  <c r="A165" i="26"/>
  <c r="B165" i="26"/>
  <c r="A166" i="26"/>
  <c r="B166" i="26"/>
  <c r="B16" i="46" s="1"/>
  <c r="A167" i="26"/>
  <c r="B167" i="26"/>
  <c r="A168" i="26"/>
  <c r="B168" i="26"/>
  <c r="A169" i="26"/>
  <c r="B169" i="26"/>
  <c r="B17" i="46" s="1"/>
  <c r="A170" i="26"/>
  <c r="B170" i="26"/>
  <c r="A171" i="26"/>
  <c r="B171" i="26"/>
  <c r="A172" i="26"/>
  <c r="B172" i="26"/>
  <c r="B18" i="46" s="1"/>
  <c r="A173" i="26"/>
  <c r="B173" i="26"/>
  <c r="A174" i="26"/>
  <c r="B174" i="26"/>
  <c r="A175" i="26"/>
  <c r="B175" i="26"/>
  <c r="B19" i="46" s="1"/>
  <c r="A176" i="26"/>
  <c r="B176" i="26"/>
  <c r="B20" i="46" s="1"/>
  <c r="A177" i="26"/>
  <c r="B177" i="26"/>
  <c r="B21" i="46" s="1"/>
  <c r="A178" i="26"/>
  <c r="B178" i="26"/>
  <c r="B22" i="46" s="1"/>
  <c r="A179" i="26"/>
  <c r="B179" i="26"/>
  <c r="B23" i="46" s="1"/>
  <c r="A180" i="26"/>
  <c r="B180" i="26"/>
  <c r="B24" i="46" s="1"/>
  <c r="A181" i="26"/>
  <c r="B181" i="26"/>
  <c r="B25" i="46" s="1"/>
  <c r="A182" i="26"/>
  <c r="B182" i="26"/>
  <c r="B26" i="46" s="1"/>
  <c r="A183" i="26"/>
  <c r="B183" i="26"/>
  <c r="B27" i="46" s="1"/>
  <c r="A184" i="26"/>
  <c r="B184" i="26"/>
  <c r="B28" i="46" s="1"/>
  <c r="A185" i="26"/>
  <c r="B185" i="26"/>
  <c r="B29" i="46" s="1"/>
  <c r="A186" i="26"/>
  <c r="B186" i="26"/>
  <c r="B30" i="46" s="1"/>
  <c r="A187" i="26"/>
  <c r="B187" i="26"/>
  <c r="B31" i="46" s="1"/>
  <c r="A188" i="26"/>
  <c r="B188" i="26"/>
  <c r="B32" i="46" s="1"/>
  <c r="A189" i="26"/>
  <c r="B189" i="26"/>
  <c r="B33" i="46" s="1"/>
  <c r="A190" i="26"/>
  <c r="B190" i="26"/>
  <c r="B34" i="46" s="1"/>
  <c r="A191" i="26"/>
  <c r="B191" i="26"/>
  <c r="B35" i="46" s="1"/>
  <c r="A192" i="26"/>
  <c r="B192" i="26"/>
  <c r="B36" i="46" s="1"/>
  <c r="A193" i="26"/>
  <c r="B193" i="26"/>
  <c r="B37" i="46" s="1"/>
  <c r="A194" i="26"/>
  <c r="B194" i="26"/>
  <c r="B38" i="46" s="1"/>
  <c r="A195" i="26"/>
  <c r="B195" i="26"/>
  <c r="B39" i="46" s="1"/>
  <c r="A196" i="26"/>
  <c r="B196" i="26"/>
  <c r="B40" i="46" s="1"/>
  <c r="A197" i="26"/>
  <c r="B197" i="26"/>
  <c r="B41" i="46" s="1"/>
  <c r="A198" i="26"/>
  <c r="B198" i="26"/>
  <c r="B42" i="46" s="1"/>
  <c r="A199" i="26"/>
  <c r="B199" i="26"/>
  <c r="B43" i="46" s="1"/>
  <c r="A200" i="26"/>
  <c r="B200" i="26"/>
  <c r="B44" i="46" s="1"/>
  <c r="A201" i="26"/>
  <c r="B201" i="26"/>
  <c r="B45" i="46" s="1"/>
  <c r="A202" i="26"/>
  <c r="B202" i="26"/>
  <c r="A203" i="26"/>
  <c r="B203" i="26"/>
  <c r="B46" i="46" s="1"/>
  <c r="A204" i="26"/>
  <c r="B204" i="26"/>
  <c r="B47" i="46" s="1"/>
  <c r="A205" i="26"/>
  <c r="B205" i="26"/>
  <c r="A206" i="26"/>
  <c r="B206" i="26"/>
  <c r="B48" i="46" s="1"/>
  <c r="A207" i="26"/>
  <c r="B207" i="26"/>
  <c r="B49" i="46" s="1"/>
  <c r="A208" i="26"/>
  <c r="B208" i="26"/>
  <c r="A209" i="26"/>
  <c r="B209" i="26"/>
  <c r="B50" i="46" s="1"/>
  <c r="A210" i="26"/>
  <c r="B210" i="26"/>
  <c r="B51" i="46" s="1"/>
  <c r="A211" i="26"/>
  <c r="B211" i="26"/>
  <c r="A212" i="26"/>
  <c r="B212" i="26"/>
  <c r="B52" i="46" s="1"/>
  <c r="A213" i="26"/>
  <c r="B213" i="26"/>
  <c r="B53" i="46" s="1"/>
  <c r="A214" i="26"/>
  <c r="B214" i="26"/>
  <c r="A215" i="26"/>
  <c r="B215" i="26"/>
  <c r="A216" i="26"/>
  <c r="B216" i="26"/>
  <c r="B54" i="46" s="1"/>
  <c r="A217" i="26"/>
  <c r="B217" i="26"/>
  <c r="A218" i="26"/>
  <c r="B218" i="26"/>
  <c r="A219" i="26"/>
  <c r="B219" i="26"/>
  <c r="B55" i="46" s="1"/>
  <c r="A220" i="26"/>
  <c r="B220" i="26"/>
  <c r="A221" i="26"/>
  <c r="B221" i="26"/>
  <c r="A222" i="26"/>
  <c r="B222" i="26"/>
  <c r="B56" i="46" s="1"/>
  <c r="A223" i="26"/>
  <c r="B223" i="26"/>
  <c r="A224" i="26"/>
  <c r="B224" i="26"/>
  <c r="A225" i="26"/>
  <c r="B225" i="26"/>
  <c r="C157" i="26"/>
  <c r="C13" i="46" s="1"/>
  <c r="D236" i="26" l="1"/>
  <c r="D158" i="26"/>
  <c r="D159" i="26"/>
  <c r="D235" i="26"/>
  <c r="E236" i="26"/>
  <c r="E235" i="26"/>
  <c r="Q71" i="26"/>
  <c r="Q69" i="26"/>
  <c r="Q67" i="26"/>
  <c r="Q65" i="26"/>
  <c r="Q63" i="26"/>
  <c r="Q61" i="26"/>
  <c r="Q59" i="26"/>
  <c r="Q57" i="26"/>
  <c r="Q55" i="26"/>
  <c r="Q53" i="26"/>
  <c r="Q51" i="26"/>
  <c r="Q47" i="26"/>
  <c r="Q45" i="26"/>
  <c r="Q43" i="26"/>
  <c r="Q41" i="26"/>
  <c r="Q39" i="26"/>
  <c r="Q37" i="26"/>
  <c r="Q35" i="26"/>
  <c r="Q33" i="26"/>
  <c r="Q31" i="26"/>
  <c r="Q29" i="26"/>
  <c r="Q27" i="26"/>
  <c r="Q25" i="26"/>
  <c r="Q23" i="26"/>
  <c r="Q21" i="26"/>
  <c r="Q19" i="26"/>
  <c r="Q13" i="26"/>
  <c r="Q11" i="26"/>
  <c r="Q9" i="26"/>
  <c r="Q6" i="26"/>
  <c r="Q70" i="26"/>
  <c r="Q68" i="26"/>
  <c r="Q66" i="26"/>
  <c r="Q64" i="26"/>
  <c r="Q62" i="26"/>
  <c r="Q60" i="26"/>
  <c r="Q58" i="26"/>
  <c r="Q56" i="26"/>
  <c r="Q54" i="26"/>
  <c r="Q52" i="26"/>
  <c r="Q50" i="26"/>
  <c r="Q48" i="26"/>
  <c r="Q46" i="26"/>
  <c r="Q44" i="26"/>
  <c r="Q42" i="26"/>
  <c r="Q40" i="26"/>
  <c r="Q38" i="26"/>
  <c r="Q36" i="26"/>
  <c r="Q34" i="26"/>
  <c r="Q32" i="26"/>
  <c r="Q30" i="26"/>
  <c r="Q28" i="26"/>
  <c r="Q26" i="26"/>
  <c r="Q24" i="26"/>
  <c r="Q22" i="26"/>
  <c r="Q20" i="26"/>
  <c r="Q18" i="26"/>
  <c r="Q14" i="26"/>
  <c r="Q12" i="26"/>
  <c r="Q10" i="26"/>
  <c r="Q8" i="26"/>
  <c r="Q49" i="26"/>
  <c r="Q7" i="26"/>
  <c r="S17" i="26"/>
  <c r="Q17" i="26"/>
  <c r="S16" i="26"/>
  <c r="Q16" i="26"/>
  <c r="S15" i="26"/>
  <c r="Q15" i="26"/>
  <c r="S71" i="26"/>
  <c r="S69" i="26"/>
  <c r="S67" i="26"/>
  <c r="S65" i="26"/>
  <c r="S63" i="26"/>
  <c r="S61" i="26"/>
  <c r="S59" i="26"/>
  <c r="S57" i="26"/>
  <c r="S55" i="26"/>
  <c r="S53" i="26"/>
  <c r="S51" i="26"/>
  <c r="S49" i="26"/>
  <c r="S47" i="26"/>
  <c r="S45" i="26"/>
  <c r="S43" i="26"/>
  <c r="S41" i="26"/>
  <c r="S39" i="26"/>
  <c r="S37" i="26"/>
  <c r="S35" i="26"/>
  <c r="S34" i="26"/>
  <c r="S32" i="26"/>
  <c r="S30" i="26"/>
  <c r="S28" i="26"/>
  <c r="S26" i="26"/>
  <c r="S24" i="26"/>
  <c r="S22" i="26"/>
  <c r="S20" i="26"/>
  <c r="S18" i="26"/>
  <c r="S13" i="26"/>
  <c r="S11" i="26"/>
  <c r="S9" i="26"/>
  <c r="S7" i="26"/>
  <c r="S70" i="26"/>
  <c r="S66" i="26"/>
  <c r="S64" i="26"/>
  <c r="S62" i="26"/>
  <c r="S60" i="26"/>
  <c r="S58" i="26"/>
  <c r="S56" i="26"/>
  <c r="S54" i="26"/>
  <c r="S52" i="26"/>
  <c r="S50" i="26"/>
  <c r="S48" i="26"/>
  <c r="S46" i="26"/>
  <c r="S44" i="26"/>
  <c r="S42" i="26"/>
  <c r="S40" i="26"/>
  <c r="S38" i="26"/>
  <c r="S36" i="26"/>
  <c r="S33" i="26"/>
  <c r="S31" i="26"/>
  <c r="S29" i="26"/>
  <c r="S27" i="26"/>
  <c r="S25" i="26"/>
  <c r="S23" i="26"/>
  <c r="S21" i="26"/>
  <c r="S19" i="26"/>
  <c r="S14" i="26"/>
  <c r="S12" i="26"/>
  <c r="S10" i="26"/>
  <c r="S8" i="26"/>
  <c r="S6" i="26"/>
  <c r="C81" i="26"/>
  <c r="C80" i="26"/>
  <c r="C13" i="45" s="1"/>
  <c r="I159" i="26" l="1"/>
  <c r="K159" i="26"/>
  <c r="J159" i="26"/>
  <c r="K158" i="26"/>
  <c r="J158" i="26"/>
  <c r="I158" i="26"/>
  <c r="K235" i="26"/>
  <c r="J235" i="26"/>
  <c r="I235" i="26"/>
  <c r="J236" i="26"/>
  <c r="K236" i="26"/>
  <c r="I236" i="26"/>
  <c r="F159" i="26"/>
  <c r="F158" i="26"/>
  <c r="M158" i="26"/>
  <c r="H158" i="26"/>
  <c r="M159" i="26"/>
  <c r="C82" i="26"/>
  <c r="A84" i="26"/>
  <c r="B84" i="26"/>
  <c r="A85" i="26"/>
  <c r="B85" i="26"/>
  <c r="A86" i="26"/>
  <c r="B86" i="26"/>
  <c r="B15" i="45" s="1"/>
  <c r="A87" i="26"/>
  <c r="B87" i="26"/>
  <c r="A88" i="26"/>
  <c r="B88" i="26"/>
  <c r="A89" i="26"/>
  <c r="B89" i="26"/>
  <c r="B16" i="45" s="1"/>
  <c r="A90" i="26"/>
  <c r="B90" i="26"/>
  <c r="A91" i="26"/>
  <c r="B91" i="26"/>
  <c r="A92" i="26"/>
  <c r="B92" i="26"/>
  <c r="B17" i="45" s="1"/>
  <c r="A93" i="26"/>
  <c r="B93" i="26"/>
  <c r="A94" i="26"/>
  <c r="B94" i="26"/>
  <c r="A95" i="26"/>
  <c r="B95" i="26"/>
  <c r="B18" i="45" s="1"/>
  <c r="A96" i="26"/>
  <c r="B96" i="26"/>
  <c r="A97" i="26"/>
  <c r="B97" i="26"/>
  <c r="A98" i="26"/>
  <c r="B98" i="26"/>
  <c r="B19" i="45" s="1"/>
  <c r="A99" i="26"/>
  <c r="B99" i="26"/>
  <c r="B20" i="45" s="1"/>
  <c r="A100" i="26"/>
  <c r="B100" i="26"/>
  <c r="B21" i="45" s="1"/>
  <c r="A101" i="26"/>
  <c r="B101" i="26"/>
  <c r="B22" i="45" s="1"/>
  <c r="A102" i="26"/>
  <c r="B102" i="26"/>
  <c r="B23" i="45" s="1"/>
  <c r="A103" i="26"/>
  <c r="B103" i="26"/>
  <c r="B24" i="45" s="1"/>
  <c r="A104" i="26"/>
  <c r="B104" i="26"/>
  <c r="B25" i="45" s="1"/>
  <c r="A105" i="26"/>
  <c r="B105" i="26"/>
  <c r="B26" i="45" s="1"/>
  <c r="A106" i="26"/>
  <c r="B106" i="26"/>
  <c r="B27" i="45" s="1"/>
  <c r="A107" i="26"/>
  <c r="B107" i="26"/>
  <c r="B28" i="45" s="1"/>
  <c r="A108" i="26"/>
  <c r="B108" i="26"/>
  <c r="B29" i="45" s="1"/>
  <c r="A109" i="26"/>
  <c r="B109" i="26"/>
  <c r="B30" i="45" s="1"/>
  <c r="A110" i="26"/>
  <c r="B110" i="26"/>
  <c r="B31" i="45" s="1"/>
  <c r="A111" i="26"/>
  <c r="B111" i="26"/>
  <c r="B32" i="45" s="1"/>
  <c r="A112" i="26"/>
  <c r="B112" i="26"/>
  <c r="A113" i="26"/>
  <c r="B113" i="26"/>
  <c r="B33" i="45" s="1"/>
  <c r="A114" i="26"/>
  <c r="B114" i="26"/>
  <c r="B34" i="45" s="1"/>
  <c r="A115" i="26"/>
  <c r="B115" i="26"/>
  <c r="B35" i="45" s="1"/>
  <c r="A116" i="26"/>
  <c r="B116" i="26"/>
  <c r="B36" i="45" s="1"/>
  <c r="A117" i="26"/>
  <c r="B117" i="26"/>
  <c r="B37" i="45" s="1"/>
  <c r="A118" i="26"/>
  <c r="B118" i="26"/>
  <c r="B38" i="45" s="1"/>
  <c r="A119" i="26"/>
  <c r="B119" i="26"/>
  <c r="B39" i="45" s="1"/>
  <c r="A120" i="26"/>
  <c r="B120" i="26"/>
  <c r="B40" i="45" s="1"/>
  <c r="A121" i="26"/>
  <c r="B121" i="26"/>
  <c r="B41" i="45" s="1"/>
  <c r="A122" i="26"/>
  <c r="B122" i="26"/>
  <c r="B42" i="45" s="1"/>
  <c r="A123" i="26"/>
  <c r="B123" i="26"/>
  <c r="B43" i="45" s="1"/>
  <c r="A124" i="26"/>
  <c r="B124" i="26"/>
  <c r="A125" i="26"/>
  <c r="B125" i="26"/>
  <c r="A126" i="26"/>
  <c r="B126" i="26"/>
  <c r="B44" i="45" s="1"/>
  <c r="A127" i="26"/>
  <c r="B127" i="26"/>
  <c r="B45" i="45" s="1"/>
  <c r="A128" i="26"/>
  <c r="B128" i="26"/>
  <c r="A129" i="26"/>
  <c r="B129" i="26"/>
  <c r="B46" i="45" s="1"/>
  <c r="A130" i="26"/>
  <c r="B130" i="26"/>
  <c r="B47" i="45" s="1"/>
  <c r="A131" i="26"/>
  <c r="B131" i="26"/>
  <c r="A132" i="26"/>
  <c r="B132" i="26"/>
  <c r="B48" i="45" s="1"/>
  <c r="A133" i="26"/>
  <c r="B133" i="26"/>
  <c r="B49" i="45" s="1"/>
  <c r="A134" i="26"/>
  <c r="B134" i="26"/>
  <c r="A135" i="26"/>
  <c r="B135" i="26"/>
  <c r="B50" i="45" s="1"/>
  <c r="A136" i="26"/>
  <c r="B136" i="26"/>
  <c r="A137" i="26"/>
  <c r="B137" i="26"/>
  <c r="A138" i="26"/>
  <c r="B138" i="26"/>
  <c r="A139" i="26"/>
  <c r="B139" i="26"/>
  <c r="B51" i="45" s="1"/>
  <c r="A140" i="26"/>
  <c r="B140" i="26"/>
  <c r="A141" i="26"/>
  <c r="B141" i="26"/>
  <c r="A142" i="26"/>
  <c r="B142" i="26"/>
  <c r="A143" i="26"/>
  <c r="B143" i="26"/>
  <c r="A144" i="26"/>
  <c r="B144" i="26"/>
  <c r="A145" i="26"/>
  <c r="B145" i="26"/>
  <c r="A146" i="26"/>
  <c r="B146" i="26"/>
  <c r="A147" i="26"/>
  <c r="B147" i="26"/>
  <c r="A148" i="26"/>
  <c r="B148" i="26"/>
  <c r="A81" i="26"/>
  <c r="B81" i="26"/>
  <c r="A82" i="26"/>
  <c r="B82" i="26"/>
  <c r="A83" i="26"/>
  <c r="B83" i="26"/>
  <c r="B14" i="45" s="1"/>
  <c r="L33" i="44" l="1"/>
  <c r="L18" i="44"/>
  <c r="L27" i="44"/>
  <c r="L31" i="44"/>
  <c r="L21" i="44"/>
  <c r="L19" i="44"/>
  <c r="D82" i="26"/>
  <c r="D81" i="26"/>
  <c r="H159" i="26"/>
  <c r="G159" i="26"/>
  <c r="L159" i="26"/>
  <c r="G158" i="26"/>
  <c r="L158" i="26"/>
  <c r="E82" i="26"/>
  <c r="C83" i="26"/>
  <c r="C14" i="45" s="1"/>
  <c r="C241" i="26"/>
  <c r="D241" i="26" s="1"/>
  <c r="C8" i="26"/>
  <c r="T10" i="26"/>
  <c r="C239" i="26"/>
  <c r="D239" i="26" s="1"/>
  <c r="C162" i="26"/>
  <c r="D162" i="26" s="1"/>
  <c r="C85" i="26"/>
  <c r="D85" i="26" s="1"/>
  <c r="C6" i="26"/>
  <c r="T8" i="26"/>
  <c r="C237" i="26"/>
  <c r="C14" i="47" s="1"/>
  <c r="C160" i="26"/>
  <c r="T9" i="26"/>
  <c r="C238" i="26"/>
  <c r="D238" i="26" s="1"/>
  <c r="C7" i="26"/>
  <c r="C161" i="26"/>
  <c r="D161" i="26" s="1"/>
  <c r="C84" i="26"/>
  <c r="D84" i="26" s="1"/>
  <c r="N158" i="26" l="1"/>
  <c r="N159" i="26"/>
  <c r="K161" i="26"/>
  <c r="J161" i="26"/>
  <c r="I161" i="26"/>
  <c r="I162" i="26"/>
  <c r="K162" i="26"/>
  <c r="J162" i="26"/>
  <c r="J84" i="26"/>
  <c r="K84" i="26"/>
  <c r="I84" i="26"/>
  <c r="I241" i="26"/>
  <c r="K241" i="26"/>
  <c r="J241" i="26"/>
  <c r="K85" i="26"/>
  <c r="I85" i="26"/>
  <c r="J85" i="26"/>
  <c r="K81" i="26"/>
  <c r="J81" i="26"/>
  <c r="I81" i="26"/>
  <c r="I238" i="26"/>
  <c r="J238" i="26"/>
  <c r="K238" i="26"/>
  <c r="K239" i="26"/>
  <c r="J239" i="26"/>
  <c r="I239" i="26"/>
  <c r="J82" i="26"/>
  <c r="K82" i="26"/>
  <c r="I82" i="26"/>
  <c r="D160" i="26"/>
  <c r="C14" i="46"/>
  <c r="D83" i="26"/>
  <c r="E237" i="26"/>
  <c r="C10" i="26"/>
  <c r="E241" i="26"/>
  <c r="E238" i="26"/>
  <c r="E239" i="26"/>
  <c r="F84" i="26"/>
  <c r="F85" i="26"/>
  <c r="F161" i="26"/>
  <c r="M161" i="26"/>
  <c r="M162" i="26"/>
  <c r="M84" i="26"/>
  <c r="M85" i="26"/>
  <c r="H82" i="26"/>
  <c r="L82" i="26"/>
  <c r="F82" i="26"/>
  <c r="M82" i="26"/>
  <c r="G82" i="26"/>
  <c r="G81" i="26"/>
  <c r="M81" i="26"/>
  <c r="L81" i="26"/>
  <c r="F81" i="26"/>
  <c r="H81" i="26"/>
  <c r="T12" i="26"/>
  <c r="C164" i="26"/>
  <c r="D164" i="26" s="1"/>
  <c r="C87" i="26"/>
  <c r="D87" i="26" s="1"/>
  <c r="T11" i="26"/>
  <c r="C240" i="26"/>
  <c r="C15" i="47" s="1"/>
  <c r="C9" i="26"/>
  <c r="C163" i="26"/>
  <c r="C86" i="26"/>
  <c r="T13" i="26"/>
  <c r="C242" i="26"/>
  <c r="D242" i="26" s="1"/>
  <c r="C11" i="26"/>
  <c r="C165" i="26"/>
  <c r="D165" i="26" s="1"/>
  <c r="C88" i="26"/>
  <c r="D88" i="26" s="1"/>
  <c r="N82" i="26" l="1"/>
  <c r="N81" i="26"/>
  <c r="F83" i="26"/>
  <c r="I83" i="26"/>
  <c r="H14" i="45" s="1"/>
  <c r="J164" i="26"/>
  <c r="K164" i="26"/>
  <c r="I164" i="26"/>
  <c r="I165" i="26"/>
  <c r="J165" i="26"/>
  <c r="K165" i="26"/>
  <c r="D14" i="46"/>
  <c r="K160" i="26"/>
  <c r="J14" i="46" s="1"/>
  <c r="I160" i="26"/>
  <c r="H14" i="46" s="1"/>
  <c r="J160" i="26"/>
  <c r="I14" i="46" s="1"/>
  <c r="I242" i="26"/>
  <c r="K242" i="26"/>
  <c r="J242" i="26"/>
  <c r="J87" i="26"/>
  <c r="K87" i="26"/>
  <c r="I87" i="26"/>
  <c r="D14" i="45"/>
  <c r="J83" i="26"/>
  <c r="I14" i="45" s="1"/>
  <c r="K83" i="26"/>
  <c r="J14" i="45" s="1"/>
  <c r="I88" i="26"/>
  <c r="J88" i="26"/>
  <c r="K88" i="26"/>
  <c r="F160" i="26"/>
  <c r="M160" i="26"/>
  <c r="L14" i="46" s="1"/>
  <c r="D163" i="26"/>
  <c r="C15" i="46"/>
  <c r="C15" i="45"/>
  <c r="D86" i="26"/>
  <c r="E240" i="26"/>
  <c r="H160" i="26"/>
  <c r="G14" i="46" s="1"/>
  <c r="G84" i="26"/>
  <c r="H85" i="26"/>
  <c r="F162" i="26"/>
  <c r="G85" i="26"/>
  <c r="H162" i="26"/>
  <c r="H84" i="26"/>
  <c r="H161" i="26"/>
  <c r="L84" i="26"/>
  <c r="G161" i="26"/>
  <c r="L160" i="26"/>
  <c r="K14" i="46" s="1"/>
  <c r="L85" i="26"/>
  <c r="L162" i="26"/>
  <c r="G162" i="26"/>
  <c r="L161" i="26"/>
  <c r="G160" i="26"/>
  <c r="F14" i="46" s="1"/>
  <c r="E242" i="26"/>
  <c r="E85" i="26"/>
  <c r="F87" i="26"/>
  <c r="F88" i="26"/>
  <c r="E84" i="26"/>
  <c r="E83" i="26"/>
  <c r="M164" i="26"/>
  <c r="H164" i="26"/>
  <c r="G165" i="26"/>
  <c r="M165" i="26"/>
  <c r="M87" i="26"/>
  <c r="G88" i="26"/>
  <c r="M88" i="26"/>
  <c r="T16" i="26"/>
  <c r="T15" i="26"/>
  <c r="C244" i="26"/>
  <c r="C167" i="26"/>
  <c r="D167" i="26" s="1"/>
  <c r="C90" i="26"/>
  <c r="D90" i="26" s="1"/>
  <c r="C13" i="26"/>
  <c r="C14" i="26"/>
  <c r="C245" i="26"/>
  <c r="D245" i="26" s="1"/>
  <c r="C168" i="26"/>
  <c r="D168" i="26" s="1"/>
  <c r="C91" i="26"/>
  <c r="D91" i="26" s="1"/>
  <c r="C12" i="26"/>
  <c r="T14" i="26"/>
  <c r="C243" i="26"/>
  <c r="C16" i="47" s="1"/>
  <c r="C166" i="26"/>
  <c r="C89" i="26"/>
  <c r="A234" i="26"/>
  <c r="A157" i="26"/>
  <c r="A80" i="26"/>
  <c r="N85" i="26" l="1"/>
  <c r="N84" i="26"/>
  <c r="AW5334" i="1"/>
  <c r="AW5329" i="1"/>
  <c r="AW5361" i="1"/>
  <c r="AW331" i="1"/>
  <c r="AW1111" i="1"/>
  <c r="AW333" i="1"/>
  <c r="AW26" i="1"/>
  <c r="AW1512" i="1"/>
  <c r="AW27" i="1"/>
  <c r="AW5409" i="1"/>
  <c r="AW5342" i="1"/>
  <c r="AW5340" i="1"/>
  <c r="AW5440" i="1"/>
  <c r="AW339" i="1"/>
  <c r="AW5335" i="1"/>
  <c r="N161" i="26"/>
  <c r="N162" i="26"/>
  <c r="N160" i="26"/>
  <c r="K168" i="26"/>
  <c r="I168" i="26"/>
  <c r="J168" i="26"/>
  <c r="D15" i="46"/>
  <c r="J163" i="26"/>
  <c r="I15" i="46" s="1"/>
  <c r="K163" i="26"/>
  <c r="J15" i="46" s="1"/>
  <c r="I163" i="26"/>
  <c r="H15" i="46" s="1"/>
  <c r="I167" i="26"/>
  <c r="J167" i="26"/>
  <c r="K167" i="26"/>
  <c r="D15" i="45"/>
  <c r="I86" i="26"/>
  <c r="H15" i="45" s="1"/>
  <c r="J86" i="26"/>
  <c r="I15" i="45" s="1"/>
  <c r="K86" i="26"/>
  <c r="J15" i="45" s="1"/>
  <c r="K91" i="26"/>
  <c r="I91" i="26"/>
  <c r="J91" i="26"/>
  <c r="J245" i="26"/>
  <c r="I245" i="26"/>
  <c r="K245" i="26"/>
  <c r="K90" i="26"/>
  <c r="J90" i="26"/>
  <c r="I90" i="26"/>
  <c r="E14" i="46"/>
  <c r="M14" i="46" s="1"/>
  <c r="F163" i="26"/>
  <c r="M86" i="26"/>
  <c r="L15" i="45" s="1"/>
  <c r="M163" i="26"/>
  <c r="L15" i="46" s="1"/>
  <c r="C170" i="26"/>
  <c r="C16" i="45"/>
  <c r="D89" i="26"/>
  <c r="D166" i="26"/>
  <c r="C16" i="46"/>
  <c r="C93" i="26"/>
  <c r="T18" i="26"/>
  <c r="E243" i="26"/>
  <c r="E244" i="26"/>
  <c r="D244" i="26"/>
  <c r="H87" i="26"/>
  <c r="H86" i="26"/>
  <c r="G15" i="45" s="1"/>
  <c r="F165" i="26"/>
  <c r="H88" i="26"/>
  <c r="G86" i="26"/>
  <c r="F15" i="45" s="1"/>
  <c r="H165" i="26"/>
  <c r="F164" i="26"/>
  <c r="H163" i="26"/>
  <c r="G15" i="46" s="1"/>
  <c r="G87" i="26"/>
  <c r="G164" i="26"/>
  <c r="F86" i="26"/>
  <c r="L163" i="26"/>
  <c r="K15" i="46" s="1"/>
  <c r="L87" i="26"/>
  <c r="L86" i="26"/>
  <c r="K15" i="45" s="1"/>
  <c r="E245" i="26"/>
  <c r="G163" i="26"/>
  <c r="F15" i="46" s="1"/>
  <c r="L164" i="26"/>
  <c r="L88" i="26"/>
  <c r="L165" i="26"/>
  <c r="E86" i="26"/>
  <c r="E87" i="26"/>
  <c r="F90" i="26"/>
  <c r="E88" i="26"/>
  <c r="G168" i="26"/>
  <c r="M168" i="26"/>
  <c r="H168" i="26"/>
  <c r="M90" i="26"/>
  <c r="L90" i="26"/>
  <c r="M91" i="26"/>
  <c r="C16" i="26"/>
  <c r="C247" i="26"/>
  <c r="C19" i="26"/>
  <c r="N88" i="26" l="1"/>
  <c r="N87" i="26"/>
  <c r="N86" i="26"/>
  <c r="AW1718" i="1"/>
  <c r="AW5441" i="1"/>
  <c r="AW321" i="1"/>
  <c r="AW428" i="1"/>
  <c r="AW332" i="1"/>
  <c r="AW1117" i="1"/>
  <c r="AW5382" i="1"/>
  <c r="AW5411" i="1"/>
  <c r="AW373" i="1"/>
  <c r="AW378" i="1"/>
  <c r="AW5343" i="1"/>
  <c r="AW374" i="1"/>
  <c r="AW20" i="1"/>
  <c r="AW343" i="1"/>
  <c r="AW735" i="1"/>
  <c r="AW5399" i="1"/>
  <c r="AW337" i="1"/>
  <c r="AW311" i="1"/>
  <c r="AW348" i="1"/>
  <c r="AW318" i="1"/>
  <c r="AW5398" i="1"/>
  <c r="AW5370" i="1"/>
  <c r="AW357" i="1"/>
  <c r="AW429" i="1"/>
  <c r="AW1414" i="1"/>
  <c r="AW5368" i="1"/>
  <c r="AW5351" i="1"/>
  <c r="AW5408" i="1"/>
  <c r="AW346" i="1"/>
  <c r="AW3624" i="1"/>
  <c r="AW359" i="1"/>
  <c r="AW730" i="1"/>
  <c r="AW383" i="1"/>
  <c r="AW811" i="1"/>
  <c r="AW5039" i="1"/>
  <c r="AW306" i="1"/>
  <c r="AW365" i="1"/>
  <c r="AW1112" i="1"/>
  <c r="AW1105" i="1"/>
  <c r="AW1517" i="1"/>
  <c r="AW382" i="1"/>
  <c r="AW5373" i="1"/>
  <c r="AW5333" i="1"/>
  <c r="AW5364" i="1"/>
  <c r="AW5434" i="1"/>
  <c r="AW5348" i="1"/>
  <c r="AW5355" i="1"/>
  <c r="AW4027" i="1"/>
  <c r="AW5431" i="1"/>
  <c r="AW369" i="1"/>
  <c r="AW305" i="1"/>
  <c r="AW4231" i="1"/>
  <c r="AW810" i="1"/>
  <c r="AW317" i="1"/>
  <c r="AW2713" i="1"/>
  <c r="AW1425" i="1"/>
  <c r="AW1853" i="1"/>
  <c r="AW329" i="1"/>
  <c r="AW1723" i="1"/>
  <c r="AW385" i="1"/>
  <c r="AW734" i="1"/>
  <c r="AW384" i="1"/>
  <c r="AW353" i="1"/>
  <c r="AW808" i="1"/>
  <c r="AW1412" i="1"/>
  <c r="AW370" i="1"/>
  <c r="AW5326" i="1"/>
  <c r="AW5362" i="1"/>
  <c r="AW5390" i="1"/>
  <c r="AW5405" i="1"/>
  <c r="AW5330" i="1"/>
  <c r="AW5435" i="1"/>
  <c r="AW5375" i="1"/>
  <c r="AW5383" i="1"/>
  <c r="AW1722" i="1"/>
  <c r="AW2711" i="1"/>
  <c r="AW310" i="1"/>
  <c r="AW1514" i="1"/>
  <c r="AW434" i="1"/>
  <c r="AW307" i="1"/>
  <c r="AW350" i="1"/>
  <c r="AW327" i="1"/>
  <c r="AW722" i="1"/>
  <c r="AW3370" i="1"/>
  <c r="AW727" i="1"/>
  <c r="AW19" i="1"/>
  <c r="AW1721" i="1"/>
  <c r="AW312" i="1"/>
  <c r="AW2388" i="1"/>
  <c r="AW1116" i="1"/>
  <c r="AW1110" i="1"/>
  <c r="AW5321" i="1"/>
  <c r="AW5397" i="1"/>
  <c r="AW5347" i="1"/>
  <c r="AW5369" i="1"/>
  <c r="AW5372" i="1"/>
  <c r="AW5331" i="1"/>
  <c r="AW5367" i="1"/>
  <c r="AW5365" i="1"/>
  <c r="AW5430" i="1"/>
  <c r="AW324" i="1"/>
  <c r="AW1515" i="1"/>
  <c r="AW738" i="1"/>
  <c r="AW380" i="1"/>
  <c r="AW23" i="1"/>
  <c r="AW24" i="1"/>
  <c r="AW338" i="1"/>
  <c r="AW379" i="1"/>
  <c r="AW371" i="1"/>
  <c r="AW2390" i="1"/>
  <c r="AW422" i="1"/>
  <c r="AW381" i="1"/>
  <c r="AW1422" i="1"/>
  <c r="AW342" i="1"/>
  <c r="AW2567" i="1"/>
  <c r="AW2391" i="1"/>
  <c r="AW1420" i="1"/>
  <c r="AW5352" i="1"/>
  <c r="AW5410" i="1"/>
  <c r="AW5417" i="1"/>
  <c r="AW5349" i="1"/>
  <c r="AW5337" i="1"/>
  <c r="AW5346" i="1"/>
  <c r="AW5324" i="1"/>
  <c r="AW5387" i="1"/>
  <c r="AW5319" i="1"/>
  <c r="AW326" i="1"/>
  <c r="AW726" i="1"/>
  <c r="AW340" i="1"/>
  <c r="AW1516" i="1"/>
  <c r="AW723" i="1"/>
  <c r="AW352" i="1"/>
  <c r="AW341" i="1"/>
  <c r="AW25" i="1"/>
  <c r="AW323" i="1"/>
  <c r="AW731" i="1"/>
  <c r="AW355" i="1"/>
  <c r="AW807" i="1"/>
  <c r="AW315" i="1"/>
  <c r="AW18" i="1"/>
  <c r="AW5371" i="1"/>
  <c r="AW5389" i="1"/>
  <c r="AW5374" i="1"/>
  <c r="AW5325" i="1"/>
  <c r="AW5385" i="1"/>
  <c r="AW5360" i="1"/>
  <c r="AW742" i="1"/>
  <c r="AW358" i="1"/>
  <c r="AW728" i="1"/>
  <c r="AW2073" i="1"/>
  <c r="AW17" i="1"/>
  <c r="AW308" i="1"/>
  <c r="AW336" i="1"/>
  <c r="AW720" i="1"/>
  <c r="AW354" i="1"/>
  <c r="AW433" i="1"/>
  <c r="AW313" i="1"/>
  <c r="AW14" i="1"/>
  <c r="AW316" i="1"/>
  <c r="AW1190" i="1"/>
  <c r="AW328" i="1"/>
  <c r="AW319" i="1"/>
  <c r="AW5384" i="1"/>
  <c r="AW5318" i="1"/>
  <c r="AW5419" i="1"/>
  <c r="AW5396" i="1"/>
  <c r="AW5354" i="1"/>
  <c r="AW5402" i="1"/>
  <c r="AW5380" i="1"/>
  <c r="AW5442" i="1"/>
  <c r="AW5332" i="1"/>
  <c r="AW361" i="1"/>
  <c r="AW16" i="1"/>
  <c r="AW1421" i="1"/>
  <c r="AW376" i="1"/>
  <c r="AW372" i="1"/>
  <c r="AW1109" i="1"/>
  <c r="AW322" i="1"/>
  <c r="AW367" i="1"/>
  <c r="AW721" i="1"/>
  <c r="AW423" i="1"/>
  <c r="AW15" i="1"/>
  <c r="AW1423" i="1"/>
  <c r="AW1107" i="1"/>
  <c r="AW349" i="1"/>
  <c r="AW4415" i="1"/>
  <c r="AW360" i="1"/>
  <c r="AW366" i="1"/>
  <c r="AW424" i="1"/>
  <c r="AW741" i="1"/>
  <c r="AW5353" i="1"/>
  <c r="AW5366" i="1"/>
  <c r="AW5344" i="1"/>
  <c r="AW5359" i="1"/>
  <c r="AW5338" i="1"/>
  <c r="AW5350" i="1"/>
  <c r="N164" i="26"/>
  <c r="N165" i="26"/>
  <c r="N163" i="26"/>
  <c r="D16" i="46"/>
  <c r="K166" i="26"/>
  <c r="J16" i="46" s="1"/>
  <c r="I166" i="26"/>
  <c r="H16" i="46" s="1"/>
  <c r="J166" i="26"/>
  <c r="I16" i="46" s="1"/>
  <c r="D16" i="45"/>
  <c r="K89" i="26"/>
  <c r="J16" i="45" s="1"/>
  <c r="I89" i="26"/>
  <c r="H16" i="45" s="1"/>
  <c r="J89" i="26"/>
  <c r="I16" i="45" s="1"/>
  <c r="J244" i="26"/>
  <c r="I244" i="26"/>
  <c r="K244" i="26"/>
  <c r="E15" i="46"/>
  <c r="M15" i="46" s="1"/>
  <c r="E15" i="45"/>
  <c r="M15" i="45" s="1"/>
  <c r="D170" i="26"/>
  <c r="G166" i="26"/>
  <c r="F16" i="46" s="1"/>
  <c r="M166" i="26"/>
  <c r="L16" i="46" s="1"/>
  <c r="F166" i="26"/>
  <c r="D247" i="26"/>
  <c r="D93" i="26"/>
  <c r="E247" i="26"/>
  <c r="T21" i="26"/>
  <c r="C96" i="26"/>
  <c r="H91" i="26"/>
  <c r="G91" i="26"/>
  <c r="H90" i="26"/>
  <c r="L168" i="26"/>
  <c r="E91" i="26"/>
  <c r="E89" i="26"/>
  <c r="F91" i="26"/>
  <c r="H166" i="26"/>
  <c r="G16" i="46" s="1"/>
  <c r="F168" i="26"/>
  <c r="L91" i="26"/>
  <c r="G90" i="26"/>
  <c r="L166" i="26"/>
  <c r="K16" i="46" s="1"/>
  <c r="E90" i="26"/>
  <c r="F167" i="26"/>
  <c r="L167" i="26"/>
  <c r="G167" i="26"/>
  <c r="M167" i="26"/>
  <c r="H167" i="26"/>
  <c r="C173" i="26"/>
  <c r="C250" i="26"/>
  <c r="C17" i="26"/>
  <c r="T19" i="26"/>
  <c r="C248" i="26"/>
  <c r="D248" i="26" s="1"/>
  <c r="C171" i="26"/>
  <c r="D171" i="26" s="1"/>
  <c r="C94" i="26"/>
  <c r="D94" i="26" s="1"/>
  <c r="C15" i="26"/>
  <c r="T17" i="26"/>
  <c r="C246" i="26"/>
  <c r="C17" i="47" s="1"/>
  <c r="C169" i="26"/>
  <c r="C92" i="26"/>
  <c r="B234" i="26"/>
  <c r="B157" i="26"/>
  <c r="B80" i="26"/>
  <c r="D80" i="26" s="1"/>
  <c r="F80" i="26" s="1"/>
  <c r="N90" i="26" l="1"/>
  <c r="N91" i="26"/>
  <c r="N168" i="26"/>
  <c r="N167" i="26"/>
  <c r="N166" i="26"/>
  <c r="I80" i="26"/>
  <c r="J80" i="26"/>
  <c r="I13" i="45" s="1"/>
  <c r="K80" i="26"/>
  <c r="J13" i="45" s="1"/>
  <c r="K171" i="26"/>
  <c r="J171" i="26"/>
  <c r="I171" i="26"/>
  <c r="J170" i="26"/>
  <c r="I170" i="26"/>
  <c r="K170" i="26"/>
  <c r="J93" i="26"/>
  <c r="I93" i="26"/>
  <c r="K93" i="26"/>
  <c r="K94" i="26"/>
  <c r="J94" i="26"/>
  <c r="I94" i="26"/>
  <c r="I248" i="26"/>
  <c r="J248" i="26"/>
  <c r="K248" i="26"/>
  <c r="J247" i="26"/>
  <c r="I247" i="26"/>
  <c r="K247" i="26"/>
  <c r="E16" i="46"/>
  <c r="M16" i="46" s="1"/>
  <c r="M170" i="26"/>
  <c r="C17" i="45"/>
  <c r="D92" i="26"/>
  <c r="B13" i="45"/>
  <c r="D13" i="45"/>
  <c r="C17" i="46"/>
  <c r="B13" i="46"/>
  <c r="E234" i="26"/>
  <c r="B13" i="47"/>
  <c r="D173" i="26"/>
  <c r="D96" i="26"/>
  <c r="M93" i="26"/>
  <c r="E246" i="26"/>
  <c r="E250" i="26"/>
  <c r="E248" i="26"/>
  <c r="H170" i="26"/>
  <c r="H93" i="26"/>
  <c r="F94" i="26"/>
  <c r="F171" i="26"/>
  <c r="L171" i="26"/>
  <c r="M171" i="26"/>
  <c r="M94" i="26"/>
  <c r="L94" i="26"/>
  <c r="T20" i="26"/>
  <c r="C249" i="26"/>
  <c r="C18" i="47" s="1"/>
  <c r="C18" i="26"/>
  <c r="C172" i="26"/>
  <c r="C95" i="26"/>
  <c r="T22" i="26"/>
  <c r="C251" i="26"/>
  <c r="D251" i="26" s="1"/>
  <c r="C20" i="26"/>
  <c r="C174" i="26"/>
  <c r="D174" i="26" s="1"/>
  <c r="C97" i="26"/>
  <c r="D97" i="26" s="1"/>
  <c r="H13" i="45" l="1"/>
  <c r="J173" i="26"/>
  <c r="I173" i="26"/>
  <c r="K173" i="26"/>
  <c r="K174" i="26"/>
  <c r="I174" i="26"/>
  <c r="J174" i="26"/>
  <c r="D17" i="45"/>
  <c r="J92" i="26"/>
  <c r="I17" i="45" s="1"/>
  <c r="K92" i="26"/>
  <c r="J17" i="45" s="1"/>
  <c r="I92" i="26"/>
  <c r="H17" i="45" s="1"/>
  <c r="K251" i="26"/>
  <c r="I251" i="26"/>
  <c r="J251" i="26"/>
  <c r="J96" i="26"/>
  <c r="I96" i="26"/>
  <c r="K96" i="26"/>
  <c r="K97" i="26"/>
  <c r="I97" i="26"/>
  <c r="J97" i="26"/>
  <c r="M96" i="26"/>
  <c r="C18" i="45"/>
  <c r="D95" i="26"/>
  <c r="C18" i="46"/>
  <c r="M173" i="26"/>
  <c r="E249" i="26"/>
  <c r="H94" i="26"/>
  <c r="H171" i="26"/>
  <c r="E251" i="26"/>
  <c r="G171" i="26"/>
  <c r="G94" i="26"/>
  <c r="G170" i="26"/>
  <c r="G93" i="26"/>
  <c r="E93" i="26"/>
  <c r="F170" i="26"/>
  <c r="F93" i="26"/>
  <c r="E94" i="26"/>
  <c r="F174" i="26"/>
  <c r="E92" i="26"/>
  <c r="L170" i="26"/>
  <c r="L93" i="26"/>
  <c r="M174" i="26"/>
  <c r="G97" i="26"/>
  <c r="M97" i="26"/>
  <c r="N94" i="26" l="1"/>
  <c r="N93" i="26"/>
  <c r="N171" i="26"/>
  <c r="N170" i="26"/>
  <c r="D18" i="45"/>
  <c r="J95" i="26"/>
  <c r="I18" i="45" s="1"/>
  <c r="K95" i="26"/>
  <c r="J18" i="45" s="1"/>
  <c r="I95" i="26"/>
  <c r="H18" i="45" s="1"/>
  <c r="E13" i="45"/>
  <c r="M95" i="26"/>
  <c r="L18" i="45" s="1"/>
  <c r="H97" i="26"/>
  <c r="F95" i="26"/>
  <c r="G174" i="26"/>
  <c r="F97" i="26"/>
  <c r="L97" i="26"/>
  <c r="L174" i="26"/>
  <c r="L95" i="26"/>
  <c r="K18" i="45" s="1"/>
  <c r="H174" i="26"/>
  <c r="G95" i="26"/>
  <c r="F18" i="45" s="1"/>
  <c r="G96" i="26"/>
  <c r="G173" i="26"/>
  <c r="E96" i="26"/>
  <c r="F96" i="26"/>
  <c r="F173" i="26"/>
  <c r="E95" i="26"/>
  <c r="H96" i="26"/>
  <c r="H173" i="26"/>
  <c r="L96" i="26"/>
  <c r="L173" i="26"/>
  <c r="H95" i="26"/>
  <c r="G18" i="45" s="1"/>
  <c r="E97" i="26"/>
  <c r="N96" i="26" l="1"/>
  <c r="N97" i="26"/>
  <c r="N95" i="26"/>
  <c r="N173" i="26"/>
  <c r="N174" i="26"/>
  <c r="E18" i="45"/>
  <c r="M18" i="45" s="1"/>
  <c r="T24" i="26"/>
  <c r="C253" i="26"/>
  <c r="C20" i="47" s="1"/>
  <c r="C22" i="26"/>
  <c r="C176" i="26"/>
  <c r="C99" i="26"/>
  <c r="D176" i="26" l="1"/>
  <c r="C20" i="46"/>
  <c r="C20" i="45"/>
  <c r="D99" i="26"/>
  <c r="E253" i="26"/>
  <c r="C25" i="26"/>
  <c r="T27" i="26"/>
  <c r="C256" i="26"/>
  <c r="C23" i="47" s="1"/>
  <c r="C179" i="26"/>
  <c r="C102" i="26"/>
  <c r="D20" i="46" l="1"/>
  <c r="J176" i="26"/>
  <c r="I20" i="46" s="1"/>
  <c r="I176" i="26"/>
  <c r="H20" i="46" s="1"/>
  <c r="K176" i="26"/>
  <c r="J20" i="46" s="1"/>
  <c r="D20" i="45"/>
  <c r="J99" i="26"/>
  <c r="I20" i="45" s="1"/>
  <c r="I99" i="26"/>
  <c r="H20" i="45" s="1"/>
  <c r="K99" i="26"/>
  <c r="J20" i="45" s="1"/>
  <c r="C23" i="45"/>
  <c r="D102" i="26"/>
  <c r="M99" i="26"/>
  <c r="L20" i="45" s="1"/>
  <c r="D179" i="26"/>
  <c r="C23" i="46"/>
  <c r="M176" i="26"/>
  <c r="L20" i="46" s="1"/>
  <c r="E256" i="26"/>
  <c r="C21" i="26"/>
  <c r="T23" i="26"/>
  <c r="C252" i="26"/>
  <c r="C19" i="47" s="1"/>
  <c r="C175" i="26"/>
  <c r="C98" i="26"/>
  <c r="T30" i="26"/>
  <c r="C28" i="26"/>
  <c r="C259" i="26"/>
  <c r="C26" i="47" s="1"/>
  <c r="C182" i="26"/>
  <c r="C105" i="26"/>
  <c r="C23" i="26"/>
  <c r="T25" i="26"/>
  <c r="C254" i="26"/>
  <c r="C21" i="47" s="1"/>
  <c r="C177" i="26"/>
  <c r="C100" i="26"/>
  <c r="E81" i="26"/>
  <c r="D100" i="26" l="1"/>
  <c r="D21" i="45" s="1"/>
  <c r="C21" i="45"/>
  <c r="D23" i="46"/>
  <c r="I179" i="26"/>
  <c r="H23" i="46" s="1"/>
  <c r="K179" i="26"/>
  <c r="J23" i="46" s="1"/>
  <c r="J179" i="26"/>
  <c r="I23" i="46" s="1"/>
  <c r="D23" i="45"/>
  <c r="J102" i="26"/>
  <c r="I23" i="45" s="1"/>
  <c r="K102" i="26"/>
  <c r="J23" i="45" s="1"/>
  <c r="I102" i="26"/>
  <c r="H23" i="45" s="1"/>
  <c r="M102" i="26"/>
  <c r="L23" i="45" s="1"/>
  <c r="M179" i="26"/>
  <c r="L23" i="46" s="1"/>
  <c r="C21" i="46"/>
  <c r="C26" i="45"/>
  <c r="D105" i="26"/>
  <c r="D182" i="26"/>
  <c r="C26" i="46"/>
  <c r="C19" i="45"/>
  <c r="D98" i="26"/>
  <c r="C19" i="46"/>
  <c r="E252" i="26"/>
  <c r="E259" i="26"/>
  <c r="E254" i="26"/>
  <c r="E157" i="26"/>
  <c r="E163" i="26"/>
  <c r="E161" i="26"/>
  <c r="E170" i="26"/>
  <c r="E166" i="26"/>
  <c r="E164" i="26"/>
  <c r="E158" i="26"/>
  <c r="E171" i="26"/>
  <c r="E167" i="26"/>
  <c r="E160" i="26"/>
  <c r="E172" i="26"/>
  <c r="E159" i="26"/>
  <c r="E168" i="26"/>
  <c r="E162" i="26"/>
  <c r="E169" i="26"/>
  <c r="E165" i="26"/>
  <c r="C31" i="26"/>
  <c r="T33" i="26"/>
  <c r="C262" i="26"/>
  <c r="C29" i="47" s="1"/>
  <c r="C185" i="26"/>
  <c r="C108" i="26"/>
  <c r="T28" i="26"/>
  <c r="C257" i="26"/>
  <c r="C24" i="47" s="1"/>
  <c r="C26" i="26"/>
  <c r="C180" i="26"/>
  <c r="C103" i="26"/>
  <c r="T26" i="26"/>
  <c r="C255" i="26"/>
  <c r="C22" i="47" s="1"/>
  <c r="C24" i="26"/>
  <c r="C178" i="26"/>
  <c r="C101" i="26"/>
  <c r="H100" i="26" l="1"/>
  <c r="G21" i="45" s="1"/>
  <c r="M100" i="26"/>
  <c r="L21" i="45" s="1"/>
  <c r="F100" i="26"/>
  <c r="J100" i="26"/>
  <c r="I21" i="45" s="1"/>
  <c r="I100" i="26"/>
  <c r="H21" i="45" s="1"/>
  <c r="K100" i="26"/>
  <c r="J21" i="45" s="1"/>
  <c r="D103" i="26"/>
  <c r="D24" i="45" s="1"/>
  <c r="C24" i="45"/>
  <c r="D180" i="26"/>
  <c r="D24" i="46" s="1"/>
  <c r="C24" i="46"/>
  <c r="E21" i="45"/>
  <c r="D26" i="46"/>
  <c r="I182" i="26"/>
  <c r="H26" i="46" s="1"/>
  <c r="K182" i="26"/>
  <c r="J26" i="46" s="1"/>
  <c r="J182" i="26"/>
  <c r="I26" i="46" s="1"/>
  <c r="D19" i="45"/>
  <c r="K98" i="26"/>
  <c r="J19" i="45" s="1"/>
  <c r="I98" i="26"/>
  <c r="J98" i="26"/>
  <c r="I19" i="45" s="1"/>
  <c r="D26" i="45"/>
  <c r="I105" i="26"/>
  <c r="H26" i="45" s="1"/>
  <c r="K105" i="26"/>
  <c r="J26" i="45" s="1"/>
  <c r="J105" i="26"/>
  <c r="I26" i="45" s="1"/>
  <c r="M182" i="26"/>
  <c r="L26" i="46" s="1"/>
  <c r="C22" i="45"/>
  <c r="D101" i="26"/>
  <c r="C29" i="45"/>
  <c r="D108" i="26"/>
  <c r="C22" i="46"/>
  <c r="D185" i="26"/>
  <c r="C29" i="46"/>
  <c r="G100" i="26"/>
  <c r="F21" i="45" s="1"/>
  <c r="E255" i="26"/>
  <c r="E257" i="26"/>
  <c r="E262" i="26"/>
  <c r="L100" i="26"/>
  <c r="K21" i="45" s="1"/>
  <c r="L176" i="26"/>
  <c r="K20" i="46" s="1"/>
  <c r="L99" i="26"/>
  <c r="K20" i="45" s="1"/>
  <c r="G99" i="26"/>
  <c r="F20" i="45" s="1"/>
  <c r="G176" i="26"/>
  <c r="F20" i="46" s="1"/>
  <c r="E98" i="26"/>
  <c r="E99" i="26"/>
  <c r="F99" i="26"/>
  <c r="F176" i="26"/>
  <c r="E100" i="26"/>
  <c r="H99" i="26"/>
  <c r="G20" i="45" s="1"/>
  <c r="H176" i="26"/>
  <c r="G20" i="46" s="1"/>
  <c r="C27" i="26"/>
  <c r="T29" i="26"/>
  <c r="C258" i="26"/>
  <c r="C25" i="47" s="1"/>
  <c r="C181" i="26"/>
  <c r="C104" i="26"/>
  <c r="C29" i="26"/>
  <c r="T31" i="26"/>
  <c r="C260" i="26"/>
  <c r="C27" i="47" s="1"/>
  <c r="C183" i="26"/>
  <c r="C106" i="26"/>
  <c r="H19" i="45" l="1"/>
  <c r="N99" i="26"/>
  <c r="M21" i="45"/>
  <c r="N100" i="26"/>
  <c r="N176" i="26"/>
  <c r="M103" i="26"/>
  <c r="L24" i="45" s="1"/>
  <c r="F103" i="26"/>
  <c r="M180" i="26"/>
  <c r="L24" i="46" s="1"/>
  <c r="J103" i="26"/>
  <c r="I24" i="45" s="1"/>
  <c r="I103" i="26"/>
  <c r="H24" i="45" s="1"/>
  <c r="K103" i="26"/>
  <c r="J24" i="45" s="1"/>
  <c r="K180" i="26"/>
  <c r="J24" i="46" s="1"/>
  <c r="J180" i="26"/>
  <c r="I24" i="46" s="1"/>
  <c r="D106" i="26"/>
  <c r="D27" i="45" s="1"/>
  <c r="C27" i="45"/>
  <c r="I180" i="26"/>
  <c r="H24" i="46" s="1"/>
  <c r="D29" i="46"/>
  <c r="J185" i="26"/>
  <c r="I29" i="46" s="1"/>
  <c r="K185" i="26"/>
  <c r="J29" i="46" s="1"/>
  <c r="I185" i="26"/>
  <c r="H29" i="46" s="1"/>
  <c r="D29" i="45"/>
  <c r="J108" i="26"/>
  <c r="I29" i="45" s="1"/>
  <c r="I108" i="26"/>
  <c r="H29" i="45" s="1"/>
  <c r="K108" i="26"/>
  <c r="J29" i="45" s="1"/>
  <c r="D22" i="45"/>
  <c r="J101" i="26"/>
  <c r="I22" i="45" s="1"/>
  <c r="I101" i="26"/>
  <c r="H22" i="45" s="1"/>
  <c r="K101" i="26"/>
  <c r="J22" i="45" s="1"/>
  <c r="E20" i="46"/>
  <c r="M20" i="46" s="1"/>
  <c r="E20" i="45"/>
  <c r="M20" i="45" s="1"/>
  <c r="M108" i="26"/>
  <c r="L29" i="45" s="1"/>
  <c r="M185" i="26"/>
  <c r="L29" i="46" s="1"/>
  <c r="D183" i="26"/>
  <c r="C27" i="46"/>
  <c r="C25" i="45"/>
  <c r="D104" i="26"/>
  <c r="D181" i="26"/>
  <c r="C25" i="46"/>
  <c r="H103" i="26"/>
  <c r="G24" i="45" s="1"/>
  <c r="F180" i="26"/>
  <c r="E260" i="26"/>
  <c r="L180" i="26"/>
  <c r="K24" i="46" s="1"/>
  <c r="G180" i="26"/>
  <c r="F24" i="46" s="1"/>
  <c r="E258" i="26"/>
  <c r="G103" i="26"/>
  <c r="F24" i="45" s="1"/>
  <c r="G244" i="26"/>
  <c r="L103" i="26"/>
  <c r="K24" i="45" s="1"/>
  <c r="H102" i="26"/>
  <c r="G23" i="45" s="1"/>
  <c r="H179" i="26"/>
  <c r="G23" i="46" s="1"/>
  <c r="E101" i="26"/>
  <c r="L179" i="26"/>
  <c r="K23" i="46" s="1"/>
  <c r="L102" i="26"/>
  <c r="K23" i="45" s="1"/>
  <c r="H180" i="26"/>
  <c r="G24" i="46" s="1"/>
  <c r="E102" i="26"/>
  <c r="F179" i="26"/>
  <c r="F102" i="26"/>
  <c r="E103" i="26"/>
  <c r="G179" i="26"/>
  <c r="F23" i="46" s="1"/>
  <c r="G102" i="26"/>
  <c r="F23" i="45" s="1"/>
  <c r="E175" i="26"/>
  <c r="C34" i="26"/>
  <c r="T36" i="26"/>
  <c r="C265" i="26"/>
  <c r="C32" i="47" s="1"/>
  <c r="C188" i="26"/>
  <c r="C111" i="26"/>
  <c r="T34" i="26"/>
  <c r="C32" i="26"/>
  <c r="C263" i="26"/>
  <c r="C30" i="47" s="1"/>
  <c r="C186" i="26"/>
  <c r="C109" i="26"/>
  <c r="G251" i="26"/>
  <c r="H251" i="26"/>
  <c r="F251" i="26"/>
  <c r="L251" i="26"/>
  <c r="H247" i="26"/>
  <c r="G247" i="26"/>
  <c r="L247" i="26"/>
  <c r="H242" i="26"/>
  <c r="G242" i="26"/>
  <c r="F242" i="26"/>
  <c r="L242" i="26"/>
  <c r="F238" i="26"/>
  <c r="G238" i="26"/>
  <c r="H238" i="26"/>
  <c r="L238" i="26"/>
  <c r="F235" i="26"/>
  <c r="H235" i="26"/>
  <c r="G235" i="26"/>
  <c r="L235" i="26"/>
  <c r="T32" i="26"/>
  <c r="C30" i="26"/>
  <c r="C261" i="26"/>
  <c r="C28" i="47" s="1"/>
  <c r="C184" i="26"/>
  <c r="C107" i="26"/>
  <c r="H248" i="26"/>
  <c r="F248" i="26"/>
  <c r="G248" i="26"/>
  <c r="L248" i="26"/>
  <c r="H245" i="26"/>
  <c r="G245" i="26"/>
  <c r="F245" i="26"/>
  <c r="L245" i="26"/>
  <c r="H241" i="26"/>
  <c r="G241" i="26"/>
  <c r="F241" i="26"/>
  <c r="L241" i="26"/>
  <c r="H239" i="26"/>
  <c r="F239" i="26"/>
  <c r="G239" i="26"/>
  <c r="L239" i="26"/>
  <c r="O228" i="26"/>
  <c r="M78" i="26"/>
  <c r="H78" i="26"/>
  <c r="G78" i="26"/>
  <c r="F78" i="26"/>
  <c r="N102" i="26" l="1"/>
  <c r="N103" i="26"/>
  <c r="N239" i="26"/>
  <c r="N180" i="26"/>
  <c r="N179" i="26"/>
  <c r="N235" i="26"/>
  <c r="N245" i="26"/>
  <c r="N238" i="26"/>
  <c r="N241" i="26"/>
  <c r="N251" i="26"/>
  <c r="N248" i="26"/>
  <c r="N242" i="26"/>
  <c r="E24" i="45"/>
  <c r="M24" i="45" s="1"/>
  <c r="M106" i="26"/>
  <c r="L27" i="45" s="1"/>
  <c r="F106" i="26"/>
  <c r="J106" i="26"/>
  <c r="I27" i="45" s="1"/>
  <c r="D109" i="26"/>
  <c r="D30" i="45" s="1"/>
  <c r="C30" i="45"/>
  <c r="K106" i="26"/>
  <c r="J27" i="45" s="1"/>
  <c r="I106" i="26"/>
  <c r="H27" i="45" s="1"/>
  <c r="E24" i="46"/>
  <c r="M24" i="46" s="1"/>
  <c r="D27" i="46"/>
  <c r="J183" i="26"/>
  <c r="I27" i="46" s="1"/>
  <c r="I183" i="26"/>
  <c r="H27" i="46" s="1"/>
  <c r="K183" i="26"/>
  <c r="J27" i="46" s="1"/>
  <c r="D25" i="46"/>
  <c r="K181" i="26"/>
  <c r="J25" i="46" s="1"/>
  <c r="I181" i="26"/>
  <c r="H25" i="46" s="1"/>
  <c r="J181" i="26"/>
  <c r="I25" i="46" s="1"/>
  <c r="D25" i="45"/>
  <c r="K104" i="26"/>
  <c r="J25" i="45" s="1"/>
  <c r="I104" i="26"/>
  <c r="H25" i="45" s="1"/>
  <c r="J104" i="26"/>
  <c r="I25" i="45" s="1"/>
  <c r="E23" i="45"/>
  <c r="M23" i="45" s="1"/>
  <c r="E23" i="46"/>
  <c r="M23" i="46" s="1"/>
  <c r="M183" i="26"/>
  <c r="L27" i="46" s="1"/>
  <c r="F183" i="26"/>
  <c r="G181" i="26"/>
  <c r="F25" i="46" s="1"/>
  <c r="M181" i="26"/>
  <c r="L25" i="46" s="1"/>
  <c r="F181" i="26"/>
  <c r="D188" i="26"/>
  <c r="C32" i="46"/>
  <c r="C28" i="46"/>
  <c r="C30" i="46"/>
  <c r="C32" i="45"/>
  <c r="D111" i="26"/>
  <c r="C28" i="45"/>
  <c r="D107" i="26"/>
  <c r="G106" i="26"/>
  <c r="F27" i="45" s="1"/>
  <c r="H181" i="26"/>
  <c r="G25" i="46" s="1"/>
  <c r="G183" i="26"/>
  <c r="F27" i="46" s="1"/>
  <c r="L106" i="26"/>
  <c r="K27" i="45" s="1"/>
  <c r="L181" i="26"/>
  <c r="K25" i="46" s="1"/>
  <c r="H244" i="26"/>
  <c r="F244" i="26"/>
  <c r="L244" i="26"/>
  <c r="E178" i="26"/>
  <c r="H106" i="26"/>
  <c r="G27" i="45" s="1"/>
  <c r="L183" i="26"/>
  <c r="K27" i="46" s="1"/>
  <c r="H183" i="26"/>
  <c r="G27" i="46" s="1"/>
  <c r="E265" i="26"/>
  <c r="E261" i="26"/>
  <c r="E263" i="26"/>
  <c r="F247" i="26"/>
  <c r="N247" i="26" s="1"/>
  <c r="L182" i="26"/>
  <c r="K26" i="46" s="1"/>
  <c r="H182" i="26"/>
  <c r="G26" i="46" s="1"/>
  <c r="E105" i="26"/>
  <c r="F182" i="26"/>
  <c r="G182" i="26"/>
  <c r="F26" i="46" s="1"/>
  <c r="E104" i="26"/>
  <c r="E106" i="26"/>
  <c r="E174" i="26"/>
  <c r="E173" i="26"/>
  <c r="F236" i="26"/>
  <c r="G236" i="26"/>
  <c r="L236" i="26"/>
  <c r="H236" i="26"/>
  <c r="T39" i="26"/>
  <c r="C37" i="26"/>
  <c r="C268" i="26"/>
  <c r="C35" i="47" s="1"/>
  <c r="C191" i="26"/>
  <c r="C114" i="26"/>
  <c r="F155" i="26"/>
  <c r="G155" i="26"/>
  <c r="M155" i="26"/>
  <c r="H232" i="26"/>
  <c r="A315" i="26"/>
  <c r="L232" i="26"/>
  <c r="H155" i="26"/>
  <c r="L155" i="26"/>
  <c r="A313" i="26"/>
  <c r="F232" i="26"/>
  <c r="A314" i="26"/>
  <c r="G232" i="26"/>
  <c r="A320" i="26"/>
  <c r="M232" i="26"/>
  <c r="N106" i="26" l="1"/>
  <c r="N244" i="26"/>
  <c r="N236" i="26"/>
  <c r="N182" i="26"/>
  <c r="N183" i="26"/>
  <c r="N181" i="26"/>
  <c r="E27" i="45"/>
  <c r="M27" i="45" s="1"/>
  <c r="K109" i="26"/>
  <c r="J30" i="45" s="1"/>
  <c r="I109" i="26"/>
  <c r="H30" i="45" s="1"/>
  <c r="J109" i="26"/>
  <c r="I30" i="45" s="1"/>
  <c r="D32" i="46"/>
  <c r="J188" i="26"/>
  <c r="I32" i="46" s="1"/>
  <c r="I188" i="26"/>
  <c r="H32" i="46" s="1"/>
  <c r="K188" i="26"/>
  <c r="J32" i="46" s="1"/>
  <c r="D32" i="45"/>
  <c r="J111" i="26"/>
  <c r="I32" i="45" s="1"/>
  <c r="K111" i="26"/>
  <c r="J32" i="45" s="1"/>
  <c r="I111" i="26"/>
  <c r="H32" i="45" s="1"/>
  <c r="D28" i="45"/>
  <c r="I107" i="26"/>
  <c r="H28" i="45" s="1"/>
  <c r="K107" i="26"/>
  <c r="J28" i="45" s="1"/>
  <c r="J107" i="26"/>
  <c r="I28" i="45" s="1"/>
  <c r="E27" i="46"/>
  <c r="M27" i="46" s="1"/>
  <c r="E26" i="46"/>
  <c r="M26" i="46" s="1"/>
  <c r="E25" i="46"/>
  <c r="M25" i="46" s="1"/>
  <c r="M107" i="26"/>
  <c r="L28" i="45" s="1"/>
  <c r="F107" i="26"/>
  <c r="G107" i="26"/>
  <c r="F28" i="45" s="1"/>
  <c r="M188" i="26"/>
  <c r="L32" i="46" s="1"/>
  <c r="M111" i="26"/>
  <c r="L32" i="45" s="1"/>
  <c r="C34" i="45"/>
  <c r="D114" i="26"/>
  <c r="D191" i="26"/>
  <c r="C35" i="46"/>
  <c r="H107" i="26"/>
  <c r="G28" i="45" s="1"/>
  <c r="L107" i="26"/>
  <c r="K28" i="45" s="1"/>
  <c r="E268" i="26"/>
  <c r="G108" i="26"/>
  <c r="F29" i="45" s="1"/>
  <c r="G185" i="26"/>
  <c r="F29" i="46" s="1"/>
  <c r="E109" i="26"/>
  <c r="L185" i="26"/>
  <c r="K29" i="46" s="1"/>
  <c r="L108" i="26"/>
  <c r="K29" i="45" s="1"/>
  <c r="H108" i="26"/>
  <c r="G29" i="45" s="1"/>
  <c r="H185" i="26"/>
  <c r="G29" i="46" s="1"/>
  <c r="E107" i="26"/>
  <c r="E108" i="26"/>
  <c r="F185" i="26"/>
  <c r="F108" i="26"/>
  <c r="E177" i="26"/>
  <c r="E181" i="26"/>
  <c r="C40" i="26"/>
  <c r="T42" i="26"/>
  <c r="C271" i="26"/>
  <c r="C38" i="47" s="1"/>
  <c r="C194" i="26"/>
  <c r="C117" i="26"/>
  <c r="T37" i="26"/>
  <c r="C35" i="26"/>
  <c r="C266" i="26"/>
  <c r="C189" i="26"/>
  <c r="C112" i="26"/>
  <c r="D112" i="26" s="1"/>
  <c r="T35" i="26"/>
  <c r="C33" i="26"/>
  <c r="C264" i="26"/>
  <c r="C31" i="47" s="1"/>
  <c r="C187" i="26"/>
  <c r="C110" i="26"/>
  <c r="I319" i="26"/>
  <c r="I315" i="26"/>
  <c r="I320" i="26"/>
  <c r="I314" i="26"/>
  <c r="I313" i="26"/>
  <c r="O305" i="26"/>
  <c r="D189" i="26" l="1"/>
  <c r="D33" i="46" s="1"/>
  <c r="C33" i="46"/>
  <c r="D266" i="26"/>
  <c r="D33" i="47" s="1"/>
  <c r="C33" i="47"/>
  <c r="N107" i="26"/>
  <c r="N108" i="26"/>
  <c r="N185" i="26"/>
  <c r="D35" i="46"/>
  <c r="K191" i="26"/>
  <c r="J35" i="46" s="1"/>
  <c r="J191" i="26"/>
  <c r="I35" i="46" s="1"/>
  <c r="I191" i="26"/>
  <c r="H35" i="46" s="1"/>
  <c r="I112" i="26"/>
  <c r="K112" i="26"/>
  <c r="J112" i="26"/>
  <c r="D34" i="45"/>
  <c r="I114" i="26"/>
  <c r="H34" i="45" s="1"/>
  <c r="J114" i="26"/>
  <c r="I34" i="45" s="1"/>
  <c r="K114" i="26"/>
  <c r="J34" i="45" s="1"/>
  <c r="E29" i="46"/>
  <c r="M29" i="46" s="1"/>
  <c r="E28" i="45"/>
  <c r="M28" i="45" s="1"/>
  <c r="E29" i="45"/>
  <c r="M29" i="45" s="1"/>
  <c r="M114" i="26"/>
  <c r="L34" i="45" s="1"/>
  <c r="M191" i="26"/>
  <c r="L35" i="46" s="1"/>
  <c r="C31" i="45"/>
  <c r="D110" i="26"/>
  <c r="C31" i="46"/>
  <c r="C38" i="46"/>
  <c r="C37" i="45"/>
  <c r="D117" i="26"/>
  <c r="E264" i="26"/>
  <c r="E266" i="26"/>
  <c r="E271" i="26"/>
  <c r="E180" i="26"/>
  <c r="E179" i="26"/>
  <c r="E176" i="26"/>
  <c r="E184" i="26"/>
  <c r="C36" i="26"/>
  <c r="T38" i="26"/>
  <c r="C267" i="26"/>
  <c r="C34" i="47" s="1"/>
  <c r="C190" i="26"/>
  <c r="C113" i="26"/>
  <c r="C38" i="26"/>
  <c r="T40" i="26"/>
  <c r="C269" i="26"/>
  <c r="C36" i="47" s="1"/>
  <c r="C192" i="26"/>
  <c r="C115" i="26"/>
  <c r="T45" i="26"/>
  <c r="C43" i="26"/>
  <c r="C274" i="26"/>
  <c r="C41" i="47" s="1"/>
  <c r="C197" i="26"/>
  <c r="C120" i="26"/>
  <c r="M189" i="26" l="1"/>
  <c r="L33" i="46" s="1"/>
  <c r="I266" i="26"/>
  <c r="H33" i="47" s="1"/>
  <c r="F189" i="26"/>
  <c r="E33" i="46" s="1"/>
  <c r="J189" i="26"/>
  <c r="I33" i="46" s="1"/>
  <c r="I189" i="26"/>
  <c r="H33" i="46" s="1"/>
  <c r="J266" i="26"/>
  <c r="I33" i="47" s="1"/>
  <c r="K189" i="26"/>
  <c r="J33" i="46" s="1"/>
  <c r="K266" i="26"/>
  <c r="J33" i="47" s="1"/>
  <c r="D115" i="26"/>
  <c r="D35" i="45" s="1"/>
  <c r="C35" i="45"/>
  <c r="D31" i="45"/>
  <c r="K110" i="26"/>
  <c r="J31" i="45" s="1"/>
  <c r="I110" i="26"/>
  <c r="H31" i="45" s="1"/>
  <c r="J110" i="26"/>
  <c r="I31" i="45" s="1"/>
  <c r="D37" i="45"/>
  <c r="I117" i="26"/>
  <c r="H37" i="45" s="1"/>
  <c r="K117" i="26"/>
  <c r="J37" i="45" s="1"/>
  <c r="J117" i="26"/>
  <c r="I37" i="45" s="1"/>
  <c r="M110" i="26"/>
  <c r="L31" i="45" s="1"/>
  <c r="G110" i="26"/>
  <c r="F31" i="45" s="1"/>
  <c r="F110" i="26"/>
  <c r="H110" i="26"/>
  <c r="G31" i="45" s="1"/>
  <c r="M117" i="26"/>
  <c r="L37" i="45" s="1"/>
  <c r="C34" i="46"/>
  <c r="D197" i="26"/>
  <c r="C41" i="46"/>
  <c r="C36" i="46"/>
  <c r="C40" i="45"/>
  <c r="D120" i="26"/>
  <c r="C33" i="45"/>
  <c r="D113" i="26"/>
  <c r="E274" i="26"/>
  <c r="E269" i="26"/>
  <c r="E267" i="26"/>
  <c r="L110" i="26"/>
  <c r="K31" i="45" s="1"/>
  <c r="L189" i="26"/>
  <c r="K33" i="46" s="1"/>
  <c r="H189" i="26"/>
  <c r="G33" i="46" s="1"/>
  <c r="E111" i="26"/>
  <c r="F188" i="26"/>
  <c r="F111" i="26"/>
  <c r="G188" i="26"/>
  <c r="F32" i="46" s="1"/>
  <c r="G111" i="26"/>
  <c r="F32" i="45" s="1"/>
  <c r="E110" i="26"/>
  <c r="H188" i="26"/>
  <c r="G32" i="46" s="1"/>
  <c r="H111" i="26"/>
  <c r="G32" i="45" s="1"/>
  <c r="G189" i="26"/>
  <c r="F33" i="46" s="1"/>
  <c r="E112" i="26"/>
  <c r="L188" i="26"/>
  <c r="K32" i="46" s="1"/>
  <c r="L111" i="26"/>
  <c r="K32" i="45" s="1"/>
  <c r="E183" i="26"/>
  <c r="E182" i="26"/>
  <c r="C46" i="26"/>
  <c r="T48" i="26"/>
  <c r="C277" i="26"/>
  <c r="C44" i="47" s="1"/>
  <c r="C200" i="26"/>
  <c r="C123" i="26"/>
  <c r="T43" i="26"/>
  <c r="C41" i="26"/>
  <c r="C272" i="26"/>
  <c r="C39" i="47" s="1"/>
  <c r="C195" i="26"/>
  <c r="C118" i="26"/>
  <c r="G266" i="26"/>
  <c r="F33" i="47" s="1"/>
  <c r="H266" i="26"/>
  <c r="G33" i="47" s="1"/>
  <c r="F266" i="26"/>
  <c r="E33" i="47" s="1"/>
  <c r="L266" i="26"/>
  <c r="K33" i="47" s="1"/>
  <c r="T41" i="26"/>
  <c r="C39" i="26"/>
  <c r="C270" i="26"/>
  <c r="C37" i="47" s="1"/>
  <c r="C193" i="26"/>
  <c r="D193" i="26" s="1"/>
  <c r="C116" i="26"/>
  <c r="M33" i="47" l="1"/>
  <c r="M33" i="46"/>
  <c r="N111" i="26"/>
  <c r="N110" i="26"/>
  <c r="N189" i="26"/>
  <c r="N188" i="26"/>
  <c r="N266" i="26"/>
  <c r="M115" i="26"/>
  <c r="L35" i="45" s="1"/>
  <c r="L115" i="26"/>
  <c r="K35" i="45" s="1"/>
  <c r="I115" i="26"/>
  <c r="H35" i="45" s="1"/>
  <c r="K115" i="26"/>
  <c r="J35" i="45" s="1"/>
  <c r="J115" i="26"/>
  <c r="I35" i="45" s="1"/>
  <c r="D118" i="26"/>
  <c r="D38" i="45" s="1"/>
  <c r="C38" i="45"/>
  <c r="D41" i="46"/>
  <c r="I197" i="26"/>
  <c r="H41" i="46" s="1"/>
  <c r="K197" i="26"/>
  <c r="J41" i="46" s="1"/>
  <c r="J197" i="26"/>
  <c r="I41" i="46" s="1"/>
  <c r="D33" i="45"/>
  <c r="K113" i="26"/>
  <c r="J33" i="45" s="1"/>
  <c r="J113" i="26"/>
  <c r="I33" i="45" s="1"/>
  <c r="I113" i="26"/>
  <c r="H33" i="45" s="1"/>
  <c r="D40" i="45"/>
  <c r="I120" i="26"/>
  <c r="H40" i="45" s="1"/>
  <c r="J120" i="26"/>
  <c r="I40" i="45" s="1"/>
  <c r="K120" i="26"/>
  <c r="J40" i="45" s="1"/>
  <c r="E32" i="45"/>
  <c r="M32" i="45" s="1"/>
  <c r="E32" i="46"/>
  <c r="M32" i="46" s="1"/>
  <c r="E31" i="45"/>
  <c r="M31" i="45" s="1"/>
  <c r="M120" i="26"/>
  <c r="L40" i="45" s="1"/>
  <c r="M113" i="26"/>
  <c r="L33" i="45" s="1"/>
  <c r="M197" i="26"/>
  <c r="L41" i="46" s="1"/>
  <c r="C36" i="45"/>
  <c r="D116" i="26"/>
  <c r="C43" i="45"/>
  <c r="D123" i="26"/>
  <c r="C37" i="46"/>
  <c r="D200" i="26"/>
  <c r="C44" i="46"/>
  <c r="D195" i="26"/>
  <c r="C39" i="46"/>
  <c r="F105" i="26"/>
  <c r="L105" i="26"/>
  <c r="M105" i="26"/>
  <c r="L26" i="45" s="1"/>
  <c r="H105" i="26"/>
  <c r="G26" i="45" s="1"/>
  <c r="G105" i="26"/>
  <c r="F26" i="45" s="1"/>
  <c r="G113" i="26"/>
  <c r="F33" i="45" s="1"/>
  <c r="F115" i="26"/>
  <c r="F113" i="26"/>
  <c r="E272" i="26"/>
  <c r="E270" i="26"/>
  <c r="E277" i="26"/>
  <c r="H115" i="26"/>
  <c r="G35" i="45" s="1"/>
  <c r="L113" i="26"/>
  <c r="K33" i="45" s="1"/>
  <c r="H113" i="26"/>
  <c r="G33" i="45" s="1"/>
  <c r="G115" i="26"/>
  <c r="F35" i="45" s="1"/>
  <c r="E115" i="26"/>
  <c r="L114" i="26"/>
  <c r="K34" i="45" s="1"/>
  <c r="L191" i="26"/>
  <c r="K35" i="46" s="1"/>
  <c r="E114" i="26"/>
  <c r="F191" i="26"/>
  <c r="F114" i="26"/>
  <c r="E113" i="26"/>
  <c r="G114" i="26"/>
  <c r="F34" i="45" s="1"/>
  <c r="G191" i="26"/>
  <c r="F35" i="46" s="1"/>
  <c r="H191" i="26"/>
  <c r="G35" i="46" s="1"/>
  <c r="H114" i="26"/>
  <c r="G34" i="45" s="1"/>
  <c r="G89" i="26"/>
  <c r="F16" i="45" s="1"/>
  <c r="M89" i="26"/>
  <c r="L16" i="45" s="1"/>
  <c r="F89" i="26"/>
  <c r="H89" i="26"/>
  <c r="G16" i="45" s="1"/>
  <c r="L89" i="26"/>
  <c r="E187" i="26"/>
  <c r="C42" i="26"/>
  <c r="T44" i="26"/>
  <c r="C273" i="26"/>
  <c r="C40" i="47" s="1"/>
  <c r="C196" i="26"/>
  <c r="C119" i="26"/>
  <c r="C44" i="26"/>
  <c r="T46" i="26"/>
  <c r="C275" i="26"/>
  <c r="C42" i="47" s="1"/>
  <c r="C198" i="26"/>
  <c r="C121" i="26"/>
  <c r="T51" i="26"/>
  <c r="C49" i="26"/>
  <c r="C280" i="26"/>
  <c r="C46" i="47" s="1"/>
  <c r="C203" i="26"/>
  <c r="C126" i="26"/>
  <c r="N105" i="26" l="1"/>
  <c r="N89" i="26"/>
  <c r="N114" i="26"/>
  <c r="N115" i="26"/>
  <c r="N113" i="26"/>
  <c r="N191" i="26"/>
  <c r="M118" i="26"/>
  <c r="L38" i="45" s="1"/>
  <c r="K118" i="26"/>
  <c r="J38" i="45" s="1"/>
  <c r="I118" i="26"/>
  <c r="H38" i="45" s="1"/>
  <c r="J118" i="26"/>
  <c r="I38" i="45" s="1"/>
  <c r="E35" i="45"/>
  <c r="M35" i="45" s="1"/>
  <c r="D39" i="46"/>
  <c r="J195" i="26"/>
  <c r="I39" i="46" s="1"/>
  <c r="K195" i="26"/>
  <c r="J39" i="46" s="1"/>
  <c r="I195" i="26"/>
  <c r="H39" i="46" s="1"/>
  <c r="D44" i="46"/>
  <c r="I200" i="26"/>
  <c r="H44" i="46" s="1"/>
  <c r="K200" i="26"/>
  <c r="J44" i="46" s="1"/>
  <c r="J200" i="26"/>
  <c r="I44" i="46" s="1"/>
  <c r="D37" i="46"/>
  <c r="J193" i="26"/>
  <c r="I37" i="46" s="1"/>
  <c r="K193" i="26"/>
  <c r="J37" i="46" s="1"/>
  <c r="I193" i="26"/>
  <c r="H37" i="46" s="1"/>
  <c r="D36" i="45"/>
  <c r="I116" i="26"/>
  <c r="H36" i="45" s="1"/>
  <c r="J116" i="26"/>
  <c r="I36" i="45" s="1"/>
  <c r="K116" i="26"/>
  <c r="J36" i="45" s="1"/>
  <c r="D43" i="45"/>
  <c r="I123" i="26"/>
  <c r="H43" i="45" s="1"/>
  <c r="K123" i="26"/>
  <c r="J43" i="45" s="1"/>
  <c r="J123" i="26"/>
  <c r="I43" i="45" s="1"/>
  <c r="E34" i="45"/>
  <c r="M34" i="45" s="1"/>
  <c r="E35" i="46"/>
  <c r="M35" i="46" s="1"/>
  <c r="K16" i="45"/>
  <c r="K26" i="45"/>
  <c r="E26" i="45"/>
  <c r="E16" i="45"/>
  <c r="E33" i="45"/>
  <c r="M33" i="45" s="1"/>
  <c r="H116" i="26"/>
  <c r="G36" i="45" s="1"/>
  <c r="H193" i="26"/>
  <c r="G37" i="46" s="1"/>
  <c r="M193" i="26"/>
  <c r="L37" i="46" s="1"/>
  <c r="M195" i="26"/>
  <c r="L39" i="46" s="1"/>
  <c r="F195" i="26"/>
  <c r="M116" i="26"/>
  <c r="L36" i="45" s="1"/>
  <c r="F116" i="26"/>
  <c r="M200" i="26"/>
  <c r="L44" i="46" s="1"/>
  <c r="M123" i="26"/>
  <c r="L43" i="45" s="1"/>
  <c r="C40" i="46"/>
  <c r="D198" i="26"/>
  <c r="C42" i="46"/>
  <c r="C44" i="45"/>
  <c r="D126" i="26"/>
  <c r="C39" i="45"/>
  <c r="D119" i="26"/>
  <c r="D203" i="26"/>
  <c r="C46" i="46"/>
  <c r="C41" i="45"/>
  <c r="D121" i="26"/>
  <c r="G116" i="26"/>
  <c r="F36" i="45" s="1"/>
  <c r="G195" i="26"/>
  <c r="F39" i="46" s="1"/>
  <c r="F193" i="26"/>
  <c r="F118" i="26"/>
  <c r="H195" i="26"/>
  <c r="G39" i="46" s="1"/>
  <c r="H118" i="26"/>
  <c r="G38" i="45" s="1"/>
  <c r="G193" i="26"/>
  <c r="F37" i="46" s="1"/>
  <c r="L116" i="26"/>
  <c r="K36" i="45" s="1"/>
  <c r="L193" i="26"/>
  <c r="K37" i="46" s="1"/>
  <c r="L118" i="26"/>
  <c r="K38" i="45" s="1"/>
  <c r="E280" i="26"/>
  <c r="E273" i="26"/>
  <c r="G118" i="26"/>
  <c r="F38" i="45" s="1"/>
  <c r="L195" i="26"/>
  <c r="K39" i="46" s="1"/>
  <c r="E275" i="26"/>
  <c r="E189" i="26"/>
  <c r="H117" i="26"/>
  <c r="G37" i="45" s="1"/>
  <c r="G117" i="26"/>
  <c r="F37" i="45" s="1"/>
  <c r="L117" i="26"/>
  <c r="K37" i="45" s="1"/>
  <c r="E116" i="26"/>
  <c r="E118" i="26"/>
  <c r="E117" i="26"/>
  <c r="F117" i="26"/>
  <c r="L104" i="26"/>
  <c r="G104" i="26"/>
  <c r="F25" i="45" s="1"/>
  <c r="F104" i="26"/>
  <c r="M104" i="26"/>
  <c r="L25" i="45" s="1"/>
  <c r="H104" i="26"/>
  <c r="G25" i="45" s="1"/>
  <c r="E185" i="26"/>
  <c r="E186" i="26"/>
  <c r="E190" i="26"/>
  <c r="T47" i="26"/>
  <c r="C45" i="26"/>
  <c r="C276" i="26"/>
  <c r="C43" i="47" s="1"/>
  <c r="C199" i="26"/>
  <c r="C122" i="26"/>
  <c r="C52" i="26"/>
  <c r="T54" i="26"/>
  <c r="C283" i="26"/>
  <c r="C48" i="47" s="1"/>
  <c r="C206" i="26"/>
  <c r="C129" i="26"/>
  <c r="T49" i="26"/>
  <c r="C47" i="26"/>
  <c r="C278" i="26"/>
  <c r="C45" i="47" s="1"/>
  <c r="C201" i="26"/>
  <c r="C124" i="26"/>
  <c r="D124" i="26" s="1"/>
  <c r="M26" i="45" l="1"/>
  <c r="D122" i="26"/>
  <c r="D42" i="45" s="1"/>
  <c r="C42" i="45"/>
  <c r="D199" i="26"/>
  <c r="D43" i="46" s="1"/>
  <c r="C43" i="46"/>
  <c r="N117" i="26"/>
  <c r="N116" i="26"/>
  <c r="N118" i="26"/>
  <c r="N104" i="26"/>
  <c r="M16" i="45"/>
  <c r="N193" i="26"/>
  <c r="N195" i="26"/>
  <c r="E38" i="45"/>
  <c r="M38" i="45" s="1"/>
  <c r="D42" i="46"/>
  <c r="I198" i="26"/>
  <c r="H42" i="46" s="1"/>
  <c r="K198" i="26"/>
  <c r="J42" i="46" s="1"/>
  <c r="J198" i="26"/>
  <c r="I42" i="46" s="1"/>
  <c r="D46" i="46"/>
  <c r="K203" i="26"/>
  <c r="J46" i="46" s="1"/>
  <c r="I203" i="26"/>
  <c r="H46" i="46" s="1"/>
  <c r="J203" i="26"/>
  <c r="I46" i="46" s="1"/>
  <c r="D39" i="45"/>
  <c r="J119" i="26"/>
  <c r="I39" i="45" s="1"/>
  <c r="K119" i="26"/>
  <c r="J39" i="45" s="1"/>
  <c r="I119" i="26"/>
  <c r="H39" i="45" s="1"/>
  <c r="D44" i="45"/>
  <c r="I126" i="26"/>
  <c r="H44" i="45" s="1"/>
  <c r="K126" i="26"/>
  <c r="J44" i="45" s="1"/>
  <c r="J126" i="26"/>
  <c r="I44" i="45" s="1"/>
  <c r="D41" i="45"/>
  <c r="I121" i="26"/>
  <c r="H41" i="45" s="1"/>
  <c r="K121" i="26"/>
  <c r="J41" i="45" s="1"/>
  <c r="J121" i="26"/>
  <c r="I41" i="45" s="1"/>
  <c r="J124" i="26"/>
  <c r="I124" i="26"/>
  <c r="K124" i="26"/>
  <c r="E36" i="45"/>
  <c r="M36" i="45" s="1"/>
  <c r="E39" i="46"/>
  <c r="M39" i="46" s="1"/>
  <c r="E37" i="46"/>
  <c r="M37" i="46" s="1"/>
  <c r="E25" i="45"/>
  <c r="K25" i="45"/>
  <c r="E37" i="45"/>
  <c r="M37" i="45" s="1"/>
  <c r="M119" i="26"/>
  <c r="L39" i="45" s="1"/>
  <c r="M126" i="26"/>
  <c r="L44" i="45" s="1"/>
  <c r="M198" i="26"/>
  <c r="L42" i="46" s="1"/>
  <c r="M121" i="26"/>
  <c r="L41" i="45" s="1"/>
  <c r="G121" i="26"/>
  <c r="F41" i="45" s="1"/>
  <c r="M203" i="26"/>
  <c r="L46" i="46" s="1"/>
  <c r="F198" i="26"/>
  <c r="C46" i="45"/>
  <c r="D129" i="26"/>
  <c r="C45" i="46"/>
  <c r="D206" i="26"/>
  <c r="C48" i="46"/>
  <c r="L121" i="26"/>
  <c r="K41" i="45" s="1"/>
  <c r="H198" i="26"/>
  <c r="G42" i="46" s="1"/>
  <c r="H121" i="26"/>
  <c r="G41" i="45" s="1"/>
  <c r="F121" i="26"/>
  <c r="G119" i="26"/>
  <c r="F39" i="45" s="1"/>
  <c r="F119" i="26"/>
  <c r="E278" i="26"/>
  <c r="E283" i="26"/>
  <c r="E276" i="26"/>
  <c r="G198" i="26"/>
  <c r="F42" i="46" s="1"/>
  <c r="L198" i="26"/>
  <c r="K42" i="46" s="1"/>
  <c r="L119" i="26"/>
  <c r="K39" i="45" s="1"/>
  <c r="H119" i="26"/>
  <c r="G39" i="45" s="1"/>
  <c r="E119" i="26"/>
  <c r="G197" i="26"/>
  <c r="F41" i="46" s="1"/>
  <c r="G120" i="26"/>
  <c r="F40" i="45" s="1"/>
  <c r="E120" i="26"/>
  <c r="F120" i="26"/>
  <c r="F197" i="26"/>
  <c r="E121" i="26"/>
  <c r="H197" i="26"/>
  <c r="G41" i="46" s="1"/>
  <c r="H120" i="26"/>
  <c r="G40" i="45" s="1"/>
  <c r="F124" i="26"/>
  <c r="L197" i="26"/>
  <c r="K41" i="46" s="1"/>
  <c r="L120" i="26"/>
  <c r="K40" i="45" s="1"/>
  <c r="M124" i="26"/>
  <c r="E188" i="26"/>
  <c r="E193" i="26"/>
  <c r="C50" i="26"/>
  <c r="T52" i="26"/>
  <c r="C281" i="26"/>
  <c r="C47" i="47" s="1"/>
  <c r="C204" i="26"/>
  <c r="C127" i="26"/>
  <c r="T57" i="26"/>
  <c r="C55" i="26"/>
  <c r="C286" i="26"/>
  <c r="C50" i="47" s="1"/>
  <c r="C209" i="26"/>
  <c r="C132" i="26"/>
  <c r="C48" i="26"/>
  <c r="T50" i="26"/>
  <c r="C279" i="26"/>
  <c r="C202" i="26"/>
  <c r="C125" i="26"/>
  <c r="D125" i="26" s="1"/>
  <c r="F122" i="26" l="1"/>
  <c r="L122" i="26"/>
  <c r="K42" i="45" s="1"/>
  <c r="J122" i="26"/>
  <c r="I42" i="45" s="1"/>
  <c r="M122" i="26"/>
  <c r="L42" i="45" s="1"/>
  <c r="G122" i="26"/>
  <c r="F42" i="45" s="1"/>
  <c r="M199" i="26"/>
  <c r="L43" i="46" s="1"/>
  <c r="F199" i="26"/>
  <c r="E43" i="46" s="1"/>
  <c r="J199" i="26"/>
  <c r="I43" i="46" s="1"/>
  <c r="I122" i="26"/>
  <c r="H42" i="45" s="1"/>
  <c r="K122" i="26"/>
  <c r="J42" i="45" s="1"/>
  <c r="K199" i="26"/>
  <c r="J43" i="46" s="1"/>
  <c r="I199" i="26"/>
  <c r="H43" i="46" s="1"/>
  <c r="N119" i="26"/>
  <c r="E42" i="45"/>
  <c r="N120" i="26"/>
  <c r="N121" i="26"/>
  <c r="M25" i="45"/>
  <c r="N198" i="26"/>
  <c r="N197" i="26"/>
  <c r="D48" i="46"/>
  <c r="K206" i="26"/>
  <c r="J48" i="46" s="1"/>
  <c r="J206" i="26"/>
  <c r="I48" i="46" s="1"/>
  <c r="I206" i="26"/>
  <c r="H48" i="46" s="1"/>
  <c r="J125" i="26"/>
  <c r="K125" i="26"/>
  <c r="I125" i="26"/>
  <c r="D46" i="45"/>
  <c r="K129" i="26"/>
  <c r="J46" i="45" s="1"/>
  <c r="J129" i="26"/>
  <c r="I46" i="45" s="1"/>
  <c r="I129" i="26"/>
  <c r="H46" i="45" s="1"/>
  <c r="E41" i="45"/>
  <c r="M41" i="45" s="1"/>
  <c r="E40" i="45"/>
  <c r="M40" i="45" s="1"/>
  <c r="E41" i="46"/>
  <c r="M41" i="46" s="1"/>
  <c r="E42" i="46"/>
  <c r="M42" i="46" s="1"/>
  <c r="E39" i="45"/>
  <c r="M39" i="45" s="1"/>
  <c r="M129" i="26"/>
  <c r="L46" i="45" s="1"/>
  <c r="M206" i="26"/>
  <c r="L48" i="46" s="1"/>
  <c r="D202" i="26"/>
  <c r="C47" i="46"/>
  <c r="C48" i="45"/>
  <c r="D132" i="26"/>
  <c r="D209" i="26"/>
  <c r="C50" i="46"/>
  <c r="C45" i="45"/>
  <c r="D127" i="26"/>
  <c r="I127" i="26" s="1"/>
  <c r="L101" i="26"/>
  <c r="G101" i="26"/>
  <c r="F22" i="45" s="1"/>
  <c r="G92" i="26"/>
  <c r="F17" i="45" s="1"/>
  <c r="F92" i="26"/>
  <c r="M92" i="26"/>
  <c r="L17" i="45" s="1"/>
  <c r="H92" i="26"/>
  <c r="G17" i="45" s="1"/>
  <c r="L92" i="26"/>
  <c r="M98" i="26"/>
  <c r="L19" i="45" s="1"/>
  <c r="H98" i="26"/>
  <c r="G19" i="45" s="1"/>
  <c r="F98" i="26"/>
  <c r="G98" i="26"/>
  <c r="F19" i="45" s="1"/>
  <c r="L98" i="26"/>
  <c r="H101" i="26"/>
  <c r="G22" i="45" s="1"/>
  <c r="F101" i="26"/>
  <c r="M101" i="26"/>
  <c r="L22" i="45" s="1"/>
  <c r="G199" i="26"/>
  <c r="F43" i="46" s="1"/>
  <c r="H122" i="26"/>
  <c r="G42" i="45" s="1"/>
  <c r="G124" i="26"/>
  <c r="L124" i="26"/>
  <c r="L199" i="26"/>
  <c r="K43" i="46" s="1"/>
  <c r="M109" i="26"/>
  <c r="L30" i="45" s="1"/>
  <c r="G109" i="26"/>
  <c r="F30" i="45" s="1"/>
  <c r="L109" i="26"/>
  <c r="K30" i="45" s="1"/>
  <c r="F109" i="26"/>
  <c r="H109" i="26"/>
  <c r="G30" i="45" s="1"/>
  <c r="E194" i="26"/>
  <c r="H124" i="26"/>
  <c r="H199" i="26"/>
  <c r="G43" i="46" s="1"/>
  <c r="E281" i="26"/>
  <c r="E286" i="26"/>
  <c r="E279" i="26"/>
  <c r="E123" i="26"/>
  <c r="F200" i="26"/>
  <c r="F123" i="26"/>
  <c r="E124" i="26"/>
  <c r="L200" i="26"/>
  <c r="K44" i="46" s="1"/>
  <c r="L123" i="26"/>
  <c r="K43" i="45" s="1"/>
  <c r="E122" i="26"/>
  <c r="H200" i="26"/>
  <c r="G44" i="46" s="1"/>
  <c r="H123" i="26"/>
  <c r="G43" i="45" s="1"/>
  <c r="F125" i="26"/>
  <c r="G200" i="26"/>
  <c r="F44" i="46" s="1"/>
  <c r="G123" i="26"/>
  <c r="F43" i="45" s="1"/>
  <c r="G112" i="26"/>
  <c r="M112" i="26"/>
  <c r="F112" i="26"/>
  <c r="L112" i="26"/>
  <c r="H112" i="26"/>
  <c r="M125" i="26"/>
  <c r="L125" i="26"/>
  <c r="L80" i="26"/>
  <c r="G80" i="26"/>
  <c r="M80" i="26"/>
  <c r="L13" i="45" s="1"/>
  <c r="H80" i="26"/>
  <c r="G13" i="45" s="1"/>
  <c r="G83" i="26"/>
  <c r="M83" i="26"/>
  <c r="L14" i="45" s="1"/>
  <c r="H83" i="26"/>
  <c r="G14" i="45" s="1"/>
  <c r="L83" i="26"/>
  <c r="E192" i="26"/>
  <c r="E191" i="26"/>
  <c r="E196" i="26"/>
  <c r="C58" i="26"/>
  <c r="T60" i="26"/>
  <c r="C289" i="26"/>
  <c r="C52" i="47" s="1"/>
  <c r="C212" i="26"/>
  <c r="C135" i="26"/>
  <c r="T55" i="26"/>
  <c r="C53" i="26"/>
  <c r="C284" i="26"/>
  <c r="C49" i="47" s="1"/>
  <c r="C207" i="26"/>
  <c r="C130" i="26"/>
  <c r="T53" i="26"/>
  <c r="C51" i="26"/>
  <c r="C282" i="26"/>
  <c r="D282" i="26" s="1"/>
  <c r="C205" i="26"/>
  <c r="D205" i="26" s="1"/>
  <c r="C128" i="26"/>
  <c r="D128" i="26" s="1"/>
  <c r="N98" i="26" l="1"/>
  <c r="N124" i="26"/>
  <c r="M43" i="46"/>
  <c r="N123" i="26"/>
  <c r="N109" i="26"/>
  <c r="N83" i="26"/>
  <c r="N101" i="26"/>
  <c r="N112" i="26"/>
  <c r="N122" i="26"/>
  <c r="N92" i="26"/>
  <c r="M42" i="45"/>
  <c r="N80" i="26"/>
  <c r="N199" i="26"/>
  <c r="N200" i="26"/>
  <c r="F14" i="45"/>
  <c r="E30" i="45"/>
  <c r="M30" i="45" s="1"/>
  <c r="D50" i="46"/>
  <c r="K209" i="26"/>
  <c r="J50" i="46" s="1"/>
  <c r="J209" i="26"/>
  <c r="I50" i="46" s="1"/>
  <c r="I209" i="26"/>
  <c r="H50" i="46" s="1"/>
  <c r="I205" i="26"/>
  <c r="J205" i="26"/>
  <c r="K205" i="26"/>
  <c r="J202" i="26"/>
  <c r="K202" i="26"/>
  <c r="I202" i="26"/>
  <c r="J128" i="26"/>
  <c r="K128" i="26"/>
  <c r="I128" i="26"/>
  <c r="D48" i="45"/>
  <c r="K132" i="26"/>
  <c r="J48" i="45" s="1"/>
  <c r="I132" i="26"/>
  <c r="H48" i="45" s="1"/>
  <c r="J132" i="26"/>
  <c r="I48" i="45" s="1"/>
  <c r="I282" i="26"/>
  <c r="K282" i="26"/>
  <c r="J282" i="26"/>
  <c r="D45" i="45"/>
  <c r="J127" i="26"/>
  <c r="I45" i="45" s="1"/>
  <c r="H45" i="45"/>
  <c r="K127" i="26"/>
  <c r="J45" i="45" s="1"/>
  <c r="E44" i="46"/>
  <c r="M44" i="46" s="1"/>
  <c r="E14" i="45"/>
  <c r="E22" i="45"/>
  <c r="K17" i="45"/>
  <c r="K22" i="45"/>
  <c r="K14" i="45"/>
  <c r="F13" i="45"/>
  <c r="K13" i="45"/>
  <c r="K19" i="45"/>
  <c r="E19" i="45"/>
  <c r="E17" i="45"/>
  <c r="E43" i="45"/>
  <c r="M43" i="45" s="1"/>
  <c r="M132" i="26"/>
  <c r="L48" i="45" s="1"/>
  <c r="L127" i="26"/>
  <c r="K45" i="45" s="1"/>
  <c r="M127" i="26"/>
  <c r="L45" i="45" s="1"/>
  <c r="M202" i="26"/>
  <c r="M209" i="26"/>
  <c r="L50" i="46" s="1"/>
  <c r="F202" i="26"/>
  <c r="C49" i="46"/>
  <c r="D212" i="26"/>
  <c r="C52" i="46"/>
  <c r="C50" i="45"/>
  <c r="D135" i="26"/>
  <c r="C47" i="45"/>
  <c r="D130" i="26"/>
  <c r="E284" i="26"/>
  <c r="G127" i="26"/>
  <c r="F45" i="45" s="1"/>
  <c r="F127" i="26"/>
  <c r="G125" i="26"/>
  <c r="G202" i="26"/>
  <c r="E282" i="26"/>
  <c r="E289" i="26"/>
  <c r="H127" i="26"/>
  <c r="G45" i="45" s="1"/>
  <c r="L202" i="26"/>
  <c r="E199" i="26"/>
  <c r="H202" i="26"/>
  <c r="H125" i="26"/>
  <c r="F128" i="26"/>
  <c r="E125" i="26"/>
  <c r="L126" i="26"/>
  <c r="K44" i="45" s="1"/>
  <c r="L203" i="26"/>
  <c r="K46" i="46" s="1"/>
  <c r="E127" i="26"/>
  <c r="H126" i="26"/>
  <c r="G44" i="45" s="1"/>
  <c r="H203" i="26"/>
  <c r="G46" i="46" s="1"/>
  <c r="G203" i="26"/>
  <c r="F46" i="46" s="1"/>
  <c r="G126" i="26"/>
  <c r="F44" i="45" s="1"/>
  <c r="E126" i="26"/>
  <c r="F203" i="26"/>
  <c r="F126" i="26"/>
  <c r="G205" i="26"/>
  <c r="M205" i="26"/>
  <c r="G128" i="26"/>
  <c r="M128" i="26"/>
  <c r="E195" i="26"/>
  <c r="C54" i="26"/>
  <c r="T56" i="26"/>
  <c r="C285" i="26"/>
  <c r="D285" i="26" s="1"/>
  <c r="C208" i="26"/>
  <c r="D208" i="26" s="1"/>
  <c r="C131" i="26"/>
  <c r="D131" i="26" s="1"/>
  <c r="C56" i="26"/>
  <c r="T58" i="26"/>
  <c r="C287" i="26"/>
  <c r="C51" i="47" s="1"/>
  <c r="C210" i="26"/>
  <c r="C51" i="46" s="1"/>
  <c r="C133" i="26"/>
  <c r="T63" i="26"/>
  <c r="C61" i="26"/>
  <c r="C292" i="26"/>
  <c r="D292" i="26" s="1"/>
  <c r="C215" i="26"/>
  <c r="D215" i="26" s="1"/>
  <c r="C138" i="26"/>
  <c r="D138" i="26" s="1"/>
  <c r="N125" i="26" l="1"/>
  <c r="N127" i="26"/>
  <c r="M17" i="45"/>
  <c r="N126" i="26"/>
  <c r="M13" i="45"/>
  <c r="M19" i="45"/>
  <c r="M22" i="45"/>
  <c r="M14" i="45"/>
  <c r="N203" i="26"/>
  <c r="N202" i="26"/>
  <c r="D133" i="26"/>
  <c r="D49" i="45" s="1"/>
  <c r="C49" i="45"/>
  <c r="I215" i="26"/>
  <c r="J215" i="26"/>
  <c r="K215" i="26"/>
  <c r="K208" i="26"/>
  <c r="I208" i="26"/>
  <c r="J208" i="26"/>
  <c r="D52" i="46"/>
  <c r="I212" i="26"/>
  <c r="H52" i="46" s="1"/>
  <c r="J212" i="26"/>
  <c r="I52" i="46" s="1"/>
  <c r="K212" i="26"/>
  <c r="J52" i="46" s="1"/>
  <c r="D47" i="45"/>
  <c r="J130" i="26"/>
  <c r="I47" i="45" s="1"/>
  <c r="K130" i="26"/>
  <c r="J47" i="45" s="1"/>
  <c r="I130" i="26"/>
  <c r="H47" i="45" s="1"/>
  <c r="I292" i="26"/>
  <c r="J292" i="26"/>
  <c r="K292" i="26"/>
  <c r="D50" i="45"/>
  <c r="I135" i="26"/>
  <c r="H50" i="45" s="1"/>
  <c r="J135" i="26"/>
  <c r="I50" i="45" s="1"/>
  <c r="K135" i="26"/>
  <c r="J50" i="45" s="1"/>
  <c r="K138" i="26"/>
  <c r="I138" i="26"/>
  <c r="J138" i="26"/>
  <c r="K131" i="26"/>
  <c r="I131" i="26"/>
  <c r="J131" i="26"/>
  <c r="K285" i="26"/>
  <c r="I285" i="26"/>
  <c r="J285" i="26"/>
  <c r="E44" i="45"/>
  <c r="M44" i="45" s="1"/>
  <c r="E46" i="46"/>
  <c r="M46" i="46" s="1"/>
  <c r="E45" i="45"/>
  <c r="M45" i="45" s="1"/>
  <c r="M135" i="26"/>
  <c r="L50" i="45" s="1"/>
  <c r="M130" i="26"/>
  <c r="L47" i="45" s="1"/>
  <c r="M212" i="26"/>
  <c r="L52" i="46" s="1"/>
  <c r="F130" i="26"/>
  <c r="D210" i="26"/>
  <c r="D51" i="46" s="1"/>
  <c r="F205" i="26"/>
  <c r="L205" i="26"/>
  <c r="H205" i="26"/>
  <c r="H128" i="26"/>
  <c r="G130" i="26"/>
  <c r="F47" i="45" s="1"/>
  <c r="E292" i="26"/>
  <c r="L128" i="26"/>
  <c r="E287" i="26"/>
  <c r="E285" i="26"/>
  <c r="E200" i="26"/>
  <c r="H130" i="26"/>
  <c r="G47" i="45" s="1"/>
  <c r="G206" i="26"/>
  <c r="F48" i="46" s="1"/>
  <c r="G129" i="26"/>
  <c r="F46" i="45" s="1"/>
  <c r="L206" i="26"/>
  <c r="K48" i="46" s="1"/>
  <c r="L129" i="26"/>
  <c r="K46" i="45" s="1"/>
  <c r="L130" i="26"/>
  <c r="K47" i="45" s="1"/>
  <c r="E130" i="26"/>
  <c r="E128" i="26"/>
  <c r="F208" i="26"/>
  <c r="E129" i="26"/>
  <c r="F206" i="26"/>
  <c r="F129" i="26"/>
  <c r="H129" i="26"/>
  <c r="G46" i="45" s="1"/>
  <c r="H206" i="26"/>
  <c r="G48" i="46" s="1"/>
  <c r="M208" i="26"/>
  <c r="M215" i="26"/>
  <c r="M131" i="26"/>
  <c r="M138" i="26"/>
  <c r="E197" i="26"/>
  <c r="E198" i="26"/>
  <c r="E202" i="26"/>
  <c r="C64" i="26"/>
  <c r="T66" i="26"/>
  <c r="C295" i="26"/>
  <c r="D295" i="26" s="1"/>
  <c r="C218" i="26"/>
  <c r="D218" i="26" s="1"/>
  <c r="C141" i="26"/>
  <c r="D141" i="26" s="1"/>
  <c r="T61" i="26"/>
  <c r="C59" i="26"/>
  <c r="C290" i="26"/>
  <c r="C53" i="47" s="1"/>
  <c r="C213" i="26"/>
  <c r="C136" i="26"/>
  <c r="T59" i="26"/>
  <c r="C57" i="26"/>
  <c r="C288" i="26"/>
  <c r="D288" i="26" s="1"/>
  <c r="C211" i="26"/>
  <c r="D211" i="26" s="1"/>
  <c r="C134" i="26"/>
  <c r="D134" i="26" s="1"/>
  <c r="L282" i="26"/>
  <c r="H282" i="26"/>
  <c r="F282" i="26"/>
  <c r="G282" i="26"/>
  <c r="N128" i="26" l="1"/>
  <c r="N129" i="26"/>
  <c r="N130" i="26"/>
  <c r="N206" i="26"/>
  <c r="N282" i="26"/>
  <c r="N205" i="26"/>
  <c r="F133" i="26"/>
  <c r="M133" i="26"/>
  <c r="L49" i="45" s="1"/>
  <c r="J133" i="26"/>
  <c r="I49" i="45" s="1"/>
  <c r="K133" i="26"/>
  <c r="J49" i="45" s="1"/>
  <c r="I133" i="26"/>
  <c r="H49" i="45" s="1"/>
  <c r="D136" i="26"/>
  <c r="J210" i="26"/>
  <c r="I51" i="46" s="1"/>
  <c r="I210" i="26"/>
  <c r="H51" i="46" s="1"/>
  <c r="K210" i="26"/>
  <c r="J51" i="46" s="1"/>
  <c r="J211" i="26"/>
  <c r="I211" i="26"/>
  <c r="K211" i="26"/>
  <c r="J218" i="26"/>
  <c r="I218" i="26"/>
  <c r="K218" i="26"/>
  <c r="J141" i="26"/>
  <c r="I141" i="26"/>
  <c r="K141" i="26"/>
  <c r="J295" i="26"/>
  <c r="I295" i="26"/>
  <c r="K295" i="26"/>
  <c r="K134" i="26"/>
  <c r="J134" i="26"/>
  <c r="I134" i="26"/>
  <c r="I288" i="26"/>
  <c r="K288" i="26"/>
  <c r="J288" i="26"/>
  <c r="E48" i="46"/>
  <c r="M48" i="46" s="1"/>
  <c r="E47" i="45"/>
  <c r="M47" i="45" s="1"/>
  <c r="E46" i="45"/>
  <c r="M46" i="45" s="1"/>
  <c r="F210" i="26"/>
  <c r="M210" i="26"/>
  <c r="L51" i="46" s="1"/>
  <c r="D213" i="26"/>
  <c r="C53" i="46"/>
  <c r="H210" i="26"/>
  <c r="G51" i="46" s="1"/>
  <c r="F131" i="26"/>
  <c r="L210" i="26"/>
  <c r="K51" i="46" s="1"/>
  <c r="L133" i="26"/>
  <c r="K49" i="45" s="1"/>
  <c r="E288" i="26"/>
  <c r="E295" i="26"/>
  <c r="H208" i="26"/>
  <c r="E290" i="26"/>
  <c r="H131" i="26"/>
  <c r="H133" i="26"/>
  <c r="G49" i="45" s="1"/>
  <c r="L208" i="26"/>
  <c r="G131" i="26"/>
  <c r="G208" i="26"/>
  <c r="F211" i="26"/>
  <c r="H132" i="26"/>
  <c r="G48" i="45" s="1"/>
  <c r="H209" i="26"/>
  <c r="G50" i="46" s="1"/>
  <c r="E133" i="26"/>
  <c r="G133" i="26"/>
  <c r="F49" i="45" s="1"/>
  <c r="G132" i="26"/>
  <c r="F48" i="45" s="1"/>
  <c r="G209" i="26"/>
  <c r="F50" i="46" s="1"/>
  <c r="L131" i="26"/>
  <c r="G210" i="26"/>
  <c r="F51" i="46" s="1"/>
  <c r="L209" i="26"/>
  <c r="K50" i="46" s="1"/>
  <c r="L132" i="26"/>
  <c r="K48" i="45" s="1"/>
  <c r="E131" i="26"/>
  <c r="E132" i="26"/>
  <c r="F209" i="26"/>
  <c r="F132" i="26"/>
  <c r="M211" i="26"/>
  <c r="M218" i="26"/>
  <c r="M141" i="26"/>
  <c r="M134" i="26"/>
  <c r="E204" i="26"/>
  <c r="E201" i="26"/>
  <c r="E205" i="26"/>
  <c r="C60" i="26"/>
  <c r="T62" i="26"/>
  <c r="C291" i="26"/>
  <c r="D291" i="26" s="1"/>
  <c r="C214" i="26"/>
  <c r="D214" i="26" s="1"/>
  <c r="C137" i="26"/>
  <c r="D137" i="26" s="1"/>
  <c r="G285" i="26"/>
  <c r="F285" i="26"/>
  <c r="L285" i="26"/>
  <c r="H285" i="26"/>
  <c r="C62" i="26"/>
  <c r="T64" i="26"/>
  <c r="C293" i="26"/>
  <c r="C216" i="26"/>
  <c r="C139" i="26"/>
  <c r="T69" i="26"/>
  <c r="C67" i="26"/>
  <c r="C298" i="26"/>
  <c r="D298" i="26" s="1"/>
  <c r="C221" i="26"/>
  <c r="D221" i="26" s="1"/>
  <c r="C144" i="26"/>
  <c r="D144" i="26" s="1"/>
  <c r="N132" i="26" l="1"/>
  <c r="N131" i="26"/>
  <c r="N133" i="26"/>
  <c r="N208" i="26"/>
  <c r="E51" i="46"/>
  <c r="M51" i="46" s="1"/>
  <c r="N210" i="26"/>
  <c r="N209" i="26"/>
  <c r="N285" i="26"/>
  <c r="E49" i="45"/>
  <c r="M49" i="45" s="1"/>
  <c r="M136" i="26"/>
  <c r="C54" i="47"/>
  <c r="E293" i="26"/>
  <c r="F136" i="26"/>
  <c r="J136" i="26"/>
  <c r="K136" i="26"/>
  <c r="I136" i="26"/>
  <c r="D139" i="26"/>
  <c r="D51" i="45" s="1"/>
  <c r="C51" i="45"/>
  <c r="D53" i="46"/>
  <c r="I213" i="26"/>
  <c r="H53" i="46" s="1"/>
  <c r="K213" i="26"/>
  <c r="J53" i="46" s="1"/>
  <c r="J213" i="26"/>
  <c r="I53" i="46" s="1"/>
  <c r="K214" i="26"/>
  <c r="I214" i="26"/>
  <c r="J214" i="26"/>
  <c r="J221" i="26"/>
  <c r="I221" i="26"/>
  <c r="K221" i="26"/>
  <c r="I291" i="26"/>
  <c r="K291" i="26"/>
  <c r="J291" i="26"/>
  <c r="I298" i="26"/>
  <c r="K298" i="26"/>
  <c r="J298" i="26"/>
  <c r="I144" i="26"/>
  <c r="J144" i="26"/>
  <c r="K144" i="26"/>
  <c r="K137" i="26"/>
  <c r="I137" i="26"/>
  <c r="J137" i="26"/>
  <c r="E50" i="46"/>
  <c r="M50" i="46" s="1"/>
  <c r="E48" i="45"/>
  <c r="M48" i="45" s="1"/>
  <c r="M213" i="26"/>
  <c r="L53" i="46" s="1"/>
  <c r="D216" i="26"/>
  <c r="C54" i="46"/>
  <c r="F134" i="26"/>
  <c r="G213" i="26"/>
  <c r="F53" i="46" s="1"/>
  <c r="L134" i="26"/>
  <c r="L211" i="26"/>
  <c r="F213" i="26"/>
  <c r="L136" i="26"/>
  <c r="E291" i="26"/>
  <c r="E207" i="26"/>
  <c r="H211" i="26"/>
  <c r="E298" i="26"/>
  <c r="H134" i="26"/>
  <c r="G134" i="26"/>
  <c r="G136" i="26"/>
  <c r="G211" i="26"/>
  <c r="H213" i="26"/>
  <c r="G53" i="46" s="1"/>
  <c r="F137" i="26"/>
  <c r="E136" i="26"/>
  <c r="G212" i="26"/>
  <c r="F52" i="46" s="1"/>
  <c r="G135" i="26"/>
  <c r="F50" i="45" s="1"/>
  <c r="E134" i="26"/>
  <c r="E135" i="26"/>
  <c r="F212" i="26"/>
  <c r="F135" i="26"/>
  <c r="H136" i="26"/>
  <c r="L213" i="26"/>
  <c r="K53" i="46" s="1"/>
  <c r="H135" i="26"/>
  <c r="G50" i="45" s="1"/>
  <c r="H212" i="26"/>
  <c r="G52" i="46" s="1"/>
  <c r="L212" i="26"/>
  <c r="K52" i="46" s="1"/>
  <c r="L135" i="26"/>
  <c r="K50" i="45" s="1"/>
  <c r="M221" i="26"/>
  <c r="M214" i="26"/>
  <c r="M144" i="26"/>
  <c r="M137" i="26"/>
  <c r="E203" i="26"/>
  <c r="C70" i="26"/>
  <c r="C301" i="26"/>
  <c r="D301" i="26" s="1"/>
  <c r="C224" i="26"/>
  <c r="D224" i="26" s="1"/>
  <c r="C147" i="26"/>
  <c r="D147" i="26" s="1"/>
  <c r="T67" i="26"/>
  <c r="C65" i="26"/>
  <c r="C296" i="26"/>
  <c r="C55" i="47" s="1"/>
  <c r="C219" i="26"/>
  <c r="C142" i="26"/>
  <c r="D142" i="26" s="1"/>
  <c r="F288" i="26"/>
  <c r="H288" i="26"/>
  <c r="T65" i="26"/>
  <c r="C63" i="26"/>
  <c r="C294" i="26"/>
  <c r="D294" i="26" s="1"/>
  <c r="C217" i="26"/>
  <c r="D217" i="26" s="1"/>
  <c r="C140" i="26"/>
  <c r="D140" i="26" s="1"/>
  <c r="G288" i="26"/>
  <c r="L288" i="26"/>
  <c r="N135" i="26" l="1"/>
  <c r="N136" i="26"/>
  <c r="N134" i="26"/>
  <c r="N212" i="26"/>
  <c r="N211" i="26"/>
  <c r="N213" i="26"/>
  <c r="N288" i="26"/>
  <c r="M139" i="26"/>
  <c r="L51" i="45" s="1"/>
  <c r="L52" i="45" s="1"/>
  <c r="J139" i="26"/>
  <c r="I51" i="45" s="1"/>
  <c r="I52" i="45" s="1"/>
  <c r="I139" i="26"/>
  <c r="H51" i="45" s="1"/>
  <c r="H52" i="45" s="1"/>
  <c r="K139" i="26"/>
  <c r="J51" i="45" s="1"/>
  <c r="J52" i="45" s="1"/>
  <c r="K224" i="26"/>
  <c r="I224" i="26"/>
  <c r="J224" i="26"/>
  <c r="D54" i="46"/>
  <c r="I216" i="26"/>
  <c r="H54" i="46" s="1"/>
  <c r="K216" i="26"/>
  <c r="J54" i="46" s="1"/>
  <c r="J216" i="26"/>
  <c r="I54" i="46" s="1"/>
  <c r="J217" i="26"/>
  <c r="I217" i="26"/>
  <c r="K217" i="26"/>
  <c r="J140" i="26"/>
  <c r="K140" i="26"/>
  <c r="I140" i="26"/>
  <c r="K147" i="26"/>
  <c r="J147" i="26"/>
  <c r="I147" i="26"/>
  <c r="J142" i="26"/>
  <c r="K142" i="26"/>
  <c r="I142" i="26"/>
  <c r="K301" i="26"/>
  <c r="J301" i="26"/>
  <c r="I301" i="26"/>
  <c r="J294" i="26"/>
  <c r="K294" i="26"/>
  <c r="I294" i="26"/>
  <c r="E50" i="45"/>
  <c r="M50" i="45" s="1"/>
  <c r="E52" i="46"/>
  <c r="M52" i="46" s="1"/>
  <c r="E53" i="46"/>
  <c r="M53" i="46" s="1"/>
  <c r="M216" i="26"/>
  <c r="L54" i="46" s="1"/>
  <c r="F216" i="26"/>
  <c r="D219" i="26"/>
  <c r="C55" i="46"/>
  <c r="G137" i="26"/>
  <c r="G139" i="26"/>
  <c r="F51" i="45" s="1"/>
  <c r="F52" i="45" s="1"/>
  <c r="G216" i="26"/>
  <c r="F54" i="46" s="1"/>
  <c r="F214" i="26"/>
  <c r="L137" i="26"/>
  <c r="H216" i="26"/>
  <c r="G54" i="46" s="1"/>
  <c r="L139" i="26"/>
  <c r="K51" i="45" s="1"/>
  <c r="K52" i="45" s="1"/>
  <c r="L214" i="26"/>
  <c r="L216" i="26"/>
  <c r="K54" i="46" s="1"/>
  <c r="E296" i="26"/>
  <c r="H137" i="26"/>
  <c r="F139" i="26"/>
  <c r="G214" i="26"/>
  <c r="H214" i="26"/>
  <c r="E294" i="26"/>
  <c r="E301" i="26"/>
  <c r="E208" i="26"/>
  <c r="H139" i="26"/>
  <c r="G51" i="45" s="1"/>
  <c r="G52" i="45" s="1"/>
  <c r="H215" i="26"/>
  <c r="H138" i="26"/>
  <c r="E139" i="26"/>
  <c r="E137" i="26"/>
  <c r="G215" i="26"/>
  <c r="G138" i="26"/>
  <c r="L215" i="26"/>
  <c r="L138" i="26"/>
  <c r="F140" i="26"/>
  <c r="E138" i="26"/>
  <c r="F138" i="26"/>
  <c r="F215" i="26"/>
  <c r="M224" i="26"/>
  <c r="M217" i="26"/>
  <c r="M140" i="26"/>
  <c r="M142" i="26"/>
  <c r="M147" i="26"/>
  <c r="E206" i="26"/>
  <c r="E211" i="26"/>
  <c r="C66" i="26"/>
  <c r="T68" i="26"/>
  <c r="C297" i="26"/>
  <c r="D297" i="26" s="1"/>
  <c r="C220" i="26"/>
  <c r="D220" i="26" s="1"/>
  <c r="C143" i="26"/>
  <c r="D143" i="26" s="1"/>
  <c r="H292" i="26"/>
  <c r="F291" i="26"/>
  <c r="L291" i="26"/>
  <c r="C68" i="26"/>
  <c r="T70" i="26"/>
  <c r="C299" i="26"/>
  <c r="C56" i="47" s="1"/>
  <c r="C222" i="26"/>
  <c r="C145" i="26"/>
  <c r="D145" i="26" s="1"/>
  <c r="F292" i="26"/>
  <c r="G292" i="26"/>
  <c r="L292" i="26"/>
  <c r="H291" i="26"/>
  <c r="G291" i="26"/>
  <c r="N139" i="26" l="1"/>
  <c r="N137" i="26"/>
  <c r="N138" i="26"/>
  <c r="N292" i="26"/>
  <c r="N214" i="26"/>
  <c r="N216" i="26"/>
  <c r="N291" i="26"/>
  <c r="N215" i="26"/>
  <c r="E51" i="45"/>
  <c r="K220" i="26"/>
  <c r="J220" i="26"/>
  <c r="I220" i="26"/>
  <c r="D55" i="46"/>
  <c r="I219" i="26"/>
  <c r="H55" i="46" s="1"/>
  <c r="K219" i="26"/>
  <c r="J55" i="46" s="1"/>
  <c r="J219" i="26"/>
  <c r="I55" i="46" s="1"/>
  <c r="K145" i="26"/>
  <c r="I145" i="26"/>
  <c r="J145" i="26"/>
  <c r="K143" i="26"/>
  <c r="J143" i="26"/>
  <c r="I143" i="26"/>
  <c r="I297" i="26"/>
  <c r="J297" i="26"/>
  <c r="K297" i="26"/>
  <c r="E54" i="46"/>
  <c r="M54" i="46" s="1"/>
  <c r="M219" i="26"/>
  <c r="L55" i="46" s="1"/>
  <c r="F219" i="26"/>
  <c r="D222" i="26"/>
  <c r="C56" i="46"/>
  <c r="G142" i="26"/>
  <c r="G219" i="26"/>
  <c r="F55" i="46" s="1"/>
  <c r="F217" i="26"/>
  <c r="H219" i="26"/>
  <c r="G55" i="46" s="1"/>
  <c r="L142" i="26"/>
  <c r="E299" i="26"/>
  <c r="H142" i="26"/>
  <c r="E297" i="26"/>
  <c r="E212" i="26"/>
  <c r="F142" i="26"/>
  <c r="G140" i="26"/>
  <c r="H140" i="26"/>
  <c r="G217" i="26"/>
  <c r="F145" i="26"/>
  <c r="L140" i="26"/>
  <c r="L217" i="26"/>
  <c r="L219" i="26"/>
  <c r="K55" i="46" s="1"/>
  <c r="E140" i="26"/>
  <c r="H141" i="26"/>
  <c r="H218" i="26"/>
  <c r="H217" i="26"/>
  <c r="G141" i="26"/>
  <c r="G218" i="26"/>
  <c r="F143" i="26"/>
  <c r="E141" i="26"/>
  <c r="F218" i="26"/>
  <c r="F141" i="26"/>
  <c r="E142" i="26"/>
  <c r="L218" i="26"/>
  <c r="L141" i="26"/>
  <c r="M220" i="26"/>
  <c r="M143" i="26"/>
  <c r="M145" i="26"/>
  <c r="H145" i="26"/>
  <c r="E210" i="26"/>
  <c r="E213" i="26"/>
  <c r="E209" i="26"/>
  <c r="E214" i="26"/>
  <c r="L295" i="26"/>
  <c r="G295" i="26"/>
  <c r="C71" i="26"/>
  <c r="C302" i="26"/>
  <c r="C225" i="26"/>
  <c r="C148" i="26"/>
  <c r="D148" i="26" s="1"/>
  <c r="T71" i="26"/>
  <c r="C69" i="26"/>
  <c r="C300" i="26"/>
  <c r="D300" i="26" s="1"/>
  <c r="C223" i="26"/>
  <c r="D223" i="26" s="1"/>
  <c r="C146" i="26"/>
  <c r="D146" i="26" s="1"/>
  <c r="F294" i="26"/>
  <c r="H294" i="26"/>
  <c r="H295" i="26"/>
  <c r="F295" i="26"/>
  <c r="L294" i="26"/>
  <c r="G294" i="26"/>
  <c r="N140" i="26" l="1"/>
  <c r="N141" i="26"/>
  <c r="N142" i="26"/>
  <c r="M51" i="45"/>
  <c r="E52" i="45"/>
  <c r="N219" i="26"/>
  <c r="N217" i="26"/>
  <c r="N218" i="26"/>
  <c r="N295" i="26"/>
  <c r="N294" i="26"/>
  <c r="D56" i="46"/>
  <c r="K222" i="26"/>
  <c r="J56" i="46" s="1"/>
  <c r="J222" i="26"/>
  <c r="I56" i="46" s="1"/>
  <c r="I222" i="26"/>
  <c r="H56" i="46" s="1"/>
  <c r="K223" i="26"/>
  <c r="J223" i="26"/>
  <c r="I223" i="26"/>
  <c r="K146" i="26"/>
  <c r="I146" i="26"/>
  <c r="J146" i="26"/>
  <c r="K300" i="26"/>
  <c r="I300" i="26"/>
  <c r="J300" i="26"/>
  <c r="K148" i="26"/>
  <c r="I148" i="26"/>
  <c r="I149" i="26" s="1"/>
  <c r="J148" i="26"/>
  <c r="E55" i="46"/>
  <c r="M55" i="46" s="1"/>
  <c r="M222" i="26"/>
  <c r="L56" i="46" s="1"/>
  <c r="G222" i="26"/>
  <c r="F56" i="46" s="1"/>
  <c r="D225" i="26"/>
  <c r="D302" i="26"/>
  <c r="F222" i="26"/>
  <c r="H222" i="26"/>
  <c r="G56" i="46" s="1"/>
  <c r="L145" i="26"/>
  <c r="G220" i="26"/>
  <c r="G145" i="26"/>
  <c r="E302" i="26"/>
  <c r="H143" i="26"/>
  <c r="H220" i="26"/>
  <c r="E300" i="26"/>
  <c r="E216" i="26"/>
  <c r="L143" i="26"/>
  <c r="L222" i="26"/>
  <c r="K56" i="46" s="1"/>
  <c r="F220" i="26"/>
  <c r="L220" i="26"/>
  <c r="E143" i="26"/>
  <c r="L221" i="26"/>
  <c r="L144" i="26"/>
  <c r="E145" i="26"/>
  <c r="G143" i="26"/>
  <c r="G221" i="26"/>
  <c r="G144" i="26"/>
  <c r="E144" i="26"/>
  <c r="F221" i="26"/>
  <c r="F144" i="26"/>
  <c r="H221" i="26"/>
  <c r="H144" i="26"/>
  <c r="F223" i="26"/>
  <c r="M223" i="26"/>
  <c r="H223" i="26"/>
  <c r="M146" i="26"/>
  <c r="F146" i="26"/>
  <c r="E218" i="26"/>
  <c r="E217" i="26"/>
  <c r="F298" i="26"/>
  <c r="H298" i="26"/>
  <c r="G297" i="26"/>
  <c r="H297" i="26"/>
  <c r="F297" i="26"/>
  <c r="L297" i="26"/>
  <c r="L298" i="26"/>
  <c r="G298" i="26"/>
  <c r="N145" i="26" l="1"/>
  <c r="N144" i="26"/>
  <c r="N143" i="26"/>
  <c r="M52" i="45"/>
  <c r="N298" i="26"/>
  <c r="N222" i="26"/>
  <c r="N297" i="26"/>
  <c r="N221" i="26"/>
  <c r="N220" i="26"/>
  <c r="J149" i="26"/>
  <c r="K149" i="26"/>
  <c r="H225" i="26"/>
  <c r="K225" i="26"/>
  <c r="I225" i="26"/>
  <c r="J225" i="26"/>
  <c r="K302" i="26"/>
  <c r="J302" i="26"/>
  <c r="I302" i="26"/>
  <c r="E56" i="46"/>
  <c r="M56" i="46" s="1"/>
  <c r="M225" i="26"/>
  <c r="L225" i="26"/>
  <c r="F225" i="26"/>
  <c r="G225" i="26"/>
  <c r="G146" i="26"/>
  <c r="G223" i="26"/>
  <c r="L146" i="26"/>
  <c r="L223" i="26"/>
  <c r="E220" i="26"/>
  <c r="H146" i="26"/>
  <c r="G224" i="26"/>
  <c r="G147" i="26"/>
  <c r="L147" i="26"/>
  <c r="L224" i="26"/>
  <c r="E148" i="26"/>
  <c r="E147" i="26"/>
  <c r="F147" i="26"/>
  <c r="F224" i="26"/>
  <c r="H224" i="26"/>
  <c r="H147" i="26"/>
  <c r="E146" i="26"/>
  <c r="E215" i="26"/>
  <c r="L72" i="26"/>
  <c r="F72" i="26"/>
  <c r="H72" i="26"/>
  <c r="G72" i="26"/>
  <c r="M148" i="26"/>
  <c r="M149" i="26" s="1"/>
  <c r="E221" i="26"/>
  <c r="F302" i="26"/>
  <c r="F148" i="26"/>
  <c r="H302" i="26"/>
  <c r="H148" i="26"/>
  <c r="H301" i="26"/>
  <c r="L301" i="26"/>
  <c r="F301" i="26"/>
  <c r="G300" i="26"/>
  <c r="F300" i="26"/>
  <c r="L148" i="26"/>
  <c r="L302" i="26"/>
  <c r="G302" i="26"/>
  <c r="G148" i="26"/>
  <c r="G301" i="26"/>
  <c r="H300" i="26"/>
  <c r="L300" i="26"/>
  <c r="N146" i="26" l="1"/>
  <c r="N148" i="26"/>
  <c r="N147" i="26"/>
  <c r="N223" i="26"/>
  <c r="N224" i="26"/>
  <c r="N225" i="26"/>
  <c r="N302" i="26"/>
  <c r="N300" i="26"/>
  <c r="N301" i="26"/>
  <c r="G149" i="26"/>
  <c r="F149" i="26"/>
  <c r="L149" i="26"/>
  <c r="H149" i="26"/>
  <c r="E223" i="26"/>
  <c r="E222" i="26"/>
  <c r="E219" i="26"/>
  <c r="E224" i="26"/>
  <c r="E225" i="26"/>
  <c r="N149" i="26" l="1"/>
  <c r="M303" i="26"/>
  <c r="F150" i="26" l="1"/>
  <c r="I150" i="26"/>
  <c r="J150" i="26"/>
  <c r="K150" i="26"/>
  <c r="M150" i="26"/>
  <c r="G150" i="26"/>
  <c r="L150" i="26"/>
  <c r="H150" i="26"/>
  <c r="W75" i="26" l="1"/>
  <c r="U75" i="26" l="1"/>
  <c r="V75" i="26" l="1"/>
  <c r="AW5445" i="1" l="1"/>
  <c r="AW5491" i="1"/>
  <c r="AW5414" i="1"/>
  <c r="AW5416" i="1"/>
  <c r="AW334" i="1"/>
  <c r="AW5401" i="1"/>
  <c r="AW435" i="1"/>
  <c r="AW739" i="1"/>
  <c r="AW432" i="1"/>
  <c r="AW729" i="1"/>
  <c r="AW5378" i="1"/>
  <c r="AW5391" i="1"/>
  <c r="AW2935" i="1"/>
  <c r="AW5432" i="1"/>
  <c r="AW5424" i="1"/>
  <c r="AW3055" i="1"/>
  <c r="AW5388" i="1"/>
  <c r="AW5395" i="1"/>
  <c r="AW737" i="1"/>
  <c r="AW5438" i="1"/>
  <c r="AW5437" i="1"/>
  <c r="AW5322" i="1"/>
  <c r="AW5407" i="1"/>
  <c r="AW5433" i="1"/>
  <c r="AW5429" i="1"/>
  <c r="AW5327" i="1"/>
  <c r="AW5377" i="1"/>
  <c r="AW5323" i="1"/>
  <c r="AW5393" i="1"/>
  <c r="AW430" i="1"/>
  <c r="AW314" i="1"/>
  <c r="AW724" i="1"/>
  <c r="AW1419" i="1"/>
  <c r="AW5413" i="1"/>
  <c r="I26" i="44"/>
  <c r="AW3729" i="1"/>
  <c r="I24" i="44"/>
  <c r="AW10" i="1"/>
  <c r="I29" i="44"/>
  <c r="I27" i="44"/>
  <c r="AW5117" i="1"/>
  <c r="AW4924" i="1"/>
  <c r="AW2812" i="1"/>
  <c r="AW3882" i="1"/>
  <c r="I28" i="44"/>
  <c r="AW4852" i="1" l="1"/>
  <c r="AW5357" i="1"/>
  <c r="AW5403" i="1"/>
  <c r="AW5379" i="1"/>
  <c r="AW347" i="1"/>
  <c r="AW5320" i="1"/>
  <c r="AW5356" i="1"/>
  <c r="AW1415" i="1"/>
  <c r="AW22" i="1"/>
  <c r="AW809" i="1"/>
  <c r="AW345" i="1"/>
  <c r="AW1118" i="1"/>
  <c r="AW733" i="1"/>
  <c r="AW1108" i="1"/>
  <c r="AW5358" i="1"/>
  <c r="AW5336" i="1"/>
  <c r="AW368" i="1"/>
  <c r="AW325" i="1"/>
  <c r="AW1119" i="1"/>
  <c r="AW5418" i="1"/>
  <c r="AW21" i="1"/>
  <c r="AW2224" i="1"/>
  <c r="AW1114" i="1"/>
  <c r="AW1417" i="1"/>
  <c r="AW4691" i="1"/>
  <c r="AW5423" i="1"/>
  <c r="AW5345" i="1"/>
  <c r="AW5376" i="1"/>
  <c r="AW5328" i="1"/>
  <c r="AW5415" i="1"/>
  <c r="AW5341" i="1"/>
  <c r="AW5425" i="1"/>
  <c r="AW4357" i="1"/>
  <c r="AW1513" i="1"/>
  <c r="AW3846" i="1"/>
  <c r="AW1191" i="1"/>
  <c r="AW1715" i="1"/>
  <c r="AW4960" i="1"/>
  <c r="AW2128" i="1"/>
  <c r="AW5394" i="1"/>
  <c r="AW673" i="1"/>
  <c r="AW1770" i="1"/>
  <c r="AW1164" i="1"/>
  <c r="D279" i="26"/>
  <c r="AW4302" i="1"/>
  <c r="AW3390" i="1"/>
  <c r="AW4622" i="1"/>
  <c r="AW3466" i="1"/>
  <c r="I20" i="44"/>
  <c r="AW2158" i="1"/>
  <c r="AW5003" i="1"/>
  <c r="AW1145" i="1"/>
  <c r="AW3907" i="1"/>
  <c r="AW48" i="1"/>
  <c r="AW3096" i="1"/>
  <c r="AW3984" i="1"/>
  <c r="AW1274" i="1"/>
  <c r="AW2819" i="1"/>
  <c r="AW1507" i="1"/>
  <c r="AW1782" i="1"/>
  <c r="AW847" i="1"/>
  <c r="AW3307" i="1"/>
  <c r="I23" i="44"/>
  <c r="AW2631" i="1"/>
  <c r="AW1458" i="1"/>
  <c r="AW2418" i="1"/>
  <c r="AW777" i="1"/>
  <c r="AW5158" i="1"/>
  <c r="AW4085" i="1"/>
  <c r="AW2829" i="1"/>
  <c r="AW5422" i="1"/>
  <c r="I22" i="44"/>
  <c r="AW3402" i="1"/>
  <c r="AW56" i="1"/>
  <c r="AW5120" i="1"/>
  <c r="AW556" i="1"/>
  <c r="AW5081" i="1"/>
  <c r="AW4635" i="1"/>
  <c r="AW5236" i="1"/>
  <c r="AW805" i="1"/>
  <c r="AW4751" i="1"/>
  <c r="AW4334" i="1"/>
  <c r="AW3260" i="1"/>
  <c r="AW4354" i="1"/>
  <c r="AW2435" i="1"/>
  <c r="AW1432" i="1"/>
  <c r="AW5131" i="1"/>
  <c r="AW4242" i="1"/>
  <c r="AW4662" i="1"/>
  <c r="AW4579" i="1"/>
  <c r="AW2078" i="1"/>
  <c r="AW3579" i="1"/>
  <c r="AW2789" i="1"/>
  <c r="AW3387" i="1"/>
  <c r="AW4439" i="1"/>
  <c r="AW4991" i="1"/>
  <c r="AW4907" i="1"/>
  <c r="AW2086" i="1"/>
  <c r="AW3650" i="1"/>
  <c r="AW5012" i="1"/>
  <c r="AW4249" i="1"/>
  <c r="AW4075" i="1"/>
  <c r="AW4243" i="1"/>
  <c r="AW4713" i="1"/>
  <c r="AW2758" i="1"/>
  <c r="AW5047" i="1"/>
  <c r="AW3398" i="1"/>
  <c r="AW2412" i="1"/>
  <c r="AW3401" i="1"/>
  <c r="AW4718" i="1"/>
  <c r="AW4895" i="1"/>
  <c r="AW3851" i="1"/>
  <c r="AW4979" i="1"/>
  <c r="AW3857" i="1"/>
  <c r="AW3069" i="1"/>
  <c r="AW2515" i="1"/>
  <c r="AW4573" i="1"/>
  <c r="AW4238" i="1"/>
  <c r="AW2725" i="1"/>
  <c r="AW4988" i="1"/>
  <c r="AW4685" i="1"/>
  <c r="AW4241" i="1"/>
  <c r="AW3635" i="1"/>
  <c r="AW4715" i="1"/>
  <c r="AW4233" i="1"/>
  <c r="AW3079" i="1"/>
  <c r="AW3873" i="1"/>
  <c r="AW1735" i="1"/>
  <c r="AW4563" i="1"/>
  <c r="AW4436" i="1"/>
  <c r="AW5292" i="1"/>
  <c r="AW5186" i="1"/>
  <c r="AW4564" i="1"/>
  <c r="AW5286" i="1"/>
  <c r="AW3392" i="1"/>
  <c r="AW1731" i="1"/>
  <c r="AW1771" i="1"/>
  <c r="AW4585" i="1"/>
  <c r="AW5280" i="1"/>
  <c r="AW4897" i="1"/>
  <c r="AW3636" i="1"/>
  <c r="AW1433" i="1"/>
  <c r="AW2414" i="1"/>
  <c r="AW2729" i="1"/>
  <c r="AW1744" i="1"/>
  <c r="AW2090" i="1"/>
  <c r="AW747" i="1"/>
  <c r="AW5045" i="1"/>
  <c r="AW2735" i="1"/>
  <c r="AW5155" i="1"/>
  <c r="AW3087" i="1"/>
  <c r="AW5127" i="1"/>
  <c r="AW4983" i="1"/>
  <c r="AW4899" i="1"/>
  <c r="AW1435" i="1"/>
  <c r="AW400" i="1"/>
  <c r="AW5054" i="1"/>
  <c r="AW4834" i="1"/>
  <c r="AW4444" i="1"/>
  <c r="AW4727" i="1"/>
  <c r="AW4918" i="1"/>
  <c r="AW2719" i="1"/>
  <c r="AW408" i="1"/>
  <c r="AW1148" i="1"/>
  <c r="AW3658" i="1"/>
  <c r="AW3097" i="1"/>
  <c r="AW4928" i="1"/>
  <c r="AW2747" i="1"/>
  <c r="AW5106" i="1"/>
  <c r="AW1768" i="1"/>
  <c r="AW4602" i="1"/>
  <c r="AW4757" i="1"/>
  <c r="AW4919" i="1"/>
  <c r="AW5312" i="1"/>
  <c r="AW411" i="1"/>
  <c r="AW5004" i="1"/>
  <c r="AW2427" i="1"/>
  <c r="AW781" i="1"/>
  <c r="AW5006" i="1"/>
  <c r="AW767" i="1"/>
  <c r="AW4927" i="1"/>
  <c r="AW5270" i="1"/>
  <c r="AW1160" i="1"/>
  <c r="AW3419" i="1"/>
  <c r="AW2111" i="1"/>
  <c r="AW4923" i="1"/>
  <c r="AW4105" i="1"/>
  <c r="AW4609" i="1"/>
  <c r="AW4835" i="1"/>
  <c r="AW3911" i="1"/>
  <c r="AW2769" i="1"/>
  <c r="AW2772" i="1"/>
  <c r="AW53" i="1"/>
  <c r="AW3917" i="1"/>
  <c r="AW3123" i="1"/>
  <c r="AW2125" i="1"/>
  <c r="AW2447" i="1"/>
  <c r="AW405" i="1"/>
  <c r="AW5044" i="1"/>
  <c r="AW5260" i="1"/>
  <c r="AW5237" i="1"/>
  <c r="AW1460" i="1"/>
  <c r="AW1774" i="1"/>
  <c r="AW5272" i="1"/>
  <c r="AW4116" i="1"/>
  <c r="AW2105" i="1"/>
  <c r="AW3421" i="1"/>
  <c r="AW4106" i="1"/>
  <c r="AW1879" i="1"/>
  <c r="AW1172" i="1"/>
  <c r="AW1778" i="1"/>
  <c r="AW4475" i="1"/>
  <c r="AW3688" i="1"/>
  <c r="AW4705" i="1"/>
  <c r="AW4815" i="1"/>
  <c r="AW5303" i="1"/>
  <c r="AW5184" i="1"/>
  <c r="AW3450" i="1"/>
  <c r="AW1181" i="1"/>
  <c r="AW3691" i="1"/>
  <c r="AW3134" i="1"/>
  <c r="AW5247" i="1"/>
  <c r="AW5159" i="1"/>
  <c r="AW4992" i="1"/>
  <c r="AW5148" i="1"/>
  <c r="AW4455" i="1"/>
  <c r="AW3633" i="1"/>
  <c r="AW3935" i="1"/>
  <c r="AW1802" i="1"/>
  <c r="AW3144" i="1"/>
  <c r="AW1804" i="1"/>
  <c r="AW3505" i="1"/>
  <c r="AW2433" i="1"/>
  <c r="AW3913" i="1"/>
  <c r="AW3121" i="1"/>
  <c r="AW4706" i="1"/>
  <c r="AW3925" i="1"/>
  <c r="AW3927" i="1"/>
  <c r="AW1476" i="1"/>
  <c r="AW751" i="1"/>
  <c r="AW4113" i="1"/>
  <c r="AW65" i="1"/>
  <c r="AW4850" i="1"/>
  <c r="AW4746" i="1"/>
  <c r="AW4626" i="1"/>
  <c r="AW5010" i="1"/>
  <c r="AW4128" i="1"/>
  <c r="AW5197" i="1"/>
  <c r="AW3693" i="1"/>
  <c r="AW3632" i="1"/>
  <c r="AW3695" i="1"/>
  <c r="AW5060" i="1"/>
  <c r="AW4481" i="1"/>
  <c r="AW2468" i="1"/>
  <c r="AW3701" i="1"/>
  <c r="AW791" i="1"/>
  <c r="AW3444" i="1"/>
  <c r="AW2811" i="1"/>
  <c r="AW3959" i="1"/>
  <c r="AW3487" i="1"/>
  <c r="AW5295" i="1"/>
  <c r="AW2802" i="1"/>
  <c r="AW73" i="1"/>
  <c r="AW1810" i="1"/>
  <c r="AW4483" i="1"/>
  <c r="AW2460" i="1"/>
  <c r="AW3155" i="1"/>
  <c r="AW2483" i="1"/>
  <c r="AW5207" i="1"/>
  <c r="AW2487" i="1"/>
  <c r="AW4490" i="1"/>
  <c r="AW1819" i="1"/>
  <c r="AW1509" i="1"/>
  <c r="AW2165" i="1"/>
  <c r="AW3168" i="1"/>
  <c r="AW3958" i="1"/>
  <c r="AW850" i="1"/>
  <c r="AW4154" i="1"/>
  <c r="AW2921" i="1"/>
  <c r="AW876" i="1"/>
  <c r="AW4966" i="1"/>
  <c r="AW4989" i="1"/>
  <c r="AW3867" i="1"/>
  <c r="AW1736" i="1"/>
  <c r="AW4759" i="1"/>
  <c r="AW5123" i="1"/>
  <c r="AW3874" i="1"/>
  <c r="AW1741" i="1"/>
  <c r="AW5307" i="1"/>
  <c r="AW3404" i="1"/>
  <c r="AW4902" i="1"/>
  <c r="AW4576" i="1"/>
  <c r="AW395" i="1"/>
  <c r="AW32" i="1"/>
  <c r="AW3649" i="1"/>
  <c r="AW930" i="1"/>
  <c r="AW2756" i="1"/>
  <c r="AW5146" i="1"/>
  <c r="AW4066" i="1"/>
  <c r="AW4438" i="1"/>
  <c r="AW4584" i="1"/>
  <c r="AW4440" i="1"/>
  <c r="AW792" i="1"/>
  <c r="AW1748" i="1"/>
  <c r="AW1749" i="1"/>
  <c r="AW483" i="1"/>
  <c r="AW5015" i="1"/>
  <c r="AW4080" i="1"/>
  <c r="AW4307" i="1"/>
  <c r="AW1755" i="1"/>
  <c r="AW3409" i="1"/>
  <c r="AW3862" i="1"/>
  <c r="AW5269" i="1"/>
  <c r="AW1495" i="1"/>
  <c r="AW4956" i="1"/>
  <c r="AW3093" i="1"/>
  <c r="AW409" i="1"/>
  <c r="AW775" i="1"/>
  <c r="AW4236" i="1"/>
  <c r="AW403" i="1"/>
  <c r="AW4731" i="1"/>
  <c r="AW5053" i="1"/>
  <c r="AW5001" i="1"/>
  <c r="AW2745" i="1"/>
  <c r="AW4061" i="1"/>
  <c r="AW3098" i="1"/>
  <c r="AW4981" i="1"/>
  <c r="AW3101" i="1"/>
  <c r="AW4561" i="1"/>
  <c r="AW4258" i="1"/>
  <c r="AW4274" i="1"/>
  <c r="AW50" i="1"/>
  <c r="AW1162" i="1"/>
  <c r="AW4464" i="1"/>
  <c r="AW5162" i="1"/>
  <c r="AW1167" i="1"/>
  <c r="AW3152" i="1"/>
  <c r="AW4929" i="1"/>
  <c r="AW3910" i="1"/>
  <c r="AW1171" i="1"/>
  <c r="AW2440" i="1"/>
  <c r="AW3676" i="1"/>
  <c r="AW795" i="1"/>
  <c r="AW2442" i="1"/>
  <c r="AW3918" i="1"/>
  <c r="AW63" i="1"/>
  <c r="AW4297" i="1"/>
  <c r="AW4476" i="1"/>
  <c r="AW5009" i="1"/>
  <c r="AW4299" i="1"/>
  <c r="AW2743" i="1"/>
  <c r="AW3654" i="1"/>
  <c r="AW2439" i="1"/>
  <c r="AW2405" i="1"/>
  <c r="AW3705" i="1"/>
  <c r="AW4839" i="1"/>
  <c r="AW5214" i="1"/>
  <c r="AW4733" i="1"/>
  <c r="AW3905" i="1"/>
  <c r="AW3428" i="1"/>
  <c r="AW3908" i="1"/>
  <c r="AW1781" i="1"/>
  <c r="AW4617" i="1"/>
  <c r="AW4618" i="1"/>
  <c r="AW5195" i="1"/>
  <c r="AW5196" i="1"/>
  <c r="AW2787" i="1"/>
  <c r="AW3926" i="1"/>
  <c r="AW3930" i="1"/>
  <c r="AW752" i="1"/>
  <c r="AW454" i="1"/>
  <c r="AW5317" i="1"/>
  <c r="AW1795" i="1"/>
  <c r="AW5067" i="1"/>
  <c r="AW4627" i="1"/>
  <c r="AW5124" i="1"/>
  <c r="AW4312" i="1"/>
  <c r="AW4270" i="1"/>
  <c r="AW1801" i="1"/>
  <c r="AW4165" i="1"/>
  <c r="AW3457" i="1"/>
  <c r="AW820" i="1"/>
  <c r="AW2800" i="1"/>
  <c r="AW4107" i="1"/>
  <c r="AW2764" i="1"/>
  <c r="AW1465" i="1"/>
  <c r="AW441" i="1"/>
  <c r="AW404" i="1"/>
  <c r="AW5191" i="1"/>
  <c r="AW4301" i="1"/>
  <c r="AW5285" i="1"/>
  <c r="AW5064" i="1"/>
  <c r="AW2498" i="1"/>
  <c r="AW1180" i="1"/>
  <c r="AW4130" i="1"/>
  <c r="AW4211" i="1"/>
  <c r="AW4313" i="1"/>
  <c r="AW5228" i="1"/>
  <c r="AW2457" i="1"/>
  <c r="AW3140" i="1"/>
  <c r="AW2149" i="1"/>
  <c r="AW4319" i="1"/>
  <c r="AW457" i="1"/>
  <c r="AW3177" i="1"/>
  <c r="AW4633" i="1"/>
  <c r="AW4939" i="1"/>
  <c r="AW1805" i="1"/>
  <c r="AW5161" i="1"/>
  <c r="AW4863" i="1"/>
  <c r="AW3724" i="1"/>
  <c r="AW2484" i="1"/>
  <c r="AW5075" i="1"/>
  <c r="AW92" i="1"/>
  <c r="AW488" i="1"/>
  <c r="AW785" i="1"/>
  <c r="AW1493" i="1"/>
  <c r="AW2472" i="1"/>
  <c r="AW5070" i="1"/>
  <c r="AW3461" i="1"/>
  <c r="AW2570" i="1"/>
  <c r="AW1196" i="1"/>
  <c r="AW4636" i="1"/>
  <c r="AW4094" i="1"/>
  <c r="AW467" i="1"/>
  <c r="AW1814" i="1"/>
  <c r="AW2477" i="1"/>
  <c r="AW77" i="1"/>
  <c r="AW3471" i="1"/>
  <c r="AW3472" i="1"/>
  <c r="AW3946" i="1"/>
  <c r="AW3159" i="1"/>
  <c r="AW3160" i="1"/>
  <c r="AW472" i="1"/>
  <c r="AW473" i="1"/>
  <c r="AW4341" i="1"/>
  <c r="AW5149" i="1"/>
  <c r="AW1510" i="1"/>
  <c r="AW5253" i="1"/>
  <c r="AW5040" i="1"/>
  <c r="AW4278" i="1"/>
  <c r="AW4577" i="1"/>
  <c r="AW4244" i="1"/>
  <c r="AW3080" i="1"/>
  <c r="AW1178" i="1"/>
  <c r="AW2089" i="1"/>
  <c r="AW4434" i="1"/>
  <c r="AW1134" i="1"/>
  <c r="AW5136" i="1"/>
  <c r="AW929" i="1"/>
  <c r="AW2733" i="1"/>
  <c r="AW3627" i="1"/>
  <c r="AW4721" i="1"/>
  <c r="AW1137" i="1"/>
  <c r="AW3407" i="1"/>
  <c r="AW1436" i="1"/>
  <c r="AW748" i="1"/>
  <c r="AW2954" i="1"/>
  <c r="AW4986" i="1"/>
  <c r="AW5212" i="1"/>
  <c r="AW2082" i="1"/>
  <c r="AW4062" i="1"/>
  <c r="AW5018" i="1"/>
  <c r="AW4076" i="1"/>
  <c r="AW398" i="1"/>
  <c r="AW2419" i="1"/>
  <c r="AW3089" i="1"/>
  <c r="AW5188" i="1"/>
  <c r="AW5283" i="1"/>
  <c r="AW4810" i="1"/>
  <c r="AW2742" i="1"/>
  <c r="AW4424" i="1"/>
  <c r="AW4089" i="1"/>
  <c r="AW4985" i="1"/>
  <c r="AW35" i="1"/>
  <c r="AW4265" i="1"/>
  <c r="AW4445" i="1"/>
  <c r="AW5294" i="1"/>
  <c r="AW4449" i="1"/>
  <c r="AW42" i="1"/>
  <c r="AW749" i="1"/>
  <c r="AW2737" i="1"/>
  <c r="AW3660" i="1"/>
  <c r="AW4095" i="1"/>
  <c r="AW770" i="1"/>
  <c r="AW3380" i="1"/>
  <c r="AW1441" i="1"/>
  <c r="AW1758" i="1"/>
  <c r="AW5109" i="1"/>
  <c r="AW1448" i="1"/>
  <c r="AW1449" i="1"/>
  <c r="AW4729" i="1"/>
  <c r="AW2751" i="1"/>
  <c r="AW45" i="1"/>
  <c r="AW4419" i="1"/>
  <c r="AW4568" i="1"/>
  <c r="AW1725" i="1"/>
  <c r="AW2753" i="1"/>
  <c r="AW4732" i="1"/>
  <c r="AW5057" i="1"/>
  <c r="AW4277" i="1"/>
  <c r="AW3900" i="1"/>
  <c r="AW3670" i="1"/>
  <c r="AW5116" i="1"/>
  <c r="AW4469" i="1"/>
  <c r="AW2762" i="1"/>
  <c r="AW4346" i="1"/>
  <c r="AW4108" i="1"/>
  <c r="AW4472" i="1"/>
  <c r="AW3672" i="1"/>
  <c r="AW4290" i="1"/>
  <c r="AW5059" i="1"/>
  <c r="AW2767" i="1"/>
  <c r="AW2773" i="1"/>
  <c r="AW1466" i="1"/>
  <c r="AW4736" i="1"/>
  <c r="AW4295" i="1"/>
  <c r="AW455" i="1"/>
  <c r="AW2450" i="1"/>
  <c r="AW4616" i="1"/>
  <c r="AW3922" i="1"/>
  <c r="AW4637" i="1"/>
  <c r="AW4813" i="1"/>
  <c r="AW436" i="1"/>
  <c r="AW4463" i="1"/>
  <c r="AW4905" i="1"/>
  <c r="AW3884" i="1"/>
  <c r="AW444" i="1"/>
  <c r="AW1142" i="1"/>
  <c r="AW1165" i="1"/>
  <c r="AW4281" i="1"/>
  <c r="AW2115" i="1"/>
  <c r="AW2999" i="1"/>
  <c r="AW2777" i="1"/>
  <c r="AW2445" i="1"/>
  <c r="AW4474" i="1"/>
  <c r="AW5256" i="1"/>
  <c r="AW449" i="1"/>
  <c r="AW2423" i="1"/>
  <c r="AW2788" i="1"/>
  <c r="AW5216" i="1"/>
  <c r="AW2455" i="1"/>
  <c r="AW4126" i="1"/>
  <c r="AW1793" i="1"/>
  <c r="AW2142" i="1"/>
  <c r="AW1794" i="1"/>
  <c r="AW3890" i="1"/>
  <c r="AW5066" i="1"/>
  <c r="AW4947" i="1"/>
  <c r="AW4747" i="1"/>
  <c r="AW4908" i="1"/>
  <c r="AW4164" i="1"/>
  <c r="AW4359" i="1"/>
  <c r="AW2150" i="1"/>
  <c r="AW1489" i="1"/>
  <c r="AW462" i="1"/>
  <c r="AW1806" i="1"/>
  <c r="AW1763" i="1"/>
  <c r="AW427" i="1"/>
  <c r="AW442" i="1"/>
  <c r="AW4328" i="1"/>
  <c r="AW4288" i="1"/>
  <c r="AW794" i="1"/>
  <c r="AW2446" i="1"/>
  <c r="AW5276" i="1"/>
  <c r="AW5000" i="1"/>
  <c r="AW4739" i="1"/>
  <c r="AW5121" i="1"/>
  <c r="AW1467" i="1"/>
  <c r="AW1147" i="1"/>
  <c r="AW2140" i="1"/>
  <c r="AW5235" i="1"/>
  <c r="AW817" i="1"/>
  <c r="AW5072" i="1"/>
  <c r="AW5248" i="1"/>
  <c r="AW4855" i="1"/>
  <c r="AW819" i="1"/>
  <c r="AW5271" i="1"/>
  <c r="AW4838" i="1"/>
  <c r="AW2156" i="1"/>
  <c r="AW1520" i="1"/>
  <c r="AW1193" i="1"/>
  <c r="AW4930" i="1"/>
  <c r="AW5210" i="1"/>
  <c r="AW2500" i="1"/>
  <c r="AW4853" i="1"/>
  <c r="AW1163" i="1"/>
  <c r="AW4287" i="1"/>
  <c r="AW3147" i="1"/>
  <c r="AW2473" i="1"/>
  <c r="AW2782" i="1"/>
  <c r="AW1198" i="1"/>
  <c r="AW5220" i="1"/>
  <c r="AW2157" i="1"/>
  <c r="AW4638" i="1"/>
  <c r="AW4166" i="1"/>
  <c r="AW4335" i="1"/>
  <c r="AW4142" i="1"/>
  <c r="AW1816" i="1"/>
  <c r="AW471" i="1"/>
  <c r="AW3950" i="1"/>
  <c r="AW4488" i="1"/>
  <c r="AW3715" i="1"/>
  <c r="AW1200" i="1"/>
  <c r="AW4148" i="1"/>
  <c r="AW1450" i="1"/>
  <c r="AW4997" i="1"/>
  <c r="AW1129" i="1"/>
  <c r="AW4322" i="1"/>
  <c r="AW4589" i="1"/>
  <c r="AW3091" i="1"/>
  <c r="AW4672" i="1"/>
  <c r="AW4267" i="1"/>
  <c r="AW1482" i="1"/>
  <c r="AW4812" i="1"/>
  <c r="AW1756" i="1"/>
  <c r="AW5002" i="1"/>
  <c r="AW793" i="1"/>
  <c r="AW37" i="1"/>
  <c r="AW3879" i="1"/>
  <c r="AW5016" i="1"/>
  <c r="AW3109" i="1"/>
  <c r="AW2774" i="1"/>
  <c r="AW4849" i="1"/>
  <c r="AW786" i="1"/>
  <c r="AW1788" i="1"/>
  <c r="AW5063" i="1"/>
  <c r="AW2458" i="1"/>
  <c r="AW5160" i="1"/>
  <c r="AW137" i="1"/>
  <c r="AW4735" i="1"/>
  <c r="AW4842" i="1"/>
  <c r="AW64" i="1"/>
  <c r="AW5189" i="1"/>
  <c r="AW5219" i="1"/>
  <c r="AW468" i="1"/>
  <c r="AW2144" i="1"/>
  <c r="AW3725" i="1"/>
  <c r="AW2776" i="1"/>
  <c r="AW75" i="1"/>
  <c r="AW3639" i="1"/>
  <c r="AW3710" i="1"/>
  <c r="AW1504" i="1"/>
  <c r="AW4765" i="1"/>
  <c r="AW2480" i="1"/>
  <c r="AW3721" i="1"/>
  <c r="AW4656" i="1"/>
  <c r="AW3176" i="1"/>
  <c r="AW2171" i="1"/>
  <c r="AW1524" i="1"/>
  <c r="AW5167" i="1"/>
  <c r="AW2432" i="1"/>
  <c r="AW1126" i="1"/>
  <c r="AW3113" i="1"/>
  <c r="AW5014" i="1"/>
  <c r="AW2478" i="1"/>
  <c r="AW2152" i="1"/>
  <c r="AW3685" i="1"/>
  <c r="AW4535" i="1"/>
  <c r="AW79" i="1"/>
  <c r="AW5165" i="1"/>
  <c r="AW2087" i="1"/>
  <c r="AW1738" i="1"/>
  <c r="AW2502" i="1"/>
  <c r="AW4858" i="1"/>
  <c r="AW3712" i="1"/>
  <c r="AW842" i="1"/>
  <c r="AW4646" i="1"/>
  <c r="AW1829" i="1"/>
  <c r="AW4796" i="1"/>
  <c r="AW4155" i="1"/>
  <c r="AW3468" i="1"/>
  <c r="AW3100" i="1"/>
  <c r="AW1508" i="1"/>
  <c r="AW1826" i="1"/>
  <c r="AW3081" i="1"/>
  <c r="AW528" i="1"/>
  <c r="AW122" i="1"/>
  <c r="AW489" i="1"/>
  <c r="AW3171" i="1"/>
  <c r="AW2718" i="1"/>
  <c r="AW4946" i="1"/>
  <c r="AW3400" i="1"/>
  <c r="AW1437" i="1"/>
  <c r="AW5122" i="1"/>
  <c r="AW3384" i="1"/>
  <c r="AW4308" i="1"/>
  <c r="AW3897" i="1"/>
  <c r="AW4451" i="1"/>
  <c r="AW3669" i="1"/>
  <c r="AW4375" i="1"/>
  <c r="AW4704" i="1"/>
  <c r="AW51" i="1"/>
  <c r="AW2443" i="1"/>
  <c r="AW5274" i="1"/>
  <c r="AW2784" i="1"/>
  <c r="AW3115" i="1"/>
  <c r="AW3424" i="1"/>
  <c r="AW1726" i="1"/>
  <c r="AW1472" i="1"/>
  <c r="AW4620" i="1"/>
  <c r="AW827" i="1"/>
  <c r="AW1484" i="1"/>
  <c r="AW2147" i="1"/>
  <c r="AW2726" i="1"/>
  <c r="AW4607" i="1"/>
  <c r="AW2123" i="1"/>
  <c r="AW4752" i="1"/>
  <c r="AW3698" i="1"/>
  <c r="AW4332" i="1"/>
  <c r="AW4292" i="1"/>
  <c r="AW818" i="1"/>
  <c r="AW70" i="1"/>
  <c r="AW4761" i="1"/>
  <c r="AW4137" i="1"/>
  <c r="AW2749" i="1"/>
  <c r="AW1831" i="1"/>
  <c r="AW1151" i="1"/>
  <c r="AW1834" i="1"/>
  <c r="AW4982" i="1"/>
  <c r="AW484" i="1"/>
  <c r="AW3785" i="1"/>
  <c r="AW798" i="1"/>
  <c r="AW2129" i="1"/>
  <c r="AW3178" i="1"/>
  <c r="AW74" i="1"/>
  <c r="AW3943" i="1"/>
  <c r="AW5297" i="1"/>
  <c r="AW3708" i="1"/>
  <c r="AW3158" i="1"/>
  <c r="AW4340" i="1"/>
  <c r="AW4342" i="1"/>
  <c r="AW3719" i="1"/>
  <c r="AW1206" i="1"/>
  <c r="AW1553" i="1"/>
  <c r="AW838" i="1"/>
  <c r="AW1635" i="1"/>
  <c r="AW2501" i="1"/>
  <c r="AW1503" i="1"/>
  <c r="AW778" i="1"/>
  <c r="AW1202" i="1"/>
  <c r="AW3720" i="1"/>
  <c r="AW5277" i="1"/>
  <c r="AW2750" i="1"/>
  <c r="AW3179" i="1"/>
  <c r="AW2101" i="1"/>
  <c r="AW125" i="1"/>
  <c r="AW4069" i="1"/>
  <c r="AW4913" i="1"/>
  <c r="AW2734" i="1"/>
  <c r="AW4588" i="1"/>
  <c r="AW1809" i="1"/>
  <c r="AW4566" i="1"/>
  <c r="AW1444" i="1"/>
  <c r="AW4728" i="1"/>
  <c r="AW419" i="1"/>
  <c r="AW4425" i="1"/>
  <c r="AW5183" i="1"/>
  <c r="AW4920" i="1"/>
  <c r="AW3385" i="1"/>
  <c r="AW3108" i="1"/>
  <c r="AW1776" i="1"/>
  <c r="AW3429" i="1"/>
  <c r="AW2118" i="1"/>
  <c r="AW1469" i="1"/>
  <c r="AW1438" i="1"/>
  <c r="AW465" i="1"/>
  <c r="AW4291" i="1"/>
  <c r="AW5259" i="1"/>
  <c r="AW3445" i="1"/>
  <c r="AW4615" i="1"/>
  <c r="AW2133" i="1"/>
  <c r="AW2798" i="1"/>
  <c r="AW2740" i="1"/>
  <c r="AW451" i="1"/>
  <c r="AW3451" i="1"/>
  <c r="AW1760" i="1"/>
  <c r="AW4655" i="1"/>
  <c r="AW1798" i="1"/>
  <c r="AW3730" i="1"/>
  <c r="AW2807" i="1"/>
  <c r="AW4139" i="1"/>
  <c r="AW4117" i="1"/>
  <c r="AW4640" i="1"/>
  <c r="AW1821" i="1"/>
  <c r="AW2820" i="1"/>
  <c r="AW91" i="1"/>
  <c r="AW1832" i="1"/>
  <c r="AW2832" i="1"/>
  <c r="AW57" i="1"/>
  <c r="AW3666" i="1"/>
  <c r="AW2122" i="1"/>
  <c r="AW5118" i="1"/>
  <c r="AW4760" i="1"/>
  <c r="AW2803" i="1"/>
  <c r="AW5290" i="1"/>
  <c r="AW2145" i="1"/>
  <c r="AW2831" i="1"/>
  <c r="AW4639" i="1"/>
  <c r="AW2166" i="1"/>
  <c r="AW480" i="1"/>
  <c r="AW3723" i="1"/>
  <c r="AW485" i="1"/>
  <c r="AW2810" i="1"/>
  <c r="AW2461" i="1"/>
  <c r="AW2485" i="1"/>
  <c r="AW2479" i="1"/>
  <c r="AW3474" i="1"/>
  <c r="AW3576" i="1"/>
  <c r="AW4943" i="1"/>
  <c r="AW3956" i="1"/>
  <c r="AW1500" i="1"/>
  <c r="AW84" i="1"/>
  <c r="AW4599" i="1"/>
  <c r="AW3957" i="1"/>
  <c r="AW4562" i="1"/>
  <c r="AW4086" i="1"/>
  <c r="AW4091" i="1"/>
  <c r="AW4282" i="1"/>
  <c r="AW2132" i="1"/>
  <c r="AW2141" i="1"/>
  <c r="AW4321" i="1"/>
  <c r="AW3132" i="1"/>
  <c r="AW4942" i="1"/>
  <c r="AW1822" i="1"/>
  <c r="AW2357" i="1"/>
  <c r="AW2804" i="1"/>
  <c r="AW1813" i="1"/>
  <c r="AW1502" i="1"/>
  <c r="AW2523" i="1"/>
  <c r="AW1215" i="1"/>
  <c r="AW2177" i="1"/>
  <c r="AW143" i="1"/>
  <c r="AW3162" i="1"/>
  <c r="AW3788" i="1"/>
  <c r="AW401" i="1"/>
  <c r="AW4596" i="1"/>
  <c r="AW425" i="1"/>
  <c r="AW3883" i="1"/>
  <c r="AW3440" i="1"/>
  <c r="AW4300" i="1"/>
  <c r="AW2793" i="1"/>
  <c r="AW4936" i="1"/>
  <c r="AW1525" i="1"/>
  <c r="AW2436" i="1"/>
  <c r="AW5252" i="1"/>
  <c r="AW2178" i="1"/>
  <c r="AW1169" i="1"/>
  <c r="AW5284" i="1"/>
  <c r="AW2490" i="1"/>
  <c r="AW3960" i="1"/>
  <c r="AW1429" i="1"/>
  <c r="AW3169" i="1"/>
  <c r="AW3717" i="1"/>
  <c r="AW4145" i="1"/>
  <c r="AW3485" i="1"/>
  <c r="AW2493" i="1"/>
  <c r="AW2112" i="1"/>
  <c r="AW2119" i="1"/>
  <c r="AW2755" i="1"/>
  <c r="AW4846" i="1"/>
  <c r="AW1775" i="1"/>
  <c r="AW1797" i="1"/>
  <c r="AW854" i="1"/>
  <c r="AW4978" i="1"/>
  <c r="AW1808" i="1"/>
  <c r="AW2153" i="1"/>
  <c r="AW1815" i="1"/>
  <c r="AW4143" i="1"/>
  <c r="AW478" i="1"/>
  <c r="AW3180" i="1"/>
  <c r="AW4787" i="1"/>
  <c r="AW2834" i="1"/>
  <c r="AW5041" i="1"/>
  <c r="AW1754" i="1"/>
  <c r="AW1753" i="1"/>
  <c r="AW3415" i="1"/>
  <c r="AW3696" i="1"/>
  <c r="AW1785" i="1"/>
  <c r="AW4625" i="1"/>
  <c r="AW4819" i="1"/>
  <c r="AW2161" i="1"/>
  <c r="AW2792" i="1"/>
  <c r="AW3149" i="1"/>
  <c r="AW4330" i="1"/>
  <c r="AW3475" i="1"/>
  <c r="AW4491" i="1"/>
  <c r="AW2821" i="1"/>
  <c r="AW2947" i="1"/>
  <c r="AW3848" i="1"/>
  <c r="AW2722" i="1"/>
  <c r="AW2139" i="1"/>
  <c r="AW5157" i="1"/>
  <c r="AW49" i="1"/>
  <c r="AW1739" i="1"/>
  <c r="AW5093" i="1"/>
  <c r="AW586" i="1"/>
  <c r="AW4598" i="1"/>
  <c r="AW5152" i="1"/>
  <c r="AW28" i="1"/>
  <c r="AW5203" i="1"/>
  <c r="AW4358" i="1"/>
  <c r="AW2434" i="1"/>
  <c r="AW2410" i="1"/>
  <c r="AW4707" i="1"/>
  <c r="AW766" i="1"/>
  <c r="AW4271" i="1"/>
  <c r="AW1457" i="1"/>
  <c r="AW1187" i="1"/>
  <c r="AW2413" i="1"/>
  <c r="AW2081" i="1"/>
  <c r="AW3893" i="1"/>
  <c r="AW2817" i="1"/>
  <c r="AW3909" i="1"/>
  <c r="AW4614" i="1"/>
  <c r="AW3393" i="1"/>
  <c r="AW5023" i="1"/>
  <c r="AW3174" i="1"/>
  <c r="AW4681" i="1"/>
  <c r="AW4994" i="1"/>
  <c r="AW2741" i="1"/>
  <c r="AW3083" i="1"/>
  <c r="AW4257" i="1"/>
  <c r="AW3864" i="1"/>
  <c r="AW487" i="1"/>
  <c r="AW4605" i="1"/>
  <c r="AW2827" i="1"/>
  <c r="AW4495" i="1"/>
  <c r="AW3898" i="1"/>
  <c r="AW4948" i="1"/>
  <c r="AW4421" i="1"/>
  <c r="AW4480" i="1"/>
  <c r="AW1724" i="1"/>
  <c r="AW4074" i="1"/>
  <c r="AW5129" i="1"/>
  <c r="AW4259" i="1"/>
  <c r="AW3644" i="1"/>
  <c r="AW3099" i="1"/>
  <c r="AW1125" i="1"/>
  <c r="AW3156" i="1" l="1"/>
  <c r="AW4843" i="1"/>
  <c r="AW4743" i="1"/>
  <c r="AW4844" i="1"/>
  <c r="AW1442" i="1"/>
  <c r="AW3689" i="1"/>
  <c r="AW4466" i="1"/>
  <c r="AW4894" i="1"/>
  <c r="AW1827" i="1"/>
  <c r="AW4465" i="1"/>
  <c r="AW3150" i="1"/>
  <c r="AW4935" i="1"/>
  <c r="AW4840" i="1"/>
  <c r="AW1338" i="1"/>
  <c r="AW1477" i="1"/>
  <c r="AW4740" i="1"/>
  <c r="AW4453" i="1"/>
  <c r="AW4418" i="1"/>
  <c r="AW4944" i="1"/>
  <c r="AW787" i="1"/>
  <c r="AW2260" i="1"/>
  <c r="AW4716" i="1"/>
  <c r="AW4841" i="1"/>
  <c r="AW2791" i="1"/>
  <c r="AW4470" i="1"/>
  <c r="AW4570" i="1"/>
  <c r="AW4914" i="1"/>
  <c r="AW4325" i="1"/>
  <c r="AW3878" i="1"/>
  <c r="AW4816" i="1"/>
  <c r="AW4642" i="1"/>
  <c r="AW4647" i="1"/>
  <c r="AW2437" i="1"/>
  <c r="AW3727" i="1"/>
  <c r="AW4845" i="1"/>
  <c r="AW762" i="1"/>
  <c r="AW2818" i="1"/>
  <c r="AW2497" i="1"/>
  <c r="AW5163" i="1"/>
  <c r="AW4240" i="1"/>
  <c r="AW4482" i="1"/>
  <c r="AW5024" i="1"/>
  <c r="AW2766" i="1"/>
  <c r="AW3929" i="1"/>
  <c r="AW768" i="1"/>
  <c r="AW3682" i="1"/>
  <c r="AW834" i="1"/>
  <c r="AW3942" i="1"/>
  <c r="AW4450" i="1"/>
  <c r="AW4459" i="1"/>
  <c r="AW4486" i="1"/>
  <c r="AW4701" i="1"/>
  <c r="AW4999" i="1"/>
  <c r="AW5421" i="1"/>
  <c r="AW4904" i="1"/>
  <c r="AW4305" i="1"/>
  <c r="AW5052" i="1"/>
  <c r="AW3690" i="1"/>
  <c r="AW814" i="1"/>
  <c r="AW5056" i="1"/>
  <c r="AW1179" i="1"/>
  <c r="AW5439" i="1"/>
  <c r="AW743" i="1"/>
  <c r="AW4055" i="1"/>
  <c r="AW4416" i="1"/>
  <c r="AW335" i="1"/>
  <c r="AW5363" i="1"/>
  <c r="AW1424" i="1"/>
  <c r="AW4355" i="1"/>
  <c r="AW5339" i="1"/>
  <c r="AW5386" i="1"/>
  <c r="AW375" i="1"/>
  <c r="AW3847" i="1"/>
  <c r="AW356" i="1"/>
  <c r="AW744" i="1"/>
  <c r="AW5436" i="1"/>
  <c r="AW426" i="1"/>
  <c r="AW1719" i="1"/>
  <c r="AW4399" i="1"/>
  <c r="AW344" i="1"/>
  <c r="AW320" i="1"/>
  <c r="AW1717" i="1"/>
  <c r="AW1447" i="1"/>
  <c r="AW2420" i="1"/>
  <c r="AW1194" i="1"/>
  <c r="AW1492" i="1"/>
  <c r="AW450" i="1"/>
  <c r="AW1149" i="1"/>
  <c r="AW855" i="1"/>
  <c r="AW832" i="1"/>
  <c r="AW1128" i="1"/>
  <c r="AW1743" i="1"/>
  <c r="AW1144" i="1"/>
  <c r="AW771" i="1"/>
  <c r="AW1124" i="1"/>
  <c r="AW2481" i="1"/>
  <c r="AW4079" i="1"/>
  <c r="AW5231" i="1"/>
  <c r="AW790" i="1"/>
  <c r="AW1168" i="1"/>
  <c r="AW2137" i="1"/>
  <c r="AW1184" i="1"/>
  <c r="AW2731" i="1"/>
  <c r="AW3084" i="1"/>
  <c r="AW2416" i="1"/>
  <c r="AW1212" i="1"/>
  <c r="AW443" i="1"/>
  <c r="AW2083" i="1"/>
  <c r="AW782" i="1"/>
  <c r="AW3417" i="1"/>
  <c r="AW1474" i="1"/>
  <c r="AW1752" i="1"/>
  <c r="AW4073" i="1"/>
  <c r="AW5428" i="1"/>
  <c r="AW5400" i="1"/>
  <c r="AW5427" i="1"/>
  <c r="AW5381" i="1"/>
  <c r="AW5406" i="1"/>
  <c r="AW4397" i="1"/>
  <c r="AW3374" i="1"/>
  <c r="AW806" i="1"/>
  <c r="AW431" i="1"/>
  <c r="AW2385" i="1"/>
  <c r="AW351" i="1"/>
  <c r="AW86" i="1"/>
  <c r="AW774" i="1"/>
  <c r="AW47" i="1"/>
  <c r="AW69" i="1"/>
  <c r="AW1185" i="1"/>
  <c r="AW2451" i="1"/>
  <c r="AW391" i="1"/>
  <c r="AW804" i="1"/>
  <c r="AW1485" i="1"/>
  <c r="AW43" i="1"/>
  <c r="AW755" i="1"/>
  <c r="AW1461" i="1"/>
  <c r="AW4910" i="1"/>
  <c r="AW2117" i="1"/>
  <c r="AW1047" i="1"/>
  <c r="AW1820" i="1"/>
  <c r="AW1783" i="1"/>
  <c r="AW1734" i="1"/>
  <c r="AW802" i="1"/>
  <c r="AW421" i="1"/>
  <c r="AW8" i="1"/>
  <c r="AW572" i="1"/>
  <c r="AW78" i="1"/>
  <c r="AW1796" i="1"/>
  <c r="AW420" i="1"/>
  <c r="AW788" i="1"/>
  <c r="AW1327" i="1"/>
  <c r="AW1267" i="1"/>
  <c r="AW3769" i="1"/>
  <c r="AW1012" i="1"/>
  <c r="AW4657" i="1"/>
  <c r="AW2519" i="1"/>
  <c r="AW1688" i="1"/>
  <c r="AW1583" i="1"/>
  <c r="AW1952" i="1"/>
  <c r="AW4001" i="1"/>
  <c r="AW1426" i="1"/>
  <c r="AW190" i="1"/>
  <c r="AW165" i="1"/>
  <c r="AW2383" i="1"/>
  <c r="AW1542" i="1"/>
  <c r="AW3188" i="1"/>
  <c r="AW4828" i="1"/>
  <c r="AW666" i="1"/>
  <c r="AW583" i="1"/>
  <c r="AW3053" i="1"/>
  <c r="AW2926" i="1"/>
  <c r="AW3416" i="1"/>
  <c r="AW2384" i="1"/>
  <c r="AW3615" i="1"/>
  <c r="AW3557" i="1"/>
  <c r="AW141" i="1"/>
  <c r="AW2869" i="1"/>
  <c r="AW1220" i="1"/>
  <c r="AW3524" i="1"/>
  <c r="AW271" i="1"/>
  <c r="AW3337" i="1"/>
  <c r="AW2639" i="1"/>
  <c r="AW2905" i="1"/>
  <c r="AW2679" i="1"/>
  <c r="AW763" i="1"/>
  <c r="AW3964" i="1"/>
  <c r="AW4630" i="1"/>
  <c r="AW1591" i="1"/>
  <c r="AW2324" i="1"/>
  <c r="AW2949" i="1"/>
  <c r="AW3784" i="1"/>
  <c r="AW2663" i="1"/>
  <c r="AW5030" i="1"/>
  <c r="AW5084" i="1"/>
  <c r="AW3190" i="1"/>
  <c r="AW2575" i="1"/>
  <c r="AW5037" i="1"/>
  <c r="AW2205" i="1"/>
  <c r="AW1222" i="1"/>
  <c r="AW867" i="1"/>
  <c r="AW2938" i="1"/>
  <c r="AW4156" i="1"/>
  <c r="AW3757" i="1"/>
  <c r="AW2466" i="1"/>
  <c r="AW2545" i="1"/>
  <c r="AW5095" i="1"/>
  <c r="AW687" i="1"/>
  <c r="AW1841" i="1"/>
  <c r="AW1562" i="1"/>
  <c r="AW3531" i="1"/>
  <c r="AW1919" i="1"/>
  <c r="AW3762" i="1"/>
  <c r="AW857" i="1"/>
  <c r="AW1106" i="1"/>
  <c r="AW1252" i="1"/>
  <c r="AW866" i="1"/>
  <c r="AW2603" i="1"/>
  <c r="AW3795" i="1"/>
  <c r="AW694" i="1"/>
  <c r="AW2401" i="1"/>
  <c r="AW662" i="1"/>
  <c r="AW3277" i="1"/>
  <c r="AW636" i="1"/>
  <c r="AW2005" i="1"/>
  <c r="AW1010" i="1"/>
  <c r="AW3837" i="1"/>
  <c r="AW4392" i="1"/>
  <c r="AW4017" i="1"/>
  <c r="AW2341" i="1"/>
  <c r="AW917" i="1"/>
  <c r="AW2281" i="1"/>
  <c r="AW1884" i="1"/>
  <c r="AW1207" i="1"/>
  <c r="AW3520" i="1"/>
  <c r="AW3802" i="1"/>
  <c r="AW2264" i="1"/>
  <c r="AW869" i="1"/>
  <c r="AW1253" i="1"/>
  <c r="AW2241" i="1"/>
  <c r="AW4770" i="1"/>
  <c r="AW4044" i="1"/>
  <c r="AW1189" i="1"/>
  <c r="AW1575" i="1"/>
  <c r="AW1328" i="1"/>
  <c r="AW982" i="1"/>
  <c r="AW2589" i="1"/>
  <c r="AW1341" i="1"/>
  <c r="AW195" i="1"/>
  <c r="AW1643" i="1"/>
  <c r="AW614" i="1"/>
  <c r="AW2586" i="1"/>
  <c r="AW1081" i="1"/>
  <c r="AW4546" i="1"/>
  <c r="AW254" i="1"/>
  <c r="AW678" i="1"/>
  <c r="AW68" i="1"/>
  <c r="AW2304" i="1"/>
  <c r="AW2034" i="1"/>
  <c r="AW187" i="1"/>
  <c r="AW1054" i="1"/>
  <c r="AW1011" i="1"/>
  <c r="AW1818" i="1"/>
  <c r="AW4964" i="1"/>
  <c r="AW2062" i="1"/>
  <c r="AW912" i="1"/>
  <c r="AW5199" i="1"/>
  <c r="AW1908" i="1"/>
  <c r="AW5298" i="1"/>
  <c r="AW3314" i="1"/>
  <c r="AW946" i="1"/>
  <c r="AW1909" i="1"/>
  <c r="AW4886" i="1"/>
  <c r="AW2004" i="1"/>
  <c r="AW1237" i="1"/>
  <c r="AW1621" i="1"/>
  <c r="AW3289" i="1"/>
  <c r="AW671" i="1"/>
  <c r="AW4023" i="1"/>
  <c r="AW1284" i="1"/>
  <c r="AW3512" i="1"/>
  <c r="AW4347" i="1"/>
  <c r="AW196" i="1"/>
  <c r="AW3711" i="1"/>
  <c r="AW2174" i="1"/>
  <c r="AW171" i="1"/>
  <c r="AW515" i="1"/>
  <c r="AW4690" i="1"/>
  <c r="AW921" i="1"/>
  <c r="AW2650" i="1"/>
  <c r="AW1554" i="1"/>
  <c r="AW1847" i="1"/>
  <c r="AW3793" i="1"/>
  <c r="AW259" i="1"/>
  <c r="AW205" i="1"/>
  <c r="AW281" i="1"/>
  <c r="AW934" i="1"/>
  <c r="AW1528" i="1"/>
  <c r="AW896" i="1"/>
  <c r="AW3521" i="1"/>
  <c r="AW2852" i="1"/>
  <c r="AW537" i="1"/>
  <c r="AW4366" i="1"/>
  <c r="AW2203" i="1"/>
  <c r="AW2851" i="1"/>
  <c r="AW1219" i="1"/>
  <c r="AW2876" i="1"/>
  <c r="AW1306" i="1"/>
  <c r="AW1594" i="1"/>
  <c r="AW108" i="1"/>
  <c r="AW4678" i="1"/>
  <c r="AW3509" i="1"/>
  <c r="AW114" i="1"/>
  <c r="AW169" i="1"/>
  <c r="AW2580" i="1"/>
  <c r="AW95" i="1"/>
  <c r="AW893" i="1"/>
  <c r="AW5239" i="1"/>
  <c r="AW4793" i="1"/>
  <c r="AW1353" i="1"/>
  <c r="AW460" i="1"/>
  <c r="AW647" i="1"/>
  <c r="AW1016" i="1"/>
  <c r="AW555" i="1"/>
  <c r="AW4050" i="1"/>
  <c r="AW3634" i="1"/>
  <c r="AW5130" i="1"/>
  <c r="AW2316" i="1"/>
  <c r="AW4809" i="1"/>
  <c r="AW286" i="1"/>
  <c r="AW3969" i="1"/>
  <c r="AW4868" i="1"/>
  <c r="AW1838" i="1"/>
  <c r="AW121" i="1"/>
  <c r="AW4511" i="1"/>
  <c r="AW872" i="1"/>
  <c r="AW1247" i="1"/>
  <c r="AW129" i="1"/>
  <c r="AW2254" i="1"/>
  <c r="AW3841" i="1"/>
  <c r="AW1536" i="1"/>
  <c r="AW589" i="1"/>
  <c r="AW1227" i="1"/>
  <c r="AW4499" i="1"/>
  <c r="AW2262" i="1"/>
  <c r="AW1973" i="1"/>
  <c r="AW878" i="1"/>
  <c r="AW3525" i="1"/>
  <c r="AW2235" i="1"/>
  <c r="AW4206" i="1"/>
  <c r="AW543" i="1"/>
  <c r="AW2285" i="1"/>
  <c r="AW4194" i="1"/>
  <c r="AW4514" i="1"/>
  <c r="AW2571" i="1"/>
  <c r="AW1292" i="1"/>
  <c r="AW949" i="1"/>
  <c r="AW3202" i="1"/>
  <c r="AW2813" i="1"/>
  <c r="AW1622" i="1"/>
  <c r="AW2871" i="1"/>
  <c r="AW3513" i="1"/>
  <c r="AW2539" i="1"/>
  <c r="AW118" i="1"/>
  <c r="AW2853" i="1"/>
  <c r="AW103" i="1"/>
  <c r="AW1347" i="1"/>
  <c r="AW2906" i="1"/>
  <c r="AW2047" i="1"/>
  <c r="AW3309" i="1"/>
  <c r="AW1876" i="1"/>
  <c r="AW4412" i="1"/>
  <c r="AW4016" i="1"/>
  <c r="AW4506" i="1"/>
  <c r="AW1264" i="1"/>
  <c r="AW4370" i="1"/>
  <c r="AW745" i="1"/>
  <c r="AW2577" i="1"/>
  <c r="AW2014" i="1"/>
  <c r="AW495" i="1"/>
  <c r="AW1941" i="1"/>
  <c r="AW2257" i="1"/>
  <c r="AW1250" i="1"/>
  <c r="AW591" i="1"/>
  <c r="AW1942" i="1"/>
  <c r="AW4962" i="1"/>
  <c r="AW2880" i="1"/>
  <c r="AW1882" i="1"/>
  <c r="AW1560" i="1"/>
  <c r="AW1894" i="1"/>
  <c r="AW2920" i="1"/>
  <c r="AW887" i="1"/>
  <c r="AW4187" i="1"/>
  <c r="AW1561" i="1"/>
  <c r="AW2932" i="1"/>
  <c r="AW154" i="1"/>
  <c r="AW1636" i="1"/>
  <c r="AW2979" i="1"/>
  <c r="AW2051" i="1"/>
  <c r="AW1241" i="1"/>
  <c r="AW3742" i="1"/>
  <c r="AW3297" i="1"/>
  <c r="AW3530" i="1"/>
  <c r="AW4369" i="1"/>
  <c r="AW2288" i="1"/>
  <c r="AW1924" i="1"/>
  <c r="AW2232" i="1"/>
  <c r="AW142" i="1"/>
  <c r="AW2274" i="1"/>
  <c r="AW2948" i="1"/>
  <c r="AW2286" i="1"/>
  <c r="AW4882" i="1"/>
  <c r="AW1532" i="1"/>
  <c r="AW1683" i="1"/>
  <c r="AW1602" i="1"/>
  <c r="AW1911" i="1"/>
  <c r="I16" i="44"/>
  <c r="AW2849" i="1"/>
  <c r="AW3745" i="1"/>
  <c r="AW151" i="1"/>
  <c r="AW2227" i="1"/>
  <c r="AW2878" i="1"/>
  <c r="AW4784" i="1"/>
  <c r="AW2953" i="1"/>
  <c r="AW159" i="1"/>
  <c r="AW3562" i="1"/>
  <c r="AW207" i="1"/>
  <c r="AW2035" i="1"/>
  <c r="AW1872" i="1"/>
  <c r="AW2890" i="1"/>
  <c r="AW209" i="1"/>
  <c r="AW246" i="1"/>
  <c r="AW2198" i="1"/>
  <c r="AW223" i="1"/>
  <c r="AW1355" i="1"/>
  <c r="AW2194" i="1"/>
  <c r="AW1933" i="1"/>
  <c r="AW661" i="1"/>
  <c r="AW168" i="1"/>
  <c r="AW1672" i="1"/>
  <c r="AW4163" i="1"/>
  <c r="AW1679" i="1"/>
  <c r="AW1581" i="1"/>
  <c r="AW840" i="1"/>
  <c r="AW2840" i="1"/>
  <c r="AW3219" i="1"/>
  <c r="AW5310" i="1"/>
  <c r="AW3241" i="1"/>
  <c r="AW540" i="1"/>
  <c r="AW1546" i="1"/>
  <c r="AW3772" i="1"/>
  <c r="AW4975" i="1"/>
  <c r="AW692" i="1"/>
  <c r="AW5031" i="1"/>
  <c r="AW2064" i="1"/>
  <c r="AW1547" i="1"/>
  <c r="AW2872" i="1"/>
  <c r="AW4186" i="1"/>
  <c r="AW3499" i="1"/>
  <c r="AW5255" i="1"/>
  <c r="AW200" i="1"/>
  <c r="AW2228" i="1"/>
  <c r="AW1238" i="1"/>
  <c r="AW2841" i="1"/>
  <c r="AW2924" i="1"/>
  <c r="AW536" i="1"/>
  <c r="AW140" i="1"/>
  <c r="AW3217" i="1"/>
  <c r="AW1281" i="1"/>
  <c r="AW1917" i="1"/>
  <c r="AW3547" i="1"/>
  <c r="AW710" i="1"/>
  <c r="AW4661" i="1"/>
  <c r="AW2616" i="1"/>
  <c r="AW3441" i="1"/>
  <c r="AW2516" i="1"/>
  <c r="AW931" i="1"/>
  <c r="AW512" i="1"/>
  <c r="AW2534" i="1"/>
  <c r="AW3352" i="1"/>
  <c r="AW1186" i="1"/>
  <c r="AW1844" i="1"/>
  <c r="AW1597" i="1"/>
  <c r="AW529" i="1"/>
  <c r="AW3249" i="1"/>
  <c r="AW968" i="1"/>
  <c r="AW2843" i="1"/>
  <c r="AW2226" i="1"/>
  <c r="AW2892" i="1"/>
  <c r="AW1899" i="1"/>
  <c r="AW1592" i="1"/>
  <c r="AW1262" i="1"/>
  <c r="AW882" i="1"/>
  <c r="AW4518" i="1"/>
  <c r="AW2287" i="1"/>
  <c r="AW954" i="1"/>
  <c r="AW947" i="1"/>
  <c r="AW3064" i="1"/>
  <c r="AW164" i="1"/>
  <c r="AW2538" i="1"/>
  <c r="AW1630" i="1"/>
  <c r="AW100" i="1"/>
  <c r="AW2394" i="1"/>
  <c r="AW4175" i="1"/>
  <c r="AW3612" i="1"/>
  <c r="AW3551" i="1"/>
  <c r="AW3059" i="1"/>
  <c r="AW1893" i="1"/>
  <c r="AW2319" i="1"/>
  <c r="AW1294" i="1"/>
  <c r="AW594" i="1"/>
  <c r="AW2298" i="1"/>
  <c r="AW1308" i="1"/>
  <c r="AW203" i="1"/>
  <c r="AW2271" i="1"/>
  <c r="AW3299" i="1"/>
  <c r="AW2372" i="1"/>
  <c r="AW3218" i="1"/>
  <c r="AW3326" i="1"/>
  <c r="AW1376" i="1"/>
  <c r="AW2206" i="1"/>
  <c r="AW3528" i="1"/>
  <c r="AW2591" i="1"/>
  <c r="AW2049" i="1"/>
  <c r="AW5201" i="1"/>
  <c r="AW953" i="1"/>
  <c r="AW965" i="1"/>
  <c r="AW3375" i="1"/>
  <c r="AW3264" i="1"/>
  <c r="AW928" i="1"/>
  <c r="AW1298" i="1"/>
  <c r="AW4376" i="1"/>
  <c r="AW654" i="1"/>
  <c r="AW627" i="1"/>
  <c r="AW4215" i="1"/>
  <c r="AW5078" i="1"/>
  <c r="AW98" i="1"/>
  <c r="AW4122" i="1"/>
  <c r="AW3736" i="1"/>
  <c r="AW4873" i="1"/>
  <c r="AW3182" i="1"/>
  <c r="AW2191" i="1"/>
  <c r="AW732" i="1"/>
  <c r="AW1579" i="1"/>
  <c r="AW175" i="1"/>
  <c r="AW3243" i="1"/>
  <c r="AW4509" i="1"/>
  <c r="AW679" i="1"/>
  <c r="AW585" i="1"/>
  <c r="AW1295" i="1"/>
  <c r="AW166" i="1"/>
  <c r="AW4351" i="1"/>
  <c r="AW4003" i="1"/>
  <c r="AW2505" i="1"/>
  <c r="AW2939" i="1"/>
  <c r="AW3498" i="1"/>
  <c r="AW2210" i="1"/>
  <c r="AW4171" i="1"/>
  <c r="AW3751" i="1"/>
  <c r="AW5265" i="1"/>
  <c r="AW2230" i="1"/>
  <c r="AW4178" i="1"/>
  <c r="AW2429" i="1"/>
  <c r="AW2218" i="1"/>
  <c r="AW3516" i="1"/>
  <c r="AW1310" i="1"/>
  <c r="AW2904" i="1"/>
  <c r="AW4806" i="1"/>
  <c r="AW126" i="1"/>
  <c r="AW377" i="1"/>
  <c r="AW3334" i="1"/>
  <c r="AW2362" i="1"/>
  <c r="AW2179" i="1"/>
  <c r="AW2585" i="1"/>
  <c r="AW2605" i="1"/>
  <c r="AW4673" i="1"/>
  <c r="AW2618" i="1"/>
  <c r="AW2509" i="1"/>
  <c r="AW3970" i="1"/>
  <c r="AW109" i="1"/>
  <c r="AW2214" i="1"/>
  <c r="AW4218" i="1"/>
  <c r="AW1527" i="1"/>
  <c r="AW5174" i="1"/>
  <c r="AW2868" i="1"/>
  <c r="AW2278" i="1"/>
  <c r="AW2054" i="1"/>
  <c r="AW905" i="1"/>
  <c r="AW889" i="1"/>
  <c r="AW3601" i="1"/>
  <c r="AW5204" i="1"/>
  <c r="AW5223" i="1"/>
  <c r="AW2200" i="1"/>
  <c r="AW881" i="1"/>
  <c r="AW474" i="1"/>
  <c r="AW568" i="1"/>
  <c r="AW150" i="1"/>
  <c r="AW2875" i="1"/>
  <c r="AW675" i="1"/>
  <c r="AW5101" i="1"/>
  <c r="AW228" i="1"/>
  <c r="AW2003" i="1"/>
  <c r="AW2644" i="1"/>
  <c r="AW1604" i="1"/>
  <c r="AW2060" i="1"/>
  <c r="AW3032" i="1"/>
  <c r="AW1373" i="1"/>
  <c r="AW3030" i="1"/>
  <c r="AW2988" i="1"/>
  <c r="AW1981" i="1"/>
  <c r="AW4403" i="1"/>
  <c r="AW1535" i="1"/>
  <c r="AW4876" i="1"/>
  <c r="AW695" i="1"/>
  <c r="AW1634" i="1"/>
  <c r="AW1640" i="1"/>
  <c r="AW2676" i="1"/>
  <c r="AW4554" i="1"/>
  <c r="AW85" i="1"/>
  <c r="AW603" i="1"/>
  <c r="AW1368" i="1"/>
  <c r="AW3809" i="1"/>
  <c r="AW1902" i="1"/>
  <c r="AW2297" i="1"/>
  <c r="AW918" i="1"/>
  <c r="AW2576" i="1"/>
  <c r="AW533" i="1"/>
  <c r="AW265" i="1"/>
  <c r="AW3768" i="1"/>
  <c r="AW3284" i="1"/>
  <c r="AW1629" i="1"/>
  <c r="AW2961" i="1"/>
  <c r="AW4011" i="1"/>
  <c r="AW158" i="1"/>
  <c r="AW1289" i="1"/>
  <c r="AW1322" i="1"/>
  <c r="AW3618" i="1"/>
  <c r="AW3225" i="1"/>
  <c r="AW4771" i="1"/>
  <c r="AW1307" i="1"/>
  <c r="AW1989" i="1"/>
  <c r="AW2601" i="1"/>
  <c r="AW4967" i="1"/>
  <c r="AW3258" i="1"/>
  <c r="AW4945" i="1"/>
  <c r="AW525" i="1"/>
  <c r="AW3587" i="1"/>
  <c r="AW1533" i="1"/>
  <c r="AW1277" i="1"/>
  <c r="AW607" i="1"/>
  <c r="AW2270" i="1"/>
  <c r="AW4010" i="1"/>
  <c r="AW3508" i="1"/>
  <c r="AW1278" i="1"/>
  <c r="AW124" i="1"/>
  <c r="AW4659" i="1"/>
  <c r="AW4527" i="1"/>
  <c r="AW4660" i="1"/>
  <c r="AW1639" i="1"/>
  <c r="AW2593" i="1"/>
  <c r="AW4534" i="1"/>
  <c r="AW4368" i="1"/>
  <c r="AW4666" i="1"/>
  <c r="AW1519" i="1"/>
  <c r="AW3553" i="1"/>
  <c r="AW4200" i="1"/>
  <c r="AW894" i="1"/>
  <c r="AW3511" i="1"/>
  <c r="AW2563" i="1"/>
  <c r="AW184" i="1"/>
  <c r="AW4158" i="1"/>
  <c r="AW2708" i="1"/>
  <c r="AW1714" i="1"/>
  <c r="AW3186" i="1"/>
  <c r="AW3011" i="1"/>
  <c r="AW293" i="1"/>
  <c r="AW5178" i="1"/>
  <c r="AW1361" i="1"/>
  <c r="AW1982" i="1"/>
  <c r="AW2181" i="1"/>
  <c r="AW1539" i="1"/>
  <c r="AW5222" i="1"/>
  <c r="AW2533" i="1"/>
  <c r="AW3274" i="1"/>
  <c r="AW2555" i="1"/>
  <c r="AW2838" i="1"/>
  <c r="AW1095" i="1"/>
  <c r="AW3986" i="1"/>
  <c r="AW3294" i="1"/>
  <c r="AW4892" i="1"/>
  <c r="AW4531" i="1"/>
  <c r="AW645" i="1"/>
  <c r="AW1021" i="1"/>
  <c r="AW1349" i="1"/>
  <c r="AW4202" i="1"/>
  <c r="AW2675" i="1"/>
  <c r="AW5032" i="1"/>
  <c r="AW1675" i="1"/>
  <c r="AW1077" i="1"/>
  <c r="AW1343" i="1"/>
  <c r="AW892" i="1"/>
  <c r="AW1351" i="1"/>
  <c r="AW1120" i="1"/>
  <c r="AW3119" i="1"/>
  <c r="AW1381" i="1"/>
  <c r="AW1413" i="1"/>
  <c r="AW3273" i="1"/>
  <c r="AW2698" i="1"/>
  <c r="AW690" i="1"/>
  <c r="AW3543" i="1"/>
  <c r="AW2908" i="1"/>
  <c r="AW5198" i="1"/>
  <c r="AW2299" i="1"/>
  <c r="AW1889" i="1"/>
  <c r="AW626" i="1"/>
  <c r="AW2640" i="1"/>
  <c r="AW260" i="1"/>
  <c r="AW4525" i="1"/>
  <c r="AW2164" i="1"/>
  <c r="AW2602" i="1"/>
  <c r="AW593" i="1"/>
  <c r="AW2338" i="1"/>
  <c r="AW176" i="1"/>
  <c r="AW127" i="1"/>
  <c r="AW280" i="1"/>
  <c r="AW2923" i="1"/>
  <c r="AW2656" i="1"/>
  <c r="AW962" i="1"/>
  <c r="AW1280" i="1"/>
  <c r="AW2269" i="1"/>
  <c r="AW2463" i="1"/>
  <c r="AW202" i="1"/>
  <c r="AW2877" i="1"/>
  <c r="AW2208" i="1"/>
  <c r="AW2282" i="1"/>
  <c r="AW1980" i="1"/>
  <c r="AW2648" i="1"/>
  <c r="AW1905" i="1"/>
  <c r="AW513" i="1"/>
  <c r="AW3565" i="1"/>
  <c r="AW3561" i="1"/>
  <c r="AW152" i="1"/>
  <c r="AW915" i="1"/>
  <c r="AW3231" i="1"/>
  <c r="AW3546" i="1"/>
  <c r="AW2077" i="1"/>
  <c r="AW105" i="1"/>
  <c r="AW516" i="1"/>
  <c r="AW532" i="1"/>
  <c r="AW590" i="1"/>
  <c r="AW2365" i="1"/>
  <c r="AW1228" i="1"/>
  <c r="AW3678" i="1"/>
  <c r="AW4529" i="1"/>
  <c r="AW3570" i="1"/>
  <c r="AW1300" i="1"/>
  <c r="AW888" i="1"/>
  <c r="AW309" i="1"/>
  <c r="AW2882" i="1"/>
  <c r="AW860" i="1"/>
  <c r="AW3839" i="1"/>
  <c r="AW1954" i="1"/>
  <c r="AW1529" i="1"/>
  <c r="AW1121" i="1"/>
  <c r="AW2982" i="1"/>
  <c r="AW2296" i="1"/>
  <c r="AW386" i="1"/>
  <c r="AW4800" i="1"/>
  <c r="AW1319" i="1"/>
  <c r="AW1700" i="1"/>
  <c r="AW3603" i="1"/>
  <c r="AW72" i="1"/>
  <c r="AW2794" i="1"/>
  <c r="AW3722" i="1"/>
  <c r="AW3856" i="1"/>
  <c r="AW4926" i="1"/>
  <c r="AW4353" i="1"/>
  <c r="AW5019" i="1"/>
  <c r="AW5313" i="1"/>
  <c r="AW83" i="1"/>
  <c r="AW4606" i="1"/>
  <c r="AW1745" i="1"/>
  <c r="AW5243" i="1"/>
  <c r="AW5069" i="1"/>
  <c r="AW3667" i="1"/>
  <c r="AW3866" i="1"/>
  <c r="AW4471" i="1"/>
  <c r="AW5107" i="1"/>
  <c r="AW302" i="1"/>
  <c r="AW2856" i="1"/>
  <c r="AW1275" i="1"/>
  <c r="AW4112" i="1"/>
  <c r="AW88" i="1"/>
  <c r="AW3706" i="1"/>
  <c r="AW2781" i="1"/>
  <c r="AW5230" i="1"/>
  <c r="AW389" i="1"/>
  <c r="AW2761" i="1"/>
  <c r="AW3663" i="1"/>
  <c r="AW2464" i="1"/>
  <c r="AW2748" i="1"/>
  <c r="AW4457" i="1"/>
  <c r="AW4703" i="1"/>
  <c r="AW1131" i="1"/>
  <c r="AW3707" i="1"/>
  <c r="AW82" i="1"/>
  <c r="AW4803" i="1"/>
  <c r="AW3716" i="1"/>
  <c r="AW1139" i="1"/>
  <c r="AW1550" i="1"/>
  <c r="AW4654" i="1"/>
  <c r="AW3647" i="1"/>
  <c r="AW1824" i="1"/>
  <c r="AW4762" i="1"/>
  <c r="AW416" i="1"/>
  <c r="AW4993" i="1"/>
  <c r="AW3484" i="1"/>
  <c r="AW3651" i="1"/>
  <c r="AW4738" i="1"/>
  <c r="AW3895" i="1"/>
  <c r="AW3626" i="1"/>
  <c r="AW2866" i="1"/>
  <c r="AW3473" i="1"/>
  <c r="AW1201" i="1"/>
  <c r="AW3575" i="1"/>
  <c r="AW4870" i="1"/>
  <c r="AW3146" i="1"/>
  <c r="AW446" i="1"/>
  <c r="AW4093" i="1"/>
  <c r="AW4829" i="1"/>
  <c r="AW1141" i="1"/>
  <c r="AW4250" i="1"/>
  <c r="AW3718" i="1"/>
  <c r="AW4275" i="1"/>
  <c r="AW5306" i="1"/>
  <c r="AW4597" i="1"/>
  <c r="AW3631" i="1"/>
  <c r="AW5308" i="1"/>
  <c r="AW5051" i="1"/>
  <c r="AW3432" i="1"/>
  <c r="AW4938" i="1"/>
  <c r="AW1463" i="1"/>
  <c r="AW4084" i="1"/>
  <c r="AW5251" i="1"/>
  <c r="AW2098" i="1"/>
  <c r="AW3646" i="1"/>
  <c r="AW5154" i="1"/>
  <c r="AW753" i="1"/>
  <c r="AW3902" i="1"/>
  <c r="AW758" i="1"/>
  <c r="AW2721" i="1"/>
  <c r="AW390" i="1"/>
  <c r="AW1811" i="1"/>
  <c r="AW1161" i="1"/>
  <c r="AW4940" i="1"/>
  <c r="AW4641" i="1"/>
  <c r="AW4492" i="1"/>
  <c r="AW2482" i="1"/>
  <c r="AW3137" i="1"/>
  <c r="AW3997" i="1"/>
  <c r="AW3643" i="1"/>
  <c r="AW3455" i="1"/>
  <c r="AW4477" i="1"/>
  <c r="AW2097" i="1"/>
  <c r="AW4479" i="1"/>
  <c r="AW829" i="1"/>
  <c r="AW402" i="1"/>
  <c r="AW1393" i="1"/>
  <c r="AW1173" i="1"/>
  <c r="AW910" i="1"/>
  <c r="AW1152" i="1"/>
  <c r="AW813" i="1"/>
  <c r="AW1780" i="1"/>
  <c r="AW4836" i="1"/>
  <c r="AW412" i="1"/>
  <c r="AW765" i="1"/>
  <c r="AW438" i="1"/>
  <c r="AW4569" i="1"/>
  <c r="AW4821" i="1"/>
  <c r="AW803" i="1"/>
  <c r="AW4520" i="1"/>
  <c r="AW440" i="1"/>
  <c r="AW470" i="1"/>
  <c r="AW5250" i="1"/>
  <c r="AW4676" i="1"/>
  <c r="AW2396" i="1"/>
  <c r="AW2452" i="1"/>
  <c r="AW5232" i="1"/>
  <c r="AW2131" i="1"/>
  <c r="AW769" i="1"/>
  <c r="AW4088" i="1"/>
  <c r="AW1545" i="1"/>
  <c r="AW4071" i="1"/>
  <c r="AW3852" i="1"/>
  <c r="AW3662" i="1"/>
  <c r="AW825" i="1"/>
  <c r="AW1440" i="1"/>
  <c r="AW4496" i="1"/>
  <c r="AW5194" i="1"/>
  <c r="AW4779" i="1"/>
  <c r="AW1497" i="1"/>
  <c r="AW5246" i="1"/>
  <c r="AW1170" i="1"/>
  <c r="AW3759" i="1"/>
  <c r="AW5309" i="1"/>
  <c r="AW4306" i="1"/>
  <c r="AW476" i="1"/>
  <c r="AW2154" i="1"/>
  <c r="AW4613" i="1"/>
  <c r="AW4072" i="1"/>
  <c r="AW4429" i="1"/>
  <c r="AW4822" i="1"/>
  <c r="AW2107" i="1"/>
  <c r="AW4587" i="1"/>
  <c r="AW4711" i="1"/>
  <c r="AW2757" i="1"/>
  <c r="AW4441" i="1"/>
  <c r="AW394" i="1"/>
  <c r="AW1728" i="1"/>
  <c r="AW3645" i="1"/>
  <c r="AW3077" i="1"/>
  <c r="AW2809" i="1"/>
  <c r="AW3130" i="1"/>
  <c r="AW4856" i="1"/>
  <c r="AW3504" i="1"/>
  <c r="AW4132" i="1"/>
  <c r="AW4869" i="1"/>
  <c r="AW2837" i="1"/>
  <c r="AW486" i="1"/>
  <c r="AW3519" i="1"/>
  <c r="AW1817" i="1"/>
  <c r="AW2795" i="1"/>
  <c r="AW5215" i="1"/>
  <c r="AW41" i="1"/>
  <c r="AW1140" i="1"/>
  <c r="AW4833" i="1"/>
  <c r="AW4389" i="1"/>
  <c r="AW506" i="1"/>
  <c r="AW4612" i="1"/>
  <c r="AW3679" i="1"/>
  <c r="AW3863" i="1"/>
  <c r="AW3642" i="1"/>
  <c r="AW4004" i="1"/>
  <c r="AW1382" i="1"/>
  <c r="AW1154" i="1"/>
  <c r="AW71" i="1"/>
  <c r="AW54" i="1"/>
  <c r="AW4830" i="1"/>
  <c r="AW3915" i="1"/>
  <c r="AW31" i="1"/>
  <c r="AW1291" i="1"/>
  <c r="AW1761" i="1"/>
  <c r="AW2093" i="1"/>
  <c r="AW3996" i="1"/>
  <c r="AW1494" i="1"/>
  <c r="AW4430" i="1"/>
  <c r="AW2488" i="1"/>
  <c r="AW4951" i="1"/>
  <c r="AW542" i="1"/>
  <c r="AW4191" i="1"/>
  <c r="AW4284" i="1"/>
  <c r="AW4572" i="1"/>
  <c r="AW4772" i="1"/>
  <c r="AW5150" i="1"/>
  <c r="AW503" i="1"/>
  <c r="AW1150" i="1"/>
  <c r="AW2499" i="1"/>
  <c r="AW1240" i="1"/>
  <c r="AW39" i="1"/>
  <c r="AW1182" i="1"/>
  <c r="AW5062" i="1"/>
  <c r="AW2752" i="1"/>
  <c r="AW397" i="1"/>
  <c r="AW2723" i="1"/>
  <c r="AW4323" i="1"/>
  <c r="AW1176" i="1"/>
  <c r="AW4996" i="1"/>
  <c r="AW1498" i="1"/>
  <c r="AW2830" i="1"/>
  <c r="AW1174" i="1"/>
  <c r="AW2400" i="1"/>
  <c r="AW1483" i="1"/>
  <c r="AW2775" i="1"/>
  <c r="AW4273" i="1"/>
  <c r="AW2744" i="1"/>
  <c r="AW4461" i="1"/>
  <c r="AW3656" i="1"/>
  <c r="AW5103" i="1"/>
  <c r="AW4720" i="1"/>
  <c r="AW1471" i="1"/>
  <c r="AW5176" i="1"/>
  <c r="J279" i="26"/>
  <c r="K279" i="26"/>
  <c r="I279" i="26"/>
  <c r="AW2425" i="1"/>
  <c r="AW3495" i="1"/>
  <c r="AW5289" i="1"/>
  <c r="AW4180" i="1"/>
  <c r="AW1746" i="1"/>
  <c r="AW5086" i="1"/>
  <c r="AW5234" i="1"/>
  <c r="AW4737" i="1"/>
  <c r="AW4315" i="1"/>
  <c r="AW3896" i="1"/>
  <c r="AW5110" i="1"/>
  <c r="AW2496" i="1"/>
  <c r="AW1790" i="1"/>
  <c r="AW1159" i="1"/>
  <c r="AW4263" i="1"/>
  <c r="AW33" i="1"/>
  <c r="AW1035" i="1"/>
  <c r="AW1759" i="1"/>
  <c r="AW2449" i="1"/>
  <c r="AW1861" i="1"/>
  <c r="AW4314" i="1"/>
  <c r="AW4595" i="1"/>
  <c r="AW2824" i="1"/>
  <c r="AW4748" i="1"/>
  <c r="AW4649" i="1"/>
  <c r="AW1531" i="1"/>
  <c r="AW1792" i="1"/>
  <c r="AW5138" i="1"/>
  <c r="AW5266" i="1"/>
  <c r="AW4663" i="1"/>
  <c r="AW4125" i="1"/>
  <c r="AW1155" i="1"/>
  <c r="AW4590" i="1"/>
  <c r="AW5043" i="1"/>
  <c r="AW833" i="1"/>
  <c r="AW1733" i="1"/>
  <c r="AW4906" i="1"/>
  <c r="AW2986" i="1"/>
  <c r="AW2692" i="1"/>
  <c r="AW4680" i="1"/>
  <c r="AW625" i="1"/>
  <c r="AW2530" i="1"/>
  <c r="AW3195" i="1"/>
  <c r="AW5100" i="1"/>
  <c r="AW1403" i="1"/>
  <c r="AW1359" i="1"/>
  <c r="AW1408" i="1"/>
  <c r="AW927" i="1"/>
  <c r="AW1713" i="1"/>
  <c r="AW708" i="1"/>
  <c r="AW5315" i="1"/>
  <c r="AW2599" i="1"/>
  <c r="AW986" i="1"/>
  <c r="AW4692" i="1"/>
  <c r="AW5179" i="1"/>
  <c r="AW582" i="1"/>
  <c r="AW706" i="1"/>
  <c r="AW233" i="1"/>
  <c r="AW1248" i="1"/>
  <c r="AW3598" i="1"/>
  <c r="AW1271" i="1"/>
  <c r="AW983" i="1"/>
  <c r="AW1411" i="1"/>
  <c r="AW2025" i="1"/>
  <c r="AW2067" i="1"/>
  <c r="AW2332" i="1"/>
  <c r="AW2070" i="1"/>
  <c r="AW4687" i="1"/>
  <c r="AW3012" i="1"/>
  <c r="AW1080" i="1"/>
  <c r="AW1969" i="1"/>
  <c r="AW294" i="1"/>
  <c r="AW236" i="1"/>
  <c r="AW2363" i="1"/>
  <c r="AW4541" i="1"/>
  <c r="AW1377" i="1"/>
  <c r="AW2613" i="1"/>
  <c r="AW4207" i="1"/>
  <c r="AW5111" i="1"/>
  <c r="AW1005" i="1"/>
  <c r="AW4414" i="1"/>
  <c r="AW3774" i="1"/>
  <c r="AW227" i="1"/>
  <c r="AW1008" i="1"/>
  <c r="AW1083" i="1"/>
  <c r="AW2068" i="1"/>
  <c r="AW3003" i="1"/>
  <c r="AW685" i="1"/>
  <c r="AW1022" i="1"/>
  <c r="AW1392" i="1"/>
  <c r="AW1684" i="1"/>
  <c r="AW2941" i="1"/>
  <c r="AW2040" i="1"/>
  <c r="AW1362" i="1"/>
  <c r="AW3966" i="1"/>
  <c r="AW681" i="1"/>
  <c r="AW1354" i="1"/>
  <c r="AW4555" i="1"/>
  <c r="AW2348" i="1"/>
  <c r="AW262" i="1"/>
  <c r="AW1671" i="1"/>
  <c r="AW1033" i="1"/>
  <c r="AW1383" i="1"/>
  <c r="AW2865" i="1"/>
  <c r="AW5090" i="1"/>
  <c r="AW634" i="1"/>
  <c r="AW251" i="1"/>
  <c r="AW684" i="1"/>
  <c r="AW1606" i="1"/>
  <c r="AW1037" i="1"/>
  <c r="AW4224" i="1"/>
  <c r="AW2621" i="1"/>
  <c r="AW2006" i="1"/>
  <c r="AW1055" i="1"/>
  <c r="AW3039" i="1"/>
  <c r="AW2823" i="1"/>
  <c r="AW5166" i="1"/>
  <c r="AW3028" i="1"/>
  <c r="AW631" i="1"/>
  <c r="AW658" i="1"/>
  <c r="AW258" i="1"/>
  <c r="AW290" i="1"/>
  <c r="AW1378" i="1"/>
  <c r="AW502" i="1"/>
  <c r="AW2318" i="1"/>
  <c r="AW2309" i="1"/>
  <c r="AW719" i="1"/>
  <c r="AW4700" i="1"/>
  <c r="AW2707" i="1"/>
  <c r="AW2033" i="1"/>
  <c r="AW4212" i="1"/>
  <c r="AW3047" i="1"/>
  <c r="AW221" i="1"/>
  <c r="AW2057" i="1"/>
  <c r="AW3038" i="1"/>
  <c r="AW4532" i="1"/>
  <c r="AW4695" i="1"/>
  <c r="AW1038" i="1"/>
  <c r="AW2056" i="1"/>
  <c r="AW2666" i="1"/>
  <c r="AW1388" i="1"/>
  <c r="AW5143" i="1"/>
  <c r="AW890" i="1"/>
  <c r="AW688" i="1"/>
  <c r="AW837" i="1"/>
  <c r="AW709" i="1"/>
  <c r="AW4888" i="1"/>
  <c r="AW714" i="1"/>
  <c r="AW4799" i="1"/>
  <c r="AW554" i="1"/>
  <c r="AW1618" i="1"/>
  <c r="AW4400" i="1"/>
  <c r="AW1100" i="1"/>
  <c r="AW1614" i="1"/>
  <c r="AW291" i="1"/>
  <c r="AW4684" i="1"/>
  <c r="AW3301" i="1"/>
  <c r="AW1251" i="1"/>
  <c r="AW2559" i="1"/>
  <c r="AW2786" i="1"/>
  <c r="AW4398" i="1"/>
  <c r="AW226" i="1"/>
  <c r="AW864" i="1"/>
  <c r="AW5142" i="1"/>
  <c r="AW624" i="1"/>
  <c r="AW2630" i="1"/>
  <c r="AW5094" i="1"/>
  <c r="AW2702" i="1"/>
  <c r="AW2614" i="1"/>
  <c r="AW295" i="1"/>
  <c r="AW5141" i="1"/>
  <c r="AW3458" i="1"/>
  <c r="AW1056" i="1"/>
  <c r="AW4051" i="1"/>
  <c r="AW1712" i="1"/>
  <c r="AW2356" i="1"/>
  <c r="AW5181" i="1"/>
  <c r="AW2380" i="1"/>
  <c r="AW237" i="1"/>
  <c r="AW746" i="1"/>
  <c r="AW2277" i="1"/>
  <c r="AW5279" i="1"/>
  <c r="AW676" i="1"/>
  <c r="AW926" i="1"/>
  <c r="AW1678" i="1"/>
  <c r="AW1254" i="1"/>
  <c r="AW2045" i="1"/>
  <c r="AW5029" i="1"/>
  <c r="AW1522" i="1"/>
  <c r="AW665" i="1"/>
  <c r="AW1348" i="1"/>
  <c r="AW3591" i="1"/>
  <c r="AW3321" i="1"/>
  <c r="AW1017" i="1"/>
  <c r="AW4965" i="1"/>
  <c r="AW1370" i="1"/>
  <c r="AW4808" i="1"/>
  <c r="AW2514" i="1"/>
  <c r="AW3962" i="1"/>
  <c r="AW2182" i="1"/>
  <c r="AW255" i="1"/>
  <c r="AW1232" i="1"/>
  <c r="AW4167" i="1"/>
  <c r="AW2529" i="1"/>
  <c r="AW119" i="1"/>
  <c r="AW899" i="1"/>
  <c r="AW2907" i="1"/>
  <c r="AW3544" i="1"/>
  <c r="AW2617" i="1"/>
  <c r="AW2846" i="1"/>
  <c r="AW1217" i="1"/>
  <c r="AW3737" i="1"/>
  <c r="AW107" i="1"/>
  <c r="AW2532" i="1"/>
  <c r="AW505" i="1"/>
  <c r="AW4405" i="1"/>
  <c r="AW4034" i="1"/>
  <c r="AW715" i="1"/>
  <c r="AW3826" i="1"/>
  <c r="AW299" i="1"/>
  <c r="AW1988" i="1"/>
  <c r="AW4665" i="1"/>
  <c r="AW1089" i="1"/>
  <c r="AW3048" i="1"/>
  <c r="AW1002" i="1"/>
  <c r="AW248" i="1"/>
  <c r="AW1066" i="1"/>
  <c r="AW1948" i="1"/>
  <c r="AW2325" i="1"/>
  <c r="AW2635" i="1"/>
  <c r="AW602" i="1"/>
  <c r="AW598" i="1"/>
  <c r="AW3041" i="1"/>
  <c r="AW4225" i="1"/>
  <c r="AW651" i="1"/>
  <c r="AW668" i="1"/>
  <c r="AW2261" i="1"/>
  <c r="AW2197" i="1"/>
  <c r="AW1208" i="1"/>
  <c r="AW3489" i="1"/>
  <c r="AW2940" i="1"/>
  <c r="AW5049" i="1"/>
  <c r="AW3854" i="1"/>
  <c r="AW812" i="1"/>
  <c r="AW1273" i="1"/>
  <c r="AW1104" i="1"/>
  <c r="AW2244" i="1"/>
  <c r="AW717" i="1"/>
  <c r="AW3043" i="1"/>
  <c r="AW4040" i="1"/>
  <c r="AW2668" i="1"/>
  <c r="AW4077" i="1"/>
  <c r="AW1677" i="1"/>
  <c r="AW2527" i="1"/>
  <c r="AW574" i="1"/>
  <c r="AW5096" i="1"/>
  <c r="AW1574" i="1"/>
  <c r="AW1329" i="1"/>
  <c r="AW2917" i="1"/>
  <c r="AW652" i="1"/>
  <c r="AW147" i="1"/>
  <c r="AW3017" i="1"/>
  <c r="AW4893" i="1"/>
  <c r="AW1049" i="1"/>
  <c r="AW2642" i="1"/>
  <c r="AW4972" i="1"/>
  <c r="AW133" i="1"/>
  <c r="AW3794" i="1"/>
  <c r="AW4009" i="1"/>
  <c r="AW2537" i="1"/>
  <c r="AW162" i="1"/>
  <c r="AW569" i="1"/>
  <c r="AW2564" i="1"/>
  <c r="AW3804" i="1"/>
  <c r="AW1320" i="1"/>
  <c r="AW1061" i="1"/>
  <c r="AW222" i="1"/>
  <c r="AW3117" i="1"/>
  <c r="AW504" i="1"/>
  <c r="AW1767" i="1"/>
  <c r="AW2248" i="1"/>
  <c r="AW3215" i="1"/>
  <c r="AW4937" i="1"/>
  <c r="AW509" i="1"/>
  <c r="AW4874" i="1"/>
  <c r="AW3971" i="1"/>
  <c r="AW587" i="1"/>
  <c r="AW4664" i="1"/>
  <c r="AW5085" i="1"/>
  <c r="AW5168" i="1"/>
  <c r="AW992" i="1"/>
  <c r="AW1839" i="1"/>
  <c r="AW551" i="1"/>
  <c r="AW3197" i="1"/>
  <c r="AW1851" i="1"/>
  <c r="AW1865" i="1"/>
  <c r="AW2503" i="1"/>
  <c r="AW4658" i="1"/>
  <c r="AW2376" i="1"/>
  <c r="AW3054" i="1"/>
  <c r="AW1004" i="1"/>
  <c r="AW3825" i="1"/>
  <c r="AW1657" i="1"/>
  <c r="AW680" i="1"/>
  <c r="AW3583" i="1"/>
  <c r="AW3001" i="1"/>
  <c r="AW4222" i="1"/>
  <c r="AW1358" i="1"/>
  <c r="AW230" i="1"/>
  <c r="AW1696" i="1"/>
  <c r="AW2046" i="1"/>
  <c r="AW3327" i="1"/>
  <c r="AW1703" i="1"/>
  <c r="AW1395" i="1"/>
  <c r="AW967" i="1"/>
  <c r="AW1014" i="1"/>
  <c r="AW874" i="1"/>
  <c r="AW1685" i="1"/>
  <c r="AW4667" i="1"/>
  <c r="AW2861" i="1"/>
  <c r="AW891" i="1"/>
  <c r="AW1067" i="1"/>
  <c r="AW1843" i="1"/>
  <c r="AW2328" i="1"/>
  <c r="AW3074" i="1"/>
  <c r="AW1256" i="1"/>
  <c r="AW5021" i="1"/>
  <c r="AW5077" i="1"/>
  <c r="AW648" i="1"/>
  <c r="AW511" i="1"/>
  <c r="AW1572" i="1"/>
  <c r="AW300" i="1"/>
  <c r="AW2063" i="1"/>
  <c r="AW4210" i="1"/>
  <c r="AW1102" i="1"/>
  <c r="AW517" i="1"/>
  <c r="AW249" i="1"/>
  <c r="AW2610" i="1"/>
  <c r="AW1356" i="1"/>
  <c r="AW2048" i="1"/>
  <c r="AW5238" i="1"/>
  <c r="AW1046" i="1"/>
  <c r="AW1479" i="1"/>
  <c r="AW1397" i="1"/>
  <c r="AW4795" i="1"/>
  <c r="AW2032" i="1"/>
  <c r="AW1057" i="1"/>
  <c r="AW924" i="1"/>
  <c r="AW1304" i="1"/>
  <c r="AW3800" i="1"/>
  <c r="AW1065" i="1"/>
  <c r="AW2387" i="1"/>
  <c r="AW2259" i="1"/>
  <c r="AW518" i="1"/>
  <c r="AW2374" i="1"/>
  <c r="AW2597" i="1"/>
  <c r="AW4173" i="1"/>
  <c r="AW815" i="1"/>
  <c r="AW2845" i="1"/>
  <c r="AW2202" i="1"/>
  <c r="AW4750" i="1"/>
  <c r="AW2717" i="1"/>
  <c r="AW5267" i="1"/>
  <c r="AW3198" i="1"/>
  <c r="AW499" i="1"/>
  <c r="AW700" i="1"/>
  <c r="AW4952" i="1"/>
  <c r="AW1855" i="1"/>
  <c r="AW4961" i="1"/>
  <c r="AW2887" i="1"/>
  <c r="AW4949" i="1"/>
  <c r="AW1548" i="1"/>
  <c r="AW2716" i="1"/>
  <c r="AW530" i="1"/>
  <c r="AW2240" i="1"/>
  <c r="AW508" i="1"/>
  <c r="AW173" i="1"/>
  <c r="AW298" i="1"/>
  <c r="AW3559" i="1"/>
  <c r="AW560" i="1"/>
  <c r="AW2340" i="1"/>
  <c r="AW2079" i="1"/>
  <c r="AW4260" i="1"/>
  <c r="AW3497" i="1"/>
  <c r="AW178" i="1"/>
  <c r="AW4891" i="1"/>
  <c r="AW3585" i="1"/>
  <c r="AW1407" i="1"/>
  <c r="AW1091" i="1"/>
  <c r="AW3616" i="1"/>
  <c r="AW1028" i="1"/>
  <c r="AW2397" i="1"/>
  <c r="AW2987" i="1"/>
  <c r="AW650" i="1"/>
  <c r="AW2007" i="1"/>
  <c r="AW2039" i="1"/>
  <c r="AW2976" i="1"/>
  <c r="AW1706" i="1"/>
  <c r="AW194" i="1"/>
  <c r="AW565" i="1"/>
  <c r="AW1662" i="1"/>
  <c r="AW5033" i="1"/>
  <c r="AW4296" i="1"/>
  <c r="AW830" i="1"/>
  <c r="AW3131" i="1"/>
  <c r="AW2196" i="1"/>
  <c r="AW3510" i="1"/>
  <c r="AW1231" i="1"/>
  <c r="AW3229" i="1"/>
  <c r="AW3755" i="1"/>
  <c r="AW2632" i="1"/>
  <c r="AW2674" i="1"/>
  <c r="AW1900" i="1"/>
  <c r="AW3515" i="1"/>
  <c r="AW2896" i="1"/>
  <c r="AW4413" i="1"/>
  <c r="AW5180" i="1"/>
  <c r="AW642" i="1"/>
  <c r="AW3924" i="1"/>
  <c r="AW3674" i="1"/>
  <c r="AW3430" i="1"/>
  <c r="AW3886" i="1"/>
  <c r="AW1410" i="1"/>
  <c r="AW4026" i="1"/>
  <c r="AW1391" i="1"/>
  <c r="AW3981" i="1"/>
  <c r="AW52" i="1"/>
  <c r="AW5068" i="1"/>
  <c r="AW1226" i="1"/>
  <c r="AW2990" i="1"/>
  <c r="AW3564" i="1"/>
  <c r="AW4169" i="1"/>
  <c r="AW3747" i="1"/>
  <c r="AW1729" i="1"/>
  <c r="AW4653" i="1"/>
  <c r="AW264" i="1"/>
  <c r="AW2253" i="1"/>
  <c r="I25" i="44"/>
  <c r="AW2075" i="1"/>
  <c r="AW3191" i="1"/>
  <c r="AW4723" i="1"/>
  <c r="AW4268" i="1"/>
  <c r="AW4955" i="1"/>
  <c r="AW4578" i="1"/>
  <c r="AW5268" i="1"/>
  <c r="AW3619" i="1"/>
  <c r="AW4226" i="1"/>
  <c r="AW2065" i="1"/>
  <c r="AW4247" i="1"/>
  <c r="AW1255" i="1"/>
  <c r="AW507" i="1"/>
  <c r="AW1938" i="1"/>
  <c r="AW4309" i="1"/>
  <c r="AW2768" i="1"/>
  <c r="AW1653" i="1"/>
  <c r="AW4362" i="1"/>
  <c r="AW2859" i="1"/>
  <c r="AW5257" i="1"/>
  <c r="AW4316" i="1"/>
  <c r="AW1439" i="1"/>
  <c r="AW4237" i="1"/>
  <c r="AW4109" i="1"/>
  <c r="AW4629" i="1"/>
  <c r="AW4898" i="1"/>
  <c r="AW5079" i="1"/>
  <c r="AW2659" i="1"/>
  <c r="AW826" i="1"/>
  <c r="AW2636" i="1"/>
  <c r="AW972" i="1"/>
  <c r="AW2590" i="1"/>
  <c r="AW4022" i="1"/>
  <c r="AW2855" i="1"/>
  <c r="AW2620" i="1"/>
  <c r="AW4181" i="1"/>
  <c r="AW2690" i="1"/>
  <c r="AW1945" i="1"/>
  <c r="AW2521" i="1"/>
  <c r="AW4473" i="1"/>
  <c r="AW2526" i="1"/>
  <c r="AW396" i="1"/>
  <c r="AW204" i="1"/>
  <c r="AW4372" i="1"/>
  <c r="AW5296" i="1"/>
  <c r="AW4114" i="1"/>
  <c r="AW5254" i="1"/>
  <c r="AW4327" i="1"/>
  <c r="AW44" i="1"/>
  <c r="AW3500" i="1"/>
  <c r="AW2359" i="1"/>
  <c r="AW957" i="1"/>
  <c r="AW871" i="1"/>
  <c r="AW2918" i="1"/>
  <c r="AW1907" i="1"/>
  <c r="AW1922" i="1"/>
  <c r="AW448" i="1"/>
  <c r="AW4134" i="1"/>
  <c r="AW3822" i="1"/>
  <c r="AW235" i="1"/>
  <c r="AW3000" i="1"/>
  <c r="AW2160" i="1"/>
  <c r="AW4103" i="1"/>
  <c r="AW1452" i="1"/>
  <c r="AW5025" i="1"/>
  <c r="AW5128" i="1"/>
  <c r="AW4140" i="1"/>
  <c r="AW2038" i="1"/>
  <c r="AW1842" i="1"/>
  <c r="AW4417" i="1"/>
  <c r="AW5144" i="1"/>
  <c r="AW880" i="1"/>
  <c r="AW4825" i="1"/>
  <c r="AW514" i="1"/>
  <c r="AW3237" i="1"/>
  <c r="AW4859" i="1"/>
  <c r="AW2863" i="1"/>
  <c r="AW5187" i="1"/>
  <c r="AW3125" i="1"/>
  <c r="AW1098" i="1"/>
  <c r="AW5132" i="1"/>
  <c r="AW1346" i="1"/>
  <c r="AW3703" i="1"/>
  <c r="AW1584" i="1"/>
  <c r="AW257" i="1"/>
  <c r="AW4523" i="1"/>
  <c r="AW1101" i="1"/>
  <c r="AW4984" i="1"/>
  <c r="AW2444" i="1"/>
  <c r="AW1434" i="1"/>
  <c r="AW4310" i="1"/>
  <c r="AW1480" i="1"/>
  <c r="AW3135" i="1"/>
  <c r="AW4580" i="1"/>
  <c r="AW4048" i="1"/>
  <c r="AW269" i="1"/>
  <c r="AW270" i="1"/>
  <c r="AW2448" i="1"/>
  <c r="AW172" i="1"/>
  <c r="AW1223" i="1"/>
  <c r="AW1812" i="1"/>
  <c r="AW4922" i="1"/>
  <c r="AW4903" i="1"/>
  <c r="AW3931" i="1"/>
  <c r="AW1451" i="1"/>
  <c r="AW2629" i="1"/>
  <c r="AW2703" i="1"/>
  <c r="AW3697" i="1"/>
  <c r="AW2615" i="1"/>
  <c r="AW2561" i="1"/>
  <c r="AW1398" i="1"/>
  <c r="AW4857" i="1"/>
  <c r="AW2624" i="1"/>
  <c r="AW456" i="1"/>
  <c r="AW3614" i="1"/>
  <c r="AW595" i="1"/>
  <c r="AW3963" i="1"/>
  <c r="AW275" i="1"/>
  <c r="AW2360" i="1"/>
  <c r="AW4209" i="1"/>
  <c r="AW5034" i="1"/>
  <c r="AW1072" i="1"/>
  <c r="AW2113" i="1"/>
  <c r="AW2492" i="1"/>
  <c r="AW1210" i="1"/>
  <c r="AW2683" i="1"/>
  <c r="AW2881" i="1"/>
  <c r="AW2441" i="1"/>
  <c r="AW1687" i="1"/>
  <c r="AW1702" i="1"/>
  <c r="AW4933" i="1"/>
  <c r="AW772" i="1"/>
  <c r="AW4650" i="1"/>
  <c r="AW2672" i="1"/>
  <c r="AW2354" i="1"/>
  <c r="AW301" i="1"/>
  <c r="AW1076" i="1"/>
  <c r="AW870" i="1"/>
  <c r="AW4411" i="1"/>
  <c r="AW4012" i="1"/>
  <c r="AW2052" i="1"/>
  <c r="AW2373" i="1"/>
  <c r="AW1093" i="1"/>
  <c r="AW2347" i="1"/>
  <c r="AW2337" i="1"/>
  <c r="AW970" i="1"/>
  <c r="AW1132" i="1"/>
  <c r="AW2486" i="1"/>
  <c r="AW4648" i="1"/>
  <c r="AW1638" i="1"/>
  <c r="AW4030" i="1"/>
  <c r="AW960" i="1"/>
  <c r="AW4006" i="1"/>
  <c r="AW2055" i="1"/>
  <c r="AW4776" i="1"/>
  <c r="AW5211" i="1"/>
  <c r="AW682" i="1"/>
  <c r="AW1475" i="1"/>
  <c r="AW3322" i="1"/>
  <c r="AW1087" i="1"/>
  <c r="AW4146" i="1"/>
  <c r="AW5311" i="1"/>
  <c r="AW4493" i="1"/>
  <c r="AW177" i="1"/>
  <c r="AW4049" i="1"/>
  <c r="AW3791" i="1"/>
  <c r="AW916" i="1"/>
  <c r="AW5177" i="1"/>
  <c r="AW461" i="1"/>
  <c r="AW3354" i="1"/>
  <c r="AW1156" i="1"/>
  <c r="AW232" i="1"/>
  <c r="AW4420" i="1"/>
  <c r="AW1762" i="1"/>
  <c r="AW4304" i="1"/>
  <c r="AW4890" i="1"/>
  <c r="AW1966" i="1"/>
  <c r="AW1330" i="1"/>
  <c r="AW839" i="1"/>
  <c r="AW2220" i="1"/>
  <c r="AW5226" i="1"/>
  <c r="AW2929" i="1"/>
  <c r="AW1983" i="1"/>
  <c r="AW2313" i="1"/>
  <c r="AW621" i="1"/>
  <c r="AW189" i="1"/>
  <c r="AW5112" i="1"/>
  <c r="AW2022" i="1"/>
  <c r="AW1996" i="1"/>
  <c r="AW705" i="1"/>
  <c r="AW273" i="1"/>
  <c r="AW4915" i="1"/>
  <c r="AW4121" i="1"/>
  <c r="AW4057" i="1"/>
  <c r="AW2305" i="1"/>
  <c r="AW4024" i="1"/>
  <c r="AW304" i="1"/>
  <c r="AW2349" i="1"/>
  <c r="AW4741" i="1"/>
  <c r="AW2662" i="1"/>
  <c r="AW1203" i="1"/>
  <c r="AW1830" i="1"/>
  <c r="AW4390" i="1"/>
  <c r="AW459" i="1"/>
  <c r="AW1995" i="1"/>
  <c r="AW605" i="1"/>
  <c r="AW1032" i="1"/>
  <c r="AW3050" i="1"/>
  <c r="AW277" i="1"/>
  <c r="AW2913" i="1"/>
  <c r="AW2192" i="1"/>
  <c r="AW2770" i="1"/>
  <c r="AW615" i="1"/>
  <c r="AW4698" i="1"/>
  <c r="AW292" i="1"/>
  <c r="AW4350" i="1"/>
  <c r="AW3968" i="1"/>
  <c r="AW1863" i="1"/>
  <c r="AW2162" i="1"/>
  <c r="AW3535" i="1"/>
  <c r="AW3405" i="1"/>
  <c r="AW1324" i="1"/>
  <c r="AW2330" i="1"/>
  <c r="AW1695" i="1"/>
  <c r="AW2351" i="1"/>
  <c r="AW1321" i="1"/>
  <c r="AW1401" i="1"/>
  <c r="AW1092" i="1"/>
  <c r="AW707" i="1"/>
  <c r="AW971" i="1"/>
  <c r="AW2587" i="1"/>
  <c r="AW5208" i="1"/>
  <c r="AW1571" i="1"/>
  <c r="AW3989" i="1"/>
  <c r="AW2628" i="1"/>
  <c r="AW2808" i="1"/>
  <c r="AW3750" i="1"/>
  <c r="AW4147" i="1"/>
  <c r="AW1871" i="1"/>
  <c r="AW4565" i="1"/>
  <c r="AW4540" i="1"/>
  <c r="AW1993" i="1"/>
  <c r="AW3817" i="1"/>
  <c r="AW1987" i="1"/>
  <c r="AW616" i="1"/>
  <c r="AW5102" i="1"/>
  <c r="AW3556" i="1"/>
  <c r="AW110" i="1"/>
  <c r="AW2456" i="1"/>
  <c r="AW2088" i="1"/>
  <c r="AW3555" i="1"/>
  <c r="AW686" i="1"/>
  <c r="AW4934" i="1"/>
  <c r="AW764" i="1"/>
  <c r="AW3806" i="1"/>
  <c r="AW961" i="1"/>
  <c r="AW1910" i="1"/>
  <c r="AW3732" i="1"/>
  <c r="AW4545" i="1"/>
  <c r="AW1443" i="1"/>
  <c r="AW991" i="1"/>
  <c r="AW4571" i="1"/>
  <c r="AW4594" i="1"/>
  <c r="AW3901" i="1"/>
  <c r="AW1013" i="1"/>
  <c r="AW851" i="1"/>
  <c r="AW5020" i="1"/>
  <c r="AW836" i="1"/>
  <c r="AW1428" i="1"/>
  <c r="AW2061" i="1"/>
  <c r="AW3861" i="1"/>
  <c r="AW1651" i="1"/>
  <c r="AW697" i="1"/>
  <c r="AW1637" i="1"/>
  <c r="AW4668" i="1"/>
  <c r="AW2012" i="1"/>
  <c r="AW693" i="1"/>
  <c r="AW1646" i="1"/>
  <c r="AW4221" i="1"/>
  <c r="AW5288" i="1"/>
  <c r="AW4042" i="1"/>
  <c r="AW4422" i="1"/>
  <c r="AW2720" i="1"/>
  <c r="AW3865" i="1"/>
  <c r="AW1732" i="1"/>
  <c r="AW13" i="1"/>
  <c r="AW760" i="1"/>
  <c r="AW2727" i="1"/>
  <c r="AW3872" i="1"/>
  <c r="AW5073" i="1"/>
  <c r="AW4824" i="1"/>
  <c r="AW2398" i="1"/>
  <c r="AW2402" i="1"/>
  <c r="AW1286" i="1"/>
  <c r="AW1963" i="1"/>
  <c r="AW1958" i="1"/>
  <c r="AW964" i="1"/>
  <c r="AW475" i="1"/>
  <c r="AW188" i="1"/>
  <c r="AW193" i="1"/>
  <c r="AW3151" i="1"/>
  <c r="AW1094" i="1"/>
  <c r="AW1043" i="1"/>
  <c r="AW5114" i="1"/>
  <c r="AW757" i="1"/>
  <c r="AW1833" i="1"/>
  <c r="AW1406" i="1"/>
  <c r="AW5027" i="1"/>
  <c r="AW4039" i="1"/>
  <c r="AW4356" i="1"/>
  <c r="AW2569" i="1"/>
  <c r="AW4941" i="1"/>
  <c r="AW1501" i="1"/>
  <c r="AW4916" i="1"/>
  <c r="AW4699" i="1"/>
  <c r="AW1337" i="1"/>
  <c r="AW5301" i="1"/>
  <c r="AW244" i="1"/>
  <c r="AW973" i="1"/>
  <c r="AW2895" i="1"/>
  <c r="AW895" i="1"/>
  <c r="AW4082" i="1"/>
  <c r="AW4141" i="1"/>
  <c r="AW3469" i="1"/>
  <c r="AW2345" i="1"/>
  <c r="AW1757" i="1"/>
  <c r="AW1053" i="1"/>
  <c r="AW4423" i="1"/>
  <c r="AW393" i="1"/>
  <c r="AW3194" i="1"/>
  <c r="AW469" i="1"/>
  <c r="AW776" i="1"/>
  <c r="AW4460" i="1"/>
  <c r="AW247" i="1"/>
  <c r="AW660" i="1"/>
  <c r="AW4694" i="1"/>
  <c r="AW3617" i="1"/>
  <c r="AW2053" i="1"/>
  <c r="AW5300" i="1"/>
  <c r="AW1959" i="1"/>
  <c r="AW5302" i="1"/>
  <c r="AW5126" i="1"/>
  <c r="AW4255" i="1"/>
  <c r="AW5022" i="1"/>
  <c r="AW4153" i="1"/>
  <c r="AW4973" i="1"/>
  <c r="AW3868" i="1"/>
  <c r="AW3775" i="1"/>
  <c r="AW5153" i="1"/>
  <c r="AW4014" i="1"/>
  <c r="AW2732" i="1"/>
  <c r="AW4230" i="1"/>
  <c r="AW1040" i="1"/>
  <c r="AW5233" i="1"/>
  <c r="AW5172" i="1"/>
  <c r="AW2465" i="1"/>
  <c r="AW1390" i="1"/>
  <c r="AW5139" i="1"/>
  <c r="AW3855" i="1"/>
  <c r="AW1654" i="1"/>
  <c r="AW213" i="1"/>
  <c r="AW1747" i="1"/>
  <c r="AW4487" i="1"/>
  <c r="AW567" i="1"/>
  <c r="AW1058" i="1"/>
  <c r="AW4431" i="1"/>
  <c r="AW66" i="1"/>
  <c r="AW3796" i="1"/>
  <c r="AW90" i="1"/>
  <c r="AW388" i="1"/>
  <c r="AW2470" i="1"/>
  <c r="AW4289" i="1"/>
  <c r="AW463" i="1"/>
  <c r="AW3143" i="1"/>
  <c r="AW610" i="1"/>
  <c r="AW3009" i="1"/>
  <c r="AW3871" i="1"/>
  <c r="AW496" i="1"/>
  <c r="AW1146" i="1"/>
  <c r="AW2121" i="1"/>
  <c r="AW1727" i="1"/>
  <c r="AW663" i="1"/>
  <c r="AW364" i="1"/>
  <c r="AW282" i="1"/>
  <c r="AW1665" i="1"/>
  <c r="AW266" i="1"/>
  <c r="AW2985" i="1"/>
  <c r="AW633" i="1"/>
  <c r="AW3065" i="1"/>
  <c r="AW2399" i="1"/>
  <c r="AW3580" i="1"/>
  <c r="AW4977" i="1"/>
  <c r="AW4702" i="1"/>
  <c r="AW3869" i="1"/>
  <c r="AW5108" i="1"/>
  <c r="AW2409" i="1"/>
  <c r="AW1807" i="1"/>
  <c r="AW4675" i="1"/>
  <c r="AW3849" i="1"/>
  <c r="AW3648" i="1"/>
  <c r="AW2669" i="1"/>
  <c r="AW199" i="1"/>
  <c r="AW1015" i="1"/>
  <c r="AW1366" i="1"/>
  <c r="AW1991" i="1"/>
  <c r="AW3949" i="1"/>
  <c r="AW2517" i="1"/>
  <c r="AW267" i="1"/>
  <c r="AW1787" i="1"/>
  <c r="AW1344" i="1"/>
  <c r="AW218" i="1"/>
  <c r="AW3532" i="1"/>
  <c r="AW250" i="1"/>
  <c r="AW2018" i="1"/>
  <c r="AW1659" i="1"/>
  <c r="AW3797" i="1"/>
  <c r="AW477" i="1"/>
  <c r="AW1950" i="1"/>
  <c r="AW2021" i="1"/>
  <c r="AW1023" i="1"/>
  <c r="AW3325" i="1"/>
  <c r="AW4382" i="1"/>
  <c r="AW3201" i="1"/>
  <c r="AW2658" i="1"/>
  <c r="AW657" i="1"/>
  <c r="AW4968" i="1"/>
  <c r="AW5206" i="1"/>
  <c r="AW191" i="1"/>
  <c r="AW1402" i="1"/>
  <c r="AW1084" i="1"/>
  <c r="AW3088" i="1"/>
  <c r="AW1658" i="1"/>
  <c r="AW3733" i="1"/>
  <c r="AW5119" i="1"/>
  <c r="AW581" i="1"/>
  <c r="AW3481" i="1"/>
  <c r="AW2415" i="1"/>
  <c r="AW1405" i="1"/>
  <c r="AW1710" i="1"/>
  <c r="AW1103" i="1"/>
  <c r="AW718" i="1"/>
  <c r="AW1711" i="1"/>
  <c r="AW3838" i="1"/>
  <c r="AW1709" i="1"/>
  <c r="AW303" i="1"/>
  <c r="AW1064" i="1"/>
  <c r="AW1019" i="1"/>
  <c r="AW1404" i="1"/>
  <c r="AW2071" i="1"/>
  <c r="AW2637" i="1"/>
  <c r="AW3268" i="1"/>
  <c r="AW180" i="1"/>
  <c r="AW623" i="1"/>
  <c r="AW4801" i="1"/>
  <c r="AW2382" i="1"/>
  <c r="AW2069" i="1"/>
  <c r="AW1096" i="1"/>
  <c r="AW4552" i="1"/>
  <c r="AW2066" i="1"/>
  <c r="AW940" i="1"/>
  <c r="AW989" i="1"/>
  <c r="AW1901" i="1"/>
  <c r="AW1779" i="1"/>
  <c r="AW219" i="1"/>
  <c r="AW1686" i="1"/>
  <c r="AW1385" i="1"/>
  <c r="AW4501" i="1"/>
  <c r="AW1285" i="1"/>
  <c r="AW3941" i="1"/>
  <c r="AW4628" i="1"/>
  <c r="AW5192" i="1"/>
  <c r="AW5202" i="1"/>
  <c r="AW212" i="1"/>
  <c r="AW135" i="1"/>
  <c r="AW1929" i="1"/>
  <c r="AW1661" i="1"/>
  <c r="AW1541" i="1"/>
  <c r="AW5200" i="1"/>
  <c r="AW4591" i="1"/>
  <c r="AW1282" i="1"/>
  <c r="AW5156" i="1"/>
  <c r="AW2686" i="1"/>
  <c r="AW2955" i="1"/>
  <c r="AW3773" i="1"/>
  <c r="AW1445" i="1"/>
  <c r="AW5244" i="1"/>
  <c r="AW197" i="1"/>
  <c r="AW2584" i="1"/>
  <c r="AW2170" i="1"/>
  <c r="AW570" i="1"/>
  <c r="AW3739" i="1"/>
  <c r="I19" i="44"/>
  <c r="AW4860" i="1"/>
  <c r="AW1974" i="1"/>
  <c r="AW3789" i="1"/>
  <c r="AW4452" i="1"/>
  <c r="AW1335" i="1"/>
  <c r="AW4560" i="1"/>
  <c r="AW4689" i="1"/>
  <c r="AW2897" i="1"/>
  <c r="AW153" i="1"/>
  <c r="AW852" i="1"/>
  <c r="AW1852" i="1"/>
  <c r="AW2126" i="1"/>
  <c r="AW2724" i="1"/>
  <c r="AW823" i="1"/>
  <c r="AW4586" i="1"/>
  <c r="AW5115" i="1"/>
  <c r="AW170" i="1"/>
  <c r="AW701" i="1"/>
  <c r="AW4133" i="1"/>
  <c r="AW1667" i="1"/>
  <c r="AW640" i="1"/>
  <c r="AW4033" i="1"/>
  <c r="AW601" i="1"/>
  <c r="AW1127" i="1"/>
  <c r="AW2169" i="1"/>
  <c r="AW3344" i="1"/>
  <c r="AW1041" i="1"/>
  <c r="AW1693" i="1"/>
  <c r="AW5087" i="1"/>
  <c r="AW4714" i="1"/>
  <c r="AW287" i="1"/>
  <c r="AW1372" i="1"/>
  <c r="AW1071" i="1"/>
  <c r="AW2377" i="1"/>
  <c r="AW1052" i="1"/>
  <c r="AW3921" i="1"/>
  <c r="AW4160" i="1"/>
  <c r="AW2730" i="1"/>
  <c r="AW144" i="1"/>
  <c r="AW4887" i="1"/>
  <c r="AW592" i="1"/>
  <c r="AW3566" i="1"/>
  <c r="AW3330" i="1"/>
  <c r="AW1670" i="1"/>
  <c r="AW920" i="1"/>
  <c r="AW2612" i="1"/>
  <c r="AW3764" i="1"/>
  <c r="AW1031" i="1"/>
  <c r="AW545" i="1"/>
  <c r="AW3599" i="1"/>
  <c r="AW1303" i="1"/>
  <c r="AW3975" i="1"/>
  <c r="AW4008" i="1"/>
  <c r="AW5193" i="1"/>
  <c r="AW2801" i="1"/>
  <c r="AW2245" i="1"/>
  <c r="AW1079" i="1"/>
  <c r="AW3638" i="1"/>
  <c r="AW4818" i="1"/>
  <c r="AW2370" i="1"/>
  <c r="AW3063" i="1"/>
  <c r="AW5038" i="1"/>
  <c r="AW1316" i="1"/>
  <c r="AW1074" i="1"/>
  <c r="AW2043" i="1"/>
  <c r="AW4388" i="1"/>
  <c r="AW1705" i="1"/>
  <c r="AW683" i="1"/>
  <c r="AW641" i="1"/>
  <c r="AW2661" i="1"/>
  <c r="AW736" i="1"/>
  <c r="AW3358" i="1"/>
  <c r="AW1086" i="1"/>
  <c r="AW2989" i="1"/>
  <c r="AW279" i="1"/>
  <c r="AW2343" i="1"/>
  <c r="AW712" i="1"/>
  <c r="AW1311" i="1"/>
  <c r="AW2699" i="1"/>
  <c r="AW2911" i="1"/>
  <c r="AW363" i="1"/>
  <c r="AW4851" i="1"/>
  <c r="AW2670" i="1"/>
  <c r="AW4110" i="1"/>
  <c r="AW4909" i="1"/>
  <c r="AW1177" i="1"/>
  <c r="AW612" i="1"/>
  <c r="AW4764" i="1"/>
  <c r="AW3306" i="1"/>
  <c r="AW1603" i="1"/>
  <c r="AW3221" i="1"/>
  <c r="AW3071" i="1"/>
  <c r="AW55" i="1"/>
  <c r="AW1312" i="1"/>
  <c r="AW1740" i="1"/>
  <c r="AW1068" i="1"/>
  <c r="AW2008" i="1"/>
  <c r="AW1984" i="1"/>
  <c r="AW2714" i="1"/>
  <c r="AW276" i="1"/>
  <c r="AW2312" i="1"/>
  <c r="AW2074" i="1"/>
  <c r="AW1704" i="1"/>
  <c r="AW1784" i="1"/>
  <c r="AW2638" i="1"/>
  <c r="AW4814" i="1"/>
  <c r="AW2315" i="1"/>
  <c r="AW1317" i="1"/>
  <c r="AW2306" i="1"/>
  <c r="AW415" i="1"/>
  <c r="AW3581" i="1"/>
  <c r="AW245" i="1"/>
  <c r="AW1333" i="1"/>
  <c r="AW181" i="1"/>
  <c r="AW1364" i="1"/>
  <c r="AW1682" i="1"/>
  <c r="AW1615" i="1"/>
  <c r="AW5190" i="1"/>
  <c r="AW1389" i="1"/>
  <c r="AW549" i="1"/>
  <c r="AW4489" i="1"/>
  <c r="AW1000" i="1"/>
  <c r="AW600" i="1"/>
  <c r="AW655" i="1"/>
  <c r="AW4402" i="1"/>
  <c r="AW1384" i="1"/>
  <c r="AW3018" i="1"/>
  <c r="AW5080" i="1"/>
  <c r="AW935" i="1"/>
  <c r="AW1042" i="1"/>
  <c r="AW4031" i="1"/>
  <c r="AW1694" i="1"/>
  <c r="AW1246" i="1"/>
  <c r="AW1664" i="1"/>
  <c r="AW4043" i="1"/>
  <c r="AW1269" i="1"/>
  <c r="AW1326" i="1"/>
  <c r="AW4365" i="1"/>
  <c r="AW2541" i="1"/>
  <c r="AW2622" i="1"/>
  <c r="AW1970" i="1"/>
  <c r="AW231" i="1"/>
  <c r="AW5048" i="1"/>
  <c r="AW156" i="1"/>
  <c r="AW5074" i="1"/>
  <c r="AW3952" i="1"/>
  <c r="AW578" i="1"/>
  <c r="AW1613" i="1"/>
  <c r="AW1881" i="1"/>
  <c r="AW2634" i="1"/>
  <c r="AW2217" i="1"/>
  <c r="AW1925" i="1"/>
  <c r="AW622" i="1"/>
  <c r="AW3085" i="1"/>
  <c r="AW229" i="1"/>
  <c r="AW3595" i="1"/>
  <c r="AW3256" i="1"/>
  <c r="AW2931" i="1"/>
  <c r="AW2694" i="1"/>
  <c r="AW296" i="1"/>
  <c r="AW4494" i="1"/>
  <c r="AW283" i="1"/>
  <c r="AW4683" i="1"/>
  <c r="AW3844" i="1"/>
  <c r="AW689" i="1"/>
  <c r="AW599" i="1"/>
  <c r="AW2010" i="1"/>
  <c r="AW1870" i="1"/>
  <c r="AW5091" i="1"/>
  <c r="AW4435" i="1"/>
  <c r="AW1692" i="1"/>
  <c r="AW5225" i="1"/>
  <c r="AW2608" i="1"/>
  <c r="AW2814" i="1"/>
  <c r="AW519" i="1"/>
  <c r="AW4885" i="1"/>
  <c r="AW2076" i="1"/>
  <c r="AW571" i="1"/>
  <c r="AW938" i="1"/>
  <c r="AW4544" i="1"/>
  <c r="AW4410" i="1"/>
  <c r="AW1663" i="1"/>
  <c r="AW1315" i="1"/>
  <c r="AW1846" i="1"/>
  <c r="AW4549" i="1"/>
  <c r="AW779" i="1"/>
  <c r="AW759" i="1"/>
  <c r="AW3834" i="1"/>
  <c r="AW550" i="1"/>
  <c r="AW677" i="1"/>
  <c r="AW4208" i="1"/>
  <c r="AW2660" i="1"/>
  <c r="AW3295" i="1"/>
  <c r="AW4932" i="1"/>
  <c r="AW4393" i="1"/>
  <c r="AW2936" i="1"/>
  <c r="AW4884" i="1"/>
  <c r="AW494" i="1"/>
  <c r="AW539" i="1"/>
  <c r="AW4396" i="1"/>
  <c r="AW4503" i="1"/>
  <c r="AW630" i="1"/>
  <c r="AW1345" i="1"/>
  <c r="L279" i="26"/>
  <c r="G279" i="26"/>
  <c r="F279" i="26"/>
  <c r="H279" i="26"/>
  <c r="AW4722" i="1"/>
  <c r="AW4963" i="1"/>
  <c r="AW1540" i="1"/>
  <c r="AW981" i="1"/>
  <c r="AW698" i="1"/>
  <c r="AW2469" i="1"/>
  <c r="AW115" i="1"/>
  <c r="AW609" i="1"/>
  <c r="AW1898" i="1"/>
  <c r="AW3850" i="1"/>
  <c r="AW4619" i="1"/>
  <c r="AW2155" i="1"/>
  <c r="AW1195" i="1"/>
  <c r="AW5262" i="1"/>
  <c r="AW4883" i="1"/>
  <c r="AW1582" i="1"/>
  <c r="AW868" i="1"/>
  <c r="AW2594" i="1"/>
  <c r="AW1115" i="1"/>
  <c r="AW40" i="1"/>
  <c r="AW978" i="1"/>
  <c r="AW2760" i="1"/>
  <c r="AW4696" i="1"/>
  <c r="AW452" i="1"/>
  <c r="AW3442" i="1"/>
  <c r="AW3912" i="1"/>
  <c r="AW1209" i="1"/>
  <c r="AW2956" i="1"/>
  <c r="AW4338" i="1"/>
  <c r="AW2428" i="1"/>
  <c r="AW4766" i="1"/>
  <c r="AW644" i="1"/>
  <c r="AW4644" i="1"/>
  <c r="AW2080" i="1"/>
  <c r="AW1455" i="1"/>
  <c r="AW1915" i="1"/>
  <c r="AW1487" i="1"/>
  <c r="AW5028" i="1"/>
  <c r="AW5135" i="1"/>
  <c r="AW5316" i="1"/>
  <c r="AW1229" i="1"/>
  <c r="AW5133" i="1"/>
  <c r="AW4530" i="1"/>
  <c r="AW4688" i="1"/>
  <c r="AW783" i="1"/>
  <c r="AW1293" i="1"/>
  <c r="AW4213" i="1"/>
  <c r="AW34" i="1"/>
  <c r="AW1020" i="1"/>
  <c r="AW4101" i="1"/>
  <c r="AW1947" i="1"/>
  <c r="AW2084" i="1"/>
  <c r="AW2236" i="1"/>
  <c r="AW5147" i="1"/>
  <c r="AW252" i="1"/>
  <c r="AW4837" i="1"/>
  <c r="AW2633" i="1"/>
  <c r="I21" i="44"/>
  <c r="AW5017" i="1"/>
  <c r="AW3116" i="1"/>
  <c r="AW4872" i="1"/>
  <c r="AW2706" i="1"/>
  <c r="AW1895" i="1"/>
  <c r="AW2691" i="1"/>
  <c r="AW1850" i="1"/>
  <c r="AW2847" i="1"/>
  <c r="AW128" i="1"/>
  <c r="AW1153" i="1"/>
  <c r="AW5249" i="1"/>
  <c r="AW3290" i="1"/>
  <c r="AW725" i="1"/>
  <c r="AW3823" i="1"/>
  <c r="AW1263" i="1"/>
  <c r="AW261" i="1"/>
  <c r="AW1396" i="1"/>
  <c r="AW3637" i="1"/>
  <c r="AW2651" i="1"/>
  <c r="AW2696" i="1"/>
  <c r="AW3133" i="1"/>
  <c r="AW479" i="1"/>
  <c r="AW5008" i="1"/>
  <c r="AW2799" i="1"/>
  <c r="AW1610" i="1"/>
  <c r="AW3425" i="1"/>
  <c r="AW3271" i="1"/>
  <c r="AW2127" i="1"/>
  <c r="AW1331" i="1"/>
  <c r="AW4593" i="1"/>
  <c r="AW1840" i="1"/>
  <c r="AW2646" i="1"/>
  <c r="AW3914" i="1"/>
  <c r="AW2790" i="1"/>
  <c r="AW2649" i="1"/>
  <c r="AW2352" i="1"/>
  <c r="AW3814" i="1"/>
  <c r="AW3066" i="1"/>
  <c r="AW3331" i="1"/>
  <c r="AW5151" i="1"/>
  <c r="AW5055" i="1"/>
  <c r="AW4138" i="1"/>
  <c r="AW5050" i="1"/>
  <c r="AW2421" i="1"/>
  <c r="AW4087" i="1"/>
  <c r="AW417" i="1"/>
  <c r="AW182" i="1"/>
  <c r="AW2130" i="1"/>
  <c r="AW2454" i="1"/>
  <c r="AW4478" i="1"/>
  <c r="AW5076" i="1"/>
  <c r="AW3467" i="1"/>
  <c r="AW2175" i="1"/>
  <c r="AW2193" i="1"/>
  <c r="AW4500" i="1"/>
  <c r="AW3779" i="1"/>
  <c r="AW81" i="1"/>
  <c r="AW1587" i="1"/>
  <c r="AW5182" i="1"/>
  <c r="AW5209" i="1"/>
  <c r="AW4446" i="1"/>
  <c r="AW5299" i="1"/>
  <c r="AW3124" i="1"/>
  <c r="AW3443" i="1"/>
  <c r="AW4266" i="1"/>
  <c r="AW2146" i="1"/>
  <c r="AW1490" i="1"/>
  <c r="AW4763" i="1"/>
  <c r="AW3173" i="1"/>
  <c r="AW3748" i="1"/>
  <c r="AW2219" i="1"/>
  <c r="AW3051" i="1"/>
  <c r="AW5058" i="1"/>
  <c r="AW3406" i="1"/>
  <c r="AW4581" i="1"/>
  <c r="AW5175" i="1"/>
  <c r="AW3655" i="1"/>
  <c r="AW942" i="1"/>
  <c r="AW1166" i="1"/>
  <c r="AW3683" i="1"/>
  <c r="AW4708" i="1"/>
  <c r="AW3933" i="1"/>
  <c r="AW5137" i="1"/>
  <c r="AW2506" i="1"/>
  <c r="AW2187" i="1"/>
  <c r="AW1543" i="1"/>
  <c r="AW1858" i="1"/>
  <c r="AW113" i="1"/>
  <c r="AW4896" i="1"/>
  <c r="AW5007" i="1"/>
  <c r="AW5293" i="1"/>
  <c r="AW2091" i="1"/>
  <c r="AW414" i="1"/>
  <c r="AW2108" i="1"/>
  <c r="AW3680" i="1"/>
  <c r="AW5278" i="1"/>
  <c r="AW1478" i="1"/>
  <c r="AW3452" i="1"/>
  <c r="AW5125" i="1"/>
  <c r="AW2476" i="1"/>
  <c r="AW4521" i="1"/>
  <c r="AW1845" i="1"/>
  <c r="AW2190" i="1"/>
  <c r="AW4805" i="1"/>
  <c r="AW4583" i="1"/>
  <c r="AW4826" i="1"/>
  <c r="AW2403" i="1"/>
  <c r="AW3870" i="1"/>
  <c r="AW3629" i="1"/>
  <c r="AW3877" i="1"/>
  <c r="AW407" i="1"/>
  <c r="AW3095" i="1"/>
  <c r="AW3664" i="1"/>
  <c r="AW2114" i="1"/>
  <c r="AW4120" i="1"/>
  <c r="AW3366" i="1"/>
  <c r="AW3726" i="1"/>
  <c r="AW466" i="1"/>
  <c r="AW4343" i="1"/>
  <c r="AW856" i="1"/>
  <c r="AW1530" i="1"/>
  <c r="AW861" i="1"/>
  <c r="AW3212" i="1"/>
  <c r="AW873" i="1"/>
  <c r="AW527" i="1"/>
  <c r="AW3526" i="1"/>
  <c r="AW2251" i="1"/>
  <c r="AW913" i="1"/>
  <c r="AW4742" i="1"/>
  <c r="AW4820" i="1"/>
  <c r="AW36" i="1"/>
  <c r="AW1518" i="1"/>
  <c r="AW3111" i="1"/>
  <c r="AW3114" i="1"/>
  <c r="AW4427" i="1"/>
  <c r="AW4513" i="1"/>
  <c r="AW2201" i="1"/>
  <c r="AW5304" i="1"/>
  <c r="AW4131" i="1"/>
  <c r="AW828" i="1"/>
  <c r="AW845" i="1"/>
  <c r="AW1211" i="1"/>
  <c r="AW1534" i="1"/>
  <c r="AW4159" i="1"/>
  <c r="AW3756" i="1"/>
  <c r="AW4995" i="1"/>
  <c r="AW4755" i="1"/>
  <c r="AW4065" i="1"/>
  <c r="AW2092" i="1"/>
  <c r="AW1456" i="1"/>
  <c r="AW750" i="1"/>
  <c r="AW2134" i="1"/>
  <c r="AW5263" i="1"/>
  <c r="AW2143" i="1"/>
  <c r="AW3702" i="1"/>
  <c r="AW3157" i="1"/>
  <c r="AW1505" i="1"/>
  <c r="AW1786" i="1"/>
  <c r="AW875" i="1"/>
  <c r="AW1537" i="1"/>
  <c r="AW5011" i="1"/>
  <c r="AW3889" i="1"/>
  <c r="AW4294" i="1"/>
  <c r="AW5314" i="1"/>
  <c r="AW2899" i="1"/>
  <c r="AW3293" i="1"/>
  <c r="AW2255" i="1"/>
  <c r="AW5242" i="1"/>
  <c r="AW4293" i="1"/>
  <c r="AW859" i="1"/>
  <c r="AW900" i="1"/>
  <c r="AW2568" i="1"/>
  <c r="AW3816" i="1"/>
  <c r="AW1666" i="1"/>
  <c r="AW956" i="1"/>
  <c r="AW217" i="1"/>
  <c r="AW5145" i="1"/>
  <c r="AW4269" i="1"/>
  <c r="AW4749" i="1"/>
  <c r="AW1523" i="1"/>
  <c r="AW104" i="1"/>
  <c r="AW4515" i="1"/>
  <c r="AW3776" i="1"/>
  <c r="AW3127" i="1"/>
  <c r="AW3694" i="1"/>
  <c r="AW4717" i="1"/>
  <c r="AW3653" i="1"/>
  <c r="AW437" i="1"/>
  <c r="AW2765" i="1"/>
  <c r="AW3686" i="1"/>
  <c r="AW1918" i="1"/>
  <c r="AW1730" i="1"/>
  <c r="D296" i="26" s="1"/>
  <c r="AW3641" i="1"/>
  <c r="AW5169" i="1"/>
  <c r="AW2407" i="1"/>
  <c r="AW410" i="1"/>
  <c r="AW2848" i="1"/>
  <c r="AW1577" i="1"/>
  <c r="AW534" i="1"/>
  <c r="AW3538" i="1"/>
  <c r="AW5218" i="1"/>
  <c r="AW4528" i="1"/>
  <c r="AW1481" i="1"/>
  <c r="AW3731" i="1"/>
  <c r="AW3985" i="1"/>
  <c r="AW3255" i="1"/>
  <c r="AW980" i="1"/>
  <c r="AW2185" i="1"/>
  <c r="AW1123" i="1"/>
  <c r="AW2826" i="1"/>
  <c r="AW1555" i="1"/>
  <c r="AW3987" i="1"/>
  <c r="AW546" i="1"/>
  <c r="AW3541" i="1"/>
  <c r="AW3560" i="1"/>
  <c r="AW844" i="1"/>
  <c r="AW4256" i="1"/>
  <c r="AW225" i="1"/>
  <c r="AW2103" i="1"/>
  <c r="AW1491" i="1"/>
  <c r="AW4272" i="1"/>
  <c r="AW1869" i="1"/>
  <c r="AW800" i="1"/>
  <c r="AW4176" i="1"/>
  <c r="AW4526" i="1"/>
  <c r="AW136" i="1"/>
  <c r="AW2970" i="1"/>
  <c r="AW3459" i="1"/>
  <c r="AW392" i="1"/>
  <c r="AW3540" i="1"/>
  <c r="AW3860" i="1"/>
  <c r="AW2431" i="1"/>
  <c r="AW2864" i="1"/>
  <c r="AW492" i="1"/>
  <c r="AW5241" i="1"/>
  <c r="AW1454" i="1"/>
  <c r="AW5275" i="1"/>
  <c r="AW1848" i="1"/>
  <c r="AW4234" i="1"/>
  <c r="AW3086" i="1"/>
  <c r="AW4448" i="1"/>
  <c r="AW3681" i="1"/>
  <c r="AW4987" i="1"/>
  <c r="AW5264" i="1"/>
  <c r="AW2085" i="1"/>
  <c r="AW4336" i="1"/>
  <c r="AW2163" i="1"/>
  <c r="AW482" i="1"/>
  <c r="AW573" i="1"/>
  <c r="AW1864" i="1"/>
  <c r="AW1245" i="1"/>
  <c r="AW2104" i="1"/>
  <c r="AW1234" i="1"/>
  <c r="AW1944" i="1"/>
  <c r="AW796" i="1"/>
  <c r="AW1499" i="1"/>
  <c r="AW4879" i="1"/>
  <c r="AW2247" i="1"/>
  <c r="AW2943" i="1"/>
  <c r="AW3036" i="1"/>
  <c r="AW596" i="1"/>
  <c r="AW413" i="1"/>
  <c r="AW4624" i="1"/>
  <c r="AW1496" i="1"/>
  <c r="AW2925" i="1"/>
  <c r="AW1097" i="1"/>
  <c r="AW2290" i="1"/>
  <c r="AW4201" i="1"/>
  <c r="AW4726" i="1"/>
  <c r="AW5065" i="1"/>
  <c r="AW2507" i="1"/>
  <c r="AW3801" i="1"/>
  <c r="AW2712" i="1"/>
  <c r="AW5261" i="1"/>
  <c r="AW4862" i="1"/>
  <c r="AW2736" i="1"/>
  <c r="AW1078" i="1"/>
  <c r="AW12" i="1"/>
  <c r="AW3967" i="1"/>
  <c r="AW1737" i="1"/>
  <c r="AW1464" i="1"/>
  <c r="AW4184" i="1"/>
  <c r="AW2977" i="1"/>
  <c r="AW5082" i="1"/>
  <c r="AW1627" i="1"/>
  <c r="AW3630" i="1"/>
  <c r="AW3673" i="1"/>
  <c r="AW4866" i="1"/>
  <c r="AW2411" i="1"/>
  <c r="AW1773" i="1"/>
  <c r="AW453" i="1"/>
  <c r="AW2199" i="1"/>
  <c r="AW4847" i="1"/>
  <c r="AW1135" i="1"/>
  <c r="AW3892" i="1"/>
  <c r="AW1772" i="1"/>
  <c r="AW799" i="1"/>
  <c r="AW4990" i="1"/>
  <c r="AW3932" i="1"/>
  <c r="AW4337" i="1"/>
  <c r="AW1204" i="1"/>
  <c r="AW4348" i="1"/>
  <c r="AW3777" i="1"/>
  <c r="AW1866" i="1"/>
  <c r="AW520" i="1"/>
  <c r="AW30" i="1"/>
  <c r="AW1511" i="1"/>
  <c r="AW186" i="1"/>
  <c r="AW4917" i="1"/>
  <c r="AW4804" i="1"/>
  <c r="AW1867" i="1"/>
  <c r="AW4157" i="1"/>
  <c r="AW1453" i="1"/>
  <c r="AW4124" i="1"/>
  <c r="AW2159" i="1"/>
  <c r="AW2525" i="1"/>
  <c r="AW1885" i="1"/>
  <c r="AW2600" i="1"/>
  <c r="AW4912" i="1"/>
  <c r="AW2475" i="1"/>
  <c r="AW4871" i="1"/>
  <c r="AW3746" i="1"/>
  <c r="AW3304" i="1"/>
  <c r="AW2566" i="1"/>
  <c r="AW4682" i="1"/>
  <c r="AW548" i="1"/>
  <c r="AW4261" i="1"/>
  <c r="AW1233" i="1"/>
  <c r="AW5213" i="1"/>
  <c r="AW5104" i="1"/>
  <c r="AW2422" i="1"/>
  <c r="AW3885" i="1"/>
  <c r="AW5071" i="1"/>
  <c r="AW3389" i="1"/>
  <c r="AW38" i="1"/>
  <c r="AW3980" i="1"/>
  <c r="AW5061" i="1"/>
  <c r="AW2951" i="1"/>
  <c r="AW2754" i="1"/>
  <c r="AW843" i="1"/>
  <c r="AW2110" i="1"/>
  <c r="AW2664" i="1"/>
  <c r="AW2946" i="1"/>
  <c r="AW2783" i="1" l="1"/>
  <c r="AW3076" i="1"/>
  <c r="AW3300" i="1"/>
  <c r="AW2453" i="1"/>
  <c r="AW3060" i="1"/>
  <c r="AW2623" i="1"/>
  <c r="AW3827" i="1"/>
  <c r="AW3275" i="1"/>
  <c r="AW4248" i="1"/>
  <c r="AW4254" i="1"/>
  <c r="AW4802" i="1"/>
  <c r="AW3163" i="1"/>
  <c r="AW3263" i="1"/>
  <c r="AW3488" i="1"/>
  <c r="AW3014" i="1"/>
  <c r="AW4785" i="1"/>
  <c r="AW5036" i="1"/>
  <c r="AW2513" i="1"/>
  <c r="AW4867" i="1"/>
  <c r="AW4056" i="1"/>
  <c r="AW3296" i="1"/>
  <c r="AW3170" i="1"/>
  <c r="AW2973" i="1"/>
  <c r="AW4931" i="1"/>
  <c r="AW659" i="1"/>
  <c r="AW3813" i="1"/>
  <c r="AW3529" i="1"/>
  <c r="AW4135" i="1"/>
  <c r="AW4484" i="1"/>
  <c r="AW3628" i="1"/>
  <c r="AW1468" i="1"/>
  <c r="AW3906" i="1"/>
  <c r="AW3427" i="1"/>
  <c r="AW2688" i="1"/>
  <c r="AW272" i="1"/>
  <c r="AW3588" i="1"/>
  <c r="AW2280" i="1"/>
  <c r="AW330" i="1"/>
  <c r="AW4567" i="1"/>
  <c r="AW3253" i="1"/>
  <c r="AW3916" i="1"/>
  <c r="AW3381" i="1"/>
  <c r="AW4601" i="1"/>
  <c r="AW3292" i="1"/>
  <c r="AW4172" i="1"/>
  <c r="AW3312" i="1"/>
  <c r="AW4170" i="1"/>
  <c r="AW3020" i="1"/>
  <c r="AW3356" i="1"/>
  <c r="AW2366" i="1"/>
  <c r="AW3832" i="1"/>
  <c r="AW4099" i="1"/>
  <c r="AW3013" i="1"/>
  <c r="AW3741" i="1"/>
  <c r="AW3166" i="1"/>
  <c r="AW3563" i="1"/>
  <c r="AW2969" i="1"/>
  <c r="AW1244" i="1"/>
  <c r="AW3034" i="1"/>
  <c r="AW3815" i="1"/>
  <c r="AW3266" i="1"/>
  <c r="AW3479" i="1"/>
  <c r="AW3073" i="1"/>
  <c r="AW4253" i="1"/>
  <c r="AW3973" i="1"/>
  <c r="AW2588" i="1"/>
  <c r="AW2889" i="1"/>
  <c r="AW3771" i="1"/>
  <c r="AW3213" i="1"/>
  <c r="AW2540" i="1"/>
  <c r="AW2183" i="1"/>
  <c r="AW3604" i="1"/>
  <c r="AW2367" i="1"/>
  <c r="AW3972" i="1"/>
  <c r="AW4349" i="1"/>
  <c r="AW3042" i="1"/>
  <c r="AW2960" i="1"/>
  <c r="AW3285" i="1"/>
  <c r="AW3492" i="1"/>
  <c r="AW3951" i="1"/>
  <c r="AW3410" i="1"/>
  <c r="AW3238" i="1"/>
  <c r="AW3477" i="1"/>
  <c r="AW4032" i="1"/>
  <c r="AW3226" i="1"/>
  <c r="AW995" i="1"/>
  <c r="AW3305" i="1"/>
  <c r="AW4179" i="1"/>
  <c r="AW597" i="1"/>
  <c r="AW4064" i="1"/>
  <c r="AW3938" i="1"/>
  <c r="AW3353" i="1"/>
  <c r="AW3403" i="1"/>
  <c r="AW3378" i="1"/>
  <c r="AW2524" i="1"/>
  <c r="AW3754" i="1"/>
  <c r="AW2626" i="1"/>
  <c r="AW3311" i="1"/>
  <c r="AW4052" i="1"/>
  <c r="AW672" i="1"/>
  <c r="AW4498" i="1"/>
  <c r="AW4217" i="1"/>
  <c r="AW4228" i="1"/>
  <c r="AW5088" i="1"/>
  <c r="AW3234" i="1"/>
  <c r="AW2942" i="1"/>
  <c r="AW3270" i="1"/>
  <c r="AW3734" i="1"/>
  <c r="AW3448" i="1"/>
  <c r="AW3345" i="1"/>
  <c r="AW3207" i="1"/>
  <c r="AW2512" i="1"/>
  <c r="AW2894" i="1"/>
  <c r="AW4118" i="1"/>
  <c r="AW3346" i="1"/>
  <c r="AW2562" i="1"/>
  <c r="AW3422" i="1"/>
  <c r="AW2426" i="1"/>
  <c r="AW3622" i="1"/>
  <c r="AW4129" i="1"/>
  <c r="AW3523" i="1"/>
  <c r="AW3153" i="1"/>
  <c r="AW3138" i="1"/>
  <c r="AW3700" i="1"/>
  <c r="AW3766" i="1"/>
  <c r="AW3164" i="1"/>
  <c r="AW4283" i="1"/>
  <c r="AW3103" i="1"/>
  <c r="AW2822" i="1"/>
  <c r="AW3139" i="1"/>
  <c r="AW4285" i="1"/>
  <c r="AW3395" i="1"/>
  <c r="AW3224" i="1"/>
  <c r="AW3465" i="1"/>
  <c r="AW3276" i="1"/>
  <c r="AW1305" i="1"/>
  <c r="AW5097" i="1"/>
  <c r="AW3502" i="1"/>
  <c r="AW4216" i="1"/>
  <c r="AW1992" i="1"/>
  <c r="AW3982" i="1"/>
  <c r="AW3024" i="1"/>
  <c r="AW1082" i="1"/>
  <c r="AW3361" i="1"/>
  <c r="AW2835" i="1"/>
  <c r="AW89" i="1"/>
  <c r="AW4426" i="1"/>
  <c r="AW3287" i="1"/>
  <c r="AW3223" i="1"/>
  <c r="AW2842" i="1"/>
  <c r="AW3364" i="1"/>
  <c r="AW966" i="1"/>
  <c r="AW4196" i="1"/>
  <c r="AW4111" i="1"/>
  <c r="AW2922" i="1"/>
  <c r="AW3792" i="1"/>
  <c r="AW2928" i="1"/>
  <c r="AW3281" i="1"/>
  <c r="AW2168" i="1"/>
  <c r="AW5412" i="1"/>
  <c r="AW4045" i="1"/>
  <c r="AW3657" i="1"/>
  <c r="AW3812" i="1"/>
  <c r="AW3494" i="1"/>
  <c r="AW4468" i="1"/>
  <c r="AW3412" i="1"/>
  <c r="AW4193" i="1"/>
  <c r="AW2933" i="1"/>
  <c r="AW3945" i="1"/>
  <c r="AW3278" i="1"/>
  <c r="AW3408" i="1"/>
  <c r="AW3782" i="1"/>
  <c r="AW1418" i="1"/>
  <c r="AW617" i="1"/>
  <c r="AW4976" i="1"/>
  <c r="AW4174" i="1"/>
  <c r="AW3082" i="1"/>
  <c r="AW4782" i="1"/>
  <c r="AW2013" i="1"/>
  <c r="AW3396" i="1"/>
  <c r="AW3379" i="1"/>
  <c r="AW3343" i="1"/>
  <c r="AW4192" i="1"/>
  <c r="AW4123" i="1"/>
  <c r="AW3363" i="1"/>
  <c r="AW1708" i="1"/>
  <c r="AW2023" i="1"/>
  <c r="AW3044" i="1"/>
  <c r="AW3369" i="1"/>
  <c r="AW3758" i="1"/>
  <c r="AW2334" i="1"/>
  <c r="AW2685" i="1"/>
  <c r="AW4223" i="1"/>
  <c r="AW979" i="1"/>
  <c r="AW3605" i="1"/>
  <c r="AW3122" i="1"/>
  <c r="AW4115" i="1"/>
  <c r="AW4861" i="1"/>
  <c r="AW2738" i="1"/>
  <c r="AW3110" i="1"/>
  <c r="AW2665" i="1"/>
  <c r="AW3976" i="1"/>
  <c r="AW2927" i="1"/>
  <c r="AW3342" i="1"/>
  <c r="AW638" i="1"/>
  <c r="AW3829" i="1"/>
  <c r="AW464" i="1"/>
  <c r="AW2687" i="1"/>
  <c r="AW4817" i="1"/>
  <c r="AW3977" i="1"/>
  <c r="AW4149" i="1"/>
  <c r="AW3760" i="1"/>
  <c r="AW3640" i="1"/>
  <c r="AW3302" i="1"/>
  <c r="AW2739" i="1"/>
  <c r="AW1352" i="1"/>
  <c r="AW3625" i="1"/>
  <c r="AW4239" i="1"/>
  <c r="AW4775" i="1"/>
  <c r="AW4792" i="1"/>
  <c r="AW3799" i="1"/>
  <c r="AW1883" i="1"/>
  <c r="AW4046" i="1"/>
  <c r="AW4151" i="1"/>
  <c r="AW3608" i="1"/>
  <c r="AW2993" i="1"/>
  <c r="AW2329" i="1"/>
  <c r="AW3016" i="1"/>
  <c r="AW3998" i="1"/>
  <c r="AW4831" i="1"/>
  <c r="AW4264" i="1"/>
  <c r="AW4344" i="1"/>
  <c r="AW3928" i="1"/>
  <c r="AW2854" i="1"/>
  <c r="AW3329" i="1"/>
  <c r="AW3049" i="1"/>
  <c r="AW3533" i="1"/>
  <c r="AW3061" i="1"/>
  <c r="AW3979" i="1"/>
  <c r="AW5026" i="1"/>
  <c r="AW3320" i="1"/>
  <c r="AW2321" i="1"/>
  <c r="AW923" i="1"/>
  <c r="AW3058" i="1"/>
  <c r="AW1088" i="1"/>
  <c r="AW3056" i="1"/>
  <c r="AW3373" i="1"/>
  <c r="AW1192" i="1"/>
  <c r="AW3372" i="1"/>
  <c r="AW362" i="1"/>
  <c r="AW4054" i="1"/>
  <c r="AW740" i="1"/>
  <c r="AW5392" i="1"/>
  <c r="AW1416" i="1"/>
  <c r="AW2393" i="1"/>
  <c r="AW2780" i="1"/>
  <c r="AW3394" i="1"/>
  <c r="AW4827" i="1"/>
  <c r="AW4246" i="1"/>
  <c r="AW4232" i="1"/>
  <c r="AW2094" i="1"/>
  <c r="AW3423" i="1"/>
  <c r="AW3128" i="1"/>
  <c r="AW4754" i="1"/>
  <c r="AW2404" i="1"/>
  <c r="AW4900" i="1"/>
  <c r="AW3665" i="1"/>
  <c r="AW3094" i="1"/>
  <c r="AW2771" i="1"/>
  <c r="AW3859" i="1"/>
  <c r="AW3880" i="1"/>
  <c r="AW4060" i="1"/>
  <c r="AW4063" i="1"/>
  <c r="AW3436" i="1"/>
  <c r="AW3118" i="1"/>
  <c r="AW3456" i="1"/>
  <c r="AW2459" i="1"/>
  <c r="AW773" i="1"/>
  <c r="AW3070" i="1"/>
  <c r="AW3460" i="1"/>
  <c r="AW4725" i="1"/>
  <c r="AW3154" i="1"/>
  <c r="AW3107" i="1"/>
  <c r="AW3129" i="1"/>
  <c r="AW3684" i="1"/>
  <c r="AW3876" i="1"/>
  <c r="AW3090" i="1"/>
  <c r="AW4901" i="1"/>
  <c r="AW3437" i="1"/>
  <c r="AW3447" i="1"/>
  <c r="AW3853" i="1"/>
  <c r="AW3067" i="1"/>
  <c r="AW4921" i="1"/>
  <c r="AW3120" i="1"/>
  <c r="AW3699" i="1"/>
  <c r="AW4774" i="1"/>
  <c r="AW4276" i="1"/>
  <c r="AW2833" i="1"/>
  <c r="AW3944" i="1"/>
  <c r="AW4083" i="1"/>
  <c r="AW4152" i="1"/>
  <c r="AW4575" i="1"/>
  <c r="AW3431" i="1"/>
  <c r="AW2778" i="1"/>
  <c r="AW3453" i="1"/>
  <c r="AW4811" i="1"/>
  <c r="AW29" i="1"/>
  <c r="AW3426" i="1"/>
  <c r="AW3072" i="1"/>
  <c r="AW4730" i="1"/>
  <c r="AW3652" i="1"/>
  <c r="AW3126" i="1"/>
  <c r="AW4339" i="1"/>
  <c r="AW4100" i="1"/>
  <c r="AW3433" i="1"/>
  <c r="AW4067" i="1"/>
  <c r="AW4823" i="1"/>
  <c r="AW3092" i="1"/>
  <c r="AW5113" i="1"/>
  <c r="AW3446" i="1"/>
  <c r="AW3920" i="1"/>
  <c r="AW4744" i="1"/>
  <c r="AW3106" i="1"/>
  <c r="AW4724" i="1"/>
  <c r="AW3454" i="1"/>
  <c r="AW2805" i="1"/>
  <c r="AW3386" i="1"/>
  <c r="AW4090" i="1"/>
  <c r="AW1765" i="1"/>
  <c r="AW3142" i="1"/>
  <c r="AW3486" i="1"/>
  <c r="AW3413" i="1"/>
  <c r="AW3661" i="1"/>
  <c r="AW4719" i="1"/>
  <c r="AW4709" i="1"/>
  <c r="AW3939" i="1"/>
  <c r="AW3399" i="1"/>
  <c r="AW3439" i="1"/>
  <c r="AW3136" i="1"/>
  <c r="AW4280" i="1"/>
  <c r="AW4235" i="1"/>
  <c r="AW3937" i="1"/>
  <c r="AW3145" i="1"/>
  <c r="AW3480" i="1"/>
  <c r="AW2474" i="1"/>
  <c r="AW3858" i="1"/>
  <c r="AW4098" i="1"/>
  <c r="AW3462" i="1"/>
  <c r="AW2763" i="1"/>
  <c r="AW4251" i="1"/>
  <c r="AW3434" i="1"/>
  <c r="AW4756" i="1"/>
  <c r="AW3021" i="1"/>
  <c r="AW2408" i="1"/>
  <c r="AW4092" i="1"/>
  <c r="AW2779" i="1"/>
  <c r="AW2974" i="1"/>
  <c r="AW3172" i="1"/>
  <c r="AW3438" i="1"/>
  <c r="AW3704" i="1"/>
  <c r="AW4324" i="1"/>
  <c r="AW4778" i="1"/>
  <c r="AW3947" i="1"/>
  <c r="AW3463" i="1"/>
  <c r="AW4252" i="1"/>
  <c r="AW4144" i="1"/>
  <c r="AW4068" i="1"/>
  <c r="AW3078" i="1"/>
  <c r="AW4059" i="1"/>
  <c r="AW3148" i="1"/>
  <c r="AW1070" i="1"/>
  <c r="AW3763" i="1"/>
  <c r="AW2293" i="1"/>
  <c r="AW4467" i="1"/>
  <c r="AW3214" i="1"/>
  <c r="AW3279" i="1"/>
  <c r="AW3104" i="1"/>
  <c r="AW3262" i="1"/>
  <c r="AW1218" i="1"/>
  <c r="AW3961" i="1"/>
  <c r="AW3534" i="1"/>
  <c r="AW3391" i="1"/>
  <c r="AW3350" i="1"/>
  <c r="AW4219" i="1"/>
  <c r="AW824" i="1"/>
  <c r="AW3189" i="1"/>
  <c r="AW3200" i="1"/>
  <c r="AW1130" i="1"/>
  <c r="AW4286" i="1"/>
  <c r="AW3206" i="1"/>
  <c r="AW711" i="1"/>
  <c r="AW3046" i="1"/>
  <c r="AW521" i="1"/>
  <c r="AW3257" i="1"/>
  <c r="AW3383" i="1"/>
  <c r="AW4781" i="1"/>
  <c r="AW3539" i="1"/>
  <c r="AW3713" i="1"/>
  <c r="AW2058" i="1"/>
  <c r="AW4953" i="1"/>
  <c r="AW3501" i="1"/>
  <c r="AW2901" i="1"/>
  <c r="AW2980" i="1"/>
  <c r="AW2902" i="1"/>
  <c r="AW3491" i="1"/>
  <c r="AW3026" i="1"/>
  <c r="AW3210" i="1"/>
  <c r="AW3239" i="1"/>
  <c r="AW3483" i="1"/>
  <c r="AW3493" i="1"/>
  <c r="AW1859" i="1"/>
  <c r="AW4279" i="1"/>
  <c r="AW3743" i="1"/>
  <c r="AW3692" i="1"/>
  <c r="AW3955" i="1"/>
  <c r="AW3936" i="1"/>
  <c r="AW208" i="1"/>
  <c r="AW3503" i="1"/>
  <c r="AW2314" i="1"/>
  <c r="AW963" i="1"/>
  <c r="AW3621" i="1"/>
  <c r="AW1985" i="1"/>
  <c r="AW4603" i="1"/>
  <c r="AW5105" i="1"/>
  <c r="AW3388" i="1"/>
  <c r="AW3449" i="1"/>
  <c r="AW3786" i="1"/>
  <c r="AW4710" i="1"/>
  <c r="AW3377" i="1"/>
  <c r="AW4096" i="1"/>
  <c r="AW2186" i="1"/>
  <c r="AW3075" i="1"/>
  <c r="AW4177" i="1"/>
  <c r="AW3744" i="1"/>
  <c r="AW3527" i="1"/>
  <c r="AW1113" i="1"/>
  <c r="AW3351" i="1"/>
  <c r="AW3397" i="1"/>
  <c r="AW3112" i="1"/>
  <c r="AW4600" i="1"/>
  <c r="AW4652" i="1"/>
  <c r="AW1964" i="1"/>
  <c r="AW2715" i="1"/>
  <c r="AW3242" i="1"/>
  <c r="AW3227" i="1"/>
  <c r="AW691" i="1"/>
  <c r="AW3232" i="1"/>
  <c r="AW3288" i="1"/>
  <c r="D276" i="26"/>
  <c r="D43" i="47" s="1"/>
  <c r="AW1890" i="1"/>
  <c r="AW3808" i="1"/>
  <c r="AW3308" i="1"/>
  <c r="AW1655" i="1"/>
  <c r="AW2019" i="1"/>
  <c r="AW2031" i="1"/>
  <c r="AW1567" i="1"/>
  <c r="AW2136" i="1"/>
  <c r="AW2654" i="1"/>
  <c r="AW2997" i="1"/>
  <c r="N279" i="26"/>
  <c r="AW1224" i="1"/>
  <c r="AW1720" i="1"/>
  <c r="AW2572" i="1"/>
  <c r="AW2583" i="1"/>
  <c r="AW5426" i="1"/>
  <c r="AW5404" i="1"/>
  <c r="AW5420" i="1"/>
  <c r="AW2972" i="1"/>
  <c r="AW2002" i="1"/>
  <c r="AW1921" i="1"/>
  <c r="AW3611" i="1"/>
  <c r="AW2000" i="1"/>
  <c r="AW3798" i="1"/>
  <c r="AW4768" i="1"/>
  <c r="AW3536" i="1"/>
  <c r="AW3368" i="1"/>
  <c r="AW1379" i="1"/>
  <c r="AW3033" i="1"/>
  <c r="AW5281" i="1"/>
  <c r="AW3247" i="1"/>
  <c r="AW863" i="1"/>
  <c r="AW1800" i="1"/>
  <c r="AW1971" i="1"/>
  <c r="AW2531" i="1"/>
  <c r="AW4385" i="1"/>
  <c r="AW3974" i="1"/>
  <c r="AW2302" i="1"/>
  <c r="AW2289" i="1"/>
  <c r="AW1133" i="1"/>
  <c r="AW2709" i="1"/>
  <c r="AW4437" i="1"/>
  <c r="AW2276" i="1"/>
  <c r="AW3005" i="1"/>
  <c r="AW2009" i="1"/>
  <c r="AW4029" i="1"/>
  <c r="AW906" i="1"/>
  <c r="AW3027" i="1"/>
  <c r="AW941" i="1"/>
  <c r="AW2975" i="1"/>
  <c r="AW1332" i="1"/>
  <c r="AW853" i="1"/>
  <c r="AW1888" i="1"/>
  <c r="AW1699" i="1"/>
  <c r="AW4000" i="1"/>
  <c r="AW4168" i="1"/>
  <c r="AW2592" i="1"/>
  <c r="AW4185" i="1"/>
  <c r="AW3248" i="1"/>
  <c r="AW3052" i="1"/>
  <c r="AW4195" i="1"/>
  <c r="AW897" i="1"/>
  <c r="AW1608" i="1"/>
  <c r="AW1626" i="1"/>
  <c r="AW2222" i="1"/>
  <c r="AW1920" i="1"/>
  <c r="AW4229" i="1"/>
  <c r="AW919" i="1"/>
  <c r="AW1854" i="1"/>
  <c r="AW2858" i="1"/>
  <c r="AW3803" i="1"/>
  <c r="AW2322" i="1"/>
  <c r="AW4408" i="1"/>
  <c r="AW4556" i="1"/>
  <c r="AW4773" i="1"/>
  <c r="AW1968" i="1"/>
  <c r="AW4517" i="1"/>
  <c r="AW1590" i="1"/>
  <c r="AW1258" i="1"/>
  <c r="AW958" i="1"/>
  <c r="AW3333" i="1"/>
  <c r="AW1569" i="1"/>
  <c r="AW1875" i="1"/>
  <c r="AW102" i="1"/>
  <c r="AW3830" i="1"/>
  <c r="AW2252" i="1"/>
  <c r="AW2188" i="1"/>
  <c r="AW1588" i="1"/>
  <c r="AW1645" i="1"/>
  <c r="AW1570" i="1"/>
  <c r="AW1620" i="1"/>
  <c r="AW2095" i="1"/>
  <c r="AW3328" i="1"/>
  <c r="AW3765" i="1"/>
  <c r="AW3230" i="1"/>
  <c r="AW1931" i="1"/>
  <c r="AW1923" i="1"/>
  <c r="AW3233" i="1"/>
  <c r="AW2578" i="1"/>
  <c r="AW2678" i="1"/>
  <c r="AW3339" i="1"/>
  <c r="AW1913" i="1"/>
  <c r="AW3029" i="1"/>
  <c r="AW2233" i="1"/>
  <c r="AW4791" i="1"/>
  <c r="AW4777" i="1"/>
  <c r="AW2557" i="1"/>
  <c r="AW2565" i="1"/>
  <c r="AW3476" i="1"/>
  <c r="AW1624" i="1"/>
  <c r="AW3577" i="1"/>
  <c r="AW4538" i="1"/>
  <c r="AW797" i="1"/>
  <c r="AW3196" i="1"/>
  <c r="AW3522" i="1"/>
  <c r="AW2263" i="1"/>
  <c r="AW3336" i="1"/>
  <c r="AW2001" i="1"/>
  <c r="AW1961" i="1"/>
  <c r="AW3371" i="1"/>
  <c r="AW3552" i="1"/>
  <c r="AW1957" i="1"/>
  <c r="AW3318" i="1"/>
  <c r="AW535" i="1"/>
  <c r="AW3550" i="1"/>
  <c r="AW2317" i="1"/>
  <c r="AW3554" i="1"/>
  <c r="AW1585" i="1"/>
  <c r="AW2879" i="1"/>
  <c r="AW3323" i="1"/>
  <c r="AW2697" i="1"/>
  <c r="AW4485" i="1"/>
  <c r="AW1557" i="1"/>
  <c r="AW2641" i="1"/>
  <c r="AW1059" i="1"/>
  <c r="AW3507" i="1"/>
  <c r="AW2358" i="1"/>
  <c r="AW2914" i="1"/>
  <c r="AW4508" i="1"/>
  <c r="AW1914" i="1"/>
  <c r="AW1916" i="1"/>
  <c r="AW1936" i="1"/>
  <c r="AW3778" i="1"/>
  <c r="AW955" i="1"/>
  <c r="AW1949" i="1"/>
  <c r="AW2619" i="1"/>
  <c r="AW4198" i="1"/>
  <c r="AW1997" i="1"/>
  <c r="AW2609" i="1"/>
  <c r="AW2242" i="1"/>
  <c r="AW1340" i="1"/>
  <c r="AW3269" i="1"/>
  <c r="AW3490" i="1"/>
  <c r="AW2645" i="1"/>
  <c r="AW1018" i="1"/>
  <c r="AW3578" i="1"/>
  <c r="AW933" i="1"/>
  <c r="AW3787" i="1"/>
  <c r="AW932" i="1"/>
  <c r="AW1243" i="1"/>
  <c r="AW4442" i="1"/>
  <c r="AW1998" i="1"/>
  <c r="AW632" i="1"/>
  <c r="AW4504" i="1"/>
  <c r="AW3280" i="1"/>
  <c r="AW1001" i="1"/>
  <c r="AW4519" i="1"/>
  <c r="AW3609" i="1"/>
  <c r="AW2912" i="1"/>
  <c r="AW3835" i="1"/>
  <c r="AW1932" i="1"/>
  <c r="AW939" i="1"/>
  <c r="AW3209" i="1"/>
  <c r="AW2836" i="1"/>
  <c r="AW1977" i="1"/>
  <c r="AW1290" i="1"/>
  <c r="AW1558" i="1"/>
  <c r="AW2870" i="1"/>
  <c r="AW2579" i="1"/>
  <c r="AW2195" i="1"/>
  <c r="AW2504" i="1"/>
  <c r="AW4788" i="1"/>
  <c r="AW3161" i="1"/>
  <c r="AW1903" i="1"/>
  <c r="AW1266" i="1"/>
  <c r="AW2558" i="1"/>
  <c r="AW1934" i="1"/>
  <c r="AW3620" i="1"/>
  <c r="AW3735" i="1"/>
  <c r="AW2395" i="1"/>
  <c r="AW1122" i="1"/>
  <c r="AW4214" i="1"/>
  <c r="AW903" i="1"/>
  <c r="AW1690" i="1"/>
  <c r="AW2934" i="1"/>
  <c r="AW1880" i="1"/>
  <c r="AW1892" i="1"/>
  <c r="AW2550" i="1"/>
  <c r="AW2544" i="1"/>
  <c r="AW1896" i="1"/>
  <c r="AW2116" i="1"/>
  <c r="AW2212" i="1"/>
  <c r="AW2371" i="1"/>
  <c r="AW2303" i="1"/>
  <c r="AW2327" i="1"/>
  <c r="AW1601" i="1"/>
  <c r="AW2239" i="1"/>
  <c r="AW2704" i="1"/>
  <c r="AW2653" i="1"/>
  <c r="AW3600" i="1"/>
  <c r="AW5205" i="1"/>
  <c r="AW646" i="1"/>
  <c r="AW531" i="1"/>
  <c r="AW4462" i="1"/>
  <c r="AW288" i="1"/>
  <c r="AW2959" i="1"/>
  <c r="AW2495" i="1"/>
  <c r="AW1625" i="1"/>
  <c r="AW3749" i="1"/>
  <c r="AW3199" i="1"/>
  <c r="AW2604" i="1"/>
  <c r="AW1188" i="1"/>
  <c r="AW510" i="1"/>
  <c r="AW1564" i="1"/>
  <c r="AW3251" i="1"/>
  <c r="AW3007" i="1"/>
  <c r="AW1979" i="1"/>
  <c r="AW2957" i="1"/>
  <c r="AW2238" i="1"/>
  <c r="AW1563" i="1"/>
  <c r="AW2611" i="1"/>
  <c r="AW1427" i="1"/>
  <c r="AW2963" i="1"/>
  <c r="AW2548" i="1"/>
  <c r="AW4512" i="1"/>
  <c r="AW3245" i="1"/>
  <c r="AW1279" i="1"/>
  <c r="AW5083" i="1"/>
  <c r="AW4524" i="1"/>
  <c r="AW490" i="1"/>
  <c r="AW4058" i="1"/>
  <c r="AW2520" i="1"/>
  <c r="AW761" i="1"/>
  <c r="AW1214" i="1"/>
  <c r="AW2424" i="1"/>
  <c r="AW841" i="1"/>
  <c r="AW4592" i="1"/>
  <c r="AW4119" i="1"/>
  <c r="AW1751" i="1"/>
  <c r="AW1791" i="1"/>
  <c r="AW2173" i="1"/>
  <c r="AW756" i="1"/>
  <c r="AW4081" i="1"/>
  <c r="AW4456" i="1"/>
  <c r="AW4311" i="1"/>
  <c r="AW3167" i="1"/>
  <c r="AW3903" i="1"/>
  <c r="AW2494" i="1"/>
  <c r="AW4980" i="1"/>
  <c r="AW816" i="1"/>
  <c r="AW4443" i="1"/>
  <c r="AW4631" i="1"/>
  <c r="AW4604" i="1"/>
  <c r="AW3923" i="1"/>
  <c r="AW5229" i="1"/>
  <c r="AW4447" i="1"/>
  <c r="AW1766" i="1"/>
  <c r="AW3411" i="1"/>
  <c r="AW3420" i="1"/>
  <c r="AW406" i="1"/>
  <c r="AW2491" i="1"/>
  <c r="AW3582" i="1"/>
  <c r="AW1803" i="1"/>
  <c r="AW2759" i="1"/>
  <c r="AW2891" i="1"/>
  <c r="AW4651" i="1"/>
  <c r="AW4957" i="1"/>
  <c r="AW3887" i="1"/>
  <c r="AW4645" i="1"/>
  <c r="AW1551" i="1"/>
  <c r="AW2167" i="1"/>
  <c r="AW481" i="1"/>
  <c r="AW2138" i="1"/>
  <c r="AW1459" i="1"/>
  <c r="AW3767" i="1"/>
  <c r="AW4378" i="1"/>
  <c r="AW1175" i="1"/>
  <c r="AW3613" i="1"/>
  <c r="AW2326" i="1"/>
  <c r="AW4189" i="1"/>
  <c r="AW4373" i="1"/>
  <c r="AW2120" i="1"/>
  <c r="AW3315" i="1"/>
  <c r="AW922" i="1"/>
  <c r="AW1906" i="1"/>
  <c r="AW1239" i="1"/>
  <c r="AW2874" i="1"/>
  <c r="AW2643" i="1"/>
  <c r="AW4536" i="1"/>
  <c r="AW2598" i="1"/>
  <c r="AW2655" i="1"/>
  <c r="AW4790" i="1"/>
  <c r="AW3807" i="1"/>
  <c r="AW2657" i="1"/>
  <c r="AW5282" i="1"/>
  <c r="AW2310" i="1"/>
  <c r="AW1143" i="1"/>
  <c r="AW4298" i="1"/>
  <c r="AW4686" i="1"/>
  <c r="AW2581" i="1"/>
  <c r="AW1937" i="1"/>
  <c r="AW4878" i="1"/>
  <c r="AW4677" i="1"/>
  <c r="AW2962" i="1"/>
  <c r="AW2250" i="1"/>
  <c r="AW3999" i="1"/>
  <c r="AW2528" i="1"/>
  <c r="AW901" i="1"/>
  <c r="AW2026" i="1"/>
  <c r="AW3548" i="1"/>
  <c r="AW1607" i="1"/>
  <c r="AW559" i="1"/>
  <c r="AW1045" i="1"/>
  <c r="AW1221" i="1"/>
  <c r="AW2898" i="1"/>
  <c r="AW3840" i="1"/>
  <c r="AW3572" i="1"/>
  <c r="AW1136" i="1"/>
  <c r="AW4097" i="1"/>
  <c r="AW4734" i="1"/>
  <c r="AW4911" i="1"/>
  <c r="AW3790" i="1"/>
  <c r="AW4974" i="1"/>
  <c r="AW4550" i="1"/>
  <c r="AW3317" i="1"/>
  <c r="AW4671" i="1"/>
  <c r="AW3382" i="1"/>
  <c r="AW2888" i="1"/>
  <c r="AW3040" i="1"/>
  <c r="AW3192" i="1"/>
  <c r="AW1628" i="1"/>
  <c r="AW3181" i="1"/>
  <c r="AW1616" i="1"/>
  <c r="AW1301" i="1"/>
  <c r="AW2336" i="1"/>
  <c r="AW974" i="1"/>
  <c r="AW2272" i="1"/>
  <c r="AW2041" i="1"/>
  <c r="AW2983" i="1"/>
  <c r="AW1857" i="1"/>
  <c r="AW1681" i="1"/>
  <c r="AW4036" i="1"/>
  <c r="AW4543" i="1"/>
  <c r="AW215" i="1"/>
  <c r="AW1350" i="1"/>
  <c r="AW3843" i="1"/>
  <c r="AW1619" i="1"/>
  <c r="AW2978" i="1"/>
  <c r="AW1063" i="1"/>
  <c r="AW1235" i="1"/>
  <c r="AW2701" i="1"/>
  <c r="AW2283" i="1"/>
  <c r="AW4035" i="1"/>
  <c r="AW2647" i="1"/>
  <c r="AW4516" i="1"/>
  <c r="AW3203" i="1"/>
  <c r="AW1598" i="1"/>
  <c r="AW1935" i="1"/>
  <c r="AW3004" i="1"/>
  <c r="AW2307" i="1"/>
  <c r="AW4053" i="1"/>
  <c r="AW1313" i="1"/>
  <c r="AW3259" i="1"/>
  <c r="AW2275" i="1"/>
  <c r="AW3303" i="1"/>
  <c r="AW3831" i="1"/>
  <c r="AW1680" i="1"/>
  <c r="AW1336" i="1"/>
  <c r="AW2596" i="1"/>
  <c r="AW2279" i="1"/>
  <c r="AW902" i="1"/>
  <c r="AW2582" i="1"/>
  <c r="AW1823" i="1"/>
  <c r="AW2522" i="1"/>
  <c r="AW1716" i="1"/>
  <c r="AW4220" i="1"/>
  <c r="AW2361" i="1"/>
  <c r="AW4188" i="1"/>
  <c r="AW3355" i="1"/>
  <c r="AW3818" i="1"/>
  <c r="AW5221" i="1"/>
  <c r="AW4018" i="1"/>
  <c r="AW2042" i="1"/>
  <c r="AW2011" i="1"/>
  <c r="AW3592" i="1"/>
  <c r="AW3948" i="1"/>
  <c r="AW1617" i="1"/>
  <c r="AW2945" i="1"/>
  <c r="AW2333" i="1"/>
  <c r="AW1976" i="1"/>
  <c r="AW4881" i="1"/>
  <c r="AW3376" i="1"/>
  <c r="AW3545" i="1"/>
  <c r="AW4401" i="1"/>
  <c r="AW1649" i="1"/>
  <c r="AW1556" i="1"/>
  <c r="AW3610" i="1"/>
  <c r="AW2944" i="1"/>
  <c r="AW1609" i="1"/>
  <c r="AW3988" i="1"/>
  <c r="AW898" i="1"/>
  <c r="AW914" i="1"/>
  <c r="AW3568" i="1"/>
  <c r="AW1600" i="1"/>
  <c r="AW4679" i="1"/>
  <c r="AW138" i="1"/>
  <c r="AW2968" i="1"/>
  <c r="AW1431" i="1"/>
  <c r="AW1877" i="1"/>
  <c r="AW3185" i="1"/>
  <c r="AW2937" i="1"/>
  <c r="AW4002" i="1"/>
  <c r="AW3836" i="1"/>
  <c r="AW3240" i="1"/>
  <c r="AW4507" i="1"/>
  <c r="AW2797" i="1"/>
  <c r="AW1953" i="1"/>
  <c r="AW4797" i="1"/>
  <c r="AW4345" i="1"/>
  <c r="AW4537" i="1"/>
  <c r="AW4182" i="1"/>
  <c r="AW1268" i="1"/>
  <c r="AW3464" i="1"/>
  <c r="AW1283" i="1"/>
  <c r="AW161" i="1"/>
  <c r="AW1565" i="1"/>
  <c r="AW4610" i="1"/>
  <c r="AW201" i="1"/>
  <c r="AW2967" i="1"/>
  <c r="AW2295" i="1"/>
  <c r="AW4383" i="1"/>
  <c r="AW155" i="1"/>
  <c r="AW418" i="1"/>
  <c r="AW3899" i="1"/>
  <c r="AW2209" i="1"/>
  <c r="AW877" i="1"/>
  <c r="AW2844" i="1"/>
  <c r="AW58" i="1"/>
  <c r="AW2873" i="1"/>
  <c r="AW1928" i="1"/>
  <c r="AW2243" i="1"/>
  <c r="AW274" i="1"/>
  <c r="AW1559" i="1"/>
  <c r="AW3983" i="1"/>
  <c r="AW2266" i="1"/>
  <c r="AW4380" i="1"/>
  <c r="AW1862" i="1"/>
  <c r="AW1886" i="1"/>
  <c r="AW1051" i="1"/>
  <c r="AW4078" i="1"/>
  <c r="AW959" i="1"/>
  <c r="AW4406" i="1"/>
  <c r="AW5140" i="1"/>
  <c r="AW1660" i="1"/>
  <c r="AW3187" i="1"/>
  <c r="AW4786" i="1"/>
  <c r="AW1276" i="1"/>
  <c r="AW2229" i="1"/>
  <c r="AW835" i="1"/>
  <c r="AW1566" i="1"/>
  <c r="AW4522" i="1"/>
  <c r="AW879" i="1"/>
  <c r="AW1538" i="1"/>
  <c r="AW3780" i="1"/>
  <c r="AW1568" i="1"/>
  <c r="AW1595" i="1"/>
  <c r="AW976" i="1"/>
  <c r="AW4363" i="1"/>
  <c r="AW4102" i="1"/>
  <c r="AW4205" i="1"/>
  <c r="AW2237" i="1"/>
  <c r="AW1874" i="1"/>
  <c r="AW5305" i="1"/>
  <c r="AW4041" i="1"/>
  <c r="AW1990" i="1"/>
  <c r="AW2984" i="1"/>
  <c r="AW4623" i="1"/>
  <c r="AW1138" i="1"/>
  <c r="AW2828" i="1"/>
  <c r="AW2682" i="1"/>
  <c r="AW2883" i="1"/>
  <c r="AW5042" i="1"/>
  <c r="AW780" i="1"/>
  <c r="AW4557" i="1"/>
  <c r="AW990" i="1"/>
  <c r="AW1656" i="1"/>
  <c r="AW3478" i="1"/>
  <c r="AW2353" i="1"/>
  <c r="AW3828" i="1"/>
  <c r="AW2998" i="1"/>
  <c r="AW945" i="1"/>
  <c r="AW3675" i="1"/>
  <c r="D55" i="47"/>
  <c r="I296" i="26"/>
  <c r="H55" i="47" s="1"/>
  <c r="K296" i="26"/>
  <c r="J55" i="47" s="1"/>
  <c r="J296" i="26"/>
  <c r="I55" i="47" s="1"/>
  <c r="AW4161" i="1"/>
  <c r="AW3165" i="1"/>
  <c r="AW3586" i="1"/>
  <c r="AW969" i="1"/>
  <c r="AW994" i="1"/>
  <c r="AW1371" i="1"/>
  <c r="AW2919" i="1"/>
  <c r="AW2867" i="1"/>
  <c r="AW4227" i="1"/>
  <c r="AW1972" i="1"/>
  <c r="AW241" i="1"/>
  <c r="AW3204" i="1"/>
  <c r="AW4025" i="1"/>
  <c r="AW3820" i="1"/>
  <c r="AW3037" i="1"/>
  <c r="AW2249" i="1"/>
  <c r="AW4021" i="1"/>
  <c r="AW1216" i="1"/>
  <c r="AW4395" i="1"/>
  <c r="AW1048" i="1"/>
  <c r="AW3993" i="1"/>
  <c r="AW2886" i="1"/>
  <c r="AW500" i="1"/>
  <c r="AW3607" i="1"/>
  <c r="AW4374" i="1"/>
  <c r="AW2308" i="1"/>
  <c r="AW2992" i="1"/>
  <c r="AW5258" i="1"/>
  <c r="AW1986" i="1"/>
  <c r="AW2320" i="1"/>
  <c r="AW1962" i="1"/>
  <c r="AW1029" i="1"/>
  <c r="AW242" i="1"/>
  <c r="AW1652" i="1"/>
  <c r="AW4377" i="1"/>
  <c r="AW2379" i="1"/>
  <c r="AW563" i="1"/>
  <c r="AW2681" i="1"/>
  <c r="AW561" i="1"/>
  <c r="AW4379" i="1"/>
  <c r="AW3236" i="1"/>
  <c r="AW789" i="1"/>
  <c r="AW713" i="1"/>
  <c r="AW643" i="1"/>
  <c r="AW498" i="1"/>
  <c r="AW3340" i="1"/>
  <c r="AW2072" i="1"/>
  <c r="AW2958" i="1"/>
  <c r="AW4320" i="1"/>
  <c r="AW998" i="1"/>
  <c r="AW3272" i="1"/>
  <c r="AW224" i="1"/>
  <c r="AW1009" i="1"/>
  <c r="AW4767" i="1"/>
  <c r="AW656" i="1"/>
  <c r="AW975" i="1"/>
  <c r="AW2916" i="1"/>
  <c r="AW4848" i="1"/>
  <c r="AW2965" i="1"/>
  <c r="AW4150" i="1"/>
  <c r="AW117" i="1"/>
  <c r="AW4394" i="1"/>
  <c r="AW1623" i="1"/>
  <c r="AW1375" i="1"/>
  <c r="AW552" i="1"/>
  <c r="AW3728" i="1"/>
  <c r="AW1296" i="1"/>
  <c r="AW716" i="1"/>
  <c r="AW3590" i="1"/>
  <c r="AW2884" i="1"/>
  <c r="AW2518" i="1"/>
  <c r="AW1325" i="1"/>
  <c r="AW904" i="1"/>
  <c r="AW3589" i="1"/>
  <c r="AW4758" i="1"/>
  <c r="AW4303" i="1"/>
  <c r="AW4262" i="1"/>
  <c r="AW4326" i="1"/>
  <c r="AW1994" i="1"/>
  <c r="AW2430" i="1"/>
  <c r="AW3470" i="1"/>
  <c r="AW4331" i="1"/>
  <c r="AW2549" i="1"/>
  <c r="AW2221" i="1"/>
  <c r="AW977" i="1"/>
  <c r="AW2246" i="1"/>
  <c r="AW94" i="1"/>
  <c r="AW2542" i="1"/>
  <c r="AW2860" i="1"/>
  <c r="AW3235" i="1"/>
  <c r="AW1835" i="1"/>
  <c r="AW1576" i="1"/>
  <c r="AW46" i="1"/>
  <c r="AW1367" i="1"/>
  <c r="AW5227" i="1"/>
  <c r="AW4954" i="1"/>
  <c r="AW2109" i="1"/>
  <c r="AW846" i="1"/>
  <c r="AW1648" i="1"/>
  <c r="AW243" i="1"/>
  <c r="AW997" i="1"/>
  <c r="AW4865" i="1"/>
  <c r="AW4104" i="1"/>
  <c r="AW3659" i="1"/>
  <c r="AW4608" i="1"/>
  <c r="AW3208" i="1"/>
  <c r="AW1302" i="1"/>
  <c r="AW1007" i="1"/>
  <c r="AW3228" i="1"/>
  <c r="AW566" i="1"/>
  <c r="AW1099" i="1"/>
  <c r="AW1409" i="1"/>
  <c r="AW185" i="1"/>
  <c r="AW984" i="1"/>
  <c r="AW3031" i="1"/>
  <c r="AW1272" i="1"/>
  <c r="AW2560" i="1"/>
  <c r="AW4925" i="1"/>
  <c r="AW649" i="1"/>
  <c r="AW5291" i="1"/>
  <c r="AW5013" i="1"/>
  <c r="AW2135" i="1"/>
  <c r="AW1777" i="1"/>
  <c r="AW821" i="1"/>
  <c r="AW3740" i="1"/>
  <c r="AW3514" i="1"/>
  <c r="AW925" i="1"/>
  <c r="AW4019" i="1"/>
  <c r="AW1526" i="1"/>
  <c r="AW1689" i="1"/>
  <c r="AW2044" i="1"/>
  <c r="AW553" i="1"/>
  <c r="AW1742" i="1"/>
  <c r="AW4558" i="1"/>
  <c r="AW4245" i="1"/>
  <c r="AW3904" i="1"/>
  <c r="AW5092" i="1"/>
  <c r="AW2096" i="1"/>
  <c r="AW2438" i="1"/>
  <c r="AW3211" i="1"/>
  <c r="AW458" i="1"/>
  <c r="AW993" i="1"/>
  <c r="AW885" i="1"/>
  <c r="AW3062" i="1"/>
  <c r="AW1075" i="1"/>
  <c r="AW1157" i="1"/>
  <c r="AW1856" i="1"/>
  <c r="AW2184" i="1"/>
  <c r="AW4783" i="1"/>
  <c r="AW5035" i="1"/>
  <c r="AW704" i="1"/>
  <c r="AW1287" i="1"/>
  <c r="AW4780" i="1"/>
  <c r="AW2300" i="1"/>
  <c r="AW909" i="1"/>
  <c r="AW3714" i="1"/>
  <c r="AW4381" i="1"/>
  <c r="AW1612" i="1"/>
  <c r="AW145" i="1"/>
  <c r="AW96" i="1"/>
  <c r="AW1927" i="1"/>
  <c r="AW3584" i="1"/>
  <c r="AW3517" i="1"/>
  <c r="AW1025" i="1"/>
  <c r="AW3623" i="1"/>
  <c r="AW911" i="1"/>
  <c r="AW2225" i="1"/>
  <c r="AW1259" i="1"/>
  <c r="AW522" i="1"/>
  <c r="AW985" i="1"/>
  <c r="AW3781" i="1"/>
  <c r="AW1380" i="1"/>
  <c r="AW501" i="1"/>
  <c r="AW1506" i="1"/>
  <c r="AW3537" i="1"/>
  <c r="AW1521" i="1"/>
  <c r="AW4497" i="1"/>
  <c r="AW2234" i="1"/>
  <c r="AW148" i="1"/>
  <c r="AW2964" i="1"/>
  <c r="AW2900" i="1"/>
  <c r="AW1242" i="1"/>
  <c r="AW3015" i="1"/>
  <c r="AW562" i="1"/>
  <c r="AW2816" i="1"/>
  <c r="AW5089" i="1"/>
  <c r="AW2180" i="1"/>
  <c r="AW3244" i="1"/>
  <c r="AW1828" i="1"/>
  <c r="AW1926" i="1"/>
  <c r="AW3319" i="1"/>
  <c r="AW4574" i="1"/>
  <c r="AW4854" i="1"/>
  <c r="AW4669" i="1"/>
  <c r="AW1462" i="1"/>
  <c r="AW2573" i="1"/>
  <c r="AW575" i="1"/>
  <c r="AW3978" i="1"/>
  <c r="AW4670" i="1"/>
  <c r="AW1955" i="1"/>
  <c r="AW952" i="1"/>
  <c r="AW2547" i="1"/>
  <c r="AW1257" i="1"/>
  <c r="AW1199" i="1"/>
  <c r="AW4199" i="1"/>
  <c r="AW1897" i="1"/>
  <c r="AW3183" i="1"/>
  <c r="AW2554" i="1"/>
  <c r="AW1912" i="1"/>
  <c r="AW2213" i="1"/>
  <c r="AW1213" i="1"/>
  <c r="AW3824" i="1"/>
  <c r="AW629" i="1"/>
  <c r="AW3606" i="1"/>
  <c r="AW3362" i="1"/>
  <c r="AW4502" i="1"/>
  <c r="AW2930" i="1"/>
  <c r="AW3668" i="1"/>
  <c r="AW1593" i="1"/>
  <c r="AW2885" i="1"/>
  <c r="AW3286" i="1"/>
  <c r="AW2574" i="1"/>
  <c r="AW2971" i="1"/>
  <c r="AW588" i="1"/>
  <c r="AW2381" i="1"/>
  <c r="AW3934" i="1"/>
  <c r="AW106" i="1"/>
  <c r="AW5134" i="1"/>
  <c r="AW139" i="1"/>
  <c r="AW183" i="1"/>
  <c r="AW4367" i="1"/>
  <c r="AW1580" i="1"/>
  <c r="AW858" i="1"/>
  <c r="AW1836" i="1"/>
  <c r="AW1837" i="1"/>
  <c r="AW101" i="1"/>
  <c r="AW3265" i="1"/>
  <c r="AW4959" i="1"/>
  <c r="AW1299" i="1"/>
  <c r="AW2265" i="1"/>
  <c r="AW2910" i="1"/>
  <c r="AW3414" i="1"/>
  <c r="AW4505" i="1"/>
  <c r="AW4970" i="1"/>
  <c r="AW2595" i="1"/>
  <c r="AW1323" i="1"/>
  <c r="AW4807" i="1"/>
  <c r="AW3068" i="1"/>
  <c r="AW2028" i="1"/>
  <c r="AW3965" i="1"/>
  <c r="AW3105" i="1"/>
  <c r="AW2102" i="1"/>
  <c r="AW1868" i="1"/>
  <c r="AW999" i="1"/>
  <c r="AW4364" i="1"/>
  <c r="AW5245" i="1"/>
  <c r="AW541" i="1"/>
  <c r="AW5005" i="1"/>
  <c r="AW2489" i="1"/>
  <c r="AW1261" i="1"/>
  <c r="AW5164" i="1"/>
  <c r="AW3677" i="1"/>
  <c r="AW447" i="1"/>
  <c r="AW3220" i="1"/>
  <c r="AW1764" i="1"/>
  <c r="AW4386" i="1"/>
  <c r="AW1943" i="1"/>
  <c r="AW4875" i="1"/>
  <c r="AW3881" i="1"/>
  <c r="AW4318" i="1"/>
  <c r="AW3250" i="1"/>
  <c r="AW2606" i="1"/>
  <c r="AW936" i="1"/>
  <c r="AW547" i="1"/>
  <c r="AW2231" i="1"/>
  <c r="AW628" i="1"/>
  <c r="AW4333" i="1"/>
  <c r="AW1486" i="1"/>
  <c r="AW4789" i="1"/>
  <c r="AW2339" i="1"/>
  <c r="AW4317" i="1"/>
  <c r="AW123" i="1"/>
  <c r="AW2556" i="1"/>
  <c r="AW2291" i="1"/>
  <c r="AW703" i="1"/>
  <c r="AW4162" i="1"/>
  <c r="AW2785" i="1"/>
  <c r="AW1632" i="1"/>
  <c r="AW3506" i="1"/>
  <c r="AW2536" i="1"/>
  <c r="AW2462" i="1"/>
  <c r="AW3593" i="1"/>
  <c r="AW1939" i="1"/>
  <c r="AW2100" i="1"/>
  <c r="AW4745" i="1"/>
  <c r="AW4183" i="1"/>
  <c r="AW2966" i="1"/>
  <c r="AW1552" i="1"/>
  <c r="AW491" i="1"/>
  <c r="AW2551" i="1"/>
  <c r="AW1342" i="1"/>
  <c r="AW883" i="1"/>
  <c r="AW3753" i="1"/>
  <c r="AW1849" i="1"/>
  <c r="AW2857" i="1"/>
  <c r="AW4028" i="1"/>
  <c r="AW1611" i="1"/>
  <c r="AW2392" i="1"/>
  <c r="AW2471" i="1"/>
  <c r="AW2552" i="1"/>
  <c r="AW3542" i="1"/>
  <c r="AW577" i="1"/>
  <c r="AW3549" i="1"/>
  <c r="AW526" i="1"/>
  <c r="AW1578" i="1"/>
  <c r="AW2368" i="1"/>
  <c r="AW1044" i="1"/>
  <c r="AW822" i="1"/>
  <c r="AW5170" i="1"/>
  <c r="AW130" i="1"/>
  <c r="AW3341" i="1"/>
  <c r="AW2207" i="1"/>
  <c r="AW2211" i="1"/>
  <c r="AW2705" i="1"/>
  <c r="AW3254" i="1"/>
  <c r="AW2344" i="1"/>
  <c r="AW1930" i="1"/>
  <c r="AW289" i="1"/>
  <c r="AW4889" i="1"/>
  <c r="AW179" i="1"/>
  <c r="AW3102" i="1"/>
  <c r="AW1249" i="1"/>
  <c r="AW1873" i="1"/>
  <c r="AW2893" i="1"/>
  <c r="AW1446" i="1"/>
  <c r="AW3205" i="1"/>
  <c r="AW2027" i="1"/>
  <c r="AW2850" i="1"/>
  <c r="AW2099" i="1"/>
  <c r="AW3435" i="1"/>
  <c r="AW1260" i="1"/>
  <c r="AW174" i="1"/>
  <c r="AW886" i="1"/>
  <c r="AW3184" i="1"/>
  <c r="AW2995" i="1"/>
  <c r="AW131" i="1"/>
  <c r="AW4693" i="1"/>
  <c r="AW1430" i="1"/>
  <c r="AW493" i="1"/>
  <c r="AW67" i="1"/>
  <c r="AW256" i="1"/>
  <c r="AW5098" i="1"/>
  <c r="AW1026" i="1"/>
  <c r="AW3761" i="1"/>
  <c r="AW2106" i="1"/>
  <c r="AW2369" i="1"/>
  <c r="AW4632" i="1"/>
  <c r="AW523" i="1"/>
  <c r="AW2508" i="1"/>
  <c r="AW2667" i="1"/>
  <c r="AW699" i="1"/>
  <c r="AW3283" i="1"/>
  <c r="AW848" i="1"/>
  <c r="AW2728" i="1"/>
  <c r="AW3267" i="1"/>
  <c r="AW278" i="1"/>
  <c r="AW4203" i="1"/>
  <c r="AW4361" i="1"/>
  <c r="AW4371" i="1"/>
  <c r="AW2016" i="1"/>
  <c r="AW1676" i="1"/>
  <c r="AW3282" i="1"/>
  <c r="AW4634" i="1"/>
  <c r="AW3574" i="1"/>
  <c r="AW2355" i="1"/>
  <c r="AW497" i="1"/>
  <c r="AW149" i="1"/>
  <c r="AW3752" i="1"/>
  <c r="AW937" i="1"/>
  <c r="D257" i="26"/>
  <c r="AW584" i="1"/>
  <c r="AW2223" i="1"/>
  <c r="AW3709" i="1"/>
  <c r="AW4454" i="1"/>
  <c r="AW1470" i="1"/>
  <c r="AW62" i="1"/>
  <c r="I17" i="44"/>
  <c r="AW387" i="1"/>
  <c r="AW4712" i="1"/>
  <c r="AW943" i="1"/>
  <c r="AW268" i="1"/>
  <c r="AW3594" i="1"/>
  <c r="AW3496" i="1"/>
  <c r="AW1003" i="1"/>
  <c r="AW4038" i="1"/>
  <c r="AW4971" i="1"/>
  <c r="AW1647" i="1"/>
  <c r="AW1387" i="1"/>
  <c r="AW2378" i="1"/>
  <c r="AW2346" i="1"/>
  <c r="AW2015" i="1"/>
  <c r="AW1967" i="1"/>
  <c r="AW1691" i="1"/>
  <c r="AW4127" i="1"/>
  <c r="AW2903" i="1"/>
  <c r="AW3810" i="1"/>
  <c r="AW1674" i="1"/>
  <c r="AW948" i="1"/>
  <c r="AW4007" i="1"/>
  <c r="AW1599" i="1"/>
  <c r="AW1309" i="1"/>
  <c r="AW862" i="1"/>
  <c r="AW2029" i="1"/>
  <c r="AW3291" i="1"/>
  <c r="AW4136" i="1"/>
  <c r="AW1488" i="1"/>
  <c r="AW4433" i="1"/>
  <c r="AW2535" i="1"/>
  <c r="AW210" i="1"/>
  <c r="AW3019" i="1"/>
  <c r="AW3571" i="1"/>
  <c r="AW1183" i="1"/>
  <c r="AW3316" i="1"/>
  <c r="AW4969" i="1"/>
  <c r="AW1034" i="1"/>
  <c r="AW2673" i="1"/>
  <c r="AW2543" i="1"/>
  <c r="AW1039" i="1"/>
  <c r="AW3335" i="1"/>
  <c r="AW1036" i="1"/>
  <c r="AW987" i="1"/>
  <c r="AW3261" i="1"/>
  <c r="AW2292" i="1"/>
  <c r="AW2677" i="1"/>
  <c r="AW1549" i="1"/>
  <c r="AW576" i="1"/>
  <c r="AW1605" i="1"/>
  <c r="AW619" i="1"/>
  <c r="AW2364" i="1"/>
  <c r="AW3175" i="1"/>
  <c r="AW4798" i="1"/>
  <c r="AW2950" i="1"/>
  <c r="AW1085" i="1"/>
  <c r="AW4409" i="1"/>
  <c r="AW206" i="1"/>
  <c r="AW3002" i="1"/>
  <c r="AW214" i="1"/>
  <c r="AW157" i="1"/>
  <c r="AW4958" i="1"/>
  <c r="AW1024" i="1"/>
  <c r="AW4458" i="1"/>
  <c r="AW3141" i="1"/>
  <c r="AW1596" i="1"/>
  <c r="AW4005" i="1"/>
  <c r="AW2323" i="1"/>
  <c r="AW1769" i="1"/>
  <c r="AW3770" i="1"/>
  <c r="AW2909" i="1"/>
  <c r="AW4611" i="1"/>
  <c r="AW2815" i="1"/>
  <c r="AW4197" i="1"/>
  <c r="I18" i="44"/>
  <c r="AW1158" i="1"/>
  <c r="AW3057" i="1"/>
  <c r="AW4533" i="1"/>
  <c r="AW1650" i="1"/>
  <c r="AW3602" i="1"/>
  <c r="AW2024" i="1"/>
  <c r="AW1668" i="1"/>
  <c r="AW4329" i="1"/>
  <c r="AW1197" i="1"/>
  <c r="AW3842" i="1"/>
  <c r="AW3482" i="1"/>
  <c r="AW3367" i="1"/>
  <c r="AW1205" i="1"/>
  <c r="AW3994" i="1"/>
  <c r="AW1633" i="1"/>
  <c r="AW4542" i="1"/>
  <c r="AW1544" i="1"/>
  <c r="AW3919" i="1"/>
  <c r="AW1473" i="1"/>
  <c r="AW2839" i="1"/>
  <c r="AW1799" i="1"/>
  <c r="AW4832" i="1"/>
  <c r="AW120" i="1"/>
  <c r="AW3518" i="1"/>
  <c r="AW3845" i="1"/>
  <c r="AW1230" i="1"/>
  <c r="AW2273" i="1"/>
  <c r="AW1965" i="1"/>
  <c r="AW3418" i="1"/>
  <c r="AW5240" i="1"/>
  <c r="AW445" i="1"/>
  <c r="AW544" i="1"/>
  <c r="AW2952" i="1"/>
  <c r="AW831" i="1"/>
  <c r="AW1956" i="1"/>
  <c r="AW3023" i="1"/>
  <c r="AW1701" i="1"/>
  <c r="AW2335" i="1"/>
  <c r="AW5273" i="1"/>
  <c r="AW4559" i="1"/>
  <c r="AW3833" i="1"/>
  <c r="AW97" i="1"/>
  <c r="AW2627" i="1"/>
  <c r="AW2020" i="1"/>
  <c r="AW87" i="1"/>
  <c r="AW606" i="1"/>
  <c r="AW4432" i="1"/>
  <c r="AW163" i="1"/>
  <c r="AW579" i="1"/>
  <c r="AW2017" i="1"/>
  <c r="AW263" i="1"/>
  <c r="AW1236" i="1"/>
  <c r="AW2994" i="1"/>
  <c r="AW3365" i="1"/>
  <c r="AW5185" i="1"/>
  <c r="AW1946" i="1"/>
  <c r="AW784" i="1"/>
  <c r="AW2284" i="1"/>
  <c r="AW4539" i="1"/>
  <c r="AW399" i="1"/>
  <c r="AW4551" i="1"/>
  <c r="AW3216" i="1"/>
  <c r="AW198" i="1"/>
  <c r="AW564" i="1"/>
  <c r="AW1586" i="1"/>
  <c r="AW134" i="1"/>
  <c r="AW2216" i="1"/>
  <c r="AW297" i="1"/>
  <c r="AW2151" i="1"/>
  <c r="AW1369" i="1"/>
  <c r="AW4621" i="1"/>
  <c r="AW11" i="1"/>
  <c r="AW234" i="1"/>
  <c r="AW1978" i="1"/>
  <c r="AW637" i="1"/>
  <c r="AW99" i="1"/>
  <c r="AW116" i="1"/>
  <c r="AW1631" i="1"/>
  <c r="AW2189" i="1"/>
  <c r="AW849" i="1"/>
  <c r="AW1975" i="1"/>
  <c r="AW2417" i="1"/>
  <c r="AW3035" i="1"/>
  <c r="AW618" i="1"/>
  <c r="AW884" i="1"/>
  <c r="AW76" i="1"/>
  <c r="AW4190" i="1"/>
  <c r="AW696" i="1"/>
  <c r="AW1360" i="1"/>
  <c r="AW2256" i="1"/>
  <c r="AW211" i="1"/>
  <c r="AW2510" i="1"/>
  <c r="AW112" i="1"/>
  <c r="AW1288" i="1"/>
  <c r="AW3995" i="1"/>
  <c r="AW4404" i="1"/>
  <c r="AW4880" i="1"/>
  <c r="AW3357" i="1"/>
  <c r="AW1270" i="1"/>
  <c r="AW285" i="1"/>
  <c r="AW1073" i="1"/>
  <c r="AW4352" i="1"/>
  <c r="AW754" i="1"/>
  <c r="AW1697" i="1"/>
  <c r="AW2915" i="1"/>
  <c r="AW2389" i="1"/>
  <c r="AW1225" i="1"/>
  <c r="AW3347" i="1"/>
  <c r="AW1399" i="1"/>
  <c r="AW2996" i="1"/>
  <c r="AW1386" i="1"/>
  <c r="AW2796" i="1"/>
  <c r="AW667" i="1"/>
  <c r="AW996" i="1"/>
  <c r="AW4020" i="1"/>
  <c r="AW4384" i="1"/>
  <c r="AW2652" i="1"/>
  <c r="AW3805" i="1"/>
  <c r="AW1707" i="1"/>
  <c r="AW4015" i="1"/>
  <c r="AW192" i="1"/>
  <c r="AW950" i="1"/>
  <c r="AW80" i="1"/>
  <c r="AW4391" i="1"/>
  <c r="AW5099" i="1"/>
  <c r="AW2406" i="1"/>
  <c r="AW4864" i="1"/>
  <c r="AW1318" i="1"/>
  <c r="AW3597" i="1"/>
  <c r="AW1904" i="1"/>
  <c r="AW93" i="1"/>
  <c r="AW4643" i="1"/>
  <c r="AW2267" i="1"/>
  <c r="AW3298" i="1"/>
  <c r="AW3738" i="1"/>
  <c r="AW9" i="1"/>
  <c r="AW669" i="1"/>
  <c r="AW1698" i="1"/>
  <c r="AW239" i="1"/>
  <c r="AW1314" i="1"/>
  <c r="AW670" i="1"/>
  <c r="AW702" i="1"/>
  <c r="AW1999" i="1"/>
  <c r="AW620" i="1"/>
  <c r="AW1825" i="1"/>
  <c r="AW580" i="1"/>
  <c r="AW2671" i="1"/>
  <c r="AW604" i="1"/>
  <c r="AW2268" i="1"/>
  <c r="AW3567" i="1"/>
  <c r="AW2607" i="1"/>
  <c r="AW4428" i="1"/>
  <c r="AW639" i="1"/>
  <c r="AW4204" i="1"/>
  <c r="AW3687" i="1"/>
  <c r="AW3888" i="1"/>
  <c r="AW2684" i="1"/>
  <c r="AW4674" i="1"/>
  <c r="AW2467" i="1"/>
  <c r="AW2030" i="1"/>
  <c r="AW4950" i="1"/>
  <c r="AW1891" i="1"/>
  <c r="AW3313" i="1"/>
  <c r="AW2981" i="1"/>
  <c r="AW944" i="1"/>
  <c r="AW1951" i="1"/>
  <c r="AW5173" i="1"/>
  <c r="AW60" i="1"/>
  <c r="AW2862" i="1"/>
  <c r="AW3891" i="1"/>
  <c r="AW439" i="1"/>
  <c r="AW4070" i="1"/>
  <c r="AW1374" i="1"/>
  <c r="AW240" i="1"/>
  <c r="AW61" i="1"/>
  <c r="AW2386" i="1"/>
  <c r="AW3573" i="1"/>
  <c r="AW5224" i="1"/>
  <c r="AW1062" i="1"/>
  <c r="AW3569" i="1"/>
  <c r="AW1644" i="1"/>
  <c r="AW2689" i="1"/>
  <c r="AW2375" i="1"/>
  <c r="AW2176" i="1"/>
  <c r="AW3348" i="1"/>
  <c r="AW3338" i="1"/>
  <c r="AW2710" i="1"/>
  <c r="AW3954" i="1"/>
  <c r="AW3008" i="1"/>
  <c r="AW3010" i="1"/>
  <c r="AW1960" i="1"/>
  <c r="AW3252" i="1"/>
  <c r="AW674" i="1"/>
  <c r="AW1673" i="1"/>
  <c r="AW908" i="1"/>
  <c r="AW2037" i="1"/>
  <c r="AW4794" i="1"/>
  <c r="AW1641" i="1"/>
  <c r="AW2680" i="1"/>
  <c r="AW1297" i="1"/>
  <c r="AW1030" i="1"/>
  <c r="AW3819" i="1"/>
  <c r="AW2036" i="1"/>
  <c r="AW2695" i="1"/>
  <c r="AW2294" i="1"/>
  <c r="AW5046" i="1"/>
  <c r="AW3596" i="1"/>
  <c r="AW1050" i="1"/>
  <c r="AW1363" i="1"/>
  <c r="AW988" i="1"/>
  <c r="AW167" i="1"/>
  <c r="AW611" i="1"/>
  <c r="AW1589" i="1"/>
  <c r="AW284" i="1"/>
  <c r="AW3310" i="1"/>
  <c r="AW4877" i="1"/>
  <c r="AW160" i="1"/>
  <c r="AW132" i="1"/>
  <c r="AW1887" i="1"/>
  <c r="AW1860" i="1"/>
  <c r="AW4360" i="1"/>
  <c r="AW4582" i="1"/>
  <c r="AW3991" i="1"/>
  <c r="AW1334" i="1"/>
  <c r="AW4037" i="1"/>
  <c r="AW1069" i="1"/>
  <c r="AW3360" i="1"/>
  <c r="AW4769" i="1"/>
  <c r="AW4407" i="1"/>
  <c r="AW4013" i="1"/>
  <c r="AW3359" i="1"/>
  <c r="AW3558" i="1"/>
  <c r="AW2301" i="1"/>
  <c r="AW558" i="1"/>
  <c r="AW3246" i="1"/>
  <c r="AW3990" i="1"/>
  <c r="AW1940" i="1"/>
  <c r="AW2806" i="1"/>
  <c r="AW2746" i="1"/>
  <c r="AW146" i="1"/>
  <c r="AW5217" i="1"/>
  <c r="AW2148" i="1"/>
  <c r="AW3811" i="1"/>
  <c r="AW2693" i="1"/>
  <c r="AW2342" i="1"/>
  <c r="AW4753" i="1"/>
  <c r="AW3332" i="1"/>
  <c r="AW2059" i="1"/>
  <c r="AW951" i="1"/>
  <c r="AW3222" i="1"/>
  <c r="AW2331" i="1"/>
  <c r="AW4510" i="1"/>
  <c r="AW3894" i="1"/>
  <c r="AW216" i="1"/>
  <c r="AW5287" i="1"/>
  <c r="AW4553" i="1"/>
  <c r="AW1006" i="1"/>
  <c r="AW4387" i="1"/>
  <c r="AW4548" i="1"/>
  <c r="AW3349" i="1"/>
  <c r="AW608" i="1"/>
  <c r="AW2050" i="1"/>
  <c r="AW4047" i="1"/>
  <c r="AW1669" i="1"/>
  <c r="AW3953" i="1"/>
  <c r="AW1027" i="1"/>
  <c r="AW1394" i="1"/>
  <c r="AW1090" i="1"/>
  <c r="AW59" i="1"/>
  <c r="AW1357" i="1"/>
  <c r="AW1060" i="1"/>
  <c r="AW865" i="1"/>
  <c r="AW3022" i="1"/>
  <c r="AW1789" i="1"/>
  <c r="AW635" i="1"/>
  <c r="AW3875" i="1"/>
  <c r="AW1265" i="1"/>
  <c r="AW2625" i="1"/>
  <c r="AW3025" i="1"/>
  <c r="AW3193" i="1"/>
  <c r="AW1365" i="1"/>
  <c r="AW1400" i="1"/>
  <c r="AW907" i="1"/>
  <c r="AW1642" i="1"/>
  <c r="AW220" i="1"/>
  <c r="AW1573" i="1"/>
  <c r="AW2350" i="1"/>
  <c r="AW1339" i="1"/>
  <c r="AW2258" i="1"/>
  <c r="AW3045" i="1"/>
  <c r="AW2172" i="1"/>
  <c r="AW4547" i="1"/>
  <c r="AW3006" i="1"/>
  <c r="AW613" i="1"/>
  <c r="AW2311" i="1"/>
  <c r="AW524" i="1"/>
  <c r="AW3783" i="1"/>
  <c r="AW557" i="1"/>
  <c r="AW2215" i="1"/>
  <c r="AW5171" i="1"/>
  <c r="AW664" i="1"/>
  <c r="AW3821" i="1"/>
  <c r="AW111" i="1"/>
  <c r="AW2700" i="1"/>
  <c r="AW4697" i="1"/>
  <c r="AW253" i="1"/>
  <c r="AW238" i="1"/>
  <c r="AW3940" i="1"/>
  <c r="AW3992" i="1"/>
  <c r="AW2511" i="1"/>
  <c r="AW4998" i="1"/>
  <c r="AW801" i="1"/>
  <c r="D299" i="26"/>
  <c r="G296" i="26"/>
  <c r="F55" i="47" s="1"/>
  <c r="F296" i="26"/>
  <c r="L296" i="26"/>
  <c r="K55" i="47" s="1"/>
  <c r="H296" i="26"/>
  <c r="G55" i="47" s="1"/>
  <c r="D260" i="26" l="1"/>
  <c r="L260" i="26" s="1"/>
  <c r="K27" i="47" s="1"/>
  <c r="D256" i="26"/>
  <c r="I256" i="26" s="1"/>
  <c r="H23" i="47" s="1"/>
  <c r="D263" i="26"/>
  <c r="D30" i="47" s="1"/>
  <c r="D286" i="26"/>
  <c r="K286" i="26" s="1"/>
  <c r="J50" i="47" s="1"/>
  <c r="D254" i="26"/>
  <c r="I254" i="26" s="1"/>
  <c r="H21" i="47" s="1"/>
  <c r="D278" i="26"/>
  <c r="I276" i="26"/>
  <c r="H43" i="47" s="1"/>
  <c r="J276" i="26"/>
  <c r="I43" i="47" s="1"/>
  <c r="K276" i="26"/>
  <c r="J43" i="47" s="1"/>
  <c r="H276" i="26"/>
  <c r="G43" i="47" s="1"/>
  <c r="L276" i="26"/>
  <c r="K43" i="47" s="1"/>
  <c r="G276" i="26"/>
  <c r="F43" i="47" s="1"/>
  <c r="F276" i="26"/>
  <c r="E43" i="47" s="1"/>
  <c r="N296" i="26"/>
  <c r="D269" i="26"/>
  <c r="K269" i="26" s="1"/>
  <c r="J36" i="47" s="1"/>
  <c r="D262" i="26"/>
  <c r="L262" i="26" s="1"/>
  <c r="K29" i="47" s="1"/>
  <c r="D259" i="26"/>
  <c r="D26" i="47" s="1"/>
  <c r="D270" i="26"/>
  <c r="D37" i="47" s="1"/>
  <c r="D293" i="26"/>
  <c r="G293" i="26" s="1"/>
  <c r="F54" i="47" s="1"/>
  <c r="D283" i="26"/>
  <c r="F283" i="26" s="1"/>
  <c r="D24" i="47"/>
  <c r="D265" i="26"/>
  <c r="D290" i="26"/>
  <c r="D284" i="26"/>
  <c r="D273" i="26"/>
  <c r="D40" i="47" s="1"/>
  <c r="D272" i="26"/>
  <c r="D271" i="26"/>
  <c r="D249" i="26"/>
  <c r="I257" i="26"/>
  <c r="H24" i="47" s="1"/>
  <c r="K257" i="26"/>
  <c r="J24" i="47" s="1"/>
  <c r="J257" i="26"/>
  <c r="I24" i="47" s="1"/>
  <c r="K299" i="26"/>
  <c r="J56" i="47" s="1"/>
  <c r="J299" i="26"/>
  <c r="I56" i="47" s="1"/>
  <c r="I299" i="26"/>
  <c r="H56" i="47" s="1"/>
  <c r="D277" i="26"/>
  <c r="J260" i="26"/>
  <c r="I27" i="47" s="1"/>
  <c r="K260" i="26"/>
  <c r="J27" i="47" s="1"/>
  <c r="E55" i="47"/>
  <c r="M55" i="47" s="1"/>
  <c r="D281" i="26"/>
  <c r="D261" i="26"/>
  <c r="H257" i="26"/>
  <c r="G24" i="47" s="1"/>
  <c r="G257" i="26"/>
  <c r="F24" i="47" s="1"/>
  <c r="F257" i="26"/>
  <c r="L257" i="26"/>
  <c r="K24" i="47" s="1"/>
  <c r="D252" i="26"/>
  <c r="H299" i="26"/>
  <c r="G56" i="47" s="1"/>
  <c r="D56" i="47"/>
  <c r="L299" i="26"/>
  <c r="K56" i="47" s="1"/>
  <c r="F299" i="26"/>
  <c r="G299" i="26"/>
  <c r="F56" i="47" s="1"/>
  <c r="D240" i="26"/>
  <c r="H260" i="26"/>
  <c r="G27" i="47" s="1"/>
  <c r="H263" i="26" l="1"/>
  <c r="G30" i="47" s="1"/>
  <c r="J263" i="26"/>
  <c r="I30" i="47" s="1"/>
  <c r="G260" i="26"/>
  <c r="F27" i="47" s="1"/>
  <c r="I263" i="26"/>
  <c r="H30" i="47" s="1"/>
  <c r="F260" i="26"/>
  <c r="K263" i="26"/>
  <c r="J30" i="47" s="1"/>
  <c r="L256" i="26"/>
  <c r="K23" i="47" s="1"/>
  <c r="D27" i="47"/>
  <c r="I260" i="26"/>
  <c r="H27" i="47" s="1"/>
  <c r="F286" i="26"/>
  <c r="G263" i="26"/>
  <c r="F30" i="47" s="1"/>
  <c r="G256" i="26"/>
  <c r="F23" i="47" s="1"/>
  <c r="G286" i="26"/>
  <c r="F50" i="47" s="1"/>
  <c r="F256" i="26"/>
  <c r="E23" i="47" s="1"/>
  <c r="H254" i="26"/>
  <c r="G21" i="47" s="1"/>
  <c r="K256" i="26"/>
  <c r="J23" i="47" s="1"/>
  <c r="L286" i="26"/>
  <c r="K50" i="47" s="1"/>
  <c r="F263" i="26"/>
  <c r="E30" i="47" s="1"/>
  <c r="D23" i="47"/>
  <c r="H286" i="26"/>
  <c r="G50" i="47" s="1"/>
  <c r="K254" i="26"/>
  <c r="J21" i="47" s="1"/>
  <c r="D21" i="47"/>
  <c r="L263" i="26"/>
  <c r="K30" i="47" s="1"/>
  <c r="M43" i="47"/>
  <c r="H256" i="26"/>
  <c r="G23" i="47" s="1"/>
  <c r="F254" i="26"/>
  <c r="J256" i="26"/>
  <c r="I23" i="47" s="1"/>
  <c r="G254" i="26"/>
  <c r="F21" i="47" s="1"/>
  <c r="J254" i="26"/>
  <c r="I21" i="47" s="1"/>
  <c r="L254" i="26"/>
  <c r="K21" i="47" s="1"/>
  <c r="J286" i="26"/>
  <c r="I50" i="47" s="1"/>
  <c r="D50" i="47"/>
  <c r="I286" i="26"/>
  <c r="H50" i="47" s="1"/>
  <c r="N276" i="26"/>
  <c r="L278" i="26"/>
  <c r="K45" i="47" s="1"/>
  <c r="G278" i="26"/>
  <c r="F45" i="47" s="1"/>
  <c r="D45" i="47"/>
  <c r="J278" i="26"/>
  <c r="I45" i="47" s="1"/>
  <c r="I278" i="26"/>
  <c r="H45" i="47" s="1"/>
  <c r="K278" i="26"/>
  <c r="J45" i="47" s="1"/>
  <c r="H278" i="26"/>
  <c r="G45" i="47" s="1"/>
  <c r="F278" i="26"/>
  <c r="G269" i="26"/>
  <c r="F36" i="47" s="1"/>
  <c r="L269" i="26"/>
  <c r="K36" i="47" s="1"/>
  <c r="I269" i="26"/>
  <c r="H36" i="47" s="1"/>
  <c r="H269" i="26"/>
  <c r="G36" i="47" s="1"/>
  <c r="F269" i="26"/>
  <c r="E36" i="47" s="1"/>
  <c r="J269" i="26"/>
  <c r="I36" i="47" s="1"/>
  <c r="D36" i="47"/>
  <c r="N257" i="26"/>
  <c r="N299" i="26"/>
  <c r="I262" i="26"/>
  <c r="H29" i="47" s="1"/>
  <c r="K262" i="26"/>
  <c r="J29" i="47" s="1"/>
  <c r="F262" i="26"/>
  <c r="E29" i="47" s="1"/>
  <c r="F259" i="26"/>
  <c r="J262" i="26"/>
  <c r="I29" i="47" s="1"/>
  <c r="H293" i="26"/>
  <c r="G54" i="47" s="1"/>
  <c r="D29" i="47"/>
  <c r="H262" i="26"/>
  <c r="G29" i="47" s="1"/>
  <c r="J259" i="26"/>
  <c r="I26" i="47" s="1"/>
  <c r="K270" i="26"/>
  <c r="J37" i="47" s="1"/>
  <c r="F270" i="26"/>
  <c r="L270" i="26"/>
  <c r="K37" i="47" s="1"/>
  <c r="I270" i="26"/>
  <c r="H37" i="47" s="1"/>
  <c r="H270" i="26"/>
  <c r="G37" i="47" s="1"/>
  <c r="J270" i="26"/>
  <c r="I37" i="47" s="1"/>
  <c r="L259" i="26"/>
  <c r="K26" i="47" s="1"/>
  <c r="I259" i="26"/>
  <c r="H26" i="47" s="1"/>
  <c r="H259" i="26"/>
  <c r="G26" i="47" s="1"/>
  <c r="G262" i="26"/>
  <c r="F29" i="47" s="1"/>
  <c r="K259" i="26"/>
  <c r="J26" i="47" s="1"/>
  <c r="J283" i="26"/>
  <c r="I48" i="47" s="1"/>
  <c r="K283" i="26"/>
  <c r="J48" i="47" s="1"/>
  <c r="D48" i="47"/>
  <c r="G259" i="26"/>
  <c r="F26" i="47" s="1"/>
  <c r="G270" i="26"/>
  <c r="F37" i="47" s="1"/>
  <c r="I283" i="26"/>
  <c r="H48" i="47" s="1"/>
  <c r="H283" i="26"/>
  <c r="G48" i="47" s="1"/>
  <c r="J293" i="26"/>
  <c r="I54" i="47" s="1"/>
  <c r="L293" i="26"/>
  <c r="K54" i="47" s="1"/>
  <c r="I293" i="26"/>
  <c r="H54" i="47" s="1"/>
  <c r="K293" i="26"/>
  <c r="J54" i="47" s="1"/>
  <c r="G283" i="26"/>
  <c r="F48" i="47" s="1"/>
  <c r="D54" i="47"/>
  <c r="F293" i="26"/>
  <c r="L283" i="26"/>
  <c r="K48" i="47" s="1"/>
  <c r="E24" i="47"/>
  <c r="M24" i="47" s="1"/>
  <c r="E48" i="47"/>
  <c r="I249" i="26"/>
  <c r="H18" i="47" s="1"/>
  <c r="G273" i="26"/>
  <c r="F40" i="47" s="1"/>
  <c r="I271" i="26"/>
  <c r="H38" i="47" s="1"/>
  <c r="J284" i="26"/>
  <c r="I49" i="47" s="1"/>
  <c r="J272" i="26"/>
  <c r="I39" i="47" s="1"/>
  <c r="G277" i="26"/>
  <c r="F44" i="47" s="1"/>
  <c r="K290" i="26"/>
  <c r="J53" i="47" s="1"/>
  <c r="D32" i="47"/>
  <c r="L284" i="26"/>
  <c r="K49" i="47" s="1"/>
  <c r="F284" i="26"/>
  <c r="H284" i="26"/>
  <c r="G49" i="47" s="1"/>
  <c r="D49" i="47"/>
  <c r="G284" i="26"/>
  <c r="F49" i="47" s="1"/>
  <c r="K265" i="26"/>
  <c r="J32" i="47" s="1"/>
  <c r="I265" i="26"/>
  <c r="H32" i="47" s="1"/>
  <c r="L265" i="26"/>
  <c r="K32" i="47" s="1"/>
  <c r="G265" i="26"/>
  <c r="F32" i="47" s="1"/>
  <c r="H265" i="26"/>
  <c r="G32" i="47" s="1"/>
  <c r="J265" i="26"/>
  <c r="I32" i="47" s="1"/>
  <c r="F265" i="26"/>
  <c r="I284" i="26"/>
  <c r="H49" i="47" s="1"/>
  <c r="K284" i="26"/>
  <c r="J49" i="47" s="1"/>
  <c r="F273" i="26"/>
  <c r="L290" i="26"/>
  <c r="K53" i="47" s="1"/>
  <c r="G249" i="26"/>
  <c r="F18" i="47" s="1"/>
  <c r="H290" i="26"/>
  <c r="G53" i="47" s="1"/>
  <c r="G271" i="26"/>
  <c r="F38" i="47" s="1"/>
  <c r="F271" i="26"/>
  <c r="H271" i="26"/>
  <c r="G38" i="47" s="1"/>
  <c r="J271" i="26"/>
  <c r="I38" i="47" s="1"/>
  <c r="J290" i="26"/>
  <c r="I53" i="47" s="1"/>
  <c r="D53" i="47"/>
  <c r="F290" i="26"/>
  <c r="I290" i="26"/>
  <c r="H53" i="47" s="1"/>
  <c r="G290" i="26"/>
  <c r="F53" i="47" s="1"/>
  <c r="H273" i="26"/>
  <c r="G40" i="47" s="1"/>
  <c r="L273" i="26"/>
  <c r="K40" i="47" s="1"/>
  <c r="K249" i="26"/>
  <c r="J18" i="47" s="1"/>
  <c r="J249" i="26"/>
  <c r="I18" i="47" s="1"/>
  <c r="H249" i="26"/>
  <c r="G18" i="47" s="1"/>
  <c r="L249" i="26"/>
  <c r="K18" i="47" s="1"/>
  <c r="D18" i="47"/>
  <c r="I273" i="26"/>
  <c r="H40" i="47" s="1"/>
  <c r="F249" i="26"/>
  <c r="K273" i="26"/>
  <c r="J40" i="47" s="1"/>
  <c r="J273" i="26"/>
  <c r="I40" i="47" s="1"/>
  <c r="G272" i="26"/>
  <c r="F39" i="47" s="1"/>
  <c r="H272" i="26"/>
  <c r="G39" i="47" s="1"/>
  <c r="L272" i="26"/>
  <c r="K39" i="47" s="1"/>
  <c r="F272" i="26"/>
  <c r="L271" i="26"/>
  <c r="K38" i="47" s="1"/>
  <c r="I272" i="26"/>
  <c r="H39" i="47" s="1"/>
  <c r="D38" i="47"/>
  <c r="K272" i="26"/>
  <c r="J39" i="47" s="1"/>
  <c r="D39" i="47"/>
  <c r="K271" i="26"/>
  <c r="J38" i="47" s="1"/>
  <c r="H277" i="26"/>
  <c r="G44" i="47" s="1"/>
  <c r="F277" i="26"/>
  <c r="D47" i="47"/>
  <c r="J281" i="26"/>
  <c r="I47" i="47" s="1"/>
  <c r="I281" i="26"/>
  <c r="H47" i="47" s="1"/>
  <c r="K281" i="26"/>
  <c r="J47" i="47" s="1"/>
  <c r="D44" i="47"/>
  <c r="I277" i="26"/>
  <c r="H44" i="47" s="1"/>
  <c r="J277" i="26"/>
  <c r="I44" i="47" s="1"/>
  <c r="K277" i="26"/>
  <c r="J44" i="47" s="1"/>
  <c r="L277" i="26"/>
  <c r="K44" i="47" s="1"/>
  <c r="K240" i="26"/>
  <c r="J15" i="47" s="1"/>
  <c r="I240" i="26"/>
  <c r="H15" i="47" s="1"/>
  <c r="J240" i="26"/>
  <c r="I15" i="47" s="1"/>
  <c r="H252" i="26"/>
  <c r="G19" i="47" s="1"/>
  <c r="I252" i="26"/>
  <c r="H19" i="47" s="1"/>
  <c r="J252" i="26"/>
  <c r="I19" i="47" s="1"/>
  <c r="K252" i="26"/>
  <c r="J19" i="47" s="1"/>
  <c r="D28" i="47"/>
  <c r="J261" i="26"/>
  <c r="I28" i="47" s="1"/>
  <c r="K261" i="26"/>
  <c r="J28" i="47" s="1"/>
  <c r="I261" i="26"/>
  <c r="H28" i="47" s="1"/>
  <c r="E56" i="47"/>
  <c r="M56" i="47" s="1"/>
  <c r="E27" i="47"/>
  <c r="E21" i="47"/>
  <c r="E50" i="47"/>
  <c r="F281" i="26"/>
  <c r="G281" i="26"/>
  <c r="F47" i="47" s="1"/>
  <c r="H281" i="26"/>
  <c r="G47" i="47" s="1"/>
  <c r="L281" i="26"/>
  <c r="K47" i="47" s="1"/>
  <c r="H261" i="26"/>
  <c r="G28" i="47" s="1"/>
  <c r="L252" i="26"/>
  <c r="K19" i="47" s="1"/>
  <c r="F261" i="26"/>
  <c r="F252" i="26"/>
  <c r="G261" i="26"/>
  <c r="F28" i="47" s="1"/>
  <c r="L261" i="26"/>
  <c r="K28" i="47" s="1"/>
  <c r="G252" i="26"/>
  <c r="F19" i="47" s="1"/>
  <c r="D19" i="47"/>
  <c r="H240" i="26"/>
  <c r="G15" i="47" s="1"/>
  <c r="D15" i="47"/>
  <c r="F240" i="26"/>
  <c r="L240" i="26"/>
  <c r="K15" i="47" s="1"/>
  <c r="G240" i="26"/>
  <c r="F15" i="47" s="1"/>
  <c r="N260" i="26" l="1"/>
  <c r="M50" i="47"/>
  <c r="M21" i="47"/>
  <c r="M23" i="47"/>
  <c r="M27" i="47"/>
  <c r="N263" i="26"/>
  <c r="N256" i="26"/>
  <c r="M30" i="47"/>
  <c r="N254" i="26"/>
  <c r="M29" i="47"/>
  <c r="M48" i="47"/>
  <c r="M36" i="47"/>
  <c r="N286" i="26"/>
  <c r="E45" i="47"/>
  <c r="M45" i="47" s="1"/>
  <c r="N278" i="26"/>
  <c r="N269" i="26"/>
  <c r="N281" i="26"/>
  <c r="E40" i="47"/>
  <c r="M40" i="47" s="1"/>
  <c r="N273" i="26"/>
  <c r="N265" i="26"/>
  <c r="N252" i="26"/>
  <c r="E54" i="47"/>
  <c r="M54" i="47" s="1"/>
  <c r="N293" i="26"/>
  <c r="N262" i="26"/>
  <c r="N272" i="26"/>
  <c r="N249" i="26"/>
  <c r="N284" i="26"/>
  <c r="N283" i="26"/>
  <c r="N290" i="26"/>
  <c r="E37" i="47"/>
  <c r="M37" i="47" s="1"/>
  <c r="N270" i="26"/>
  <c r="N261" i="26"/>
  <c r="N277" i="26"/>
  <c r="N271" i="26"/>
  <c r="N240" i="26"/>
  <c r="E26" i="47"/>
  <c r="M26" i="47" s="1"/>
  <c r="N259" i="26"/>
  <c r="E32" i="47"/>
  <c r="M32" i="47" s="1"/>
  <c r="E38" i="47"/>
  <c r="M38" i="47" s="1"/>
  <c r="E53" i="47"/>
  <c r="M53" i="47" s="1"/>
  <c r="E44" i="47"/>
  <c r="M44" i="47" s="1"/>
  <c r="E39" i="47"/>
  <c r="M39" i="47" s="1"/>
  <c r="E18" i="47"/>
  <c r="M18" i="47" s="1"/>
  <c r="E49" i="47"/>
  <c r="M49" i="47" s="1"/>
  <c r="E15" i="47"/>
  <c r="M15" i="47" s="1"/>
  <c r="E28" i="47"/>
  <c r="M28" i="47" s="1"/>
  <c r="E47" i="47"/>
  <c r="M47" i="47" s="1"/>
  <c r="E19" i="47"/>
  <c r="M19" i="47" s="1"/>
  <c r="AW3671" i="1" l="1"/>
  <c r="AW1750" i="1"/>
  <c r="AW1878" i="1"/>
  <c r="AW2204" i="1"/>
  <c r="AW653" i="1"/>
  <c r="AW2991" i="1"/>
  <c r="AW2546" i="1"/>
  <c r="AW3324" i="1"/>
  <c r="D268" i="26" l="1"/>
  <c r="D264" i="26"/>
  <c r="D267" i="26"/>
  <c r="D34" i="47" s="1"/>
  <c r="D258" i="26"/>
  <c r="D246" i="26"/>
  <c r="D253" i="26"/>
  <c r="D274" i="26"/>
  <c r="D280" i="26"/>
  <c r="D289" i="26"/>
  <c r="J267" i="26" l="1"/>
  <c r="I34" i="47" s="1"/>
  <c r="F267" i="26"/>
  <c r="E34" i="47" s="1"/>
  <c r="I267" i="26"/>
  <c r="H34" i="47" s="1"/>
  <c r="K267" i="26"/>
  <c r="J34" i="47" s="1"/>
  <c r="L267" i="26"/>
  <c r="K34" i="47" s="1"/>
  <c r="H267" i="26"/>
  <c r="G34" i="47" s="1"/>
  <c r="G267" i="26"/>
  <c r="F34" i="47" s="1"/>
  <c r="H264" i="26"/>
  <c r="G31" i="47" s="1"/>
  <c r="J264" i="26"/>
  <c r="I31" i="47" s="1"/>
  <c r="L264" i="26"/>
  <c r="K31" i="47" s="1"/>
  <c r="G264" i="26"/>
  <c r="F31" i="47" s="1"/>
  <c r="I264" i="26"/>
  <c r="H31" i="47" s="1"/>
  <c r="D31" i="47"/>
  <c r="F264" i="26"/>
  <c r="K264" i="26"/>
  <c r="J31" i="47" s="1"/>
  <c r="G268" i="26"/>
  <c r="F35" i="47" s="1"/>
  <c r="D35" i="47"/>
  <c r="J268" i="26"/>
  <c r="I35" i="47" s="1"/>
  <c r="F268" i="26"/>
  <c r="H268" i="26"/>
  <c r="G35" i="47" s="1"/>
  <c r="L268" i="26"/>
  <c r="K35" i="47" s="1"/>
  <c r="I268" i="26"/>
  <c r="H35" i="47" s="1"/>
  <c r="K268" i="26"/>
  <c r="J35" i="47" s="1"/>
  <c r="G246" i="26"/>
  <c r="F17" i="47" s="1"/>
  <c r="K246" i="26"/>
  <c r="J17" i="47" s="1"/>
  <c r="H246" i="26"/>
  <c r="G17" i="47" s="1"/>
  <c r="I246" i="26"/>
  <c r="H17" i="47" s="1"/>
  <c r="J246" i="26"/>
  <c r="I17" i="47" s="1"/>
  <c r="L246" i="26"/>
  <c r="K17" i="47" s="1"/>
  <c r="F246" i="26"/>
  <c r="D17" i="47"/>
  <c r="L258" i="26"/>
  <c r="K25" i="47" s="1"/>
  <c r="F258" i="26"/>
  <c r="G258" i="26"/>
  <c r="F25" i="47" s="1"/>
  <c r="D25" i="47"/>
  <c r="H258" i="26"/>
  <c r="G25" i="47" s="1"/>
  <c r="I258" i="26"/>
  <c r="H25" i="47" s="1"/>
  <c r="K258" i="26"/>
  <c r="J25" i="47" s="1"/>
  <c r="J258" i="26"/>
  <c r="I25" i="47" s="1"/>
  <c r="K253" i="26"/>
  <c r="J20" i="47" s="1"/>
  <c r="J253" i="26"/>
  <c r="I20" i="47" s="1"/>
  <c r="I253" i="26"/>
  <c r="H20" i="47" s="1"/>
  <c r="D52" i="47"/>
  <c r="I289" i="26"/>
  <c r="H52" i="47" s="1"/>
  <c r="K289" i="26"/>
  <c r="J52" i="47" s="1"/>
  <c r="J289" i="26"/>
  <c r="I52" i="47" s="1"/>
  <c r="I274" i="26"/>
  <c r="H41" i="47" s="1"/>
  <c r="J274" i="26"/>
  <c r="I41" i="47" s="1"/>
  <c r="K274" i="26"/>
  <c r="J41" i="47" s="1"/>
  <c r="D46" i="47"/>
  <c r="I280" i="26"/>
  <c r="H46" i="47" s="1"/>
  <c r="J280" i="26"/>
  <c r="I46" i="47" s="1"/>
  <c r="K280" i="26"/>
  <c r="J46" i="47" s="1"/>
  <c r="F253" i="26"/>
  <c r="D20" i="47"/>
  <c r="L253" i="26"/>
  <c r="K20" i="47" s="1"/>
  <c r="G253" i="26"/>
  <c r="F20" i="47" s="1"/>
  <c r="H253" i="26"/>
  <c r="G20" i="47" s="1"/>
  <c r="H274" i="26"/>
  <c r="G41" i="47" s="1"/>
  <c r="D41" i="47"/>
  <c r="F274" i="26"/>
  <c r="L274" i="26"/>
  <c r="K41" i="47" s="1"/>
  <c r="G274" i="26"/>
  <c r="F41" i="47" s="1"/>
  <c r="G280" i="26"/>
  <c r="F46" i="47" s="1"/>
  <c r="F280" i="26"/>
  <c r="H280" i="26"/>
  <c r="G46" i="47" s="1"/>
  <c r="L280" i="26"/>
  <c r="K46" i="47" s="1"/>
  <c r="F289" i="26"/>
  <c r="L289" i="26"/>
  <c r="K52" i="47" s="1"/>
  <c r="G289" i="26"/>
  <c r="F52" i="47" s="1"/>
  <c r="H289" i="26"/>
  <c r="G52" i="47" s="1"/>
  <c r="M34" i="47" l="1"/>
  <c r="N267" i="26"/>
  <c r="E31" i="47"/>
  <c r="M31" i="47" s="1"/>
  <c r="N264" i="26"/>
  <c r="E35" i="47"/>
  <c r="M35" i="47" s="1"/>
  <c r="N268" i="26"/>
  <c r="N246" i="26"/>
  <c r="N280" i="26"/>
  <c r="N274" i="26"/>
  <c r="N253" i="26"/>
  <c r="N258" i="26"/>
  <c r="N289" i="26"/>
  <c r="E17" i="47"/>
  <c r="M17" i="47" s="1"/>
  <c r="E25" i="47"/>
  <c r="M25" i="47" s="1"/>
  <c r="E52" i="47"/>
  <c r="M52" i="47" s="1"/>
  <c r="E46" i="47"/>
  <c r="M46" i="47" s="1"/>
  <c r="E41" i="47"/>
  <c r="M41" i="47" s="1"/>
  <c r="E20" i="47"/>
  <c r="M20" i="47" s="1"/>
  <c r="L20" i="44" l="1"/>
  <c r="AW538" i="1" l="1"/>
  <c r="AW2825" i="1"/>
  <c r="AW2553" i="1"/>
  <c r="AW2124" i="1"/>
  <c r="D275" i="26" l="1"/>
  <c r="D237" i="26"/>
  <c r="D255" i="26"/>
  <c r="D243" i="26"/>
  <c r="D287" i="26"/>
  <c r="D234" i="26"/>
  <c r="D250" i="26"/>
  <c r="K275" i="26" l="1"/>
  <c r="J42" i="47" s="1"/>
  <c r="D42" i="47"/>
  <c r="L275" i="26"/>
  <c r="K42" i="47" s="1"/>
  <c r="J275" i="26"/>
  <c r="I42" i="47" s="1"/>
  <c r="F275" i="26"/>
  <c r="H275" i="26"/>
  <c r="G42" i="47" s="1"/>
  <c r="G275" i="26"/>
  <c r="F42" i="47" s="1"/>
  <c r="I275" i="26"/>
  <c r="H42" i="47" s="1"/>
  <c r="L255" i="26"/>
  <c r="K22" i="47" s="1"/>
  <c r="H255" i="26"/>
  <c r="G22" i="47" s="1"/>
  <c r="J255" i="26"/>
  <c r="I22" i="47" s="1"/>
  <c r="G255" i="26"/>
  <c r="F22" i="47" s="1"/>
  <c r="I255" i="26"/>
  <c r="H22" i="47" s="1"/>
  <c r="F255" i="26"/>
  <c r="K255" i="26"/>
  <c r="J22" i="47" s="1"/>
  <c r="D22" i="47"/>
  <c r="K237" i="26"/>
  <c r="J14" i="47" s="1"/>
  <c r="I237" i="26"/>
  <c r="H14" i="47" s="1"/>
  <c r="F237" i="26"/>
  <c r="D14" i="47"/>
  <c r="L237" i="26"/>
  <c r="K14" i="47" s="1"/>
  <c r="H237" i="26"/>
  <c r="G14" i="47" s="1"/>
  <c r="G237" i="26"/>
  <c r="F14" i="47" s="1"/>
  <c r="J237" i="26"/>
  <c r="I14" i="47" s="1"/>
  <c r="K287" i="26"/>
  <c r="J51" i="47" s="1"/>
  <c r="J287" i="26"/>
  <c r="I51" i="47" s="1"/>
  <c r="I287" i="26"/>
  <c r="H51" i="47" s="1"/>
  <c r="I250" i="26"/>
  <c r="K250" i="26"/>
  <c r="J250" i="26"/>
  <c r="K243" i="26"/>
  <c r="J16" i="47" s="1"/>
  <c r="I243" i="26"/>
  <c r="H16" i="47" s="1"/>
  <c r="J243" i="26"/>
  <c r="I16" i="47" s="1"/>
  <c r="I234" i="26"/>
  <c r="H13" i="47" s="1"/>
  <c r="J234" i="26"/>
  <c r="I13" i="47" s="1"/>
  <c r="K234" i="26"/>
  <c r="J13" i="47" s="1"/>
  <c r="D51" i="47"/>
  <c r="L287" i="26"/>
  <c r="K51" i="47" s="1"/>
  <c r="H287" i="26"/>
  <c r="G51" i="47" s="1"/>
  <c r="F287" i="26"/>
  <c r="G287" i="26"/>
  <c r="F51" i="47" s="1"/>
  <c r="D16" i="47"/>
  <c r="G243" i="26"/>
  <c r="F16" i="47" s="1"/>
  <c r="H243" i="26"/>
  <c r="G16" i="47" s="1"/>
  <c r="F243" i="26"/>
  <c r="L243" i="26"/>
  <c r="K16" i="47" s="1"/>
  <c r="L234" i="26"/>
  <c r="K13" i="47" s="1"/>
  <c r="H234" i="26"/>
  <c r="G13" i="47" s="1"/>
  <c r="F234" i="26"/>
  <c r="D13" i="47"/>
  <c r="G234" i="26"/>
  <c r="F13" i="47" s="1"/>
  <c r="L250" i="26"/>
  <c r="G250" i="26"/>
  <c r="H250" i="26"/>
  <c r="F250" i="26"/>
  <c r="E42" i="47" l="1"/>
  <c r="M42" i="47" s="1"/>
  <c r="N275" i="26"/>
  <c r="N234" i="26"/>
  <c r="N237" i="26"/>
  <c r="N243" i="26"/>
  <c r="N287" i="26"/>
  <c r="N250" i="26"/>
  <c r="N255" i="26"/>
  <c r="E14" i="47"/>
  <c r="M14" i="47" s="1"/>
  <c r="E22" i="47"/>
  <c r="M22" i="47" s="1"/>
  <c r="H57" i="47"/>
  <c r="I57" i="47"/>
  <c r="J57" i="47"/>
  <c r="K303" i="26"/>
  <c r="J303" i="26"/>
  <c r="I303" i="26"/>
  <c r="E13" i="47"/>
  <c r="M13" i="47" s="1"/>
  <c r="E51" i="47"/>
  <c r="M51" i="47" s="1"/>
  <c r="E16" i="47"/>
  <c r="M16" i="47" s="1"/>
  <c r="F57" i="47"/>
  <c r="G303" i="26"/>
  <c r="K57" i="47"/>
  <c r="L303" i="26"/>
  <c r="F303" i="26"/>
  <c r="G57" i="47"/>
  <c r="H303" i="26"/>
  <c r="M57" i="47" l="1"/>
  <c r="M59" i="47" s="1"/>
  <c r="N303" i="26"/>
  <c r="N305" i="26" s="1"/>
  <c r="E57" i="47"/>
  <c r="H304" i="26" l="1"/>
  <c r="I305" i="26"/>
  <c r="G316" i="26" s="1"/>
  <c r="I304" i="26"/>
  <c r="J305" i="26"/>
  <c r="G317" i="26" s="1"/>
  <c r="J304" i="26"/>
  <c r="K305" i="26"/>
  <c r="G318" i="26" s="1"/>
  <c r="K304" i="26"/>
  <c r="F304" i="26"/>
  <c r="G305" i="26"/>
  <c r="G314" i="26" s="1"/>
  <c r="F305" i="26"/>
  <c r="G313" i="26" s="1"/>
  <c r="L305" i="26"/>
  <c r="G319" i="26" s="1"/>
  <c r="H305" i="26"/>
  <c r="G315" i="26" s="1"/>
  <c r="L304" i="26"/>
  <c r="M304" i="26"/>
  <c r="M305" i="26"/>
  <c r="G320" i="26" s="1"/>
  <c r="G304" i="26"/>
  <c r="G321" i="26" l="1"/>
  <c r="G13" i="48"/>
  <c r="D13" i="48"/>
  <c r="I13" i="48"/>
  <c r="J13" i="48"/>
  <c r="F13" i="48"/>
  <c r="H13" i="48"/>
  <c r="E13" i="48"/>
  <c r="C13" i="48"/>
  <c r="O290" i="26"/>
  <c r="O254" i="26"/>
  <c r="O247" i="26"/>
  <c r="O241" i="26"/>
  <c r="O251" i="26"/>
  <c r="O268" i="26"/>
  <c r="O277" i="26"/>
  <c r="O278" i="26"/>
  <c r="O237" i="26"/>
  <c r="O288" i="26"/>
  <c r="O262" i="26"/>
  <c r="O286" i="26"/>
  <c r="O256" i="26"/>
  <c r="O270" i="26"/>
  <c r="O257" i="26"/>
  <c r="O287" i="26"/>
  <c r="O289" i="26"/>
  <c r="O294" i="26"/>
  <c r="O279" i="26"/>
  <c r="O260" i="26"/>
  <c r="O276" i="26"/>
  <c r="O280" i="26"/>
  <c r="O265" i="26"/>
  <c r="O301" i="26"/>
  <c r="O292" i="26"/>
  <c r="O239" i="26"/>
  <c r="O291" i="26"/>
  <c r="O296" i="26"/>
  <c r="O235" i="26"/>
  <c r="O285" i="26"/>
  <c r="O297" i="26"/>
  <c r="O275" i="26"/>
  <c r="O238" i="26"/>
  <c r="O242" i="26"/>
  <c r="O248" i="26"/>
  <c r="O267" i="26"/>
  <c r="O261" i="26"/>
  <c r="O298" i="26"/>
  <c r="O282" i="26"/>
  <c r="O273" i="26"/>
  <c r="O246" i="26"/>
  <c r="O295" i="26"/>
  <c r="O266" i="26"/>
  <c r="O252" i="26"/>
  <c r="O272" i="26"/>
  <c r="O243" i="26"/>
  <c r="O302" i="26"/>
  <c r="O264" i="26"/>
  <c r="O284" i="26"/>
  <c r="O283" i="26"/>
  <c r="O271" i="26"/>
  <c r="O269" i="26"/>
  <c r="O236" i="26"/>
  <c r="O240" i="26"/>
  <c r="O274" i="26"/>
  <c r="O249" i="26"/>
  <c r="O263" i="26"/>
  <c r="O259" i="26"/>
  <c r="O299" i="26"/>
  <c r="O234" i="26"/>
  <c r="O293" i="26"/>
  <c r="O258" i="26"/>
  <c r="O300" i="26"/>
  <c r="O245" i="26"/>
  <c r="O255" i="26"/>
  <c r="O281" i="26"/>
  <c r="O253" i="26"/>
  <c r="O244" i="26"/>
  <c r="O250" i="26"/>
  <c r="K13" i="48" l="1"/>
  <c r="L320" i="26"/>
  <c r="O303" i="26"/>
  <c r="L313" i="26" l="1"/>
  <c r="L315" i="26"/>
  <c r="L314" i="26"/>
  <c r="L319" i="26"/>
  <c r="L318" i="26"/>
  <c r="L317" i="26"/>
  <c r="L316" i="26"/>
  <c r="G19" i="48"/>
  <c r="F19" i="48"/>
  <c r="H19" i="48"/>
  <c r="D19" i="48"/>
  <c r="J19" i="48"/>
  <c r="E19" i="48"/>
  <c r="I19" i="48"/>
  <c r="C19" i="48"/>
  <c r="K19" i="48" l="1"/>
  <c r="L321" i="26"/>
  <c r="AU4561" i="1" l="1"/>
  <c r="AU5040" i="1" l="1"/>
  <c r="AU2078" i="1" l="1"/>
  <c r="D194" i="26" s="1"/>
  <c r="F194" i="26" s="1"/>
  <c r="I194" i="26" l="1"/>
  <c r="H38" i="46" s="1"/>
  <c r="K194" i="26"/>
  <c r="J38" i="46" s="1"/>
  <c r="J194" i="26"/>
  <c r="I38" i="46" s="1"/>
  <c r="M194" i="26"/>
  <c r="L38" i="46" s="1"/>
  <c r="H194" i="26"/>
  <c r="G38" i="46" s="1"/>
  <c r="L194" i="26"/>
  <c r="K38" i="46" s="1"/>
  <c r="D38" i="46"/>
  <c r="G194" i="26"/>
  <c r="F38" i="46" s="1"/>
  <c r="N194" i="26" l="1"/>
  <c r="E38" i="46"/>
  <c r="M38" i="46" s="1"/>
  <c r="AU4560" i="1" l="1"/>
  <c r="D196" i="26" l="1"/>
  <c r="D207" i="26"/>
  <c r="L196" i="26" l="1"/>
  <c r="K40" i="46" s="1"/>
  <c r="G196" i="26"/>
  <c r="F40" i="46" s="1"/>
  <c r="H196" i="26"/>
  <c r="G40" i="46" s="1"/>
  <c r="D40" i="46"/>
  <c r="F196" i="26"/>
  <c r="K196" i="26"/>
  <c r="J40" i="46" s="1"/>
  <c r="I196" i="26"/>
  <c r="H40" i="46" s="1"/>
  <c r="M196" i="26"/>
  <c r="L40" i="46" s="1"/>
  <c r="J196" i="26"/>
  <c r="I40" i="46" s="1"/>
  <c r="L207" i="26"/>
  <c r="K49" i="46" s="1"/>
  <c r="J207" i="26"/>
  <c r="I49" i="46" s="1"/>
  <c r="I207" i="26"/>
  <c r="H49" i="46" s="1"/>
  <c r="K207" i="26"/>
  <c r="J49" i="46" s="1"/>
  <c r="F207" i="26"/>
  <c r="D49" i="46"/>
  <c r="G207" i="26"/>
  <c r="F49" i="46" s="1"/>
  <c r="H207" i="26"/>
  <c r="G49" i="46" s="1"/>
  <c r="M207" i="26"/>
  <c r="L49" i="46" s="1"/>
  <c r="N196" i="26" l="1"/>
  <c r="E40" i="46"/>
  <c r="M40" i="46" s="1"/>
  <c r="N207" i="26"/>
  <c r="E49" i="46"/>
  <c r="M49" i="46" s="1"/>
  <c r="AU4895" i="1"/>
  <c r="AU4122" i="1" l="1"/>
  <c r="AU4418" i="1" l="1"/>
  <c r="D184" i="26" l="1"/>
  <c r="AU5269" i="1"/>
  <c r="D186" i="26" l="1"/>
  <c r="F184" i="26"/>
  <c r="H184" i="26"/>
  <c r="G28" i="46" s="1"/>
  <c r="D28" i="46"/>
  <c r="K184" i="26"/>
  <c r="J28" i="46" s="1"/>
  <c r="M184" i="26"/>
  <c r="L28" i="46" s="1"/>
  <c r="J184" i="26"/>
  <c r="I28" i="46" s="1"/>
  <c r="L184" i="26"/>
  <c r="K28" i="46" s="1"/>
  <c r="I184" i="26"/>
  <c r="H28" i="46" s="1"/>
  <c r="G184" i="26"/>
  <c r="F28" i="46" s="1"/>
  <c r="D187" i="26"/>
  <c r="N184" i="26" l="1"/>
  <c r="E28" i="46"/>
  <c r="M28" i="46" s="1"/>
  <c r="D30" i="46"/>
  <c r="M186" i="26"/>
  <c r="L30" i="46" s="1"/>
  <c r="I186" i="26"/>
  <c r="H30" i="46" s="1"/>
  <c r="H186" i="26"/>
  <c r="G30" i="46" s="1"/>
  <c r="K186" i="26"/>
  <c r="J30" i="46" s="1"/>
  <c r="J186" i="26"/>
  <c r="I30" i="46" s="1"/>
  <c r="G186" i="26"/>
  <c r="F30" i="46" s="1"/>
  <c r="L186" i="26"/>
  <c r="K30" i="46" s="1"/>
  <c r="F186" i="26"/>
  <c r="H187" i="26"/>
  <c r="G31" i="46" s="1"/>
  <c r="K187" i="26"/>
  <c r="J31" i="46" s="1"/>
  <c r="J187" i="26"/>
  <c r="I31" i="46" s="1"/>
  <c r="I187" i="26"/>
  <c r="H31" i="46" s="1"/>
  <c r="D31" i="46"/>
  <c r="M187" i="26"/>
  <c r="L31" i="46" s="1"/>
  <c r="L187" i="26"/>
  <c r="K31" i="46" s="1"/>
  <c r="G187" i="26"/>
  <c r="F31" i="46" s="1"/>
  <c r="F187" i="26"/>
  <c r="N186" i="26" l="1"/>
  <c r="E30" i="46"/>
  <c r="M30" i="46" s="1"/>
  <c r="N187" i="26"/>
  <c r="E31" i="46"/>
  <c r="M31" i="46" s="1"/>
  <c r="AU5302" i="1"/>
  <c r="D201" i="26" l="1"/>
  <c r="D177" i="26"/>
  <c r="L201" i="26" l="1"/>
  <c r="K45" i="46" s="1"/>
  <c r="D45" i="46"/>
  <c r="H201" i="26"/>
  <c r="G45" i="46" s="1"/>
  <c r="J201" i="26"/>
  <c r="I45" i="46" s="1"/>
  <c r="G201" i="26"/>
  <c r="F45" i="46" s="1"/>
  <c r="F201" i="26"/>
  <c r="I201" i="26"/>
  <c r="H45" i="46" s="1"/>
  <c r="K201" i="26"/>
  <c r="J45" i="46" s="1"/>
  <c r="M201" i="26"/>
  <c r="L45" i="46" s="1"/>
  <c r="K177" i="26"/>
  <c r="J21" i="46" s="1"/>
  <c r="I177" i="26"/>
  <c r="H21" i="46" s="1"/>
  <c r="J177" i="26"/>
  <c r="I21" i="46" s="1"/>
  <c r="G177" i="26"/>
  <c r="F21" i="46" s="1"/>
  <c r="D21" i="46"/>
  <c r="H177" i="26"/>
  <c r="G21" i="46" s="1"/>
  <c r="F177" i="26"/>
  <c r="M177" i="26"/>
  <c r="L21" i="46" s="1"/>
  <c r="L177" i="26"/>
  <c r="K21" i="46" s="1"/>
  <c r="N201" i="26" l="1"/>
  <c r="E45" i="46"/>
  <c r="M45" i="46" s="1"/>
  <c r="N177" i="26"/>
  <c r="E21" i="46"/>
  <c r="M21" i="46" s="1"/>
  <c r="AU2717" i="1"/>
  <c r="AU4824" i="1"/>
  <c r="AU4701" i="1"/>
  <c r="D190" i="26" l="1"/>
  <c r="D169" i="26"/>
  <c r="H190" i="26" l="1"/>
  <c r="G34" i="46" s="1"/>
  <c r="M190" i="26"/>
  <c r="L34" i="46" s="1"/>
  <c r="F190" i="26"/>
  <c r="G190" i="26"/>
  <c r="F34" i="46" s="1"/>
  <c r="D34" i="46"/>
  <c r="K190" i="26"/>
  <c r="J34" i="46" s="1"/>
  <c r="L190" i="26"/>
  <c r="K34" i="46" s="1"/>
  <c r="J190" i="26"/>
  <c r="I34" i="46" s="1"/>
  <c r="I190" i="26"/>
  <c r="H34" i="46" s="1"/>
  <c r="J169" i="26"/>
  <c r="I17" i="46" s="1"/>
  <c r="K169" i="26"/>
  <c r="J17" i="46" s="1"/>
  <c r="I169" i="26"/>
  <c r="H17" i="46" s="1"/>
  <c r="H169" i="26"/>
  <c r="D17" i="46"/>
  <c r="L169" i="26"/>
  <c r="F169" i="26"/>
  <c r="M169" i="26"/>
  <c r="G169" i="26"/>
  <c r="N190" i="26" l="1"/>
  <c r="E34" i="46"/>
  <c r="M34" i="46" s="1"/>
  <c r="N169" i="26"/>
  <c r="F17" i="46"/>
  <c r="L17" i="46"/>
  <c r="E17" i="46"/>
  <c r="K17" i="46"/>
  <c r="G17" i="46"/>
  <c r="M17" i="46" l="1"/>
  <c r="AS3996" i="1"/>
  <c r="AU3996" i="1" s="1"/>
  <c r="AU4493" i="1"/>
  <c r="D192" i="26"/>
  <c r="K192" i="26" l="1"/>
  <c r="J36" i="46" s="1"/>
  <c r="J192" i="26"/>
  <c r="I36" i="46" s="1"/>
  <c r="I192" i="26"/>
  <c r="H36" i="46" s="1"/>
  <c r="D172" i="26"/>
  <c r="L192" i="26"/>
  <c r="K36" i="46" s="1"/>
  <c r="H192" i="26"/>
  <c r="G36" i="46" s="1"/>
  <c r="G192" i="26"/>
  <c r="F36" i="46" s="1"/>
  <c r="M192" i="26"/>
  <c r="L36" i="46" s="1"/>
  <c r="D36" i="46"/>
  <c r="F192" i="26"/>
  <c r="N192" i="26" l="1"/>
  <c r="J172" i="26"/>
  <c r="I18" i="46" s="1"/>
  <c r="K172" i="26"/>
  <c r="J18" i="46" s="1"/>
  <c r="I172" i="26"/>
  <c r="H18" i="46" s="1"/>
  <c r="E36" i="46"/>
  <c r="M36" i="46" s="1"/>
  <c r="M172" i="26"/>
  <c r="F172" i="26"/>
  <c r="D18" i="46"/>
  <c r="G172" i="26"/>
  <c r="H172" i="26"/>
  <c r="L172" i="26"/>
  <c r="N172" i="26" l="1"/>
  <c r="L18" i="46"/>
  <c r="K18" i="46"/>
  <c r="G18" i="46"/>
  <c r="F18" i="46"/>
  <c r="E18" i="46"/>
  <c r="M18" i="46" l="1"/>
  <c r="AU1428" i="1"/>
  <c r="AU747" i="1"/>
  <c r="D157" i="26" l="1"/>
  <c r="D204" i="26"/>
  <c r="D178" i="26"/>
  <c r="D175" i="26"/>
  <c r="L204" i="26" l="1"/>
  <c r="K47" i="46" s="1"/>
  <c r="J204" i="26"/>
  <c r="I47" i="46" s="1"/>
  <c r="K204" i="26"/>
  <c r="J47" i="46" s="1"/>
  <c r="H204" i="26"/>
  <c r="G47" i="46" s="1"/>
  <c r="D47" i="46"/>
  <c r="I204" i="26"/>
  <c r="H47" i="46" s="1"/>
  <c r="F204" i="26"/>
  <c r="G204" i="26"/>
  <c r="F47" i="46" s="1"/>
  <c r="M204" i="26"/>
  <c r="L47" i="46" s="1"/>
  <c r="M157" i="26"/>
  <c r="L13" i="46" s="1"/>
  <c r="D13" i="46"/>
  <c r="L157" i="26"/>
  <c r="K13" i="46" s="1"/>
  <c r="F157" i="26"/>
  <c r="K157" i="26"/>
  <c r="J13" i="46" s="1"/>
  <c r="H157" i="26"/>
  <c r="G13" i="46" s="1"/>
  <c r="G157" i="26"/>
  <c r="F13" i="46" s="1"/>
  <c r="I157" i="26"/>
  <c r="H13" i="46" s="1"/>
  <c r="J157" i="26"/>
  <c r="I13" i="46" s="1"/>
  <c r="J175" i="26"/>
  <c r="I19" i="46" s="1"/>
  <c r="K175" i="26"/>
  <c r="J19" i="46" s="1"/>
  <c r="I175" i="26"/>
  <c r="H19" i="46" s="1"/>
  <c r="J178" i="26"/>
  <c r="I22" i="46" s="1"/>
  <c r="K178" i="26"/>
  <c r="J22" i="46" s="1"/>
  <c r="I178" i="26"/>
  <c r="H22" i="46" s="1"/>
  <c r="H175" i="26"/>
  <c r="L175" i="26"/>
  <c r="D19" i="46"/>
  <c r="F175" i="26"/>
  <c r="M175" i="26"/>
  <c r="G175" i="26"/>
  <c r="G178" i="26"/>
  <c r="F22" i="46" s="1"/>
  <c r="M178" i="26"/>
  <c r="L22" i="46" s="1"/>
  <c r="F178" i="26"/>
  <c r="D22" i="46"/>
  <c r="L178" i="26"/>
  <c r="K22" i="46" s="1"/>
  <c r="H178" i="26"/>
  <c r="G22" i="46" s="1"/>
  <c r="N157" i="26" l="1"/>
  <c r="E13" i="46"/>
  <c r="M13" i="46" s="1"/>
  <c r="N204" i="26"/>
  <c r="E47" i="46"/>
  <c r="M47" i="46" s="1"/>
  <c r="N175" i="26"/>
  <c r="N178" i="26"/>
  <c r="I57" i="46"/>
  <c r="H57" i="46"/>
  <c r="J57" i="46"/>
  <c r="K226" i="26"/>
  <c r="J226" i="26"/>
  <c r="I226" i="26"/>
  <c r="F19" i="46"/>
  <c r="G226" i="26"/>
  <c r="L19" i="46"/>
  <c r="M226" i="26"/>
  <c r="E19" i="46"/>
  <c r="F226" i="26"/>
  <c r="E22" i="46"/>
  <c r="M22" i="46" s="1"/>
  <c r="K19" i="46"/>
  <c r="L226" i="26"/>
  <c r="G19" i="46"/>
  <c r="H226" i="26"/>
  <c r="M19" i="46" l="1"/>
  <c r="M57" i="46" s="1"/>
  <c r="M59" i="46" s="1"/>
  <c r="N52" i="46" s="1"/>
  <c r="N226" i="26"/>
  <c r="N228" i="26" s="1"/>
  <c r="E57" i="46"/>
  <c r="G57" i="46"/>
  <c r="K57" i="46"/>
  <c r="L57" i="46"/>
  <c r="F57" i="46"/>
  <c r="I227" i="26" l="1"/>
  <c r="I228" i="26"/>
  <c r="F316" i="26" s="1"/>
  <c r="J228" i="26"/>
  <c r="F317" i="26" s="1"/>
  <c r="K227" i="26"/>
  <c r="J227" i="26"/>
  <c r="K228" i="26"/>
  <c r="F318" i="26" s="1"/>
  <c r="F227" i="26"/>
  <c r="H227" i="26"/>
  <c r="H228" i="26"/>
  <c r="F315" i="26" s="1"/>
  <c r="O172" i="26"/>
  <c r="O223" i="26"/>
  <c r="O206" i="26"/>
  <c r="O171" i="26"/>
  <c r="O215" i="26"/>
  <c r="O166" i="26"/>
  <c r="O197" i="26"/>
  <c r="O163" i="26"/>
  <c r="O157" i="26"/>
  <c r="O185" i="26"/>
  <c r="O160" i="26"/>
  <c r="O220" i="26"/>
  <c r="O189" i="26"/>
  <c r="O186" i="26"/>
  <c r="O219" i="26"/>
  <c r="O193" i="26"/>
  <c r="O210" i="26"/>
  <c r="O204" i="26"/>
  <c r="O217" i="26"/>
  <c r="O167" i="26"/>
  <c r="O190" i="26"/>
  <c r="O176" i="26"/>
  <c r="O209" i="26"/>
  <c r="O203" i="26"/>
  <c r="O177" i="26"/>
  <c r="O191" i="26"/>
  <c r="O207" i="26"/>
  <c r="O174" i="26"/>
  <c r="O161" i="26"/>
  <c r="O216" i="26"/>
  <c r="O164" i="26"/>
  <c r="O179" i="26"/>
  <c r="O205" i="26"/>
  <c r="O182" i="26"/>
  <c r="O196" i="26"/>
  <c r="O195" i="26"/>
  <c r="O169" i="26"/>
  <c r="O183" i="26"/>
  <c r="O213" i="26"/>
  <c r="O198" i="26"/>
  <c r="O202" i="26"/>
  <c r="O180" i="26"/>
  <c r="O208" i="26"/>
  <c r="O181" i="26"/>
  <c r="O159" i="26"/>
  <c r="O192" i="26"/>
  <c r="O194" i="26"/>
  <c r="O225" i="26"/>
  <c r="O188" i="26"/>
  <c r="O199" i="26"/>
  <c r="O221" i="26"/>
  <c r="O184" i="26"/>
  <c r="O211" i="26"/>
  <c r="O187" i="26"/>
  <c r="O162" i="26"/>
  <c r="O165" i="26"/>
  <c r="O201" i="26"/>
  <c r="O222" i="26"/>
  <c r="O218" i="26"/>
  <c r="O173" i="26"/>
  <c r="O170" i="26"/>
  <c r="O224" i="26"/>
  <c r="O158" i="26"/>
  <c r="O200" i="26"/>
  <c r="O214" i="26"/>
  <c r="O168" i="26"/>
  <c r="O212" i="26"/>
  <c r="G228" i="26"/>
  <c r="F314" i="26" s="1"/>
  <c r="M228" i="26"/>
  <c r="F320" i="26" s="1"/>
  <c r="L227" i="26"/>
  <c r="G227" i="26"/>
  <c r="O175" i="26"/>
  <c r="M227" i="26"/>
  <c r="L228" i="26"/>
  <c r="F319" i="26" s="1"/>
  <c r="F228" i="26"/>
  <c r="F313" i="26" s="1"/>
  <c r="O178" i="26"/>
  <c r="F321" i="26" l="1"/>
  <c r="G12" i="48"/>
  <c r="F12" i="48"/>
  <c r="J12" i="48"/>
  <c r="H12" i="48"/>
  <c r="E12" i="48"/>
  <c r="C12" i="48"/>
  <c r="I12" i="48"/>
  <c r="O226" i="26"/>
  <c r="D12" i="48"/>
  <c r="K12" i="48" l="1"/>
  <c r="K319" i="26"/>
  <c r="K317" i="26"/>
  <c r="K316" i="26"/>
  <c r="K318" i="26"/>
  <c r="K313" i="26"/>
  <c r="K320" i="26"/>
  <c r="K315" i="26"/>
  <c r="K314" i="26"/>
  <c r="K321" i="26" l="1"/>
  <c r="G18" i="48"/>
  <c r="F18" i="48"/>
  <c r="H18" i="48"/>
  <c r="D18" i="48"/>
  <c r="E18" i="48"/>
  <c r="J18" i="48"/>
  <c r="C18" i="48"/>
  <c r="I18" i="48"/>
  <c r="K18" i="48" l="1"/>
  <c r="N54" i="45" l="1"/>
  <c r="O151" i="26"/>
  <c r="M54" i="45" l="1"/>
  <c r="H151" i="26"/>
  <c r="E315" i="26" s="1"/>
  <c r="L151" i="26"/>
  <c r="E319" i="26" s="1"/>
  <c r="K151" i="26"/>
  <c r="E318" i="26" s="1"/>
  <c r="I151" i="26"/>
  <c r="E316" i="26" s="1"/>
  <c r="G151" i="26"/>
  <c r="E314" i="26" s="1"/>
  <c r="M151" i="26"/>
  <c r="E320" i="26" s="1"/>
  <c r="N151" i="26"/>
  <c r="J151" i="26"/>
  <c r="E317" i="26" s="1"/>
  <c r="F151" i="26"/>
  <c r="E313" i="26" s="1"/>
  <c r="N45" i="45"/>
  <c r="N15" i="45"/>
  <c r="N29" i="45"/>
  <c r="N50" i="45"/>
  <c r="N36" i="45"/>
  <c r="N32" i="45"/>
  <c r="N28" i="45"/>
  <c r="N35" i="45"/>
  <c r="L54" i="45"/>
  <c r="J54" i="45"/>
  <c r="N41" i="45"/>
  <c r="N27" i="45"/>
  <c r="I54" i="45"/>
  <c r="N38" i="45"/>
  <c r="N46" i="45"/>
  <c r="N16" i="45"/>
  <c r="N25" i="45"/>
  <c r="N43" i="45"/>
  <c r="N19" i="45"/>
  <c r="N40" i="45"/>
  <c r="H54" i="45"/>
  <c r="N39" i="45"/>
  <c r="N21" i="45"/>
  <c r="N37" i="45"/>
  <c r="N14" i="45"/>
  <c r="N17" i="45"/>
  <c r="K54" i="45"/>
  <c r="N24" i="45"/>
  <c r="N31" i="45"/>
  <c r="N18" i="45"/>
  <c r="N44" i="45"/>
  <c r="N22" i="45"/>
  <c r="N33" i="45"/>
  <c r="N23" i="45"/>
  <c r="N20" i="45"/>
  <c r="N48" i="45"/>
  <c r="F54" i="45"/>
  <c r="N34" i="45"/>
  <c r="N49" i="45"/>
  <c r="N13" i="45"/>
  <c r="N26" i="45"/>
  <c r="N30" i="45"/>
  <c r="G54" i="45"/>
  <c r="N47" i="45" l="1"/>
  <c r="E54" i="45"/>
  <c r="N51" i="45"/>
  <c r="N42" i="45"/>
  <c r="F11" i="48"/>
  <c r="H316" i="26"/>
  <c r="H11" i="48"/>
  <c r="H318" i="26"/>
  <c r="E11" i="48"/>
  <c r="H315" i="26"/>
  <c r="O144" i="26"/>
  <c r="O84" i="26"/>
  <c r="O126" i="26"/>
  <c r="O96" i="26"/>
  <c r="O81" i="26"/>
  <c r="O132" i="26"/>
  <c r="O147" i="26"/>
  <c r="O109" i="26"/>
  <c r="O123" i="26"/>
  <c r="O148" i="26"/>
  <c r="O92" i="26"/>
  <c r="O142" i="26"/>
  <c r="O90" i="26"/>
  <c r="O127" i="26"/>
  <c r="O136" i="26"/>
  <c r="O140" i="26"/>
  <c r="O116" i="26"/>
  <c r="O82" i="26"/>
  <c r="O91" i="26"/>
  <c r="O124" i="26"/>
  <c r="O103" i="26"/>
  <c r="O110" i="26"/>
  <c r="O139" i="26"/>
  <c r="O104" i="26"/>
  <c r="O88" i="26"/>
  <c r="O87" i="26"/>
  <c r="O125" i="26"/>
  <c r="O112" i="26"/>
  <c r="O111" i="26"/>
  <c r="O117" i="26"/>
  <c r="O143" i="26"/>
  <c r="O100" i="26"/>
  <c r="O122" i="26"/>
  <c r="O114" i="26"/>
  <c r="O102" i="26"/>
  <c r="O106" i="26"/>
  <c r="O134" i="26"/>
  <c r="O120" i="26"/>
  <c r="O97" i="26"/>
  <c r="O113" i="26"/>
  <c r="O145" i="26"/>
  <c r="O141" i="26"/>
  <c r="O108" i="26"/>
  <c r="O131" i="26"/>
  <c r="O115" i="26"/>
  <c r="O85" i="26"/>
  <c r="O83" i="26"/>
  <c r="O146" i="26"/>
  <c r="O133" i="26"/>
  <c r="O98" i="26"/>
  <c r="O89" i="26"/>
  <c r="O137" i="26"/>
  <c r="O128" i="26"/>
  <c r="O80" i="26"/>
  <c r="O130" i="26"/>
  <c r="O94" i="26"/>
  <c r="O107" i="26"/>
  <c r="O118" i="26"/>
  <c r="O101" i="26"/>
  <c r="O121" i="26"/>
  <c r="O93" i="26"/>
  <c r="O135" i="26"/>
  <c r="O105" i="26"/>
  <c r="O119" i="26"/>
  <c r="O86" i="26"/>
  <c r="O99" i="26"/>
  <c r="O129" i="26"/>
  <c r="O95" i="26"/>
  <c r="O138" i="26"/>
  <c r="G11" i="48"/>
  <c r="H317" i="26"/>
  <c r="I11" i="48"/>
  <c r="H319" i="26"/>
  <c r="E321" i="26"/>
  <c r="C11" i="48"/>
  <c r="H313" i="26"/>
  <c r="J11" i="48"/>
  <c r="H320" i="26"/>
  <c r="N52" i="45"/>
  <c r="D11" i="48"/>
  <c r="H314" i="26"/>
  <c r="F14" i="48" l="1"/>
  <c r="K11" i="48"/>
  <c r="J320" i="26"/>
  <c r="J319" i="26"/>
  <c r="J313" i="26"/>
  <c r="J14" i="48"/>
  <c r="M314" i="26"/>
  <c r="D14" i="48"/>
  <c r="H321" i="26"/>
  <c r="M313" i="26"/>
  <c r="J315" i="26"/>
  <c r="C14" i="48"/>
  <c r="M315" i="26"/>
  <c r="J317" i="26"/>
  <c r="E14" i="48"/>
  <c r="M317" i="26"/>
  <c r="O149" i="26"/>
  <c r="M320" i="26"/>
  <c r="G14" i="48"/>
  <c r="J316" i="26"/>
  <c r="M316" i="26"/>
  <c r="J318" i="26"/>
  <c r="M318" i="26"/>
  <c r="M319" i="26"/>
  <c r="I14" i="48"/>
  <c r="H14" i="48"/>
  <c r="J314" i="26"/>
  <c r="K14" i="48" l="1"/>
  <c r="D17" i="48"/>
  <c r="G17" i="48"/>
  <c r="H17" i="48"/>
  <c r="F17" i="48"/>
  <c r="J20" i="48"/>
  <c r="J321" i="26"/>
  <c r="E17" i="48"/>
  <c r="M321" i="26"/>
  <c r="J17" i="48"/>
  <c r="I17" i="48"/>
  <c r="C17" i="48"/>
  <c r="K17" i="48" l="1"/>
  <c r="D20" i="48"/>
  <c r="H20" i="48"/>
  <c r="E20" i="48"/>
  <c r="I20" i="48"/>
  <c r="D321" i="26"/>
  <c r="G20" i="48"/>
  <c r="F20" i="48"/>
  <c r="C20" i="48"/>
  <c r="K20" i="48" l="1"/>
  <c r="C321" i="26" l="1"/>
  <c r="N13" i="46" l="1"/>
  <c r="N43" i="46"/>
  <c r="N30" i="46"/>
  <c r="N33" i="46"/>
  <c r="N20" i="46"/>
  <c r="N53" i="46"/>
  <c r="N42" i="46"/>
  <c r="I59" i="46"/>
  <c r="N32" i="46"/>
  <c r="N44" i="46"/>
  <c r="N38" i="46"/>
  <c r="N50" i="46"/>
  <c r="N26" i="46"/>
  <c r="N24" i="46"/>
  <c r="N48" i="46"/>
  <c r="N18" i="46"/>
  <c r="N22" i="46"/>
  <c r="N54" i="46"/>
  <c r="N16" i="46"/>
  <c r="N34" i="46"/>
  <c r="N31" i="46"/>
  <c r="N19" i="46"/>
  <c r="N51" i="46"/>
  <c r="N40" i="46"/>
  <c r="N35" i="46"/>
  <c r="N25" i="46"/>
  <c r="N21" i="46"/>
  <c r="N15" i="46"/>
  <c r="N17" i="46"/>
  <c r="J59" i="46"/>
  <c r="G59" i="46"/>
  <c r="N56" i="46"/>
  <c r="N23" i="46"/>
  <c r="N36" i="46"/>
  <c r="N46" i="46"/>
  <c r="K59" i="46"/>
  <c r="N55" i="46"/>
  <c r="N29" i="46"/>
  <c r="N14" i="46"/>
  <c r="N49" i="46"/>
  <c r="F59" i="46"/>
  <c r="N37" i="46"/>
  <c r="N41" i="46"/>
  <c r="L59" i="46"/>
  <c r="N47" i="46"/>
  <c r="N28" i="46"/>
  <c r="N39" i="46"/>
  <c r="N27" i="46"/>
  <c r="N45" i="46"/>
  <c r="E59" i="46"/>
  <c r="H59" i="46"/>
  <c r="N57" i="46" l="1"/>
  <c r="N13" i="47"/>
  <c r="J59" i="47"/>
  <c r="N44" i="47"/>
  <c r="N41" i="47"/>
  <c r="N52" i="47"/>
  <c r="N22" i="47"/>
  <c r="N28" i="47"/>
  <c r="N51" i="47"/>
  <c r="N30" i="47"/>
  <c r="N29" i="47"/>
  <c r="N42" i="47"/>
  <c r="N40" i="47"/>
  <c r="K59" i="47"/>
  <c r="N36" i="47"/>
  <c r="N49" i="47"/>
  <c r="N19" i="47"/>
  <c r="N39" i="47"/>
  <c r="N48" i="47"/>
  <c r="N50" i="47"/>
  <c r="N54" i="47"/>
  <c r="N25" i="47"/>
  <c r="N24" i="47"/>
  <c r="N23" i="47"/>
  <c r="N56" i="47"/>
  <c r="N34" i="47"/>
  <c r="N27" i="47"/>
  <c r="N14" i="47"/>
  <c r="N47" i="47"/>
  <c r="N46" i="47"/>
  <c r="N35" i="47"/>
  <c r="H59" i="47"/>
  <c r="N26" i="47"/>
  <c r="N20" i="47"/>
  <c r="N21" i="47"/>
  <c r="N15" i="47"/>
  <c r="N33" i="47"/>
  <c r="F59" i="47"/>
  <c r="N17" i="47"/>
  <c r="N31" i="47"/>
  <c r="G59" i="47"/>
  <c r="N53" i="47"/>
  <c r="N55" i="47"/>
  <c r="I59" i="47"/>
  <c r="N16" i="47"/>
  <c r="L59" i="47"/>
  <c r="N38" i="47"/>
  <c r="N45" i="47"/>
  <c r="N32" i="47"/>
  <c r="N18" i="47"/>
  <c r="N37" i="47"/>
  <c r="E59" i="47"/>
  <c r="N43" i="47"/>
  <c r="N57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04708</author>
  </authors>
  <commentList>
    <comment ref="G137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Financial page 4, attached, feeder portion of total main.  Account 376</t>
        </r>
      </text>
    </comment>
    <comment ref="J137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Financial page 4, attached, feeder portion of total main.  Account 376</t>
        </r>
      </text>
    </comment>
    <comment ref="D140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Financial page 4, attached, feeder portion of total main.  Account 376</t>
        </r>
      </text>
    </comment>
    <comment ref="G140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Financial page 4, attached, feeder portion of total main.  Account 376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4000000}" name="General2013_Run1_Footage_Report" type="6" refreshedVersion="4" background="1">
    <textPr codePage="437" sourceFile="X:\QGC Asset Trace Tool\General2013\General2013_Run1_Footage_Report.txt">
      <textFields>
        <textField/>
      </textFields>
    </textPr>
  </connection>
  <connection id="2" xr16:uid="{00000000-0015-0000-FFFF-FFFF06000000}" name="General2013_Run3_Footage_Report" type="6" refreshedVersion="4" background="1" saveData="1">
    <textPr codePage="437" sourceFile="X:\QGC Asset Trace Tool\General2013_20130225Request\General2013_Run3_Footage_Report.txt">
      <textFields>
        <textField/>
      </textFields>
    </textPr>
  </connection>
  <connection id="3" xr16:uid="{00000000-0015-0000-FFFF-FFFF07000000}" name="gs_capacity_summary" type="6" refreshedVersion="4" background="1" saveData="1">
    <textPr sourceFile="J:\DFS\data_support\UT_rate_case_2013\gs_capacity_summary.csv" tab="0" comma="1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<sst xmlns="http://schemas.openxmlformats.org/spreadsheetml/2006/main" count="22836" uniqueCount="5905">
  <si>
    <t>SL0001163819</t>
  </si>
  <si>
    <t>SL0000241362</t>
  </si>
  <si>
    <t xml:space="preserve">$/ft   </t>
  </si>
  <si>
    <t>SERVICE</t>
  </si>
  <si>
    <t>SL0000573489</t>
  </si>
  <si>
    <t>SL0001173081</t>
  </si>
  <si>
    <t>unadjusted total cost</t>
  </si>
  <si>
    <t>Main_size_6</t>
  </si>
  <si>
    <t>Main_len_6</t>
  </si>
  <si>
    <t>Mains</t>
  </si>
  <si>
    <t>population #</t>
  </si>
  <si>
    <t>sample #</t>
  </si>
  <si>
    <t>total</t>
  </si>
  <si>
    <t>SL0000809553</t>
  </si>
  <si>
    <t>IHP</t>
  </si>
  <si>
    <t>HP</t>
  </si>
  <si>
    <t>Adj. S.D. Main</t>
  </si>
  <si>
    <t>Adj. Service</t>
  </si>
  <si>
    <t>Adj. Mtr. &amp; Reg.</t>
  </si>
  <si>
    <t>Total Mtr. &amp; Reg.</t>
  </si>
  <si>
    <t>Main_size_1</t>
  </si>
  <si>
    <t>Main_len_1</t>
  </si>
  <si>
    <t>Main_size_2</t>
  </si>
  <si>
    <t>Main_len_2</t>
  </si>
  <si>
    <t>Main_size_3</t>
  </si>
  <si>
    <t>Main_len_3</t>
  </si>
  <si>
    <t>Main_size_4</t>
  </si>
  <si>
    <t>Main_len_4</t>
  </si>
  <si>
    <t>tot_ft_of_main</t>
  </si>
  <si>
    <t>ihpserv$</t>
  </si>
  <si>
    <t>hpserv$</t>
  </si>
  <si>
    <t>SL0000191618</t>
  </si>
  <si>
    <t>GS</t>
  </si>
  <si>
    <t>SL0001093747</t>
  </si>
  <si>
    <t>SL0001073530</t>
  </si>
  <si>
    <t>Service</t>
  </si>
  <si>
    <t>Production</t>
  </si>
  <si>
    <t>Utah Distribution</t>
  </si>
  <si>
    <t>Wyoming Distribution</t>
  </si>
  <si>
    <t>Intangible Plant</t>
  </si>
  <si>
    <t>302</t>
  </si>
  <si>
    <t>Dist. Plant Franchise &amp; Consnt</t>
  </si>
  <si>
    <t>325</t>
  </si>
  <si>
    <t>Land and Land Rights</t>
  </si>
  <si>
    <t>330</t>
  </si>
  <si>
    <t>Well Construction - Gas</t>
  </si>
  <si>
    <t>331</t>
  </si>
  <si>
    <t>Gas Wells - Equipment</t>
  </si>
  <si>
    <t>336</t>
  </si>
  <si>
    <t>Purification Equipment - Other</t>
  </si>
  <si>
    <t>337</t>
  </si>
  <si>
    <t>Other Equipment - GAS</t>
  </si>
  <si>
    <t>Natural Gas Prod &amp; Gath Plant - Total</t>
  </si>
  <si>
    <t>374</t>
  </si>
  <si>
    <t>Land</t>
  </si>
  <si>
    <t>375</t>
  </si>
  <si>
    <t>Structures &amp; Improve - Struct</t>
  </si>
  <si>
    <t>376</t>
  </si>
  <si>
    <t>377</t>
  </si>
  <si>
    <t>Compressor Station Equipment</t>
  </si>
  <si>
    <t>378</t>
  </si>
  <si>
    <t>Measuring &amp; Reg Station Equip</t>
  </si>
  <si>
    <t>380</t>
  </si>
  <si>
    <t>Services</t>
  </si>
  <si>
    <t>House Regulators Dist Plant</t>
  </si>
  <si>
    <t>387</t>
  </si>
  <si>
    <t>Other Equipment</t>
  </si>
  <si>
    <t>388</t>
  </si>
  <si>
    <t>Asset Retire Costs - Dist</t>
  </si>
  <si>
    <t>Distribution Plant - Total</t>
  </si>
  <si>
    <t>389</t>
  </si>
  <si>
    <t>General Plant - Land</t>
  </si>
  <si>
    <t>390</t>
  </si>
  <si>
    <t>Structures and Improvements</t>
  </si>
  <si>
    <t>391</t>
  </si>
  <si>
    <t>Office Furniture and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</si>
  <si>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</si>
  <si>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</si>
  <si>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</si>
  <si>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</si>
  <si>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</si>
  <si>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</si>
  <si>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</si>
  <si>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</si>
  <si>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</si>
  <si>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</si>
  <si>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</si>
  <si>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</si>
  <si>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</si>
  <si>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</si>
  <si>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399</t>
  </si>
  <si>
    <t>Asset Retire Costs - General</t>
  </si>
  <si>
    <t>General Plant - Total</t>
  </si>
  <si>
    <t>Total - Gas Plant in Service</t>
  </si>
  <si>
    <t>105</t>
  </si>
  <si>
    <t>Gas Plant Held for Future Use</t>
  </si>
  <si>
    <t>106</t>
  </si>
  <si>
    <t>Completed Construction Not Classified - Gas</t>
  </si>
  <si>
    <t>107</t>
  </si>
  <si>
    <t>Construction Work in Progress - Gas</t>
  </si>
  <si>
    <t>Notes:</t>
  </si>
  <si>
    <t>Serv_size_1</t>
  </si>
  <si>
    <t>Serv_len_1</t>
  </si>
  <si>
    <t>Serv_size_2</t>
  </si>
  <si>
    <t>Serv_len_2</t>
  </si>
  <si>
    <t>Serv_size_3</t>
  </si>
  <si>
    <t>Serv_len_3</t>
  </si>
  <si>
    <t>#_services</t>
  </si>
  <si>
    <t>Pressure</t>
  </si>
  <si>
    <t xml:space="preserve">Detail of Plant </t>
  </si>
  <si>
    <t>101</t>
  </si>
  <si>
    <t>Gas Plant in Service</t>
  </si>
  <si>
    <t>General</t>
  </si>
  <si>
    <t>SL0001219404</t>
  </si>
  <si>
    <t>Steel Pipe - Main</t>
  </si>
  <si>
    <t>Seq</t>
  </si>
  <si>
    <t>Rate</t>
  </si>
  <si>
    <t>Meter</t>
  </si>
  <si>
    <t>service$</t>
  </si>
  <si>
    <t>main$</t>
  </si>
  <si>
    <t>mtrreg$</t>
  </si>
  <si>
    <t>Meters</t>
  </si>
  <si>
    <t>SL0001010732</t>
  </si>
  <si>
    <t>SL0000186244</t>
  </si>
  <si>
    <t>SL0000311123</t>
  </si>
  <si>
    <t>SL0000560840</t>
  </si>
  <si>
    <t>SL0000831870</t>
  </si>
  <si>
    <t>SL0001015398</t>
  </si>
  <si>
    <t>Lrg Dia Main</t>
  </si>
  <si>
    <t>Main_size_5</t>
  </si>
  <si>
    <t>Main_len_5</t>
  </si>
  <si>
    <t>Total</t>
  </si>
  <si>
    <t>Meter &amp; Reg</t>
  </si>
  <si>
    <t>Rate Schedule Adjusted Investment - Distr. Plant A. B. (#6)</t>
  </si>
  <si>
    <t>Meter Set</t>
  </si>
  <si>
    <t>$ / Meter</t>
  </si>
  <si>
    <t>SD Main</t>
  </si>
  <si>
    <t>LD Main</t>
  </si>
  <si>
    <t>Feeder</t>
  </si>
  <si>
    <t>SL0000235015</t>
  </si>
  <si>
    <t>IHP -Service</t>
  </si>
  <si>
    <t>HP - Service</t>
  </si>
  <si>
    <t>SL0000219532</t>
  </si>
  <si>
    <t>tot_ft_of_service</t>
  </si>
  <si>
    <t>Tot. Service</t>
  </si>
  <si>
    <t>Tot. Mtr. &amp; Reg.</t>
  </si>
  <si>
    <t>adjusted total cost</t>
  </si>
  <si>
    <t>Rating</t>
  </si>
  <si>
    <t>Prefix</t>
  </si>
  <si>
    <t>SL0001075791</t>
  </si>
  <si>
    <t>MTR &amp; REG</t>
  </si>
  <si>
    <t>$</t>
  </si>
  <si>
    <t>unadjusted</t>
  </si>
  <si>
    <t>mtr rating</t>
  </si>
  <si>
    <t>cost</t>
  </si>
  <si>
    <t>SL0001211752</t>
  </si>
  <si>
    <t>SL0000452048</t>
  </si>
  <si>
    <t>SL0000271190</t>
  </si>
  <si>
    <t>SL0000257742</t>
  </si>
  <si>
    <t>IS</t>
  </si>
  <si>
    <t>SL0000195864</t>
  </si>
  <si>
    <t>Rate Schedule Adjusted Investment - Distribution Plant Factor</t>
  </si>
  <si>
    <t>Questar Gas Company</t>
  </si>
  <si>
    <t>FS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</si>
  <si>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</si>
  <si>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</si>
  <si>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</si>
  <si>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</si>
  <si>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</si>
  <si>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</si>
  <si>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</si>
  <si>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</si>
  <si>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</si>
  <si>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SL0000838058</t>
  </si>
  <si>
    <t>SERVICE_LINE_ID</t>
  </si>
  <si>
    <t>114</t>
  </si>
  <si>
    <t>Gas Plant Acquisition Adjustments</t>
  </si>
  <si>
    <t>Total Plant</t>
  </si>
  <si>
    <t>Page 4</t>
  </si>
  <si>
    <t>SL0000177363</t>
  </si>
  <si>
    <t>(J)</t>
  </si>
  <si>
    <t>(K)</t>
  </si>
  <si>
    <t xml:space="preserve">$ / ft   </t>
  </si>
  <si>
    <t>SL0001131235</t>
  </si>
  <si>
    <t>ID</t>
  </si>
  <si>
    <t>SL0000244011</t>
  </si>
  <si>
    <t>SL0000249252</t>
  </si>
  <si>
    <t>S.D. MAINS</t>
  </si>
  <si>
    <t>Tot. S.D. Main</t>
  </si>
  <si>
    <t>Total Service</t>
  </si>
  <si>
    <t>NGV</t>
  </si>
  <si>
    <t>MtrCount</t>
  </si>
  <si>
    <t>346</t>
  </si>
  <si>
    <t>255</t>
  </si>
  <si>
    <t>115</t>
  </si>
  <si>
    <t>259</t>
  </si>
  <si>
    <t>278</t>
  </si>
  <si>
    <t>275</t>
  </si>
  <si>
    <t>272</t>
  </si>
  <si>
    <t>157</t>
  </si>
  <si>
    <t>236</t>
  </si>
  <si>
    <t>270</t>
  </si>
  <si>
    <t>155</t>
  </si>
  <si>
    <t>158</t>
  </si>
  <si>
    <t>151</t>
  </si>
  <si>
    <t>235</t>
  </si>
  <si>
    <t>233</t>
  </si>
  <si>
    <t>271</t>
  </si>
  <si>
    <t>156</t>
  </si>
  <si>
    <t>208</t>
  </si>
  <si>
    <t>153</t>
  </si>
  <si>
    <t>234</t>
  </si>
  <si>
    <t>273</t>
  </si>
  <si>
    <t>113</t>
  </si>
  <si>
    <t>231</t>
  </si>
  <si>
    <t>274</t>
  </si>
  <si>
    <t>262</t>
  </si>
  <si>
    <t>281</t>
  </si>
  <si>
    <t>282</t>
  </si>
  <si>
    <t>279</t>
  </si>
  <si>
    <t>285</t>
  </si>
  <si>
    <t>Service Lines</t>
  </si>
  <si>
    <t>Meter Rating</t>
  </si>
  <si>
    <t>SERVICE - dia.</t>
  </si>
  <si>
    <t>Total Meters</t>
  </si>
  <si>
    <t>Individual Sampled Meter</t>
  </si>
  <si>
    <t>Service, Main, and Meter Set Current Cost Data</t>
  </si>
  <si>
    <t>Plant Investment for</t>
  </si>
  <si>
    <t>Small Diameter Mains</t>
  </si>
  <si>
    <t>Total Small</t>
  </si>
  <si>
    <t>Diameter Main</t>
  </si>
  <si>
    <t>Adjusted Small</t>
  </si>
  <si>
    <t>Unadjusted</t>
  </si>
  <si>
    <t>Average</t>
  </si>
  <si>
    <t>Cost</t>
  </si>
  <si>
    <t>Line Cost</t>
  </si>
  <si>
    <t>Adjusted Service</t>
  </si>
  <si>
    <t>Meters / Regulators</t>
  </si>
  <si>
    <t>Total Meter and</t>
  </si>
  <si>
    <t>Regulator Cost</t>
  </si>
  <si>
    <t>Adjusted Meter and</t>
  </si>
  <si>
    <t>Meter &amp; Regulator</t>
  </si>
  <si>
    <t>Service Line</t>
  </si>
  <si>
    <t>Small Diameter Main</t>
  </si>
  <si>
    <t>Capacity of</t>
  </si>
  <si>
    <t>&gt;=0</t>
  </si>
  <si>
    <t>&lt;400</t>
  </si>
  <si>
    <t>&gt;=400</t>
  </si>
  <si>
    <t>&lt;600</t>
  </si>
  <si>
    <t>&gt;=600</t>
  </si>
  <si>
    <t>&lt;2000</t>
  </si>
  <si>
    <t>&gt;=2000</t>
  </si>
  <si>
    <t>&lt;3000</t>
  </si>
  <si>
    <t>&lt;7000</t>
  </si>
  <si>
    <t>&gt;=7000</t>
  </si>
  <si>
    <t>&lt;20000</t>
  </si>
  <si>
    <t>&gt;=20000</t>
  </si>
  <si>
    <t>&lt;24000</t>
  </si>
  <si>
    <t>&gt;=24000</t>
  </si>
  <si>
    <t>&lt;30000</t>
  </si>
  <si>
    <t>&gt;=30000</t>
  </si>
  <si>
    <t>&lt;45000</t>
  </si>
  <si>
    <t>&gt;=45000</t>
  </si>
  <si>
    <t>&lt;100000</t>
  </si>
  <si>
    <t>&gt;=100000</t>
  </si>
  <si>
    <t>&lt;500000</t>
  </si>
  <si>
    <t>&gt;=500000</t>
  </si>
  <si>
    <t>&lt;250000</t>
  </si>
  <si>
    <t>&gt;=250000</t>
  </si>
  <si>
    <t>&lt;750000</t>
  </si>
  <si>
    <t>&gt;=750000</t>
  </si>
  <si>
    <t>&lt;1000000</t>
  </si>
  <si>
    <t>&gt;=1000000</t>
  </si>
  <si>
    <t>&lt;5000000</t>
  </si>
  <si>
    <t>MeterAndReg</t>
  </si>
  <si>
    <t>Range Name</t>
  </si>
  <si>
    <t>&gt;=3000</t>
  </si>
  <si>
    <t>F</t>
  </si>
  <si>
    <t>L</t>
  </si>
  <si>
    <t>H</t>
  </si>
  <si>
    <t>unadj. Avg</t>
  </si>
  <si>
    <t>POPULATION</t>
  </si>
  <si>
    <t>MeterAndReg2</t>
  </si>
  <si>
    <t>&lt;50000</t>
  </si>
  <si>
    <t>&gt;=50000</t>
  </si>
  <si>
    <t>&lt;150000</t>
  </si>
  <si>
    <t>&gt;=150000</t>
  </si>
  <si>
    <t>&lt;2000000</t>
  </si>
  <si>
    <t>&gt;=2000000</t>
  </si>
  <si>
    <t>UTGS</t>
  </si>
  <si>
    <t>283</t>
  </si>
  <si>
    <t>284</t>
  </si>
  <si>
    <t>UTFS</t>
  </si>
  <si>
    <t>UTISFS</t>
  </si>
  <si>
    <t>UTIS</t>
  </si>
  <si>
    <t>UTFT1</t>
  </si>
  <si>
    <t>SL0000379021</t>
  </si>
  <si>
    <t>SL0001199084</t>
  </si>
  <si>
    <t>SL0009774148</t>
  </si>
  <si>
    <t>SL0001232683</t>
  </si>
  <si>
    <t>SL0009841230</t>
  </si>
  <si>
    <t>SL0000376530</t>
  </si>
  <si>
    <t>SL0009864185</t>
  </si>
  <si>
    <t>SL0000150981</t>
  </si>
  <si>
    <t>SL0009837810</t>
  </si>
  <si>
    <t>SL0001036107</t>
  </si>
  <si>
    <t>SL0009866081</t>
  </si>
  <si>
    <t>SL0000681176</t>
  </si>
  <si>
    <t>SL0009304987</t>
  </si>
  <si>
    <t>SL0001535223</t>
  </si>
  <si>
    <t>SL0001246178</t>
  </si>
  <si>
    <t>SL0009853539</t>
  </si>
  <si>
    <t>SL0000185043</t>
  </si>
  <si>
    <t>SL0000141662</t>
  </si>
  <si>
    <t>SL0000202426</t>
  </si>
  <si>
    <t>SL0000197185</t>
  </si>
  <si>
    <t>SL0000147197</t>
  </si>
  <si>
    <t>SL0000249365</t>
  </si>
  <si>
    <t>SL0009772659</t>
  </si>
  <si>
    <t>SL0009808842</t>
  </si>
  <si>
    <t>SL0009845410</t>
  </si>
  <si>
    <t>SL0000836565</t>
  </si>
  <si>
    <t>SL0000371112</t>
  </si>
  <si>
    <t>SL0001207548</t>
  </si>
  <si>
    <t>SL0009842307</t>
  </si>
  <si>
    <t>SL0000377191</t>
  </si>
  <si>
    <t>SL0000335446</t>
  </si>
  <si>
    <t>SL0009812036</t>
  </si>
  <si>
    <t>SL0009855531</t>
  </si>
  <si>
    <t>SL0009841978</t>
  </si>
  <si>
    <t>SL0000345641</t>
  </si>
  <si>
    <t>SL0000271672</t>
  </si>
  <si>
    <t>SL0009775214</t>
  </si>
  <si>
    <t>SL0000575114</t>
  </si>
  <si>
    <t>SL0009291969</t>
  </si>
  <si>
    <t>SL0001537900</t>
  </si>
  <si>
    <t>SL0009774236</t>
  </si>
  <si>
    <t>SL0009295879</t>
  </si>
  <si>
    <t>SL0009307981</t>
  </si>
  <si>
    <t>SL0000199209</t>
  </si>
  <si>
    <t>SL0000271794</t>
  </si>
  <si>
    <t>SL0000269048</t>
  </si>
  <si>
    <t>SL0001050814</t>
  </si>
  <si>
    <t>SL0000560685</t>
  </si>
  <si>
    <t>SL0000175936</t>
  </si>
  <si>
    <t>SL0000257058</t>
  </si>
  <si>
    <t>SL0000272411</t>
  </si>
  <si>
    <t>SL0000254978</t>
  </si>
  <si>
    <t>avg cost</t>
  </si>
  <si>
    <t>SL0000247839</t>
  </si>
  <si>
    <t>SL0001249146</t>
  </si>
  <si>
    <t>SL0001249147</t>
  </si>
  <si>
    <t>SL0001179539</t>
  </si>
  <si>
    <t>SL0000187960</t>
  </si>
  <si>
    <t>SL0001076461</t>
  </si>
  <si>
    <t>SL0000842337</t>
  </si>
  <si>
    <t>UTMT</t>
  </si>
  <si>
    <t>SL0001040597</t>
  </si>
  <si>
    <t>SL0001073309</t>
  </si>
  <si>
    <t>SL0001003987</t>
  </si>
  <si>
    <t>SL0000624994</t>
  </si>
  <si>
    <t>SL0001112598</t>
  </si>
  <si>
    <t>RES</t>
  </si>
  <si>
    <t>NRES</t>
  </si>
  <si>
    <t>Revenue Class</t>
  </si>
  <si>
    <t>Pres</t>
  </si>
  <si>
    <t>Main    (0"-6")</t>
  </si>
  <si>
    <t xml:space="preserve">            (&gt; 6")</t>
  </si>
  <si>
    <t>SL0009864934</t>
  </si>
  <si>
    <t>SL0009823746</t>
  </si>
  <si>
    <t>SL0001538604</t>
  </si>
  <si>
    <t>SL0009856999</t>
  </si>
  <si>
    <t>SL0009763585</t>
  </si>
  <si>
    <t>SL0000323985</t>
  </si>
  <si>
    <t>SL0000190987</t>
  </si>
  <si>
    <t>SL0009870743</t>
  </si>
  <si>
    <t>SL0001010145</t>
  </si>
  <si>
    <t>SL0009875434</t>
  </si>
  <si>
    <t>SL0000840996</t>
  </si>
  <si>
    <t>SL0001157584</t>
  </si>
  <si>
    <t>SL0009858879</t>
  </si>
  <si>
    <t>SL0000266753</t>
  </si>
  <si>
    <t>SL0001016984</t>
  </si>
  <si>
    <t>SL0009859643</t>
  </si>
  <si>
    <t>SL0009821286</t>
  </si>
  <si>
    <t>SL0000843737</t>
  </si>
  <si>
    <t>SL0001062167</t>
  </si>
  <si>
    <t>SL0000177149</t>
  </si>
  <si>
    <t>SL0009857485</t>
  </si>
  <si>
    <t>SL0001060016</t>
  </si>
  <si>
    <t>SL0000247783</t>
  </si>
  <si>
    <t>SL0000159706</t>
  </si>
  <si>
    <t>SL0000374658</t>
  </si>
  <si>
    <t>SL0001226453</t>
  </si>
  <si>
    <t>SL0009807387</t>
  </si>
  <si>
    <t>SL0009809304</t>
  </si>
  <si>
    <t>SL0009783818</t>
  </si>
  <si>
    <t>SL0009852314</t>
  </si>
  <si>
    <t>SL0009872861</t>
  </si>
  <si>
    <t>SL0001157742</t>
  </si>
  <si>
    <t>SL0001052949</t>
  </si>
  <si>
    <t>SL0001026245</t>
  </si>
  <si>
    <t>SL0000167037</t>
  </si>
  <si>
    <t>SL0000260139</t>
  </si>
  <si>
    <t>SL0009843055</t>
  </si>
  <si>
    <t>SL0009852496</t>
  </si>
  <si>
    <t>SL0001040117</t>
  </si>
  <si>
    <t>SL0000211259</t>
  </si>
  <si>
    <t>SL0009879451</t>
  </si>
  <si>
    <t>SL0001122662</t>
  </si>
  <si>
    <t>SL0000327663</t>
  </si>
  <si>
    <t>SL0009884759</t>
  </si>
  <si>
    <t>SL0009878990</t>
  </si>
  <si>
    <t>SL0009809377</t>
  </si>
  <si>
    <t>SL0000561320</t>
  </si>
  <si>
    <t>SL0009849914</t>
  </si>
  <si>
    <t>SL0009841919</t>
  </si>
  <si>
    <t>SL0000207728</t>
  </si>
  <si>
    <t>SL0000645943</t>
  </si>
  <si>
    <t>SL0009765037</t>
  </si>
  <si>
    <t>SL0000136659</t>
  </si>
  <si>
    <t>SL0009763255</t>
  </si>
  <si>
    <t>SL0009852929</t>
  </si>
  <si>
    <t>SL0001532297</t>
  </si>
  <si>
    <t>SL0000247759</t>
  </si>
  <si>
    <t>SL0001561390</t>
  </si>
  <si>
    <t>SL0009756962</t>
  </si>
  <si>
    <t>SL0001536996</t>
  </si>
  <si>
    <t>SL0009802150</t>
  </si>
  <si>
    <t>SL0000641712</t>
  </si>
  <si>
    <t>SL0001212538</t>
  </si>
  <si>
    <t>SL0009856601</t>
  </si>
  <si>
    <t>SL0009872979</t>
  </si>
  <si>
    <t>SL0001548582</t>
  </si>
  <si>
    <t>SL0009871095</t>
  </si>
  <si>
    <t>SL0009852836</t>
  </si>
  <si>
    <t>SL0009873452</t>
  </si>
  <si>
    <t>SL0001539260</t>
  </si>
  <si>
    <t>SL0009825919</t>
  </si>
  <si>
    <t>SL0001222169</t>
  </si>
  <si>
    <t>SL0001564389</t>
  </si>
  <si>
    <t>SL0009835888</t>
  </si>
  <si>
    <t>SL0008094267</t>
  </si>
  <si>
    <t>&lt;1400</t>
  </si>
  <si>
    <t>&gt;=1400</t>
  </si>
  <si>
    <t>&lt;5000</t>
  </si>
  <si>
    <t>&gt;=5000</t>
  </si>
  <si>
    <t>&lt;11000</t>
  </si>
  <si>
    <t>&gt;=11000</t>
  </si>
  <si>
    <t>&lt;16000</t>
  </si>
  <si>
    <t>&gt;=16000</t>
  </si>
  <si>
    <t>&lt;900</t>
  </si>
  <si>
    <t>&gt;=900</t>
  </si>
  <si>
    <t>TS Base</t>
  </si>
  <si>
    <t>FT1 Base</t>
  </si>
  <si>
    <t>TS Shift</t>
  </si>
  <si>
    <t>FT1 moving to TS</t>
  </si>
  <si>
    <t>FT1 Shift</t>
  </si>
  <si>
    <t>IHP Service</t>
  </si>
  <si>
    <t>HP Service</t>
  </si>
  <si>
    <t>Meter (Fixed Pressure)</t>
  </si>
  <si>
    <t>Meter (High Pressure)</t>
  </si>
  <si>
    <t>Meter (Line Pressure)</t>
  </si>
  <si>
    <t>Column C - Sample average cost for meter rating listed in Column A from sample.</t>
  </si>
  <si>
    <t>SL0001544166</t>
  </si>
  <si>
    <t xml:space="preserve">IHP  </t>
  </si>
  <si>
    <t>MAIN - dia.</t>
  </si>
  <si>
    <t>SL0000268490</t>
  </si>
  <si>
    <t>SL0000164908</t>
  </si>
  <si>
    <t>SL0000241131</t>
  </si>
  <si>
    <t>SL0001016570</t>
  </si>
  <si>
    <t>SL0001121852</t>
  </si>
  <si>
    <t>SL0000205524</t>
  </si>
  <si>
    <t>SL0000223777</t>
  </si>
  <si>
    <t>SL0009885207</t>
  </si>
  <si>
    <t>SL0009845897</t>
  </si>
  <si>
    <t>SL0000082759</t>
  </si>
  <si>
    <t>SL0001134651</t>
  </si>
  <si>
    <t>SL0001217041</t>
  </si>
  <si>
    <t>SL0000808511</t>
  </si>
  <si>
    <t>SL0001173932</t>
  </si>
  <si>
    <t>SL0009835148</t>
  </si>
  <si>
    <t>SL0000376294</t>
  </si>
  <si>
    <t>SL0000258496</t>
  </si>
  <si>
    <t>SL0000818766</t>
  </si>
  <si>
    <t>SL0000151692</t>
  </si>
  <si>
    <t>SL0000193817</t>
  </si>
  <si>
    <t>SL0009768839</t>
  </si>
  <si>
    <t>SL0000828005</t>
  </si>
  <si>
    <t>SL0000225618</t>
  </si>
  <si>
    <t>SL0009818065</t>
  </si>
  <si>
    <t>SL0000268005</t>
  </si>
  <si>
    <t>SL0009756165</t>
  </si>
  <si>
    <t>SL0000833489</t>
  </si>
  <si>
    <t>SL0009765211</t>
  </si>
  <si>
    <t>SL0000235222</t>
  </si>
  <si>
    <t>SL0000163667</t>
  </si>
  <si>
    <t>SL0001170102</t>
  </si>
  <si>
    <t>SL0009782525</t>
  </si>
  <si>
    <t>SL0000844353</t>
  </si>
  <si>
    <t>SL0009879178</t>
  </si>
  <si>
    <t>SL0000562355</t>
  </si>
  <si>
    <t>SL0000263479</t>
  </si>
  <si>
    <t>SL0001070291</t>
  </si>
  <si>
    <t>SL0001235968</t>
  </si>
  <si>
    <t>SL0000560164</t>
  </si>
  <si>
    <t>SL0001101274</t>
  </si>
  <si>
    <t>SL0000197334</t>
  </si>
  <si>
    <t>SL0009840817</t>
  </si>
  <si>
    <t>SL0001573676</t>
  </si>
  <si>
    <t>SL0009802510</t>
  </si>
  <si>
    <t>SL0000762773</t>
  </si>
  <si>
    <t>SL0000145954</t>
  </si>
  <si>
    <t>SL0009952407</t>
  </si>
  <si>
    <t>SL0000178491</t>
  </si>
  <si>
    <t>SL0009850305</t>
  </si>
  <si>
    <t>SL0009895161</t>
  </si>
  <si>
    <t>SL0009834934</t>
  </si>
  <si>
    <t>SL0000847674</t>
  </si>
  <si>
    <t>SL0000561141</t>
  </si>
  <si>
    <t>SL0009300320</t>
  </si>
  <si>
    <t>SL0000203119</t>
  </si>
  <si>
    <t>SL0000841016</t>
  </si>
  <si>
    <t>SL0009853597</t>
  </si>
  <si>
    <t>SL0001064472</t>
  </si>
  <si>
    <t>SL0009780021</t>
  </si>
  <si>
    <t>SL0009844440</t>
  </si>
  <si>
    <t>SL0000900658</t>
  </si>
  <si>
    <t>SL0000842435</t>
  </si>
  <si>
    <t>SL0000650682</t>
  </si>
  <si>
    <t>SL0009898825</t>
  </si>
  <si>
    <t>SL0001080996</t>
  </si>
  <si>
    <t>SL0001180551</t>
  </si>
  <si>
    <t>SL0000681126</t>
  </si>
  <si>
    <t>SL0000237322</t>
  </si>
  <si>
    <t>SL0009898830</t>
  </si>
  <si>
    <t>SL0000566323</t>
  </si>
  <si>
    <t>SL0000642269</t>
  </si>
  <si>
    <t>SL0000366714</t>
  </si>
  <si>
    <t>SL0000124172</t>
  </si>
  <si>
    <t>SL0000135903</t>
  </si>
  <si>
    <t>SL0000571959</t>
  </si>
  <si>
    <t>SL0001107225</t>
  </si>
  <si>
    <t>SL0001182772</t>
  </si>
  <si>
    <t>SL0009905589</t>
  </si>
  <si>
    <t>SL0001007242</t>
  </si>
  <si>
    <t>SL0001044293</t>
  </si>
  <si>
    <t>SL0000645109</t>
  </si>
  <si>
    <t>SL0000822211</t>
  </si>
  <si>
    <t>SL0000233108</t>
  </si>
  <si>
    <t>SL0000645522</t>
  </si>
  <si>
    <t>SL0000223776</t>
  </si>
  <si>
    <t>SL0009837477</t>
  </si>
  <si>
    <t>SL0000198647</t>
  </si>
  <si>
    <t>SL0000260943</t>
  </si>
  <si>
    <t>SL0000901491</t>
  </si>
  <si>
    <t>SL0000238312</t>
  </si>
  <si>
    <t>SL0009791203</t>
  </si>
  <si>
    <t>SL0000193158</t>
  </si>
  <si>
    <t>SL0000197322</t>
  </si>
  <si>
    <t>SL0000558586</t>
  </si>
  <si>
    <t>SL0000837525</t>
  </si>
  <si>
    <t>SL0000247837</t>
  </si>
  <si>
    <t>SL0009869949</t>
  </si>
  <si>
    <t>SL0000176893</t>
  </si>
  <si>
    <t>SL0000844214</t>
  </si>
  <si>
    <t>SL0001134414</t>
  </si>
  <si>
    <t>SL0000307063</t>
  </si>
  <si>
    <t>SL0000340702</t>
  </si>
  <si>
    <t>SL0000474463</t>
  </si>
  <si>
    <t>SL0000176846</t>
  </si>
  <si>
    <t>SL0009890824</t>
  </si>
  <si>
    <t>SL0000195822</t>
  </si>
  <si>
    <t>SL0000313982</t>
  </si>
  <si>
    <t>SL0000837553</t>
  </si>
  <si>
    <t>SL0000568812</t>
  </si>
  <si>
    <t>SL0009859075</t>
  </si>
  <si>
    <t>SL0000257106</t>
  </si>
  <si>
    <t>SL0009841327</t>
  </si>
  <si>
    <t>SL0000175155</t>
  </si>
  <si>
    <t>SL0000836736</t>
  </si>
  <si>
    <t>SL0000252329</t>
  </si>
  <si>
    <t>SL0000570037</t>
  </si>
  <si>
    <t>SL0000211859</t>
  </si>
  <si>
    <t>SL0009856660</t>
  </si>
  <si>
    <t>SL0001093748</t>
  </si>
  <si>
    <t>SL0000225593</t>
  </si>
  <si>
    <t>SL0000652784</t>
  </si>
  <si>
    <t>SL0000933426</t>
  </si>
  <si>
    <t>SL0000214135</t>
  </si>
  <si>
    <t>SL0001128572</t>
  </si>
  <si>
    <t>SL0000272010</t>
  </si>
  <si>
    <t>SL0000646295</t>
  </si>
  <si>
    <t>SL0000807523</t>
  </si>
  <si>
    <t>SL0000837531</t>
  </si>
  <si>
    <t>SL0001169613</t>
  </si>
  <si>
    <t>SL0000326308</t>
  </si>
  <si>
    <t>SL0009849498</t>
  </si>
  <si>
    <t>SL0000254625</t>
  </si>
  <si>
    <t>SL0000211885</t>
  </si>
  <si>
    <t>SL0000657465</t>
  </si>
  <si>
    <t>SL0000861189</t>
  </si>
  <si>
    <t>SL0000642275</t>
  </si>
  <si>
    <t>SL0001102192</t>
  </si>
  <si>
    <t>SL0000649650</t>
  </si>
  <si>
    <t>SL0001194348</t>
  </si>
  <si>
    <t>SL0000247836</t>
  </si>
  <si>
    <t>SL0000136796</t>
  </si>
  <si>
    <t>SL0000470741</t>
  </si>
  <si>
    <t>SL0000642260</t>
  </si>
  <si>
    <t>SL0000614799</t>
  </si>
  <si>
    <t>SL0000263650</t>
  </si>
  <si>
    <t>SL0000239472</t>
  </si>
  <si>
    <t>SL0001552115</t>
  </si>
  <si>
    <t>SL0000328522</t>
  </si>
  <si>
    <t>SL0000143006</t>
  </si>
  <si>
    <t>SL0000240506</t>
  </si>
  <si>
    <t>SL0000903256</t>
  </si>
  <si>
    <t>SL0009778891</t>
  </si>
  <si>
    <t>SL0000138123</t>
  </si>
  <si>
    <t>SL0000236023</t>
  </si>
  <si>
    <t>SL0000197294</t>
  </si>
  <si>
    <t>SL0000149719</t>
  </si>
  <si>
    <t>SL0008097096</t>
  </si>
  <si>
    <t>SL0000258461</t>
  </si>
  <si>
    <t>SL0000844239</t>
  </si>
  <si>
    <t>SL0000573743</t>
  </si>
  <si>
    <t>SL0000247304</t>
  </si>
  <si>
    <t>SL0009847162</t>
  </si>
  <si>
    <t>SL0000314257</t>
  </si>
  <si>
    <t>SL0000720798</t>
  </si>
  <si>
    <t>SL0000235694</t>
  </si>
  <si>
    <t>SL0000176076</t>
  </si>
  <si>
    <t>SL0001049282</t>
  </si>
  <si>
    <t>SL0000109434</t>
  </si>
  <si>
    <t>SL0000207807</t>
  </si>
  <si>
    <t>SL0000268929</t>
  </si>
  <si>
    <t>SL0000300253</t>
  </si>
  <si>
    <t>SL0000572898</t>
  </si>
  <si>
    <t>SL0001030952</t>
  </si>
  <si>
    <t>SL0009924541</t>
  </si>
  <si>
    <t>SL0000264846</t>
  </si>
  <si>
    <t>SL0000564454</t>
  </si>
  <si>
    <t>SL0001080157</t>
  </si>
  <si>
    <t>SL0009889146</t>
  </si>
  <si>
    <t>SL0001042915</t>
  </si>
  <si>
    <t>SL0009796877</t>
  </si>
  <si>
    <t>SL0000682446</t>
  </si>
  <si>
    <t>SL0000194419</t>
  </si>
  <si>
    <t>SL0000373624</t>
  </si>
  <si>
    <t>SL0009848385</t>
  </si>
  <si>
    <t>SL0000566003</t>
  </si>
  <si>
    <t>SL0000377128</t>
  </si>
  <si>
    <t>SL0001064624</t>
  </si>
  <si>
    <t>SL0009854404</t>
  </si>
  <si>
    <t>SL0000838113</t>
  </si>
  <si>
    <t>SL0001183907</t>
  </si>
  <si>
    <t>SL0000203043</t>
  </si>
  <si>
    <t>SL0001238440</t>
  </si>
  <si>
    <t>SL0009852305</t>
  </si>
  <si>
    <t>SL0009821364</t>
  </si>
  <si>
    <t>SL0009307980</t>
  </si>
  <si>
    <t>SL0001226488</t>
  </si>
  <si>
    <t>SL0009877641</t>
  </si>
  <si>
    <t>SL0001224910</t>
  </si>
  <si>
    <t>SL0000257813</t>
  </si>
  <si>
    <t>SL0000240211</t>
  </si>
  <si>
    <t>SL0001130555</t>
  </si>
  <si>
    <t>SL0000642272</t>
  </si>
  <si>
    <t>SL0001026399</t>
  </si>
  <si>
    <t>SL0009907115</t>
  </si>
  <si>
    <t>SL0001013210</t>
  </si>
  <si>
    <t>SL0000247835</t>
  </si>
  <si>
    <t>SL0000836040</t>
  </si>
  <si>
    <t>SL0000267223</t>
  </si>
  <si>
    <t>SL0000856047</t>
  </si>
  <si>
    <t>SL0001180061</t>
  </si>
  <si>
    <t>SL0000261178</t>
  </si>
  <si>
    <t>SL0000200073</t>
  </si>
  <si>
    <t>SL0000188721</t>
  </si>
  <si>
    <t>SL0000807666</t>
  </si>
  <si>
    <t>SL0000196800</t>
  </si>
  <si>
    <t>SL0000374288</t>
  </si>
  <si>
    <t>SL0009865190</t>
  </si>
  <si>
    <t>SL0000267510</t>
  </si>
  <si>
    <t>SL0009817134</t>
  </si>
  <si>
    <t>SL0000195896</t>
  </si>
  <si>
    <t>SL0009858587</t>
  </si>
  <si>
    <t>SL0001200523</t>
  </si>
  <si>
    <t>SL0001014554</t>
  </si>
  <si>
    <t>SL0000327045</t>
  </si>
  <si>
    <t>SL0000264469</t>
  </si>
  <si>
    <t>SL0000839683</t>
  </si>
  <si>
    <t>SL0001078896</t>
  </si>
  <si>
    <t>SL0000176576</t>
  </si>
  <si>
    <t>SL0001166652</t>
  </si>
  <si>
    <t>SL0000195865</t>
  </si>
  <si>
    <t>SL0000856763</t>
  </si>
  <si>
    <t>SL0009815838</t>
  </si>
  <si>
    <t>SL0009866774</t>
  </si>
  <si>
    <t>SL0000859301</t>
  </si>
  <si>
    <t>SL0001194956</t>
  </si>
  <si>
    <t>SL0001055001</t>
  </si>
  <si>
    <t>SL0001226702</t>
  </si>
  <si>
    <t>SL0001185014</t>
  </si>
  <si>
    <t>SL0000807387</t>
  </si>
  <si>
    <t>SL0000256038</t>
  </si>
  <si>
    <t>SL0001009344</t>
  </si>
  <si>
    <t>SL0000377202</t>
  </si>
  <si>
    <t>SL0000465275</t>
  </si>
  <si>
    <t>SL0000263620</t>
  </si>
  <si>
    <t>SL0000256521</t>
  </si>
  <si>
    <t>SL0000841914</t>
  </si>
  <si>
    <t>SL0000259909</t>
  </si>
  <si>
    <t>SL0000195852</t>
  </si>
  <si>
    <t>SL0000177667</t>
  </si>
  <si>
    <t>SL0000566641</t>
  </si>
  <si>
    <t>SL0000242678</t>
  </si>
  <si>
    <t>SL0000945039</t>
  </si>
  <si>
    <t>SL0009870194</t>
  </si>
  <si>
    <t>SL0000266454</t>
  </si>
  <si>
    <t>SL0001093975</t>
  </si>
  <si>
    <t>SL0000570858</t>
  </si>
  <si>
    <t>SL0000176793</t>
  </si>
  <si>
    <t>SL0009876969</t>
  </si>
  <si>
    <t>SL0009912542</t>
  </si>
  <si>
    <t>SL0000555939</t>
  </si>
  <si>
    <t>SL0000721210</t>
  </si>
  <si>
    <t>SL0000203681</t>
  </si>
  <si>
    <t>SL0009855088</t>
  </si>
  <si>
    <t>SL0001574292</t>
  </si>
  <si>
    <t>SL0000148556</t>
  </si>
  <si>
    <t>SL0000642253</t>
  </si>
  <si>
    <t>SL0009828096</t>
  </si>
  <si>
    <t>SL0001566212</t>
  </si>
  <si>
    <t>SL0008093095</t>
  </si>
  <si>
    <t>SL0000139558</t>
  </si>
  <si>
    <t>SL0000669827</t>
  </si>
  <si>
    <t>SL0000268980</t>
  </si>
  <si>
    <t>SL0001053126</t>
  </si>
  <si>
    <t>SL0000666245</t>
  </si>
  <si>
    <t>SL0001195037</t>
  </si>
  <si>
    <t>SL0000173206</t>
  </si>
  <si>
    <t>SL0000211879</t>
  </si>
  <si>
    <t>SL0000632752</t>
  </si>
  <si>
    <t>SL0000177303</t>
  </si>
  <si>
    <t>SL0009812276</t>
  </si>
  <si>
    <t>SL0000247904</t>
  </si>
  <si>
    <t>SL0001165238</t>
  </si>
  <si>
    <t>SL0000174810</t>
  </si>
  <si>
    <t>SL0000840309</t>
  </si>
  <si>
    <t>SL0000258439</t>
  </si>
  <si>
    <t>SL0000195854</t>
  </si>
  <si>
    <t>SL0000249846</t>
  </si>
  <si>
    <t>SL0000657901</t>
  </si>
  <si>
    <t>SL0000651520</t>
  </si>
  <si>
    <t>SL0001020801</t>
  </si>
  <si>
    <t>SL0009863936</t>
  </si>
  <si>
    <t>SL0000651543</t>
  </si>
  <si>
    <t>SL0001074440</t>
  </si>
  <si>
    <t>SL0001549607</t>
  </si>
  <si>
    <t>SL0001186482</t>
  </si>
  <si>
    <t>SL0000842264</t>
  </si>
  <si>
    <t>SL0000668900</t>
  </si>
  <si>
    <t>SL0001029390</t>
  </si>
  <si>
    <t>SL0000266350</t>
  </si>
  <si>
    <t>SL0001046099</t>
  </si>
  <si>
    <t>SL0000167375</t>
  </si>
  <si>
    <t>SL0000570481</t>
  </si>
  <si>
    <t>SL0001212532</t>
  </si>
  <si>
    <t>SL0001563748</t>
  </si>
  <si>
    <t>SL0000370594</t>
  </si>
  <si>
    <t>SL0009304137</t>
  </si>
  <si>
    <t>SL0009807390</t>
  </si>
  <si>
    <t>SL0000844216</t>
  </si>
  <si>
    <t>SL0000269029</t>
  </si>
  <si>
    <t>SL0001018212</t>
  </si>
  <si>
    <t>SL0000267059</t>
  </si>
  <si>
    <t>SL0001129666</t>
  </si>
  <si>
    <t>SL0000565164</t>
  </si>
  <si>
    <t>SL0000258819</t>
  </si>
  <si>
    <t>SL0009862608</t>
  </si>
  <si>
    <t>SL0000174795</t>
  </si>
  <si>
    <t>SL0000938491</t>
  </si>
  <si>
    <t>SL0000195063</t>
  </si>
  <si>
    <t>SL0000244145</t>
  </si>
  <si>
    <t>SL0000343194</t>
  </si>
  <si>
    <t>SL0009805947</t>
  </si>
  <si>
    <t>SL0001543556</t>
  </si>
  <si>
    <t>SL0001027854</t>
  </si>
  <si>
    <t>SL0001027798</t>
  </si>
  <si>
    <t>SL0000265678</t>
  </si>
  <si>
    <t>SL0000847176</t>
  </si>
  <si>
    <t>SL0000254338</t>
  </si>
  <si>
    <t>SL0000201051</t>
  </si>
  <si>
    <t>SL0000851553</t>
  </si>
  <si>
    <t>SL0001562187</t>
  </si>
  <si>
    <t>SL0009300286</t>
  </si>
  <si>
    <t>SL0001087361</t>
  </si>
  <si>
    <t>SL0009893950</t>
  </si>
  <si>
    <t>SL0000825517</t>
  </si>
  <si>
    <t>SL0009862588</t>
  </si>
  <si>
    <t>SL0009789079</t>
  </si>
  <si>
    <t>SL0001082458</t>
  </si>
  <si>
    <t>SL0000222468</t>
  </si>
  <si>
    <t>SL0000249249</t>
  </si>
  <si>
    <t>SL0001022692</t>
  </si>
  <si>
    <t>SL0001173067</t>
  </si>
  <si>
    <t>SL0000907683</t>
  </si>
  <si>
    <t>SL0000452269</t>
  </si>
  <si>
    <t>SL0000758087</t>
  </si>
  <si>
    <t>SL0000642255</t>
  </si>
  <si>
    <t>SL0000820644</t>
  </si>
  <si>
    <t>SL0001121849</t>
  </si>
  <si>
    <t>SL0000247757</t>
  </si>
  <si>
    <t>SL0000373080</t>
  </si>
  <si>
    <t>SL0001011999</t>
  </si>
  <si>
    <t>SL0009895919</t>
  </si>
  <si>
    <t>SL0000176728</t>
  </si>
  <si>
    <t>SL0000835712</t>
  </si>
  <si>
    <t>SL0001139441</t>
  </si>
  <si>
    <t>SL0000255232</t>
  </si>
  <si>
    <t>SL0009803295</t>
  </si>
  <si>
    <t>SL0000197295</t>
  </si>
  <si>
    <t>SL0000755037</t>
  </si>
  <si>
    <t>SL0000762541</t>
  </si>
  <si>
    <t>SL0009851867</t>
  </si>
  <si>
    <t>SL0000256699</t>
  </si>
  <si>
    <t>SL0000242346</t>
  </si>
  <si>
    <t>SL0001018303</t>
  </si>
  <si>
    <t>SL0001089338</t>
  </si>
  <si>
    <t>SL0000821945</t>
  </si>
  <si>
    <t>SL0000247610</t>
  </si>
  <si>
    <t>SL0000642266</t>
  </si>
  <si>
    <t>SL0000322008</t>
  </si>
  <si>
    <t>SL0009865191</t>
  </si>
  <si>
    <t>SL0001121267</t>
  </si>
  <si>
    <t>SL0000935852</t>
  </si>
  <si>
    <t>SL0009835052</t>
  </si>
  <si>
    <t>SL0000572895</t>
  </si>
  <si>
    <t>SL0001090326</t>
  </si>
  <si>
    <t>SL0000236149</t>
  </si>
  <si>
    <t>SL0009850077</t>
  </si>
  <si>
    <t>SL0001159260</t>
  </si>
  <si>
    <t>SL0000375516</t>
  </si>
  <si>
    <t>SL0001125145</t>
  </si>
  <si>
    <t>SL0000806844</t>
  </si>
  <si>
    <t>SL0001197367</t>
  </si>
  <si>
    <t>SL0000233927</t>
  </si>
  <si>
    <t>SL0001138830</t>
  </si>
  <si>
    <t>SL0000452387</t>
  </si>
  <si>
    <t>SL0000507482</t>
  </si>
  <si>
    <t>SL0000561856</t>
  </si>
  <si>
    <t>SL0001068844</t>
  </si>
  <si>
    <t>SL0000264254</t>
  </si>
  <si>
    <t>SL0000177383</t>
  </si>
  <si>
    <t>SL0000657694</t>
  </si>
  <si>
    <t>SL0000670102</t>
  </si>
  <si>
    <t>SL0001232881</t>
  </si>
  <si>
    <t>SL0000195917</t>
  </si>
  <si>
    <t>SL0001205046</t>
  </si>
  <si>
    <t>SL0000301368</t>
  </si>
  <si>
    <t>SL0000212270</t>
  </si>
  <si>
    <t>SL0000935634</t>
  </si>
  <si>
    <t>SL0001065941</t>
  </si>
  <si>
    <t>SL0009833244</t>
  </si>
  <si>
    <t>SL0008098872</t>
  </si>
  <si>
    <t>SL0000185959</t>
  </si>
  <si>
    <t>SL0009758248</t>
  </si>
  <si>
    <t>SL0000575468</t>
  </si>
  <si>
    <t>SL0000264919</t>
  </si>
  <si>
    <t>SL0000258684</t>
  </si>
  <si>
    <t>SL0001062158</t>
  </si>
  <si>
    <t>SL0000242946</t>
  </si>
  <si>
    <t>SL0000239333</t>
  </si>
  <si>
    <t>SL0000749524</t>
  </si>
  <si>
    <t>SL0000332625</t>
  </si>
  <si>
    <t>SL0000764280</t>
  </si>
  <si>
    <t>SL0001099552</t>
  </si>
  <si>
    <t>SL0001050680</t>
  </si>
  <si>
    <t>SL0000933200</t>
  </si>
  <si>
    <t>SL0000247838</t>
  </si>
  <si>
    <t>SL0000242384</t>
  </si>
  <si>
    <t>SL0000847885</t>
  </si>
  <si>
    <t>SL0000261974</t>
  </si>
  <si>
    <t>SL0000258897</t>
  </si>
  <si>
    <t>SL0000376550</t>
  </si>
  <si>
    <t>SL0000229562</t>
  </si>
  <si>
    <t>SL0000470002</t>
  </si>
  <si>
    <t>SL0000169882</t>
  </si>
  <si>
    <t>SL0000765318</t>
  </si>
  <si>
    <t>SL0000185958</t>
  </si>
  <si>
    <t>SL0009821784</t>
  </si>
  <si>
    <t>SL0000571182</t>
  </si>
  <si>
    <t>SL0009893110</t>
  </si>
  <si>
    <t>SL0001110438</t>
  </si>
  <si>
    <t>SL0001103903</t>
  </si>
  <si>
    <t>SL0001535944</t>
  </si>
  <si>
    <t>SL0000567278</t>
  </si>
  <si>
    <t>SL0009874818</t>
  </si>
  <si>
    <t>SL0001124539</t>
  </si>
  <si>
    <t>SL0000561932</t>
  </si>
  <si>
    <t>SL0000564867</t>
  </si>
  <si>
    <t>SL0001173974</t>
  </si>
  <si>
    <t>SL0000649461</t>
  </si>
  <si>
    <t>SL0000270588</t>
  </si>
  <si>
    <t>SL0000249432</t>
  </si>
  <si>
    <t>SL0000264158</t>
  </si>
  <si>
    <t>SL0000190638</t>
  </si>
  <si>
    <t>SL0000338263</t>
  </si>
  <si>
    <t>SL0001148206</t>
  </si>
  <si>
    <t>SL0001002358</t>
  </si>
  <si>
    <t>SL0001561486</t>
  </si>
  <si>
    <t>SL0009861179</t>
  </si>
  <si>
    <t>SL0000561130</t>
  </si>
  <si>
    <t>SL0000239985</t>
  </si>
  <si>
    <t>SL0000455372</t>
  </si>
  <si>
    <t>SL0000850135</t>
  </si>
  <si>
    <t>SL0009874320</t>
  </si>
  <si>
    <t>SL0000561145</t>
  </si>
  <si>
    <t>SL0000656958</t>
  </si>
  <si>
    <t>SL0001178974</t>
  </si>
  <si>
    <t>SL0001128525</t>
  </si>
  <si>
    <t>SL0000241032</t>
  </si>
  <si>
    <t>SL0009859082</t>
  </si>
  <si>
    <t>SL0001087621</t>
  </si>
  <si>
    <t>SL0000651120</t>
  </si>
  <si>
    <t>SL0000116298</t>
  </si>
  <si>
    <t>SL0000375442</t>
  </si>
  <si>
    <t>SL0001549445</t>
  </si>
  <si>
    <t>SL0000129369</t>
  </si>
  <si>
    <t>SL0009864604</t>
  </si>
  <si>
    <t>SL0001577740</t>
  </si>
  <si>
    <t>SL0000254769</t>
  </si>
  <si>
    <t>SL0001102476</t>
  </si>
  <si>
    <t>SL0000642257</t>
  </si>
  <si>
    <t>SL0009813884</t>
  </si>
  <si>
    <t>SL0000343584</t>
  </si>
  <si>
    <t>SL0001238993</t>
  </si>
  <si>
    <t>SL0001194355</t>
  </si>
  <si>
    <t>SL0000196515</t>
  </si>
  <si>
    <t>SL0009832768</t>
  </si>
  <si>
    <t>SL0000330232</t>
  </si>
  <si>
    <t>SL0000368839</t>
  </si>
  <si>
    <t>SL0000305375</t>
  </si>
  <si>
    <t>SL0001043784</t>
  </si>
  <si>
    <t>SL0000756060</t>
  </si>
  <si>
    <t>SL0001118629</t>
  </si>
  <si>
    <t>SL0009875942</t>
  </si>
  <si>
    <t>SL0000255092</t>
  </si>
  <si>
    <t>SL0001044981</t>
  </si>
  <si>
    <t>SL0009303041</t>
  </si>
  <si>
    <t>SL0009886503</t>
  </si>
  <si>
    <t>SL0001077672</t>
  </si>
  <si>
    <t>SL0001565084</t>
  </si>
  <si>
    <t>SL0000180331</t>
  </si>
  <si>
    <t>SL0009919151</t>
  </si>
  <si>
    <t>SL0009809055</t>
  </si>
  <si>
    <t>SL0000149997</t>
  </si>
  <si>
    <t>SL0000166184</t>
  </si>
  <si>
    <t>SL0000926492</t>
  </si>
  <si>
    <t>SL0001548583</t>
  </si>
  <si>
    <t>SL0000840233</t>
  </si>
  <si>
    <t>SL0009838198</t>
  </si>
  <si>
    <t>SL0001169136</t>
  </si>
  <si>
    <t>SL0009848470</t>
  </si>
  <si>
    <t>SL0000648585</t>
  </si>
  <si>
    <t>SL0000150708</t>
  </si>
  <si>
    <t>SL0009866389</t>
  </si>
  <si>
    <t>SL0001535948</t>
  </si>
  <si>
    <t>SL0000227126</t>
  </si>
  <si>
    <t>SL0000229611</t>
  </si>
  <si>
    <t>SL0000232357</t>
  </si>
  <si>
    <t>SL0000156487</t>
  </si>
  <si>
    <t>SL0009871577</t>
  </si>
  <si>
    <t>SL0009307982</t>
  </si>
  <si>
    <t>SL0000843743</t>
  </si>
  <si>
    <t>SL0000914233</t>
  </si>
  <si>
    <t>SL0000242552</t>
  </si>
  <si>
    <t>SL0000761774</t>
  </si>
  <si>
    <t>SL0001134470</t>
  </si>
  <si>
    <t>SL0000670113</t>
  </si>
  <si>
    <t>SL0009893681</t>
  </si>
  <si>
    <t>SL0000635268</t>
  </si>
  <si>
    <t>SL0001011106</t>
  </si>
  <si>
    <t>SL0000752169</t>
  </si>
  <si>
    <t>SL0000244148</t>
  </si>
  <si>
    <t>SL0009855464</t>
  </si>
  <si>
    <t>SL0000236880</t>
  </si>
  <si>
    <t>SL0009809840</t>
  </si>
  <si>
    <t>SL0000328771</t>
  </si>
  <si>
    <t>SL0000317246</t>
  </si>
  <si>
    <t>SL0001009387</t>
  </si>
  <si>
    <t>SL0000263713</t>
  </si>
  <si>
    <t>SL0009845467</t>
  </si>
  <si>
    <t>SL0001208998</t>
  </si>
  <si>
    <t>SL0001126820</t>
  </si>
  <si>
    <t>SL0000222887</t>
  </si>
  <si>
    <t>SL0000430256</t>
  </si>
  <si>
    <t>SL0009859104</t>
  </si>
  <si>
    <t>SL0009799867</t>
  </si>
  <si>
    <t>SL0000637875</t>
  </si>
  <si>
    <t>SL0000825773</t>
  </si>
  <si>
    <t>SL0009886078</t>
  </si>
  <si>
    <t>SL0001089377</t>
  </si>
  <si>
    <t>SL0000267370</t>
  </si>
  <si>
    <t>SL0000257305</t>
  </si>
  <si>
    <t>SL0000217071</t>
  </si>
  <si>
    <t>SL0008095816</t>
  </si>
  <si>
    <t>SL0000314110</t>
  </si>
  <si>
    <t>SL0000167320</t>
  </si>
  <si>
    <t>SL0009304984</t>
  </si>
  <si>
    <t>SL0000181014</t>
  </si>
  <si>
    <t>SL0000254698</t>
  </si>
  <si>
    <t>SL0000822428</t>
  </si>
  <si>
    <t>SL0009830876</t>
  </si>
  <si>
    <t>SL0001090126</t>
  </si>
  <si>
    <t>SL0000219166</t>
  </si>
  <si>
    <t>SL0000314266</t>
  </si>
  <si>
    <t>SL0001199651</t>
  </si>
  <si>
    <t>SL0000561144</t>
  </si>
  <si>
    <t>SL0001579389</t>
  </si>
  <si>
    <t>SL0000206919</t>
  </si>
  <si>
    <t>SL0001203082</t>
  </si>
  <si>
    <t>SL0000198681</t>
  </si>
  <si>
    <t>SL0001128724</t>
  </si>
  <si>
    <t>SL0000910175</t>
  </si>
  <si>
    <t>SL0009852532</t>
  </si>
  <si>
    <t>SL0000914001</t>
  </si>
  <si>
    <t>SL0000562303</t>
  </si>
  <si>
    <t>SL0009828220</t>
  </si>
  <si>
    <t>SL0000207730</t>
  </si>
  <si>
    <t>SL0001020486</t>
  </si>
  <si>
    <t>SL0009813882</t>
  </si>
  <si>
    <t>SL0009907596</t>
  </si>
  <si>
    <t>SL0001577751</t>
  </si>
  <si>
    <t>SL0000937966</t>
  </si>
  <si>
    <t>SL0000195905</t>
  </si>
  <si>
    <t>SL0001567232</t>
  </si>
  <si>
    <t>SL0000225600</t>
  </si>
  <si>
    <t>SL0009840757</t>
  </si>
  <si>
    <t>SL0000227076</t>
  </si>
  <si>
    <t>SL0001545530</t>
  </si>
  <si>
    <t>SL0009893534</t>
  </si>
  <si>
    <t>SL0001178904</t>
  </si>
  <si>
    <t>SL0001058598</t>
  </si>
  <si>
    <t>SL0000575570</t>
  </si>
  <si>
    <t>SL0000264217</t>
  </si>
  <si>
    <t>SL0000848544</t>
  </si>
  <si>
    <t>SL0009856159</t>
  </si>
  <si>
    <t>SL0000561132</t>
  </si>
  <si>
    <t>SL0001013787</t>
  </si>
  <si>
    <t>SL0001135768</t>
  </si>
  <si>
    <t>SL0000136657</t>
  </si>
  <si>
    <t>SL0000183345</t>
  </si>
  <si>
    <t>SL0009768840</t>
  </si>
  <si>
    <t>SL0000856654</t>
  </si>
  <si>
    <t>SL0001140353</t>
  </si>
  <si>
    <t>SL0000130064</t>
  </si>
  <si>
    <t>SL0000247888</t>
  </si>
  <si>
    <t>SL0000268448</t>
  </si>
  <si>
    <t>SL0000222562</t>
  </si>
  <si>
    <t>SL0000566900</t>
  </si>
  <si>
    <t>SL0000562520</t>
  </si>
  <si>
    <t>SL0000203044</t>
  </si>
  <si>
    <t>SL0001563749</t>
  </si>
  <si>
    <t>SL0001579502</t>
  </si>
  <si>
    <t>SL0009855693</t>
  </si>
  <si>
    <t>SL0000861101</t>
  </si>
  <si>
    <t>SL0000682638</t>
  </si>
  <si>
    <t>SL0001228981</t>
  </si>
  <si>
    <t>SL0009761071</t>
  </si>
  <si>
    <t>SL0001217023</t>
  </si>
  <si>
    <t>SL0000561925</t>
  </si>
  <si>
    <t>SL0000642277</t>
  </si>
  <si>
    <t>SL0000236759</t>
  </si>
  <si>
    <t>SL0001027863</t>
  </si>
  <si>
    <t>SL0000366715</t>
  </si>
  <si>
    <t>SL0000567210</t>
  </si>
  <si>
    <t>SL0000658267</t>
  </si>
  <si>
    <t>SL0000270589</t>
  </si>
  <si>
    <t>SL0000042121</t>
  </si>
  <si>
    <t>SL0000177669</t>
  </si>
  <si>
    <t>SL0000055501</t>
  </si>
  <si>
    <t>SL0000817924</t>
  </si>
  <si>
    <t>SL0001558763</t>
  </si>
  <si>
    <t>SL0000832593</t>
  </si>
  <si>
    <t>SL0000932317</t>
  </si>
  <si>
    <t>SL0000904747</t>
  </si>
  <si>
    <t>SL0001126748</t>
  </si>
  <si>
    <t>SL0009836986</t>
  </si>
  <si>
    <t>SL0009892863</t>
  </si>
  <si>
    <t>SL0009881995</t>
  </si>
  <si>
    <t>SL0001223482</t>
  </si>
  <si>
    <t>SL0000670556</t>
  </si>
  <si>
    <t>SL0000181008</t>
  </si>
  <si>
    <t>SL0000180390</t>
  </si>
  <si>
    <t>SL0000242144</t>
  </si>
  <si>
    <t>Serv_size_4</t>
  </si>
  <si>
    <t>Serv_len_4</t>
  </si>
  <si>
    <t>UTISGS</t>
  </si>
  <si>
    <t>IDFS</t>
  </si>
  <si>
    <t>UTFT1C</t>
  </si>
  <si>
    <t>TSS</t>
  </si>
  <si>
    <t>TSL</t>
  </si>
  <si>
    <t>%,LACTUALS</t>
  </si>
  <si>
    <t>%,ATF,FACCOUNT,UTREE_NODE</t>
  </si>
  <si>
    <t>%,ATF,FDESCR,UDESCR</t>
  </si>
  <si>
    <t>%,SBAL</t>
  </si>
  <si>
    <t>%,FACCOUNT,TQGCACCTS,N302</t>
  </si>
  <si>
    <t>%,FACCOUNT,TQGCACCTS,N325</t>
  </si>
  <si>
    <t>%,FACCOUNT,TQGCACCTS,N326,N327,N328,N329</t>
  </si>
  <si>
    <t>%,FACCOUNT,TQGCACCTS,N330</t>
  </si>
  <si>
    <t>%,FACCOUNT,TQGCACCTS,N331</t>
  </si>
  <si>
    <t>%,FACCOUNT,TQGCACCTS,N332,N333,N334</t>
  </si>
  <si>
    <t>%,FACCOUNT,TQGCACCTS,N336</t>
  </si>
  <si>
    <t>%,FACCOUNT,TQGCACCTS,N337</t>
  </si>
  <si>
    <t>%,FACCOUNT,TQGCACCTS,N374</t>
  </si>
  <si>
    <t>%,FACCOUNT,TQGCACCTS,N375</t>
  </si>
  <si>
    <t>%,FACCOUNT,TQGCACCTS,N376</t>
  </si>
  <si>
    <t>%,FACCOUNT,TQGCACCTS,N377</t>
  </si>
  <si>
    <t>%,FACCOUNT,TQGCACCTS,N378</t>
  </si>
  <si>
    <t>%,FACCOUNT,TQGCACCTS,N380</t>
  </si>
  <si>
    <t>%,FACCOUNT,TQGCACCTS,N381,N382</t>
  </si>
  <si>
    <t>%,FACCOUNT,TQGCACCTS,N383,N384</t>
  </si>
  <si>
    <t>%,FACCOUNT,TQGCACCTS,N387</t>
  </si>
  <si>
    <t>%,FACCOUNT,TQGCACCTS,N388</t>
  </si>
  <si>
    <t>%,FACCOUNT,TQGCACCTS,N389</t>
  </si>
  <si>
    <t>%,FACCOUNT,TQGCACCTS,N390</t>
  </si>
  <si>
    <t>%,FACCOUNT,TQGCACCTS,N391</t>
  </si>
  <si>
    <t>%,FACCOUNT,TQGCACCTS,N392</t>
  </si>
  <si>
    <t>%,FACCOUNT,TQGCACCTS,N393</t>
  </si>
  <si>
    <t>%,FACCOUNT,TQGCACCTS,N394</t>
  </si>
  <si>
    <t>%,FACCOUNT,TQGCACCTS,N395</t>
  </si>
  <si>
    <t>%,FACCOUNT,TQGCACCTS,N396</t>
  </si>
  <si>
    <t>%,FACCOUNT,TQGCACCTS,N397</t>
  </si>
  <si>
    <t>%,FACCOUNT,TQGCACCTS,N398</t>
  </si>
  <si>
    <t>%,FACCOUNT,TQGCACCTS,N399</t>
  </si>
  <si>
    <t>%,FACCOUNT,TQGCACCTS,N105</t>
  </si>
  <si>
    <t>%,FACCOUNT,TQGCACCTS,N114</t>
  </si>
  <si>
    <t>Check</t>
  </si>
  <si>
    <t>&lt;5000000000</t>
  </si>
  <si>
    <t>SL0000125248</t>
  </si>
  <si>
    <t>SL0000127024</t>
  </si>
  <si>
    <t>SL0000157094</t>
  </si>
  <si>
    <t>SL0000176637</t>
  </si>
  <si>
    <t>SL0000177656</t>
  </si>
  <si>
    <t>SL0000184090</t>
  </si>
  <si>
    <t>SL0000190815</t>
  </si>
  <si>
    <t>SL0000191909</t>
  </si>
  <si>
    <t>SL0000225608</t>
  </si>
  <si>
    <t>SL0000233946</t>
  </si>
  <si>
    <t>SL0000235500</t>
  </si>
  <si>
    <t>SL0000242140</t>
  </si>
  <si>
    <t>SL0000244821</t>
  </si>
  <si>
    <t>SL0000264797</t>
  </si>
  <si>
    <t>SL0000265323</t>
  </si>
  <si>
    <t>SL0000266294</t>
  </si>
  <si>
    <t>SL0000266394</t>
  </si>
  <si>
    <t>SL0000317713</t>
  </si>
  <si>
    <t>SL0000377433</t>
  </si>
  <si>
    <t>SL0000442218</t>
  </si>
  <si>
    <t>SL0000631818</t>
  </si>
  <si>
    <t>SL0000644477</t>
  </si>
  <si>
    <t>SL0000645546</t>
  </si>
  <si>
    <t>SL0000655348</t>
  </si>
  <si>
    <t>SL0000666704</t>
  </si>
  <si>
    <t>SL0000721386</t>
  </si>
  <si>
    <t>SL0000759343</t>
  </si>
  <si>
    <t>SL0000805503</t>
  </si>
  <si>
    <t>SL0000812655</t>
  </si>
  <si>
    <t>SL0000822193</t>
  </si>
  <si>
    <t>SL0000826999</t>
  </si>
  <si>
    <t>SL0000858588</t>
  </si>
  <si>
    <t>SL0000901494</t>
  </si>
  <si>
    <t>SL0000922909</t>
  </si>
  <si>
    <t>SL0000923026</t>
  </si>
  <si>
    <t>SL0000926694</t>
  </si>
  <si>
    <t>SL0001001128</t>
  </si>
  <si>
    <t>SL0001006423</t>
  </si>
  <si>
    <t>SL0001009457</t>
  </si>
  <si>
    <t>SL0001029427</t>
  </si>
  <si>
    <t>SL0001032127</t>
  </si>
  <si>
    <t>SL0001044367</t>
  </si>
  <si>
    <t>SL0001077641</t>
  </si>
  <si>
    <t>SL0001094617</t>
  </si>
  <si>
    <t>SL0001094623</t>
  </si>
  <si>
    <t>SL0001106311</t>
  </si>
  <si>
    <t>SL0001142900</t>
  </si>
  <si>
    <t>SL0001159055</t>
  </si>
  <si>
    <t>SL0001208405</t>
  </si>
  <si>
    <t>SL0001250591</t>
  </si>
  <si>
    <t>SL0001558622</t>
  </si>
  <si>
    <t>SL0009292585</t>
  </si>
  <si>
    <t>SL0009763589</t>
  </si>
  <si>
    <t>SL0009773563</t>
  </si>
  <si>
    <t>SL0009783210</t>
  </si>
  <si>
    <t>SL0009791250</t>
  </si>
  <si>
    <t>SL0009811331</t>
  </si>
  <si>
    <t>SL0009830965</t>
  </si>
  <si>
    <t>SL0009839799</t>
  </si>
  <si>
    <t>SL0009844115</t>
  </si>
  <si>
    <t>SL0009844123</t>
  </si>
  <si>
    <t>SL0009846365</t>
  </si>
  <si>
    <t>SL0009849482</t>
  </si>
  <si>
    <t>SL0009853828</t>
  </si>
  <si>
    <t>SL0009871734</t>
  </si>
  <si>
    <t>SL0009871735</t>
  </si>
  <si>
    <t>SL0009879991</t>
  </si>
  <si>
    <t>SL0009882206</t>
  </si>
  <si>
    <t>SL0009882872</t>
  </si>
  <si>
    <t>SL0009889048</t>
  </si>
  <si>
    <t>SL0009890552</t>
  </si>
  <si>
    <t>SL0009897418</t>
  </si>
  <si>
    <t>SL0009911040</t>
  </si>
  <si>
    <t>SL0009924321</t>
  </si>
  <si>
    <t>SL0009929967</t>
  </si>
  <si>
    <t>SL0009959792</t>
  </si>
  <si>
    <t>Main</t>
  </si>
  <si>
    <t>Line Size</t>
  </si>
  <si>
    <t>152</t>
  </si>
  <si>
    <t>159</t>
  </si>
  <si>
    <t>112</t>
  </si>
  <si>
    <t>127</t>
  </si>
  <si>
    <t>111</t>
  </si>
  <si>
    <t>382</t>
  </si>
  <si>
    <t>232</t>
  </si>
  <si>
    <t>110</t>
  </si>
  <si>
    <t>461</t>
  </si>
  <si>
    <t>238</t>
  </si>
  <si>
    <t>269</t>
  </si>
  <si>
    <t>120</t>
  </si>
  <si>
    <t>460</t>
  </si>
  <si>
    <t>154</t>
  </si>
  <si>
    <t>214</t>
  </si>
  <si>
    <t>126</t>
  </si>
  <si>
    <t>160</t>
  </si>
  <si>
    <t>161</t>
  </si>
  <si>
    <t>211</t>
  </si>
  <si>
    <t>260</t>
  </si>
  <si>
    <t>329</t>
  </si>
  <si>
    <t>220</t>
  </si>
  <si>
    <t>384</t>
  </si>
  <si>
    <t>261</t>
  </si>
  <si>
    <t>334</t>
  </si>
  <si>
    <t>760</t>
  </si>
  <si>
    <t>727</t>
  </si>
  <si>
    <t>360</t>
  </si>
  <si>
    <t>711</t>
  </si>
  <si>
    <t>751</t>
  </si>
  <si>
    <t>759</t>
  </si>
  <si>
    <t>761</t>
  </si>
  <si>
    <t>718</t>
  </si>
  <si>
    <t>720</t>
  </si>
  <si>
    <t>750</t>
  </si>
  <si>
    <t>SL0000125584</t>
  </si>
  <si>
    <t>SL0000135752</t>
  </si>
  <si>
    <t>SL0000136191</t>
  </si>
  <si>
    <t>SL0000137032</t>
  </si>
  <si>
    <t>SL0000141749</t>
  </si>
  <si>
    <t>SL0000148440</t>
  </si>
  <si>
    <t>SL0000152691</t>
  </si>
  <si>
    <t>SL0000156448</t>
  </si>
  <si>
    <t>SL0000157722</t>
  </si>
  <si>
    <t>SL0000166163</t>
  </si>
  <si>
    <t>SL0000169529</t>
  </si>
  <si>
    <t>SL0000169538</t>
  </si>
  <si>
    <t>SL0000169581</t>
  </si>
  <si>
    <t>SL0000171339</t>
  </si>
  <si>
    <t>SL0000172991</t>
  </si>
  <si>
    <t>SL0000175820</t>
  </si>
  <si>
    <t>SL0000175831</t>
  </si>
  <si>
    <t>SL0000176657</t>
  </si>
  <si>
    <t>SL0000176700</t>
  </si>
  <si>
    <t>SL0000176718</t>
  </si>
  <si>
    <t>SL0000176721</t>
  </si>
  <si>
    <t>SL0000177201</t>
  </si>
  <si>
    <t>SL0000177263</t>
  </si>
  <si>
    <t>SL0000177517</t>
  </si>
  <si>
    <t>SL0000177556</t>
  </si>
  <si>
    <t>SL0000177666</t>
  </si>
  <si>
    <t>SL0000177672</t>
  </si>
  <si>
    <t>SL0000178959</t>
  </si>
  <si>
    <t>SL0000179090</t>
  </si>
  <si>
    <t>SL0000179091</t>
  </si>
  <si>
    <t>SL0000179141</t>
  </si>
  <si>
    <t>SL0000179515</t>
  </si>
  <si>
    <t>SL0000181004</t>
  </si>
  <si>
    <t>SL0000181023</t>
  </si>
  <si>
    <t>SL0000181320</t>
  </si>
  <si>
    <t>SL0000182567</t>
  </si>
  <si>
    <t>SL0000183010</t>
  </si>
  <si>
    <t>SL0000183127</t>
  </si>
  <si>
    <t>SL0000185072</t>
  </si>
  <si>
    <t>SL0000186751</t>
  </si>
  <si>
    <t>SL0000187326</t>
  </si>
  <si>
    <t>SL0000189867</t>
  </si>
  <si>
    <t>SL0000190259</t>
  </si>
  <si>
    <t>SL0000190813</t>
  </si>
  <si>
    <t>SL0000192611</t>
  </si>
  <si>
    <t>SL0000193150</t>
  </si>
  <si>
    <t>SL0000193837</t>
  </si>
  <si>
    <t>SL0000194493</t>
  </si>
  <si>
    <t>SL0000194999</t>
  </si>
  <si>
    <t>SL0000195020</t>
  </si>
  <si>
    <t>SL0000195025</t>
  </si>
  <si>
    <t>SL0000195872</t>
  </si>
  <si>
    <t>SL0000196266</t>
  </si>
  <si>
    <t>SL0000196790</t>
  </si>
  <si>
    <t>SL0000198126</t>
  </si>
  <si>
    <t>SL0000198715</t>
  </si>
  <si>
    <t>SL0000202696</t>
  </si>
  <si>
    <t>SL0000206184</t>
  </si>
  <si>
    <t>SL0000211934</t>
  </si>
  <si>
    <t>SL0000213522</t>
  </si>
  <si>
    <t>SL0000215473</t>
  </si>
  <si>
    <t>SL0000216107</t>
  </si>
  <si>
    <t>SL0000218921</t>
  </si>
  <si>
    <t>SL0000219156</t>
  </si>
  <si>
    <t>SL0000221472</t>
  </si>
  <si>
    <t>SL0000223715</t>
  </si>
  <si>
    <t>SL0000225614</t>
  </si>
  <si>
    <t>SL0000226862</t>
  </si>
  <si>
    <t>SL0000231890</t>
  </si>
  <si>
    <t>SL0000234035</t>
  </si>
  <si>
    <t>SL0000236060</t>
  </si>
  <si>
    <t>SL0000237941</t>
  </si>
  <si>
    <t>SL0000240092</t>
  </si>
  <si>
    <t>SL0000240898</t>
  </si>
  <si>
    <t>SL0000242453</t>
  </si>
  <si>
    <t>SL0000244146</t>
  </si>
  <si>
    <t>SL0000246460</t>
  </si>
  <si>
    <t>SL0000246969</t>
  </si>
  <si>
    <t>SL0000247259</t>
  </si>
  <si>
    <t>SL0000247357</t>
  </si>
  <si>
    <t>SL0000247830</t>
  </si>
  <si>
    <t>SL0000247831</t>
  </si>
  <si>
    <t>SL0000251264</t>
  </si>
  <si>
    <t>SL0000252870</t>
  </si>
  <si>
    <t>SL0000254467</t>
  </si>
  <si>
    <t>SL0000254910</t>
  </si>
  <si>
    <t>SL0000255018</t>
  </si>
  <si>
    <t>SL0000255736</t>
  </si>
  <si>
    <t>SL0000256283</t>
  </si>
  <si>
    <t>SL0000256336</t>
  </si>
  <si>
    <t>SL0000257439</t>
  </si>
  <si>
    <t>SL0000257470</t>
  </si>
  <si>
    <t>SL0000257814</t>
  </si>
  <si>
    <t>SL0000258322</t>
  </si>
  <si>
    <t>SL0000259120</t>
  </si>
  <si>
    <t>SL0000259771</t>
  </si>
  <si>
    <t>SL0000262037</t>
  </si>
  <si>
    <t>SL0000262252</t>
  </si>
  <si>
    <t>SL0000262311</t>
  </si>
  <si>
    <t>SL0000262812</t>
  </si>
  <si>
    <t>SL0000263036</t>
  </si>
  <si>
    <t>SL0000263576</t>
  </si>
  <si>
    <t>SL0000263700</t>
  </si>
  <si>
    <t>SL0000265497</t>
  </si>
  <si>
    <t>SL0000266627</t>
  </si>
  <si>
    <t>SL0000267229</t>
  </si>
  <si>
    <t>SL0000267460</t>
  </si>
  <si>
    <t>SL0000267856</t>
  </si>
  <si>
    <t>SL0000268368</t>
  </si>
  <si>
    <t>SL0000269032</t>
  </si>
  <si>
    <t>SL0000269041</t>
  </si>
  <si>
    <t>SL0000270667</t>
  </si>
  <si>
    <t>SL0000270966</t>
  </si>
  <si>
    <t>SL0000271011</t>
  </si>
  <si>
    <t>SL0000301829</t>
  </si>
  <si>
    <t>SL0000306774</t>
  </si>
  <si>
    <t>SL0000311034</t>
  </si>
  <si>
    <t>SL0000311410</t>
  </si>
  <si>
    <t>SL0000313219</t>
  </si>
  <si>
    <t>SL0000313316</t>
  </si>
  <si>
    <t>SL0000313362</t>
  </si>
  <si>
    <t>SL0000320079</t>
  </si>
  <si>
    <t>SL0000326336</t>
  </si>
  <si>
    <t>SL0000331146</t>
  </si>
  <si>
    <t>SL0000334616</t>
  </si>
  <si>
    <t>SL0000338318</t>
  </si>
  <si>
    <t>SL0000339866</t>
  </si>
  <si>
    <t>SL0000339969</t>
  </si>
  <si>
    <t>SL0000342728</t>
  </si>
  <si>
    <t>SL0000366410</t>
  </si>
  <si>
    <t>SL0000370078</t>
  </si>
  <si>
    <t>SL0000370376</t>
  </si>
  <si>
    <t>SL0000372184</t>
  </si>
  <si>
    <t>SL0000375120</t>
  </si>
  <si>
    <t>SL0000375525</t>
  </si>
  <si>
    <t>SL0000375816</t>
  </si>
  <si>
    <t>SL0000375970</t>
  </si>
  <si>
    <t>SL0000376840</t>
  </si>
  <si>
    <t>SL0000378349</t>
  </si>
  <si>
    <t>SL0000378350</t>
  </si>
  <si>
    <t>SL0000378981</t>
  </si>
  <si>
    <t>SL0000378992</t>
  </si>
  <si>
    <t>SL0000379199</t>
  </si>
  <si>
    <t>SL0000448805</t>
  </si>
  <si>
    <t>SL0000471214</t>
  </si>
  <si>
    <t>SL0000472753</t>
  </si>
  <si>
    <t>SL0000555488</t>
  </si>
  <si>
    <t>SL0000557699</t>
  </si>
  <si>
    <t>SL0000560203</t>
  </si>
  <si>
    <t>SL0000561133</t>
  </si>
  <si>
    <t>SL0000561140</t>
  </si>
  <si>
    <t>SL0000561702</t>
  </si>
  <si>
    <t>SL0000561894</t>
  </si>
  <si>
    <t>SL0000562367</t>
  </si>
  <si>
    <t>SL0000563015</t>
  </si>
  <si>
    <t>SL0000567681</t>
  </si>
  <si>
    <t>SL0000568459</t>
  </si>
  <si>
    <t>SL0000573446</t>
  </si>
  <si>
    <t>SL0000575187</t>
  </si>
  <si>
    <t>SL0000642246</t>
  </si>
  <si>
    <t>SL0000642247</t>
  </si>
  <si>
    <t>SL0000642249</t>
  </si>
  <si>
    <t>SL0000642263</t>
  </si>
  <si>
    <t>SL0000642279</t>
  </si>
  <si>
    <t>SL0000643309</t>
  </si>
  <si>
    <t>SL0000645740</t>
  </si>
  <si>
    <t>SL0000645882</t>
  </si>
  <si>
    <t>SL0000653143</t>
  </si>
  <si>
    <t>SL0000655350</t>
  </si>
  <si>
    <t>SL0000657758</t>
  </si>
  <si>
    <t>SL0000658344</t>
  </si>
  <si>
    <t>SL0000666616</t>
  </si>
  <si>
    <t>SL0000667497</t>
  </si>
  <si>
    <t>SL0000668634</t>
  </si>
  <si>
    <t>SL0000671172</t>
  </si>
  <si>
    <t>SL0000671577</t>
  </si>
  <si>
    <t>SL0000680985</t>
  </si>
  <si>
    <t>SL0000681535</t>
  </si>
  <si>
    <t>SL0000681769</t>
  </si>
  <si>
    <t>SL0000682331</t>
  </si>
  <si>
    <t>SL0000683501</t>
  </si>
  <si>
    <t>SL0000684437</t>
  </si>
  <si>
    <t>SL0000684610</t>
  </si>
  <si>
    <t>SL0000685793</t>
  </si>
  <si>
    <t>SL0000720144</t>
  </si>
  <si>
    <t>SL0000756724</t>
  </si>
  <si>
    <t>SL0000757443</t>
  </si>
  <si>
    <t>SL0000758052</t>
  </si>
  <si>
    <t>SL0000760167</t>
  </si>
  <si>
    <t>SL0000805073</t>
  </si>
  <si>
    <t>SL0000821420</t>
  </si>
  <si>
    <t>SL0000822195</t>
  </si>
  <si>
    <t>SL0000822202</t>
  </si>
  <si>
    <t>SL0000822210</t>
  </si>
  <si>
    <t>SL0000822457</t>
  </si>
  <si>
    <t>SL0000825536</t>
  </si>
  <si>
    <t>SL0000826682</t>
  </si>
  <si>
    <t>SL0000826830</t>
  </si>
  <si>
    <t>SL0000827184</t>
  </si>
  <si>
    <t>SL0000833409</t>
  </si>
  <si>
    <t>SL0000835805</t>
  </si>
  <si>
    <t>SL0000836564</t>
  </si>
  <si>
    <t>SL0000838325</t>
  </si>
  <si>
    <t>SL0000838994</t>
  </si>
  <si>
    <t>SL0000839396</t>
  </si>
  <si>
    <t>SL0000840703</t>
  </si>
  <si>
    <t>SL0000841317</t>
  </si>
  <si>
    <t>SL0000841373</t>
  </si>
  <si>
    <t>SL0000842955</t>
  </si>
  <si>
    <t>SL0000843127</t>
  </si>
  <si>
    <t>SL0000843512</t>
  </si>
  <si>
    <t>SL0000843697</t>
  </si>
  <si>
    <t>SL0000844872</t>
  </si>
  <si>
    <t>SL0000848199</t>
  </si>
  <si>
    <t>SL0000850638</t>
  </si>
  <si>
    <t>SL0000851048</t>
  </si>
  <si>
    <t>SL0000851455</t>
  </si>
  <si>
    <t>SL0000853111</t>
  </si>
  <si>
    <t>SL0000855805</t>
  </si>
  <si>
    <t>SL0000856879</t>
  </si>
  <si>
    <t>SL0000857983</t>
  </si>
  <si>
    <t>SL0000858384</t>
  </si>
  <si>
    <t>SL0000858667</t>
  </si>
  <si>
    <t>SL0000902713</t>
  </si>
  <si>
    <t>SL0000903610</t>
  </si>
  <si>
    <t>SL0000904525</t>
  </si>
  <si>
    <t>SL0000904779</t>
  </si>
  <si>
    <t>SL0000915194</t>
  </si>
  <si>
    <t>SL0000926606</t>
  </si>
  <si>
    <t>SL0000926777</t>
  </si>
  <si>
    <t>SL0000929203</t>
  </si>
  <si>
    <t>SL0000931618</t>
  </si>
  <si>
    <t>SL0000933689</t>
  </si>
  <si>
    <t>SL0000935419</t>
  </si>
  <si>
    <t>SL0000942546</t>
  </si>
  <si>
    <t>SL0000946070</t>
  </si>
  <si>
    <t>SL0000946095</t>
  </si>
  <si>
    <t>SL0001001184</t>
  </si>
  <si>
    <t>SL0001002141</t>
  </si>
  <si>
    <t>SL0001002997</t>
  </si>
  <si>
    <t>SL0001004849</t>
  </si>
  <si>
    <t>SL0001009944</t>
  </si>
  <si>
    <t>SL0001014639</t>
  </si>
  <si>
    <t>SL0001014769</t>
  </si>
  <si>
    <t>SL0001016834</t>
  </si>
  <si>
    <t>SL0001021568</t>
  </si>
  <si>
    <t>SL0001022137</t>
  </si>
  <si>
    <t>SL0001024512</t>
  </si>
  <si>
    <t>SL0001031486</t>
  </si>
  <si>
    <t>SL0001031487</t>
  </si>
  <si>
    <t>SL0001031489</t>
  </si>
  <si>
    <t>SL0001031638</t>
  </si>
  <si>
    <t>SL0001037428</t>
  </si>
  <si>
    <t>SL0001039951</t>
  </si>
  <si>
    <t>SL0001042495</t>
  </si>
  <si>
    <t>SL0001053181</t>
  </si>
  <si>
    <t>SL0001054487</t>
  </si>
  <si>
    <t>SL0001054930</t>
  </si>
  <si>
    <t>SL0001059326</t>
  </si>
  <si>
    <t>SL0001060624</t>
  </si>
  <si>
    <t>SL0001063518</t>
  </si>
  <si>
    <t>SL0001063988</t>
  </si>
  <si>
    <t>SL0001065242</t>
  </si>
  <si>
    <t>SL0001065559</t>
  </si>
  <si>
    <t>SL0001065570</t>
  </si>
  <si>
    <t>SL0001066675</t>
  </si>
  <si>
    <t>SL0001067007</t>
  </si>
  <si>
    <t>SL0001075229</t>
  </si>
  <si>
    <t>SL0001086488</t>
  </si>
  <si>
    <t>SL0001092312</t>
  </si>
  <si>
    <t>SL0001095964</t>
  </si>
  <si>
    <t>SL0001112183</t>
  </si>
  <si>
    <t>SL0001114712</t>
  </si>
  <si>
    <t>SL0001119317</t>
  </si>
  <si>
    <t>SL0001122704</t>
  </si>
  <si>
    <t>SL0001125889</t>
  </si>
  <si>
    <t>SL0001133867</t>
  </si>
  <si>
    <t>SL0001134280</t>
  </si>
  <si>
    <t>SL0001139319</t>
  </si>
  <si>
    <t>SL0001139440</t>
  </si>
  <si>
    <t>SL0001139874</t>
  </si>
  <si>
    <t>SL0001141239</t>
  </si>
  <si>
    <t>SL0001147124</t>
  </si>
  <si>
    <t>SL0001149039</t>
  </si>
  <si>
    <t>SL0001149674</t>
  </si>
  <si>
    <t>SL0001155359</t>
  </si>
  <si>
    <t>SL0001155433</t>
  </si>
  <si>
    <t>SL0001159245</t>
  </si>
  <si>
    <t>SL0001161438</t>
  </si>
  <si>
    <t>SL0001164030</t>
  </si>
  <si>
    <t>SL0001165040</t>
  </si>
  <si>
    <t>SL0001166093</t>
  </si>
  <si>
    <t>SL0001166669</t>
  </si>
  <si>
    <t>SL0001168475</t>
  </si>
  <si>
    <t>SL0001170140</t>
  </si>
  <si>
    <t>SL0001176391</t>
  </si>
  <si>
    <t>SL0001176547</t>
  </si>
  <si>
    <t>SL0001177128</t>
  </si>
  <si>
    <t>SL0001178406</t>
  </si>
  <si>
    <t>SL0001179572</t>
  </si>
  <si>
    <t>SL0001181871</t>
  </si>
  <si>
    <t>SL0001182062</t>
  </si>
  <si>
    <t>SL0001183278</t>
  </si>
  <si>
    <t>SL0001183723</t>
  </si>
  <si>
    <t>SL0001183908</t>
  </si>
  <si>
    <t>SL0001184613</t>
  </si>
  <si>
    <t>SL0001187278</t>
  </si>
  <si>
    <t>SL0001189764</t>
  </si>
  <si>
    <t>SL0001193008</t>
  </si>
  <si>
    <t>SL0001196723</t>
  </si>
  <si>
    <t>SL0001199043</t>
  </si>
  <si>
    <t>SL0001199044</t>
  </si>
  <si>
    <t>SL0001200832</t>
  </si>
  <si>
    <t>SL0001201143</t>
  </si>
  <si>
    <t>SL0001201144</t>
  </si>
  <si>
    <t>SL0001207181</t>
  </si>
  <si>
    <t>SL0001209484</t>
  </si>
  <si>
    <t>SL0001209490</t>
  </si>
  <si>
    <t>SL0001211330</t>
  </si>
  <si>
    <t>SL0001211853</t>
  </si>
  <si>
    <t>SL0001213884</t>
  </si>
  <si>
    <t>SL0001215961</t>
  </si>
  <si>
    <t>SL0001217254</t>
  </si>
  <si>
    <t>SL0001217499</t>
  </si>
  <si>
    <t>SL0001220013</t>
  </si>
  <si>
    <t>SL0001221675</t>
  </si>
  <si>
    <t>SL0001222388</t>
  </si>
  <si>
    <t>SL0001225075</t>
  </si>
  <si>
    <t>SL0001226480</t>
  </si>
  <si>
    <t>SL0001228155</t>
  </si>
  <si>
    <t>SL0001228183</t>
  </si>
  <si>
    <t>SL0001229692</t>
  </si>
  <si>
    <t>SL0001230732</t>
  </si>
  <si>
    <t>SL0001232140</t>
  </si>
  <si>
    <t>SL0001233976</t>
  </si>
  <si>
    <t>SL0001234527</t>
  </si>
  <si>
    <t>SL0001237435</t>
  </si>
  <si>
    <t>SL0001239147</t>
  </si>
  <si>
    <t>SL0001240883</t>
  </si>
  <si>
    <t>SL0001244448</t>
  </si>
  <si>
    <t>SL0001535247</t>
  </si>
  <si>
    <t>SL0001538421</t>
  </si>
  <si>
    <t>SL0001539217</t>
  </si>
  <si>
    <t>SL0001544249</t>
  </si>
  <si>
    <t>SL0001544292</t>
  </si>
  <si>
    <t>SL0001545027</t>
  </si>
  <si>
    <t>SL0001548057</t>
  </si>
  <si>
    <t>SL0001549844</t>
  </si>
  <si>
    <t>SL0001551140</t>
  </si>
  <si>
    <t>SL0001559450</t>
  </si>
  <si>
    <t>SL0001573641</t>
  </si>
  <si>
    <t>SL0001574823</t>
  </si>
  <si>
    <t>SL0001577704</t>
  </si>
  <si>
    <t>SL0004000149</t>
  </si>
  <si>
    <t>SL0004000739</t>
  </si>
  <si>
    <t>SL0004002143</t>
  </si>
  <si>
    <t>SL0004003832</t>
  </si>
  <si>
    <t>SL0004004129</t>
  </si>
  <si>
    <t>SL0004007103</t>
  </si>
  <si>
    <t>SL0004007535</t>
  </si>
  <si>
    <t>SL0004008979</t>
  </si>
  <si>
    <t>SL0004010353</t>
  </si>
  <si>
    <t>SL0004012115</t>
  </si>
  <si>
    <t>SL0004013723</t>
  </si>
  <si>
    <t>SL0004013839</t>
  </si>
  <si>
    <t>SL0004015480</t>
  </si>
  <si>
    <t>SL0004016056</t>
  </si>
  <si>
    <t>SL0004016112</t>
  </si>
  <si>
    <t>SL0004016216</t>
  </si>
  <si>
    <t>SL0004016865</t>
  </si>
  <si>
    <t>SL0004021441</t>
  </si>
  <si>
    <t>SL0004023742</t>
  </si>
  <si>
    <t>SL0004023746</t>
  </si>
  <si>
    <t>SL0004024980</t>
  </si>
  <si>
    <t>SL0004029801</t>
  </si>
  <si>
    <t>SL0008094460</t>
  </si>
  <si>
    <t>SL0008095047</t>
  </si>
  <si>
    <t>SL0008097952</t>
  </si>
  <si>
    <t>SL0009292538</t>
  </si>
  <si>
    <t>SL0009297590</t>
  </si>
  <si>
    <t>SL0009302857</t>
  </si>
  <si>
    <t>SL0009757527</t>
  </si>
  <si>
    <t>SL0009767840</t>
  </si>
  <si>
    <t>SL0009770507</t>
  </si>
  <si>
    <t>SL0009772570</t>
  </si>
  <si>
    <t>SL0009783855</t>
  </si>
  <si>
    <t>SL0009792432</t>
  </si>
  <si>
    <t>SL0009794342</t>
  </si>
  <si>
    <t>SL0009796365</t>
  </si>
  <si>
    <t>SL0009797655</t>
  </si>
  <si>
    <t>SL0009799477</t>
  </si>
  <si>
    <t>SL0009799577</t>
  </si>
  <si>
    <t>SL0009804572</t>
  </si>
  <si>
    <t>SL0009804708</t>
  </si>
  <si>
    <t>SL0009806759</t>
  </si>
  <si>
    <t>SL0009808870</t>
  </si>
  <si>
    <t>SL0009809164</t>
  </si>
  <si>
    <t>SL0009809362</t>
  </si>
  <si>
    <t>SL0009809685</t>
  </si>
  <si>
    <t>SL0009810124</t>
  </si>
  <si>
    <t>SL0009811278</t>
  </si>
  <si>
    <t>SL0009812101</t>
  </si>
  <si>
    <t>SL0009813233</t>
  </si>
  <si>
    <t>SL0009813409</t>
  </si>
  <si>
    <t>SL0009813812</t>
  </si>
  <si>
    <t>SL0009815255</t>
  </si>
  <si>
    <t>SL0009821309</t>
  </si>
  <si>
    <t>SL0009824124</t>
  </si>
  <si>
    <t>SL0009829777</t>
  </si>
  <si>
    <t>SL0009832817</t>
  </si>
  <si>
    <t>SL0009832937</t>
  </si>
  <si>
    <t>SL0009832944</t>
  </si>
  <si>
    <t>SL0009835964</t>
  </si>
  <si>
    <t>SL0009838723</t>
  </si>
  <si>
    <t>SL0009839087</t>
  </si>
  <si>
    <t>SL0009842130</t>
  </si>
  <si>
    <t>SL0009844794</t>
  </si>
  <si>
    <t>SL0009844795</t>
  </si>
  <si>
    <t>SL0009845645</t>
  </si>
  <si>
    <t>SL0009845838</t>
  </si>
  <si>
    <t>SL0009846200</t>
  </si>
  <si>
    <t>SL0009846386</t>
  </si>
  <si>
    <t>SL0009846904</t>
  </si>
  <si>
    <t>SL0009847198</t>
  </si>
  <si>
    <t>SL0009847885</t>
  </si>
  <si>
    <t>SL0009849885</t>
  </si>
  <si>
    <t>SL0009849912</t>
  </si>
  <si>
    <t>SL0009851394</t>
  </si>
  <si>
    <t>SL0009852473</t>
  </si>
  <si>
    <t>SL0009852502</t>
  </si>
  <si>
    <t>SL0009852551</t>
  </si>
  <si>
    <t>SL0009852941</t>
  </si>
  <si>
    <t>SL0009853366</t>
  </si>
  <si>
    <t>SL0009853791</t>
  </si>
  <si>
    <t>SL0009854516</t>
  </si>
  <si>
    <t>SL0009854854</t>
  </si>
  <si>
    <t>SL0009855100</t>
  </si>
  <si>
    <t>SL0009855522</t>
  </si>
  <si>
    <t>SL0009856494</t>
  </si>
  <si>
    <t>SL0009857283</t>
  </si>
  <si>
    <t>SL0009859482</t>
  </si>
  <si>
    <t>SL0009859709</t>
  </si>
  <si>
    <t>SL0009861280</t>
  </si>
  <si>
    <t>SL0009861327</t>
  </si>
  <si>
    <t>SL0009861797</t>
  </si>
  <si>
    <t>SL0009861873</t>
  </si>
  <si>
    <t>SL0009862602</t>
  </si>
  <si>
    <t>SL0009862616</t>
  </si>
  <si>
    <t>SL0009862617</t>
  </si>
  <si>
    <t>SL0009862621</t>
  </si>
  <si>
    <t>SL0009863405</t>
  </si>
  <si>
    <t>SL0009865849</t>
  </si>
  <si>
    <t>SL0009871738</t>
  </si>
  <si>
    <t>SL0009872571</t>
  </si>
  <si>
    <t>SL0009872612</t>
  </si>
  <si>
    <t>SL0009873277</t>
  </si>
  <si>
    <t>SL0009874718</t>
  </si>
  <si>
    <t>SL0009874800</t>
  </si>
  <si>
    <t>SL0009875063</t>
  </si>
  <si>
    <t>SL0009875454</t>
  </si>
  <si>
    <t>SL0009876098</t>
  </si>
  <si>
    <t>SL0009876125</t>
  </si>
  <si>
    <t>SL0009876417</t>
  </si>
  <si>
    <t>SL0009876463</t>
  </si>
  <si>
    <t>SL0009876995</t>
  </si>
  <si>
    <t>SL0009877960</t>
  </si>
  <si>
    <t>SL0009878051</t>
  </si>
  <si>
    <t>SL0009878593</t>
  </si>
  <si>
    <t>SL0009879443</t>
  </si>
  <si>
    <t>SL0009881632</t>
  </si>
  <si>
    <t>SL0009881834</t>
  </si>
  <si>
    <t>SL0009881835</t>
  </si>
  <si>
    <t>SL0009884057</t>
  </si>
  <si>
    <t>SL0009884334</t>
  </si>
  <si>
    <t>SL0009884720</t>
  </si>
  <si>
    <t>SL0009885921</t>
  </si>
  <si>
    <t>SL0009887711</t>
  </si>
  <si>
    <t>SL0009887906</t>
  </si>
  <si>
    <t>SL0009890267</t>
  </si>
  <si>
    <t>SL0009891402</t>
  </si>
  <si>
    <t>SL0009891622</t>
  </si>
  <si>
    <t>SL0009891891</t>
  </si>
  <si>
    <t>SL0009892172</t>
  </si>
  <si>
    <t>SL0009892227</t>
  </si>
  <si>
    <t>SL0009892527</t>
  </si>
  <si>
    <t>SL0009892861</t>
  </si>
  <si>
    <t>SL0009893070</t>
  </si>
  <si>
    <t>SL0009900184</t>
  </si>
  <si>
    <t>SL0009900688</t>
  </si>
  <si>
    <t>SL0009904618</t>
  </si>
  <si>
    <t>SL0009904738</t>
  </si>
  <si>
    <t>SL0009904847</t>
  </si>
  <si>
    <t>SL0009904999</t>
  </si>
  <si>
    <t>SL0009906040</t>
  </si>
  <si>
    <t>SL0009906485</t>
  </si>
  <si>
    <t>SL0009907085</t>
  </si>
  <si>
    <t>SL0009907087</t>
  </si>
  <si>
    <t>SL0009907597</t>
  </si>
  <si>
    <t>SL0009907707</t>
  </si>
  <si>
    <t>SL0009909830</t>
  </si>
  <si>
    <t>SL0009910388</t>
  </si>
  <si>
    <t>SL0009911684</t>
  </si>
  <si>
    <t>SL0009912388</t>
  </si>
  <si>
    <t>SL0009912390</t>
  </si>
  <si>
    <t>SL0009913263</t>
  </si>
  <si>
    <t>SL0009914855</t>
  </si>
  <si>
    <t>SL0009915243</t>
  </si>
  <si>
    <t>SL0009916372</t>
  </si>
  <si>
    <t>SL0009917734</t>
  </si>
  <si>
    <t>SL0009918031</t>
  </si>
  <si>
    <t>SL0009918514</t>
  </si>
  <si>
    <t>SL0009920729</t>
  </si>
  <si>
    <t>SL0009920843</t>
  </si>
  <si>
    <t>SL0009921182</t>
  </si>
  <si>
    <t>SL0009921195</t>
  </si>
  <si>
    <t>SL0009921711</t>
  </si>
  <si>
    <t>SL0009923348</t>
  </si>
  <si>
    <t>SL0009923744</t>
  </si>
  <si>
    <t>SL0009923751</t>
  </si>
  <si>
    <t>SL0009924343</t>
  </si>
  <si>
    <t>SL0009926013</t>
  </si>
  <si>
    <t>SL0009926895</t>
  </si>
  <si>
    <t>SL0009927032</t>
  </si>
  <si>
    <t>SL0009928512</t>
  </si>
  <si>
    <t>SL0009929426</t>
  </si>
  <si>
    <t>SL0009930012</t>
  </si>
  <si>
    <t>SL0009931387</t>
  </si>
  <si>
    <t>SL0009933040</t>
  </si>
  <si>
    <t>SL0009933838</t>
  </si>
  <si>
    <t>SL0009933950</t>
  </si>
  <si>
    <t>SL0009943970</t>
  </si>
  <si>
    <t>SL0009946065</t>
  </si>
  <si>
    <t>SL0009946390</t>
  </si>
  <si>
    <t>SL0009948506</t>
  </si>
  <si>
    <t>SL0009949252</t>
  </si>
  <si>
    <t>SL0009949475</t>
  </si>
  <si>
    <t>SL0009951592</t>
  </si>
  <si>
    <t>SL0009952084</t>
  </si>
  <si>
    <t>SL0009952511</t>
  </si>
  <si>
    <t>SL0009953349</t>
  </si>
  <si>
    <t>SL0009954110</t>
  </si>
  <si>
    <t>SL0009954556</t>
  </si>
  <si>
    <t>SL0009956395</t>
  </si>
  <si>
    <t>SL0009959751</t>
  </si>
  <si>
    <t>SL0009959992</t>
  </si>
  <si>
    <t>SL0009963220</t>
  </si>
  <si>
    <t>SL0009963868</t>
  </si>
  <si>
    <t>SL0009964617</t>
  </si>
  <si>
    <t>SL0009966757</t>
  </si>
  <si>
    <t>SL0009966802</t>
  </si>
  <si>
    <t>SL0009967615</t>
  </si>
  <si>
    <t>SL0009967979</t>
  </si>
  <si>
    <t>SL0009967981</t>
  </si>
  <si>
    <t>SL0009967982</t>
  </si>
  <si>
    <t>SL0009968521</t>
  </si>
  <si>
    <t>SL0009968527</t>
  </si>
  <si>
    <t>SL0009968615</t>
  </si>
  <si>
    <t>SL0009969164</t>
  </si>
  <si>
    <t>SL0009969269</t>
  </si>
  <si>
    <t>SL0009969872</t>
  </si>
  <si>
    <t>SL0009970844</t>
  </si>
  <si>
    <t>SL0009971892</t>
  </si>
  <si>
    <t>SL0009972487</t>
  </si>
  <si>
    <t>SL0009973521</t>
  </si>
  <si>
    <t>SL0009973534</t>
  </si>
  <si>
    <t>SL0009973643</t>
  </si>
  <si>
    <t>SL0009973905</t>
  </si>
  <si>
    <t>SL0009973998</t>
  </si>
  <si>
    <t>SL0009974260</t>
  </si>
  <si>
    <t>SL0009975294</t>
  </si>
  <si>
    <t>SL0009976765</t>
  </si>
  <si>
    <t>SL0009978669</t>
  </si>
  <si>
    <t>SL0009981226</t>
  </si>
  <si>
    <t>SL0009982202</t>
  </si>
  <si>
    <t>SL0009983246</t>
  </si>
  <si>
    <t>SL0009984700</t>
  </si>
  <si>
    <t>SL0009986595</t>
  </si>
  <si>
    <t>SL0009988010</t>
  </si>
  <si>
    <t>SL0009988946</t>
  </si>
  <si>
    <t>SL0009991603</t>
  </si>
  <si>
    <t>SL0009992892</t>
  </si>
  <si>
    <t>SL0009994101</t>
  </si>
  <si>
    <t>SL0009994154</t>
  </si>
  <si>
    <t>SL0009994842</t>
  </si>
  <si>
    <t>SL0009994875</t>
  </si>
  <si>
    <t>SL0009995109</t>
  </si>
  <si>
    <t>SL0009996637</t>
  </si>
  <si>
    <t>361</t>
  </si>
  <si>
    <t>313</t>
  </si>
  <si>
    <t>SL0001078322</t>
  </si>
  <si>
    <t>SL0009996700</t>
  </si>
  <si>
    <t>Other Structures - Gas</t>
  </si>
  <si>
    <t>Field Measure and Reg-Sta Equp</t>
  </si>
  <si>
    <t xml:space="preserve"> </t>
  </si>
  <si>
    <t>SL0009926651</t>
  </si>
  <si>
    <t>SL0009862648</t>
  </si>
  <si>
    <t>SL0001186680</t>
  </si>
  <si>
    <t>SL0009806134</t>
  </si>
  <si>
    <t>SL0009918564</t>
  </si>
  <si>
    <t>SL0009988724</t>
  </si>
  <si>
    <t>SL0009995461</t>
  </si>
  <si>
    <t>SL0000667985</t>
  </si>
  <si>
    <t>SL0000612982</t>
  </si>
  <si>
    <t>SL0000227128</t>
  </si>
  <si>
    <t>SL0001095134</t>
  </si>
  <si>
    <t>SL0009874525</t>
  </si>
  <si>
    <t>SL0000179062</t>
  </si>
  <si>
    <t>SL0000645399</t>
  </si>
  <si>
    <t>SL0009850272</t>
  </si>
  <si>
    <t>SL0001121968</t>
  </si>
  <si>
    <t>SL0009981049</t>
  </si>
  <si>
    <t>SL0001083339</t>
  </si>
  <si>
    <t>SL0000182707</t>
  </si>
  <si>
    <t>SL0009299927</t>
  </si>
  <si>
    <t>SL0000857372</t>
  </si>
  <si>
    <t>SL0001105884</t>
  </si>
  <si>
    <t>SL0001063965</t>
  </si>
  <si>
    <t>SL0000653277</t>
  </si>
  <si>
    <t>SL0001092538</t>
  </si>
  <si>
    <t>SL0009889862</t>
  </si>
  <si>
    <t>SL0000220923</t>
  </si>
  <si>
    <t>SL0000339149</t>
  </si>
  <si>
    <t>SL0000174982</t>
  </si>
  <si>
    <t>SL0001054077</t>
  </si>
  <si>
    <t>SL0000239901</t>
  </si>
  <si>
    <t>SL0000190507</t>
  </si>
  <si>
    <t>SL0000017816</t>
  </si>
  <si>
    <t>SL0001075196</t>
  </si>
  <si>
    <t>SL0009762334</t>
  </si>
  <si>
    <t>SL0000139147</t>
  </si>
  <si>
    <t>SL0009841752</t>
  </si>
  <si>
    <t>SL0009291990</t>
  </si>
  <si>
    <t>SL0000242176</t>
  </si>
  <si>
    <t>SL0000155998</t>
  </si>
  <si>
    <t>SL0000256492</t>
  </si>
  <si>
    <t>SL0000176503</t>
  </si>
  <si>
    <t>SL0000205573</t>
  </si>
  <si>
    <t>SL0009921703</t>
  </si>
  <si>
    <t>SL0000249520</t>
  </si>
  <si>
    <t>SL0000642248</t>
  </si>
  <si>
    <t>SL0000414802</t>
  </si>
  <si>
    <t>SL0000262931</t>
  </si>
  <si>
    <t>SL0000655282</t>
  </si>
  <si>
    <t>SL0001036097</t>
  </si>
  <si>
    <t>SL0001141254</t>
  </si>
  <si>
    <t>SL0009897095</t>
  </si>
  <si>
    <t>SL0009811416</t>
  </si>
  <si>
    <t>SL0001071139</t>
  </si>
  <si>
    <t>SL0009833826</t>
  </si>
  <si>
    <t>SL0000667498</t>
  </si>
  <si>
    <t>SL0000821806</t>
  </si>
  <si>
    <t>SL0000635704</t>
  </si>
  <si>
    <t>SL0001020619</t>
  </si>
  <si>
    <t>SL0009806477</t>
  </si>
  <si>
    <t>SL0009983910</t>
  </si>
  <si>
    <t>SL0009978118</t>
  </si>
  <si>
    <t>TBF</t>
  </si>
  <si>
    <t>Page 2 of 6</t>
  </si>
  <si>
    <t>Page 1 of 6</t>
  </si>
  <si>
    <t>Measurement Statistics:</t>
  </si>
  <si>
    <t>Sampled Meter Address:</t>
  </si>
  <si>
    <t>SL0004003325</t>
  </si>
  <si>
    <t>755</t>
  </si>
  <si>
    <t>SL0004081621</t>
  </si>
  <si>
    <t>SL0009845270</t>
  </si>
  <si>
    <t>SL0001039387</t>
  </si>
  <si>
    <t>SL0009903252</t>
  </si>
  <si>
    <t>SL0004036788</t>
  </si>
  <si>
    <t>SL0000249948</t>
  </si>
  <si>
    <t>SL0004064524</t>
  </si>
  <si>
    <t>SL0004042828</t>
  </si>
  <si>
    <t>SL0009847700</t>
  </si>
  <si>
    <t>SL0009997726</t>
  </si>
  <si>
    <t>SL0009897151</t>
  </si>
  <si>
    <t>SL0004039864</t>
  </si>
  <si>
    <t>SL0000224329</t>
  </si>
  <si>
    <t>SL0000473739</t>
  </si>
  <si>
    <t>SL0000824493</t>
  </si>
  <si>
    <t>SL0009928059</t>
  </si>
  <si>
    <t>746</t>
  </si>
  <si>
    <t>SL0004040564</t>
  </si>
  <si>
    <t>SL0000310388</t>
  </si>
  <si>
    <t>SL0004014530</t>
  </si>
  <si>
    <t>SL0009971324</t>
  </si>
  <si>
    <t>SL0001554737</t>
  </si>
  <si>
    <t>SL0009902463</t>
  </si>
  <si>
    <t>SL0009852928</t>
  </si>
  <si>
    <t>SL0001140240</t>
  </si>
  <si>
    <t>SL0009773428</t>
  </si>
  <si>
    <t>SL0000843744</t>
  </si>
  <si>
    <t>SL0004084055</t>
  </si>
  <si>
    <t>SL0009980305</t>
  </si>
  <si>
    <t>SL0004023252</t>
  </si>
  <si>
    <t>SL0009989256</t>
  </si>
  <si>
    <t>SL0001158201</t>
  </si>
  <si>
    <t>SL0009971870</t>
  </si>
  <si>
    <t>SL0004030605</t>
  </si>
  <si>
    <t>SL0009958607</t>
  </si>
  <si>
    <t>SL0001123091</t>
  </si>
  <si>
    <t>SL0004053035</t>
  </si>
  <si>
    <t>SL0000762546</t>
  </si>
  <si>
    <t>SL0009973052</t>
  </si>
  <si>
    <t>SL0000813545</t>
  </si>
  <si>
    <t>SL0004104431</t>
  </si>
  <si>
    <t>SL0000259975</t>
  </si>
  <si>
    <t>SL0004049748</t>
  </si>
  <si>
    <t>SL0004082812</t>
  </si>
  <si>
    <t>SL0004092145</t>
  </si>
  <si>
    <t>SL0000241313</t>
  </si>
  <si>
    <t>SL0000244020</t>
  </si>
  <si>
    <t>SL0004010375</t>
  </si>
  <si>
    <t>SL0009904997</t>
  </si>
  <si>
    <t>SL0000201068</t>
  </si>
  <si>
    <t>SL0009808004</t>
  </si>
  <si>
    <t>SL0004043457</t>
  </si>
  <si>
    <t>SL0001016951</t>
  </si>
  <si>
    <t>SL0004032018</t>
  </si>
  <si>
    <t>SL0000014404</t>
  </si>
  <si>
    <t>SL0009981060</t>
  </si>
  <si>
    <t>SL0000317353</t>
  </si>
  <si>
    <t>SL0001009095</t>
  </si>
  <si>
    <t>SL0000841482</t>
  </si>
  <si>
    <t>SL0004088317</t>
  </si>
  <si>
    <t>SL0001144529</t>
  </si>
  <si>
    <t>SL0004063743</t>
  </si>
  <si>
    <t>SL0000858480</t>
  </si>
  <si>
    <t>SL0001533739</t>
  </si>
  <si>
    <t>SL0004049289</t>
  </si>
  <si>
    <t>SL0000575600</t>
  </si>
  <si>
    <t>SL0009998897</t>
  </si>
  <si>
    <t>SL0009923516</t>
  </si>
  <si>
    <t>SL0001579505</t>
  </si>
  <si>
    <t>SL0001053207</t>
  </si>
  <si>
    <t>SL0000911744</t>
  </si>
  <si>
    <t>SL0000671887</t>
  </si>
  <si>
    <t>SL0004072870</t>
  </si>
  <si>
    <t>SL0009987923</t>
  </si>
  <si>
    <t>SL0000222068</t>
  </si>
  <si>
    <t>SL0000654735</t>
  </si>
  <si>
    <t>SL0000245803</t>
  </si>
  <si>
    <t>SL0000665268</t>
  </si>
  <si>
    <t>SL0009980521</t>
  </si>
  <si>
    <t>SL0001082252</t>
  </si>
  <si>
    <t>SL0009904937</t>
  </si>
  <si>
    <t>SL0000556274</t>
  </si>
  <si>
    <t>SL0009841264</t>
  </si>
  <si>
    <t>SL0000660362</t>
  </si>
  <si>
    <t>SL0001542342</t>
  </si>
  <si>
    <t>SL0000265592</t>
  </si>
  <si>
    <t>SL0004001484</t>
  </si>
  <si>
    <t>SL0001066525</t>
  </si>
  <si>
    <t>SL0001160677</t>
  </si>
  <si>
    <t>SL0009851215</t>
  </si>
  <si>
    <t>SL0009834473</t>
  </si>
  <si>
    <t>SL0009975280</t>
  </si>
  <si>
    <t>SL0004003431</t>
  </si>
  <si>
    <t>SL0009962249</t>
  </si>
  <si>
    <t>SL0000157912</t>
  </si>
  <si>
    <t>SL0009985959</t>
  </si>
  <si>
    <t>SL0004013632</t>
  </si>
  <si>
    <t>SL0009838692</t>
  </si>
  <si>
    <t>SL0000470038</t>
  </si>
  <si>
    <t>SL0009985926</t>
  </si>
  <si>
    <t>SL0004024909</t>
  </si>
  <si>
    <t>SL0009845367</t>
  </si>
  <si>
    <t>SL0000241856</t>
  </si>
  <si>
    <t>SL0001040759</t>
  </si>
  <si>
    <t>SL0009932531</t>
  </si>
  <si>
    <t>SL0000171762</t>
  </si>
  <si>
    <t>SL0004060117</t>
  </si>
  <si>
    <t>SL0009879809</t>
  </si>
  <si>
    <t>SL0001055171</t>
  </si>
  <si>
    <t>SL0009866385</t>
  </si>
  <si>
    <t>SL0000201741</t>
  </si>
  <si>
    <t>SL0004004134</t>
  </si>
  <si>
    <t>SL0004040665</t>
  </si>
  <si>
    <t>SL0009816858</t>
  </si>
  <si>
    <t>SL0000181037</t>
  </si>
  <si>
    <t>SL0004088196</t>
  </si>
  <si>
    <t>SL0009897765</t>
  </si>
  <si>
    <t>SL0000643326</t>
  </si>
  <si>
    <t>SL0004029266</t>
  </si>
  <si>
    <t>SL0004049110</t>
  </si>
  <si>
    <t>SL0001194601</t>
  </si>
  <si>
    <t>SL0009820745</t>
  </si>
  <si>
    <t>SL0004019208</t>
  </si>
  <si>
    <t>SL0004085513</t>
  </si>
  <si>
    <t>SL0009961584</t>
  </si>
  <si>
    <t>SL0000247193</t>
  </si>
  <si>
    <t>SL0004010773</t>
  </si>
  <si>
    <t>SL0004085779</t>
  </si>
  <si>
    <t>SL0009865344</t>
  </si>
  <si>
    <t>SL0009828459</t>
  </si>
  <si>
    <t>SL0000685320</t>
  </si>
  <si>
    <t>SL0009850208</t>
  </si>
  <si>
    <t>SL0004052478</t>
  </si>
  <si>
    <t>SL0004080618</t>
  </si>
  <si>
    <t>SL0004051434</t>
  </si>
  <si>
    <t>SL0004060994</t>
  </si>
  <si>
    <t>SL0000172401</t>
  </si>
  <si>
    <t>SL0009847656</t>
  </si>
  <si>
    <t>SL0000256042</t>
  </si>
  <si>
    <t>SL0004013552</t>
  </si>
  <si>
    <t>SL0009910769</t>
  </si>
  <si>
    <t>SL0009839805</t>
  </si>
  <si>
    <t>SL0000842655</t>
  </si>
  <si>
    <t>SL0000369922</t>
  </si>
  <si>
    <t>SL0001563736</t>
  </si>
  <si>
    <t>SL0000463450</t>
  </si>
  <si>
    <t>SL0000181444</t>
  </si>
  <si>
    <t>SL0004034319</t>
  </si>
  <si>
    <t>SL0000182600</t>
  </si>
  <si>
    <t>SL0004056833</t>
  </si>
  <si>
    <t>SL0009871758</t>
  </si>
  <si>
    <t>SL0001198534</t>
  </si>
  <si>
    <t>SL0004091599</t>
  </si>
  <si>
    <t>SL0009869671</t>
  </si>
  <si>
    <t>SL0001024242</t>
  </si>
  <si>
    <t>SL0000248784</t>
  </si>
  <si>
    <t>SL0000665293</t>
  </si>
  <si>
    <t>SL0004079067</t>
  </si>
  <si>
    <t>SL0000305664</t>
  </si>
  <si>
    <t>SL0009819198</t>
  </si>
  <si>
    <t>SL0009877300</t>
  </si>
  <si>
    <t>SL0000646153</t>
  </si>
  <si>
    <t>SL0004044218</t>
  </si>
  <si>
    <t>SL0009853949</t>
  </si>
  <si>
    <t>SL0004019210</t>
  </si>
  <si>
    <t>SL0000177305</t>
  </si>
  <si>
    <t>SL0004036019</t>
  </si>
  <si>
    <t>SL0004049447</t>
  </si>
  <si>
    <t>SL0004029225</t>
  </si>
  <si>
    <t>SL0009874436</t>
  </si>
  <si>
    <t>SL0004086281</t>
  </si>
  <si>
    <t>SL0009838675</t>
  </si>
  <si>
    <t>SL0001188523</t>
  </si>
  <si>
    <t>SL0009849231</t>
  </si>
  <si>
    <t>SL0001060526</t>
  </si>
  <si>
    <t>SL0000247612</t>
  </si>
  <si>
    <t>SL0000176720</t>
  </si>
  <si>
    <t>SL0004001699</t>
  </si>
  <si>
    <t>SL0004062001</t>
  </si>
  <si>
    <t>SL0000471610</t>
  </si>
  <si>
    <t>SL0000241173</t>
  </si>
  <si>
    <t>SL0004014520</t>
  </si>
  <si>
    <t>SL0000563003</t>
  </si>
  <si>
    <t>SL0001236481</t>
  </si>
  <si>
    <t>SL0004041628</t>
  </si>
  <si>
    <t>SL0000842441</t>
  </si>
  <si>
    <t>SL0000559169</t>
  </si>
  <si>
    <t>SL0000234128</t>
  </si>
  <si>
    <t>SL0009891040</t>
  </si>
  <si>
    <t>SL0009994912</t>
  </si>
  <si>
    <t>SL0000559708</t>
  </si>
  <si>
    <t>SL0004021754</t>
  </si>
  <si>
    <t>SL0000931588</t>
  </si>
  <si>
    <t>SL0004029269</t>
  </si>
  <si>
    <t>SL0004036358</t>
  </si>
  <si>
    <t>SL0001181984</t>
  </si>
  <si>
    <t>SL0009884758</t>
  </si>
  <si>
    <t>SL0004051377</t>
  </si>
  <si>
    <t>SL0004025328</t>
  </si>
  <si>
    <t>SL0000372438</t>
  </si>
  <si>
    <t>SL0001033891</t>
  </si>
  <si>
    <t>SL0009995120</t>
  </si>
  <si>
    <t>SL0004059999</t>
  </si>
  <si>
    <t>SL0000467977</t>
  </si>
  <si>
    <t>SL0004081290</t>
  </si>
  <si>
    <t>SL0000930223</t>
  </si>
  <si>
    <t>SL0000670746</t>
  </si>
  <si>
    <t>SL0004075297</t>
  </si>
  <si>
    <t>SL0001544036</t>
  </si>
  <si>
    <t>SL0004051123</t>
  </si>
  <si>
    <t>SL0009903516</t>
  </si>
  <si>
    <t>SL0004072551</t>
  </si>
  <si>
    <t>SL0009893661</t>
  </si>
  <si>
    <t>SL0001126823</t>
  </si>
  <si>
    <t>SL0004080667</t>
  </si>
  <si>
    <t>SL0000926350</t>
  </si>
  <si>
    <t>SL0009980182</t>
  </si>
  <si>
    <t>SL0001090779</t>
  </si>
  <si>
    <t>SL0001036535</t>
  </si>
  <si>
    <t>SL0000259601</t>
  </si>
  <si>
    <t>SL0001031386</t>
  </si>
  <si>
    <t>SL0009995457</t>
  </si>
  <si>
    <t>SL0009812037</t>
  </si>
  <si>
    <t>SL0004048811</t>
  </si>
  <si>
    <t>SL0000266786</t>
  </si>
  <si>
    <t>SL0000224320</t>
  </si>
  <si>
    <t>SL0000205745</t>
  </si>
  <si>
    <t>SL0000923297</t>
  </si>
  <si>
    <t>SL0000125910</t>
  </si>
  <si>
    <t>SL0004032109</t>
  </si>
  <si>
    <t>SL0000941465</t>
  </si>
  <si>
    <t>SL0004020514</t>
  </si>
  <si>
    <t>SL0008097055</t>
  </si>
  <si>
    <t>SL0000369931</t>
  </si>
  <si>
    <t>SL0004055242</t>
  </si>
  <si>
    <t>SL0004040981</t>
  </si>
  <si>
    <t>SL0009966800</t>
  </si>
  <si>
    <t>SL0009984907</t>
  </si>
  <si>
    <t>SL0009900053</t>
  </si>
  <si>
    <t>SL0000812617</t>
  </si>
  <si>
    <t>SL0001027178</t>
  </si>
  <si>
    <t>SL0008098048</t>
  </si>
  <si>
    <t>SL0000016645</t>
  </si>
  <si>
    <t>SL0004082967</t>
  </si>
  <si>
    <t>SL0000575258</t>
  </si>
  <si>
    <t>SL0004019624</t>
  </si>
  <si>
    <t>SL0004000734</t>
  </si>
  <si>
    <t>SL0000342652</t>
  </si>
  <si>
    <t>SL0004080063</t>
  </si>
  <si>
    <t>728</t>
  </si>
  <si>
    <t>SL0009945398</t>
  </si>
  <si>
    <t>SL0004020885</t>
  </si>
  <si>
    <t>SL0009904989</t>
  </si>
  <si>
    <t>SL0009890845</t>
  </si>
  <si>
    <t>SL0000234160</t>
  </si>
  <si>
    <t>SL0004004115</t>
  </si>
  <si>
    <t>SL0004072136</t>
  </si>
  <si>
    <t>SL0000822248</t>
  </si>
  <si>
    <t>SL0004053150</t>
  </si>
  <si>
    <t>SL0004066163</t>
  </si>
  <si>
    <t>SL0004091099</t>
  </si>
  <si>
    <t>SL0004044558</t>
  </si>
  <si>
    <t>SL0004072137</t>
  </si>
  <si>
    <t>SL0004041007</t>
  </si>
  <si>
    <t>SL0009918085</t>
  </si>
  <si>
    <t>SL0000106166</t>
  </si>
  <si>
    <t>SL0004012368</t>
  </si>
  <si>
    <t>SL0004088337</t>
  </si>
  <si>
    <t>SL0001045061</t>
  </si>
  <si>
    <t>SL0000682846</t>
  </si>
  <si>
    <t>SL0004054747</t>
  </si>
  <si>
    <t>SL0009857888</t>
  </si>
  <si>
    <t>SL0000259430</t>
  </si>
  <si>
    <t>SL0004080614</t>
  </si>
  <si>
    <t>Main_len_7</t>
  </si>
  <si>
    <t>Main_size_7</t>
  </si>
  <si>
    <t>TS Med</t>
  </si>
  <si>
    <t>TS Large</t>
  </si>
  <si>
    <t>TS Small</t>
  </si>
  <si>
    <t>Direct?</t>
  </si>
  <si>
    <t>%,FACCOUNT,TQGCACCTS,N107</t>
  </si>
  <si>
    <t>Yes</t>
  </si>
  <si>
    <t>(L)</t>
  </si>
  <si>
    <t>(M)</t>
  </si>
  <si>
    <t>TSM</t>
  </si>
  <si>
    <t>Line 40 - Total of Columns (lines 1 - 39).</t>
  </si>
  <si>
    <t>SL0000000557</t>
  </si>
  <si>
    <t>SL0000003148</t>
  </si>
  <si>
    <t>SL0000003425</t>
  </si>
  <si>
    <t>SL0000003863</t>
  </si>
  <si>
    <t>SL0000004990</t>
  </si>
  <si>
    <t>SL0000005123</t>
  </si>
  <si>
    <t>SL0000006792</t>
  </si>
  <si>
    <t>SL0000006835</t>
  </si>
  <si>
    <t>SL0000009503</t>
  </si>
  <si>
    <t>SL0000010084</t>
  </si>
  <si>
    <t>SL0000010842</t>
  </si>
  <si>
    <t>SL0000011262</t>
  </si>
  <si>
    <t>SL0000011308</t>
  </si>
  <si>
    <t>SL0000011864</t>
  </si>
  <si>
    <t>SL0000012131</t>
  </si>
  <si>
    <t>SL0000015416</t>
  </si>
  <si>
    <t>SL0000016473</t>
  </si>
  <si>
    <t>SL0000017233</t>
  </si>
  <si>
    <t>SL0000017348</t>
  </si>
  <si>
    <t>SL0000018464</t>
  </si>
  <si>
    <t>SL0000018504</t>
  </si>
  <si>
    <t>SL0000018510</t>
  </si>
  <si>
    <t>SL0000019077</t>
  </si>
  <si>
    <t>SL0000019296</t>
  </si>
  <si>
    <t>SL0000019353</t>
  </si>
  <si>
    <t>SL0000019426</t>
  </si>
  <si>
    <t>SL0000020651</t>
  </si>
  <si>
    <t>SL0000021607</t>
  </si>
  <si>
    <t>SL0000022591</t>
  </si>
  <si>
    <t>SL0000023139</t>
  </si>
  <si>
    <t>SL0000024483</t>
  </si>
  <si>
    <t>SL0000024562</t>
  </si>
  <si>
    <t>SL0000024678</t>
  </si>
  <si>
    <t>SL0000027559</t>
  </si>
  <si>
    <t>SL0000027669</t>
  </si>
  <si>
    <t>SL0000027970</t>
  </si>
  <si>
    <t>SL0000028133</t>
  </si>
  <si>
    <t>SL0000028860</t>
  </si>
  <si>
    <t>SL0000029377</t>
  </si>
  <si>
    <t>SL0000030575</t>
  </si>
  <si>
    <t>SL0000030577</t>
  </si>
  <si>
    <t>SL0000030825</t>
  </si>
  <si>
    <t>SL0000032351</t>
  </si>
  <si>
    <t>SL0000032661</t>
  </si>
  <si>
    <t>SL0000033132</t>
  </si>
  <si>
    <t>SL0000035206</t>
  </si>
  <si>
    <t>SL0000036041</t>
  </si>
  <si>
    <t>SL0000037526</t>
  </si>
  <si>
    <t>SL0000038094</t>
  </si>
  <si>
    <t>SL0000038218</t>
  </si>
  <si>
    <t>SL0000038497</t>
  </si>
  <si>
    <t>SL0000038797</t>
  </si>
  <si>
    <t>SL0000039060</t>
  </si>
  <si>
    <t>SL0000039550</t>
  </si>
  <si>
    <t>SL0000040311</t>
  </si>
  <si>
    <t>SL0000040527</t>
  </si>
  <si>
    <t>SL0000040623</t>
  </si>
  <si>
    <t>SL0000040913</t>
  </si>
  <si>
    <t>SL0000041712</t>
  </si>
  <si>
    <t>SL0000042286</t>
  </si>
  <si>
    <t>SL0000042313</t>
  </si>
  <si>
    <t>SL0000042935</t>
  </si>
  <si>
    <t>SL0000043944</t>
  </si>
  <si>
    <t>SL0000044707</t>
  </si>
  <si>
    <t>SL0000044745</t>
  </si>
  <si>
    <t>SL0000045968</t>
  </si>
  <si>
    <t>SL0000046201</t>
  </si>
  <si>
    <t>SL0000046411</t>
  </si>
  <si>
    <t>SL0000046417</t>
  </si>
  <si>
    <t>SL0000046442</t>
  </si>
  <si>
    <t>SL0000046568</t>
  </si>
  <si>
    <t>SL0000047168</t>
  </si>
  <si>
    <t>SL0000047395</t>
  </si>
  <si>
    <t>SL0000047674</t>
  </si>
  <si>
    <t>SL0000048685</t>
  </si>
  <si>
    <t>SL0000049455</t>
  </si>
  <si>
    <t>SL0000049750</t>
  </si>
  <si>
    <t>SL0000049941</t>
  </si>
  <si>
    <t>SL0000050045</t>
  </si>
  <si>
    <t>SL0000050493</t>
  </si>
  <si>
    <t>SL0000050628</t>
  </si>
  <si>
    <t>SL0000051322</t>
  </si>
  <si>
    <t>SL0000052364</t>
  </si>
  <si>
    <t>SL0000052439</t>
  </si>
  <si>
    <t>SL0000052815</t>
  </si>
  <si>
    <t>SL0000052880</t>
  </si>
  <si>
    <t>SL0000053499</t>
  </si>
  <si>
    <t>SL0000053537</t>
  </si>
  <si>
    <t>SL0000053678</t>
  </si>
  <si>
    <t>SL0000054248</t>
  </si>
  <si>
    <t>SL0000054373</t>
  </si>
  <si>
    <t>SL0000054403</t>
  </si>
  <si>
    <t>SL0000055233</t>
  </si>
  <si>
    <t>SL0000055359</t>
  </si>
  <si>
    <t>SL0000055425</t>
  </si>
  <si>
    <t>SL0000055534</t>
  </si>
  <si>
    <t>SL0000056841</t>
  </si>
  <si>
    <t>SL0000056912</t>
  </si>
  <si>
    <t>SL0000056965</t>
  </si>
  <si>
    <t>SL0000057408</t>
  </si>
  <si>
    <t>SL0000057425</t>
  </si>
  <si>
    <t>SL0000057492</t>
  </si>
  <si>
    <t>SL0000057657</t>
  </si>
  <si>
    <t>SL0000058357</t>
  </si>
  <si>
    <t>SL0000058646</t>
  </si>
  <si>
    <t>SL0000059093</t>
  </si>
  <si>
    <t>SL0000059300</t>
  </si>
  <si>
    <t>SL0000059610</t>
  </si>
  <si>
    <t>SL0000061519</t>
  </si>
  <si>
    <t>SL0000062625</t>
  </si>
  <si>
    <t>SL0000062683</t>
  </si>
  <si>
    <t>SL0000063280</t>
  </si>
  <si>
    <t>SL0000063442</t>
  </si>
  <si>
    <t>SL0000064786</t>
  </si>
  <si>
    <t>SL0000065049</t>
  </si>
  <si>
    <t>SL0000065338</t>
  </si>
  <si>
    <t>SL0000065509</t>
  </si>
  <si>
    <t>SL0000065523</t>
  </si>
  <si>
    <t>SL0000065642</t>
  </si>
  <si>
    <t>SL0000065655</t>
  </si>
  <si>
    <t>SL0000065656</t>
  </si>
  <si>
    <t>SL0000065783</t>
  </si>
  <si>
    <t>SL0000066027</t>
  </si>
  <si>
    <t>SL0000066157</t>
  </si>
  <si>
    <t>SL0000066444</t>
  </si>
  <si>
    <t>SL0000066631</t>
  </si>
  <si>
    <t>SL0000066832</t>
  </si>
  <si>
    <t>SL0000067044</t>
  </si>
  <si>
    <t>SL0000067363</t>
  </si>
  <si>
    <t>SL0000067371</t>
  </si>
  <si>
    <t>SL0000067559</t>
  </si>
  <si>
    <t>SL0000067826</t>
  </si>
  <si>
    <t>SL0000068296</t>
  </si>
  <si>
    <t>SL0000068776</t>
  </si>
  <si>
    <t>SL0000069706</t>
  </si>
  <si>
    <t>SL0000069814</t>
  </si>
  <si>
    <t>SL0000070537</t>
  </si>
  <si>
    <t>SL0000071030</t>
  </si>
  <si>
    <t>SL0000071193</t>
  </si>
  <si>
    <t>SL0000071247</t>
  </si>
  <si>
    <t>SL0000071679</t>
  </si>
  <si>
    <t>SL0000071796</t>
  </si>
  <si>
    <t>SL0000072352</t>
  </si>
  <si>
    <t>SL0000072397</t>
  </si>
  <si>
    <t>SL0000072741</t>
  </si>
  <si>
    <t>SL0000072850</t>
  </si>
  <si>
    <t>SL0000073640</t>
  </si>
  <si>
    <t>SL0000074434</t>
  </si>
  <si>
    <t>SL0000074716</t>
  </si>
  <si>
    <t>SL0000075009</t>
  </si>
  <si>
    <t>SL0000075555</t>
  </si>
  <si>
    <t>SL0000075593</t>
  </si>
  <si>
    <t>SL0000075752</t>
  </si>
  <si>
    <t>SL0000075858</t>
  </si>
  <si>
    <t>SL0000076020</t>
  </si>
  <si>
    <t>SL0000076344</t>
  </si>
  <si>
    <t>SL0000077339</t>
  </si>
  <si>
    <t>SL0000078098</t>
  </si>
  <si>
    <t>SL0000078711</t>
  </si>
  <si>
    <t>SL0000079332</t>
  </si>
  <si>
    <t>SL0000079702</t>
  </si>
  <si>
    <t>SL0000079730</t>
  </si>
  <si>
    <t>SL0000080088</t>
  </si>
  <si>
    <t>SL0000080182</t>
  </si>
  <si>
    <t>SL0000080415</t>
  </si>
  <si>
    <t>SL0000080789</t>
  </si>
  <si>
    <t>SL0000080900</t>
  </si>
  <si>
    <t>SL0000081005</t>
  </si>
  <si>
    <t>SL0000081034</t>
  </si>
  <si>
    <t>SL0000081422</t>
  </si>
  <si>
    <t>SL0000081881</t>
  </si>
  <si>
    <t>SL0000082186</t>
  </si>
  <si>
    <t>SL0000082367</t>
  </si>
  <si>
    <t>SL0000082555</t>
  </si>
  <si>
    <t>SL0000083145</t>
  </si>
  <si>
    <t>SL0000083196</t>
  </si>
  <si>
    <t>SL0000083331</t>
  </si>
  <si>
    <t>SL0000083500</t>
  </si>
  <si>
    <t>SL0000083599</t>
  </si>
  <si>
    <t>SL0000083600</t>
  </si>
  <si>
    <t>SL0000083880</t>
  </si>
  <si>
    <t>SL0000083923</t>
  </si>
  <si>
    <t>SL0000086603</t>
  </si>
  <si>
    <t>SL0000086807</t>
  </si>
  <si>
    <t>SL0000087218</t>
  </si>
  <si>
    <t>SL0000087353</t>
  </si>
  <si>
    <t>SL0000087483</t>
  </si>
  <si>
    <t>SL0000088124</t>
  </si>
  <si>
    <t>SL0000090165</t>
  </si>
  <si>
    <t>SL0000090987</t>
  </si>
  <si>
    <t>SL0000091095</t>
  </si>
  <si>
    <t>SL0000092117</t>
  </si>
  <si>
    <t>SL0000092477</t>
  </si>
  <si>
    <t>SL0000093139</t>
  </si>
  <si>
    <t>SL0000093636</t>
  </si>
  <si>
    <t>SL0000093798</t>
  </si>
  <si>
    <t>SL0000094608</t>
  </si>
  <si>
    <t>SL0000094909</t>
  </si>
  <si>
    <t>SL0000095217</t>
  </si>
  <si>
    <t>SL0000095404</t>
  </si>
  <si>
    <t>SL0000096030</t>
  </si>
  <si>
    <t>SL0000096176</t>
  </si>
  <si>
    <t>SL0000096371</t>
  </si>
  <si>
    <t>SL0000096571</t>
  </si>
  <si>
    <t>SL0000096680</t>
  </si>
  <si>
    <t>SL0000096701</t>
  </si>
  <si>
    <t>SL0000096757</t>
  </si>
  <si>
    <t>SL0000097682</t>
  </si>
  <si>
    <t>SL0000097693</t>
  </si>
  <si>
    <t>SL0000097965</t>
  </si>
  <si>
    <t>SL0000098523</t>
  </si>
  <si>
    <t>SL0000098536</t>
  </si>
  <si>
    <t>SL0000098732</t>
  </si>
  <si>
    <t>SL0000099323</t>
  </si>
  <si>
    <t>SL0000099835</t>
  </si>
  <si>
    <t>SL0000100085</t>
  </si>
  <si>
    <t>SL0000100310</t>
  </si>
  <si>
    <t>SL0000100361</t>
  </si>
  <si>
    <t>SL0000100654</t>
  </si>
  <si>
    <t>SL0000100994</t>
  </si>
  <si>
    <t>SL0000101331</t>
  </si>
  <si>
    <t>SL0000101856</t>
  </si>
  <si>
    <t>SL0000104183</t>
  </si>
  <si>
    <t>SL0000104358</t>
  </si>
  <si>
    <t>SL0000104420</t>
  </si>
  <si>
    <t>SL0000104482</t>
  </si>
  <si>
    <t>SL0000104627</t>
  </si>
  <si>
    <t>SL0000104805</t>
  </si>
  <si>
    <t>SL0000104883</t>
  </si>
  <si>
    <t>SL0000105627</t>
  </si>
  <si>
    <t>SL0000105841</t>
  </si>
  <si>
    <t>SL0000106239</t>
  </si>
  <si>
    <t>SL0000106462</t>
  </si>
  <si>
    <t>SL0000106654</t>
  </si>
  <si>
    <t>SL0000106924</t>
  </si>
  <si>
    <t>SL0000107540</t>
  </si>
  <si>
    <t>SL0000107873</t>
  </si>
  <si>
    <t>SL0000107917</t>
  </si>
  <si>
    <t>SL0000108479</t>
  </si>
  <si>
    <t>SL0000108976</t>
  </si>
  <si>
    <t>SL0000109187</t>
  </si>
  <si>
    <t>SL0000109290</t>
  </si>
  <si>
    <t>SL0000109914</t>
  </si>
  <si>
    <t>SL0000109936</t>
  </si>
  <si>
    <t>SL0000110493</t>
  </si>
  <si>
    <t>SL0000110532</t>
  </si>
  <si>
    <t>SL0000111552</t>
  </si>
  <si>
    <t>SL0000111589</t>
  </si>
  <si>
    <t>SL0000111763</t>
  </si>
  <si>
    <t>SL0000111871</t>
  </si>
  <si>
    <t>SL0000112499</t>
  </si>
  <si>
    <t>SL0000112709</t>
  </si>
  <si>
    <t>SL0000112733</t>
  </si>
  <si>
    <t>SL0000112846</t>
  </si>
  <si>
    <t>SL0000112957</t>
  </si>
  <si>
    <t>SL0000112994</t>
  </si>
  <si>
    <t>SL0000113549</t>
  </si>
  <si>
    <t>SL0000113986</t>
  </si>
  <si>
    <t>SL0000114430</t>
  </si>
  <si>
    <t>SL0000115321</t>
  </si>
  <si>
    <t>SL0000115914</t>
  </si>
  <si>
    <t>SL0000116411</t>
  </si>
  <si>
    <t>SL0000116782</t>
  </si>
  <si>
    <t>SL0000116911</t>
  </si>
  <si>
    <t>SL0000117011</t>
  </si>
  <si>
    <t>SL0000117347</t>
  </si>
  <si>
    <t>SL0000118037</t>
  </si>
  <si>
    <t>SL0000118092</t>
  </si>
  <si>
    <t>SL0000118125</t>
  </si>
  <si>
    <t>SL0000118209</t>
  </si>
  <si>
    <t>SL0000119920</t>
  </si>
  <si>
    <t>SL0000120306</t>
  </si>
  <si>
    <t>SL0000120679</t>
  </si>
  <si>
    <t>SL0000120818</t>
  </si>
  <si>
    <t>SL0000121079</t>
  </si>
  <si>
    <t>SL0000121133</t>
  </si>
  <si>
    <t>SL0000122524</t>
  </si>
  <si>
    <t>SL0000122914</t>
  </si>
  <si>
    <t>SL0000123751</t>
  </si>
  <si>
    <t>SL0000124040</t>
  </si>
  <si>
    <t>SL0000124041</t>
  </si>
  <si>
    <t>SL0000124359</t>
  </si>
  <si>
    <t>SL0000124714</t>
  </si>
  <si>
    <t>SL0000124763</t>
  </si>
  <si>
    <t>SL0000125121</t>
  </si>
  <si>
    <t>SL0000125238</t>
  </si>
  <si>
    <t>SL0000126557</t>
  </si>
  <si>
    <t>SL0000126734</t>
  </si>
  <si>
    <t>SL0000127598</t>
  </si>
  <si>
    <t>SL0000127793</t>
  </si>
  <si>
    <t>SL0000128654</t>
  </si>
  <si>
    <t>SL0000128673</t>
  </si>
  <si>
    <t>SL0000128739</t>
  </si>
  <si>
    <t>SL0000129413</t>
  </si>
  <si>
    <t>SL0000129513</t>
  </si>
  <si>
    <t>SL0000129665</t>
  </si>
  <si>
    <t>SL0000130057</t>
  </si>
  <si>
    <t>SL0000130232</t>
  </si>
  <si>
    <t>SL0000131163</t>
  </si>
  <si>
    <t>SL0000131193</t>
  </si>
  <si>
    <t>SL0000131638</t>
  </si>
  <si>
    <t>SL0000131915</t>
  </si>
  <si>
    <t>SL0000132088</t>
  </si>
  <si>
    <t>SL0000132223</t>
  </si>
  <si>
    <t>SL0000132388</t>
  </si>
  <si>
    <t>SL0000132420</t>
  </si>
  <si>
    <t>SL0000132631</t>
  </si>
  <si>
    <t>SL0000133354</t>
  </si>
  <si>
    <t>SL0000133603</t>
  </si>
  <si>
    <t>SL0000134049</t>
  </si>
  <si>
    <t>SL0000134216</t>
  </si>
  <si>
    <t>SL0000134458</t>
  </si>
  <si>
    <t>SL0000134741</t>
  </si>
  <si>
    <t>SL0000135032</t>
  </si>
  <si>
    <t>SL0000135226</t>
  </si>
  <si>
    <t>SL0000135570</t>
  </si>
  <si>
    <t>SL0000136411</t>
  </si>
  <si>
    <t>SL0000136870</t>
  </si>
  <si>
    <t>SL0000136992</t>
  </si>
  <si>
    <t>SL0000137608</t>
  </si>
  <si>
    <t>SL0000137911</t>
  </si>
  <si>
    <t>SL0000138269</t>
  </si>
  <si>
    <t>SL0000138319</t>
  </si>
  <si>
    <t>SL0000138562</t>
  </si>
  <si>
    <t>SL0000139157</t>
  </si>
  <si>
    <t>SL0000139748</t>
  </si>
  <si>
    <t>SL0000140666</t>
  </si>
  <si>
    <t>SL0000140872</t>
  </si>
  <si>
    <t>SL0000140949</t>
  </si>
  <si>
    <t>SL0000141406</t>
  </si>
  <si>
    <t>SL0000141483</t>
  </si>
  <si>
    <t>SL0000141730</t>
  </si>
  <si>
    <t>SL0000141887</t>
  </si>
  <si>
    <t>SL0000142206</t>
  </si>
  <si>
    <t>SL0000142234</t>
  </si>
  <si>
    <t>SL0000142958</t>
  </si>
  <si>
    <t>SL0000143059</t>
  </si>
  <si>
    <t>SL0000143412</t>
  </si>
  <si>
    <t>SL0000143587</t>
  </si>
  <si>
    <t>SL0000143731</t>
  </si>
  <si>
    <t>SL0000145033</t>
  </si>
  <si>
    <t>SL0000145143</t>
  </si>
  <si>
    <t>SL0000145356</t>
  </si>
  <si>
    <t>SL0000145609</t>
  </si>
  <si>
    <t>SL0000146529</t>
  </si>
  <si>
    <t>SL0000147306</t>
  </si>
  <si>
    <t>SL0000147314</t>
  </si>
  <si>
    <t>SL0000147818</t>
  </si>
  <si>
    <t>SL0000147974</t>
  </si>
  <si>
    <t>SL0000148127</t>
  </si>
  <si>
    <t>SL0000148338</t>
  </si>
  <si>
    <t>SL0000148740</t>
  </si>
  <si>
    <t>SL0000150203</t>
  </si>
  <si>
    <t>SL0000150395</t>
  </si>
  <si>
    <t>SL0000150880</t>
  </si>
  <si>
    <t>SL0000152169</t>
  </si>
  <si>
    <t>SL0000152428</t>
  </si>
  <si>
    <t>SL0000152504</t>
  </si>
  <si>
    <t>SL0000152595</t>
  </si>
  <si>
    <t>SL0000153101</t>
  </si>
  <si>
    <t>SL0000153173</t>
  </si>
  <si>
    <t>SL0000153265</t>
  </si>
  <si>
    <t>SL0000154174</t>
  </si>
  <si>
    <t>SL0000154205</t>
  </si>
  <si>
    <t>SL0000154577</t>
  </si>
  <si>
    <t>SL0000154578</t>
  </si>
  <si>
    <t>SL0000155240</t>
  </si>
  <si>
    <t>SL0000155721</t>
  </si>
  <si>
    <t>SL0000155771</t>
  </si>
  <si>
    <t>SL0000156241</t>
  </si>
  <si>
    <t>SL0000156475</t>
  </si>
  <si>
    <t>SL0000157326</t>
  </si>
  <si>
    <t>SL0000158669</t>
  </si>
  <si>
    <t>SL0000158820</t>
  </si>
  <si>
    <t>SL0000159000</t>
  </si>
  <si>
    <t>SL0000159005</t>
  </si>
  <si>
    <t>SL0000160098</t>
  </si>
  <si>
    <t>SL0000160493</t>
  </si>
  <si>
    <t>SL0000160634</t>
  </si>
  <si>
    <t>SL0000161410</t>
  </si>
  <si>
    <t>SL0000161838</t>
  </si>
  <si>
    <t>SL0000162513</t>
  </si>
  <si>
    <t>SL0000162725</t>
  </si>
  <si>
    <t>SL0000163319</t>
  </si>
  <si>
    <t>SL0000163409</t>
  </si>
  <si>
    <t>SL0000163762</t>
  </si>
  <si>
    <t>SL0000164704</t>
  </si>
  <si>
    <t>SL0000164741</t>
  </si>
  <si>
    <t>SL0000165173</t>
  </si>
  <si>
    <t>SL0000165285</t>
  </si>
  <si>
    <t>SL0000165596</t>
  </si>
  <si>
    <t>SL0000165767</t>
  </si>
  <si>
    <t>SL0000165768</t>
  </si>
  <si>
    <t>SL0000165834</t>
  </si>
  <si>
    <t>SL0000166446</t>
  </si>
  <si>
    <t>SL0000166456</t>
  </si>
  <si>
    <t>SL0000166510</t>
  </si>
  <si>
    <t>SL0000167361</t>
  </si>
  <si>
    <t>SL0000167784</t>
  </si>
  <si>
    <t>SL0000168113</t>
  </si>
  <si>
    <t>SL0000168595</t>
  </si>
  <si>
    <t>SL0000168791</t>
  </si>
  <si>
    <t>SL0000169471</t>
  </si>
  <si>
    <t>SL0000169914</t>
  </si>
  <si>
    <t>SL0000170020</t>
  </si>
  <si>
    <t>SL0000170145</t>
  </si>
  <si>
    <t>SL0000170201</t>
  </si>
  <si>
    <t>SL0000170936</t>
  </si>
  <si>
    <t>SL0000171130</t>
  </si>
  <si>
    <t>SL0000171586</t>
  </si>
  <si>
    <t>SL0000171721</t>
  </si>
  <si>
    <t>SL0000171869</t>
  </si>
  <si>
    <t>SL0000171908</t>
  </si>
  <si>
    <t>SL0000171980</t>
  </si>
  <si>
    <t>SL0000173864</t>
  </si>
  <si>
    <t>SL0000174180</t>
  </si>
  <si>
    <t>SL0000174425</t>
  </si>
  <si>
    <t>SL0000174835</t>
  </si>
  <si>
    <t>SL0000175124</t>
  </si>
  <si>
    <t>SL0000175344</t>
  </si>
  <si>
    <t>SL0000175706</t>
  </si>
  <si>
    <t>SL0000175926</t>
  </si>
  <si>
    <t>SL0000176061</t>
  </si>
  <si>
    <t>SL0000176115</t>
  </si>
  <si>
    <t>SL0000176202</t>
  </si>
  <si>
    <t>SL0000176275</t>
  </si>
  <si>
    <t>SL0000176516</t>
  </si>
  <si>
    <t>SL0000177343</t>
  </si>
  <si>
    <t>SL0000177414</t>
  </si>
  <si>
    <t>SL0000177446</t>
  </si>
  <si>
    <t>SL0000177595</t>
  </si>
  <si>
    <t>SL0000178189</t>
  </si>
  <si>
    <t>SL0000178208</t>
  </si>
  <si>
    <t>SL0000178643</t>
  </si>
  <si>
    <t>SL0000178908</t>
  </si>
  <si>
    <t>SL0000179151</t>
  </si>
  <si>
    <t>SL0000179281</t>
  </si>
  <si>
    <t>SL0000179581</t>
  </si>
  <si>
    <t>SL0000179860</t>
  </si>
  <si>
    <t>SL0000179877</t>
  </si>
  <si>
    <t>SL0000180112</t>
  </si>
  <si>
    <t>SL0000180124</t>
  </si>
  <si>
    <t>SL0000180409</t>
  </si>
  <si>
    <t>SL0000180598</t>
  </si>
  <si>
    <t>SL0000180991</t>
  </si>
  <si>
    <t>SL0000181453</t>
  </si>
  <si>
    <t>SL0000181519</t>
  </si>
  <si>
    <t>SL0000182459</t>
  </si>
  <si>
    <t>SL0000183016</t>
  </si>
  <si>
    <t>SL0000183038</t>
  </si>
  <si>
    <t>SL0000183686</t>
  </si>
  <si>
    <t>SL0000184201</t>
  </si>
  <si>
    <t>SL0000184223</t>
  </si>
  <si>
    <t>SL0000184433</t>
  </si>
  <si>
    <t>SL0000184504</t>
  </si>
  <si>
    <t>SL0000184737</t>
  </si>
  <si>
    <t>SL0000184930</t>
  </si>
  <si>
    <t>SL0000184985</t>
  </si>
  <si>
    <t>SL0000185178</t>
  </si>
  <si>
    <t>SL0000185946</t>
  </si>
  <si>
    <t>SL0000186156</t>
  </si>
  <si>
    <t>SL0000186186</t>
  </si>
  <si>
    <t>SL0000186215</t>
  </si>
  <si>
    <t>SL0000186294</t>
  </si>
  <si>
    <t>SL0000186296</t>
  </si>
  <si>
    <t>SL0000186462</t>
  </si>
  <si>
    <t>SL0000186482</t>
  </si>
  <si>
    <t>SL0000187202</t>
  </si>
  <si>
    <t>SL0000187557</t>
  </si>
  <si>
    <t>SL0000187764</t>
  </si>
  <si>
    <t>SL0000188260</t>
  </si>
  <si>
    <t>SL0000189329</t>
  </si>
  <si>
    <t>SL0000190019</t>
  </si>
  <si>
    <t>SL0000190055</t>
  </si>
  <si>
    <t>SL0000190255</t>
  </si>
  <si>
    <t>SL0000190631</t>
  </si>
  <si>
    <t>SL0000191263</t>
  </si>
  <si>
    <t>SL0000191345</t>
  </si>
  <si>
    <t>SL0000191515</t>
  </si>
  <si>
    <t>SL0000193323</t>
  </si>
  <si>
    <t>SL0000193444</t>
  </si>
  <si>
    <t>SL0000193458</t>
  </si>
  <si>
    <t>SL0000194127</t>
  </si>
  <si>
    <t>SL0000194161</t>
  </si>
  <si>
    <t>SL0000194489</t>
  </si>
  <si>
    <t>SL0000194608</t>
  </si>
  <si>
    <t>SL0000195417</t>
  </si>
  <si>
    <t>SL0000195693</t>
  </si>
  <si>
    <t>SL0000195979</t>
  </si>
  <si>
    <t>SL0000196388</t>
  </si>
  <si>
    <t>SL0000196834</t>
  </si>
  <si>
    <t>SL0000196911</t>
  </si>
  <si>
    <t>SL0000197417</t>
  </si>
  <si>
    <t>SL0000197579</t>
  </si>
  <si>
    <t>SL0000197698</t>
  </si>
  <si>
    <t>SL0000198271</t>
  </si>
  <si>
    <t>SL0000198281</t>
  </si>
  <si>
    <t>SL0000198468</t>
  </si>
  <si>
    <t>SL0000198825</t>
  </si>
  <si>
    <t>SL0000198923</t>
  </si>
  <si>
    <t>SL0000198929</t>
  </si>
  <si>
    <t>SL0000199463</t>
  </si>
  <si>
    <t>SL0000199646</t>
  </si>
  <si>
    <t>SL0000199984</t>
  </si>
  <si>
    <t>SL0000200359</t>
  </si>
  <si>
    <t>SL0000201514</t>
  </si>
  <si>
    <t>SL0000201563</t>
  </si>
  <si>
    <t>SL0000202618</t>
  </si>
  <si>
    <t>SL0000203112</t>
  </si>
  <si>
    <t>SL0000203463</t>
  </si>
  <si>
    <t>SL0000203489</t>
  </si>
  <si>
    <t>SL0000204033</t>
  </si>
  <si>
    <t>SL0000204424</t>
  </si>
  <si>
    <t>SL0000204440</t>
  </si>
  <si>
    <t>SL0000205506</t>
  </si>
  <si>
    <t>SL0000206202</t>
  </si>
  <si>
    <t>SL0000206540</t>
  </si>
  <si>
    <t>SL0000206615</t>
  </si>
  <si>
    <t>SL0000206915</t>
  </si>
  <si>
    <t>SL0000207059</t>
  </si>
  <si>
    <t>SL0000207543</t>
  </si>
  <si>
    <t>SL0000207756</t>
  </si>
  <si>
    <t>SL0000207919</t>
  </si>
  <si>
    <t>SL0000208121</t>
  </si>
  <si>
    <t>SL0000208170</t>
  </si>
  <si>
    <t>SL0000208488</t>
  </si>
  <si>
    <t>SL0000208587</t>
  </si>
  <si>
    <t>SL0000209321</t>
  </si>
  <si>
    <t>SL0000209428</t>
  </si>
  <si>
    <t>SL0000209545</t>
  </si>
  <si>
    <t>SL0000209609</t>
  </si>
  <si>
    <t>SL0000209852</t>
  </si>
  <si>
    <t>SL0000210126</t>
  </si>
  <si>
    <t>SL0000210267</t>
  </si>
  <si>
    <t>SL0000210589</t>
  </si>
  <si>
    <t>SL0000210855</t>
  </si>
  <si>
    <t>SL0000212257</t>
  </si>
  <si>
    <t>SL0000212625</t>
  </si>
  <si>
    <t>SL0000212672</t>
  </si>
  <si>
    <t>SL0000212870</t>
  </si>
  <si>
    <t>SL0000213278</t>
  </si>
  <si>
    <t>SL0000213297</t>
  </si>
  <si>
    <t>SL0000213421</t>
  </si>
  <si>
    <t>SL0000214143</t>
  </si>
  <si>
    <t>SL0000214279</t>
  </si>
  <si>
    <t>SL0000214292</t>
  </si>
  <si>
    <t>SL0000214373</t>
  </si>
  <si>
    <t>SL0000214448</t>
  </si>
  <si>
    <t>SL0000214454</t>
  </si>
  <si>
    <t>SL0000214570</t>
  </si>
  <si>
    <t>SL0000214976</t>
  </si>
  <si>
    <t>SL0000215004</t>
  </si>
  <si>
    <t>SL0000215516</t>
  </si>
  <si>
    <t>SL0000216044</t>
  </si>
  <si>
    <t>SL0000216169</t>
  </si>
  <si>
    <t>SL0000217073</t>
  </si>
  <si>
    <t>SL0000217263</t>
  </si>
  <si>
    <t>SL0000217542</t>
  </si>
  <si>
    <t>SL0000217572</t>
  </si>
  <si>
    <t>SL0000218329</t>
  </si>
  <si>
    <t>SL0000218642</t>
  </si>
  <si>
    <t>SL0000218791</t>
  </si>
  <si>
    <t>SL0000219429</t>
  </si>
  <si>
    <t>SL0000219497</t>
  </si>
  <si>
    <t>SL0000220500</t>
  </si>
  <si>
    <t>SL0000220844</t>
  </si>
  <si>
    <t>SL0000221092</t>
  </si>
  <si>
    <t>SL0000222313</t>
  </si>
  <si>
    <t>SL0000222367</t>
  </si>
  <si>
    <t>SL0000222567</t>
  </si>
  <si>
    <t>SL0000222653</t>
  </si>
  <si>
    <t>SL0000222928</t>
  </si>
  <si>
    <t>SL0000223397</t>
  </si>
  <si>
    <t>SL0000223596</t>
  </si>
  <si>
    <t>SL0000223805</t>
  </si>
  <si>
    <t>SL0000224592</t>
  </si>
  <si>
    <t>SL0000224624</t>
  </si>
  <si>
    <t>SL0000224744</t>
  </si>
  <si>
    <t>SL0000225055</t>
  </si>
  <si>
    <t>SL0000225110</t>
  </si>
  <si>
    <t>SL0000225171</t>
  </si>
  <si>
    <t>SL0000225325</t>
  </si>
  <si>
    <t>SL0000226035</t>
  </si>
  <si>
    <t>SL0000226532</t>
  </si>
  <si>
    <t>SL0000226674</t>
  </si>
  <si>
    <t>SL0000226829</t>
  </si>
  <si>
    <t>SL0000227204</t>
  </si>
  <si>
    <t>SL0000227367</t>
  </si>
  <si>
    <t>SL0000227562</t>
  </si>
  <si>
    <t>SL0000227796</t>
  </si>
  <si>
    <t>SL0000228008</t>
  </si>
  <si>
    <t>SL0000228242</t>
  </si>
  <si>
    <t>SL0000228542</t>
  </si>
  <si>
    <t>SL0000229078</t>
  </si>
  <si>
    <t>SL0000229392</t>
  </si>
  <si>
    <t>SL0000230278</t>
  </si>
  <si>
    <t>SL0000230890</t>
  </si>
  <si>
    <t>SL0000231056</t>
  </si>
  <si>
    <t>SL0000231200</t>
  </si>
  <si>
    <t>SL0000231760</t>
  </si>
  <si>
    <t>SL0000232109</t>
  </si>
  <si>
    <t>SL0000232211</t>
  </si>
  <si>
    <t>SL0000232254</t>
  </si>
  <si>
    <t>SL0000232287</t>
  </si>
  <si>
    <t>SL0000232693</t>
  </si>
  <si>
    <t>SL0000232951</t>
  </si>
  <si>
    <t>SL0000233536</t>
  </si>
  <si>
    <t>SL0000233914</t>
  </si>
  <si>
    <t>SL0000234032</t>
  </si>
  <si>
    <t>SL0000234989</t>
  </si>
  <si>
    <t>SL0000235698</t>
  </si>
  <si>
    <t>SL0000235710</t>
  </si>
  <si>
    <t>SL0000235716</t>
  </si>
  <si>
    <t>SL0000235737</t>
  </si>
  <si>
    <t>SL0000235797</t>
  </si>
  <si>
    <t>SL0000236108</t>
  </si>
  <si>
    <t>SL0000236328</t>
  </si>
  <si>
    <t>SL0000236525</t>
  </si>
  <si>
    <t>SL0000236906</t>
  </si>
  <si>
    <t>SL0000237652</t>
  </si>
  <si>
    <t>SL0000237731</t>
  </si>
  <si>
    <t>SL0000238389</t>
  </si>
  <si>
    <t>SL0000238735</t>
  </si>
  <si>
    <t>SL0000238787</t>
  </si>
  <si>
    <t>SL0000239137</t>
  </si>
  <si>
    <t>SL0000239256</t>
  </si>
  <si>
    <t>SL0000239536</t>
  </si>
  <si>
    <t>SL0000239915</t>
  </si>
  <si>
    <t>SL0000240281</t>
  </si>
  <si>
    <t>SL0000240500</t>
  </si>
  <si>
    <t>SL0000240734</t>
  </si>
  <si>
    <t>SL0000241171</t>
  </si>
  <si>
    <t>SL0000241231</t>
  </si>
  <si>
    <t>SL0000241412</t>
  </si>
  <si>
    <t>SL0000241750</t>
  </si>
  <si>
    <t>SL0000241822</t>
  </si>
  <si>
    <t>SL0000241859</t>
  </si>
  <si>
    <t>SL0000242234</t>
  </si>
  <si>
    <t>SL0000243243</t>
  </si>
  <si>
    <t>SL0000243710</t>
  </si>
  <si>
    <t>SL0000244409</t>
  </si>
  <si>
    <t>SL0000244533</t>
  </si>
  <si>
    <t>SL0000244927</t>
  </si>
  <si>
    <t>SL0000245454</t>
  </si>
  <si>
    <t>SL0000245581</t>
  </si>
  <si>
    <t>SL0000246254</t>
  </si>
  <si>
    <t>SL0000246674</t>
  </si>
  <si>
    <t>SL0000246789</t>
  </si>
  <si>
    <t>SL0000246815</t>
  </si>
  <si>
    <t>SL0000247130</t>
  </si>
  <si>
    <t>SL0000247207</t>
  </si>
  <si>
    <t>SL0000247747</t>
  </si>
  <si>
    <t>SL0000248449</t>
  </si>
  <si>
    <t>SL0000248760</t>
  </si>
  <si>
    <t>SL0000248837</t>
  </si>
  <si>
    <t>SL0000249200</t>
  </si>
  <si>
    <t>SL0000249802</t>
  </si>
  <si>
    <t>SL0000249830</t>
  </si>
  <si>
    <t>SL0000250721</t>
  </si>
  <si>
    <t>SL0000250777</t>
  </si>
  <si>
    <t>SL0000250924</t>
  </si>
  <si>
    <t>SL0000250944</t>
  </si>
  <si>
    <t>SL0000251045</t>
  </si>
  <si>
    <t>SL0000251860</t>
  </si>
  <si>
    <t>SL0000252037</t>
  </si>
  <si>
    <t>SL0000252448</t>
  </si>
  <si>
    <t>SL0000252557</t>
  </si>
  <si>
    <t>SL0000252890</t>
  </si>
  <si>
    <t>SL0000252937</t>
  </si>
  <si>
    <t>SL0000253498</t>
  </si>
  <si>
    <t>SL0000253657</t>
  </si>
  <si>
    <t>SL0000253949</t>
  </si>
  <si>
    <t>SL0000254454</t>
  </si>
  <si>
    <t>SL0000254781</t>
  </si>
  <si>
    <t>SL0000255058</t>
  </si>
  <si>
    <t>SL0000255179</t>
  </si>
  <si>
    <t>SL0000255792</t>
  </si>
  <si>
    <t>SL0000255901</t>
  </si>
  <si>
    <t>SL0000255919</t>
  </si>
  <si>
    <t>SL0000255953</t>
  </si>
  <si>
    <t>SL0000256225</t>
  </si>
  <si>
    <t>SL0000256389</t>
  </si>
  <si>
    <t>SL0000256496</t>
  </si>
  <si>
    <t>SL0000256543</t>
  </si>
  <si>
    <t>SL0000256861</t>
  </si>
  <si>
    <t>SL0000256912</t>
  </si>
  <si>
    <t>SL0000256924</t>
  </si>
  <si>
    <t>SL0000257063</t>
  </si>
  <si>
    <t>SL0000257325</t>
  </si>
  <si>
    <t>SL0000257450</t>
  </si>
  <si>
    <t>SL0000257714</t>
  </si>
  <si>
    <t>SL0000258084</t>
  </si>
  <si>
    <t>SL0000258097</t>
  </si>
  <si>
    <t>SL0000258257</t>
  </si>
  <si>
    <t>SL0000258460</t>
  </si>
  <si>
    <t>SL0000258628</t>
  </si>
  <si>
    <t>SL0000258709</t>
  </si>
  <si>
    <t>SL0000258722</t>
  </si>
  <si>
    <t>SL0000258782</t>
  </si>
  <si>
    <t>SL0000258791</t>
  </si>
  <si>
    <t>SL0000259360</t>
  </si>
  <si>
    <t>SL0000259626</t>
  </si>
  <si>
    <t>SL0000259655</t>
  </si>
  <si>
    <t>SL0000259764</t>
  </si>
  <si>
    <t>SL0000259863</t>
  </si>
  <si>
    <t>SL0000260234</t>
  </si>
  <si>
    <t>SL0000260568</t>
  </si>
  <si>
    <t>SL0000260569</t>
  </si>
  <si>
    <t>SL0000260664</t>
  </si>
  <si>
    <t>SL0000260785</t>
  </si>
  <si>
    <t>SL0000260852</t>
  </si>
  <si>
    <t>SL0000261298</t>
  </si>
  <si>
    <t>SL0000261489</t>
  </si>
  <si>
    <t>SL0000261571</t>
  </si>
  <si>
    <t>SL0000261660</t>
  </si>
  <si>
    <t>SL0000262050</t>
  </si>
  <si>
    <t>SL0000262080</t>
  </si>
  <si>
    <t>SL0000262270</t>
  </si>
  <si>
    <t>SL0000262435</t>
  </si>
  <si>
    <t>SL0000262779</t>
  </si>
  <si>
    <t>SL0000262800</t>
  </si>
  <si>
    <t>SL0000262853</t>
  </si>
  <si>
    <t>SL0000262992</t>
  </si>
  <si>
    <t>SL0000263119</t>
  </si>
  <si>
    <t>SL0000263577</t>
  </si>
  <si>
    <t>SL0000263778</t>
  </si>
  <si>
    <t>SL0000264001</t>
  </si>
  <si>
    <t>SL0000264092</t>
  </si>
  <si>
    <t>SL0000264133</t>
  </si>
  <si>
    <t>SL0000264265</t>
  </si>
  <si>
    <t>SL0000265018</t>
  </si>
  <si>
    <t>SL0000265080</t>
  </si>
  <si>
    <t>SL0000265204</t>
  </si>
  <si>
    <t>SL0000265541</t>
  </si>
  <si>
    <t>SL0000265702</t>
  </si>
  <si>
    <t>SL0000265922</t>
  </si>
  <si>
    <t>SL0000266018</t>
  </si>
  <si>
    <t>SL0000266091</t>
  </si>
  <si>
    <t>SL0000266267</t>
  </si>
  <si>
    <t>SL0000266654</t>
  </si>
  <si>
    <t>SL0000266974</t>
  </si>
  <si>
    <t>SL0000267243</t>
  </si>
  <si>
    <t>SL0000267257</t>
  </si>
  <si>
    <t>SL0000267289</t>
  </si>
  <si>
    <t>SL0000267344</t>
  </si>
  <si>
    <t>SL0000267586</t>
  </si>
  <si>
    <t>SL0000268101</t>
  </si>
  <si>
    <t>SL0000268218</t>
  </si>
  <si>
    <t>SL0000268397</t>
  </si>
  <si>
    <t>SL0000268461</t>
  </si>
  <si>
    <t>SL0000268749</t>
  </si>
  <si>
    <t>SL0000268763</t>
  </si>
  <si>
    <t>SL0000268870</t>
  </si>
  <si>
    <t>SL0000269568</t>
  </si>
  <si>
    <t>SL0000269590</t>
  </si>
  <si>
    <t>SL0000269786</t>
  </si>
  <si>
    <t>SL0000270079</t>
  </si>
  <si>
    <t>SL0000270470</t>
  </si>
  <si>
    <t>SL0000270659</t>
  </si>
  <si>
    <t>SL0000270708</t>
  </si>
  <si>
    <t>SL0000271639</t>
  </si>
  <si>
    <t>SL0000271886</t>
  </si>
  <si>
    <t>SL0000272188</t>
  </si>
  <si>
    <t>SL0000272344</t>
  </si>
  <si>
    <t>SL0000300677</t>
  </si>
  <si>
    <t>SL0000301187</t>
  </si>
  <si>
    <t>SL0000301236</t>
  </si>
  <si>
    <t>SL0000301239</t>
  </si>
  <si>
    <t>SL0000301322</t>
  </si>
  <si>
    <t>SL0000301633</t>
  </si>
  <si>
    <t>SL0000302450</t>
  </si>
  <si>
    <t>SL0000302833</t>
  </si>
  <si>
    <t>SL0000302903</t>
  </si>
  <si>
    <t>SL0000303480</t>
  </si>
  <si>
    <t>SL0000303576</t>
  </si>
  <si>
    <t>SL0000303964</t>
  </si>
  <si>
    <t>SL0000304300</t>
  </si>
  <si>
    <t>SL0000304406</t>
  </si>
  <si>
    <t>SL0000304705</t>
  </si>
  <si>
    <t>SL0000304788</t>
  </si>
  <si>
    <t>SL0000304844</t>
  </si>
  <si>
    <t>SL0000305002</t>
  </si>
  <si>
    <t>SL0000305508</t>
  </si>
  <si>
    <t>SL0000305976</t>
  </si>
  <si>
    <t>SL0000306064</t>
  </si>
  <si>
    <t>SL0000306804</t>
  </si>
  <si>
    <t>SL0000307111</t>
  </si>
  <si>
    <t>SL0000308258</t>
  </si>
  <si>
    <t>SL0000308792</t>
  </si>
  <si>
    <t>SL0000308946</t>
  </si>
  <si>
    <t>SL0000308982</t>
  </si>
  <si>
    <t>SL0000310056</t>
  </si>
  <si>
    <t>SL0000310103</t>
  </si>
  <si>
    <t>SL0000310417</t>
  </si>
  <si>
    <t>SL0000310648</t>
  </si>
  <si>
    <t>SL0000310963</t>
  </si>
  <si>
    <t>SL0000311412</t>
  </si>
  <si>
    <t>SL0000311413</t>
  </si>
  <si>
    <t>SL0000312001</t>
  </si>
  <si>
    <t>SL0000312233</t>
  </si>
  <si>
    <t>SL0000312301</t>
  </si>
  <si>
    <t>SL0000313590</t>
  </si>
  <si>
    <t>SL0000313661</t>
  </si>
  <si>
    <t>SL0000313827</t>
  </si>
  <si>
    <t>SL0000314050</t>
  </si>
  <si>
    <t>SL0000314053</t>
  </si>
  <si>
    <t>SL0000314506</t>
  </si>
  <si>
    <t>SL0000314700</t>
  </si>
  <si>
    <t>SL0000314706</t>
  </si>
  <si>
    <t>SL0000315484</t>
  </si>
  <si>
    <t>SL0000315597</t>
  </si>
  <si>
    <t>SL0000315939</t>
  </si>
  <si>
    <t>SL0000315984</t>
  </si>
  <si>
    <t>SL0000316052</t>
  </si>
  <si>
    <t>SL0000316676</t>
  </si>
  <si>
    <t>SL0000316759</t>
  </si>
  <si>
    <t>SL0000316961</t>
  </si>
  <si>
    <t>SL0000316968</t>
  </si>
  <si>
    <t>SL0000317417</t>
  </si>
  <si>
    <t>SL0000317458</t>
  </si>
  <si>
    <t>SL0000317835</t>
  </si>
  <si>
    <t>SL0000318249</t>
  </si>
  <si>
    <t>SL0000318267</t>
  </si>
  <si>
    <t>SL0000318324</t>
  </si>
  <si>
    <t>SL0000318406</t>
  </si>
  <si>
    <t>SL0000318444</t>
  </si>
  <si>
    <t>SL0000318887</t>
  </si>
  <si>
    <t>SL0000318901</t>
  </si>
  <si>
    <t>SL0000319060</t>
  </si>
  <si>
    <t>SL0000319819</t>
  </si>
  <si>
    <t>SL0000319878</t>
  </si>
  <si>
    <t>SL0000320073</t>
  </si>
  <si>
    <t>SL0000320161</t>
  </si>
  <si>
    <t>SL0000320282</t>
  </si>
  <si>
    <t>SL0000320486</t>
  </si>
  <si>
    <t>SL0000320645</t>
  </si>
  <si>
    <t>SL0000320886</t>
  </si>
  <si>
    <t>SL0000320988</t>
  </si>
  <si>
    <t>SL0000320990</t>
  </si>
  <si>
    <t>SL0000321009</t>
  </si>
  <si>
    <t>SL0000321010</t>
  </si>
  <si>
    <t>SL0000321356</t>
  </si>
  <si>
    <t>SL0000321366</t>
  </si>
  <si>
    <t>SL0000321453</t>
  </si>
  <si>
    <t>SL0000321546</t>
  </si>
  <si>
    <t>SL0000321708</t>
  </si>
  <si>
    <t>SL0000321828</t>
  </si>
  <si>
    <t>SL0000322126</t>
  </si>
  <si>
    <t>SL0000322133</t>
  </si>
  <si>
    <t>SL0000322289</t>
  </si>
  <si>
    <t>SL0000322416</t>
  </si>
  <si>
    <t>SL0000322562</t>
  </si>
  <si>
    <t>SL0000322751</t>
  </si>
  <si>
    <t>SL0000322798</t>
  </si>
  <si>
    <t>SL0000323113</t>
  </si>
  <si>
    <t>SL0000323353</t>
  </si>
  <si>
    <t>SL0000323670</t>
  </si>
  <si>
    <t>SL0000323748</t>
  </si>
  <si>
    <t>SL0000323868</t>
  </si>
  <si>
    <t>SL0000324017</t>
  </si>
  <si>
    <t>SL0000324039</t>
  </si>
  <si>
    <t>SL0000324272</t>
  </si>
  <si>
    <t>SL0000324386</t>
  </si>
  <si>
    <t>SL0000324418</t>
  </si>
  <si>
    <t>SL0000324426</t>
  </si>
  <si>
    <t>SL0000325149</t>
  </si>
  <si>
    <t>SL0000325296</t>
  </si>
  <si>
    <t>SL0000325533</t>
  </si>
  <si>
    <t>SL0000325898</t>
  </si>
  <si>
    <t>SL0000326055</t>
  </si>
  <si>
    <t>SL0000326074</t>
  </si>
  <si>
    <t>SL0000326288</t>
  </si>
  <si>
    <t>SL0000326561</t>
  </si>
  <si>
    <t>SL0000326676</t>
  </si>
  <si>
    <t>SL0000326985</t>
  </si>
  <si>
    <t>SL0000327423</t>
  </si>
  <si>
    <t>SL0000327523</t>
  </si>
  <si>
    <t>SL0000327710</t>
  </si>
  <si>
    <t>SL0000327748</t>
  </si>
  <si>
    <t>SL0000327967</t>
  </si>
  <si>
    <t>SL0000328875</t>
  </si>
  <si>
    <t>SL0000328887</t>
  </si>
  <si>
    <t>SL0000329195</t>
  </si>
  <si>
    <t>SL0000329834</t>
  </si>
  <si>
    <t>SL0000329892</t>
  </si>
  <si>
    <t>SL0000330038</t>
  </si>
  <si>
    <t>SL0000330348</t>
  </si>
  <si>
    <t>SL0000330458</t>
  </si>
  <si>
    <t>SL0000330946</t>
  </si>
  <si>
    <t>SL0000331877</t>
  </si>
  <si>
    <t>SL0000332315</t>
  </si>
  <si>
    <t>SL0000332655</t>
  </si>
  <si>
    <t>SL0000333079</t>
  </si>
  <si>
    <t>SL0000333846</t>
  </si>
  <si>
    <t>SL0000333894</t>
  </si>
  <si>
    <t>SL0000334257</t>
  </si>
  <si>
    <t>SL0000334824</t>
  </si>
  <si>
    <t>SL0000335186</t>
  </si>
  <si>
    <t>SL0000335216</t>
  </si>
  <si>
    <t>SL0000335585</t>
  </si>
  <si>
    <t>SL0000335662</t>
  </si>
  <si>
    <t>SL0000335869</t>
  </si>
  <si>
    <t>SL0000335888</t>
  </si>
  <si>
    <t>SL0000335914</t>
  </si>
  <si>
    <t>SL0000336216</t>
  </si>
  <si>
    <t>SL0000336484</t>
  </si>
  <si>
    <t>SL0000336687</t>
  </si>
  <si>
    <t>SL0000337804</t>
  </si>
  <si>
    <t>SL0000338348</t>
  </si>
  <si>
    <t>SL0000340089</t>
  </si>
  <si>
    <t>SL0000340456</t>
  </si>
  <si>
    <t>SL0000340615</t>
  </si>
  <si>
    <t>SL0000340718</t>
  </si>
  <si>
    <t>SL0000341089</t>
  </si>
  <si>
    <t>SL0000341498</t>
  </si>
  <si>
    <t>SL0000342252</t>
  </si>
  <si>
    <t>SL0000342680</t>
  </si>
  <si>
    <t>SL0000342854</t>
  </si>
  <si>
    <t>SL0000343552</t>
  </si>
  <si>
    <t>SL0000343580</t>
  </si>
  <si>
    <t>SL0000343637</t>
  </si>
  <si>
    <t>SL0000344081</t>
  </si>
  <si>
    <t>SL0000344108</t>
  </si>
  <si>
    <t>SL0000344149</t>
  </si>
  <si>
    <t>SL0000344226</t>
  </si>
  <si>
    <t>SL0000344440</t>
  </si>
  <si>
    <t>SL0000344633</t>
  </si>
  <si>
    <t>SL0000344789</t>
  </si>
  <si>
    <t>SL0000344993</t>
  </si>
  <si>
    <t>SL0000345165</t>
  </si>
  <si>
    <t>SL0000345340</t>
  </si>
  <si>
    <t>SL0000345407</t>
  </si>
  <si>
    <t>SL0000345874</t>
  </si>
  <si>
    <t>SL0000345948</t>
  </si>
  <si>
    <t>SL0000365143</t>
  </si>
  <si>
    <t>SL0000365266</t>
  </si>
  <si>
    <t>SL0000365460</t>
  </si>
  <si>
    <t>SL0000365673</t>
  </si>
  <si>
    <t>SL0000365727</t>
  </si>
  <si>
    <t>SL0000365818</t>
  </si>
  <si>
    <t>SL0000365846</t>
  </si>
  <si>
    <t>SL0000366709</t>
  </si>
  <si>
    <t>SL0000366894</t>
  </si>
  <si>
    <t>SL0000366981</t>
  </si>
  <si>
    <t>SL0000367234</t>
  </si>
  <si>
    <t>SL0000367820</t>
  </si>
  <si>
    <t>SL0000367920</t>
  </si>
  <si>
    <t>SL0000368131</t>
  </si>
  <si>
    <t>SL0000368147</t>
  </si>
  <si>
    <t>SL0000368487</t>
  </si>
  <si>
    <t>SL0000368827</t>
  </si>
  <si>
    <t>SL0000368867</t>
  </si>
  <si>
    <t>SL0000369012</t>
  </si>
  <si>
    <t>SL0000369078</t>
  </si>
  <si>
    <t>SL0000369547</t>
  </si>
  <si>
    <t>SL0000369734</t>
  </si>
  <si>
    <t>SL0000370040</t>
  </si>
  <si>
    <t>SL0000370567</t>
  </si>
  <si>
    <t>SL0000370598</t>
  </si>
  <si>
    <t>SL0000370599</t>
  </si>
  <si>
    <t>SL0000370620</t>
  </si>
  <si>
    <t>SL0000370920</t>
  </si>
  <si>
    <t>SL0000371347</t>
  </si>
  <si>
    <t>SL0000371767</t>
  </si>
  <si>
    <t>SL0000371856</t>
  </si>
  <si>
    <t>SL0000372311</t>
  </si>
  <si>
    <t>SL0000372687</t>
  </si>
  <si>
    <t>SL0000372716</t>
  </si>
  <si>
    <t>SL0000373132</t>
  </si>
  <si>
    <t>SL0000373703</t>
  </si>
  <si>
    <t>SL0000373802</t>
  </si>
  <si>
    <t>SL0000374228</t>
  </si>
  <si>
    <t>SL0000374257</t>
  </si>
  <si>
    <t>SL0000374448</t>
  </si>
  <si>
    <t>SL0000374868</t>
  </si>
  <si>
    <t>SL0000375216</t>
  </si>
  <si>
    <t>SL0000375220</t>
  </si>
  <si>
    <t>SL0000375222</t>
  </si>
  <si>
    <t>SL0000375226</t>
  </si>
  <si>
    <t>SL0000375227</t>
  </si>
  <si>
    <t>SL0000375791</t>
  </si>
  <si>
    <t>SL0000376103</t>
  </si>
  <si>
    <t>SL0000376461</t>
  </si>
  <si>
    <t>SL0000376758</t>
  </si>
  <si>
    <t>SL0000377562</t>
  </si>
  <si>
    <t>SL0000378023</t>
  </si>
  <si>
    <t>SL0000378237</t>
  </si>
  <si>
    <t>SL0000378335</t>
  </si>
  <si>
    <t>SL0000378337</t>
  </si>
  <si>
    <t>SL0000378388</t>
  </si>
  <si>
    <t>SL0000378863</t>
  </si>
  <si>
    <t>SL0000402182</t>
  </si>
  <si>
    <t>SL0000402786</t>
  </si>
  <si>
    <t>SL0000403814</t>
  </si>
  <si>
    <t>SL0000403829</t>
  </si>
  <si>
    <t>SL0000404188</t>
  </si>
  <si>
    <t>SL0000404232</t>
  </si>
  <si>
    <t>SL0000406061</t>
  </si>
  <si>
    <t>SL0000407107</t>
  </si>
  <si>
    <t>SL0000407292</t>
  </si>
  <si>
    <t>SL0000408533</t>
  </si>
  <si>
    <t>SL0000408901</t>
  </si>
  <si>
    <t>SL0000411129</t>
  </si>
  <si>
    <t>SL0000411306</t>
  </si>
  <si>
    <t>SL0000412791</t>
  </si>
  <si>
    <t>SL0000413335</t>
  </si>
  <si>
    <t>SL0000413851</t>
  </si>
  <si>
    <t>SL0000414651</t>
  </si>
  <si>
    <t>SL0000414687</t>
  </si>
  <si>
    <t>SL0000414941</t>
  </si>
  <si>
    <t>SL0000415002</t>
  </si>
  <si>
    <t>SL0000415977</t>
  </si>
  <si>
    <t>SL0000417091</t>
  </si>
  <si>
    <t>SL0000417872</t>
  </si>
  <si>
    <t>SL0000417955</t>
  </si>
  <si>
    <t>SL0000418844</t>
  </si>
  <si>
    <t>SL0000420698</t>
  </si>
  <si>
    <t>SL0000421522</t>
  </si>
  <si>
    <t>SL0000421870</t>
  </si>
  <si>
    <t>SL0000422177</t>
  </si>
  <si>
    <t>SL0000422308</t>
  </si>
  <si>
    <t>SL0000424147</t>
  </si>
  <si>
    <t>SL0000424324</t>
  </si>
  <si>
    <t>SL0000426436</t>
  </si>
  <si>
    <t>SL0000427152</t>
  </si>
  <si>
    <t>SL0000428220</t>
  </si>
  <si>
    <t>SL0000428594</t>
  </si>
  <si>
    <t>SL0000429191</t>
  </si>
  <si>
    <t>SL0000429811</t>
  </si>
  <si>
    <t>SL0000430254</t>
  </si>
  <si>
    <t>SL0000431284</t>
  </si>
  <si>
    <t>SL0000431369</t>
  </si>
  <si>
    <t>SL0000431401</t>
  </si>
  <si>
    <t>SL0000431414</t>
  </si>
  <si>
    <t>SL0000431596</t>
  </si>
  <si>
    <t>SL0000431643</t>
  </si>
  <si>
    <t>SL0000431737</t>
  </si>
  <si>
    <t>SL0000431827</t>
  </si>
  <si>
    <t>SL0000432246</t>
  </si>
  <si>
    <t>SL0000432407</t>
  </si>
  <si>
    <t>SL0000432422</t>
  </si>
  <si>
    <t>SL0000432550</t>
  </si>
  <si>
    <t>SL0000435004</t>
  </si>
  <si>
    <t>SL0000437361</t>
  </si>
  <si>
    <t>SL0000437468</t>
  </si>
  <si>
    <t>SL0000438485</t>
  </si>
  <si>
    <t>SL0000441139</t>
  </si>
  <si>
    <t>SL0000441313</t>
  </si>
  <si>
    <t>SL0000441933</t>
  </si>
  <si>
    <t>SL0000441980</t>
  </si>
  <si>
    <t>SL0000442280</t>
  </si>
  <si>
    <t>SL0000443509</t>
  </si>
  <si>
    <t>SL0000444117</t>
  </si>
  <si>
    <t>SL0000444309</t>
  </si>
  <si>
    <t>SL0000444918</t>
  </si>
  <si>
    <t>SL0000445063</t>
  </si>
  <si>
    <t>SL0000445784</t>
  </si>
  <si>
    <t>SL0000446007</t>
  </si>
  <si>
    <t>SL0000446156</t>
  </si>
  <si>
    <t>SL0000446238</t>
  </si>
  <si>
    <t>SL0000446335</t>
  </si>
  <si>
    <t>SL0000446683</t>
  </si>
  <si>
    <t>SL0000446940</t>
  </si>
  <si>
    <t>SL0000447780</t>
  </si>
  <si>
    <t>SL0000448009</t>
  </si>
  <si>
    <t>SL0000448264</t>
  </si>
  <si>
    <t>SL0000448995</t>
  </si>
  <si>
    <t>SL0000449264</t>
  </si>
  <si>
    <t>SL0000449430</t>
  </si>
  <si>
    <t>SL0000449585</t>
  </si>
  <si>
    <t>SL0000449839</t>
  </si>
  <si>
    <t>SL0000450625</t>
  </si>
  <si>
    <t>SL0000450903</t>
  </si>
  <si>
    <t>SL0000451823</t>
  </si>
  <si>
    <t>SL0000452666</t>
  </si>
  <si>
    <t>SL0000452775</t>
  </si>
  <si>
    <t>SL0000453034</t>
  </si>
  <si>
    <t>SL0000453333</t>
  </si>
  <si>
    <t>SL0000454700</t>
  </si>
  <si>
    <t>SL0000454715</t>
  </si>
  <si>
    <t>SL0000454988</t>
  </si>
  <si>
    <t>SL0000455580</t>
  </si>
  <si>
    <t>SL0000455902</t>
  </si>
  <si>
    <t>SL0000458814</t>
  </si>
  <si>
    <t>SL0000459040</t>
  </si>
  <si>
    <t>SL0000459126</t>
  </si>
  <si>
    <t>SL0000459217</t>
  </si>
  <si>
    <t>SL0000460410</t>
  </si>
  <si>
    <t>SL0000460555</t>
  </si>
  <si>
    <t>SL0000461538</t>
  </si>
  <si>
    <t>SL0000461642</t>
  </si>
  <si>
    <t>SL0000461645</t>
  </si>
  <si>
    <t>SL0000462121</t>
  </si>
  <si>
    <t>SL0000463080</t>
  </si>
  <si>
    <t>SL0000463732</t>
  </si>
  <si>
    <t>SL0000464422</t>
  </si>
  <si>
    <t>SL0000464500</t>
  </si>
  <si>
    <t>SL0000465282</t>
  </si>
  <si>
    <t>SL0000465740</t>
  </si>
  <si>
    <t>SL0000466564</t>
  </si>
  <si>
    <t>SL0000466888</t>
  </si>
  <si>
    <t>SL0000467164</t>
  </si>
  <si>
    <t>SL0000467447</t>
  </si>
  <si>
    <t>SL0000468421</t>
  </si>
  <si>
    <t>SL0000468855</t>
  </si>
  <si>
    <t>SL0000469257</t>
  </si>
  <si>
    <t>SL0000470106</t>
  </si>
  <si>
    <t>SL0000471454</t>
  </si>
  <si>
    <t>SL0000471549</t>
  </si>
  <si>
    <t>SL0000471643</t>
  </si>
  <si>
    <t>SL0000472053</t>
  </si>
  <si>
    <t>SL0000472854</t>
  </si>
  <si>
    <t>SL0000473594</t>
  </si>
  <si>
    <t>SL0000473865</t>
  </si>
  <si>
    <t>SL0000473868</t>
  </si>
  <si>
    <t>SL0000474125</t>
  </si>
  <si>
    <t>SL0000474377</t>
  </si>
  <si>
    <t>SL0000474564</t>
  </si>
  <si>
    <t>SL0000475025</t>
  </si>
  <si>
    <t>SL0000550494</t>
  </si>
  <si>
    <t>SL0000551274</t>
  </si>
  <si>
    <t>SL0000551540</t>
  </si>
  <si>
    <t>SL0000551786</t>
  </si>
  <si>
    <t>SL0000552749</t>
  </si>
  <si>
    <t>SL0000552822</t>
  </si>
  <si>
    <t>SL0000552931</t>
  </si>
  <si>
    <t>SL0000553033</t>
  </si>
  <si>
    <t>SL0000553424</t>
  </si>
  <si>
    <t>SL0000554060</t>
  </si>
  <si>
    <t>SL0000554623</t>
  </si>
  <si>
    <t>SL0000554684</t>
  </si>
  <si>
    <t>SL0000554936</t>
  </si>
  <si>
    <t>SL0000555202</t>
  </si>
  <si>
    <t>SL0000555390</t>
  </si>
  <si>
    <t>SL0000555747</t>
  </si>
  <si>
    <t>SL0000556326</t>
  </si>
  <si>
    <t>SL0000556624</t>
  </si>
  <si>
    <t>SL0000557315</t>
  </si>
  <si>
    <t>SL0000557752</t>
  </si>
  <si>
    <t>SL0000557776</t>
  </si>
  <si>
    <t>SL0000558276</t>
  </si>
  <si>
    <t>SL0000558516</t>
  </si>
  <si>
    <t>SL0000558567</t>
  </si>
  <si>
    <t>SL0000558955</t>
  </si>
  <si>
    <t>SL0000559065</t>
  </si>
  <si>
    <t>SL0000559182</t>
  </si>
  <si>
    <t>SL0000559827</t>
  </si>
  <si>
    <t>SL0000560126</t>
  </si>
  <si>
    <t>SL0000560127</t>
  </si>
  <si>
    <t>SL0000560484</t>
  </si>
  <si>
    <t>SL0000560962</t>
  </si>
  <si>
    <t>SL0000561578</t>
  </si>
  <si>
    <t>SL0000561625</t>
  </si>
  <si>
    <t>SL0000561772</t>
  </si>
  <si>
    <t>SL0000561973</t>
  </si>
  <si>
    <t>SL0000562030</t>
  </si>
  <si>
    <t>SL0000562300</t>
  </si>
  <si>
    <t>SL0000563419</t>
  </si>
  <si>
    <t>SL0000563602</t>
  </si>
  <si>
    <t>SL0000564585</t>
  </si>
  <si>
    <t>SL0000564732</t>
  </si>
  <si>
    <t>SL0000565197</t>
  </si>
  <si>
    <t>SL0000565671</t>
  </si>
  <si>
    <t>SL0000565713</t>
  </si>
  <si>
    <t>SL0000565951</t>
  </si>
  <si>
    <t>SL0000566034</t>
  </si>
  <si>
    <t>SL0000566076</t>
  </si>
  <si>
    <t>SL0000566324</t>
  </si>
  <si>
    <t>SL0000566630</t>
  </si>
  <si>
    <t>SL0000566965</t>
  </si>
  <si>
    <t>SL0000567154</t>
  </si>
  <si>
    <t>SL0000567479</t>
  </si>
  <si>
    <t>SL0000567524</t>
  </si>
  <si>
    <t>SL0000567752</t>
  </si>
  <si>
    <t>SL0000568079</t>
  </si>
  <si>
    <t>SL0000568134</t>
  </si>
  <si>
    <t>SL0000568548</t>
  </si>
  <si>
    <t>SL0000568644</t>
  </si>
  <si>
    <t>SL0000568806</t>
  </si>
  <si>
    <t>SL0000569441</t>
  </si>
  <si>
    <t>SL0000569690</t>
  </si>
  <si>
    <t>SL0000570183</t>
  </si>
  <si>
    <t>SL0000570515</t>
  </si>
  <si>
    <t>SL0000571277</t>
  </si>
  <si>
    <t>SL0000572929</t>
  </si>
  <si>
    <t>SL0000573065</t>
  </si>
  <si>
    <t>SL0000573937</t>
  </si>
  <si>
    <t>SL0000573989</t>
  </si>
  <si>
    <t>SL0000574020</t>
  </si>
  <si>
    <t>SL0000574358</t>
  </si>
  <si>
    <t>SL0000574420</t>
  </si>
  <si>
    <t>SL0000574441</t>
  </si>
  <si>
    <t>SL0000574640</t>
  </si>
  <si>
    <t>SL0000574665</t>
  </si>
  <si>
    <t>SL0000574844</t>
  </si>
  <si>
    <t>SL0000575395</t>
  </si>
  <si>
    <t>SL0000575466</t>
  </si>
  <si>
    <t>SL0000575541</t>
  </si>
  <si>
    <t>SL0000575557</t>
  </si>
  <si>
    <t>SL0000586299</t>
  </si>
  <si>
    <t>SL0000603368</t>
  </si>
  <si>
    <t>SL0000604616</t>
  </si>
  <si>
    <t>SL0000605243</t>
  </si>
  <si>
    <t>SL0000605353</t>
  </si>
  <si>
    <t>SL0000605934</t>
  </si>
  <si>
    <t>SL0000606291</t>
  </si>
  <si>
    <t>SL0000606301</t>
  </si>
  <si>
    <t>SL0000606730</t>
  </si>
  <si>
    <t>SL0000607226</t>
  </si>
  <si>
    <t>SL0000607351</t>
  </si>
  <si>
    <t>SL0000607833</t>
  </si>
  <si>
    <t>SL0000608446</t>
  </si>
  <si>
    <t>SL0000608522</t>
  </si>
  <si>
    <t>SL0000608953</t>
  </si>
  <si>
    <t>SL0000608994</t>
  </si>
  <si>
    <t>SL0000609106</t>
  </si>
  <si>
    <t>SL0000609530</t>
  </si>
  <si>
    <t>SL0000609950</t>
  </si>
  <si>
    <t>SL0000610857</t>
  </si>
  <si>
    <t>SL0000611460</t>
  </si>
  <si>
    <t>SL0000612514</t>
  </si>
  <si>
    <t>SL0000612536</t>
  </si>
  <si>
    <t>SL0000613151</t>
  </si>
  <si>
    <t>SL0000614327</t>
  </si>
  <si>
    <t>SL0000614504</t>
  </si>
  <si>
    <t>SL0000614805</t>
  </si>
  <si>
    <t>SL0000614981</t>
  </si>
  <si>
    <t>SL0000615302</t>
  </si>
  <si>
    <t>SL0000615596</t>
  </si>
  <si>
    <t>SL0000615651</t>
  </si>
  <si>
    <t>SL0000615716</t>
  </si>
  <si>
    <t>SL0000615788</t>
  </si>
  <si>
    <t>SL0000616187</t>
  </si>
  <si>
    <t>SL0000617183</t>
  </si>
  <si>
    <t>SL0000617190</t>
  </si>
  <si>
    <t>SL0000617291</t>
  </si>
  <si>
    <t>SL0000617416</t>
  </si>
  <si>
    <t>SL0000617471</t>
  </si>
  <si>
    <t>SL0000617709</t>
  </si>
  <si>
    <t>SL0000619339</t>
  </si>
  <si>
    <t>SL0000619369</t>
  </si>
  <si>
    <t>SL0000619847</t>
  </si>
  <si>
    <t>SL0000619963</t>
  </si>
  <si>
    <t>SL0000620560</t>
  </si>
  <si>
    <t>SL0000621092</t>
  </si>
  <si>
    <t>SL0000621307</t>
  </si>
  <si>
    <t>SL0000621713</t>
  </si>
  <si>
    <t>SL0000621793</t>
  </si>
  <si>
    <t>SL0000622884</t>
  </si>
  <si>
    <t>SL0000623018</t>
  </si>
  <si>
    <t>SL0000623317</t>
  </si>
  <si>
    <t>SL0000623610</t>
  </si>
  <si>
    <t>SL0000623928</t>
  </si>
  <si>
    <t>SL0000624248</t>
  </si>
  <si>
    <t>SL0000624608</t>
  </si>
  <si>
    <t>SL0000624675</t>
  </si>
  <si>
    <t>SL0000627989</t>
  </si>
  <si>
    <t>SL0000628423</t>
  </si>
  <si>
    <t>SL0000628860</t>
  </si>
  <si>
    <t>SL0000629387</t>
  </si>
  <si>
    <t>SL0000629517</t>
  </si>
  <si>
    <t>SL0000629554</t>
  </si>
  <si>
    <t>SL0000629847</t>
  </si>
  <si>
    <t>SL0000630448</t>
  </si>
  <si>
    <t>SL0000630498</t>
  </si>
  <si>
    <t>SL0000630732</t>
  </si>
  <si>
    <t>SL0000630882</t>
  </si>
  <si>
    <t>SL0000631512</t>
  </si>
  <si>
    <t>SL0000632427</t>
  </si>
  <si>
    <t>SL0000632449</t>
  </si>
  <si>
    <t>SL0000633099</t>
  </si>
  <si>
    <t>SL0000634004</t>
  </si>
  <si>
    <t>SL0000634307</t>
  </si>
  <si>
    <t>SL0000634482</t>
  </si>
  <si>
    <t>SL0000635416</t>
  </si>
  <si>
    <t>SL0000635627</t>
  </si>
  <si>
    <t>SL0000635774</t>
  </si>
  <si>
    <t>SL0000636357</t>
  </si>
  <si>
    <t>SL0000636780</t>
  </si>
  <si>
    <t>SL0000636818</t>
  </si>
  <si>
    <t>SL0000636886</t>
  </si>
  <si>
    <t>SL0000638289</t>
  </si>
  <si>
    <t>SL0000638561</t>
  </si>
  <si>
    <t>SL0000638666</t>
  </si>
  <si>
    <t>SL0000639394</t>
  </si>
  <si>
    <t>SL0000639879</t>
  </si>
  <si>
    <t>SL0000640264</t>
  </si>
  <si>
    <t>SL0000640881</t>
  </si>
  <si>
    <t>SL0000640989</t>
  </si>
  <si>
    <t>SL0000641240</t>
  </si>
  <si>
    <t>SL0000644154</t>
  </si>
  <si>
    <t>SL0000644189</t>
  </si>
  <si>
    <t>SL0000644361</t>
  </si>
  <si>
    <t>SL0000644572</t>
  </si>
  <si>
    <t>SL0000644920</t>
  </si>
  <si>
    <t>SL0000645641</t>
  </si>
  <si>
    <t>SL0000645773</t>
  </si>
  <si>
    <t>SL0000645838</t>
  </si>
  <si>
    <t>SL0000646061</t>
  </si>
  <si>
    <t>SL0000646166</t>
  </si>
  <si>
    <t>SL0000646239</t>
  </si>
  <si>
    <t>SL0000646305</t>
  </si>
  <si>
    <t>SL0000646587</t>
  </si>
  <si>
    <t>SL0000646992</t>
  </si>
  <si>
    <t>SL0000647418</t>
  </si>
  <si>
    <t>SL0000647941</t>
  </si>
  <si>
    <t>SL0000648128</t>
  </si>
  <si>
    <t>SL0000648141</t>
  </si>
  <si>
    <t>SL0000648427</t>
  </si>
  <si>
    <t>SL0000649334</t>
  </si>
  <si>
    <t>SL0000649727</t>
  </si>
  <si>
    <t>SL0000649934</t>
  </si>
  <si>
    <t>SL0000650028</t>
  </si>
  <si>
    <t>SL0000650209</t>
  </si>
  <si>
    <t>SL0000650293</t>
  </si>
  <si>
    <t>SL0000650478</t>
  </si>
  <si>
    <t>SL0000650632</t>
  </si>
  <si>
    <t>SL0000650840</t>
  </si>
  <si>
    <t>SL0000650997</t>
  </si>
  <si>
    <t>SL0000651046</t>
  </si>
  <si>
    <t>SL0000651400</t>
  </si>
  <si>
    <t>SL0000651430</t>
  </si>
  <si>
    <t>SL0000651664</t>
  </si>
  <si>
    <t>SL0000652043</t>
  </si>
  <si>
    <t>SL0000652358</t>
  </si>
  <si>
    <t>SL0000653401</t>
  </si>
  <si>
    <t>SL0000653482</t>
  </si>
  <si>
    <t>SL0000653971</t>
  </si>
  <si>
    <t>SL0000655587</t>
  </si>
  <si>
    <t>SL0000655789</t>
  </si>
  <si>
    <t>SL0000656621</t>
  </si>
  <si>
    <t>SL0000657534</t>
  </si>
  <si>
    <t>SL0000658715</t>
  </si>
  <si>
    <t>SL0000658870</t>
  </si>
  <si>
    <t>SL0000659080</t>
  </si>
  <si>
    <t>SL0000659621</t>
  </si>
  <si>
    <t>SL0000659852</t>
  </si>
  <si>
    <t>SL0000659891</t>
  </si>
  <si>
    <t>SL0000660807</t>
  </si>
  <si>
    <t>SL0000660891</t>
  </si>
  <si>
    <t>SL0000661010</t>
  </si>
  <si>
    <t>SL0000661170</t>
  </si>
  <si>
    <t>SL0000661288</t>
  </si>
  <si>
    <t>SL0000662057</t>
  </si>
  <si>
    <t>SL0000662804</t>
  </si>
  <si>
    <t>SL0000664010</t>
  </si>
  <si>
    <t>SL0000664024</t>
  </si>
  <si>
    <t>SL0000664063</t>
  </si>
  <si>
    <t>SL0000664343</t>
  </si>
  <si>
    <t>SL0000664379</t>
  </si>
  <si>
    <t>SL0000664451</t>
  </si>
  <si>
    <t>SL0000664587</t>
  </si>
  <si>
    <t>SL0000664636</t>
  </si>
  <si>
    <t>SL0000666267</t>
  </si>
  <si>
    <t>SL0000666355</t>
  </si>
  <si>
    <t>SL0000666587</t>
  </si>
  <si>
    <t>SL0000666606</t>
  </si>
  <si>
    <t>SL0000667203</t>
  </si>
  <si>
    <t>SL0000668007</t>
  </si>
  <si>
    <t>SL0000668095</t>
  </si>
  <si>
    <t>SL0000668366</t>
  </si>
  <si>
    <t>SL0000668935</t>
  </si>
  <si>
    <t>SL0000669285</t>
  </si>
  <si>
    <t>SL0000669388</t>
  </si>
  <si>
    <t>SL0000669565</t>
  </si>
  <si>
    <t>SL0000669759</t>
  </si>
  <si>
    <t>SL0000669888</t>
  </si>
  <si>
    <t>SL0000670760</t>
  </si>
  <si>
    <t>SL0000670802</t>
  </si>
  <si>
    <t>SL0000671033</t>
  </si>
  <si>
    <t>SL0000671127</t>
  </si>
  <si>
    <t>SL0000671528</t>
  </si>
  <si>
    <t>SL0000671538</t>
  </si>
  <si>
    <t>SL0000671817</t>
  </si>
  <si>
    <t>SL0000680390</t>
  </si>
  <si>
    <t>SL0000680727</t>
  </si>
  <si>
    <t>SL0000680730</t>
  </si>
  <si>
    <t>SL0000680973</t>
  </si>
  <si>
    <t>SL0000681212</t>
  </si>
  <si>
    <t>SL0000681320</t>
  </si>
  <si>
    <t>SL0000681605</t>
  </si>
  <si>
    <t>SL0000682197</t>
  </si>
  <si>
    <t>SL0000682400</t>
  </si>
  <si>
    <t>SL0000682566</t>
  </si>
  <si>
    <t>SL0000682658</t>
  </si>
  <si>
    <t>SL0000682687</t>
  </si>
  <si>
    <t>SL0000682715</t>
  </si>
  <si>
    <t>SL0000682933</t>
  </si>
  <si>
    <t>SL0000683379</t>
  </si>
  <si>
    <t>SL0000683548</t>
  </si>
  <si>
    <t>SL0000683591</t>
  </si>
  <si>
    <t>SL0000683799</t>
  </si>
  <si>
    <t>SL0000684158</t>
  </si>
  <si>
    <t>SL0000684853</t>
  </si>
  <si>
    <t>SL0000685823</t>
  </si>
  <si>
    <t>SL0000685947</t>
  </si>
  <si>
    <t>SL0000686159</t>
  </si>
  <si>
    <t>SL0000686161</t>
  </si>
  <si>
    <t>SL0000686205</t>
  </si>
  <si>
    <t>SL0000686952</t>
  </si>
  <si>
    <t>SL0000686969</t>
  </si>
  <si>
    <t>SL0000687207</t>
  </si>
  <si>
    <t>SL0000687231</t>
  </si>
  <si>
    <t>SL0000687307</t>
  </si>
  <si>
    <t>SL0000687402</t>
  </si>
  <si>
    <t>SL0000687904</t>
  </si>
  <si>
    <t>SL0000688049</t>
  </si>
  <si>
    <t>SL0000688109</t>
  </si>
  <si>
    <t>SL0000688140</t>
  </si>
  <si>
    <t>SL0000688162</t>
  </si>
  <si>
    <t>SL0000688176</t>
  </si>
  <si>
    <t>SL0000720692</t>
  </si>
  <si>
    <t>SL0000720812</t>
  </si>
  <si>
    <t>SL0000721033</t>
  </si>
  <si>
    <t>SL0000721778</t>
  </si>
  <si>
    <t>SL0000750496</t>
  </si>
  <si>
    <t>SL0000750579</t>
  </si>
  <si>
    <t>SL0000750872</t>
  </si>
  <si>
    <t>SL0000750899</t>
  </si>
  <si>
    <t>SL0000750985</t>
  </si>
  <si>
    <t>SL0000751261</t>
  </si>
  <si>
    <t>SL0000751759</t>
  </si>
  <si>
    <t>SL0000752248</t>
  </si>
  <si>
    <t>SL0000752306</t>
  </si>
  <si>
    <t>SL0000752567</t>
  </si>
  <si>
    <t>SL0000752932</t>
  </si>
  <si>
    <t>SL0000753171</t>
  </si>
  <si>
    <t>SL0000753765</t>
  </si>
  <si>
    <t>SL0000753858</t>
  </si>
  <si>
    <t>SL0000754425</t>
  </si>
  <si>
    <t>SL0000755004</t>
  </si>
  <si>
    <t>SL0000755453</t>
  </si>
  <si>
    <t>SL0000756875</t>
  </si>
  <si>
    <t>SL0000757065</t>
  </si>
  <si>
    <t>SL0000757495</t>
  </si>
  <si>
    <t>SL0000757917</t>
  </si>
  <si>
    <t>SL0000758587</t>
  </si>
  <si>
    <t>SL0000759103</t>
  </si>
  <si>
    <t>SL0000759207</t>
  </si>
  <si>
    <t>SL0000759759</t>
  </si>
  <si>
    <t>SL0000759909</t>
  </si>
  <si>
    <t>SL0000761405</t>
  </si>
  <si>
    <t>SL0000761446</t>
  </si>
  <si>
    <t>SL0000761540</t>
  </si>
  <si>
    <t>SL0000761766</t>
  </si>
  <si>
    <t>SL0000761872</t>
  </si>
  <si>
    <t>SL0000761885</t>
  </si>
  <si>
    <t>SL0000761989</t>
  </si>
  <si>
    <t>SL0000762461</t>
  </si>
  <si>
    <t>SL0000762771</t>
  </si>
  <si>
    <t>SL0000763038</t>
  </si>
  <si>
    <t>SL0000763993</t>
  </si>
  <si>
    <t>SL0000764181</t>
  </si>
  <si>
    <t>SL0000765464</t>
  </si>
  <si>
    <t>SL0000765737</t>
  </si>
  <si>
    <t>SL0000765744</t>
  </si>
  <si>
    <t>SL0000766104</t>
  </si>
  <si>
    <t>SL0000766134</t>
  </si>
  <si>
    <t>SL0000800219</t>
  </si>
  <si>
    <t>SL0000800413</t>
  </si>
  <si>
    <t>SL0000800987</t>
  </si>
  <si>
    <t>SL0000801947</t>
  </si>
  <si>
    <t>SL0000801992</t>
  </si>
  <si>
    <t>SL0000802348</t>
  </si>
  <si>
    <t>SL0000803364</t>
  </si>
  <si>
    <t>SL0000803544</t>
  </si>
  <si>
    <t>SL0000803545</t>
  </si>
  <si>
    <t>SL0000803801</t>
  </si>
  <si>
    <t>SL0000803940</t>
  </si>
  <si>
    <t>SL0000804023</t>
  </si>
  <si>
    <t>SL0000804357</t>
  </si>
  <si>
    <t>SL0000804569</t>
  </si>
  <si>
    <t>SL0000804654</t>
  </si>
  <si>
    <t>SL0000805034</t>
  </si>
  <si>
    <t>SL0000805333</t>
  </si>
  <si>
    <t>SL0000805930</t>
  </si>
  <si>
    <t>SL0000806207</t>
  </si>
  <si>
    <t>SL0000806957</t>
  </si>
  <si>
    <t>SL0000806986</t>
  </si>
  <si>
    <t>SL0000807215</t>
  </si>
  <si>
    <t>SL0000807384</t>
  </si>
  <si>
    <t>SL0000807839</t>
  </si>
  <si>
    <t>SL0000808228</t>
  </si>
  <si>
    <t>SL0000808334</t>
  </si>
  <si>
    <t>SL0000808497</t>
  </si>
  <si>
    <t>SL0000809332</t>
  </si>
  <si>
    <t>SL0000809498</t>
  </si>
  <si>
    <t>SL0000809571</t>
  </si>
  <si>
    <t>SL0000809665</t>
  </si>
  <si>
    <t>SL0000810145</t>
  </si>
  <si>
    <t>SL0000810207</t>
  </si>
  <si>
    <t>SL0000810661</t>
  </si>
  <si>
    <t>SL0000810799</t>
  </si>
  <si>
    <t>SL0000810870</t>
  </si>
  <si>
    <t>SL0000810948</t>
  </si>
  <si>
    <t>SL0000811001</t>
  </si>
  <si>
    <t>SL0000811460</t>
  </si>
  <si>
    <t>SL0000812021</t>
  </si>
  <si>
    <t>SL0000812269</t>
  </si>
  <si>
    <t>SL0000812626</t>
  </si>
  <si>
    <t>SL0000813817</t>
  </si>
  <si>
    <t>SL0000814395</t>
  </si>
  <si>
    <t>SL0000815834</t>
  </si>
  <si>
    <t>SL0000817044</t>
  </si>
  <si>
    <t>SL0000817631</t>
  </si>
  <si>
    <t>SL0000817817</t>
  </si>
  <si>
    <t>SL0000818006</t>
  </si>
  <si>
    <t>SL0000818250</t>
  </si>
  <si>
    <t>SL0000818516</t>
  </si>
  <si>
    <t>SL0000819136</t>
  </si>
  <si>
    <t>SL0000819164</t>
  </si>
  <si>
    <t>SL0000819511</t>
  </si>
  <si>
    <t>SL0000819594</t>
  </si>
  <si>
    <t>SL0000819893</t>
  </si>
  <si>
    <t>SL0000820181</t>
  </si>
  <si>
    <t>SL0000820276</t>
  </si>
  <si>
    <t>SL0000820513</t>
  </si>
  <si>
    <t>SL0000820672</t>
  </si>
  <si>
    <t>SL0000820976</t>
  </si>
  <si>
    <t>SL0000821092</t>
  </si>
  <si>
    <t>SL0000821521</t>
  </si>
  <si>
    <t>SL0000821526</t>
  </si>
  <si>
    <t>SL0000821683</t>
  </si>
  <si>
    <t>SL0000821711</t>
  </si>
  <si>
    <t>SL0000823075</t>
  </si>
  <si>
    <t>SL0000823104</t>
  </si>
  <si>
    <t>SL0000823141</t>
  </si>
  <si>
    <t>SL0000823261</t>
  </si>
  <si>
    <t>SL0000823425</t>
  </si>
  <si>
    <t>SL0000823713</t>
  </si>
  <si>
    <t>SL0000824554</t>
  </si>
  <si>
    <t>SL0000824773</t>
  </si>
  <si>
    <t>SL0000824776</t>
  </si>
  <si>
    <t>SL0000824877</t>
  </si>
  <si>
    <t>SL0000825564</t>
  </si>
  <si>
    <t>SL0000825696</t>
  </si>
  <si>
    <t>SL0000826123</t>
  </si>
  <si>
    <t>SL0000826453</t>
  </si>
  <si>
    <t>SL0000826580</t>
  </si>
  <si>
    <t>SL0000827191</t>
  </si>
  <si>
    <t>SL0000827837</t>
  </si>
  <si>
    <t>SL0000827896</t>
  </si>
  <si>
    <t>SL0000828029</t>
  </si>
  <si>
    <t>SL0000828327</t>
  </si>
  <si>
    <t>SL0000828493</t>
  </si>
  <si>
    <t>SL0000828846</t>
  </si>
  <si>
    <t>SL0000829033</t>
  </si>
  <si>
    <t>SL0000829200</t>
  </si>
  <si>
    <t>SL0000829290</t>
  </si>
  <si>
    <t>SL0000829376</t>
  </si>
  <si>
    <t>SL0000829703</t>
  </si>
  <si>
    <t>SL0000830261</t>
  </si>
  <si>
    <t>SL0000830691</t>
  </si>
  <si>
    <t>SL0000830959</t>
  </si>
  <si>
    <t>SL0000832112</t>
  </si>
  <si>
    <t>SL0000832296</t>
  </si>
  <si>
    <t>SL0000832365</t>
  </si>
  <si>
    <t>SL0000832757</t>
  </si>
  <si>
    <t>SL0000833052</t>
  </si>
  <si>
    <t>SL0000833081</t>
  </si>
  <si>
    <t>SL0000833785</t>
  </si>
  <si>
    <t>SL0000834298</t>
  </si>
  <si>
    <t>SL0000835230</t>
  </si>
  <si>
    <t>SL0000835279</t>
  </si>
  <si>
    <t>SL0000835675</t>
  </si>
  <si>
    <t>SL0000835996</t>
  </si>
  <si>
    <t>SL0000836530</t>
  </si>
  <si>
    <t>SL0000836552</t>
  </si>
  <si>
    <t>SL0000836655</t>
  </si>
  <si>
    <t>SL0000836744</t>
  </si>
  <si>
    <t>SL0000836866</t>
  </si>
  <si>
    <t>SL0000837095</t>
  </si>
  <si>
    <t>SL0000837280</t>
  </si>
  <si>
    <t>SL0000837396</t>
  </si>
  <si>
    <t>SL0000837635</t>
  </si>
  <si>
    <t>SL0000837657</t>
  </si>
  <si>
    <t>SL0000837899</t>
  </si>
  <si>
    <t>SL0000837906</t>
  </si>
  <si>
    <t>SL0000838923</t>
  </si>
  <si>
    <t>SL0000839179</t>
  </si>
  <si>
    <t>SL0000839368</t>
  </si>
  <si>
    <t>SL0000839369</t>
  </si>
  <si>
    <t>SL0000839629</t>
  </si>
  <si>
    <t>SL0000839687</t>
  </si>
  <si>
    <t>SL0000840038</t>
  </si>
  <si>
    <t>SL0000840498</t>
  </si>
  <si>
    <t>SL0000840884</t>
  </si>
  <si>
    <t>SL0000841034</t>
  </si>
  <si>
    <t>SL0000841243</t>
  </si>
  <si>
    <t>SL0000841402</t>
  </si>
  <si>
    <t>SL0000841610</t>
  </si>
  <si>
    <t>SL0000841663</t>
  </si>
  <si>
    <t>SL0000841993</t>
  </si>
  <si>
    <t>SL0000842335</t>
  </si>
  <si>
    <t>SL0000843125</t>
  </si>
  <si>
    <t>SL0000843313</t>
  </si>
  <si>
    <t>SL0000843462</t>
  </si>
  <si>
    <t>SL0000843600</t>
  </si>
  <si>
    <t>SL0000843761</t>
  </si>
  <si>
    <t>SL0000844246</t>
  </si>
  <si>
    <t>SL0000844248</t>
  </si>
  <si>
    <t>SL0000844392</t>
  </si>
  <si>
    <t>SL0000844746</t>
  </si>
  <si>
    <t>SL0000844808</t>
  </si>
  <si>
    <t>SL0000844825</t>
  </si>
  <si>
    <t>SL0000844869</t>
  </si>
  <si>
    <t>SL0000845132</t>
  </si>
  <si>
    <t>SL0000845429</t>
  </si>
  <si>
    <t>SL0000845916</t>
  </si>
  <si>
    <t>SL0000846525</t>
  </si>
  <si>
    <t>SL0000846825</t>
  </si>
  <si>
    <t>SL0000846973</t>
  </si>
  <si>
    <t>SL0000847881</t>
  </si>
  <si>
    <t>SL0000847902</t>
  </si>
  <si>
    <t>SL0000848311</t>
  </si>
  <si>
    <t>SL0000848334</t>
  </si>
  <si>
    <t>SL0000848925</t>
  </si>
  <si>
    <t>SL0000849075</t>
  </si>
  <si>
    <t>SL0000849212</t>
  </si>
  <si>
    <t>SL0000849332</t>
  </si>
  <si>
    <t>SL0000849649</t>
  </si>
  <si>
    <t>SL0000850011</t>
  </si>
  <si>
    <t>SL0000850207</t>
  </si>
  <si>
    <t>SL0000850315</t>
  </si>
  <si>
    <t>SL0000850807</t>
  </si>
  <si>
    <t>SL0000851007</t>
  </si>
  <si>
    <t>SL0000851176</t>
  </si>
  <si>
    <t>SL0000851355</t>
  </si>
  <si>
    <t>SL0000851386</t>
  </si>
  <si>
    <t>SL0000852456</t>
  </si>
  <si>
    <t>SL0000852486</t>
  </si>
  <si>
    <t>SL0000852633</t>
  </si>
  <si>
    <t>SL0000852753</t>
  </si>
  <si>
    <t>SL0000852911</t>
  </si>
  <si>
    <t>SL0000852935</t>
  </si>
  <si>
    <t>SL0000853021</t>
  </si>
  <si>
    <t>SL0000853226</t>
  </si>
  <si>
    <t>SL0000853567</t>
  </si>
  <si>
    <t>SL0000853569</t>
  </si>
  <si>
    <t>SL0000854013</t>
  </si>
  <si>
    <t>SL0000854534</t>
  </si>
  <si>
    <t>SL0000854642</t>
  </si>
  <si>
    <t>SL0000854834</t>
  </si>
  <si>
    <t>SL0000854917</t>
  </si>
  <si>
    <t>SL0000854954</t>
  </si>
  <si>
    <t>SL0000854957</t>
  </si>
  <si>
    <t>SL0000855320</t>
  </si>
  <si>
    <t>SL0000855546</t>
  </si>
  <si>
    <t>SL0000855916</t>
  </si>
  <si>
    <t>SL0000856111</t>
  </si>
  <si>
    <t>SL0000856477</t>
  </si>
  <si>
    <t>SL0000857550</t>
  </si>
  <si>
    <t>SL0000857611</t>
  </si>
  <si>
    <t>SL0000857923</t>
  </si>
  <si>
    <t>SL0000858438</t>
  </si>
  <si>
    <t>SL0000858578</t>
  </si>
  <si>
    <t>SL0000858708</t>
  </si>
  <si>
    <t>SL0000858810</t>
  </si>
  <si>
    <t>SL0000858834</t>
  </si>
  <si>
    <t>SL0000858976</t>
  </si>
  <si>
    <t>SL0000859070</t>
  </si>
  <si>
    <t>SL0000860029</t>
  </si>
  <si>
    <t>SL0000860122</t>
  </si>
  <si>
    <t>SL0000860832</t>
  </si>
  <si>
    <t>SL0000861018</t>
  </si>
  <si>
    <t>SL0000861076</t>
  </si>
  <si>
    <t>SL0000861191</t>
  </si>
  <si>
    <t>SL0000861518</t>
  </si>
  <si>
    <t>SL0000861569</t>
  </si>
  <si>
    <t>SL0000900827</t>
  </si>
  <si>
    <t>SL0000901269</t>
  </si>
  <si>
    <t>SL0000901356</t>
  </si>
  <si>
    <t>SL0000901507</t>
  </si>
  <si>
    <t>SL0000901936</t>
  </si>
  <si>
    <t>SL0000902077</t>
  </si>
  <si>
    <t>SL0000902121</t>
  </si>
  <si>
    <t>SL0000902637</t>
  </si>
  <si>
    <t>SL0000903120</t>
  </si>
  <si>
    <t>SL0000903456</t>
  </si>
  <si>
    <t>SL0000904454</t>
  </si>
  <si>
    <t>SL0000904639</t>
  </si>
  <si>
    <t>SL0000904898</t>
  </si>
  <si>
    <t>SL0000904940</t>
  </si>
  <si>
    <t>SL0000905289</t>
  </si>
  <si>
    <t>SL0000905748</t>
  </si>
  <si>
    <t>SL0000907753</t>
  </si>
  <si>
    <t>SL0000907892</t>
  </si>
  <si>
    <t>SL0000911325</t>
  </si>
  <si>
    <t>SL0000911326</t>
  </si>
  <si>
    <t>SL0000911380</t>
  </si>
  <si>
    <t>SL0000911651</t>
  </si>
  <si>
    <t>SL0000911831</t>
  </si>
  <si>
    <t>SL0000911967</t>
  </si>
  <si>
    <t>SL0000912314</t>
  </si>
  <si>
    <t>SL0000912487</t>
  </si>
  <si>
    <t>SL0000912605</t>
  </si>
  <si>
    <t>SL0000913542</t>
  </si>
  <si>
    <t>SL0000914112</t>
  </si>
  <si>
    <t>SL0000914308</t>
  </si>
  <si>
    <t>SL0000914351</t>
  </si>
  <si>
    <t>SL0000914913</t>
  </si>
  <si>
    <t>SL0000915043</t>
  </si>
  <si>
    <t>SL0000915531</t>
  </si>
  <si>
    <t>SL0000915674</t>
  </si>
  <si>
    <t>SL0000920535</t>
  </si>
  <si>
    <t>SL0000920575</t>
  </si>
  <si>
    <t>SL0000921004</t>
  </si>
  <si>
    <t>SL0000921388</t>
  </si>
  <si>
    <t>SL0000921827</t>
  </si>
  <si>
    <t>SL0000922295</t>
  </si>
  <si>
    <t>SL0000922542</t>
  </si>
  <si>
    <t>SL0000922883</t>
  </si>
  <si>
    <t>SL0000923282</t>
  </si>
  <si>
    <t>SL0000923286</t>
  </si>
  <si>
    <t>SL0000923457</t>
  </si>
  <si>
    <t>SL0000924131</t>
  </si>
  <si>
    <t>SL0000924806</t>
  </si>
  <si>
    <t>SL0000924814</t>
  </si>
  <si>
    <t>SL0000924854</t>
  </si>
  <si>
    <t>SL0000925415</t>
  </si>
  <si>
    <t>SL0000925725</t>
  </si>
  <si>
    <t>SL0000925845</t>
  </si>
  <si>
    <t>SL0000926305</t>
  </si>
  <si>
    <t>SL0000926608</t>
  </si>
  <si>
    <t>SL0000927058</t>
  </si>
  <si>
    <t>SL0000927380</t>
  </si>
  <si>
    <t>SL0000929436</t>
  </si>
  <si>
    <t>SL0000929945</t>
  </si>
  <si>
    <t>SL0000929970</t>
  </si>
  <si>
    <t>SL0000930152</t>
  </si>
  <si>
    <t>SL0000930216</t>
  </si>
  <si>
    <t>SL0000931642</t>
  </si>
  <si>
    <t>SL0000931703</t>
  </si>
  <si>
    <t>SL0000932514</t>
  </si>
  <si>
    <t>SL0000933143</t>
  </si>
  <si>
    <t>SL0000933226</t>
  </si>
  <si>
    <t>SL0000934217</t>
  </si>
  <si>
    <t>SL0000934242</t>
  </si>
  <si>
    <t>SL0000934569</t>
  </si>
  <si>
    <t>SL0000934664</t>
  </si>
  <si>
    <t>SL0000934832</t>
  </si>
  <si>
    <t>SL0000935249</t>
  </si>
  <si>
    <t>SL0000935396</t>
  </si>
  <si>
    <t>SL0000935570</t>
  </si>
  <si>
    <t>SL0000936121</t>
  </si>
  <si>
    <t>SL0000936854</t>
  </si>
  <si>
    <t>SL0000936951</t>
  </si>
  <si>
    <t>SL0000937034</t>
  </si>
  <si>
    <t>SL0000937153</t>
  </si>
  <si>
    <t>SL0000937210</t>
  </si>
  <si>
    <t>SL0000937335</t>
  </si>
  <si>
    <t>SL0000937409</t>
  </si>
  <si>
    <t>SL0000937416</t>
  </si>
  <si>
    <t>SL0000937553</t>
  </si>
  <si>
    <t>SL0000937684</t>
  </si>
  <si>
    <t>SL0000938140</t>
  </si>
  <si>
    <t>SL0000938316</t>
  </si>
  <si>
    <t>SL0000938364</t>
  </si>
  <si>
    <t>SL0000938393</t>
  </si>
  <si>
    <t>SL0000938534</t>
  </si>
  <si>
    <t>SL0000939072</t>
  </si>
  <si>
    <t>SL0000939338</t>
  </si>
  <si>
    <t>SL0000939355</t>
  </si>
  <si>
    <t>SL0000939700</t>
  </si>
  <si>
    <t>SL0000939937</t>
  </si>
  <si>
    <t>SL0000940743</t>
  </si>
  <si>
    <t>SL0000940818</t>
  </si>
  <si>
    <t>SL0000941079</t>
  </si>
  <si>
    <t>SL0000941727</t>
  </si>
  <si>
    <t>SL0000942942</t>
  </si>
  <si>
    <t>SL0000944605</t>
  </si>
  <si>
    <t>SL0000944650</t>
  </si>
  <si>
    <t>SL0000944943</t>
  </si>
  <si>
    <t>SL0000945390</t>
  </si>
  <si>
    <t>SL0000945753</t>
  </si>
  <si>
    <t>SL0000945867</t>
  </si>
  <si>
    <t>SL0000946186</t>
  </si>
  <si>
    <t>SL0001001346</t>
  </si>
  <si>
    <t>SL0001002080</t>
  </si>
  <si>
    <t>SL0001002713</t>
  </si>
  <si>
    <t>SL0001002925</t>
  </si>
  <si>
    <t>SL0001003481</t>
  </si>
  <si>
    <t>SL0001003820</t>
  </si>
  <si>
    <t>SL0001004825</t>
  </si>
  <si>
    <t>SL0001004890</t>
  </si>
  <si>
    <t>SL0001004944</t>
  </si>
  <si>
    <t>SL0001005085</t>
  </si>
  <si>
    <t>SL0001006199</t>
  </si>
  <si>
    <t>SL0001006564</t>
  </si>
  <si>
    <t>SL0001006668</t>
  </si>
  <si>
    <t>SL0001007149</t>
  </si>
  <si>
    <t>SL0001007180</t>
  </si>
  <si>
    <t>SL0001007615</t>
  </si>
  <si>
    <t>SL0001008065</t>
  </si>
  <si>
    <t>SL0001008561</t>
  </si>
  <si>
    <t>SL0001009278</t>
  </si>
  <si>
    <t>SL0001009573</t>
  </si>
  <si>
    <t>SL0001010171</t>
  </si>
  <si>
    <t>SL0001011083</t>
  </si>
  <si>
    <t>SL0001011297</t>
  </si>
  <si>
    <t>SL0001011321</t>
  </si>
  <si>
    <t>SL0001011685</t>
  </si>
  <si>
    <t>SL0001011939</t>
  </si>
  <si>
    <t>SL0001011990</t>
  </si>
  <si>
    <t>SL0001012164</t>
  </si>
  <si>
    <t>SL0001012336</t>
  </si>
  <si>
    <t>SL0001012435</t>
  </si>
  <si>
    <t>SL0001013085</t>
  </si>
  <si>
    <t>SL0001013292</t>
  </si>
  <si>
    <t>SL0001013651</t>
  </si>
  <si>
    <t>SL0001014304</t>
  </si>
  <si>
    <t>SL0001014365</t>
  </si>
  <si>
    <t>SL0001014579</t>
  </si>
  <si>
    <t>SL0001014650</t>
  </si>
  <si>
    <t>SL0001014674</t>
  </si>
  <si>
    <t>SL0001014799</t>
  </si>
  <si>
    <t>SL0001014937</t>
  </si>
  <si>
    <t>SL0001016041</t>
  </si>
  <si>
    <t>SL0001016616</t>
  </si>
  <si>
    <t>SL0001017041</t>
  </si>
  <si>
    <t>SL0001017947</t>
  </si>
  <si>
    <t>SL0001017980</t>
  </si>
  <si>
    <t>SL0001018227</t>
  </si>
  <si>
    <t>SL0001019060</t>
  </si>
  <si>
    <t>SL0001019151</t>
  </si>
  <si>
    <t>SL0001019541</t>
  </si>
  <si>
    <t>SL0001020426</t>
  </si>
  <si>
    <t>SL0001020474</t>
  </si>
  <si>
    <t>SL0001020479</t>
  </si>
  <si>
    <t>SL0001020491</t>
  </si>
  <si>
    <t>SL0001020510</t>
  </si>
  <si>
    <t>SL0001020519</t>
  </si>
  <si>
    <t>SL0001020553</t>
  </si>
  <si>
    <t>SL0001020895</t>
  </si>
  <si>
    <t>SL0001021254</t>
  </si>
  <si>
    <t>SL0001022614</t>
  </si>
  <si>
    <t>SL0001022732</t>
  </si>
  <si>
    <t>SL0001023271</t>
  </si>
  <si>
    <t>SL0001024388</t>
  </si>
  <si>
    <t>SL0001024619</t>
  </si>
  <si>
    <t>SL0001024659</t>
  </si>
  <si>
    <t>SL0001025288</t>
  </si>
  <si>
    <t>SL0001025360</t>
  </si>
  <si>
    <t>SL0001025822</t>
  </si>
  <si>
    <t>SL0001025937</t>
  </si>
  <si>
    <t>SL0001026217</t>
  </si>
  <si>
    <t>SL0001026319</t>
  </si>
  <si>
    <t>SL0001026481</t>
  </si>
  <si>
    <t>SL0001027184</t>
  </si>
  <si>
    <t>SL0001027257</t>
  </si>
  <si>
    <t>SL0001027512</t>
  </si>
  <si>
    <t>SL0001028534</t>
  </si>
  <si>
    <t>SL0001028637</t>
  </si>
  <si>
    <t>SL0001030007</t>
  </si>
  <si>
    <t>SL0001030148</t>
  </si>
  <si>
    <t>SL0001030222</t>
  </si>
  <si>
    <t>SL0001030781</t>
  </si>
  <si>
    <t>SL0001031435</t>
  </si>
  <si>
    <t>SL0001031610</t>
  </si>
  <si>
    <t>SL0001032137</t>
  </si>
  <si>
    <t>SL0001032142</t>
  </si>
  <si>
    <t>SL0001032332</t>
  </si>
  <si>
    <t>SL0001034450</t>
  </si>
  <si>
    <t>SL0001035806</t>
  </si>
  <si>
    <t>SL0001035822</t>
  </si>
  <si>
    <t>SL0001035921</t>
  </si>
  <si>
    <t>SL0001035954</t>
  </si>
  <si>
    <t>SL0001035967</t>
  </si>
  <si>
    <t>SL0001035968</t>
  </si>
  <si>
    <t>SL0001036178</t>
  </si>
  <si>
    <t>SL0001036554</t>
  </si>
  <si>
    <t>SL0001036962</t>
  </si>
  <si>
    <t>SL0001037416</t>
  </si>
  <si>
    <t>SL0001037752</t>
  </si>
  <si>
    <t>SL0001039309</t>
  </si>
  <si>
    <t>SL0001040252</t>
  </si>
  <si>
    <t>SL0001040295</t>
  </si>
  <si>
    <t>SL0001040829</t>
  </si>
  <si>
    <t>SL0001041997</t>
  </si>
  <si>
    <t>SL0001042051</t>
  </si>
  <si>
    <t>SL0001042335</t>
  </si>
  <si>
    <t>SL0001042339</t>
  </si>
  <si>
    <t>SL0001043385</t>
  </si>
  <si>
    <t>SL0001043673</t>
  </si>
  <si>
    <t>SL0001043883</t>
  </si>
  <si>
    <t>SL0001044297</t>
  </si>
  <si>
    <t>SL0001046134</t>
  </si>
  <si>
    <t>SL0001046921</t>
  </si>
  <si>
    <t>SL0001046982</t>
  </si>
  <si>
    <t>SL0001047486</t>
  </si>
  <si>
    <t>SL0001047699</t>
  </si>
  <si>
    <t>SL0001047723</t>
  </si>
  <si>
    <t>SL0001047767</t>
  </si>
  <si>
    <t>SL0001048504</t>
  </si>
  <si>
    <t>SL0001049456</t>
  </si>
  <si>
    <t>SL0001049972</t>
  </si>
  <si>
    <t>SL0001050032</t>
  </si>
  <si>
    <t>SL0001050051</t>
  </si>
  <si>
    <t>SL0001050285</t>
  </si>
  <si>
    <t>SL0001050573</t>
  </si>
  <si>
    <t>SL0001050623</t>
  </si>
  <si>
    <t>SL0001050785</t>
  </si>
  <si>
    <t>SL0001051368</t>
  </si>
  <si>
    <t>SL0001051394</t>
  </si>
  <si>
    <t>SL0001052954</t>
  </si>
  <si>
    <t>SL0001053615</t>
  </si>
  <si>
    <t>SL0001053903</t>
  </si>
  <si>
    <t>SL0001053907</t>
  </si>
  <si>
    <t>SL0001054506</t>
  </si>
  <si>
    <t>SL0001054545</t>
  </si>
  <si>
    <t>SL0001054913</t>
  </si>
  <si>
    <t>SL0001055153</t>
  </si>
  <si>
    <t>SL0001055577</t>
  </si>
  <si>
    <t>SL0001055930</t>
  </si>
  <si>
    <t>SL0001056764</t>
  </si>
  <si>
    <t>SL0001057028</t>
  </si>
  <si>
    <t>SL0001057135</t>
  </si>
  <si>
    <t>SL0001057352</t>
  </si>
  <si>
    <t>SL0001057799</t>
  </si>
  <si>
    <t>SL0001059800</t>
  </si>
  <si>
    <t>SL0001060033</t>
  </si>
  <si>
    <t>SL0001060613</t>
  </si>
  <si>
    <t>SL0001060724</t>
  </si>
  <si>
    <t>SL0001061022</t>
  </si>
  <si>
    <t>SL0001061477</t>
  </si>
  <si>
    <t>SL0001062683</t>
  </si>
  <si>
    <t>SL0001062927</t>
  </si>
  <si>
    <t>SL0001063429</t>
  </si>
  <si>
    <t>SL0001063810</t>
  </si>
  <si>
    <t>SL0001063820</t>
  </si>
  <si>
    <t>SL0001063893</t>
  </si>
  <si>
    <t>SL0001064132</t>
  </si>
  <si>
    <t>SL0001065737</t>
  </si>
  <si>
    <t>SL0001065860</t>
  </si>
  <si>
    <t>SL0001065934</t>
  </si>
  <si>
    <t>SL0001066107</t>
  </si>
  <si>
    <t>SL0001066598</t>
  </si>
  <si>
    <t>SL0001066948</t>
  </si>
  <si>
    <t>SL0001069309</t>
  </si>
  <si>
    <t>SL0001069783</t>
  </si>
  <si>
    <t>SL0001069817</t>
  </si>
  <si>
    <t>SL0001070573</t>
  </si>
  <si>
    <t>SL0001070592</t>
  </si>
  <si>
    <t>SL0001070734</t>
  </si>
  <si>
    <t>SL0001070925</t>
  </si>
  <si>
    <t>SL0001071099</t>
  </si>
  <si>
    <t>SL0001071456</t>
  </si>
  <si>
    <t>SL0001072618</t>
  </si>
  <si>
    <t>SL0001073283</t>
  </si>
  <si>
    <t>SL0001073325</t>
  </si>
  <si>
    <t>SL0001073453</t>
  </si>
  <si>
    <t>SL0001073525</t>
  </si>
  <si>
    <t>SL0001073599</t>
  </si>
  <si>
    <t>SL0001073999</t>
  </si>
  <si>
    <t>SL0001074523</t>
  </si>
  <si>
    <t>SL0001075047</t>
  </si>
  <si>
    <t>SL0001075242</t>
  </si>
  <si>
    <t>SL0001075593</t>
  </si>
  <si>
    <t>SL0001077803</t>
  </si>
  <si>
    <t>SL0001078535</t>
  </si>
  <si>
    <t>SL0001079060</t>
  </si>
  <si>
    <t>SL0001079188</t>
  </si>
  <si>
    <t>SL0001079601</t>
  </si>
  <si>
    <t>SL0001080184</t>
  </si>
  <si>
    <t>SL0001080231</t>
  </si>
  <si>
    <t>SL0001080899</t>
  </si>
  <si>
    <t>SL0001080980</t>
  </si>
  <si>
    <t>SL0001080981</t>
  </si>
  <si>
    <t>SL0001081003</t>
  </si>
  <si>
    <t>SL0001081012</t>
  </si>
  <si>
    <t>SL0001081496</t>
  </si>
  <si>
    <t>SL0001081577</t>
  </si>
  <si>
    <t>SL0001082101</t>
  </si>
  <si>
    <t>SL0001082426</t>
  </si>
  <si>
    <t>SL0001082500</t>
  </si>
  <si>
    <t>SL0001083718</t>
  </si>
  <si>
    <t>SL0001084008</t>
  </si>
  <si>
    <t>SL0001085110</t>
  </si>
  <si>
    <t>SL0001085157</t>
  </si>
  <si>
    <t>SL0001085288</t>
  </si>
  <si>
    <t>SL0001085402</t>
  </si>
  <si>
    <t>SL0001086020</t>
  </si>
  <si>
    <t>SL0001086527</t>
  </si>
  <si>
    <t>SL0001086549</t>
  </si>
  <si>
    <t>SL0001087708</t>
  </si>
  <si>
    <t>SL0001088854</t>
  </si>
  <si>
    <t>SL0001088878</t>
  </si>
  <si>
    <t>SL0001089459</t>
  </si>
  <si>
    <t>SL0001089466</t>
  </si>
  <si>
    <t>SL0001089615</t>
  </si>
  <si>
    <t>SL0001090134</t>
  </si>
  <si>
    <t>SL0001090160</t>
  </si>
  <si>
    <t>SL0001090672</t>
  </si>
  <si>
    <t>SL0001090702</t>
  </si>
  <si>
    <t>SL0001090864</t>
  </si>
  <si>
    <t>SL0001091325</t>
  </si>
  <si>
    <t>SL0001091516</t>
  </si>
  <si>
    <t>SL0001091812</t>
  </si>
  <si>
    <t>SL0001092414</t>
  </si>
  <si>
    <t>SL0001092507</t>
  </si>
  <si>
    <t>SL0001093128</t>
  </si>
  <si>
    <t>SL0001094419</t>
  </si>
  <si>
    <t>SL0001094554</t>
  </si>
  <si>
    <t>SL0001095308</t>
  </si>
  <si>
    <t>SL0001095476</t>
  </si>
  <si>
    <t>SL0001096541</t>
  </si>
  <si>
    <t>SL0001097218</t>
  </si>
  <si>
    <t>SL0001097266</t>
  </si>
  <si>
    <t>SL0001097297</t>
  </si>
  <si>
    <t>SL0001097300</t>
  </si>
  <si>
    <t>SL0001097392</t>
  </si>
  <si>
    <t>SL0001099470</t>
  </si>
  <si>
    <t>SL0001099609</t>
  </si>
  <si>
    <t>SL0001099683</t>
  </si>
  <si>
    <t>SL0001099721</t>
  </si>
  <si>
    <t>SL0001100536</t>
  </si>
  <si>
    <t>SL0001102171</t>
  </si>
  <si>
    <t>SL0001102454</t>
  </si>
  <si>
    <t>SL0001102614</t>
  </si>
  <si>
    <t>SL0001104319</t>
  </si>
  <si>
    <t>SL0001104324</t>
  </si>
  <si>
    <t>SL0001104424</t>
  </si>
  <si>
    <t>SL0001104995</t>
  </si>
  <si>
    <t>SL0001105121</t>
  </si>
  <si>
    <t>SL0001105324</t>
  </si>
  <si>
    <t>SL0001105483</t>
  </si>
  <si>
    <t>SL0001105839</t>
  </si>
  <si>
    <t>SL0001108440</t>
  </si>
  <si>
    <t>SL0001108597</t>
  </si>
  <si>
    <t>SL0001108617</t>
  </si>
  <si>
    <t>SL0001109742</t>
  </si>
  <si>
    <t>SL0001110184</t>
  </si>
  <si>
    <t>SL0001110201</t>
  </si>
  <si>
    <t>SL0001110802</t>
  </si>
  <si>
    <t>SL0001111186</t>
  </si>
  <si>
    <t>SL0001111426</t>
  </si>
  <si>
    <t>SL0001111653</t>
  </si>
  <si>
    <t>SL0001111739</t>
  </si>
  <si>
    <t>SL0001112430</t>
  </si>
  <si>
    <t>SL0001112826</t>
  </si>
  <si>
    <t>SL0001113982</t>
  </si>
  <si>
    <t>SL0001114652</t>
  </si>
  <si>
    <t>SL0001114704</t>
  </si>
  <si>
    <t>SL0001115623</t>
  </si>
  <si>
    <t>SL0001116010</t>
  </si>
  <si>
    <t>SL0001116026</t>
  </si>
  <si>
    <t>SL0001116102</t>
  </si>
  <si>
    <t>SL0001116756</t>
  </si>
  <si>
    <t>SL0001117030</t>
  </si>
  <si>
    <t>SL0001118637</t>
  </si>
  <si>
    <t>SL0001121170</t>
  </si>
  <si>
    <t>SL0001121728</t>
  </si>
  <si>
    <t>SL0001122751</t>
  </si>
  <si>
    <t>SL0001123704</t>
  </si>
  <si>
    <t>SL0001124730</t>
  </si>
  <si>
    <t>SL0001125236</t>
  </si>
  <si>
    <t>SL0001126001</t>
  </si>
  <si>
    <t>SL0001126031</t>
  </si>
  <si>
    <t>SL0001126191</t>
  </si>
  <si>
    <t>SL0001126459</t>
  </si>
  <si>
    <t>SL0001126529</t>
  </si>
  <si>
    <t>SL0001126627</t>
  </si>
  <si>
    <t>SL0001126641</t>
  </si>
  <si>
    <t>SL0001126663</t>
  </si>
  <si>
    <t>SL0001126758</t>
  </si>
  <si>
    <t>SL0001126840</t>
  </si>
  <si>
    <t>SL0001128352</t>
  </si>
  <si>
    <t>SL0001129014</t>
  </si>
  <si>
    <t>SL0001129229</t>
  </si>
  <si>
    <t>SL0001129686</t>
  </si>
  <si>
    <t>SL0001130017</t>
  </si>
  <si>
    <t>SL0001130287</t>
  </si>
  <si>
    <t>SL0001131240</t>
  </si>
  <si>
    <t>SL0001134117</t>
  </si>
  <si>
    <t>SL0001134223</t>
  </si>
  <si>
    <t>SL0001134402</t>
  </si>
  <si>
    <t>SL0001134675</t>
  </si>
  <si>
    <t>SL0001134684</t>
  </si>
  <si>
    <t>SL0001134688</t>
  </si>
  <si>
    <t>SL0001135884</t>
  </si>
  <si>
    <t>SL0001137004</t>
  </si>
  <si>
    <t>SL0001137099</t>
  </si>
  <si>
    <t>SL0001137433</t>
  </si>
  <si>
    <t>SL0001138351</t>
  </si>
  <si>
    <t>SL0001138910</t>
  </si>
  <si>
    <t>SL0001139244</t>
  </si>
  <si>
    <t>SL0001139421</t>
  </si>
  <si>
    <t>SL0001140029</t>
  </si>
  <si>
    <t>SL0001140192</t>
  </si>
  <si>
    <t>SL0001140249</t>
  </si>
  <si>
    <t>SL0001140250</t>
  </si>
  <si>
    <t>SL0001140972</t>
  </si>
  <si>
    <t>SL0001142306</t>
  </si>
  <si>
    <t>SL0001144297</t>
  </si>
  <si>
    <t>SL0001144604</t>
  </si>
  <si>
    <t>SL0001148895</t>
  </si>
  <si>
    <t>SL0001150080</t>
  </si>
  <si>
    <t>SL0001150237</t>
  </si>
  <si>
    <t>SL0001150290</t>
  </si>
  <si>
    <t>SL0001150563</t>
  </si>
  <si>
    <t>SL0001150892</t>
  </si>
  <si>
    <t>SL0001150893</t>
  </si>
  <si>
    <t>SL0001152494</t>
  </si>
  <si>
    <t>SL0001152718</t>
  </si>
  <si>
    <t>SL0001152754</t>
  </si>
  <si>
    <t>SL0001153379</t>
  </si>
  <si>
    <t>SL0001153847</t>
  </si>
  <si>
    <t>SL0001153896</t>
  </si>
  <si>
    <t>SL0001154398</t>
  </si>
  <si>
    <t>SL0001154786</t>
  </si>
  <si>
    <t>SL0001154926</t>
  </si>
  <si>
    <t>SL0001155311</t>
  </si>
  <si>
    <t>SL0001157736</t>
  </si>
  <si>
    <t>SL0001158016</t>
  </si>
  <si>
    <t>SL0001158571</t>
  </si>
  <si>
    <t>SL0001159662</t>
  </si>
  <si>
    <t>SL0001159909</t>
  </si>
  <si>
    <t>SL0001160514</t>
  </si>
  <si>
    <t>SL0001160690</t>
  </si>
  <si>
    <t>SL0001162145</t>
  </si>
  <si>
    <t>SL0001162233</t>
  </si>
  <si>
    <t>SL0001162382</t>
  </si>
  <si>
    <t>SL0001162384</t>
  </si>
  <si>
    <t>SL0001162556</t>
  </si>
  <si>
    <t>SL0001163349</t>
  </si>
  <si>
    <t>SL0001163823</t>
  </si>
  <si>
    <t>SL0001164523</t>
  </si>
  <si>
    <t>SL0001165216</t>
  </si>
  <si>
    <t>SL0001165565</t>
  </si>
  <si>
    <t>SL0001165670</t>
  </si>
  <si>
    <t>SL0001166493</t>
  </si>
  <si>
    <t>SL0001166670</t>
  </si>
  <si>
    <t>SL0001166786</t>
  </si>
  <si>
    <t>SL0001167240</t>
  </si>
  <si>
    <t>SL0001167837</t>
  </si>
  <si>
    <t>SL0001167862</t>
  </si>
  <si>
    <t>SL0001168517</t>
  </si>
  <si>
    <t>SL0001169464</t>
  </si>
  <si>
    <t>SL0001169526</t>
  </si>
  <si>
    <t>SL0001169549</t>
  </si>
  <si>
    <t>SL0001170693</t>
  </si>
  <si>
    <t>SL0001170793</t>
  </si>
  <si>
    <t>SL0001171163</t>
  </si>
  <si>
    <t>SL0001172325</t>
  </si>
  <si>
    <t>SL0001173298</t>
  </si>
  <si>
    <t>SL0001173445</t>
  </si>
  <si>
    <t>SL0001173492</t>
  </si>
  <si>
    <t>SL0001173817</t>
  </si>
  <si>
    <t>SL0001173868</t>
  </si>
  <si>
    <t>SL0001173921</t>
  </si>
  <si>
    <t>SL0001173983</t>
  </si>
  <si>
    <t>SL0001175284</t>
  </si>
  <si>
    <t>SL0001175769</t>
  </si>
  <si>
    <t>SL0001177033</t>
  </si>
  <si>
    <t>SL0001177105</t>
  </si>
  <si>
    <t>SL0001177166</t>
  </si>
  <si>
    <t>SL0001177172</t>
  </si>
  <si>
    <t>SL0001178193</t>
  </si>
  <si>
    <t>SL0001178235</t>
  </si>
  <si>
    <t>SL0001179434</t>
  </si>
  <si>
    <t>SL0001180509</t>
  </si>
  <si>
    <t>SL0001181812</t>
  </si>
  <si>
    <t>SL0001181862</t>
  </si>
  <si>
    <t>SL0001183201</t>
  </si>
  <si>
    <t>SL0001183351</t>
  </si>
  <si>
    <t>SL0001184590</t>
  </si>
  <si>
    <t>SL0001185684</t>
  </si>
  <si>
    <t>SL0001185848</t>
  </si>
  <si>
    <t>SL0001186238</t>
  </si>
  <si>
    <t>SL0001186241</t>
  </si>
  <si>
    <t>SL0001187065</t>
  </si>
  <si>
    <t>SL0001188181</t>
  </si>
  <si>
    <t>SL0001189721</t>
  </si>
  <si>
    <t>SL0001190209</t>
  </si>
  <si>
    <t>SL0001191949</t>
  </si>
  <si>
    <t>SL0001191992</t>
  </si>
  <si>
    <t>SL0001192677</t>
  </si>
  <si>
    <t>SL0001192693</t>
  </si>
  <si>
    <t>SL0001192943</t>
  </si>
  <si>
    <t>SL0001193055</t>
  </si>
  <si>
    <t>SL0001193843</t>
  </si>
  <si>
    <t>SL0001195238</t>
  </si>
  <si>
    <t>SL0001197106</t>
  </si>
  <si>
    <t>SL0001197143</t>
  </si>
  <si>
    <t>SL0001197178</t>
  </si>
  <si>
    <t>SL0001197877</t>
  </si>
  <si>
    <t>SL0001197902</t>
  </si>
  <si>
    <t>SL0001198428</t>
  </si>
  <si>
    <t>SL0001198431</t>
  </si>
  <si>
    <t>SL0001199195</t>
  </si>
  <si>
    <t>SL0001200328</t>
  </si>
  <si>
    <t>SL0001200388</t>
  </si>
  <si>
    <t>SL0001200904</t>
  </si>
  <si>
    <t>SL0001201578</t>
  </si>
  <si>
    <t>SL0001201658</t>
  </si>
  <si>
    <t>SL0001201715</t>
  </si>
  <si>
    <t>SL0001201894</t>
  </si>
  <si>
    <t>SL0001203141</t>
  </si>
  <si>
    <t>SL0001203501</t>
  </si>
  <si>
    <t>SL0001205053</t>
  </si>
  <si>
    <t>SL0001205708</t>
  </si>
  <si>
    <t>SL0001206553</t>
  </si>
  <si>
    <t>SL0001206622</t>
  </si>
  <si>
    <t>SL0001206944</t>
  </si>
  <si>
    <t>SL0001207033</t>
  </si>
  <si>
    <t>SL0001207155</t>
  </si>
  <si>
    <t>SL0001207190</t>
  </si>
  <si>
    <t>SL0001207203</t>
  </si>
  <si>
    <t>SL0001207520</t>
  </si>
  <si>
    <t>SL0001208046</t>
  </si>
  <si>
    <t>SL0001208376</t>
  </si>
  <si>
    <t>SL0001208491</t>
  </si>
  <si>
    <t>SL0001208638</t>
  </si>
  <si>
    <t>SL0001209015</t>
  </si>
  <si>
    <t>SL0001209625</t>
  </si>
  <si>
    <t>SL0001210076</t>
  </si>
  <si>
    <t>SL0001211228</t>
  </si>
  <si>
    <t>SL0001213913</t>
  </si>
  <si>
    <t>SL0001214339</t>
  </si>
  <si>
    <t>SL0001214700</t>
  </si>
  <si>
    <t>SL0001215766</t>
  </si>
  <si>
    <t>SL0001215793</t>
  </si>
  <si>
    <t>SL0001215932</t>
  </si>
  <si>
    <t>SL0001216528</t>
  </si>
  <si>
    <t>SL0001218243</t>
  </si>
  <si>
    <t>SL0001219140</t>
  </si>
  <si>
    <t>SL0001219790</t>
  </si>
  <si>
    <t>SL0001220917</t>
  </si>
  <si>
    <t>SL0001220941</t>
  </si>
  <si>
    <t>SL0001221574</t>
  </si>
  <si>
    <t>SL0001222610</t>
  </si>
  <si>
    <t>SL0001222831</t>
  </si>
  <si>
    <t>SL0001222837</t>
  </si>
  <si>
    <t>SL0001223429</t>
  </si>
  <si>
    <t>SL0001224410</t>
  </si>
  <si>
    <t>SL0001226417</t>
  </si>
  <si>
    <t>SL0001227186</t>
  </si>
  <si>
    <t>SL0001227656</t>
  </si>
  <si>
    <t>SL0001227677</t>
  </si>
  <si>
    <t>SL0001227902</t>
  </si>
  <si>
    <t>SL0001228489</t>
  </si>
  <si>
    <t>SL0001229018</t>
  </si>
  <si>
    <t>SL0001229201</t>
  </si>
  <si>
    <t>SL0001229639</t>
  </si>
  <si>
    <t>SL0001229902</t>
  </si>
  <si>
    <t>SL0001230339</t>
  </si>
  <si>
    <t>SL0001230401</t>
  </si>
  <si>
    <t>SL0001230549</t>
  </si>
  <si>
    <t>SL0001230832</t>
  </si>
  <si>
    <t>SL0001230853</t>
  </si>
  <si>
    <t>SL0001231694</t>
  </si>
  <si>
    <t>SL0001231951</t>
  </si>
  <si>
    <t>SL0001232335</t>
  </si>
  <si>
    <t>SL0001233066</t>
  </si>
  <si>
    <t>SL0001236825</t>
  </si>
  <si>
    <t>SL0001236838</t>
  </si>
  <si>
    <t>SL0001236921</t>
  </si>
  <si>
    <t>SL0001237320</t>
  </si>
  <si>
    <t>SL0001238472</t>
  </si>
  <si>
    <t>SL0001238533</t>
  </si>
  <si>
    <t>SL0001238781</t>
  </si>
  <si>
    <t>SL0001238837</t>
  </si>
  <si>
    <t>SL0001239655</t>
  </si>
  <si>
    <t>SL0001239721</t>
  </si>
  <si>
    <t>SL0001240901</t>
  </si>
  <si>
    <t>SL0001242566</t>
  </si>
  <si>
    <t>SL0001243176</t>
  </si>
  <si>
    <t>SL0001243287</t>
  </si>
  <si>
    <t>SL0001245812</t>
  </si>
  <si>
    <t>SL0001245917</t>
  </si>
  <si>
    <t>SL0001245922</t>
  </si>
  <si>
    <t>SL0001246174</t>
  </si>
  <si>
    <t>SL0001246177</t>
  </si>
  <si>
    <t>SL0001246212</t>
  </si>
  <si>
    <t>SL0001246251</t>
  </si>
  <si>
    <t>SL0001246787</t>
  </si>
  <si>
    <t>SL0001247321</t>
  </si>
  <si>
    <t>SL0001247378</t>
  </si>
  <si>
    <t>SL0001248134</t>
  </si>
  <si>
    <t>SL0001250133</t>
  </si>
  <si>
    <t>SL0001250458</t>
  </si>
  <si>
    <t>SL0001250587</t>
  </si>
  <si>
    <t>SL0001251326</t>
  </si>
  <si>
    <t>SL0001252160</t>
  </si>
  <si>
    <t>SL0001533084</t>
  </si>
  <si>
    <t>SL0001534416</t>
  </si>
  <si>
    <t>SL0001535065</t>
  </si>
  <si>
    <t>SL0001535205</t>
  </si>
  <si>
    <t>SL0001536218</t>
  </si>
  <si>
    <t>SL0001537827</t>
  </si>
  <si>
    <t>SL0001538341</t>
  </si>
  <si>
    <t>SL0001538808</t>
  </si>
  <si>
    <t>SL0001539489</t>
  </si>
  <si>
    <t>SL0001540279</t>
  </si>
  <si>
    <t>SL0001541500</t>
  </si>
  <si>
    <t>SL0001542358</t>
  </si>
  <si>
    <t>SL0001543040</t>
  </si>
  <si>
    <t>SL0001545491</t>
  </si>
  <si>
    <t>SL0001545558</t>
  </si>
  <si>
    <t>SL0001545671</t>
  </si>
  <si>
    <t>SL0001545754</t>
  </si>
  <si>
    <t>SL0001545823</t>
  </si>
  <si>
    <t>SL0001547020</t>
  </si>
  <si>
    <t>SL0001548691</t>
  </si>
  <si>
    <t>SL0001549266</t>
  </si>
  <si>
    <t>SL0001549525</t>
  </si>
  <si>
    <t>SL0001549530</t>
  </si>
  <si>
    <t>SL0001550436</t>
  </si>
  <si>
    <t>SL0001551610</t>
  </si>
  <si>
    <t>SL0001551702</t>
  </si>
  <si>
    <t>SL0001551878</t>
  </si>
  <si>
    <t>SL0001554139</t>
  </si>
  <si>
    <t>SL0001554147</t>
  </si>
  <si>
    <t>SL0001554315</t>
  </si>
  <si>
    <t>SL0001554812</t>
  </si>
  <si>
    <t>SL0001555609</t>
  </si>
  <si>
    <t>SL0001555998</t>
  </si>
  <si>
    <t>SL0001556040</t>
  </si>
  <si>
    <t>SL0001556666</t>
  </si>
  <si>
    <t>SL0001556704</t>
  </si>
  <si>
    <t>SL0001556723</t>
  </si>
  <si>
    <t>SL0001556821</t>
  </si>
  <si>
    <t>SL0001557988</t>
  </si>
  <si>
    <t>SL0001558084</t>
  </si>
  <si>
    <t>SL0001558531</t>
  </si>
  <si>
    <t>SL0001559820</t>
  </si>
  <si>
    <t>SL0001560748</t>
  </si>
  <si>
    <t>SL0001560751</t>
  </si>
  <si>
    <t>SL0001561400</t>
  </si>
  <si>
    <t>SL0001561678</t>
  </si>
  <si>
    <t>SL0001561982</t>
  </si>
  <si>
    <t>SL0001562753</t>
  </si>
  <si>
    <t>SL0001563721</t>
  </si>
  <si>
    <t>SL0001564523</t>
  </si>
  <si>
    <t>SL0001564794</t>
  </si>
  <si>
    <t>SL0001565075</t>
  </si>
  <si>
    <t>SL0001566088</t>
  </si>
  <si>
    <t>SL0001566273</t>
  </si>
  <si>
    <t>SL0001566424</t>
  </si>
  <si>
    <t>SL0001570009</t>
  </si>
  <si>
    <t>SL0001570026</t>
  </si>
  <si>
    <t>SL0001571068</t>
  </si>
  <si>
    <t>SL0001571100</t>
  </si>
  <si>
    <t>SL0001571201</t>
  </si>
  <si>
    <t>SL0001571431</t>
  </si>
  <si>
    <t>SL0001572128</t>
  </si>
  <si>
    <t>SL0001573377</t>
  </si>
  <si>
    <t>SL0001573741</t>
  </si>
  <si>
    <t>SL0001574287</t>
  </si>
  <si>
    <t>SL0001574890</t>
  </si>
  <si>
    <t>SL0001574903</t>
  </si>
  <si>
    <t>SL0001575585</t>
  </si>
  <si>
    <t>SL0001575635</t>
  </si>
  <si>
    <t>SL0001576084</t>
  </si>
  <si>
    <t>SL0001576384</t>
  </si>
  <si>
    <t>SL0001576520</t>
  </si>
  <si>
    <t>SL0001576755</t>
  </si>
  <si>
    <t>SL0001577115</t>
  </si>
  <si>
    <t>SL0001577288</t>
  </si>
  <si>
    <t>SL0001578633</t>
  </si>
  <si>
    <t>SL0001579089</t>
  </si>
  <si>
    <t>SL0001579091</t>
  </si>
  <si>
    <t>SL0004001039</t>
  </si>
  <si>
    <t>SL0004001079</t>
  </si>
  <si>
    <t>SL0004001090</t>
  </si>
  <si>
    <t>SL0004001091</t>
  </si>
  <si>
    <t>SL0004001480</t>
  </si>
  <si>
    <t>SL0004001553</t>
  </si>
  <si>
    <t>SL0004001705</t>
  </si>
  <si>
    <t>SL0004001744</t>
  </si>
  <si>
    <t>SL0004001882</t>
  </si>
  <si>
    <t>SL0004002711</t>
  </si>
  <si>
    <t>SL0004002731</t>
  </si>
  <si>
    <t>SL0004003036</t>
  </si>
  <si>
    <t>SL0004003215</t>
  </si>
  <si>
    <t>SL0004003219</t>
  </si>
  <si>
    <t>SL0004003998</t>
  </si>
  <si>
    <t>SL0004004004</t>
  </si>
  <si>
    <t>SL0004004127</t>
  </si>
  <si>
    <t>SL0004004652</t>
  </si>
  <si>
    <t>SL0004004862</t>
  </si>
  <si>
    <t>SL0004004884</t>
  </si>
  <si>
    <t>SL0004005428</t>
  </si>
  <si>
    <t>SL0004005570</t>
  </si>
  <si>
    <t>SL0004005815</t>
  </si>
  <si>
    <t>SL0004005999</t>
  </si>
  <si>
    <t>SL0004006004</t>
  </si>
  <si>
    <t>SL0004006202</t>
  </si>
  <si>
    <t>SL0004006784</t>
  </si>
  <si>
    <t>SL0004006929</t>
  </si>
  <si>
    <t>SL0004008800</t>
  </si>
  <si>
    <t>SL0004009007</t>
  </si>
  <si>
    <t>SL0004009282</t>
  </si>
  <si>
    <t>SL0004009380</t>
  </si>
  <si>
    <t>SL0004009543</t>
  </si>
  <si>
    <t>SL0004009759</t>
  </si>
  <si>
    <t>SL0004010693</t>
  </si>
  <si>
    <t>SL0004010707</t>
  </si>
  <si>
    <t>SL0004011079</t>
  </si>
  <si>
    <t>SL0004011423</t>
  </si>
  <si>
    <t>SL0004011814</t>
  </si>
  <si>
    <t>SL0004011894</t>
  </si>
  <si>
    <t>SL0004012481</t>
  </si>
  <si>
    <t>SL0004012536</t>
  </si>
  <si>
    <t>SL0004012653</t>
  </si>
  <si>
    <t>SL0004012717</t>
  </si>
  <si>
    <t>SL0004012834</t>
  </si>
  <si>
    <t>SL0004013075</t>
  </si>
  <si>
    <t>SL0004013828</t>
  </si>
  <si>
    <t>SL0004013830</t>
  </si>
  <si>
    <t>SL0004014380</t>
  </si>
  <si>
    <t>SL0004014532</t>
  </si>
  <si>
    <t>SL0004014630</t>
  </si>
  <si>
    <t>SL0004014740</t>
  </si>
  <si>
    <t>SL0004015302</t>
  </si>
  <si>
    <t>SL0004015303</t>
  </si>
  <si>
    <t>SL0004015360</t>
  </si>
  <si>
    <t>SL0004015491</t>
  </si>
  <si>
    <t>SL0004016898</t>
  </si>
  <si>
    <t>SL0004017504</t>
  </si>
  <si>
    <t>SL0004017651</t>
  </si>
  <si>
    <t>SL0004017776</t>
  </si>
  <si>
    <t>SL0004018123</t>
  </si>
  <si>
    <t>SL0004018574</t>
  </si>
  <si>
    <t>SL0004018807</t>
  </si>
  <si>
    <t>SL0004018879</t>
  </si>
  <si>
    <t>SL0004018919</t>
  </si>
  <si>
    <t>SL0004019445</t>
  </si>
  <si>
    <t>SL0004019766</t>
  </si>
  <si>
    <t>SL0004020599</t>
  </si>
  <si>
    <t>SL0004020608</t>
  </si>
  <si>
    <t>SL0004020670</t>
  </si>
  <si>
    <t>SL0004020886</t>
  </si>
  <si>
    <t>SL0004020887</t>
  </si>
  <si>
    <t>SL0004021403</t>
  </si>
  <si>
    <t>SL0004021646</t>
  </si>
  <si>
    <t>SL0004021648</t>
  </si>
  <si>
    <t>SL0004021737</t>
  </si>
  <si>
    <t>SL0004021740</t>
  </si>
  <si>
    <t>SL0004021792</t>
  </si>
  <si>
    <t>SL0004021956</t>
  </si>
  <si>
    <t>SL0004022363</t>
  </si>
  <si>
    <t>SL0004022671</t>
  </si>
  <si>
    <t>SL0004022837</t>
  </si>
  <si>
    <t>SL0004023211</t>
  </si>
  <si>
    <t>SL0004023225</t>
  </si>
  <si>
    <t>SL0004023739</t>
  </si>
  <si>
    <t>SL0004023751</t>
  </si>
  <si>
    <t>SL0004023915</t>
  </si>
  <si>
    <t>SL0004025111</t>
  </si>
  <si>
    <t>SL0004025118</t>
  </si>
  <si>
    <t>SL0004026567</t>
  </si>
  <si>
    <t>SL0004027208</t>
  </si>
  <si>
    <t>SL0004028730</t>
  </si>
  <si>
    <t>SL0004028965</t>
  </si>
  <si>
    <t>SL0004029270</t>
  </si>
  <si>
    <t>SL0004029674</t>
  </si>
  <si>
    <t>SL0004029963</t>
  </si>
  <si>
    <t>SL0004029967</t>
  </si>
  <si>
    <t>SL0004030491</t>
  </si>
  <si>
    <t>SL0004030681</t>
  </si>
  <si>
    <t>SL0004030922</t>
  </si>
  <si>
    <t>SL0004031039</t>
  </si>
  <si>
    <t>SL0004031469</t>
  </si>
  <si>
    <t>SL0004031593</t>
  </si>
  <si>
    <t>SL0004031681</t>
  </si>
  <si>
    <t>SL0004032352</t>
  </si>
  <si>
    <t>SL0004032439</t>
  </si>
  <si>
    <t>SL0004032529</t>
  </si>
  <si>
    <t>SL0004032631</t>
  </si>
  <si>
    <t>SL0004033216</t>
  </si>
  <si>
    <t>SL0004033482</t>
  </si>
  <si>
    <t>SL0004033562</t>
  </si>
  <si>
    <t>SL0004033883</t>
  </si>
  <si>
    <t>SL0004033892</t>
  </si>
  <si>
    <t>SL0004034223</t>
  </si>
  <si>
    <t>SL0004034256</t>
  </si>
  <si>
    <t>SL0004035337</t>
  </si>
  <si>
    <t>SL0004035537</t>
  </si>
  <si>
    <t>SL0004035893</t>
  </si>
  <si>
    <t>SL0004036031</t>
  </si>
  <si>
    <t>SL0004036158</t>
  </si>
  <si>
    <t>SL0004036657</t>
  </si>
  <si>
    <t>SL0004037039</t>
  </si>
  <si>
    <t>SL0004037164</t>
  </si>
  <si>
    <t>SL0004037505</t>
  </si>
  <si>
    <t>SL0004037676</t>
  </si>
  <si>
    <t>SL0004038395</t>
  </si>
  <si>
    <t>SL0004038495</t>
  </si>
  <si>
    <t>SL0004038629</t>
  </si>
  <si>
    <t>SL0004038766</t>
  </si>
  <si>
    <t>SL0004039051</t>
  </si>
  <si>
    <t>SL0004039204</t>
  </si>
  <si>
    <t>SL0004040619</t>
  </si>
  <si>
    <t>SL0004041119</t>
  </si>
  <si>
    <t>SL0004042454</t>
  </si>
  <si>
    <t>SL0004042506</t>
  </si>
  <si>
    <t>SL0004042560</t>
  </si>
  <si>
    <t>SL0004042724</t>
  </si>
  <si>
    <t>SL0004042791</t>
  </si>
  <si>
    <t>SL0004042794</t>
  </si>
  <si>
    <t>SL0004042824</t>
  </si>
  <si>
    <t>SL0004043274</t>
  </si>
  <si>
    <t>SL0004043319</t>
  </si>
  <si>
    <t>SL0004043753</t>
  </si>
  <si>
    <t>SL0004044195</t>
  </si>
  <si>
    <t>SL0004044852</t>
  </si>
  <si>
    <t>SL0004045747</t>
  </si>
  <si>
    <t>SL0004045791</t>
  </si>
  <si>
    <t>SL0004048411</t>
  </si>
  <si>
    <t>SL0004048796</t>
  </si>
  <si>
    <t>SL0004048797</t>
  </si>
  <si>
    <t>SL0004048844</t>
  </si>
  <si>
    <t>SL0004049675</t>
  </si>
  <si>
    <t>SL0004049801</t>
  </si>
  <si>
    <t>SL0004049986</t>
  </si>
  <si>
    <t>SL0004050765</t>
  </si>
  <si>
    <t>SL0004050836</t>
  </si>
  <si>
    <t>SL0004051095</t>
  </si>
  <si>
    <t>SL0004051163</t>
  </si>
  <si>
    <t>SL0004051620</t>
  </si>
  <si>
    <t>SL0004051759</t>
  </si>
  <si>
    <t>SL0004052004</t>
  </si>
  <si>
    <t>SL0004052257</t>
  </si>
  <si>
    <t>SL0004052960</t>
  </si>
  <si>
    <t>SL0004053027</t>
  </si>
  <si>
    <t>SL0004053822</t>
  </si>
  <si>
    <t>SL0004053868</t>
  </si>
  <si>
    <t>SL0004054031</t>
  </si>
  <si>
    <t>SL0004054220</t>
  </si>
  <si>
    <t>SL0004054818</t>
  </si>
  <si>
    <t>SL0004054866</t>
  </si>
  <si>
    <t>SL0004055235</t>
  </si>
  <si>
    <t>SL0004055376</t>
  </si>
  <si>
    <t>SL0004055655</t>
  </si>
  <si>
    <t>SL0004056605</t>
  </si>
  <si>
    <t>SL0004056689</t>
  </si>
  <si>
    <t>SL0004057033</t>
  </si>
  <si>
    <t>SL0004057417</t>
  </si>
  <si>
    <t>SL0004058025</t>
  </si>
  <si>
    <t>SL0004058222</t>
  </si>
  <si>
    <t>SL0004058694</t>
  </si>
  <si>
    <t>SL0004058737</t>
  </si>
  <si>
    <t>SL0004059051</t>
  </si>
  <si>
    <t>SL0004059666</t>
  </si>
  <si>
    <t>SL0004061260</t>
  </si>
  <si>
    <t>SL0004062717</t>
  </si>
  <si>
    <t>SL0004062904</t>
  </si>
  <si>
    <t>SL0004063015</t>
  </si>
  <si>
    <t>SL0004063366</t>
  </si>
  <si>
    <t>SL0004063648</t>
  </si>
  <si>
    <t>SL0004063893</t>
  </si>
  <si>
    <t>SL0004064145</t>
  </si>
  <si>
    <t>SL0004064196</t>
  </si>
  <si>
    <t>SL0004064217</t>
  </si>
  <si>
    <t>SL0004064401</t>
  </si>
  <si>
    <t>SL0004064435</t>
  </si>
  <si>
    <t>SL0004064854</t>
  </si>
  <si>
    <t>SL0004064975</t>
  </si>
  <si>
    <t>SL0004065003</t>
  </si>
  <si>
    <t>SL0004065211</t>
  </si>
  <si>
    <t>SL0004065501</t>
  </si>
  <si>
    <t>SL0004065652</t>
  </si>
  <si>
    <t>SL0004066331</t>
  </si>
  <si>
    <t>SL0004067026</t>
  </si>
  <si>
    <t>SL0004067048</t>
  </si>
  <si>
    <t>SL0004067291</t>
  </si>
  <si>
    <t>SL0004067742</t>
  </si>
  <si>
    <t>SL0004067921</t>
  </si>
  <si>
    <t>SL0004068436</t>
  </si>
  <si>
    <t>SL0004068607</t>
  </si>
  <si>
    <t>SL0004068746</t>
  </si>
  <si>
    <t>SL0004069330</t>
  </si>
  <si>
    <t>SL0004069806</t>
  </si>
  <si>
    <t>SL0004070769</t>
  </si>
  <si>
    <t>SL0004071067</t>
  </si>
  <si>
    <t>SL0004071146</t>
  </si>
  <si>
    <t>SL0004072096</t>
  </si>
  <si>
    <t>SL0004072219</t>
  </si>
  <si>
    <t>SL0004072277</t>
  </si>
  <si>
    <t>SL0004072442</t>
  </si>
  <si>
    <t>SL0004073115</t>
  </si>
  <si>
    <t>SL0004073162</t>
  </si>
  <si>
    <t>SL0004073306</t>
  </si>
  <si>
    <t>SL0004073348</t>
  </si>
  <si>
    <t>SL0004073418</t>
  </si>
  <si>
    <t>SL0004073513</t>
  </si>
  <si>
    <t>SL0004073783</t>
  </si>
  <si>
    <t>SL0004073867</t>
  </si>
  <si>
    <t>SL0004074107</t>
  </si>
  <si>
    <t>SL0004074936</t>
  </si>
  <si>
    <t>SL0004075056</t>
  </si>
  <si>
    <t>SL0004075413</t>
  </si>
  <si>
    <t>SL0004075528</t>
  </si>
  <si>
    <t>SL0004076132</t>
  </si>
  <si>
    <t>SL0004076383</t>
  </si>
  <si>
    <t>SL0004076388</t>
  </si>
  <si>
    <t>SL0004076587</t>
  </si>
  <si>
    <t>SL0004076622</t>
  </si>
  <si>
    <t>SL0004077212</t>
  </si>
  <si>
    <t>SL0004077302</t>
  </si>
  <si>
    <t>SL0004077337</t>
  </si>
  <si>
    <t>SL0004077599</t>
  </si>
  <si>
    <t>SL0004077627</t>
  </si>
  <si>
    <t>SL0004077634</t>
  </si>
  <si>
    <t>SL0004078179</t>
  </si>
  <si>
    <t>SL0004078632</t>
  </si>
  <si>
    <t>SL0004078899</t>
  </si>
  <si>
    <t>SL0004079119</t>
  </si>
  <si>
    <t>SL0004080005</t>
  </si>
  <si>
    <t>SL0004080167</t>
  </si>
  <si>
    <t>SL0004081052</t>
  </si>
  <si>
    <t>SL0004081096</t>
  </si>
  <si>
    <t>SL0004081151</t>
  </si>
  <si>
    <t>SL0004081372</t>
  </si>
  <si>
    <t>SL0004081615</t>
  </si>
  <si>
    <t>SL0004081771</t>
  </si>
  <si>
    <t>SL0004081994</t>
  </si>
  <si>
    <t>SL0004082026</t>
  </si>
  <si>
    <t>SL0004082231</t>
  </si>
  <si>
    <t>SL0004082744</t>
  </si>
  <si>
    <t>SL0004083803</t>
  </si>
  <si>
    <t>SL0004083971</t>
  </si>
  <si>
    <t>SL0004085142</t>
  </si>
  <si>
    <t>SL0004085165</t>
  </si>
  <si>
    <t>SL0004085311</t>
  </si>
  <si>
    <t>SL0004085520</t>
  </si>
  <si>
    <t>SL0004085848</t>
  </si>
  <si>
    <t>SL0004086168</t>
  </si>
  <si>
    <t>SL0004086415</t>
  </si>
  <si>
    <t>SL0004086771</t>
  </si>
  <si>
    <t>SL0004087027</t>
  </si>
  <si>
    <t>SL0004087562</t>
  </si>
  <si>
    <t>SL0004087579</t>
  </si>
  <si>
    <t>SL0004088244</t>
  </si>
  <si>
    <t>SL0004088320</t>
  </si>
  <si>
    <t>SL0004088397</t>
  </si>
  <si>
    <t>SL0004088468</t>
  </si>
  <si>
    <t>SL0004088830</t>
  </si>
  <si>
    <t>SL0004089223</t>
  </si>
  <si>
    <t>SL0004089422</t>
  </si>
  <si>
    <t>SL0004089521</t>
  </si>
  <si>
    <t>SL0004089660</t>
  </si>
  <si>
    <t>SL0004090060</t>
  </si>
  <si>
    <t>SL0004090307</t>
  </si>
  <si>
    <t>SL0004090359</t>
  </si>
  <si>
    <t>SL0004090965</t>
  </si>
  <si>
    <t>SL0004090978</t>
  </si>
  <si>
    <t>SL0004091463</t>
  </si>
  <si>
    <t>SL0004091847</t>
  </si>
  <si>
    <t>SL0004091912</t>
  </si>
  <si>
    <t>SL0004092225</t>
  </si>
  <si>
    <t>SL0004092742</t>
  </si>
  <si>
    <t>SL0004092834</t>
  </si>
  <si>
    <t>SL0004092888</t>
  </si>
  <si>
    <t>SL0004092920</t>
  </si>
  <si>
    <t>SL0004092949</t>
  </si>
  <si>
    <t>SL0004092993</t>
  </si>
  <si>
    <t>SL0004093160</t>
  </si>
  <si>
    <t>SL0004093676</t>
  </si>
  <si>
    <t>SL0004093760</t>
  </si>
  <si>
    <t>SL0004093808</t>
  </si>
  <si>
    <t>SL0004094171</t>
  </si>
  <si>
    <t>SL0004094190</t>
  </si>
  <si>
    <t>SL0004094193</t>
  </si>
  <si>
    <t>SL0004094366</t>
  </si>
  <si>
    <t>SL0004094400</t>
  </si>
  <si>
    <t>SL0004094481</t>
  </si>
  <si>
    <t>SL0004094990</t>
  </si>
  <si>
    <t>SL0004095061</t>
  </si>
  <si>
    <t>SL0004096134</t>
  </si>
  <si>
    <t>SL0004096253</t>
  </si>
  <si>
    <t>SL0004096953</t>
  </si>
  <si>
    <t>SL0004097040</t>
  </si>
  <si>
    <t>SL0004097088</t>
  </si>
  <si>
    <t>SL0004097711</t>
  </si>
  <si>
    <t>SL0004100097</t>
  </si>
  <si>
    <t>SL0004100259</t>
  </si>
  <si>
    <t>SL0004100280</t>
  </si>
  <si>
    <t>SL0004101054</t>
  </si>
  <si>
    <t>SL0004101076</t>
  </si>
  <si>
    <t>SL0004101248</t>
  </si>
  <si>
    <t>SL0004101296</t>
  </si>
  <si>
    <t>SL0004101337</t>
  </si>
  <si>
    <t>SL0004101372</t>
  </si>
  <si>
    <t>SL0004101471</t>
  </si>
  <si>
    <t>SL0004102614</t>
  </si>
  <si>
    <t>SL0004102663</t>
  </si>
  <si>
    <t>SL0004102731</t>
  </si>
  <si>
    <t>SL0004102819</t>
  </si>
  <si>
    <t>SL0004103039</t>
  </si>
  <si>
    <t>SL0004103707</t>
  </si>
  <si>
    <t>SL0004103709</t>
  </si>
  <si>
    <t>SL0004104169</t>
  </si>
  <si>
    <t>SL0004104226</t>
  </si>
  <si>
    <t>SL0004104446</t>
  </si>
  <si>
    <t>SL0004105172</t>
  </si>
  <si>
    <t>SL0004105358</t>
  </si>
  <si>
    <t>SL0004105782</t>
  </si>
  <si>
    <t>SL0004106435</t>
  </si>
  <si>
    <t>SL0004106593</t>
  </si>
  <si>
    <t>SL0004106644</t>
  </si>
  <si>
    <t>SL0004107219</t>
  </si>
  <si>
    <t>SL0004107445</t>
  </si>
  <si>
    <t>SL0004107675</t>
  </si>
  <si>
    <t>SL0004107910</t>
  </si>
  <si>
    <t>SL0004107924</t>
  </si>
  <si>
    <t>SL0004107940</t>
  </si>
  <si>
    <t>SL0004108024</t>
  </si>
  <si>
    <t>SL0004108140</t>
  </si>
  <si>
    <t>SL0004108169</t>
  </si>
  <si>
    <t>SL0004108272</t>
  </si>
  <si>
    <t>SL0004108590</t>
  </si>
  <si>
    <t>SL0004108673</t>
  </si>
  <si>
    <t>SL0004108756</t>
  </si>
  <si>
    <t>SL0004109037</t>
  </si>
  <si>
    <t>SL0004109416</t>
  </si>
  <si>
    <t>SL0004110138</t>
  </si>
  <si>
    <t>SL0004110344</t>
  </si>
  <si>
    <t>SL0004110401</t>
  </si>
  <si>
    <t>SL0004110498</t>
  </si>
  <si>
    <t>SL0004110699</t>
  </si>
  <si>
    <t>SL0004110700</t>
  </si>
  <si>
    <t>SL0004111300</t>
  </si>
  <si>
    <t>SL0004111313</t>
  </si>
  <si>
    <t>SL0004111333</t>
  </si>
  <si>
    <t>SL0004111430</t>
  </si>
  <si>
    <t>SL0004111516</t>
  </si>
  <si>
    <t>SL0004111672</t>
  </si>
  <si>
    <t>SL0004111869</t>
  </si>
  <si>
    <t>SL0004111946</t>
  </si>
  <si>
    <t>SL0004112063</t>
  </si>
  <si>
    <t>SL0004112069</t>
  </si>
  <si>
    <t>SL0004112087</t>
  </si>
  <si>
    <t>SL0004112760</t>
  </si>
  <si>
    <t>SL0004112882</t>
  </si>
  <si>
    <t>SL0004112889</t>
  </si>
  <si>
    <t>SL0004113437</t>
  </si>
  <si>
    <t>SL0004113461</t>
  </si>
  <si>
    <t>SL0004113824</t>
  </si>
  <si>
    <t>SL0004114136</t>
  </si>
  <si>
    <t>SL0004115766</t>
  </si>
  <si>
    <t>SL0004115841</t>
  </si>
  <si>
    <t>SL0004115842</t>
  </si>
  <si>
    <t>SL0004116016</t>
  </si>
  <si>
    <t>SL0004116220</t>
  </si>
  <si>
    <t>SL0004116316</t>
  </si>
  <si>
    <t>SL0004116429</t>
  </si>
  <si>
    <t>SL0004116460</t>
  </si>
  <si>
    <t>SL0004116624</t>
  </si>
  <si>
    <t>SL0004116746</t>
  </si>
  <si>
    <t>SL0004116912</t>
  </si>
  <si>
    <t>SL0004116942</t>
  </si>
  <si>
    <t>SL0004117126</t>
  </si>
  <si>
    <t>SL0004117801</t>
  </si>
  <si>
    <t>SL0004117884</t>
  </si>
  <si>
    <t>SL0004117923</t>
  </si>
  <si>
    <t>SL0004117983</t>
  </si>
  <si>
    <t>SL0004118115</t>
  </si>
  <si>
    <t>SL0004118407</t>
  </si>
  <si>
    <t>SL0004119033</t>
  </si>
  <si>
    <t>SL0004119236</t>
  </si>
  <si>
    <t>SL0004119317</t>
  </si>
  <si>
    <t>SL0004119331</t>
  </si>
  <si>
    <t>SL0004119547</t>
  </si>
  <si>
    <t>SL0004119793</t>
  </si>
  <si>
    <t>SL0004119928</t>
  </si>
  <si>
    <t>SL0004120353</t>
  </si>
  <si>
    <t>SL0004120359</t>
  </si>
  <si>
    <t>SL0004120543</t>
  </si>
  <si>
    <t>SL0004120757</t>
  </si>
  <si>
    <t>SL0004120812</t>
  </si>
  <si>
    <t>SL0004120995</t>
  </si>
  <si>
    <t>SL0004121006</t>
  </si>
  <si>
    <t>SL0004121148</t>
  </si>
  <si>
    <t>SL0004121261</t>
  </si>
  <si>
    <t>SL0004121286</t>
  </si>
  <si>
    <t>SL0004121572</t>
  </si>
  <si>
    <t>SL0004122329</t>
  </si>
  <si>
    <t>SL0004122334</t>
  </si>
  <si>
    <t>SL0004122652</t>
  </si>
  <si>
    <t>SL0004123181</t>
  </si>
  <si>
    <t>SL0004123183</t>
  </si>
  <si>
    <t>SL0004123422</t>
  </si>
  <si>
    <t>SL0004123455</t>
  </si>
  <si>
    <t>SL0004123527</t>
  </si>
  <si>
    <t>SL0004123599</t>
  </si>
  <si>
    <t>SL0004123626</t>
  </si>
  <si>
    <t>SL0004123642</t>
  </si>
  <si>
    <t>SL0004124578</t>
  </si>
  <si>
    <t>SL0004125021</t>
  </si>
  <si>
    <t>SL0004125025</t>
  </si>
  <si>
    <t>SL0004125058</t>
  </si>
  <si>
    <t>SL0004125567</t>
  </si>
  <si>
    <t>SL0004125868</t>
  </si>
  <si>
    <t>SL0004126314</t>
  </si>
  <si>
    <t>SL0004126550</t>
  </si>
  <si>
    <t>SL0004126838</t>
  </si>
  <si>
    <t>SL0004126916</t>
  </si>
  <si>
    <t>SL0004126923</t>
  </si>
  <si>
    <t>SL0004127330</t>
  </si>
  <si>
    <t>SL0004127335</t>
  </si>
  <si>
    <t>SL0004127377</t>
  </si>
  <si>
    <t>SL0004127468</t>
  </si>
  <si>
    <t>SL0004127872</t>
  </si>
  <si>
    <t>SL0004128115</t>
  </si>
  <si>
    <t>SL0004128205</t>
  </si>
  <si>
    <t>SL0004128272</t>
  </si>
  <si>
    <t>SL0004128356</t>
  </si>
  <si>
    <t>SL0004128554</t>
  </si>
  <si>
    <t>SL0004128663</t>
  </si>
  <si>
    <t>SL0004128744</t>
  </si>
  <si>
    <t>SL0004128785</t>
  </si>
  <si>
    <t>SL0004129133</t>
  </si>
  <si>
    <t>SL0004129564</t>
  </si>
  <si>
    <t>SL0004129614</t>
  </si>
  <si>
    <t>SL0004129690</t>
  </si>
  <si>
    <t>SL0004129704</t>
  </si>
  <si>
    <t>SL0004130558</t>
  </si>
  <si>
    <t>SL0004131174</t>
  </si>
  <si>
    <t>SL0004131458</t>
  </si>
  <si>
    <t>SL0004131789</t>
  </si>
  <si>
    <t>SL0004132656</t>
  </si>
  <si>
    <t>SL0004132719</t>
  </si>
  <si>
    <t>SL0004132800</t>
  </si>
  <si>
    <t>SL0004132818</t>
  </si>
  <si>
    <t>SL0004133189</t>
  </si>
  <si>
    <t>SL0004133772</t>
  </si>
  <si>
    <t>SL0004134492</t>
  </si>
  <si>
    <t>SL0004134971</t>
  </si>
  <si>
    <t>SL0004135026</t>
  </si>
  <si>
    <t>SL0004135090</t>
  </si>
  <si>
    <t>SL0004135352</t>
  </si>
  <si>
    <t>SL0004135470</t>
  </si>
  <si>
    <t>SL0004135804</t>
  </si>
  <si>
    <t>SL0004136021</t>
  </si>
  <si>
    <t>SL0004136218</t>
  </si>
  <si>
    <t>SL0004136238</t>
  </si>
  <si>
    <t>SL0004136641</t>
  </si>
  <si>
    <t>SL0004136759</t>
  </si>
  <si>
    <t>SL0004136764</t>
  </si>
  <si>
    <t>SL0004136933</t>
  </si>
  <si>
    <t>SL0004137210</t>
  </si>
  <si>
    <t>SL0004137328</t>
  </si>
  <si>
    <t>SL0004137519</t>
  </si>
  <si>
    <t>SL0004137539</t>
  </si>
  <si>
    <t>SL0004137562</t>
  </si>
  <si>
    <t>SL0004138060</t>
  </si>
  <si>
    <t>SL0004138295</t>
  </si>
  <si>
    <t>SL0004138352</t>
  </si>
  <si>
    <t>SL0004138443</t>
  </si>
  <si>
    <t>SL0004138504</t>
  </si>
  <si>
    <t>SL0004138822</t>
  </si>
  <si>
    <t>SL0004138834</t>
  </si>
  <si>
    <t>SL0004139127</t>
  </si>
  <si>
    <t>SL0004139493</t>
  </si>
  <si>
    <t>SL0004139911</t>
  </si>
  <si>
    <t>SL0004140426</t>
  </si>
  <si>
    <t>SL0004140448</t>
  </si>
  <si>
    <t>SL0004140899</t>
  </si>
  <si>
    <t>SL0004140911</t>
  </si>
  <si>
    <t>SL0004141152</t>
  </si>
  <si>
    <t>SL0004141733</t>
  </si>
  <si>
    <t>SL0004141841</t>
  </si>
  <si>
    <t>SL0004142115</t>
  </si>
  <si>
    <t>SL0004142458</t>
  </si>
  <si>
    <t>SL0004142593</t>
  </si>
  <si>
    <t>SL0004142624</t>
  </si>
  <si>
    <t>SL0004142653</t>
  </si>
  <si>
    <t>SL0004142675</t>
  </si>
  <si>
    <t>SL0004142872</t>
  </si>
  <si>
    <t>SL0004143064</t>
  </si>
  <si>
    <t>SL0004143580</t>
  </si>
  <si>
    <t>SL0004143612</t>
  </si>
  <si>
    <t>SL0004143639</t>
  </si>
  <si>
    <t>SL0004143687</t>
  </si>
  <si>
    <t>SL0004143795</t>
  </si>
  <si>
    <t>SL0004144089</t>
  </si>
  <si>
    <t>SL0004144093</t>
  </si>
  <si>
    <t>SL0004144433</t>
  </si>
  <si>
    <t>SL0004144582</t>
  </si>
  <si>
    <t>SL0004144813</t>
  </si>
  <si>
    <t>SL0004144902</t>
  </si>
  <si>
    <t>SL0004144976</t>
  </si>
  <si>
    <t>SL0004145678</t>
  </si>
  <si>
    <t>SL0004145688</t>
  </si>
  <si>
    <t>SL0004145904</t>
  </si>
  <si>
    <t>SL0004145958</t>
  </si>
  <si>
    <t>SL0004145991</t>
  </si>
  <si>
    <t>SL0004146035</t>
  </si>
  <si>
    <t>SL0004146218</t>
  </si>
  <si>
    <t>SL0004146390</t>
  </si>
  <si>
    <t>SL0004146621</t>
  </si>
  <si>
    <t>SL0004147005</t>
  </si>
  <si>
    <t>SL0004147535</t>
  </si>
  <si>
    <t>SL0004147688</t>
  </si>
  <si>
    <t>SL0004147723</t>
  </si>
  <si>
    <t>SL0004147944</t>
  </si>
  <si>
    <t>SL0004148239</t>
  </si>
  <si>
    <t>SL0004149197</t>
  </si>
  <si>
    <t>SL0004149199</t>
  </si>
  <si>
    <t>SL0004149455</t>
  </si>
  <si>
    <t>SL0004149493</t>
  </si>
  <si>
    <t>SL0004149634</t>
  </si>
  <si>
    <t>SL0004149996</t>
  </si>
  <si>
    <t>SL0004150247</t>
  </si>
  <si>
    <t>SL0004150381</t>
  </si>
  <si>
    <t>SL0004150647</t>
  </si>
  <si>
    <t>SL0004150753</t>
  </si>
  <si>
    <t>SL0008091479</t>
  </si>
  <si>
    <t>SL0008091916</t>
  </si>
  <si>
    <t>SL0008092071</t>
  </si>
  <si>
    <t>SL0008092455</t>
  </si>
  <si>
    <t>SL0008093258</t>
  </si>
  <si>
    <t>SL0008094350</t>
  </si>
  <si>
    <t>SL0008094359</t>
  </si>
  <si>
    <t>SL0008094431</t>
  </si>
  <si>
    <t>SL0008094447</t>
  </si>
  <si>
    <t>SL0008094788</t>
  </si>
  <si>
    <t>SL0008096053</t>
  </si>
  <si>
    <t>SL0008096714</t>
  </si>
  <si>
    <t>SL0008097071</t>
  </si>
  <si>
    <t>SL0008097511</t>
  </si>
  <si>
    <t>SL0008097892</t>
  </si>
  <si>
    <t>SL0008098007</t>
  </si>
  <si>
    <t>SL0008098147</t>
  </si>
  <si>
    <t>SL0008098602</t>
  </si>
  <si>
    <t>SL0008098677</t>
  </si>
  <si>
    <t>SL0008098680</t>
  </si>
  <si>
    <t>SL0008099283</t>
  </si>
  <si>
    <t>SL0008100028</t>
  </si>
  <si>
    <t>SL0009291063</t>
  </si>
  <si>
    <t>SL0009291927</t>
  </si>
  <si>
    <t>SL0009292619</t>
  </si>
  <si>
    <t>SL0009292638</t>
  </si>
  <si>
    <t>SL0009292759</t>
  </si>
  <si>
    <t>SL0009292769</t>
  </si>
  <si>
    <t>SL0009293724</t>
  </si>
  <si>
    <t>SL0009293894</t>
  </si>
  <si>
    <t>SL0009294475</t>
  </si>
  <si>
    <t>SL0009295979</t>
  </si>
  <si>
    <t>SL0009296912</t>
  </si>
  <si>
    <t>SL0009296956</t>
  </si>
  <si>
    <t>SL0009298186</t>
  </si>
  <si>
    <t>SL0009300161</t>
  </si>
  <si>
    <t>SL0009300183</t>
  </si>
  <si>
    <t>SL0009301071</t>
  </si>
  <si>
    <t>SL0009301183</t>
  </si>
  <si>
    <t>SL0009301763</t>
  </si>
  <si>
    <t>SL0009303085</t>
  </si>
  <si>
    <t>SL0009303296</t>
  </si>
  <si>
    <t>SL0009303403</t>
  </si>
  <si>
    <t>SL0009304859</t>
  </si>
  <si>
    <t>SL0009304868</t>
  </si>
  <si>
    <t>SL0009305009</t>
  </si>
  <si>
    <t>SL0009305614</t>
  </si>
  <si>
    <t>SL0009305987</t>
  </si>
  <si>
    <t>SL0009306682</t>
  </si>
  <si>
    <t>SL0009306864</t>
  </si>
  <si>
    <t>SL0009306971</t>
  </si>
  <si>
    <t>SL0009308330</t>
  </si>
  <si>
    <t>SL0009308919</t>
  </si>
  <si>
    <t>SL0009308971</t>
  </si>
  <si>
    <t>SL0009309197</t>
  </si>
  <si>
    <t>SL0009309321</t>
  </si>
  <si>
    <t>SL0009309421</t>
  </si>
  <si>
    <t>SL0009309569</t>
  </si>
  <si>
    <t>SL0009309616</t>
  </si>
  <si>
    <t>SL0009309693</t>
  </si>
  <si>
    <t>SL0009309732</t>
  </si>
  <si>
    <t>SL0009310084</t>
  </si>
  <si>
    <t>SL0009755840</t>
  </si>
  <si>
    <t>SL0009756188</t>
  </si>
  <si>
    <t>SL0009756311</t>
  </si>
  <si>
    <t>SL0009756529</t>
  </si>
  <si>
    <t>SL0009758254</t>
  </si>
  <si>
    <t>SL0009758582</t>
  </si>
  <si>
    <t>SL0009761145</t>
  </si>
  <si>
    <t>SL0009761794</t>
  </si>
  <si>
    <t>SL0009761804</t>
  </si>
  <si>
    <t>SL0009762062</t>
  </si>
  <si>
    <t>SL0009762239</t>
  </si>
  <si>
    <t>SL0009762901</t>
  </si>
  <si>
    <t>SL0009762904</t>
  </si>
  <si>
    <t>SL0009763322</t>
  </si>
  <si>
    <t>SL0009763340</t>
  </si>
  <si>
    <t>SL0009763419</t>
  </si>
  <si>
    <t>SL0009764312</t>
  </si>
  <si>
    <t>SL0009764344</t>
  </si>
  <si>
    <t>SL0009764410</t>
  </si>
  <si>
    <t>SL0009764634</t>
  </si>
  <si>
    <t>SL0009764791</t>
  </si>
  <si>
    <t>SL0009764890</t>
  </si>
  <si>
    <t>SL0009765457</t>
  </si>
  <si>
    <t>SL0009766137</t>
  </si>
  <si>
    <t>SL0009766365</t>
  </si>
  <si>
    <t>SL0009767630</t>
  </si>
  <si>
    <t>SL0009767790</t>
  </si>
  <si>
    <t>SL0009767878</t>
  </si>
  <si>
    <t>SL0009771215</t>
  </si>
  <si>
    <t>SL0009771491</t>
  </si>
  <si>
    <t>SL0009771781</t>
  </si>
  <si>
    <t>SL0009771807</t>
  </si>
  <si>
    <t>SL0009772322</t>
  </si>
  <si>
    <t>SL0009772505</t>
  </si>
  <si>
    <t>SL0009772569</t>
  </si>
  <si>
    <t>SL0009772681</t>
  </si>
  <si>
    <t>SL0009773093</t>
  </si>
  <si>
    <t>SL0009773285</t>
  </si>
  <si>
    <t>SL0009773597</t>
  </si>
  <si>
    <t>SL0009773747</t>
  </si>
  <si>
    <t>SL0009773870</t>
  </si>
  <si>
    <t>SL0009774104</t>
  </si>
  <si>
    <t>SL0009775114</t>
  </si>
  <si>
    <t>SL0009775183</t>
  </si>
  <si>
    <t>SL0009775330</t>
  </si>
  <si>
    <t>SL0009775590</t>
  </si>
  <si>
    <t>SL0009775714</t>
  </si>
  <si>
    <t>SL0009775797</t>
  </si>
  <si>
    <t>SL0009776176</t>
  </si>
  <si>
    <t>SL0009776543</t>
  </si>
  <si>
    <t>SL0009776885</t>
  </si>
  <si>
    <t>SL0009776937</t>
  </si>
  <si>
    <t>SL0009777118</t>
  </si>
  <si>
    <t>SL0009777134</t>
  </si>
  <si>
    <t>SL0009777162</t>
  </si>
  <si>
    <t>SL0009777921</t>
  </si>
  <si>
    <t>SL0009778257</t>
  </si>
  <si>
    <t>SL0009778380</t>
  </si>
  <si>
    <t>SL0009778433</t>
  </si>
  <si>
    <t>SL0009779079</t>
  </si>
  <si>
    <t>SL0009779366</t>
  </si>
  <si>
    <t>SL0009780087</t>
  </si>
  <si>
    <t>SL0009781768</t>
  </si>
  <si>
    <t>SL0009782288</t>
  </si>
  <si>
    <t>SL0009782385</t>
  </si>
  <si>
    <t>SL0009783013</t>
  </si>
  <si>
    <t>SL0009783378</t>
  </si>
  <si>
    <t>SL0009783716</t>
  </si>
  <si>
    <t>SL0009783874</t>
  </si>
  <si>
    <t>SL0009783988</t>
  </si>
  <si>
    <t>SL0009787620</t>
  </si>
  <si>
    <t>SL0009787731</t>
  </si>
  <si>
    <t>SL0009789095</t>
  </si>
  <si>
    <t>SL0009789239</t>
  </si>
  <si>
    <t>SL0009789669</t>
  </si>
  <si>
    <t>SL0009789833</t>
  </si>
  <si>
    <t>SL0009789986</t>
  </si>
  <si>
    <t>SL0009790582</t>
  </si>
  <si>
    <t>SL0009791192</t>
  </si>
  <si>
    <t>SL0009791214</t>
  </si>
  <si>
    <t>SL0009791923</t>
  </si>
  <si>
    <t>SL0009792951</t>
  </si>
  <si>
    <t>SL0009794811</t>
  </si>
  <si>
    <t>SL0009795049</t>
  </si>
  <si>
    <t>SL0009795422</t>
  </si>
  <si>
    <t>SL0009796353</t>
  </si>
  <si>
    <t>SL0009796558</t>
  </si>
  <si>
    <t>SL0009799132</t>
  </si>
  <si>
    <t>SL0009799682</t>
  </si>
  <si>
    <t>SL0009800014</t>
  </si>
  <si>
    <t>SL0009801011</t>
  </si>
  <si>
    <t>SL0009801289</t>
  </si>
  <si>
    <t>SL0009801853</t>
  </si>
  <si>
    <t>SL0009801859</t>
  </si>
  <si>
    <t>SL0009802051</t>
  </si>
  <si>
    <t>SL0009803679</t>
  </si>
  <si>
    <t>SL0009803850</t>
  </si>
  <si>
    <t>SL0009804280</t>
  </si>
  <si>
    <t>SL0009804396</t>
  </si>
  <si>
    <t>SL0009805374</t>
  </si>
  <si>
    <t>SL0009805771</t>
  </si>
  <si>
    <t>SL0009807145</t>
  </si>
  <si>
    <t>SL0009807543</t>
  </si>
  <si>
    <t>SL0009807919</t>
  </si>
  <si>
    <t>SL0009808251</t>
  </si>
  <si>
    <t>SL0009808520</t>
  </si>
  <si>
    <t>SL0009808611</t>
  </si>
  <si>
    <t>SL0009808674</t>
  </si>
  <si>
    <t>SL0009808737</t>
  </si>
  <si>
    <t>SL0009808810</t>
  </si>
  <si>
    <t>SL0009808933</t>
  </si>
  <si>
    <t>SL0009809051</t>
  </si>
  <si>
    <t>SL0009809088</t>
  </si>
  <si>
    <t>SL0009809105</t>
  </si>
  <si>
    <t>SL0009809129</t>
  </si>
  <si>
    <t>SL0009809240</t>
  </si>
  <si>
    <t>SL0009809806</t>
  </si>
  <si>
    <t>SL0009810005</t>
  </si>
  <si>
    <t>SL0009810157</t>
  </si>
  <si>
    <t>SL0009810298</t>
  </si>
  <si>
    <t>SL0009811629</t>
  </si>
  <si>
    <t>SL0009811943</t>
  </si>
  <si>
    <t>SL0009811972</t>
  </si>
  <si>
    <t>SL0009813044</t>
  </si>
  <si>
    <t>SL0009813376</t>
  </si>
  <si>
    <t>SL0009813745</t>
  </si>
  <si>
    <t>SL0009813852</t>
  </si>
  <si>
    <t>SL0009814079</t>
  </si>
  <si>
    <t>SL0009815082</t>
  </si>
  <si>
    <t>SL0009815381</t>
  </si>
  <si>
    <t>SL0009815382</t>
  </si>
  <si>
    <t>SL0009815886</t>
  </si>
  <si>
    <t>SL0009816965</t>
  </si>
  <si>
    <t>SL0009817448</t>
  </si>
  <si>
    <t>SL0009817959</t>
  </si>
  <si>
    <t>SL0009820123</t>
  </si>
  <si>
    <t>SL0009820416</t>
  </si>
  <si>
    <t>SL0009820755</t>
  </si>
  <si>
    <t>SL0009821985</t>
  </si>
  <si>
    <t>SL0009823175</t>
  </si>
  <si>
    <t>SL0009823709</t>
  </si>
  <si>
    <t>SL0009825029</t>
  </si>
  <si>
    <t>SL0009825569</t>
  </si>
  <si>
    <t>SL0009826137</t>
  </si>
  <si>
    <t>SL0009826237</t>
  </si>
  <si>
    <t>SL0009826711</t>
  </si>
  <si>
    <t>SL0009826968</t>
  </si>
  <si>
    <t>SL0009827016</t>
  </si>
  <si>
    <t>SL0009827704</t>
  </si>
  <si>
    <t>SL0009827905</t>
  </si>
  <si>
    <t>SL0009827907</t>
  </si>
  <si>
    <t>SL0009828648</t>
  </si>
  <si>
    <t>SL0009829508</t>
  </si>
  <si>
    <t>SL0009829646</t>
  </si>
  <si>
    <t>SL0009829975</t>
  </si>
  <si>
    <t>SL0009830715</t>
  </si>
  <si>
    <t>SL0009831090</t>
  </si>
  <si>
    <t>SL0009831197</t>
  </si>
  <si>
    <t>SL0009831544</t>
  </si>
  <si>
    <t>SL0009831749</t>
  </si>
  <si>
    <t>SL0009832537</t>
  </si>
  <si>
    <t>SL0009832610</t>
  </si>
  <si>
    <t>SL0009832790</t>
  </si>
  <si>
    <t>SL0009832796</t>
  </si>
  <si>
    <t>SL0009833305</t>
  </si>
  <si>
    <t>SL0009833623</t>
  </si>
  <si>
    <t>SL0009833833</t>
  </si>
  <si>
    <t>SL0009834108</t>
  </si>
  <si>
    <t>SL0009834245</t>
  </si>
  <si>
    <t>SL0009835013</t>
  </si>
  <si>
    <t>SL0009835448</t>
  </si>
  <si>
    <t>SL0009835667</t>
  </si>
  <si>
    <t>SL0009835899</t>
  </si>
  <si>
    <t>SL0009836142</t>
  </si>
  <si>
    <t>SL0009836168</t>
  </si>
  <si>
    <t>SL0009836310</t>
  </si>
  <si>
    <t>SL0009836393</t>
  </si>
  <si>
    <t>SL0009836435</t>
  </si>
  <si>
    <t>SL0009836919</t>
  </si>
  <si>
    <t>SL0009837614</t>
  </si>
  <si>
    <t>SL0009837708</t>
  </si>
  <si>
    <t>SL0009837987</t>
  </si>
  <si>
    <t>SL0009838528</t>
  </si>
  <si>
    <t>SL0009838571</t>
  </si>
  <si>
    <t>SL0009839624</t>
  </si>
  <si>
    <t>SL0009839823</t>
  </si>
  <si>
    <t>SL0009839830</t>
  </si>
  <si>
    <t>SL0009839889</t>
  </si>
  <si>
    <t>SL0009840379</t>
  </si>
  <si>
    <t>SL0009841027</t>
  </si>
  <si>
    <t>SL0009841387</t>
  </si>
  <si>
    <t>SL0009842362</t>
  </si>
  <si>
    <t>SL0009843101</t>
  </si>
  <si>
    <t>SL0009843135</t>
  </si>
  <si>
    <t>SL0009843357</t>
  </si>
  <si>
    <t>SL0009843465</t>
  </si>
  <si>
    <t>SL0009843667</t>
  </si>
  <si>
    <t>SL0009843735</t>
  </si>
  <si>
    <t>SL0009844007</t>
  </si>
  <si>
    <t>SL0009844141</t>
  </si>
  <si>
    <t>SL0009844462</t>
  </si>
  <si>
    <t>SL0009844469</t>
  </si>
  <si>
    <t>SL0009844501</t>
  </si>
  <si>
    <t>SL0009844637</t>
  </si>
  <si>
    <t>SL0009844969</t>
  </si>
  <si>
    <t>SL0009845103</t>
  </si>
  <si>
    <t>SL0009845423</t>
  </si>
  <si>
    <t>SL0009845446</t>
  </si>
  <si>
    <t>SL0009845700</t>
  </si>
  <si>
    <t>SL0009846583</t>
  </si>
  <si>
    <t>SL0009847102</t>
  </si>
  <si>
    <t>SL0009847409</t>
  </si>
  <si>
    <t>SL0009847421</t>
  </si>
  <si>
    <t>SL0009847470</t>
  </si>
  <si>
    <t>SL0009847787</t>
  </si>
  <si>
    <t>SL0009848317</t>
  </si>
  <si>
    <t>SL0009848403</t>
  </si>
  <si>
    <t>SL0009848581</t>
  </si>
  <si>
    <t>SL0009848669</t>
  </si>
  <si>
    <t>SL0009848906</t>
  </si>
  <si>
    <t>SL0009849485</t>
  </si>
  <si>
    <t>SL0009850261</t>
  </si>
  <si>
    <t>SL0009850334</t>
  </si>
  <si>
    <t>SL0009850368</t>
  </si>
  <si>
    <t>SL0009850833</t>
  </si>
  <si>
    <t>SL0009850894</t>
  </si>
  <si>
    <t>SL0009852190</t>
  </si>
  <si>
    <t>SL0009852446</t>
  </si>
  <si>
    <t>SL0009852612</t>
  </si>
  <si>
    <t>SL0009852685</t>
  </si>
  <si>
    <t>SL0009852746</t>
  </si>
  <si>
    <t>SL0009853188</t>
  </si>
  <si>
    <t>SL0009853328</t>
  </si>
  <si>
    <t>SL0009853992</t>
  </si>
  <si>
    <t>SL0009854011</t>
  </si>
  <si>
    <t>SL0009854451</t>
  </si>
  <si>
    <t>SL0009854554</t>
  </si>
  <si>
    <t>SL0009855038</t>
  </si>
  <si>
    <t>SL0009855046</t>
  </si>
  <si>
    <t>SL0009856607</t>
  </si>
  <si>
    <t>SL0009856677</t>
  </si>
  <si>
    <t>SL0009858799</t>
  </si>
  <si>
    <t>SL0009858894</t>
  </si>
  <si>
    <t>SL0009859458</t>
  </si>
  <si>
    <t>SL0009859792</t>
  </si>
  <si>
    <t>SL0009859956</t>
  </si>
  <si>
    <t>SL0009860526</t>
  </si>
  <si>
    <t>SL0009860900</t>
  </si>
  <si>
    <t>SL0009861295</t>
  </si>
  <si>
    <t>SL0009861296</t>
  </si>
  <si>
    <t>SL0009861621</t>
  </si>
  <si>
    <t>SL0009861816</t>
  </si>
  <si>
    <t>SL0009861924</t>
  </si>
  <si>
    <t>SL0009861930</t>
  </si>
  <si>
    <t>SL0009862363</t>
  </si>
  <si>
    <t>SL0009862470</t>
  </si>
  <si>
    <t>SL0009862722</t>
  </si>
  <si>
    <t>SL0009863139</t>
  </si>
  <si>
    <t>SL0009863379</t>
  </si>
  <si>
    <t>SL0009863716</t>
  </si>
  <si>
    <t>SL0009863748</t>
  </si>
  <si>
    <t>SL0009863770</t>
  </si>
  <si>
    <t>SL0009863839</t>
  </si>
  <si>
    <t>SL0009864170</t>
  </si>
  <si>
    <t>SL0009864575</t>
  </si>
  <si>
    <t>SL0009865155</t>
  </si>
  <si>
    <t>SL0009865339</t>
  </si>
  <si>
    <t>SL0009865529</t>
  </si>
  <si>
    <t>SL0009866764</t>
  </si>
  <si>
    <t>SL0009866840</t>
  </si>
  <si>
    <t>SL0009867034</t>
  </si>
  <si>
    <t>SL0009867334</t>
  </si>
  <si>
    <t>SL0009867471</t>
  </si>
  <si>
    <t>SL0009867832</t>
  </si>
  <si>
    <t>SL0009868451</t>
  </si>
  <si>
    <t>SL0009868548</t>
  </si>
  <si>
    <t>SL0009868649</t>
  </si>
  <si>
    <t>SL0009870066</t>
  </si>
  <si>
    <t>SL0009870395</t>
  </si>
  <si>
    <t>SL0009871269</t>
  </si>
  <si>
    <t>SL0009871692</t>
  </si>
  <si>
    <t>SL0009871921</t>
  </si>
  <si>
    <t>SL0009871947</t>
  </si>
  <si>
    <t>SL0009871956</t>
  </si>
  <si>
    <t>SL0009872322</t>
  </si>
  <si>
    <t>SL0009872430</t>
  </si>
  <si>
    <t>SL0009872443</t>
  </si>
  <si>
    <t>SL0009872481</t>
  </si>
  <si>
    <t>SL0009872482</t>
  </si>
  <si>
    <t>SL0009872584</t>
  </si>
  <si>
    <t>SL0009872641</t>
  </si>
  <si>
    <t>SL0009872808</t>
  </si>
  <si>
    <t>SL0009873223</t>
  </si>
  <si>
    <t>SL0009873655</t>
  </si>
  <si>
    <t>SL0009873861</t>
  </si>
  <si>
    <t>SL0009874813</t>
  </si>
  <si>
    <t>SL0009875012</t>
  </si>
  <si>
    <t>SL0009875013</t>
  </si>
  <si>
    <t>SL0009875290</t>
  </si>
  <si>
    <t>SL0009876079</t>
  </si>
  <si>
    <t>SL0009876082</t>
  </si>
  <si>
    <t>SL0009876216</t>
  </si>
  <si>
    <t>SL0009876428</t>
  </si>
  <si>
    <t>SL0009876905</t>
  </si>
  <si>
    <t>SL0009877582</t>
  </si>
  <si>
    <t>SL0009877736</t>
  </si>
  <si>
    <t>SL0009878355</t>
  </si>
  <si>
    <t>SL0009878652</t>
  </si>
  <si>
    <t>SL0009879066</t>
  </si>
  <si>
    <t>SL0009879096</t>
  </si>
  <si>
    <t>SL0009879699</t>
  </si>
  <si>
    <t>SL0009879769</t>
  </si>
  <si>
    <t>SL0009879817</t>
  </si>
  <si>
    <t>SL0009879964</t>
  </si>
  <si>
    <t>SL0009880031</t>
  </si>
  <si>
    <t>SL0009880500</t>
  </si>
  <si>
    <t>SL0009880612</t>
  </si>
  <si>
    <t>SL0009880744</t>
  </si>
  <si>
    <t>SL0009881302</t>
  </si>
  <si>
    <t>SL0009881377</t>
  </si>
  <si>
    <t>SL0009881603</t>
  </si>
  <si>
    <t>SL0009881610</t>
  </si>
  <si>
    <t>SL0009881618</t>
  </si>
  <si>
    <t>SL0009882377</t>
  </si>
  <si>
    <t>SL0009883613</t>
  </si>
  <si>
    <t>SL0009883655</t>
  </si>
  <si>
    <t>SL0009885393</t>
  </si>
  <si>
    <t>SL0009885449</t>
  </si>
  <si>
    <t>SL0009885542</t>
  </si>
  <si>
    <t>SL0009885652</t>
  </si>
  <si>
    <t>SL0009886728</t>
  </si>
  <si>
    <t>SL0009886826</t>
  </si>
  <si>
    <t>SL0009886972</t>
  </si>
  <si>
    <t>SL0009886977</t>
  </si>
  <si>
    <t>SL0009887611</t>
  </si>
  <si>
    <t>SL0009887900</t>
  </si>
  <si>
    <t>SL0009888218</t>
  </si>
  <si>
    <t>SL0009888257</t>
  </si>
  <si>
    <t>SL0009888320</t>
  </si>
  <si>
    <t>SL0009888592</t>
  </si>
  <si>
    <t>SL0009888801</t>
  </si>
  <si>
    <t>SL0009889097</t>
  </si>
  <si>
    <t>SL0009889331</t>
  </si>
  <si>
    <t>SL0009889472</t>
  </si>
  <si>
    <t>SL0009889490</t>
  </si>
  <si>
    <t>SL0009889567</t>
  </si>
  <si>
    <t>SL0009890903</t>
  </si>
  <si>
    <t>SL0009890910</t>
  </si>
  <si>
    <t>SL0009890950</t>
  </si>
  <si>
    <t>SL0009891051</t>
  </si>
  <si>
    <t>SL0009891094</t>
  </si>
  <si>
    <t>SL0009891129</t>
  </si>
  <si>
    <t>SL0009891395</t>
  </si>
  <si>
    <t>SL0009891473</t>
  </si>
  <si>
    <t>SL0009891988</t>
  </si>
  <si>
    <t>SL0009892391</t>
  </si>
  <si>
    <t>SL0009892513</t>
  </si>
  <si>
    <t>SL0009893045</t>
  </si>
  <si>
    <t>SL0009893760</t>
  </si>
  <si>
    <t>SL0009894166</t>
  </si>
  <si>
    <t>SL0009895394</t>
  </si>
  <si>
    <t>SL0009895840</t>
  </si>
  <si>
    <t>SL0009895849</t>
  </si>
  <si>
    <t>SL0009895935</t>
  </si>
  <si>
    <t>SL0009895961</t>
  </si>
  <si>
    <t>SL0009896156</t>
  </si>
  <si>
    <t>SL0009896323</t>
  </si>
  <si>
    <t>SL0009896508</t>
  </si>
  <si>
    <t>SL0009896595</t>
  </si>
  <si>
    <t>SL0009896897</t>
  </si>
  <si>
    <t>SL0009896989</t>
  </si>
  <si>
    <t>SL0009896991</t>
  </si>
  <si>
    <t>SL0009898355</t>
  </si>
  <si>
    <t>SL0009898530</t>
  </si>
  <si>
    <t>SL0009898871</t>
  </si>
  <si>
    <t>SL0009899139</t>
  </si>
  <si>
    <t>SL0009899144</t>
  </si>
  <si>
    <t>SL0009899405</t>
  </si>
  <si>
    <t>SL0009899668</t>
  </si>
  <si>
    <t>SL0009899747</t>
  </si>
  <si>
    <t>SL0009900162</t>
  </si>
  <si>
    <t>SL0009900496</t>
  </si>
  <si>
    <t>SL0009901459</t>
  </si>
  <si>
    <t>SL0009902348</t>
  </si>
  <si>
    <t>SL0009902461</t>
  </si>
  <si>
    <t>SL0009902666</t>
  </si>
  <si>
    <t>SL0009902742</t>
  </si>
  <si>
    <t>SL0009903588</t>
  </si>
  <si>
    <t>SL0009903991</t>
  </si>
  <si>
    <t>SL0009904656</t>
  </si>
  <si>
    <t>SL0009904734</t>
  </si>
  <si>
    <t>SL0009904874</t>
  </si>
  <si>
    <t>SL0009905307</t>
  </si>
  <si>
    <t>SL0009905577</t>
  </si>
  <si>
    <t>SL0009905752</t>
  </si>
  <si>
    <t>SL0009906162</t>
  </si>
  <si>
    <t>SL0009907430</t>
  </si>
  <si>
    <t>SL0009907604</t>
  </si>
  <si>
    <t>SL0009907658</t>
  </si>
  <si>
    <t>SL0009908756</t>
  </si>
  <si>
    <t>SL0009909281</t>
  </si>
  <si>
    <t>SL0009909802</t>
  </si>
  <si>
    <t>SL0009911062</t>
  </si>
  <si>
    <t>SL0009911209</t>
  </si>
  <si>
    <t>SL0009911461</t>
  </si>
  <si>
    <t>SL0009912369</t>
  </si>
  <si>
    <t>SL0009912594</t>
  </si>
  <si>
    <t>SL0009912919</t>
  </si>
  <si>
    <t>SL0009913476</t>
  </si>
  <si>
    <t>SL0009914089</t>
  </si>
  <si>
    <t>SL0009914719</t>
  </si>
  <si>
    <t>SL0009915858</t>
  </si>
  <si>
    <t>SL0009915888</t>
  </si>
  <si>
    <t>SL0009917301</t>
  </si>
  <si>
    <t>SL0009918013</t>
  </si>
  <si>
    <t>SL0009918038</t>
  </si>
  <si>
    <t>SL0009918042</t>
  </si>
  <si>
    <t>SL0009919357</t>
  </si>
  <si>
    <t>SL0009919392</t>
  </si>
  <si>
    <t>SL0009919436</t>
  </si>
  <si>
    <t>SL0009919883</t>
  </si>
  <si>
    <t>SL0009920221</t>
  </si>
  <si>
    <t>SL0009920788</t>
  </si>
  <si>
    <t>SL0009921196</t>
  </si>
  <si>
    <t>SL0009921710</t>
  </si>
  <si>
    <t>SL0009922137</t>
  </si>
  <si>
    <t>SL0009922168</t>
  </si>
  <si>
    <t>SL0009923739</t>
  </si>
  <si>
    <t>SL0009923784</t>
  </si>
  <si>
    <t>SL0009924739</t>
  </si>
  <si>
    <t>SL0009925032</t>
  </si>
  <si>
    <t>SL0009925376</t>
  </si>
  <si>
    <t>SL0009926122</t>
  </si>
  <si>
    <t>SL0009926162</t>
  </si>
  <si>
    <t>SL0009926204</t>
  </si>
  <si>
    <t>SL0009927581</t>
  </si>
  <si>
    <t>SL0009928540</t>
  </si>
  <si>
    <t>SL0009928541</t>
  </si>
  <si>
    <t>SL0009928617</t>
  </si>
  <si>
    <t>SL0009929391</t>
  </si>
  <si>
    <t>SL0009929878</t>
  </si>
  <si>
    <t>SL0009929970</t>
  </si>
  <si>
    <t>SL0009930030</t>
  </si>
  <si>
    <t>SL0009930490</t>
  </si>
  <si>
    <t>SL0009930522</t>
  </si>
  <si>
    <t>SL0009931118</t>
  </si>
  <si>
    <t>SL0009931937</t>
  </si>
  <si>
    <t>SL0009931951</t>
  </si>
  <si>
    <t>SL0009932013</t>
  </si>
  <si>
    <t>SL0009932523</t>
  </si>
  <si>
    <t>SL0009932628</t>
  </si>
  <si>
    <t>SL0009932650</t>
  </si>
  <si>
    <t>SL0009932734</t>
  </si>
  <si>
    <t>SL0009933154</t>
  </si>
  <si>
    <t>SL0009933311</t>
  </si>
  <si>
    <t>SL0009933375</t>
  </si>
  <si>
    <t>SL0009933856</t>
  </si>
  <si>
    <t>SL0009933913</t>
  </si>
  <si>
    <t>SL0009934370</t>
  </si>
  <si>
    <t>SL0009935876</t>
  </si>
  <si>
    <t>SL0009936034</t>
  </si>
  <si>
    <t>SL0009936148</t>
  </si>
  <si>
    <t>SL0009938452</t>
  </si>
  <si>
    <t>SL0009940766</t>
  </si>
  <si>
    <t>SL0009940968</t>
  </si>
  <si>
    <t>SL0009941372</t>
  </si>
  <si>
    <t>SL0009941718</t>
  </si>
  <si>
    <t>SL0009942786</t>
  </si>
  <si>
    <t>SL0009945468</t>
  </si>
  <si>
    <t>SL0009945910</t>
  </si>
  <si>
    <t>SL0009946012</t>
  </si>
  <si>
    <t>SL0009946043</t>
  </si>
  <si>
    <t>SL0009946153</t>
  </si>
  <si>
    <t>SL0009946663</t>
  </si>
  <si>
    <t>SL0009946665</t>
  </si>
  <si>
    <t>SL0009947579</t>
  </si>
  <si>
    <t>SL0009947895</t>
  </si>
  <si>
    <t>SL0009948498</t>
  </si>
  <si>
    <t>SL0009949951</t>
  </si>
  <si>
    <t>SL0009950343</t>
  </si>
  <si>
    <t>SL0009950969</t>
  </si>
  <si>
    <t>SL0009951817</t>
  </si>
  <si>
    <t>SL0009951920</t>
  </si>
  <si>
    <t>SL0009952353</t>
  </si>
  <si>
    <t>SL0009952568</t>
  </si>
  <si>
    <t>SL0009953046</t>
  </si>
  <si>
    <t>SL0009953371</t>
  </si>
  <si>
    <t>SL0009953513</t>
  </si>
  <si>
    <t>SL0009954573</t>
  </si>
  <si>
    <t>SL0009955403</t>
  </si>
  <si>
    <t>SL0009955783</t>
  </si>
  <si>
    <t>SL0009956168</t>
  </si>
  <si>
    <t>SL0009956504</t>
  </si>
  <si>
    <t>SL0009956741</t>
  </si>
  <si>
    <t>SL0009957257</t>
  </si>
  <si>
    <t>SL0009957300</t>
  </si>
  <si>
    <t>SL0009957308</t>
  </si>
  <si>
    <t>SL0009957728</t>
  </si>
  <si>
    <t>SL0009957962</t>
  </si>
  <si>
    <t>SL0009957965</t>
  </si>
  <si>
    <t>SL0009958537</t>
  </si>
  <si>
    <t>SL0009958857</t>
  </si>
  <si>
    <t>SL0009958976</t>
  </si>
  <si>
    <t>SL0009959159</t>
  </si>
  <si>
    <t>SL0009959463</t>
  </si>
  <si>
    <t>SL0009959778</t>
  </si>
  <si>
    <t>SL0009959815</t>
  </si>
  <si>
    <t>SL0009961654</t>
  </si>
  <si>
    <t>SL0009962097</t>
  </si>
  <si>
    <t>SL0009962357</t>
  </si>
  <si>
    <t>SL0009962598</t>
  </si>
  <si>
    <t>SL0009962648</t>
  </si>
  <si>
    <t>SL0009963102</t>
  </si>
  <si>
    <t>SL0009963822</t>
  </si>
  <si>
    <t>SL0009964288</t>
  </si>
  <si>
    <t>SL0009964627</t>
  </si>
  <si>
    <t>SL0009965266</t>
  </si>
  <si>
    <t>SL0009965347</t>
  </si>
  <si>
    <t>SL0009965511</t>
  </si>
  <si>
    <t>SL0009965673</t>
  </si>
  <si>
    <t>SL0009965980</t>
  </si>
  <si>
    <t>SL0009967474</t>
  </si>
  <si>
    <t>SL0009967934</t>
  </si>
  <si>
    <t>SL0009968386</t>
  </si>
  <si>
    <t>SL0009968746</t>
  </si>
  <si>
    <t>SL0009968747</t>
  </si>
  <si>
    <t>SL0009969104</t>
  </si>
  <si>
    <t>SL0009970792</t>
  </si>
  <si>
    <t>SL0009971619</t>
  </si>
  <si>
    <t>SL0009972653</t>
  </si>
  <si>
    <t>SL0009972985</t>
  </si>
  <si>
    <t>SL0009973384</t>
  </si>
  <si>
    <t>SL0009974349</t>
  </si>
  <si>
    <t>SL0009974687</t>
  </si>
  <si>
    <t>SL0009975261</t>
  </si>
  <si>
    <t>SL0009976773</t>
  </si>
  <si>
    <t>SL0009977851</t>
  </si>
  <si>
    <t>SL0009978597</t>
  </si>
  <si>
    <t>SL0009978679</t>
  </si>
  <si>
    <t>SL0009979206</t>
  </si>
  <si>
    <t>SL0009980424</t>
  </si>
  <si>
    <t>SL0009980456</t>
  </si>
  <si>
    <t>SL0009980617</t>
  </si>
  <si>
    <t>SL0009981078</t>
  </si>
  <si>
    <t>SL0009981115</t>
  </si>
  <si>
    <t>SL0009981227</t>
  </si>
  <si>
    <t>SL0009981528</t>
  </si>
  <si>
    <t>SL0009984218</t>
  </si>
  <si>
    <t>SL0009986700</t>
  </si>
  <si>
    <t>SL0009986972</t>
  </si>
  <si>
    <t>SL0009987216</t>
  </si>
  <si>
    <t>SL0009988173</t>
  </si>
  <si>
    <t>SL0009988647</t>
  </si>
  <si>
    <t>SL0009992984</t>
  </si>
  <si>
    <t>SL0009993648</t>
  </si>
  <si>
    <t>SL0009994627</t>
  </si>
  <si>
    <t>SL0009996870</t>
  </si>
  <si>
    <t>SL0009997101</t>
  </si>
  <si>
    <t>SL0009998184</t>
  </si>
  <si>
    <t>SL0009998422</t>
  </si>
  <si>
    <t>SL0009999255</t>
  </si>
  <si>
    <t>SL0010000244</t>
  </si>
  <si>
    <t>SL0010000737</t>
  </si>
  <si>
    <t>SL0010002026</t>
  </si>
  <si>
    <t>SL0010002181</t>
  </si>
  <si>
    <t>SL0010002656</t>
  </si>
  <si>
    <t>SL0010004659</t>
  </si>
  <si>
    <t>SL0010005700</t>
  </si>
  <si>
    <t>SL0010006704</t>
  </si>
  <si>
    <t>UTTSL</t>
  </si>
  <si>
    <t>UTTSM</t>
  </si>
  <si>
    <t>UTTSS</t>
  </si>
  <si>
    <t>SL0000175151</t>
  </si>
  <si>
    <t>SL0000260697</t>
  </si>
  <si>
    <t>SL0000321583</t>
  </si>
  <si>
    <t>SL0000721452</t>
  </si>
  <si>
    <t>SL0000902684</t>
  </si>
  <si>
    <t>SL0000904522</t>
  </si>
  <si>
    <t>SL0000904605</t>
  </si>
  <si>
    <t>SL0000914497</t>
  </si>
  <si>
    <t>SL0001034473</t>
  </si>
  <si>
    <t>SL0001111548</t>
  </si>
  <si>
    <t>SL0001129037</t>
  </si>
  <si>
    <t>SL0001201716</t>
  </si>
  <si>
    <t>SL0001208406</t>
  </si>
  <si>
    <t>SL0001231452</t>
  </si>
  <si>
    <t>SL0001240830</t>
  </si>
  <si>
    <t>SL0004014629</t>
  </si>
  <si>
    <t>SL0004028820</t>
  </si>
  <si>
    <t>SL0004029867</t>
  </si>
  <si>
    <t>SL0004044915</t>
  </si>
  <si>
    <t>SL0004065631</t>
  </si>
  <si>
    <t>SL0004071737</t>
  </si>
  <si>
    <t>SL0004090027</t>
  </si>
  <si>
    <t>SL0004101368</t>
  </si>
  <si>
    <t>SL0004106913</t>
  </si>
  <si>
    <t>SL0004116587</t>
  </si>
  <si>
    <t>SL0004122592</t>
  </si>
  <si>
    <t>SL0004125913</t>
  </si>
  <si>
    <t>SL0004127688</t>
  </si>
  <si>
    <t>SL0004129315</t>
  </si>
  <si>
    <t>SL0004131138</t>
  </si>
  <si>
    <t>SL0004132749</t>
  </si>
  <si>
    <t>SL0004134287</t>
  </si>
  <si>
    <t>SL0004135241</t>
  </si>
  <si>
    <t>SL0004136881</t>
  </si>
  <si>
    <t>SL0004143899</t>
  </si>
  <si>
    <t>SL0004146690</t>
  </si>
  <si>
    <t>SL0004148980</t>
  </si>
  <si>
    <t>SL0009804994</t>
  </si>
  <si>
    <t>SL0009837373</t>
  </si>
  <si>
    <t>SL0009866379</t>
  </si>
  <si>
    <t>SL0009871711</t>
  </si>
  <si>
    <t>SL0009933485</t>
  </si>
  <si>
    <t>SL0009964337</t>
  </si>
  <si>
    <t>SL0000934975</t>
  </si>
  <si>
    <t>SL0004088447</t>
  </si>
  <si>
    <t>SL0004116599</t>
  </si>
  <si>
    <t>SL0004121586</t>
  </si>
  <si>
    <t>SL0004121589</t>
  </si>
  <si>
    <t>SL0004123410</t>
  </si>
  <si>
    <t>SL0009990648</t>
  </si>
  <si>
    <t>SL0004071182</t>
  </si>
  <si>
    <t>SL0004093462</t>
  </si>
  <si>
    <t>SL0004109658</t>
  </si>
  <si>
    <t>SL0004110760</t>
  </si>
  <si>
    <t>SL0004134104</t>
  </si>
  <si>
    <t>SL0004140030</t>
  </si>
  <si>
    <t>SL0004150357</t>
  </si>
  <si>
    <t>SL0009306651</t>
  </si>
  <si>
    <t>SL0009915162</t>
  </si>
  <si>
    <t>COM</t>
  </si>
  <si>
    <t>IND</t>
  </si>
  <si>
    <t>264</t>
  </si>
  <si>
    <t>252</t>
  </si>
  <si>
    <t>314</t>
  </si>
  <si>
    <t>299</t>
  </si>
  <si>
    <t>910</t>
  </si>
  <si>
    <t>912</t>
  </si>
  <si>
    <t>911</t>
  </si>
  <si>
    <t>210</t>
  </si>
  <si>
    <t>310</t>
  </si>
  <si>
    <t>353</t>
  </si>
  <si>
    <t>267</t>
  </si>
  <si>
    <t>414</t>
  </si>
  <si>
    <t>735</t>
  </si>
  <si>
    <t>902</t>
  </si>
  <si>
    <t>929</t>
  </si>
  <si>
    <t>277</t>
  </si>
  <si>
    <t>213</t>
  </si>
  <si>
    <t>288</t>
  </si>
  <si>
    <t>909</t>
  </si>
  <si>
    <t>SL0000566004</t>
  </si>
  <si>
    <t>SL0000832921</t>
  </si>
  <si>
    <t>SL0000844185</t>
  </si>
  <si>
    <t>SL0004009934</t>
  </si>
  <si>
    <t>SL0004011958</t>
  </si>
  <si>
    <t>SL0004012472</t>
  </si>
  <si>
    <t>SL0004018140</t>
  </si>
  <si>
    <t>SL0004027507</t>
  </si>
  <si>
    <t>SL0004040102</t>
  </si>
  <si>
    <t>SL0004105335</t>
  </si>
  <si>
    <t>SL0004123561</t>
  </si>
  <si>
    <t>SL0004124592</t>
  </si>
  <si>
    <t>SL0004144899</t>
  </si>
  <si>
    <t>SL0009792401</t>
  </si>
  <si>
    <t>Enbridge Gas Utah</t>
  </si>
  <si>
    <t>Provo, UT, 84604-3213</t>
  </si>
  <si>
    <t>Service: 51' of 3/4"</t>
  </si>
  <si>
    <t>Meter: 320 CFH</t>
  </si>
  <si>
    <t>Main: 1000' of 2"</t>
  </si>
  <si>
    <t># Services: 22</t>
  </si>
  <si>
    <t>825 N 750 W</t>
  </si>
  <si>
    <t>SL0000135902</t>
  </si>
  <si>
    <t>SL0000337272</t>
  </si>
  <si>
    <t>SL0000643453</t>
  </si>
  <si>
    <t>SL0001130401</t>
  </si>
  <si>
    <t>SL0001232839</t>
  </si>
  <si>
    <t>SL0001548050</t>
  </si>
  <si>
    <t>SL0004000231</t>
  </si>
  <si>
    <t>SL0004028818</t>
  </si>
  <si>
    <t>SL0004029009</t>
  </si>
  <si>
    <t>SL0004044356</t>
  </si>
  <si>
    <t>SL0004044357</t>
  </si>
  <si>
    <t>SL0004063406</t>
  </si>
  <si>
    <t>SL0004075265</t>
  </si>
  <si>
    <t>SL0004077122</t>
  </si>
  <si>
    <t>SL0004079232</t>
  </si>
  <si>
    <t>SL0009835430</t>
  </si>
  <si>
    <t>SL0009836591</t>
  </si>
  <si>
    <t>SL0009866032</t>
  </si>
  <si>
    <t>SL0009911005</t>
  </si>
  <si>
    <t>SL0009921229</t>
  </si>
  <si>
    <t>IDTSS</t>
  </si>
  <si>
    <t>SL0000571672</t>
  </si>
  <si>
    <t>SL0000574483</t>
  </si>
  <si>
    <t>SL0009971792</t>
  </si>
  <si>
    <t>No</t>
  </si>
  <si>
    <t>Dec 2024</t>
  </si>
  <si>
    <t>Storage</t>
  </si>
  <si>
    <t>.</t>
  </si>
  <si>
    <t>Gas Holders</t>
  </si>
  <si>
    <t>Purification Equipment</t>
  </si>
  <si>
    <t>Natural Gas Storage &amp; Gath Plant - Total</t>
  </si>
  <si>
    <t>Mainlines</t>
  </si>
  <si>
    <t>Ind. measuring and regulating</t>
  </si>
  <si>
    <t>Docket No. 25-057-06</t>
  </si>
  <si>
    <t>933</t>
  </si>
  <si>
    <t>733</t>
  </si>
  <si>
    <t>452</t>
  </si>
  <si>
    <t>457</t>
  </si>
  <si>
    <t>Columns D through K - Column C times number of meters in each class.</t>
  </si>
  <si>
    <t>Column L - Sum of Columns D to K.</t>
  </si>
  <si>
    <t>Column M  -  (Column L) times (Column L, line 41).</t>
  </si>
  <si>
    <t>Column M, line 41 - Book cost of small diameter mains.</t>
  </si>
  <si>
    <t>Line 41 - Line 40 times (Column L, line 41).</t>
  </si>
  <si>
    <t>Line 45 - Total of Columns (lines 1 - 44).</t>
  </si>
  <si>
    <t>Column M, line 46 - Book cost of small diameter mains.</t>
  </si>
  <si>
    <t>Column L, line 46 - Ratio of book (Column M, line 46) to unadjusted total (Column L, line 45).</t>
  </si>
  <si>
    <t>Line 46 - Line 45 times (Column L, line 46).</t>
  </si>
  <si>
    <t>Column M  -  (Column L) times (Column L, line 46).</t>
  </si>
  <si>
    <t>Column L, line 41 - Ratio of book (Column M, line 41) to unadjusted total (Column L, line 40).</t>
  </si>
  <si>
    <t>EGU Exhibit 5.03</t>
  </si>
  <si>
    <t>Main Size</t>
  </si>
  <si>
    <t>Row Labels</t>
  </si>
  <si>
    <t>Grand Total</t>
  </si>
  <si>
    <t>Rate Class</t>
  </si>
  <si>
    <t>Count of Main Size</t>
  </si>
  <si>
    <t>Meter Count</t>
  </si>
  <si>
    <t>Service Size (Inches)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</si>
</sst>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00000"/>
    <numFmt numFmtId="166" formatCode="0.00000%"/>
    <numFmt numFmtId="167" formatCode="0.000%"/>
    <numFmt numFmtId="168" formatCode="0.0000%"/>
    <numFmt numFmtId="169" formatCode="&quot;$&quot;#,##0.00"/>
    <numFmt numFmtId="170" formatCode="&quot;$&quot;#,##0"/>
    <numFmt numFmtId="171" formatCode="&quot;$&quot;#,##0.00;[Red]&quot;$&quot;#,##0.00"/>
    <numFmt numFmtId="172" formatCode="&quot;$&quot;#,##0;[Red]&quot;$&quot;#,##0"/>
    <numFmt numFmtId="173" formatCode="_(* #,##0_);_(* \(#,##0\);_(* &quot;-&quot;??_);_(@_)"/>
    <numFmt numFmtId="174" formatCode="0.00000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14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8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Gray">
        <fgColor indexed="9"/>
        <bgColor indexed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43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7" fillId="0" borderId="0" applyFont="0" applyFill="0" applyBorder="0" applyAlignment="0" applyProtection="0"/>
    <xf numFmtId="0" fontId="26" fillId="0" borderId="0"/>
    <xf numFmtId="0" fontId="3" fillId="0" borderId="0"/>
    <xf numFmtId="4" fontId="27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4" fontId="3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6">
    <xf numFmtId="0" fontId="0" fillId="0" borderId="0" xfId="0"/>
    <xf numFmtId="0" fontId="10" fillId="0" borderId="0" xfId="0" applyFont="1"/>
    <xf numFmtId="1" fontId="0" fillId="0" borderId="0" xfId="0" applyNumberFormat="1"/>
    <xf numFmtId="2" fontId="0" fillId="0" borderId="0" xfId="0" applyNumberFormat="1"/>
    <xf numFmtId="1" fontId="10" fillId="0" borderId="0" xfId="0" applyNumberFormat="1" applyFont="1" applyAlignment="1">
      <alignment horizontal="center"/>
    </xf>
    <xf numFmtId="165" fontId="0" fillId="0" borderId="0" xfId="0" applyNumberFormat="1"/>
    <xf numFmtId="164" fontId="0" fillId="0" borderId="0" xfId="0" applyNumberFormat="1"/>
    <xf numFmtId="0" fontId="10" fillId="0" borderId="0" xfId="0" applyFont="1" applyAlignment="1">
      <alignment horizontal="center"/>
    </xf>
    <xf numFmtId="0" fontId="13" fillId="3" borderId="0" xfId="0" applyFont="1" applyFill="1"/>
    <xf numFmtId="0" fontId="10" fillId="0" borderId="0" xfId="0" applyFont="1" applyAlignment="1">
      <alignment horizontal="left"/>
    </xf>
    <xf numFmtId="0" fontId="13" fillId="3" borderId="0" xfId="0" applyFont="1" applyFill="1" applyAlignment="1">
      <alignment horizontal="center"/>
    </xf>
    <xf numFmtId="3" fontId="0" fillId="0" borderId="0" xfId="0" applyNumberFormat="1"/>
    <xf numFmtId="1" fontId="11" fillId="0" borderId="0" xfId="0" applyNumberFormat="1" applyFont="1" applyAlignment="1">
      <alignment horizontal="right"/>
    </xf>
    <xf numFmtId="167" fontId="0" fillId="0" borderId="0" xfId="0" applyNumberFormat="1"/>
    <xf numFmtId="2" fontId="0" fillId="0" borderId="0" xfId="0" quotePrefix="1" applyNumberFormat="1"/>
    <xf numFmtId="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15" fillId="0" borderId="0" xfId="0" applyFont="1" applyAlignment="1">
      <alignment horizontal="right" wrapText="1"/>
    </xf>
    <xf numFmtId="0" fontId="15" fillId="0" borderId="0" xfId="0" quotePrefix="1" applyFont="1" applyAlignment="1">
      <alignment horizontal="right" wrapText="1"/>
    </xf>
    <xf numFmtId="0" fontId="17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166" fontId="0" fillId="0" borderId="0" xfId="0" applyNumberFormat="1"/>
    <xf numFmtId="3" fontId="0" fillId="0" borderId="2" xfId="0" applyNumberFormat="1" applyBorder="1"/>
    <xf numFmtId="1" fontId="0" fillId="0" borderId="2" xfId="0" applyNumberFormat="1" applyBorder="1"/>
    <xf numFmtId="0" fontId="0" fillId="0" borderId="2" xfId="0" applyBorder="1"/>
    <xf numFmtId="166" fontId="0" fillId="0" borderId="2" xfId="0" applyNumberFormat="1" applyBorder="1"/>
    <xf numFmtId="1" fontId="18" fillId="0" borderId="0" xfId="0" applyNumberFormat="1" applyFont="1"/>
    <xf numFmtId="3" fontId="0" fillId="0" borderId="3" xfId="0" applyNumberFormat="1" applyBorder="1"/>
    <xf numFmtId="3" fontId="0" fillId="3" borderId="0" xfId="0" applyNumberFormat="1" applyFill="1"/>
    <xf numFmtId="3" fontId="0" fillId="3" borderId="2" xfId="0" applyNumberFormat="1" applyFill="1" applyBorder="1"/>
    <xf numFmtId="167" fontId="0" fillId="3" borderId="0" xfId="0" applyNumberFormat="1" applyFill="1"/>
    <xf numFmtId="4" fontId="0" fillId="0" borderId="0" xfId="0" applyNumberFormat="1"/>
    <xf numFmtId="0" fontId="16" fillId="0" borderId="0" xfId="0" applyFont="1" applyAlignment="1">
      <alignment horizontal="right"/>
    </xf>
    <xf numFmtId="169" fontId="0" fillId="0" borderId="0" xfId="0" applyNumberFormat="1"/>
    <xf numFmtId="165" fontId="16" fillId="0" borderId="0" xfId="0" applyNumberFormat="1" applyFont="1" applyAlignment="1">
      <alignment horizontal="center"/>
    </xf>
    <xf numFmtId="170" fontId="0" fillId="0" borderId="0" xfId="0" applyNumberFormat="1"/>
    <xf numFmtId="1" fontId="10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3" fontId="0" fillId="7" borderId="0" xfId="0" applyNumberFormat="1" applyFill="1"/>
    <xf numFmtId="0" fontId="0" fillId="7" borderId="0" xfId="0" applyFill="1"/>
    <xf numFmtId="0" fontId="0" fillId="0" borderId="0" xfId="0" applyAlignment="1">
      <alignment horizontal="center"/>
    </xf>
    <xf numFmtId="4" fontId="7" fillId="0" borderId="0" xfId="0" quotePrefix="1" applyNumberFormat="1" applyFont="1"/>
    <xf numFmtId="0" fontId="7" fillId="0" borderId="0" xfId="0" applyFont="1"/>
    <xf numFmtId="0" fontId="0" fillId="8" borderId="0" xfId="0" applyFill="1" applyAlignment="1">
      <alignment horizontal="right"/>
    </xf>
    <xf numFmtId="0" fontId="0" fillId="8" borderId="0" xfId="0" applyFill="1"/>
    <xf numFmtId="170" fontId="0" fillId="0" borderId="0" xfId="0" quotePrefix="1" applyNumberFormat="1"/>
    <xf numFmtId="0" fontId="7" fillId="0" borderId="0" xfId="0" applyFont="1" applyAlignment="1">
      <alignment horizontal="center"/>
    </xf>
    <xf numFmtId="0" fontId="22" fillId="0" borderId="0" xfId="0" applyFont="1"/>
    <xf numFmtId="0" fontId="7" fillId="0" borderId="10" xfId="0" applyFont="1" applyBorder="1"/>
    <xf numFmtId="0" fontId="23" fillId="0" borderId="0" xfId="0" applyFont="1"/>
    <xf numFmtId="0" fontId="12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3" xfId="0" applyFont="1" applyBorder="1" applyAlignment="1">
      <alignment horizontal="center"/>
    </xf>
    <xf numFmtId="0" fontId="10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1" fontId="10" fillId="0" borderId="0" xfId="0" applyNumberFormat="1" applyFont="1" applyAlignment="1">
      <alignment horizontal="left"/>
    </xf>
    <xf numFmtId="171" fontId="0" fillId="0" borderId="0" xfId="0" applyNumberFormat="1"/>
    <xf numFmtId="1" fontId="22" fillId="0" borderId="0" xfId="0" applyNumberFormat="1" applyFont="1"/>
    <xf numFmtId="1" fontId="7" fillId="2" borderId="0" xfId="0" applyNumberFormat="1" applyFont="1" applyFill="1" applyAlignment="1">
      <alignment horizontal="left"/>
    </xf>
    <xf numFmtId="172" fontId="0" fillId="0" borderId="19" xfId="0" applyNumberFormat="1" applyBorder="1"/>
    <xf numFmtId="172" fontId="0" fillId="0" borderId="20" xfId="0" applyNumberFormat="1" applyBorder="1"/>
    <xf numFmtId="1" fontId="7" fillId="0" borderId="18" xfId="0" quotePrefix="1" applyNumberFormat="1" applyFont="1" applyBorder="1"/>
    <xf numFmtId="1" fontId="7" fillId="0" borderId="17" xfId="0" quotePrefix="1" applyNumberFormat="1" applyFont="1" applyBorder="1"/>
    <xf numFmtId="0" fontId="12" fillId="0" borderId="4" xfId="0" applyFont="1" applyBorder="1"/>
    <xf numFmtId="0" fontId="0" fillId="0" borderId="21" xfId="0" applyBorder="1"/>
    <xf numFmtId="168" fontId="0" fillId="0" borderId="0" xfId="0" applyNumberFormat="1"/>
    <xf numFmtId="172" fontId="0" fillId="0" borderId="0" xfId="0" applyNumberFormat="1"/>
    <xf numFmtId="0" fontId="0" fillId="9" borderId="0" xfId="0" applyFill="1"/>
    <xf numFmtId="0" fontId="0" fillId="9" borderId="0" xfId="0" quotePrefix="1" applyFill="1"/>
    <xf numFmtId="1" fontId="11" fillId="0" borderId="0" xfId="0" applyNumberFormat="1" applyFont="1" applyAlignment="1">
      <alignment horizontal="center"/>
    </xf>
    <xf numFmtId="0" fontId="0" fillId="10" borderId="0" xfId="0" applyFill="1"/>
    <xf numFmtId="3" fontId="0" fillId="0" borderId="0" xfId="0" quotePrefix="1" applyNumberFormat="1"/>
    <xf numFmtId="0" fontId="7" fillId="8" borderId="0" xfId="0" applyFont="1" applyFill="1" applyAlignment="1">
      <alignment horizontal="right"/>
    </xf>
    <xf numFmtId="173" fontId="0" fillId="0" borderId="0" xfId="1" applyNumberFormat="1" applyFont="1"/>
    <xf numFmtId="4" fontId="7" fillId="0" borderId="6" xfId="0" applyNumberFormat="1" applyFont="1" applyBorder="1" applyAlignment="1">
      <alignment horizontal="left"/>
    </xf>
    <xf numFmtId="170" fontId="7" fillId="0" borderId="9" xfId="0" applyNumberFormat="1" applyFont="1" applyBorder="1" applyAlignment="1">
      <alignment horizontal="right"/>
    </xf>
    <xf numFmtId="1" fontId="7" fillId="0" borderId="6" xfId="0" quotePrefix="1" applyNumberFormat="1" applyFont="1" applyBorder="1" applyAlignment="1">
      <alignment horizontal="left"/>
    </xf>
    <xf numFmtId="1" fontId="7" fillId="0" borderId="6" xfId="0" quotePrefix="1" applyNumberFormat="1" applyFont="1" applyBorder="1"/>
    <xf numFmtId="170" fontId="7" fillId="0" borderId="9" xfId="0" quotePrefix="1" applyNumberFormat="1" applyFont="1" applyBorder="1"/>
    <xf numFmtId="4" fontId="7" fillId="0" borderId="10" xfId="0" applyNumberFormat="1" applyFont="1" applyBorder="1" applyAlignment="1">
      <alignment horizontal="left"/>
    </xf>
    <xf numFmtId="170" fontId="7" fillId="0" borderId="11" xfId="0" applyNumberFormat="1" applyFont="1" applyBorder="1" applyAlignment="1">
      <alignment horizontal="right"/>
    </xf>
    <xf numFmtId="1" fontId="7" fillId="0" borderId="10" xfId="0" quotePrefix="1" applyNumberFormat="1" applyFont="1" applyBorder="1"/>
    <xf numFmtId="170" fontId="7" fillId="0" borderId="11" xfId="0" quotePrefix="1" applyNumberFormat="1" applyFont="1" applyBorder="1"/>
    <xf numFmtId="0" fontId="7" fillId="0" borderId="6" xfId="0" applyFont="1" applyBorder="1"/>
    <xf numFmtId="4" fontId="12" fillId="0" borderId="0" xfId="0" applyNumberFormat="1" applyFont="1" applyAlignment="1">
      <alignment horizontal="right"/>
    </xf>
    <xf numFmtId="1" fontId="0" fillId="0" borderId="0" xfId="0" applyNumberFormat="1" applyAlignment="1">
      <alignment horizontal="center"/>
    </xf>
    <xf numFmtId="0" fontId="16" fillId="0" borderId="0" xfId="0" applyFont="1"/>
    <xf numFmtId="14" fontId="7" fillId="0" borderId="0" xfId="0" quotePrefix="1" applyNumberFormat="1" applyFont="1" applyAlignment="1">
      <alignment horizontal="center"/>
    </xf>
    <xf numFmtId="0" fontId="0" fillId="12" borderId="0" xfId="0" applyFill="1"/>
    <xf numFmtId="1" fontId="0" fillId="12" borderId="0" xfId="0" applyNumberFormat="1" applyFill="1" applyAlignment="1">
      <alignment horizontal="center"/>
    </xf>
    <xf numFmtId="0" fontId="7" fillId="0" borderId="0" xfId="0" quotePrefix="1" applyFont="1"/>
    <xf numFmtId="43" fontId="0" fillId="0" borderId="0" xfId="1" applyFont="1" applyFill="1"/>
    <xf numFmtId="170" fontId="0" fillId="14" borderId="0" xfId="0" applyNumberFormat="1" applyFill="1"/>
    <xf numFmtId="174" fontId="0" fillId="0" borderId="0" xfId="0" applyNumberFormat="1"/>
    <xf numFmtId="0" fontId="0" fillId="0" borderId="1" xfId="0" applyBorder="1"/>
    <xf numFmtId="3" fontId="0" fillId="0" borderId="1" xfId="0" applyNumberFormat="1" applyBorder="1"/>
    <xf numFmtId="164" fontId="7" fillId="0" borderId="0" xfId="0" applyNumberFormat="1" applyFont="1" applyAlignment="1">
      <alignment horizontal="left"/>
    </xf>
    <xf numFmtId="0" fontId="0" fillId="15" borderId="0" xfId="0" applyFill="1"/>
    <xf numFmtId="0" fontId="12" fillId="0" borderId="3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3" fontId="7" fillId="0" borderId="0" xfId="0" applyNumberFormat="1" applyFont="1"/>
    <xf numFmtId="4" fontId="7" fillId="0" borderId="0" xfId="0" applyNumberFormat="1" applyFont="1"/>
    <xf numFmtId="0" fontId="7" fillId="16" borderId="0" xfId="0" applyFont="1" applyFill="1" applyAlignment="1">
      <alignment horizontal="center"/>
    </xf>
    <xf numFmtId="0" fontId="7" fillId="16" borderId="0" xfId="0" applyFont="1" applyFill="1"/>
    <xf numFmtId="0" fontId="0" fillId="16" borderId="0" xfId="0" quotePrefix="1" applyFill="1"/>
    <xf numFmtId="1" fontId="0" fillId="17" borderId="0" xfId="0" applyNumberFormat="1" applyFill="1"/>
    <xf numFmtId="1" fontId="0" fillId="17" borderId="1" xfId="0" applyNumberFormat="1" applyFill="1" applyBorder="1"/>
    <xf numFmtId="171" fontId="29" fillId="0" borderId="0" xfId="11" applyNumberFormat="1"/>
    <xf numFmtId="0" fontId="7" fillId="0" borderId="0" xfId="12" quotePrefix="1" applyAlignment="1">
      <alignment horizontal="left"/>
    </xf>
    <xf numFmtId="43" fontId="7" fillId="0" borderId="0" xfId="13" quotePrefix="1" applyFont="1" applyFill="1" applyAlignment="1">
      <alignment horizontal="left"/>
    </xf>
    <xf numFmtId="43" fontId="7" fillId="0" borderId="0" xfId="13" applyFont="1" applyFill="1"/>
    <xf numFmtId="43" fontId="7" fillId="13" borderId="0" xfId="13" applyFont="1" applyFill="1"/>
    <xf numFmtId="43" fontId="7" fillId="13" borderId="0" xfId="13" quotePrefix="1" applyFont="1" applyFill="1"/>
    <xf numFmtId="0" fontId="14" fillId="0" borderId="7" xfId="12" quotePrefix="1" applyFont="1" applyBorder="1" applyAlignment="1">
      <alignment horizontal="center"/>
    </xf>
    <xf numFmtId="43" fontId="7" fillId="0" borderId="8" xfId="13" applyFont="1" applyFill="1" applyBorder="1"/>
    <xf numFmtId="43" fontId="12" fillId="4" borderId="0" xfId="13" applyFont="1" applyFill="1" applyAlignment="1">
      <alignment horizontal="right"/>
    </xf>
    <xf numFmtId="0" fontId="14" fillId="0" borderId="1" xfId="12" quotePrefix="1" applyFont="1" applyBorder="1" applyAlignment="1">
      <alignment horizontal="center"/>
    </xf>
    <xf numFmtId="43" fontId="7" fillId="0" borderId="11" xfId="13" applyFont="1" applyFill="1" applyBorder="1"/>
    <xf numFmtId="43" fontId="7" fillId="0" borderId="0" xfId="13" quotePrefix="1" applyFont="1" applyFill="1"/>
    <xf numFmtId="43" fontId="12" fillId="0" borderId="1" xfId="13" applyFont="1" applyFill="1" applyBorder="1" applyAlignment="1">
      <alignment horizontal="center"/>
    </xf>
    <xf numFmtId="43" fontId="12" fillId="0" borderId="11" xfId="13" quotePrefix="1" applyFont="1" applyFill="1" applyBorder="1" applyAlignment="1">
      <alignment horizontal="center"/>
    </xf>
    <xf numFmtId="40" fontId="7" fillId="0" borderId="7" xfId="13" quotePrefix="1" applyNumberFormat="1" applyFont="1" applyFill="1" applyBorder="1" applyAlignment="1"/>
    <xf numFmtId="40" fontId="7" fillId="0" borderId="8" xfId="13" quotePrefix="1" applyNumberFormat="1" applyFont="1" applyFill="1" applyBorder="1" applyAlignment="1"/>
    <xf numFmtId="43" fontId="7" fillId="0" borderId="0" xfId="13" applyFill="1"/>
    <xf numFmtId="43" fontId="0" fillId="0" borderId="0" xfId="13" applyFont="1" applyFill="1"/>
    <xf numFmtId="43" fontId="7" fillId="0" borderId="0" xfId="13" applyProtection="1"/>
    <xf numFmtId="43" fontId="0" fillId="0" borderId="0" xfId="13" applyFont="1" applyBorder="1"/>
    <xf numFmtId="43" fontId="7" fillId="0" borderId="0" xfId="13" applyFont="1" applyFill="1" applyBorder="1"/>
    <xf numFmtId="43" fontId="7" fillId="6" borderId="0" xfId="13" applyFont="1" applyFill="1" applyBorder="1" applyAlignment="1"/>
    <xf numFmtId="43" fontId="7" fillId="0" borderId="0" xfId="13" applyFont="1" applyFill="1" applyBorder="1" applyAlignment="1"/>
    <xf numFmtId="43" fontId="7" fillId="0" borderId="0" xfId="13" quotePrefix="1" applyFont="1" applyFill="1" applyBorder="1" applyAlignment="1"/>
    <xf numFmtId="43" fontId="7" fillId="0" borderId="0" xfId="13" applyBorder="1"/>
    <xf numFmtId="173" fontId="0" fillId="0" borderId="0" xfId="1" applyNumberFormat="1" applyFont="1" applyFill="1"/>
    <xf numFmtId="43" fontId="0" fillId="0" borderId="0" xfId="0" applyNumberFormat="1"/>
    <xf numFmtId="173" fontId="0" fillId="0" borderId="0" xfId="0" applyNumberFormat="1"/>
    <xf numFmtId="2" fontId="7" fillId="0" borderId="0" xfId="0" applyNumberFormat="1" applyFont="1"/>
    <xf numFmtId="2" fontId="7" fillId="0" borderId="0" xfId="0" applyNumberFormat="1" applyFont="1" applyAlignment="1">
      <alignment horizontal="center"/>
    </xf>
    <xf numFmtId="2" fontId="7" fillId="0" borderId="0" xfId="0" quotePrefix="1" applyNumberFormat="1" applyFont="1" applyAlignment="1">
      <alignment horizontal="center"/>
    </xf>
    <xf numFmtId="2" fontId="7" fillId="17" borderId="0" xfId="0" applyNumberFormat="1" applyFont="1" applyFill="1" applyAlignment="1">
      <alignment horizontal="right"/>
    </xf>
    <xf numFmtId="2" fontId="7" fillId="0" borderId="0" xfId="0" applyNumberFormat="1" applyFont="1" applyAlignment="1">
      <alignment horizontal="right"/>
    </xf>
    <xf numFmtId="168" fontId="0" fillId="0" borderId="1" xfId="0" applyNumberFormat="1" applyBorder="1"/>
    <xf numFmtId="2" fontId="7" fillId="18" borderId="0" xfId="0" applyNumberFormat="1" applyFont="1" applyFill="1" applyAlignment="1">
      <alignment horizontal="right"/>
    </xf>
    <xf numFmtId="0" fontId="22" fillId="0" borderId="0" xfId="0" applyFont="1" applyAlignment="1">
      <alignment horizontal="right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28" fillId="0" borderId="0" xfId="0" applyFont="1"/>
    <xf numFmtId="2" fontId="7" fillId="0" borderId="14" xfId="0" applyNumberFormat="1" applyFont="1" applyBorder="1" applyAlignment="1">
      <alignment horizontal="center"/>
    </xf>
    <xf numFmtId="1" fontId="7" fillId="17" borderId="0" xfId="0" applyNumberFormat="1" applyFont="1" applyFill="1" applyAlignment="1">
      <alignment horizontal="right"/>
    </xf>
    <xf numFmtId="0" fontId="7" fillId="17" borderId="0" xfId="0" applyFont="1" applyFill="1" applyAlignment="1">
      <alignment horizontal="right"/>
    </xf>
    <xf numFmtId="164" fontId="0" fillId="0" borderId="0" xfId="0" applyNumberFormat="1" applyAlignment="1">
      <alignment horizontal="center"/>
    </xf>
    <xf numFmtId="0" fontId="7" fillId="0" borderId="0" xfId="12"/>
    <xf numFmtId="0" fontId="7" fillId="4" borderId="6" xfId="12" applyFill="1" applyBorder="1"/>
    <xf numFmtId="0" fontId="22" fillId="0" borderId="0" xfId="12" quotePrefix="1" applyFont="1" applyAlignment="1">
      <alignment horizontal="left"/>
    </xf>
    <xf numFmtId="0" fontId="7" fillId="4" borderId="7" xfId="12" applyFill="1" applyBorder="1"/>
    <xf numFmtId="0" fontId="7" fillId="4" borderId="0" xfId="12" applyFill="1"/>
    <xf numFmtId="0" fontId="22" fillId="0" borderId="0" xfId="12" applyFont="1"/>
    <xf numFmtId="0" fontId="7" fillId="0" borderId="5" xfId="12" applyBorder="1"/>
    <xf numFmtId="0" fontId="7" fillId="0" borderId="10" xfId="12" applyBorder="1"/>
    <xf numFmtId="43" fontId="12" fillId="5" borderId="12" xfId="13" quotePrefix="1" applyFont="1" applyFill="1" applyBorder="1" applyAlignment="1">
      <alignment horizontal="right"/>
    </xf>
    <xf numFmtId="0" fontId="12" fillId="0" borderId="7" xfId="12" applyFont="1" applyBorder="1" applyAlignment="1">
      <alignment horizontal="center"/>
    </xf>
    <xf numFmtId="0" fontId="12" fillId="0" borderId="8" xfId="12" quotePrefix="1" applyFont="1" applyBorder="1" applyAlignment="1">
      <alignment horizontal="center"/>
    </xf>
    <xf numFmtId="0" fontId="12" fillId="0" borderId="10" xfId="12" quotePrefix="1" applyFont="1" applyBorder="1" applyAlignment="1">
      <alignment horizontal="left"/>
    </xf>
    <xf numFmtId="0" fontId="12" fillId="0" borderId="1" xfId="12" applyFont="1" applyBorder="1" applyAlignment="1">
      <alignment horizontal="center"/>
    </xf>
    <xf numFmtId="40" fontId="7" fillId="0" borderId="7" xfId="12" quotePrefix="1" applyNumberFormat="1" applyBorder="1"/>
    <xf numFmtId="0" fontId="7" fillId="0" borderId="1" xfId="12" applyBorder="1"/>
    <xf numFmtId="43" fontId="7" fillId="6" borderId="1" xfId="12" applyNumberFormat="1" applyFill="1" applyBorder="1"/>
    <xf numFmtId="43" fontId="7" fillId="0" borderId="1" xfId="12" quotePrefix="1" applyNumberFormat="1" applyBorder="1"/>
    <xf numFmtId="43" fontId="7" fillId="0" borderId="1" xfId="13" quotePrefix="1" applyFont="1" applyFill="1" applyBorder="1" applyAlignment="1"/>
    <xf numFmtId="43" fontId="7" fillId="0" borderId="11" xfId="13" quotePrefix="1" applyFont="1" applyFill="1" applyBorder="1" applyAlignment="1"/>
    <xf numFmtId="43" fontId="22" fillId="0" borderId="0" xfId="12" applyNumberFormat="1" applyFont="1"/>
    <xf numFmtId="0" fontId="7" fillId="4" borderId="1" xfId="12" applyFill="1" applyBorder="1"/>
    <xf numFmtId="0" fontId="7" fillId="4" borderId="14" xfId="12" applyFill="1" applyBorder="1"/>
    <xf numFmtId="0" fontId="7" fillId="6" borderId="5" xfId="12" applyFill="1" applyBorder="1"/>
    <xf numFmtId="0" fontId="7" fillId="6" borderId="7" xfId="12" applyFill="1" applyBorder="1"/>
    <xf numFmtId="43" fontId="7" fillId="6" borderId="0" xfId="12" applyNumberFormat="1" applyFill="1"/>
    <xf numFmtId="43" fontId="7" fillId="6" borderId="7" xfId="12" applyNumberFormat="1" applyFill="1" applyBorder="1"/>
    <xf numFmtId="43" fontId="7" fillId="0" borderId="8" xfId="13" quotePrefix="1" applyFont="1" applyFill="1" applyBorder="1" applyAlignment="1"/>
    <xf numFmtId="0" fontId="7" fillId="0" borderId="6" xfId="14" applyBorder="1"/>
    <xf numFmtId="0" fontId="7" fillId="0" borderId="0" xfId="14"/>
    <xf numFmtId="43" fontId="7" fillId="0" borderId="0" xfId="12" quotePrefix="1" applyNumberFormat="1"/>
    <xf numFmtId="43" fontId="7" fillId="0" borderId="9" xfId="13" quotePrefix="1" applyFont="1" applyFill="1" applyBorder="1" applyAlignment="1"/>
    <xf numFmtId="0" fontId="7" fillId="0" borderId="6" xfId="12" applyBorder="1"/>
    <xf numFmtId="43" fontId="7" fillId="0" borderId="0" xfId="12" applyNumberFormat="1"/>
    <xf numFmtId="43" fontId="7" fillId="0" borderId="1" xfId="12" applyNumberFormat="1" applyBorder="1"/>
    <xf numFmtId="43" fontId="7" fillId="0" borderId="1" xfId="13" applyFont="1" applyFill="1" applyBorder="1"/>
    <xf numFmtId="0" fontId="12" fillId="0" borderId="13" xfId="12" applyFont="1" applyBorder="1"/>
    <xf numFmtId="0" fontId="12" fillId="0" borderId="14" xfId="12" applyFont="1" applyBorder="1"/>
    <xf numFmtId="43" fontId="7" fillId="0" borderId="14" xfId="12" applyNumberFormat="1" applyBorder="1"/>
    <xf numFmtId="43" fontId="7" fillId="0" borderId="15" xfId="12" applyNumberFormat="1" applyBorder="1"/>
    <xf numFmtId="43" fontId="7" fillId="19" borderId="0" xfId="12" applyNumberFormat="1" applyFill="1"/>
    <xf numFmtId="0" fontId="7" fillId="0" borderId="6" xfId="12" quotePrefix="1" applyBorder="1"/>
    <xf numFmtId="0" fontId="7" fillId="0" borderId="0" xfId="12" applyAlignment="1">
      <alignment horizontal="left"/>
    </xf>
    <xf numFmtId="0" fontId="7" fillId="0" borderId="10" xfId="12" quotePrefix="1" applyBorder="1"/>
    <xf numFmtId="0" fontId="7" fillId="6" borderId="6" xfId="12" applyFill="1" applyBorder="1"/>
    <xf numFmtId="0" fontId="7" fillId="6" borderId="0" xfId="12" applyFill="1"/>
    <xf numFmtId="4" fontId="7" fillId="0" borderId="0" xfId="9" applyFont="1" applyFill="1" applyBorder="1"/>
    <xf numFmtId="0" fontId="7" fillId="6" borderId="10" xfId="12" quotePrefix="1" applyFill="1" applyBorder="1"/>
    <xf numFmtId="0" fontId="7" fillId="6" borderId="1" xfId="12" applyFill="1" applyBorder="1"/>
    <xf numFmtId="0" fontId="7" fillId="0" borderId="13" xfId="12" quotePrefix="1" applyBorder="1"/>
    <xf numFmtId="0" fontId="12" fillId="0" borderId="13" xfId="12" quotePrefix="1" applyFont="1" applyBorder="1" applyAlignment="1">
      <alignment horizontal="left"/>
    </xf>
    <xf numFmtId="43" fontId="7" fillId="0" borderId="14" xfId="12" quotePrefix="1" applyNumberFormat="1" applyBorder="1"/>
    <xf numFmtId="0" fontId="7" fillId="0" borderId="9" xfId="12" quotePrefix="1" applyBorder="1" applyAlignment="1">
      <alignment horizontal="left"/>
    </xf>
    <xf numFmtId="0" fontId="7" fillId="0" borderId="7" xfId="12" applyBorder="1"/>
    <xf numFmtId="43" fontId="7" fillId="0" borderId="7" xfId="12" applyNumberFormat="1" applyBorder="1"/>
    <xf numFmtId="43" fontId="7" fillId="0" borderId="7" xfId="13" applyFont="1" applyFill="1" applyBorder="1"/>
    <xf numFmtId="43" fontId="7" fillId="0" borderId="0" xfId="12" quotePrefix="1" applyNumberFormat="1" applyAlignment="1">
      <alignment horizontal="left"/>
    </xf>
    <xf numFmtId="43" fontId="7" fillId="0" borderId="9" xfId="13" applyFont="1" applyFill="1" applyBorder="1" applyAlignment="1"/>
    <xf numFmtId="0" fontId="7" fillId="0" borderId="1" xfId="12" quotePrefix="1" applyBorder="1" applyAlignment="1">
      <alignment horizontal="left"/>
    </xf>
    <xf numFmtId="43" fontId="0" fillId="0" borderId="0" xfId="16" applyFont="1" applyFill="1" applyBorder="1"/>
    <xf numFmtId="0" fontId="7" fillId="0" borderId="14" xfId="12" applyBorder="1" applyAlignment="1">
      <alignment horizontal="left"/>
    </xf>
    <xf numFmtId="0" fontId="7" fillId="0" borderId="14" xfId="12" applyBorder="1"/>
    <xf numFmtId="43" fontId="7" fillId="4" borderId="0" xfId="12" applyNumberFormat="1" applyFill="1"/>
    <xf numFmtId="43" fontId="12" fillId="5" borderId="22" xfId="13" quotePrefix="1" applyFont="1" applyFill="1" applyBorder="1" applyAlignment="1">
      <alignment horizontal="right"/>
    </xf>
    <xf numFmtId="43" fontId="22" fillId="0" borderId="0" xfId="13" applyFont="1" applyFill="1" applyBorder="1"/>
    <xf numFmtId="43" fontId="0" fillId="0" borderId="0" xfId="13" applyFont="1" applyFill="1" applyBorder="1"/>
    <xf numFmtId="43" fontId="7" fillId="0" borderId="0" xfId="16" applyFont="1" applyFill="1" applyBorder="1"/>
    <xf numFmtId="0" fontId="12" fillId="0" borderId="0" xfId="12" applyFont="1"/>
    <xf numFmtId="44" fontId="0" fillId="0" borderId="0" xfId="15" applyFont="1"/>
    <xf numFmtId="0" fontId="0" fillId="0" borderId="16" xfId="0" applyBorder="1"/>
    <xf numFmtId="0" fontId="7" fillId="0" borderId="16" xfId="12" applyBorder="1"/>
    <xf numFmtId="43" fontId="7" fillId="0" borderId="16" xfId="12" applyNumberFormat="1" applyBorder="1"/>
    <xf numFmtId="0" fontId="7" fillId="0" borderId="22" xfId="12" applyBorder="1"/>
    <xf numFmtId="169" fontId="0" fillId="0" borderId="0" xfId="0" applyNumberFormat="1" applyAlignment="1">
      <alignment horizontal="center"/>
    </xf>
    <xf numFmtId="169" fontId="10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69" fontId="7" fillId="0" borderId="0" xfId="0" applyNumberFormat="1" applyFont="1" applyAlignment="1">
      <alignment horizontal="center"/>
    </xf>
    <xf numFmtId="169" fontId="23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right"/>
    </xf>
    <xf numFmtId="3" fontId="7" fillId="7" borderId="0" xfId="0" applyNumberFormat="1" applyFont="1" applyFill="1"/>
    <xf numFmtId="0" fontId="7" fillId="7" borderId="0" xfId="0" applyFont="1" applyFill="1"/>
    <xf numFmtId="2" fontId="7" fillId="7" borderId="0" xfId="0" applyNumberFormat="1" applyFont="1" applyFill="1" applyAlignment="1">
      <alignment horizontal="right"/>
    </xf>
    <xf numFmtId="1" fontId="7" fillId="7" borderId="0" xfId="0" applyNumberFormat="1" applyFont="1" applyFill="1" applyAlignment="1">
      <alignment horizontal="right"/>
    </xf>
    <xf numFmtId="4" fontId="7" fillId="7" borderId="0" xfId="0" quotePrefix="1" applyNumberFormat="1" applyFont="1" applyFill="1"/>
    <xf numFmtId="4" fontId="7" fillId="7" borderId="0" xfId="0" applyNumberFormat="1" applyFont="1" applyFill="1"/>
    <xf numFmtId="12" fontId="7" fillId="17" borderId="0" xfId="0" applyNumberFormat="1" applyFont="1" applyFill="1" applyAlignment="1">
      <alignment horizontal="right"/>
    </xf>
    <xf numFmtId="164" fontId="7" fillId="17" borderId="0" xfId="0" applyNumberFormat="1" applyFont="1" applyFill="1" applyAlignment="1">
      <alignment horizontal="right"/>
    </xf>
    <xf numFmtId="4" fontId="7" fillId="0" borderId="0" xfId="0" applyNumberFormat="1" applyFont="1" applyAlignment="1">
      <alignment horizontal="right"/>
    </xf>
    <xf numFmtId="170" fontId="7" fillId="0" borderId="0" xfId="0" quotePrefix="1" applyNumberFormat="1" applyFont="1"/>
    <xf numFmtId="4" fontId="7" fillId="0" borderId="0" xfId="0" applyNumberFormat="1" applyFont="1" applyAlignment="1">
      <alignment horizontal="left"/>
    </xf>
    <xf numFmtId="3" fontId="0" fillId="0" borderId="23" xfId="0" applyNumberFormat="1" applyBorder="1"/>
    <xf numFmtId="3" fontId="0" fillId="0" borderId="24" xfId="0" applyNumberFormat="1" applyBorder="1"/>
    <xf numFmtId="0" fontId="12" fillId="0" borderId="24" xfId="0" applyFont="1" applyBorder="1" applyAlignment="1">
      <alignment horizontal="center"/>
    </xf>
    <xf numFmtId="9" fontId="0" fillId="0" borderId="2" xfId="2" applyFont="1" applyBorder="1"/>
    <xf numFmtId="0" fontId="12" fillId="0" borderId="7" xfId="12" quotePrefix="1" applyFont="1" applyBorder="1" applyAlignment="1">
      <alignment horizontal="center"/>
    </xf>
    <xf numFmtId="43" fontId="7" fillId="0" borderId="1" xfId="13" applyFont="1" applyFill="1" applyBorder="1" applyAlignment="1"/>
    <xf numFmtId="0" fontId="12" fillId="0" borderId="1" xfId="12" applyFont="1" applyBorder="1"/>
    <xf numFmtId="43" fontId="7" fillId="0" borderId="14" xfId="13" applyFont="1" applyFill="1" applyBorder="1" applyAlignment="1"/>
    <xf numFmtId="43" fontId="7" fillId="6" borderId="14" xfId="12" applyNumberFormat="1" applyFill="1" applyBorder="1"/>
    <xf numFmtId="43" fontId="7" fillId="0" borderId="15" xfId="13" quotePrefix="1" applyFont="1" applyFill="1" applyBorder="1" applyAlignment="1"/>
    <xf numFmtId="43" fontId="7" fillId="7" borderId="0" xfId="12" applyNumberFormat="1" applyFill="1"/>
    <xf numFmtId="1" fontId="7" fillId="0" borderId="13" xfId="0" applyNumberFormat="1" applyFont="1" applyBorder="1" applyAlignment="1">
      <alignment horizontal="center"/>
    </xf>
    <xf numFmtId="1" fontId="7" fillId="0" borderId="15" xfId="0" applyNumberFormat="1" applyFont="1" applyBorder="1" applyAlignment="1">
      <alignment horizontal="right"/>
    </xf>
    <xf numFmtId="169" fontId="7" fillId="0" borderId="9" xfId="0" applyNumberFormat="1" applyFont="1" applyBorder="1" applyAlignment="1">
      <alignment horizontal="right"/>
    </xf>
    <xf numFmtId="169" fontId="7" fillId="0" borderId="11" xfId="0" applyNumberFormat="1" applyFont="1" applyBorder="1" applyAlignment="1">
      <alignment horizontal="right"/>
    </xf>
    <xf numFmtId="1" fontId="12" fillId="0" borderId="0" xfId="0" applyNumberFormat="1" applyFont="1"/>
    <xf numFmtId="9" fontId="12" fillId="0" borderId="0" xfId="2" applyFont="1" applyFill="1" applyAlignment="1">
      <alignment horizontal="center"/>
    </xf>
    <xf numFmtId="1" fontId="7" fillId="0" borderId="0" xfId="0" applyNumberFormat="1" applyFont="1"/>
    <xf numFmtId="0" fontId="0" fillId="0" borderId="0" xfId="0" pivotButton="1"/>
    <xf numFmtId="0" fontId="33" fillId="9" borderId="25" xfId="0" applyFont="1" applyFill="1" applyBorder="1" applyAlignment="1">
      <alignment horizontal="right"/>
    </xf>
    <xf numFmtId="0" fontId="33" fillId="9" borderId="26" xfId="0" applyFont="1" applyFill="1" applyBorder="1" applyAlignment="1">
      <alignment horizontal="right"/>
    </xf>
    <xf numFmtId="0" fontId="33" fillId="9" borderId="17" xfId="0" applyFont="1" applyFill="1" applyBorder="1"/>
    <xf numFmtId="0" fontId="33" fillId="9" borderId="20" xfId="0" applyFont="1" applyFill="1" applyBorder="1"/>
    <xf numFmtId="0" fontId="33" fillId="9" borderId="27" xfId="0" applyFont="1" applyFill="1" applyBorder="1"/>
    <xf numFmtId="0" fontId="33" fillId="9" borderId="28" xfId="0" applyFont="1" applyFill="1" applyBorder="1"/>
    <xf numFmtId="1" fontId="11" fillId="20" borderId="0" xfId="0" applyNumberFormat="1" applyFont="1" applyFill="1" applyAlignment="1">
      <alignment horizontal="center"/>
    </xf>
    <xf numFmtId="4" fontId="7" fillId="20" borderId="0" xfId="0" applyNumberFormat="1" applyFont="1" applyFill="1"/>
    <xf numFmtId="0" fontId="7" fillId="20" borderId="0" xfId="0" applyFont="1" applyFill="1"/>
    <xf numFmtId="2" fontId="7" fillId="0" borderId="13" xfId="0" applyNumberFormat="1" applyFont="1" applyBorder="1" applyAlignment="1">
      <alignment horizontal="center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2" fontId="7" fillId="0" borderId="15" xfId="0" applyNumberFormat="1" applyFont="1" applyBorder="1" applyAlignment="1">
      <alignment horizontal="center"/>
    </xf>
    <xf numFmtId="0" fontId="25" fillId="11" borderId="0" xfId="0" applyFont="1" applyFill="1" applyAlignment="1">
      <alignment horizontal="center" vertical="top" wrapText="1"/>
    </xf>
    <xf numFmtId="0" fontId="12" fillId="0" borderId="7" xfId="12" quotePrefix="1" applyFont="1" applyBorder="1" applyAlignment="1">
      <alignment horizontal="center"/>
    </xf>
    <xf numFmtId="43" fontId="12" fillId="0" borderId="7" xfId="12" applyNumberFormat="1" applyFont="1" applyBorder="1" applyAlignment="1">
      <alignment horizontal="center"/>
    </xf>
    <xf numFmtId="43" fontId="12" fillId="0" borderId="7" xfId="12" quotePrefix="1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1" fillId="7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31" fillId="7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17">
    <cellStyle name="Comma" xfId="1" builtinId="3"/>
    <cellStyle name="Comma 2" xfId="6" xr:uid="{00000000-0005-0000-0000-000001000000}"/>
    <cellStyle name="Comma 2 3" xfId="13" xr:uid="{00000000-0005-0000-0000-000002000000}"/>
    <cellStyle name="Comma 3" xfId="16" xr:uid="{0E3792E4-FCF9-481F-BB25-5C2AB7C05760}"/>
    <cellStyle name="Currency" xfId="15" builtinId="4"/>
    <cellStyle name="Hyperlink" xfId="11" builtinId="8"/>
    <cellStyle name="Normal" xfId="0" builtinId="0"/>
    <cellStyle name="Normal 2" xfId="3" xr:uid="{00000000-0005-0000-0000-000005000000}"/>
    <cellStyle name="Normal 2 2" xfId="12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8" xr:uid="{00000000-0005-0000-0000-00000A000000}"/>
    <cellStyle name="Normal 7" xfId="10" xr:uid="{00000000-0005-0000-0000-00000B000000}"/>
    <cellStyle name="Normal 7 2" xfId="14" xr:uid="{00000000-0005-0000-0000-00000C000000}"/>
    <cellStyle name="Percent" xfId="2" builtinId="5"/>
    <cellStyle name="PSDec" xfId="9" xr:uid="{00000000-0005-0000-0000-00000E000000}"/>
  </cellStyles>
  <dxfs count="0"/>
  <tableStyles count="0" defaultTableStyle="TableStyleMedium9" defaultPivotStyle="PivotStyleLight16"/>
  <colors>
    <mruColors>
      <color rgb="FFFF00FF"/>
      <color rgb="FFFF66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603365</xdr:colOff>
      <xdr:row>18</xdr:row>
      <xdr:rowOff>108583</xdr:rowOff>
    </xdr:from>
    <xdr:to>
      <xdr:col>8</xdr:col>
      <xdr:colOff>232252</xdr:colOff>
      <xdr:row>59</xdr:row>
      <xdr:rowOff>141459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560AE5-0415-35EB-5BDD-2AE05731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365" y="3269151"/>
          <a:ext cx="5430478" cy="713333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17</xdr:row>
      <xdr:rowOff>0</xdr:rowOff>
    </xdr:from>
    <xdr:to>
      <xdr:col>2</xdr:col>
      <xdr:colOff>314325</xdr:colOff>
      <xdr:row>17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>
          <a:off x="657225" y="2495550"/>
          <a:ext cx="438150" cy="0"/>
        </a:xfrm>
        <a:prstGeom prst="line">
          <a:avLst/>
        </a:prstGeom>
        <a:ln w="5080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14</xdr:row>
      <xdr:rowOff>47625</xdr:rowOff>
    </xdr:from>
    <xdr:to>
      <xdr:col>2</xdr:col>
      <xdr:colOff>219075</xdr:colOff>
      <xdr:row>15</xdr:row>
      <xdr:rowOff>114300</xdr:rowOff>
    </xdr:to>
    <xdr:sp macro="" textlink="">
      <xdr:nvSpPr>
        <xdr:cNvPr id="8" name="5-Point Star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762000" y="2057400"/>
          <a:ext cx="238125" cy="228600"/>
        </a:xfrm>
        <a:prstGeom prst="star5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152400</xdr:colOff>
      <xdr:row>14</xdr:row>
      <xdr:rowOff>152400</xdr:rowOff>
    </xdr:from>
    <xdr:to>
      <xdr:col>4</xdr:col>
      <xdr:colOff>571500</xdr:colOff>
      <xdr:row>14</xdr:row>
      <xdr:rowOff>152400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CxnSpPr/>
      </xdr:nvCxnSpPr>
      <xdr:spPr>
        <a:xfrm>
          <a:off x="2486025" y="2162175"/>
          <a:ext cx="419100" cy="0"/>
        </a:xfrm>
        <a:prstGeom prst="line">
          <a:avLst/>
        </a:prstGeom>
        <a:ln w="508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</xdr:colOff>
      <xdr:row>16</xdr:row>
      <xdr:rowOff>38100</xdr:rowOff>
    </xdr:from>
    <xdr:to>
      <xdr:col>4</xdr:col>
      <xdr:colOff>489478</xdr:colOff>
      <xdr:row>17</xdr:row>
      <xdr:rowOff>119564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2543175" y="2371725"/>
          <a:ext cx="279928" cy="24338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618681</xdr:colOff>
      <xdr:row>53</xdr:row>
      <xdr:rowOff>162557</xdr:rowOff>
    </xdr:from>
    <xdr:to>
      <xdr:col>3</xdr:col>
      <xdr:colOff>913459</xdr:colOff>
      <xdr:row>55</xdr:row>
      <xdr:rowOff>80190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GrpSpPr/>
      </xdr:nvGrpSpPr>
      <xdr:grpSpPr>
        <a:xfrm>
          <a:off x="1739700" y="8771692"/>
          <a:ext cx="294778" cy="240017"/>
          <a:chOff x="6143625" y="8772525"/>
          <a:chExt cx="295275" cy="243389"/>
        </a:xfrm>
      </xdr:grpSpPr>
      <xdr:sp macro="" textlink="">
        <xdr:nvSpPr>
          <xdr:cNvPr id="22" name="Oval 21">
            <a:extLst>
              <a:ext uri="{FF2B5EF4-FFF2-40B4-BE49-F238E27FC236}">
                <a16:creationId xmlns:a16="http://schemas.microsoft.com/office/drawing/2014/main" id="{00000000-0008-0000-0D00-000016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0D00-000017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</a:t>
            </a:r>
          </a:p>
        </xdr:txBody>
      </xdr:sp>
    </xdr:grpSp>
    <xdr:clientData/>
  </xdr:twoCellAnchor>
  <xdr:twoCellAnchor>
    <xdr:from>
      <xdr:col>3</xdr:col>
      <xdr:colOff>807111</xdr:colOff>
      <xdr:row>45</xdr:row>
      <xdr:rowOff>32001</xdr:rowOff>
    </xdr:from>
    <xdr:to>
      <xdr:col>3</xdr:col>
      <xdr:colOff>1093034</xdr:colOff>
      <xdr:row>46</xdr:row>
      <xdr:rowOff>124722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GrpSpPr/>
      </xdr:nvGrpSpPr>
      <xdr:grpSpPr>
        <a:xfrm>
          <a:off x="1928130" y="7351597"/>
          <a:ext cx="285923" cy="253913"/>
          <a:chOff x="6143625" y="8772525"/>
          <a:chExt cx="295275" cy="243389"/>
        </a:xfrm>
      </xdr:grpSpPr>
      <xdr:sp macro="" textlink="">
        <xdr:nvSpPr>
          <xdr:cNvPr id="29" name="Oval 28">
            <a:extLst>
              <a:ext uri="{FF2B5EF4-FFF2-40B4-BE49-F238E27FC236}">
                <a16:creationId xmlns:a16="http://schemas.microsoft.com/office/drawing/2014/main" id="{00000000-0008-0000-0D00-00001D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D00-00001E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2</a:t>
            </a:r>
          </a:p>
        </xdr:txBody>
      </xdr:sp>
    </xdr:grpSp>
    <xdr:clientData/>
  </xdr:twoCellAnchor>
  <xdr:twoCellAnchor>
    <xdr:from>
      <xdr:col>3</xdr:col>
      <xdr:colOff>674762</xdr:colOff>
      <xdr:row>41</xdr:row>
      <xdr:rowOff>55215</xdr:rowOff>
    </xdr:from>
    <xdr:to>
      <xdr:col>3</xdr:col>
      <xdr:colOff>989780</xdr:colOff>
      <xdr:row>42</xdr:row>
      <xdr:rowOff>147935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795781" y="6730042"/>
          <a:ext cx="315018" cy="253912"/>
          <a:chOff x="6143625" y="8772525"/>
          <a:chExt cx="295275" cy="243389"/>
        </a:xfrm>
      </xdr:grpSpPr>
      <xdr:sp macro="" textlink="">
        <xdr:nvSpPr>
          <xdr:cNvPr id="32" name="Oval 31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3</a:t>
            </a:r>
          </a:p>
        </xdr:txBody>
      </xdr:sp>
    </xdr:grpSp>
    <xdr:clientData/>
  </xdr:twoCellAnchor>
  <xdr:twoCellAnchor>
    <xdr:from>
      <xdr:col>3</xdr:col>
      <xdr:colOff>721604</xdr:colOff>
      <xdr:row>38</xdr:row>
      <xdr:rowOff>29516</xdr:rowOff>
    </xdr:from>
    <xdr:to>
      <xdr:col>3</xdr:col>
      <xdr:colOff>1014974</xdr:colOff>
      <xdr:row>39</xdr:row>
      <xdr:rowOff>116606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GrpSpPr/>
      </xdr:nvGrpSpPr>
      <xdr:grpSpPr>
        <a:xfrm>
          <a:off x="1842623" y="6220766"/>
          <a:ext cx="293370" cy="248282"/>
          <a:chOff x="6143625" y="8772525"/>
          <a:chExt cx="295275" cy="243389"/>
        </a:xfrm>
      </xdr:grpSpPr>
      <xdr:sp macro="" textlink="">
        <xdr:nvSpPr>
          <xdr:cNvPr id="35" name="Oval 34">
            <a:extLst>
              <a:ext uri="{FF2B5EF4-FFF2-40B4-BE49-F238E27FC236}">
                <a16:creationId xmlns:a16="http://schemas.microsoft.com/office/drawing/2014/main" id="{00000000-0008-0000-0D00-000023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D00-000024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4</a:t>
            </a:r>
          </a:p>
        </xdr:txBody>
      </xdr:sp>
    </xdr:grpSp>
    <xdr:clientData/>
  </xdr:twoCellAnchor>
  <xdr:twoCellAnchor>
    <xdr:from>
      <xdr:col>3</xdr:col>
      <xdr:colOff>676102</xdr:colOff>
      <xdr:row>35</xdr:row>
      <xdr:rowOff>41775</xdr:rowOff>
    </xdr:from>
    <xdr:to>
      <xdr:col>3</xdr:col>
      <xdr:colOff>969472</xdr:colOff>
      <xdr:row>36</xdr:row>
      <xdr:rowOff>128864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GrpSpPr/>
      </xdr:nvGrpSpPr>
      <xdr:grpSpPr>
        <a:xfrm>
          <a:off x="1797121" y="5749448"/>
          <a:ext cx="293370" cy="248281"/>
          <a:chOff x="6143625" y="8772525"/>
          <a:chExt cx="295275" cy="243389"/>
        </a:xfrm>
      </xdr:grpSpPr>
      <xdr:sp macro="" textlink="">
        <xdr:nvSpPr>
          <xdr:cNvPr id="38" name="Oval 37">
            <a:extLst>
              <a:ext uri="{FF2B5EF4-FFF2-40B4-BE49-F238E27FC236}">
                <a16:creationId xmlns:a16="http://schemas.microsoft.com/office/drawing/2014/main" id="{00000000-0008-0000-0D00-000026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0D00-000027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5</a:t>
            </a:r>
          </a:p>
        </xdr:txBody>
      </xdr:sp>
    </xdr:grpSp>
    <xdr:clientData/>
  </xdr:twoCellAnchor>
  <xdr:twoCellAnchor>
    <xdr:from>
      <xdr:col>3</xdr:col>
      <xdr:colOff>667992</xdr:colOff>
      <xdr:row>32</xdr:row>
      <xdr:rowOff>64024</xdr:rowOff>
    </xdr:from>
    <xdr:to>
      <xdr:col>3</xdr:col>
      <xdr:colOff>961362</xdr:colOff>
      <xdr:row>33</xdr:row>
      <xdr:rowOff>151114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GrpSpPr/>
      </xdr:nvGrpSpPr>
      <xdr:grpSpPr>
        <a:xfrm>
          <a:off x="1789011" y="5288120"/>
          <a:ext cx="293370" cy="248282"/>
          <a:chOff x="6143625" y="8772525"/>
          <a:chExt cx="295275" cy="243389"/>
        </a:xfrm>
      </xdr:grpSpPr>
      <xdr:sp macro="" textlink="">
        <xdr:nvSpPr>
          <xdr:cNvPr id="41" name="Oval 40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00000000-0008-0000-0D00-00002A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6</a:t>
            </a:r>
          </a:p>
        </xdr:txBody>
      </xdr:sp>
    </xdr:grpSp>
    <xdr:clientData/>
  </xdr:twoCellAnchor>
  <xdr:twoCellAnchor>
    <xdr:from>
      <xdr:col>3</xdr:col>
      <xdr:colOff>556244</xdr:colOff>
      <xdr:row>29</xdr:row>
      <xdr:rowOff>28274</xdr:rowOff>
    </xdr:from>
    <xdr:to>
      <xdr:col>3</xdr:col>
      <xdr:colOff>871849</xdr:colOff>
      <xdr:row>30</xdr:row>
      <xdr:rowOff>115363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GrpSpPr/>
      </xdr:nvGrpSpPr>
      <xdr:grpSpPr>
        <a:xfrm>
          <a:off x="1677263" y="4768793"/>
          <a:ext cx="315605" cy="248282"/>
          <a:chOff x="6143625" y="8772525"/>
          <a:chExt cx="295275" cy="243389"/>
        </a:xfrm>
      </xdr:grpSpPr>
      <xdr:sp macro="" textlink="">
        <xdr:nvSpPr>
          <xdr:cNvPr id="44" name="Oval 43">
            <a:extLst>
              <a:ext uri="{FF2B5EF4-FFF2-40B4-BE49-F238E27FC236}">
                <a16:creationId xmlns:a16="http://schemas.microsoft.com/office/drawing/2014/main" id="{00000000-0008-0000-0D00-00002C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0000000-0008-0000-0D00-00002D000000}"/>
              </a:ext>
            </a:extLst>
          </xdr:cNvPr>
          <xdr:cNvSpPr txBox="1"/>
        </xdr:nvSpPr>
        <xdr:spPr>
          <a:xfrm>
            <a:off x="6143625" y="8810619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7</a:t>
            </a:r>
          </a:p>
        </xdr:txBody>
      </xdr:sp>
    </xdr:grpSp>
    <xdr:clientData/>
  </xdr:twoCellAnchor>
  <xdr:twoCellAnchor>
    <xdr:from>
      <xdr:col>3</xdr:col>
      <xdr:colOff>604736</xdr:colOff>
      <xdr:row>26</xdr:row>
      <xdr:rowOff>32724</xdr:rowOff>
    </xdr:from>
    <xdr:to>
      <xdr:col>3</xdr:col>
      <xdr:colOff>907631</xdr:colOff>
      <xdr:row>27</xdr:row>
      <xdr:rowOff>110295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GrpSpPr/>
      </xdr:nvGrpSpPr>
      <xdr:grpSpPr>
        <a:xfrm>
          <a:off x="1725755" y="4289666"/>
          <a:ext cx="302895" cy="238764"/>
          <a:chOff x="6143625" y="8772525"/>
          <a:chExt cx="295275" cy="243389"/>
        </a:xfrm>
      </xdr:grpSpPr>
      <xdr:sp macro="" textlink="">
        <xdr:nvSpPr>
          <xdr:cNvPr id="47" name="Oval 46">
            <a:extLst>
              <a:ext uri="{FF2B5EF4-FFF2-40B4-BE49-F238E27FC236}">
                <a16:creationId xmlns:a16="http://schemas.microsoft.com/office/drawing/2014/main" id="{00000000-0008-0000-0D00-00002F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00000000-0008-0000-0D00-000030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8</a:t>
            </a:r>
          </a:p>
        </xdr:txBody>
      </xdr:sp>
    </xdr:grpSp>
    <xdr:clientData/>
  </xdr:twoCellAnchor>
  <xdr:twoCellAnchor>
    <xdr:from>
      <xdr:col>3</xdr:col>
      <xdr:colOff>715647</xdr:colOff>
      <xdr:row>22</xdr:row>
      <xdr:rowOff>80290</xdr:rowOff>
    </xdr:from>
    <xdr:to>
      <xdr:col>3</xdr:col>
      <xdr:colOff>1018128</xdr:colOff>
      <xdr:row>23</xdr:row>
      <xdr:rowOff>167386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GrpSpPr/>
      </xdr:nvGrpSpPr>
      <xdr:grpSpPr>
        <a:xfrm>
          <a:off x="1836666" y="3692463"/>
          <a:ext cx="302481" cy="238763"/>
          <a:chOff x="6143625" y="8772525"/>
          <a:chExt cx="295275" cy="243389"/>
        </a:xfrm>
      </xdr:grpSpPr>
      <xdr:sp macro="" textlink="">
        <xdr:nvSpPr>
          <xdr:cNvPr id="50" name="Oval 49">
            <a:extLst>
              <a:ext uri="{FF2B5EF4-FFF2-40B4-BE49-F238E27FC236}">
                <a16:creationId xmlns:a16="http://schemas.microsoft.com/office/drawing/2014/main" id="{00000000-0008-0000-0D00-000032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D00-000033000000}"/>
              </a:ext>
            </a:extLst>
          </xdr:cNvPr>
          <xdr:cNvSpPr txBox="1"/>
        </xdr:nvSpPr>
        <xdr:spPr>
          <a:xfrm>
            <a:off x="6143625" y="8810624"/>
            <a:ext cx="29527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9</a:t>
            </a:r>
          </a:p>
        </xdr:txBody>
      </xdr:sp>
    </xdr:grpSp>
    <xdr:clientData/>
  </xdr:twoCellAnchor>
  <xdr:twoCellAnchor>
    <xdr:from>
      <xdr:col>3</xdr:col>
      <xdr:colOff>689001</xdr:colOff>
      <xdr:row>19</xdr:row>
      <xdr:rowOff>129051</xdr:rowOff>
    </xdr:from>
    <xdr:to>
      <xdr:col>3</xdr:col>
      <xdr:colOff>1036126</xdr:colOff>
      <xdr:row>21</xdr:row>
      <xdr:rowOff>37333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GrpSpPr/>
      </xdr:nvGrpSpPr>
      <xdr:grpSpPr>
        <a:xfrm>
          <a:off x="1810020" y="3257647"/>
          <a:ext cx="347125" cy="230667"/>
          <a:chOff x="6124575" y="8772525"/>
          <a:chExt cx="314325" cy="243389"/>
        </a:xfrm>
      </xdr:grpSpPr>
      <xdr:sp macro="" textlink="">
        <xdr:nvSpPr>
          <xdr:cNvPr id="53" name="Oval 52">
            <a:extLst>
              <a:ext uri="{FF2B5EF4-FFF2-40B4-BE49-F238E27FC236}">
                <a16:creationId xmlns:a16="http://schemas.microsoft.com/office/drawing/2014/main" id="{00000000-0008-0000-0D00-000035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0000000-0008-0000-0D00-000036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10</a:t>
            </a:r>
          </a:p>
        </xdr:txBody>
      </xdr:sp>
    </xdr:grpSp>
    <xdr:clientData/>
  </xdr:twoCellAnchor>
  <xdr:twoCellAnchor>
    <xdr:from>
      <xdr:col>5</xdr:col>
      <xdr:colOff>217659</xdr:colOff>
      <xdr:row>18</xdr:row>
      <xdr:rowOff>119857</xdr:rowOff>
    </xdr:from>
    <xdr:to>
      <xdr:col>5</xdr:col>
      <xdr:colOff>533475</xdr:colOff>
      <xdr:row>20</xdr:row>
      <xdr:rowOff>33771</xdr:rowOff>
    </xdr:to>
    <xdr:grpSp>
      <xdr:nvGrpSpPr>
        <xdr:cNvPr id="70" name="Group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GrpSpPr/>
      </xdr:nvGrpSpPr>
      <xdr:grpSpPr>
        <a:xfrm>
          <a:off x="3185063" y="3087261"/>
          <a:ext cx="315816" cy="236298"/>
          <a:chOff x="6124575" y="8772525"/>
          <a:chExt cx="314325" cy="243389"/>
        </a:xfrm>
      </xdr:grpSpPr>
      <xdr:sp macro="" textlink="">
        <xdr:nvSpPr>
          <xdr:cNvPr id="71" name="Oval 70">
            <a:extLst>
              <a:ext uri="{FF2B5EF4-FFF2-40B4-BE49-F238E27FC236}">
                <a16:creationId xmlns:a16="http://schemas.microsoft.com/office/drawing/2014/main" id="{00000000-0008-0000-0D00-000047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00000000-0008-0000-0D00-000048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11</a:t>
            </a:r>
          </a:p>
        </xdr:txBody>
      </xdr:sp>
    </xdr:grpSp>
    <xdr:clientData/>
  </xdr:twoCellAnchor>
  <xdr:twoCellAnchor>
    <xdr:from>
      <xdr:col>5</xdr:col>
      <xdr:colOff>408296</xdr:colOff>
      <xdr:row>20</xdr:row>
      <xdr:rowOff>121175</xdr:rowOff>
    </xdr:from>
    <xdr:to>
      <xdr:col>5</xdr:col>
      <xdr:colOff>738372</xdr:colOff>
      <xdr:row>22</xdr:row>
      <xdr:rowOff>38809</xdr:rowOff>
    </xdr:to>
    <xdr:grpSp>
      <xdr:nvGrpSpPr>
        <xdr:cNvPr id="73" name="Group 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GrpSpPr/>
      </xdr:nvGrpSpPr>
      <xdr:grpSpPr>
        <a:xfrm>
          <a:off x="3375700" y="3410963"/>
          <a:ext cx="330076" cy="240019"/>
          <a:chOff x="6124575" y="8772525"/>
          <a:chExt cx="314325" cy="243389"/>
        </a:xfrm>
      </xdr:grpSpPr>
      <xdr:sp macro="" textlink="">
        <xdr:nvSpPr>
          <xdr:cNvPr id="74" name="Oval 73">
            <a:extLst>
              <a:ext uri="{FF2B5EF4-FFF2-40B4-BE49-F238E27FC236}">
                <a16:creationId xmlns:a16="http://schemas.microsoft.com/office/drawing/2014/main" id="{00000000-0008-0000-0D00-00004A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00000000-0008-0000-0D00-00004B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12</a:t>
            </a:r>
          </a:p>
        </xdr:txBody>
      </xdr:sp>
    </xdr:grpSp>
    <xdr:clientData/>
  </xdr:twoCellAnchor>
  <xdr:twoCellAnchor>
    <xdr:from>
      <xdr:col>5</xdr:col>
      <xdr:colOff>299732</xdr:colOff>
      <xdr:row>29</xdr:row>
      <xdr:rowOff>48159</xdr:rowOff>
    </xdr:from>
    <xdr:to>
      <xdr:col>5</xdr:col>
      <xdr:colOff>615962</xdr:colOff>
      <xdr:row>30</xdr:row>
      <xdr:rowOff>125730</xdr:rowOff>
    </xdr:to>
    <xdr:grpSp>
      <xdr:nvGrpSpPr>
        <xdr:cNvPr id="82" name="Group 81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GrpSpPr/>
      </xdr:nvGrpSpPr>
      <xdr:grpSpPr>
        <a:xfrm>
          <a:off x="3267136" y="4788678"/>
          <a:ext cx="316230" cy="238764"/>
          <a:chOff x="6124575" y="8772525"/>
          <a:chExt cx="314325" cy="243389"/>
        </a:xfrm>
      </xdr:grpSpPr>
      <xdr:sp macro="" textlink="">
        <xdr:nvSpPr>
          <xdr:cNvPr id="83" name="Oval 82">
            <a:extLst>
              <a:ext uri="{FF2B5EF4-FFF2-40B4-BE49-F238E27FC236}">
                <a16:creationId xmlns:a16="http://schemas.microsoft.com/office/drawing/2014/main" id="{00000000-0008-0000-0D00-000053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00000000-0008-0000-0D00-000054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15</a:t>
            </a:r>
          </a:p>
        </xdr:txBody>
      </xdr:sp>
    </xdr:grpSp>
    <xdr:clientData/>
  </xdr:twoCellAnchor>
  <xdr:twoCellAnchor>
    <xdr:from>
      <xdr:col>5</xdr:col>
      <xdr:colOff>451868</xdr:colOff>
      <xdr:row>34</xdr:row>
      <xdr:rowOff>158168</xdr:rowOff>
    </xdr:from>
    <xdr:to>
      <xdr:col>5</xdr:col>
      <xdr:colOff>768098</xdr:colOff>
      <xdr:row>36</xdr:row>
      <xdr:rowOff>75801</xdr:rowOff>
    </xdr:to>
    <xdr:grpSp>
      <xdr:nvGrpSpPr>
        <xdr:cNvPr id="88" name="Group 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GrpSpPr/>
      </xdr:nvGrpSpPr>
      <xdr:grpSpPr>
        <a:xfrm>
          <a:off x="3419272" y="5704649"/>
          <a:ext cx="316230" cy="240017"/>
          <a:chOff x="6124575" y="8772525"/>
          <a:chExt cx="314325" cy="243389"/>
        </a:xfrm>
      </xdr:grpSpPr>
      <xdr:sp macro="" textlink="">
        <xdr:nvSpPr>
          <xdr:cNvPr id="89" name="Oval 88">
            <a:extLst>
              <a:ext uri="{FF2B5EF4-FFF2-40B4-BE49-F238E27FC236}">
                <a16:creationId xmlns:a16="http://schemas.microsoft.com/office/drawing/2014/main" id="{00000000-0008-0000-0D00-000059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00000000-0008-0000-0D00-00005A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17</a:t>
            </a:r>
          </a:p>
        </xdr:txBody>
      </xdr:sp>
    </xdr:grpSp>
    <xdr:clientData/>
  </xdr:twoCellAnchor>
  <xdr:twoCellAnchor>
    <xdr:from>
      <xdr:col>5</xdr:col>
      <xdr:colOff>448721</xdr:colOff>
      <xdr:row>38</xdr:row>
      <xdr:rowOff>2898</xdr:rowOff>
    </xdr:from>
    <xdr:to>
      <xdr:col>5</xdr:col>
      <xdr:colOff>762467</xdr:colOff>
      <xdr:row>39</xdr:row>
      <xdr:rowOff>91900</xdr:rowOff>
    </xdr:to>
    <xdr:grpSp>
      <xdr:nvGrpSpPr>
        <xdr:cNvPr id="91" name="Group 9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GrpSpPr/>
      </xdr:nvGrpSpPr>
      <xdr:grpSpPr>
        <a:xfrm>
          <a:off x="3416125" y="6194148"/>
          <a:ext cx="313746" cy="250194"/>
          <a:chOff x="6124575" y="8772525"/>
          <a:chExt cx="314325" cy="243389"/>
        </a:xfrm>
      </xdr:grpSpPr>
      <xdr:sp macro="" textlink="">
        <xdr:nvSpPr>
          <xdr:cNvPr id="92" name="Oval 91">
            <a:extLst>
              <a:ext uri="{FF2B5EF4-FFF2-40B4-BE49-F238E27FC236}">
                <a16:creationId xmlns:a16="http://schemas.microsoft.com/office/drawing/2014/main" id="{00000000-0008-0000-0D00-00005C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3" name="TextBox 92">
            <a:extLst>
              <a:ext uri="{FF2B5EF4-FFF2-40B4-BE49-F238E27FC236}">
                <a16:creationId xmlns:a16="http://schemas.microsoft.com/office/drawing/2014/main" id="{00000000-0008-0000-0D00-00005D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18</a:t>
            </a:r>
          </a:p>
        </xdr:txBody>
      </xdr:sp>
    </xdr:grpSp>
    <xdr:clientData/>
  </xdr:twoCellAnchor>
  <xdr:twoCellAnchor>
    <xdr:from>
      <xdr:col>5</xdr:col>
      <xdr:colOff>486632</xdr:colOff>
      <xdr:row>40</xdr:row>
      <xdr:rowOff>35044</xdr:rowOff>
    </xdr:from>
    <xdr:to>
      <xdr:col>5</xdr:col>
      <xdr:colOff>800791</xdr:colOff>
      <xdr:row>41</xdr:row>
      <xdr:rowOff>118413</xdr:rowOff>
    </xdr:to>
    <xdr:grpSp>
      <xdr:nvGrpSpPr>
        <xdr:cNvPr id="94" name="Group 93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GrpSpPr/>
      </xdr:nvGrpSpPr>
      <xdr:grpSpPr>
        <a:xfrm>
          <a:off x="3454036" y="6548679"/>
          <a:ext cx="314159" cy="244561"/>
          <a:chOff x="6124575" y="8772525"/>
          <a:chExt cx="314325" cy="243389"/>
        </a:xfrm>
      </xdr:grpSpPr>
      <xdr:sp macro="" textlink="">
        <xdr:nvSpPr>
          <xdr:cNvPr id="95" name="Oval 94">
            <a:extLst>
              <a:ext uri="{FF2B5EF4-FFF2-40B4-BE49-F238E27FC236}">
                <a16:creationId xmlns:a16="http://schemas.microsoft.com/office/drawing/2014/main" id="{00000000-0008-0000-0D00-00005F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:a16="http://schemas.microsoft.com/office/drawing/2014/main" id="{00000000-0008-0000-0D00-000060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19</a:t>
            </a:r>
          </a:p>
        </xdr:txBody>
      </xdr:sp>
    </xdr:grpSp>
    <xdr:clientData/>
  </xdr:twoCellAnchor>
  <xdr:twoCellAnchor>
    <xdr:from>
      <xdr:col>5</xdr:col>
      <xdr:colOff>156767</xdr:colOff>
      <xdr:row>52</xdr:row>
      <xdr:rowOff>129803</xdr:rowOff>
    </xdr:from>
    <xdr:to>
      <xdr:col>5</xdr:col>
      <xdr:colOff>470926</xdr:colOff>
      <xdr:row>54</xdr:row>
      <xdr:rowOff>56962</xdr:rowOff>
    </xdr:to>
    <xdr:grpSp>
      <xdr:nvGrpSpPr>
        <xdr:cNvPr id="97" name="Group 96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GrpSpPr/>
      </xdr:nvGrpSpPr>
      <xdr:grpSpPr>
        <a:xfrm>
          <a:off x="3124171" y="8577745"/>
          <a:ext cx="314159" cy="249544"/>
          <a:chOff x="6124575" y="8772525"/>
          <a:chExt cx="314325" cy="243389"/>
        </a:xfrm>
      </xdr:grpSpPr>
      <xdr:sp macro="" textlink="">
        <xdr:nvSpPr>
          <xdr:cNvPr id="98" name="Oval 97">
            <a:extLst>
              <a:ext uri="{FF2B5EF4-FFF2-40B4-BE49-F238E27FC236}">
                <a16:creationId xmlns:a16="http://schemas.microsoft.com/office/drawing/2014/main" id="{00000000-0008-0000-0D00-000062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9" name="TextBox 98">
            <a:extLst>
              <a:ext uri="{FF2B5EF4-FFF2-40B4-BE49-F238E27FC236}">
                <a16:creationId xmlns:a16="http://schemas.microsoft.com/office/drawing/2014/main" id="{00000000-0008-0000-0D00-000063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20</a:t>
            </a:r>
          </a:p>
        </xdr:txBody>
      </xdr:sp>
    </xdr:grpSp>
    <xdr:clientData/>
  </xdr:twoCellAnchor>
  <xdr:twoCellAnchor>
    <xdr:from>
      <xdr:col>5</xdr:col>
      <xdr:colOff>601091</xdr:colOff>
      <xdr:row>52</xdr:row>
      <xdr:rowOff>123086</xdr:rowOff>
    </xdr:from>
    <xdr:to>
      <xdr:col>5</xdr:col>
      <xdr:colOff>917321</xdr:colOff>
      <xdr:row>54</xdr:row>
      <xdr:rowOff>36994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GrpSpPr/>
      </xdr:nvGrpSpPr>
      <xdr:grpSpPr>
        <a:xfrm>
          <a:off x="3568495" y="8571028"/>
          <a:ext cx="316230" cy="236293"/>
          <a:chOff x="6124575" y="8772525"/>
          <a:chExt cx="314325" cy="243389"/>
        </a:xfrm>
      </xdr:grpSpPr>
      <xdr:sp macro="" textlink="">
        <xdr:nvSpPr>
          <xdr:cNvPr id="101" name="Oval 100">
            <a:extLst>
              <a:ext uri="{FF2B5EF4-FFF2-40B4-BE49-F238E27FC236}">
                <a16:creationId xmlns:a16="http://schemas.microsoft.com/office/drawing/2014/main" id="{00000000-0008-0000-0D00-000065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2" name="TextBox 101">
            <a:extLst>
              <a:ext uri="{FF2B5EF4-FFF2-40B4-BE49-F238E27FC236}">
                <a16:creationId xmlns:a16="http://schemas.microsoft.com/office/drawing/2014/main" id="{00000000-0008-0000-0D00-000066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21</a:t>
            </a:r>
          </a:p>
        </xdr:txBody>
      </xdr:sp>
    </xdr:grpSp>
    <xdr:clientData/>
  </xdr:twoCellAnchor>
  <xdr:twoCellAnchor>
    <xdr:from>
      <xdr:col>5</xdr:col>
      <xdr:colOff>993078</xdr:colOff>
      <xdr:row>53</xdr:row>
      <xdr:rowOff>57022</xdr:rowOff>
    </xdr:from>
    <xdr:to>
      <xdr:col>6</xdr:col>
      <xdr:colOff>71058</xdr:colOff>
      <xdr:row>54</xdr:row>
      <xdr:rowOff>144109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GrpSpPr/>
      </xdr:nvGrpSpPr>
      <xdr:grpSpPr>
        <a:xfrm>
          <a:off x="3960482" y="8666157"/>
          <a:ext cx="286922" cy="248279"/>
          <a:chOff x="6124575" y="8772525"/>
          <a:chExt cx="314325" cy="243389"/>
        </a:xfrm>
      </xdr:grpSpPr>
      <xdr:sp macro="" textlink="">
        <xdr:nvSpPr>
          <xdr:cNvPr id="104" name="Oval 103">
            <a:extLst>
              <a:ext uri="{FF2B5EF4-FFF2-40B4-BE49-F238E27FC236}">
                <a16:creationId xmlns:a16="http://schemas.microsoft.com/office/drawing/2014/main" id="{00000000-0008-0000-0D00-000068000000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5" name="TextBox 104">
            <a:extLst>
              <a:ext uri="{FF2B5EF4-FFF2-40B4-BE49-F238E27FC236}">
                <a16:creationId xmlns:a16="http://schemas.microsoft.com/office/drawing/2014/main" id="{00000000-0008-0000-0D00-000069000000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22</a:t>
            </a:r>
          </a:p>
        </xdr:txBody>
      </xdr:sp>
    </xdr:grpSp>
    <xdr:clientData/>
  </xdr:twoCellAnchor>
  <xdr:twoCellAnchor>
    <xdr:from>
      <xdr:col>5</xdr:col>
      <xdr:colOff>321185</xdr:colOff>
      <xdr:row>23</xdr:row>
      <xdr:rowOff>46535</xdr:rowOff>
    </xdr:from>
    <xdr:to>
      <xdr:col>5</xdr:col>
      <xdr:colOff>664596</xdr:colOff>
      <xdr:row>24</xdr:row>
      <xdr:rowOff>143065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FABFF5A-04BF-4A44-8418-9F1325EF18BF}"/>
            </a:ext>
          </a:extLst>
        </xdr:cNvPr>
        <xdr:cNvGrpSpPr/>
      </xdr:nvGrpSpPr>
      <xdr:grpSpPr>
        <a:xfrm>
          <a:off x="3288589" y="3819900"/>
          <a:ext cx="343411" cy="257723"/>
          <a:chOff x="6124575" y="8772525"/>
          <a:chExt cx="314325" cy="243389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DD944773-1EEF-DDF1-0A56-D55CF2D480B9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39FBD69-805F-F9F0-7EF0-65CDC9003C68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13</a:t>
            </a:r>
          </a:p>
        </xdr:txBody>
      </xdr:sp>
    </xdr:grpSp>
    <xdr:clientData/>
  </xdr:twoCellAnchor>
  <xdr:twoCellAnchor>
    <xdr:from>
      <xdr:col>5</xdr:col>
      <xdr:colOff>329844</xdr:colOff>
      <xdr:row>26</xdr:row>
      <xdr:rowOff>15708</xdr:rowOff>
    </xdr:from>
    <xdr:to>
      <xdr:col>5</xdr:col>
      <xdr:colOff>673255</xdr:colOff>
      <xdr:row>27</xdr:row>
      <xdr:rowOff>98903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646FBAA3-C22C-478E-9AE8-80DDC9253E3A}"/>
            </a:ext>
          </a:extLst>
        </xdr:cNvPr>
        <xdr:cNvGrpSpPr/>
      </xdr:nvGrpSpPr>
      <xdr:grpSpPr>
        <a:xfrm>
          <a:off x="3297248" y="4272650"/>
          <a:ext cx="343411" cy="244388"/>
          <a:chOff x="6124575" y="8772525"/>
          <a:chExt cx="314325" cy="243389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C3A48A4F-CD30-3F17-CF28-A473AF74FC92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32B9B33C-5C2A-834C-EF70-4ABEC01C36C3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14</a:t>
            </a:r>
          </a:p>
        </xdr:txBody>
      </xdr:sp>
    </xdr:grpSp>
    <xdr:clientData/>
  </xdr:twoCellAnchor>
  <xdr:twoCellAnchor>
    <xdr:from>
      <xdr:col>5</xdr:col>
      <xdr:colOff>405026</xdr:colOff>
      <xdr:row>32</xdr:row>
      <xdr:rowOff>139945</xdr:rowOff>
    </xdr:from>
    <xdr:to>
      <xdr:col>5</xdr:col>
      <xdr:colOff>728876</xdr:colOff>
      <xdr:row>34</xdr:row>
      <xdr:rowOff>46240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1D1DD7C-0CE2-49B5-B7D9-E56E39E7085F}"/>
            </a:ext>
          </a:extLst>
        </xdr:cNvPr>
        <xdr:cNvGrpSpPr/>
      </xdr:nvGrpSpPr>
      <xdr:grpSpPr>
        <a:xfrm>
          <a:off x="3372430" y="5364041"/>
          <a:ext cx="323850" cy="228680"/>
          <a:chOff x="6124575" y="8772525"/>
          <a:chExt cx="314325" cy="243389"/>
        </a:xfrm>
      </xdr:grpSpPr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72B8D631-5D81-454D-8205-D2ADABE9790C}"/>
              </a:ext>
            </a:extLst>
          </xdr:cNvPr>
          <xdr:cNvSpPr/>
        </xdr:nvSpPr>
        <xdr:spPr>
          <a:xfrm>
            <a:off x="6143625" y="8772525"/>
            <a:ext cx="279928" cy="243389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A199612-1FE2-FC00-56AF-475B82F1EDE8}"/>
              </a:ext>
            </a:extLst>
          </xdr:cNvPr>
          <xdr:cNvSpPr txBox="1"/>
        </xdr:nvSpPr>
        <xdr:spPr>
          <a:xfrm>
            <a:off x="6124575" y="8810624"/>
            <a:ext cx="314325" cy="1714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1"/>
              <a:t>16</a:t>
            </a: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nce" refreshedDate="45912.536205902776" createdVersion="8" refreshedVersion="8" minRefreshableVersion="3" recordCount="5496" xr:uid="{4457D07F-23E4-4A3F-8D06-C2BEB38ACE4D}">
  <cacheSource type="worksheet">
    <worksheetSource ref="AX7:AY5503" sheet="Plant Data"/>
  </cacheSource>
  <cacheFields count="2">
    <cacheField name="Main Size" numFmtId="0">
      <sharedItems containsSemiMixedTypes="0" containsString="0" containsNumber="1" minValue="0.5" maxValue="16" count="11">
        <n v="0.5"/>
        <n v="1.25"/>
        <n v="0.75"/>
        <n v="2"/>
        <n v="3"/>
        <n v="4"/>
        <n v="0.625"/>
        <n v="10"/>
        <n v="6"/>
        <n v="8"/>
        <n v="16"/>
      </sharedItems>
    </cacheField>
    <cacheField name="Rate Class" numFmtId="0">
      <sharedItems count="13">
        <s v="UTGS"/>
        <s v="UTTSS"/>
        <s v="UTFS"/>
        <s v="UTTSM"/>
        <s v="UTIS"/>
        <s v="UTTSL"/>
        <s v="UTISGS"/>
        <s v="UTISFS"/>
        <s v="UTFT1"/>
        <s v="UTMT"/>
        <s v="UTFT1C"/>
        <s v="IDFS"/>
        <s v="IDTS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96">
  <r>
    <x v="0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1"/>
    <x v="1"/>
  </r>
  <r>
    <x v="1"/>
    <x v="2"/>
  </r>
  <r>
    <x v="2"/>
    <x v="0"/>
  </r>
  <r>
    <x v="2"/>
    <x v="0"/>
  </r>
  <r>
    <x v="2"/>
    <x v="0"/>
  </r>
  <r>
    <x v="2"/>
    <x v="0"/>
  </r>
  <r>
    <x v="0"/>
    <x v="0"/>
  </r>
  <r>
    <x v="3"/>
    <x v="1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1"/>
    <x v="2"/>
  </r>
  <r>
    <x v="2"/>
    <x v="0"/>
  </r>
  <r>
    <x v="2"/>
    <x v="0"/>
  </r>
  <r>
    <x v="0"/>
    <x v="0"/>
  </r>
  <r>
    <x v="2"/>
    <x v="0"/>
  </r>
  <r>
    <x v="3"/>
    <x v="1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0"/>
    <x v="0"/>
  </r>
  <r>
    <x v="2"/>
    <x v="0"/>
  </r>
  <r>
    <x v="1"/>
    <x v="0"/>
  </r>
  <r>
    <x v="2"/>
    <x v="0"/>
  </r>
  <r>
    <x v="2"/>
    <x v="0"/>
  </r>
  <r>
    <x v="1"/>
    <x v="2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0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1"/>
    <x v="2"/>
  </r>
  <r>
    <x v="1"/>
    <x v="0"/>
  </r>
  <r>
    <x v="2"/>
    <x v="0"/>
  </r>
  <r>
    <x v="2"/>
    <x v="0"/>
  </r>
  <r>
    <x v="2"/>
    <x v="0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1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4"/>
    <x v="3"/>
  </r>
  <r>
    <x v="2"/>
    <x v="0"/>
  </r>
  <r>
    <x v="1"/>
    <x v="0"/>
  </r>
  <r>
    <x v="2"/>
    <x v="0"/>
  </r>
  <r>
    <x v="2"/>
    <x v="0"/>
  </r>
  <r>
    <x v="2"/>
    <x v="0"/>
  </r>
  <r>
    <x v="2"/>
    <x v="3"/>
  </r>
  <r>
    <x v="1"/>
    <x v="2"/>
  </r>
  <r>
    <x v="0"/>
    <x v="0"/>
  </r>
  <r>
    <x v="2"/>
    <x v="0"/>
  </r>
  <r>
    <x v="3"/>
    <x v="1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1"/>
    <x v="2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3"/>
    <x v="1"/>
  </r>
  <r>
    <x v="0"/>
    <x v="0"/>
  </r>
  <r>
    <x v="1"/>
    <x v="1"/>
  </r>
  <r>
    <x v="3"/>
    <x v="3"/>
  </r>
  <r>
    <x v="2"/>
    <x v="0"/>
  </r>
  <r>
    <x v="2"/>
    <x v="0"/>
  </r>
  <r>
    <x v="5"/>
    <x v="0"/>
  </r>
  <r>
    <x v="0"/>
    <x v="0"/>
  </r>
  <r>
    <x v="2"/>
    <x v="0"/>
  </r>
  <r>
    <x v="3"/>
    <x v="3"/>
  </r>
  <r>
    <x v="2"/>
    <x v="0"/>
  </r>
  <r>
    <x v="2"/>
    <x v="0"/>
  </r>
  <r>
    <x v="1"/>
    <x v="1"/>
  </r>
  <r>
    <x v="1"/>
    <x v="1"/>
  </r>
  <r>
    <x v="2"/>
    <x v="0"/>
  </r>
  <r>
    <x v="1"/>
    <x v="2"/>
  </r>
  <r>
    <x v="1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1"/>
    <x v="0"/>
  </r>
  <r>
    <x v="2"/>
    <x v="0"/>
  </r>
  <r>
    <x v="0"/>
    <x v="0"/>
  </r>
  <r>
    <x v="2"/>
    <x v="0"/>
  </r>
  <r>
    <x v="0"/>
    <x v="0"/>
  </r>
  <r>
    <x v="2"/>
    <x v="0"/>
  </r>
  <r>
    <x v="2"/>
    <x v="0"/>
  </r>
  <r>
    <x v="2"/>
    <x v="0"/>
  </r>
  <r>
    <x v="1"/>
    <x v="2"/>
  </r>
  <r>
    <x v="0"/>
    <x v="0"/>
  </r>
  <r>
    <x v="2"/>
    <x v="0"/>
  </r>
  <r>
    <x v="0"/>
    <x v="0"/>
  </r>
  <r>
    <x v="1"/>
    <x v="2"/>
  </r>
  <r>
    <x v="2"/>
    <x v="0"/>
  </r>
  <r>
    <x v="3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3"/>
    <x v="0"/>
  </r>
  <r>
    <x v="0"/>
    <x v="1"/>
  </r>
  <r>
    <x v="6"/>
    <x v="0"/>
  </r>
  <r>
    <x v="3"/>
    <x v="2"/>
  </r>
  <r>
    <x v="3"/>
    <x v="2"/>
  </r>
  <r>
    <x v="0"/>
    <x v="0"/>
  </r>
  <r>
    <x v="0"/>
    <x v="0"/>
  </r>
  <r>
    <x v="0"/>
    <x v="0"/>
  </r>
  <r>
    <x v="3"/>
    <x v="3"/>
  </r>
  <r>
    <x v="1"/>
    <x v="1"/>
  </r>
  <r>
    <x v="0"/>
    <x v="0"/>
  </r>
  <r>
    <x v="0"/>
    <x v="0"/>
  </r>
  <r>
    <x v="0"/>
    <x v="0"/>
  </r>
  <r>
    <x v="3"/>
    <x v="0"/>
  </r>
  <r>
    <x v="3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3"/>
    <x v="1"/>
  </r>
  <r>
    <x v="0"/>
    <x v="0"/>
  </r>
  <r>
    <x v="2"/>
    <x v="2"/>
  </r>
  <r>
    <x v="2"/>
    <x v="2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0"/>
    <x v="0"/>
  </r>
  <r>
    <x v="1"/>
    <x v="0"/>
  </r>
  <r>
    <x v="3"/>
    <x v="3"/>
  </r>
  <r>
    <x v="0"/>
    <x v="0"/>
  </r>
  <r>
    <x v="2"/>
    <x v="0"/>
  </r>
  <r>
    <x v="2"/>
    <x v="0"/>
  </r>
  <r>
    <x v="2"/>
    <x v="2"/>
  </r>
  <r>
    <x v="2"/>
    <x v="0"/>
  </r>
  <r>
    <x v="0"/>
    <x v="0"/>
  </r>
  <r>
    <x v="0"/>
    <x v="0"/>
  </r>
  <r>
    <x v="0"/>
    <x v="0"/>
  </r>
  <r>
    <x v="1"/>
    <x v="1"/>
  </r>
  <r>
    <x v="1"/>
    <x v="1"/>
  </r>
  <r>
    <x v="1"/>
    <x v="0"/>
  </r>
  <r>
    <x v="0"/>
    <x v="0"/>
  </r>
  <r>
    <x v="3"/>
    <x v="1"/>
  </r>
  <r>
    <x v="0"/>
    <x v="0"/>
  </r>
  <r>
    <x v="3"/>
    <x v="1"/>
  </r>
  <r>
    <x v="0"/>
    <x v="0"/>
  </r>
  <r>
    <x v="0"/>
    <x v="0"/>
  </r>
  <r>
    <x v="0"/>
    <x v="0"/>
  </r>
  <r>
    <x v="2"/>
    <x v="2"/>
  </r>
  <r>
    <x v="4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1"/>
    <x v="2"/>
  </r>
  <r>
    <x v="0"/>
    <x v="0"/>
  </r>
  <r>
    <x v="2"/>
    <x v="0"/>
  </r>
  <r>
    <x v="0"/>
    <x v="0"/>
  </r>
  <r>
    <x v="1"/>
    <x v="1"/>
  </r>
  <r>
    <x v="3"/>
    <x v="0"/>
  </r>
  <r>
    <x v="1"/>
    <x v="1"/>
  </r>
  <r>
    <x v="0"/>
    <x v="0"/>
  </r>
  <r>
    <x v="1"/>
    <x v="1"/>
  </r>
  <r>
    <x v="0"/>
    <x v="0"/>
  </r>
  <r>
    <x v="4"/>
    <x v="1"/>
  </r>
  <r>
    <x v="2"/>
    <x v="2"/>
  </r>
  <r>
    <x v="0"/>
    <x v="0"/>
  </r>
  <r>
    <x v="1"/>
    <x v="1"/>
  </r>
  <r>
    <x v="1"/>
    <x v="0"/>
  </r>
  <r>
    <x v="1"/>
    <x v="1"/>
  </r>
  <r>
    <x v="1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1"/>
    <x v="3"/>
  </r>
  <r>
    <x v="3"/>
    <x v="0"/>
  </r>
  <r>
    <x v="4"/>
    <x v="1"/>
  </r>
  <r>
    <x v="4"/>
    <x v="0"/>
  </r>
  <r>
    <x v="1"/>
    <x v="1"/>
  </r>
  <r>
    <x v="5"/>
    <x v="1"/>
  </r>
  <r>
    <x v="1"/>
    <x v="2"/>
  </r>
  <r>
    <x v="1"/>
    <x v="0"/>
  </r>
  <r>
    <x v="4"/>
    <x v="3"/>
  </r>
  <r>
    <x v="3"/>
    <x v="1"/>
  </r>
  <r>
    <x v="4"/>
    <x v="1"/>
  </r>
  <r>
    <x v="1"/>
    <x v="2"/>
  </r>
  <r>
    <x v="4"/>
    <x v="1"/>
  </r>
  <r>
    <x v="0"/>
    <x v="0"/>
  </r>
  <r>
    <x v="5"/>
    <x v="0"/>
  </r>
  <r>
    <x v="1"/>
    <x v="2"/>
  </r>
  <r>
    <x v="1"/>
    <x v="1"/>
  </r>
  <r>
    <x v="0"/>
    <x v="0"/>
  </r>
  <r>
    <x v="4"/>
    <x v="1"/>
  </r>
  <r>
    <x v="5"/>
    <x v="0"/>
  </r>
  <r>
    <x v="5"/>
    <x v="3"/>
  </r>
  <r>
    <x v="1"/>
    <x v="2"/>
  </r>
  <r>
    <x v="1"/>
    <x v="0"/>
  </r>
  <r>
    <x v="3"/>
    <x v="0"/>
  </r>
  <r>
    <x v="1"/>
    <x v="1"/>
  </r>
  <r>
    <x v="1"/>
    <x v="1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2"/>
    <x v="0"/>
  </r>
  <r>
    <x v="1"/>
    <x v="0"/>
  </r>
  <r>
    <x v="5"/>
    <x v="0"/>
  </r>
  <r>
    <x v="0"/>
    <x v="0"/>
  </r>
  <r>
    <x v="0"/>
    <x v="0"/>
  </r>
  <r>
    <x v="0"/>
    <x v="0"/>
  </r>
  <r>
    <x v="3"/>
    <x v="1"/>
  </r>
  <r>
    <x v="3"/>
    <x v="1"/>
  </r>
  <r>
    <x v="3"/>
    <x v="1"/>
  </r>
  <r>
    <x v="3"/>
    <x v="0"/>
  </r>
  <r>
    <x v="1"/>
    <x v="2"/>
  </r>
  <r>
    <x v="4"/>
    <x v="0"/>
  </r>
  <r>
    <x v="4"/>
    <x v="2"/>
  </r>
  <r>
    <x v="2"/>
    <x v="0"/>
  </r>
  <r>
    <x v="1"/>
    <x v="0"/>
  </r>
  <r>
    <x v="1"/>
    <x v="2"/>
  </r>
  <r>
    <x v="3"/>
    <x v="0"/>
  </r>
  <r>
    <x v="1"/>
    <x v="1"/>
  </r>
  <r>
    <x v="2"/>
    <x v="0"/>
  </r>
  <r>
    <x v="0"/>
    <x v="0"/>
  </r>
  <r>
    <x v="4"/>
    <x v="0"/>
  </r>
  <r>
    <x v="1"/>
    <x v="0"/>
  </r>
  <r>
    <x v="3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2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3"/>
    <x v="1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3"/>
    <x v="1"/>
  </r>
  <r>
    <x v="0"/>
    <x v="0"/>
  </r>
  <r>
    <x v="0"/>
    <x v="0"/>
  </r>
  <r>
    <x v="4"/>
    <x v="0"/>
  </r>
  <r>
    <x v="1"/>
    <x v="1"/>
  </r>
  <r>
    <x v="3"/>
    <x v="1"/>
  </r>
  <r>
    <x v="3"/>
    <x v="1"/>
  </r>
  <r>
    <x v="0"/>
    <x v="0"/>
  </r>
  <r>
    <x v="0"/>
    <x v="0"/>
  </r>
  <r>
    <x v="2"/>
    <x v="0"/>
  </r>
  <r>
    <x v="4"/>
    <x v="3"/>
  </r>
  <r>
    <x v="3"/>
    <x v="1"/>
  </r>
  <r>
    <x v="1"/>
    <x v="0"/>
  </r>
  <r>
    <x v="0"/>
    <x v="0"/>
  </r>
  <r>
    <x v="2"/>
    <x v="0"/>
  </r>
  <r>
    <x v="1"/>
    <x v="0"/>
  </r>
  <r>
    <x v="0"/>
    <x v="0"/>
  </r>
  <r>
    <x v="0"/>
    <x v="0"/>
  </r>
  <r>
    <x v="0"/>
    <x v="0"/>
  </r>
  <r>
    <x v="0"/>
    <x v="0"/>
  </r>
  <r>
    <x v="4"/>
    <x v="0"/>
  </r>
  <r>
    <x v="2"/>
    <x v="0"/>
  </r>
  <r>
    <x v="0"/>
    <x v="0"/>
  </r>
  <r>
    <x v="4"/>
    <x v="0"/>
  </r>
  <r>
    <x v="1"/>
    <x v="1"/>
  </r>
  <r>
    <x v="1"/>
    <x v="0"/>
  </r>
  <r>
    <x v="0"/>
    <x v="0"/>
  </r>
  <r>
    <x v="3"/>
    <x v="1"/>
  </r>
  <r>
    <x v="5"/>
    <x v="1"/>
  </r>
  <r>
    <x v="0"/>
    <x v="0"/>
  </r>
  <r>
    <x v="0"/>
    <x v="0"/>
  </r>
  <r>
    <x v="3"/>
    <x v="1"/>
  </r>
  <r>
    <x v="3"/>
    <x v="3"/>
  </r>
  <r>
    <x v="4"/>
    <x v="3"/>
  </r>
  <r>
    <x v="0"/>
    <x v="0"/>
  </r>
  <r>
    <x v="0"/>
    <x v="0"/>
  </r>
  <r>
    <x v="0"/>
    <x v="0"/>
  </r>
  <r>
    <x v="0"/>
    <x v="0"/>
  </r>
  <r>
    <x v="1"/>
    <x v="2"/>
  </r>
  <r>
    <x v="3"/>
    <x v="3"/>
  </r>
  <r>
    <x v="1"/>
    <x v="0"/>
  </r>
  <r>
    <x v="2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3"/>
    <x v="1"/>
  </r>
  <r>
    <x v="0"/>
    <x v="0"/>
  </r>
  <r>
    <x v="2"/>
    <x v="2"/>
  </r>
  <r>
    <x v="0"/>
    <x v="0"/>
  </r>
  <r>
    <x v="0"/>
    <x v="0"/>
  </r>
  <r>
    <x v="4"/>
    <x v="1"/>
  </r>
  <r>
    <x v="0"/>
    <x v="0"/>
  </r>
  <r>
    <x v="1"/>
    <x v="1"/>
  </r>
  <r>
    <x v="3"/>
    <x v="3"/>
  </r>
  <r>
    <x v="3"/>
    <x v="2"/>
  </r>
  <r>
    <x v="0"/>
    <x v="0"/>
  </r>
  <r>
    <x v="3"/>
    <x v="2"/>
  </r>
  <r>
    <x v="0"/>
    <x v="0"/>
  </r>
  <r>
    <x v="0"/>
    <x v="0"/>
  </r>
  <r>
    <x v="1"/>
    <x v="2"/>
  </r>
  <r>
    <x v="1"/>
    <x v="0"/>
  </r>
  <r>
    <x v="0"/>
    <x v="0"/>
  </r>
  <r>
    <x v="2"/>
    <x v="0"/>
  </r>
  <r>
    <x v="0"/>
    <x v="0"/>
  </r>
  <r>
    <x v="3"/>
    <x v="2"/>
  </r>
  <r>
    <x v="1"/>
    <x v="1"/>
  </r>
  <r>
    <x v="0"/>
    <x v="0"/>
  </r>
  <r>
    <x v="3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3"/>
    <x v="1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2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3"/>
    <x v="1"/>
  </r>
  <r>
    <x v="0"/>
    <x v="0"/>
  </r>
  <r>
    <x v="1"/>
    <x v="2"/>
  </r>
  <r>
    <x v="2"/>
    <x v="0"/>
  </r>
  <r>
    <x v="0"/>
    <x v="0"/>
  </r>
  <r>
    <x v="2"/>
    <x v="0"/>
  </r>
  <r>
    <x v="0"/>
    <x v="0"/>
  </r>
  <r>
    <x v="1"/>
    <x v="1"/>
  </r>
  <r>
    <x v="3"/>
    <x v="0"/>
  </r>
  <r>
    <x v="4"/>
    <x v="1"/>
  </r>
  <r>
    <x v="0"/>
    <x v="0"/>
  </r>
  <r>
    <x v="0"/>
    <x v="0"/>
  </r>
  <r>
    <x v="0"/>
    <x v="0"/>
  </r>
  <r>
    <x v="0"/>
    <x v="0"/>
  </r>
  <r>
    <x v="3"/>
    <x v="1"/>
  </r>
  <r>
    <x v="2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4"/>
    <x v="0"/>
  </r>
  <r>
    <x v="3"/>
    <x v="0"/>
  </r>
  <r>
    <x v="2"/>
    <x v="2"/>
  </r>
  <r>
    <x v="0"/>
    <x v="0"/>
  </r>
  <r>
    <x v="0"/>
    <x v="0"/>
  </r>
  <r>
    <x v="3"/>
    <x v="0"/>
  </r>
  <r>
    <x v="0"/>
    <x v="0"/>
  </r>
  <r>
    <x v="0"/>
    <x v="0"/>
  </r>
  <r>
    <x v="1"/>
    <x v="1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1"/>
    <x v="2"/>
  </r>
  <r>
    <x v="0"/>
    <x v="0"/>
  </r>
  <r>
    <x v="1"/>
    <x v="0"/>
  </r>
  <r>
    <x v="3"/>
    <x v="1"/>
  </r>
  <r>
    <x v="1"/>
    <x v="2"/>
  </r>
  <r>
    <x v="0"/>
    <x v="0"/>
  </r>
  <r>
    <x v="3"/>
    <x v="1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4"/>
    <x v="1"/>
  </r>
  <r>
    <x v="2"/>
    <x v="2"/>
  </r>
  <r>
    <x v="5"/>
    <x v="1"/>
  </r>
  <r>
    <x v="2"/>
    <x v="1"/>
  </r>
  <r>
    <x v="0"/>
    <x v="0"/>
  </r>
  <r>
    <x v="0"/>
    <x v="0"/>
  </r>
  <r>
    <x v="0"/>
    <x v="0"/>
  </r>
  <r>
    <x v="3"/>
    <x v="1"/>
  </r>
  <r>
    <x v="1"/>
    <x v="2"/>
  </r>
  <r>
    <x v="1"/>
    <x v="1"/>
  </r>
  <r>
    <x v="2"/>
    <x v="0"/>
  </r>
  <r>
    <x v="2"/>
    <x v="0"/>
  </r>
  <r>
    <x v="1"/>
    <x v="1"/>
  </r>
  <r>
    <x v="0"/>
    <x v="0"/>
  </r>
  <r>
    <x v="0"/>
    <x v="0"/>
  </r>
  <r>
    <x v="0"/>
    <x v="0"/>
  </r>
  <r>
    <x v="0"/>
    <x v="0"/>
  </r>
  <r>
    <x v="3"/>
    <x v="0"/>
  </r>
  <r>
    <x v="0"/>
    <x v="0"/>
  </r>
  <r>
    <x v="0"/>
    <x v="0"/>
  </r>
  <r>
    <x v="1"/>
    <x v="0"/>
  </r>
  <r>
    <x v="0"/>
    <x v="0"/>
  </r>
  <r>
    <x v="3"/>
    <x v="1"/>
  </r>
  <r>
    <x v="0"/>
    <x v="0"/>
  </r>
  <r>
    <x v="0"/>
    <x v="0"/>
  </r>
  <r>
    <x v="0"/>
    <x v="0"/>
  </r>
  <r>
    <x v="1"/>
    <x v="4"/>
  </r>
  <r>
    <x v="2"/>
    <x v="0"/>
  </r>
  <r>
    <x v="0"/>
    <x v="0"/>
  </r>
  <r>
    <x v="1"/>
    <x v="0"/>
  </r>
  <r>
    <x v="3"/>
    <x v="1"/>
  </r>
  <r>
    <x v="0"/>
    <x v="0"/>
  </r>
  <r>
    <x v="3"/>
    <x v="1"/>
  </r>
  <r>
    <x v="0"/>
    <x v="0"/>
  </r>
  <r>
    <x v="0"/>
    <x v="0"/>
  </r>
  <r>
    <x v="4"/>
    <x v="1"/>
  </r>
  <r>
    <x v="3"/>
    <x v="1"/>
  </r>
  <r>
    <x v="1"/>
    <x v="0"/>
  </r>
  <r>
    <x v="0"/>
    <x v="0"/>
  </r>
  <r>
    <x v="0"/>
    <x v="0"/>
  </r>
  <r>
    <x v="0"/>
    <x v="0"/>
  </r>
  <r>
    <x v="0"/>
    <x v="0"/>
  </r>
  <r>
    <x v="3"/>
    <x v="0"/>
  </r>
  <r>
    <x v="0"/>
    <x v="0"/>
  </r>
  <r>
    <x v="1"/>
    <x v="1"/>
  </r>
  <r>
    <x v="0"/>
    <x v="0"/>
  </r>
  <r>
    <x v="2"/>
    <x v="0"/>
  </r>
  <r>
    <x v="4"/>
    <x v="3"/>
  </r>
  <r>
    <x v="0"/>
    <x v="0"/>
  </r>
  <r>
    <x v="1"/>
    <x v="1"/>
  </r>
  <r>
    <x v="2"/>
    <x v="0"/>
  </r>
  <r>
    <x v="3"/>
    <x v="1"/>
  </r>
  <r>
    <x v="1"/>
    <x v="1"/>
  </r>
  <r>
    <x v="0"/>
    <x v="0"/>
  </r>
  <r>
    <x v="0"/>
    <x v="0"/>
  </r>
  <r>
    <x v="2"/>
    <x v="0"/>
  </r>
  <r>
    <x v="0"/>
    <x v="0"/>
  </r>
  <r>
    <x v="0"/>
    <x v="0"/>
  </r>
  <r>
    <x v="1"/>
    <x v="2"/>
  </r>
  <r>
    <x v="3"/>
    <x v="2"/>
  </r>
  <r>
    <x v="0"/>
    <x v="0"/>
  </r>
  <r>
    <x v="3"/>
    <x v="1"/>
  </r>
  <r>
    <x v="0"/>
    <x v="0"/>
  </r>
  <r>
    <x v="3"/>
    <x v="1"/>
  </r>
  <r>
    <x v="1"/>
    <x v="2"/>
  </r>
  <r>
    <x v="0"/>
    <x v="0"/>
  </r>
  <r>
    <x v="0"/>
    <x v="0"/>
  </r>
  <r>
    <x v="3"/>
    <x v="2"/>
  </r>
  <r>
    <x v="0"/>
    <x v="0"/>
  </r>
  <r>
    <x v="3"/>
    <x v="1"/>
  </r>
  <r>
    <x v="4"/>
    <x v="1"/>
  </r>
  <r>
    <x v="0"/>
    <x v="0"/>
  </r>
  <r>
    <x v="4"/>
    <x v="0"/>
  </r>
  <r>
    <x v="1"/>
    <x v="2"/>
  </r>
  <r>
    <x v="3"/>
    <x v="2"/>
  </r>
  <r>
    <x v="0"/>
    <x v="0"/>
  </r>
  <r>
    <x v="2"/>
    <x v="0"/>
  </r>
  <r>
    <x v="1"/>
    <x v="0"/>
  </r>
  <r>
    <x v="1"/>
    <x v="2"/>
  </r>
  <r>
    <x v="1"/>
    <x v="0"/>
  </r>
  <r>
    <x v="3"/>
    <x v="1"/>
  </r>
  <r>
    <x v="3"/>
    <x v="2"/>
  </r>
  <r>
    <x v="1"/>
    <x v="1"/>
  </r>
  <r>
    <x v="0"/>
    <x v="0"/>
  </r>
  <r>
    <x v="1"/>
    <x v="2"/>
  </r>
  <r>
    <x v="3"/>
    <x v="1"/>
  </r>
  <r>
    <x v="1"/>
    <x v="2"/>
  </r>
  <r>
    <x v="4"/>
    <x v="1"/>
  </r>
  <r>
    <x v="0"/>
    <x v="0"/>
  </r>
  <r>
    <x v="1"/>
    <x v="2"/>
  </r>
  <r>
    <x v="1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0"/>
    <x v="0"/>
  </r>
  <r>
    <x v="2"/>
    <x v="0"/>
  </r>
  <r>
    <x v="3"/>
    <x v="1"/>
  </r>
  <r>
    <x v="1"/>
    <x v="1"/>
  </r>
  <r>
    <x v="2"/>
    <x v="0"/>
  </r>
  <r>
    <x v="4"/>
    <x v="3"/>
  </r>
  <r>
    <x v="1"/>
    <x v="0"/>
  </r>
  <r>
    <x v="3"/>
    <x v="1"/>
  </r>
  <r>
    <x v="1"/>
    <x v="1"/>
  </r>
  <r>
    <x v="0"/>
    <x v="0"/>
  </r>
  <r>
    <x v="1"/>
    <x v="3"/>
  </r>
  <r>
    <x v="3"/>
    <x v="1"/>
  </r>
  <r>
    <x v="1"/>
    <x v="2"/>
  </r>
  <r>
    <x v="3"/>
    <x v="0"/>
  </r>
  <r>
    <x v="0"/>
    <x v="0"/>
  </r>
  <r>
    <x v="0"/>
    <x v="0"/>
  </r>
  <r>
    <x v="1"/>
    <x v="1"/>
  </r>
  <r>
    <x v="0"/>
    <x v="0"/>
  </r>
  <r>
    <x v="2"/>
    <x v="2"/>
  </r>
  <r>
    <x v="4"/>
    <x v="2"/>
  </r>
  <r>
    <x v="1"/>
    <x v="1"/>
  </r>
  <r>
    <x v="4"/>
    <x v="0"/>
  </r>
  <r>
    <x v="7"/>
    <x v="3"/>
  </r>
  <r>
    <x v="1"/>
    <x v="2"/>
  </r>
  <r>
    <x v="0"/>
    <x v="0"/>
  </r>
  <r>
    <x v="1"/>
    <x v="1"/>
  </r>
  <r>
    <x v="2"/>
    <x v="0"/>
  </r>
  <r>
    <x v="0"/>
    <x v="0"/>
  </r>
  <r>
    <x v="3"/>
    <x v="1"/>
  </r>
  <r>
    <x v="0"/>
    <x v="0"/>
  </r>
  <r>
    <x v="2"/>
    <x v="0"/>
  </r>
  <r>
    <x v="1"/>
    <x v="1"/>
  </r>
  <r>
    <x v="2"/>
    <x v="0"/>
  </r>
  <r>
    <x v="2"/>
    <x v="0"/>
  </r>
  <r>
    <x v="3"/>
    <x v="3"/>
  </r>
  <r>
    <x v="2"/>
    <x v="0"/>
  </r>
  <r>
    <x v="0"/>
    <x v="0"/>
  </r>
  <r>
    <x v="0"/>
    <x v="0"/>
  </r>
  <r>
    <x v="0"/>
    <x v="0"/>
  </r>
  <r>
    <x v="0"/>
    <x v="0"/>
  </r>
  <r>
    <x v="3"/>
    <x v="1"/>
  </r>
  <r>
    <x v="3"/>
    <x v="2"/>
  </r>
  <r>
    <x v="4"/>
    <x v="1"/>
  </r>
  <r>
    <x v="2"/>
    <x v="0"/>
  </r>
  <r>
    <x v="3"/>
    <x v="1"/>
  </r>
  <r>
    <x v="3"/>
    <x v="1"/>
  </r>
  <r>
    <x v="5"/>
    <x v="0"/>
  </r>
  <r>
    <x v="0"/>
    <x v="0"/>
  </r>
  <r>
    <x v="1"/>
    <x v="1"/>
  </r>
  <r>
    <x v="2"/>
    <x v="0"/>
  </r>
  <r>
    <x v="3"/>
    <x v="1"/>
  </r>
  <r>
    <x v="0"/>
    <x v="0"/>
  </r>
  <r>
    <x v="2"/>
    <x v="0"/>
  </r>
  <r>
    <x v="1"/>
    <x v="2"/>
  </r>
  <r>
    <x v="0"/>
    <x v="0"/>
  </r>
  <r>
    <x v="0"/>
    <x v="1"/>
  </r>
  <r>
    <x v="0"/>
    <x v="0"/>
  </r>
  <r>
    <x v="0"/>
    <x v="0"/>
  </r>
  <r>
    <x v="3"/>
    <x v="2"/>
  </r>
  <r>
    <x v="0"/>
    <x v="0"/>
  </r>
  <r>
    <x v="1"/>
    <x v="1"/>
  </r>
  <r>
    <x v="2"/>
    <x v="0"/>
  </r>
  <r>
    <x v="0"/>
    <x v="0"/>
  </r>
  <r>
    <x v="0"/>
    <x v="0"/>
  </r>
  <r>
    <x v="1"/>
    <x v="1"/>
  </r>
  <r>
    <x v="1"/>
    <x v="2"/>
  </r>
  <r>
    <x v="0"/>
    <x v="0"/>
  </r>
  <r>
    <x v="5"/>
    <x v="1"/>
  </r>
  <r>
    <x v="2"/>
    <x v="0"/>
  </r>
  <r>
    <x v="2"/>
    <x v="0"/>
  </r>
  <r>
    <x v="2"/>
    <x v="0"/>
  </r>
  <r>
    <x v="3"/>
    <x v="1"/>
  </r>
  <r>
    <x v="3"/>
    <x v="1"/>
  </r>
  <r>
    <x v="2"/>
    <x v="0"/>
  </r>
  <r>
    <x v="0"/>
    <x v="0"/>
  </r>
  <r>
    <x v="0"/>
    <x v="0"/>
  </r>
  <r>
    <x v="3"/>
    <x v="1"/>
  </r>
  <r>
    <x v="0"/>
    <x v="0"/>
  </r>
  <r>
    <x v="3"/>
    <x v="2"/>
  </r>
  <r>
    <x v="2"/>
    <x v="0"/>
  </r>
  <r>
    <x v="3"/>
    <x v="2"/>
  </r>
  <r>
    <x v="1"/>
    <x v="0"/>
  </r>
  <r>
    <x v="0"/>
    <x v="0"/>
  </r>
  <r>
    <x v="0"/>
    <x v="0"/>
  </r>
  <r>
    <x v="2"/>
    <x v="0"/>
  </r>
  <r>
    <x v="3"/>
    <x v="1"/>
  </r>
  <r>
    <x v="0"/>
    <x v="0"/>
  </r>
  <r>
    <x v="0"/>
    <x v="0"/>
  </r>
  <r>
    <x v="3"/>
    <x v="2"/>
  </r>
  <r>
    <x v="2"/>
    <x v="0"/>
  </r>
  <r>
    <x v="2"/>
    <x v="0"/>
  </r>
  <r>
    <x v="2"/>
    <x v="0"/>
  </r>
  <r>
    <x v="1"/>
    <x v="1"/>
  </r>
  <r>
    <x v="0"/>
    <x v="0"/>
  </r>
  <r>
    <x v="1"/>
    <x v="2"/>
  </r>
  <r>
    <x v="0"/>
    <x v="0"/>
  </r>
  <r>
    <x v="2"/>
    <x v="0"/>
  </r>
  <r>
    <x v="2"/>
    <x v="0"/>
  </r>
  <r>
    <x v="0"/>
    <x v="0"/>
  </r>
  <r>
    <x v="1"/>
    <x v="1"/>
  </r>
  <r>
    <x v="0"/>
    <x v="0"/>
  </r>
  <r>
    <x v="2"/>
    <x v="0"/>
  </r>
  <r>
    <x v="3"/>
    <x v="1"/>
  </r>
  <r>
    <x v="1"/>
    <x v="2"/>
  </r>
  <r>
    <x v="1"/>
    <x v="0"/>
  </r>
  <r>
    <x v="2"/>
    <x v="0"/>
  </r>
  <r>
    <x v="0"/>
    <x v="0"/>
  </r>
  <r>
    <x v="0"/>
    <x v="0"/>
  </r>
  <r>
    <x v="1"/>
    <x v="1"/>
  </r>
  <r>
    <x v="1"/>
    <x v="1"/>
  </r>
  <r>
    <x v="2"/>
    <x v="0"/>
  </r>
  <r>
    <x v="0"/>
    <x v="0"/>
  </r>
  <r>
    <x v="1"/>
    <x v="1"/>
  </r>
  <r>
    <x v="2"/>
    <x v="0"/>
  </r>
  <r>
    <x v="1"/>
    <x v="2"/>
  </r>
  <r>
    <x v="0"/>
    <x v="0"/>
  </r>
  <r>
    <x v="1"/>
    <x v="0"/>
  </r>
  <r>
    <x v="3"/>
    <x v="0"/>
  </r>
  <r>
    <x v="1"/>
    <x v="1"/>
  </r>
  <r>
    <x v="1"/>
    <x v="2"/>
  </r>
  <r>
    <x v="1"/>
    <x v="1"/>
  </r>
  <r>
    <x v="2"/>
    <x v="0"/>
  </r>
  <r>
    <x v="0"/>
    <x v="0"/>
  </r>
  <r>
    <x v="2"/>
    <x v="0"/>
  </r>
  <r>
    <x v="1"/>
    <x v="2"/>
  </r>
  <r>
    <x v="1"/>
    <x v="1"/>
  </r>
  <r>
    <x v="3"/>
    <x v="1"/>
  </r>
  <r>
    <x v="0"/>
    <x v="0"/>
  </r>
  <r>
    <x v="1"/>
    <x v="1"/>
  </r>
  <r>
    <x v="0"/>
    <x v="0"/>
  </r>
  <r>
    <x v="2"/>
    <x v="0"/>
  </r>
  <r>
    <x v="1"/>
    <x v="1"/>
  </r>
  <r>
    <x v="2"/>
    <x v="0"/>
  </r>
  <r>
    <x v="3"/>
    <x v="1"/>
  </r>
  <r>
    <x v="1"/>
    <x v="1"/>
  </r>
  <r>
    <x v="1"/>
    <x v="2"/>
  </r>
  <r>
    <x v="3"/>
    <x v="2"/>
  </r>
  <r>
    <x v="0"/>
    <x v="0"/>
  </r>
  <r>
    <x v="0"/>
    <x v="0"/>
  </r>
  <r>
    <x v="4"/>
    <x v="1"/>
  </r>
  <r>
    <x v="0"/>
    <x v="0"/>
  </r>
  <r>
    <x v="3"/>
    <x v="1"/>
  </r>
  <r>
    <x v="4"/>
    <x v="1"/>
  </r>
  <r>
    <x v="1"/>
    <x v="0"/>
  </r>
  <r>
    <x v="0"/>
    <x v="0"/>
  </r>
  <r>
    <x v="2"/>
    <x v="0"/>
  </r>
  <r>
    <x v="2"/>
    <x v="0"/>
  </r>
  <r>
    <x v="2"/>
    <x v="0"/>
  </r>
  <r>
    <x v="4"/>
    <x v="3"/>
  </r>
  <r>
    <x v="3"/>
    <x v="1"/>
  </r>
  <r>
    <x v="0"/>
    <x v="0"/>
  </r>
  <r>
    <x v="1"/>
    <x v="2"/>
  </r>
  <r>
    <x v="0"/>
    <x v="0"/>
  </r>
  <r>
    <x v="1"/>
    <x v="2"/>
  </r>
  <r>
    <x v="1"/>
    <x v="2"/>
  </r>
  <r>
    <x v="0"/>
    <x v="0"/>
  </r>
  <r>
    <x v="0"/>
    <x v="0"/>
  </r>
  <r>
    <x v="2"/>
    <x v="0"/>
  </r>
  <r>
    <x v="0"/>
    <x v="0"/>
  </r>
  <r>
    <x v="3"/>
    <x v="1"/>
  </r>
  <r>
    <x v="0"/>
    <x v="0"/>
  </r>
  <r>
    <x v="1"/>
    <x v="2"/>
  </r>
  <r>
    <x v="1"/>
    <x v="0"/>
  </r>
  <r>
    <x v="0"/>
    <x v="0"/>
  </r>
  <r>
    <x v="3"/>
    <x v="0"/>
  </r>
  <r>
    <x v="3"/>
    <x v="2"/>
  </r>
  <r>
    <x v="3"/>
    <x v="1"/>
  </r>
  <r>
    <x v="0"/>
    <x v="0"/>
  </r>
  <r>
    <x v="2"/>
    <x v="0"/>
  </r>
  <r>
    <x v="1"/>
    <x v="2"/>
  </r>
  <r>
    <x v="3"/>
    <x v="1"/>
  </r>
  <r>
    <x v="3"/>
    <x v="1"/>
  </r>
  <r>
    <x v="3"/>
    <x v="0"/>
  </r>
  <r>
    <x v="1"/>
    <x v="0"/>
  </r>
  <r>
    <x v="2"/>
    <x v="0"/>
  </r>
  <r>
    <x v="2"/>
    <x v="0"/>
  </r>
  <r>
    <x v="2"/>
    <x v="0"/>
  </r>
  <r>
    <x v="0"/>
    <x v="0"/>
  </r>
  <r>
    <x v="1"/>
    <x v="1"/>
  </r>
  <r>
    <x v="2"/>
    <x v="0"/>
  </r>
  <r>
    <x v="2"/>
    <x v="0"/>
  </r>
  <r>
    <x v="1"/>
    <x v="0"/>
  </r>
  <r>
    <x v="4"/>
    <x v="0"/>
  </r>
  <r>
    <x v="5"/>
    <x v="3"/>
  </r>
  <r>
    <x v="1"/>
    <x v="0"/>
  </r>
  <r>
    <x v="1"/>
    <x v="1"/>
  </r>
  <r>
    <x v="3"/>
    <x v="1"/>
  </r>
  <r>
    <x v="1"/>
    <x v="1"/>
  </r>
  <r>
    <x v="1"/>
    <x v="2"/>
  </r>
  <r>
    <x v="2"/>
    <x v="0"/>
  </r>
  <r>
    <x v="2"/>
    <x v="0"/>
  </r>
  <r>
    <x v="1"/>
    <x v="1"/>
  </r>
  <r>
    <x v="3"/>
    <x v="1"/>
  </r>
  <r>
    <x v="0"/>
    <x v="0"/>
  </r>
  <r>
    <x v="0"/>
    <x v="0"/>
  </r>
  <r>
    <x v="2"/>
    <x v="0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2"/>
  </r>
  <r>
    <x v="0"/>
    <x v="0"/>
  </r>
  <r>
    <x v="2"/>
    <x v="0"/>
  </r>
  <r>
    <x v="0"/>
    <x v="0"/>
  </r>
  <r>
    <x v="1"/>
    <x v="2"/>
  </r>
  <r>
    <x v="3"/>
    <x v="0"/>
  </r>
  <r>
    <x v="2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1"/>
    <x v="2"/>
  </r>
  <r>
    <x v="2"/>
    <x v="2"/>
  </r>
  <r>
    <x v="2"/>
    <x v="0"/>
  </r>
  <r>
    <x v="2"/>
    <x v="0"/>
  </r>
  <r>
    <x v="2"/>
    <x v="0"/>
  </r>
  <r>
    <x v="2"/>
    <x v="0"/>
  </r>
  <r>
    <x v="0"/>
    <x v="0"/>
  </r>
  <r>
    <x v="0"/>
    <x v="0"/>
  </r>
  <r>
    <x v="1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1"/>
    <x v="1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1"/>
    <x v="0"/>
  </r>
  <r>
    <x v="2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3"/>
    <x v="1"/>
  </r>
  <r>
    <x v="1"/>
    <x v="1"/>
  </r>
  <r>
    <x v="3"/>
    <x v="2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1"/>
    <x v="1"/>
  </r>
  <r>
    <x v="0"/>
    <x v="0"/>
  </r>
  <r>
    <x v="0"/>
    <x v="0"/>
  </r>
  <r>
    <x v="2"/>
    <x v="0"/>
  </r>
  <r>
    <x v="0"/>
    <x v="0"/>
  </r>
  <r>
    <x v="1"/>
    <x v="2"/>
  </r>
  <r>
    <x v="3"/>
    <x v="1"/>
  </r>
  <r>
    <x v="2"/>
    <x v="0"/>
  </r>
  <r>
    <x v="0"/>
    <x v="0"/>
  </r>
  <r>
    <x v="2"/>
    <x v="0"/>
  </r>
  <r>
    <x v="0"/>
    <x v="0"/>
  </r>
  <r>
    <x v="1"/>
    <x v="2"/>
  </r>
  <r>
    <x v="2"/>
    <x v="0"/>
  </r>
  <r>
    <x v="2"/>
    <x v="0"/>
  </r>
  <r>
    <x v="0"/>
    <x v="0"/>
  </r>
  <r>
    <x v="4"/>
    <x v="2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4"/>
    <x v="1"/>
  </r>
  <r>
    <x v="2"/>
    <x v="0"/>
  </r>
  <r>
    <x v="0"/>
    <x v="0"/>
  </r>
  <r>
    <x v="0"/>
    <x v="0"/>
  </r>
  <r>
    <x v="2"/>
    <x v="2"/>
  </r>
  <r>
    <x v="0"/>
    <x v="0"/>
  </r>
  <r>
    <x v="1"/>
    <x v="2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0"/>
    <x v="0"/>
  </r>
  <r>
    <x v="3"/>
    <x v="1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1"/>
    <x v="1"/>
  </r>
  <r>
    <x v="0"/>
    <x v="0"/>
  </r>
  <r>
    <x v="0"/>
    <x v="0"/>
  </r>
  <r>
    <x v="0"/>
    <x v="0"/>
  </r>
  <r>
    <x v="2"/>
    <x v="0"/>
  </r>
  <r>
    <x v="3"/>
    <x v="1"/>
  </r>
  <r>
    <x v="0"/>
    <x v="0"/>
  </r>
  <r>
    <x v="0"/>
    <x v="0"/>
  </r>
  <r>
    <x v="0"/>
    <x v="0"/>
  </r>
  <r>
    <x v="1"/>
    <x v="1"/>
  </r>
  <r>
    <x v="2"/>
    <x v="0"/>
  </r>
  <r>
    <x v="2"/>
    <x v="0"/>
  </r>
  <r>
    <x v="2"/>
    <x v="1"/>
  </r>
  <r>
    <x v="0"/>
    <x v="0"/>
  </r>
  <r>
    <x v="1"/>
    <x v="2"/>
  </r>
  <r>
    <x v="0"/>
    <x v="0"/>
  </r>
  <r>
    <x v="0"/>
    <x v="0"/>
  </r>
  <r>
    <x v="1"/>
    <x v="2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1"/>
    <x v="2"/>
  </r>
  <r>
    <x v="0"/>
    <x v="0"/>
  </r>
  <r>
    <x v="2"/>
    <x v="0"/>
  </r>
  <r>
    <x v="1"/>
    <x v="1"/>
  </r>
  <r>
    <x v="2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1"/>
    <x v="1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3"/>
    <x v="0"/>
  </r>
  <r>
    <x v="2"/>
    <x v="0"/>
  </r>
  <r>
    <x v="1"/>
    <x v="1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3"/>
    <x v="1"/>
  </r>
  <r>
    <x v="1"/>
    <x v="2"/>
  </r>
  <r>
    <x v="2"/>
    <x v="0"/>
  </r>
  <r>
    <x v="0"/>
    <x v="0"/>
  </r>
  <r>
    <x v="1"/>
    <x v="1"/>
  </r>
  <r>
    <x v="0"/>
    <x v="0"/>
  </r>
  <r>
    <x v="0"/>
    <x v="0"/>
  </r>
  <r>
    <x v="2"/>
    <x v="0"/>
  </r>
  <r>
    <x v="0"/>
    <x v="0"/>
  </r>
  <r>
    <x v="3"/>
    <x v="1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4"/>
    <x v="3"/>
  </r>
  <r>
    <x v="1"/>
    <x v="1"/>
  </r>
  <r>
    <x v="0"/>
    <x v="0"/>
  </r>
  <r>
    <x v="3"/>
    <x v="1"/>
  </r>
  <r>
    <x v="4"/>
    <x v="0"/>
  </r>
  <r>
    <x v="0"/>
    <x v="0"/>
  </r>
  <r>
    <x v="1"/>
    <x v="1"/>
  </r>
  <r>
    <x v="0"/>
    <x v="0"/>
  </r>
  <r>
    <x v="1"/>
    <x v="1"/>
  </r>
  <r>
    <x v="1"/>
    <x v="2"/>
  </r>
  <r>
    <x v="1"/>
    <x v="1"/>
  </r>
  <r>
    <x v="0"/>
    <x v="0"/>
  </r>
  <r>
    <x v="2"/>
    <x v="0"/>
  </r>
  <r>
    <x v="1"/>
    <x v="0"/>
  </r>
  <r>
    <x v="1"/>
    <x v="0"/>
  </r>
  <r>
    <x v="3"/>
    <x v="1"/>
  </r>
  <r>
    <x v="4"/>
    <x v="1"/>
  </r>
  <r>
    <x v="2"/>
    <x v="0"/>
  </r>
  <r>
    <x v="2"/>
    <x v="0"/>
  </r>
  <r>
    <x v="3"/>
    <x v="1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1"/>
    <x v="1"/>
  </r>
  <r>
    <x v="2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1"/>
    <x v="0"/>
  </r>
  <r>
    <x v="2"/>
    <x v="2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2"/>
    <x v="0"/>
  </r>
  <r>
    <x v="0"/>
    <x v="0"/>
  </r>
  <r>
    <x v="2"/>
    <x v="0"/>
  </r>
  <r>
    <x v="2"/>
    <x v="0"/>
  </r>
  <r>
    <x v="0"/>
    <x v="0"/>
  </r>
  <r>
    <x v="1"/>
    <x v="0"/>
  </r>
  <r>
    <x v="0"/>
    <x v="0"/>
  </r>
  <r>
    <x v="2"/>
    <x v="0"/>
  </r>
  <r>
    <x v="0"/>
    <x v="0"/>
  </r>
  <r>
    <x v="0"/>
    <x v="0"/>
  </r>
  <r>
    <x v="2"/>
    <x v="0"/>
  </r>
  <r>
    <x v="1"/>
    <x v="1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3"/>
    <x v="0"/>
  </r>
  <r>
    <x v="3"/>
    <x v="1"/>
  </r>
  <r>
    <x v="2"/>
    <x v="2"/>
  </r>
  <r>
    <x v="1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2"/>
  </r>
  <r>
    <x v="0"/>
    <x v="0"/>
  </r>
  <r>
    <x v="0"/>
    <x v="0"/>
  </r>
  <r>
    <x v="1"/>
    <x v="0"/>
  </r>
  <r>
    <x v="0"/>
    <x v="0"/>
  </r>
  <r>
    <x v="2"/>
    <x v="0"/>
  </r>
  <r>
    <x v="0"/>
    <x v="0"/>
  </r>
  <r>
    <x v="2"/>
    <x v="0"/>
  </r>
  <r>
    <x v="2"/>
    <x v="0"/>
  </r>
  <r>
    <x v="2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2"/>
    <x v="2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2"/>
    <x v="2"/>
  </r>
  <r>
    <x v="2"/>
    <x v="0"/>
  </r>
  <r>
    <x v="0"/>
    <x v="0"/>
  </r>
  <r>
    <x v="1"/>
    <x v="2"/>
  </r>
  <r>
    <x v="1"/>
    <x v="2"/>
  </r>
  <r>
    <x v="0"/>
    <x v="0"/>
  </r>
  <r>
    <x v="1"/>
    <x v="1"/>
  </r>
  <r>
    <x v="0"/>
    <x v="0"/>
  </r>
  <r>
    <x v="2"/>
    <x v="0"/>
  </r>
  <r>
    <x v="2"/>
    <x v="2"/>
  </r>
  <r>
    <x v="2"/>
    <x v="0"/>
  </r>
  <r>
    <x v="0"/>
    <x v="0"/>
  </r>
  <r>
    <x v="3"/>
    <x v="0"/>
  </r>
  <r>
    <x v="2"/>
    <x v="0"/>
  </r>
  <r>
    <x v="2"/>
    <x v="0"/>
  </r>
  <r>
    <x v="0"/>
    <x v="0"/>
  </r>
  <r>
    <x v="4"/>
    <x v="3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2"/>
    <x v="0"/>
  </r>
  <r>
    <x v="2"/>
    <x v="0"/>
  </r>
  <r>
    <x v="1"/>
    <x v="2"/>
  </r>
  <r>
    <x v="2"/>
    <x v="1"/>
  </r>
  <r>
    <x v="2"/>
    <x v="0"/>
  </r>
  <r>
    <x v="2"/>
    <x v="0"/>
  </r>
  <r>
    <x v="1"/>
    <x v="1"/>
  </r>
  <r>
    <x v="2"/>
    <x v="0"/>
  </r>
  <r>
    <x v="2"/>
    <x v="0"/>
  </r>
  <r>
    <x v="2"/>
    <x v="0"/>
  </r>
  <r>
    <x v="0"/>
    <x v="0"/>
  </r>
  <r>
    <x v="2"/>
    <x v="0"/>
  </r>
  <r>
    <x v="2"/>
    <x v="2"/>
  </r>
  <r>
    <x v="0"/>
    <x v="0"/>
  </r>
  <r>
    <x v="1"/>
    <x v="2"/>
  </r>
  <r>
    <x v="2"/>
    <x v="0"/>
  </r>
  <r>
    <x v="1"/>
    <x v="2"/>
  </r>
  <r>
    <x v="2"/>
    <x v="0"/>
  </r>
  <r>
    <x v="2"/>
    <x v="0"/>
  </r>
  <r>
    <x v="2"/>
    <x v="0"/>
  </r>
  <r>
    <x v="1"/>
    <x v="1"/>
  </r>
  <r>
    <x v="1"/>
    <x v="3"/>
  </r>
  <r>
    <x v="3"/>
    <x v="3"/>
  </r>
  <r>
    <x v="2"/>
    <x v="1"/>
  </r>
  <r>
    <x v="0"/>
    <x v="0"/>
  </r>
  <r>
    <x v="4"/>
    <x v="0"/>
  </r>
  <r>
    <x v="3"/>
    <x v="0"/>
  </r>
  <r>
    <x v="5"/>
    <x v="3"/>
  </r>
  <r>
    <x v="5"/>
    <x v="1"/>
  </r>
  <r>
    <x v="0"/>
    <x v="0"/>
  </r>
  <r>
    <x v="0"/>
    <x v="0"/>
  </r>
  <r>
    <x v="2"/>
    <x v="0"/>
  </r>
  <r>
    <x v="3"/>
    <x v="2"/>
  </r>
  <r>
    <x v="3"/>
    <x v="0"/>
  </r>
  <r>
    <x v="3"/>
    <x v="1"/>
  </r>
  <r>
    <x v="0"/>
    <x v="0"/>
  </r>
  <r>
    <x v="2"/>
    <x v="0"/>
  </r>
  <r>
    <x v="0"/>
    <x v="0"/>
  </r>
  <r>
    <x v="3"/>
    <x v="2"/>
  </r>
  <r>
    <x v="1"/>
    <x v="2"/>
  </r>
  <r>
    <x v="1"/>
    <x v="0"/>
  </r>
  <r>
    <x v="1"/>
    <x v="2"/>
  </r>
  <r>
    <x v="1"/>
    <x v="2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2"/>
    <x v="0"/>
  </r>
  <r>
    <x v="1"/>
    <x v="0"/>
  </r>
  <r>
    <x v="1"/>
    <x v="2"/>
  </r>
  <r>
    <x v="0"/>
    <x v="0"/>
  </r>
  <r>
    <x v="0"/>
    <x v="0"/>
  </r>
  <r>
    <x v="4"/>
    <x v="3"/>
  </r>
  <r>
    <x v="2"/>
    <x v="0"/>
  </r>
  <r>
    <x v="2"/>
    <x v="0"/>
  </r>
  <r>
    <x v="0"/>
    <x v="0"/>
  </r>
  <r>
    <x v="0"/>
    <x v="0"/>
  </r>
  <r>
    <x v="3"/>
    <x v="0"/>
  </r>
  <r>
    <x v="0"/>
    <x v="0"/>
  </r>
  <r>
    <x v="0"/>
    <x v="0"/>
  </r>
  <r>
    <x v="2"/>
    <x v="0"/>
  </r>
  <r>
    <x v="5"/>
    <x v="5"/>
  </r>
  <r>
    <x v="0"/>
    <x v="0"/>
  </r>
  <r>
    <x v="0"/>
    <x v="0"/>
  </r>
  <r>
    <x v="0"/>
    <x v="0"/>
  </r>
  <r>
    <x v="0"/>
    <x v="0"/>
  </r>
  <r>
    <x v="1"/>
    <x v="1"/>
  </r>
  <r>
    <x v="3"/>
    <x v="1"/>
  </r>
  <r>
    <x v="0"/>
    <x v="0"/>
  </r>
  <r>
    <x v="3"/>
    <x v="1"/>
  </r>
  <r>
    <x v="2"/>
    <x v="0"/>
  </r>
  <r>
    <x v="0"/>
    <x v="0"/>
  </r>
  <r>
    <x v="1"/>
    <x v="1"/>
  </r>
  <r>
    <x v="0"/>
    <x v="0"/>
  </r>
  <r>
    <x v="0"/>
    <x v="0"/>
  </r>
  <r>
    <x v="2"/>
    <x v="0"/>
  </r>
  <r>
    <x v="2"/>
    <x v="0"/>
  </r>
  <r>
    <x v="1"/>
    <x v="0"/>
  </r>
  <r>
    <x v="2"/>
    <x v="0"/>
  </r>
  <r>
    <x v="1"/>
    <x v="1"/>
  </r>
  <r>
    <x v="0"/>
    <x v="0"/>
  </r>
  <r>
    <x v="3"/>
    <x v="1"/>
  </r>
  <r>
    <x v="2"/>
    <x v="0"/>
  </r>
  <r>
    <x v="2"/>
    <x v="0"/>
  </r>
  <r>
    <x v="0"/>
    <x v="0"/>
  </r>
  <r>
    <x v="1"/>
    <x v="2"/>
  </r>
  <r>
    <x v="2"/>
    <x v="0"/>
  </r>
  <r>
    <x v="1"/>
    <x v="2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2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3"/>
    <x v="2"/>
  </r>
  <r>
    <x v="2"/>
    <x v="0"/>
  </r>
  <r>
    <x v="2"/>
    <x v="0"/>
  </r>
  <r>
    <x v="0"/>
    <x v="0"/>
  </r>
  <r>
    <x v="1"/>
    <x v="0"/>
  </r>
  <r>
    <x v="2"/>
    <x v="0"/>
  </r>
  <r>
    <x v="2"/>
    <x v="0"/>
  </r>
  <r>
    <x v="2"/>
    <x v="0"/>
  </r>
  <r>
    <x v="2"/>
    <x v="0"/>
  </r>
  <r>
    <x v="0"/>
    <x v="0"/>
  </r>
  <r>
    <x v="1"/>
    <x v="1"/>
  </r>
  <r>
    <x v="2"/>
    <x v="0"/>
  </r>
  <r>
    <x v="2"/>
    <x v="0"/>
  </r>
  <r>
    <x v="2"/>
    <x v="0"/>
  </r>
  <r>
    <x v="2"/>
    <x v="0"/>
  </r>
  <r>
    <x v="2"/>
    <x v="0"/>
  </r>
  <r>
    <x v="1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3"/>
    <x v="0"/>
  </r>
  <r>
    <x v="4"/>
    <x v="1"/>
  </r>
  <r>
    <x v="5"/>
    <x v="3"/>
  </r>
  <r>
    <x v="3"/>
    <x v="3"/>
  </r>
  <r>
    <x v="3"/>
    <x v="1"/>
  </r>
  <r>
    <x v="3"/>
    <x v="4"/>
  </r>
  <r>
    <x v="3"/>
    <x v="1"/>
  </r>
  <r>
    <x v="4"/>
    <x v="6"/>
  </r>
  <r>
    <x v="4"/>
    <x v="1"/>
  </r>
  <r>
    <x v="4"/>
    <x v="1"/>
  </r>
  <r>
    <x v="1"/>
    <x v="1"/>
  </r>
  <r>
    <x v="0"/>
    <x v="0"/>
  </r>
  <r>
    <x v="2"/>
    <x v="0"/>
  </r>
  <r>
    <x v="0"/>
    <x v="0"/>
  </r>
  <r>
    <x v="3"/>
    <x v="3"/>
  </r>
  <r>
    <x v="0"/>
    <x v="0"/>
  </r>
  <r>
    <x v="0"/>
    <x v="0"/>
  </r>
  <r>
    <x v="1"/>
    <x v="2"/>
  </r>
  <r>
    <x v="5"/>
    <x v="3"/>
  </r>
  <r>
    <x v="0"/>
    <x v="0"/>
  </r>
  <r>
    <x v="1"/>
    <x v="1"/>
  </r>
  <r>
    <x v="0"/>
    <x v="0"/>
  </r>
  <r>
    <x v="0"/>
    <x v="0"/>
  </r>
  <r>
    <x v="4"/>
    <x v="3"/>
  </r>
  <r>
    <x v="0"/>
    <x v="0"/>
  </r>
  <r>
    <x v="3"/>
    <x v="2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2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3"/>
    <x v="1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1"/>
    <x v="0"/>
  </r>
  <r>
    <x v="3"/>
    <x v="1"/>
  </r>
  <r>
    <x v="2"/>
    <x v="0"/>
  </r>
  <r>
    <x v="1"/>
    <x v="0"/>
  </r>
  <r>
    <x v="5"/>
    <x v="2"/>
  </r>
  <r>
    <x v="2"/>
    <x v="3"/>
  </r>
  <r>
    <x v="1"/>
    <x v="1"/>
  </r>
  <r>
    <x v="1"/>
    <x v="2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2"/>
    <x v="2"/>
  </r>
  <r>
    <x v="5"/>
    <x v="1"/>
  </r>
  <r>
    <x v="1"/>
    <x v="2"/>
  </r>
  <r>
    <x v="1"/>
    <x v="2"/>
  </r>
  <r>
    <x v="2"/>
    <x v="0"/>
  </r>
  <r>
    <x v="0"/>
    <x v="0"/>
  </r>
  <r>
    <x v="0"/>
    <x v="0"/>
  </r>
  <r>
    <x v="2"/>
    <x v="2"/>
  </r>
  <r>
    <x v="0"/>
    <x v="0"/>
  </r>
  <r>
    <x v="3"/>
    <x v="1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3"/>
    <x v="1"/>
  </r>
  <r>
    <x v="0"/>
    <x v="0"/>
  </r>
  <r>
    <x v="1"/>
    <x v="1"/>
  </r>
  <r>
    <x v="0"/>
    <x v="0"/>
  </r>
  <r>
    <x v="0"/>
    <x v="0"/>
  </r>
  <r>
    <x v="3"/>
    <x v="0"/>
  </r>
  <r>
    <x v="1"/>
    <x v="1"/>
  </r>
  <r>
    <x v="0"/>
    <x v="0"/>
  </r>
  <r>
    <x v="1"/>
    <x v="1"/>
  </r>
  <r>
    <x v="1"/>
    <x v="2"/>
  </r>
  <r>
    <x v="0"/>
    <x v="0"/>
  </r>
  <r>
    <x v="0"/>
    <x v="0"/>
  </r>
  <r>
    <x v="0"/>
    <x v="0"/>
  </r>
  <r>
    <x v="0"/>
    <x v="0"/>
  </r>
  <r>
    <x v="1"/>
    <x v="1"/>
  </r>
  <r>
    <x v="2"/>
    <x v="0"/>
  </r>
  <r>
    <x v="0"/>
    <x v="0"/>
  </r>
  <r>
    <x v="0"/>
    <x v="0"/>
  </r>
  <r>
    <x v="0"/>
    <x v="0"/>
  </r>
  <r>
    <x v="1"/>
    <x v="1"/>
  </r>
  <r>
    <x v="0"/>
    <x v="0"/>
  </r>
  <r>
    <x v="3"/>
    <x v="1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1"/>
    <x v="2"/>
  </r>
  <r>
    <x v="1"/>
    <x v="1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1"/>
    <x v="0"/>
  </r>
  <r>
    <x v="1"/>
    <x v="0"/>
  </r>
  <r>
    <x v="2"/>
    <x v="0"/>
  </r>
  <r>
    <x v="1"/>
    <x v="0"/>
  </r>
  <r>
    <x v="0"/>
    <x v="0"/>
  </r>
  <r>
    <x v="0"/>
    <x v="0"/>
  </r>
  <r>
    <x v="0"/>
    <x v="0"/>
  </r>
  <r>
    <x v="0"/>
    <x v="0"/>
  </r>
  <r>
    <x v="3"/>
    <x v="0"/>
  </r>
  <r>
    <x v="0"/>
    <x v="0"/>
  </r>
  <r>
    <x v="4"/>
    <x v="2"/>
  </r>
  <r>
    <x v="0"/>
    <x v="0"/>
  </r>
  <r>
    <x v="0"/>
    <x v="0"/>
  </r>
  <r>
    <x v="5"/>
    <x v="0"/>
  </r>
  <r>
    <x v="2"/>
    <x v="0"/>
  </r>
  <r>
    <x v="1"/>
    <x v="2"/>
  </r>
  <r>
    <x v="2"/>
    <x v="0"/>
  </r>
  <r>
    <x v="2"/>
    <x v="0"/>
  </r>
  <r>
    <x v="6"/>
    <x v="0"/>
  </r>
  <r>
    <x v="0"/>
    <x v="0"/>
  </r>
  <r>
    <x v="0"/>
    <x v="0"/>
  </r>
  <r>
    <x v="0"/>
    <x v="0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0"/>
    <x v="0"/>
  </r>
  <r>
    <x v="1"/>
    <x v="2"/>
  </r>
  <r>
    <x v="2"/>
    <x v="0"/>
  </r>
  <r>
    <x v="4"/>
    <x v="3"/>
  </r>
  <r>
    <x v="3"/>
    <x v="1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0"/>
    <x v="0"/>
  </r>
  <r>
    <x v="0"/>
    <x v="0"/>
  </r>
  <r>
    <x v="0"/>
    <x v="0"/>
  </r>
  <r>
    <x v="3"/>
    <x v="2"/>
  </r>
  <r>
    <x v="5"/>
    <x v="1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1"/>
    <x v="2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3"/>
    <x v="1"/>
  </r>
  <r>
    <x v="2"/>
    <x v="0"/>
  </r>
  <r>
    <x v="0"/>
    <x v="0"/>
  </r>
  <r>
    <x v="1"/>
    <x v="0"/>
  </r>
  <r>
    <x v="3"/>
    <x v="2"/>
  </r>
  <r>
    <x v="2"/>
    <x v="0"/>
  </r>
  <r>
    <x v="2"/>
    <x v="0"/>
  </r>
  <r>
    <x v="2"/>
    <x v="0"/>
  </r>
  <r>
    <x v="2"/>
    <x v="0"/>
  </r>
  <r>
    <x v="3"/>
    <x v="1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3"/>
    <x v="3"/>
  </r>
  <r>
    <x v="2"/>
    <x v="0"/>
  </r>
  <r>
    <x v="2"/>
    <x v="0"/>
  </r>
  <r>
    <x v="0"/>
    <x v="0"/>
  </r>
  <r>
    <x v="2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0"/>
    <x v="0"/>
  </r>
  <r>
    <x v="0"/>
    <x v="0"/>
  </r>
  <r>
    <x v="3"/>
    <x v="1"/>
  </r>
  <r>
    <x v="0"/>
    <x v="0"/>
  </r>
  <r>
    <x v="0"/>
    <x v="0"/>
  </r>
  <r>
    <x v="0"/>
    <x v="0"/>
  </r>
  <r>
    <x v="0"/>
    <x v="0"/>
  </r>
  <r>
    <x v="6"/>
    <x v="0"/>
  </r>
  <r>
    <x v="6"/>
    <x v="0"/>
  </r>
  <r>
    <x v="1"/>
    <x v="0"/>
  </r>
  <r>
    <x v="6"/>
    <x v="0"/>
  </r>
  <r>
    <x v="0"/>
    <x v="0"/>
  </r>
  <r>
    <x v="0"/>
    <x v="0"/>
  </r>
  <r>
    <x v="3"/>
    <x v="7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1"/>
    <x v="2"/>
  </r>
  <r>
    <x v="0"/>
    <x v="0"/>
  </r>
  <r>
    <x v="1"/>
    <x v="1"/>
  </r>
  <r>
    <x v="8"/>
    <x v="3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3"/>
    <x v="1"/>
  </r>
  <r>
    <x v="0"/>
    <x v="0"/>
  </r>
  <r>
    <x v="0"/>
    <x v="0"/>
  </r>
  <r>
    <x v="2"/>
    <x v="0"/>
  </r>
  <r>
    <x v="0"/>
    <x v="0"/>
  </r>
  <r>
    <x v="5"/>
    <x v="0"/>
  </r>
  <r>
    <x v="3"/>
    <x v="1"/>
  </r>
  <r>
    <x v="1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5"/>
    <x v="3"/>
  </r>
  <r>
    <x v="2"/>
    <x v="0"/>
  </r>
  <r>
    <x v="1"/>
    <x v="0"/>
  </r>
  <r>
    <x v="0"/>
    <x v="0"/>
  </r>
  <r>
    <x v="0"/>
    <x v="0"/>
  </r>
  <r>
    <x v="2"/>
    <x v="0"/>
  </r>
  <r>
    <x v="0"/>
    <x v="0"/>
  </r>
  <r>
    <x v="4"/>
    <x v="1"/>
  </r>
  <r>
    <x v="0"/>
    <x v="0"/>
  </r>
  <r>
    <x v="1"/>
    <x v="0"/>
  </r>
  <r>
    <x v="0"/>
    <x v="0"/>
  </r>
  <r>
    <x v="2"/>
    <x v="0"/>
  </r>
  <r>
    <x v="3"/>
    <x v="1"/>
  </r>
  <r>
    <x v="2"/>
    <x v="0"/>
  </r>
  <r>
    <x v="0"/>
    <x v="0"/>
  </r>
  <r>
    <x v="1"/>
    <x v="1"/>
  </r>
  <r>
    <x v="1"/>
    <x v="1"/>
  </r>
  <r>
    <x v="0"/>
    <x v="0"/>
  </r>
  <r>
    <x v="2"/>
    <x v="0"/>
  </r>
  <r>
    <x v="3"/>
    <x v="0"/>
  </r>
  <r>
    <x v="2"/>
    <x v="0"/>
  </r>
  <r>
    <x v="0"/>
    <x v="0"/>
  </r>
  <r>
    <x v="0"/>
    <x v="0"/>
  </r>
  <r>
    <x v="3"/>
    <x v="1"/>
  </r>
  <r>
    <x v="3"/>
    <x v="1"/>
  </r>
  <r>
    <x v="3"/>
    <x v="2"/>
  </r>
  <r>
    <x v="0"/>
    <x v="0"/>
  </r>
  <r>
    <x v="2"/>
    <x v="0"/>
  </r>
  <r>
    <x v="0"/>
    <x v="0"/>
  </r>
  <r>
    <x v="0"/>
    <x v="0"/>
  </r>
  <r>
    <x v="3"/>
    <x v="1"/>
  </r>
  <r>
    <x v="1"/>
    <x v="2"/>
  </r>
  <r>
    <x v="1"/>
    <x v="2"/>
  </r>
  <r>
    <x v="1"/>
    <x v="1"/>
  </r>
  <r>
    <x v="0"/>
    <x v="0"/>
  </r>
  <r>
    <x v="0"/>
    <x v="0"/>
  </r>
  <r>
    <x v="0"/>
    <x v="0"/>
  </r>
  <r>
    <x v="3"/>
    <x v="1"/>
  </r>
  <r>
    <x v="2"/>
    <x v="0"/>
  </r>
  <r>
    <x v="1"/>
    <x v="2"/>
  </r>
  <r>
    <x v="2"/>
    <x v="0"/>
  </r>
  <r>
    <x v="2"/>
    <x v="0"/>
  </r>
  <r>
    <x v="5"/>
    <x v="5"/>
  </r>
  <r>
    <x v="2"/>
    <x v="0"/>
  </r>
  <r>
    <x v="0"/>
    <x v="0"/>
  </r>
  <r>
    <x v="3"/>
    <x v="1"/>
  </r>
  <r>
    <x v="2"/>
    <x v="0"/>
  </r>
  <r>
    <x v="1"/>
    <x v="0"/>
  </r>
  <r>
    <x v="5"/>
    <x v="1"/>
  </r>
  <r>
    <x v="1"/>
    <x v="1"/>
  </r>
  <r>
    <x v="3"/>
    <x v="1"/>
  </r>
  <r>
    <x v="2"/>
    <x v="0"/>
  </r>
  <r>
    <x v="3"/>
    <x v="1"/>
  </r>
  <r>
    <x v="0"/>
    <x v="0"/>
  </r>
  <r>
    <x v="1"/>
    <x v="1"/>
  </r>
  <r>
    <x v="0"/>
    <x v="0"/>
  </r>
  <r>
    <x v="1"/>
    <x v="2"/>
  </r>
  <r>
    <x v="3"/>
    <x v="1"/>
  </r>
  <r>
    <x v="2"/>
    <x v="0"/>
  </r>
  <r>
    <x v="5"/>
    <x v="0"/>
  </r>
  <r>
    <x v="1"/>
    <x v="0"/>
  </r>
  <r>
    <x v="3"/>
    <x v="1"/>
  </r>
  <r>
    <x v="3"/>
    <x v="1"/>
  </r>
  <r>
    <x v="0"/>
    <x v="0"/>
  </r>
  <r>
    <x v="3"/>
    <x v="1"/>
  </r>
  <r>
    <x v="2"/>
    <x v="2"/>
  </r>
  <r>
    <x v="0"/>
    <x v="0"/>
  </r>
  <r>
    <x v="3"/>
    <x v="3"/>
  </r>
  <r>
    <x v="3"/>
    <x v="1"/>
  </r>
  <r>
    <x v="3"/>
    <x v="1"/>
  </r>
  <r>
    <x v="2"/>
    <x v="0"/>
  </r>
  <r>
    <x v="0"/>
    <x v="0"/>
  </r>
  <r>
    <x v="1"/>
    <x v="1"/>
  </r>
  <r>
    <x v="3"/>
    <x v="2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3"/>
    <x v="1"/>
  </r>
  <r>
    <x v="0"/>
    <x v="0"/>
  </r>
  <r>
    <x v="1"/>
    <x v="2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2"/>
    <x v="0"/>
  </r>
  <r>
    <x v="2"/>
    <x v="0"/>
  </r>
  <r>
    <x v="2"/>
    <x v="0"/>
  </r>
  <r>
    <x v="0"/>
    <x v="0"/>
  </r>
  <r>
    <x v="5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0"/>
    <x v="0"/>
  </r>
  <r>
    <x v="0"/>
    <x v="0"/>
  </r>
  <r>
    <x v="1"/>
    <x v="0"/>
  </r>
  <r>
    <x v="2"/>
    <x v="0"/>
  </r>
  <r>
    <x v="0"/>
    <x v="0"/>
  </r>
  <r>
    <x v="0"/>
    <x v="0"/>
  </r>
  <r>
    <x v="0"/>
    <x v="0"/>
  </r>
  <r>
    <x v="0"/>
    <x v="0"/>
  </r>
  <r>
    <x v="3"/>
    <x v="0"/>
  </r>
  <r>
    <x v="0"/>
    <x v="0"/>
  </r>
  <r>
    <x v="0"/>
    <x v="0"/>
  </r>
  <r>
    <x v="2"/>
    <x v="0"/>
  </r>
  <r>
    <x v="5"/>
    <x v="1"/>
  </r>
  <r>
    <x v="1"/>
    <x v="1"/>
  </r>
  <r>
    <x v="1"/>
    <x v="2"/>
  </r>
  <r>
    <x v="0"/>
    <x v="0"/>
  </r>
  <r>
    <x v="2"/>
    <x v="0"/>
  </r>
  <r>
    <x v="1"/>
    <x v="1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4"/>
    <x v="3"/>
  </r>
  <r>
    <x v="3"/>
    <x v="2"/>
  </r>
  <r>
    <x v="3"/>
    <x v="2"/>
  </r>
  <r>
    <x v="0"/>
    <x v="0"/>
  </r>
  <r>
    <x v="2"/>
    <x v="0"/>
  </r>
  <r>
    <x v="0"/>
    <x v="0"/>
  </r>
  <r>
    <x v="0"/>
    <x v="0"/>
  </r>
  <r>
    <x v="0"/>
    <x v="0"/>
  </r>
  <r>
    <x v="4"/>
    <x v="3"/>
  </r>
  <r>
    <x v="3"/>
    <x v="1"/>
  </r>
  <r>
    <x v="0"/>
    <x v="0"/>
  </r>
  <r>
    <x v="0"/>
    <x v="0"/>
  </r>
  <r>
    <x v="0"/>
    <x v="0"/>
  </r>
  <r>
    <x v="0"/>
    <x v="0"/>
  </r>
  <r>
    <x v="1"/>
    <x v="0"/>
  </r>
  <r>
    <x v="3"/>
    <x v="1"/>
  </r>
  <r>
    <x v="1"/>
    <x v="3"/>
  </r>
  <r>
    <x v="0"/>
    <x v="0"/>
  </r>
  <r>
    <x v="1"/>
    <x v="2"/>
  </r>
  <r>
    <x v="0"/>
    <x v="0"/>
  </r>
  <r>
    <x v="1"/>
    <x v="1"/>
  </r>
  <r>
    <x v="0"/>
    <x v="0"/>
  </r>
  <r>
    <x v="2"/>
    <x v="1"/>
  </r>
  <r>
    <x v="3"/>
    <x v="1"/>
  </r>
  <r>
    <x v="3"/>
    <x v="1"/>
  </r>
  <r>
    <x v="3"/>
    <x v="1"/>
  </r>
  <r>
    <x v="0"/>
    <x v="0"/>
  </r>
  <r>
    <x v="2"/>
    <x v="0"/>
  </r>
  <r>
    <x v="0"/>
    <x v="0"/>
  </r>
  <r>
    <x v="0"/>
    <x v="0"/>
  </r>
  <r>
    <x v="1"/>
    <x v="2"/>
  </r>
  <r>
    <x v="2"/>
    <x v="0"/>
  </r>
  <r>
    <x v="2"/>
    <x v="0"/>
  </r>
  <r>
    <x v="0"/>
    <x v="0"/>
  </r>
  <r>
    <x v="0"/>
    <x v="0"/>
  </r>
  <r>
    <x v="0"/>
    <x v="0"/>
  </r>
  <r>
    <x v="3"/>
    <x v="2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1"/>
    <x v="2"/>
  </r>
  <r>
    <x v="3"/>
    <x v="1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3"/>
    <x v="1"/>
  </r>
  <r>
    <x v="0"/>
    <x v="0"/>
  </r>
  <r>
    <x v="0"/>
    <x v="0"/>
  </r>
  <r>
    <x v="0"/>
    <x v="0"/>
  </r>
  <r>
    <x v="0"/>
    <x v="0"/>
  </r>
  <r>
    <x v="2"/>
    <x v="0"/>
  </r>
  <r>
    <x v="3"/>
    <x v="0"/>
  </r>
  <r>
    <x v="1"/>
    <x v="1"/>
  </r>
  <r>
    <x v="0"/>
    <x v="0"/>
  </r>
  <r>
    <x v="0"/>
    <x v="0"/>
  </r>
  <r>
    <x v="3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0"/>
    <x v="0"/>
  </r>
  <r>
    <x v="0"/>
    <x v="0"/>
  </r>
  <r>
    <x v="1"/>
    <x v="2"/>
  </r>
  <r>
    <x v="3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2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4"/>
    <x v="7"/>
  </r>
  <r>
    <x v="0"/>
    <x v="0"/>
  </r>
  <r>
    <x v="1"/>
    <x v="1"/>
  </r>
  <r>
    <x v="0"/>
    <x v="0"/>
  </r>
  <r>
    <x v="2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3"/>
    <x v="1"/>
  </r>
  <r>
    <x v="0"/>
    <x v="0"/>
  </r>
  <r>
    <x v="0"/>
    <x v="0"/>
  </r>
  <r>
    <x v="1"/>
    <x v="2"/>
  </r>
  <r>
    <x v="1"/>
    <x v="0"/>
  </r>
  <r>
    <x v="0"/>
    <x v="0"/>
  </r>
  <r>
    <x v="0"/>
    <x v="0"/>
  </r>
  <r>
    <x v="0"/>
    <x v="0"/>
  </r>
  <r>
    <x v="2"/>
    <x v="0"/>
  </r>
  <r>
    <x v="4"/>
    <x v="0"/>
  </r>
  <r>
    <x v="0"/>
    <x v="0"/>
  </r>
  <r>
    <x v="0"/>
    <x v="0"/>
  </r>
  <r>
    <x v="0"/>
    <x v="0"/>
  </r>
  <r>
    <x v="0"/>
    <x v="0"/>
  </r>
  <r>
    <x v="1"/>
    <x v="1"/>
  </r>
  <r>
    <x v="1"/>
    <x v="0"/>
  </r>
  <r>
    <x v="2"/>
    <x v="0"/>
  </r>
  <r>
    <x v="0"/>
    <x v="0"/>
  </r>
  <r>
    <x v="2"/>
    <x v="2"/>
  </r>
  <r>
    <x v="0"/>
    <x v="0"/>
  </r>
  <r>
    <x v="1"/>
    <x v="1"/>
  </r>
  <r>
    <x v="0"/>
    <x v="0"/>
  </r>
  <r>
    <x v="1"/>
    <x v="1"/>
  </r>
  <r>
    <x v="0"/>
    <x v="0"/>
  </r>
  <r>
    <x v="0"/>
    <x v="0"/>
  </r>
  <r>
    <x v="5"/>
    <x v="0"/>
  </r>
  <r>
    <x v="0"/>
    <x v="0"/>
  </r>
  <r>
    <x v="2"/>
    <x v="2"/>
  </r>
  <r>
    <x v="0"/>
    <x v="0"/>
  </r>
  <r>
    <x v="2"/>
    <x v="0"/>
  </r>
  <r>
    <x v="0"/>
    <x v="0"/>
  </r>
  <r>
    <x v="0"/>
    <x v="0"/>
  </r>
  <r>
    <x v="0"/>
    <x v="0"/>
  </r>
  <r>
    <x v="3"/>
    <x v="1"/>
  </r>
  <r>
    <x v="2"/>
    <x v="0"/>
  </r>
  <r>
    <x v="0"/>
    <x v="0"/>
  </r>
  <r>
    <x v="0"/>
    <x v="0"/>
  </r>
  <r>
    <x v="2"/>
    <x v="0"/>
  </r>
  <r>
    <x v="0"/>
    <x v="0"/>
  </r>
  <r>
    <x v="2"/>
    <x v="0"/>
  </r>
  <r>
    <x v="3"/>
    <x v="2"/>
  </r>
  <r>
    <x v="0"/>
    <x v="0"/>
  </r>
  <r>
    <x v="1"/>
    <x v="1"/>
  </r>
  <r>
    <x v="0"/>
    <x v="0"/>
  </r>
  <r>
    <x v="3"/>
    <x v="3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1"/>
    <x v="2"/>
  </r>
  <r>
    <x v="0"/>
    <x v="0"/>
  </r>
  <r>
    <x v="0"/>
    <x v="0"/>
  </r>
  <r>
    <x v="0"/>
    <x v="0"/>
  </r>
  <r>
    <x v="5"/>
    <x v="3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1"/>
    <x v="1"/>
  </r>
  <r>
    <x v="1"/>
    <x v="2"/>
  </r>
  <r>
    <x v="0"/>
    <x v="0"/>
  </r>
  <r>
    <x v="0"/>
    <x v="0"/>
  </r>
  <r>
    <x v="3"/>
    <x v="2"/>
  </r>
  <r>
    <x v="1"/>
    <x v="1"/>
  </r>
  <r>
    <x v="2"/>
    <x v="0"/>
  </r>
  <r>
    <x v="5"/>
    <x v="3"/>
  </r>
  <r>
    <x v="0"/>
    <x v="0"/>
  </r>
  <r>
    <x v="0"/>
    <x v="0"/>
  </r>
  <r>
    <x v="1"/>
    <x v="0"/>
  </r>
  <r>
    <x v="1"/>
    <x v="1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1"/>
    <x v="1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3"/>
    <x v="2"/>
  </r>
  <r>
    <x v="4"/>
    <x v="1"/>
  </r>
  <r>
    <x v="0"/>
    <x v="0"/>
  </r>
  <r>
    <x v="2"/>
    <x v="0"/>
  </r>
  <r>
    <x v="3"/>
    <x v="1"/>
  </r>
  <r>
    <x v="3"/>
    <x v="1"/>
  </r>
  <r>
    <x v="0"/>
    <x v="0"/>
  </r>
  <r>
    <x v="0"/>
    <x v="0"/>
  </r>
  <r>
    <x v="0"/>
    <x v="0"/>
  </r>
  <r>
    <x v="0"/>
    <x v="0"/>
  </r>
  <r>
    <x v="3"/>
    <x v="1"/>
  </r>
  <r>
    <x v="3"/>
    <x v="1"/>
  </r>
  <r>
    <x v="3"/>
    <x v="1"/>
  </r>
  <r>
    <x v="3"/>
    <x v="1"/>
  </r>
  <r>
    <x v="4"/>
    <x v="1"/>
  </r>
  <r>
    <x v="0"/>
    <x v="0"/>
  </r>
  <r>
    <x v="2"/>
    <x v="0"/>
  </r>
  <r>
    <x v="0"/>
    <x v="0"/>
  </r>
  <r>
    <x v="0"/>
    <x v="2"/>
  </r>
  <r>
    <x v="2"/>
    <x v="0"/>
  </r>
  <r>
    <x v="3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3"/>
    <x v="1"/>
  </r>
  <r>
    <x v="2"/>
    <x v="0"/>
  </r>
  <r>
    <x v="1"/>
    <x v="2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5"/>
    <x v="3"/>
  </r>
  <r>
    <x v="1"/>
    <x v="1"/>
  </r>
  <r>
    <x v="0"/>
    <x v="0"/>
  </r>
  <r>
    <x v="0"/>
    <x v="0"/>
  </r>
  <r>
    <x v="3"/>
    <x v="2"/>
  </r>
  <r>
    <x v="0"/>
    <x v="0"/>
  </r>
  <r>
    <x v="0"/>
    <x v="0"/>
  </r>
  <r>
    <x v="2"/>
    <x v="0"/>
  </r>
  <r>
    <x v="2"/>
    <x v="0"/>
  </r>
  <r>
    <x v="4"/>
    <x v="3"/>
  </r>
  <r>
    <x v="1"/>
    <x v="1"/>
  </r>
  <r>
    <x v="0"/>
    <x v="0"/>
  </r>
  <r>
    <x v="2"/>
    <x v="0"/>
  </r>
  <r>
    <x v="1"/>
    <x v="2"/>
  </r>
  <r>
    <x v="0"/>
    <x v="0"/>
  </r>
  <r>
    <x v="1"/>
    <x v="2"/>
  </r>
  <r>
    <x v="0"/>
    <x v="0"/>
  </r>
  <r>
    <x v="2"/>
    <x v="0"/>
  </r>
  <r>
    <x v="3"/>
    <x v="1"/>
  </r>
  <r>
    <x v="0"/>
    <x v="0"/>
  </r>
  <r>
    <x v="0"/>
    <x v="0"/>
  </r>
  <r>
    <x v="0"/>
    <x v="0"/>
  </r>
  <r>
    <x v="2"/>
    <x v="0"/>
  </r>
  <r>
    <x v="2"/>
    <x v="0"/>
  </r>
  <r>
    <x v="2"/>
    <x v="0"/>
  </r>
  <r>
    <x v="2"/>
    <x v="2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3"/>
    <x v="1"/>
  </r>
  <r>
    <x v="5"/>
    <x v="1"/>
  </r>
  <r>
    <x v="1"/>
    <x v="2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1"/>
    <x v="2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1"/>
    <x v="2"/>
  </r>
  <r>
    <x v="1"/>
    <x v="2"/>
  </r>
  <r>
    <x v="1"/>
    <x v="1"/>
  </r>
  <r>
    <x v="3"/>
    <x v="1"/>
  </r>
  <r>
    <x v="1"/>
    <x v="1"/>
  </r>
  <r>
    <x v="2"/>
    <x v="0"/>
  </r>
  <r>
    <x v="4"/>
    <x v="1"/>
  </r>
  <r>
    <x v="1"/>
    <x v="1"/>
  </r>
  <r>
    <x v="0"/>
    <x v="0"/>
  </r>
  <r>
    <x v="1"/>
    <x v="1"/>
  </r>
  <r>
    <x v="3"/>
    <x v="1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1"/>
    <x v="1"/>
  </r>
  <r>
    <x v="2"/>
    <x v="0"/>
  </r>
  <r>
    <x v="1"/>
    <x v="0"/>
  </r>
  <r>
    <x v="0"/>
    <x v="0"/>
  </r>
  <r>
    <x v="2"/>
    <x v="0"/>
  </r>
  <r>
    <x v="0"/>
    <x v="0"/>
  </r>
  <r>
    <x v="0"/>
    <x v="0"/>
  </r>
  <r>
    <x v="3"/>
    <x v="1"/>
  </r>
  <r>
    <x v="2"/>
    <x v="0"/>
  </r>
  <r>
    <x v="5"/>
    <x v="1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3"/>
    <x v="1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5"/>
    <x v="2"/>
  </r>
  <r>
    <x v="2"/>
    <x v="2"/>
  </r>
  <r>
    <x v="5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3"/>
    <x v="2"/>
  </r>
  <r>
    <x v="0"/>
    <x v="0"/>
  </r>
  <r>
    <x v="1"/>
    <x v="1"/>
  </r>
  <r>
    <x v="0"/>
    <x v="0"/>
  </r>
  <r>
    <x v="1"/>
    <x v="0"/>
  </r>
  <r>
    <x v="1"/>
    <x v="2"/>
  </r>
  <r>
    <x v="2"/>
    <x v="0"/>
  </r>
  <r>
    <x v="1"/>
    <x v="1"/>
  </r>
  <r>
    <x v="1"/>
    <x v="2"/>
  </r>
  <r>
    <x v="0"/>
    <x v="0"/>
  </r>
  <r>
    <x v="3"/>
    <x v="1"/>
  </r>
  <r>
    <x v="0"/>
    <x v="0"/>
  </r>
  <r>
    <x v="1"/>
    <x v="0"/>
  </r>
  <r>
    <x v="0"/>
    <x v="0"/>
  </r>
  <r>
    <x v="0"/>
    <x v="0"/>
  </r>
  <r>
    <x v="2"/>
    <x v="0"/>
  </r>
  <r>
    <x v="2"/>
    <x v="0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2"/>
    <x v="0"/>
  </r>
  <r>
    <x v="5"/>
    <x v="3"/>
  </r>
  <r>
    <x v="0"/>
    <x v="0"/>
  </r>
  <r>
    <x v="0"/>
    <x v="0"/>
  </r>
  <r>
    <x v="0"/>
    <x v="0"/>
  </r>
  <r>
    <x v="0"/>
    <x v="0"/>
  </r>
  <r>
    <x v="2"/>
    <x v="0"/>
  </r>
  <r>
    <x v="5"/>
    <x v="3"/>
  </r>
  <r>
    <x v="0"/>
    <x v="0"/>
  </r>
  <r>
    <x v="1"/>
    <x v="2"/>
  </r>
  <r>
    <x v="1"/>
    <x v="2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0"/>
    <x v="0"/>
  </r>
  <r>
    <x v="5"/>
    <x v="3"/>
  </r>
  <r>
    <x v="4"/>
    <x v="3"/>
  </r>
  <r>
    <x v="3"/>
    <x v="2"/>
  </r>
  <r>
    <x v="0"/>
    <x v="0"/>
  </r>
  <r>
    <x v="3"/>
    <x v="1"/>
  </r>
  <r>
    <x v="3"/>
    <x v="1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5"/>
    <x v="3"/>
  </r>
  <r>
    <x v="2"/>
    <x v="0"/>
  </r>
  <r>
    <x v="0"/>
    <x v="0"/>
  </r>
  <r>
    <x v="0"/>
    <x v="0"/>
  </r>
  <r>
    <x v="3"/>
    <x v="2"/>
  </r>
  <r>
    <x v="0"/>
    <x v="0"/>
  </r>
  <r>
    <x v="1"/>
    <x v="1"/>
  </r>
  <r>
    <x v="0"/>
    <x v="0"/>
  </r>
  <r>
    <x v="1"/>
    <x v="2"/>
  </r>
  <r>
    <x v="0"/>
    <x v="0"/>
  </r>
  <r>
    <x v="4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1"/>
    <x v="1"/>
  </r>
  <r>
    <x v="2"/>
    <x v="0"/>
  </r>
  <r>
    <x v="0"/>
    <x v="0"/>
  </r>
  <r>
    <x v="0"/>
    <x v="0"/>
  </r>
  <r>
    <x v="2"/>
    <x v="0"/>
  </r>
  <r>
    <x v="3"/>
    <x v="1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5"/>
    <x v="0"/>
  </r>
  <r>
    <x v="0"/>
    <x v="0"/>
  </r>
  <r>
    <x v="0"/>
    <x v="0"/>
  </r>
  <r>
    <x v="0"/>
    <x v="0"/>
  </r>
  <r>
    <x v="2"/>
    <x v="0"/>
  </r>
  <r>
    <x v="2"/>
    <x v="0"/>
  </r>
  <r>
    <x v="3"/>
    <x v="1"/>
  </r>
  <r>
    <x v="1"/>
    <x v="1"/>
  </r>
  <r>
    <x v="0"/>
    <x v="0"/>
  </r>
  <r>
    <x v="0"/>
    <x v="0"/>
  </r>
  <r>
    <x v="1"/>
    <x v="1"/>
  </r>
  <r>
    <x v="1"/>
    <x v="1"/>
  </r>
  <r>
    <x v="0"/>
    <x v="0"/>
  </r>
  <r>
    <x v="0"/>
    <x v="0"/>
  </r>
  <r>
    <x v="3"/>
    <x v="0"/>
  </r>
  <r>
    <x v="0"/>
    <x v="0"/>
  </r>
  <r>
    <x v="3"/>
    <x v="2"/>
  </r>
  <r>
    <x v="0"/>
    <x v="0"/>
  </r>
  <r>
    <x v="3"/>
    <x v="1"/>
  </r>
  <r>
    <x v="1"/>
    <x v="1"/>
  </r>
  <r>
    <x v="1"/>
    <x v="1"/>
  </r>
  <r>
    <x v="0"/>
    <x v="0"/>
  </r>
  <r>
    <x v="1"/>
    <x v="2"/>
  </r>
  <r>
    <x v="0"/>
    <x v="0"/>
  </r>
  <r>
    <x v="3"/>
    <x v="7"/>
  </r>
  <r>
    <x v="0"/>
    <x v="0"/>
  </r>
  <r>
    <x v="3"/>
    <x v="1"/>
  </r>
  <r>
    <x v="1"/>
    <x v="0"/>
  </r>
  <r>
    <x v="3"/>
    <x v="1"/>
  </r>
  <r>
    <x v="1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3"/>
    <x v="2"/>
  </r>
  <r>
    <x v="0"/>
    <x v="0"/>
  </r>
  <r>
    <x v="0"/>
    <x v="0"/>
  </r>
  <r>
    <x v="3"/>
    <x v="1"/>
  </r>
  <r>
    <x v="3"/>
    <x v="3"/>
  </r>
  <r>
    <x v="2"/>
    <x v="0"/>
  </r>
  <r>
    <x v="3"/>
    <x v="1"/>
  </r>
  <r>
    <x v="1"/>
    <x v="0"/>
  </r>
  <r>
    <x v="3"/>
    <x v="1"/>
  </r>
  <r>
    <x v="1"/>
    <x v="0"/>
  </r>
  <r>
    <x v="0"/>
    <x v="0"/>
  </r>
  <r>
    <x v="0"/>
    <x v="0"/>
  </r>
  <r>
    <x v="3"/>
    <x v="3"/>
  </r>
  <r>
    <x v="3"/>
    <x v="1"/>
  </r>
  <r>
    <x v="0"/>
    <x v="0"/>
  </r>
  <r>
    <x v="0"/>
    <x v="0"/>
  </r>
  <r>
    <x v="0"/>
    <x v="0"/>
  </r>
  <r>
    <x v="0"/>
    <x v="0"/>
  </r>
  <r>
    <x v="8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5"/>
    <x v="0"/>
  </r>
  <r>
    <x v="1"/>
    <x v="0"/>
  </r>
  <r>
    <x v="4"/>
    <x v="0"/>
  </r>
  <r>
    <x v="8"/>
    <x v="6"/>
  </r>
  <r>
    <x v="1"/>
    <x v="1"/>
  </r>
  <r>
    <x v="0"/>
    <x v="0"/>
  </r>
  <r>
    <x v="1"/>
    <x v="1"/>
  </r>
  <r>
    <x v="1"/>
    <x v="2"/>
  </r>
  <r>
    <x v="2"/>
    <x v="0"/>
  </r>
  <r>
    <x v="2"/>
    <x v="0"/>
  </r>
  <r>
    <x v="3"/>
    <x v="1"/>
  </r>
  <r>
    <x v="0"/>
    <x v="0"/>
  </r>
  <r>
    <x v="3"/>
    <x v="1"/>
  </r>
  <r>
    <x v="1"/>
    <x v="1"/>
  </r>
  <r>
    <x v="0"/>
    <x v="0"/>
  </r>
  <r>
    <x v="3"/>
    <x v="1"/>
  </r>
  <r>
    <x v="0"/>
    <x v="0"/>
  </r>
  <r>
    <x v="1"/>
    <x v="2"/>
  </r>
  <r>
    <x v="1"/>
    <x v="0"/>
  </r>
  <r>
    <x v="2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0"/>
    <x v="0"/>
  </r>
  <r>
    <x v="2"/>
    <x v="0"/>
  </r>
  <r>
    <x v="0"/>
    <x v="0"/>
  </r>
  <r>
    <x v="2"/>
    <x v="0"/>
  </r>
  <r>
    <x v="2"/>
    <x v="0"/>
  </r>
  <r>
    <x v="0"/>
    <x v="0"/>
  </r>
  <r>
    <x v="1"/>
    <x v="1"/>
  </r>
  <r>
    <x v="3"/>
    <x v="0"/>
  </r>
  <r>
    <x v="2"/>
    <x v="0"/>
  </r>
  <r>
    <x v="0"/>
    <x v="0"/>
  </r>
  <r>
    <x v="1"/>
    <x v="2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3"/>
    <x v="1"/>
  </r>
  <r>
    <x v="0"/>
    <x v="0"/>
  </r>
  <r>
    <x v="1"/>
    <x v="1"/>
  </r>
  <r>
    <x v="1"/>
    <x v="1"/>
  </r>
  <r>
    <x v="0"/>
    <x v="0"/>
  </r>
  <r>
    <x v="0"/>
    <x v="0"/>
  </r>
  <r>
    <x v="2"/>
    <x v="0"/>
  </r>
  <r>
    <x v="3"/>
    <x v="1"/>
  </r>
  <r>
    <x v="0"/>
    <x v="0"/>
  </r>
  <r>
    <x v="0"/>
    <x v="0"/>
  </r>
  <r>
    <x v="3"/>
    <x v="1"/>
  </r>
  <r>
    <x v="0"/>
    <x v="0"/>
  </r>
  <r>
    <x v="3"/>
    <x v="1"/>
  </r>
  <r>
    <x v="0"/>
    <x v="0"/>
  </r>
  <r>
    <x v="1"/>
    <x v="0"/>
  </r>
  <r>
    <x v="0"/>
    <x v="0"/>
  </r>
  <r>
    <x v="2"/>
    <x v="0"/>
  </r>
  <r>
    <x v="3"/>
    <x v="1"/>
  </r>
  <r>
    <x v="1"/>
    <x v="1"/>
  </r>
  <r>
    <x v="0"/>
    <x v="0"/>
  </r>
  <r>
    <x v="0"/>
    <x v="0"/>
  </r>
  <r>
    <x v="0"/>
    <x v="0"/>
  </r>
  <r>
    <x v="4"/>
    <x v="1"/>
  </r>
  <r>
    <x v="1"/>
    <x v="1"/>
  </r>
  <r>
    <x v="3"/>
    <x v="1"/>
  </r>
  <r>
    <x v="0"/>
    <x v="0"/>
  </r>
  <r>
    <x v="2"/>
    <x v="0"/>
  </r>
  <r>
    <x v="2"/>
    <x v="0"/>
  </r>
  <r>
    <x v="0"/>
    <x v="0"/>
  </r>
  <r>
    <x v="2"/>
    <x v="0"/>
  </r>
  <r>
    <x v="2"/>
    <x v="0"/>
  </r>
  <r>
    <x v="0"/>
    <x v="0"/>
  </r>
  <r>
    <x v="3"/>
    <x v="1"/>
  </r>
  <r>
    <x v="0"/>
    <x v="0"/>
  </r>
  <r>
    <x v="4"/>
    <x v="1"/>
  </r>
  <r>
    <x v="3"/>
    <x v="1"/>
  </r>
  <r>
    <x v="2"/>
    <x v="0"/>
  </r>
  <r>
    <x v="2"/>
    <x v="0"/>
  </r>
  <r>
    <x v="4"/>
    <x v="0"/>
  </r>
  <r>
    <x v="0"/>
    <x v="0"/>
  </r>
  <r>
    <x v="0"/>
    <x v="0"/>
  </r>
  <r>
    <x v="0"/>
    <x v="0"/>
  </r>
  <r>
    <x v="2"/>
    <x v="0"/>
  </r>
  <r>
    <x v="5"/>
    <x v="3"/>
  </r>
  <r>
    <x v="0"/>
    <x v="0"/>
  </r>
  <r>
    <x v="2"/>
    <x v="0"/>
  </r>
  <r>
    <x v="3"/>
    <x v="2"/>
  </r>
  <r>
    <x v="0"/>
    <x v="0"/>
  </r>
  <r>
    <x v="0"/>
    <x v="0"/>
  </r>
  <r>
    <x v="1"/>
    <x v="1"/>
  </r>
  <r>
    <x v="1"/>
    <x v="2"/>
  </r>
  <r>
    <x v="0"/>
    <x v="0"/>
  </r>
  <r>
    <x v="1"/>
    <x v="2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2"/>
    <x v="2"/>
  </r>
  <r>
    <x v="2"/>
    <x v="1"/>
  </r>
  <r>
    <x v="0"/>
    <x v="0"/>
  </r>
  <r>
    <x v="0"/>
    <x v="0"/>
  </r>
  <r>
    <x v="1"/>
    <x v="0"/>
  </r>
  <r>
    <x v="2"/>
    <x v="0"/>
  </r>
  <r>
    <x v="2"/>
    <x v="0"/>
  </r>
  <r>
    <x v="0"/>
    <x v="0"/>
  </r>
  <r>
    <x v="3"/>
    <x v="1"/>
  </r>
  <r>
    <x v="1"/>
    <x v="1"/>
  </r>
  <r>
    <x v="0"/>
    <x v="0"/>
  </r>
  <r>
    <x v="1"/>
    <x v="2"/>
  </r>
  <r>
    <x v="3"/>
    <x v="0"/>
  </r>
  <r>
    <x v="1"/>
    <x v="1"/>
  </r>
  <r>
    <x v="2"/>
    <x v="0"/>
  </r>
  <r>
    <x v="0"/>
    <x v="0"/>
  </r>
  <r>
    <x v="2"/>
    <x v="0"/>
  </r>
  <r>
    <x v="2"/>
    <x v="2"/>
  </r>
  <r>
    <x v="2"/>
    <x v="0"/>
  </r>
  <r>
    <x v="3"/>
    <x v="2"/>
  </r>
  <r>
    <x v="0"/>
    <x v="0"/>
  </r>
  <r>
    <x v="0"/>
    <x v="0"/>
  </r>
  <r>
    <x v="0"/>
    <x v="0"/>
  </r>
  <r>
    <x v="0"/>
    <x v="0"/>
  </r>
  <r>
    <x v="3"/>
    <x v="1"/>
  </r>
  <r>
    <x v="1"/>
    <x v="2"/>
  </r>
  <r>
    <x v="1"/>
    <x v="1"/>
  </r>
  <r>
    <x v="1"/>
    <x v="0"/>
  </r>
  <r>
    <x v="0"/>
    <x v="0"/>
  </r>
  <r>
    <x v="1"/>
    <x v="2"/>
  </r>
  <r>
    <x v="0"/>
    <x v="0"/>
  </r>
  <r>
    <x v="3"/>
    <x v="1"/>
  </r>
  <r>
    <x v="0"/>
    <x v="0"/>
  </r>
  <r>
    <x v="2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4"/>
    <x v="1"/>
  </r>
  <r>
    <x v="0"/>
    <x v="0"/>
  </r>
  <r>
    <x v="1"/>
    <x v="1"/>
  </r>
  <r>
    <x v="1"/>
    <x v="1"/>
  </r>
  <r>
    <x v="0"/>
    <x v="0"/>
  </r>
  <r>
    <x v="0"/>
    <x v="0"/>
  </r>
  <r>
    <x v="3"/>
    <x v="3"/>
  </r>
  <r>
    <x v="0"/>
    <x v="0"/>
  </r>
  <r>
    <x v="1"/>
    <x v="1"/>
  </r>
  <r>
    <x v="0"/>
    <x v="0"/>
  </r>
  <r>
    <x v="0"/>
    <x v="0"/>
  </r>
  <r>
    <x v="0"/>
    <x v="0"/>
  </r>
  <r>
    <x v="1"/>
    <x v="1"/>
  </r>
  <r>
    <x v="3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1"/>
    <x v="2"/>
  </r>
  <r>
    <x v="3"/>
    <x v="1"/>
  </r>
  <r>
    <x v="0"/>
    <x v="0"/>
  </r>
  <r>
    <x v="0"/>
    <x v="0"/>
  </r>
  <r>
    <x v="2"/>
    <x v="0"/>
  </r>
  <r>
    <x v="4"/>
    <x v="0"/>
  </r>
  <r>
    <x v="0"/>
    <x v="0"/>
  </r>
  <r>
    <x v="0"/>
    <x v="0"/>
  </r>
  <r>
    <x v="0"/>
    <x v="0"/>
  </r>
  <r>
    <x v="1"/>
    <x v="1"/>
  </r>
  <r>
    <x v="1"/>
    <x v="1"/>
  </r>
  <r>
    <x v="2"/>
    <x v="1"/>
  </r>
  <r>
    <x v="0"/>
    <x v="0"/>
  </r>
  <r>
    <x v="0"/>
    <x v="0"/>
  </r>
  <r>
    <x v="0"/>
    <x v="0"/>
  </r>
  <r>
    <x v="0"/>
    <x v="0"/>
  </r>
  <r>
    <x v="2"/>
    <x v="0"/>
  </r>
  <r>
    <x v="3"/>
    <x v="1"/>
  </r>
  <r>
    <x v="3"/>
    <x v="1"/>
  </r>
  <r>
    <x v="3"/>
    <x v="1"/>
  </r>
  <r>
    <x v="4"/>
    <x v="3"/>
  </r>
  <r>
    <x v="2"/>
    <x v="0"/>
  </r>
  <r>
    <x v="2"/>
    <x v="0"/>
  </r>
  <r>
    <x v="2"/>
    <x v="0"/>
  </r>
  <r>
    <x v="2"/>
    <x v="0"/>
  </r>
  <r>
    <x v="0"/>
    <x v="0"/>
  </r>
  <r>
    <x v="3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2"/>
    <x v="0"/>
  </r>
  <r>
    <x v="0"/>
    <x v="0"/>
  </r>
  <r>
    <x v="0"/>
    <x v="0"/>
  </r>
  <r>
    <x v="0"/>
    <x v="0"/>
  </r>
  <r>
    <x v="1"/>
    <x v="2"/>
  </r>
  <r>
    <x v="2"/>
    <x v="0"/>
  </r>
  <r>
    <x v="0"/>
    <x v="0"/>
  </r>
  <r>
    <x v="2"/>
    <x v="0"/>
  </r>
  <r>
    <x v="1"/>
    <x v="2"/>
  </r>
  <r>
    <x v="0"/>
    <x v="0"/>
  </r>
  <r>
    <x v="2"/>
    <x v="0"/>
  </r>
  <r>
    <x v="0"/>
    <x v="0"/>
  </r>
  <r>
    <x v="0"/>
    <x v="0"/>
  </r>
  <r>
    <x v="3"/>
    <x v="2"/>
  </r>
  <r>
    <x v="3"/>
    <x v="0"/>
  </r>
  <r>
    <x v="0"/>
    <x v="0"/>
  </r>
  <r>
    <x v="0"/>
    <x v="0"/>
  </r>
  <r>
    <x v="1"/>
    <x v="2"/>
  </r>
  <r>
    <x v="2"/>
    <x v="0"/>
  </r>
  <r>
    <x v="4"/>
    <x v="1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1"/>
    <x v="1"/>
  </r>
  <r>
    <x v="0"/>
    <x v="0"/>
  </r>
  <r>
    <x v="0"/>
    <x v="0"/>
  </r>
  <r>
    <x v="3"/>
    <x v="1"/>
  </r>
  <r>
    <x v="1"/>
    <x v="2"/>
  </r>
  <r>
    <x v="0"/>
    <x v="0"/>
  </r>
  <r>
    <x v="0"/>
    <x v="0"/>
  </r>
  <r>
    <x v="2"/>
    <x v="3"/>
  </r>
  <r>
    <x v="0"/>
    <x v="0"/>
  </r>
  <r>
    <x v="1"/>
    <x v="1"/>
  </r>
  <r>
    <x v="1"/>
    <x v="0"/>
  </r>
  <r>
    <x v="3"/>
    <x v="1"/>
  </r>
  <r>
    <x v="1"/>
    <x v="1"/>
  </r>
  <r>
    <x v="0"/>
    <x v="0"/>
  </r>
  <r>
    <x v="0"/>
    <x v="0"/>
  </r>
  <r>
    <x v="0"/>
    <x v="0"/>
  </r>
  <r>
    <x v="5"/>
    <x v="0"/>
  </r>
  <r>
    <x v="1"/>
    <x v="0"/>
  </r>
  <r>
    <x v="2"/>
    <x v="0"/>
  </r>
  <r>
    <x v="5"/>
    <x v="3"/>
  </r>
  <r>
    <x v="2"/>
    <x v="2"/>
  </r>
  <r>
    <x v="3"/>
    <x v="1"/>
  </r>
  <r>
    <x v="0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3"/>
    <x v="1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0"/>
    <x v="0"/>
  </r>
  <r>
    <x v="2"/>
    <x v="2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2"/>
    <x v="0"/>
  </r>
  <r>
    <x v="2"/>
    <x v="0"/>
  </r>
  <r>
    <x v="0"/>
    <x v="0"/>
  </r>
  <r>
    <x v="1"/>
    <x v="1"/>
  </r>
  <r>
    <x v="3"/>
    <x v="1"/>
  </r>
  <r>
    <x v="4"/>
    <x v="1"/>
  </r>
  <r>
    <x v="0"/>
    <x v="0"/>
  </r>
  <r>
    <x v="1"/>
    <x v="0"/>
  </r>
  <r>
    <x v="3"/>
    <x v="1"/>
  </r>
  <r>
    <x v="3"/>
    <x v="1"/>
  </r>
  <r>
    <x v="0"/>
    <x v="0"/>
  </r>
  <r>
    <x v="0"/>
    <x v="0"/>
  </r>
  <r>
    <x v="0"/>
    <x v="0"/>
  </r>
  <r>
    <x v="0"/>
    <x v="0"/>
  </r>
  <r>
    <x v="3"/>
    <x v="1"/>
  </r>
  <r>
    <x v="3"/>
    <x v="1"/>
  </r>
  <r>
    <x v="3"/>
    <x v="1"/>
  </r>
  <r>
    <x v="0"/>
    <x v="0"/>
  </r>
  <r>
    <x v="0"/>
    <x v="0"/>
  </r>
  <r>
    <x v="0"/>
    <x v="0"/>
  </r>
  <r>
    <x v="2"/>
    <x v="0"/>
  </r>
  <r>
    <x v="1"/>
    <x v="2"/>
  </r>
  <r>
    <x v="1"/>
    <x v="1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1"/>
    <x v="1"/>
  </r>
  <r>
    <x v="3"/>
    <x v="1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1"/>
  </r>
  <r>
    <x v="1"/>
    <x v="2"/>
  </r>
  <r>
    <x v="1"/>
    <x v="2"/>
  </r>
  <r>
    <x v="2"/>
    <x v="0"/>
  </r>
  <r>
    <x v="2"/>
    <x v="0"/>
  </r>
  <r>
    <x v="2"/>
    <x v="0"/>
  </r>
  <r>
    <x v="3"/>
    <x v="2"/>
  </r>
  <r>
    <x v="1"/>
    <x v="2"/>
  </r>
  <r>
    <x v="1"/>
    <x v="2"/>
  </r>
  <r>
    <x v="2"/>
    <x v="0"/>
  </r>
  <r>
    <x v="2"/>
    <x v="0"/>
  </r>
  <r>
    <x v="2"/>
    <x v="0"/>
  </r>
  <r>
    <x v="1"/>
    <x v="0"/>
  </r>
  <r>
    <x v="3"/>
    <x v="0"/>
  </r>
  <r>
    <x v="2"/>
    <x v="0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2"/>
  </r>
  <r>
    <x v="1"/>
    <x v="2"/>
  </r>
  <r>
    <x v="1"/>
    <x v="0"/>
  </r>
  <r>
    <x v="5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4"/>
    <x v="1"/>
  </r>
  <r>
    <x v="2"/>
    <x v="0"/>
  </r>
  <r>
    <x v="3"/>
    <x v="1"/>
  </r>
  <r>
    <x v="2"/>
    <x v="0"/>
  </r>
  <r>
    <x v="2"/>
    <x v="0"/>
  </r>
  <r>
    <x v="2"/>
    <x v="0"/>
  </r>
  <r>
    <x v="4"/>
    <x v="1"/>
  </r>
  <r>
    <x v="3"/>
    <x v="2"/>
  </r>
  <r>
    <x v="2"/>
    <x v="0"/>
  </r>
  <r>
    <x v="1"/>
    <x v="0"/>
  </r>
  <r>
    <x v="3"/>
    <x v="2"/>
  </r>
  <r>
    <x v="2"/>
    <x v="0"/>
  </r>
  <r>
    <x v="2"/>
    <x v="0"/>
  </r>
  <r>
    <x v="2"/>
    <x v="0"/>
  </r>
  <r>
    <x v="1"/>
    <x v="0"/>
  </r>
  <r>
    <x v="1"/>
    <x v="1"/>
  </r>
  <r>
    <x v="3"/>
    <x v="0"/>
  </r>
  <r>
    <x v="1"/>
    <x v="2"/>
  </r>
  <r>
    <x v="3"/>
    <x v="0"/>
  </r>
  <r>
    <x v="1"/>
    <x v="1"/>
  </r>
  <r>
    <x v="2"/>
    <x v="0"/>
  </r>
  <r>
    <x v="2"/>
    <x v="0"/>
  </r>
  <r>
    <x v="4"/>
    <x v="0"/>
  </r>
  <r>
    <x v="1"/>
    <x v="0"/>
  </r>
  <r>
    <x v="2"/>
    <x v="0"/>
  </r>
  <r>
    <x v="5"/>
    <x v="3"/>
  </r>
  <r>
    <x v="2"/>
    <x v="0"/>
  </r>
  <r>
    <x v="3"/>
    <x v="2"/>
  </r>
  <r>
    <x v="3"/>
    <x v="1"/>
  </r>
  <r>
    <x v="2"/>
    <x v="0"/>
  </r>
  <r>
    <x v="1"/>
    <x v="2"/>
  </r>
  <r>
    <x v="2"/>
    <x v="0"/>
  </r>
  <r>
    <x v="2"/>
    <x v="0"/>
  </r>
  <r>
    <x v="1"/>
    <x v="0"/>
  </r>
  <r>
    <x v="2"/>
    <x v="0"/>
  </r>
  <r>
    <x v="5"/>
    <x v="3"/>
  </r>
  <r>
    <x v="5"/>
    <x v="0"/>
  </r>
  <r>
    <x v="2"/>
    <x v="1"/>
  </r>
  <r>
    <x v="3"/>
    <x v="0"/>
  </r>
  <r>
    <x v="2"/>
    <x v="0"/>
  </r>
  <r>
    <x v="2"/>
    <x v="0"/>
  </r>
  <r>
    <x v="3"/>
    <x v="0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2"/>
    <x v="0"/>
  </r>
  <r>
    <x v="4"/>
    <x v="0"/>
  </r>
  <r>
    <x v="2"/>
    <x v="0"/>
  </r>
  <r>
    <x v="3"/>
    <x v="0"/>
  </r>
  <r>
    <x v="2"/>
    <x v="0"/>
  </r>
  <r>
    <x v="1"/>
    <x v="2"/>
  </r>
  <r>
    <x v="3"/>
    <x v="0"/>
  </r>
  <r>
    <x v="4"/>
    <x v="0"/>
  </r>
  <r>
    <x v="4"/>
    <x v="0"/>
  </r>
  <r>
    <x v="2"/>
    <x v="0"/>
  </r>
  <r>
    <x v="2"/>
    <x v="0"/>
  </r>
  <r>
    <x v="2"/>
    <x v="0"/>
  </r>
  <r>
    <x v="3"/>
    <x v="2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4"/>
    <x v="0"/>
  </r>
  <r>
    <x v="2"/>
    <x v="0"/>
  </r>
  <r>
    <x v="4"/>
    <x v="0"/>
  </r>
  <r>
    <x v="4"/>
    <x v="0"/>
  </r>
  <r>
    <x v="2"/>
    <x v="0"/>
  </r>
  <r>
    <x v="2"/>
    <x v="0"/>
  </r>
  <r>
    <x v="3"/>
    <x v="0"/>
  </r>
  <r>
    <x v="5"/>
    <x v="3"/>
  </r>
  <r>
    <x v="2"/>
    <x v="0"/>
  </r>
  <r>
    <x v="5"/>
    <x v="1"/>
  </r>
  <r>
    <x v="1"/>
    <x v="0"/>
  </r>
  <r>
    <x v="2"/>
    <x v="0"/>
  </r>
  <r>
    <x v="2"/>
    <x v="0"/>
  </r>
  <r>
    <x v="5"/>
    <x v="0"/>
  </r>
  <r>
    <x v="2"/>
    <x v="0"/>
  </r>
  <r>
    <x v="5"/>
    <x v="1"/>
  </r>
  <r>
    <x v="5"/>
    <x v="1"/>
  </r>
  <r>
    <x v="2"/>
    <x v="0"/>
  </r>
  <r>
    <x v="2"/>
    <x v="0"/>
  </r>
  <r>
    <x v="5"/>
    <x v="1"/>
  </r>
  <r>
    <x v="1"/>
    <x v="0"/>
  </r>
  <r>
    <x v="2"/>
    <x v="0"/>
  </r>
  <r>
    <x v="2"/>
    <x v="0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1"/>
    <x v="2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5"/>
    <x v="3"/>
  </r>
  <r>
    <x v="2"/>
    <x v="0"/>
  </r>
  <r>
    <x v="2"/>
    <x v="0"/>
  </r>
  <r>
    <x v="3"/>
    <x v="0"/>
  </r>
  <r>
    <x v="2"/>
    <x v="0"/>
  </r>
  <r>
    <x v="5"/>
    <x v="3"/>
  </r>
  <r>
    <x v="2"/>
    <x v="0"/>
  </r>
  <r>
    <x v="1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5"/>
    <x v="1"/>
  </r>
  <r>
    <x v="3"/>
    <x v="1"/>
  </r>
  <r>
    <x v="2"/>
    <x v="0"/>
  </r>
  <r>
    <x v="1"/>
    <x v="1"/>
  </r>
  <r>
    <x v="3"/>
    <x v="0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1"/>
    <x v="0"/>
  </r>
  <r>
    <x v="2"/>
    <x v="0"/>
  </r>
  <r>
    <x v="2"/>
    <x v="0"/>
  </r>
  <r>
    <x v="2"/>
    <x v="0"/>
  </r>
  <r>
    <x v="5"/>
    <x v="1"/>
  </r>
  <r>
    <x v="2"/>
    <x v="0"/>
  </r>
  <r>
    <x v="1"/>
    <x v="0"/>
  </r>
  <r>
    <x v="5"/>
    <x v="3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5"/>
    <x v="3"/>
  </r>
  <r>
    <x v="2"/>
    <x v="0"/>
  </r>
  <r>
    <x v="5"/>
    <x v="0"/>
  </r>
  <r>
    <x v="5"/>
    <x v="3"/>
  </r>
  <r>
    <x v="2"/>
    <x v="0"/>
  </r>
  <r>
    <x v="2"/>
    <x v="0"/>
  </r>
  <r>
    <x v="1"/>
    <x v="3"/>
  </r>
  <r>
    <x v="2"/>
    <x v="0"/>
  </r>
  <r>
    <x v="1"/>
    <x v="0"/>
  </r>
  <r>
    <x v="2"/>
    <x v="0"/>
  </r>
  <r>
    <x v="3"/>
    <x v="0"/>
  </r>
  <r>
    <x v="1"/>
    <x v="2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3"/>
    <x v="0"/>
  </r>
  <r>
    <x v="5"/>
    <x v="0"/>
  </r>
  <r>
    <x v="2"/>
    <x v="0"/>
  </r>
  <r>
    <x v="2"/>
    <x v="0"/>
  </r>
  <r>
    <x v="5"/>
    <x v="0"/>
  </r>
  <r>
    <x v="2"/>
    <x v="0"/>
  </r>
  <r>
    <x v="2"/>
    <x v="0"/>
  </r>
  <r>
    <x v="3"/>
    <x v="0"/>
  </r>
  <r>
    <x v="3"/>
    <x v="0"/>
  </r>
  <r>
    <x v="3"/>
    <x v="2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1"/>
    <x v="0"/>
  </r>
  <r>
    <x v="1"/>
    <x v="2"/>
  </r>
  <r>
    <x v="2"/>
    <x v="0"/>
  </r>
  <r>
    <x v="5"/>
    <x v="0"/>
  </r>
  <r>
    <x v="3"/>
    <x v="1"/>
  </r>
  <r>
    <x v="3"/>
    <x v="0"/>
  </r>
  <r>
    <x v="2"/>
    <x v="0"/>
  </r>
  <r>
    <x v="3"/>
    <x v="1"/>
  </r>
  <r>
    <x v="2"/>
    <x v="0"/>
  </r>
  <r>
    <x v="2"/>
    <x v="0"/>
  </r>
  <r>
    <x v="1"/>
    <x v="0"/>
  </r>
  <r>
    <x v="2"/>
    <x v="0"/>
  </r>
  <r>
    <x v="5"/>
    <x v="3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8"/>
    <x v="3"/>
  </r>
  <r>
    <x v="2"/>
    <x v="0"/>
  </r>
  <r>
    <x v="2"/>
    <x v="0"/>
  </r>
  <r>
    <x v="2"/>
    <x v="0"/>
  </r>
  <r>
    <x v="2"/>
    <x v="0"/>
  </r>
  <r>
    <x v="1"/>
    <x v="0"/>
  </r>
  <r>
    <x v="3"/>
    <x v="0"/>
  </r>
  <r>
    <x v="2"/>
    <x v="0"/>
  </r>
  <r>
    <x v="2"/>
    <x v="0"/>
  </r>
  <r>
    <x v="3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5"/>
    <x v="1"/>
  </r>
  <r>
    <x v="2"/>
    <x v="0"/>
  </r>
  <r>
    <x v="5"/>
    <x v="0"/>
  </r>
  <r>
    <x v="1"/>
    <x v="0"/>
  </r>
  <r>
    <x v="2"/>
    <x v="0"/>
  </r>
  <r>
    <x v="2"/>
    <x v="0"/>
  </r>
  <r>
    <x v="3"/>
    <x v="1"/>
  </r>
  <r>
    <x v="8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2"/>
    <x v="0"/>
  </r>
  <r>
    <x v="1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1"/>
    <x v="0"/>
  </r>
  <r>
    <x v="3"/>
    <x v="0"/>
  </r>
  <r>
    <x v="2"/>
    <x v="0"/>
  </r>
  <r>
    <x v="3"/>
    <x v="0"/>
  </r>
  <r>
    <x v="3"/>
    <x v="1"/>
  </r>
  <r>
    <x v="5"/>
    <x v="0"/>
  </r>
  <r>
    <x v="5"/>
    <x v="1"/>
  </r>
  <r>
    <x v="2"/>
    <x v="0"/>
  </r>
  <r>
    <x v="2"/>
    <x v="0"/>
  </r>
  <r>
    <x v="2"/>
    <x v="0"/>
  </r>
  <r>
    <x v="5"/>
    <x v="1"/>
  </r>
  <r>
    <x v="1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3"/>
    <x v="0"/>
  </r>
  <r>
    <x v="5"/>
    <x v="0"/>
  </r>
  <r>
    <x v="2"/>
    <x v="0"/>
  </r>
  <r>
    <x v="5"/>
    <x v="0"/>
  </r>
  <r>
    <x v="1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5"/>
    <x v="3"/>
  </r>
  <r>
    <x v="3"/>
    <x v="0"/>
  </r>
  <r>
    <x v="2"/>
    <x v="0"/>
  </r>
  <r>
    <x v="2"/>
    <x v="0"/>
  </r>
  <r>
    <x v="2"/>
    <x v="0"/>
  </r>
  <r>
    <x v="1"/>
    <x v="1"/>
  </r>
  <r>
    <x v="2"/>
    <x v="0"/>
  </r>
  <r>
    <x v="5"/>
    <x v="1"/>
  </r>
  <r>
    <x v="2"/>
    <x v="0"/>
  </r>
  <r>
    <x v="5"/>
    <x v="0"/>
  </r>
  <r>
    <x v="2"/>
    <x v="0"/>
  </r>
  <r>
    <x v="2"/>
    <x v="0"/>
  </r>
  <r>
    <x v="1"/>
    <x v="0"/>
  </r>
  <r>
    <x v="2"/>
    <x v="0"/>
  </r>
  <r>
    <x v="1"/>
    <x v="0"/>
  </r>
  <r>
    <x v="1"/>
    <x v="0"/>
  </r>
  <r>
    <x v="1"/>
    <x v="0"/>
  </r>
  <r>
    <x v="1"/>
    <x v="0"/>
  </r>
  <r>
    <x v="2"/>
    <x v="0"/>
  </r>
  <r>
    <x v="2"/>
    <x v="0"/>
  </r>
  <r>
    <x v="1"/>
    <x v="0"/>
  </r>
  <r>
    <x v="1"/>
    <x v="0"/>
  </r>
  <r>
    <x v="2"/>
    <x v="0"/>
  </r>
  <r>
    <x v="5"/>
    <x v="0"/>
  </r>
  <r>
    <x v="2"/>
    <x v="0"/>
  </r>
  <r>
    <x v="5"/>
    <x v="0"/>
  </r>
  <r>
    <x v="2"/>
    <x v="0"/>
  </r>
  <r>
    <x v="2"/>
    <x v="0"/>
  </r>
  <r>
    <x v="5"/>
    <x v="0"/>
  </r>
  <r>
    <x v="2"/>
    <x v="0"/>
  </r>
  <r>
    <x v="3"/>
    <x v="0"/>
  </r>
  <r>
    <x v="5"/>
    <x v="0"/>
  </r>
  <r>
    <x v="3"/>
    <x v="0"/>
  </r>
  <r>
    <x v="5"/>
    <x v="3"/>
  </r>
  <r>
    <x v="2"/>
    <x v="0"/>
  </r>
  <r>
    <x v="2"/>
    <x v="0"/>
  </r>
  <r>
    <x v="3"/>
    <x v="0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1"/>
    <x v="0"/>
  </r>
  <r>
    <x v="2"/>
    <x v="0"/>
  </r>
  <r>
    <x v="2"/>
    <x v="0"/>
  </r>
  <r>
    <x v="5"/>
    <x v="1"/>
  </r>
  <r>
    <x v="3"/>
    <x v="1"/>
  </r>
  <r>
    <x v="2"/>
    <x v="0"/>
  </r>
  <r>
    <x v="3"/>
    <x v="1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1"/>
    <x v="0"/>
  </r>
  <r>
    <x v="2"/>
    <x v="0"/>
  </r>
  <r>
    <x v="5"/>
    <x v="0"/>
  </r>
  <r>
    <x v="2"/>
    <x v="0"/>
  </r>
  <r>
    <x v="5"/>
    <x v="3"/>
  </r>
  <r>
    <x v="2"/>
    <x v="0"/>
  </r>
  <r>
    <x v="2"/>
    <x v="0"/>
  </r>
  <r>
    <x v="1"/>
    <x v="0"/>
  </r>
  <r>
    <x v="2"/>
    <x v="0"/>
  </r>
  <r>
    <x v="0"/>
    <x v="0"/>
  </r>
  <r>
    <x v="3"/>
    <x v="0"/>
  </r>
  <r>
    <x v="2"/>
    <x v="0"/>
  </r>
  <r>
    <x v="2"/>
    <x v="0"/>
  </r>
  <r>
    <x v="5"/>
    <x v="3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4"/>
    <x v="0"/>
  </r>
  <r>
    <x v="1"/>
    <x v="0"/>
  </r>
  <r>
    <x v="2"/>
    <x v="0"/>
  </r>
  <r>
    <x v="2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1"/>
  </r>
  <r>
    <x v="1"/>
    <x v="0"/>
  </r>
  <r>
    <x v="2"/>
    <x v="0"/>
  </r>
  <r>
    <x v="2"/>
    <x v="0"/>
  </r>
  <r>
    <x v="2"/>
    <x v="0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2"/>
    <x v="0"/>
  </r>
  <r>
    <x v="5"/>
    <x v="0"/>
  </r>
  <r>
    <x v="2"/>
    <x v="0"/>
  </r>
  <r>
    <x v="1"/>
    <x v="0"/>
  </r>
  <r>
    <x v="2"/>
    <x v="0"/>
  </r>
  <r>
    <x v="2"/>
    <x v="0"/>
  </r>
  <r>
    <x v="2"/>
    <x v="0"/>
  </r>
  <r>
    <x v="4"/>
    <x v="1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2"/>
    <x v="0"/>
  </r>
  <r>
    <x v="1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2"/>
    <x v="0"/>
  </r>
  <r>
    <x v="2"/>
    <x v="0"/>
  </r>
  <r>
    <x v="2"/>
    <x v="0"/>
  </r>
  <r>
    <x v="3"/>
    <x v="1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2"/>
    <x v="0"/>
  </r>
  <r>
    <x v="5"/>
    <x v="0"/>
  </r>
  <r>
    <x v="2"/>
    <x v="0"/>
  </r>
  <r>
    <x v="2"/>
    <x v="0"/>
  </r>
  <r>
    <x v="5"/>
    <x v="0"/>
  </r>
  <r>
    <x v="1"/>
    <x v="0"/>
  </r>
  <r>
    <x v="5"/>
    <x v="0"/>
  </r>
  <r>
    <x v="1"/>
    <x v="0"/>
  </r>
  <r>
    <x v="2"/>
    <x v="0"/>
  </r>
  <r>
    <x v="5"/>
    <x v="0"/>
  </r>
  <r>
    <x v="1"/>
    <x v="0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5"/>
    <x v="1"/>
  </r>
  <r>
    <x v="3"/>
    <x v="0"/>
  </r>
  <r>
    <x v="1"/>
    <x v="0"/>
  </r>
  <r>
    <x v="5"/>
    <x v="1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5"/>
    <x v="3"/>
  </r>
  <r>
    <x v="1"/>
    <x v="0"/>
  </r>
  <r>
    <x v="5"/>
    <x v="0"/>
  </r>
  <r>
    <x v="1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1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5"/>
    <x v="1"/>
  </r>
  <r>
    <x v="3"/>
    <x v="0"/>
  </r>
  <r>
    <x v="5"/>
    <x v="0"/>
  </r>
  <r>
    <x v="1"/>
    <x v="0"/>
  </r>
  <r>
    <x v="1"/>
    <x v="0"/>
  </r>
  <r>
    <x v="2"/>
    <x v="0"/>
  </r>
  <r>
    <x v="3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1"/>
    <x v="0"/>
  </r>
  <r>
    <x v="2"/>
    <x v="0"/>
  </r>
  <r>
    <x v="5"/>
    <x v="0"/>
  </r>
  <r>
    <x v="2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4"/>
    <x v="1"/>
  </r>
  <r>
    <x v="5"/>
    <x v="0"/>
  </r>
  <r>
    <x v="2"/>
    <x v="0"/>
  </r>
  <r>
    <x v="2"/>
    <x v="0"/>
  </r>
  <r>
    <x v="5"/>
    <x v="0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8"/>
    <x v="1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4"/>
    <x v="1"/>
  </r>
  <r>
    <x v="2"/>
    <x v="0"/>
  </r>
  <r>
    <x v="2"/>
    <x v="0"/>
  </r>
  <r>
    <x v="2"/>
    <x v="0"/>
  </r>
  <r>
    <x v="0"/>
    <x v="0"/>
  </r>
  <r>
    <x v="3"/>
    <x v="1"/>
  </r>
  <r>
    <x v="0"/>
    <x v="0"/>
  </r>
  <r>
    <x v="2"/>
    <x v="2"/>
  </r>
  <r>
    <x v="0"/>
    <x v="0"/>
  </r>
  <r>
    <x v="0"/>
    <x v="0"/>
  </r>
  <r>
    <x v="2"/>
    <x v="0"/>
  </r>
  <r>
    <x v="0"/>
    <x v="0"/>
  </r>
  <r>
    <x v="3"/>
    <x v="4"/>
  </r>
  <r>
    <x v="0"/>
    <x v="0"/>
  </r>
  <r>
    <x v="3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2"/>
    <x v="0"/>
  </r>
  <r>
    <x v="0"/>
    <x v="0"/>
  </r>
  <r>
    <x v="2"/>
    <x v="0"/>
  </r>
  <r>
    <x v="1"/>
    <x v="1"/>
  </r>
  <r>
    <x v="2"/>
    <x v="1"/>
  </r>
  <r>
    <x v="2"/>
    <x v="0"/>
  </r>
  <r>
    <x v="0"/>
    <x v="0"/>
  </r>
  <r>
    <x v="0"/>
    <x v="0"/>
  </r>
  <r>
    <x v="2"/>
    <x v="0"/>
  </r>
  <r>
    <x v="0"/>
    <x v="0"/>
  </r>
  <r>
    <x v="0"/>
    <x v="0"/>
  </r>
  <r>
    <x v="5"/>
    <x v="3"/>
  </r>
  <r>
    <x v="2"/>
    <x v="0"/>
  </r>
  <r>
    <x v="0"/>
    <x v="0"/>
  </r>
  <r>
    <x v="0"/>
    <x v="0"/>
  </r>
  <r>
    <x v="3"/>
    <x v="1"/>
  </r>
  <r>
    <x v="0"/>
    <x v="0"/>
  </r>
  <r>
    <x v="3"/>
    <x v="1"/>
  </r>
  <r>
    <x v="0"/>
    <x v="0"/>
  </r>
  <r>
    <x v="2"/>
    <x v="0"/>
  </r>
  <r>
    <x v="1"/>
    <x v="2"/>
  </r>
  <r>
    <x v="2"/>
    <x v="0"/>
  </r>
  <r>
    <x v="0"/>
    <x v="0"/>
  </r>
  <r>
    <x v="2"/>
    <x v="0"/>
  </r>
  <r>
    <x v="3"/>
    <x v="2"/>
  </r>
  <r>
    <x v="0"/>
    <x v="0"/>
  </r>
  <r>
    <x v="0"/>
    <x v="0"/>
  </r>
  <r>
    <x v="0"/>
    <x v="0"/>
  </r>
  <r>
    <x v="0"/>
    <x v="0"/>
  </r>
  <r>
    <x v="0"/>
    <x v="0"/>
  </r>
  <r>
    <x v="3"/>
    <x v="2"/>
  </r>
  <r>
    <x v="2"/>
    <x v="0"/>
  </r>
  <r>
    <x v="2"/>
    <x v="0"/>
  </r>
  <r>
    <x v="0"/>
    <x v="0"/>
  </r>
  <r>
    <x v="2"/>
    <x v="0"/>
  </r>
  <r>
    <x v="0"/>
    <x v="0"/>
  </r>
  <r>
    <x v="5"/>
    <x v="1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0"/>
    <x v="0"/>
  </r>
  <r>
    <x v="5"/>
    <x v="1"/>
  </r>
  <r>
    <x v="0"/>
    <x v="0"/>
  </r>
  <r>
    <x v="2"/>
    <x v="0"/>
  </r>
  <r>
    <x v="0"/>
    <x v="0"/>
  </r>
  <r>
    <x v="1"/>
    <x v="2"/>
  </r>
  <r>
    <x v="5"/>
    <x v="1"/>
  </r>
  <r>
    <x v="2"/>
    <x v="0"/>
  </r>
  <r>
    <x v="0"/>
    <x v="0"/>
  </r>
  <r>
    <x v="2"/>
    <x v="0"/>
  </r>
  <r>
    <x v="0"/>
    <x v="0"/>
  </r>
  <r>
    <x v="2"/>
    <x v="0"/>
  </r>
  <r>
    <x v="1"/>
    <x v="0"/>
  </r>
  <r>
    <x v="0"/>
    <x v="0"/>
  </r>
  <r>
    <x v="3"/>
    <x v="1"/>
  </r>
  <r>
    <x v="0"/>
    <x v="0"/>
  </r>
  <r>
    <x v="0"/>
    <x v="0"/>
  </r>
  <r>
    <x v="1"/>
    <x v="2"/>
  </r>
  <r>
    <x v="0"/>
    <x v="0"/>
  </r>
  <r>
    <x v="2"/>
    <x v="0"/>
  </r>
  <r>
    <x v="0"/>
    <x v="0"/>
  </r>
  <r>
    <x v="3"/>
    <x v="1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2"/>
    <x v="0"/>
  </r>
  <r>
    <x v="0"/>
    <x v="0"/>
  </r>
  <r>
    <x v="3"/>
    <x v="2"/>
  </r>
  <r>
    <x v="2"/>
    <x v="0"/>
  </r>
  <r>
    <x v="0"/>
    <x v="0"/>
  </r>
  <r>
    <x v="1"/>
    <x v="0"/>
  </r>
  <r>
    <x v="0"/>
    <x v="0"/>
  </r>
  <r>
    <x v="2"/>
    <x v="0"/>
  </r>
  <r>
    <x v="0"/>
    <x v="0"/>
  </r>
  <r>
    <x v="3"/>
    <x v="0"/>
  </r>
  <r>
    <x v="3"/>
    <x v="3"/>
  </r>
  <r>
    <x v="2"/>
    <x v="0"/>
  </r>
  <r>
    <x v="0"/>
    <x v="0"/>
  </r>
  <r>
    <x v="0"/>
    <x v="0"/>
  </r>
  <r>
    <x v="2"/>
    <x v="1"/>
  </r>
  <r>
    <x v="0"/>
    <x v="0"/>
  </r>
  <r>
    <x v="2"/>
    <x v="0"/>
  </r>
  <r>
    <x v="0"/>
    <x v="0"/>
  </r>
  <r>
    <x v="1"/>
    <x v="0"/>
  </r>
  <r>
    <x v="0"/>
    <x v="0"/>
  </r>
  <r>
    <x v="2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2"/>
    <x v="0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0"/>
    <x v="0"/>
  </r>
  <r>
    <x v="3"/>
    <x v="2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1"/>
    <x v="1"/>
  </r>
  <r>
    <x v="3"/>
    <x v="1"/>
  </r>
  <r>
    <x v="1"/>
    <x v="1"/>
  </r>
  <r>
    <x v="5"/>
    <x v="1"/>
  </r>
  <r>
    <x v="2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3"/>
    <x v="2"/>
  </r>
  <r>
    <x v="2"/>
    <x v="0"/>
  </r>
  <r>
    <x v="2"/>
    <x v="0"/>
  </r>
  <r>
    <x v="3"/>
    <x v="1"/>
  </r>
  <r>
    <x v="0"/>
    <x v="0"/>
  </r>
  <r>
    <x v="1"/>
    <x v="0"/>
  </r>
  <r>
    <x v="0"/>
    <x v="0"/>
  </r>
  <r>
    <x v="2"/>
    <x v="0"/>
  </r>
  <r>
    <x v="0"/>
    <x v="0"/>
  </r>
  <r>
    <x v="3"/>
    <x v="1"/>
  </r>
  <r>
    <x v="0"/>
    <x v="0"/>
  </r>
  <r>
    <x v="2"/>
    <x v="2"/>
  </r>
  <r>
    <x v="3"/>
    <x v="1"/>
  </r>
  <r>
    <x v="0"/>
    <x v="0"/>
  </r>
  <r>
    <x v="3"/>
    <x v="0"/>
  </r>
  <r>
    <x v="0"/>
    <x v="0"/>
  </r>
  <r>
    <x v="1"/>
    <x v="2"/>
  </r>
  <r>
    <x v="0"/>
    <x v="0"/>
  </r>
  <r>
    <x v="1"/>
    <x v="0"/>
  </r>
  <r>
    <x v="0"/>
    <x v="0"/>
  </r>
  <r>
    <x v="0"/>
    <x v="0"/>
  </r>
  <r>
    <x v="0"/>
    <x v="0"/>
  </r>
  <r>
    <x v="2"/>
    <x v="0"/>
  </r>
  <r>
    <x v="3"/>
    <x v="1"/>
  </r>
  <r>
    <x v="3"/>
    <x v="1"/>
  </r>
  <r>
    <x v="2"/>
    <x v="0"/>
  </r>
  <r>
    <x v="0"/>
    <x v="0"/>
  </r>
  <r>
    <x v="0"/>
    <x v="0"/>
  </r>
  <r>
    <x v="2"/>
    <x v="0"/>
  </r>
  <r>
    <x v="3"/>
    <x v="0"/>
  </r>
  <r>
    <x v="3"/>
    <x v="1"/>
  </r>
  <r>
    <x v="1"/>
    <x v="2"/>
  </r>
  <r>
    <x v="0"/>
    <x v="0"/>
  </r>
  <r>
    <x v="0"/>
    <x v="0"/>
  </r>
  <r>
    <x v="5"/>
    <x v="0"/>
  </r>
  <r>
    <x v="1"/>
    <x v="1"/>
  </r>
  <r>
    <x v="1"/>
    <x v="1"/>
  </r>
  <r>
    <x v="1"/>
    <x v="1"/>
  </r>
  <r>
    <x v="0"/>
    <x v="0"/>
  </r>
  <r>
    <x v="1"/>
    <x v="2"/>
  </r>
  <r>
    <x v="2"/>
    <x v="0"/>
  </r>
  <r>
    <x v="0"/>
    <x v="0"/>
  </r>
  <r>
    <x v="3"/>
    <x v="1"/>
  </r>
  <r>
    <x v="0"/>
    <x v="0"/>
  </r>
  <r>
    <x v="2"/>
    <x v="0"/>
  </r>
  <r>
    <x v="0"/>
    <x v="0"/>
  </r>
  <r>
    <x v="0"/>
    <x v="0"/>
  </r>
  <r>
    <x v="2"/>
    <x v="0"/>
  </r>
  <r>
    <x v="0"/>
    <x v="0"/>
  </r>
  <r>
    <x v="0"/>
    <x v="0"/>
  </r>
  <r>
    <x v="5"/>
    <x v="1"/>
  </r>
  <r>
    <x v="0"/>
    <x v="0"/>
  </r>
  <r>
    <x v="0"/>
    <x v="0"/>
  </r>
  <r>
    <x v="2"/>
    <x v="0"/>
  </r>
  <r>
    <x v="1"/>
    <x v="0"/>
  </r>
  <r>
    <x v="1"/>
    <x v="1"/>
  </r>
  <r>
    <x v="1"/>
    <x v="2"/>
  </r>
  <r>
    <x v="3"/>
    <x v="1"/>
  </r>
  <r>
    <x v="0"/>
    <x v="0"/>
  </r>
  <r>
    <x v="2"/>
    <x v="0"/>
  </r>
  <r>
    <x v="3"/>
    <x v="1"/>
  </r>
  <r>
    <x v="1"/>
    <x v="0"/>
  </r>
  <r>
    <x v="1"/>
    <x v="1"/>
  </r>
  <r>
    <x v="1"/>
    <x v="1"/>
  </r>
  <r>
    <x v="0"/>
    <x v="0"/>
  </r>
  <r>
    <x v="2"/>
    <x v="0"/>
  </r>
  <r>
    <x v="1"/>
    <x v="2"/>
  </r>
  <r>
    <x v="3"/>
    <x v="0"/>
  </r>
  <r>
    <x v="3"/>
    <x v="1"/>
  </r>
  <r>
    <x v="2"/>
    <x v="0"/>
  </r>
  <r>
    <x v="2"/>
    <x v="0"/>
  </r>
  <r>
    <x v="5"/>
    <x v="0"/>
  </r>
  <r>
    <x v="0"/>
    <x v="0"/>
  </r>
  <r>
    <x v="3"/>
    <x v="1"/>
  </r>
  <r>
    <x v="0"/>
    <x v="0"/>
  </r>
  <r>
    <x v="0"/>
    <x v="0"/>
  </r>
  <r>
    <x v="0"/>
    <x v="0"/>
  </r>
  <r>
    <x v="4"/>
    <x v="0"/>
  </r>
  <r>
    <x v="2"/>
    <x v="0"/>
  </r>
  <r>
    <x v="2"/>
    <x v="0"/>
  </r>
  <r>
    <x v="2"/>
    <x v="0"/>
  </r>
  <r>
    <x v="3"/>
    <x v="2"/>
  </r>
  <r>
    <x v="2"/>
    <x v="0"/>
  </r>
  <r>
    <x v="1"/>
    <x v="2"/>
  </r>
  <r>
    <x v="1"/>
    <x v="0"/>
  </r>
  <r>
    <x v="0"/>
    <x v="0"/>
  </r>
  <r>
    <x v="1"/>
    <x v="2"/>
  </r>
  <r>
    <x v="2"/>
    <x v="2"/>
  </r>
  <r>
    <x v="0"/>
    <x v="0"/>
  </r>
  <r>
    <x v="0"/>
    <x v="0"/>
  </r>
  <r>
    <x v="2"/>
    <x v="0"/>
  </r>
  <r>
    <x v="3"/>
    <x v="1"/>
  </r>
  <r>
    <x v="1"/>
    <x v="1"/>
  </r>
  <r>
    <x v="0"/>
    <x v="0"/>
  </r>
  <r>
    <x v="0"/>
    <x v="0"/>
  </r>
  <r>
    <x v="2"/>
    <x v="0"/>
  </r>
  <r>
    <x v="1"/>
    <x v="2"/>
  </r>
  <r>
    <x v="4"/>
    <x v="1"/>
  </r>
  <r>
    <x v="0"/>
    <x v="0"/>
  </r>
  <r>
    <x v="2"/>
    <x v="0"/>
  </r>
  <r>
    <x v="0"/>
    <x v="0"/>
  </r>
  <r>
    <x v="2"/>
    <x v="0"/>
  </r>
  <r>
    <x v="0"/>
    <x v="0"/>
  </r>
  <r>
    <x v="0"/>
    <x v="0"/>
  </r>
  <r>
    <x v="2"/>
    <x v="0"/>
  </r>
  <r>
    <x v="0"/>
    <x v="0"/>
  </r>
  <r>
    <x v="3"/>
    <x v="0"/>
  </r>
  <r>
    <x v="1"/>
    <x v="0"/>
  </r>
  <r>
    <x v="5"/>
    <x v="3"/>
  </r>
  <r>
    <x v="3"/>
    <x v="2"/>
  </r>
  <r>
    <x v="1"/>
    <x v="2"/>
  </r>
  <r>
    <x v="0"/>
    <x v="0"/>
  </r>
  <r>
    <x v="2"/>
    <x v="0"/>
  </r>
  <r>
    <x v="0"/>
    <x v="0"/>
  </r>
  <r>
    <x v="0"/>
    <x v="0"/>
  </r>
  <r>
    <x v="1"/>
    <x v="2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3"/>
    <x v="2"/>
  </r>
  <r>
    <x v="1"/>
    <x v="0"/>
  </r>
  <r>
    <x v="5"/>
    <x v="0"/>
  </r>
  <r>
    <x v="1"/>
    <x v="1"/>
  </r>
  <r>
    <x v="0"/>
    <x v="0"/>
  </r>
  <r>
    <x v="2"/>
    <x v="0"/>
  </r>
  <r>
    <x v="1"/>
    <x v="1"/>
  </r>
  <r>
    <x v="0"/>
    <x v="0"/>
  </r>
  <r>
    <x v="0"/>
    <x v="0"/>
  </r>
  <r>
    <x v="1"/>
    <x v="2"/>
  </r>
  <r>
    <x v="1"/>
    <x v="2"/>
  </r>
  <r>
    <x v="3"/>
    <x v="0"/>
  </r>
  <r>
    <x v="0"/>
    <x v="0"/>
  </r>
  <r>
    <x v="1"/>
    <x v="0"/>
  </r>
  <r>
    <x v="0"/>
    <x v="0"/>
  </r>
  <r>
    <x v="0"/>
    <x v="0"/>
  </r>
  <r>
    <x v="4"/>
    <x v="1"/>
  </r>
  <r>
    <x v="2"/>
    <x v="0"/>
  </r>
  <r>
    <x v="2"/>
    <x v="0"/>
  </r>
  <r>
    <x v="1"/>
    <x v="1"/>
  </r>
  <r>
    <x v="0"/>
    <x v="0"/>
  </r>
  <r>
    <x v="0"/>
    <x v="0"/>
  </r>
  <r>
    <x v="3"/>
    <x v="1"/>
  </r>
  <r>
    <x v="0"/>
    <x v="0"/>
  </r>
  <r>
    <x v="2"/>
    <x v="0"/>
  </r>
  <r>
    <x v="2"/>
    <x v="0"/>
  </r>
  <r>
    <x v="3"/>
    <x v="1"/>
  </r>
  <r>
    <x v="0"/>
    <x v="0"/>
  </r>
  <r>
    <x v="3"/>
    <x v="1"/>
  </r>
  <r>
    <x v="1"/>
    <x v="2"/>
  </r>
  <r>
    <x v="1"/>
    <x v="0"/>
  </r>
  <r>
    <x v="3"/>
    <x v="0"/>
  </r>
  <r>
    <x v="0"/>
    <x v="0"/>
  </r>
  <r>
    <x v="0"/>
    <x v="0"/>
  </r>
  <r>
    <x v="0"/>
    <x v="0"/>
  </r>
  <r>
    <x v="1"/>
    <x v="2"/>
  </r>
  <r>
    <x v="3"/>
    <x v="1"/>
  </r>
  <r>
    <x v="1"/>
    <x v="0"/>
  </r>
  <r>
    <x v="1"/>
    <x v="1"/>
  </r>
  <r>
    <x v="0"/>
    <x v="0"/>
  </r>
  <r>
    <x v="1"/>
    <x v="2"/>
  </r>
  <r>
    <x v="2"/>
    <x v="0"/>
  </r>
  <r>
    <x v="2"/>
    <x v="0"/>
  </r>
  <r>
    <x v="0"/>
    <x v="0"/>
  </r>
  <r>
    <x v="2"/>
    <x v="0"/>
  </r>
  <r>
    <x v="2"/>
    <x v="0"/>
  </r>
  <r>
    <x v="1"/>
    <x v="0"/>
  </r>
  <r>
    <x v="3"/>
    <x v="1"/>
  </r>
  <r>
    <x v="1"/>
    <x v="0"/>
  </r>
  <r>
    <x v="2"/>
    <x v="0"/>
  </r>
  <r>
    <x v="0"/>
    <x v="0"/>
  </r>
  <r>
    <x v="2"/>
    <x v="0"/>
  </r>
  <r>
    <x v="3"/>
    <x v="2"/>
  </r>
  <r>
    <x v="3"/>
    <x v="1"/>
  </r>
  <r>
    <x v="2"/>
    <x v="0"/>
  </r>
  <r>
    <x v="1"/>
    <x v="0"/>
  </r>
  <r>
    <x v="3"/>
    <x v="1"/>
  </r>
  <r>
    <x v="3"/>
    <x v="1"/>
  </r>
  <r>
    <x v="2"/>
    <x v="0"/>
  </r>
  <r>
    <x v="2"/>
    <x v="0"/>
  </r>
  <r>
    <x v="3"/>
    <x v="1"/>
  </r>
  <r>
    <x v="2"/>
    <x v="0"/>
  </r>
  <r>
    <x v="3"/>
    <x v="1"/>
  </r>
  <r>
    <x v="3"/>
    <x v="1"/>
  </r>
  <r>
    <x v="3"/>
    <x v="1"/>
  </r>
  <r>
    <x v="2"/>
    <x v="0"/>
  </r>
  <r>
    <x v="1"/>
    <x v="0"/>
  </r>
  <r>
    <x v="2"/>
    <x v="0"/>
  </r>
  <r>
    <x v="3"/>
    <x v="1"/>
  </r>
  <r>
    <x v="2"/>
    <x v="0"/>
  </r>
  <r>
    <x v="1"/>
    <x v="2"/>
  </r>
  <r>
    <x v="0"/>
    <x v="0"/>
  </r>
  <r>
    <x v="2"/>
    <x v="0"/>
  </r>
  <r>
    <x v="3"/>
    <x v="0"/>
  </r>
  <r>
    <x v="2"/>
    <x v="0"/>
  </r>
  <r>
    <x v="5"/>
    <x v="1"/>
  </r>
  <r>
    <x v="0"/>
    <x v="0"/>
  </r>
  <r>
    <x v="2"/>
    <x v="0"/>
  </r>
  <r>
    <x v="0"/>
    <x v="0"/>
  </r>
  <r>
    <x v="1"/>
    <x v="2"/>
  </r>
  <r>
    <x v="0"/>
    <x v="0"/>
  </r>
  <r>
    <x v="0"/>
    <x v="1"/>
  </r>
  <r>
    <x v="1"/>
    <x v="1"/>
  </r>
  <r>
    <x v="1"/>
    <x v="2"/>
  </r>
  <r>
    <x v="1"/>
    <x v="2"/>
  </r>
  <r>
    <x v="0"/>
    <x v="0"/>
  </r>
  <r>
    <x v="2"/>
    <x v="0"/>
  </r>
  <r>
    <x v="2"/>
    <x v="0"/>
  </r>
  <r>
    <x v="2"/>
    <x v="0"/>
  </r>
  <r>
    <x v="1"/>
    <x v="0"/>
  </r>
  <r>
    <x v="3"/>
    <x v="1"/>
  </r>
  <r>
    <x v="3"/>
    <x v="0"/>
  </r>
  <r>
    <x v="3"/>
    <x v="1"/>
  </r>
  <r>
    <x v="1"/>
    <x v="2"/>
  </r>
  <r>
    <x v="3"/>
    <x v="1"/>
  </r>
  <r>
    <x v="2"/>
    <x v="0"/>
  </r>
  <r>
    <x v="3"/>
    <x v="1"/>
  </r>
  <r>
    <x v="3"/>
    <x v="3"/>
  </r>
  <r>
    <x v="1"/>
    <x v="0"/>
  </r>
  <r>
    <x v="2"/>
    <x v="0"/>
  </r>
  <r>
    <x v="2"/>
    <x v="0"/>
  </r>
  <r>
    <x v="2"/>
    <x v="0"/>
  </r>
  <r>
    <x v="0"/>
    <x v="0"/>
  </r>
  <r>
    <x v="3"/>
    <x v="2"/>
  </r>
  <r>
    <x v="4"/>
    <x v="1"/>
  </r>
  <r>
    <x v="5"/>
    <x v="0"/>
  </r>
  <r>
    <x v="5"/>
    <x v="3"/>
  </r>
  <r>
    <x v="0"/>
    <x v="0"/>
  </r>
  <r>
    <x v="3"/>
    <x v="1"/>
  </r>
  <r>
    <x v="3"/>
    <x v="1"/>
  </r>
  <r>
    <x v="2"/>
    <x v="0"/>
  </r>
  <r>
    <x v="5"/>
    <x v="0"/>
  </r>
  <r>
    <x v="0"/>
    <x v="0"/>
  </r>
  <r>
    <x v="0"/>
    <x v="0"/>
  </r>
  <r>
    <x v="2"/>
    <x v="0"/>
  </r>
  <r>
    <x v="5"/>
    <x v="1"/>
  </r>
  <r>
    <x v="4"/>
    <x v="1"/>
  </r>
  <r>
    <x v="1"/>
    <x v="2"/>
  </r>
  <r>
    <x v="0"/>
    <x v="0"/>
  </r>
  <r>
    <x v="2"/>
    <x v="2"/>
  </r>
  <r>
    <x v="0"/>
    <x v="0"/>
  </r>
  <r>
    <x v="3"/>
    <x v="2"/>
  </r>
  <r>
    <x v="3"/>
    <x v="2"/>
  </r>
  <r>
    <x v="2"/>
    <x v="0"/>
  </r>
  <r>
    <x v="1"/>
    <x v="2"/>
  </r>
  <r>
    <x v="2"/>
    <x v="0"/>
  </r>
  <r>
    <x v="1"/>
    <x v="2"/>
  </r>
  <r>
    <x v="2"/>
    <x v="0"/>
  </r>
  <r>
    <x v="3"/>
    <x v="2"/>
  </r>
  <r>
    <x v="4"/>
    <x v="3"/>
  </r>
  <r>
    <x v="0"/>
    <x v="0"/>
  </r>
  <r>
    <x v="3"/>
    <x v="2"/>
  </r>
  <r>
    <x v="4"/>
    <x v="1"/>
  </r>
  <r>
    <x v="2"/>
    <x v="0"/>
  </r>
  <r>
    <x v="2"/>
    <x v="0"/>
  </r>
  <r>
    <x v="2"/>
    <x v="0"/>
  </r>
  <r>
    <x v="3"/>
    <x v="1"/>
  </r>
  <r>
    <x v="3"/>
    <x v="1"/>
  </r>
  <r>
    <x v="2"/>
    <x v="0"/>
  </r>
  <r>
    <x v="2"/>
    <x v="0"/>
  </r>
  <r>
    <x v="3"/>
    <x v="2"/>
  </r>
  <r>
    <x v="4"/>
    <x v="1"/>
  </r>
  <r>
    <x v="0"/>
    <x v="0"/>
  </r>
  <r>
    <x v="0"/>
    <x v="1"/>
  </r>
  <r>
    <x v="0"/>
    <x v="0"/>
  </r>
  <r>
    <x v="1"/>
    <x v="0"/>
  </r>
  <r>
    <x v="0"/>
    <x v="0"/>
  </r>
  <r>
    <x v="2"/>
    <x v="0"/>
  </r>
  <r>
    <x v="3"/>
    <x v="1"/>
  </r>
  <r>
    <x v="3"/>
    <x v="2"/>
  </r>
  <r>
    <x v="4"/>
    <x v="1"/>
  </r>
  <r>
    <x v="1"/>
    <x v="1"/>
  </r>
  <r>
    <x v="1"/>
    <x v="1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3"/>
    <x v="1"/>
  </r>
  <r>
    <x v="4"/>
    <x v="1"/>
  </r>
  <r>
    <x v="2"/>
    <x v="0"/>
  </r>
  <r>
    <x v="2"/>
    <x v="0"/>
  </r>
  <r>
    <x v="1"/>
    <x v="2"/>
  </r>
  <r>
    <x v="1"/>
    <x v="0"/>
  </r>
  <r>
    <x v="3"/>
    <x v="0"/>
  </r>
  <r>
    <x v="3"/>
    <x v="2"/>
  </r>
  <r>
    <x v="1"/>
    <x v="2"/>
  </r>
  <r>
    <x v="2"/>
    <x v="0"/>
  </r>
  <r>
    <x v="3"/>
    <x v="1"/>
  </r>
  <r>
    <x v="1"/>
    <x v="2"/>
  </r>
  <r>
    <x v="0"/>
    <x v="0"/>
  </r>
  <r>
    <x v="2"/>
    <x v="0"/>
  </r>
  <r>
    <x v="0"/>
    <x v="0"/>
  </r>
  <r>
    <x v="0"/>
    <x v="0"/>
  </r>
  <r>
    <x v="2"/>
    <x v="0"/>
  </r>
  <r>
    <x v="0"/>
    <x v="0"/>
  </r>
  <r>
    <x v="1"/>
    <x v="1"/>
  </r>
  <r>
    <x v="1"/>
    <x v="0"/>
  </r>
  <r>
    <x v="1"/>
    <x v="1"/>
  </r>
  <r>
    <x v="0"/>
    <x v="0"/>
  </r>
  <r>
    <x v="1"/>
    <x v="2"/>
  </r>
  <r>
    <x v="2"/>
    <x v="0"/>
  </r>
  <r>
    <x v="0"/>
    <x v="0"/>
  </r>
  <r>
    <x v="1"/>
    <x v="2"/>
  </r>
  <r>
    <x v="5"/>
    <x v="1"/>
  </r>
  <r>
    <x v="3"/>
    <x v="2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4"/>
    <x v="0"/>
  </r>
  <r>
    <x v="2"/>
    <x v="0"/>
  </r>
  <r>
    <x v="3"/>
    <x v="1"/>
  </r>
  <r>
    <x v="2"/>
    <x v="0"/>
  </r>
  <r>
    <x v="2"/>
    <x v="0"/>
  </r>
  <r>
    <x v="3"/>
    <x v="1"/>
  </r>
  <r>
    <x v="0"/>
    <x v="0"/>
  </r>
  <r>
    <x v="5"/>
    <x v="0"/>
  </r>
  <r>
    <x v="4"/>
    <x v="1"/>
  </r>
  <r>
    <x v="0"/>
    <x v="0"/>
  </r>
  <r>
    <x v="2"/>
    <x v="0"/>
  </r>
  <r>
    <x v="5"/>
    <x v="1"/>
  </r>
  <r>
    <x v="1"/>
    <x v="2"/>
  </r>
  <r>
    <x v="3"/>
    <x v="3"/>
  </r>
  <r>
    <x v="2"/>
    <x v="2"/>
  </r>
  <r>
    <x v="2"/>
    <x v="0"/>
  </r>
  <r>
    <x v="2"/>
    <x v="0"/>
  </r>
  <r>
    <x v="3"/>
    <x v="2"/>
  </r>
  <r>
    <x v="2"/>
    <x v="0"/>
  </r>
  <r>
    <x v="4"/>
    <x v="0"/>
  </r>
  <r>
    <x v="2"/>
    <x v="0"/>
  </r>
  <r>
    <x v="2"/>
    <x v="0"/>
  </r>
  <r>
    <x v="3"/>
    <x v="0"/>
  </r>
  <r>
    <x v="3"/>
    <x v="1"/>
  </r>
  <r>
    <x v="0"/>
    <x v="0"/>
  </r>
  <r>
    <x v="3"/>
    <x v="0"/>
  </r>
  <r>
    <x v="2"/>
    <x v="0"/>
  </r>
  <r>
    <x v="2"/>
    <x v="0"/>
  </r>
  <r>
    <x v="1"/>
    <x v="1"/>
  </r>
  <r>
    <x v="1"/>
    <x v="1"/>
  </r>
  <r>
    <x v="1"/>
    <x v="2"/>
  </r>
  <r>
    <x v="2"/>
    <x v="0"/>
  </r>
  <r>
    <x v="5"/>
    <x v="1"/>
  </r>
  <r>
    <x v="2"/>
    <x v="0"/>
  </r>
  <r>
    <x v="1"/>
    <x v="1"/>
  </r>
  <r>
    <x v="3"/>
    <x v="1"/>
  </r>
  <r>
    <x v="2"/>
    <x v="0"/>
  </r>
  <r>
    <x v="0"/>
    <x v="0"/>
  </r>
  <r>
    <x v="2"/>
    <x v="0"/>
  </r>
  <r>
    <x v="0"/>
    <x v="0"/>
  </r>
  <r>
    <x v="1"/>
    <x v="2"/>
  </r>
  <r>
    <x v="2"/>
    <x v="0"/>
  </r>
  <r>
    <x v="2"/>
    <x v="0"/>
  </r>
  <r>
    <x v="1"/>
    <x v="0"/>
  </r>
  <r>
    <x v="2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3"/>
    <x v="1"/>
  </r>
  <r>
    <x v="4"/>
    <x v="1"/>
  </r>
  <r>
    <x v="2"/>
    <x v="0"/>
  </r>
  <r>
    <x v="2"/>
    <x v="0"/>
  </r>
  <r>
    <x v="0"/>
    <x v="0"/>
  </r>
  <r>
    <x v="2"/>
    <x v="0"/>
  </r>
  <r>
    <x v="4"/>
    <x v="3"/>
  </r>
  <r>
    <x v="1"/>
    <x v="2"/>
  </r>
  <r>
    <x v="2"/>
    <x v="0"/>
  </r>
  <r>
    <x v="2"/>
    <x v="0"/>
  </r>
  <r>
    <x v="2"/>
    <x v="0"/>
  </r>
  <r>
    <x v="0"/>
    <x v="0"/>
  </r>
  <r>
    <x v="3"/>
    <x v="1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1"/>
    <x v="1"/>
  </r>
  <r>
    <x v="5"/>
    <x v="1"/>
  </r>
  <r>
    <x v="2"/>
    <x v="0"/>
  </r>
  <r>
    <x v="2"/>
    <x v="0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3"/>
    <x v="0"/>
  </r>
  <r>
    <x v="2"/>
    <x v="0"/>
  </r>
  <r>
    <x v="2"/>
    <x v="0"/>
  </r>
  <r>
    <x v="4"/>
    <x v="1"/>
  </r>
  <r>
    <x v="2"/>
    <x v="0"/>
  </r>
  <r>
    <x v="3"/>
    <x v="2"/>
  </r>
  <r>
    <x v="3"/>
    <x v="1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0"/>
  </r>
  <r>
    <x v="1"/>
    <x v="1"/>
  </r>
  <r>
    <x v="3"/>
    <x v="2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0"/>
    <x v="0"/>
  </r>
  <r>
    <x v="2"/>
    <x v="0"/>
  </r>
  <r>
    <x v="2"/>
    <x v="0"/>
  </r>
  <r>
    <x v="3"/>
    <x v="1"/>
  </r>
  <r>
    <x v="1"/>
    <x v="2"/>
  </r>
  <r>
    <x v="2"/>
    <x v="0"/>
  </r>
  <r>
    <x v="2"/>
    <x v="0"/>
  </r>
  <r>
    <x v="2"/>
    <x v="0"/>
  </r>
  <r>
    <x v="5"/>
    <x v="3"/>
  </r>
  <r>
    <x v="2"/>
    <x v="0"/>
  </r>
  <r>
    <x v="1"/>
    <x v="2"/>
  </r>
  <r>
    <x v="2"/>
    <x v="0"/>
  </r>
  <r>
    <x v="3"/>
    <x v="2"/>
  </r>
  <r>
    <x v="0"/>
    <x v="0"/>
  </r>
  <r>
    <x v="2"/>
    <x v="0"/>
  </r>
  <r>
    <x v="3"/>
    <x v="1"/>
  </r>
  <r>
    <x v="2"/>
    <x v="0"/>
  </r>
  <r>
    <x v="3"/>
    <x v="3"/>
  </r>
  <r>
    <x v="2"/>
    <x v="0"/>
  </r>
  <r>
    <x v="2"/>
    <x v="0"/>
  </r>
  <r>
    <x v="1"/>
    <x v="0"/>
  </r>
  <r>
    <x v="2"/>
    <x v="0"/>
  </r>
  <r>
    <x v="2"/>
    <x v="0"/>
  </r>
  <r>
    <x v="4"/>
    <x v="0"/>
  </r>
  <r>
    <x v="1"/>
    <x v="2"/>
  </r>
  <r>
    <x v="5"/>
    <x v="0"/>
  </r>
  <r>
    <x v="3"/>
    <x v="0"/>
  </r>
  <r>
    <x v="2"/>
    <x v="0"/>
  </r>
  <r>
    <x v="2"/>
    <x v="0"/>
  </r>
  <r>
    <x v="2"/>
    <x v="0"/>
  </r>
  <r>
    <x v="0"/>
    <x v="0"/>
  </r>
  <r>
    <x v="2"/>
    <x v="0"/>
  </r>
  <r>
    <x v="1"/>
    <x v="1"/>
  </r>
  <r>
    <x v="2"/>
    <x v="0"/>
  </r>
  <r>
    <x v="0"/>
    <x v="0"/>
  </r>
  <r>
    <x v="0"/>
    <x v="0"/>
  </r>
  <r>
    <x v="1"/>
    <x v="1"/>
  </r>
  <r>
    <x v="2"/>
    <x v="0"/>
  </r>
  <r>
    <x v="2"/>
    <x v="0"/>
  </r>
  <r>
    <x v="2"/>
    <x v="0"/>
  </r>
  <r>
    <x v="2"/>
    <x v="0"/>
  </r>
  <r>
    <x v="5"/>
    <x v="1"/>
  </r>
  <r>
    <x v="2"/>
    <x v="0"/>
  </r>
  <r>
    <x v="2"/>
    <x v="0"/>
  </r>
  <r>
    <x v="0"/>
    <x v="0"/>
  </r>
  <r>
    <x v="5"/>
    <x v="0"/>
  </r>
  <r>
    <x v="3"/>
    <x v="1"/>
  </r>
  <r>
    <x v="2"/>
    <x v="0"/>
  </r>
  <r>
    <x v="1"/>
    <x v="2"/>
  </r>
  <r>
    <x v="2"/>
    <x v="0"/>
  </r>
  <r>
    <x v="2"/>
    <x v="0"/>
  </r>
  <r>
    <x v="2"/>
    <x v="0"/>
  </r>
  <r>
    <x v="1"/>
    <x v="1"/>
  </r>
  <r>
    <x v="2"/>
    <x v="0"/>
  </r>
  <r>
    <x v="3"/>
    <x v="1"/>
  </r>
  <r>
    <x v="2"/>
    <x v="0"/>
  </r>
  <r>
    <x v="4"/>
    <x v="1"/>
  </r>
  <r>
    <x v="2"/>
    <x v="0"/>
  </r>
  <r>
    <x v="1"/>
    <x v="2"/>
  </r>
  <r>
    <x v="1"/>
    <x v="0"/>
  </r>
  <r>
    <x v="5"/>
    <x v="1"/>
  </r>
  <r>
    <x v="1"/>
    <x v="0"/>
  </r>
  <r>
    <x v="2"/>
    <x v="0"/>
  </r>
  <r>
    <x v="2"/>
    <x v="0"/>
  </r>
  <r>
    <x v="1"/>
    <x v="1"/>
  </r>
  <r>
    <x v="1"/>
    <x v="0"/>
  </r>
  <r>
    <x v="2"/>
    <x v="0"/>
  </r>
  <r>
    <x v="3"/>
    <x v="1"/>
  </r>
  <r>
    <x v="2"/>
    <x v="0"/>
  </r>
  <r>
    <x v="4"/>
    <x v="0"/>
  </r>
  <r>
    <x v="2"/>
    <x v="0"/>
  </r>
  <r>
    <x v="1"/>
    <x v="0"/>
  </r>
  <r>
    <x v="1"/>
    <x v="0"/>
  </r>
  <r>
    <x v="2"/>
    <x v="0"/>
  </r>
  <r>
    <x v="1"/>
    <x v="0"/>
  </r>
  <r>
    <x v="3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1"/>
  </r>
  <r>
    <x v="1"/>
    <x v="2"/>
  </r>
  <r>
    <x v="2"/>
    <x v="0"/>
  </r>
  <r>
    <x v="3"/>
    <x v="2"/>
  </r>
  <r>
    <x v="2"/>
    <x v="0"/>
  </r>
  <r>
    <x v="2"/>
    <x v="0"/>
  </r>
  <r>
    <x v="5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3"/>
    <x v="0"/>
  </r>
  <r>
    <x v="3"/>
    <x v="0"/>
  </r>
  <r>
    <x v="2"/>
    <x v="0"/>
  </r>
  <r>
    <x v="2"/>
    <x v="0"/>
  </r>
  <r>
    <x v="1"/>
    <x v="2"/>
  </r>
  <r>
    <x v="4"/>
    <x v="0"/>
  </r>
  <r>
    <x v="2"/>
    <x v="0"/>
  </r>
  <r>
    <x v="3"/>
    <x v="0"/>
  </r>
  <r>
    <x v="1"/>
    <x v="2"/>
  </r>
  <r>
    <x v="2"/>
    <x v="0"/>
  </r>
  <r>
    <x v="2"/>
    <x v="0"/>
  </r>
  <r>
    <x v="2"/>
    <x v="0"/>
  </r>
  <r>
    <x v="3"/>
    <x v="0"/>
  </r>
  <r>
    <x v="5"/>
    <x v="3"/>
  </r>
  <r>
    <x v="2"/>
    <x v="0"/>
  </r>
  <r>
    <x v="2"/>
    <x v="0"/>
  </r>
  <r>
    <x v="3"/>
    <x v="0"/>
  </r>
  <r>
    <x v="2"/>
    <x v="0"/>
  </r>
  <r>
    <x v="2"/>
    <x v="0"/>
  </r>
  <r>
    <x v="1"/>
    <x v="0"/>
  </r>
  <r>
    <x v="3"/>
    <x v="2"/>
  </r>
  <r>
    <x v="2"/>
    <x v="0"/>
  </r>
  <r>
    <x v="2"/>
    <x v="0"/>
  </r>
  <r>
    <x v="1"/>
    <x v="0"/>
  </r>
  <r>
    <x v="3"/>
    <x v="1"/>
  </r>
  <r>
    <x v="2"/>
    <x v="0"/>
  </r>
  <r>
    <x v="2"/>
    <x v="0"/>
  </r>
  <r>
    <x v="5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3"/>
    <x v="0"/>
  </r>
  <r>
    <x v="3"/>
    <x v="0"/>
  </r>
  <r>
    <x v="1"/>
    <x v="0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5"/>
    <x v="0"/>
  </r>
  <r>
    <x v="2"/>
    <x v="0"/>
  </r>
  <r>
    <x v="4"/>
    <x v="0"/>
  </r>
  <r>
    <x v="2"/>
    <x v="0"/>
  </r>
  <r>
    <x v="2"/>
    <x v="0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5"/>
    <x v="1"/>
  </r>
  <r>
    <x v="2"/>
    <x v="0"/>
  </r>
  <r>
    <x v="3"/>
    <x v="1"/>
  </r>
  <r>
    <x v="2"/>
    <x v="0"/>
  </r>
  <r>
    <x v="3"/>
    <x v="0"/>
  </r>
  <r>
    <x v="3"/>
    <x v="3"/>
  </r>
  <r>
    <x v="2"/>
    <x v="0"/>
  </r>
  <r>
    <x v="2"/>
    <x v="0"/>
  </r>
  <r>
    <x v="2"/>
    <x v="0"/>
  </r>
  <r>
    <x v="2"/>
    <x v="0"/>
  </r>
  <r>
    <x v="2"/>
    <x v="0"/>
  </r>
  <r>
    <x v="1"/>
    <x v="0"/>
  </r>
  <r>
    <x v="5"/>
    <x v="3"/>
  </r>
  <r>
    <x v="5"/>
    <x v="0"/>
  </r>
  <r>
    <x v="5"/>
    <x v="0"/>
  </r>
  <r>
    <x v="3"/>
    <x v="1"/>
  </r>
  <r>
    <x v="5"/>
    <x v="1"/>
  </r>
  <r>
    <x v="5"/>
    <x v="1"/>
  </r>
  <r>
    <x v="5"/>
    <x v="0"/>
  </r>
  <r>
    <x v="2"/>
    <x v="0"/>
  </r>
  <r>
    <x v="5"/>
    <x v="0"/>
  </r>
  <r>
    <x v="5"/>
    <x v="1"/>
  </r>
  <r>
    <x v="2"/>
    <x v="0"/>
  </r>
  <r>
    <x v="2"/>
    <x v="0"/>
  </r>
  <r>
    <x v="2"/>
    <x v="0"/>
  </r>
  <r>
    <x v="4"/>
    <x v="1"/>
  </r>
  <r>
    <x v="1"/>
    <x v="0"/>
  </r>
  <r>
    <x v="3"/>
    <x v="1"/>
  </r>
  <r>
    <x v="3"/>
    <x v="2"/>
  </r>
  <r>
    <x v="1"/>
    <x v="2"/>
  </r>
  <r>
    <x v="3"/>
    <x v="1"/>
  </r>
  <r>
    <x v="2"/>
    <x v="0"/>
  </r>
  <r>
    <x v="2"/>
    <x v="0"/>
  </r>
  <r>
    <x v="3"/>
    <x v="2"/>
  </r>
  <r>
    <x v="2"/>
    <x v="0"/>
  </r>
  <r>
    <x v="3"/>
    <x v="1"/>
  </r>
  <r>
    <x v="5"/>
    <x v="3"/>
  </r>
  <r>
    <x v="5"/>
    <x v="1"/>
  </r>
  <r>
    <x v="5"/>
    <x v="3"/>
  </r>
  <r>
    <x v="3"/>
    <x v="1"/>
  </r>
  <r>
    <x v="2"/>
    <x v="0"/>
  </r>
  <r>
    <x v="2"/>
    <x v="0"/>
  </r>
  <r>
    <x v="1"/>
    <x v="0"/>
  </r>
  <r>
    <x v="1"/>
    <x v="2"/>
  </r>
  <r>
    <x v="5"/>
    <x v="0"/>
  </r>
  <r>
    <x v="2"/>
    <x v="0"/>
  </r>
  <r>
    <x v="2"/>
    <x v="0"/>
  </r>
  <r>
    <x v="3"/>
    <x v="1"/>
  </r>
  <r>
    <x v="2"/>
    <x v="0"/>
  </r>
  <r>
    <x v="3"/>
    <x v="1"/>
  </r>
  <r>
    <x v="2"/>
    <x v="0"/>
  </r>
  <r>
    <x v="5"/>
    <x v="2"/>
  </r>
  <r>
    <x v="3"/>
    <x v="0"/>
  </r>
  <r>
    <x v="5"/>
    <x v="1"/>
  </r>
  <r>
    <x v="2"/>
    <x v="0"/>
  </r>
  <r>
    <x v="3"/>
    <x v="1"/>
  </r>
  <r>
    <x v="2"/>
    <x v="0"/>
  </r>
  <r>
    <x v="2"/>
    <x v="0"/>
  </r>
  <r>
    <x v="2"/>
    <x v="0"/>
  </r>
  <r>
    <x v="5"/>
    <x v="3"/>
  </r>
  <r>
    <x v="3"/>
    <x v="1"/>
  </r>
  <r>
    <x v="1"/>
    <x v="0"/>
  </r>
  <r>
    <x v="2"/>
    <x v="0"/>
  </r>
  <r>
    <x v="3"/>
    <x v="1"/>
  </r>
  <r>
    <x v="1"/>
    <x v="2"/>
  </r>
  <r>
    <x v="2"/>
    <x v="0"/>
  </r>
  <r>
    <x v="2"/>
    <x v="0"/>
  </r>
  <r>
    <x v="2"/>
    <x v="0"/>
  </r>
  <r>
    <x v="2"/>
    <x v="0"/>
  </r>
  <r>
    <x v="3"/>
    <x v="1"/>
  </r>
  <r>
    <x v="1"/>
    <x v="2"/>
  </r>
  <r>
    <x v="5"/>
    <x v="0"/>
  </r>
  <r>
    <x v="2"/>
    <x v="0"/>
  </r>
  <r>
    <x v="2"/>
    <x v="0"/>
  </r>
  <r>
    <x v="3"/>
    <x v="1"/>
  </r>
  <r>
    <x v="5"/>
    <x v="3"/>
  </r>
  <r>
    <x v="2"/>
    <x v="0"/>
  </r>
  <r>
    <x v="3"/>
    <x v="0"/>
  </r>
  <r>
    <x v="4"/>
    <x v="0"/>
  </r>
  <r>
    <x v="1"/>
    <x v="2"/>
  </r>
  <r>
    <x v="5"/>
    <x v="0"/>
  </r>
  <r>
    <x v="8"/>
    <x v="5"/>
  </r>
  <r>
    <x v="3"/>
    <x v="1"/>
  </r>
  <r>
    <x v="3"/>
    <x v="1"/>
  </r>
  <r>
    <x v="5"/>
    <x v="1"/>
  </r>
  <r>
    <x v="2"/>
    <x v="0"/>
  </r>
  <r>
    <x v="1"/>
    <x v="2"/>
  </r>
  <r>
    <x v="2"/>
    <x v="0"/>
  </r>
  <r>
    <x v="2"/>
    <x v="0"/>
  </r>
  <r>
    <x v="1"/>
    <x v="2"/>
  </r>
  <r>
    <x v="2"/>
    <x v="0"/>
  </r>
  <r>
    <x v="2"/>
    <x v="0"/>
  </r>
  <r>
    <x v="1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3"/>
    <x v="2"/>
  </r>
  <r>
    <x v="3"/>
    <x v="1"/>
  </r>
  <r>
    <x v="0"/>
    <x v="0"/>
  </r>
  <r>
    <x v="0"/>
    <x v="0"/>
  </r>
  <r>
    <x v="4"/>
    <x v="3"/>
  </r>
  <r>
    <x v="0"/>
    <x v="0"/>
  </r>
  <r>
    <x v="0"/>
    <x v="0"/>
  </r>
  <r>
    <x v="4"/>
    <x v="3"/>
  </r>
  <r>
    <x v="4"/>
    <x v="0"/>
  </r>
  <r>
    <x v="5"/>
    <x v="0"/>
  </r>
  <r>
    <x v="4"/>
    <x v="1"/>
  </r>
  <r>
    <x v="4"/>
    <x v="0"/>
  </r>
  <r>
    <x v="4"/>
    <x v="1"/>
  </r>
  <r>
    <x v="3"/>
    <x v="0"/>
  </r>
  <r>
    <x v="3"/>
    <x v="1"/>
  </r>
  <r>
    <x v="3"/>
    <x v="1"/>
  </r>
  <r>
    <x v="3"/>
    <x v="1"/>
  </r>
  <r>
    <x v="0"/>
    <x v="0"/>
  </r>
  <r>
    <x v="0"/>
    <x v="0"/>
  </r>
  <r>
    <x v="5"/>
    <x v="3"/>
  </r>
  <r>
    <x v="5"/>
    <x v="3"/>
  </r>
  <r>
    <x v="4"/>
    <x v="3"/>
  </r>
  <r>
    <x v="4"/>
    <x v="1"/>
  </r>
  <r>
    <x v="2"/>
    <x v="0"/>
  </r>
  <r>
    <x v="1"/>
    <x v="1"/>
  </r>
  <r>
    <x v="3"/>
    <x v="3"/>
  </r>
  <r>
    <x v="4"/>
    <x v="2"/>
  </r>
  <r>
    <x v="3"/>
    <x v="1"/>
  </r>
  <r>
    <x v="1"/>
    <x v="0"/>
  </r>
  <r>
    <x v="1"/>
    <x v="1"/>
  </r>
  <r>
    <x v="1"/>
    <x v="2"/>
  </r>
  <r>
    <x v="2"/>
    <x v="0"/>
  </r>
  <r>
    <x v="5"/>
    <x v="1"/>
  </r>
  <r>
    <x v="5"/>
    <x v="1"/>
  </r>
  <r>
    <x v="3"/>
    <x v="3"/>
  </r>
  <r>
    <x v="4"/>
    <x v="1"/>
  </r>
  <r>
    <x v="8"/>
    <x v="3"/>
  </r>
  <r>
    <x v="5"/>
    <x v="0"/>
  </r>
  <r>
    <x v="4"/>
    <x v="1"/>
  </r>
  <r>
    <x v="1"/>
    <x v="0"/>
  </r>
  <r>
    <x v="5"/>
    <x v="1"/>
  </r>
  <r>
    <x v="4"/>
    <x v="1"/>
  </r>
  <r>
    <x v="5"/>
    <x v="1"/>
  </r>
  <r>
    <x v="3"/>
    <x v="1"/>
  </r>
  <r>
    <x v="5"/>
    <x v="1"/>
  </r>
  <r>
    <x v="3"/>
    <x v="1"/>
  </r>
  <r>
    <x v="3"/>
    <x v="1"/>
  </r>
  <r>
    <x v="5"/>
    <x v="1"/>
  </r>
  <r>
    <x v="1"/>
    <x v="1"/>
  </r>
  <r>
    <x v="1"/>
    <x v="1"/>
  </r>
  <r>
    <x v="3"/>
    <x v="1"/>
  </r>
  <r>
    <x v="3"/>
    <x v="1"/>
  </r>
  <r>
    <x v="3"/>
    <x v="2"/>
  </r>
  <r>
    <x v="2"/>
    <x v="0"/>
  </r>
  <r>
    <x v="1"/>
    <x v="1"/>
  </r>
  <r>
    <x v="1"/>
    <x v="2"/>
  </r>
  <r>
    <x v="0"/>
    <x v="0"/>
  </r>
  <r>
    <x v="3"/>
    <x v="3"/>
  </r>
  <r>
    <x v="4"/>
    <x v="1"/>
  </r>
  <r>
    <x v="3"/>
    <x v="1"/>
  </r>
  <r>
    <x v="4"/>
    <x v="0"/>
  </r>
  <r>
    <x v="5"/>
    <x v="1"/>
  </r>
  <r>
    <x v="5"/>
    <x v="0"/>
  </r>
  <r>
    <x v="5"/>
    <x v="0"/>
  </r>
  <r>
    <x v="3"/>
    <x v="1"/>
  </r>
  <r>
    <x v="3"/>
    <x v="0"/>
  </r>
  <r>
    <x v="5"/>
    <x v="3"/>
  </r>
  <r>
    <x v="3"/>
    <x v="1"/>
  </r>
  <r>
    <x v="5"/>
    <x v="0"/>
  </r>
  <r>
    <x v="5"/>
    <x v="1"/>
  </r>
  <r>
    <x v="5"/>
    <x v="0"/>
  </r>
  <r>
    <x v="5"/>
    <x v="0"/>
  </r>
  <r>
    <x v="5"/>
    <x v="0"/>
  </r>
  <r>
    <x v="5"/>
    <x v="8"/>
  </r>
  <r>
    <x v="5"/>
    <x v="3"/>
  </r>
  <r>
    <x v="5"/>
    <x v="3"/>
  </r>
  <r>
    <x v="5"/>
    <x v="1"/>
  </r>
  <r>
    <x v="3"/>
    <x v="1"/>
  </r>
  <r>
    <x v="5"/>
    <x v="0"/>
  </r>
  <r>
    <x v="3"/>
    <x v="2"/>
  </r>
  <r>
    <x v="4"/>
    <x v="1"/>
  </r>
  <r>
    <x v="0"/>
    <x v="0"/>
  </r>
  <r>
    <x v="5"/>
    <x v="1"/>
  </r>
  <r>
    <x v="4"/>
    <x v="3"/>
  </r>
  <r>
    <x v="4"/>
    <x v="1"/>
  </r>
  <r>
    <x v="4"/>
    <x v="1"/>
  </r>
  <r>
    <x v="5"/>
    <x v="2"/>
  </r>
  <r>
    <x v="5"/>
    <x v="2"/>
  </r>
  <r>
    <x v="4"/>
    <x v="1"/>
  </r>
  <r>
    <x v="4"/>
    <x v="1"/>
  </r>
  <r>
    <x v="5"/>
    <x v="0"/>
  </r>
  <r>
    <x v="1"/>
    <x v="1"/>
  </r>
  <r>
    <x v="4"/>
    <x v="1"/>
  </r>
  <r>
    <x v="5"/>
    <x v="1"/>
  </r>
  <r>
    <x v="2"/>
    <x v="0"/>
  </r>
  <r>
    <x v="2"/>
    <x v="0"/>
  </r>
  <r>
    <x v="4"/>
    <x v="0"/>
  </r>
  <r>
    <x v="3"/>
    <x v="1"/>
  </r>
  <r>
    <x v="3"/>
    <x v="1"/>
  </r>
  <r>
    <x v="5"/>
    <x v="1"/>
  </r>
  <r>
    <x v="1"/>
    <x v="0"/>
  </r>
  <r>
    <x v="5"/>
    <x v="0"/>
  </r>
  <r>
    <x v="5"/>
    <x v="0"/>
  </r>
  <r>
    <x v="3"/>
    <x v="2"/>
  </r>
  <r>
    <x v="3"/>
    <x v="1"/>
  </r>
  <r>
    <x v="4"/>
    <x v="0"/>
  </r>
  <r>
    <x v="5"/>
    <x v="1"/>
  </r>
  <r>
    <x v="4"/>
    <x v="1"/>
  </r>
  <r>
    <x v="4"/>
    <x v="3"/>
  </r>
  <r>
    <x v="1"/>
    <x v="1"/>
  </r>
  <r>
    <x v="1"/>
    <x v="1"/>
  </r>
  <r>
    <x v="0"/>
    <x v="0"/>
  </r>
  <r>
    <x v="3"/>
    <x v="1"/>
  </r>
  <r>
    <x v="1"/>
    <x v="0"/>
  </r>
  <r>
    <x v="3"/>
    <x v="1"/>
  </r>
  <r>
    <x v="2"/>
    <x v="0"/>
  </r>
  <r>
    <x v="3"/>
    <x v="2"/>
  </r>
  <r>
    <x v="2"/>
    <x v="0"/>
  </r>
  <r>
    <x v="2"/>
    <x v="0"/>
  </r>
  <r>
    <x v="2"/>
    <x v="0"/>
  </r>
  <r>
    <x v="1"/>
    <x v="1"/>
  </r>
  <r>
    <x v="3"/>
    <x v="1"/>
  </r>
  <r>
    <x v="3"/>
    <x v="1"/>
  </r>
  <r>
    <x v="2"/>
    <x v="0"/>
  </r>
  <r>
    <x v="2"/>
    <x v="0"/>
  </r>
  <r>
    <x v="1"/>
    <x v="0"/>
  </r>
  <r>
    <x v="4"/>
    <x v="1"/>
  </r>
  <r>
    <x v="4"/>
    <x v="0"/>
  </r>
  <r>
    <x v="1"/>
    <x v="2"/>
  </r>
  <r>
    <x v="0"/>
    <x v="0"/>
  </r>
  <r>
    <x v="4"/>
    <x v="1"/>
  </r>
  <r>
    <x v="4"/>
    <x v="1"/>
  </r>
  <r>
    <x v="3"/>
    <x v="1"/>
  </r>
  <r>
    <x v="4"/>
    <x v="0"/>
  </r>
  <r>
    <x v="1"/>
    <x v="2"/>
  </r>
  <r>
    <x v="3"/>
    <x v="1"/>
  </r>
  <r>
    <x v="4"/>
    <x v="2"/>
  </r>
  <r>
    <x v="3"/>
    <x v="3"/>
  </r>
  <r>
    <x v="3"/>
    <x v="0"/>
  </r>
  <r>
    <x v="4"/>
    <x v="1"/>
  </r>
  <r>
    <x v="0"/>
    <x v="0"/>
  </r>
  <r>
    <x v="0"/>
    <x v="0"/>
  </r>
  <r>
    <x v="0"/>
    <x v="0"/>
  </r>
  <r>
    <x v="2"/>
    <x v="0"/>
  </r>
  <r>
    <x v="1"/>
    <x v="1"/>
  </r>
  <r>
    <x v="3"/>
    <x v="0"/>
  </r>
  <r>
    <x v="1"/>
    <x v="1"/>
  </r>
  <r>
    <x v="4"/>
    <x v="3"/>
  </r>
  <r>
    <x v="1"/>
    <x v="1"/>
  </r>
  <r>
    <x v="2"/>
    <x v="0"/>
  </r>
  <r>
    <x v="0"/>
    <x v="0"/>
  </r>
  <r>
    <x v="1"/>
    <x v="2"/>
  </r>
  <r>
    <x v="4"/>
    <x v="3"/>
  </r>
  <r>
    <x v="5"/>
    <x v="3"/>
  </r>
  <r>
    <x v="1"/>
    <x v="2"/>
  </r>
  <r>
    <x v="4"/>
    <x v="1"/>
  </r>
  <r>
    <x v="0"/>
    <x v="0"/>
  </r>
  <r>
    <x v="1"/>
    <x v="2"/>
  </r>
  <r>
    <x v="1"/>
    <x v="2"/>
  </r>
  <r>
    <x v="3"/>
    <x v="3"/>
  </r>
  <r>
    <x v="1"/>
    <x v="1"/>
  </r>
  <r>
    <x v="0"/>
    <x v="0"/>
  </r>
  <r>
    <x v="2"/>
    <x v="0"/>
  </r>
  <r>
    <x v="0"/>
    <x v="0"/>
  </r>
  <r>
    <x v="0"/>
    <x v="0"/>
  </r>
  <r>
    <x v="4"/>
    <x v="3"/>
  </r>
  <r>
    <x v="5"/>
    <x v="1"/>
  </r>
  <r>
    <x v="4"/>
    <x v="1"/>
  </r>
  <r>
    <x v="1"/>
    <x v="1"/>
  </r>
  <r>
    <x v="3"/>
    <x v="1"/>
  </r>
  <r>
    <x v="4"/>
    <x v="0"/>
  </r>
  <r>
    <x v="0"/>
    <x v="0"/>
  </r>
  <r>
    <x v="0"/>
    <x v="0"/>
  </r>
  <r>
    <x v="8"/>
    <x v="3"/>
  </r>
  <r>
    <x v="0"/>
    <x v="0"/>
  </r>
  <r>
    <x v="3"/>
    <x v="1"/>
  </r>
  <r>
    <x v="4"/>
    <x v="1"/>
  </r>
  <r>
    <x v="1"/>
    <x v="0"/>
  </r>
  <r>
    <x v="3"/>
    <x v="1"/>
  </r>
  <r>
    <x v="3"/>
    <x v="1"/>
  </r>
  <r>
    <x v="2"/>
    <x v="0"/>
  </r>
  <r>
    <x v="3"/>
    <x v="2"/>
  </r>
  <r>
    <x v="1"/>
    <x v="0"/>
  </r>
  <r>
    <x v="2"/>
    <x v="0"/>
  </r>
  <r>
    <x v="3"/>
    <x v="1"/>
  </r>
  <r>
    <x v="1"/>
    <x v="1"/>
  </r>
  <r>
    <x v="1"/>
    <x v="0"/>
  </r>
  <r>
    <x v="3"/>
    <x v="1"/>
  </r>
  <r>
    <x v="3"/>
    <x v="1"/>
  </r>
  <r>
    <x v="3"/>
    <x v="0"/>
  </r>
  <r>
    <x v="4"/>
    <x v="1"/>
  </r>
  <r>
    <x v="4"/>
    <x v="0"/>
  </r>
  <r>
    <x v="3"/>
    <x v="1"/>
  </r>
  <r>
    <x v="3"/>
    <x v="1"/>
  </r>
  <r>
    <x v="2"/>
    <x v="0"/>
  </r>
  <r>
    <x v="3"/>
    <x v="1"/>
  </r>
  <r>
    <x v="3"/>
    <x v="7"/>
  </r>
  <r>
    <x v="3"/>
    <x v="1"/>
  </r>
  <r>
    <x v="3"/>
    <x v="0"/>
  </r>
  <r>
    <x v="1"/>
    <x v="0"/>
  </r>
  <r>
    <x v="1"/>
    <x v="1"/>
  </r>
  <r>
    <x v="1"/>
    <x v="2"/>
  </r>
  <r>
    <x v="2"/>
    <x v="0"/>
  </r>
  <r>
    <x v="3"/>
    <x v="0"/>
  </r>
  <r>
    <x v="3"/>
    <x v="1"/>
  </r>
  <r>
    <x v="3"/>
    <x v="1"/>
  </r>
  <r>
    <x v="2"/>
    <x v="0"/>
  </r>
  <r>
    <x v="4"/>
    <x v="0"/>
  </r>
  <r>
    <x v="0"/>
    <x v="0"/>
  </r>
  <r>
    <x v="3"/>
    <x v="0"/>
  </r>
  <r>
    <x v="2"/>
    <x v="0"/>
  </r>
  <r>
    <x v="0"/>
    <x v="0"/>
  </r>
  <r>
    <x v="4"/>
    <x v="3"/>
  </r>
  <r>
    <x v="2"/>
    <x v="0"/>
  </r>
  <r>
    <x v="2"/>
    <x v="0"/>
  </r>
  <r>
    <x v="4"/>
    <x v="0"/>
  </r>
  <r>
    <x v="3"/>
    <x v="2"/>
  </r>
  <r>
    <x v="3"/>
    <x v="1"/>
  </r>
  <r>
    <x v="3"/>
    <x v="0"/>
  </r>
  <r>
    <x v="2"/>
    <x v="0"/>
  </r>
  <r>
    <x v="2"/>
    <x v="0"/>
  </r>
  <r>
    <x v="3"/>
    <x v="1"/>
  </r>
  <r>
    <x v="2"/>
    <x v="0"/>
  </r>
  <r>
    <x v="2"/>
    <x v="0"/>
  </r>
  <r>
    <x v="3"/>
    <x v="1"/>
  </r>
  <r>
    <x v="4"/>
    <x v="0"/>
  </r>
  <r>
    <x v="0"/>
    <x v="0"/>
  </r>
  <r>
    <x v="2"/>
    <x v="0"/>
  </r>
  <r>
    <x v="2"/>
    <x v="0"/>
  </r>
  <r>
    <x v="1"/>
    <x v="1"/>
  </r>
  <r>
    <x v="2"/>
    <x v="0"/>
  </r>
  <r>
    <x v="0"/>
    <x v="0"/>
  </r>
  <r>
    <x v="1"/>
    <x v="2"/>
  </r>
  <r>
    <x v="2"/>
    <x v="0"/>
  </r>
  <r>
    <x v="0"/>
    <x v="1"/>
  </r>
  <r>
    <x v="2"/>
    <x v="0"/>
  </r>
  <r>
    <x v="0"/>
    <x v="0"/>
  </r>
  <r>
    <x v="3"/>
    <x v="2"/>
  </r>
  <r>
    <x v="2"/>
    <x v="0"/>
  </r>
  <r>
    <x v="4"/>
    <x v="1"/>
  </r>
  <r>
    <x v="0"/>
    <x v="0"/>
  </r>
  <r>
    <x v="0"/>
    <x v="0"/>
  </r>
  <r>
    <x v="2"/>
    <x v="0"/>
  </r>
  <r>
    <x v="0"/>
    <x v="0"/>
  </r>
  <r>
    <x v="1"/>
    <x v="1"/>
  </r>
  <r>
    <x v="2"/>
    <x v="0"/>
  </r>
  <r>
    <x v="1"/>
    <x v="2"/>
  </r>
  <r>
    <x v="2"/>
    <x v="0"/>
  </r>
  <r>
    <x v="3"/>
    <x v="0"/>
  </r>
  <r>
    <x v="2"/>
    <x v="0"/>
  </r>
  <r>
    <x v="1"/>
    <x v="1"/>
  </r>
  <r>
    <x v="2"/>
    <x v="0"/>
  </r>
  <r>
    <x v="2"/>
    <x v="0"/>
  </r>
  <r>
    <x v="3"/>
    <x v="1"/>
  </r>
  <r>
    <x v="2"/>
    <x v="0"/>
  </r>
  <r>
    <x v="0"/>
    <x v="0"/>
  </r>
  <r>
    <x v="4"/>
    <x v="0"/>
  </r>
  <r>
    <x v="2"/>
    <x v="2"/>
  </r>
  <r>
    <x v="4"/>
    <x v="1"/>
  </r>
  <r>
    <x v="3"/>
    <x v="1"/>
  </r>
  <r>
    <x v="3"/>
    <x v="0"/>
  </r>
  <r>
    <x v="2"/>
    <x v="0"/>
  </r>
  <r>
    <x v="0"/>
    <x v="0"/>
  </r>
  <r>
    <x v="0"/>
    <x v="0"/>
  </r>
  <r>
    <x v="4"/>
    <x v="0"/>
  </r>
  <r>
    <x v="0"/>
    <x v="0"/>
  </r>
  <r>
    <x v="3"/>
    <x v="2"/>
  </r>
  <r>
    <x v="3"/>
    <x v="3"/>
  </r>
  <r>
    <x v="5"/>
    <x v="3"/>
  </r>
  <r>
    <x v="3"/>
    <x v="1"/>
  </r>
  <r>
    <x v="2"/>
    <x v="0"/>
  </r>
  <r>
    <x v="2"/>
    <x v="0"/>
  </r>
  <r>
    <x v="0"/>
    <x v="0"/>
  </r>
  <r>
    <x v="3"/>
    <x v="1"/>
  </r>
  <r>
    <x v="3"/>
    <x v="1"/>
  </r>
  <r>
    <x v="1"/>
    <x v="2"/>
  </r>
  <r>
    <x v="2"/>
    <x v="0"/>
  </r>
  <r>
    <x v="0"/>
    <x v="0"/>
  </r>
  <r>
    <x v="0"/>
    <x v="0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0"/>
    <x v="0"/>
  </r>
  <r>
    <x v="3"/>
    <x v="2"/>
  </r>
  <r>
    <x v="3"/>
    <x v="1"/>
  </r>
  <r>
    <x v="1"/>
    <x v="1"/>
  </r>
  <r>
    <x v="1"/>
    <x v="1"/>
  </r>
  <r>
    <x v="3"/>
    <x v="1"/>
  </r>
  <r>
    <x v="3"/>
    <x v="1"/>
  </r>
  <r>
    <x v="1"/>
    <x v="1"/>
  </r>
  <r>
    <x v="3"/>
    <x v="2"/>
  </r>
  <r>
    <x v="1"/>
    <x v="1"/>
  </r>
  <r>
    <x v="5"/>
    <x v="0"/>
  </r>
  <r>
    <x v="2"/>
    <x v="2"/>
  </r>
  <r>
    <x v="0"/>
    <x v="0"/>
  </r>
  <r>
    <x v="3"/>
    <x v="1"/>
  </r>
  <r>
    <x v="1"/>
    <x v="2"/>
  </r>
  <r>
    <x v="3"/>
    <x v="1"/>
  </r>
  <r>
    <x v="3"/>
    <x v="1"/>
  </r>
  <r>
    <x v="0"/>
    <x v="0"/>
  </r>
  <r>
    <x v="0"/>
    <x v="0"/>
  </r>
  <r>
    <x v="1"/>
    <x v="1"/>
  </r>
  <r>
    <x v="0"/>
    <x v="0"/>
  </r>
  <r>
    <x v="0"/>
    <x v="0"/>
  </r>
  <r>
    <x v="2"/>
    <x v="0"/>
  </r>
  <r>
    <x v="3"/>
    <x v="0"/>
  </r>
  <r>
    <x v="5"/>
    <x v="1"/>
  </r>
  <r>
    <x v="3"/>
    <x v="1"/>
  </r>
  <r>
    <x v="5"/>
    <x v="2"/>
  </r>
  <r>
    <x v="0"/>
    <x v="0"/>
  </r>
  <r>
    <x v="2"/>
    <x v="0"/>
  </r>
  <r>
    <x v="3"/>
    <x v="3"/>
  </r>
  <r>
    <x v="3"/>
    <x v="1"/>
  </r>
  <r>
    <x v="1"/>
    <x v="2"/>
  </r>
  <r>
    <x v="3"/>
    <x v="1"/>
  </r>
  <r>
    <x v="3"/>
    <x v="2"/>
  </r>
  <r>
    <x v="4"/>
    <x v="0"/>
  </r>
  <r>
    <x v="2"/>
    <x v="1"/>
  </r>
  <r>
    <x v="1"/>
    <x v="2"/>
  </r>
  <r>
    <x v="3"/>
    <x v="2"/>
  </r>
  <r>
    <x v="3"/>
    <x v="2"/>
  </r>
  <r>
    <x v="3"/>
    <x v="1"/>
  </r>
  <r>
    <x v="1"/>
    <x v="1"/>
  </r>
  <r>
    <x v="4"/>
    <x v="0"/>
  </r>
  <r>
    <x v="2"/>
    <x v="0"/>
  </r>
  <r>
    <x v="1"/>
    <x v="2"/>
  </r>
  <r>
    <x v="0"/>
    <x v="0"/>
  </r>
  <r>
    <x v="4"/>
    <x v="1"/>
  </r>
  <r>
    <x v="0"/>
    <x v="0"/>
  </r>
  <r>
    <x v="2"/>
    <x v="0"/>
  </r>
  <r>
    <x v="3"/>
    <x v="1"/>
  </r>
  <r>
    <x v="2"/>
    <x v="0"/>
  </r>
  <r>
    <x v="2"/>
    <x v="0"/>
  </r>
  <r>
    <x v="2"/>
    <x v="0"/>
  </r>
  <r>
    <x v="2"/>
    <x v="0"/>
  </r>
  <r>
    <x v="3"/>
    <x v="1"/>
  </r>
  <r>
    <x v="1"/>
    <x v="0"/>
  </r>
  <r>
    <x v="2"/>
    <x v="0"/>
  </r>
  <r>
    <x v="3"/>
    <x v="1"/>
  </r>
  <r>
    <x v="3"/>
    <x v="1"/>
  </r>
  <r>
    <x v="3"/>
    <x v="1"/>
  </r>
  <r>
    <x v="4"/>
    <x v="1"/>
  </r>
  <r>
    <x v="3"/>
    <x v="1"/>
  </r>
  <r>
    <x v="2"/>
    <x v="0"/>
  </r>
  <r>
    <x v="3"/>
    <x v="1"/>
  </r>
  <r>
    <x v="5"/>
    <x v="1"/>
  </r>
  <r>
    <x v="1"/>
    <x v="2"/>
  </r>
  <r>
    <x v="3"/>
    <x v="1"/>
  </r>
  <r>
    <x v="2"/>
    <x v="0"/>
  </r>
  <r>
    <x v="1"/>
    <x v="0"/>
  </r>
  <r>
    <x v="1"/>
    <x v="1"/>
  </r>
  <r>
    <x v="3"/>
    <x v="1"/>
  </r>
  <r>
    <x v="1"/>
    <x v="2"/>
  </r>
  <r>
    <x v="5"/>
    <x v="3"/>
  </r>
  <r>
    <x v="3"/>
    <x v="0"/>
  </r>
  <r>
    <x v="0"/>
    <x v="0"/>
  </r>
  <r>
    <x v="2"/>
    <x v="0"/>
  </r>
  <r>
    <x v="4"/>
    <x v="1"/>
  </r>
  <r>
    <x v="3"/>
    <x v="0"/>
  </r>
  <r>
    <x v="0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2"/>
    <x v="0"/>
  </r>
  <r>
    <x v="5"/>
    <x v="3"/>
  </r>
  <r>
    <x v="1"/>
    <x v="1"/>
  </r>
  <r>
    <x v="2"/>
    <x v="0"/>
  </r>
  <r>
    <x v="0"/>
    <x v="0"/>
  </r>
  <r>
    <x v="4"/>
    <x v="1"/>
  </r>
  <r>
    <x v="0"/>
    <x v="0"/>
  </r>
  <r>
    <x v="1"/>
    <x v="2"/>
  </r>
  <r>
    <x v="1"/>
    <x v="1"/>
  </r>
  <r>
    <x v="1"/>
    <x v="1"/>
  </r>
  <r>
    <x v="2"/>
    <x v="0"/>
  </r>
  <r>
    <x v="0"/>
    <x v="0"/>
  </r>
  <r>
    <x v="1"/>
    <x v="0"/>
  </r>
  <r>
    <x v="3"/>
    <x v="1"/>
  </r>
  <r>
    <x v="3"/>
    <x v="2"/>
  </r>
  <r>
    <x v="2"/>
    <x v="2"/>
  </r>
  <r>
    <x v="0"/>
    <x v="0"/>
  </r>
  <r>
    <x v="3"/>
    <x v="2"/>
  </r>
  <r>
    <x v="1"/>
    <x v="1"/>
  </r>
  <r>
    <x v="1"/>
    <x v="2"/>
  </r>
  <r>
    <x v="0"/>
    <x v="0"/>
  </r>
  <r>
    <x v="2"/>
    <x v="0"/>
  </r>
  <r>
    <x v="2"/>
    <x v="0"/>
  </r>
  <r>
    <x v="1"/>
    <x v="2"/>
  </r>
  <r>
    <x v="3"/>
    <x v="0"/>
  </r>
  <r>
    <x v="3"/>
    <x v="0"/>
  </r>
  <r>
    <x v="3"/>
    <x v="2"/>
  </r>
  <r>
    <x v="1"/>
    <x v="1"/>
  </r>
  <r>
    <x v="3"/>
    <x v="1"/>
  </r>
  <r>
    <x v="5"/>
    <x v="0"/>
  </r>
  <r>
    <x v="5"/>
    <x v="0"/>
  </r>
  <r>
    <x v="3"/>
    <x v="0"/>
  </r>
  <r>
    <x v="3"/>
    <x v="1"/>
  </r>
  <r>
    <x v="5"/>
    <x v="1"/>
  </r>
  <r>
    <x v="1"/>
    <x v="0"/>
  </r>
  <r>
    <x v="3"/>
    <x v="1"/>
  </r>
  <r>
    <x v="3"/>
    <x v="1"/>
  </r>
  <r>
    <x v="4"/>
    <x v="0"/>
  </r>
  <r>
    <x v="2"/>
    <x v="0"/>
  </r>
  <r>
    <x v="5"/>
    <x v="1"/>
  </r>
  <r>
    <x v="1"/>
    <x v="2"/>
  </r>
  <r>
    <x v="3"/>
    <x v="0"/>
  </r>
  <r>
    <x v="3"/>
    <x v="1"/>
  </r>
  <r>
    <x v="5"/>
    <x v="0"/>
  </r>
  <r>
    <x v="5"/>
    <x v="0"/>
  </r>
  <r>
    <x v="8"/>
    <x v="2"/>
  </r>
  <r>
    <x v="2"/>
    <x v="0"/>
  </r>
  <r>
    <x v="3"/>
    <x v="0"/>
  </r>
  <r>
    <x v="3"/>
    <x v="0"/>
  </r>
  <r>
    <x v="1"/>
    <x v="0"/>
  </r>
  <r>
    <x v="3"/>
    <x v="0"/>
  </r>
  <r>
    <x v="5"/>
    <x v="0"/>
  </r>
  <r>
    <x v="3"/>
    <x v="1"/>
  </r>
  <r>
    <x v="3"/>
    <x v="1"/>
  </r>
  <r>
    <x v="3"/>
    <x v="0"/>
  </r>
  <r>
    <x v="2"/>
    <x v="0"/>
  </r>
  <r>
    <x v="3"/>
    <x v="1"/>
  </r>
  <r>
    <x v="3"/>
    <x v="0"/>
  </r>
  <r>
    <x v="1"/>
    <x v="0"/>
  </r>
  <r>
    <x v="2"/>
    <x v="0"/>
  </r>
  <r>
    <x v="3"/>
    <x v="1"/>
  </r>
  <r>
    <x v="5"/>
    <x v="1"/>
  </r>
  <r>
    <x v="5"/>
    <x v="0"/>
  </r>
  <r>
    <x v="2"/>
    <x v="0"/>
  </r>
  <r>
    <x v="5"/>
    <x v="0"/>
  </r>
  <r>
    <x v="2"/>
    <x v="0"/>
  </r>
  <r>
    <x v="5"/>
    <x v="3"/>
  </r>
  <r>
    <x v="3"/>
    <x v="0"/>
  </r>
  <r>
    <x v="5"/>
    <x v="1"/>
  </r>
  <r>
    <x v="5"/>
    <x v="0"/>
  </r>
  <r>
    <x v="5"/>
    <x v="0"/>
  </r>
  <r>
    <x v="4"/>
    <x v="0"/>
  </r>
  <r>
    <x v="5"/>
    <x v="3"/>
  </r>
  <r>
    <x v="3"/>
    <x v="0"/>
  </r>
  <r>
    <x v="3"/>
    <x v="0"/>
  </r>
  <r>
    <x v="5"/>
    <x v="0"/>
  </r>
  <r>
    <x v="3"/>
    <x v="1"/>
  </r>
  <r>
    <x v="5"/>
    <x v="0"/>
  </r>
  <r>
    <x v="5"/>
    <x v="0"/>
  </r>
  <r>
    <x v="2"/>
    <x v="0"/>
  </r>
  <r>
    <x v="5"/>
    <x v="1"/>
  </r>
  <r>
    <x v="2"/>
    <x v="0"/>
  </r>
  <r>
    <x v="5"/>
    <x v="0"/>
  </r>
  <r>
    <x v="1"/>
    <x v="0"/>
  </r>
  <r>
    <x v="5"/>
    <x v="0"/>
  </r>
  <r>
    <x v="3"/>
    <x v="2"/>
  </r>
  <r>
    <x v="1"/>
    <x v="0"/>
  </r>
  <r>
    <x v="1"/>
    <x v="0"/>
  </r>
  <r>
    <x v="3"/>
    <x v="1"/>
  </r>
  <r>
    <x v="3"/>
    <x v="1"/>
  </r>
  <r>
    <x v="3"/>
    <x v="1"/>
  </r>
  <r>
    <x v="3"/>
    <x v="1"/>
  </r>
  <r>
    <x v="3"/>
    <x v="3"/>
  </r>
  <r>
    <x v="2"/>
    <x v="0"/>
  </r>
  <r>
    <x v="3"/>
    <x v="0"/>
  </r>
  <r>
    <x v="4"/>
    <x v="1"/>
  </r>
  <r>
    <x v="3"/>
    <x v="2"/>
  </r>
  <r>
    <x v="5"/>
    <x v="1"/>
  </r>
  <r>
    <x v="2"/>
    <x v="0"/>
  </r>
  <r>
    <x v="3"/>
    <x v="1"/>
  </r>
  <r>
    <x v="1"/>
    <x v="1"/>
  </r>
  <r>
    <x v="5"/>
    <x v="1"/>
  </r>
  <r>
    <x v="1"/>
    <x v="2"/>
  </r>
  <r>
    <x v="1"/>
    <x v="2"/>
  </r>
  <r>
    <x v="3"/>
    <x v="1"/>
  </r>
  <r>
    <x v="3"/>
    <x v="1"/>
  </r>
  <r>
    <x v="1"/>
    <x v="1"/>
  </r>
  <r>
    <x v="0"/>
    <x v="0"/>
  </r>
  <r>
    <x v="1"/>
    <x v="1"/>
  </r>
  <r>
    <x v="4"/>
    <x v="1"/>
  </r>
  <r>
    <x v="1"/>
    <x v="2"/>
  </r>
  <r>
    <x v="1"/>
    <x v="1"/>
  </r>
  <r>
    <x v="0"/>
    <x v="0"/>
  </r>
  <r>
    <x v="3"/>
    <x v="2"/>
  </r>
  <r>
    <x v="3"/>
    <x v="1"/>
  </r>
  <r>
    <x v="3"/>
    <x v="1"/>
  </r>
  <r>
    <x v="4"/>
    <x v="1"/>
  </r>
  <r>
    <x v="1"/>
    <x v="0"/>
  </r>
  <r>
    <x v="4"/>
    <x v="2"/>
  </r>
  <r>
    <x v="3"/>
    <x v="2"/>
  </r>
  <r>
    <x v="1"/>
    <x v="2"/>
  </r>
  <r>
    <x v="3"/>
    <x v="1"/>
  </r>
  <r>
    <x v="1"/>
    <x v="0"/>
  </r>
  <r>
    <x v="2"/>
    <x v="0"/>
  </r>
  <r>
    <x v="3"/>
    <x v="1"/>
  </r>
  <r>
    <x v="3"/>
    <x v="1"/>
  </r>
  <r>
    <x v="2"/>
    <x v="0"/>
  </r>
  <r>
    <x v="3"/>
    <x v="1"/>
  </r>
  <r>
    <x v="1"/>
    <x v="2"/>
  </r>
  <r>
    <x v="3"/>
    <x v="1"/>
  </r>
  <r>
    <x v="1"/>
    <x v="1"/>
  </r>
  <r>
    <x v="1"/>
    <x v="2"/>
  </r>
  <r>
    <x v="3"/>
    <x v="2"/>
  </r>
  <r>
    <x v="2"/>
    <x v="0"/>
  </r>
  <r>
    <x v="3"/>
    <x v="1"/>
  </r>
  <r>
    <x v="3"/>
    <x v="1"/>
  </r>
  <r>
    <x v="3"/>
    <x v="2"/>
  </r>
  <r>
    <x v="5"/>
    <x v="1"/>
  </r>
  <r>
    <x v="3"/>
    <x v="1"/>
  </r>
  <r>
    <x v="5"/>
    <x v="1"/>
  </r>
  <r>
    <x v="1"/>
    <x v="1"/>
  </r>
  <r>
    <x v="3"/>
    <x v="2"/>
  </r>
  <r>
    <x v="4"/>
    <x v="1"/>
  </r>
  <r>
    <x v="1"/>
    <x v="2"/>
  </r>
  <r>
    <x v="3"/>
    <x v="1"/>
  </r>
  <r>
    <x v="1"/>
    <x v="2"/>
  </r>
  <r>
    <x v="3"/>
    <x v="1"/>
  </r>
  <r>
    <x v="3"/>
    <x v="2"/>
  </r>
  <r>
    <x v="3"/>
    <x v="2"/>
  </r>
  <r>
    <x v="1"/>
    <x v="1"/>
  </r>
  <r>
    <x v="5"/>
    <x v="2"/>
  </r>
  <r>
    <x v="3"/>
    <x v="1"/>
  </r>
  <r>
    <x v="5"/>
    <x v="0"/>
  </r>
  <r>
    <x v="3"/>
    <x v="1"/>
  </r>
  <r>
    <x v="3"/>
    <x v="1"/>
  </r>
  <r>
    <x v="0"/>
    <x v="0"/>
  </r>
  <r>
    <x v="2"/>
    <x v="0"/>
  </r>
  <r>
    <x v="2"/>
    <x v="0"/>
  </r>
  <r>
    <x v="4"/>
    <x v="1"/>
  </r>
  <r>
    <x v="3"/>
    <x v="1"/>
  </r>
  <r>
    <x v="1"/>
    <x v="1"/>
  </r>
  <r>
    <x v="5"/>
    <x v="1"/>
  </r>
  <r>
    <x v="2"/>
    <x v="0"/>
  </r>
  <r>
    <x v="3"/>
    <x v="1"/>
  </r>
  <r>
    <x v="3"/>
    <x v="1"/>
  </r>
  <r>
    <x v="3"/>
    <x v="1"/>
  </r>
  <r>
    <x v="3"/>
    <x v="1"/>
  </r>
  <r>
    <x v="1"/>
    <x v="0"/>
  </r>
  <r>
    <x v="3"/>
    <x v="1"/>
  </r>
  <r>
    <x v="4"/>
    <x v="6"/>
  </r>
  <r>
    <x v="3"/>
    <x v="1"/>
  </r>
  <r>
    <x v="1"/>
    <x v="2"/>
  </r>
  <r>
    <x v="5"/>
    <x v="1"/>
  </r>
  <r>
    <x v="3"/>
    <x v="1"/>
  </r>
  <r>
    <x v="5"/>
    <x v="1"/>
  </r>
  <r>
    <x v="5"/>
    <x v="3"/>
  </r>
  <r>
    <x v="5"/>
    <x v="1"/>
  </r>
  <r>
    <x v="2"/>
    <x v="0"/>
  </r>
  <r>
    <x v="2"/>
    <x v="0"/>
  </r>
  <r>
    <x v="1"/>
    <x v="0"/>
  </r>
  <r>
    <x v="5"/>
    <x v="0"/>
  </r>
  <r>
    <x v="3"/>
    <x v="2"/>
  </r>
  <r>
    <x v="1"/>
    <x v="2"/>
  </r>
  <r>
    <x v="2"/>
    <x v="1"/>
  </r>
  <r>
    <x v="3"/>
    <x v="2"/>
  </r>
  <r>
    <x v="4"/>
    <x v="0"/>
  </r>
  <r>
    <x v="5"/>
    <x v="0"/>
  </r>
  <r>
    <x v="2"/>
    <x v="0"/>
  </r>
  <r>
    <x v="5"/>
    <x v="0"/>
  </r>
  <r>
    <x v="2"/>
    <x v="0"/>
  </r>
  <r>
    <x v="5"/>
    <x v="3"/>
  </r>
  <r>
    <x v="3"/>
    <x v="2"/>
  </r>
  <r>
    <x v="3"/>
    <x v="0"/>
  </r>
  <r>
    <x v="3"/>
    <x v="1"/>
  </r>
  <r>
    <x v="4"/>
    <x v="1"/>
  </r>
  <r>
    <x v="2"/>
    <x v="0"/>
  </r>
  <r>
    <x v="3"/>
    <x v="2"/>
  </r>
  <r>
    <x v="5"/>
    <x v="1"/>
  </r>
  <r>
    <x v="1"/>
    <x v="2"/>
  </r>
  <r>
    <x v="5"/>
    <x v="0"/>
  </r>
  <r>
    <x v="3"/>
    <x v="1"/>
  </r>
  <r>
    <x v="3"/>
    <x v="1"/>
  </r>
  <r>
    <x v="2"/>
    <x v="0"/>
  </r>
  <r>
    <x v="3"/>
    <x v="1"/>
  </r>
  <r>
    <x v="1"/>
    <x v="1"/>
  </r>
  <r>
    <x v="3"/>
    <x v="1"/>
  </r>
  <r>
    <x v="1"/>
    <x v="2"/>
  </r>
  <r>
    <x v="3"/>
    <x v="0"/>
  </r>
  <r>
    <x v="3"/>
    <x v="1"/>
  </r>
  <r>
    <x v="2"/>
    <x v="0"/>
  </r>
  <r>
    <x v="4"/>
    <x v="1"/>
  </r>
  <r>
    <x v="3"/>
    <x v="1"/>
  </r>
  <r>
    <x v="3"/>
    <x v="1"/>
  </r>
  <r>
    <x v="1"/>
    <x v="0"/>
  </r>
  <r>
    <x v="5"/>
    <x v="1"/>
  </r>
  <r>
    <x v="1"/>
    <x v="2"/>
  </r>
  <r>
    <x v="3"/>
    <x v="1"/>
  </r>
  <r>
    <x v="1"/>
    <x v="1"/>
  </r>
  <r>
    <x v="5"/>
    <x v="0"/>
  </r>
  <r>
    <x v="3"/>
    <x v="1"/>
  </r>
  <r>
    <x v="4"/>
    <x v="2"/>
  </r>
  <r>
    <x v="3"/>
    <x v="1"/>
  </r>
  <r>
    <x v="5"/>
    <x v="1"/>
  </r>
  <r>
    <x v="1"/>
    <x v="2"/>
  </r>
  <r>
    <x v="3"/>
    <x v="1"/>
  </r>
  <r>
    <x v="1"/>
    <x v="1"/>
  </r>
  <r>
    <x v="3"/>
    <x v="1"/>
  </r>
  <r>
    <x v="1"/>
    <x v="0"/>
  </r>
  <r>
    <x v="1"/>
    <x v="1"/>
  </r>
  <r>
    <x v="4"/>
    <x v="0"/>
  </r>
  <r>
    <x v="3"/>
    <x v="2"/>
  </r>
  <r>
    <x v="4"/>
    <x v="0"/>
  </r>
  <r>
    <x v="2"/>
    <x v="0"/>
  </r>
  <r>
    <x v="5"/>
    <x v="0"/>
  </r>
  <r>
    <x v="1"/>
    <x v="1"/>
  </r>
  <r>
    <x v="1"/>
    <x v="2"/>
  </r>
  <r>
    <x v="3"/>
    <x v="1"/>
  </r>
  <r>
    <x v="2"/>
    <x v="0"/>
  </r>
  <r>
    <x v="3"/>
    <x v="0"/>
  </r>
  <r>
    <x v="0"/>
    <x v="0"/>
  </r>
  <r>
    <x v="1"/>
    <x v="1"/>
  </r>
  <r>
    <x v="3"/>
    <x v="1"/>
  </r>
  <r>
    <x v="1"/>
    <x v="1"/>
  </r>
  <r>
    <x v="2"/>
    <x v="0"/>
  </r>
  <r>
    <x v="0"/>
    <x v="0"/>
  </r>
  <r>
    <x v="3"/>
    <x v="3"/>
  </r>
  <r>
    <x v="1"/>
    <x v="1"/>
  </r>
  <r>
    <x v="3"/>
    <x v="0"/>
  </r>
  <r>
    <x v="3"/>
    <x v="1"/>
  </r>
  <r>
    <x v="1"/>
    <x v="1"/>
  </r>
  <r>
    <x v="1"/>
    <x v="7"/>
  </r>
  <r>
    <x v="3"/>
    <x v="1"/>
  </r>
  <r>
    <x v="2"/>
    <x v="0"/>
  </r>
  <r>
    <x v="3"/>
    <x v="1"/>
  </r>
  <r>
    <x v="3"/>
    <x v="1"/>
  </r>
  <r>
    <x v="2"/>
    <x v="2"/>
  </r>
  <r>
    <x v="0"/>
    <x v="0"/>
  </r>
  <r>
    <x v="3"/>
    <x v="2"/>
  </r>
  <r>
    <x v="0"/>
    <x v="0"/>
  </r>
  <r>
    <x v="5"/>
    <x v="1"/>
  </r>
  <r>
    <x v="1"/>
    <x v="1"/>
  </r>
  <r>
    <x v="0"/>
    <x v="0"/>
  </r>
  <r>
    <x v="1"/>
    <x v="2"/>
  </r>
  <r>
    <x v="3"/>
    <x v="1"/>
  </r>
  <r>
    <x v="4"/>
    <x v="0"/>
  </r>
  <r>
    <x v="2"/>
    <x v="0"/>
  </r>
  <r>
    <x v="1"/>
    <x v="2"/>
  </r>
  <r>
    <x v="3"/>
    <x v="1"/>
  </r>
  <r>
    <x v="5"/>
    <x v="1"/>
  </r>
  <r>
    <x v="0"/>
    <x v="0"/>
  </r>
  <r>
    <x v="1"/>
    <x v="2"/>
  </r>
  <r>
    <x v="0"/>
    <x v="0"/>
  </r>
  <r>
    <x v="0"/>
    <x v="0"/>
  </r>
  <r>
    <x v="0"/>
    <x v="2"/>
  </r>
  <r>
    <x v="3"/>
    <x v="2"/>
  </r>
  <r>
    <x v="0"/>
    <x v="0"/>
  </r>
  <r>
    <x v="3"/>
    <x v="1"/>
  </r>
  <r>
    <x v="3"/>
    <x v="2"/>
  </r>
  <r>
    <x v="1"/>
    <x v="1"/>
  </r>
  <r>
    <x v="1"/>
    <x v="1"/>
  </r>
  <r>
    <x v="3"/>
    <x v="1"/>
  </r>
  <r>
    <x v="0"/>
    <x v="0"/>
  </r>
  <r>
    <x v="2"/>
    <x v="0"/>
  </r>
  <r>
    <x v="2"/>
    <x v="0"/>
  </r>
  <r>
    <x v="0"/>
    <x v="0"/>
  </r>
  <r>
    <x v="0"/>
    <x v="0"/>
  </r>
  <r>
    <x v="0"/>
    <x v="0"/>
  </r>
  <r>
    <x v="5"/>
    <x v="1"/>
  </r>
  <r>
    <x v="5"/>
    <x v="0"/>
  </r>
  <r>
    <x v="2"/>
    <x v="0"/>
  </r>
  <r>
    <x v="3"/>
    <x v="0"/>
  </r>
  <r>
    <x v="3"/>
    <x v="1"/>
  </r>
  <r>
    <x v="1"/>
    <x v="0"/>
  </r>
  <r>
    <x v="8"/>
    <x v="7"/>
  </r>
  <r>
    <x v="1"/>
    <x v="1"/>
  </r>
  <r>
    <x v="1"/>
    <x v="2"/>
  </r>
  <r>
    <x v="0"/>
    <x v="0"/>
  </r>
  <r>
    <x v="0"/>
    <x v="0"/>
  </r>
  <r>
    <x v="0"/>
    <x v="0"/>
  </r>
  <r>
    <x v="4"/>
    <x v="1"/>
  </r>
  <r>
    <x v="0"/>
    <x v="0"/>
  </r>
  <r>
    <x v="0"/>
    <x v="0"/>
  </r>
  <r>
    <x v="3"/>
    <x v="1"/>
  </r>
  <r>
    <x v="5"/>
    <x v="1"/>
  </r>
  <r>
    <x v="1"/>
    <x v="2"/>
  </r>
  <r>
    <x v="3"/>
    <x v="1"/>
  </r>
  <r>
    <x v="3"/>
    <x v="0"/>
  </r>
  <r>
    <x v="1"/>
    <x v="2"/>
  </r>
  <r>
    <x v="2"/>
    <x v="2"/>
  </r>
  <r>
    <x v="3"/>
    <x v="0"/>
  </r>
  <r>
    <x v="3"/>
    <x v="2"/>
  </r>
  <r>
    <x v="1"/>
    <x v="2"/>
  </r>
  <r>
    <x v="1"/>
    <x v="2"/>
  </r>
  <r>
    <x v="0"/>
    <x v="0"/>
  </r>
  <r>
    <x v="3"/>
    <x v="3"/>
  </r>
  <r>
    <x v="1"/>
    <x v="0"/>
  </r>
  <r>
    <x v="1"/>
    <x v="1"/>
  </r>
  <r>
    <x v="1"/>
    <x v="1"/>
  </r>
  <r>
    <x v="1"/>
    <x v="2"/>
  </r>
  <r>
    <x v="0"/>
    <x v="0"/>
  </r>
  <r>
    <x v="5"/>
    <x v="3"/>
  </r>
  <r>
    <x v="1"/>
    <x v="1"/>
  </r>
  <r>
    <x v="3"/>
    <x v="2"/>
  </r>
  <r>
    <x v="1"/>
    <x v="0"/>
  </r>
  <r>
    <x v="5"/>
    <x v="2"/>
  </r>
  <r>
    <x v="0"/>
    <x v="0"/>
  </r>
  <r>
    <x v="0"/>
    <x v="0"/>
  </r>
  <r>
    <x v="1"/>
    <x v="2"/>
  </r>
  <r>
    <x v="1"/>
    <x v="2"/>
  </r>
  <r>
    <x v="1"/>
    <x v="2"/>
  </r>
  <r>
    <x v="4"/>
    <x v="0"/>
  </r>
  <r>
    <x v="2"/>
    <x v="0"/>
  </r>
  <r>
    <x v="3"/>
    <x v="2"/>
  </r>
  <r>
    <x v="4"/>
    <x v="1"/>
  </r>
  <r>
    <x v="2"/>
    <x v="2"/>
  </r>
  <r>
    <x v="0"/>
    <x v="0"/>
  </r>
  <r>
    <x v="5"/>
    <x v="1"/>
  </r>
  <r>
    <x v="1"/>
    <x v="2"/>
  </r>
  <r>
    <x v="0"/>
    <x v="0"/>
  </r>
  <r>
    <x v="3"/>
    <x v="1"/>
  </r>
  <r>
    <x v="1"/>
    <x v="2"/>
  </r>
  <r>
    <x v="0"/>
    <x v="0"/>
  </r>
  <r>
    <x v="0"/>
    <x v="0"/>
  </r>
  <r>
    <x v="3"/>
    <x v="2"/>
  </r>
  <r>
    <x v="1"/>
    <x v="0"/>
  </r>
  <r>
    <x v="1"/>
    <x v="1"/>
  </r>
  <r>
    <x v="1"/>
    <x v="1"/>
  </r>
  <r>
    <x v="0"/>
    <x v="0"/>
  </r>
  <r>
    <x v="3"/>
    <x v="1"/>
  </r>
  <r>
    <x v="4"/>
    <x v="2"/>
  </r>
  <r>
    <x v="3"/>
    <x v="2"/>
  </r>
  <r>
    <x v="1"/>
    <x v="1"/>
  </r>
  <r>
    <x v="3"/>
    <x v="2"/>
  </r>
  <r>
    <x v="2"/>
    <x v="0"/>
  </r>
  <r>
    <x v="1"/>
    <x v="1"/>
  </r>
  <r>
    <x v="5"/>
    <x v="1"/>
  </r>
  <r>
    <x v="3"/>
    <x v="1"/>
  </r>
  <r>
    <x v="3"/>
    <x v="1"/>
  </r>
  <r>
    <x v="3"/>
    <x v="2"/>
  </r>
  <r>
    <x v="1"/>
    <x v="0"/>
  </r>
  <r>
    <x v="3"/>
    <x v="0"/>
  </r>
  <r>
    <x v="0"/>
    <x v="0"/>
  </r>
  <r>
    <x v="1"/>
    <x v="0"/>
  </r>
  <r>
    <x v="2"/>
    <x v="0"/>
  </r>
  <r>
    <x v="4"/>
    <x v="1"/>
  </r>
  <r>
    <x v="1"/>
    <x v="1"/>
  </r>
  <r>
    <x v="3"/>
    <x v="1"/>
  </r>
  <r>
    <x v="0"/>
    <x v="0"/>
  </r>
  <r>
    <x v="3"/>
    <x v="1"/>
  </r>
  <r>
    <x v="2"/>
    <x v="0"/>
  </r>
  <r>
    <x v="4"/>
    <x v="0"/>
  </r>
  <r>
    <x v="1"/>
    <x v="1"/>
  </r>
  <r>
    <x v="2"/>
    <x v="0"/>
  </r>
  <r>
    <x v="4"/>
    <x v="3"/>
  </r>
  <r>
    <x v="3"/>
    <x v="3"/>
  </r>
  <r>
    <x v="1"/>
    <x v="2"/>
  </r>
  <r>
    <x v="3"/>
    <x v="3"/>
  </r>
  <r>
    <x v="8"/>
    <x v="5"/>
  </r>
  <r>
    <x v="4"/>
    <x v="1"/>
  </r>
  <r>
    <x v="4"/>
    <x v="0"/>
  </r>
  <r>
    <x v="3"/>
    <x v="0"/>
  </r>
  <r>
    <x v="5"/>
    <x v="3"/>
  </r>
  <r>
    <x v="3"/>
    <x v="0"/>
  </r>
  <r>
    <x v="4"/>
    <x v="3"/>
  </r>
  <r>
    <x v="3"/>
    <x v="0"/>
  </r>
  <r>
    <x v="5"/>
    <x v="5"/>
  </r>
  <r>
    <x v="5"/>
    <x v="3"/>
  </r>
  <r>
    <x v="5"/>
    <x v="1"/>
  </r>
  <r>
    <x v="3"/>
    <x v="1"/>
  </r>
  <r>
    <x v="3"/>
    <x v="1"/>
  </r>
  <r>
    <x v="3"/>
    <x v="2"/>
  </r>
  <r>
    <x v="8"/>
    <x v="1"/>
  </r>
  <r>
    <x v="8"/>
    <x v="3"/>
  </r>
  <r>
    <x v="7"/>
    <x v="8"/>
  </r>
  <r>
    <x v="3"/>
    <x v="3"/>
  </r>
  <r>
    <x v="3"/>
    <x v="0"/>
  </r>
  <r>
    <x v="5"/>
    <x v="1"/>
  </r>
  <r>
    <x v="5"/>
    <x v="7"/>
  </r>
  <r>
    <x v="3"/>
    <x v="2"/>
  </r>
  <r>
    <x v="3"/>
    <x v="0"/>
  </r>
  <r>
    <x v="4"/>
    <x v="3"/>
  </r>
  <r>
    <x v="1"/>
    <x v="2"/>
  </r>
  <r>
    <x v="4"/>
    <x v="0"/>
  </r>
  <r>
    <x v="5"/>
    <x v="3"/>
  </r>
  <r>
    <x v="3"/>
    <x v="1"/>
  </r>
  <r>
    <x v="4"/>
    <x v="3"/>
  </r>
  <r>
    <x v="4"/>
    <x v="1"/>
  </r>
  <r>
    <x v="4"/>
    <x v="3"/>
  </r>
  <r>
    <x v="3"/>
    <x v="1"/>
  </r>
  <r>
    <x v="1"/>
    <x v="1"/>
  </r>
  <r>
    <x v="3"/>
    <x v="1"/>
  </r>
  <r>
    <x v="3"/>
    <x v="1"/>
  </r>
  <r>
    <x v="3"/>
    <x v="0"/>
  </r>
  <r>
    <x v="5"/>
    <x v="3"/>
  </r>
  <r>
    <x v="4"/>
    <x v="7"/>
  </r>
  <r>
    <x v="3"/>
    <x v="0"/>
  </r>
  <r>
    <x v="1"/>
    <x v="2"/>
  </r>
  <r>
    <x v="3"/>
    <x v="1"/>
  </r>
  <r>
    <x v="3"/>
    <x v="1"/>
  </r>
  <r>
    <x v="3"/>
    <x v="1"/>
  </r>
  <r>
    <x v="5"/>
    <x v="0"/>
  </r>
  <r>
    <x v="3"/>
    <x v="1"/>
  </r>
  <r>
    <x v="4"/>
    <x v="1"/>
  </r>
  <r>
    <x v="4"/>
    <x v="1"/>
  </r>
  <r>
    <x v="1"/>
    <x v="2"/>
  </r>
  <r>
    <x v="4"/>
    <x v="0"/>
  </r>
  <r>
    <x v="5"/>
    <x v="5"/>
  </r>
  <r>
    <x v="4"/>
    <x v="1"/>
  </r>
  <r>
    <x v="4"/>
    <x v="0"/>
  </r>
  <r>
    <x v="4"/>
    <x v="3"/>
  </r>
  <r>
    <x v="3"/>
    <x v="2"/>
  </r>
  <r>
    <x v="5"/>
    <x v="0"/>
  </r>
  <r>
    <x v="3"/>
    <x v="3"/>
  </r>
  <r>
    <x v="3"/>
    <x v="3"/>
  </r>
  <r>
    <x v="5"/>
    <x v="3"/>
  </r>
  <r>
    <x v="3"/>
    <x v="1"/>
  </r>
  <r>
    <x v="5"/>
    <x v="0"/>
  </r>
  <r>
    <x v="5"/>
    <x v="5"/>
  </r>
  <r>
    <x v="4"/>
    <x v="3"/>
  </r>
  <r>
    <x v="5"/>
    <x v="3"/>
  </r>
  <r>
    <x v="5"/>
    <x v="1"/>
  </r>
  <r>
    <x v="7"/>
    <x v="5"/>
  </r>
  <r>
    <x v="5"/>
    <x v="3"/>
  </r>
  <r>
    <x v="5"/>
    <x v="0"/>
  </r>
  <r>
    <x v="5"/>
    <x v="3"/>
  </r>
  <r>
    <x v="5"/>
    <x v="9"/>
  </r>
  <r>
    <x v="3"/>
    <x v="1"/>
  </r>
  <r>
    <x v="5"/>
    <x v="0"/>
  </r>
  <r>
    <x v="4"/>
    <x v="0"/>
  </r>
  <r>
    <x v="5"/>
    <x v="5"/>
  </r>
  <r>
    <x v="3"/>
    <x v="3"/>
  </r>
  <r>
    <x v="9"/>
    <x v="3"/>
  </r>
  <r>
    <x v="4"/>
    <x v="3"/>
  </r>
  <r>
    <x v="5"/>
    <x v="3"/>
  </r>
  <r>
    <x v="8"/>
    <x v="3"/>
  </r>
  <r>
    <x v="5"/>
    <x v="0"/>
  </r>
  <r>
    <x v="5"/>
    <x v="3"/>
  </r>
  <r>
    <x v="5"/>
    <x v="3"/>
  </r>
  <r>
    <x v="4"/>
    <x v="3"/>
  </r>
  <r>
    <x v="9"/>
    <x v="3"/>
  </r>
  <r>
    <x v="7"/>
    <x v="8"/>
  </r>
  <r>
    <x v="5"/>
    <x v="3"/>
  </r>
  <r>
    <x v="8"/>
    <x v="5"/>
  </r>
  <r>
    <x v="9"/>
    <x v="5"/>
  </r>
  <r>
    <x v="8"/>
    <x v="3"/>
  </r>
  <r>
    <x v="4"/>
    <x v="1"/>
  </r>
  <r>
    <x v="3"/>
    <x v="1"/>
  </r>
  <r>
    <x v="5"/>
    <x v="3"/>
  </r>
  <r>
    <x v="5"/>
    <x v="3"/>
  </r>
  <r>
    <x v="5"/>
    <x v="3"/>
  </r>
  <r>
    <x v="3"/>
    <x v="1"/>
  </r>
  <r>
    <x v="5"/>
    <x v="0"/>
  </r>
  <r>
    <x v="4"/>
    <x v="3"/>
  </r>
  <r>
    <x v="3"/>
    <x v="3"/>
  </r>
  <r>
    <x v="5"/>
    <x v="1"/>
  </r>
  <r>
    <x v="8"/>
    <x v="1"/>
  </r>
  <r>
    <x v="4"/>
    <x v="3"/>
  </r>
  <r>
    <x v="3"/>
    <x v="0"/>
  </r>
  <r>
    <x v="5"/>
    <x v="3"/>
  </r>
  <r>
    <x v="5"/>
    <x v="3"/>
  </r>
  <r>
    <x v="5"/>
    <x v="3"/>
  </r>
  <r>
    <x v="3"/>
    <x v="2"/>
  </r>
  <r>
    <x v="5"/>
    <x v="3"/>
  </r>
  <r>
    <x v="4"/>
    <x v="3"/>
  </r>
  <r>
    <x v="5"/>
    <x v="3"/>
  </r>
  <r>
    <x v="5"/>
    <x v="3"/>
  </r>
  <r>
    <x v="4"/>
    <x v="3"/>
  </r>
  <r>
    <x v="4"/>
    <x v="3"/>
  </r>
  <r>
    <x v="3"/>
    <x v="1"/>
  </r>
  <r>
    <x v="4"/>
    <x v="3"/>
  </r>
  <r>
    <x v="5"/>
    <x v="5"/>
  </r>
  <r>
    <x v="8"/>
    <x v="3"/>
  </r>
  <r>
    <x v="4"/>
    <x v="3"/>
  </r>
  <r>
    <x v="8"/>
    <x v="3"/>
  </r>
  <r>
    <x v="5"/>
    <x v="0"/>
  </r>
  <r>
    <x v="5"/>
    <x v="0"/>
  </r>
  <r>
    <x v="5"/>
    <x v="3"/>
  </r>
  <r>
    <x v="8"/>
    <x v="3"/>
  </r>
  <r>
    <x v="8"/>
    <x v="5"/>
  </r>
  <r>
    <x v="5"/>
    <x v="3"/>
  </r>
  <r>
    <x v="5"/>
    <x v="5"/>
  </r>
  <r>
    <x v="4"/>
    <x v="3"/>
  </r>
  <r>
    <x v="8"/>
    <x v="1"/>
  </r>
  <r>
    <x v="8"/>
    <x v="5"/>
  </r>
  <r>
    <x v="5"/>
    <x v="3"/>
  </r>
  <r>
    <x v="4"/>
    <x v="3"/>
  </r>
  <r>
    <x v="5"/>
    <x v="3"/>
  </r>
  <r>
    <x v="9"/>
    <x v="5"/>
  </r>
  <r>
    <x v="8"/>
    <x v="8"/>
  </r>
  <r>
    <x v="5"/>
    <x v="8"/>
  </r>
  <r>
    <x v="3"/>
    <x v="1"/>
  </r>
  <r>
    <x v="4"/>
    <x v="1"/>
  </r>
  <r>
    <x v="5"/>
    <x v="0"/>
  </r>
  <r>
    <x v="8"/>
    <x v="3"/>
  </r>
  <r>
    <x v="4"/>
    <x v="2"/>
  </r>
  <r>
    <x v="4"/>
    <x v="3"/>
  </r>
  <r>
    <x v="5"/>
    <x v="0"/>
  </r>
  <r>
    <x v="8"/>
    <x v="3"/>
  </r>
  <r>
    <x v="4"/>
    <x v="1"/>
  </r>
  <r>
    <x v="10"/>
    <x v="10"/>
  </r>
  <r>
    <x v="5"/>
    <x v="5"/>
  </r>
  <r>
    <x v="8"/>
    <x v="3"/>
  </r>
  <r>
    <x v="8"/>
    <x v="3"/>
  </r>
  <r>
    <x v="4"/>
    <x v="3"/>
  </r>
  <r>
    <x v="4"/>
    <x v="1"/>
  </r>
  <r>
    <x v="5"/>
    <x v="3"/>
  </r>
  <r>
    <x v="3"/>
    <x v="0"/>
  </r>
  <r>
    <x v="5"/>
    <x v="3"/>
  </r>
  <r>
    <x v="5"/>
    <x v="3"/>
  </r>
  <r>
    <x v="3"/>
    <x v="1"/>
  </r>
  <r>
    <x v="4"/>
    <x v="0"/>
  </r>
  <r>
    <x v="5"/>
    <x v="3"/>
  </r>
  <r>
    <x v="8"/>
    <x v="3"/>
  </r>
  <r>
    <x v="5"/>
    <x v="0"/>
  </r>
  <r>
    <x v="5"/>
    <x v="3"/>
  </r>
  <r>
    <x v="5"/>
    <x v="3"/>
  </r>
  <r>
    <x v="9"/>
    <x v="5"/>
  </r>
  <r>
    <x v="8"/>
    <x v="3"/>
  </r>
  <r>
    <x v="5"/>
    <x v="1"/>
  </r>
  <r>
    <x v="5"/>
    <x v="0"/>
  </r>
  <r>
    <x v="5"/>
    <x v="0"/>
  </r>
  <r>
    <x v="5"/>
    <x v="1"/>
  </r>
  <r>
    <x v="5"/>
    <x v="2"/>
  </r>
  <r>
    <x v="4"/>
    <x v="0"/>
  </r>
  <r>
    <x v="8"/>
    <x v="3"/>
  </r>
  <r>
    <x v="8"/>
    <x v="3"/>
  </r>
  <r>
    <x v="8"/>
    <x v="8"/>
  </r>
  <r>
    <x v="3"/>
    <x v="0"/>
  </r>
  <r>
    <x v="4"/>
    <x v="0"/>
  </r>
  <r>
    <x v="5"/>
    <x v="3"/>
  </r>
  <r>
    <x v="5"/>
    <x v="6"/>
  </r>
  <r>
    <x v="5"/>
    <x v="3"/>
  </r>
  <r>
    <x v="5"/>
    <x v="1"/>
  </r>
  <r>
    <x v="5"/>
    <x v="0"/>
  </r>
  <r>
    <x v="5"/>
    <x v="0"/>
  </r>
  <r>
    <x v="8"/>
    <x v="3"/>
  </r>
  <r>
    <x v="5"/>
    <x v="0"/>
  </r>
  <r>
    <x v="5"/>
    <x v="1"/>
  </r>
  <r>
    <x v="4"/>
    <x v="0"/>
  </r>
  <r>
    <x v="5"/>
    <x v="3"/>
  </r>
  <r>
    <x v="8"/>
    <x v="3"/>
  </r>
  <r>
    <x v="8"/>
    <x v="1"/>
  </r>
  <r>
    <x v="8"/>
    <x v="1"/>
  </r>
  <r>
    <x v="5"/>
    <x v="1"/>
  </r>
  <r>
    <x v="5"/>
    <x v="0"/>
  </r>
  <r>
    <x v="8"/>
    <x v="1"/>
  </r>
  <r>
    <x v="5"/>
    <x v="8"/>
  </r>
  <r>
    <x v="8"/>
    <x v="3"/>
  </r>
  <r>
    <x v="9"/>
    <x v="3"/>
  </r>
  <r>
    <x v="5"/>
    <x v="0"/>
  </r>
  <r>
    <x v="8"/>
    <x v="3"/>
  </r>
  <r>
    <x v="8"/>
    <x v="3"/>
  </r>
  <r>
    <x v="3"/>
    <x v="1"/>
  </r>
  <r>
    <x v="5"/>
    <x v="1"/>
  </r>
  <r>
    <x v="4"/>
    <x v="3"/>
  </r>
  <r>
    <x v="1"/>
    <x v="0"/>
  </r>
  <r>
    <x v="3"/>
    <x v="1"/>
  </r>
  <r>
    <x v="3"/>
    <x v="0"/>
  </r>
  <r>
    <x v="3"/>
    <x v="1"/>
  </r>
  <r>
    <x v="3"/>
    <x v="1"/>
  </r>
  <r>
    <x v="3"/>
    <x v="0"/>
  </r>
  <r>
    <x v="3"/>
    <x v="0"/>
  </r>
  <r>
    <x v="4"/>
    <x v="3"/>
  </r>
  <r>
    <x v="3"/>
    <x v="0"/>
  </r>
  <r>
    <x v="4"/>
    <x v="0"/>
  </r>
  <r>
    <x v="9"/>
    <x v="5"/>
  </r>
  <r>
    <x v="3"/>
    <x v="3"/>
  </r>
  <r>
    <x v="5"/>
    <x v="5"/>
  </r>
  <r>
    <x v="8"/>
    <x v="1"/>
  </r>
  <r>
    <x v="8"/>
    <x v="5"/>
  </r>
  <r>
    <x v="5"/>
    <x v="5"/>
  </r>
  <r>
    <x v="5"/>
    <x v="3"/>
  </r>
  <r>
    <x v="4"/>
    <x v="3"/>
  </r>
  <r>
    <x v="4"/>
    <x v="3"/>
  </r>
  <r>
    <x v="5"/>
    <x v="3"/>
  </r>
  <r>
    <x v="3"/>
    <x v="3"/>
  </r>
  <r>
    <x v="4"/>
    <x v="3"/>
  </r>
  <r>
    <x v="5"/>
    <x v="3"/>
  </r>
  <r>
    <x v="5"/>
    <x v="3"/>
  </r>
  <r>
    <x v="3"/>
    <x v="1"/>
  </r>
  <r>
    <x v="4"/>
    <x v="6"/>
  </r>
  <r>
    <x v="4"/>
    <x v="3"/>
  </r>
  <r>
    <x v="5"/>
    <x v="3"/>
  </r>
  <r>
    <x v="5"/>
    <x v="5"/>
  </r>
  <r>
    <x v="8"/>
    <x v="3"/>
  </r>
  <r>
    <x v="5"/>
    <x v="3"/>
  </r>
  <r>
    <x v="4"/>
    <x v="3"/>
  </r>
  <r>
    <x v="3"/>
    <x v="3"/>
  </r>
  <r>
    <x v="5"/>
    <x v="1"/>
  </r>
  <r>
    <x v="5"/>
    <x v="5"/>
  </r>
  <r>
    <x v="5"/>
    <x v="2"/>
  </r>
  <r>
    <x v="3"/>
    <x v="3"/>
  </r>
  <r>
    <x v="3"/>
    <x v="1"/>
  </r>
  <r>
    <x v="3"/>
    <x v="0"/>
  </r>
  <r>
    <x v="4"/>
    <x v="1"/>
  </r>
  <r>
    <x v="4"/>
    <x v="1"/>
  </r>
  <r>
    <x v="4"/>
    <x v="1"/>
  </r>
  <r>
    <x v="5"/>
    <x v="3"/>
  </r>
  <r>
    <x v="5"/>
    <x v="3"/>
  </r>
  <r>
    <x v="4"/>
    <x v="1"/>
  </r>
  <r>
    <x v="5"/>
    <x v="3"/>
  </r>
  <r>
    <x v="4"/>
    <x v="0"/>
  </r>
  <r>
    <x v="5"/>
    <x v="5"/>
  </r>
  <r>
    <x v="3"/>
    <x v="3"/>
  </r>
  <r>
    <x v="5"/>
    <x v="3"/>
  </r>
  <r>
    <x v="4"/>
    <x v="1"/>
  </r>
  <r>
    <x v="7"/>
    <x v="5"/>
  </r>
  <r>
    <x v="4"/>
    <x v="0"/>
  </r>
  <r>
    <x v="5"/>
    <x v="3"/>
  </r>
  <r>
    <x v="5"/>
    <x v="5"/>
  </r>
  <r>
    <x v="9"/>
    <x v="5"/>
  </r>
  <r>
    <x v="5"/>
    <x v="1"/>
  </r>
  <r>
    <x v="8"/>
    <x v="5"/>
  </r>
  <r>
    <x v="5"/>
    <x v="1"/>
  </r>
  <r>
    <x v="3"/>
    <x v="1"/>
  </r>
  <r>
    <x v="3"/>
    <x v="1"/>
  </r>
  <r>
    <x v="8"/>
    <x v="3"/>
  </r>
  <r>
    <x v="4"/>
    <x v="0"/>
  </r>
  <r>
    <x v="3"/>
    <x v="1"/>
  </r>
  <r>
    <x v="5"/>
    <x v="1"/>
  </r>
  <r>
    <x v="3"/>
    <x v="3"/>
  </r>
  <r>
    <x v="5"/>
    <x v="1"/>
  </r>
  <r>
    <x v="1"/>
    <x v="2"/>
  </r>
  <r>
    <x v="3"/>
    <x v="0"/>
  </r>
  <r>
    <x v="4"/>
    <x v="1"/>
  </r>
  <r>
    <x v="4"/>
    <x v="1"/>
  </r>
  <r>
    <x v="5"/>
    <x v="2"/>
  </r>
  <r>
    <x v="4"/>
    <x v="1"/>
  </r>
  <r>
    <x v="2"/>
    <x v="0"/>
  </r>
  <r>
    <x v="5"/>
    <x v="3"/>
  </r>
  <r>
    <x v="5"/>
    <x v="1"/>
  </r>
  <r>
    <x v="4"/>
    <x v="1"/>
  </r>
  <r>
    <x v="3"/>
    <x v="1"/>
  </r>
  <r>
    <x v="2"/>
    <x v="0"/>
  </r>
  <r>
    <x v="5"/>
    <x v="3"/>
  </r>
  <r>
    <x v="5"/>
    <x v="5"/>
  </r>
  <r>
    <x v="3"/>
    <x v="1"/>
  </r>
  <r>
    <x v="3"/>
    <x v="1"/>
  </r>
  <r>
    <x v="0"/>
    <x v="0"/>
  </r>
  <r>
    <x v="3"/>
    <x v="2"/>
  </r>
  <r>
    <x v="5"/>
    <x v="0"/>
  </r>
  <r>
    <x v="2"/>
    <x v="0"/>
  </r>
  <r>
    <x v="5"/>
    <x v="0"/>
  </r>
  <r>
    <x v="5"/>
    <x v="0"/>
  </r>
  <r>
    <x v="5"/>
    <x v="0"/>
  </r>
  <r>
    <x v="5"/>
    <x v="0"/>
  </r>
  <r>
    <x v="8"/>
    <x v="3"/>
  </r>
  <r>
    <x v="5"/>
    <x v="0"/>
  </r>
  <r>
    <x v="2"/>
    <x v="0"/>
  </r>
  <r>
    <x v="1"/>
    <x v="2"/>
  </r>
  <r>
    <x v="3"/>
    <x v="1"/>
  </r>
  <r>
    <x v="3"/>
    <x v="1"/>
  </r>
  <r>
    <x v="3"/>
    <x v="1"/>
  </r>
  <r>
    <x v="5"/>
    <x v="1"/>
  </r>
  <r>
    <x v="1"/>
    <x v="2"/>
  </r>
  <r>
    <x v="2"/>
    <x v="0"/>
  </r>
  <r>
    <x v="2"/>
    <x v="0"/>
  </r>
  <r>
    <x v="3"/>
    <x v="1"/>
  </r>
  <r>
    <x v="1"/>
    <x v="0"/>
  </r>
  <r>
    <x v="3"/>
    <x v="1"/>
  </r>
  <r>
    <x v="4"/>
    <x v="0"/>
  </r>
  <r>
    <x v="4"/>
    <x v="0"/>
  </r>
  <r>
    <x v="2"/>
    <x v="0"/>
  </r>
  <r>
    <x v="5"/>
    <x v="1"/>
  </r>
  <r>
    <x v="5"/>
    <x v="3"/>
  </r>
  <r>
    <x v="8"/>
    <x v="3"/>
  </r>
  <r>
    <x v="8"/>
    <x v="1"/>
  </r>
  <r>
    <x v="9"/>
    <x v="3"/>
  </r>
  <r>
    <x v="5"/>
    <x v="0"/>
  </r>
  <r>
    <x v="3"/>
    <x v="3"/>
  </r>
  <r>
    <x v="5"/>
    <x v="5"/>
  </r>
  <r>
    <x v="5"/>
    <x v="1"/>
  </r>
  <r>
    <x v="1"/>
    <x v="11"/>
  </r>
  <r>
    <x v="3"/>
    <x v="11"/>
  </r>
  <r>
    <x v="3"/>
    <x v="12"/>
  </r>
  <r>
    <x v="3"/>
    <x v="12"/>
  </r>
  <r>
    <x v="3"/>
    <x v="11"/>
  </r>
  <r>
    <x v="8"/>
    <x v="3"/>
  </r>
  <r>
    <x v="8"/>
    <x v="5"/>
  </r>
  <r>
    <x v="7"/>
    <x v="5"/>
  </r>
  <r>
    <x v="5"/>
    <x v="5"/>
  </r>
  <r>
    <x v="4"/>
    <x v="1"/>
  </r>
  <r>
    <x v="8"/>
    <x v="3"/>
  </r>
  <r>
    <x v="8"/>
    <x v="3"/>
  </r>
  <r>
    <x v="3"/>
    <x v="3"/>
  </r>
  <r>
    <x v="5"/>
    <x v="3"/>
  </r>
  <r>
    <x v="8"/>
    <x v="0"/>
  </r>
  <r>
    <x v="4"/>
    <x v="3"/>
  </r>
  <r>
    <x v="5"/>
    <x v="3"/>
  </r>
  <r>
    <x v="9"/>
    <x v="3"/>
  </r>
  <r>
    <x v="5"/>
    <x v="3"/>
  </r>
  <r>
    <x v="5"/>
    <x v="3"/>
  </r>
  <r>
    <x v="3"/>
    <x v="1"/>
  </r>
  <r>
    <x v="5"/>
    <x v="5"/>
  </r>
  <r>
    <x v="5"/>
    <x v="5"/>
  </r>
  <r>
    <x v="5"/>
    <x v="3"/>
  </r>
  <r>
    <x v="9"/>
    <x v="5"/>
  </r>
  <r>
    <x v="8"/>
    <x v="5"/>
  </r>
  <r>
    <x v="7"/>
    <x v="8"/>
  </r>
  <r>
    <x v="8"/>
    <x v="5"/>
  </r>
  <r>
    <x v="8"/>
    <x v="5"/>
  </r>
  <r>
    <x v="10"/>
    <x v="10"/>
  </r>
  <r>
    <x v="8"/>
    <x v="3"/>
  </r>
  <r>
    <x v="3"/>
    <x v="3"/>
  </r>
  <r>
    <x v="4"/>
    <x v="3"/>
  </r>
  <r>
    <x v="8"/>
    <x v="3"/>
  </r>
  <r>
    <x v="5"/>
    <x v="1"/>
  </r>
  <r>
    <x v="5"/>
    <x v="3"/>
  </r>
  <r>
    <x v="5"/>
    <x v="5"/>
  </r>
  <r>
    <x v="8"/>
    <x v="1"/>
  </r>
  <r>
    <x v="3"/>
    <x v="1"/>
  </r>
  <r>
    <x v="3"/>
    <x v="0"/>
  </r>
  <r>
    <x v="5"/>
    <x v="3"/>
  </r>
  <r>
    <x v="5"/>
    <x v="5"/>
  </r>
  <r>
    <x v="4"/>
    <x v="3"/>
  </r>
  <r>
    <x v="8"/>
    <x v="3"/>
  </r>
  <r>
    <x v="4"/>
    <x v="3"/>
  </r>
  <r>
    <x v="3"/>
    <x v="3"/>
  </r>
  <r>
    <x v="4"/>
    <x v="3"/>
  </r>
  <r>
    <x v="8"/>
    <x v="3"/>
  </r>
  <r>
    <x v="5"/>
    <x v="3"/>
  </r>
  <r>
    <x v="8"/>
    <x v="5"/>
  </r>
  <r>
    <x v="8"/>
    <x v="5"/>
  </r>
  <r>
    <x v="5"/>
    <x v="0"/>
  </r>
  <r>
    <x v="8"/>
    <x v="5"/>
  </r>
  <r>
    <x v="2"/>
    <x v="3"/>
  </r>
  <r>
    <x v="4"/>
    <x v="3"/>
  </r>
  <r>
    <x v="1"/>
    <x v="1"/>
  </r>
  <r>
    <x v="3"/>
    <x v="3"/>
  </r>
  <r>
    <x v="5"/>
    <x v="3"/>
  </r>
  <r>
    <x v="7"/>
    <x v="8"/>
  </r>
  <r>
    <x v="8"/>
    <x v="3"/>
  </r>
  <r>
    <x v="7"/>
    <x v="3"/>
  </r>
  <r>
    <x v="5"/>
    <x v="5"/>
  </r>
  <r>
    <x v="3"/>
    <x v="1"/>
  </r>
  <r>
    <x v="5"/>
    <x v="0"/>
  </r>
  <r>
    <x v="3"/>
    <x v="7"/>
  </r>
  <r>
    <x v="9"/>
    <x v="5"/>
  </r>
  <r>
    <x v="8"/>
    <x v="7"/>
  </r>
  <r>
    <x v="5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D3D720-DB7B-40DF-B990-DB3374C4D100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8" firstHeaderRow="1" firstDataRow="1" firstDataCol="1" rowPageCount="1" colPageCount="1"/>
  <pivotFields count="2">
    <pivotField axis="axisRow" dataField="1" showAll="0">
      <items count="12">
        <item x="0"/>
        <item x="6"/>
        <item x="2"/>
        <item x="1"/>
        <item x="3"/>
        <item x="4"/>
        <item x="5"/>
        <item x="8"/>
        <item x="9"/>
        <item x="7"/>
        <item x="10"/>
        <item t="default"/>
      </items>
    </pivotField>
    <pivotField axis="axisPage" showAll="0">
      <items count="14">
        <item x="11"/>
        <item x="12"/>
        <item x="2"/>
        <item x="8"/>
        <item x="10"/>
        <item x="0"/>
        <item x="4"/>
        <item x="7"/>
        <item x="6"/>
        <item x="9"/>
        <item x="5"/>
        <item x="3"/>
        <item x="1"/>
        <item t="default"/>
      </items>
    </pivotField>
  </pivotFields>
  <rowFields count="1">
    <field x="0"/>
  </rowFields>
  <rowItems count="5"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1" item="10" hier="-1"/>
  </pageFields>
  <dataFields count="1">
    <dataField name="Count of Main Size" fld="0" subtotal="count" baseField="0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A31F8-E49C-4546-9F04-1B0CFECC2986}">
  <sheetPr>
    <tabColor rgb="FF7030A0"/>
  </sheetPr>
  <dimension ref="A1:E8"/>
  <sheetViews>
    <sheetView tabSelected="1" workbookViewId="0">
      <selection activeCell="D3" sqref="D3:E7"/>
    </sheetView>
  </sheetViews>
  <sheetFormatPr defaultRowHeight="12.75" x14ac:dyDescent="0.2"/>
  <cols>
    <col min="1" max="1" width="13.85546875" bestFit="1" customWidth="1"/>
    <col min="2" max="2" width="18.42578125" bestFit="1" customWidth="1"/>
    <col min="4" max="4" width="18.28515625" customWidth="1"/>
    <col min="5" max="5" width="11.7109375" customWidth="1"/>
  </cols>
  <sheetData>
    <row r="1" spans="1:5" x14ac:dyDescent="0.2">
      <c r="A1" s="259" t="s">
        <v>5901</v>
      </c>
      <c r="B1" t="s">
        <v>5744</v>
      </c>
    </row>
    <row r="2" spans="1:5" ht="13.5" thickBot="1" x14ac:dyDescent="0.25"/>
    <row r="3" spans="1:5" x14ac:dyDescent="0.2">
      <c r="A3" s="259" t="s">
        <v>5899</v>
      </c>
      <c r="B3" t="s">
        <v>5902</v>
      </c>
      <c r="D3" s="260" t="s">
        <v>5904</v>
      </c>
      <c r="E3" s="261" t="s">
        <v>5903</v>
      </c>
    </row>
    <row r="4" spans="1:5" x14ac:dyDescent="0.2">
      <c r="A4" s="52">
        <v>4</v>
      </c>
      <c r="B4">
        <v>23</v>
      </c>
      <c r="D4" s="262">
        <v>4</v>
      </c>
      <c r="E4" s="263">
        <v>23</v>
      </c>
    </row>
    <row r="5" spans="1:5" x14ac:dyDescent="0.2">
      <c r="A5" s="52">
        <v>6</v>
      </c>
      <c r="B5">
        <v>14</v>
      </c>
      <c r="D5" s="262">
        <v>6</v>
      </c>
      <c r="E5" s="263">
        <v>14</v>
      </c>
    </row>
    <row r="6" spans="1:5" x14ac:dyDescent="0.2">
      <c r="A6" s="52">
        <v>8</v>
      </c>
      <c r="B6">
        <v>7</v>
      </c>
      <c r="D6" s="262">
        <v>8</v>
      </c>
      <c r="E6" s="263">
        <v>7</v>
      </c>
    </row>
    <row r="7" spans="1:5" ht="13.5" thickBot="1" x14ac:dyDescent="0.25">
      <c r="A7" s="52">
        <v>10</v>
      </c>
      <c r="B7">
        <v>3</v>
      </c>
      <c r="D7" s="264">
        <v>10</v>
      </c>
      <c r="E7" s="265">
        <v>3</v>
      </c>
    </row>
    <row r="8" spans="1:5" x14ac:dyDescent="0.2">
      <c r="A8" s="52" t="s">
        <v>5900</v>
      </c>
      <c r="B8">
        <v>47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tabColor indexed="26"/>
    <pageSetUpPr fitToPage="1"/>
  </sheetPr>
  <dimension ref="A1:N70"/>
  <sheetViews>
    <sheetView view="pageLayout" topLeftCell="A30" zoomScaleNormal="100" workbookViewId="0">
      <selection activeCell="H47" sqref="H47"/>
    </sheetView>
  </sheetViews>
  <sheetFormatPr defaultRowHeight="12.75" x14ac:dyDescent="0.2"/>
  <cols>
    <col min="1" max="1" width="3.7109375" customWidth="1"/>
    <col min="2" max="2" width="13" customWidth="1"/>
    <col min="3" max="3" width="8.42578125" bestFit="1" customWidth="1"/>
    <col min="4" max="4" width="11.28515625" bestFit="1" customWidth="1"/>
    <col min="5" max="5" width="11.140625" bestFit="1" customWidth="1"/>
    <col min="6" max="12" width="11.140625" customWidth="1"/>
    <col min="13" max="13" width="16.42578125" customWidth="1"/>
    <col min="14" max="14" width="16.7109375" customWidth="1"/>
  </cols>
  <sheetData>
    <row r="1" spans="1:14" ht="18" x14ac:dyDescent="0.25">
      <c r="B1" s="284" t="s">
        <v>227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8" x14ac:dyDescent="0.25">
      <c r="B2" s="284" t="s">
        <v>237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</row>
    <row r="8" spans="1:14" x14ac:dyDescent="0.2">
      <c r="B8" s="41" t="s">
        <v>164</v>
      </c>
      <c r="C8" s="41" t="s">
        <v>165</v>
      </c>
      <c r="D8" s="41" t="s">
        <v>166</v>
      </c>
      <c r="E8" s="41" t="s">
        <v>167</v>
      </c>
      <c r="F8" s="41" t="s">
        <v>168</v>
      </c>
      <c r="G8" s="41" t="s">
        <v>170</v>
      </c>
      <c r="H8" s="41" t="s">
        <v>169</v>
      </c>
      <c r="I8" s="47" t="s">
        <v>171</v>
      </c>
      <c r="J8" s="47" t="s">
        <v>172</v>
      </c>
      <c r="K8" s="47" t="s">
        <v>180</v>
      </c>
      <c r="L8" s="47" t="s">
        <v>181</v>
      </c>
      <c r="M8" s="47" t="s">
        <v>2200</v>
      </c>
      <c r="N8" s="47" t="s">
        <v>2201</v>
      </c>
    </row>
    <row r="9" spans="1:14" x14ac:dyDescent="0.2">
      <c r="B9" s="9"/>
      <c r="D9" s="47" t="s">
        <v>232</v>
      </c>
    </row>
    <row r="10" spans="1:14" x14ac:dyDescent="0.2">
      <c r="B10" s="9"/>
      <c r="D10" s="47" t="s">
        <v>233</v>
      </c>
      <c r="M10" s="47" t="s">
        <v>238</v>
      </c>
      <c r="N10" s="47" t="s">
        <v>240</v>
      </c>
    </row>
    <row r="11" spans="1:14" x14ac:dyDescent="0.2">
      <c r="B11" s="1" t="s">
        <v>222</v>
      </c>
      <c r="C11" s="1" t="s">
        <v>108</v>
      </c>
      <c r="D11" s="7" t="s">
        <v>234</v>
      </c>
      <c r="E11" s="4" t="s">
        <v>32</v>
      </c>
      <c r="F11" s="4" t="s">
        <v>163</v>
      </c>
      <c r="G11" s="4" t="s">
        <v>159</v>
      </c>
      <c r="H11" s="4" t="s">
        <v>1104</v>
      </c>
      <c r="I11" s="4" t="s">
        <v>2202</v>
      </c>
      <c r="J11" s="4" t="s">
        <v>1103</v>
      </c>
      <c r="K11" s="4" t="s">
        <v>1911</v>
      </c>
      <c r="L11" s="4" t="s">
        <v>190</v>
      </c>
      <c r="M11" s="4" t="s">
        <v>239</v>
      </c>
      <c r="N11" s="4" t="s">
        <v>239</v>
      </c>
    </row>
    <row r="12" spans="1:14" x14ac:dyDescent="0.2">
      <c r="C12" s="3"/>
      <c r="E12" s="3"/>
      <c r="F12" s="3"/>
      <c r="G12" s="3"/>
      <c r="H12" s="3"/>
      <c r="I12" s="3"/>
      <c r="J12" s="3"/>
      <c r="K12" s="3"/>
      <c r="L12" s="3"/>
      <c r="M12" s="11"/>
      <c r="N12" s="11"/>
    </row>
    <row r="13" spans="1:14" x14ac:dyDescent="0.2">
      <c r="A13">
        <v>1</v>
      </c>
      <c r="B13" s="2" t="str">
        <f>'Plant AB'!B234</f>
        <v>&lt;400</v>
      </c>
      <c r="C13" s="86" t="str">
        <f>'Plant AB'!C234</f>
        <v>F</v>
      </c>
      <c r="D13" s="46">
        <f>'Plant AB'!D234</f>
        <v>431</v>
      </c>
      <c r="E13" s="11">
        <f>'Plant AB'!F234</f>
        <v>377902524</v>
      </c>
      <c r="F13" s="11">
        <f>'Plant AB'!G234</f>
        <v>862</v>
      </c>
      <c r="G13" s="11">
        <f>'Plant AB'!H234</f>
        <v>0</v>
      </c>
      <c r="H13" s="11">
        <f>'Plant AB'!I234</f>
        <v>0</v>
      </c>
      <c r="I13" s="11">
        <f>'Plant AB'!J234</f>
        <v>0</v>
      </c>
      <c r="J13" s="11">
        <f>'Plant AB'!K234</f>
        <v>431</v>
      </c>
      <c r="K13" s="11">
        <f>'Plant AB'!L234</f>
        <v>0</v>
      </c>
      <c r="L13" s="11">
        <f>'Plant AB'!M234</f>
        <v>0</v>
      </c>
      <c r="M13" s="11">
        <f>SUM(E13:L13)</f>
        <v>377903817</v>
      </c>
      <c r="N13" s="11">
        <f t="shared" ref="N13:N56" si="0">M13*$M$59</f>
        <v>286975258.04433894</v>
      </c>
    </row>
    <row r="14" spans="1:14" x14ac:dyDescent="0.2">
      <c r="A14">
        <f>A13+1</f>
        <v>2</v>
      </c>
      <c r="B14" s="2" t="str">
        <f>'Plant AB'!B237</f>
        <v>&lt;600</v>
      </c>
      <c r="C14" s="86" t="str">
        <f>'Plant AB'!C237</f>
        <v>F</v>
      </c>
      <c r="D14" s="46">
        <f>'Plant AB'!D237</f>
        <v>585.00961693440297</v>
      </c>
      <c r="E14" s="11">
        <f>'Plant AB'!F237</f>
        <v>126922516.47085419</v>
      </c>
      <c r="F14" s="11">
        <f>'Plant AB'!G237</f>
        <v>0</v>
      </c>
      <c r="G14" s="11">
        <f>'Plant AB'!H237</f>
        <v>0</v>
      </c>
      <c r="H14" s="11">
        <f>'Plant AB'!I237</f>
        <v>0</v>
      </c>
      <c r="I14" s="11">
        <f>'Plant AB'!J237</f>
        <v>0</v>
      </c>
      <c r="J14" s="11">
        <f>'Plant AB'!K237</f>
        <v>0</v>
      </c>
      <c r="K14" s="11">
        <f>'Plant AB'!L237</f>
        <v>0</v>
      </c>
      <c r="L14" s="11">
        <f>'Plant AB'!M237</f>
        <v>0</v>
      </c>
      <c r="M14" s="11">
        <f t="shared" ref="M14:M56" si="1">SUM(E14:L14)</f>
        <v>126922516.47085419</v>
      </c>
      <c r="N14" s="11">
        <f t="shared" si="0"/>
        <v>96383313.100698948</v>
      </c>
    </row>
    <row r="15" spans="1:14" x14ac:dyDescent="0.2">
      <c r="A15">
        <f t="shared" ref="A15:A57" si="2">A14+1</f>
        <v>3</v>
      </c>
      <c r="B15" s="2" t="str">
        <f>'Plant AB'!B240</f>
        <v>&lt;900</v>
      </c>
      <c r="C15" s="86" t="str">
        <f>'Plant AB'!C240</f>
        <v>F</v>
      </c>
      <c r="D15" s="46">
        <f>'Plant AB'!D240</f>
        <v>1348.333333333333</v>
      </c>
      <c r="E15" s="11">
        <f>'Plant AB'!F240</f>
        <v>9952048.3333333302</v>
      </c>
      <c r="F15" s="11">
        <f>'Plant AB'!G240</f>
        <v>6741.6666666666652</v>
      </c>
      <c r="G15" s="11">
        <f>'Plant AB'!H240</f>
        <v>0</v>
      </c>
      <c r="H15" s="11">
        <f>'Plant AB'!I240</f>
        <v>0</v>
      </c>
      <c r="I15" s="11">
        <f>'Plant AB'!J240</f>
        <v>0</v>
      </c>
      <c r="J15" s="11">
        <f>'Plant AB'!K240</f>
        <v>0</v>
      </c>
      <c r="K15" s="11">
        <f>'Plant AB'!L240</f>
        <v>0</v>
      </c>
      <c r="L15" s="11">
        <f>'Plant AB'!M240</f>
        <v>0</v>
      </c>
      <c r="M15" s="11">
        <f t="shared" si="1"/>
        <v>9958789.9999999963</v>
      </c>
      <c r="N15" s="11">
        <f t="shared" si="0"/>
        <v>7562575.982288585</v>
      </c>
    </row>
    <row r="16" spans="1:14" x14ac:dyDescent="0.2">
      <c r="A16">
        <f t="shared" si="2"/>
        <v>4</v>
      </c>
      <c r="B16" s="2" t="str">
        <f>'Plant AB'!B243</f>
        <v>&lt;1400</v>
      </c>
      <c r="C16" s="86" t="str">
        <f>'Plant AB'!C243</f>
        <v>F</v>
      </c>
      <c r="D16" s="46">
        <f>'Plant AB'!D243</f>
        <v>1475.8772811117713</v>
      </c>
      <c r="E16" s="11">
        <f>'Plant AB'!F243</f>
        <v>52491051.380021259</v>
      </c>
      <c r="F16" s="11">
        <f>'Plant AB'!G243</f>
        <v>33945.177465570741</v>
      </c>
      <c r="G16" s="11">
        <f>'Plant AB'!H243</f>
        <v>0</v>
      </c>
      <c r="H16" s="11">
        <f>'Plant AB'!I243</f>
        <v>0</v>
      </c>
      <c r="I16" s="11">
        <f>'Plant AB'!J243</f>
        <v>0</v>
      </c>
      <c r="J16" s="11">
        <f>'Plant AB'!K243</f>
        <v>4427.6318433353135</v>
      </c>
      <c r="K16" s="11">
        <f>'Plant AB'!L243</f>
        <v>0</v>
      </c>
      <c r="L16" s="11">
        <f>'Plant AB'!M243</f>
        <v>0</v>
      </c>
      <c r="M16" s="11">
        <f t="shared" si="1"/>
        <v>52529424.189330168</v>
      </c>
      <c r="N16" s="11">
        <f t="shared" si="0"/>
        <v>39890163.537706643</v>
      </c>
    </row>
    <row r="17" spans="1:14" x14ac:dyDescent="0.2">
      <c r="A17">
        <f t="shared" si="2"/>
        <v>5</v>
      </c>
      <c r="B17" s="2" t="str">
        <f>'Plant AB'!B246</f>
        <v>&lt;2000</v>
      </c>
      <c r="C17" s="86" t="str">
        <f>'Plant AB'!C246</f>
        <v>F</v>
      </c>
      <c r="D17" s="46">
        <f>'Plant AB'!D246</f>
        <v>2169</v>
      </c>
      <c r="E17" s="11">
        <f>'Plant AB'!F246</f>
        <v>9142335</v>
      </c>
      <c r="F17" s="11">
        <f>'Plant AB'!G246</f>
        <v>56394</v>
      </c>
      <c r="G17" s="11">
        <f>'Plant AB'!H246</f>
        <v>0</v>
      </c>
      <c r="H17" s="11">
        <f>'Plant AB'!I246</f>
        <v>0</v>
      </c>
      <c r="I17" s="11">
        <f>'Plant AB'!J246</f>
        <v>2169</v>
      </c>
      <c r="J17" s="11">
        <f>'Plant AB'!K246</f>
        <v>34704</v>
      </c>
      <c r="K17" s="11">
        <f>'Plant AB'!L246</f>
        <v>0</v>
      </c>
      <c r="L17" s="11">
        <f>'Plant AB'!M246</f>
        <v>0</v>
      </c>
      <c r="M17" s="11">
        <f t="shared" si="1"/>
        <v>9235602</v>
      </c>
      <c r="N17" s="11">
        <f t="shared" si="0"/>
        <v>7013396.3932542456</v>
      </c>
    </row>
    <row r="18" spans="1:14" x14ac:dyDescent="0.2">
      <c r="A18">
        <f t="shared" si="2"/>
        <v>6</v>
      </c>
      <c r="B18" s="2" t="str">
        <f>'Plant AB'!B249</f>
        <v>&lt;3000</v>
      </c>
      <c r="C18" s="86" t="str">
        <f>'Plant AB'!C249</f>
        <v>F</v>
      </c>
      <c r="D18" s="46">
        <f>'Plant AB'!D249</f>
        <v>2428.75</v>
      </c>
      <c r="E18" s="11">
        <f>'Plant AB'!F249</f>
        <v>14013887.5</v>
      </c>
      <c r="F18" s="11">
        <f>'Plant AB'!G249</f>
        <v>179727.5</v>
      </c>
      <c r="G18" s="11">
        <f>'Plant AB'!H249</f>
        <v>4857.5</v>
      </c>
      <c r="H18" s="11">
        <f>'Plant AB'!I249</f>
        <v>0</v>
      </c>
      <c r="I18" s="11">
        <f>'Plant AB'!J249</f>
        <v>2428.75</v>
      </c>
      <c r="J18" s="11">
        <f>'Plant AB'!K249</f>
        <v>97150</v>
      </c>
      <c r="K18" s="11">
        <f>'Plant AB'!L249</f>
        <v>0</v>
      </c>
      <c r="L18" s="11">
        <f>'Plant AB'!M249</f>
        <v>0</v>
      </c>
      <c r="M18" s="11">
        <f t="shared" si="1"/>
        <v>14298051.25</v>
      </c>
      <c r="N18" s="11">
        <f t="shared" si="0"/>
        <v>10857754.704816682</v>
      </c>
    </row>
    <row r="19" spans="1:14" x14ac:dyDescent="0.2">
      <c r="A19">
        <f t="shared" si="2"/>
        <v>7</v>
      </c>
      <c r="B19" s="2" t="str">
        <f>'Plant AB'!B252</f>
        <v>&lt;5000</v>
      </c>
      <c r="C19" s="86" t="str">
        <f>'Plant AB'!C252</f>
        <v>F</v>
      </c>
      <c r="D19" s="46">
        <f>'Plant AB'!D252</f>
        <v>2145.6666666666715</v>
      </c>
      <c r="E19" s="11">
        <f>'Plant AB'!F252</f>
        <v>6443437.0000000149</v>
      </c>
      <c r="F19" s="11">
        <f>'Plant AB'!G252</f>
        <v>216712.33333333384</v>
      </c>
      <c r="G19" s="11">
        <f>'Plant AB'!H252</f>
        <v>0</v>
      </c>
      <c r="H19" s="11">
        <f>'Plant AB'!I252</f>
        <v>0</v>
      </c>
      <c r="I19" s="11">
        <f>'Plant AB'!J252</f>
        <v>4291.333333333343</v>
      </c>
      <c r="J19" s="11">
        <f>'Plant AB'!K252</f>
        <v>203838.33333333378</v>
      </c>
      <c r="K19" s="11">
        <f>'Plant AB'!L252</f>
        <v>0</v>
      </c>
      <c r="L19" s="11">
        <f>'Plant AB'!M252</f>
        <v>0</v>
      </c>
      <c r="M19" s="11">
        <f t="shared" si="1"/>
        <v>6868279.0000000158</v>
      </c>
      <c r="N19" s="11">
        <f t="shared" si="0"/>
        <v>5215682.0060526635</v>
      </c>
    </row>
    <row r="20" spans="1:14" x14ac:dyDescent="0.2">
      <c r="A20">
        <f t="shared" si="2"/>
        <v>8</v>
      </c>
      <c r="B20" s="2" t="str">
        <f>'Plant AB'!B253</f>
        <v>&lt;5000</v>
      </c>
      <c r="C20" s="86" t="str">
        <f>'Plant AB'!C253</f>
        <v>L</v>
      </c>
      <c r="D20" s="46">
        <f>'Plant AB'!D253</f>
        <v>13417.700000000003</v>
      </c>
      <c r="E20" s="11">
        <f>'Plant AB'!F253</f>
        <v>174430.10000000003</v>
      </c>
      <c r="F20" s="11">
        <f>'Plant AB'!G253</f>
        <v>0</v>
      </c>
      <c r="G20" s="11">
        <f>'Plant AB'!H253</f>
        <v>0</v>
      </c>
      <c r="H20" s="11">
        <f>'Plant AB'!I253</f>
        <v>0</v>
      </c>
      <c r="I20" s="11">
        <f>'Plant AB'!J253</f>
        <v>26835.400000000005</v>
      </c>
      <c r="J20" s="11">
        <f>'Plant AB'!K253</f>
        <v>26835.400000000005</v>
      </c>
      <c r="K20" s="11">
        <f>'Plant AB'!L253</f>
        <v>0</v>
      </c>
      <c r="L20" s="11">
        <f>'Plant AB'!M253</f>
        <v>0</v>
      </c>
      <c r="M20" s="11">
        <f t="shared" si="1"/>
        <v>228100.90000000002</v>
      </c>
      <c r="N20" s="11">
        <f t="shared" si="0"/>
        <v>173216.86549052759</v>
      </c>
    </row>
    <row r="21" spans="1:14" x14ac:dyDescent="0.2">
      <c r="A21">
        <f t="shared" si="2"/>
        <v>9</v>
      </c>
      <c r="B21" s="2" t="str">
        <f>'Plant AB'!B254</f>
        <v>&lt;5000</v>
      </c>
      <c r="C21" s="86" t="str">
        <f>'Plant AB'!C254</f>
        <v>H</v>
      </c>
      <c r="D21" s="46">
        <f>'Plant AB'!D254</f>
        <v>37732.345545542732</v>
      </c>
      <c r="E21" s="11">
        <f>'Plant AB'!F254</f>
        <v>0</v>
      </c>
      <c r="F21" s="11">
        <f>'Plant AB'!G254</f>
        <v>0</v>
      </c>
      <c r="G21" s="11">
        <f>'Plant AB'!H254</f>
        <v>0</v>
      </c>
      <c r="H21" s="11">
        <f>'Plant AB'!I254</f>
        <v>0</v>
      </c>
      <c r="I21" s="11">
        <f>'Plant AB'!J254</f>
        <v>150929.38218217093</v>
      </c>
      <c r="J21" s="11">
        <f>'Plant AB'!K254</f>
        <v>75464.691091085464</v>
      </c>
      <c r="K21" s="11">
        <f>'Plant AB'!L254</f>
        <v>0</v>
      </c>
      <c r="L21" s="11">
        <f>'Plant AB'!M254</f>
        <v>0</v>
      </c>
      <c r="M21" s="11">
        <f t="shared" si="1"/>
        <v>226394.07327325639</v>
      </c>
      <c r="N21" s="11">
        <f t="shared" si="0"/>
        <v>171920.72340804571</v>
      </c>
    </row>
    <row r="22" spans="1:14" x14ac:dyDescent="0.2">
      <c r="A22">
        <f t="shared" si="2"/>
        <v>10</v>
      </c>
      <c r="B22" s="2" t="str">
        <f>'Plant AB'!B255</f>
        <v>&lt;7000</v>
      </c>
      <c r="C22" s="86" t="str">
        <f>'Plant AB'!C255</f>
        <v>F</v>
      </c>
      <c r="D22" s="46">
        <f>'Plant AB'!D255</f>
        <v>3698.6666666666515</v>
      </c>
      <c r="E22" s="11">
        <f>'Plant AB'!F255</f>
        <v>7567471.9999999693</v>
      </c>
      <c r="F22" s="11">
        <f>'Plant AB'!G255</f>
        <v>414250.666666665</v>
      </c>
      <c r="G22" s="11">
        <f>'Plant AB'!H255</f>
        <v>7397.333333333303</v>
      </c>
      <c r="H22" s="11">
        <f>'Plant AB'!I255</f>
        <v>0</v>
      </c>
      <c r="I22" s="11">
        <f>'Plant AB'!J255</f>
        <v>3698.6666666666515</v>
      </c>
      <c r="J22" s="11">
        <f>'Plant AB'!K255</f>
        <v>632471.99999999744</v>
      </c>
      <c r="K22" s="11">
        <f>'Plant AB'!L255</f>
        <v>0</v>
      </c>
      <c r="L22" s="11">
        <f>'Plant AB'!M255</f>
        <v>0</v>
      </c>
      <c r="M22" s="11">
        <f t="shared" si="1"/>
        <v>8625290.6666666325</v>
      </c>
      <c r="N22" s="11">
        <f t="shared" si="0"/>
        <v>6549933.8811232084</v>
      </c>
    </row>
    <row r="23" spans="1:14" x14ac:dyDescent="0.2">
      <c r="A23">
        <f t="shared" si="2"/>
        <v>11</v>
      </c>
      <c r="B23" s="2" t="str">
        <f>'Plant AB'!B256</f>
        <v>&lt;7000</v>
      </c>
      <c r="C23" s="86" t="str">
        <f>'Plant AB'!C256</f>
        <v>L</v>
      </c>
      <c r="D23" s="46">
        <f>'Plant AB'!D256</f>
        <v>12801.04</v>
      </c>
      <c r="E23" s="11">
        <f>'Plant AB'!F256</f>
        <v>166413.52000000002</v>
      </c>
      <c r="F23" s="11">
        <f>'Plant AB'!G256</f>
        <v>0</v>
      </c>
      <c r="G23" s="11">
        <f>'Plant AB'!H256</f>
        <v>0</v>
      </c>
      <c r="H23" s="11">
        <f>'Plant AB'!I256</f>
        <v>0</v>
      </c>
      <c r="I23" s="11">
        <f>'Plant AB'!J256</f>
        <v>0</v>
      </c>
      <c r="J23" s="11">
        <f>'Plant AB'!K256</f>
        <v>12801.04</v>
      </c>
      <c r="K23" s="11">
        <f>'Plant AB'!L256</f>
        <v>0</v>
      </c>
      <c r="L23" s="11">
        <f>'Plant AB'!M256</f>
        <v>0</v>
      </c>
      <c r="M23" s="11">
        <f t="shared" si="1"/>
        <v>179214.56000000003</v>
      </c>
      <c r="N23" s="11">
        <f t="shared" si="0"/>
        <v>136093.21284336926</v>
      </c>
    </row>
    <row r="24" spans="1:14" x14ac:dyDescent="0.2">
      <c r="A24">
        <f t="shared" si="2"/>
        <v>12</v>
      </c>
      <c r="B24" s="2" t="str">
        <f>'Plant AB'!B257</f>
        <v>&lt;7000</v>
      </c>
      <c r="C24" s="86" t="str">
        <f>'Plant AB'!C257</f>
        <v>H</v>
      </c>
      <c r="D24" s="46">
        <f>'Plant AB'!D257</f>
        <v>37732.345545542732</v>
      </c>
      <c r="E24" s="11">
        <f>'Plant AB'!F257</f>
        <v>264126.41881879914</v>
      </c>
      <c r="F24" s="11">
        <f>'Plant AB'!G257</f>
        <v>0</v>
      </c>
      <c r="G24" s="11">
        <f>'Plant AB'!H257</f>
        <v>0</v>
      </c>
      <c r="H24" s="11">
        <f>'Plant AB'!I257</f>
        <v>0</v>
      </c>
      <c r="I24" s="11">
        <f>'Plant AB'!J257</f>
        <v>75464.691091085464</v>
      </c>
      <c r="J24" s="11">
        <f>'Plant AB'!K257</f>
        <v>75464.691091085464</v>
      </c>
      <c r="K24" s="11">
        <f>'Plant AB'!L257</f>
        <v>0</v>
      </c>
      <c r="L24" s="11">
        <f>'Plant AB'!M257</f>
        <v>0</v>
      </c>
      <c r="M24" s="11">
        <f t="shared" si="1"/>
        <v>415055.80100097007</v>
      </c>
      <c r="N24" s="11">
        <f t="shared" si="0"/>
        <v>315187.99291475047</v>
      </c>
    </row>
    <row r="25" spans="1:14" x14ac:dyDescent="0.2">
      <c r="A25">
        <f t="shared" si="2"/>
        <v>13</v>
      </c>
      <c r="B25" s="2" t="str">
        <f>'Plant AB'!B258</f>
        <v>&lt;11000</v>
      </c>
      <c r="C25" s="86" t="str">
        <f>'Plant AB'!C258</f>
        <v>F</v>
      </c>
      <c r="D25" s="46">
        <f>'Plant AB'!D258</f>
        <v>5118</v>
      </c>
      <c r="E25" s="11">
        <f>'Plant AB'!F258</f>
        <v>3905034</v>
      </c>
      <c r="F25" s="11">
        <f>'Plant AB'!G258</f>
        <v>235428</v>
      </c>
      <c r="G25" s="11">
        <f>'Plant AB'!H258</f>
        <v>5118</v>
      </c>
      <c r="H25" s="11">
        <f>'Plant AB'!I258</f>
        <v>0</v>
      </c>
      <c r="I25" s="11">
        <f>'Plant AB'!J258</f>
        <v>35826</v>
      </c>
      <c r="J25" s="11">
        <f>'Plant AB'!K258</f>
        <v>829116</v>
      </c>
      <c r="K25" s="11">
        <f>'Plant AB'!L258</f>
        <v>0</v>
      </c>
      <c r="L25" s="11">
        <f>'Plant AB'!M258</f>
        <v>0</v>
      </c>
      <c r="M25" s="11">
        <f t="shared" si="1"/>
        <v>5010522</v>
      </c>
      <c r="N25" s="11">
        <f t="shared" si="0"/>
        <v>3804925.4312952259</v>
      </c>
    </row>
    <row r="26" spans="1:14" x14ac:dyDescent="0.2">
      <c r="A26">
        <f t="shared" si="2"/>
        <v>14</v>
      </c>
      <c r="B26" s="2" t="str">
        <f>'Plant AB'!B259</f>
        <v>&lt;11000</v>
      </c>
      <c r="C26" s="86" t="str">
        <f>'Plant AB'!C259</f>
        <v>L</v>
      </c>
      <c r="D26" s="46">
        <f>'Plant AB'!D259</f>
        <v>13649.699999999999</v>
      </c>
      <c r="E26" s="11">
        <f>'Plant AB'!F259</f>
        <v>300293.39999999997</v>
      </c>
      <c r="F26" s="11">
        <f>'Plant AB'!G259</f>
        <v>0</v>
      </c>
      <c r="G26" s="11">
        <f>'Plant AB'!H259</f>
        <v>0</v>
      </c>
      <c r="H26" s="11">
        <f>'Plant AB'!I259</f>
        <v>0</v>
      </c>
      <c r="I26" s="11">
        <f>'Plant AB'!J259</f>
        <v>13649.699999999999</v>
      </c>
      <c r="J26" s="11">
        <f>'Plant AB'!K259</f>
        <v>95547.9</v>
      </c>
      <c r="K26" s="11">
        <f>'Plant AB'!L259</f>
        <v>0</v>
      </c>
      <c r="L26" s="11">
        <f>'Plant AB'!M259</f>
        <v>0</v>
      </c>
      <c r="M26" s="11">
        <f t="shared" si="1"/>
        <v>409491</v>
      </c>
      <c r="N26" s="11">
        <f t="shared" si="0"/>
        <v>310962.15519790421</v>
      </c>
    </row>
    <row r="27" spans="1:14" x14ac:dyDescent="0.2">
      <c r="A27">
        <f t="shared" si="2"/>
        <v>15</v>
      </c>
      <c r="B27" s="2" t="str">
        <f>'Plant AB'!B260</f>
        <v>&lt;11000</v>
      </c>
      <c r="C27" s="86" t="str">
        <f>'Plant AB'!C260</f>
        <v>H</v>
      </c>
      <c r="D27" s="46">
        <f>'Plant AB'!D260</f>
        <v>45278.81465465128</v>
      </c>
      <c r="E27" s="11">
        <f>'Plant AB'!F260</f>
        <v>769739.84912907181</v>
      </c>
      <c r="F27" s="11">
        <f>'Plant AB'!G260</f>
        <v>135836.44396395385</v>
      </c>
      <c r="G27" s="11">
        <f>'Plant AB'!H260</f>
        <v>0</v>
      </c>
      <c r="H27" s="11">
        <f>'Plant AB'!I260</f>
        <v>0</v>
      </c>
      <c r="I27" s="11">
        <f>'Plant AB'!J260</f>
        <v>135836.44396395385</v>
      </c>
      <c r="J27" s="11">
        <f>'Plant AB'!K260</f>
        <v>90557.62930930256</v>
      </c>
      <c r="K27" s="11">
        <f>'Plant AB'!L260</f>
        <v>0</v>
      </c>
      <c r="L27" s="11">
        <f>'Plant AB'!M260</f>
        <v>0</v>
      </c>
      <c r="M27" s="11">
        <f t="shared" si="1"/>
        <v>1131970.3663662821</v>
      </c>
      <c r="N27" s="11">
        <f t="shared" si="0"/>
        <v>859603.61704022868</v>
      </c>
    </row>
    <row r="28" spans="1:14" x14ac:dyDescent="0.2">
      <c r="A28">
        <f t="shared" si="2"/>
        <v>16</v>
      </c>
      <c r="B28" s="2" t="str">
        <f>'Plant AB'!B261</f>
        <v>&lt;16000</v>
      </c>
      <c r="C28" s="86" t="str">
        <f>'Plant AB'!C261</f>
        <v>F</v>
      </c>
      <c r="D28" s="46">
        <f>'Plant AB'!D261</f>
        <v>10791.333333333303</v>
      </c>
      <c r="E28" s="11">
        <f>'Plant AB'!F261</f>
        <v>5244587.9999999851</v>
      </c>
      <c r="F28" s="11">
        <f>'Plant AB'!G261</f>
        <v>345322.6666666657</v>
      </c>
      <c r="G28" s="11">
        <f>'Plant AB'!H261</f>
        <v>10791.333333333303</v>
      </c>
      <c r="H28" s="11">
        <f>'Plant AB'!I261</f>
        <v>0</v>
      </c>
      <c r="I28" s="11">
        <f>'Plant AB'!J261</f>
        <v>118704.66666666634</v>
      </c>
      <c r="J28" s="11">
        <f>'Plant AB'!K261</f>
        <v>1661865.3333333286</v>
      </c>
      <c r="K28" s="11">
        <f>'Plant AB'!L261</f>
        <v>0</v>
      </c>
      <c r="L28" s="11">
        <f>'Plant AB'!M261</f>
        <v>0</v>
      </c>
      <c r="M28" s="11">
        <f t="shared" si="1"/>
        <v>7381271.9999999786</v>
      </c>
      <c r="N28" s="11">
        <f t="shared" si="0"/>
        <v>5605242.2378561143</v>
      </c>
    </row>
    <row r="29" spans="1:14" x14ac:dyDescent="0.2">
      <c r="A29">
        <f t="shared" si="2"/>
        <v>17</v>
      </c>
      <c r="B29" s="2" t="str">
        <f>'Plant AB'!B262</f>
        <v>&lt;16000</v>
      </c>
      <c r="C29" s="86" t="str">
        <f>'Plant AB'!C262</f>
        <v>L</v>
      </c>
      <c r="D29" s="46">
        <f>'Plant AB'!D262</f>
        <v>14339.660000000002</v>
      </c>
      <c r="E29" s="11">
        <f>'Plant AB'!F262</f>
        <v>286793.2</v>
      </c>
      <c r="F29" s="11">
        <f>'Plant AB'!G262</f>
        <v>28679.320000000003</v>
      </c>
      <c r="G29" s="11">
        <f>'Plant AB'!H262</f>
        <v>0</v>
      </c>
      <c r="H29" s="11">
        <f>'Plant AB'!I262</f>
        <v>0</v>
      </c>
      <c r="I29" s="11">
        <f>'Plant AB'!J262</f>
        <v>71698.3</v>
      </c>
      <c r="J29" s="11">
        <f>'Plant AB'!K262</f>
        <v>43018.98</v>
      </c>
      <c r="K29" s="11">
        <f>'Plant AB'!L262</f>
        <v>0</v>
      </c>
      <c r="L29" s="11">
        <f>'Plant AB'!M262</f>
        <v>0</v>
      </c>
      <c r="M29" s="11">
        <f t="shared" si="1"/>
        <v>430189.8</v>
      </c>
      <c r="N29" s="11">
        <f t="shared" si="0"/>
        <v>326680.55549976765</v>
      </c>
    </row>
    <row r="30" spans="1:14" x14ac:dyDescent="0.2">
      <c r="A30">
        <f t="shared" si="2"/>
        <v>18</v>
      </c>
      <c r="B30" s="2" t="str">
        <f>'Plant AB'!B263</f>
        <v>&lt;16000</v>
      </c>
      <c r="C30" s="86" t="str">
        <f>'Plant AB'!C263</f>
        <v>H</v>
      </c>
      <c r="D30" s="46">
        <f>'Plant AB'!D263</f>
        <v>45278.814654651287</v>
      </c>
      <c r="E30" s="11">
        <f>'Plant AB'!F263</f>
        <v>905576.29309302568</v>
      </c>
      <c r="F30" s="11">
        <f>'Plant AB'!G263</f>
        <v>90557.629309302574</v>
      </c>
      <c r="G30" s="11">
        <f>'Plant AB'!H263</f>
        <v>45278.814654651287</v>
      </c>
      <c r="H30" s="11">
        <f>'Plant AB'!I263</f>
        <v>0</v>
      </c>
      <c r="I30" s="11">
        <f>'Plant AB'!J263</f>
        <v>407509.33189186157</v>
      </c>
      <c r="J30" s="11">
        <f>'Plant AB'!K263</f>
        <v>362230.5172372103</v>
      </c>
      <c r="K30" s="11">
        <f>'Plant AB'!L263</f>
        <v>0</v>
      </c>
      <c r="L30" s="11">
        <f>'Plant AB'!M263</f>
        <v>0</v>
      </c>
      <c r="M30" s="11">
        <f t="shared" si="1"/>
        <v>1811152.5861860514</v>
      </c>
      <c r="N30" s="11">
        <f t="shared" si="0"/>
        <v>1375365.7872643659</v>
      </c>
    </row>
    <row r="31" spans="1:14" x14ac:dyDescent="0.2">
      <c r="A31">
        <f t="shared" si="2"/>
        <v>19</v>
      </c>
      <c r="B31" s="2" t="str">
        <f>'Plant AB'!B264</f>
        <v>&lt;20000</v>
      </c>
      <c r="C31" s="86" t="str">
        <f>'Plant AB'!C264</f>
        <v>F</v>
      </c>
      <c r="D31" s="46">
        <f>'Plant AB'!D264</f>
        <v>15242</v>
      </c>
      <c r="E31" s="11">
        <f>'Plant AB'!F264</f>
        <v>716374</v>
      </c>
      <c r="F31" s="11">
        <f>'Plant AB'!G264</f>
        <v>45726</v>
      </c>
      <c r="G31" s="11">
        <f>'Plant AB'!H264</f>
        <v>0</v>
      </c>
      <c r="H31" s="11">
        <f>'Plant AB'!I264</f>
        <v>0</v>
      </c>
      <c r="I31" s="11">
        <f>'Plant AB'!J264</f>
        <v>0</v>
      </c>
      <c r="J31" s="11">
        <f>'Plant AB'!K264</f>
        <v>548712</v>
      </c>
      <c r="K31" s="11">
        <f>'Plant AB'!L264</f>
        <v>0</v>
      </c>
      <c r="L31" s="11">
        <f>'Plant AB'!M264</f>
        <v>0</v>
      </c>
      <c r="M31" s="11">
        <f t="shared" si="1"/>
        <v>1310812</v>
      </c>
      <c r="N31" s="11">
        <f t="shared" si="0"/>
        <v>995413.6344370821</v>
      </c>
    </row>
    <row r="32" spans="1:14" x14ac:dyDescent="0.2">
      <c r="A32">
        <f t="shared" si="2"/>
        <v>20</v>
      </c>
      <c r="B32" s="2" t="str">
        <f>'Plant AB'!B265</f>
        <v>&lt;20000</v>
      </c>
      <c r="C32" s="86" t="str">
        <f>'Plant AB'!C265</f>
        <v>L</v>
      </c>
      <c r="D32" s="46">
        <f>'Plant AB'!D265</f>
        <v>17706.399999999998</v>
      </c>
      <c r="E32" s="11">
        <f>'Plant AB'!F265</f>
        <v>159357.59999999998</v>
      </c>
      <c r="F32" s="11">
        <f>'Plant AB'!G265</f>
        <v>17706.399999999998</v>
      </c>
      <c r="G32" s="11">
        <f>'Plant AB'!H265</f>
        <v>0</v>
      </c>
      <c r="H32" s="11">
        <f>'Plant AB'!I265</f>
        <v>0</v>
      </c>
      <c r="I32" s="11">
        <f>'Plant AB'!J265</f>
        <v>17706.399999999998</v>
      </c>
      <c r="J32" s="11">
        <f>'Plant AB'!K265</f>
        <v>70825.599999999991</v>
      </c>
      <c r="K32" s="11">
        <f>'Plant AB'!L265</f>
        <v>0</v>
      </c>
      <c r="L32" s="11">
        <f>'Plant AB'!M265</f>
        <v>0</v>
      </c>
      <c r="M32" s="11">
        <f t="shared" si="1"/>
        <v>265595.99999999994</v>
      </c>
      <c r="N32" s="11">
        <f t="shared" si="0"/>
        <v>201690.15820113884</v>
      </c>
    </row>
    <row r="33" spans="1:14" x14ac:dyDescent="0.2">
      <c r="A33">
        <f t="shared" si="2"/>
        <v>21</v>
      </c>
      <c r="B33" s="2" t="str">
        <f>'Plant AB'!B266</f>
        <v>&lt;20000</v>
      </c>
      <c r="C33" s="86" t="str">
        <f>'Plant AB'!C266</f>
        <v>H</v>
      </c>
      <c r="D33" s="46">
        <f>'Plant AB'!D266</f>
        <v>45278.81465465128</v>
      </c>
      <c r="E33" s="11">
        <f>'Plant AB'!F266</f>
        <v>0</v>
      </c>
      <c r="F33" s="11">
        <f>'Plant AB'!G266</f>
        <v>0</v>
      </c>
      <c r="G33" s="11">
        <f>'Plant AB'!H266</f>
        <v>0</v>
      </c>
      <c r="H33" s="11">
        <f>'Plant AB'!I266</f>
        <v>45278.81465465128</v>
      </c>
      <c r="I33" s="11">
        <f>'Plant AB'!J266</f>
        <v>0</v>
      </c>
      <c r="J33" s="11">
        <f>'Plant AB'!K266</f>
        <v>0</v>
      </c>
      <c r="K33" s="11">
        <f>'Plant AB'!L266</f>
        <v>0</v>
      </c>
      <c r="L33" s="11">
        <f>'Plant AB'!M266</f>
        <v>0</v>
      </c>
      <c r="M33" s="11">
        <f t="shared" si="1"/>
        <v>45278.81465465128</v>
      </c>
      <c r="N33" s="11">
        <f t="shared" si="0"/>
        <v>34384.144681609141</v>
      </c>
    </row>
    <row r="34" spans="1:14" x14ac:dyDescent="0.2">
      <c r="A34">
        <f t="shared" si="2"/>
        <v>22</v>
      </c>
      <c r="B34" s="2" t="str">
        <f>'Plant AB'!B267</f>
        <v>&lt;24000</v>
      </c>
      <c r="C34" s="86" t="str">
        <f>'Plant AB'!C267</f>
        <v>F</v>
      </c>
      <c r="D34" s="46">
        <f>'Plant AB'!D267</f>
        <v>18747.149999999943</v>
      </c>
      <c r="E34" s="11">
        <f>'Plant AB'!F267</f>
        <v>1574760.5999999952</v>
      </c>
      <c r="F34" s="11">
        <f>'Plant AB'!G267</f>
        <v>18747.149999999943</v>
      </c>
      <c r="G34" s="11">
        <f>'Plant AB'!H267</f>
        <v>0</v>
      </c>
      <c r="H34" s="11">
        <f>'Plant AB'!I267</f>
        <v>0</v>
      </c>
      <c r="I34" s="11">
        <f>'Plant AB'!J267</f>
        <v>224965.79999999932</v>
      </c>
      <c r="J34" s="11">
        <f>'Plant AB'!K267</f>
        <v>1312300.499999996</v>
      </c>
      <c r="K34" s="11">
        <f>'Plant AB'!L267</f>
        <v>18747.149999999943</v>
      </c>
      <c r="L34" s="11">
        <f>'Plant AB'!M267</f>
        <v>0</v>
      </c>
      <c r="M34" s="11">
        <f t="shared" si="1"/>
        <v>3149521.1999999904</v>
      </c>
      <c r="N34" s="11">
        <f t="shared" si="0"/>
        <v>2391705.55688278</v>
      </c>
    </row>
    <row r="35" spans="1:14" x14ac:dyDescent="0.2">
      <c r="A35">
        <f t="shared" si="2"/>
        <v>23</v>
      </c>
      <c r="B35" s="2" t="str">
        <f>'Plant AB'!B268</f>
        <v>&lt;24000</v>
      </c>
      <c r="C35" s="86" t="str">
        <f>'Plant AB'!C268</f>
        <v>L</v>
      </c>
      <c r="D35" s="46">
        <f>'Plant AB'!D268</f>
        <v>19488.726666666669</v>
      </c>
      <c r="E35" s="11">
        <f>'Plant AB'!F268</f>
        <v>38977.453333333338</v>
      </c>
      <c r="F35" s="11">
        <f>'Plant AB'!G268</f>
        <v>0</v>
      </c>
      <c r="G35" s="11">
        <f>'Plant AB'!H268</f>
        <v>0</v>
      </c>
      <c r="H35" s="11">
        <f>'Plant AB'!I268</f>
        <v>0</v>
      </c>
      <c r="I35" s="11">
        <f>'Plant AB'!J268</f>
        <v>19488.726666666669</v>
      </c>
      <c r="J35" s="11">
        <f>'Plant AB'!K268</f>
        <v>97443.633333333346</v>
      </c>
      <c r="K35" s="11">
        <f>'Plant AB'!L268</f>
        <v>19488.726666666669</v>
      </c>
      <c r="L35" s="11">
        <f>'Plant AB'!M268</f>
        <v>0</v>
      </c>
      <c r="M35" s="11">
        <f t="shared" si="1"/>
        <v>175398.54000000004</v>
      </c>
      <c r="N35" s="11">
        <f t="shared" si="0"/>
        <v>133195.37674079728</v>
      </c>
    </row>
    <row r="36" spans="1:14" x14ac:dyDescent="0.2">
      <c r="A36">
        <f t="shared" si="2"/>
        <v>24</v>
      </c>
      <c r="B36" s="2" t="str">
        <f>'Plant AB'!B269</f>
        <v>&lt;24000</v>
      </c>
      <c r="C36" s="86" t="str">
        <f>'Plant AB'!C269</f>
        <v>H</v>
      </c>
      <c r="D36" s="46">
        <f>'Plant AB'!D269</f>
        <v>52825.283763759784</v>
      </c>
      <c r="E36" s="11">
        <f>'Plant AB'!F269</f>
        <v>1109330.9590389554</v>
      </c>
      <c r="F36" s="11">
        <f>'Plant AB'!G269</f>
        <v>105650.56752751957</v>
      </c>
      <c r="G36" s="11">
        <f>'Plant AB'!H269</f>
        <v>105650.56752751957</v>
      </c>
      <c r="H36" s="11">
        <f>'Plant AB'!I269</f>
        <v>0</v>
      </c>
      <c r="I36" s="11">
        <f>'Plant AB'!J269</f>
        <v>316951.70258255873</v>
      </c>
      <c r="J36" s="11">
        <f>'Plant AB'!K269</f>
        <v>1162156.2428027152</v>
      </c>
      <c r="K36" s="11">
        <f>'Plant AB'!L269</f>
        <v>0</v>
      </c>
      <c r="L36" s="11">
        <f>'Plant AB'!M269</f>
        <v>0</v>
      </c>
      <c r="M36" s="11">
        <f t="shared" si="1"/>
        <v>2799740.0394792687</v>
      </c>
      <c r="N36" s="11">
        <f t="shared" si="0"/>
        <v>2126086.2794794971</v>
      </c>
    </row>
    <row r="37" spans="1:14" x14ac:dyDescent="0.2">
      <c r="A37">
        <f t="shared" si="2"/>
        <v>25</v>
      </c>
      <c r="B37" s="2" t="str">
        <f>'Plant AB'!B270</f>
        <v>&lt;30000</v>
      </c>
      <c r="C37" s="86" t="str">
        <f>'Plant AB'!C270</f>
        <v>F</v>
      </c>
      <c r="D37" s="46">
        <f>'Plant AB'!D270</f>
        <v>22191.599999999991</v>
      </c>
      <c r="E37" s="11">
        <f>'Plant AB'!F270</f>
        <v>155341.19999999995</v>
      </c>
      <c r="F37" s="11">
        <f>'Plant AB'!G270</f>
        <v>0</v>
      </c>
      <c r="G37" s="11">
        <f>'Plant AB'!H270</f>
        <v>0</v>
      </c>
      <c r="H37" s="11">
        <f>'Plant AB'!I270</f>
        <v>0</v>
      </c>
      <c r="I37" s="11">
        <f>'Plant AB'!J270</f>
        <v>66574.799999999974</v>
      </c>
      <c r="J37" s="11">
        <f>'Plant AB'!K270</f>
        <v>221915.99999999991</v>
      </c>
      <c r="K37" s="11">
        <f>'Plant AB'!L270</f>
        <v>0</v>
      </c>
      <c r="L37" s="11">
        <f>'Plant AB'!M270</f>
        <v>0</v>
      </c>
      <c r="M37" s="11">
        <f t="shared" si="1"/>
        <v>443831.99999999988</v>
      </c>
      <c r="N37" s="11">
        <f t="shared" si="0"/>
        <v>337040.26527028967</v>
      </c>
    </row>
    <row r="38" spans="1:14" x14ac:dyDescent="0.2">
      <c r="A38">
        <f t="shared" si="2"/>
        <v>26</v>
      </c>
      <c r="B38" s="2" t="str">
        <f>'Plant AB'!B271</f>
        <v>&lt;30000</v>
      </c>
      <c r="C38" s="86" t="str">
        <f>'Plant AB'!C271</f>
        <v>L</v>
      </c>
      <c r="D38" s="46">
        <f>'Plant AB'!D271</f>
        <v>20345.599999999999</v>
      </c>
      <c r="E38" s="11">
        <f>'Plant AB'!F271</f>
        <v>101728</v>
      </c>
      <c r="F38" s="11">
        <f>'Plant AB'!G271</f>
        <v>0</v>
      </c>
      <c r="G38" s="11">
        <f>'Plant AB'!H271</f>
        <v>0</v>
      </c>
      <c r="H38" s="11">
        <f>'Plant AB'!I271</f>
        <v>0</v>
      </c>
      <c r="I38" s="11">
        <f>'Plant AB'!J271</f>
        <v>40691.199999999997</v>
      </c>
      <c r="J38" s="11">
        <f>'Plant AB'!K271</f>
        <v>183110.39999999999</v>
      </c>
      <c r="K38" s="11">
        <f>'Plant AB'!L271</f>
        <v>0</v>
      </c>
      <c r="L38" s="11">
        <f>'Plant AB'!M271</f>
        <v>0</v>
      </c>
      <c r="M38" s="11">
        <f t="shared" si="1"/>
        <v>325529.59999999998</v>
      </c>
      <c r="N38" s="11">
        <f t="shared" si="0"/>
        <v>247202.956833512</v>
      </c>
    </row>
    <row r="39" spans="1:14" x14ac:dyDescent="0.2">
      <c r="A39">
        <f t="shared" si="2"/>
        <v>27</v>
      </c>
      <c r="B39" s="2" t="str">
        <f>'Plant AB'!B272</f>
        <v>&lt;30000</v>
      </c>
      <c r="C39" s="86" t="str">
        <f>'Plant AB'!C272</f>
        <v>H</v>
      </c>
      <c r="D39" s="46">
        <f>'Plant AB'!D272</f>
        <v>52825.283763759784</v>
      </c>
      <c r="E39" s="11">
        <f>'Plant AB'!F272</f>
        <v>1162156.2428027152</v>
      </c>
      <c r="F39" s="11">
        <f>'Plant AB'!G272</f>
        <v>52825.283763759784</v>
      </c>
      <c r="G39" s="11">
        <f>'Plant AB'!H272</f>
        <v>105650.56752751957</v>
      </c>
      <c r="H39" s="11">
        <f>'Plant AB'!I272</f>
        <v>105650.56752751957</v>
      </c>
      <c r="I39" s="11">
        <f>'Plant AB'!J272</f>
        <v>581078.12140135758</v>
      </c>
      <c r="J39" s="11">
        <f>'Plant AB'!K272</f>
        <v>845204.54022015654</v>
      </c>
      <c r="K39" s="11">
        <f>'Plant AB'!L272</f>
        <v>0</v>
      </c>
      <c r="L39" s="11">
        <f>'Plant AB'!M272</f>
        <v>0</v>
      </c>
      <c r="M39" s="11">
        <f t="shared" si="1"/>
        <v>2852565.3232430285</v>
      </c>
      <c r="N39" s="11">
        <f t="shared" si="0"/>
        <v>2166201.1149413744</v>
      </c>
    </row>
    <row r="40" spans="1:14" x14ac:dyDescent="0.2">
      <c r="A40">
        <f t="shared" si="2"/>
        <v>28</v>
      </c>
      <c r="B40" s="2" t="str">
        <f>'Plant AB'!B273</f>
        <v>&lt;45000</v>
      </c>
      <c r="C40" s="86" t="str">
        <f>'Plant AB'!C273</f>
        <v>F</v>
      </c>
      <c r="D40" s="46">
        <f>'Plant AB'!D273</f>
        <v>27686.400000000016</v>
      </c>
      <c r="E40" s="11">
        <f>'Plant AB'!F273</f>
        <v>332236.80000000016</v>
      </c>
      <c r="F40" s="11">
        <f>'Plant AB'!G273</f>
        <v>0</v>
      </c>
      <c r="G40" s="11">
        <f>'Plant AB'!H273</f>
        <v>27686.400000000016</v>
      </c>
      <c r="H40" s="11">
        <f>'Plant AB'!I273</f>
        <v>0</v>
      </c>
      <c r="I40" s="11">
        <f>'Plant AB'!J273</f>
        <v>138432.00000000009</v>
      </c>
      <c r="J40" s="11">
        <f>'Plant AB'!K273</f>
        <v>442982.40000000026</v>
      </c>
      <c r="K40" s="11">
        <f>'Plant AB'!L273</f>
        <v>0</v>
      </c>
      <c r="L40" s="11">
        <f>'Plant AB'!M273</f>
        <v>0</v>
      </c>
      <c r="M40" s="11">
        <f t="shared" si="1"/>
        <v>941337.60000000056</v>
      </c>
      <c r="N40" s="11">
        <f t="shared" si="0"/>
        <v>714839.56635145296</v>
      </c>
    </row>
    <row r="41" spans="1:14" x14ac:dyDescent="0.2">
      <c r="A41">
        <f t="shared" si="2"/>
        <v>29</v>
      </c>
      <c r="B41" s="2" t="str">
        <f>'Plant AB'!B274</f>
        <v>&lt;45000</v>
      </c>
      <c r="C41" s="86" t="str">
        <f>'Plant AB'!C274</f>
        <v>L</v>
      </c>
      <c r="D41" s="46">
        <f>'Plant AB'!D274</f>
        <v>25053.950000000004</v>
      </c>
      <c r="E41" s="11">
        <f>'Plant AB'!F274</f>
        <v>150323.70000000001</v>
      </c>
      <c r="F41" s="11">
        <f>'Plant AB'!G274</f>
        <v>0</v>
      </c>
      <c r="G41" s="11">
        <f>'Plant AB'!H274</f>
        <v>0</v>
      </c>
      <c r="H41" s="11">
        <f>'Plant AB'!I274</f>
        <v>0</v>
      </c>
      <c r="I41" s="11">
        <f>'Plant AB'!J274</f>
        <v>75161.850000000006</v>
      </c>
      <c r="J41" s="11">
        <f>'Plant AB'!K274</f>
        <v>125269.75000000003</v>
      </c>
      <c r="K41" s="11">
        <f>'Plant AB'!L274</f>
        <v>25053.950000000004</v>
      </c>
      <c r="L41" s="11">
        <f>'Plant AB'!M274</f>
        <v>0</v>
      </c>
      <c r="M41" s="11">
        <f t="shared" si="1"/>
        <v>375809.25000000006</v>
      </c>
      <c r="N41" s="11">
        <f t="shared" si="0"/>
        <v>285384.671026489</v>
      </c>
    </row>
    <row r="42" spans="1:14" x14ac:dyDescent="0.2">
      <c r="A42">
        <f t="shared" si="2"/>
        <v>30</v>
      </c>
      <c r="B42" s="2" t="str">
        <f>'Plant AB'!B275</f>
        <v>&lt;45000</v>
      </c>
      <c r="C42" s="86" t="str">
        <f>'Plant AB'!C275</f>
        <v>H</v>
      </c>
      <c r="D42" s="46">
        <f>'Plant AB'!D275</f>
        <v>60371.752872868245</v>
      </c>
      <c r="E42" s="11">
        <f>'Plant AB'!F275</f>
        <v>3622305.1723720948</v>
      </c>
      <c r="F42" s="11">
        <f>'Plant AB'!G275</f>
        <v>482974.02298294596</v>
      </c>
      <c r="G42" s="11">
        <f>'Plant AB'!H275</f>
        <v>120743.50574573649</v>
      </c>
      <c r="H42" s="11">
        <f>'Plant AB'!I275</f>
        <v>0</v>
      </c>
      <c r="I42" s="11">
        <f>'Plant AB'!J275</f>
        <v>2113011.3505503885</v>
      </c>
      <c r="J42" s="11">
        <f>'Plant AB'!K275</f>
        <v>4105279.1953550405</v>
      </c>
      <c r="K42" s="11">
        <f>'Plant AB'!L275</f>
        <v>0</v>
      </c>
      <c r="L42" s="11">
        <f>'Plant AB'!M275</f>
        <v>0</v>
      </c>
      <c r="M42" s="11">
        <f t="shared" si="1"/>
        <v>10444313.247006208</v>
      </c>
      <c r="N42" s="11">
        <f t="shared" si="0"/>
        <v>7931276.0398911601</v>
      </c>
    </row>
    <row r="43" spans="1:14" x14ac:dyDescent="0.2">
      <c r="A43">
        <f t="shared" si="2"/>
        <v>31</v>
      </c>
      <c r="B43" s="2" t="str">
        <f>'Plant AB'!B276</f>
        <v>&lt;50000</v>
      </c>
      <c r="C43" s="86" t="str">
        <f>'Plant AB'!C276</f>
        <v>F</v>
      </c>
      <c r="D43" s="46">
        <f>'Plant AB'!D276</f>
        <v>41423.4</v>
      </c>
      <c r="E43" s="11">
        <f>'Plant AB'!F276</f>
        <v>0</v>
      </c>
      <c r="F43" s="11">
        <f>'Plant AB'!G276</f>
        <v>0</v>
      </c>
      <c r="G43" s="11">
        <f>'Plant AB'!H276</f>
        <v>0</v>
      </c>
      <c r="H43" s="11">
        <f>'Plant AB'!I276</f>
        <v>0</v>
      </c>
      <c r="I43" s="11">
        <f>'Plant AB'!J276</f>
        <v>41423.4</v>
      </c>
      <c r="J43" s="11">
        <f>'Plant AB'!K276</f>
        <v>0</v>
      </c>
      <c r="K43" s="11">
        <f>'Plant AB'!L276</f>
        <v>0</v>
      </c>
      <c r="L43" s="11">
        <f>'Plant AB'!M276</f>
        <v>0</v>
      </c>
      <c r="M43" s="11">
        <f t="shared" si="1"/>
        <v>41423.4</v>
      </c>
      <c r="N43" s="11">
        <f t="shared" si="0"/>
        <v>31456.392789157431</v>
      </c>
    </row>
    <row r="44" spans="1:14" x14ac:dyDescent="0.2">
      <c r="A44">
        <f t="shared" si="2"/>
        <v>32</v>
      </c>
      <c r="B44" s="2" t="str">
        <f>'Plant AB'!B277</f>
        <v>&lt;50000</v>
      </c>
      <c r="C44" s="86" t="str">
        <f>'Plant AB'!C277</f>
        <v>L</v>
      </c>
      <c r="D44" s="46">
        <f>'Plant AB'!D277</f>
        <v>26949.825000000001</v>
      </c>
      <c r="E44" s="11">
        <f>'Plant AB'!F277</f>
        <v>0</v>
      </c>
      <c r="F44" s="11">
        <f>'Plant AB'!G277</f>
        <v>26949.825000000001</v>
      </c>
      <c r="G44" s="11">
        <f>'Plant AB'!H277</f>
        <v>0</v>
      </c>
      <c r="H44" s="11">
        <f>'Plant AB'!I277</f>
        <v>0</v>
      </c>
      <c r="I44" s="11">
        <f>'Plant AB'!J277</f>
        <v>0</v>
      </c>
      <c r="J44" s="11">
        <f>'Plant AB'!K277</f>
        <v>0</v>
      </c>
      <c r="K44" s="11">
        <f>'Plant AB'!L277</f>
        <v>0</v>
      </c>
      <c r="L44" s="11">
        <f>'Plant AB'!M277</f>
        <v>0</v>
      </c>
      <c r="M44" s="11">
        <f t="shared" si="1"/>
        <v>26949.825000000001</v>
      </c>
      <c r="N44" s="11">
        <f t="shared" si="0"/>
        <v>20465.347624749651</v>
      </c>
    </row>
    <row r="45" spans="1:14" x14ac:dyDescent="0.2">
      <c r="A45">
        <f t="shared" si="2"/>
        <v>33</v>
      </c>
      <c r="B45" s="2" t="str">
        <f>'Plant AB'!B278</f>
        <v>&lt;50000</v>
      </c>
      <c r="C45" s="86" t="str">
        <f>'Plant AB'!C278</f>
        <v>H</v>
      </c>
      <c r="D45" s="46">
        <f>'Plant AB'!D278</f>
        <v>75464.691091085449</v>
      </c>
      <c r="E45" s="11">
        <f>'Plant AB'!F278</f>
        <v>377323.45545542723</v>
      </c>
      <c r="F45" s="11">
        <f>'Plant AB'!G278</f>
        <v>0</v>
      </c>
      <c r="G45" s="11">
        <f>'Plant AB'!H278</f>
        <v>0</v>
      </c>
      <c r="H45" s="11">
        <f>'Plant AB'!I278</f>
        <v>0</v>
      </c>
      <c r="I45" s="11">
        <f>'Plant AB'!J278</f>
        <v>150929.3821821709</v>
      </c>
      <c r="J45" s="11">
        <f>'Plant AB'!K278</f>
        <v>0</v>
      </c>
      <c r="K45" s="11">
        <f>'Plant AB'!L278</f>
        <v>0</v>
      </c>
      <c r="L45" s="11">
        <f>'Plant AB'!M278</f>
        <v>0</v>
      </c>
      <c r="M45" s="11">
        <f t="shared" si="1"/>
        <v>528252.83763759816</v>
      </c>
      <c r="N45" s="11">
        <f t="shared" si="0"/>
        <v>401148.35461877327</v>
      </c>
    </row>
    <row r="46" spans="1:14" x14ac:dyDescent="0.2">
      <c r="A46">
        <f t="shared" si="2"/>
        <v>34</v>
      </c>
      <c r="B46" s="2" t="str">
        <f>'Plant AB'!B280</f>
        <v>&lt;100000</v>
      </c>
      <c r="C46" s="86" t="str">
        <f>'Plant AB'!C280</f>
        <v>L</v>
      </c>
      <c r="D46" s="46">
        <f>'Plant AB'!D280</f>
        <v>45676.609999999993</v>
      </c>
      <c r="E46" s="11">
        <f>'Plant AB'!F280</f>
        <v>45676.609999999993</v>
      </c>
      <c r="F46" s="11">
        <f>'Plant AB'!G280</f>
        <v>0</v>
      </c>
      <c r="G46" s="11">
        <f>'Plant AB'!H280</f>
        <v>0</v>
      </c>
      <c r="H46" s="11">
        <f>'Plant AB'!I280</f>
        <v>0</v>
      </c>
      <c r="I46" s="11">
        <f>'Plant AB'!J280</f>
        <v>274059.65999999997</v>
      </c>
      <c r="J46" s="11">
        <f>'Plant AB'!K280</f>
        <v>45676.609999999993</v>
      </c>
      <c r="K46" s="11">
        <f>'Plant AB'!L280</f>
        <v>0</v>
      </c>
      <c r="L46" s="11">
        <f>'Plant AB'!M280</f>
        <v>0</v>
      </c>
      <c r="M46" s="11">
        <f t="shared" si="1"/>
        <v>365412.87999999995</v>
      </c>
      <c r="N46" s="11">
        <f t="shared" si="0"/>
        <v>277489.80246665527</v>
      </c>
    </row>
    <row r="47" spans="1:14" x14ac:dyDescent="0.2">
      <c r="A47">
        <f t="shared" si="2"/>
        <v>35</v>
      </c>
      <c r="B47" s="2" t="str">
        <f>'Plant AB'!B281</f>
        <v>&lt;100000</v>
      </c>
      <c r="C47" s="86" t="str">
        <f>'Plant AB'!C281</f>
        <v>H</v>
      </c>
      <c r="D47" s="46">
        <f>'Plant AB'!D281</f>
        <v>113197.03663662818</v>
      </c>
      <c r="E47" s="11">
        <f>'Plant AB'!F281</f>
        <v>4641078.5021017557</v>
      </c>
      <c r="F47" s="11">
        <f>'Plant AB'!G281</f>
        <v>565985.18318314094</v>
      </c>
      <c r="G47" s="11">
        <f>'Plant AB'!H281</f>
        <v>565985.18318314094</v>
      </c>
      <c r="H47" s="11">
        <f>'Plant AB'!I281</f>
        <v>679182.21981976903</v>
      </c>
      <c r="I47" s="11">
        <f>'Plant AB'!J281</f>
        <v>8942565.8942936268</v>
      </c>
      <c r="J47" s="11">
        <f>'Plant AB'!K281</f>
        <v>3169517.025825589</v>
      </c>
      <c r="K47" s="11">
        <f>'Plant AB'!L281</f>
        <v>339591.10990988452</v>
      </c>
      <c r="L47" s="11">
        <f>'Plant AB'!M281</f>
        <v>0</v>
      </c>
      <c r="M47" s="11">
        <f t="shared" si="1"/>
        <v>18903905.118316907</v>
      </c>
      <c r="N47" s="11">
        <f t="shared" si="0"/>
        <v>14355380.404571816</v>
      </c>
    </row>
    <row r="48" spans="1:14" x14ac:dyDescent="0.2">
      <c r="A48">
        <f t="shared" si="2"/>
        <v>36</v>
      </c>
      <c r="B48" s="2" t="str">
        <f>'Plant AB'!B283</f>
        <v>&lt;150000</v>
      </c>
      <c r="C48" s="86" t="str">
        <f>'Plant AB'!C283</f>
        <v>L</v>
      </c>
      <c r="D48" s="46">
        <f>'Plant AB'!D283</f>
        <v>45418</v>
      </c>
      <c r="E48" s="11">
        <f>'Plant AB'!F283</f>
        <v>0</v>
      </c>
      <c r="F48" s="11">
        <f>'Plant AB'!G283</f>
        <v>0</v>
      </c>
      <c r="G48" s="11">
        <f>'Plant AB'!H283</f>
        <v>0</v>
      </c>
      <c r="H48" s="11">
        <f>'Plant AB'!I283</f>
        <v>45418</v>
      </c>
      <c r="I48" s="11">
        <f>'Plant AB'!J283</f>
        <v>136254</v>
      </c>
      <c r="J48" s="11">
        <f>'Plant AB'!K283</f>
        <v>45418</v>
      </c>
      <c r="K48" s="11">
        <f>'Plant AB'!L283</f>
        <v>0</v>
      </c>
      <c r="L48" s="11">
        <f>'Plant AB'!M283</f>
        <v>0</v>
      </c>
      <c r="M48" s="11">
        <f t="shared" si="1"/>
        <v>227090</v>
      </c>
      <c r="N48" s="11">
        <f t="shared" si="0"/>
        <v>172449.2011396882</v>
      </c>
    </row>
    <row r="49" spans="1:14" x14ac:dyDescent="0.2">
      <c r="A49">
        <f t="shared" si="2"/>
        <v>37</v>
      </c>
      <c r="B49" s="2" t="str">
        <f>'Plant AB'!B284</f>
        <v>&lt;150000</v>
      </c>
      <c r="C49" s="86" t="str">
        <f>'Plant AB'!C284</f>
        <v>H</v>
      </c>
      <c r="D49" s="46">
        <f>'Plant AB'!D284</f>
        <v>150929.38218217087</v>
      </c>
      <c r="E49" s="11">
        <f>'Plant AB'!F284</f>
        <v>905576.29309302522</v>
      </c>
      <c r="F49" s="11">
        <f>'Plant AB'!G284</f>
        <v>150929.38218217087</v>
      </c>
      <c r="G49" s="11">
        <f>'Plant AB'!H284</f>
        <v>0</v>
      </c>
      <c r="H49" s="11">
        <f>'Plant AB'!I284</f>
        <v>603717.52872868348</v>
      </c>
      <c r="I49" s="11">
        <f>'Plant AB'!J284</f>
        <v>4376952.083282955</v>
      </c>
      <c r="J49" s="11">
        <f>'Plant AB'!K284</f>
        <v>150929.38218217087</v>
      </c>
      <c r="K49" s="11">
        <f>'Plant AB'!L284</f>
        <v>150929.38218217087</v>
      </c>
      <c r="L49" s="11">
        <f>'Plant AB'!M284</f>
        <v>0</v>
      </c>
      <c r="M49" s="11">
        <f t="shared" si="1"/>
        <v>6339034.0516511761</v>
      </c>
      <c r="N49" s="11">
        <f t="shared" si="0"/>
        <v>4813780.2554252781</v>
      </c>
    </row>
    <row r="50" spans="1:14" x14ac:dyDescent="0.2">
      <c r="A50">
        <f t="shared" si="2"/>
        <v>38</v>
      </c>
      <c r="B50" s="2" t="str">
        <f>'Plant AB'!B286</f>
        <v>&lt;250000</v>
      </c>
      <c r="C50" s="86" t="str">
        <f>'Plant AB'!C286</f>
        <v>L</v>
      </c>
      <c r="D50" s="46">
        <f>'Plant AB'!D286</f>
        <v>58606.76</v>
      </c>
      <c r="E50" s="11">
        <f>'Plant AB'!F286</f>
        <v>0</v>
      </c>
      <c r="F50" s="11">
        <f>'Plant AB'!G286</f>
        <v>0</v>
      </c>
      <c r="G50" s="11">
        <f>'Plant AB'!H286</f>
        <v>0</v>
      </c>
      <c r="H50" s="11">
        <f>'Plant AB'!I286</f>
        <v>234427.04</v>
      </c>
      <c r="I50" s="11">
        <f>'Plant AB'!J286</f>
        <v>351640.56</v>
      </c>
      <c r="J50" s="11">
        <f>'Plant AB'!K286</f>
        <v>58606.76</v>
      </c>
      <c r="K50" s="11">
        <f>'Plant AB'!L286</f>
        <v>0</v>
      </c>
      <c r="L50" s="11">
        <f>'Plant AB'!M286</f>
        <v>0</v>
      </c>
      <c r="M50" s="11">
        <f t="shared" si="1"/>
        <v>644674.36</v>
      </c>
      <c r="N50" s="11">
        <f t="shared" si="0"/>
        <v>489557.34896842559</v>
      </c>
    </row>
    <row r="51" spans="1:14" x14ac:dyDescent="0.2">
      <c r="A51">
        <f t="shared" si="2"/>
        <v>39</v>
      </c>
      <c r="B51" s="2" t="str">
        <f>'Plant AB'!B287</f>
        <v>&lt;250000</v>
      </c>
      <c r="C51" s="86" t="str">
        <f>'Plant AB'!C287</f>
        <v>H</v>
      </c>
      <c r="D51" s="46">
        <f>'Plant AB'!D287</f>
        <v>226394.07327325639</v>
      </c>
      <c r="E51" s="11">
        <f>'Plant AB'!F287</f>
        <v>905576.29309302557</v>
      </c>
      <c r="F51" s="11">
        <f>'Plant AB'!G287</f>
        <v>0</v>
      </c>
      <c r="G51" s="11">
        <f>'Plant AB'!H287</f>
        <v>0</v>
      </c>
      <c r="H51" s="11">
        <f>'Plant AB'!I287</f>
        <v>2943122.952552333</v>
      </c>
      <c r="I51" s="11">
        <f>'Plant AB'!J287</f>
        <v>6565428.1249244353</v>
      </c>
      <c r="J51" s="11">
        <f>'Plant AB'!K287</f>
        <v>452788.14654651278</v>
      </c>
      <c r="K51" s="11">
        <f>'Plant AB'!L287</f>
        <v>452788.14654651278</v>
      </c>
      <c r="L51" s="11">
        <f>'Plant AB'!M287</f>
        <v>0</v>
      </c>
      <c r="M51" s="11">
        <f t="shared" si="1"/>
        <v>11319703.663662819</v>
      </c>
      <c r="N51" s="11">
        <f t="shared" si="0"/>
        <v>8596036.1704022847</v>
      </c>
    </row>
    <row r="52" spans="1:14" x14ac:dyDescent="0.2">
      <c r="A52">
        <f t="shared" si="2"/>
        <v>40</v>
      </c>
      <c r="B52" s="2" t="str">
        <f>'Plant AB'!B289</f>
        <v>&lt;500000</v>
      </c>
      <c r="C52" s="86" t="str">
        <f>'Plant AB'!C289</f>
        <v>L</v>
      </c>
      <c r="D52" s="46">
        <f>'Plant AB'!D289</f>
        <v>94903</v>
      </c>
      <c r="E52" s="11">
        <f>'Plant AB'!F289</f>
        <v>0</v>
      </c>
      <c r="F52" s="11">
        <f>'Plant AB'!G289</f>
        <v>0</v>
      </c>
      <c r="G52" s="11">
        <f>'Plant AB'!H289</f>
        <v>0</v>
      </c>
      <c r="H52" s="11">
        <f>'Plant AB'!I289</f>
        <v>94903</v>
      </c>
      <c r="I52" s="11">
        <f>'Plant AB'!J289</f>
        <v>0</v>
      </c>
      <c r="J52" s="11">
        <f>'Plant AB'!K289</f>
        <v>0</v>
      </c>
      <c r="K52" s="11">
        <f>'Plant AB'!L289</f>
        <v>0</v>
      </c>
      <c r="L52" s="11">
        <f>'Plant AB'!M289</f>
        <v>0</v>
      </c>
      <c r="M52" s="11">
        <f t="shared" si="1"/>
        <v>94903</v>
      </c>
      <c r="N52" s="11">
        <f t="shared" si="0"/>
        <v>72068.107515785945</v>
      </c>
    </row>
    <row r="53" spans="1:14" x14ac:dyDescent="0.2">
      <c r="A53">
        <f t="shared" si="2"/>
        <v>41</v>
      </c>
      <c r="B53" s="2" t="str">
        <f>'Plant AB'!B290</f>
        <v>&lt;500000</v>
      </c>
      <c r="C53" s="86" t="str">
        <f>'Plant AB'!C290</f>
        <v>H</v>
      </c>
      <c r="D53" s="46">
        <f>'Plant AB'!D290</f>
        <v>264126.4188187992</v>
      </c>
      <c r="E53" s="11">
        <f>'Plant AB'!F290</f>
        <v>0</v>
      </c>
      <c r="F53" s="11">
        <f>'Plant AB'!G290</f>
        <v>0</v>
      </c>
      <c r="G53" s="11">
        <f>'Plant AB'!H290</f>
        <v>0</v>
      </c>
      <c r="H53" s="11">
        <f>'Plant AB'!I290</f>
        <v>2113011.3505503936</v>
      </c>
      <c r="I53" s="11">
        <f>'Plant AB'!J290</f>
        <v>1056505.6752751968</v>
      </c>
      <c r="J53" s="11">
        <f>'Plant AB'!K290</f>
        <v>264126.4188187992</v>
      </c>
      <c r="K53" s="11">
        <f>'Plant AB'!L290</f>
        <v>0</v>
      </c>
      <c r="L53" s="11">
        <f>'Plant AB'!M290</f>
        <v>0</v>
      </c>
      <c r="M53" s="11">
        <f t="shared" si="1"/>
        <v>3433643.4446443897</v>
      </c>
      <c r="N53" s="11">
        <f t="shared" si="0"/>
        <v>2607464.3050220273</v>
      </c>
    </row>
    <row r="54" spans="1:14" x14ac:dyDescent="0.2">
      <c r="A54">
        <f t="shared" si="2"/>
        <v>42</v>
      </c>
      <c r="B54" s="2" t="str">
        <f>'Plant AB'!B293</f>
        <v>&lt;750000</v>
      </c>
      <c r="C54" s="86" t="str">
        <f>'Plant AB'!C293</f>
        <v>H</v>
      </c>
      <c r="D54" s="46">
        <f>'Plant AB'!D293</f>
        <v>301858.7643643418</v>
      </c>
      <c r="E54" s="11">
        <f>'Plant AB'!F293</f>
        <v>0</v>
      </c>
      <c r="F54" s="11">
        <f>'Plant AB'!G293</f>
        <v>0</v>
      </c>
      <c r="G54" s="11">
        <f>'Plant AB'!H293</f>
        <v>0</v>
      </c>
      <c r="H54" s="11">
        <f>'Plant AB'!I293</f>
        <v>1811152.5861860509</v>
      </c>
      <c r="I54" s="11">
        <f>'Plant AB'!J293</f>
        <v>1207435.0574573672</v>
      </c>
      <c r="J54" s="11">
        <f>'Plant AB'!K293</f>
        <v>0</v>
      </c>
      <c r="K54" s="11">
        <f>'Plant AB'!L293</f>
        <v>0</v>
      </c>
      <c r="L54" s="11">
        <f>'Plant AB'!M293</f>
        <v>0</v>
      </c>
      <c r="M54" s="11">
        <f t="shared" si="1"/>
        <v>3018587.6436434183</v>
      </c>
      <c r="N54" s="11">
        <f t="shared" si="0"/>
        <v>2292276.3121072762</v>
      </c>
    </row>
    <row r="55" spans="1:14" x14ac:dyDescent="0.2">
      <c r="A55">
        <f t="shared" si="2"/>
        <v>43</v>
      </c>
      <c r="B55" s="2" t="str">
        <f>'Plant AB'!B296</f>
        <v>&lt;1000000</v>
      </c>
      <c r="C55" s="86" t="str">
        <f>'Plant AB'!C296</f>
        <v>H</v>
      </c>
      <c r="D55" s="46">
        <f>'Plant AB'!D296</f>
        <v>377323.45545542735</v>
      </c>
      <c r="E55" s="11">
        <f>'Plant AB'!F296</f>
        <v>0</v>
      </c>
      <c r="F55" s="11">
        <f>'Plant AB'!G296</f>
        <v>0</v>
      </c>
      <c r="G55" s="11">
        <f>'Plant AB'!H296</f>
        <v>0</v>
      </c>
      <c r="H55" s="11">
        <f>'Plant AB'!I296</f>
        <v>0</v>
      </c>
      <c r="I55" s="11">
        <f>'Plant AB'!J296</f>
        <v>377323.45545542735</v>
      </c>
      <c r="J55" s="11">
        <f>'Plant AB'!K296</f>
        <v>0</v>
      </c>
      <c r="K55" s="11">
        <f>'Plant AB'!L296</f>
        <v>0</v>
      </c>
      <c r="L55" s="11">
        <f>'Plant AB'!M296</f>
        <v>0</v>
      </c>
      <c r="M55" s="11">
        <f t="shared" si="1"/>
        <v>377323.45545542735</v>
      </c>
      <c r="N55" s="11">
        <f t="shared" si="0"/>
        <v>286534.53901340952</v>
      </c>
    </row>
    <row r="56" spans="1:14" ht="13.5" thickBot="1" x14ac:dyDescent="0.25">
      <c r="A56">
        <f t="shared" si="2"/>
        <v>44</v>
      </c>
      <c r="B56" s="2" t="str">
        <f>'Plant AB'!B299</f>
        <v>&lt;2000000</v>
      </c>
      <c r="C56" s="86" t="str">
        <f>'Plant AB'!C299</f>
        <v>H</v>
      </c>
      <c r="D56" s="46">
        <f>'Plant AB'!D299</f>
        <v>754646.9109108547</v>
      </c>
      <c r="E56" s="11">
        <f>'Plant AB'!F299</f>
        <v>0</v>
      </c>
      <c r="F56" s="11">
        <f>'Plant AB'!G299</f>
        <v>0</v>
      </c>
      <c r="G56" s="11">
        <f>'Plant AB'!H299</f>
        <v>0</v>
      </c>
      <c r="H56" s="11">
        <f>'Plant AB'!I299</f>
        <v>0</v>
      </c>
      <c r="I56" s="11">
        <f>'Plant AB'!J299</f>
        <v>754646.9109108547</v>
      </c>
      <c r="J56" s="11">
        <f>'Plant AB'!K299</f>
        <v>0</v>
      </c>
      <c r="K56" s="11">
        <f>'Plant AB'!L299</f>
        <v>1509293.8218217094</v>
      </c>
      <c r="L56" s="11">
        <f>'Plant AB'!M299</f>
        <v>0</v>
      </c>
      <c r="M56" s="11">
        <f t="shared" si="1"/>
        <v>2263940.7327325642</v>
      </c>
      <c r="N56" s="11">
        <f t="shared" si="0"/>
        <v>1719207.2340804574</v>
      </c>
    </row>
    <row r="57" spans="1:14" x14ac:dyDescent="0.2">
      <c r="A57">
        <f t="shared" si="2"/>
        <v>45</v>
      </c>
      <c r="B57" t="s">
        <v>6</v>
      </c>
      <c r="E57" s="23">
        <f t="shared" ref="E57:N57" si="3">SUM(E13:E56)</f>
        <v>632450389.34654021</v>
      </c>
      <c r="F57" s="23">
        <f t="shared" si="3"/>
        <v>3211951.2187116956</v>
      </c>
      <c r="G57" s="23">
        <f t="shared" si="3"/>
        <v>999159.20530523453</v>
      </c>
      <c r="H57" s="23">
        <f t="shared" si="3"/>
        <v>8675864.0600194</v>
      </c>
      <c r="I57" s="23">
        <f t="shared" si="3"/>
        <v>28878267.820778742</v>
      </c>
      <c r="J57" s="23">
        <f t="shared" si="3"/>
        <v>17548187.75232299</v>
      </c>
      <c r="K57" s="23">
        <f t="shared" si="3"/>
        <v>2515892.2871269444</v>
      </c>
      <c r="L57" s="23">
        <f t="shared" si="3"/>
        <v>0</v>
      </c>
      <c r="M57" s="23">
        <f t="shared" si="3"/>
        <v>694279711.69080472</v>
      </c>
      <c r="N57" s="23">
        <f t="shared" si="3"/>
        <v>527227009.76957327</v>
      </c>
    </row>
    <row r="58" spans="1:14" x14ac:dyDescent="0.2">
      <c r="E58" s="92"/>
      <c r="F58" s="92"/>
      <c r="G58" s="92"/>
      <c r="H58" s="92"/>
      <c r="I58" s="92"/>
      <c r="J58" s="92"/>
      <c r="K58" s="92"/>
      <c r="L58" s="92"/>
      <c r="M58" s="92"/>
      <c r="N58" s="92"/>
    </row>
    <row r="59" spans="1:14" x14ac:dyDescent="0.2">
      <c r="A59">
        <f>A57+1</f>
        <v>46</v>
      </c>
      <c r="B59" t="s">
        <v>146</v>
      </c>
      <c r="E59" s="11">
        <f>E57*$M$59</f>
        <v>480274624.17233533</v>
      </c>
      <c r="F59" s="11">
        <f>F57*$M$59</f>
        <v>2439114.1035117349</v>
      </c>
      <c r="G59" s="11">
        <f>G57*$M$59</f>
        <v>758748.54360056983</v>
      </c>
      <c r="H59" s="11">
        <f t="shared" ref="H59:J59" si="4">H57*$M$59</f>
        <v>6588338.660209069</v>
      </c>
      <c r="I59" s="11">
        <f t="shared" si="4"/>
        <v>21929782.095166054</v>
      </c>
      <c r="J59" s="11">
        <f t="shared" si="4"/>
        <v>13325866.217523275</v>
      </c>
      <c r="K59" s="11">
        <f>K57*$M$59</f>
        <v>1910535.9772272871</v>
      </c>
      <c r="L59" s="11">
        <f>L57*$M$59</f>
        <v>0</v>
      </c>
      <c r="M59">
        <f>N59/M57</f>
        <v>0.75938703218850767</v>
      </c>
      <c r="N59" s="11">
        <f>Input!$K$138</f>
        <v>527227009.76957297</v>
      </c>
    </row>
    <row r="60" spans="1:14" x14ac:dyDescent="0.2">
      <c r="E60" s="11"/>
      <c r="F60" s="11"/>
      <c r="G60" s="11"/>
      <c r="H60" s="11"/>
      <c r="I60" s="11"/>
      <c r="J60" s="11"/>
      <c r="K60" s="11"/>
      <c r="L60" s="11"/>
      <c r="M60" s="11"/>
      <c r="N60" s="11"/>
    </row>
    <row r="61" spans="1:14" x14ac:dyDescent="0.2">
      <c r="E61" s="11"/>
    </row>
    <row r="62" spans="1:14" x14ac:dyDescent="0.2">
      <c r="B62" t="s">
        <v>100</v>
      </c>
    </row>
    <row r="63" spans="1:14" x14ac:dyDescent="0.2">
      <c r="B63" t="s">
        <v>463</v>
      </c>
    </row>
    <row r="64" spans="1:14" x14ac:dyDescent="0.2">
      <c r="B64" t="s">
        <v>5886</v>
      </c>
    </row>
    <row r="65" spans="2:2" x14ac:dyDescent="0.2">
      <c r="B65" t="s">
        <v>5887</v>
      </c>
    </row>
    <row r="66" spans="2:2" x14ac:dyDescent="0.2">
      <c r="B66" s="43" t="s">
        <v>5891</v>
      </c>
    </row>
    <row r="67" spans="2:2" x14ac:dyDescent="0.2">
      <c r="B67" s="43" t="s">
        <v>5892</v>
      </c>
    </row>
    <row r="68" spans="2:2" x14ac:dyDescent="0.2">
      <c r="B68" s="43" t="s">
        <v>5893</v>
      </c>
    </row>
    <row r="69" spans="2:2" x14ac:dyDescent="0.2">
      <c r="B69" s="43" t="s">
        <v>5894</v>
      </c>
    </row>
    <row r="70" spans="2:2" x14ac:dyDescent="0.2">
      <c r="B70" s="43" t="s">
        <v>5895</v>
      </c>
    </row>
  </sheetData>
  <mergeCells count="2">
    <mergeCell ref="B1:N1"/>
    <mergeCell ref="B2:N2"/>
  </mergeCells>
  <pageMargins left="0.78" right="0.25" top="0.89249999999999996" bottom="0.3" header="0.17" footer="0.16"/>
  <pageSetup scale="61" orientation="portrait" r:id="rId1"/>
  <headerFooter scaleWithDoc="0">
    <oddHeader>&amp;REnbrdige Gas Utah
Docket No. 25-057-06
EGU Exhibit 5.03
Page 5 of 6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indexed="26"/>
    <pageSetUpPr fitToPage="1"/>
  </sheetPr>
  <dimension ref="A1:K33"/>
  <sheetViews>
    <sheetView view="pageLayout" zoomScaleNormal="100" workbookViewId="0">
      <selection activeCell="H28" sqref="H28"/>
    </sheetView>
  </sheetViews>
  <sheetFormatPr defaultRowHeight="12.75" x14ac:dyDescent="0.2"/>
  <cols>
    <col min="1" max="1" width="4.140625" customWidth="1"/>
    <col min="2" max="2" width="20.42578125" bestFit="1" customWidth="1"/>
    <col min="3" max="3" width="12.7109375" bestFit="1" customWidth="1"/>
    <col min="4" max="4" width="11.28515625" bestFit="1" customWidth="1"/>
    <col min="5" max="5" width="11.85546875" customWidth="1"/>
    <col min="6" max="8" width="12.28515625" customWidth="1"/>
    <col min="9" max="9" width="11.28515625" bestFit="1" customWidth="1"/>
    <col min="10" max="10" width="9.7109375" bestFit="1" customWidth="1"/>
    <col min="11" max="11" width="12.7109375" bestFit="1" customWidth="1"/>
  </cols>
  <sheetData>
    <row r="1" spans="1:11" ht="16.5" x14ac:dyDescent="0.25">
      <c r="B1" s="285" t="s">
        <v>161</v>
      </c>
      <c r="C1" s="285"/>
      <c r="D1" s="285"/>
      <c r="E1" s="285"/>
      <c r="F1" s="285"/>
      <c r="G1" s="285"/>
      <c r="H1" s="285"/>
      <c r="I1" s="285"/>
      <c r="J1" s="285"/>
      <c r="K1" s="285"/>
    </row>
    <row r="8" spans="1:11" x14ac:dyDescent="0.2">
      <c r="B8" s="41" t="s">
        <v>164</v>
      </c>
      <c r="C8" s="41" t="s">
        <v>165</v>
      </c>
      <c r="D8" s="41" t="s">
        <v>166</v>
      </c>
      <c r="E8" s="41" t="s">
        <v>167</v>
      </c>
      <c r="F8" s="41" t="s">
        <v>168</v>
      </c>
      <c r="G8" s="41" t="s">
        <v>169</v>
      </c>
      <c r="H8" s="41" t="s">
        <v>170</v>
      </c>
      <c r="I8" s="41" t="s">
        <v>171</v>
      </c>
      <c r="J8" s="41" t="s">
        <v>172</v>
      </c>
      <c r="K8" s="41" t="s">
        <v>180</v>
      </c>
    </row>
    <row r="9" spans="1:11" ht="13.5" thickBot="1" x14ac:dyDescent="0.25">
      <c r="B9" s="99" t="s">
        <v>116</v>
      </c>
      <c r="C9" s="53" t="s">
        <v>32</v>
      </c>
      <c r="D9" s="53" t="s">
        <v>163</v>
      </c>
      <c r="E9" s="53" t="s">
        <v>159</v>
      </c>
      <c r="F9" s="53" t="s">
        <v>1104</v>
      </c>
      <c r="G9" s="53" t="s">
        <v>2202</v>
      </c>
      <c r="H9" s="53" t="s">
        <v>1103</v>
      </c>
      <c r="I9" s="53" t="s">
        <v>1911</v>
      </c>
      <c r="J9" s="53" t="s">
        <v>190</v>
      </c>
      <c r="K9" s="53" t="s">
        <v>131</v>
      </c>
    </row>
    <row r="11" spans="1:11" x14ac:dyDescent="0.2">
      <c r="A11" s="41">
        <v>1</v>
      </c>
      <c r="B11" s="51" t="s">
        <v>243</v>
      </c>
      <c r="C11" s="11">
        <f>+'Plant AB'!E313</f>
        <v>962560403.00960124</v>
      </c>
      <c r="D11" s="11">
        <f>+'Plant AB'!E314</f>
        <v>1272460.6103015987</v>
      </c>
      <c r="E11" s="11">
        <f>+'Plant AB'!E315</f>
        <v>80476.755669690669</v>
      </c>
      <c r="F11" s="11">
        <f>+'Plant AB'!$E$316</f>
        <v>160497.8731465849</v>
      </c>
      <c r="G11" s="11">
        <f>+'Plant AB'!$E$317</f>
        <v>1321255.4878121798</v>
      </c>
      <c r="H11" s="11">
        <f>+'Plant AB'!$E$318</f>
        <v>3462867.5323071158</v>
      </c>
      <c r="I11" s="11">
        <f>+'Plant AB'!E319</f>
        <v>42559.664263664163</v>
      </c>
      <c r="J11" s="11">
        <f>+'Plant AB'!E320</f>
        <v>67610.793727985321</v>
      </c>
      <c r="K11" s="11">
        <f>SUM(C11:J11)</f>
        <v>968968131.72683001</v>
      </c>
    </row>
    <row r="12" spans="1:11" x14ac:dyDescent="0.2">
      <c r="A12" s="41">
        <f>A11+1</f>
        <v>2</v>
      </c>
      <c r="B12" s="51" t="s">
        <v>242</v>
      </c>
      <c r="C12" s="11">
        <f>+'Plant AB'!F313</f>
        <v>492049492.98766714</v>
      </c>
      <c r="D12" s="11">
        <f>+'Plant AB'!F314</f>
        <v>761424.98452723143</v>
      </c>
      <c r="E12" s="11">
        <f>+'Plant AB'!F315</f>
        <v>73572.530917196113</v>
      </c>
      <c r="F12" s="11">
        <f>+'Plant AB'!$F$316</f>
        <v>3187937.5114492858</v>
      </c>
      <c r="G12" s="11">
        <f>+'Plant AB'!$F$317</f>
        <v>4529444.8012290085</v>
      </c>
      <c r="H12" s="11">
        <f>+'Plant AB'!$F$318</f>
        <v>2343735.2238796083</v>
      </c>
      <c r="I12" s="11">
        <f>+'Plant AB'!F319</f>
        <v>348414.18304284161</v>
      </c>
      <c r="J12" s="11">
        <f>+'Plant AB'!F320</f>
        <v>41493.96728781001</v>
      </c>
      <c r="K12" s="11">
        <f t="shared" ref="K12:K13" si="0">SUM(C12:J12)</f>
        <v>503335516.19000012</v>
      </c>
    </row>
    <row r="13" spans="1:11" x14ac:dyDescent="0.2">
      <c r="A13" s="41">
        <f>A12+1</f>
        <v>3</v>
      </c>
      <c r="B13" s="51" t="s">
        <v>241</v>
      </c>
      <c r="C13" s="96">
        <f>+'Plant AB'!G313</f>
        <v>480274624.17233503</v>
      </c>
      <c r="D13" s="96">
        <f>+'Plant AB'!G314</f>
        <v>2439114.1035117335</v>
      </c>
      <c r="E13" s="96">
        <f>+'Plant AB'!G315</f>
        <v>758748.54360056936</v>
      </c>
      <c r="F13" s="96">
        <f>+'Plant AB'!$G$316</f>
        <v>6588338.6602090653</v>
      </c>
      <c r="G13" s="96">
        <f>+'Plant AB'!$G$317</f>
        <v>21929782.095166039</v>
      </c>
      <c r="H13" s="96">
        <f>+'Plant AB'!$G$318</f>
        <v>13325866.217523266</v>
      </c>
      <c r="I13" s="96">
        <f>+'Plant AB'!G319</f>
        <v>1910535.977227286</v>
      </c>
      <c r="J13" s="96">
        <f>+'Plant AB'!G320</f>
        <v>0</v>
      </c>
      <c r="K13" s="96">
        <f t="shared" si="0"/>
        <v>527227009.76957297</v>
      </c>
    </row>
    <row r="14" spans="1:11" x14ac:dyDescent="0.2">
      <c r="A14" s="41">
        <f>A13+1</f>
        <v>4</v>
      </c>
      <c r="B14" s="51" t="s">
        <v>131</v>
      </c>
      <c r="C14" s="11">
        <f>SUM(C11:C13)</f>
        <v>1934884520.1696033</v>
      </c>
      <c r="D14" s="11">
        <f t="shared" ref="D14:J14" si="1">SUM(D11:D13)</f>
        <v>4472999.6983405631</v>
      </c>
      <c r="E14" s="11">
        <f t="shared" si="1"/>
        <v>912797.83018745622</v>
      </c>
      <c r="F14" s="11">
        <f t="shared" ref="F14:H14" si="2">SUM(F11:F13)</f>
        <v>9936774.0448049363</v>
      </c>
      <c r="G14" s="11">
        <f t="shared" si="2"/>
        <v>27780482.384207226</v>
      </c>
      <c r="H14" s="11">
        <f t="shared" si="2"/>
        <v>19132468.973709989</v>
      </c>
      <c r="I14" s="11">
        <f>SUM(I11:I13)</f>
        <v>2301509.8245337917</v>
      </c>
      <c r="J14" s="11">
        <f t="shared" si="1"/>
        <v>109104.76101579533</v>
      </c>
      <c r="K14" s="11">
        <f>SUM(K11:K13)</f>
        <v>1999530657.686403</v>
      </c>
    </row>
    <row r="15" spans="1:11" x14ac:dyDescent="0.2">
      <c r="B15" s="52"/>
    </row>
    <row r="16" spans="1:11" x14ac:dyDescent="0.2">
      <c r="B16" s="52"/>
    </row>
    <row r="17" spans="1:11" x14ac:dyDescent="0.2">
      <c r="A17" s="41">
        <f>A14+1</f>
        <v>5</v>
      </c>
      <c r="B17" s="51" t="s">
        <v>243</v>
      </c>
      <c r="C17" s="66">
        <f>C11/$K11</f>
        <v>0.99338705938057081</v>
      </c>
      <c r="D17" s="66">
        <f>D11/$K11</f>
        <v>1.3132120331283803E-3</v>
      </c>
      <c r="E17" s="66">
        <f>E11/$K11</f>
        <v>8.3054078905846356E-5</v>
      </c>
      <c r="F17" s="66">
        <f>F11/$K11</f>
        <v>1.6563792749360742E-4</v>
      </c>
      <c r="G17" s="66">
        <f t="shared" ref="G17:H17" si="3">G11/$K11</f>
        <v>1.3635696000213412E-3</v>
      </c>
      <c r="H17" s="66">
        <f t="shared" si="3"/>
        <v>3.5737682374918003E-3</v>
      </c>
      <c r="I17" s="66">
        <f t="shared" ref="I17:J20" si="4">I11/$K11</f>
        <v>4.3922666669973123E-5</v>
      </c>
      <c r="J17" s="66">
        <f t="shared" si="4"/>
        <v>6.977607571829416E-5</v>
      </c>
      <c r="K17" s="66">
        <f>SUM(C17:J17)</f>
        <v>1</v>
      </c>
    </row>
    <row r="18" spans="1:11" x14ac:dyDescent="0.2">
      <c r="A18" s="41">
        <f>A17+1</f>
        <v>6</v>
      </c>
      <c r="B18" s="51" t="s">
        <v>242</v>
      </c>
      <c r="C18" s="66">
        <f t="shared" ref="C18:E20" si="5">C12/$K12</f>
        <v>0.97757753458813601</v>
      </c>
      <c r="D18" s="66">
        <f t="shared" si="5"/>
        <v>1.5127583093894118E-3</v>
      </c>
      <c r="E18" s="66">
        <f t="shared" si="5"/>
        <v>1.4616995731615292E-4</v>
      </c>
      <c r="F18" s="66">
        <f t="shared" ref="F18:H18" si="6">F12/$K12</f>
        <v>6.3336232173330214E-3</v>
      </c>
      <c r="G18" s="66">
        <f t="shared" si="6"/>
        <v>8.9988579298251308E-3</v>
      </c>
      <c r="H18" s="66">
        <f t="shared" si="6"/>
        <v>4.6564074031980101E-3</v>
      </c>
      <c r="I18" s="66">
        <f t="shared" si="4"/>
        <v>6.9221060671451117E-4</v>
      </c>
      <c r="J18" s="66">
        <f t="shared" si="4"/>
        <v>8.2437988087744597E-5</v>
      </c>
      <c r="K18" s="66">
        <f t="shared" ref="K18:K20" si="7">SUM(C18:J18)</f>
        <v>1.0000000000000002</v>
      </c>
    </row>
    <row r="19" spans="1:11" x14ac:dyDescent="0.2">
      <c r="A19" s="41">
        <f>A18+1</f>
        <v>7</v>
      </c>
      <c r="B19" s="51" t="s">
        <v>241</v>
      </c>
      <c r="C19" s="141">
        <f t="shared" si="5"/>
        <v>0.91094465054482188</v>
      </c>
      <c r="D19" s="141">
        <f t="shared" si="5"/>
        <v>4.626307185168225E-3</v>
      </c>
      <c r="E19" s="141">
        <f t="shared" si="5"/>
        <v>1.4391306392519305E-3</v>
      </c>
      <c r="F19" s="141">
        <f>F13/$K13</f>
        <v>1.2496208536600826E-2</v>
      </c>
      <c r="G19" s="141">
        <f>G13/$K13</f>
        <v>4.1594572525316093E-2</v>
      </c>
      <c r="H19" s="141">
        <f>H13/$K13</f>
        <v>2.5275386068227799E-2</v>
      </c>
      <c r="I19" s="141">
        <f t="shared" si="4"/>
        <v>3.6237445006133025E-3</v>
      </c>
      <c r="J19" s="141">
        <f t="shared" si="4"/>
        <v>0</v>
      </c>
      <c r="K19" s="141">
        <f t="shared" si="7"/>
        <v>1</v>
      </c>
    </row>
    <row r="20" spans="1:11" x14ac:dyDescent="0.2">
      <c r="A20" s="41">
        <f>A19+1</f>
        <v>8</v>
      </c>
      <c r="B20" s="51" t="s">
        <v>131</v>
      </c>
      <c r="C20" s="66">
        <f t="shared" si="5"/>
        <v>0.96766934416919625</v>
      </c>
      <c r="D20" s="66">
        <f t="shared" si="5"/>
        <v>2.2370248143712568E-3</v>
      </c>
      <c r="E20" s="66">
        <f t="shared" si="5"/>
        <v>4.5650604389513446E-4</v>
      </c>
      <c r="F20" s="66">
        <f t="shared" ref="F20:H20" si="8">F14/$K14</f>
        <v>4.9695532332084767E-3</v>
      </c>
      <c r="G20" s="66">
        <f t="shared" si="8"/>
        <v>1.3893501596195174E-2</v>
      </c>
      <c r="H20" s="66">
        <f t="shared" si="8"/>
        <v>9.5684799331097001E-3</v>
      </c>
      <c r="I20" s="66">
        <f t="shared" si="4"/>
        <v>1.1510250246409323E-3</v>
      </c>
      <c r="J20" s="66">
        <f t="shared" si="4"/>
        <v>5.4565185383072436E-5</v>
      </c>
      <c r="K20" s="66">
        <f t="shared" si="7"/>
        <v>1</v>
      </c>
    </row>
    <row r="29" spans="1:11" x14ac:dyDescent="0.2">
      <c r="C29" s="11"/>
      <c r="D29" s="11"/>
      <c r="E29" s="11"/>
      <c r="F29" s="11"/>
      <c r="G29" s="11"/>
      <c r="H29" s="11"/>
      <c r="I29" s="11"/>
      <c r="J29" s="11"/>
      <c r="K29" s="11"/>
    </row>
    <row r="30" spans="1:11" x14ac:dyDescent="0.2">
      <c r="C30" s="11"/>
      <c r="D30" s="11"/>
      <c r="E30" s="11"/>
      <c r="F30" s="11"/>
      <c r="G30" s="11"/>
      <c r="H30" s="11"/>
      <c r="I30" s="11"/>
      <c r="J30" s="11"/>
      <c r="K30" s="11"/>
    </row>
    <row r="31" spans="1:11" x14ac:dyDescent="0.2">
      <c r="C31" s="11"/>
      <c r="D31" s="11"/>
      <c r="E31" s="11"/>
      <c r="F31" s="11"/>
      <c r="G31" s="11"/>
      <c r="H31" s="11"/>
      <c r="I31" s="11"/>
      <c r="J31" s="11"/>
      <c r="K31" s="11"/>
    </row>
    <row r="32" spans="1:11" x14ac:dyDescent="0.2">
      <c r="C32" s="11"/>
      <c r="D32" s="11"/>
      <c r="E32" s="11"/>
      <c r="F32" s="11"/>
      <c r="G32" s="11"/>
      <c r="H32" s="11"/>
      <c r="I32" s="11"/>
      <c r="J32" s="11"/>
      <c r="K32" s="11"/>
    </row>
    <row r="33" spans="3:11" x14ac:dyDescent="0.2">
      <c r="C33" s="11"/>
      <c r="D33" s="11"/>
      <c r="E33" s="11"/>
      <c r="F33" s="11"/>
      <c r="G33" s="11"/>
      <c r="H33" s="11"/>
      <c r="I33" s="11"/>
      <c r="J33" s="11"/>
      <c r="K33" s="11"/>
    </row>
  </sheetData>
  <mergeCells count="1">
    <mergeCell ref="B1:K1"/>
  </mergeCells>
  <pageMargins left="0.61" right="0.46" top="1.3176041666666667" bottom="1" header="0.5" footer="0.5"/>
  <pageSetup scale="72" orientation="portrait" r:id="rId1"/>
  <headerFooter scaleWithDoc="0">
    <oddHeader>&amp;REnbridge Gas Utah
Docket No. 25-057-06
EGU Exhibit 5.03
Page 6 of 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>
    <tabColor rgb="FFFFC000"/>
  </sheetPr>
  <dimension ref="A1:BC5503"/>
  <sheetViews>
    <sheetView topLeftCell="AI1" workbookViewId="0">
      <selection activeCell="AX7" sqref="AX7:AY5501"/>
    </sheetView>
  </sheetViews>
  <sheetFormatPr defaultColWidth="9.140625" defaultRowHeight="12.75" x14ac:dyDescent="0.2"/>
  <cols>
    <col min="1" max="1" width="6.5703125" style="43" customWidth="1"/>
    <col min="2" max="2" width="13.28515625" style="43" customWidth="1"/>
    <col min="3" max="3" width="8.42578125" style="43" customWidth="1"/>
    <col min="4" max="4" width="8.28515625" style="43" customWidth="1"/>
    <col min="5" max="5" width="6" style="43" customWidth="1"/>
    <col min="6" max="6" width="7.5703125" style="43" customWidth="1"/>
    <col min="7" max="7" width="11.5703125" style="43" customWidth="1"/>
    <col min="8" max="8" width="16" style="43" customWidth="1"/>
    <col min="9" max="9" width="11.28515625" style="43" customWidth="1"/>
    <col min="10" max="10" width="15.140625" style="136" customWidth="1"/>
    <col min="11" max="11" width="14.42578125" style="136" customWidth="1"/>
    <col min="12" max="12" width="15.28515625" style="136" customWidth="1"/>
    <col min="13" max="13" width="14.5703125" style="136" customWidth="1"/>
    <col min="14" max="14" width="15.28515625" style="136" customWidth="1"/>
    <col min="15" max="17" width="14.5703125" style="136" customWidth="1"/>
    <col min="18" max="18" width="15.140625" style="136" customWidth="1"/>
    <col min="19" max="19" width="14.42578125" style="136" customWidth="1"/>
    <col min="20" max="20" width="15.28515625" style="136" customWidth="1"/>
    <col min="21" max="21" width="14.5703125" style="136" customWidth="1"/>
    <col min="22" max="22" width="15.28515625" style="136" customWidth="1"/>
    <col min="23" max="23" width="14.5703125" style="136" customWidth="1"/>
    <col min="24" max="24" width="15.42578125" style="136" customWidth="1"/>
    <col min="25" max="25" width="14.7109375" style="136" customWidth="1"/>
    <col min="26" max="26" width="15.42578125" style="136" customWidth="1"/>
    <col min="27" max="27" width="14.7109375" style="136" customWidth="1"/>
    <col min="28" max="28" width="15.42578125" style="136" customWidth="1"/>
    <col min="29" max="29" width="14.7109375" style="136" customWidth="1"/>
    <col min="30" max="30" width="15.42578125" style="136" customWidth="1"/>
    <col min="31" max="31" width="14.7109375" style="136" customWidth="1"/>
    <col min="32" max="32" width="15.42578125" style="136" customWidth="1"/>
    <col min="33" max="33" width="14.7109375" style="136" customWidth="1"/>
    <col min="34" max="34" width="15.42578125" style="136" customWidth="1"/>
    <col min="35" max="37" width="14.7109375" style="136" customWidth="1"/>
    <col min="38" max="38" width="15.42578125" style="136" customWidth="1"/>
    <col min="39" max="39" width="14.7109375" style="136" customWidth="1"/>
    <col min="40" max="40" width="16.85546875" style="136" customWidth="1"/>
    <col min="41" max="41" width="18.5703125" style="136" customWidth="1"/>
    <col min="42" max="42" width="14.140625" style="136" bestFit="1" customWidth="1"/>
    <col min="43" max="43" width="11.140625" style="136" bestFit="1" customWidth="1"/>
    <col min="44" max="44" width="9.28515625" style="43" customWidth="1"/>
    <col min="45" max="46" width="10.85546875" style="43" customWidth="1"/>
    <col min="47" max="47" width="13" style="43" bestFit="1" customWidth="1"/>
    <col min="48" max="49" width="12.7109375" style="43" bestFit="1" customWidth="1"/>
    <col min="50" max="50" width="10.85546875" style="43" customWidth="1"/>
    <col min="51" max="51" width="9.140625" style="43" customWidth="1"/>
    <col min="52" max="52" width="10.28515625" style="43" customWidth="1"/>
    <col min="53" max="53" width="9.140625" style="43" customWidth="1"/>
    <col min="54" max="58" width="9.140625" style="43"/>
    <col min="59" max="59" width="11.28515625" style="43" customWidth="1"/>
    <col min="60" max="60" width="9.140625" style="43"/>
    <col min="61" max="61" width="11.5703125" style="43" bestFit="1" customWidth="1"/>
    <col min="62" max="16384" width="9.140625" style="43"/>
  </cols>
  <sheetData>
    <row r="1" spans="1:55" x14ac:dyDescent="0.2">
      <c r="H1"/>
      <c r="I1"/>
      <c r="J1"/>
      <c r="AY1" s="102"/>
      <c r="AZ1" s="102"/>
    </row>
    <row r="2" spans="1:55" x14ac:dyDescent="0.2">
      <c r="AY2" s="102"/>
      <c r="AZ2" s="102"/>
    </row>
    <row r="3" spans="1:55" x14ac:dyDescent="0.2">
      <c r="A3" s="91"/>
      <c r="H3" s="43" t="s">
        <v>1848</v>
      </c>
      <c r="AY3" s="102"/>
      <c r="AZ3" s="102"/>
    </row>
    <row r="4" spans="1:55" x14ac:dyDescent="0.2">
      <c r="AY4" s="102"/>
      <c r="AZ4" s="102"/>
    </row>
    <row r="5" spans="1:55" ht="24" customHeight="1" x14ac:dyDescent="0.2">
      <c r="A5" s="103" t="s">
        <v>115</v>
      </c>
      <c r="B5" s="103"/>
      <c r="C5" s="103"/>
      <c r="D5" s="103" t="s">
        <v>117</v>
      </c>
      <c r="E5" s="103" t="s">
        <v>117</v>
      </c>
      <c r="F5" s="103" t="s">
        <v>35</v>
      </c>
      <c r="G5" s="104"/>
      <c r="J5" s="269" t="s">
        <v>140</v>
      </c>
      <c r="K5" s="271"/>
      <c r="L5" s="271"/>
      <c r="M5" s="271"/>
      <c r="N5" s="271"/>
      <c r="O5" s="271"/>
      <c r="P5" s="271"/>
      <c r="Q5" s="272"/>
      <c r="R5" s="269" t="s">
        <v>141</v>
      </c>
      <c r="S5" s="270"/>
      <c r="T5" s="270"/>
      <c r="U5" s="270"/>
      <c r="V5" s="270"/>
      <c r="W5" s="270"/>
      <c r="X5" s="269" t="s">
        <v>9</v>
      </c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147"/>
      <c r="AK5" s="147"/>
      <c r="AL5" s="269" t="s">
        <v>114</v>
      </c>
      <c r="AM5" s="270"/>
      <c r="AR5" s="38"/>
      <c r="AS5" s="21" t="s">
        <v>14</v>
      </c>
      <c r="AT5" s="21" t="s">
        <v>15</v>
      </c>
      <c r="AU5" s="21" t="s">
        <v>12</v>
      </c>
      <c r="AV5" s="21" t="s">
        <v>12</v>
      </c>
      <c r="AW5" s="21" t="s">
        <v>12</v>
      </c>
      <c r="AY5" s="102"/>
      <c r="AZ5" s="102"/>
    </row>
    <row r="6" spans="1:55" ht="3" customHeight="1" x14ac:dyDescent="0.2">
      <c r="A6" s="47"/>
      <c r="B6" s="47"/>
      <c r="C6" s="47"/>
      <c r="D6" s="47"/>
      <c r="E6" s="47"/>
      <c r="F6" s="47"/>
      <c r="J6" s="137"/>
      <c r="R6" s="137"/>
      <c r="X6" s="137"/>
      <c r="AL6" s="137"/>
      <c r="AR6" s="38"/>
      <c r="AY6" s="102"/>
      <c r="AZ6" s="102"/>
    </row>
    <row r="7" spans="1:55" x14ac:dyDescent="0.2">
      <c r="A7" s="100" t="s">
        <v>184</v>
      </c>
      <c r="B7" s="100" t="s">
        <v>364</v>
      </c>
      <c r="C7" s="100" t="s">
        <v>116</v>
      </c>
      <c r="D7" s="100" t="s">
        <v>147</v>
      </c>
      <c r="E7" s="100" t="s">
        <v>148</v>
      </c>
      <c r="F7" s="100" t="s">
        <v>108</v>
      </c>
      <c r="G7" s="100" t="s">
        <v>108</v>
      </c>
      <c r="H7" s="100" t="s">
        <v>174</v>
      </c>
      <c r="I7" s="47" t="s">
        <v>2197</v>
      </c>
      <c r="J7" s="137" t="s">
        <v>101</v>
      </c>
      <c r="K7" s="137" t="s">
        <v>102</v>
      </c>
      <c r="L7" s="137" t="s">
        <v>103</v>
      </c>
      <c r="M7" s="137" t="s">
        <v>104</v>
      </c>
      <c r="N7" s="137" t="s">
        <v>105</v>
      </c>
      <c r="O7" s="137" t="s">
        <v>106</v>
      </c>
      <c r="P7" s="137" t="s">
        <v>1098</v>
      </c>
      <c r="Q7" s="137" t="s">
        <v>1099</v>
      </c>
      <c r="R7" s="137" t="s">
        <v>101</v>
      </c>
      <c r="S7" s="137" t="s">
        <v>102</v>
      </c>
      <c r="T7" s="137" t="s">
        <v>103</v>
      </c>
      <c r="U7" s="137" t="s">
        <v>104</v>
      </c>
      <c r="V7" s="137" t="s">
        <v>105</v>
      </c>
      <c r="W7" s="137" t="s">
        <v>106</v>
      </c>
      <c r="X7" s="137" t="s">
        <v>20</v>
      </c>
      <c r="Y7" s="137" t="s">
        <v>21</v>
      </c>
      <c r="Z7" s="137" t="s">
        <v>22</v>
      </c>
      <c r="AA7" s="137" t="s">
        <v>23</v>
      </c>
      <c r="AB7" s="137" t="s">
        <v>24</v>
      </c>
      <c r="AC7" s="137" t="s">
        <v>25</v>
      </c>
      <c r="AD7" s="137" t="s">
        <v>26</v>
      </c>
      <c r="AE7" s="137" t="s">
        <v>27</v>
      </c>
      <c r="AF7" s="137" t="s">
        <v>129</v>
      </c>
      <c r="AG7" s="137" t="s">
        <v>130</v>
      </c>
      <c r="AH7" s="137" t="s">
        <v>7</v>
      </c>
      <c r="AI7" s="137" t="s">
        <v>8</v>
      </c>
      <c r="AJ7" s="137" t="s">
        <v>2193</v>
      </c>
      <c r="AK7" s="137" t="s">
        <v>2192</v>
      </c>
      <c r="AL7" s="137" t="s">
        <v>7</v>
      </c>
      <c r="AM7" s="137" t="s">
        <v>8</v>
      </c>
      <c r="AN7" s="137" t="s">
        <v>28</v>
      </c>
      <c r="AO7" s="137" t="s">
        <v>143</v>
      </c>
      <c r="AP7" s="138" t="s">
        <v>107</v>
      </c>
      <c r="AQ7" s="137" t="s">
        <v>121</v>
      </c>
      <c r="AR7" s="38"/>
      <c r="AS7" s="70" t="s">
        <v>29</v>
      </c>
      <c r="AT7" s="70" t="s">
        <v>30</v>
      </c>
      <c r="AU7" s="70" t="s">
        <v>118</v>
      </c>
      <c r="AV7" s="70" t="s">
        <v>119</v>
      </c>
      <c r="AW7" s="70" t="s">
        <v>120</v>
      </c>
      <c r="AX7" s="266" t="s">
        <v>5898</v>
      </c>
      <c r="AY7" s="267" t="s">
        <v>5901</v>
      </c>
      <c r="AZ7" s="102"/>
      <c r="BB7" s="17"/>
      <c r="BC7" s="18"/>
    </row>
    <row r="8" spans="1:55" hidden="1" x14ac:dyDescent="0.2">
      <c r="A8" s="38">
        <v>1</v>
      </c>
      <c r="B8" t="s">
        <v>362</v>
      </c>
      <c r="C8" t="s">
        <v>289</v>
      </c>
      <c r="D8">
        <v>320</v>
      </c>
      <c r="E8" t="s">
        <v>1223</v>
      </c>
      <c r="F8">
        <v>0.25</v>
      </c>
      <c r="G8" t="str">
        <f>LOOKUP(F8,{0,6,45},{"F","L","H"})</f>
        <v>F</v>
      </c>
      <c r="H8" s="43" t="s">
        <v>2204</v>
      </c>
      <c r="I8" s="43" t="str">
        <f>IFERROR(VLOOKUP(#REF!,#REF!,2,FALSE),"No")</f>
        <v>No</v>
      </c>
      <c r="J8" s="149">
        <v>0.5</v>
      </c>
      <c r="K8" s="148">
        <v>109</v>
      </c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39">
        <v>3</v>
      </c>
      <c r="Y8" s="148">
        <v>30</v>
      </c>
      <c r="Z8" s="149">
        <v>4</v>
      </c>
      <c r="AA8" s="148">
        <v>15</v>
      </c>
      <c r="AB8" s="148">
        <v>8</v>
      </c>
      <c r="AC8" s="148">
        <v>955</v>
      </c>
      <c r="AD8" s="148"/>
      <c r="AE8" s="148"/>
      <c r="AF8" s="148"/>
      <c r="AG8" s="148"/>
      <c r="AH8" s="148"/>
      <c r="AI8" s="148"/>
      <c r="AJ8" s="148"/>
      <c r="AK8" s="148"/>
      <c r="AL8" s="139">
        <v>0</v>
      </c>
      <c r="AM8" s="139">
        <v>0</v>
      </c>
      <c r="AN8" s="148">
        <f t="shared" ref="AN8:AN71" si="0">SUM(Y8,AA8,AC8,AE8,AG8,AI8,AK8,AM8)</f>
        <v>1000</v>
      </c>
      <c r="AO8" s="148">
        <f t="shared" ref="AO8:AO71" si="1">SUM(K8,M8,O8,Q8,S8,U8,W8)</f>
        <v>109</v>
      </c>
      <c r="AP8" s="148">
        <v>13</v>
      </c>
      <c r="AQ8" s="140">
        <v>13</v>
      </c>
      <c r="AS8" s="42">
        <f t="shared" ref="AS8:AS71" si="2">(VLOOKUP(J8,Service,2,FALSE)*K8+VLOOKUP(L8,Service,2,FALSE)*M8+VLOOKUP(N8,Service,2,FALSE)*O8+VLOOKUP(P8,Service,2,FALSE)*Q8)</f>
        <v>7455.9790835851718</v>
      </c>
      <c r="AT8" s="101">
        <f t="shared" ref="AT8:AT71" si="3">VLOOKUP(R8,serviceHP,2,FALSE)*S8+VLOOKUP(T8,serviceHP,2,FALSE)*U8+VLOOKUP(V8,serviceHP,2,FALSE)*W8</f>
        <v>0</v>
      </c>
      <c r="AU8" s="42">
        <f t="shared" ref="AU8:AU71" si="4">AS8+AT8</f>
        <v>7455.9790835851718</v>
      </c>
      <c r="AV8" s="42">
        <f t="shared" ref="AV8:AV71" si="5">(VLOOKUP(X8,Main,2,FALSE)*Y8+VLOOKUP(Z8,Main,2,FALSE)*AA8+VLOOKUP(AB8,Main,2,FALSE)*AC8+VLOOKUP(AD8,Main,2,FALSE)*AE8+VLOOKUP(AF8,Main,2,FALSE)*AG8+VLOOKUP(AL8,Main,2,FALSE)*AM8+VLOOKUP(AH8,Main,2,FALSE)*AI8+VLOOKUP(AL8,Main,2,FALSE)*AM8+VLOOKUP(AJ8,Main,2,FALSE)*AK8)/AQ8</f>
        <v>5443.2932093441568</v>
      </c>
      <c r="AW8" s="102">
        <f t="shared" ref="AW8:AW71" si="6">IF(G8="F",VLOOKUP(D8,MeterAndReg2,2,TRUE),(IF(G8="L",VLOOKUP(D8,MeterAndReg2,3,TRUE),VLOOKUP(D8,MeterAndReg2,4,TRUE))))</f>
        <v>431</v>
      </c>
      <c r="AX8" s="43">
        <f t="shared" ref="AX8:AX71" si="7">IF(J8&gt;0,J8,R8)</f>
        <v>0.5</v>
      </c>
      <c r="AY8" s="43" t="str">
        <f>C8</f>
        <v>UTGS</v>
      </c>
    </row>
    <row r="9" spans="1:55" hidden="1" x14ac:dyDescent="0.2">
      <c r="A9" s="38">
        <v>2</v>
      </c>
      <c r="B9" t="s">
        <v>362</v>
      </c>
      <c r="C9" t="s">
        <v>289</v>
      </c>
      <c r="D9">
        <v>175</v>
      </c>
      <c r="E9" t="s">
        <v>1235</v>
      </c>
      <c r="F9">
        <v>0.25</v>
      </c>
      <c r="G9" t="str">
        <f>LOOKUP(F9,{0,6,45},{"F","L","H"})</f>
        <v>F</v>
      </c>
      <c r="H9" t="s">
        <v>2205</v>
      </c>
      <c r="I9" s="43" t="str">
        <f>IFERROR(VLOOKUP(#REF!,#REF!,2,FALSE),"No")</f>
        <v>No</v>
      </c>
      <c r="J9" s="149">
        <v>1.25</v>
      </c>
      <c r="K9" s="148">
        <v>64</v>
      </c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39">
        <v>2</v>
      </c>
      <c r="Y9" s="148">
        <v>1000</v>
      </c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39">
        <v>0</v>
      </c>
      <c r="AM9" s="139">
        <v>0</v>
      </c>
      <c r="AN9" s="148">
        <f t="shared" si="0"/>
        <v>1000</v>
      </c>
      <c r="AO9" s="148">
        <f t="shared" si="1"/>
        <v>64</v>
      </c>
      <c r="AP9" s="148">
        <v>7</v>
      </c>
      <c r="AQ9" s="140">
        <v>7</v>
      </c>
      <c r="AS9" s="42">
        <f t="shared" si="2"/>
        <v>4768.8625811876227</v>
      </c>
      <c r="AT9" s="101">
        <f t="shared" si="3"/>
        <v>0</v>
      </c>
      <c r="AU9" s="42">
        <f t="shared" si="4"/>
        <v>4768.8625811876227</v>
      </c>
      <c r="AV9" s="42">
        <f t="shared" si="5"/>
        <v>4644.4231030677192</v>
      </c>
      <c r="AW9" s="102">
        <f t="shared" si="6"/>
        <v>431</v>
      </c>
      <c r="AX9" s="43">
        <f t="shared" si="7"/>
        <v>1.25</v>
      </c>
      <c r="AY9" s="43" t="str">
        <f t="shared" ref="AY9:AY72" si="8">C9</f>
        <v>UTGS</v>
      </c>
    </row>
    <row r="10" spans="1:55" hidden="1" x14ac:dyDescent="0.2">
      <c r="A10" s="38">
        <v>3</v>
      </c>
      <c r="B10" t="s">
        <v>362</v>
      </c>
      <c r="C10" t="s">
        <v>289</v>
      </c>
      <c r="D10">
        <v>320</v>
      </c>
      <c r="E10" t="s">
        <v>1842</v>
      </c>
      <c r="F10">
        <v>0.25</v>
      </c>
      <c r="G10" t="str">
        <f>LOOKUP(F10,{0,6,45},{"F","L","H"})</f>
        <v>F</v>
      </c>
      <c r="H10" t="s">
        <v>2206</v>
      </c>
      <c r="I10" s="43" t="str">
        <f>IFERROR(VLOOKUP(#REF!,#REF!,2,FALSE),"No")</f>
        <v>No</v>
      </c>
      <c r="J10" s="148">
        <v>0.5</v>
      </c>
      <c r="K10" s="148">
        <v>33</v>
      </c>
      <c r="L10" s="148"/>
      <c r="M10" s="148"/>
      <c r="N10" s="148"/>
      <c r="O10" s="148"/>
      <c r="P10" s="148"/>
      <c r="Q10" s="148"/>
      <c r="R10" s="149"/>
      <c r="S10" s="148"/>
      <c r="T10" s="148"/>
      <c r="U10" s="148"/>
      <c r="V10" s="148"/>
      <c r="W10" s="148"/>
      <c r="X10" s="139">
        <v>1.25</v>
      </c>
      <c r="Y10" s="148">
        <v>37.31</v>
      </c>
      <c r="Z10" s="148">
        <v>2</v>
      </c>
      <c r="AA10" s="148">
        <v>97.33</v>
      </c>
      <c r="AB10" s="148">
        <v>4</v>
      </c>
      <c r="AC10" s="148">
        <v>196.61</v>
      </c>
      <c r="AD10" s="148">
        <v>6</v>
      </c>
      <c r="AE10" s="148">
        <v>668.75</v>
      </c>
      <c r="AF10" s="148"/>
      <c r="AG10" s="148"/>
      <c r="AH10" s="148"/>
      <c r="AI10" s="148"/>
      <c r="AJ10" s="148"/>
      <c r="AK10" s="148"/>
      <c r="AL10" s="139">
        <v>0</v>
      </c>
      <c r="AM10" s="139">
        <v>0</v>
      </c>
      <c r="AN10" s="148">
        <f t="shared" si="0"/>
        <v>1000</v>
      </c>
      <c r="AO10" s="148">
        <f t="shared" si="1"/>
        <v>33</v>
      </c>
      <c r="AP10" s="148">
        <v>17</v>
      </c>
      <c r="AQ10" s="140">
        <v>42</v>
      </c>
      <c r="AS10" s="42">
        <f t="shared" si="2"/>
        <v>2257.3147684248684</v>
      </c>
      <c r="AT10" s="101">
        <f t="shared" si="3"/>
        <v>0</v>
      </c>
      <c r="AU10" s="42">
        <f t="shared" si="4"/>
        <v>2257.3147684248684</v>
      </c>
      <c r="AV10" s="42">
        <f t="shared" si="5"/>
        <v>1246.4469624160488</v>
      </c>
      <c r="AW10" s="102">
        <f t="shared" si="6"/>
        <v>431</v>
      </c>
      <c r="AX10" s="43">
        <f t="shared" si="7"/>
        <v>0.5</v>
      </c>
      <c r="AY10" s="43" t="str">
        <f t="shared" si="8"/>
        <v>UTGS</v>
      </c>
    </row>
    <row r="11" spans="1:55" hidden="1" x14ac:dyDescent="0.2">
      <c r="A11" s="38">
        <v>4</v>
      </c>
      <c r="B11" t="s">
        <v>362</v>
      </c>
      <c r="C11" t="s">
        <v>289</v>
      </c>
      <c r="D11">
        <v>320</v>
      </c>
      <c r="E11" t="s">
        <v>1223</v>
      </c>
      <c r="F11">
        <v>0.25</v>
      </c>
      <c r="G11" t="str">
        <f>LOOKUP(F11,{0,6,45},{"F","L","H"})</f>
        <v>F</v>
      </c>
      <c r="H11" t="s">
        <v>2207</v>
      </c>
      <c r="I11" s="43" t="str">
        <f>IFERROR(VLOOKUP(#REF!,#REF!,2,FALSE),"No")</f>
        <v>No</v>
      </c>
      <c r="J11" s="139">
        <v>0.5</v>
      </c>
      <c r="K11" s="148">
        <v>94</v>
      </c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39">
        <v>1.25</v>
      </c>
      <c r="Y11" s="148">
        <v>100</v>
      </c>
      <c r="Z11" s="149">
        <v>2</v>
      </c>
      <c r="AA11" s="148">
        <v>736.28</v>
      </c>
      <c r="AB11" s="148">
        <v>4</v>
      </c>
      <c r="AC11" s="148">
        <v>163.72</v>
      </c>
      <c r="AD11" s="148"/>
      <c r="AE11" s="148"/>
      <c r="AF11" s="148"/>
      <c r="AG11" s="148"/>
      <c r="AH11" s="148"/>
      <c r="AI11" s="148"/>
      <c r="AJ11" s="148"/>
      <c r="AK11" s="148"/>
      <c r="AL11" s="139">
        <v>0</v>
      </c>
      <c r="AM11" s="139">
        <v>0</v>
      </c>
      <c r="AN11" s="148">
        <f t="shared" si="0"/>
        <v>1000</v>
      </c>
      <c r="AO11" s="148">
        <f t="shared" si="1"/>
        <v>94</v>
      </c>
      <c r="AP11" s="148">
        <v>20</v>
      </c>
      <c r="AQ11" s="140">
        <v>22</v>
      </c>
      <c r="AS11" s="42">
        <f t="shared" si="2"/>
        <v>6429.9269161193224</v>
      </c>
      <c r="AT11" s="101">
        <f t="shared" si="3"/>
        <v>0</v>
      </c>
      <c r="AU11" s="42">
        <f t="shared" si="4"/>
        <v>6429.9269161193224</v>
      </c>
      <c r="AV11" s="42">
        <f t="shared" si="5"/>
        <v>1534.3106418851835</v>
      </c>
      <c r="AW11" s="102">
        <f t="shared" si="6"/>
        <v>431</v>
      </c>
      <c r="AX11" s="43">
        <f t="shared" si="7"/>
        <v>0.5</v>
      </c>
      <c r="AY11" s="43" t="str">
        <f t="shared" si="8"/>
        <v>UTGS</v>
      </c>
    </row>
    <row r="12" spans="1:55" hidden="1" x14ac:dyDescent="0.2">
      <c r="A12" s="38">
        <v>5</v>
      </c>
      <c r="B12" t="s">
        <v>362</v>
      </c>
      <c r="C12" t="s">
        <v>289</v>
      </c>
      <c r="D12">
        <v>320</v>
      </c>
      <c r="E12" t="s">
        <v>1243</v>
      </c>
      <c r="F12">
        <v>0.25</v>
      </c>
      <c r="G12" t="str">
        <f>LOOKUP(F12,{0,6,45},{"F","L","H"})</f>
        <v>F</v>
      </c>
      <c r="H12" t="s">
        <v>2208</v>
      </c>
      <c r="I12" s="43" t="str">
        <f>IFERROR(VLOOKUP(#REF!,#REF!,2,FALSE),"No")</f>
        <v>No</v>
      </c>
      <c r="J12" s="139">
        <v>0.5</v>
      </c>
      <c r="K12" s="148">
        <v>83</v>
      </c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39">
        <v>2</v>
      </c>
      <c r="Y12" s="148">
        <v>1000</v>
      </c>
      <c r="Z12" s="149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39">
        <v>0</v>
      </c>
      <c r="AM12" s="139">
        <v>0</v>
      </c>
      <c r="AN12" s="148">
        <f t="shared" si="0"/>
        <v>1000</v>
      </c>
      <c r="AO12" s="148">
        <f t="shared" si="1"/>
        <v>83</v>
      </c>
      <c r="AP12" s="148">
        <v>14</v>
      </c>
      <c r="AQ12" s="140">
        <v>15</v>
      </c>
      <c r="AS12" s="42">
        <f t="shared" si="2"/>
        <v>5677.4886599776992</v>
      </c>
      <c r="AT12" s="101">
        <f t="shared" si="3"/>
        <v>0</v>
      </c>
      <c r="AU12" s="42">
        <f t="shared" si="4"/>
        <v>5677.4886599776992</v>
      </c>
      <c r="AV12" s="42">
        <f t="shared" si="5"/>
        <v>2167.3974480982688</v>
      </c>
      <c r="AW12" s="102">
        <f t="shared" si="6"/>
        <v>431</v>
      </c>
      <c r="AX12" s="43">
        <f t="shared" si="7"/>
        <v>0.5</v>
      </c>
      <c r="AY12" s="43" t="str">
        <f t="shared" si="8"/>
        <v>UTGS</v>
      </c>
    </row>
    <row r="13" spans="1:55" hidden="1" x14ac:dyDescent="0.2">
      <c r="A13" s="38">
        <v>6</v>
      </c>
      <c r="B13" t="s">
        <v>362</v>
      </c>
      <c r="C13" t="s">
        <v>289</v>
      </c>
      <c r="D13">
        <v>320</v>
      </c>
      <c r="E13" t="s">
        <v>1247</v>
      </c>
      <c r="F13">
        <v>0.25</v>
      </c>
      <c r="G13" t="str">
        <f>LOOKUP(F13,{0,6,45},{"F","L","H"})</f>
        <v>F</v>
      </c>
      <c r="H13" t="s">
        <v>2209</v>
      </c>
      <c r="I13" s="43" t="str">
        <f>IFERROR(VLOOKUP(#REF!,#REF!,2,FALSE),"No")</f>
        <v>No</v>
      </c>
      <c r="J13" s="139">
        <v>1.25</v>
      </c>
      <c r="K13" s="148">
        <v>64</v>
      </c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39">
        <v>2</v>
      </c>
      <c r="Y13" s="148">
        <v>705.82</v>
      </c>
      <c r="Z13" s="149">
        <v>3</v>
      </c>
      <c r="AA13" s="148">
        <v>294.18</v>
      </c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39">
        <v>0</v>
      </c>
      <c r="AM13" s="139">
        <v>0</v>
      </c>
      <c r="AN13" s="148">
        <f t="shared" si="0"/>
        <v>1000</v>
      </c>
      <c r="AO13" s="148">
        <f t="shared" si="1"/>
        <v>64</v>
      </c>
      <c r="AP13" s="148">
        <v>16</v>
      </c>
      <c r="AQ13" s="140">
        <v>16</v>
      </c>
      <c r="AS13" s="42">
        <f t="shared" si="2"/>
        <v>4768.8625811876227</v>
      </c>
      <c r="AT13" s="101">
        <f t="shared" si="3"/>
        <v>0</v>
      </c>
      <c r="AU13" s="42">
        <f t="shared" si="4"/>
        <v>4768.8625811876227</v>
      </c>
      <c r="AV13" s="42">
        <f t="shared" si="5"/>
        <v>1798.7974575921271</v>
      </c>
      <c r="AW13" s="102">
        <f t="shared" si="6"/>
        <v>431</v>
      </c>
      <c r="AX13" s="43">
        <f t="shared" si="7"/>
        <v>1.25</v>
      </c>
      <c r="AY13" s="43" t="str">
        <f t="shared" si="8"/>
        <v>UTGS</v>
      </c>
    </row>
    <row r="14" spans="1:55" hidden="1" x14ac:dyDescent="0.2">
      <c r="A14" s="38">
        <v>7</v>
      </c>
      <c r="B14" t="s">
        <v>362</v>
      </c>
      <c r="C14" t="s">
        <v>289</v>
      </c>
      <c r="D14">
        <v>320</v>
      </c>
      <c r="E14" t="s">
        <v>1232</v>
      </c>
      <c r="F14">
        <v>0.25</v>
      </c>
      <c r="G14" t="str">
        <f>LOOKUP(F14,{0,6,45},{"F","L","H"})</f>
        <v>F</v>
      </c>
      <c r="H14" t="s">
        <v>2210</v>
      </c>
      <c r="I14" s="43" t="str">
        <f>IFERROR(VLOOKUP(#REF!,#REF!,2,FALSE),"No")</f>
        <v>No</v>
      </c>
      <c r="J14" s="149">
        <v>0.5</v>
      </c>
      <c r="K14" s="148">
        <v>44</v>
      </c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39">
        <v>2</v>
      </c>
      <c r="Y14" s="148">
        <v>1000</v>
      </c>
      <c r="Z14" s="149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39">
        <v>0</v>
      </c>
      <c r="AM14" s="139">
        <v>0</v>
      </c>
      <c r="AN14" s="148">
        <f t="shared" si="0"/>
        <v>1000</v>
      </c>
      <c r="AO14" s="148">
        <f t="shared" si="1"/>
        <v>44</v>
      </c>
      <c r="AP14" s="148">
        <v>30</v>
      </c>
      <c r="AQ14" s="140">
        <v>30</v>
      </c>
      <c r="AS14" s="42">
        <f t="shared" si="2"/>
        <v>3009.7530245664911</v>
      </c>
      <c r="AT14" s="101">
        <f t="shared" si="3"/>
        <v>0</v>
      </c>
      <c r="AU14" s="42">
        <f t="shared" si="4"/>
        <v>3009.7530245664911</v>
      </c>
      <c r="AV14" s="42">
        <f t="shared" si="5"/>
        <v>1083.6987240491344</v>
      </c>
      <c r="AW14" s="102">
        <f t="shared" si="6"/>
        <v>431</v>
      </c>
      <c r="AX14" s="43">
        <f t="shared" si="7"/>
        <v>0.5</v>
      </c>
      <c r="AY14" s="43" t="str">
        <f t="shared" si="8"/>
        <v>UTGS</v>
      </c>
    </row>
    <row r="15" spans="1:55" hidden="1" x14ac:dyDescent="0.2">
      <c r="A15" s="38">
        <v>8</v>
      </c>
      <c r="B15" t="s">
        <v>362</v>
      </c>
      <c r="C15" t="s">
        <v>289</v>
      </c>
      <c r="D15">
        <v>320</v>
      </c>
      <c r="E15" t="s">
        <v>1243</v>
      </c>
      <c r="F15">
        <v>0.25</v>
      </c>
      <c r="G15" t="str">
        <f>LOOKUP(F15,{0,6,45},{"F","L","H"})</f>
        <v>F</v>
      </c>
      <c r="H15" t="s">
        <v>2211</v>
      </c>
      <c r="I15" s="43" t="str">
        <f>IFERROR(VLOOKUP(#REF!,#REF!,2,FALSE),"No")</f>
        <v>No</v>
      </c>
      <c r="J15" s="149">
        <v>0.5</v>
      </c>
      <c r="K15" s="148">
        <v>73.540000000000006</v>
      </c>
      <c r="L15" s="148">
        <v>0.75</v>
      </c>
      <c r="M15" s="148">
        <v>19</v>
      </c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39">
        <v>1.25</v>
      </c>
      <c r="Y15" s="148">
        <v>8.32</v>
      </c>
      <c r="Z15" s="148">
        <v>2</v>
      </c>
      <c r="AA15" s="148">
        <v>991.68</v>
      </c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39">
        <v>0</v>
      </c>
      <c r="AM15" s="139">
        <v>0</v>
      </c>
      <c r="AN15" s="148">
        <f t="shared" si="0"/>
        <v>1000</v>
      </c>
      <c r="AO15" s="148">
        <f t="shared" si="1"/>
        <v>92.54</v>
      </c>
      <c r="AP15" s="148">
        <v>34</v>
      </c>
      <c r="AQ15" s="140">
        <v>34</v>
      </c>
      <c r="AS15" s="42">
        <f t="shared" si="2"/>
        <v>6253.6778384859799</v>
      </c>
      <c r="AT15" s="101">
        <f t="shared" si="3"/>
        <v>0</v>
      </c>
      <c r="AU15" s="42">
        <f t="shared" si="4"/>
        <v>6253.6778384859799</v>
      </c>
      <c r="AV15" s="42">
        <f t="shared" si="5"/>
        <v>956.37605063158912</v>
      </c>
      <c r="AW15" s="102">
        <f t="shared" si="6"/>
        <v>431</v>
      </c>
      <c r="AX15" s="43">
        <f t="shared" si="7"/>
        <v>0.5</v>
      </c>
      <c r="AY15" s="43" t="str">
        <f t="shared" si="8"/>
        <v>UTGS</v>
      </c>
    </row>
    <row r="16" spans="1:55" hidden="1" x14ac:dyDescent="0.2">
      <c r="A16" s="38">
        <v>9</v>
      </c>
      <c r="B16" t="s">
        <v>362</v>
      </c>
      <c r="C16" t="s">
        <v>289</v>
      </c>
      <c r="D16">
        <v>320</v>
      </c>
      <c r="E16" t="s">
        <v>1236</v>
      </c>
      <c r="F16">
        <v>0.25</v>
      </c>
      <c r="G16" t="str">
        <f>LOOKUP(F16,{0,6,45},{"F","L","H"})</f>
        <v>F</v>
      </c>
      <c r="H16" t="s">
        <v>2212</v>
      </c>
      <c r="I16" s="43" t="str">
        <f>IFERROR(VLOOKUP(#REF!,#REF!,2,FALSE),"No")</f>
        <v>No</v>
      </c>
      <c r="J16" s="139">
        <v>0.75</v>
      </c>
      <c r="K16" s="148">
        <v>60</v>
      </c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39">
        <v>1.25</v>
      </c>
      <c r="Y16" s="148">
        <v>190.42</v>
      </c>
      <c r="Z16" s="148">
        <v>2</v>
      </c>
      <c r="AA16" s="148">
        <v>809.58</v>
      </c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39">
        <v>0</v>
      </c>
      <c r="AM16" s="139">
        <v>0</v>
      </c>
      <c r="AN16" s="148">
        <f t="shared" si="0"/>
        <v>1000</v>
      </c>
      <c r="AO16" s="148">
        <f t="shared" si="1"/>
        <v>60</v>
      </c>
      <c r="AP16" s="148">
        <v>9</v>
      </c>
      <c r="AQ16" s="140">
        <v>10</v>
      </c>
      <c r="AS16" s="42">
        <f t="shared" si="2"/>
        <v>3863.0086698633968</v>
      </c>
      <c r="AT16" s="101">
        <f t="shared" si="3"/>
        <v>0</v>
      </c>
      <c r="AU16" s="42">
        <f t="shared" si="4"/>
        <v>3863.0086698633968</v>
      </c>
      <c r="AV16" s="42">
        <f t="shared" si="5"/>
        <v>3264.4255721474037</v>
      </c>
      <c r="AW16" s="102">
        <f t="shared" si="6"/>
        <v>431</v>
      </c>
      <c r="AX16" s="43">
        <f t="shared" si="7"/>
        <v>0.75</v>
      </c>
      <c r="AY16" s="43" t="str">
        <f t="shared" si="8"/>
        <v>UTGS</v>
      </c>
    </row>
    <row r="17" spans="1:51" hidden="1" x14ac:dyDescent="0.2">
      <c r="A17" s="38">
        <v>10</v>
      </c>
      <c r="B17" t="s">
        <v>362</v>
      </c>
      <c r="C17" t="s">
        <v>289</v>
      </c>
      <c r="D17">
        <v>320</v>
      </c>
      <c r="E17" t="s">
        <v>1236</v>
      </c>
      <c r="F17">
        <v>0.25</v>
      </c>
      <c r="G17" t="str">
        <f>LOOKUP(F17,{0,6,45},{"F","L","H"})</f>
        <v>F</v>
      </c>
      <c r="H17" t="s">
        <v>2213</v>
      </c>
      <c r="I17" s="43" t="str">
        <f>IFERROR(VLOOKUP(#REF!,#REF!,2,FALSE),"No")</f>
        <v>No</v>
      </c>
      <c r="J17" s="149">
        <v>0.5</v>
      </c>
      <c r="K17" s="148">
        <v>109</v>
      </c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39">
        <v>2</v>
      </c>
      <c r="Y17" s="148">
        <v>1000</v>
      </c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39">
        <v>0</v>
      </c>
      <c r="AM17" s="139">
        <v>0</v>
      </c>
      <c r="AN17" s="148">
        <f t="shared" si="0"/>
        <v>1000</v>
      </c>
      <c r="AO17" s="148">
        <f t="shared" si="1"/>
        <v>109</v>
      </c>
      <c r="AP17" s="148">
        <v>19</v>
      </c>
      <c r="AQ17" s="140">
        <v>19</v>
      </c>
      <c r="AS17" s="42">
        <f t="shared" si="2"/>
        <v>7455.9790835851718</v>
      </c>
      <c r="AT17" s="101">
        <f t="shared" si="3"/>
        <v>0</v>
      </c>
      <c r="AU17" s="42">
        <f t="shared" si="4"/>
        <v>7455.9790835851718</v>
      </c>
      <c r="AV17" s="42">
        <f t="shared" si="5"/>
        <v>1711.1032484986333</v>
      </c>
      <c r="AW17" s="102">
        <f t="shared" si="6"/>
        <v>431</v>
      </c>
      <c r="AX17" s="43">
        <f t="shared" si="7"/>
        <v>0.5</v>
      </c>
      <c r="AY17" s="43" t="str">
        <f t="shared" si="8"/>
        <v>UTGS</v>
      </c>
    </row>
    <row r="18" spans="1:51" hidden="1" x14ac:dyDescent="0.2">
      <c r="A18" s="38">
        <v>11</v>
      </c>
      <c r="B18" t="s">
        <v>362</v>
      </c>
      <c r="C18" t="s">
        <v>289</v>
      </c>
      <c r="D18">
        <v>306</v>
      </c>
      <c r="E18" t="s">
        <v>1238</v>
      </c>
      <c r="F18">
        <v>0.25</v>
      </c>
      <c r="G18" t="str">
        <f>LOOKUP(F18,{0,6,45},{"F","L","H"})</f>
        <v>F</v>
      </c>
      <c r="H18" t="s">
        <v>2215</v>
      </c>
      <c r="I18" s="43" t="str">
        <f>IFERROR(VLOOKUP(#REF!,#REF!,2,FALSE),"No")</f>
        <v>No</v>
      </c>
      <c r="J18" s="139">
        <v>0.75</v>
      </c>
      <c r="K18" s="148">
        <v>71</v>
      </c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39">
        <v>2</v>
      </c>
      <c r="Y18" s="148">
        <v>485</v>
      </c>
      <c r="Z18" s="148">
        <v>4</v>
      </c>
      <c r="AA18" s="148">
        <v>515</v>
      </c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39">
        <v>0</v>
      </c>
      <c r="AM18" s="139">
        <v>0</v>
      </c>
      <c r="AN18" s="148">
        <f t="shared" si="0"/>
        <v>1000</v>
      </c>
      <c r="AO18" s="148">
        <f t="shared" si="1"/>
        <v>71</v>
      </c>
      <c r="AP18" s="148">
        <v>18</v>
      </c>
      <c r="AQ18" s="140">
        <v>19</v>
      </c>
      <c r="AS18" s="42">
        <f t="shared" si="2"/>
        <v>4571.2269260050189</v>
      </c>
      <c r="AT18" s="101">
        <f t="shared" si="3"/>
        <v>0</v>
      </c>
      <c r="AU18" s="42">
        <f t="shared" si="4"/>
        <v>4571.2269260050189</v>
      </c>
      <c r="AV18" s="42">
        <f t="shared" si="5"/>
        <v>1905.4479853407386</v>
      </c>
      <c r="AW18" s="102">
        <f t="shared" si="6"/>
        <v>431</v>
      </c>
      <c r="AX18" s="43">
        <f t="shared" si="7"/>
        <v>0.75</v>
      </c>
      <c r="AY18" s="43" t="str">
        <f t="shared" si="8"/>
        <v>UTGS</v>
      </c>
    </row>
    <row r="19" spans="1:51" hidden="1" x14ac:dyDescent="0.2">
      <c r="A19" s="38">
        <v>12</v>
      </c>
      <c r="B19" t="s">
        <v>362</v>
      </c>
      <c r="C19" t="s">
        <v>289</v>
      </c>
      <c r="D19">
        <v>320</v>
      </c>
      <c r="E19" t="s">
        <v>1239</v>
      </c>
      <c r="F19">
        <v>0.25</v>
      </c>
      <c r="G19" t="str">
        <f>LOOKUP(F19,{0,6,45},{"F","L","H"})</f>
        <v>F</v>
      </c>
      <c r="H19" s="43" t="s">
        <v>2216</v>
      </c>
      <c r="I19" s="43" t="str">
        <f>IFERROR(VLOOKUP(#REF!,#REF!,2,FALSE),"No")</f>
        <v>No</v>
      </c>
      <c r="J19" s="139">
        <v>0.5</v>
      </c>
      <c r="K19" s="148">
        <v>72</v>
      </c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39">
        <v>2</v>
      </c>
      <c r="Y19" s="148">
        <v>1000</v>
      </c>
      <c r="Z19" s="149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39">
        <v>0</v>
      </c>
      <c r="AM19" s="139">
        <v>0</v>
      </c>
      <c r="AN19" s="148">
        <f t="shared" si="0"/>
        <v>1000</v>
      </c>
      <c r="AO19" s="148">
        <f t="shared" si="1"/>
        <v>72</v>
      </c>
      <c r="AP19" s="148">
        <v>13</v>
      </c>
      <c r="AQ19" s="140">
        <v>14</v>
      </c>
      <c r="AS19" s="42">
        <f t="shared" si="2"/>
        <v>4925.0504038360768</v>
      </c>
      <c r="AT19" s="101">
        <f t="shared" si="3"/>
        <v>0</v>
      </c>
      <c r="AU19" s="42">
        <f t="shared" si="4"/>
        <v>4925.0504038360768</v>
      </c>
      <c r="AV19" s="42">
        <f t="shared" si="5"/>
        <v>2322.2115515338596</v>
      </c>
      <c r="AW19" s="102">
        <f t="shared" si="6"/>
        <v>431</v>
      </c>
      <c r="AX19" s="43">
        <f t="shared" si="7"/>
        <v>0.5</v>
      </c>
      <c r="AY19" s="43" t="str">
        <f t="shared" si="8"/>
        <v>UTGS</v>
      </c>
    </row>
    <row r="20" spans="1:51" hidden="1" x14ac:dyDescent="0.2">
      <c r="A20" s="38">
        <v>13</v>
      </c>
      <c r="B20" t="s">
        <v>362</v>
      </c>
      <c r="C20" t="s">
        <v>289</v>
      </c>
      <c r="D20">
        <v>306</v>
      </c>
      <c r="E20" t="s">
        <v>1238</v>
      </c>
      <c r="F20">
        <v>0.25</v>
      </c>
      <c r="G20" t="str">
        <f>LOOKUP(F20,{0,6,45},{"F","L","H"})</f>
        <v>F</v>
      </c>
      <c r="H20" t="s">
        <v>2217</v>
      </c>
      <c r="I20" s="43" t="str">
        <f>IFERROR(VLOOKUP(#REF!,#REF!,2,FALSE),"No")</f>
        <v>No</v>
      </c>
      <c r="J20" s="149">
        <v>0.75</v>
      </c>
      <c r="K20" s="148">
        <v>48</v>
      </c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39">
        <v>2</v>
      </c>
      <c r="Y20" s="148">
        <v>1000</v>
      </c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39">
        <v>0</v>
      </c>
      <c r="AM20" s="139">
        <v>0</v>
      </c>
      <c r="AN20" s="148">
        <f t="shared" si="0"/>
        <v>1000</v>
      </c>
      <c r="AO20" s="148">
        <f t="shared" si="1"/>
        <v>48</v>
      </c>
      <c r="AP20" s="148">
        <v>16</v>
      </c>
      <c r="AQ20" s="140">
        <v>1</v>
      </c>
      <c r="AS20" s="42">
        <f t="shared" si="2"/>
        <v>3090.4069358907173</v>
      </c>
      <c r="AT20" s="101">
        <f t="shared" si="3"/>
        <v>0</v>
      </c>
      <c r="AU20" s="42">
        <f t="shared" si="4"/>
        <v>3090.4069358907173</v>
      </c>
      <c r="AV20" s="42">
        <f t="shared" si="5"/>
        <v>32510.961721474032</v>
      </c>
      <c r="AW20" s="102">
        <f t="shared" si="6"/>
        <v>431</v>
      </c>
      <c r="AX20" s="43">
        <f t="shared" si="7"/>
        <v>0.75</v>
      </c>
      <c r="AY20" s="43" t="str">
        <f t="shared" si="8"/>
        <v>UTGS</v>
      </c>
    </row>
    <row r="21" spans="1:51" hidden="1" x14ac:dyDescent="0.2">
      <c r="A21" s="38">
        <v>14</v>
      </c>
      <c r="B21" t="s">
        <v>5806</v>
      </c>
      <c r="C21" t="s">
        <v>5746</v>
      </c>
      <c r="D21">
        <v>3100</v>
      </c>
      <c r="E21" t="s">
        <v>207</v>
      </c>
      <c r="F21">
        <v>1</v>
      </c>
      <c r="G21" t="str">
        <f>LOOKUP(F21,{0,6,45},{"F","L","H"})</f>
        <v>F</v>
      </c>
      <c r="H21" t="s">
        <v>2218</v>
      </c>
      <c r="I21" s="43" t="str">
        <f>IFERROR(VLOOKUP(#REF!,#REF!,2,FALSE),"No")</f>
        <v>No</v>
      </c>
      <c r="J21" s="139">
        <v>1.25</v>
      </c>
      <c r="K21" s="148">
        <v>38</v>
      </c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39">
        <v>1.25</v>
      </c>
      <c r="Y21" s="148">
        <v>55</v>
      </c>
      <c r="Z21" s="149">
        <v>2</v>
      </c>
      <c r="AA21" s="148">
        <v>569.59</v>
      </c>
      <c r="AB21" s="148">
        <v>4</v>
      </c>
      <c r="AC21" s="148">
        <v>374.22</v>
      </c>
      <c r="AD21" s="148"/>
      <c r="AE21" s="148"/>
      <c r="AF21" s="148"/>
      <c r="AG21" s="148"/>
      <c r="AH21" s="148"/>
      <c r="AI21" s="148"/>
      <c r="AJ21" s="148"/>
      <c r="AK21" s="148"/>
      <c r="AL21" s="139">
        <v>0</v>
      </c>
      <c r="AM21" s="139">
        <v>0</v>
      </c>
      <c r="AN21" s="148">
        <f t="shared" si="0"/>
        <v>998.81000000000006</v>
      </c>
      <c r="AO21" s="148">
        <f t="shared" si="1"/>
        <v>38</v>
      </c>
      <c r="AP21" s="148">
        <v>5</v>
      </c>
      <c r="AQ21" s="140">
        <v>6</v>
      </c>
      <c r="AS21" s="42">
        <f t="shared" si="2"/>
        <v>2831.5121575801509</v>
      </c>
      <c r="AT21" s="101">
        <f t="shared" si="3"/>
        <v>0</v>
      </c>
      <c r="AU21" s="42">
        <f t="shared" si="4"/>
        <v>2831.5121575801509</v>
      </c>
      <c r="AV21" s="42">
        <f t="shared" si="5"/>
        <v>5865.6551795042469</v>
      </c>
      <c r="AW21" s="102">
        <f t="shared" si="6"/>
        <v>2145.6666666666665</v>
      </c>
      <c r="AX21" s="43">
        <f t="shared" si="7"/>
        <v>1.25</v>
      </c>
      <c r="AY21" s="43" t="str">
        <f t="shared" si="8"/>
        <v>UTTSS</v>
      </c>
    </row>
    <row r="22" spans="1:51" hidden="1" x14ac:dyDescent="0.2">
      <c r="A22" s="38">
        <v>15</v>
      </c>
      <c r="B22" t="s">
        <v>5806</v>
      </c>
      <c r="C22" t="s">
        <v>292</v>
      </c>
      <c r="D22">
        <v>5550</v>
      </c>
      <c r="E22" t="s">
        <v>198</v>
      </c>
      <c r="F22">
        <v>2</v>
      </c>
      <c r="G22" t="str">
        <f>LOOKUP(F22,{0,6,45},{"F","L","H"})</f>
        <v>F</v>
      </c>
      <c r="H22" t="s">
        <v>1972</v>
      </c>
      <c r="I22" s="43" t="str">
        <f>IFERROR(VLOOKUP(#REF!,#REF!,2,FALSE),"No")</f>
        <v>No</v>
      </c>
      <c r="J22" s="139">
        <v>1.25</v>
      </c>
      <c r="K22" s="148">
        <v>8</v>
      </c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39">
        <v>2</v>
      </c>
      <c r="Y22" s="148">
        <v>920.13</v>
      </c>
      <c r="Z22" s="149">
        <v>4</v>
      </c>
      <c r="AA22" s="148">
        <v>79.87</v>
      </c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39">
        <v>0</v>
      </c>
      <c r="AM22" s="139">
        <v>0</v>
      </c>
      <c r="AN22" s="148">
        <f t="shared" si="0"/>
        <v>1000</v>
      </c>
      <c r="AO22" s="148">
        <f t="shared" si="1"/>
        <v>8</v>
      </c>
      <c r="AP22" s="148">
        <v>3</v>
      </c>
      <c r="AQ22" s="140">
        <v>3</v>
      </c>
      <c r="AS22" s="42">
        <f t="shared" si="2"/>
        <v>596.10782264845284</v>
      </c>
      <c r="AT22" s="101">
        <f t="shared" si="3"/>
        <v>0</v>
      </c>
      <c r="AU22" s="42">
        <f t="shared" si="4"/>
        <v>596.10782264845284</v>
      </c>
      <c r="AV22" s="42">
        <f t="shared" si="5"/>
        <v>11027.876540491345</v>
      </c>
      <c r="AW22" s="102">
        <f t="shared" si="6"/>
        <v>3698.6666666666665</v>
      </c>
      <c r="AX22" s="43">
        <f t="shared" si="7"/>
        <v>1.25</v>
      </c>
      <c r="AY22" s="43" t="str">
        <f t="shared" si="8"/>
        <v>UTFS</v>
      </c>
    </row>
    <row r="23" spans="1:51" hidden="1" x14ac:dyDescent="0.2">
      <c r="A23" s="38">
        <v>16</v>
      </c>
      <c r="B23" t="s">
        <v>362</v>
      </c>
      <c r="C23" t="s">
        <v>289</v>
      </c>
      <c r="D23">
        <v>320</v>
      </c>
      <c r="E23" t="s">
        <v>1842</v>
      </c>
      <c r="F23">
        <v>0.25</v>
      </c>
      <c r="G23" t="str">
        <f>LOOKUP(F23,{0,6,45},{"F","L","H"})</f>
        <v>F</v>
      </c>
      <c r="H23" t="s">
        <v>2219</v>
      </c>
      <c r="I23" s="43" t="str">
        <f>IFERROR(VLOOKUP(#REF!,#REF!,2,FALSE),"No")</f>
        <v>No</v>
      </c>
      <c r="J23" s="149">
        <v>0.75</v>
      </c>
      <c r="K23" s="148">
        <v>51</v>
      </c>
      <c r="L23" s="148"/>
      <c r="M23" s="148"/>
      <c r="N23" s="149"/>
      <c r="O23" s="149"/>
      <c r="P23" s="148"/>
      <c r="Q23" s="148"/>
      <c r="R23" s="148"/>
      <c r="S23" s="148"/>
      <c r="T23" s="148"/>
      <c r="U23" s="148"/>
      <c r="V23" s="148"/>
      <c r="W23" s="148"/>
      <c r="X23" s="139">
        <v>2</v>
      </c>
      <c r="Y23" s="148">
        <v>1000</v>
      </c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39">
        <v>0</v>
      </c>
      <c r="AM23" s="139">
        <v>0</v>
      </c>
      <c r="AN23" s="148">
        <f t="shared" si="0"/>
        <v>1000</v>
      </c>
      <c r="AO23" s="148">
        <f t="shared" si="1"/>
        <v>51</v>
      </c>
      <c r="AP23" s="148">
        <v>22</v>
      </c>
      <c r="AQ23" s="140">
        <v>23</v>
      </c>
      <c r="AS23" s="42">
        <f t="shared" si="2"/>
        <v>3283.5573693838869</v>
      </c>
      <c r="AT23" s="101">
        <f t="shared" si="3"/>
        <v>0</v>
      </c>
      <c r="AU23" s="42">
        <f t="shared" si="4"/>
        <v>3283.5573693838869</v>
      </c>
      <c r="AV23" s="42">
        <f t="shared" si="5"/>
        <v>1413.5200748466971</v>
      </c>
      <c r="AW23" s="102">
        <f t="shared" si="6"/>
        <v>431</v>
      </c>
      <c r="AX23" s="43">
        <f t="shared" si="7"/>
        <v>0.75</v>
      </c>
      <c r="AY23" s="43" t="str">
        <f t="shared" si="8"/>
        <v>UTGS</v>
      </c>
    </row>
    <row r="24" spans="1:51" hidden="1" x14ac:dyDescent="0.2">
      <c r="A24" s="38">
        <v>17</v>
      </c>
      <c r="B24" t="s">
        <v>362</v>
      </c>
      <c r="C24" t="s">
        <v>289</v>
      </c>
      <c r="D24">
        <v>320</v>
      </c>
      <c r="E24" t="s">
        <v>1243</v>
      </c>
      <c r="F24">
        <v>0.25</v>
      </c>
      <c r="G24" t="str">
        <f>LOOKUP(F24,{0,6,45},{"F","L","H"})</f>
        <v>F</v>
      </c>
      <c r="H24" t="s">
        <v>2220</v>
      </c>
      <c r="I24" s="43" t="str">
        <f>IFERROR(VLOOKUP(#REF!,#REF!,2,FALSE),"No")</f>
        <v>No</v>
      </c>
      <c r="J24" s="149">
        <v>0.75</v>
      </c>
      <c r="K24" s="148">
        <v>56</v>
      </c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39">
        <v>1.25</v>
      </c>
      <c r="Y24" s="148">
        <v>187.99</v>
      </c>
      <c r="Z24" s="149">
        <v>2</v>
      </c>
      <c r="AA24" s="148">
        <v>812.01</v>
      </c>
      <c r="AB24" s="149"/>
      <c r="AC24" s="148"/>
      <c r="AD24" s="149"/>
      <c r="AE24" s="148"/>
      <c r="AF24" s="148"/>
      <c r="AG24" s="148"/>
      <c r="AH24" s="148"/>
      <c r="AI24" s="148"/>
      <c r="AJ24" s="148"/>
      <c r="AK24" s="148"/>
      <c r="AL24" s="139">
        <v>0</v>
      </c>
      <c r="AM24" s="139">
        <v>0</v>
      </c>
      <c r="AN24" s="148">
        <f t="shared" si="0"/>
        <v>1000</v>
      </c>
      <c r="AO24" s="148">
        <f t="shared" si="1"/>
        <v>56</v>
      </c>
      <c r="AP24" s="148">
        <v>17</v>
      </c>
      <c r="AQ24" s="140">
        <v>20</v>
      </c>
      <c r="AS24" s="42">
        <f t="shared" si="2"/>
        <v>3605.4747585391701</v>
      </c>
      <c r="AT24" s="101">
        <f t="shared" si="3"/>
        <v>0</v>
      </c>
      <c r="AU24" s="42">
        <f t="shared" si="4"/>
        <v>3605.4747585391701</v>
      </c>
      <c r="AV24" s="42">
        <f t="shared" si="5"/>
        <v>1632.1277360737017</v>
      </c>
      <c r="AW24" s="102">
        <f t="shared" si="6"/>
        <v>431</v>
      </c>
      <c r="AX24" s="43">
        <f t="shared" si="7"/>
        <v>0.75</v>
      </c>
      <c r="AY24" s="43" t="str">
        <f t="shared" si="8"/>
        <v>UTGS</v>
      </c>
    </row>
    <row r="25" spans="1:51" hidden="1" x14ac:dyDescent="0.2">
      <c r="A25" s="38">
        <v>18</v>
      </c>
      <c r="B25" t="s">
        <v>362</v>
      </c>
      <c r="C25" t="s">
        <v>289</v>
      </c>
      <c r="D25">
        <v>320</v>
      </c>
      <c r="E25" t="s">
        <v>1232</v>
      </c>
      <c r="F25">
        <v>0.25</v>
      </c>
      <c r="G25" t="str">
        <f>LOOKUP(F25,{0,6,45},{"F","L","H"})</f>
        <v>F</v>
      </c>
      <c r="H25" t="s">
        <v>2160</v>
      </c>
      <c r="I25" s="43" t="str">
        <f>IFERROR(VLOOKUP(#REF!,#REF!,2,FALSE),"No")</f>
        <v>No</v>
      </c>
      <c r="J25" s="149">
        <v>0.75</v>
      </c>
      <c r="K25" s="148">
        <v>75</v>
      </c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39">
        <v>1.5</v>
      </c>
      <c r="Y25" s="148">
        <v>86.75</v>
      </c>
      <c r="Z25" s="148">
        <v>2</v>
      </c>
      <c r="AA25" s="148">
        <v>913.25</v>
      </c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39">
        <v>0</v>
      </c>
      <c r="AM25" s="139">
        <v>0</v>
      </c>
      <c r="AN25" s="148">
        <f t="shared" si="0"/>
        <v>1000</v>
      </c>
      <c r="AO25" s="148">
        <f t="shared" si="1"/>
        <v>75</v>
      </c>
      <c r="AP25" s="148">
        <v>10</v>
      </c>
      <c r="AQ25" s="140">
        <v>10</v>
      </c>
      <c r="AS25" s="42">
        <f t="shared" si="2"/>
        <v>4828.760837329246</v>
      </c>
      <c r="AT25" s="101">
        <f t="shared" si="3"/>
        <v>0</v>
      </c>
      <c r="AU25" s="42">
        <f t="shared" si="4"/>
        <v>4828.760837329246</v>
      </c>
      <c r="AV25" s="42">
        <f t="shared" si="5"/>
        <v>3196.0618704636158</v>
      </c>
      <c r="AW25" s="102">
        <f t="shared" si="6"/>
        <v>431</v>
      </c>
      <c r="AX25" s="43">
        <f t="shared" si="7"/>
        <v>0.75</v>
      </c>
      <c r="AY25" s="43" t="str">
        <f t="shared" si="8"/>
        <v>UTGS</v>
      </c>
    </row>
    <row r="26" spans="1:51" hidden="1" x14ac:dyDescent="0.2">
      <c r="A26" s="38">
        <v>19</v>
      </c>
      <c r="B26" t="s">
        <v>362</v>
      </c>
      <c r="C26" t="s">
        <v>289</v>
      </c>
      <c r="D26">
        <v>320</v>
      </c>
      <c r="E26" t="s">
        <v>1247</v>
      </c>
      <c r="F26">
        <v>0.25</v>
      </c>
      <c r="G26" t="str">
        <f>LOOKUP(F26,{0,6,45},{"F","L","H"})</f>
        <v>F</v>
      </c>
      <c r="H26" t="s">
        <v>2221</v>
      </c>
      <c r="I26" s="43" t="str">
        <f>IFERROR(VLOOKUP(#REF!,#REF!,2,FALSE),"No")</f>
        <v>No</v>
      </c>
      <c r="J26" s="149">
        <v>0.75</v>
      </c>
      <c r="K26" s="148">
        <v>1</v>
      </c>
      <c r="L26" s="148">
        <v>1.25</v>
      </c>
      <c r="M26" s="148">
        <v>120</v>
      </c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39">
        <v>4</v>
      </c>
      <c r="Y26" s="148">
        <v>1000</v>
      </c>
      <c r="Z26" s="149"/>
      <c r="AA26" s="148"/>
      <c r="AB26" s="149"/>
      <c r="AC26" s="148"/>
      <c r="AD26" s="148"/>
      <c r="AE26" s="148"/>
      <c r="AF26" s="148"/>
      <c r="AG26" s="148"/>
      <c r="AH26" s="148"/>
      <c r="AI26" s="148"/>
      <c r="AJ26" s="148"/>
      <c r="AK26" s="148"/>
      <c r="AL26" s="139">
        <v>0</v>
      </c>
      <c r="AM26" s="139">
        <v>0</v>
      </c>
      <c r="AN26" s="148">
        <f t="shared" si="0"/>
        <v>1000</v>
      </c>
      <c r="AO26" s="148">
        <f t="shared" si="1"/>
        <v>121</v>
      </c>
      <c r="AP26" s="148">
        <v>26</v>
      </c>
      <c r="AQ26" s="140">
        <v>31</v>
      </c>
      <c r="AS26" s="42">
        <f t="shared" si="2"/>
        <v>9006.0008175578496</v>
      </c>
      <c r="AT26" s="101">
        <f t="shared" si="3"/>
        <v>0</v>
      </c>
      <c r="AU26" s="42">
        <f t="shared" si="4"/>
        <v>9006.0008175578496</v>
      </c>
      <c r="AV26" s="42">
        <f t="shared" si="5"/>
        <v>1280.0310232733559</v>
      </c>
      <c r="AW26" s="102">
        <f t="shared" si="6"/>
        <v>431</v>
      </c>
      <c r="AX26" s="43">
        <f t="shared" si="7"/>
        <v>0.75</v>
      </c>
      <c r="AY26" s="43" t="str">
        <f t="shared" si="8"/>
        <v>UTGS</v>
      </c>
    </row>
    <row r="27" spans="1:51" hidden="1" x14ac:dyDescent="0.2">
      <c r="A27" s="38">
        <v>20</v>
      </c>
      <c r="B27" t="s">
        <v>362</v>
      </c>
      <c r="C27" t="s">
        <v>289</v>
      </c>
      <c r="D27">
        <v>320</v>
      </c>
      <c r="E27" t="s">
        <v>1243</v>
      </c>
      <c r="F27">
        <v>0.25</v>
      </c>
      <c r="G27" t="str">
        <f>LOOKUP(F27,{0,6,45},{"F","L","H"})</f>
        <v>F</v>
      </c>
      <c r="H27" t="s">
        <v>2222</v>
      </c>
      <c r="I27" s="43" t="str">
        <f>IFERROR(VLOOKUP(#REF!,#REF!,2,FALSE),"No")</f>
        <v>No</v>
      </c>
      <c r="J27" s="149">
        <v>0.5</v>
      </c>
      <c r="K27" s="148">
        <v>68</v>
      </c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39">
        <v>2</v>
      </c>
      <c r="Y27" s="148">
        <v>752.23</v>
      </c>
      <c r="Z27" s="148">
        <v>3</v>
      </c>
      <c r="AA27" s="148">
        <v>247.77</v>
      </c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39">
        <v>0</v>
      </c>
      <c r="AM27" s="139">
        <v>0</v>
      </c>
      <c r="AN27" s="148">
        <f t="shared" si="0"/>
        <v>1000</v>
      </c>
      <c r="AO27" s="148">
        <f t="shared" si="1"/>
        <v>68</v>
      </c>
      <c r="AP27" s="148">
        <v>23</v>
      </c>
      <c r="AQ27" s="140">
        <v>25</v>
      </c>
      <c r="AS27" s="42">
        <f t="shared" si="2"/>
        <v>4651.4364925118498</v>
      </c>
      <c r="AT27" s="101">
        <f t="shared" si="3"/>
        <v>0</v>
      </c>
      <c r="AU27" s="42">
        <f t="shared" si="4"/>
        <v>4651.4364925118498</v>
      </c>
      <c r="AV27" s="42">
        <f t="shared" si="5"/>
        <v>1174.7695248589614</v>
      </c>
      <c r="AW27" s="102">
        <f t="shared" si="6"/>
        <v>431</v>
      </c>
      <c r="AX27" s="43">
        <f t="shared" si="7"/>
        <v>0.5</v>
      </c>
      <c r="AY27" s="43" t="str">
        <f t="shared" si="8"/>
        <v>UTGS</v>
      </c>
    </row>
    <row r="28" spans="1:51" hidden="1" x14ac:dyDescent="0.2">
      <c r="A28" s="38">
        <v>21</v>
      </c>
      <c r="B28" t="s">
        <v>5807</v>
      </c>
      <c r="C28" t="s">
        <v>5746</v>
      </c>
      <c r="D28">
        <v>7800</v>
      </c>
      <c r="E28" t="s">
        <v>212</v>
      </c>
      <c r="F28">
        <v>2</v>
      </c>
      <c r="G28" t="str">
        <f>LOOKUP(F28,{0,6,45},{"F","L","H"})</f>
        <v>F</v>
      </c>
      <c r="H28" t="s">
        <v>1881</v>
      </c>
      <c r="I28" s="43" t="str">
        <f>IFERROR(VLOOKUP(#REF!,#REF!,2,FALSE),"No")</f>
        <v>No</v>
      </c>
      <c r="J28" s="149">
        <v>2</v>
      </c>
      <c r="K28" s="148">
        <v>131</v>
      </c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39">
        <v>2</v>
      </c>
      <c r="Y28" s="148">
        <v>7.88</v>
      </c>
      <c r="Z28" s="148">
        <v>8</v>
      </c>
      <c r="AA28" s="148">
        <v>992.12</v>
      </c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39">
        <v>0</v>
      </c>
      <c r="AM28" s="139">
        <v>0</v>
      </c>
      <c r="AN28" s="148">
        <f t="shared" si="0"/>
        <v>1000</v>
      </c>
      <c r="AO28" s="148">
        <f t="shared" si="1"/>
        <v>131</v>
      </c>
      <c r="AP28" s="148">
        <v>7</v>
      </c>
      <c r="AQ28" s="140">
        <v>12</v>
      </c>
      <c r="AS28" s="42">
        <f t="shared" si="2"/>
        <v>9560.8355958684151</v>
      </c>
      <c r="AT28" s="101">
        <f t="shared" si="3"/>
        <v>0</v>
      </c>
      <c r="AU28" s="42">
        <f t="shared" si="4"/>
        <v>9560.8355958684151</v>
      </c>
      <c r="AV28" s="42">
        <f t="shared" si="5"/>
        <v>6044.4235434561706</v>
      </c>
      <c r="AW28" s="102">
        <f t="shared" si="6"/>
        <v>5118</v>
      </c>
      <c r="AX28" s="43">
        <f t="shared" si="7"/>
        <v>2</v>
      </c>
      <c r="AY28" s="43" t="str">
        <f t="shared" si="8"/>
        <v>UTTSS</v>
      </c>
    </row>
    <row r="29" spans="1:51" hidden="1" x14ac:dyDescent="0.2">
      <c r="A29" s="38">
        <v>22</v>
      </c>
      <c r="B29" t="s">
        <v>362</v>
      </c>
      <c r="C29" t="s">
        <v>289</v>
      </c>
      <c r="D29">
        <v>550</v>
      </c>
      <c r="E29" t="s">
        <v>1228</v>
      </c>
      <c r="F29">
        <v>2</v>
      </c>
      <c r="G29" t="str">
        <f>LOOKUP(F29,{0,6,45},{"F","L","H"})</f>
        <v>F</v>
      </c>
      <c r="H29" t="s">
        <v>2223</v>
      </c>
      <c r="I29" s="43" t="str">
        <f>IFERROR(VLOOKUP(#REF!,#REF!,2,FALSE),"No")</f>
        <v>No</v>
      </c>
      <c r="J29" s="149">
        <v>0.5</v>
      </c>
      <c r="K29" s="148">
        <v>112</v>
      </c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39">
        <v>2</v>
      </c>
      <c r="Y29" s="148">
        <v>698.21</v>
      </c>
      <c r="Z29" s="148">
        <v>4</v>
      </c>
      <c r="AA29" s="148">
        <v>301.79000000000002</v>
      </c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39">
        <v>0</v>
      </c>
      <c r="AM29" s="139">
        <v>0</v>
      </c>
      <c r="AN29" s="148">
        <f t="shared" si="0"/>
        <v>1000</v>
      </c>
      <c r="AO29" s="148">
        <f t="shared" si="1"/>
        <v>112</v>
      </c>
      <c r="AP29" s="148">
        <v>13</v>
      </c>
      <c r="AQ29" s="140">
        <v>16</v>
      </c>
      <c r="AS29" s="42">
        <f t="shared" si="2"/>
        <v>7661.1895170783409</v>
      </c>
      <c r="AT29" s="101">
        <f t="shared" si="3"/>
        <v>0</v>
      </c>
      <c r="AU29" s="42">
        <f t="shared" si="4"/>
        <v>7661.1895170783409</v>
      </c>
      <c r="AV29" s="42">
        <f t="shared" si="5"/>
        <v>2167.1747513421274</v>
      </c>
      <c r="AW29" s="102">
        <f t="shared" si="6"/>
        <v>585.0096169344007</v>
      </c>
      <c r="AX29" s="43">
        <f t="shared" si="7"/>
        <v>0.5</v>
      </c>
      <c r="AY29" s="43" t="str">
        <f t="shared" si="8"/>
        <v>UTGS</v>
      </c>
    </row>
    <row r="30" spans="1:51" hidden="1" x14ac:dyDescent="0.2">
      <c r="A30" s="38">
        <v>23</v>
      </c>
      <c r="B30" t="s">
        <v>362</v>
      </c>
      <c r="C30" t="s">
        <v>289</v>
      </c>
      <c r="D30">
        <v>320</v>
      </c>
      <c r="E30" t="s">
        <v>1247</v>
      </c>
      <c r="F30">
        <v>0.25</v>
      </c>
      <c r="G30" t="str">
        <f>LOOKUP(F30,{0,6,45},{"F","L","H"})</f>
        <v>F</v>
      </c>
      <c r="H30" t="s">
        <v>2224</v>
      </c>
      <c r="I30" s="43" t="str">
        <f>IFERROR(VLOOKUP(#REF!,#REF!,2,FALSE),"No")</f>
        <v>No</v>
      </c>
      <c r="J30" s="139">
        <v>0.5</v>
      </c>
      <c r="K30" s="148">
        <v>52</v>
      </c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39">
        <v>2</v>
      </c>
      <c r="Y30" s="148">
        <v>184.28</v>
      </c>
      <c r="Z30" s="149">
        <v>4</v>
      </c>
      <c r="AA30" s="148">
        <v>815.72</v>
      </c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39">
        <v>0</v>
      </c>
      <c r="AM30" s="139">
        <v>0</v>
      </c>
      <c r="AN30" s="148">
        <f t="shared" si="0"/>
        <v>1000</v>
      </c>
      <c r="AO30" s="148">
        <f t="shared" si="1"/>
        <v>52</v>
      </c>
      <c r="AP30" s="148">
        <v>23</v>
      </c>
      <c r="AQ30" s="140">
        <v>24</v>
      </c>
      <c r="AS30" s="42">
        <f t="shared" si="2"/>
        <v>3556.9808472149443</v>
      </c>
      <c r="AT30" s="101">
        <f t="shared" si="3"/>
        <v>0</v>
      </c>
      <c r="AU30" s="42">
        <f t="shared" si="4"/>
        <v>3556.9808472149443</v>
      </c>
      <c r="AV30" s="42">
        <f t="shared" si="5"/>
        <v>1598.3197550614179</v>
      </c>
      <c r="AW30" s="102">
        <f t="shared" si="6"/>
        <v>431</v>
      </c>
      <c r="AX30" s="43">
        <f t="shared" si="7"/>
        <v>0.5</v>
      </c>
      <c r="AY30" s="43" t="str">
        <f t="shared" si="8"/>
        <v>UTGS</v>
      </c>
    </row>
    <row r="31" spans="1:51" hidden="1" x14ac:dyDescent="0.2">
      <c r="A31" s="38">
        <v>24</v>
      </c>
      <c r="B31" t="s">
        <v>5806</v>
      </c>
      <c r="C31" t="s">
        <v>289</v>
      </c>
      <c r="D31">
        <v>320</v>
      </c>
      <c r="E31" t="s">
        <v>1239</v>
      </c>
      <c r="F31">
        <v>0.25</v>
      </c>
      <c r="G31" t="str">
        <f>LOOKUP(F31,{0,6,45},{"F","L","H"})</f>
        <v>F</v>
      </c>
      <c r="H31" t="s">
        <v>2225</v>
      </c>
      <c r="I31" s="43" t="str">
        <f>IFERROR(VLOOKUP(#REF!,#REF!,2,FALSE),"No")</f>
        <v>No</v>
      </c>
      <c r="J31" s="149">
        <v>0.75</v>
      </c>
      <c r="K31" s="148">
        <v>29</v>
      </c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39">
        <v>2</v>
      </c>
      <c r="Y31" s="148">
        <v>1000</v>
      </c>
      <c r="Z31" s="149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39">
        <v>0</v>
      </c>
      <c r="AM31" s="139">
        <v>0</v>
      </c>
      <c r="AN31" s="148">
        <f t="shared" si="0"/>
        <v>1000</v>
      </c>
      <c r="AO31" s="148">
        <f t="shared" si="1"/>
        <v>29</v>
      </c>
      <c r="AP31" s="148">
        <v>12</v>
      </c>
      <c r="AQ31" s="140">
        <v>31</v>
      </c>
      <c r="AS31" s="42">
        <f t="shared" si="2"/>
        <v>1867.1208571006416</v>
      </c>
      <c r="AT31" s="101">
        <f t="shared" si="3"/>
        <v>0</v>
      </c>
      <c r="AU31" s="42">
        <f t="shared" si="4"/>
        <v>1867.1208571006416</v>
      </c>
      <c r="AV31" s="42">
        <f t="shared" si="5"/>
        <v>1048.7407006927108</v>
      </c>
      <c r="AW31" s="102">
        <f t="shared" si="6"/>
        <v>431</v>
      </c>
      <c r="AX31" s="43">
        <f t="shared" si="7"/>
        <v>0.75</v>
      </c>
      <c r="AY31" s="43" t="str">
        <f t="shared" si="8"/>
        <v>UTGS</v>
      </c>
    </row>
    <row r="32" spans="1:51" hidden="1" x14ac:dyDescent="0.2">
      <c r="A32" s="38">
        <v>25</v>
      </c>
      <c r="B32" t="s">
        <v>362</v>
      </c>
      <c r="C32" t="s">
        <v>289</v>
      </c>
      <c r="D32">
        <v>320</v>
      </c>
      <c r="E32" t="s">
        <v>1236</v>
      </c>
      <c r="F32">
        <v>0.25</v>
      </c>
      <c r="G32" t="str">
        <f>LOOKUP(F32,{0,6,45},{"F","L","H"})</f>
        <v>F</v>
      </c>
      <c r="H32" t="s">
        <v>2226</v>
      </c>
      <c r="I32" s="43" t="str">
        <f>IFERROR(VLOOKUP(#REF!,#REF!,2,FALSE),"No")</f>
        <v>No</v>
      </c>
      <c r="J32" s="149">
        <v>0.5</v>
      </c>
      <c r="K32" s="148">
        <v>55</v>
      </c>
      <c r="L32" s="148">
        <v>0.75</v>
      </c>
      <c r="M32" s="148">
        <v>111</v>
      </c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39">
        <v>1.25</v>
      </c>
      <c r="Y32" s="148">
        <v>48.03</v>
      </c>
      <c r="Z32" s="148">
        <v>2</v>
      </c>
      <c r="AA32" s="148">
        <v>20</v>
      </c>
      <c r="AB32" s="148">
        <v>4</v>
      </c>
      <c r="AC32" s="148">
        <v>931.97</v>
      </c>
      <c r="AD32" s="148"/>
      <c r="AE32" s="148"/>
      <c r="AF32" s="148"/>
      <c r="AG32" s="148"/>
      <c r="AH32" s="148"/>
      <c r="AI32" s="148"/>
      <c r="AJ32" s="148"/>
      <c r="AK32" s="148"/>
      <c r="AL32" s="139">
        <v>0</v>
      </c>
      <c r="AM32" s="139">
        <v>0</v>
      </c>
      <c r="AN32" s="148">
        <f t="shared" si="0"/>
        <v>1000</v>
      </c>
      <c r="AO32" s="148">
        <f t="shared" si="1"/>
        <v>166</v>
      </c>
      <c r="AP32" s="148">
        <v>15</v>
      </c>
      <c r="AQ32" s="140">
        <v>20</v>
      </c>
      <c r="AS32" s="42">
        <f t="shared" si="2"/>
        <v>10908.757319955397</v>
      </c>
      <c r="AT32" s="101">
        <f t="shared" si="3"/>
        <v>0</v>
      </c>
      <c r="AU32" s="42">
        <f t="shared" si="4"/>
        <v>10908.757319955397</v>
      </c>
      <c r="AV32" s="42">
        <f t="shared" si="5"/>
        <v>1961.3403810737018</v>
      </c>
      <c r="AW32" s="102">
        <f t="shared" si="6"/>
        <v>431</v>
      </c>
      <c r="AX32" s="43">
        <f t="shared" si="7"/>
        <v>0.5</v>
      </c>
      <c r="AY32" s="43" t="str">
        <f t="shared" si="8"/>
        <v>UTGS</v>
      </c>
    </row>
    <row r="33" spans="1:51" hidden="1" x14ac:dyDescent="0.2">
      <c r="A33" s="38">
        <v>26</v>
      </c>
      <c r="B33" t="s">
        <v>362</v>
      </c>
      <c r="C33" t="s">
        <v>289</v>
      </c>
      <c r="D33">
        <v>320</v>
      </c>
      <c r="E33" t="s">
        <v>1236</v>
      </c>
      <c r="F33">
        <v>0.25</v>
      </c>
      <c r="G33" t="str">
        <f>LOOKUP(F33,{0,6,45},{"F","L","H"})</f>
        <v>F</v>
      </c>
      <c r="H33" t="s">
        <v>2227</v>
      </c>
      <c r="I33" s="43" t="str">
        <f>IFERROR(VLOOKUP(#REF!,#REF!,2,FALSE),"No")</f>
        <v>No</v>
      </c>
      <c r="J33" s="149">
        <v>0.5</v>
      </c>
      <c r="K33" s="148">
        <v>96</v>
      </c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39">
        <v>2</v>
      </c>
      <c r="Y33" s="148">
        <v>941.71</v>
      </c>
      <c r="Z33" s="148">
        <v>4</v>
      </c>
      <c r="AA33" s="148">
        <v>58.29</v>
      </c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39">
        <v>0</v>
      </c>
      <c r="AM33" s="139">
        <v>0</v>
      </c>
      <c r="AN33" s="148">
        <f t="shared" si="0"/>
        <v>1000</v>
      </c>
      <c r="AO33" s="148">
        <f t="shared" si="1"/>
        <v>96</v>
      </c>
      <c r="AP33" s="148">
        <v>12</v>
      </c>
      <c r="AQ33" s="140">
        <v>13</v>
      </c>
      <c r="AS33" s="42">
        <f t="shared" si="2"/>
        <v>6566.7338717814355</v>
      </c>
      <c r="AT33" s="101">
        <f t="shared" si="3"/>
        <v>0</v>
      </c>
      <c r="AU33" s="42">
        <f t="shared" si="4"/>
        <v>6566.7338717814355</v>
      </c>
      <c r="AV33" s="42">
        <f t="shared" si="5"/>
        <v>2532.9923862672335</v>
      </c>
      <c r="AW33" s="102">
        <f t="shared" si="6"/>
        <v>431</v>
      </c>
      <c r="AX33" s="43">
        <f t="shared" si="7"/>
        <v>0.5</v>
      </c>
      <c r="AY33" s="43" t="str">
        <f t="shared" si="8"/>
        <v>UTGS</v>
      </c>
    </row>
    <row r="34" spans="1:51" hidden="1" x14ac:dyDescent="0.2">
      <c r="A34" s="38">
        <v>27</v>
      </c>
      <c r="B34" t="s">
        <v>362</v>
      </c>
      <c r="C34" t="s">
        <v>289</v>
      </c>
      <c r="D34">
        <v>320</v>
      </c>
      <c r="E34" t="s">
        <v>1236</v>
      </c>
      <c r="F34">
        <v>0.25</v>
      </c>
      <c r="G34" t="str">
        <f>LOOKUP(F34,{0,6,45},{"F","L","H"})</f>
        <v>F</v>
      </c>
      <c r="H34" t="s">
        <v>2228</v>
      </c>
      <c r="I34" s="43" t="str">
        <f>IFERROR(VLOOKUP(#REF!,#REF!,2,FALSE),"No")</f>
        <v>No</v>
      </c>
      <c r="J34" s="149">
        <v>0.5</v>
      </c>
      <c r="K34" s="148">
        <v>51</v>
      </c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39">
        <v>1.25</v>
      </c>
      <c r="Y34" s="148">
        <v>142</v>
      </c>
      <c r="Z34" s="148">
        <v>2</v>
      </c>
      <c r="AA34" s="148">
        <v>858</v>
      </c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39">
        <v>0</v>
      </c>
      <c r="AM34" s="139">
        <v>0</v>
      </c>
      <c r="AN34" s="148">
        <f t="shared" si="0"/>
        <v>1000</v>
      </c>
      <c r="AO34" s="148">
        <f t="shared" si="1"/>
        <v>51</v>
      </c>
      <c r="AP34" s="148">
        <v>10</v>
      </c>
      <c r="AQ34" s="140">
        <v>12</v>
      </c>
      <c r="AS34" s="42">
        <f t="shared" si="2"/>
        <v>3488.5773693838878</v>
      </c>
      <c r="AT34" s="101">
        <f t="shared" si="3"/>
        <v>0</v>
      </c>
      <c r="AU34" s="42">
        <f t="shared" si="4"/>
        <v>3488.5773693838878</v>
      </c>
      <c r="AV34" s="42">
        <f t="shared" si="5"/>
        <v>2717.5301434561693</v>
      </c>
      <c r="AW34" s="102">
        <f t="shared" si="6"/>
        <v>431</v>
      </c>
      <c r="AX34" s="43">
        <f t="shared" si="7"/>
        <v>0.5</v>
      </c>
      <c r="AY34" s="43" t="str">
        <f t="shared" si="8"/>
        <v>UTGS</v>
      </c>
    </row>
    <row r="35" spans="1:51" hidden="1" x14ac:dyDescent="0.2">
      <c r="A35" s="38">
        <v>28</v>
      </c>
      <c r="B35" t="s">
        <v>362</v>
      </c>
      <c r="C35" t="s">
        <v>289</v>
      </c>
      <c r="D35">
        <v>306</v>
      </c>
      <c r="E35" t="s">
        <v>1224</v>
      </c>
      <c r="F35">
        <v>0.25</v>
      </c>
      <c r="G35" t="str">
        <f>LOOKUP(F35,{0,6,45},{"F","L","H"})</f>
        <v>F</v>
      </c>
      <c r="H35" t="s">
        <v>2229</v>
      </c>
      <c r="I35" s="43" t="str">
        <f>IFERROR(VLOOKUP(#REF!,#REF!,2,FALSE),"No")</f>
        <v>No</v>
      </c>
      <c r="J35" s="149">
        <v>0.5</v>
      </c>
      <c r="K35" s="148">
        <v>58</v>
      </c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39">
        <v>2</v>
      </c>
      <c r="Y35" s="148">
        <v>555.88</v>
      </c>
      <c r="Z35" s="149">
        <v>3</v>
      </c>
      <c r="AA35" s="148">
        <v>400.83</v>
      </c>
      <c r="AB35" s="148">
        <v>4</v>
      </c>
      <c r="AC35" s="148">
        <v>43.29</v>
      </c>
      <c r="AD35" s="148"/>
      <c r="AE35" s="148"/>
      <c r="AF35" s="148"/>
      <c r="AG35" s="148"/>
      <c r="AH35" s="148"/>
      <c r="AI35" s="148"/>
      <c r="AJ35" s="148"/>
      <c r="AK35" s="148"/>
      <c r="AL35" s="139">
        <v>0</v>
      </c>
      <c r="AM35" s="139">
        <v>0</v>
      </c>
      <c r="AN35" s="148">
        <f t="shared" si="0"/>
        <v>1000</v>
      </c>
      <c r="AO35" s="148">
        <f t="shared" si="1"/>
        <v>58</v>
      </c>
      <c r="AP35" s="148">
        <v>19</v>
      </c>
      <c r="AQ35" s="140">
        <v>19</v>
      </c>
      <c r="AS35" s="42">
        <f t="shared" si="2"/>
        <v>3967.401714201284</v>
      </c>
      <c r="AT35" s="101">
        <f t="shared" si="3"/>
        <v>0</v>
      </c>
      <c r="AU35" s="42">
        <f t="shared" si="4"/>
        <v>3967.401714201284</v>
      </c>
      <c r="AV35" s="42">
        <f t="shared" si="5"/>
        <v>1459.9382432354753</v>
      </c>
      <c r="AW35" s="102">
        <f t="shared" si="6"/>
        <v>431</v>
      </c>
      <c r="AX35" s="43">
        <f t="shared" si="7"/>
        <v>0.5</v>
      </c>
      <c r="AY35" s="43" t="str">
        <f t="shared" si="8"/>
        <v>UTGS</v>
      </c>
    </row>
    <row r="36" spans="1:51" hidden="1" x14ac:dyDescent="0.2">
      <c r="A36" s="38">
        <v>29</v>
      </c>
      <c r="B36" t="s">
        <v>362</v>
      </c>
      <c r="C36" t="s">
        <v>289</v>
      </c>
      <c r="D36">
        <v>320</v>
      </c>
      <c r="E36" t="s">
        <v>1243</v>
      </c>
      <c r="F36">
        <v>0.25</v>
      </c>
      <c r="G36" t="str">
        <f>LOOKUP(F36,{0,6,45},{"F","L","H"})</f>
        <v>F</v>
      </c>
      <c r="H36" t="s">
        <v>2230</v>
      </c>
      <c r="I36" s="43" t="str">
        <f>IFERROR(VLOOKUP(#REF!,#REF!,2,FALSE),"No")</f>
        <v>No</v>
      </c>
      <c r="J36" s="139">
        <v>0.5</v>
      </c>
      <c r="K36" s="148">
        <v>50</v>
      </c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39">
        <v>1.25</v>
      </c>
      <c r="Y36" s="148">
        <v>137</v>
      </c>
      <c r="Z36" s="149">
        <v>2</v>
      </c>
      <c r="AA36" s="148">
        <v>863</v>
      </c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39">
        <v>0</v>
      </c>
      <c r="AM36" s="139">
        <v>0</v>
      </c>
      <c r="AN36" s="148">
        <f t="shared" si="0"/>
        <v>1000</v>
      </c>
      <c r="AO36" s="148">
        <f t="shared" si="1"/>
        <v>50</v>
      </c>
      <c r="AP36" s="148">
        <v>10</v>
      </c>
      <c r="AQ36" s="140">
        <v>10</v>
      </c>
      <c r="AS36" s="42">
        <f t="shared" si="2"/>
        <v>3420.1738915528308</v>
      </c>
      <c r="AT36" s="101">
        <f t="shared" si="3"/>
        <v>0</v>
      </c>
      <c r="AU36" s="42">
        <f t="shared" si="4"/>
        <v>3420.1738915528308</v>
      </c>
      <c r="AV36" s="42">
        <f t="shared" si="5"/>
        <v>3260.6861721474033</v>
      </c>
      <c r="AW36" s="102">
        <f t="shared" si="6"/>
        <v>431</v>
      </c>
      <c r="AX36" s="43">
        <f t="shared" si="7"/>
        <v>0.5</v>
      </c>
      <c r="AY36" s="43" t="str">
        <f t="shared" si="8"/>
        <v>UTGS</v>
      </c>
    </row>
    <row r="37" spans="1:51" hidden="1" x14ac:dyDescent="0.2">
      <c r="A37" s="38">
        <v>30</v>
      </c>
      <c r="B37" t="s">
        <v>362</v>
      </c>
      <c r="C37" t="s">
        <v>289</v>
      </c>
      <c r="D37">
        <v>320</v>
      </c>
      <c r="E37" t="s">
        <v>1228</v>
      </c>
      <c r="F37">
        <v>0.25</v>
      </c>
      <c r="G37" t="str">
        <f>LOOKUP(F37,{0,6,45},{"F","L","H"})</f>
        <v>F</v>
      </c>
      <c r="H37" t="s">
        <v>2231</v>
      </c>
      <c r="I37" s="43" t="str">
        <f>IFERROR(VLOOKUP(#REF!,#REF!,2,FALSE),"No")</f>
        <v>No</v>
      </c>
      <c r="J37" s="139">
        <v>0.5</v>
      </c>
      <c r="K37" s="148">
        <v>53</v>
      </c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39">
        <v>2</v>
      </c>
      <c r="Y37" s="148">
        <v>1000</v>
      </c>
      <c r="Z37" s="149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39">
        <v>0</v>
      </c>
      <c r="AM37" s="139">
        <v>0</v>
      </c>
      <c r="AN37" s="148">
        <f t="shared" si="0"/>
        <v>1000</v>
      </c>
      <c r="AO37" s="148">
        <f t="shared" si="1"/>
        <v>53</v>
      </c>
      <c r="AP37" s="148">
        <v>13</v>
      </c>
      <c r="AQ37" s="140">
        <v>16</v>
      </c>
      <c r="AS37" s="42">
        <f t="shared" si="2"/>
        <v>3625.3843250460009</v>
      </c>
      <c r="AT37" s="101">
        <f t="shared" si="3"/>
        <v>0</v>
      </c>
      <c r="AU37" s="42">
        <f t="shared" si="4"/>
        <v>3625.3843250460009</v>
      </c>
      <c r="AV37" s="42">
        <f t="shared" si="5"/>
        <v>2031.935107592127</v>
      </c>
      <c r="AW37" s="102">
        <f t="shared" si="6"/>
        <v>431</v>
      </c>
      <c r="AX37" s="43">
        <f t="shared" si="7"/>
        <v>0.5</v>
      </c>
      <c r="AY37" s="43" t="str">
        <f t="shared" si="8"/>
        <v>UTGS</v>
      </c>
    </row>
    <row r="38" spans="1:51" hidden="1" x14ac:dyDescent="0.2">
      <c r="A38" s="38">
        <v>31</v>
      </c>
      <c r="B38" t="s">
        <v>362</v>
      </c>
      <c r="C38" t="s">
        <v>289</v>
      </c>
      <c r="D38">
        <v>306</v>
      </c>
      <c r="E38" t="s">
        <v>1224</v>
      </c>
      <c r="F38">
        <v>0.25</v>
      </c>
      <c r="G38" t="str">
        <f>LOOKUP(F38,{0,6,45},{"F","L","H"})</f>
        <v>F</v>
      </c>
      <c r="H38" t="s">
        <v>2232</v>
      </c>
      <c r="I38" s="43" t="str">
        <f>IFERROR(VLOOKUP(#REF!,#REF!,2,FALSE),"No")</f>
        <v>No</v>
      </c>
      <c r="J38" s="149">
        <v>0.75</v>
      </c>
      <c r="K38" s="148">
        <v>81</v>
      </c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39">
        <v>2</v>
      </c>
      <c r="Y38" s="148">
        <v>399.07</v>
      </c>
      <c r="Z38" s="148">
        <v>4</v>
      </c>
      <c r="AA38" s="148">
        <v>600.92999999999995</v>
      </c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39">
        <v>0</v>
      </c>
      <c r="AM38" s="139">
        <v>0</v>
      </c>
      <c r="AN38" s="148">
        <f t="shared" si="0"/>
        <v>1000</v>
      </c>
      <c r="AO38" s="148">
        <f t="shared" si="1"/>
        <v>81</v>
      </c>
      <c r="AP38" s="148">
        <v>6</v>
      </c>
      <c r="AQ38" s="140">
        <v>7</v>
      </c>
      <c r="AS38" s="42">
        <f t="shared" si="2"/>
        <v>5215.0617043155853</v>
      </c>
      <c r="AT38" s="101">
        <f t="shared" si="3"/>
        <v>0</v>
      </c>
      <c r="AU38" s="42">
        <f t="shared" si="4"/>
        <v>5215.0617043155853</v>
      </c>
      <c r="AV38" s="42">
        <f t="shared" si="5"/>
        <v>5259.947117353433</v>
      </c>
      <c r="AW38" s="102">
        <f t="shared" si="6"/>
        <v>431</v>
      </c>
      <c r="AX38" s="43">
        <f t="shared" si="7"/>
        <v>0.75</v>
      </c>
      <c r="AY38" s="43" t="str">
        <f t="shared" si="8"/>
        <v>UTGS</v>
      </c>
    </row>
    <row r="39" spans="1:51" hidden="1" x14ac:dyDescent="0.2">
      <c r="A39" s="38">
        <v>32</v>
      </c>
      <c r="B39" t="s">
        <v>362</v>
      </c>
      <c r="C39" t="s">
        <v>289</v>
      </c>
      <c r="D39">
        <v>320</v>
      </c>
      <c r="E39" t="s">
        <v>1247</v>
      </c>
      <c r="F39">
        <v>0.25</v>
      </c>
      <c r="G39" t="str">
        <f>LOOKUP(F39,{0,6,45},{"F","L","H"})</f>
        <v>F</v>
      </c>
      <c r="H39" t="s">
        <v>2233</v>
      </c>
      <c r="I39" s="43" t="str">
        <f>IFERROR(VLOOKUP(#REF!,#REF!,2,FALSE),"No")</f>
        <v>No</v>
      </c>
      <c r="J39" s="149">
        <v>0.75</v>
      </c>
      <c r="K39" s="148">
        <v>74</v>
      </c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39">
        <v>2</v>
      </c>
      <c r="Y39" s="148">
        <v>726.85</v>
      </c>
      <c r="Z39" s="149">
        <v>3</v>
      </c>
      <c r="AA39" s="148">
        <v>69.38</v>
      </c>
      <c r="AB39" s="148">
        <v>4</v>
      </c>
      <c r="AC39" s="148">
        <v>203.77</v>
      </c>
      <c r="AD39" s="148"/>
      <c r="AE39" s="148"/>
      <c r="AF39" s="148"/>
      <c r="AG39" s="148"/>
      <c r="AH39" s="148"/>
      <c r="AI39" s="148"/>
      <c r="AJ39" s="148"/>
      <c r="AK39" s="148"/>
      <c r="AL39" s="139">
        <v>0</v>
      </c>
      <c r="AM39" s="139">
        <v>0</v>
      </c>
      <c r="AN39" s="148">
        <f t="shared" si="0"/>
        <v>1000</v>
      </c>
      <c r="AO39" s="148">
        <f t="shared" si="1"/>
        <v>74</v>
      </c>
      <c r="AP39" s="148">
        <v>16</v>
      </c>
      <c r="AQ39" s="140">
        <v>16</v>
      </c>
      <c r="AS39" s="42">
        <f t="shared" si="2"/>
        <v>4764.3773594981894</v>
      </c>
      <c r="AT39" s="101">
        <f t="shared" si="3"/>
        <v>0</v>
      </c>
      <c r="AU39" s="42">
        <f t="shared" si="4"/>
        <v>4764.3773594981894</v>
      </c>
      <c r="AV39" s="42">
        <f t="shared" si="5"/>
        <v>2068.265888842127</v>
      </c>
      <c r="AW39" s="102">
        <f t="shared" si="6"/>
        <v>431</v>
      </c>
      <c r="AX39" s="43">
        <f t="shared" si="7"/>
        <v>0.75</v>
      </c>
      <c r="AY39" s="43" t="str">
        <f t="shared" si="8"/>
        <v>UTGS</v>
      </c>
    </row>
    <row r="40" spans="1:51" hidden="1" x14ac:dyDescent="0.2">
      <c r="A40" s="38">
        <v>33</v>
      </c>
      <c r="B40" t="s">
        <v>362</v>
      </c>
      <c r="C40" t="s">
        <v>289</v>
      </c>
      <c r="D40">
        <v>320</v>
      </c>
      <c r="E40" t="s">
        <v>1239</v>
      </c>
      <c r="F40">
        <v>0.25</v>
      </c>
      <c r="G40" t="str">
        <f>LOOKUP(F40,{0,6,45},{"F","L","H"})</f>
        <v>F</v>
      </c>
      <c r="H40" t="s">
        <v>2234</v>
      </c>
      <c r="I40" s="43" t="str">
        <f>IFERROR(VLOOKUP(#REF!,#REF!,2,FALSE),"No")</f>
        <v>No</v>
      </c>
      <c r="J40" s="139">
        <v>0.75</v>
      </c>
      <c r="K40" s="148">
        <v>34</v>
      </c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39">
        <v>2</v>
      </c>
      <c r="Y40" s="148">
        <v>1000</v>
      </c>
      <c r="Z40" s="149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39">
        <v>0</v>
      </c>
      <c r="AM40" s="139">
        <v>0</v>
      </c>
      <c r="AN40" s="148">
        <f t="shared" si="0"/>
        <v>1000</v>
      </c>
      <c r="AO40" s="148">
        <f t="shared" si="1"/>
        <v>34</v>
      </c>
      <c r="AP40" s="148">
        <v>27</v>
      </c>
      <c r="AQ40" s="140">
        <v>27</v>
      </c>
      <c r="AS40" s="42">
        <f t="shared" si="2"/>
        <v>2189.0382462559246</v>
      </c>
      <c r="AT40" s="101">
        <f t="shared" si="3"/>
        <v>0</v>
      </c>
      <c r="AU40" s="42">
        <f t="shared" si="4"/>
        <v>2189.0382462559246</v>
      </c>
      <c r="AV40" s="42">
        <f t="shared" si="5"/>
        <v>1204.1096933879271</v>
      </c>
      <c r="AW40" s="102">
        <f t="shared" si="6"/>
        <v>431</v>
      </c>
      <c r="AX40" s="43">
        <f t="shared" si="7"/>
        <v>0.75</v>
      </c>
      <c r="AY40" s="43" t="str">
        <f t="shared" si="8"/>
        <v>UTGS</v>
      </c>
    </row>
    <row r="41" spans="1:51" hidden="1" x14ac:dyDescent="0.2">
      <c r="A41" s="38">
        <v>34</v>
      </c>
      <c r="B41" t="s">
        <v>362</v>
      </c>
      <c r="C41" t="s">
        <v>289</v>
      </c>
      <c r="D41">
        <v>320</v>
      </c>
      <c r="E41" t="s">
        <v>1243</v>
      </c>
      <c r="F41">
        <v>0.25</v>
      </c>
      <c r="G41" t="str">
        <f>LOOKUP(F41,{0,6,45},{"F","L","H"})</f>
        <v>F</v>
      </c>
      <c r="H41" t="s">
        <v>2235</v>
      </c>
      <c r="I41" s="43" t="str">
        <f>IFERROR(VLOOKUP(#REF!,#REF!,2,FALSE),"No")</f>
        <v>No</v>
      </c>
      <c r="J41" s="139">
        <v>0.5</v>
      </c>
      <c r="K41" s="148">
        <v>42</v>
      </c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39">
        <v>2</v>
      </c>
      <c r="Y41" s="148">
        <v>519.72</v>
      </c>
      <c r="Z41" s="149">
        <v>4</v>
      </c>
      <c r="AA41" s="148">
        <v>479.81</v>
      </c>
      <c r="AB41" s="149"/>
      <c r="AC41" s="148"/>
      <c r="AD41" s="148"/>
      <c r="AE41" s="148"/>
      <c r="AF41" s="148"/>
      <c r="AG41" s="148"/>
      <c r="AH41" s="148"/>
      <c r="AI41" s="148"/>
      <c r="AJ41" s="148"/>
      <c r="AK41" s="148"/>
      <c r="AL41" s="139">
        <v>0</v>
      </c>
      <c r="AM41" s="139">
        <v>0</v>
      </c>
      <c r="AN41" s="148">
        <f t="shared" si="0"/>
        <v>999.53</v>
      </c>
      <c r="AO41" s="148">
        <f t="shared" si="1"/>
        <v>42</v>
      </c>
      <c r="AP41" s="148">
        <v>13</v>
      </c>
      <c r="AQ41" s="140">
        <v>13</v>
      </c>
      <c r="AS41" s="42">
        <f t="shared" si="2"/>
        <v>2872.9460689043781</v>
      </c>
      <c r="AT41" s="101">
        <f t="shared" si="3"/>
        <v>0</v>
      </c>
      <c r="AU41" s="42">
        <f t="shared" si="4"/>
        <v>2872.9460689043781</v>
      </c>
      <c r="AV41" s="42">
        <f t="shared" si="5"/>
        <v>2764.3014822665336</v>
      </c>
      <c r="AW41" s="102">
        <f t="shared" si="6"/>
        <v>431</v>
      </c>
      <c r="AX41" s="43">
        <f t="shared" si="7"/>
        <v>0.5</v>
      </c>
      <c r="AY41" s="43" t="str">
        <f t="shared" si="8"/>
        <v>UTGS</v>
      </c>
    </row>
    <row r="42" spans="1:51" hidden="1" x14ac:dyDescent="0.2">
      <c r="A42" s="38">
        <v>35</v>
      </c>
      <c r="B42" t="s">
        <v>362</v>
      </c>
      <c r="C42" t="s">
        <v>289</v>
      </c>
      <c r="D42">
        <v>306</v>
      </c>
      <c r="E42" t="s">
        <v>1224</v>
      </c>
      <c r="F42">
        <v>0.25</v>
      </c>
      <c r="G42" t="str">
        <f>LOOKUP(F42,{0,6,45},{"F","L","H"})</f>
        <v>F</v>
      </c>
      <c r="H42" t="s">
        <v>2236</v>
      </c>
      <c r="I42" s="43" t="str">
        <f>IFERROR(VLOOKUP(#REF!,#REF!,2,FALSE),"No")</f>
        <v>No</v>
      </c>
      <c r="J42" s="149">
        <v>0.75</v>
      </c>
      <c r="K42" s="148">
        <v>75</v>
      </c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39">
        <v>1.25</v>
      </c>
      <c r="Y42" s="148">
        <v>3.43</v>
      </c>
      <c r="Z42" s="148">
        <v>2</v>
      </c>
      <c r="AA42" s="148">
        <v>289.35000000000002</v>
      </c>
      <c r="AB42" s="148">
        <v>4</v>
      </c>
      <c r="AC42" s="148">
        <v>707.22</v>
      </c>
      <c r="AD42" s="148"/>
      <c r="AE42" s="148"/>
      <c r="AF42" s="148"/>
      <c r="AG42" s="148"/>
      <c r="AH42" s="148"/>
      <c r="AI42" s="148"/>
      <c r="AJ42" s="148"/>
      <c r="AK42" s="148"/>
      <c r="AL42" s="139">
        <v>0</v>
      </c>
      <c r="AM42" s="139">
        <v>0</v>
      </c>
      <c r="AN42" s="148">
        <f t="shared" si="0"/>
        <v>1000</v>
      </c>
      <c r="AO42" s="148">
        <f t="shared" si="1"/>
        <v>75</v>
      </c>
      <c r="AP42" s="148">
        <v>14</v>
      </c>
      <c r="AQ42" s="140">
        <v>28</v>
      </c>
      <c r="AS42" s="42">
        <f t="shared" si="2"/>
        <v>4828.760837329246</v>
      </c>
      <c r="AT42" s="101">
        <f t="shared" si="3"/>
        <v>0</v>
      </c>
      <c r="AU42" s="42">
        <f t="shared" si="4"/>
        <v>4828.760837329246</v>
      </c>
      <c r="AV42" s="42">
        <f t="shared" si="5"/>
        <v>1342.2903614812155</v>
      </c>
      <c r="AW42" s="102">
        <f t="shared" si="6"/>
        <v>431</v>
      </c>
      <c r="AX42" s="43">
        <f t="shared" si="7"/>
        <v>0.75</v>
      </c>
      <c r="AY42" s="43" t="str">
        <f t="shared" si="8"/>
        <v>UTGS</v>
      </c>
    </row>
    <row r="43" spans="1:51" hidden="1" x14ac:dyDescent="0.2">
      <c r="A43" s="38">
        <v>36</v>
      </c>
      <c r="B43" t="s">
        <v>362</v>
      </c>
      <c r="C43" t="s">
        <v>289</v>
      </c>
      <c r="D43">
        <v>320</v>
      </c>
      <c r="E43" t="s">
        <v>1243</v>
      </c>
      <c r="F43">
        <v>0.25</v>
      </c>
      <c r="G43" t="str">
        <f>LOOKUP(F43,{0,6,45},{"F","L","H"})</f>
        <v>F</v>
      </c>
      <c r="H43" t="s">
        <v>2237</v>
      </c>
      <c r="I43" s="43" t="str">
        <f>IFERROR(VLOOKUP(#REF!,#REF!,2,FALSE),"No")</f>
        <v>No</v>
      </c>
      <c r="J43" s="139">
        <v>0.5</v>
      </c>
      <c r="K43" s="148">
        <v>87</v>
      </c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39">
        <v>0.75</v>
      </c>
      <c r="Y43" s="148">
        <v>102.94</v>
      </c>
      <c r="Z43" s="149">
        <v>1.25</v>
      </c>
      <c r="AA43" s="148">
        <v>81.44</v>
      </c>
      <c r="AB43" s="149">
        <v>2</v>
      </c>
      <c r="AC43" s="148">
        <v>815.62</v>
      </c>
      <c r="AD43" s="149"/>
      <c r="AE43" s="148"/>
      <c r="AF43" s="148"/>
      <c r="AG43" s="148"/>
      <c r="AH43" s="148"/>
      <c r="AI43" s="148"/>
      <c r="AJ43" s="148"/>
      <c r="AK43" s="148"/>
      <c r="AL43" s="139">
        <v>0</v>
      </c>
      <c r="AM43" s="139">
        <v>0</v>
      </c>
      <c r="AN43" s="148">
        <f t="shared" si="0"/>
        <v>1000</v>
      </c>
      <c r="AO43" s="148">
        <f t="shared" si="1"/>
        <v>87</v>
      </c>
      <c r="AP43" s="148">
        <v>11</v>
      </c>
      <c r="AQ43" s="140">
        <v>12</v>
      </c>
      <c r="AS43" s="42">
        <f t="shared" si="2"/>
        <v>5951.1025713019262</v>
      </c>
      <c r="AT43" s="101">
        <f t="shared" si="3"/>
        <v>0</v>
      </c>
      <c r="AU43" s="42">
        <f t="shared" si="4"/>
        <v>5951.1025713019262</v>
      </c>
      <c r="AV43" s="42">
        <f t="shared" si="5"/>
        <v>2779.021243456169</v>
      </c>
      <c r="AW43" s="102">
        <f t="shared" si="6"/>
        <v>431</v>
      </c>
      <c r="AX43" s="43">
        <f t="shared" si="7"/>
        <v>0.5</v>
      </c>
      <c r="AY43" s="43" t="str">
        <f t="shared" si="8"/>
        <v>UTGS</v>
      </c>
    </row>
    <row r="44" spans="1:51" hidden="1" x14ac:dyDescent="0.2">
      <c r="A44" s="38">
        <v>37</v>
      </c>
      <c r="B44" t="s">
        <v>362</v>
      </c>
      <c r="C44" t="s">
        <v>289</v>
      </c>
      <c r="D44">
        <v>320</v>
      </c>
      <c r="E44" t="s">
        <v>1243</v>
      </c>
      <c r="F44">
        <v>0.25</v>
      </c>
      <c r="G44" t="str">
        <f>LOOKUP(F44,{0,6,45},{"F","L","H"})</f>
        <v>F</v>
      </c>
      <c r="H44" t="s">
        <v>2238</v>
      </c>
      <c r="I44" s="43" t="str">
        <f>IFERROR(VLOOKUP(#REF!,#REF!,2,FALSE),"No")</f>
        <v>No</v>
      </c>
      <c r="J44" s="149">
        <v>0.5</v>
      </c>
      <c r="K44" s="148">
        <v>38</v>
      </c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39">
        <v>2</v>
      </c>
      <c r="Y44" s="148">
        <v>1000</v>
      </c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39">
        <v>0</v>
      </c>
      <c r="AM44" s="139">
        <v>0</v>
      </c>
      <c r="AN44" s="148">
        <f t="shared" si="0"/>
        <v>1000</v>
      </c>
      <c r="AO44" s="148">
        <f t="shared" si="1"/>
        <v>38</v>
      </c>
      <c r="AP44" s="148">
        <v>12</v>
      </c>
      <c r="AQ44" s="140">
        <v>1</v>
      </c>
      <c r="AS44" s="42">
        <f t="shared" si="2"/>
        <v>2599.3321575801515</v>
      </c>
      <c r="AT44" s="101">
        <f t="shared" si="3"/>
        <v>0</v>
      </c>
      <c r="AU44" s="42">
        <f t="shared" si="4"/>
        <v>2599.3321575801515</v>
      </c>
      <c r="AV44" s="42">
        <f t="shared" si="5"/>
        <v>32510.961721474032</v>
      </c>
      <c r="AW44" s="102">
        <f t="shared" si="6"/>
        <v>431</v>
      </c>
      <c r="AX44" s="43">
        <f t="shared" si="7"/>
        <v>0.5</v>
      </c>
      <c r="AY44" s="43" t="str">
        <f t="shared" si="8"/>
        <v>UTGS</v>
      </c>
    </row>
    <row r="45" spans="1:51" hidden="1" x14ac:dyDescent="0.2">
      <c r="A45" s="38">
        <v>38</v>
      </c>
      <c r="B45" t="s">
        <v>362</v>
      </c>
      <c r="C45" t="s">
        <v>289</v>
      </c>
      <c r="D45">
        <v>320</v>
      </c>
      <c r="E45" t="s">
        <v>1236</v>
      </c>
      <c r="F45">
        <v>0.25</v>
      </c>
      <c r="G45" t="str">
        <f>LOOKUP(F45,{0,6,45},{"F","L","H"})</f>
        <v>F</v>
      </c>
      <c r="H45" t="s">
        <v>2239</v>
      </c>
      <c r="I45" s="43" t="str">
        <f>IFERROR(VLOOKUP(#REF!,#REF!,2,FALSE),"No")</f>
        <v>No</v>
      </c>
      <c r="J45" s="149">
        <v>0.75</v>
      </c>
      <c r="K45" s="148">
        <v>40</v>
      </c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39">
        <v>2</v>
      </c>
      <c r="Y45" s="148">
        <v>414</v>
      </c>
      <c r="Z45" s="148">
        <v>4</v>
      </c>
      <c r="AA45" s="148">
        <v>586</v>
      </c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39">
        <v>0</v>
      </c>
      <c r="AM45" s="139">
        <v>0</v>
      </c>
      <c r="AN45" s="148">
        <f t="shared" si="0"/>
        <v>1000</v>
      </c>
      <c r="AO45" s="148">
        <f t="shared" si="1"/>
        <v>40</v>
      </c>
      <c r="AP45" s="148">
        <v>9</v>
      </c>
      <c r="AQ45" s="140">
        <v>10</v>
      </c>
      <c r="AS45" s="42">
        <f t="shared" si="2"/>
        <v>2575.3391132422644</v>
      </c>
      <c r="AT45" s="101">
        <f t="shared" si="3"/>
        <v>0</v>
      </c>
      <c r="AU45" s="42">
        <f t="shared" si="4"/>
        <v>2575.3391132422644</v>
      </c>
      <c r="AV45" s="42">
        <f t="shared" si="5"/>
        <v>3671.2581721474039</v>
      </c>
      <c r="AW45" s="102">
        <f t="shared" si="6"/>
        <v>431</v>
      </c>
      <c r="AX45" s="43">
        <f t="shared" si="7"/>
        <v>0.75</v>
      </c>
      <c r="AY45" s="43" t="str">
        <f t="shared" si="8"/>
        <v>UTGS</v>
      </c>
    </row>
    <row r="46" spans="1:51" hidden="1" x14ac:dyDescent="0.2">
      <c r="A46" s="38">
        <v>39</v>
      </c>
      <c r="B46" t="s">
        <v>362</v>
      </c>
      <c r="C46" t="s">
        <v>289</v>
      </c>
      <c r="D46">
        <v>306</v>
      </c>
      <c r="E46" t="s">
        <v>1238</v>
      </c>
      <c r="F46">
        <v>0.25</v>
      </c>
      <c r="G46" t="str">
        <f>LOOKUP(F46,{0,6,45},{"F","L","H"})</f>
        <v>F</v>
      </c>
      <c r="H46" t="s">
        <v>2240</v>
      </c>
      <c r="I46" s="43" t="str">
        <f>IFERROR(VLOOKUP(#REF!,#REF!,2,FALSE),"No")</f>
        <v>No</v>
      </c>
      <c r="J46" s="149">
        <v>0.75</v>
      </c>
      <c r="K46" s="148">
        <v>74</v>
      </c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39">
        <v>2</v>
      </c>
      <c r="Y46" s="148">
        <v>419.27</v>
      </c>
      <c r="Z46" s="148">
        <v>3</v>
      </c>
      <c r="AA46" s="148">
        <v>111</v>
      </c>
      <c r="AB46" s="148">
        <v>4</v>
      </c>
      <c r="AC46" s="148">
        <v>469.73</v>
      </c>
      <c r="AD46" s="148"/>
      <c r="AE46" s="148"/>
      <c r="AF46" s="148"/>
      <c r="AG46" s="148"/>
      <c r="AH46" s="148"/>
      <c r="AI46" s="148"/>
      <c r="AJ46" s="148"/>
      <c r="AK46" s="148"/>
      <c r="AL46" s="139">
        <v>0</v>
      </c>
      <c r="AM46" s="139">
        <v>0</v>
      </c>
      <c r="AN46" s="148">
        <f t="shared" si="0"/>
        <v>1000</v>
      </c>
      <c r="AO46" s="148">
        <f t="shared" si="1"/>
        <v>74</v>
      </c>
      <c r="AP46" s="148">
        <v>11</v>
      </c>
      <c r="AQ46" s="140">
        <v>13</v>
      </c>
      <c r="AS46" s="42">
        <f t="shared" si="2"/>
        <v>4764.3773594981894</v>
      </c>
      <c r="AT46" s="101">
        <f t="shared" si="3"/>
        <v>0</v>
      </c>
      <c r="AU46" s="42">
        <f t="shared" si="4"/>
        <v>4764.3773594981894</v>
      </c>
      <c r="AV46" s="42">
        <f t="shared" si="5"/>
        <v>2651.6496785749259</v>
      </c>
      <c r="AW46" s="102">
        <f t="shared" si="6"/>
        <v>431</v>
      </c>
      <c r="AX46" s="43">
        <f t="shared" si="7"/>
        <v>0.75</v>
      </c>
      <c r="AY46" s="43" t="str">
        <f t="shared" si="8"/>
        <v>UTGS</v>
      </c>
    </row>
    <row r="47" spans="1:51" hidden="1" x14ac:dyDescent="0.2">
      <c r="A47" s="38">
        <v>40</v>
      </c>
      <c r="B47" t="s">
        <v>362</v>
      </c>
      <c r="C47" t="s">
        <v>289</v>
      </c>
      <c r="D47">
        <v>306</v>
      </c>
      <c r="E47" t="s">
        <v>1238</v>
      </c>
      <c r="F47">
        <v>0.25</v>
      </c>
      <c r="G47" t="str">
        <f>LOOKUP(F47,{0,6,45},{"F","L","H"})</f>
        <v>F</v>
      </c>
      <c r="H47" t="s">
        <v>2241</v>
      </c>
      <c r="I47" s="43" t="str">
        <f>IFERROR(VLOOKUP(#REF!,#REF!,2,FALSE),"No")</f>
        <v>No</v>
      </c>
      <c r="J47" s="149">
        <v>0.75</v>
      </c>
      <c r="K47" s="148">
        <v>80</v>
      </c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39">
        <v>2</v>
      </c>
      <c r="Y47" s="148">
        <v>1000</v>
      </c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39">
        <v>0</v>
      </c>
      <c r="AM47" s="139">
        <v>0</v>
      </c>
      <c r="AN47" s="148">
        <f t="shared" si="0"/>
        <v>1000</v>
      </c>
      <c r="AO47" s="148">
        <f t="shared" si="1"/>
        <v>80</v>
      </c>
      <c r="AP47" s="148">
        <v>10</v>
      </c>
      <c r="AQ47" s="140">
        <v>13</v>
      </c>
      <c r="AS47" s="42">
        <f t="shared" si="2"/>
        <v>5150.6782264845288</v>
      </c>
      <c r="AT47" s="101">
        <f t="shared" si="3"/>
        <v>0</v>
      </c>
      <c r="AU47" s="42">
        <f t="shared" si="4"/>
        <v>5150.6782264845288</v>
      </c>
      <c r="AV47" s="42">
        <f t="shared" si="5"/>
        <v>2500.8432093441561</v>
      </c>
      <c r="AW47" s="102">
        <f t="shared" si="6"/>
        <v>431</v>
      </c>
      <c r="AX47" s="43">
        <f t="shared" si="7"/>
        <v>0.75</v>
      </c>
      <c r="AY47" s="43" t="str">
        <f t="shared" si="8"/>
        <v>UTGS</v>
      </c>
    </row>
    <row r="48" spans="1:51" hidden="1" x14ac:dyDescent="0.2">
      <c r="A48" s="38">
        <v>41</v>
      </c>
      <c r="B48" t="s">
        <v>362</v>
      </c>
      <c r="C48" t="s">
        <v>289</v>
      </c>
      <c r="D48">
        <v>320</v>
      </c>
      <c r="E48" t="s">
        <v>1245</v>
      </c>
      <c r="F48">
        <v>0.25</v>
      </c>
      <c r="G48" t="str">
        <f>LOOKUP(F48,{0,6,45},{"F","L","H"})</f>
        <v>F</v>
      </c>
      <c r="H48" t="s">
        <v>2242</v>
      </c>
      <c r="I48" s="43" t="str">
        <f>IFERROR(VLOOKUP(#REF!,#REF!,2,FALSE),"No")</f>
        <v>No</v>
      </c>
      <c r="J48" s="149">
        <v>0.75</v>
      </c>
      <c r="K48" s="148">
        <v>97</v>
      </c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39">
        <v>2</v>
      </c>
      <c r="Y48" s="148">
        <v>1000</v>
      </c>
      <c r="Z48" s="149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39">
        <v>0</v>
      </c>
      <c r="AM48" s="139">
        <v>0</v>
      </c>
      <c r="AN48" s="148">
        <f t="shared" si="0"/>
        <v>1000</v>
      </c>
      <c r="AO48" s="148">
        <f t="shared" si="1"/>
        <v>97</v>
      </c>
      <c r="AP48" s="148">
        <v>13</v>
      </c>
      <c r="AQ48" s="140">
        <v>13</v>
      </c>
      <c r="AS48" s="42">
        <f t="shared" si="2"/>
        <v>6245.1973496124911</v>
      </c>
      <c r="AT48" s="101">
        <f t="shared" si="3"/>
        <v>0</v>
      </c>
      <c r="AU48" s="42">
        <f t="shared" si="4"/>
        <v>6245.1973496124911</v>
      </c>
      <c r="AV48" s="42">
        <f t="shared" si="5"/>
        <v>2500.8432093441561</v>
      </c>
      <c r="AW48" s="102">
        <f t="shared" si="6"/>
        <v>431</v>
      </c>
      <c r="AX48" s="43">
        <f t="shared" si="7"/>
        <v>0.75</v>
      </c>
      <c r="AY48" s="43" t="str">
        <f t="shared" si="8"/>
        <v>UTGS</v>
      </c>
    </row>
    <row r="49" spans="1:51" hidden="1" x14ac:dyDescent="0.2">
      <c r="A49" s="38">
        <v>42</v>
      </c>
      <c r="B49" t="s">
        <v>362</v>
      </c>
      <c r="C49" t="s">
        <v>289</v>
      </c>
      <c r="D49">
        <v>306</v>
      </c>
      <c r="E49" t="s">
        <v>1238</v>
      </c>
      <c r="F49">
        <v>0.25</v>
      </c>
      <c r="G49" t="str">
        <f>LOOKUP(F49,{0,6,45},{"F","L","H"})</f>
        <v>F</v>
      </c>
      <c r="H49" t="s">
        <v>2243</v>
      </c>
      <c r="I49" s="43" t="str">
        <f>IFERROR(VLOOKUP(#REF!,#REF!,2,FALSE),"No")</f>
        <v>No</v>
      </c>
      <c r="J49" s="139">
        <v>0.75</v>
      </c>
      <c r="K49" s="148">
        <v>73</v>
      </c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39">
        <v>2</v>
      </c>
      <c r="Y49" s="148">
        <v>1000</v>
      </c>
      <c r="Z49" s="149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39">
        <v>0</v>
      </c>
      <c r="AM49" s="139">
        <v>0</v>
      </c>
      <c r="AN49" s="148">
        <f t="shared" si="0"/>
        <v>1000</v>
      </c>
      <c r="AO49" s="148">
        <f t="shared" si="1"/>
        <v>73</v>
      </c>
      <c r="AP49" s="148">
        <v>16</v>
      </c>
      <c r="AQ49" s="140">
        <v>17</v>
      </c>
      <c r="AS49" s="42">
        <f t="shared" si="2"/>
        <v>4699.9938816671329</v>
      </c>
      <c r="AT49" s="101">
        <f t="shared" si="3"/>
        <v>0</v>
      </c>
      <c r="AU49" s="42">
        <f t="shared" si="4"/>
        <v>4699.9938816671329</v>
      </c>
      <c r="AV49" s="42">
        <f t="shared" si="5"/>
        <v>1912.4095130278843</v>
      </c>
      <c r="AW49" s="102">
        <f t="shared" si="6"/>
        <v>431</v>
      </c>
      <c r="AX49" s="43">
        <f t="shared" si="7"/>
        <v>0.75</v>
      </c>
      <c r="AY49" s="43" t="str">
        <f t="shared" si="8"/>
        <v>UTGS</v>
      </c>
    </row>
    <row r="50" spans="1:51" hidden="1" x14ac:dyDescent="0.2">
      <c r="A50" s="38">
        <v>43</v>
      </c>
      <c r="B50" t="s">
        <v>362</v>
      </c>
      <c r="C50" t="s">
        <v>289</v>
      </c>
      <c r="D50">
        <v>320</v>
      </c>
      <c r="E50" t="s">
        <v>1236</v>
      </c>
      <c r="F50">
        <v>0.25</v>
      </c>
      <c r="G50" t="str">
        <f>LOOKUP(F50,{0,6,45},{"F","L","H"})</f>
        <v>F</v>
      </c>
      <c r="H50" t="s">
        <v>2244</v>
      </c>
      <c r="I50" s="43" t="str">
        <f>IFERROR(VLOOKUP(#REF!,#REF!,2,FALSE),"No")</f>
        <v>No</v>
      </c>
      <c r="J50" s="149">
        <v>0.75</v>
      </c>
      <c r="K50" s="148">
        <v>73</v>
      </c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39">
        <v>2</v>
      </c>
      <c r="Y50" s="148">
        <v>1000</v>
      </c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39">
        <v>0</v>
      </c>
      <c r="AM50" s="139">
        <v>0</v>
      </c>
      <c r="AN50" s="148">
        <f t="shared" si="0"/>
        <v>1000</v>
      </c>
      <c r="AO50" s="148">
        <f t="shared" si="1"/>
        <v>73</v>
      </c>
      <c r="AP50" s="148">
        <v>15</v>
      </c>
      <c r="AQ50" s="140">
        <v>16</v>
      </c>
      <c r="AS50" s="42">
        <f t="shared" si="2"/>
        <v>4699.9938816671329</v>
      </c>
      <c r="AT50" s="101">
        <f t="shared" si="3"/>
        <v>0</v>
      </c>
      <c r="AU50" s="42">
        <f t="shared" si="4"/>
        <v>4699.9938816671329</v>
      </c>
      <c r="AV50" s="42">
        <f t="shared" si="5"/>
        <v>2031.935107592127</v>
      </c>
      <c r="AW50" s="102">
        <f t="shared" si="6"/>
        <v>431</v>
      </c>
      <c r="AX50" s="43">
        <f t="shared" si="7"/>
        <v>0.75</v>
      </c>
      <c r="AY50" s="43" t="str">
        <f t="shared" si="8"/>
        <v>UTGS</v>
      </c>
    </row>
    <row r="51" spans="1:51" hidden="1" x14ac:dyDescent="0.2">
      <c r="A51" s="38">
        <v>44</v>
      </c>
      <c r="B51" t="s">
        <v>362</v>
      </c>
      <c r="C51" t="s">
        <v>289</v>
      </c>
      <c r="D51">
        <v>320</v>
      </c>
      <c r="E51" t="s">
        <v>1239</v>
      </c>
      <c r="F51">
        <v>0.25</v>
      </c>
      <c r="G51" t="str">
        <f>LOOKUP(F51,{0,6,45},{"F","L","H"})</f>
        <v>F</v>
      </c>
      <c r="H51" t="s">
        <v>2245</v>
      </c>
      <c r="I51" s="43" t="str">
        <f>IFERROR(VLOOKUP(#REF!,#REF!,2,FALSE),"No")</f>
        <v>No</v>
      </c>
      <c r="J51" s="148">
        <v>0.5</v>
      </c>
      <c r="K51" s="148">
        <v>69</v>
      </c>
      <c r="L51" s="148"/>
      <c r="M51" s="148"/>
      <c r="N51" s="148"/>
      <c r="O51" s="148"/>
      <c r="P51" s="148"/>
      <c r="Q51" s="148"/>
      <c r="R51" s="149"/>
      <c r="S51" s="148"/>
      <c r="T51" s="148"/>
      <c r="U51" s="148"/>
      <c r="V51" s="148"/>
      <c r="W51" s="148"/>
      <c r="X51" s="139">
        <v>2</v>
      </c>
      <c r="Y51" s="148">
        <v>1000</v>
      </c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39">
        <v>0</v>
      </c>
      <c r="AM51" s="139">
        <v>0</v>
      </c>
      <c r="AN51" s="148">
        <f t="shared" si="0"/>
        <v>1000</v>
      </c>
      <c r="AO51" s="148">
        <f t="shared" si="1"/>
        <v>69</v>
      </c>
      <c r="AP51" s="148">
        <v>13</v>
      </c>
      <c r="AQ51" s="140">
        <v>13</v>
      </c>
      <c r="AS51" s="42">
        <f t="shared" si="2"/>
        <v>4719.8399703429068</v>
      </c>
      <c r="AT51" s="101">
        <f t="shared" si="3"/>
        <v>0</v>
      </c>
      <c r="AU51" s="42">
        <f t="shared" si="4"/>
        <v>4719.8399703429068</v>
      </c>
      <c r="AV51" s="42">
        <f t="shared" si="5"/>
        <v>2500.8432093441561</v>
      </c>
      <c r="AW51" s="102">
        <f t="shared" si="6"/>
        <v>431</v>
      </c>
      <c r="AX51" s="43">
        <f t="shared" si="7"/>
        <v>0.5</v>
      </c>
      <c r="AY51" s="43" t="str">
        <f t="shared" si="8"/>
        <v>UTGS</v>
      </c>
    </row>
    <row r="52" spans="1:51" hidden="1" x14ac:dyDescent="0.2">
      <c r="A52" s="38">
        <v>45</v>
      </c>
      <c r="B52" t="s">
        <v>362</v>
      </c>
      <c r="C52" t="s">
        <v>289</v>
      </c>
      <c r="D52">
        <v>320</v>
      </c>
      <c r="E52" t="s">
        <v>1232</v>
      </c>
      <c r="F52">
        <v>0.25</v>
      </c>
      <c r="G52" t="str">
        <f>LOOKUP(F52,{0,6,45},{"F","L","H"})</f>
        <v>F</v>
      </c>
      <c r="H52" t="s">
        <v>2246</v>
      </c>
      <c r="I52" s="43" t="str">
        <f>IFERROR(VLOOKUP(#REF!,#REF!,2,FALSE),"No")</f>
        <v>No</v>
      </c>
      <c r="J52" s="139">
        <v>0.75</v>
      </c>
      <c r="K52" s="148">
        <v>43</v>
      </c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39">
        <v>2</v>
      </c>
      <c r="Y52" s="148">
        <v>1000</v>
      </c>
      <c r="Z52" s="149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2">
        <v>0</v>
      </c>
      <c r="AM52" s="142">
        <v>0</v>
      </c>
      <c r="AN52" s="148">
        <f t="shared" si="0"/>
        <v>1000</v>
      </c>
      <c r="AO52" s="148">
        <f t="shared" si="1"/>
        <v>43</v>
      </c>
      <c r="AP52" s="148">
        <v>14</v>
      </c>
      <c r="AQ52" s="140">
        <v>14</v>
      </c>
      <c r="AS52" s="42">
        <f t="shared" si="2"/>
        <v>2768.489546735434</v>
      </c>
      <c r="AT52" s="101">
        <f t="shared" si="3"/>
        <v>0</v>
      </c>
      <c r="AU52" s="42">
        <f t="shared" si="4"/>
        <v>2768.489546735434</v>
      </c>
      <c r="AV52" s="42">
        <f t="shared" si="5"/>
        <v>2322.2115515338596</v>
      </c>
      <c r="AW52" s="102">
        <f t="shared" si="6"/>
        <v>431</v>
      </c>
      <c r="AX52" s="43">
        <f t="shared" si="7"/>
        <v>0.75</v>
      </c>
      <c r="AY52" s="43" t="str">
        <f t="shared" si="8"/>
        <v>UTGS</v>
      </c>
    </row>
    <row r="53" spans="1:51" hidden="1" x14ac:dyDescent="0.2">
      <c r="A53" s="38">
        <v>46</v>
      </c>
      <c r="B53" t="s">
        <v>362</v>
      </c>
      <c r="C53" t="s">
        <v>289</v>
      </c>
      <c r="D53">
        <v>320</v>
      </c>
      <c r="E53" t="s">
        <v>1245</v>
      </c>
      <c r="F53">
        <v>0.25</v>
      </c>
      <c r="G53" t="str">
        <f>LOOKUP(F53,{0,6,45},{"F","L","H"})</f>
        <v>F</v>
      </c>
      <c r="H53" t="s">
        <v>2247</v>
      </c>
      <c r="I53" s="43" t="str">
        <f>IFERROR(VLOOKUP(#REF!,#REF!,2,FALSE),"No")</f>
        <v>No</v>
      </c>
      <c r="J53" s="139">
        <v>0.75</v>
      </c>
      <c r="K53" s="148">
        <v>111</v>
      </c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39">
        <v>2</v>
      </c>
      <c r="Y53" s="148">
        <v>1000</v>
      </c>
      <c r="Z53" s="149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39">
        <v>0</v>
      </c>
      <c r="AM53" s="139">
        <v>0</v>
      </c>
      <c r="AN53" s="148">
        <f t="shared" si="0"/>
        <v>1000</v>
      </c>
      <c r="AO53" s="148">
        <f t="shared" si="1"/>
        <v>111</v>
      </c>
      <c r="AP53" s="148">
        <v>15</v>
      </c>
      <c r="AQ53" s="140">
        <v>15</v>
      </c>
      <c r="AS53" s="42">
        <f t="shared" si="2"/>
        <v>7146.5660392472837</v>
      </c>
      <c r="AT53" s="101">
        <f t="shared" si="3"/>
        <v>0</v>
      </c>
      <c r="AU53" s="42">
        <f t="shared" si="4"/>
        <v>7146.5660392472837</v>
      </c>
      <c r="AV53" s="42">
        <f t="shared" si="5"/>
        <v>2167.3974480982688</v>
      </c>
      <c r="AW53" s="102">
        <f t="shared" si="6"/>
        <v>431</v>
      </c>
      <c r="AX53" s="43">
        <f t="shared" si="7"/>
        <v>0.75</v>
      </c>
      <c r="AY53" s="43" t="str">
        <f t="shared" si="8"/>
        <v>UTGS</v>
      </c>
    </row>
    <row r="54" spans="1:51" hidden="1" x14ac:dyDescent="0.2">
      <c r="A54" s="38">
        <v>47</v>
      </c>
      <c r="B54" t="s">
        <v>362</v>
      </c>
      <c r="C54" t="s">
        <v>289</v>
      </c>
      <c r="D54">
        <v>320</v>
      </c>
      <c r="E54" t="s">
        <v>1247</v>
      </c>
      <c r="F54">
        <v>0.25</v>
      </c>
      <c r="G54" t="str">
        <f>LOOKUP(F54,{0,6,45},{"F","L","H"})</f>
        <v>F</v>
      </c>
      <c r="H54" t="s">
        <v>2248</v>
      </c>
      <c r="I54" s="43" t="str">
        <f>IFERROR(VLOOKUP(#REF!,#REF!,2,FALSE),"No")</f>
        <v>No</v>
      </c>
      <c r="J54" s="149">
        <v>0.5</v>
      </c>
      <c r="K54" s="148">
        <v>36</v>
      </c>
      <c r="L54" s="148">
        <v>0.75</v>
      </c>
      <c r="M54" s="148">
        <v>83</v>
      </c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39">
        <v>2</v>
      </c>
      <c r="Y54" s="148">
        <v>472.27</v>
      </c>
      <c r="Z54" s="148">
        <v>4</v>
      </c>
      <c r="AA54" s="148">
        <v>527.73</v>
      </c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39">
        <v>0</v>
      </c>
      <c r="AM54" s="139">
        <v>0</v>
      </c>
      <c r="AN54" s="148">
        <f t="shared" si="0"/>
        <v>1000</v>
      </c>
      <c r="AO54" s="148">
        <f t="shared" si="1"/>
        <v>119</v>
      </c>
      <c r="AP54" s="148">
        <v>13</v>
      </c>
      <c r="AQ54" s="140">
        <v>15</v>
      </c>
      <c r="AS54" s="42">
        <f t="shared" si="2"/>
        <v>7806.3538618957373</v>
      </c>
      <c r="AT54" s="101">
        <f t="shared" si="3"/>
        <v>0</v>
      </c>
      <c r="AU54" s="42">
        <f t="shared" si="4"/>
        <v>7806.3538618957373</v>
      </c>
      <c r="AV54" s="42">
        <f t="shared" si="5"/>
        <v>2419.6523880982691</v>
      </c>
      <c r="AW54" s="102">
        <f t="shared" si="6"/>
        <v>431</v>
      </c>
      <c r="AX54" s="43">
        <f t="shared" si="7"/>
        <v>0.5</v>
      </c>
      <c r="AY54" s="43" t="str">
        <f t="shared" si="8"/>
        <v>UTGS</v>
      </c>
    </row>
    <row r="55" spans="1:51" hidden="1" x14ac:dyDescent="0.2">
      <c r="A55" s="38">
        <v>48</v>
      </c>
      <c r="B55" t="s">
        <v>362</v>
      </c>
      <c r="C55" t="s">
        <v>289</v>
      </c>
      <c r="D55">
        <v>320</v>
      </c>
      <c r="E55" t="s">
        <v>1245</v>
      </c>
      <c r="F55">
        <v>0.25</v>
      </c>
      <c r="G55" t="str">
        <f>LOOKUP(F55,{0,6,45},{"F","L","H"})</f>
        <v>F</v>
      </c>
      <c r="H55" s="43" t="s">
        <v>2249</v>
      </c>
      <c r="I55" s="43" t="str">
        <f>IFERROR(VLOOKUP(#REF!,#REF!,2,FALSE),"No")</f>
        <v>No</v>
      </c>
      <c r="J55" s="139">
        <v>0.75</v>
      </c>
      <c r="K55" s="148">
        <v>78</v>
      </c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39">
        <v>2</v>
      </c>
      <c r="Y55" s="148">
        <v>216.07</v>
      </c>
      <c r="Z55" s="149">
        <v>3</v>
      </c>
      <c r="AA55" s="148">
        <v>51.35</v>
      </c>
      <c r="AB55" s="148">
        <v>4</v>
      </c>
      <c r="AC55" s="148">
        <v>732.58</v>
      </c>
      <c r="AD55" s="148"/>
      <c r="AE55" s="148"/>
      <c r="AF55" s="148"/>
      <c r="AG55" s="148"/>
      <c r="AH55" s="148"/>
      <c r="AI55" s="148"/>
      <c r="AJ55" s="148"/>
      <c r="AK55" s="148"/>
      <c r="AL55" s="139">
        <v>0</v>
      </c>
      <c r="AM55" s="139">
        <v>0</v>
      </c>
      <c r="AN55" s="148">
        <f t="shared" si="0"/>
        <v>1000</v>
      </c>
      <c r="AO55" s="148">
        <f t="shared" si="1"/>
        <v>78</v>
      </c>
      <c r="AP55" s="148">
        <v>19</v>
      </c>
      <c r="AQ55" s="140">
        <v>19</v>
      </c>
      <c r="AS55" s="42">
        <f t="shared" si="2"/>
        <v>5021.9112708224156</v>
      </c>
      <c r="AT55" s="101">
        <f t="shared" si="3"/>
        <v>0</v>
      </c>
      <c r="AU55" s="42">
        <f t="shared" si="4"/>
        <v>5021.9112708224156</v>
      </c>
      <c r="AV55" s="42">
        <f t="shared" si="5"/>
        <v>1953.2864379723178</v>
      </c>
      <c r="AW55" s="102">
        <f t="shared" si="6"/>
        <v>431</v>
      </c>
      <c r="AX55" s="43">
        <f t="shared" si="7"/>
        <v>0.75</v>
      </c>
      <c r="AY55" s="43" t="str">
        <f t="shared" si="8"/>
        <v>UTGS</v>
      </c>
    </row>
    <row r="56" spans="1:51" hidden="1" x14ac:dyDescent="0.2">
      <c r="A56" s="38">
        <v>49</v>
      </c>
      <c r="B56" t="s">
        <v>362</v>
      </c>
      <c r="C56" t="s">
        <v>289</v>
      </c>
      <c r="D56">
        <v>320</v>
      </c>
      <c r="E56" t="s">
        <v>1239</v>
      </c>
      <c r="F56">
        <v>0.25</v>
      </c>
      <c r="G56" t="str">
        <f>LOOKUP(F56,{0,6,45},{"F","L","H"})</f>
        <v>F</v>
      </c>
      <c r="H56" t="s">
        <v>2250</v>
      </c>
      <c r="I56" s="43" t="str">
        <f>IFERROR(VLOOKUP(#REF!,#REF!,2,FALSE),"No")</f>
        <v>No</v>
      </c>
      <c r="J56" s="139">
        <v>0.75</v>
      </c>
      <c r="K56" s="148">
        <v>46</v>
      </c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39">
        <v>2</v>
      </c>
      <c r="Y56" s="148">
        <v>898.47</v>
      </c>
      <c r="Z56" s="149">
        <v>3</v>
      </c>
      <c r="AA56" s="148">
        <v>55.77</v>
      </c>
      <c r="AB56" s="148">
        <v>4</v>
      </c>
      <c r="AC56" s="148">
        <v>45.77</v>
      </c>
      <c r="AD56" s="148"/>
      <c r="AE56" s="148"/>
      <c r="AF56" s="148"/>
      <c r="AG56" s="148"/>
      <c r="AH56" s="148"/>
      <c r="AI56" s="148"/>
      <c r="AJ56" s="148"/>
      <c r="AK56" s="148"/>
      <c r="AL56" s="139">
        <v>0</v>
      </c>
      <c r="AM56" s="139">
        <v>0</v>
      </c>
      <c r="AN56" s="148">
        <f t="shared" si="0"/>
        <v>1000.01</v>
      </c>
      <c r="AO56" s="148">
        <f t="shared" si="1"/>
        <v>46</v>
      </c>
      <c r="AP56" s="148">
        <v>19</v>
      </c>
      <c r="AQ56" s="140">
        <v>19</v>
      </c>
      <c r="AS56" s="42">
        <f t="shared" si="2"/>
        <v>2961.6399802286041</v>
      </c>
      <c r="AT56" s="101">
        <f t="shared" si="3"/>
        <v>0</v>
      </c>
      <c r="AU56" s="42">
        <f t="shared" si="4"/>
        <v>2961.6399802286041</v>
      </c>
      <c r="AV56" s="42">
        <f t="shared" si="5"/>
        <v>1691.1733753205922</v>
      </c>
      <c r="AW56" s="102">
        <f t="shared" si="6"/>
        <v>431</v>
      </c>
      <c r="AX56" s="43">
        <f t="shared" si="7"/>
        <v>0.75</v>
      </c>
      <c r="AY56" s="43" t="str">
        <f t="shared" si="8"/>
        <v>UTGS</v>
      </c>
    </row>
    <row r="57" spans="1:51" hidden="1" x14ac:dyDescent="0.2">
      <c r="A57" s="38">
        <v>50</v>
      </c>
      <c r="B57" t="s">
        <v>362</v>
      </c>
      <c r="C57" t="s">
        <v>289</v>
      </c>
      <c r="D57">
        <v>320</v>
      </c>
      <c r="E57" t="s">
        <v>1247</v>
      </c>
      <c r="F57">
        <v>0.25</v>
      </c>
      <c r="G57" t="str">
        <f>LOOKUP(F57,{0,6,45},{"F","L","H"})</f>
        <v>F</v>
      </c>
      <c r="H57" t="s">
        <v>2251</v>
      </c>
      <c r="I57" s="43" t="str">
        <f>IFERROR(VLOOKUP(#REF!,#REF!,2,FALSE),"No")</f>
        <v>No</v>
      </c>
      <c r="J57" s="149">
        <v>0.75</v>
      </c>
      <c r="K57" s="148">
        <v>79</v>
      </c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39">
        <v>2</v>
      </c>
      <c r="Y57" s="148">
        <v>10.89</v>
      </c>
      <c r="Z57" s="148">
        <v>4</v>
      </c>
      <c r="AA57" s="148">
        <v>989.11</v>
      </c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39">
        <v>0</v>
      </c>
      <c r="AM57" s="139">
        <v>0</v>
      </c>
      <c r="AN57" s="148">
        <f t="shared" si="0"/>
        <v>1000</v>
      </c>
      <c r="AO57" s="148">
        <f t="shared" si="1"/>
        <v>79</v>
      </c>
      <c r="AP57" s="148">
        <v>16</v>
      </c>
      <c r="AQ57" s="140">
        <v>17</v>
      </c>
      <c r="AS57" s="42">
        <f t="shared" si="2"/>
        <v>5086.2947486534722</v>
      </c>
      <c r="AT57" s="101">
        <f t="shared" si="3"/>
        <v>0</v>
      </c>
      <c r="AU57" s="42">
        <f t="shared" si="4"/>
        <v>5086.2947486534722</v>
      </c>
      <c r="AV57" s="42">
        <f t="shared" si="5"/>
        <v>2329.5812012631786</v>
      </c>
      <c r="AW57" s="102">
        <f t="shared" si="6"/>
        <v>431</v>
      </c>
      <c r="AX57" s="43">
        <f t="shared" si="7"/>
        <v>0.75</v>
      </c>
      <c r="AY57" s="43" t="str">
        <f t="shared" si="8"/>
        <v>UTGS</v>
      </c>
    </row>
    <row r="58" spans="1:51" hidden="1" x14ac:dyDescent="0.2">
      <c r="A58" s="38">
        <v>51</v>
      </c>
      <c r="B58" t="s">
        <v>362</v>
      </c>
      <c r="C58" t="s">
        <v>289</v>
      </c>
      <c r="D58">
        <v>175</v>
      </c>
      <c r="E58" t="s">
        <v>1235</v>
      </c>
      <c r="F58">
        <v>0.25</v>
      </c>
      <c r="G58" t="str">
        <f>LOOKUP(F58,{0,6,45},{"F","L","H"})</f>
        <v>F</v>
      </c>
      <c r="H58" t="s">
        <v>2252</v>
      </c>
      <c r="I58" s="43" t="str">
        <f>IFERROR(VLOOKUP(#REF!,#REF!,2,FALSE),"No")</f>
        <v>No</v>
      </c>
      <c r="J58" s="149">
        <v>0.5</v>
      </c>
      <c r="K58" s="148">
        <v>53</v>
      </c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39">
        <v>2</v>
      </c>
      <c r="Y58" s="148">
        <v>1000</v>
      </c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39">
        <v>0</v>
      </c>
      <c r="AM58" s="139">
        <v>0</v>
      </c>
      <c r="AN58" s="148">
        <f t="shared" si="0"/>
        <v>1000</v>
      </c>
      <c r="AO58" s="148">
        <f t="shared" si="1"/>
        <v>53</v>
      </c>
      <c r="AP58" s="148">
        <v>22</v>
      </c>
      <c r="AQ58" s="140">
        <v>22</v>
      </c>
      <c r="AS58" s="42">
        <f t="shared" si="2"/>
        <v>3625.3843250460009</v>
      </c>
      <c r="AT58" s="101">
        <f t="shared" si="3"/>
        <v>0</v>
      </c>
      <c r="AU58" s="42">
        <f t="shared" si="4"/>
        <v>3625.3843250460009</v>
      </c>
      <c r="AV58" s="42">
        <f t="shared" si="5"/>
        <v>1477.7709873397287</v>
      </c>
      <c r="AW58" s="102">
        <f t="shared" si="6"/>
        <v>431</v>
      </c>
      <c r="AX58" s="43">
        <f t="shared" si="7"/>
        <v>0.5</v>
      </c>
      <c r="AY58" s="43" t="str">
        <f t="shared" si="8"/>
        <v>UTGS</v>
      </c>
    </row>
    <row r="59" spans="1:51" hidden="1" x14ac:dyDescent="0.2">
      <c r="A59" s="38">
        <v>52</v>
      </c>
      <c r="B59" t="s">
        <v>362</v>
      </c>
      <c r="C59" t="s">
        <v>289</v>
      </c>
      <c r="D59">
        <v>320</v>
      </c>
      <c r="E59" t="s">
        <v>1223</v>
      </c>
      <c r="F59">
        <v>0.25</v>
      </c>
      <c r="G59" t="str">
        <f>LOOKUP(F59,{0,6,45},{"F","L","H"})</f>
        <v>F</v>
      </c>
      <c r="H59" t="s">
        <v>2253</v>
      </c>
      <c r="I59" s="43" t="str">
        <f>IFERROR(VLOOKUP(#REF!,#REF!,2,FALSE),"No")</f>
        <v>No</v>
      </c>
      <c r="J59" s="149">
        <v>0.75</v>
      </c>
      <c r="K59" s="148">
        <v>73</v>
      </c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39">
        <v>2</v>
      </c>
      <c r="Y59" s="148">
        <v>1000</v>
      </c>
      <c r="Z59" s="149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39">
        <v>0</v>
      </c>
      <c r="AM59" s="139">
        <v>0</v>
      </c>
      <c r="AN59" s="148">
        <f t="shared" si="0"/>
        <v>1000</v>
      </c>
      <c r="AO59" s="148">
        <f t="shared" si="1"/>
        <v>73</v>
      </c>
      <c r="AP59" s="148">
        <v>11</v>
      </c>
      <c r="AQ59" s="140">
        <v>11</v>
      </c>
      <c r="AS59" s="42">
        <f t="shared" si="2"/>
        <v>4699.9938816671329</v>
      </c>
      <c r="AT59" s="101">
        <f t="shared" si="3"/>
        <v>0</v>
      </c>
      <c r="AU59" s="42">
        <f t="shared" si="4"/>
        <v>4699.9938816671329</v>
      </c>
      <c r="AV59" s="42">
        <f t="shared" si="5"/>
        <v>2955.5419746794573</v>
      </c>
      <c r="AW59" s="102">
        <f t="shared" si="6"/>
        <v>431</v>
      </c>
      <c r="AX59" s="43">
        <f t="shared" si="7"/>
        <v>0.75</v>
      </c>
      <c r="AY59" s="43" t="str">
        <f t="shared" si="8"/>
        <v>UTGS</v>
      </c>
    </row>
    <row r="60" spans="1:51" hidden="1" x14ac:dyDescent="0.2">
      <c r="A60" s="38">
        <v>53</v>
      </c>
      <c r="B60" t="s">
        <v>362</v>
      </c>
      <c r="C60" t="s">
        <v>289</v>
      </c>
      <c r="D60">
        <v>320</v>
      </c>
      <c r="E60" t="s">
        <v>1243</v>
      </c>
      <c r="F60">
        <v>0.25</v>
      </c>
      <c r="G60" t="str">
        <f>LOOKUP(F60,{0,6,45},{"F","L","H"})</f>
        <v>F</v>
      </c>
      <c r="H60" t="s">
        <v>2254</v>
      </c>
      <c r="I60" s="43" t="str">
        <f>IFERROR(VLOOKUP(#REF!,#REF!,2,FALSE),"No")</f>
        <v>No</v>
      </c>
      <c r="J60" s="139">
        <v>0.75</v>
      </c>
      <c r="K60" s="148">
        <v>46</v>
      </c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39">
        <v>1.25</v>
      </c>
      <c r="Y60" s="148">
        <v>175.9</v>
      </c>
      <c r="Z60" s="149">
        <v>2</v>
      </c>
      <c r="AA60" s="148">
        <v>824.1</v>
      </c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39">
        <v>0</v>
      </c>
      <c r="AM60" s="139">
        <v>0</v>
      </c>
      <c r="AN60" s="148">
        <f t="shared" si="0"/>
        <v>1000</v>
      </c>
      <c r="AO60" s="148">
        <f t="shared" si="1"/>
        <v>46</v>
      </c>
      <c r="AP60" s="148">
        <v>12</v>
      </c>
      <c r="AQ60" s="140">
        <v>19</v>
      </c>
      <c r="AS60" s="42">
        <f t="shared" si="2"/>
        <v>2961.6399802286041</v>
      </c>
      <c r="AT60" s="101">
        <f t="shared" si="3"/>
        <v>0</v>
      </c>
      <c r="AU60" s="42">
        <f t="shared" si="4"/>
        <v>2961.6399802286041</v>
      </c>
      <c r="AV60" s="42">
        <f t="shared" si="5"/>
        <v>1717.5837748144229</v>
      </c>
      <c r="AW60" s="102">
        <f t="shared" si="6"/>
        <v>431</v>
      </c>
      <c r="AX60" s="43">
        <f t="shared" si="7"/>
        <v>0.75</v>
      </c>
      <c r="AY60" s="43" t="str">
        <f t="shared" si="8"/>
        <v>UTGS</v>
      </c>
    </row>
    <row r="61" spans="1:51" hidden="1" x14ac:dyDescent="0.2">
      <c r="A61" s="38">
        <v>54</v>
      </c>
      <c r="B61" t="s">
        <v>362</v>
      </c>
      <c r="C61" t="s">
        <v>289</v>
      </c>
      <c r="D61">
        <v>320</v>
      </c>
      <c r="E61" t="s">
        <v>1239</v>
      </c>
      <c r="F61">
        <v>0.25</v>
      </c>
      <c r="G61" t="str">
        <f>LOOKUP(F61,{0,6,45},{"F","L","H"})</f>
        <v>F</v>
      </c>
      <c r="H61" t="s">
        <v>2255</v>
      </c>
      <c r="I61" s="43" t="str">
        <f>IFERROR(VLOOKUP(#REF!,#REF!,2,FALSE),"No")</f>
        <v>No</v>
      </c>
      <c r="J61" s="149">
        <v>0.75</v>
      </c>
      <c r="K61" s="148">
        <v>146</v>
      </c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39">
        <v>2</v>
      </c>
      <c r="Y61" s="148">
        <v>107.77</v>
      </c>
      <c r="Z61" s="148">
        <v>4</v>
      </c>
      <c r="AA61" s="148">
        <v>794.24</v>
      </c>
      <c r="AB61" s="148">
        <v>6</v>
      </c>
      <c r="AC61" s="148">
        <v>97.99</v>
      </c>
      <c r="AD61" s="148"/>
      <c r="AE61" s="148"/>
      <c r="AF61" s="148"/>
      <c r="AG61" s="148"/>
      <c r="AH61" s="148"/>
      <c r="AI61" s="148"/>
      <c r="AJ61" s="148"/>
      <c r="AK61" s="148"/>
      <c r="AL61" s="139">
        <v>0</v>
      </c>
      <c r="AM61" s="139">
        <v>0</v>
      </c>
      <c r="AN61" s="148">
        <f t="shared" si="0"/>
        <v>1000</v>
      </c>
      <c r="AO61" s="148">
        <f t="shared" si="1"/>
        <v>146</v>
      </c>
      <c r="AP61" s="148">
        <v>16</v>
      </c>
      <c r="AQ61" s="140">
        <v>16</v>
      </c>
      <c r="AS61" s="42">
        <f t="shared" si="2"/>
        <v>9399.9877633342658</v>
      </c>
      <c r="AT61" s="101">
        <f t="shared" si="3"/>
        <v>0</v>
      </c>
      <c r="AU61" s="42">
        <f t="shared" si="4"/>
        <v>9399.9877633342658</v>
      </c>
      <c r="AV61" s="42">
        <f t="shared" si="5"/>
        <v>2556.3967075921273</v>
      </c>
      <c r="AW61" s="102">
        <f t="shared" si="6"/>
        <v>431</v>
      </c>
      <c r="AX61" s="43">
        <f t="shared" si="7"/>
        <v>0.75</v>
      </c>
      <c r="AY61" s="43" t="str">
        <f t="shared" si="8"/>
        <v>UTGS</v>
      </c>
    </row>
    <row r="62" spans="1:51" hidden="1" x14ac:dyDescent="0.2">
      <c r="A62" s="38">
        <v>55</v>
      </c>
      <c r="B62" t="s">
        <v>362</v>
      </c>
      <c r="C62" t="s">
        <v>289</v>
      </c>
      <c r="D62">
        <v>320</v>
      </c>
      <c r="E62" t="s">
        <v>1223</v>
      </c>
      <c r="F62">
        <v>0.25</v>
      </c>
      <c r="G62" t="str">
        <f>LOOKUP(F62,{0,6,45},{"F","L","H"})</f>
        <v>F</v>
      </c>
      <c r="H62" t="s">
        <v>2256</v>
      </c>
      <c r="I62" s="43" t="str">
        <f>IFERROR(VLOOKUP(#REF!,#REF!,2,FALSE),"No")</f>
        <v>No</v>
      </c>
      <c r="J62" s="149">
        <v>0.75</v>
      </c>
      <c r="K62" s="148">
        <v>112</v>
      </c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39">
        <v>2</v>
      </c>
      <c r="Y62" s="148">
        <v>1000</v>
      </c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39">
        <v>0</v>
      </c>
      <c r="AM62" s="139">
        <v>0</v>
      </c>
      <c r="AN62" s="148">
        <f t="shared" si="0"/>
        <v>1000</v>
      </c>
      <c r="AO62" s="148">
        <f t="shared" si="1"/>
        <v>112</v>
      </c>
      <c r="AP62" s="148">
        <v>13</v>
      </c>
      <c r="AQ62" s="140">
        <v>13</v>
      </c>
      <c r="AS62" s="42">
        <f t="shared" si="2"/>
        <v>7210.9495170783403</v>
      </c>
      <c r="AT62" s="101">
        <f t="shared" si="3"/>
        <v>0</v>
      </c>
      <c r="AU62" s="42">
        <f t="shared" si="4"/>
        <v>7210.9495170783403</v>
      </c>
      <c r="AV62" s="42">
        <f t="shared" si="5"/>
        <v>2500.8432093441561</v>
      </c>
      <c r="AW62" s="102">
        <f t="shared" si="6"/>
        <v>431</v>
      </c>
      <c r="AX62" s="43">
        <f t="shared" si="7"/>
        <v>0.75</v>
      </c>
      <c r="AY62" s="43" t="str">
        <f t="shared" si="8"/>
        <v>UTGS</v>
      </c>
    </row>
    <row r="63" spans="1:51" hidden="1" x14ac:dyDescent="0.2">
      <c r="A63" s="38">
        <v>56</v>
      </c>
      <c r="B63" t="s">
        <v>362</v>
      </c>
      <c r="C63" t="s">
        <v>289</v>
      </c>
      <c r="D63">
        <v>320</v>
      </c>
      <c r="E63" t="s">
        <v>1223</v>
      </c>
      <c r="F63">
        <v>0.25</v>
      </c>
      <c r="G63" t="str">
        <f>LOOKUP(F63,{0,6,45},{"F","L","H"})</f>
        <v>F</v>
      </c>
      <c r="H63" t="s">
        <v>2257</v>
      </c>
      <c r="I63" s="43" t="str">
        <f>IFERROR(VLOOKUP(#REF!,#REF!,2,FALSE),"No")</f>
        <v>No</v>
      </c>
      <c r="J63" s="149">
        <v>0.75</v>
      </c>
      <c r="K63" s="148">
        <v>80</v>
      </c>
      <c r="L63" s="148"/>
      <c r="M63" s="148"/>
      <c r="N63" s="149"/>
      <c r="O63" s="149"/>
      <c r="P63" s="148"/>
      <c r="Q63" s="148"/>
      <c r="R63" s="148"/>
      <c r="S63" s="148"/>
      <c r="T63" s="148"/>
      <c r="U63" s="148"/>
      <c r="V63" s="148"/>
      <c r="W63" s="148"/>
      <c r="X63" s="139">
        <v>2</v>
      </c>
      <c r="Y63" s="148">
        <v>1000</v>
      </c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39">
        <v>0</v>
      </c>
      <c r="AM63" s="139">
        <v>0</v>
      </c>
      <c r="AN63" s="148">
        <f t="shared" si="0"/>
        <v>1000</v>
      </c>
      <c r="AO63" s="148">
        <f t="shared" si="1"/>
        <v>80</v>
      </c>
      <c r="AP63" s="148">
        <v>14</v>
      </c>
      <c r="AQ63" s="140">
        <v>14</v>
      </c>
      <c r="AS63" s="42">
        <f t="shared" si="2"/>
        <v>5150.6782264845288</v>
      </c>
      <c r="AT63" s="101">
        <f t="shared" si="3"/>
        <v>0</v>
      </c>
      <c r="AU63" s="42">
        <f t="shared" si="4"/>
        <v>5150.6782264845288</v>
      </c>
      <c r="AV63" s="42">
        <f t="shared" si="5"/>
        <v>2322.2115515338596</v>
      </c>
      <c r="AW63" s="102">
        <f t="shared" si="6"/>
        <v>431</v>
      </c>
      <c r="AX63" s="43">
        <f t="shared" si="7"/>
        <v>0.75</v>
      </c>
      <c r="AY63" s="43" t="str">
        <f t="shared" si="8"/>
        <v>UTGS</v>
      </c>
    </row>
    <row r="64" spans="1:51" hidden="1" x14ac:dyDescent="0.2">
      <c r="A64" s="38">
        <v>57</v>
      </c>
      <c r="B64" t="s">
        <v>362</v>
      </c>
      <c r="C64" t="s">
        <v>289</v>
      </c>
      <c r="D64">
        <v>320</v>
      </c>
      <c r="E64" t="s">
        <v>1236</v>
      </c>
      <c r="F64">
        <v>0.25</v>
      </c>
      <c r="G64" t="str">
        <f>LOOKUP(F64,{0,6,45},{"F","L","H"})</f>
        <v>F</v>
      </c>
      <c r="H64" s="43" t="s">
        <v>2258</v>
      </c>
      <c r="I64" s="43" t="str">
        <f>IFERROR(VLOOKUP(#REF!,#REF!,2,FALSE),"No")</f>
        <v>No</v>
      </c>
      <c r="J64" s="139">
        <v>0.75</v>
      </c>
      <c r="K64" s="148">
        <v>35</v>
      </c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39">
        <v>2</v>
      </c>
      <c r="Y64" s="148">
        <v>680.12</v>
      </c>
      <c r="Z64" s="148">
        <v>4</v>
      </c>
      <c r="AA64" s="148">
        <v>319.88</v>
      </c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39">
        <v>0</v>
      </c>
      <c r="AM64" s="139">
        <v>0</v>
      </c>
      <c r="AN64" s="148">
        <f t="shared" si="0"/>
        <v>1000</v>
      </c>
      <c r="AO64" s="148">
        <f t="shared" si="1"/>
        <v>35</v>
      </c>
      <c r="AP64" s="148">
        <v>13</v>
      </c>
      <c r="AQ64" s="140">
        <v>13</v>
      </c>
      <c r="AS64" s="42">
        <f t="shared" si="2"/>
        <v>2253.4217240869812</v>
      </c>
      <c r="AT64" s="101">
        <f t="shared" si="3"/>
        <v>0</v>
      </c>
      <c r="AU64" s="42">
        <f t="shared" si="4"/>
        <v>2253.4217240869812</v>
      </c>
      <c r="AV64" s="42">
        <f t="shared" si="5"/>
        <v>2677.2693324210795</v>
      </c>
      <c r="AW64" s="102">
        <f t="shared" si="6"/>
        <v>431</v>
      </c>
      <c r="AX64" s="43">
        <f t="shared" si="7"/>
        <v>0.75</v>
      </c>
      <c r="AY64" s="43" t="str">
        <f t="shared" si="8"/>
        <v>UTGS</v>
      </c>
    </row>
    <row r="65" spans="1:51" hidden="1" x14ac:dyDescent="0.2">
      <c r="A65" s="38">
        <v>58</v>
      </c>
      <c r="B65" t="s">
        <v>362</v>
      </c>
      <c r="C65" t="s">
        <v>289</v>
      </c>
      <c r="D65">
        <v>320</v>
      </c>
      <c r="E65" t="s">
        <v>1232</v>
      </c>
      <c r="F65">
        <v>0.25</v>
      </c>
      <c r="G65" t="str">
        <f>LOOKUP(F65,{0,6,45},{"F","L","H"})</f>
        <v>F</v>
      </c>
      <c r="H65" t="s">
        <v>2259</v>
      </c>
      <c r="I65" s="43" t="str">
        <f>IFERROR(VLOOKUP(#REF!,#REF!,2,FALSE),"No")</f>
        <v>No</v>
      </c>
      <c r="J65" s="139">
        <v>0.75</v>
      </c>
      <c r="K65" s="148">
        <v>64</v>
      </c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39">
        <v>2</v>
      </c>
      <c r="Y65" s="148">
        <v>975.6</v>
      </c>
      <c r="Z65" s="148">
        <v>4</v>
      </c>
      <c r="AA65" s="148">
        <v>1.6</v>
      </c>
      <c r="AB65" s="148">
        <v>6</v>
      </c>
      <c r="AC65" s="148">
        <v>22.8</v>
      </c>
      <c r="AD65" s="148"/>
      <c r="AE65" s="148"/>
      <c r="AF65" s="148"/>
      <c r="AG65" s="148"/>
      <c r="AH65" s="148"/>
      <c r="AI65" s="148"/>
      <c r="AJ65" s="148"/>
      <c r="AK65" s="148"/>
      <c r="AL65" s="139">
        <v>0</v>
      </c>
      <c r="AM65" s="139">
        <v>0</v>
      </c>
      <c r="AN65" s="148">
        <f t="shared" si="0"/>
        <v>1000</v>
      </c>
      <c r="AO65" s="148">
        <f t="shared" si="1"/>
        <v>64</v>
      </c>
      <c r="AP65" s="148">
        <v>27</v>
      </c>
      <c r="AQ65" s="140">
        <v>27</v>
      </c>
      <c r="AS65" s="42">
        <f t="shared" si="2"/>
        <v>4120.542581187623</v>
      </c>
      <c r="AT65" s="101">
        <f t="shared" si="3"/>
        <v>0</v>
      </c>
      <c r="AU65" s="42">
        <f t="shared" si="4"/>
        <v>4120.542581187623</v>
      </c>
      <c r="AV65" s="42">
        <f t="shared" si="5"/>
        <v>1227.7736933879273</v>
      </c>
      <c r="AW65" s="102">
        <f t="shared" si="6"/>
        <v>431</v>
      </c>
      <c r="AX65" s="43">
        <f t="shared" si="7"/>
        <v>0.75</v>
      </c>
      <c r="AY65" s="43" t="str">
        <f t="shared" si="8"/>
        <v>UTGS</v>
      </c>
    </row>
    <row r="66" spans="1:51" hidden="1" x14ac:dyDescent="0.2">
      <c r="A66" s="38">
        <v>59</v>
      </c>
      <c r="B66" t="s">
        <v>362</v>
      </c>
      <c r="C66" t="s">
        <v>289</v>
      </c>
      <c r="D66">
        <v>320</v>
      </c>
      <c r="E66" t="s">
        <v>1243</v>
      </c>
      <c r="F66">
        <v>0.25</v>
      </c>
      <c r="G66" t="str">
        <f>LOOKUP(F66,{0,6,45},{"F","L","H"})</f>
        <v>F</v>
      </c>
      <c r="H66" t="s">
        <v>2260</v>
      </c>
      <c r="I66" s="43" t="str">
        <f>IFERROR(VLOOKUP(#REF!,#REF!,2,FALSE),"No")</f>
        <v>No</v>
      </c>
      <c r="J66" s="139">
        <v>0.75</v>
      </c>
      <c r="K66" s="148">
        <v>71</v>
      </c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39">
        <v>2</v>
      </c>
      <c r="Y66" s="148">
        <v>1000</v>
      </c>
      <c r="Z66" s="149"/>
      <c r="AA66" s="148"/>
      <c r="AB66" s="149"/>
      <c r="AC66" s="148"/>
      <c r="AD66" s="148"/>
      <c r="AE66" s="148"/>
      <c r="AF66" s="148"/>
      <c r="AG66" s="148"/>
      <c r="AH66" s="148"/>
      <c r="AI66" s="148"/>
      <c r="AJ66" s="148"/>
      <c r="AK66" s="148"/>
      <c r="AL66" s="139">
        <v>0</v>
      </c>
      <c r="AM66" s="139">
        <v>0</v>
      </c>
      <c r="AN66" s="148">
        <f t="shared" si="0"/>
        <v>1000</v>
      </c>
      <c r="AO66" s="148">
        <f t="shared" si="1"/>
        <v>71</v>
      </c>
      <c r="AP66" s="148">
        <v>18</v>
      </c>
      <c r="AQ66" s="140">
        <v>19</v>
      </c>
      <c r="AS66" s="42">
        <f t="shared" si="2"/>
        <v>4571.2269260050189</v>
      </c>
      <c r="AT66" s="101">
        <f t="shared" si="3"/>
        <v>0</v>
      </c>
      <c r="AU66" s="42">
        <f t="shared" si="4"/>
        <v>4571.2269260050189</v>
      </c>
      <c r="AV66" s="42">
        <f t="shared" si="5"/>
        <v>1711.1032484986333</v>
      </c>
      <c r="AW66" s="102">
        <f t="shared" si="6"/>
        <v>431</v>
      </c>
      <c r="AX66" s="43">
        <f t="shared" si="7"/>
        <v>0.75</v>
      </c>
      <c r="AY66" s="43" t="str">
        <f t="shared" si="8"/>
        <v>UTGS</v>
      </c>
    </row>
    <row r="67" spans="1:51" hidden="1" x14ac:dyDescent="0.2">
      <c r="A67" s="38">
        <v>60</v>
      </c>
      <c r="B67" t="s">
        <v>362</v>
      </c>
      <c r="C67" t="s">
        <v>289</v>
      </c>
      <c r="D67">
        <v>320</v>
      </c>
      <c r="E67" t="s">
        <v>1239</v>
      </c>
      <c r="F67">
        <v>0.25</v>
      </c>
      <c r="G67" t="str">
        <f>LOOKUP(F67,{0,6,45},{"F","L","H"})</f>
        <v>F</v>
      </c>
      <c r="H67" t="s">
        <v>2261</v>
      </c>
      <c r="I67" s="43" t="str">
        <f>IFERROR(VLOOKUP(#REF!,#REF!,2,FALSE),"No")</f>
        <v>No</v>
      </c>
      <c r="J67" s="149">
        <v>0.5</v>
      </c>
      <c r="K67" s="148">
        <v>65</v>
      </c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39">
        <v>2</v>
      </c>
      <c r="Y67" s="148">
        <v>1000</v>
      </c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39">
        <v>0</v>
      </c>
      <c r="AM67" s="139">
        <v>0</v>
      </c>
      <c r="AN67" s="148">
        <f t="shared" si="0"/>
        <v>1000</v>
      </c>
      <c r="AO67" s="148">
        <f t="shared" si="1"/>
        <v>65</v>
      </c>
      <c r="AP67" s="148">
        <v>13</v>
      </c>
      <c r="AQ67" s="140">
        <v>17</v>
      </c>
      <c r="AS67" s="42">
        <f t="shared" si="2"/>
        <v>4446.2260590186806</v>
      </c>
      <c r="AT67" s="101">
        <f t="shared" si="3"/>
        <v>0</v>
      </c>
      <c r="AU67" s="42">
        <f t="shared" si="4"/>
        <v>4446.2260590186806</v>
      </c>
      <c r="AV67" s="42">
        <f t="shared" si="5"/>
        <v>1912.4095130278843</v>
      </c>
      <c r="AW67" s="102">
        <f t="shared" si="6"/>
        <v>431</v>
      </c>
      <c r="AX67" s="43">
        <f t="shared" si="7"/>
        <v>0.5</v>
      </c>
      <c r="AY67" s="43" t="str">
        <f t="shared" si="8"/>
        <v>UTGS</v>
      </c>
    </row>
    <row r="68" spans="1:51" hidden="1" x14ac:dyDescent="0.2">
      <c r="A68" s="38">
        <v>61</v>
      </c>
      <c r="B68" t="s">
        <v>362</v>
      </c>
      <c r="C68" t="s">
        <v>289</v>
      </c>
      <c r="D68">
        <v>320</v>
      </c>
      <c r="E68" t="s">
        <v>1232</v>
      </c>
      <c r="F68">
        <v>0.25</v>
      </c>
      <c r="G68" t="str">
        <f>LOOKUP(F68,{0,6,45},{"F","L","H"})</f>
        <v>F</v>
      </c>
      <c r="H68" t="s">
        <v>2262</v>
      </c>
      <c r="I68" s="43" t="str">
        <f>IFERROR(VLOOKUP(#REF!,#REF!,2,FALSE),"No")</f>
        <v>No</v>
      </c>
      <c r="J68" s="139">
        <v>0.75</v>
      </c>
      <c r="K68" s="148">
        <v>38</v>
      </c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39">
        <v>2</v>
      </c>
      <c r="Y68" s="148">
        <v>729.28</v>
      </c>
      <c r="Z68" s="149">
        <v>6</v>
      </c>
      <c r="AA68" s="148">
        <v>270.72000000000003</v>
      </c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39">
        <v>0</v>
      </c>
      <c r="AM68" s="139">
        <v>0</v>
      </c>
      <c r="AN68" s="148">
        <f t="shared" si="0"/>
        <v>1000</v>
      </c>
      <c r="AO68" s="148">
        <f t="shared" si="1"/>
        <v>38</v>
      </c>
      <c r="AP68" s="148">
        <v>21</v>
      </c>
      <c r="AQ68" s="140">
        <v>21</v>
      </c>
      <c r="AS68" s="42">
        <f t="shared" si="2"/>
        <v>2446.5721575801513</v>
      </c>
      <c r="AT68" s="101">
        <f t="shared" si="3"/>
        <v>0</v>
      </c>
      <c r="AU68" s="42">
        <f t="shared" si="4"/>
        <v>2446.5721575801513</v>
      </c>
      <c r="AV68" s="42">
        <f t="shared" si="5"/>
        <v>1902.9131486416209</v>
      </c>
      <c r="AW68" s="102">
        <f t="shared" si="6"/>
        <v>431</v>
      </c>
      <c r="AX68" s="43">
        <f t="shared" si="7"/>
        <v>0.75</v>
      </c>
      <c r="AY68" s="43" t="str">
        <f t="shared" si="8"/>
        <v>UTGS</v>
      </c>
    </row>
    <row r="69" spans="1:51" hidden="1" x14ac:dyDescent="0.2">
      <c r="A69" s="38">
        <v>62</v>
      </c>
      <c r="B69" t="s">
        <v>5806</v>
      </c>
      <c r="C69" t="s">
        <v>292</v>
      </c>
      <c r="D69">
        <v>3300</v>
      </c>
      <c r="E69" t="s">
        <v>207</v>
      </c>
      <c r="F69">
        <v>2</v>
      </c>
      <c r="G69" t="str">
        <f>LOOKUP(F69,{0,6,45},{"F","L","H"})</f>
        <v>F</v>
      </c>
      <c r="H69" t="s">
        <v>1081</v>
      </c>
      <c r="I69" s="43" t="str">
        <f>IFERROR(VLOOKUP(#REF!,#REF!,2,FALSE),"No")</f>
        <v>No</v>
      </c>
      <c r="J69" s="149">
        <v>1.25</v>
      </c>
      <c r="K69" s="148">
        <v>46</v>
      </c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39">
        <v>2</v>
      </c>
      <c r="Y69" s="148">
        <v>1000</v>
      </c>
      <c r="Z69" s="149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39">
        <v>0</v>
      </c>
      <c r="AM69" s="139">
        <v>0</v>
      </c>
      <c r="AN69" s="148">
        <f t="shared" si="0"/>
        <v>1000</v>
      </c>
      <c r="AO69" s="148">
        <f t="shared" si="1"/>
        <v>46</v>
      </c>
      <c r="AP69" s="148">
        <v>9</v>
      </c>
      <c r="AQ69" s="140">
        <v>18</v>
      </c>
      <c r="AS69" s="42">
        <f t="shared" si="2"/>
        <v>3427.6199802286037</v>
      </c>
      <c r="AT69" s="101">
        <f t="shared" si="3"/>
        <v>0</v>
      </c>
      <c r="AU69" s="42">
        <f t="shared" si="4"/>
        <v>3427.6199802286037</v>
      </c>
      <c r="AV69" s="42">
        <f t="shared" si="5"/>
        <v>1806.1645400818907</v>
      </c>
      <c r="AW69" s="102">
        <f t="shared" si="6"/>
        <v>2145.6666666666665</v>
      </c>
      <c r="AX69" s="43">
        <f t="shared" si="7"/>
        <v>1.25</v>
      </c>
      <c r="AY69" s="43" t="str">
        <f t="shared" si="8"/>
        <v>UTFS</v>
      </c>
    </row>
    <row r="70" spans="1:51" hidden="1" x14ac:dyDescent="0.2">
      <c r="A70" s="38">
        <v>63</v>
      </c>
      <c r="B70" t="s">
        <v>362</v>
      </c>
      <c r="C70" t="s">
        <v>289</v>
      </c>
      <c r="D70">
        <v>175</v>
      </c>
      <c r="E70" t="s">
        <v>1235</v>
      </c>
      <c r="F70">
        <v>0.25</v>
      </c>
      <c r="G70" t="str">
        <f>LOOKUP(F70,{0,6,45},{"F","L","H"})</f>
        <v>F</v>
      </c>
      <c r="H70" t="s">
        <v>2263</v>
      </c>
      <c r="I70" s="43" t="str">
        <f>IFERROR(VLOOKUP(#REF!,#REF!,2,FALSE),"No")</f>
        <v>No</v>
      </c>
      <c r="J70" s="149">
        <v>0.75</v>
      </c>
      <c r="K70" s="148">
        <v>35</v>
      </c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39">
        <v>2</v>
      </c>
      <c r="Y70" s="148">
        <v>1000</v>
      </c>
      <c r="Z70" s="149"/>
      <c r="AA70" s="148"/>
      <c r="AB70" s="149"/>
      <c r="AC70" s="148"/>
      <c r="AD70" s="148"/>
      <c r="AE70" s="148"/>
      <c r="AF70" s="148"/>
      <c r="AG70" s="148"/>
      <c r="AH70" s="148"/>
      <c r="AI70" s="148"/>
      <c r="AJ70" s="148"/>
      <c r="AK70" s="148"/>
      <c r="AL70" s="139">
        <v>0</v>
      </c>
      <c r="AM70" s="139">
        <v>0</v>
      </c>
      <c r="AN70" s="148">
        <f t="shared" si="0"/>
        <v>1000</v>
      </c>
      <c r="AO70" s="148">
        <f t="shared" si="1"/>
        <v>35</v>
      </c>
      <c r="AP70" s="148">
        <v>24</v>
      </c>
      <c r="AQ70" s="140">
        <v>24</v>
      </c>
      <c r="AS70" s="42">
        <f t="shared" si="2"/>
        <v>2253.4217240869812</v>
      </c>
      <c r="AT70" s="101">
        <f t="shared" si="3"/>
        <v>0</v>
      </c>
      <c r="AU70" s="42">
        <f t="shared" si="4"/>
        <v>2253.4217240869812</v>
      </c>
      <c r="AV70" s="42">
        <f t="shared" si="5"/>
        <v>1354.623405061418</v>
      </c>
      <c r="AW70" s="102">
        <f t="shared" si="6"/>
        <v>431</v>
      </c>
      <c r="AX70" s="43">
        <f t="shared" si="7"/>
        <v>0.75</v>
      </c>
      <c r="AY70" s="43" t="str">
        <f t="shared" si="8"/>
        <v>UTGS</v>
      </c>
    </row>
    <row r="71" spans="1:51" hidden="1" x14ac:dyDescent="0.2">
      <c r="A71" s="38">
        <v>64</v>
      </c>
      <c r="B71" t="s">
        <v>362</v>
      </c>
      <c r="C71" t="s">
        <v>289</v>
      </c>
      <c r="D71">
        <v>320</v>
      </c>
      <c r="E71" t="s">
        <v>1236</v>
      </c>
      <c r="F71">
        <v>0.25</v>
      </c>
      <c r="G71" t="str">
        <f>LOOKUP(F71,{0,6,45},{"F","L","H"})</f>
        <v>F</v>
      </c>
      <c r="H71" t="s">
        <v>2264</v>
      </c>
      <c r="I71" s="43" t="str">
        <f>IFERROR(VLOOKUP(#REF!,#REF!,2,FALSE),"No")</f>
        <v>No</v>
      </c>
      <c r="J71" s="139">
        <v>0.75</v>
      </c>
      <c r="K71" s="148">
        <v>56</v>
      </c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39">
        <v>2</v>
      </c>
      <c r="Y71" s="148">
        <v>658.1</v>
      </c>
      <c r="Z71" s="148">
        <v>4</v>
      </c>
      <c r="AA71" s="148">
        <v>341.9</v>
      </c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39">
        <v>0</v>
      </c>
      <c r="AM71" s="139">
        <v>0</v>
      </c>
      <c r="AN71" s="148">
        <f t="shared" si="0"/>
        <v>1000</v>
      </c>
      <c r="AO71" s="148">
        <f t="shared" si="1"/>
        <v>56</v>
      </c>
      <c r="AP71" s="148">
        <v>13</v>
      </c>
      <c r="AQ71" s="140">
        <v>13</v>
      </c>
      <c r="AS71" s="42">
        <f t="shared" si="2"/>
        <v>3605.4747585391701</v>
      </c>
      <c r="AT71" s="101">
        <f t="shared" si="3"/>
        <v>0</v>
      </c>
      <c r="AU71" s="42">
        <f t="shared" si="4"/>
        <v>3605.4747585391701</v>
      </c>
      <c r="AV71" s="42">
        <f t="shared" si="5"/>
        <v>2689.414209344156</v>
      </c>
      <c r="AW71" s="102">
        <f t="shared" si="6"/>
        <v>431</v>
      </c>
      <c r="AX71" s="43">
        <f t="shared" si="7"/>
        <v>0.75</v>
      </c>
      <c r="AY71" s="43" t="str">
        <f t="shared" si="8"/>
        <v>UTGS</v>
      </c>
    </row>
    <row r="72" spans="1:51" hidden="1" x14ac:dyDescent="0.2">
      <c r="A72" s="38">
        <v>65</v>
      </c>
      <c r="B72" t="s">
        <v>362</v>
      </c>
      <c r="C72" t="s">
        <v>289</v>
      </c>
      <c r="D72">
        <v>320</v>
      </c>
      <c r="E72" t="s">
        <v>1245</v>
      </c>
      <c r="F72">
        <v>0.25</v>
      </c>
      <c r="G72" t="str">
        <f>LOOKUP(F72,{0,6,45},{"F","L","H"})</f>
        <v>F</v>
      </c>
      <c r="H72" t="s">
        <v>2265</v>
      </c>
      <c r="I72" s="43" t="str">
        <f>IFERROR(VLOOKUP(#REF!,#REF!,2,FALSE),"No")</f>
        <v>No</v>
      </c>
      <c r="J72" s="149">
        <v>0.5</v>
      </c>
      <c r="K72" s="148">
        <v>42</v>
      </c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39">
        <v>2</v>
      </c>
      <c r="Y72" s="148">
        <v>256.89999999999998</v>
      </c>
      <c r="Z72" s="149">
        <v>4</v>
      </c>
      <c r="AA72" s="148">
        <v>743.1</v>
      </c>
      <c r="AB72" s="149"/>
      <c r="AC72" s="148"/>
      <c r="AD72" s="148"/>
      <c r="AE72" s="148"/>
      <c r="AF72" s="148"/>
      <c r="AG72" s="148"/>
      <c r="AH72" s="148"/>
      <c r="AI72" s="148"/>
      <c r="AJ72" s="148"/>
      <c r="AK72" s="148"/>
      <c r="AL72" s="139">
        <v>0</v>
      </c>
      <c r="AM72" s="139">
        <v>0</v>
      </c>
      <c r="AN72" s="148">
        <f t="shared" ref="AN72:AN135" si="9">SUM(Y72,AA72,AC72,AE72,AG72,AI72,AK72,AM72)</f>
        <v>1000</v>
      </c>
      <c r="AO72" s="148">
        <f t="shared" ref="AO72:AO135" si="10">SUM(K72,M72,O72,Q72,S72,U72,W72)</f>
        <v>42</v>
      </c>
      <c r="AP72" s="148">
        <v>12</v>
      </c>
      <c r="AQ72" s="140">
        <v>13</v>
      </c>
      <c r="AS72" s="42">
        <f t="shared" ref="AS72:AS135" si="11">(VLOOKUP(J72,Service,2,FALSE)*K72+VLOOKUP(L72,Service,2,FALSE)*M72+VLOOKUP(N72,Service,2,FALSE)*O72+VLOOKUP(P72,Service,2,FALSE)*Q72)</f>
        <v>2872.9460689043781</v>
      </c>
      <c r="AT72" s="101">
        <f t="shared" ref="AT72:AT135" si="12">VLOOKUP(R72,serviceHP,2,FALSE)*S72+VLOOKUP(T72,serviceHP,2,FALSE)*U72+VLOOKUP(V72,serviceHP,2,FALSE)*W72</f>
        <v>0</v>
      </c>
      <c r="AU72" s="42">
        <f t="shared" ref="AU72:AU135" si="13">AS72+AT72</f>
        <v>2872.9460689043781</v>
      </c>
      <c r="AV72" s="42">
        <f t="shared" ref="AV72:AV135" si="14">(VLOOKUP(X72,Main,2,FALSE)*Y72+VLOOKUP(Z72,Main,2,FALSE)*AA72+VLOOKUP(AB72,Main,2,FALSE)*AC72+VLOOKUP(AD72,Main,2,FALSE)*AE72+VLOOKUP(AF72,Main,2,FALSE)*AG72+VLOOKUP(AL72,Main,2,FALSE)*AM72+VLOOKUP(AH72,Main,2,FALSE)*AI72+VLOOKUP(AL72,Main,2,FALSE)*AM72+VLOOKUP(AJ72,Main,2,FALSE)*AK72)/AQ72</f>
        <v>2910.6914401133868</v>
      </c>
      <c r="AW72" s="102">
        <f t="shared" ref="AW72:AW135" si="15">IF(G72="F",VLOOKUP(D72,MeterAndReg2,2,TRUE),(IF(G72="L",VLOOKUP(D72,MeterAndReg2,3,TRUE),VLOOKUP(D72,MeterAndReg2,4,TRUE))))</f>
        <v>431</v>
      </c>
      <c r="AX72" s="43">
        <f t="shared" ref="AX72:AX135" si="16">IF(J72&gt;0,J72,R72)</f>
        <v>0.5</v>
      </c>
      <c r="AY72" s="43" t="str">
        <f t="shared" si="8"/>
        <v>UTGS</v>
      </c>
    </row>
    <row r="73" spans="1:51" hidden="1" x14ac:dyDescent="0.2">
      <c r="A73" s="38">
        <v>66</v>
      </c>
      <c r="B73" t="s">
        <v>362</v>
      </c>
      <c r="C73" t="s">
        <v>289</v>
      </c>
      <c r="D73">
        <v>320</v>
      </c>
      <c r="E73" t="s">
        <v>1239</v>
      </c>
      <c r="F73">
        <v>0.25</v>
      </c>
      <c r="G73" t="str">
        <f>LOOKUP(F73,{0,6,45},{"F","L","H"})</f>
        <v>F</v>
      </c>
      <c r="H73" t="s">
        <v>2266</v>
      </c>
      <c r="I73" s="43" t="str">
        <f>IFERROR(VLOOKUP(#REF!,#REF!,2,FALSE),"No")</f>
        <v>No</v>
      </c>
      <c r="J73" s="149">
        <v>0.75</v>
      </c>
      <c r="K73" s="148">
        <v>87</v>
      </c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39">
        <v>2</v>
      </c>
      <c r="Y73" s="148">
        <v>996.57</v>
      </c>
      <c r="Z73" s="149">
        <v>4</v>
      </c>
      <c r="AA73" s="148">
        <v>3.43</v>
      </c>
      <c r="AB73" s="149"/>
      <c r="AC73" s="148"/>
      <c r="AD73" s="148"/>
      <c r="AE73" s="148"/>
      <c r="AF73" s="148"/>
      <c r="AG73" s="148"/>
      <c r="AH73" s="148"/>
      <c r="AI73" s="148"/>
      <c r="AJ73" s="148"/>
      <c r="AK73" s="148"/>
      <c r="AL73" s="139">
        <v>0</v>
      </c>
      <c r="AM73" s="139">
        <v>0</v>
      </c>
      <c r="AN73" s="148">
        <f t="shared" si="9"/>
        <v>1000</v>
      </c>
      <c r="AO73" s="148">
        <f t="shared" si="10"/>
        <v>87</v>
      </c>
      <c r="AP73" s="148">
        <v>24</v>
      </c>
      <c r="AQ73" s="140">
        <v>24</v>
      </c>
      <c r="AS73" s="42">
        <f t="shared" si="11"/>
        <v>5601.3625713019246</v>
      </c>
      <c r="AT73" s="101">
        <f t="shared" si="12"/>
        <v>0</v>
      </c>
      <c r="AU73" s="42">
        <f t="shared" si="13"/>
        <v>5601.3625713019246</v>
      </c>
      <c r="AV73" s="42">
        <f t="shared" si="14"/>
        <v>1355.6481175614183</v>
      </c>
      <c r="AW73" s="102">
        <f t="shared" si="15"/>
        <v>431</v>
      </c>
      <c r="AX73" s="43">
        <f t="shared" si="16"/>
        <v>0.75</v>
      </c>
      <c r="AY73" s="43" t="str">
        <f t="shared" ref="AY73:AY136" si="17">C73</f>
        <v>UTGS</v>
      </c>
    </row>
    <row r="74" spans="1:51" hidden="1" x14ac:dyDescent="0.2">
      <c r="A74" s="38">
        <v>67</v>
      </c>
      <c r="B74" t="s">
        <v>5806</v>
      </c>
      <c r="C74" t="s">
        <v>5746</v>
      </c>
      <c r="D74">
        <v>7800</v>
      </c>
      <c r="E74" t="s">
        <v>212</v>
      </c>
      <c r="F74">
        <v>2</v>
      </c>
      <c r="G74" t="str">
        <f>LOOKUP(F74,{0,6,45},{"F","L","H"})</f>
        <v>F</v>
      </c>
      <c r="H74" t="s">
        <v>2267</v>
      </c>
      <c r="I74" s="43" t="str">
        <f>IFERROR(VLOOKUP(#REF!,#REF!,2,FALSE),"No")</f>
        <v>No</v>
      </c>
      <c r="J74" s="139">
        <v>2</v>
      </c>
      <c r="K74" s="148">
        <v>379</v>
      </c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39">
        <v>1.25</v>
      </c>
      <c r="Y74" s="148">
        <v>161.51</v>
      </c>
      <c r="Z74" s="149">
        <v>2</v>
      </c>
      <c r="AA74" s="148">
        <v>838.49</v>
      </c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39">
        <v>0</v>
      </c>
      <c r="AM74" s="139">
        <v>0</v>
      </c>
      <c r="AN74" s="148">
        <f t="shared" si="9"/>
        <v>1000</v>
      </c>
      <c r="AO74" s="148">
        <f t="shared" si="10"/>
        <v>379</v>
      </c>
      <c r="AP74" s="148">
        <v>10</v>
      </c>
      <c r="AQ74" s="140">
        <v>10</v>
      </c>
      <c r="AS74" s="42">
        <f t="shared" si="11"/>
        <v>27660.738097970454</v>
      </c>
      <c r="AT74" s="101">
        <f t="shared" si="12"/>
        <v>0</v>
      </c>
      <c r="AU74" s="42">
        <f t="shared" si="13"/>
        <v>27660.738097970454</v>
      </c>
      <c r="AV74" s="42">
        <f t="shared" si="14"/>
        <v>3262.4018721474031</v>
      </c>
      <c r="AW74" s="102">
        <f t="shared" si="15"/>
        <v>5118</v>
      </c>
      <c r="AX74" s="43">
        <f t="shared" si="16"/>
        <v>2</v>
      </c>
      <c r="AY74" s="43" t="str">
        <f t="shared" si="17"/>
        <v>UTTSS</v>
      </c>
    </row>
    <row r="75" spans="1:51" hidden="1" x14ac:dyDescent="0.2">
      <c r="A75" s="38">
        <v>68</v>
      </c>
      <c r="B75" t="s">
        <v>362</v>
      </c>
      <c r="C75" t="s">
        <v>289</v>
      </c>
      <c r="D75">
        <v>320</v>
      </c>
      <c r="E75" t="s">
        <v>1228</v>
      </c>
      <c r="F75">
        <v>0.25</v>
      </c>
      <c r="G75" t="str">
        <f>LOOKUP(F75,{0,6,45},{"F","L","H"})</f>
        <v>F</v>
      </c>
      <c r="H75" t="s">
        <v>2268</v>
      </c>
      <c r="I75" s="43" t="str">
        <f>IFERROR(VLOOKUP(#REF!,#REF!,2,FALSE),"No")</f>
        <v>No</v>
      </c>
      <c r="J75" s="139">
        <v>0.5</v>
      </c>
      <c r="K75" s="148">
        <v>78</v>
      </c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39">
        <v>2</v>
      </c>
      <c r="Y75" s="148">
        <v>83.93</v>
      </c>
      <c r="Z75" s="149">
        <v>4</v>
      </c>
      <c r="AA75" s="148">
        <v>218.63</v>
      </c>
      <c r="AB75" s="148">
        <v>8</v>
      </c>
      <c r="AC75" s="148">
        <v>697.44</v>
      </c>
      <c r="AD75" s="148"/>
      <c r="AE75" s="148"/>
      <c r="AF75" s="148"/>
      <c r="AG75" s="148"/>
      <c r="AH75" s="148"/>
      <c r="AI75" s="148"/>
      <c r="AJ75" s="148"/>
      <c r="AK75" s="148"/>
      <c r="AL75" s="139">
        <v>0</v>
      </c>
      <c r="AM75" s="139">
        <v>0</v>
      </c>
      <c r="AN75" s="148">
        <f t="shared" si="9"/>
        <v>1000</v>
      </c>
      <c r="AO75" s="148">
        <f t="shared" si="10"/>
        <v>78</v>
      </c>
      <c r="AP75" s="148">
        <v>11</v>
      </c>
      <c r="AQ75" s="140">
        <v>11</v>
      </c>
      <c r="AS75" s="42">
        <f t="shared" si="11"/>
        <v>5335.471270822416</v>
      </c>
      <c r="AT75" s="101">
        <f t="shared" si="12"/>
        <v>0</v>
      </c>
      <c r="AU75" s="42">
        <f t="shared" si="13"/>
        <v>5335.471270822416</v>
      </c>
      <c r="AV75" s="42">
        <f t="shared" si="14"/>
        <v>5655.7516746794581</v>
      </c>
      <c r="AW75" s="102">
        <f t="shared" si="15"/>
        <v>431</v>
      </c>
      <c r="AX75" s="43">
        <f t="shared" si="16"/>
        <v>0.5</v>
      </c>
      <c r="AY75" s="43" t="str">
        <f t="shared" si="17"/>
        <v>UTGS</v>
      </c>
    </row>
    <row r="76" spans="1:51" hidden="1" x14ac:dyDescent="0.2">
      <c r="A76" s="38">
        <v>69</v>
      </c>
      <c r="B76" t="s">
        <v>362</v>
      </c>
      <c r="C76" t="s">
        <v>289</v>
      </c>
      <c r="D76">
        <v>320</v>
      </c>
      <c r="E76" t="s">
        <v>1245</v>
      </c>
      <c r="F76">
        <v>0.25</v>
      </c>
      <c r="G76" t="str">
        <f>LOOKUP(F76,{0,6,45},{"F","L","H"})</f>
        <v>F</v>
      </c>
      <c r="H76" t="s">
        <v>2269</v>
      </c>
      <c r="I76" s="43" t="str">
        <f>IFERROR(VLOOKUP(#REF!,#REF!,2,FALSE),"No")</f>
        <v>No</v>
      </c>
      <c r="J76" s="149">
        <v>0.75</v>
      </c>
      <c r="K76" s="148">
        <v>37</v>
      </c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39">
        <v>2</v>
      </c>
      <c r="Y76" s="148">
        <v>1000</v>
      </c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39">
        <v>0</v>
      </c>
      <c r="AM76" s="139">
        <v>0</v>
      </c>
      <c r="AN76" s="148">
        <f t="shared" si="9"/>
        <v>1000</v>
      </c>
      <c r="AO76" s="148">
        <f t="shared" si="10"/>
        <v>37</v>
      </c>
      <c r="AP76" s="148">
        <v>17</v>
      </c>
      <c r="AQ76" s="140">
        <v>17</v>
      </c>
      <c r="AS76" s="42">
        <f t="shared" si="11"/>
        <v>2382.1886797490947</v>
      </c>
      <c r="AT76" s="101">
        <f t="shared" si="12"/>
        <v>0</v>
      </c>
      <c r="AU76" s="42">
        <f t="shared" si="13"/>
        <v>2382.1886797490947</v>
      </c>
      <c r="AV76" s="42">
        <f t="shared" si="14"/>
        <v>1912.4095130278843</v>
      </c>
      <c r="AW76" s="102">
        <f t="shared" si="15"/>
        <v>431</v>
      </c>
      <c r="AX76" s="43">
        <f t="shared" si="16"/>
        <v>0.75</v>
      </c>
      <c r="AY76" s="43" t="str">
        <f t="shared" si="17"/>
        <v>UTGS</v>
      </c>
    </row>
    <row r="77" spans="1:51" hidden="1" x14ac:dyDescent="0.2">
      <c r="A77" s="38">
        <v>70</v>
      </c>
      <c r="B77" t="s">
        <v>362</v>
      </c>
      <c r="C77" t="s">
        <v>289</v>
      </c>
      <c r="D77">
        <v>320</v>
      </c>
      <c r="E77" t="s">
        <v>1247</v>
      </c>
      <c r="F77">
        <v>0.25</v>
      </c>
      <c r="G77" t="str">
        <f>LOOKUP(F77,{0,6,45},{"F","L","H"})</f>
        <v>F</v>
      </c>
      <c r="H77" t="s">
        <v>2270</v>
      </c>
      <c r="I77" s="43" t="str">
        <f>IFERROR(VLOOKUP(#REF!,#REF!,2,FALSE),"No")</f>
        <v>No</v>
      </c>
      <c r="J77" s="149">
        <v>0.75</v>
      </c>
      <c r="K77" s="148">
        <v>51</v>
      </c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39">
        <v>2</v>
      </c>
      <c r="Y77" s="148">
        <v>914.04</v>
      </c>
      <c r="Z77" s="149">
        <v>4</v>
      </c>
      <c r="AA77" s="148">
        <v>66.48</v>
      </c>
      <c r="AB77" s="148">
        <v>6</v>
      </c>
      <c r="AC77" s="148">
        <v>19.48</v>
      </c>
      <c r="AD77" s="148"/>
      <c r="AE77" s="148"/>
      <c r="AF77" s="148"/>
      <c r="AG77" s="148"/>
      <c r="AH77" s="148"/>
      <c r="AI77" s="148"/>
      <c r="AJ77" s="148"/>
      <c r="AK77" s="148"/>
      <c r="AL77" s="139">
        <v>0</v>
      </c>
      <c r="AM77" s="139">
        <v>0</v>
      </c>
      <c r="AN77" s="148">
        <f t="shared" si="9"/>
        <v>1000</v>
      </c>
      <c r="AO77" s="148">
        <f t="shared" si="10"/>
        <v>51</v>
      </c>
      <c r="AP77" s="148">
        <v>8</v>
      </c>
      <c r="AQ77" s="140">
        <v>8</v>
      </c>
      <c r="AS77" s="42">
        <f t="shared" si="11"/>
        <v>3283.5573693838869</v>
      </c>
      <c r="AT77" s="101">
        <f t="shared" si="12"/>
        <v>0</v>
      </c>
      <c r="AU77" s="42">
        <f t="shared" si="13"/>
        <v>3283.5573693838869</v>
      </c>
      <c r="AV77" s="42">
        <f t="shared" si="14"/>
        <v>4190.4641151842543</v>
      </c>
      <c r="AW77" s="102">
        <f t="shared" si="15"/>
        <v>431</v>
      </c>
      <c r="AX77" s="43">
        <f t="shared" si="16"/>
        <v>0.75</v>
      </c>
      <c r="AY77" s="43" t="str">
        <f t="shared" si="17"/>
        <v>UTGS</v>
      </c>
    </row>
    <row r="78" spans="1:51" hidden="1" x14ac:dyDescent="0.2">
      <c r="A78" s="38">
        <v>71</v>
      </c>
      <c r="B78" t="s">
        <v>362</v>
      </c>
      <c r="C78" t="s">
        <v>289</v>
      </c>
      <c r="D78">
        <v>320</v>
      </c>
      <c r="E78" t="s">
        <v>1239</v>
      </c>
      <c r="F78">
        <v>0.25</v>
      </c>
      <c r="G78" t="str">
        <f>LOOKUP(F78,{0,6,45},{"F","L","H"})</f>
        <v>F</v>
      </c>
      <c r="H78" t="s">
        <v>2271</v>
      </c>
      <c r="I78" s="43" t="str">
        <f>IFERROR(VLOOKUP(#REF!,#REF!,2,FALSE),"No")</f>
        <v>No</v>
      </c>
      <c r="J78" s="149">
        <v>0.75</v>
      </c>
      <c r="K78" s="148">
        <v>46</v>
      </c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39">
        <v>2</v>
      </c>
      <c r="Y78" s="148">
        <v>1000</v>
      </c>
      <c r="Z78" s="149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39">
        <v>0</v>
      </c>
      <c r="AM78" s="139">
        <v>0</v>
      </c>
      <c r="AN78" s="148">
        <f t="shared" si="9"/>
        <v>1000</v>
      </c>
      <c r="AO78" s="148">
        <f t="shared" si="10"/>
        <v>46</v>
      </c>
      <c r="AP78" s="148">
        <v>16</v>
      </c>
      <c r="AQ78" s="140">
        <v>16</v>
      </c>
      <c r="AS78" s="42">
        <f t="shared" si="11"/>
        <v>2961.6399802286041</v>
      </c>
      <c r="AT78" s="101">
        <f t="shared" si="12"/>
        <v>0</v>
      </c>
      <c r="AU78" s="42">
        <f t="shared" si="13"/>
        <v>2961.6399802286041</v>
      </c>
      <c r="AV78" s="42">
        <f t="shared" si="14"/>
        <v>2031.935107592127</v>
      </c>
      <c r="AW78" s="102">
        <f t="shared" si="15"/>
        <v>431</v>
      </c>
      <c r="AX78" s="43">
        <f t="shared" si="16"/>
        <v>0.75</v>
      </c>
      <c r="AY78" s="43" t="str">
        <f t="shared" si="17"/>
        <v>UTGS</v>
      </c>
    </row>
    <row r="79" spans="1:51" hidden="1" x14ac:dyDescent="0.2">
      <c r="A79" s="38">
        <v>72</v>
      </c>
      <c r="B79" t="s">
        <v>362</v>
      </c>
      <c r="C79" t="s">
        <v>289</v>
      </c>
      <c r="D79">
        <v>320</v>
      </c>
      <c r="E79" t="s">
        <v>1247</v>
      </c>
      <c r="F79">
        <v>0.25</v>
      </c>
      <c r="G79" t="str">
        <f>LOOKUP(F79,{0,6,45},{"F","L","H"})</f>
        <v>F</v>
      </c>
      <c r="H79" t="s">
        <v>2272</v>
      </c>
      <c r="I79" s="43" t="str">
        <f>IFERROR(VLOOKUP(#REF!,#REF!,2,FALSE),"No")</f>
        <v>No</v>
      </c>
      <c r="J79" s="148">
        <v>0.75</v>
      </c>
      <c r="K79" s="148">
        <v>83</v>
      </c>
      <c r="L79" s="148"/>
      <c r="M79" s="148"/>
      <c r="N79" s="148"/>
      <c r="O79" s="148"/>
      <c r="P79" s="148"/>
      <c r="Q79" s="148"/>
      <c r="R79" s="149"/>
      <c r="S79" s="148"/>
      <c r="T79" s="148"/>
      <c r="U79" s="148"/>
      <c r="V79" s="148"/>
      <c r="W79" s="148"/>
      <c r="X79" s="139">
        <v>2</v>
      </c>
      <c r="Y79" s="148">
        <v>1000</v>
      </c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39">
        <v>0</v>
      </c>
      <c r="AM79" s="139">
        <v>0</v>
      </c>
      <c r="AN79" s="148">
        <f t="shared" si="9"/>
        <v>1000</v>
      </c>
      <c r="AO79" s="148">
        <f t="shared" si="10"/>
        <v>83</v>
      </c>
      <c r="AP79" s="148">
        <v>21</v>
      </c>
      <c r="AQ79" s="140">
        <v>28</v>
      </c>
      <c r="AS79" s="42">
        <f t="shared" si="11"/>
        <v>5343.8286599776984</v>
      </c>
      <c r="AT79" s="101">
        <f t="shared" si="12"/>
        <v>0</v>
      </c>
      <c r="AU79" s="42">
        <f t="shared" si="13"/>
        <v>5343.8286599776984</v>
      </c>
      <c r="AV79" s="42">
        <f t="shared" si="14"/>
        <v>1161.1057757669298</v>
      </c>
      <c r="AW79" s="102">
        <f t="shared" si="15"/>
        <v>431</v>
      </c>
      <c r="AX79" s="43">
        <f t="shared" si="16"/>
        <v>0.75</v>
      </c>
      <c r="AY79" s="43" t="str">
        <f t="shared" si="17"/>
        <v>UTGS</v>
      </c>
    </row>
    <row r="80" spans="1:51" hidden="1" x14ac:dyDescent="0.2">
      <c r="A80" s="38">
        <v>73</v>
      </c>
      <c r="B80" t="s">
        <v>362</v>
      </c>
      <c r="C80" t="s">
        <v>289</v>
      </c>
      <c r="D80">
        <v>320</v>
      </c>
      <c r="E80" t="s">
        <v>1232</v>
      </c>
      <c r="F80">
        <v>0.25</v>
      </c>
      <c r="G80" t="str">
        <f>LOOKUP(F80,{0,6,45},{"F","L","H"})</f>
        <v>F</v>
      </c>
      <c r="H80" t="s">
        <v>2273</v>
      </c>
      <c r="I80" s="43" t="str">
        <f>IFERROR(VLOOKUP(#REF!,#REF!,2,FALSE),"No")</f>
        <v>No</v>
      </c>
      <c r="J80" s="149">
        <v>0.5</v>
      </c>
      <c r="K80" s="148">
        <v>27</v>
      </c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39">
        <v>2</v>
      </c>
      <c r="Y80" s="148">
        <v>634.57000000000005</v>
      </c>
      <c r="Z80" s="149">
        <v>3</v>
      </c>
      <c r="AA80" s="148">
        <v>365.43</v>
      </c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39">
        <v>0</v>
      </c>
      <c r="AM80" s="139">
        <v>0</v>
      </c>
      <c r="AN80" s="148">
        <f t="shared" si="9"/>
        <v>1000</v>
      </c>
      <c r="AO80" s="148">
        <f t="shared" si="10"/>
        <v>27</v>
      </c>
      <c r="AP80" s="148">
        <v>18</v>
      </c>
      <c r="AQ80" s="140">
        <v>19</v>
      </c>
      <c r="AS80" s="42">
        <f t="shared" si="11"/>
        <v>1846.8939014385287</v>
      </c>
      <c r="AT80" s="101">
        <f t="shared" si="12"/>
        <v>0</v>
      </c>
      <c r="AU80" s="42">
        <f t="shared" si="13"/>
        <v>1846.8939014385287</v>
      </c>
      <c r="AV80" s="42">
        <f t="shared" si="14"/>
        <v>1467.2268063933705</v>
      </c>
      <c r="AW80" s="102">
        <f t="shared" si="15"/>
        <v>431</v>
      </c>
      <c r="AX80" s="43">
        <f t="shared" si="16"/>
        <v>0.5</v>
      </c>
      <c r="AY80" s="43" t="str">
        <f t="shared" si="17"/>
        <v>UTGS</v>
      </c>
    </row>
    <row r="81" spans="1:51" hidden="1" x14ac:dyDescent="0.2">
      <c r="A81" s="38">
        <v>74</v>
      </c>
      <c r="B81" t="s">
        <v>362</v>
      </c>
      <c r="C81" t="s">
        <v>289</v>
      </c>
      <c r="D81">
        <v>320</v>
      </c>
      <c r="E81" t="s">
        <v>1236</v>
      </c>
      <c r="F81">
        <v>0.25</v>
      </c>
      <c r="G81" t="str">
        <f>LOOKUP(F81,{0,6,45},{"F","L","H"})</f>
        <v>F</v>
      </c>
      <c r="H81" t="s">
        <v>2274</v>
      </c>
      <c r="I81" s="43" t="str">
        <f>IFERROR(VLOOKUP(#REF!,#REF!,2,FALSE),"No")</f>
        <v>No</v>
      </c>
      <c r="J81" s="149">
        <v>0.75</v>
      </c>
      <c r="K81" s="148">
        <v>51</v>
      </c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39">
        <v>2</v>
      </c>
      <c r="Y81" s="148">
        <v>941.31</v>
      </c>
      <c r="Z81" s="148">
        <v>4</v>
      </c>
      <c r="AA81" s="148">
        <v>58.69</v>
      </c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39">
        <v>0</v>
      </c>
      <c r="AM81" s="139">
        <v>0</v>
      </c>
      <c r="AN81" s="148">
        <f t="shared" si="9"/>
        <v>1000</v>
      </c>
      <c r="AO81" s="148">
        <f t="shared" si="10"/>
        <v>51</v>
      </c>
      <c r="AP81" s="148">
        <v>21</v>
      </c>
      <c r="AQ81" s="140">
        <v>21</v>
      </c>
      <c r="AS81" s="42">
        <f t="shared" si="11"/>
        <v>3283.5573693838869</v>
      </c>
      <c r="AT81" s="101">
        <f t="shared" si="12"/>
        <v>0</v>
      </c>
      <c r="AU81" s="42">
        <f t="shared" si="13"/>
        <v>3283.5573693838869</v>
      </c>
      <c r="AV81" s="42">
        <f t="shared" si="14"/>
        <v>1568.179477213049</v>
      </c>
      <c r="AW81" s="102">
        <f t="shared" si="15"/>
        <v>431</v>
      </c>
      <c r="AX81" s="43">
        <f t="shared" si="16"/>
        <v>0.75</v>
      </c>
      <c r="AY81" s="43" t="str">
        <f t="shared" si="17"/>
        <v>UTGS</v>
      </c>
    </row>
    <row r="82" spans="1:51" hidden="1" x14ac:dyDescent="0.2">
      <c r="A82" s="38">
        <v>75</v>
      </c>
      <c r="B82" t="s">
        <v>362</v>
      </c>
      <c r="C82" t="s">
        <v>289</v>
      </c>
      <c r="D82">
        <v>175</v>
      </c>
      <c r="E82" t="s">
        <v>1235</v>
      </c>
      <c r="F82">
        <v>0.25</v>
      </c>
      <c r="G82" t="str">
        <f>LOOKUP(F82,{0,6,45},{"F","L","H"})</f>
        <v>F</v>
      </c>
      <c r="H82" t="s">
        <v>2275</v>
      </c>
      <c r="I82" s="43" t="str">
        <f>IFERROR(VLOOKUP(#REF!,#REF!,2,FALSE),"No")</f>
        <v>No</v>
      </c>
      <c r="J82" s="148">
        <v>0.5</v>
      </c>
      <c r="K82" s="148">
        <v>70</v>
      </c>
      <c r="L82" s="148"/>
      <c r="M82" s="148"/>
      <c r="N82" s="148"/>
      <c r="O82" s="148"/>
      <c r="P82" s="148"/>
      <c r="Q82" s="148"/>
      <c r="R82" s="149"/>
      <c r="S82" s="148"/>
      <c r="T82" s="148"/>
      <c r="U82" s="148"/>
      <c r="V82" s="148"/>
      <c r="W82" s="148"/>
      <c r="X82" s="139">
        <v>2</v>
      </c>
      <c r="Y82" s="148">
        <v>571.12</v>
      </c>
      <c r="Z82" s="148">
        <v>4</v>
      </c>
      <c r="AA82" s="148">
        <v>284.24</v>
      </c>
      <c r="AB82" s="148">
        <v>8</v>
      </c>
      <c r="AC82" s="148">
        <v>144.63999999999999</v>
      </c>
      <c r="AD82" s="148"/>
      <c r="AE82" s="148"/>
      <c r="AF82" s="148"/>
      <c r="AG82" s="148"/>
      <c r="AH82" s="148"/>
      <c r="AI82" s="148"/>
      <c r="AJ82" s="148"/>
      <c r="AK82" s="148"/>
      <c r="AL82" s="139">
        <v>0</v>
      </c>
      <c r="AM82" s="139">
        <v>0</v>
      </c>
      <c r="AN82" s="148">
        <f t="shared" si="9"/>
        <v>1000</v>
      </c>
      <c r="AO82" s="148">
        <f t="shared" si="10"/>
        <v>70</v>
      </c>
      <c r="AP82" s="148">
        <v>15</v>
      </c>
      <c r="AQ82" s="140">
        <v>15</v>
      </c>
      <c r="AS82" s="42">
        <f t="shared" si="11"/>
        <v>4788.2434481739638</v>
      </c>
      <c r="AT82" s="101">
        <f t="shared" si="12"/>
        <v>0</v>
      </c>
      <c r="AU82" s="42">
        <f t="shared" si="13"/>
        <v>4788.2434481739638</v>
      </c>
      <c r="AV82" s="42">
        <f t="shared" si="14"/>
        <v>2692.2493414316023</v>
      </c>
      <c r="AW82" s="102">
        <f t="shared" si="15"/>
        <v>431</v>
      </c>
      <c r="AX82" s="43">
        <f t="shared" si="16"/>
        <v>0.5</v>
      </c>
      <c r="AY82" s="43" t="str">
        <f t="shared" si="17"/>
        <v>UTGS</v>
      </c>
    </row>
    <row r="83" spans="1:51" hidden="1" x14ac:dyDescent="0.2">
      <c r="A83" s="38">
        <v>76</v>
      </c>
      <c r="B83" t="s">
        <v>362</v>
      </c>
      <c r="C83" t="s">
        <v>289</v>
      </c>
      <c r="D83">
        <v>320</v>
      </c>
      <c r="E83" t="s">
        <v>1239</v>
      </c>
      <c r="F83">
        <v>0.25</v>
      </c>
      <c r="G83" t="str">
        <f>LOOKUP(F83,{0,6,45},{"F","L","H"})</f>
        <v>F</v>
      </c>
      <c r="H83" t="s">
        <v>2276</v>
      </c>
      <c r="I83" s="43" t="str">
        <f>IFERROR(VLOOKUP(#REF!,#REF!,2,FALSE),"No")</f>
        <v>No</v>
      </c>
      <c r="J83" s="149">
        <v>0.5</v>
      </c>
      <c r="K83" s="148">
        <v>127</v>
      </c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39">
        <v>2</v>
      </c>
      <c r="Y83" s="148">
        <v>144.25</v>
      </c>
      <c r="Z83" s="149">
        <v>4</v>
      </c>
      <c r="AA83" s="148">
        <v>287.5</v>
      </c>
      <c r="AB83" s="148">
        <v>6</v>
      </c>
      <c r="AC83" s="148">
        <v>568.25</v>
      </c>
      <c r="AD83" s="148"/>
      <c r="AE83" s="148"/>
      <c r="AF83" s="148"/>
      <c r="AG83" s="148"/>
      <c r="AH83" s="148"/>
      <c r="AI83" s="148"/>
      <c r="AJ83" s="148"/>
      <c r="AK83" s="148"/>
      <c r="AL83" s="139">
        <v>0</v>
      </c>
      <c r="AM83" s="139">
        <v>0</v>
      </c>
      <c r="AN83" s="148">
        <f t="shared" si="9"/>
        <v>1000</v>
      </c>
      <c r="AO83" s="148">
        <f t="shared" si="10"/>
        <v>127</v>
      </c>
      <c r="AP83" s="148">
        <v>13</v>
      </c>
      <c r="AQ83" s="140">
        <v>23</v>
      </c>
      <c r="AS83" s="42">
        <f t="shared" si="11"/>
        <v>8687.2416845441912</v>
      </c>
      <c r="AT83" s="101">
        <f t="shared" si="12"/>
        <v>0</v>
      </c>
      <c r="AU83" s="42">
        <f t="shared" si="13"/>
        <v>8687.2416845441912</v>
      </c>
      <c r="AV83" s="42">
        <f t="shared" si="14"/>
        <v>2183.0685531075669</v>
      </c>
      <c r="AW83" s="102">
        <f t="shared" si="15"/>
        <v>431</v>
      </c>
      <c r="AX83" s="43">
        <f t="shared" si="16"/>
        <v>0.5</v>
      </c>
      <c r="AY83" s="43" t="str">
        <f t="shared" si="17"/>
        <v>UTGS</v>
      </c>
    </row>
    <row r="84" spans="1:51" hidden="1" x14ac:dyDescent="0.2">
      <c r="A84" s="38">
        <v>77</v>
      </c>
      <c r="B84" t="s">
        <v>362</v>
      </c>
      <c r="C84" t="s">
        <v>289</v>
      </c>
      <c r="D84">
        <v>320</v>
      </c>
      <c r="E84" t="s">
        <v>1842</v>
      </c>
      <c r="F84">
        <v>0.25</v>
      </c>
      <c r="G84" t="str">
        <f>LOOKUP(F84,{0,6,45},{"F","L","H"})</f>
        <v>F</v>
      </c>
      <c r="H84" t="s">
        <v>2277</v>
      </c>
      <c r="I84" s="43" t="str">
        <f>IFERROR(VLOOKUP(#REF!,#REF!,2,FALSE),"No")</f>
        <v>No</v>
      </c>
      <c r="J84" s="149">
        <v>0.75</v>
      </c>
      <c r="K84" s="148">
        <v>48</v>
      </c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39">
        <v>2</v>
      </c>
      <c r="Y84" s="148">
        <v>323.95999999999998</v>
      </c>
      <c r="Z84" s="149">
        <v>6</v>
      </c>
      <c r="AA84" s="148">
        <v>676.04</v>
      </c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39">
        <v>0</v>
      </c>
      <c r="AM84" s="139">
        <v>0</v>
      </c>
      <c r="AN84" s="148">
        <f t="shared" si="9"/>
        <v>1000</v>
      </c>
      <c r="AO84" s="148">
        <f t="shared" si="10"/>
        <v>48</v>
      </c>
      <c r="AP84" s="148">
        <v>15</v>
      </c>
      <c r="AQ84" s="140">
        <v>25</v>
      </c>
      <c r="AS84" s="42">
        <f t="shared" si="11"/>
        <v>3090.4069358907173</v>
      </c>
      <c r="AT84" s="101">
        <f t="shared" si="12"/>
        <v>0</v>
      </c>
      <c r="AU84" s="42">
        <f t="shared" si="13"/>
        <v>3090.4069358907173</v>
      </c>
      <c r="AV84" s="42">
        <f t="shared" si="14"/>
        <v>2044.6233008589613</v>
      </c>
      <c r="AW84" s="102">
        <f t="shared" si="15"/>
        <v>431</v>
      </c>
      <c r="AX84" s="43">
        <f t="shared" si="16"/>
        <v>0.75</v>
      </c>
      <c r="AY84" s="43" t="str">
        <f t="shared" si="17"/>
        <v>UTGS</v>
      </c>
    </row>
    <row r="85" spans="1:51" hidden="1" x14ac:dyDescent="0.2">
      <c r="A85" s="38">
        <v>78</v>
      </c>
      <c r="B85" t="s">
        <v>362</v>
      </c>
      <c r="C85" t="s">
        <v>289</v>
      </c>
      <c r="D85">
        <v>320</v>
      </c>
      <c r="E85" t="s">
        <v>1239</v>
      </c>
      <c r="F85">
        <v>0.25</v>
      </c>
      <c r="G85" t="str">
        <f>LOOKUP(F85,{0,6,45},{"F","L","H"})</f>
        <v>F</v>
      </c>
      <c r="H85" t="s">
        <v>2278</v>
      </c>
      <c r="I85" s="43" t="str">
        <f>IFERROR(VLOOKUP(#REF!,#REF!,2,FALSE),"No")</f>
        <v>No</v>
      </c>
      <c r="J85" s="139">
        <v>1.25</v>
      </c>
      <c r="K85" s="148">
        <v>165.37</v>
      </c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39">
        <v>2</v>
      </c>
      <c r="Y85" s="148">
        <v>3.96</v>
      </c>
      <c r="Z85" s="148">
        <v>3</v>
      </c>
      <c r="AA85" s="148">
        <v>307</v>
      </c>
      <c r="AB85" s="148">
        <v>4</v>
      </c>
      <c r="AC85" s="148">
        <v>689.04</v>
      </c>
      <c r="AD85" s="148"/>
      <c r="AE85" s="148"/>
      <c r="AF85" s="148"/>
      <c r="AG85" s="148"/>
      <c r="AH85" s="148"/>
      <c r="AI85" s="148"/>
      <c r="AJ85" s="148"/>
      <c r="AK85" s="148"/>
      <c r="AL85" s="139">
        <v>0</v>
      </c>
      <c r="AM85" s="139">
        <v>0</v>
      </c>
      <c r="AN85" s="148">
        <f t="shared" si="9"/>
        <v>1000</v>
      </c>
      <c r="AO85" s="148">
        <f t="shared" si="10"/>
        <v>165.37</v>
      </c>
      <c r="AP85" s="148">
        <v>17</v>
      </c>
      <c r="AQ85" s="140">
        <v>43</v>
      </c>
      <c r="AS85" s="42">
        <f t="shared" si="11"/>
        <v>12322.293828921831</v>
      </c>
      <c r="AT85" s="101">
        <f t="shared" si="12"/>
        <v>0</v>
      </c>
      <c r="AU85" s="42">
        <f t="shared" si="13"/>
        <v>12322.293828921831</v>
      </c>
      <c r="AV85" s="42">
        <f t="shared" si="14"/>
        <v>780.4329888714891</v>
      </c>
      <c r="AW85" s="102">
        <f t="shared" si="15"/>
        <v>431</v>
      </c>
      <c r="AX85" s="43">
        <f t="shared" si="16"/>
        <v>1.25</v>
      </c>
      <c r="AY85" s="43" t="str">
        <f t="shared" si="17"/>
        <v>UTGS</v>
      </c>
    </row>
    <row r="86" spans="1:51" hidden="1" x14ac:dyDescent="0.2">
      <c r="A86" s="38">
        <v>79</v>
      </c>
      <c r="B86" t="s">
        <v>362</v>
      </c>
      <c r="C86" t="s">
        <v>289</v>
      </c>
      <c r="D86">
        <v>320</v>
      </c>
      <c r="E86" t="s">
        <v>1243</v>
      </c>
      <c r="F86">
        <v>0.25</v>
      </c>
      <c r="G86" t="str">
        <f>LOOKUP(F86,{0,6,45},{"F","L","H"})</f>
        <v>F</v>
      </c>
      <c r="H86" t="s">
        <v>2279</v>
      </c>
      <c r="I86" s="43" t="str">
        <f>IFERROR(VLOOKUP(#REF!,#REF!,2,FALSE),"No")</f>
        <v>No</v>
      </c>
      <c r="J86" s="139">
        <v>0.75</v>
      </c>
      <c r="K86" s="148">
        <v>58</v>
      </c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39">
        <v>0.75</v>
      </c>
      <c r="Y86" s="148">
        <v>289.20999999999998</v>
      </c>
      <c r="Z86" s="148">
        <v>2</v>
      </c>
      <c r="AA86" s="148">
        <v>710.79</v>
      </c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39">
        <v>0</v>
      </c>
      <c r="AM86" s="139">
        <v>0</v>
      </c>
      <c r="AN86" s="148">
        <f t="shared" si="9"/>
        <v>1000</v>
      </c>
      <c r="AO86" s="148">
        <f t="shared" si="10"/>
        <v>58</v>
      </c>
      <c r="AP86" s="148">
        <v>17</v>
      </c>
      <c r="AQ86" s="140">
        <v>22</v>
      </c>
      <c r="AS86" s="42">
        <f t="shared" si="11"/>
        <v>3734.2417142012832</v>
      </c>
      <c r="AT86" s="101">
        <f t="shared" si="12"/>
        <v>0</v>
      </c>
      <c r="AU86" s="42">
        <f t="shared" si="13"/>
        <v>3734.2417142012832</v>
      </c>
      <c r="AV86" s="42">
        <f t="shared" si="14"/>
        <v>1577.4169782488198</v>
      </c>
      <c r="AW86" s="102">
        <f t="shared" si="15"/>
        <v>431</v>
      </c>
      <c r="AX86" s="43">
        <f t="shared" si="16"/>
        <v>0.75</v>
      </c>
      <c r="AY86" s="43" t="str">
        <f t="shared" si="17"/>
        <v>UTGS</v>
      </c>
    </row>
    <row r="87" spans="1:51" hidden="1" x14ac:dyDescent="0.2">
      <c r="A87" s="38">
        <v>80</v>
      </c>
      <c r="B87" t="s">
        <v>362</v>
      </c>
      <c r="C87" t="s">
        <v>289</v>
      </c>
      <c r="D87">
        <v>320</v>
      </c>
      <c r="E87" t="s">
        <v>1247</v>
      </c>
      <c r="F87">
        <v>0.25</v>
      </c>
      <c r="G87" t="str">
        <f>LOOKUP(F87,{0,6,45},{"F","L","H"})</f>
        <v>F</v>
      </c>
      <c r="H87" t="s">
        <v>2280</v>
      </c>
      <c r="I87" s="43" t="str">
        <f>IFERROR(VLOOKUP(#REF!,#REF!,2,FALSE),"No")</f>
        <v>No</v>
      </c>
      <c r="J87" s="149">
        <v>0.75</v>
      </c>
      <c r="K87" s="148">
        <v>76</v>
      </c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39">
        <v>0.75</v>
      </c>
      <c r="Y87" s="148">
        <v>194.45</v>
      </c>
      <c r="Z87" s="149">
        <v>2</v>
      </c>
      <c r="AA87" s="148">
        <v>306.8</v>
      </c>
      <c r="AB87" s="148">
        <v>4</v>
      </c>
      <c r="AC87" s="148">
        <v>498.75</v>
      </c>
      <c r="AD87" s="148"/>
      <c r="AE87" s="148"/>
      <c r="AF87" s="148"/>
      <c r="AG87" s="148"/>
      <c r="AH87" s="148"/>
      <c r="AI87" s="148"/>
      <c r="AJ87" s="148"/>
      <c r="AK87" s="148"/>
      <c r="AL87" s="139">
        <v>0</v>
      </c>
      <c r="AM87" s="139">
        <v>0</v>
      </c>
      <c r="AN87" s="148">
        <f t="shared" si="9"/>
        <v>1000</v>
      </c>
      <c r="AO87" s="148">
        <f t="shared" si="10"/>
        <v>76</v>
      </c>
      <c r="AP87" s="148">
        <v>8</v>
      </c>
      <c r="AQ87" s="140">
        <v>10</v>
      </c>
      <c r="AS87" s="42">
        <f t="shared" si="11"/>
        <v>4893.1443151603025</v>
      </c>
      <c r="AT87" s="101">
        <f t="shared" si="12"/>
        <v>0</v>
      </c>
      <c r="AU87" s="42">
        <f t="shared" si="13"/>
        <v>4893.1443151603025</v>
      </c>
      <c r="AV87" s="42">
        <f t="shared" si="14"/>
        <v>3756.0930221474032</v>
      </c>
      <c r="AW87" s="102">
        <f t="shared" si="15"/>
        <v>431</v>
      </c>
      <c r="AX87" s="43">
        <f t="shared" si="16"/>
        <v>0.75</v>
      </c>
      <c r="AY87" s="43" t="str">
        <f t="shared" si="17"/>
        <v>UTGS</v>
      </c>
    </row>
    <row r="88" spans="1:51" hidden="1" x14ac:dyDescent="0.2">
      <c r="A88" s="38">
        <v>81</v>
      </c>
      <c r="B88" t="s">
        <v>5806</v>
      </c>
      <c r="C88" t="s">
        <v>292</v>
      </c>
      <c r="D88">
        <v>2225</v>
      </c>
      <c r="E88" t="s">
        <v>196</v>
      </c>
      <c r="F88">
        <v>2</v>
      </c>
      <c r="G88" t="str">
        <f>LOOKUP(F88,{0,6,45},{"F","L","H"})</f>
        <v>F</v>
      </c>
      <c r="H88" t="s">
        <v>2281</v>
      </c>
      <c r="I88" s="43" t="str">
        <f>IFERROR(VLOOKUP(#REF!,#REF!,2,FALSE),"No")</f>
        <v>No</v>
      </c>
      <c r="J88" s="149">
        <v>1.25</v>
      </c>
      <c r="K88" s="148">
        <v>64</v>
      </c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39">
        <v>2</v>
      </c>
      <c r="Y88" s="148">
        <v>729.11</v>
      </c>
      <c r="Z88" s="149">
        <v>4</v>
      </c>
      <c r="AA88" s="148">
        <v>270.89</v>
      </c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39">
        <v>0</v>
      </c>
      <c r="AM88" s="139">
        <v>0</v>
      </c>
      <c r="AN88" s="148">
        <f t="shared" si="9"/>
        <v>1000</v>
      </c>
      <c r="AO88" s="148">
        <f t="shared" si="10"/>
        <v>64</v>
      </c>
      <c r="AP88" s="148">
        <v>2</v>
      </c>
      <c r="AQ88" s="140">
        <v>4</v>
      </c>
      <c r="AS88" s="42">
        <f t="shared" si="11"/>
        <v>4768.8625811876227</v>
      </c>
      <c r="AT88" s="101">
        <f t="shared" si="12"/>
        <v>0</v>
      </c>
      <c r="AU88" s="42">
        <f t="shared" si="13"/>
        <v>4768.8625811876227</v>
      </c>
      <c r="AV88" s="42">
        <f t="shared" si="14"/>
        <v>8613.3107553685077</v>
      </c>
      <c r="AW88" s="102">
        <f t="shared" si="15"/>
        <v>2428.75</v>
      </c>
      <c r="AX88" s="43">
        <f t="shared" si="16"/>
        <v>1.25</v>
      </c>
      <c r="AY88" s="43" t="str">
        <f t="shared" si="17"/>
        <v>UTFS</v>
      </c>
    </row>
    <row r="89" spans="1:51" hidden="1" x14ac:dyDescent="0.2">
      <c r="A89" s="38">
        <v>82</v>
      </c>
      <c r="B89" t="s">
        <v>362</v>
      </c>
      <c r="C89" t="s">
        <v>289</v>
      </c>
      <c r="D89">
        <v>550</v>
      </c>
      <c r="E89" t="s">
        <v>1228</v>
      </c>
      <c r="F89">
        <v>2</v>
      </c>
      <c r="G89" t="str">
        <f>LOOKUP(F89,{0,6,45},{"F","L","H"})</f>
        <v>F</v>
      </c>
      <c r="H89" t="s">
        <v>2282</v>
      </c>
      <c r="I89" s="43" t="str">
        <f>IFERROR(VLOOKUP(#REF!,#REF!,2,FALSE),"No")</f>
        <v>No</v>
      </c>
      <c r="J89" s="139">
        <v>0.5</v>
      </c>
      <c r="K89" s="148">
        <v>102</v>
      </c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39">
        <v>2</v>
      </c>
      <c r="Y89" s="148">
        <v>301</v>
      </c>
      <c r="Z89" s="149">
        <v>4</v>
      </c>
      <c r="AA89" s="148">
        <v>699</v>
      </c>
      <c r="AB89" s="149"/>
      <c r="AC89" s="148"/>
      <c r="AD89" s="149"/>
      <c r="AE89" s="148"/>
      <c r="AF89" s="148"/>
      <c r="AG89" s="148"/>
      <c r="AH89" s="148"/>
      <c r="AI89" s="148"/>
      <c r="AJ89" s="148"/>
      <c r="AK89" s="148"/>
      <c r="AL89" s="139">
        <v>0</v>
      </c>
      <c r="AM89" s="139">
        <v>0</v>
      </c>
      <c r="AN89" s="148">
        <f t="shared" si="9"/>
        <v>1000</v>
      </c>
      <c r="AO89" s="148">
        <f t="shared" si="10"/>
        <v>102</v>
      </c>
      <c r="AP89" s="148">
        <v>11</v>
      </c>
      <c r="AQ89" s="140">
        <v>11</v>
      </c>
      <c r="AS89" s="42">
        <f t="shared" si="11"/>
        <v>6977.1547387677756</v>
      </c>
      <c r="AT89" s="101">
        <f t="shared" si="12"/>
        <v>0</v>
      </c>
      <c r="AU89" s="42">
        <f t="shared" si="13"/>
        <v>6977.1547387677756</v>
      </c>
      <c r="AV89" s="42">
        <f t="shared" si="14"/>
        <v>3411.1628837703665</v>
      </c>
      <c r="AW89" s="102">
        <f t="shared" si="15"/>
        <v>585.0096169344007</v>
      </c>
      <c r="AX89" s="43">
        <f t="shared" si="16"/>
        <v>0.5</v>
      </c>
      <c r="AY89" s="43" t="str">
        <f t="shared" si="17"/>
        <v>UTGS</v>
      </c>
    </row>
    <row r="90" spans="1:51" hidden="1" x14ac:dyDescent="0.2">
      <c r="A90" s="38">
        <v>83</v>
      </c>
      <c r="B90" t="s">
        <v>362</v>
      </c>
      <c r="C90" t="s">
        <v>289</v>
      </c>
      <c r="D90">
        <v>320</v>
      </c>
      <c r="E90" t="s">
        <v>1245</v>
      </c>
      <c r="F90">
        <v>0.25</v>
      </c>
      <c r="G90" t="str">
        <f>LOOKUP(F90,{0,6,45},{"F","L","H"})</f>
        <v>F</v>
      </c>
      <c r="H90" t="s">
        <v>2283</v>
      </c>
      <c r="I90" s="43" t="str">
        <f>IFERROR(VLOOKUP(#REF!,#REF!,2,FALSE),"No")</f>
        <v>No</v>
      </c>
      <c r="J90" s="139">
        <v>0.75</v>
      </c>
      <c r="K90" s="148">
        <v>120</v>
      </c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39">
        <v>2</v>
      </c>
      <c r="Y90" s="148">
        <v>1000</v>
      </c>
      <c r="Z90" s="149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39">
        <v>0</v>
      </c>
      <c r="AM90" s="139">
        <v>0</v>
      </c>
      <c r="AN90" s="148">
        <f t="shared" si="9"/>
        <v>1000</v>
      </c>
      <c r="AO90" s="148">
        <f t="shared" si="10"/>
        <v>120</v>
      </c>
      <c r="AP90" s="148">
        <v>9</v>
      </c>
      <c r="AQ90" s="140">
        <v>56</v>
      </c>
      <c r="AS90" s="42">
        <f t="shared" si="11"/>
        <v>7726.0173397267936</v>
      </c>
      <c r="AT90" s="101">
        <f t="shared" si="12"/>
        <v>0</v>
      </c>
      <c r="AU90" s="42">
        <f t="shared" si="13"/>
        <v>7726.0173397267936</v>
      </c>
      <c r="AV90" s="42">
        <f t="shared" si="14"/>
        <v>580.5528878834649</v>
      </c>
      <c r="AW90" s="102">
        <f t="shared" si="15"/>
        <v>431</v>
      </c>
      <c r="AX90" s="43">
        <f t="shared" si="16"/>
        <v>0.75</v>
      </c>
      <c r="AY90" s="43" t="str">
        <f t="shared" si="17"/>
        <v>UTGS</v>
      </c>
    </row>
    <row r="91" spans="1:51" hidden="1" x14ac:dyDescent="0.2">
      <c r="A91" s="38">
        <v>84</v>
      </c>
      <c r="B91" t="s">
        <v>362</v>
      </c>
      <c r="C91" t="s">
        <v>289</v>
      </c>
      <c r="D91">
        <v>320</v>
      </c>
      <c r="E91" t="s">
        <v>1239</v>
      </c>
      <c r="F91">
        <v>0.25</v>
      </c>
      <c r="G91" t="str">
        <f>LOOKUP(F91,{0,6,45},{"F","L","H"})</f>
        <v>F</v>
      </c>
      <c r="H91" t="s">
        <v>2284</v>
      </c>
      <c r="I91" s="43" t="str">
        <f>IFERROR(VLOOKUP(#REF!,#REF!,2,FALSE),"No")</f>
        <v>No</v>
      </c>
      <c r="J91" s="149">
        <v>0.75</v>
      </c>
      <c r="K91" s="148">
        <v>42</v>
      </c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39">
        <v>2</v>
      </c>
      <c r="Y91" s="148">
        <v>1000</v>
      </c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39">
        <v>0</v>
      </c>
      <c r="AM91" s="139">
        <v>0</v>
      </c>
      <c r="AN91" s="148">
        <f t="shared" si="9"/>
        <v>1000</v>
      </c>
      <c r="AO91" s="148">
        <f t="shared" si="10"/>
        <v>42</v>
      </c>
      <c r="AP91" s="148">
        <v>19</v>
      </c>
      <c r="AQ91" s="140">
        <v>23</v>
      </c>
      <c r="AS91" s="42">
        <f t="shared" si="11"/>
        <v>2704.1060689043775</v>
      </c>
      <c r="AT91" s="101">
        <f t="shared" si="12"/>
        <v>0</v>
      </c>
      <c r="AU91" s="42">
        <f t="shared" si="13"/>
        <v>2704.1060689043775</v>
      </c>
      <c r="AV91" s="42">
        <f t="shared" si="14"/>
        <v>1413.5200748466971</v>
      </c>
      <c r="AW91" s="102">
        <f t="shared" si="15"/>
        <v>431</v>
      </c>
      <c r="AX91" s="43">
        <f t="shared" si="16"/>
        <v>0.75</v>
      </c>
      <c r="AY91" s="43" t="str">
        <f t="shared" si="17"/>
        <v>UTGS</v>
      </c>
    </row>
    <row r="92" spans="1:51" hidden="1" x14ac:dyDescent="0.2">
      <c r="A92" s="38">
        <v>85</v>
      </c>
      <c r="B92" t="s">
        <v>5806</v>
      </c>
      <c r="C92" t="s">
        <v>289</v>
      </c>
      <c r="D92">
        <v>1000</v>
      </c>
      <c r="E92" t="s">
        <v>193</v>
      </c>
      <c r="F92">
        <v>0.25</v>
      </c>
      <c r="G92" t="str">
        <f>LOOKUP(F92,{0,6,45},{"F","L","H"})</f>
        <v>F</v>
      </c>
      <c r="H92" t="s">
        <v>2285</v>
      </c>
      <c r="I92" s="43" t="str">
        <f>IFERROR(VLOOKUP(#REF!,#REF!,2,FALSE),"No")</f>
        <v>No</v>
      </c>
      <c r="J92" s="149">
        <v>0.75</v>
      </c>
      <c r="K92" s="148">
        <v>14</v>
      </c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39">
        <v>2</v>
      </c>
      <c r="Y92" s="148">
        <v>690</v>
      </c>
      <c r="Z92" s="149">
        <v>3</v>
      </c>
      <c r="AA92" s="148">
        <v>142.5</v>
      </c>
      <c r="AB92" s="149">
        <v>4</v>
      </c>
      <c r="AC92" s="148">
        <v>167.5</v>
      </c>
      <c r="AD92" s="149"/>
      <c r="AE92" s="148"/>
      <c r="AF92" s="148"/>
      <c r="AG92" s="148"/>
      <c r="AH92" s="148"/>
      <c r="AI92" s="148"/>
      <c r="AJ92" s="148"/>
      <c r="AK92" s="148"/>
      <c r="AL92" s="139">
        <v>0</v>
      </c>
      <c r="AM92" s="139">
        <v>0</v>
      </c>
      <c r="AN92" s="148">
        <f t="shared" si="9"/>
        <v>1000</v>
      </c>
      <c r="AO92" s="148">
        <f t="shared" si="10"/>
        <v>14</v>
      </c>
      <c r="AP92" s="148">
        <v>8</v>
      </c>
      <c r="AQ92" s="140">
        <v>10</v>
      </c>
      <c r="AS92" s="42">
        <f t="shared" si="11"/>
        <v>901.36868963479253</v>
      </c>
      <c r="AT92" s="101">
        <f t="shared" si="12"/>
        <v>0</v>
      </c>
      <c r="AU92" s="42">
        <f t="shared" si="13"/>
        <v>901.36868963479253</v>
      </c>
      <c r="AV92" s="42">
        <f t="shared" si="14"/>
        <v>3190.5036721474034</v>
      </c>
      <c r="AW92" s="102">
        <f t="shared" si="15"/>
        <v>1475.8772811117678</v>
      </c>
      <c r="AX92" s="43">
        <f t="shared" si="16"/>
        <v>0.75</v>
      </c>
      <c r="AY92" s="43" t="str">
        <f t="shared" si="17"/>
        <v>UTGS</v>
      </c>
    </row>
    <row r="93" spans="1:51" hidden="1" x14ac:dyDescent="0.2">
      <c r="A93" s="38">
        <v>86</v>
      </c>
      <c r="B93" t="s">
        <v>362</v>
      </c>
      <c r="C93" t="s">
        <v>289</v>
      </c>
      <c r="D93">
        <v>320</v>
      </c>
      <c r="E93" t="s">
        <v>1245</v>
      </c>
      <c r="F93">
        <v>0.25</v>
      </c>
      <c r="G93" t="str">
        <f>LOOKUP(F93,{0,6,45},{"F","L","H"})</f>
        <v>F</v>
      </c>
      <c r="H93" t="s">
        <v>2286</v>
      </c>
      <c r="I93" s="43" t="str">
        <f>IFERROR(VLOOKUP(#REF!,#REF!,2,FALSE),"No")</f>
        <v>No</v>
      </c>
      <c r="J93" s="149">
        <v>0.75</v>
      </c>
      <c r="K93" s="148">
        <v>43</v>
      </c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39">
        <v>2</v>
      </c>
      <c r="Y93" s="148">
        <v>444.4</v>
      </c>
      <c r="Z93" s="148">
        <v>4</v>
      </c>
      <c r="AA93" s="148">
        <v>555.6</v>
      </c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39">
        <v>0</v>
      </c>
      <c r="AM93" s="139">
        <v>0</v>
      </c>
      <c r="AN93" s="148">
        <f t="shared" si="9"/>
        <v>1000</v>
      </c>
      <c r="AO93" s="148">
        <f t="shared" si="10"/>
        <v>43</v>
      </c>
      <c r="AP93" s="148">
        <v>13</v>
      </c>
      <c r="AQ93" s="140">
        <v>13</v>
      </c>
      <c r="AS93" s="42">
        <f t="shared" si="11"/>
        <v>2768.489546735434</v>
      </c>
      <c r="AT93" s="101">
        <f t="shared" si="12"/>
        <v>0</v>
      </c>
      <c r="AU93" s="42">
        <f t="shared" si="13"/>
        <v>2768.489546735434</v>
      </c>
      <c r="AV93" s="42">
        <f t="shared" si="14"/>
        <v>2807.2779785749253</v>
      </c>
      <c r="AW93" s="102">
        <f t="shared" si="15"/>
        <v>431</v>
      </c>
      <c r="AX93" s="43">
        <f t="shared" si="16"/>
        <v>0.75</v>
      </c>
      <c r="AY93" s="43" t="str">
        <f t="shared" si="17"/>
        <v>UTGS</v>
      </c>
    </row>
    <row r="94" spans="1:51" hidden="1" x14ac:dyDescent="0.2">
      <c r="A94" s="38">
        <v>87</v>
      </c>
      <c r="B94" t="s">
        <v>362</v>
      </c>
      <c r="C94" t="s">
        <v>289</v>
      </c>
      <c r="D94">
        <v>320</v>
      </c>
      <c r="E94" t="s">
        <v>1232</v>
      </c>
      <c r="F94">
        <v>0.25</v>
      </c>
      <c r="G94" t="str">
        <f>LOOKUP(F94,{0,6,45},{"F","L","H"})</f>
        <v>F</v>
      </c>
      <c r="H94" t="s">
        <v>2287</v>
      </c>
      <c r="I94" s="43" t="str">
        <f>IFERROR(VLOOKUP(#REF!,#REF!,2,FALSE),"No")</f>
        <v>No</v>
      </c>
      <c r="J94" s="149">
        <v>0.75</v>
      </c>
      <c r="K94" s="148">
        <v>42</v>
      </c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39">
        <v>2</v>
      </c>
      <c r="Y94" s="148">
        <v>1000</v>
      </c>
      <c r="Z94" s="149"/>
      <c r="AA94" s="148"/>
      <c r="AB94" s="149"/>
      <c r="AC94" s="148"/>
      <c r="AD94" s="148"/>
      <c r="AE94" s="148"/>
      <c r="AF94" s="148"/>
      <c r="AG94" s="148"/>
      <c r="AH94" s="148"/>
      <c r="AI94" s="148"/>
      <c r="AJ94" s="148"/>
      <c r="AK94" s="148"/>
      <c r="AL94" s="139">
        <v>0</v>
      </c>
      <c r="AM94" s="139">
        <v>0</v>
      </c>
      <c r="AN94" s="148">
        <f t="shared" si="9"/>
        <v>1000</v>
      </c>
      <c r="AO94" s="148">
        <f t="shared" si="10"/>
        <v>42</v>
      </c>
      <c r="AP94" s="148">
        <v>18</v>
      </c>
      <c r="AQ94" s="140">
        <v>18</v>
      </c>
      <c r="AS94" s="42">
        <f t="shared" si="11"/>
        <v>2704.1060689043775</v>
      </c>
      <c r="AT94" s="101">
        <f t="shared" si="12"/>
        <v>0</v>
      </c>
      <c r="AU94" s="42">
        <f t="shared" si="13"/>
        <v>2704.1060689043775</v>
      </c>
      <c r="AV94" s="42">
        <f t="shared" si="14"/>
        <v>1806.1645400818907</v>
      </c>
      <c r="AW94" s="102">
        <f t="shared" si="15"/>
        <v>431</v>
      </c>
      <c r="AX94" s="43">
        <f t="shared" si="16"/>
        <v>0.75</v>
      </c>
      <c r="AY94" s="43" t="str">
        <f t="shared" si="17"/>
        <v>UTGS</v>
      </c>
    </row>
    <row r="95" spans="1:51" hidden="1" x14ac:dyDescent="0.2">
      <c r="A95" s="38">
        <v>88</v>
      </c>
      <c r="B95" t="s">
        <v>362</v>
      </c>
      <c r="C95" t="s">
        <v>289</v>
      </c>
      <c r="D95">
        <v>320</v>
      </c>
      <c r="E95" t="s">
        <v>1239</v>
      </c>
      <c r="F95">
        <v>0.25</v>
      </c>
      <c r="G95" t="str">
        <f>LOOKUP(F95,{0,6,45},{"F","L","H"})</f>
        <v>F</v>
      </c>
      <c r="H95" t="s">
        <v>2288</v>
      </c>
      <c r="I95" s="43" t="str">
        <f>IFERROR(VLOOKUP(#REF!,#REF!,2,FALSE),"No")</f>
        <v>No</v>
      </c>
      <c r="J95" s="149">
        <v>0.5</v>
      </c>
      <c r="K95" s="148">
        <v>57</v>
      </c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39">
        <v>2</v>
      </c>
      <c r="Y95" s="148">
        <v>364.5</v>
      </c>
      <c r="Z95" s="149">
        <v>4</v>
      </c>
      <c r="AA95" s="148">
        <v>635.5</v>
      </c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39">
        <v>0</v>
      </c>
      <c r="AM95" s="139">
        <v>0</v>
      </c>
      <c r="AN95" s="148">
        <f t="shared" si="9"/>
        <v>1000</v>
      </c>
      <c r="AO95" s="148">
        <f t="shared" si="10"/>
        <v>57</v>
      </c>
      <c r="AP95" s="148">
        <v>13</v>
      </c>
      <c r="AQ95" s="140">
        <v>14</v>
      </c>
      <c r="AS95" s="42">
        <f t="shared" si="11"/>
        <v>3898.9982363702275</v>
      </c>
      <c r="AT95" s="101">
        <f t="shared" si="12"/>
        <v>0</v>
      </c>
      <c r="AU95" s="42">
        <f t="shared" si="13"/>
        <v>3898.9982363702275</v>
      </c>
      <c r="AV95" s="42">
        <f t="shared" si="14"/>
        <v>2647.678337248145</v>
      </c>
      <c r="AW95" s="102">
        <f t="shared" si="15"/>
        <v>431</v>
      </c>
      <c r="AX95" s="43">
        <f t="shared" si="16"/>
        <v>0.5</v>
      </c>
      <c r="AY95" s="43" t="str">
        <f t="shared" si="17"/>
        <v>UTGS</v>
      </c>
    </row>
    <row r="96" spans="1:51" hidden="1" x14ac:dyDescent="0.2">
      <c r="A96" s="38">
        <v>89</v>
      </c>
      <c r="B96" t="s">
        <v>362</v>
      </c>
      <c r="C96" t="s">
        <v>289</v>
      </c>
      <c r="D96">
        <v>320</v>
      </c>
      <c r="E96" t="s">
        <v>1223</v>
      </c>
      <c r="F96">
        <v>0.25</v>
      </c>
      <c r="G96" t="str">
        <f>LOOKUP(F96,{0,6,45},{"F","L","H"})</f>
        <v>F</v>
      </c>
      <c r="H96" t="s">
        <v>2289</v>
      </c>
      <c r="I96" s="43" t="str">
        <f>IFERROR(VLOOKUP(#REF!,#REF!,2,FALSE),"No")</f>
        <v>No</v>
      </c>
      <c r="J96" s="149">
        <v>0.75</v>
      </c>
      <c r="K96" s="148">
        <v>39</v>
      </c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39">
        <v>2</v>
      </c>
      <c r="Y96" s="148">
        <v>634.92999999999995</v>
      </c>
      <c r="Z96" s="149">
        <v>3</v>
      </c>
      <c r="AA96" s="148">
        <v>5</v>
      </c>
      <c r="AB96" s="148">
        <v>4</v>
      </c>
      <c r="AC96" s="148">
        <v>360.07</v>
      </c>
      <c r="AD96" s="148"/>
      <c r="AE96" s="148"/>
      <c r="AF96" s="148"/>
      <c r="AG96" s="148"/>
      <c r="AH96" s="148"/>
      <c r="AI96" s="148"/>
      <c r="AJ96" s="148"/>
      <c r="AK96" s="148"/>
      <c r="AL96" s="139">
        <v>0</v>
      </c>
      <c r="AM96" s="139">
        <v>0</v>
      </c>
      <c r="AN96" s="148">
        <f t="shared" si="9"/>
        <v>1000</v>
      </c>
      <c r="AO96" s="148">
        <f t="shared" si="10"/>
        <v>39</v>
      </c>
      <c r="AP96" s="148">
        <v>17</v>
      </c>
      <c r="AQ96" s="140">
        <v>20</v>
      </c>
      <c r="AS96" s="42">
        <f t="shared" si="11"/>
        <v>2510.9556354112078</v>
      </c>
      <c r="AT96" s="101">
        <f t="shared" si="12"/>
        <v>0</v>
      </c>
      <c r="AU96" s="42">
        <f t="shared" si="13"/>
        <v>2510.9556354112078</v>
      </c>
      <c r="AV96" s="42">
        <f t="shared" si="14"/>
        <v>1751.4631810737017</v>
      </c>
      <c r="AW96" s="102">
        <f t="shared" si="15"/>
        <v>431</v>
      </c>
      <c r="AX96" s="43">
        <f t="shared" si="16"/>
        <v>0.75</v>
      </c>
      <c r="AY96" s="43" t="str">
        <f t="shared" si="17"/>
        <v>UTGS</v>
      </c>
    </row>
    <row r="97" spans="1:51" hidden="1" x14ac:dyDescent="0.2">
      <c r="A97" s="38">
        <v>90</v>
      </c>
      <c r="B97" t="s">
        <v>362</v>
      </c>
      <c r="C97" t="s">
        <v>289</v>
      </c>
      <c r="D97">
        <v>320</v>
      </c>
      <c r="E97" t="s">
        <v>1239</v>
      </c>
      <c r="F97">
        <v>0.25</v>
      </c>
      <c r="G97" t="str">
        <f>LOOKUP(F97,{0,6,45},{"F","L","H"})</f>
        <v>F</v>
      </c>
      <c r="H97" t="s">
        <v>2290</v>
      </c>
      <c r="I97" s="43" t="str">
        <f>IFERROR(VLOOKUP(#REF!,#REF!,2,FALSE),"No")</f>
        <v>No</v>
      </c>
      <c r="J97" s="149">
        <v>0.75</v>
      </c>
      <c r="K97" s="148">
        <v>39</v>
      </c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39">
        <v>2</v>
      </c>
      <c r="Y97" s="148">
        <v>725.29</v>
      </c>
      <c r="Z97" s="149">
        <v>4</v>
      </c>
      <c r="AA97" s="148">
        <v>167.65</v>
      </c>
      <c r="AB97" s="148">
        <v>6</v>
      </c>
      <c r="AC97" s="148">
        <v>107.06</v>
      </c>
      <c r="AD97" s="148"/>
      <c r="AE97" s="148"/>
      <c r="AF97" s="148"/>
      <c r="AG97" s="148"/>
      <c r="AH97" s="148"/>
      <c r="AI97" s="148"/>
      <c r="AJ97" s="148"/>
      <c r="AK97" s="148"/>
      <c r="AL97" s="139">
        <v>0</v>
      </c>
      <c r="AM97" s="139">
        <v>0</v>
      </c>
      <c r="AN97" s="148">
        <f t="shared" si="9"/>
        <v>1000</v>
      </c>
      <c r="AO97" s="148">
        <f t="shared" si="10"/>
        <v>39</v>
      </c>
      <c r="AP97" s="148">
        <v>11</v>
      </c>
      <c r="AQ97" s="140">
        <v>11</v>
      </c>
      <c r="AS97" s="42">
        <f t="shared" si="11"/>
        <v>2510.9556354112078</v>
      </c>
      <c r="AT97" s="101">
        <f t="shared" si="12"/>
        <v>0</v>
      </c>
      <c r="AU97" s="42">
        <f t="shared" si="13"/>
        <v>2510.9556354112078</v>
      </c>
      <c r="AV97" s="42">
        <f t="shared" si="14"/>
        <v>3332.6639474067301</v>
      </c>
      <c r="AW97" s="102">
        <f t="shared" si="15"/>
        <v>431</v>
      </c>
      <c r="AX97" s="43">
        <f t="shared" si="16"/>
        <v>0.75</v>
      </c>
      <c r="AY97" s="43" t="str">
        <f t="shared" si="17"/>
        <v>UTGS</v>
      </c>
    </row>
    <row r="98" spans="1:51" hidden="1" x14ac:dyDescent="0.2">
      <c r="A98" s="38">
        <v>91</v>
      </c>
      <c r="B98" t="s">
        <v>362</v>
      </c>
      <c r="C98" t="s">
        <v>289</v>
      </c>
      <c r="D98">
        <v>320</v>
      </c>
      <c r="E98" t="s">
        <v>1247</v>
      </c>
      <c r="F98">
        <v>0.25</v>
      </c>
      <c r="G98" t="str">
        <f>LOOKUP(F98,{0,6,45},{"F","L","H"})</f>
        <v>F</v>
      </c>
      <c r="H98" t="s">
        <v>2291</v>
      </c>
      <c r="I98" s="43" t="str">
        <f>IFERROR(VLOOKUP(#REF!,#REF!,2,FALSE),"No")</f>
        <v>No</v>
      </c>
      <c r="J98" s="139">
        <v>0.5</v>
      </c>
      <c r="K98" s="148">
        <v>74</v>
      </c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39">
        <v>2</v>
      </c>
      <c r="Y98" s="148">
        <v>1000</v>
      </c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39">
        <v>0</v>
      </c>
      <c r="AM98" s="139">
        <v>0</v>
      </c>
      <c r="AN98" s="148">
        <f t="shared" si="9"/>
        <v>1000</v>
      </c>
      <c r="AO98" s="148">
        <f t="shared" si="10"/>
        <v>74</v>
      </c>
      <c r="AP98" s="148">
        <v>25</v>
      </c>
      <c r="AQ98" s="140">
        <v>26</v>
      </c>
      <c r="AS98" s="42">
        <f t="shared" si="11"/>
        <v>5061.8573594981899</v>
      </c>
      <c r="AT98" s="101">
        <f t="shared" si="12"/>
        <v>0</v>
      </c>
      <c r="AU98" s="42">
        <f t="shared" si="13"/>
        <v>5061.8573594981899</v>
      </c>
      <c r="AV98" s="42">
        <f t="shared" si="14"/>
        <v>1250.421604672078</v>
      </c>
      <c r="AW98" s="102">
        <f t="shared" si="15"/>
        <v>431</v>
      </c>
      <c r="AX98" s="43">
        <f t="shared" si="16"/>
        <v>0.5</v>
      </c>
      <c r="AY98" s="43" t="str">
        <f t="shared" si="17"/>
        <v>UTGS</v>
      </c>
    </row>
    <row r="99" spans="1:51" hidden="1" x14ac:dyDescent="0.2">
      <c r="A99" s="38">
        <v>92</v>
      </c>
      <c r="B99" t="s">
        <v>362</v>
      </c>
      <c r="C99" t="s">
        <v>289</v>
      </c>
      <c r="D99">
        <v>320</v>
      </c>
      <c r="E99" t="s">
        <v>1239</v>
      </c>
      <c r="F99">
        <v>0.25</v>
      </c>
      <c r="G99" t="str">
        <f>LOOKUP(F99,{0,6,45},{"F","L","H"})</f>
        <v>F</v>
      </c>
      <c r="H99" t="s">
        <v>2292</v>
      </c>
      <c r="I99" s="43" t="str">
        <f>IFERROR(VLOOKUP(#REF!,#REF!,2,FALSE),"No")</f>
        <v>No</v>
      </c>
      <c r="J99" s="139">
        <v>0.75</v>
      </c>
      <c r="K99" s="148">
        <v>39</v>
      </c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39">
        <v>2</v>
      </c>
      <c r="Y99" s="148">
        <v>1000</v>
      </c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39">
        <v>0</v>
      </c>
      <c r="AM99" s="139">
        <v>0</v>
      </c>
      <c r="AN99" s="148">
        <f t="shared" si="9"/>
        <v>1000</v>
      </c>
      <c r="AO99" s="148">
        <f t="shared" si="10"/>
        <v>39</v>
      </c>
      <c r="AP99" s="148">
        <v>14</v>
      </c>
      <c r="AQ99" s="140">
        <v>14</v>
      </c>
      <c r="AS99" s="42">
        <f t="shared" si="11"/>
        <v>2510.9556354112078</v>
      </c>
      <c r="AT99" s="101">
        <f t="shared" si="12"/>
        <v>0</v>
      </c>
      <c r="AU99" s="42">
        <f t="shared" si="13"/>
        <v>2510.9556354112078</v>
      </c>
      <c r="AV99" s="42">
        <f t="shared" si="14"/>
        <v>2322.2115515338596</v>
      </c>
      <c r="AW99" s="102">
        <f t="shared" si="15"/>
        <v>431</v>
      </c>
      <c r="AX99" s="43">
        <f t="shared" si="16"/>
        <v>0.75</v>
      </c>
      <c r="AY99" s="43" t="str">
        <f t="shared" si="17"/>
        <v>UTGS</v>
      </c>
    </row>
    <row r="100" spans="1:51" hidden="1" x14ac:dyDescent="0.2">
      <c r="A100" s="38">
        <v>93</v>
      </c>
      <c r="B100" t="s">
        <v>362</v>
      </c>
      <c r="C100" t="s">
        <v>289</v>
      </c>
      <c r="D100">
        <v>306</v>
      </c>
      <c r="E100" t="s">
        <v>1238</v>
      </c>
      <c r="F100">
        <v>0.25</v>
      </c>
      <c r="G100" t="str">
        <f>LOOKUP(F100,{0,6,45},{"F","L","H"})</f>
        <v>F</v>
      </c>
      <c r="H100" t="s">
        <v>2293</v>
      </c>
      <c r="I100" s="43" t="str">
        <f>IFERROR(VLOOKUP(#REF!,#REF!,2,FALSE),"No")</f>
        <v>No</v>
      </c>
      <c r="J100" s="139">
        <v>0.75</v>
      </c>
      <c r="K100" s="148">
        <v>49</v>
      </c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39">
        <v>1.25</v>
      </c>
      <c r="Y100" s="148">
        <v>233.73</v>
      </c>
      <c r="Z100" s="148">
        <v>1.5</v>
      </c>
      <c r="AA100" s="148">
        <v>39.770000000000003</v>
      </c>
      <c r="AB100" s="148">
        <v>2</v>
      </c>
      <c r="AC100" s="148">
        <v>681.73</v>
      </c>
      <c r="AD100" s="148">
        <v>4</v>
      </c>
      <c r="AE100" s="148">
        <v>44.77</v>
      </c>
      <c r="AF100" s="148"/>
      <c r="AG100" s="148"/>
      <c r="AH100" s="148"/>
      <c r="AI100" s="148"/>
      <c r="AJ100" s="148"/>
      <c r="AK100" s="148"/>
      <c r="AL100" s="139">
        <v>0</v>
      </c>
      <c r="AM100" s="139">
        <v>0</v>
      </c>
      <c r="AN100" s="148">
        <f t="shared" si="9"/>
        <v>1000</v>
      </c>
      <c r="AO100" s="148">
        <f t="shared" si="10"/>
        <v>49</v>
      </c>
      <c r="AP100" s="148">
        <v>8</v>
      </c>
      <c r="AQ100" s="140">
        <v>8</v>
      </c>
      <c r="AS100" s="42">
        <f t="shared" si="11"/>
        <v>3154.7904137217738</v>
      </c>
      <c r="AT100" s="101">
        <f t="shared" si="12"/>
        <v>0</v>
      </c>
      <c r="AU100" s="42">
        <f t="shared" si="13"/>
        <v>3154.7904137217738</v>
      </c>
      <c r="AV100" s="42">
        <f t="shared" si="14"/>
        <v>4092.9090344138763</v>
      </c>
      <c r="AW100" s="102">
        <f t="shared" si="15"/>
        <v>431</v>
      </c>
      <c r="AX100" s="43">
        <f t="shared" si="16"/>
        <v>0.75</v>
      </c>
      <c r="AY100" s="43" t="str">
        <f t="shared" si="17"/>
        <v>UTGS</v>
      </c>
    </row>
    <row r="101" spans="1:51" hidden="1" x14ac:dyDescent="0.2">
      <c r="A101" s="38">
        <v>94</v>
      </c>
      <c r="B101" t="s">
        <v>362</v>
      </c>
      <c r="C101" t="s">
        <v>289</v>
      </c>
      <c r="D101">
        <v>320</v>
      </c>
      <c r="E101" t="s">
        <v>1223</v>
      </c>
      <c r="F101">
        <v>0.25</v>
      </c>
      <c r="G101" t="str">
        <f>LOOKUP(F101,{0,6,45},{"F","L","H"})</f>
        <v>F</v>
      </c>
      <c r="H101" t="s">
        <v>2294</v>
      </c>
      <c r="I101" s="43" t="str">
        <f>IFERROR(VLOOKUP(#REF!,#REF!,2,FALSE),"No")</f>
        <v>No</v>
      </c>
      <c r="J101" s="139">
        <v>0.75</v>
      </c>
      <c r="K101" s="148">
        <v>61</v>
      </c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39">
        <v>2</v>
      </c>
      <c r="Y101" s="148">
        <v>1000</v>
      </c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39">
        <v>0</v>
      </c>
      <c r="AM101" s="139">
        <v>0</v>
      </c>
      <c r="AN101" s="148">
        <f t="shared" si="9"/>
        <v>1000</v>
      </c>
      <c r="AO101" s="148">
        <f t="shared" si="10"/>
        <v>61</v>
      </c>
      <c r="AP101" s="148">
        <v>12</v>
      </c>
      <c r="AQ101" s="140">
        <v>12</v>
      </c>
      <c r="AS101" s="42">
        <f t="shared" si="11"/>
        <v>3927.3921476944533</v>
      </c>
      <c r="AT101" s="101">
        <f t="shared" si="12"/>
        <v>0</v>
      </c>
      <c r="AU101" s="42">
        <f t="shared" si="13"/>
        <v>3927.3921476944533</v>
      </c>
      <c r="AV101" s="42">
        <f t="shared" si="14"/>
        <v>2709.246810122836</v>
      </c>
      <c r="AW101" s="102">
        <f t="shared" si="15"/>
        <v>431</v>
      </c>
      <c r="AX101" s="43">
        <f t="shared" si="16"/>
        <v>0.75</v>
      </c>
      <c r="AY101" s="43" t="str">
        <f t="shared" si="17"/>
        <v>UTGS</v>
      </c>
    </row>
    <row r="102" spans="1:51" hidden="1" x14ac:dyDescent="0.2">
      <c r="A102" s="38">
        <v>95</v>
      </c>
      <c r="B102" t="s">
        <v>362</v>
      </c>
      <c r="C102" t="s">
        <v>289</v>
      </c>
      <c r="D102">
        <v>550</v>
      </c>
      <c r="E102" t="s">
        <v>1245</v>
      </c>
      <c r="F102">
        <v>2</v>
      </c>
      <c r="G102" t="str">
        <f>LOOKUP(F102,{0,6,45},{"F","L","H"})</f>
        <v>F</v>
      </c>
      <c r="H102" t="s">
        <v>2295</v>
      </c>
      <c r="I102" s="43" t="str">
        <f>IFERROR(VLOOKUP(#REF!,#REF!,2,FALSE),"No")</f>
        <v>No</v>
      </c>
      <c r="J102" s="149">
        <v>0.75</v>
      </c>
      <c r="K102" s="148">
        <v>90</v>
      </c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39">
        <v>2</v>
      </c>
      <c r="Y102" s="148">
        <v>699.91</v>
      </c>
      <c r="Z102" s="148">
        <v>8</v>
      </c>
      <c r="AA102" s="148">
        <v>300.08999999999997</v>
      </c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39">
        <v>0</v>
      </c>
      <c r="AM102" s="139">
        <v>0</v>
      </c>
      <c r="AN102" s="148">
        <f t="shared" si="9"/>
        <v>1000</v>
      </c>
      <c r="AO102" s="148">
        <f t="shared" si="10"/>
        <v>90</v>
      </c>
      <c r="AP102" s="148">
        <v>21</v>
      </c>
      <c r="AQ102" s="140">
        <v>21</v>
      </c>
      <c r="AS102" s="42">
        <f t="shared" si="11"/>
        <v>5794.5130047950952</v>
      </c>
      <c r="AT102" s="101">
        <f t="shared" si="12"/>
        <v>0</v>
      </c>
      <c r="AU102" s="42">
        <f t="shared" si="13"/>
        <v>5794.5130047950952</v>
      </c>
      <c r="AV102" s="42">
        <f t="shared" si="14"/>
        <v>2124.5996343559063</v>
      </c>
      <c r="AW102" s="102">
        <f t="shared" si="15"/>
        <v>585.0096169344007</v>
      </c>
      <c r="AX102" s="43">
        <f t="shared" si="16"/>
        <v>0.75</v>
      </c>
      <c r="AY102" s="43" t="str">
        <f t="shared" si="17"/>
        <v>UTGS</v>
      </c>
    </row>
    <row r="103" spans="1:51" hidden="1" x14ac:dyDescent="0.2">
      <c r="A103" s="38">
        <v>96</v>
      </c>
      <c r="B103" t="s">
        <v>362</v>
      </c>
      <c r="C103" t="s">
        <v>289</v>
      </c>
      <c r="D103">
        <v>320</v>
      </c>
      <c r="E103" t="s">
        <v>1239</v>
      </c>
      <c r="F103">
        <v>0.25</v>
      </c>
      <c r="G103" t="str">
        <f>LOOKUP(F103,{0,6,45},{"F","L","H"})</f>
        <v>F</v>
      </c>
      <c r="H103" t="s">
        <v>2296</v>
      </c>
      <c r="I103" s="43" t="str">
        <f>IFERROR(VLOOKUP(#REF!,#REF!,2,FALSE),"No")</f>
        <v>No</v>
      </c>
      <c r="J103" s="149">
        <v>0.75</v>
      </c>
      <c r="K103" s="148">
        <v>36</v>
      </c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39">
        <v>2</v>
      </c>
      <c r="Y103" s="148">
        <v>1000</v>
      </c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39">
        <v>0</v>
      </c>
      <c r="AM103" s="139">
        <v>0</v>
      </c>
      <c r="AN103" s="148">
        <f t="shared" si="9"/>
        <v>1000</v>
      </c>
      <c r="AO103" s="148">
        <f t="shared" si="10"/>
        <v>36</v>
      </c>
      <c r="AP103" s="148">
        <v>23</v>
      </c>
      <c r="AQ103" s="140">
        <v>26</v>
      </c>
      <c r="AS103" s="42">
        <f t="shared" si="11"/>
        <v>2317.8052019180377</v>
      </c>
      <c r="AT103" s="101">
        <f t="shared" si="12"/>
        <v>0</v>
      </c>
      <c r="AU103" s="42">
        <f t="shared" si="13"/>
        <v>2317.8052019180377</v>
      </c>
      <c r="AV103" s="42">
        <f t="shared" si="14"/>
        <v>1250.421604672078</v>
      </c>
      <c r="AW103" s="102">
        <f t="shared" si="15"/>
        <v>431</v>
      </c>
      <c r="AX103" s="43">
        <f t="shared" si="16"/>
        <v>0.75</v>
      </c>
      <c r="AY103" s="43" t="str">
        <f t="shared" si="17"/>
        <v>UTGS</v>
      </c>
    </row>
    <row r="104" spans="1:51" hidden="1" x14ac:dyDescent="0.2">
      <c r="A104" s="38">
        <v>97</v>
      </c>
      <c r="B104" t="s">
        <v>362</v>
      </c>
      <c r="C104" t="s">
        <v>289</v>
      </c>
      <c r="D104">
        <v>320</v>
      </c>
      <c r="E104" t="s">
        <v>1232</v>
      </c>
      <c r="F104">
        <v>0.25</v>
      </c>
      <c r="G104" t="str">
        <f>LOOKUP(F104,{0,6,45},{"F","L","H"})</f>
        <v>F</v>
      </c>
      <c r="H104" t="s">
        <v>2297</v>
      </c>
      <c r="I104" s="43" t="str">
        <f>IFERROR(VLOOKUP(#REF!,#REF!,2,FALSE),"No")</f>
        <v>No</v>
      </c>
      <c r="J104" s="149">
        <v>0.5</v>
      </c>
      <c r="K104" s="148">
        <v>33</v>
      </c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39">
        <v>2</v>
      </c>
      <c r="Y104" s="148">
        <v>689.18</v>
      </c>
      <c r="Z104" s="149">
        <v>3</v>
      </c>
      <c r="AA104" s="148">
        <v>240</v>
      </c>
      <c r="AB104" s="148">
        <v>4</v>
      </c>
      <c r="AC104" s="148">
        <v>70.819999999999993</v>
      </c>
      <c r="AD104" s="148"/>
      <c r="AE104" s="148"/>
      <c r="AF104" s="148"/>
      <c r="AG104" s="148"/>
      <c r="AH104" s="148"/>
      <c r="AI104" s="148"/>
      <c r="AJ104" s="148"/>
      <c r="AK104" s="148"/>
      <c r="AL104" s="139">
        <v>0</v>
      </c>
      <c r="AM104" s="139">
        <v>0</v>
      </c>
      <c r="AN104" s="148">
        <f t="shared" si="9"/>
        <v>1000</v>
      </c>
      <c r="AO104" s="148">
        <f t="shared" si="10"/>
        <v>33</v>
      </c>
      <c r="AP104" s="148">
        <v>7</v>
      </c>
      <c r="AQ104" s="140">
        <v>7</v>
      </c>
      <c r="AS104" s="42">
        <f t="shared" si="11"/>
        <v>2257.3147684248684</v>
      </c>
      <c r="AT104" s="101">
        <f t="shared" si="12"/>
        <v>0</v>
      </c>
      <c r="AU104" s="42">
        <f t="shared" si="13"/>
        <v>2257.3147684248684</v>
      </c>
      <c r="AV104" s="42">
        <f t="shared" si="14"/>
        <v>4282.2201602105761</v>
      </c>
      <c r="AW104" s="102">
        <f t="shared" si="15"/>
        <v>431</v>
      </c>
      <c r="AX104" s="43">
        <f t="shared" si="16"/>
        <v>0.5</v>
      </c>
      <c r="AY104" s="43" t="str">
        <f t="shared" si="17"/>
        <v>UTGS</v>
      </c>
    </row>
    <row r="105" spans="1:51" hidden="1" x14ac:dyDescent="0.2">
      <c r="A105" s="38">
        <v>98</v>
      </c>
      <c r="B105" t="s">
        <v>362</v>
      </c>
      <c r="C105" t="s">
        <v>289</v>
      </c>
      <c r="D105">
        <v>320</v>
      </c>
      <c r="E105" t="s">
        <v>1223</v>
      </c>
      <c r="F105">
        <v>0.25</v>
      </c>
      <c r="G105" t="str">
        <f>LOOKUP(F105,{0,6,45},{"F","L","H"})</f>
        <v>F</v>
      </c>
      <c r="H105" t="s">
        <v>2298</v>
      </c>
      <c r="I105" s="43" t="str">
        <f>IFERROR(VLOOKUP(#REF!,#REF!,2,FALSE),"No")</f>
        <v>No</v>
      </c>
      <c r="J105" s="139">
        <v>0.75</v>
      </c>
      <c r="K105" s="148">
        <v>35</v>
      </c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39">
        <v>4</v>
      </c>
      <c r="Y105" s="148">
        <v>133.87</v>
      </c>
      <c r="Z105" s="148">
        <v>6</v>
      </c>
      <c r="AA105" s="148">
        <v>866.13</v>
      </c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39">
        <v>0</v>
      </c>
      <c r="AM105" s="139">
        <v>0</v>
      </c>
      <c r="AN105" s="148">
        <f t="shared" si="9"/>
        <v>1000</v>
      </c>
      <c r="AO105" s="148">
        <f t="shared" si="10"/>
        <v>35</v>
      </c>
      <c r="AP105" s="148">
        <v>10</v>
      </c>
      <c r="AQ105" s="140">
        <v>10</v>
      </c>
      <c r="AS105" s="42">
        <f t="shared" si="11"/>
        <v>2253.4217240869812</v>
      </c>
      <c r="AT105" s="101">
        <f t="shared" si="12"/>
        <v>0</v>
      </c>
      <c r="AU105" s="42">
        <f t="shared" si="13"/>
        <v>2253.4217240869812</v>
      </c>
      <c r="AV105" s="42">
        <f t="shared" si="14"/>
        <v>5730.6707221474044</v>
      </c>
      <c r="AW105" s="102">
        <f t="shared" si="15"/>
        <v>431</v>
      </c>
      <c r="AX105" s="43">
        <f t="shared" si="16"/>
        <v>0.75</v>
      </c>
      <c r="AY105" s="43" t="str">
        <f t="shared" si="17"/>
        <v>UTGS</v>
      </c>
    </row>
    <row r="106" spans="1:51" hidden="1" x14ac:dyDescent="0.2">
      <c r="A106" s="38">
        <v>99</v>
      </c>
      <c r="B106" t="s">
        <v>362</v>
      </c>
      <c r="C106" t="s">
        <v>289</v>
      </c>
      <c r="D106">
        <v>500</v>
      </c>
      <c r="E106" t="s">
        <v>1241</v>
      </c>
      <c r="F106">
        <v>0.25</v>
      </c>
      <c r="G106" t="str">
        <f>LOOKUP(F106,{0,6,45},{"F","L","H"})</f>
        <v>F</v>
      </c>
      <c r="H106" t="s">
        <v>2299</v>
      </c>
      <c r="I106" s="43" t="str">
        <f>IFERROR(VLOOKUP(#REF!,#REF!,2,FALSE),"No")</f>
        <v>No</v>
      </c>
      <c r="J106" s="149">
        <v>0.75</v>
      </c>
      <c r="K106" s="148">
        <v>60</v>
      </c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39">
        <v>2</v>
      </c>
      <c r="Y106" s="148">
        <v>1000</v>
      </c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39">
        <v>0</v>
      </c>
      <c r="AM106" s="139">
        <v>0</v>
      </c>
      <c r="AN106" s="148">
        <f t="shared" si="9"/>
        <v>1000</v>
      </c>
      <c r="AO106" s="148">
        <f t="shared" si="10"/>
        <v>60</v>
      </c>
      <c r="AP106" s="148">
        <v>14</v>
      </c>
      <c r="AQ106" s="140">
        <v>14</v>
      </c>
      <c r="AS106" s="42">
        <f t="shared" si="11"/>
        <v>3863.0086698633968</v>
      </c>
      <c r="AT106" s="101">
        <f t="shared" si="12"/>
        <v>0</v>
      </c>
      <c r="AU106" s="42">
        <f t="shared" si="13"/>
        <v>3863.0086698633968</v>
      </c>
      <c r="AV106" s="42">
        <f t="shared" si="14"/>
        <v>2322.2115515338596</v>
      </c>
      <c r="AW106" s="102">
        <f t="shared" si="15"/>
        <v>585.0096169344007</v>
      </c>
      <c r="AX106" s="43">
        <f t="shared" si="16"/>
        <v>0.75</v>
      </c>
      <c r="AY106" s="43" t="str">
        <f t="shared" si="17"/>
        <v>UTGS</v>
      </c>
    </row>
    <row r="107" spans="1:51" hidden="1" x14ac:dyDescent="0.2">
      <c r="A107" s="38">
        <v>100</v>
      </c>
      <c r="B107" t="s">
        <v>362</v>
      </c>
      <c r="C107" t="s">
        <v>289</v>
      </c>
      <c r="D107">
        <v>320</v>
      </c>
      <c r="E107" t="s">
        <v>1243</v>
      </c>
      <c r="F107">
        <v>0.25</v>
      </c>
      <c r="G107" t="str">
        <f>LOOKUP(F107,{0,6,45},{"F","L","H"})</f>
        <v>F</v>
      </c>
      <c r="H107" t="s">
        <v>2300</v>
      </c>
      <c r="I107" s="43" t="str">
        <f>IFERROR(VLOOKUP(#REF!,#REF!,2,FALSE),"No")</f>
        <v>No</v>
      </c>
      <c r="J107" s="149">
        <v>0.75</v>
      </c>
      <c r="K107" s="148">
        <v>54</v>
      </c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39">
        <v>2</v>
      </c>
      <c r="Y107" s="148">
        <v>1000</v>
      </c>
      <c r="Z107" s="149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39">
        <v>0</v>
      </c>
      <c r="AM107" s="139">
        <v>0</v>
      </c>
      <c r="AN107" s="148">
        <f t="shared" si="9"/>
        <v>1000</v>
      </c>
      <c r="AO107" s="148">
        <f t="shared" si="10"/>
        <v>54</v>
      </c>
      <c r="AP107" s="148">
        <v>17</v>
      </c>
      <c r="AQ107" s="140">
        <v>18</v>
      </c>
      <c r="AS107" s="42">
        <f t="shared" si="11"/>
        <v>3476.707802877057</v>
      </c>
      <c r="AT107" s="101">
        <f t="shared" si="12"/>
        <v>0</v>
      </c>
      <c r="AU107" s="42">
        <f t="shared" si="13"/>
        <v>3476.707802877057</v>
      </c>
      <c r="AV107" s="42">
        <f t="shared" si="14"/>
        <v>1806.1645400818907</v>
      </c>
      <c r="AW107" s="102">
        <f t="shared" si="15"/>
        <v>431</v>
      </c>
      <c r="AX107" s="43">
        <f t="shared" si="16"/>
        <v>0.75</v>
      </c>
      <c r="AY107" s="43" t="str">
        <f t="shared" si="17"/>
        <v>UTGS</v>
      </c>
    </row>
    <row r="108" spans="1:51" hidden="1" x14ac:dyDescent="0.2">
      <c r="A108" s="38">
        <v>101</v>
      </c>
      <c r="B108" t="s">
        <v>362</v>
      </c>
      <c r="C108" t="s">
        <v>289</v>
      </c>
      <c r="D108">
        <v>320</v>
      </c>
      <c r="E108" t="s">
        <v>1232</v>
      </c>
      <c r="F108">
        <v>0.25</v>
      </c>
      <c r="G108" t="str">
        <f>LOOKUP(F108,{0,6,45},{"F","L","H"})</f>
        <v>F</v>
      </c>
      <c r="H108" t="s">
        <v>2301</v>
      </c>
      <c r="I108" s="43" t="str">
        <f>IFERROR(VLOOKUP(#REF!,#REF!,2,FALSE),"No")</f>
        <v>No</v>
      </c>
      <c r="J108" s="149">
        <v>0.75</v>
      </c>
      <c r="K108" s="148">
        <v>39</v>
      </c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39">
        <v>2</v>
      </c>
      <c r="Y108" s="148">
        <v>275</v>
      </c>
      <c r="Z108" s="149">
        <v>3</v>
      </c>
      <c r="AA108" s="148">
        <v>725</v>
      </c>
      <c r="AB108" s="149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39">
        <v>0</v>
      </c>
      <c r="AM108" s="139">
        <v>0</v>
      </c>
      <c r="AN108" s="148">
        <f t="shared" si="9"/>
        <v>1000</v>
      </c>
      <c r="AO108" s="148">
        <f t="shared" si="10"/>
        <v>39</v>
      </c>
      <c r="AP108" s="148">
        <v>16</v>
      </c>
      <c r="AQ108" s="140">
        <v>16</v>
      </c>
      <c r="AS108" s="42">
        <f t="shared" si="11"/>
        <v>2510.9556354112078</v>
      </c>
      <c r="AT108" s="101">
        <f t="shared" si="12"/>
        <v>0</v>
      </c>
      <c r="AU108" s="42">
        <f t="shared" si="13"/>
        <v>2510.9556354112078</v>
      </c>
      <c r="AV108" s="42">
        <f t="shared" si="14"/>
        <v>1457.3726075921272</v>
      </c>
      <c r="AW108" s="102">
        <f t="shared" si="15"/>
        <v>431</v>
      </c>
      <c r="AX108" s="43">
        <f t="shared" si="16"/>
        <v>0.75</v>
      </c>
      <c r="AY108" s="43" t="str">
        <f t="shared" si="17"/>
        <v>UTGS</v>
      </c>
    </row>
    <row r="109" spans="1:51" hidden="1" x14ac:dyDescent="0.2">
      <c r="A109" s="38">
        <v>102</v>
      </c>
      <c r="B109" t="s">
        <v>362</v>
      </c>
      <c r="C109" t="s">
        <v>289</v>
      </c>
      <c r="D109">
        <v>320</v>
      </c>
      <c r="E109" t="s">
        <v>1236</v>
      </c>
      <c r="F109">
        <v>0.25</v>
      </c>
      <c r="G109" t="str">
        <f>LOOKUP(F109,{0,6,45},{"F","L","H"})</f>
        <v>F</v>
      </c>
      <c r="H109" t="s">
        <v>2302</v>
      </c>
      <c r="I109" s="43" t="str">
        <f>IFERROR(VLOOKUP(#REF!,#REF!,2,FALSE),"No")</f>
        <v>No</v>
      </c>
      <c r="J109" s="149">
        <v>0.5</v>
      </c>
      <c r="K109" s="148">
        <v>32</v>
      </c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39">
        <v>2</v>
      </c>
      <c r="Y109" s="148">
        <v>938.35</v>
      </c>
      <c r="Z109" s="149">
        <v>4</v>
      </c>
      <c r="AA109" s="148">
        <v>61.65</v>
      </c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39">
        <v>0</v>
      </c>
      <c r="AM109" s="139">
        <v>0</v>
      </c>
      <c r="AN109" s="148">
        <f t="shared" si="9"/>
        <v>1000</v>
      </c>
      <c r="AO109" s="148">
        <f t="shared" si="10"/>
        <v>32</v>
      </c>
      <c r="AP109" s="148">
        <v>9</v>
      </c>
      <c r="AQ109" s="140">
        <v>9</v>
      </c>
      <c r="AS109" s="42">
        <f t="shared" si="11"/>
        <v>2188.9112905938118</v>
      </c>
      <c r="AT109" s="101">
        <f t="shared" si="12"/>
        <v>0</v>
      </c>
      <c r="AU109" s="42">
        <f t="shared" si="13"/>
        <v>2188.9112905938118</v>
      </c>
      <c r="AV109" s="42">
        <f t="shared" si="14"/>
        <v>3661.4435801637819</v>
      </c>
      <c r="AW109" s="102">
        <f t="shared" si="15"/>
        <v>431</v>
      </c>
      <c r="AX109" s="43">
        <f t="shared" si="16"/>
        <v>0.5</v>
      </c>
      <c r="AY109" s="43" t="str">
        <f t="shared" si="17"/>
        <v>UTGS</v>
      </c>
    </row>
    <row r="110" spans="1:51" hidden="1" x14ac:dyDescent="0.2">
      <c r="A110" s="38">
        <v>103</v>
      </c>
      <c r="B110" t="s">
        <v>362</v>
      </c>
      <c r="C110" t="s">
        <v>289</v>
      </c>
      <c r="D110">
        <v>320</v>
      </c>
      <c r="E110" t="s">
        <v>1232</v>
      </c>
      <c r="F110">
        <v>0.25</v>
      </c>
      <c r="G110" t="str">
        <f>LOOKUP(F110,{0,6,45},{"F","L","H"})</f>
        <v>F</v>
      </c>
      <c r="H110" t="s">
        <v>2303</v>
      </c>
      <c r="I110" s="43" t="str">
        <f>IFERROR(VLOOKUP(#REF!,#REF!,2,FALSE),"No")</f>
        <v>No</v>
      </c>
      <c r="J110" s="149">
        <v>0.75</v>
      </c>
      <c r="K110" s="148">
        <v>52</v>
      </c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39">
        <v>1.25</v>
      </c>
      <c r="Y110" s="148">
        <v>176.68</v>
      </c>
      <c r="Z110" s="148">
        <v>2</v>
      </c>
      <c r="AA110" s="148">
        <v>823.32</v>
      </c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39">
        <v>0</v>
      </c>
      <c r="AM110" s="139">
        <v>0</v>
      </c>
      <c r="AN110" s="148">
        <f t="shared" si="9"/>
        <v>1000</v>
      </c>
      <c r="AO110" s="148">
        <f t="shared" si="10"/>
        <v>52</v>
      </c>
      <c r="AP110" s="148">
        <v>7</v>
      </c>
      <c r="AQ110" s="140">
        <v>7</v>
      </c>
      <c r="AS110" s="42">
        <f t="shared" si="11"/>
        <v>3347.9408472149435</v>
      </c>
      <c r="AT110" s="101">
        <f t="shared" si="12"/>
        <v>0</v>
      </c>
      <c r="AU110" s="42">
        <f t="shared" si="13"/>
        <v>3347.9408472149435</v>
      </c>
      <c r="AV110" s="42">
        <f t="shared" si="14"/>
        <v>4662.0911030677189</v>
      </c>
      <c r="AW110" s="102">
        <f t="shared" si="15"/>
        <v>431</v>
      </c>
      <c r="AX110" s="43">
        <f t="shared" si="16"/>
        <v>0.75</v>
      </c>
      <c r="AY110" s="43" t="str">
        <f t="shared" si="17"/>
        <v>UTGS</v>
      </c>
    </row>
    <row r="111" spans="1:51" hidden="1" x14ac:dyDescent="0.2">
      <c r="A111" s="38">
        <v>104</v>
      </c>
      <c r="B111" t="s">
        <v>362</v>
      </c>
      <c r="C111" t="s">
        <v>289</v>
      </c>
      <c r="D111">
        <v>320</v>
      </c>
      <c r="E111" t="s">
        <v>1228</v>
      </c>
      <c r="F111">
        <v>0.25</v>
      </c>
      <c r="G111" t="str">
        <f>LOOKUP(F111,{0,6,45},{"F","L","H"})</f>
        <v>F</v>
      </c>
      <c r="H111" t="s">
        <v>2304</v>
      </c>
      <c r="I111" s="43" t="str">
        <f>IFERROR(VLOOKUP(#REF!,#REF!,2,FALSE),"No")</f>
        <v>No</v>
      </c>
      <c r="J111" s="149">
        <v>0.75</v>
      </c>
      <c r="K111" s="148">
        <v>50</v>
      </c>
      <c r="L111" s="148"/>
      <c r="M111" s="148"/>
      <c r="N111" s="149"/>
      <c r="O111" s="149"/>
      <c r="P111" s="148"/>
      <c r="Q111" s="148"/>
      <c r="R111" s="148"/>
      <c r="S111" s="148"/>
      <c r="T111" s="148"/>
      <c r="U111" s="148"/>
      <c r="V111" s="148"/>
      <c r="W111" s="148"/>
      <c r="X111" s="139">
        <v>2</v>
      </c>
      <c r="Y111" s="148">
        <v>1000</v>
      </c>
      <c r="Z111" s="149"/>
      <c r="AA111" s="148"/>
      <c r="AB111" s="149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39">
        <v>0</v>
      </c>
      <c r="AM111" s="139">
        <v>0</v>
      </c>
      <c r="AN111" s="148">
        <f t="shared" si="9"/>
        <v>1000</v>
      </c>
      <c r="AO111" s="148">
        <f t="shared" si="10"/>
        <v>50</v>
      </c>
      <c r="AP111" s="148">
        <v>25</v>
      </c>
      <c r="AQ111" s="140">
        <v>25</v>
      </c>
      <c r="AS111" s="42">
        <f t="shared" si="11"/>
        <v>3219.1738915528304</v>
      </c>
      <c r="AT111" s="101">
        <f t="shared" si="12"/>
        <v>0</v>
      </c>
      <c r="AU111" s="42">
        <f t="shared" si="13"/>
        <v>3219.1738915528304</v>
      </c>
      <c r="AV111" s="42">
        <f t="shared" si="14"/>
        <v>1300.4384688589612</v>
      </c>
      <c r="AW111" s="102">
        <f t="shared" si="15"/>
        <v>431</v>
      </c>
      <c r="AX111" s="43">
        <f t="shared" si="16"/>
        <v>0.75</v>
      </c>
      <c r="AY111" s="43" t="str">
        <f t="shared" si="17"/>
        <v>UTGS</v>
      </c>
    </row>
    <row r="112" spans="1:51" hidden="1" x14ac:dyDescent="0.2">
      <c r="A112" s="38">
        <v>105</v>
      </c>
      <c r="B112" t="s">
        <v>362</v>
      </c>
      <c r="C112" t="s">
        <v>289</v>
      </c>
      <c r="D112">
        <v>320</v>
      </c>
      <c r="E112" t="s">
        <v>1245</v>
      </c>
      <c r="F112">
        <v>0.25</v>
      </c>
      <c r="G112" t="str">
        <f>LOOKUP(F112,{0,6,45},{"F","L","H"})</f>
        <v>F</v>
      </c>
      <c r="H112" t="s">
        <v>2305</v>
      </c>
      <c r="I112" s="43" t="str">
        <f>IFERROR(VLOOKUP(#REF!,#REF!,2,FALSE),"No")</f>
        <v>No</v>
      </c>
      <c r="J112" s="139">
        <v>0.5</v>
      </c>
      <c r="K112" s="148">
        <v>29</v>
      </c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39">
        <v>2</v>
      </c>
      <c r="Y112" s="148">
        <v>176.33</v>
      </c>
      <c r="Z112" s="149">
        <v>3</v>
      </c>
      <c r="AA112" s="148">
        <v>36.18</v>
      </c>
      <c r="AB112" s="149">
        <v>4</v>
      </c>
      <c r="AC112" s="148">
        <v>265.16000000000003</v>
      </c>
      <c r="AD112" s="148">
        <v>6</v>
      </c>
      <c r="AE112" s="148">
        <v>522.33000000000004</v>
      </c>
      <c r="AF112" s="148"/>
      <c r="AG112" s="148"/>
      <c r="AH112" s="148"/>
      <c r="AI112" s="148"/>
      <c r="AJ112" s="148"/>
      <c r="AK112" s="148"/>
      <c r="AL112" s="139">
        <v>0</v>
      </c>
      <c r="AM112" s="139">
        <v>0</v>
      </c>
      <c r="AN112" s="148">
        <f t="shared" si="9"/>
        <v>1000.0000000000001</v>
      </c>
      <c r="AO112" s="148">
        <f t="shared" si="10"/>
        <v>29</v>
      </c>
      <c r="AP112" s="148">
        <v>10</v>
      </c>
      <c r="AQ112" s="140">
        <v>10</v>
      </c>
      <c r="AS112" s="42">
        <f t="shared" si="11"/>
        <v>1983.700857100642</v>
      </c>
      <c r="AT112" s="101">
        <f t="shared" si="12"/>
        <v>0</v>
      </c>
      <c r="AU112" s="42">
        <f t="shared" si="13"/>
        <v>1983.700857100642</v>
      </c>
      <c r="AV112" s="42">
        <f t="shared" si="14"/>
        <v>4832.7918121474049</v>
      </c>
      <c r="AW112" s="102">
        <f t="shared" si="15"/>
        <v>431</v>
      </c>
      <c r="AX112" s="43">
        <f t="shared" si="16"/>
        <v>0.5</v>
      </c>
      <c r="AY112" s="43" t="str">
        <f t="shared" si="17"/>
        <v>UTGS</v>
      </c>
    </row>
    <row r="113" spans="1:51" hidden="1" x14ac:dyDescent="0.2">
      <c r="A113" s="38">
        <v>106</v>
      </c>
      <c r="B113" t="s">
        <v>362</v>
      </c>
      <c r="C113" t="s">
        <v>289</v>
      </c>
      <c r="D113">
        <v>320</v>
      </c>
      <c r="E113" t="s">
        <v>1243</v>
      </c>
      <c r="F113">
        <v>0.25</v>
      </c>
      <c r="G113" t="str">
        <f>LOOKUP(F113,{0,6,45},{"F","L","H"})</f>
        <v>F</v>
      </c>
      <c r="H113" t="s">
        <v>2306</v>
      </c>
      <c r="I113" s="43" t="str">
        <f>IFERROR(VLOOKUP(#REF!,#REF!,2,FALSE),"No")</f>
        <v>No</v>
      </c>
      <c r="J113" s="139">
        <v>0.75</v>
      </c>
      <c r="K113" s="148">
        <v>51</v>
      </c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39">
        <v>2</v>
      </c>
      <c r="Y113" s="148">
        <v>1000</v>
      </c>
      <c r="Z113" s="149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39">
        <v>0</v>
      </c>
      <c r="AM113" s="139">
        <v>0</v>
      </c>
      <c r="AN113" s="148">
        <f t="shared" si="9"/>
        <v>1000</v>
      </c>
      <c r="AO113" s="148">
        <f t="shared" si="10"/>
        <v>51</v>
      </c>
      <c r="AP113" s="148">
        <v>9</v>
      </c>
      <c r="AQ113" s="140">
        <v>9</v>
      </c>
      <c r="AS113" s="42">
        <f t="shared" si="11"/>
        <v>3283.5573693838869</v>
      </c>
      <c r="AT113" s="101">
        <f t="shared" si="12"/>
        <v>0</v>
      </c>
      <c r="AU113" s="42">
        <f t="shared" si="13"/>
        <v>3283.5573693838869</v>
      </c>
      <c r="AV113" s="42">
        <f t="shared" si="14"/>
        <v>3612.3290801637813</v>
      </c>
      <c r="AW113" s="102">
        <f t="shared" si="15"/>
        <v>431</v>
      </c>
      <c r="AX113" s="43">
        <f t="shared" si="16"/>
        <v>0.75</v>
      </c>
      <c r="AY113" s="43" t="str">
        <f t="shared" si="17"/>
        <v>UTGS</v>
      </c>
    </row>
    <row r="114" spans="1:51" hidden="1" x14ac:dyDescent="0.2">
      <c r="A114" s="38">
        <v>107</v>
      </c>
      <c r="B114" t="s">
        <v>362</v>
      </c>
      <c r="C114" t="s">
        <v>289</v>
      </c>
      <c r="D114">
        <v>320</v>
      </c>
      <c r="E114" t="s">
        <v>1232</v>
      </c>
      <c r="F114">
        <v>0.25</v>
      </c>
      <c r="G114" t="str">
        <f>LOOKUP(F114,{0,6,45},{"F","L","H"})</f>
        <v>F</v>
      </c>
      <c r="H114" t="s">
        <v>2307</v>
      </c>
      <c r="I114" s="43" t="str">
        <f>IFERROR(VLOOKUP(#REF!,#REF!,2,FALSE),"No")</f>
        <v>No</v>
      </c>
      <c r="J114" s="148">
        <v>0.75</v>
      </c>
      <c r="K114" s="148">
        <v>42</v>
      </c>
      <c r="L114" s="148"/>
      <c r="M114" s="148"/>
      <c r="N114" s="148"/>
      <c r="O114" s="148"/>
      <c r="P114" s="148"/>
      <c r="Q114" s="148"/>
      <c r="R114" s="149"/>
      <c r="S114" s="148"/>
      <c r="T114" s="148"/>
      <c r="U114" s="148"/>
      <c r="V114" s="148"/>
      <c r="W114" s="148"/>
      <c r="X114" s="139">
        <v>2</v>
      </c>
      <c r="Y114" s="148">
        <v>127.95</v>
      </c>
      <c r="Z114" s="148">
        <v>6</v>
      </c>
      <c r="AA114" s="148">
        <v>872.05</v>
      </c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39">
        <v>0</v>
      </c>
      <c r="AM114" s="139">
        <v>0</v>
      </c>
      <c r="AN114" s="148">
        <f t="shared" si="9"/>
        <v>1000</v>
      </c>
      <c r="AO114" s="148">
        <f t="shared" si="10"/>
        <v>42</v>
      </c>
      <c r="AP114" s="148">
        <v>10</v>
      </c>
      <c r="AQ114" s="140">
        <v>1</v>
      </c>
      <c r="AS114" s="42">
        <f t="shared" si="11"/>
        <v>2704.1060689043775</v>
      </c>
      <c r="AT114" s="101">
        <f t="shared" si="12"/>
        <v>0</v>
      </c>
      <c r="AU114" s="42">
        <f t="shared" si="13"/>
        <v>2704.1060689043775</v>
      </c>
      <c r="AV114" s="42">
        <f t="shared" si="14"/>
        <v>56509.777721474042</v>
      </c>
      <c r="AW114" s="102">
        <f t="shared" si="15"/>
        <v>431</v>
      </c>
      <c r="AX114" s="43">
        <f t="shared" si="16"/>
        <v>0.75</v>
      </c>
      <c r="AY114" s="43" t="str">
        <f t="shared" si="17"/>
        <v>UTGS</v>
      </c>
    </row>
    <row r="115" spans="1:51" hidden="1" x14ac:dyDescent="0.2">
      <c r="A115" s="38">
        <v>108</v>
      </c>
      <c r="B115" t="s">
        <v>362</v>
      </c>
      <c r="C115" t="s">
        <v>289</v>
      </c>
      <c r="D115">
        <v>320</v>
      </c>
      <c r="E115" t="s">
        <v>1239</v>
      </c>
      <c r="F115">
        <v>0.25</v>
      </c>
      <c r="G115" t="str">
        <f>LOOKUP(F115,{0,6,45},{"F","L","H"})</f>
        <v>F</v>
      </c>
      <c r="H115" t="s">
        <v>2308</v>
      </c>
      <c r="I115" s="43" t="str">
        <f>IFERROR(VLOOKUP(#REF!,#REF!,2,FALSE),"No")</f>
        <v>No</v>
      </c>
      <c r="J115" s="149">
        <v>0.75</v>
      </c>
      <c r="K115" s="148">
        <v>149</v>
      </c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39">
        <v>4</v>
      </c>
      <c r="Y115" s="148">
        <v>1000</v>
      </c>
      <c r="Z115" s="149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39">
        <v>0</v>
      </c>
      <c r="AM115" s="139">
        <v>0</v>
      </c>
      <c r="AN115" s="148">
        <f t="shared" si="9"/>
        <v>1000</v>
      </c>
      <c r="AO115" s="148">
        <f t="shared" si="10"/>
        <v>149</v>
      </c>
      <c r="AP115" s="148">
        <v>8</v>
      </c>
      <c r="AQ115" s="140">
        <v>11</v>
      </c>
      <c r="AS115" s="42">
        <f t="shared" si="11"/>
        <v>9593.1381968274345</v>
      </c>
      <c r="AT115" s="101">
        <f t="shared" si="12"/>
        <v>0</v>
      </c>
      <c r="AU115" s="42">
        <f t="shared" si="13"/>
        <v>9593.1381968274345</v>
      </c>
      <c r="AV115" s="42">
        <f t="shared" si="14"/>
        <v>3607.3601564976398</v>
      </c>
      <c r="AW115" s="102">
        <f t="shared" si="15"/>
        <v>431</v>
      </c>
      <c r="AX115" s="43">
        <f t="shared" si="16"/>
        <v>0.75</v>
      </c>
      <c r="AY115" s="43" t="str">
        <f t="shared" si="17"/>
        <v>UTGS</v>
      </c>
    </row>
    <row r="116" spans="1:51" hidden="1" x14ac:dyDescent="0.2">
      <c r="A116" s="38">
        <v>109</v>
      </c>
      <c r="B116" t="s">
        <v>362</v>
      </c>
      <c r="C116" t="s">
        <v>289</v>
      </c>
      <c r="D116">
        <v>320</v>
      </c>
      <c r="E116" t="s">
        <v>1228</v>
      </c>
      <c r="F116">
        <v>0.25</v>
      </c>
      <c r="G116" t="str">
        <f>LOOKUP(F116,{0,6,45},{"F","L","H"})</f>
        <v>F</v>
      </c>
      <c r="H116" t="s">
        <v>2309</v>
      </c>
      <c r="I116" s="43" t="str">
        <f>IFERROR(VLOOKUP(#REF!,#REF!,2,FALSE),"No")</f>
        <v>No</v>
      </c>
      <c r="J116" s="139">
        <v>0.75</v>
      </c>
      <c r="K116" s="148">
        <v>86</v>
      </c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39">
        <v>2</v>
      </c>
      <c r="Y116" s="148">
        <v>195.4</v>
      </c>
      <c r="Z116" s="148">
        <v>4</v>
      </c>
      <c r="AA116" s="148">
        <v>804.6</v>
      </c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39">
        <v>0</v>
      </c>
      <c r="AM116" s="139">
        <v>0</v>
      </c>
      <c r="AN116" s="148">
        <f t="shared" si="9"/>
        <v>1000</v>
      </c>
      <c r="AO116" s="148">
        <f t="shared" si="10"/>
        <v>86</v>
      </c>
      <c r="AP116" s="148">
        <v>20</v>
      </c>
      <c r="AQ116" s="140">
        <v>20</v>
      </c>
      <c r="AS116" s="42">
        <f t="shared" si="11"/>
        <v>5536.9790934708681</v>
      </c>
      <c r="AT116" s="101">
        <f t="shared" si="12"/>
        <v>0</v>
      </c>
      <c r="AU116" s="42">
        <f t="shared" si="13"/>
        <v>5536.9790934708681</v>
      </c>
      <c r="AV116" s="42">
        <f t="shared" si="14"/>
        <v>1913.9971860737016</v>
      </c>
      <c r="AW116" s="102">
        <f t="shared" si="15"/>
        <v>431</v>
      </c>
      <c r="AX116" s="43">
        <f t="shared" si="16"/>
        <v>0.75</v>
      </c>
      <c r="AY116" s="43" t="str">
        <f t="shared" si="17"/>
        <v>UTGS</v>
      </c>
    </row>
    <row r="117" spans="1:51" hidden="1" x14ac:dyDescent="0.2">
      <c r="A117" s="38">
        <v>110</v>
      </c>
      <c r="B117" t="s">
        <v>362</v>
      </c>
      <c r="C117" t="s">
        <v>289</v>
      </c>
      <c r="D117">
        <v>320</v>
      </c>
      <c r="E117" t="s">
        <v>1223</v>
      </c>
      <c r="F117">
        <v>0.25</v>
      </c>
      <c r="G117" t="str">
        <f>LOOKUP(F117,{0,6,45},{"F","L","H"})</f>
        <v>F</v>
      </c>
      <c r="H117" t="s">
        <v>2310</v>
      </c>
      <c r="I117" s="43" t="str">
        <f>IFERROR(VLOOKUP(#REF!,#REF!,2,FALSE),"No")</f>
        <v>No</v>
      </c>
      <c r="J117" s="148">
        <v>0.75</v>
      </c>
      <c r="K117" s="148">
        <v>36</v>
      </c>
      <c r="L117" s="148"/>
      <c r="M117" s="148"/>
      <c r="N117" s="148"/>
      <c r="O117" s="148"/>
      <c r="P117" s="148"/>
      <c r="Q117" s="148"/>
      <c r="R117" s="149"/>
      <c r="S117" s="148"/>
      <c r="T117" s="148"/>
      <c r="U117" s="148"/>
      <c r="V117" s="148"/>
      <c r="W117" s="148"/>
      <c r="X117" s="139">
        <v>2</v>
      </c>
      <c r="Y117" s="148">
        <v>781.27</v>
      </c>
      <c r="Z117" s="148">
        <v>3</v>
      </c>
      <c r="AA117" s="148">
        <v>218.73</v>
      </c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39">
        <v>0</v>
      </c>
      <c r="AM117" s="139">
        <v>0</v>
      </c>
      <c r="AN117" s="148">
        <f t="shared" si="9"/>
        <v>1000</v>
      </c>
      <c r="AO117" s="148">
        <f t="shared" si="10"/>
        <v>36</v>
      </c>
      <c r="AP117" s="148">
        <v>19</v>
      </c>
      <c r="AQ117" s="140">
        <v>19</v>
      </c>
      <c r="AS117" s="42">
        <f t="shared" si="11"/>
        <v>2317.8052019180377</v>
      </c>
      <c r="AT117" s="101">
        <f t="shared" si="12"/>
        <v>0</v>
      </c>
      <c r="AU117" s="42">
        <f t="shared" si="13"/>
        <v>2317.8052019180377</v>
      </c>
      <c r="AV117" s="42">
        <f t="shared" si="14"/>
        <v>1565.1297537617911</v>
      </c>
      <c r="AW117" s="102">
        <f t="shared" si="15"/>
        <v>431</v>
      </c>
      <c r="AX117" s="43">
        <f t="shared" si="16"/>
        <v>0.75</v>
      </c>
      <c r="AY117" s="43" t="str">
        <f t="shared" si="17"/>
        <v>UTGS</v>
      </c>
    </row>
    <row r="118" spans="1:51" hidden="1" x14ac:dyDescent="0.2">
      <c r="A118" s="38">
        <v>111</v>
      </c>
      <c r="B118" t="s">
        <v>362</v>
      </c>
      <c r="C118" t="s">
        <v>289</v>
      </c>
      <c r="D118">
        <v>320</v>
      </c>
      <c r="E118" t="s">
        <v>1243</v>
      </c>
      <c r="F118">
        <v>0.25</v>
      </c>
      <c r="G118" t="str">
        <f>LOOKUP(F118,{0,6,45},{"F","L","H"})</f>
        <v>F</v>
      </c>
      <c r="H118" t="s">
        <v>2311</v>
      </c>
      <c r="I118" s="43" t="str">
        <f>IFERROR(VLOOKUP(#REF!,#REF!,2,FALSE),"No")</f>
        <v>No</v>
      </c>
      <c r="J118" s="149">
        <v>0.75</v>
      </c>
      <c r="K118" s="148">
        <v>60</v>
      </c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39">
        <v>3</v>
      </c>
      <c r="Y118" s="148">
        <v>1000</v>
      </c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39">
        <v>0</v>
      </c>
      <c r="AM118" s="139">
        <v>0</v>
      </c>
      <c r="AN118" s="148">
        <f t="shared" si="9"/>
        <v>1000</v>
      </c>
      <c r="AO118" s="148">
        <f t="shared" si="10"/>
        <v>60</v>
      </c>
      <c r="AP118" s="148">
        <v>17</v>
      </c>
      <c r="AQ118" s="140">
        <v>17</v>
      </c>
      <c r="AS118" s="42">
        <f t="shared" si="11"/>
        <v>3863.0086698633968</v>
      </c>
      <c r="AT118" s="101">
        <f t="shared" si="12"/>
        <v>0</v>
      </c>
      <c r="AU118" s="42">
        <f t="shared" si="13"/>
        <v>3863.0086698633968</v>
      </c>
      <c r="AV118" s="42">
        <f t="shared" si="14"/>
        <v>1166.5271600867079</v>
      </c>
      <c r="AW118" s="102">
        <f t="shared" si="15"/>
        <v>431</v>
      </c>
      <c r="AX118" s="43">
        <f t="shared" si="16"/>
        <v>0.75</v>
      </c>
      <c r="AY118" s="43" t="str">
        <f t="shared" si="17"/>
        <v>UTGS</v>
      </c>
    </row>
    <row r="119" spans="1:51" hidden="1" x14ac:dyDescent="0.2">
      <c r="A119" s="38">
        <v>112</v>
      </c>
      <c r="B119" t="s">
        <v>362</v>
      </c>
      <c r="C119" t="s">
        <v>289</v>
      </c>
      <c r="D119">
        <v>320</v>
      </c>
      <c r="E119" t="s">
        <v>1228</v>
      </c>
      <c r="F119">
        <v>0.25</v>
      </c>
      <c r="G119" t="str">
        <f>LOOKUP(F119,{0,6,45},{"F","L","H"})</f>
        <v>F</v>
      </c>
      <c r="H119" t="s">
        <v>2312</v>
      </c>
      <c r="I119" s="43" t="str">
        <f>IFERROR(VLOOKUP(#REF!,#REF!,2,FALSE),"No")</f>
        <v>No</v>
      </c>
      <c r="J119" s="139">
        <v>0.75</v>
      </c>
      <c r="K119" s="148">
        <v>98</v>
      </c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39">
        <v>2</v>
      </c>
      <c r="Y119" s="148">
        <v>1000</v>
      </c>
      <c r="Z119" s="149"/>
      <c r="AA119" s="148"/>
      <c r="AB119" s="149"/>
      <c r="AC119" s="148"/>
      <c r="AD119" s="149"/>
      <c r="AE119" s="148"/>
      <c r="AF119" s="148"/>
      <c r="AG119" s="148"/>
      <c r="AH119" s="148"/>
      <c r="AI119" s="148"/>
      <c r="AJ119" s="148"/>
      <c r="AK119" s="148"/>
      <c r="AL119" s="139">
        <v>0</v>
      </c>
      <c r="AM119" s="139">
        <v>0</v>
      </c>
      <c r="AN119" s="148">
        <f t="shared" si="9"/>
        <v>1000</v>
      </c>
      <c r="AO119" s="148">
        <f t="shared" si="10"/>
        <v>98</v>
      </c>
      <c r="AP119" s="148">
        <v>7</v>
      </c>
      <c r="AQ119" s="140">
        <v>12</v>
      </c>
      <c r="AS119" s="42">
        <f t="shared" si="11"/>
        <v>6309.5808274435476</v>
      </c>
      <c r="AT119" s="101">
        <f t="shared" si="12"/>
        <v>0</v>
      </c>
      <c r="AU119" s="42">
        <f t="shared" si="13"/>
        <v>6309.5808274435476</v>
      </c>
      <c r="AV119" s="42">
        <f t="shared" si="14"/>
        <v>2709.246810122836</v>
      </c>
      <c r="AW119" s="102">
        <f t="shared" si="15"/>
        <v>431</v>
      </c>
      <c r="AX119" s="43">
        <f t="shared" si="16"/>
        <v>0.75</v>
      </c>
      <c r="AY119" s="43" t="str">
        <f t="shared" si="17"/>
        <v>UTGS</v>
      </c>
    </row>
    <row r="120" spans="1:51" hidden="1" x14ac:dyDescent="0.2">
      <c r="A120" s="38">
        <v>113</v>
      </c>
      <c r="B120" t="s">
        <v>362</v>
      </c>
      <c r="C120" t="s">
        <v>289</v>
      </c>
      <c r="D120">
        <v>320</v>
      </c>
      <c r="E120" t="s">
        <v>1842</v>
      </c>
      <c r="F120">
        <v>0.25</v>
      </c>
      <c r="G120" t="str">
        <f>LOOKUP(F120,{0,6,45},{"F","L","H"})</f>
        <v>F</v>
      </c>
      <c r="H120" t="s">
        <v>2313</v>
      </c>
      <c r="I120" s="43" t="str">
        <f>IFERROR(VLOOKUP(#REF!,#REF!,2,FALSE),"No")</f>
        <v>No</v>
      </c>
      <c r="J120" s="139">
        <v>0.75</v>
      </c>
      <c r="K120" s="148">
        <v>80</v>
      </c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39">
        <v>2</v>
      </c>
      <c r="Y120" s="148">
        <v>674.07</v>
      </c>
      <c r="Z120" s="149">
        <v>3</v>
      </c>
      <c r="AA120" s="148">
        <v>325.93</v>
      </c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39">
        <v>0</v>
      </c>
      <c r="AM120" s="139">
        <v>0</v>
      </c>
      <c r="AN120" s="148">
        <f t="shared" si="9"/>
        <v>1000</v>
      </c>
      <c r="AO120" s="148">
        <f t="shared" si="10"/>
        <v>80</v>
      </c>
      <c r="AP120" s="148">
        <v>22</v>
      </c>
      <c r="AQ120" s="140">
        <v>22</v>
      </c>
      <c r="AS120" s="42">
        <f t="shared" si="11"/>
        <v>5150.6782264845288</v>
      </c>
      <c r="AT120" s="101">
        <f t="shared" si="12"/>
        <v>0</v>
      </c>
      <c r="AU120" s="42">
        <f t="shared" si="13"/>
        <v>5150.6782264845288</v>
      </c>
      <c r="AV120" s="42">
        <f t="shared" si="14"/>
        <v>1289.9167873397289</v>
      </c>
      <c r="AW120" s="102">
        <f t="shared" si="15"/>
        <v>431</v>
      </c>
      <c r="AX120" s="43">
        <f t="shared" si="16"/>
        <v>0.75</v>
      </c>
      <c r="AY120" s="43" t="str">
        <f t="shared" si="17"/>
        <v>UTGS</v>
      </c>
    </row>
    <row r="121" spans="1:51" hidden="1" x14ac:dyDescent="0.2">
      <c r="A121" s="38">
        <v>114</v>
      </c>
      <c r="B121" t="s">
        <v>362</v>
      </c>
      <c r="C121" t="s">
        <v>289</v>
      </c>
      <c r="D121">
        <v>320</v>
      </c>
      <c r="E121" t="s">
        <v>1245</v>
      </c>
      <c r="F121">
        <v>0.25</v>
      </c>
      <c r="G121" t="str">
        <f>LOOKUP(F121,{0,6,45},{"F","L","H"})</f>
        <v>F</v>
      </c>
      <c r="H121" t="s">
        <v>2314</v>
      </c>
      <c r="I121" s="43" t="str">
        <f>IFERROR(VLOOKUP(#REF!,#REF!,2,FALSE),"No")</f>
        <v>No</v>
      </c>
      <c r="J121" s="149">
        <v>0.75</v>
      </c>
      <c r="K121" s="148">
        <v>82</v>
      </c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39">
        <v>2</v>
      </c>
      <c r="Y121" s="148">
        <v>1000</v>
      </c>
      <c r="Z121" s="149"/>
      <c r="AA121" s="148"/>
      <c r="AB121" s="149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39">
        <v>0</v>
      </c>
      <c r="AM121" s="139">
        <v>0</v>
      </c>
      <c r="AN121" s="148">
        <f t="shared" si="9"/>
        <v>1000</v>
      </c>
      <c r="AO121" s="148">
        <f t="shared" si="10"/>
        <v>82</v>
      </c>
      <c r="AP121" s="148">
        <v>19</v>
      </c>
      <c r="AQ121" s="140">
        <v>19</v>
      </c>
      <c r="AS121" s="42">
        <f t="shared" si="11"/>
        <v>5279.4451821466419</v>
      </c>
      <c r="AT121" s="101">
        <f t="shared" si="12"/>
        <v>0</v>
      </c>
      <c r="AU121" s="42">
        <f t="shared" si="13"/>
        <v>5279.4451821466419</v>
      </c>
      <c r="AV121" s="42">
        <f t="shared" si="14"/>
        <v>1711.1032484986333</v>
      </c>
      <c r="AW121" s="102">
        <f t="shared" si="15"/>
        <v>431</v>
      </c>
      <c r="AX121" s="43">
        <f t="shared" si="16"/>
        <v>0.75</v>
      </c>
      <c r="AY121" s="43" t="str">
        <f t="shared" si="17"/>
        <v>UTGS</v>
      </c>
    </row>
    <row r="122" spans="1:51" hidden="1" x14ac:dyDescent="0.2">
      <c r="A122" s="38">
        <v>115</v>
      </c>
      <c r="B122" t="s">
        <v>362</v>
      </c>
      <c r="C122" t="s">
        <v>289</v>
      </c>
      <c r="D122">
        <v>320</v>
      </c>
      <c r="E122" t="s">
        <v>1239</v>
      </c>
      <c r="F122">
        <v>0.25</v>
      </c>
      <c r="G122" t="str">
        <f>LOOKUP(F122,{0,6,45},{"F","L","H"})</f>
        <v>F</v>
      </c>
      <c r="H122" t="s">
        <v>2315</v>
      </c>
      <c r="I122" s="43" t="str">
        <f>IFERROR(VLOOKUP(#REF!,#REF!,2,FALSE),"No")</f>
        <v>No</v>
      </c>
      <c r="J122" s="149">
        <v>0.75</v>
      </c>
      <c r="K122" s="148">
        <v>36</v>
      </c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39">
        <v>2</v>
      </c>
      <c r="Y122" s="148">
        <v>243</v>
      </c>
      <c r="Z122" s="148">
        <v>3</v>
      </c>
      <c r="AA122" s="148">
        <v>757</v>
      </c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39">
        <v>0</v>
      </c>
      <c r="AM122" s="139">
        <v>0</v>
      </c>
      <c r="AN122" s="148">
        <f t="shared" si="9"/>
        <v>1000</v>
      </c>
      <c r="AO122" s="148">
        <f t="shared" si="10"/>
        <v>36</v>
      </c>
      <c r="AP122" s="148">
        <v>17</v>
      </c>
      <c r="AQ122" s="140">
        <v>17</v>
      </c>
      <c r="AS122" s="42">
        <f t="shared" si="11"/>
        <v>2317.8052019180377</v>
      </c>
      <c r="AT122" s="101">
        <f t="shared" si="12"/>
        <v>0</v>
      </c>
      <c r="AU122" s="42">
        <f t="shared" si="13"/>
        <v>2317.8052019180377</v>
      </c>
      <c r="AV122" s="42">
        <f t="shared" si="14"/>
        <v>1347.7765718514138</v>
      </c>
      <c r="AW122" s="102">
        <f t="shared" si="15"/>
        <v>431</v>
      </c>
      <c r="AX122" s="43">
        <f t="shared" si="16"/>
        <v>0.75</v>
      </c>
      <c r="AY122" s="43" t="str">
        <f t="shared" si="17"/>
        <v>UTGS</v>
      </c>
    </row>
    <row r="123" spans="1:51" hidden="1" x14ac:dyDescent="0.2">
      <c r="A123" s="38">
        <v>116</v>
      </c>
      <c r="B123" t="s">
        <v>362</v>
      </c>
      <c r="C123" t="s">
        <v>289</v>
      </c>
      <c r="D123">
        <v>320</v>
      </c>
      <c r="E123" t="s">
        <v>1247</v>
      </c>
      <c r="F123">
        <v>0.25</v>
      </c>
      <c r="G123" t="str">
        <f>LOOKUP(F123,{0,6,45},{"F","L","H"})</f>
        <v>F</v>
      </c>
      <c r="H123" t="s">
        <v>2316</v>
      </c>
      <c r="I123" s="43" t="str">
        <f>IFERROR(VLOOKUP(#REF!,#REF!,2,FALSE),"No")</f>
        <v>No</v>
      </c>
      <c r="J123" s="139">
        <v>0.75</v>
      </c>
      <c r="K123" s="148">
        <v>38</v>
      </c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39">
        <v>2</v>
      </c>
      <c r="Y123" s="148">
        <v>576.63</v>
      </c>
      <c r="Z123" s="148">
        <v>3</v>
      </c>
      <c r="AA123" s="148">
        <v>37.590000000000003</v>
      </c>
      <c r="AB123" s="148">
        <v>4</v>
      </c>
      <c r="AC123" s="148">
        <v>385.78</v>
      </c>
      <c r="AD123" s="148"/>
      <c r="AE123" s="148"/>
      <c r="AF123" s="148"/>
      <c r="AG123" s="148"/>
      <c r="AH123" s="148"/>
      <c r="AI123" s="148"/>
      <c r="AJ123" s="148"/>
      <c r="AK123" s="148"/>
      <c r="AL123" s="139">
        <v>0</v>
      </c>
      <c r="AM123" s="139">
        <v>0</v>
      </c>
      <c r="AN123" s="148">
        <f t="shared" si="9"/>
        <v>1000</v>
      </c>
      <c r="AO123" s="148">
        <f t="shared" si="10"/>
        <v>38</v>
      </c>
      <c r="AP123" s="148">
        <v>8</v>
      </c>
      <c r="AQ123" s="140">
        <v>12</v>
      </c>
      <c r="AS123" s="42">
        <f t="shared" si="11"/>
        <v>2446.5721575801513</v>
      </c>
      <c r="AT123" s="101">
        <f t="shared" si="12"/>
        <v>0</v>
      </c>
      <c r="AU123" s="42">
        <f t="shared" si="13"/>
        <v>2446.5721575801513</v>
      </c>
      <c r="AV123" s="42">
        <f t="shared" si="14"/>
        <v>2900.0302601228359</v>
      </c>
      <c r="AW123" s="102">
        <f t="shared" si="15"/>
        <v>431</v>
      </c>
      <c r="AX123" s="43">
        <f t="shared" si="16"/>
        <v>0.75</v>
      </c>
      <c r="AY123" s="43" t="str">
        <f t="shared" si="17"/>
        <v>UTGS</v>
      </c>
    </row>
    <row r="124" spans="1:51" hidden="1" x14ac:dyDescent="0.2">
      <c r="A124" s="38">
        <v>117</v>
      </c>
      <c r="B124" t="s">
        <v>362</v>
      </c>
      <c r="C124" t="s">
        <v>289</v>
      </c>
      <c r="D124">
        <v>320</v>
      </c>
      <c r="E124" t="s">
        <v>1245</v>
      </c>
      <c r="F124">
        <v>0.25</v>
      </c>
      <c r="G124" t="str">
        <f>LOOKUP(F124,{0,6,45},{"F","L","H"})</f>
        <v>F</v>
      </c>
      <c r="H124" t="s">
        <v>2317</v>
      </c>
      <c r="I124" s="43" t="str">
        <f>IFERROR(VLOOKUP(#REF!,#REF!,2,FALSE),"No")</f>
        <v>No</v>
      </c>
      <c r="J124" s="139">
        <v>0.75</v>
      </c>
      <c r="K124" s="148">
        <v>80</v>
      </c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39">
        <v>2</v>
      </c>
      <c r="Y124" s="148">
        <v>1000</v>
      </c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39">
        <v>0</v>
      </c>
      <c r="AM124" s="139">
        <v>0</v>
      </c>
      <c r="AN124" s="148">
        <f t="shared" si="9"/>
        <v>1000</v>
      </c>
      <c r="AO124" s="148">
        <f t="shared" si="10"/>
        <v>80</v>
      </c>
      <c r="AP124" s="148">
        <v>10</v>
      </c>
      <c r="AQ124" s="140">
        <v>18</v>
      </c>
      <c r="AS124" s="42">
        <f t="shared" si="11"/>
        <v>5150.6782264845288</v>
      </c>
      <c r="AT124" s="101">
        <f t="shared" si="12"/>
        <v>0</v>
      </c>
      <c r="AU124" s="42">
        <f t="shared" si="13"/>
        <v>5150.6782264845288</v>
      </c>
      <c r="AV124" s="42">
        <f t="shared" si="14"/>
        <v>1806.1645400818907</v>
      </c>
      <c r="AW124" s="102">
        <f t="shared" si="15"/>
        <v>431</v>
      </c>
      <c r="AX124" s="43">
        <f t="shared" si="16"/>
        <v>0.75</v>
      </c>
      <c r="AY124" s="43" t="str">
        <f t="shared" si="17"/>
        <v>UTGS</v>
      </c>
    </row>
    <row r="125" spans="1:51" hidden="1" x14ac:dyDescent="0.2">
      <c r="A125" s="38">
        <v>118</v>
      </c>
      <c r="B125" t="s">
        <v>362</v>
      </c>
      <c r="C125" t="s">
        <v>289</v>
      </c>
      <c r="D125">
        <v>320</v>
      </c>
      <c r="E125" t="s">
        <v>1247</v>
      </c>
      <c r="F125">
        <v>0.25</v>
      </c>
      <c r="G125" t="str">
        <f>LOOKUP(F125,{0,6,45},{"F","L","H"})</f>
        <v>F</v>
      </c>
      <c r="H125" t="s">
        <v>2318</v>
      </c>
      <c r="I125" s="43" t="str">
        <f>IFERROR(VLOOKUP(#REF!,#REF!,2,FALSE),"No")</f>
        <v>No</v>
      </c>
      <c r="J125" s="148">
        <v>0.75</v>
      </c>
      <c r="K125" s="148">
        <v>53</v>
      </c>
      <c r="L125" s="148"/>
      <c r="M125" s="148"/>
      <c r="N125" s="148"/>
      <c r="O125" s="148"/>
      <c r="P125" s="148"/>
      <c r="Q125" s="148"/>
      <c r="R125" s="149"/>
      <c r="S125" s="148"/>
      <c r="T125" s="148"/>
      <c r="U125" s="148"/>
      <c r="V125" s="148"/>
      <c r="W125" s="148"/>
      <c r="X125" s="139">
        <v>1.25</v>
      </c>
      <c r="Y125" s="148">
        <v>208.82</v>
      </c>
      <c r="Z125" s="148">
        <v>2</v>
      </c>
      <c r="AA125" s="148">
        <v>791.18</v>
      </c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39">
        <v>0</v>
      </c>
      <c r="AM125" s="139">
        <v>0</v>
      </c>
      <c r="AN125" s="148">
        <f t="shared" si="9"/>
        <v>1000</v>
      </c>
      <c r="AO125" s="148">
        <f t="shared" si="10"/>
        <v>53</v>
      </c>
      <c r="AP125" s="148">
        <v>17</v>
      </c>
      <c r="AQ125" s="140">
        <v>20</v>
      </c>
      <c r="AS125" s="42">
        <f t="shared" si="11"/>
        <v>3412.3243250460005</v>
      </c>
      <c r="AT125" s="101">
        <f t="shared" si="12"/>
        <v>0</v>
      </c>
      <c r="AU125" s="42">
        <f t="shared" si="13"/>
        <v>3412.3243250460005</v>
      </c>
      <c r="AV125" s="42">
        <f t="shared" si="14"/>
        <v>1632.8567860737014</v>
      </c>
      <c r="AW125" s="102">
        <f t="shared" si="15"/>
        <v>431</v>
      </c>
      <c r="AX125" s="43">
        <f t="shared" si="16"/>
        <v>0.75</v>
      </c>
      <c r="AY125" s="43" t="str">
        <f t="shared" si="17"/>
        <v>UTGS</v>
      </c>
    </row>
    <row r="126" spans="1:51" hidden="1" x14ac:dyDescent="0.2">
      <c r="A126" s="38">
        <v>119</v>
      </c>
      <c r="B126" t="s">
        <v>362</v>
      </c>
      <c r="C126" t="s">
        <v>289</v>
      </c>
      <c r="D126">
        <v>320</v>
      </c>
      <c r="E126" t="s">
        <v>1223</v>
      </c>
      <c r="F126">
        <v>0.25</v>
      </c>
      <c r="G126" t="str">
        <f>LOOKUP(F126,{0,6,45},{"F","L","H"})</f>
        <v>F</v>
      </c>
      <c r="H126" t="s">
        <v>2319</v>
      </c>
      <c r="I126" s="43" t="str">
        <f>IFERROR(VLOOKUP(#REF!,#REF!,2,FALSE),"No")</f>
        <v>No</v>
      </c>
      <c r="J126" s="149">
        <v>0.75</v>
      </c>
      <c r="K126" s="148">
        <v>88</v>
      </c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39">
        <v>2</v>
      </c>
      <c r="Y126" s="148">
        <v>228.51</v>
      </c>
      <c r="Z126" s="149">
        <v>3</v>
      </c>
      <c r="AA126" s="148">
        <v>771.49</v>
      </c>
      <c r="AB126" s="149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39">
        <v>0</v>
      </c>
      <c r="AM126" s="139">
        <v>0</v>
      </c>
      <c r="AN126" s="148">
        <f t="shared" si="9"/>
        <v>1000</v>
      </c>
      <c r="AO126" s="148">
        <f t="shared" si="10"/>
        <v>88</v>
      </c>
      <c r="AP126" s="148">
        <v>17</v>
      </c>
      <c r="AQ126" s="140">
        <v>17</v>
      </c>
      <c r="AS126" s="42">
        <f t="shared" si="11"/>
        <v>5665.7460491329821</v>
      </c>
      <c r="AT126" s="101">
        <f t="shared" si="12"/>
        <v>0</v>
      </c>
      <c r="AU126" s="42">
        <f t="shared" si="13"/>
        <v>5665.7460491329821</v>
      </c>
      <c r="AV126" s="42">
        <f t="shared" si="14"/>
        <v>1336.9687365572961</v>
      </c>
      <c r="AW126" s="102">
        <f t="shared" si="15"/>
        <v>431</v>
      </c>
      <c r="AX126" s="43">
        <f t="shared" si="16"/>
        <v>0.75</v>
      </c>
      <c r="AY126" s="43" t="str">
        <f t="shared" si="17"/>
        <v>UTGS</v>
      </c>
    </row>
    <row r="127" spans="1:51" hidden="1" x14ac:dyDescent="0.2">
      <c r="A127" s="38">
        <v>120</v>
      </c>
      <c r="B127" t="s">
        <v>362</v>
      </c>
      <c r="C127" t="s">
        <v>289</v>
      </c>
      <c r="D127">
        <v>320</v>
      </c>
      <c r="E127" t="s">
        <v>1239</v>
      </c>
      <c r="F127">
        <v>0.25</v>
      </c>
      <c r="G127" t="str">
        <f>LOOKUP(F127,{0,6,45},{"F","L","H"})</f>
        <v>F</v>
      </c>
      <c r="H127" t="s">
        <v>2320</v>
      </c>
      <c r="I127" s="43" t="str">
        <f>IFERROR(VLOOKUP(#REF!,#REF!,2,FALSE),"No")</f>
        <v>No</v>
      </c>
      <c r="J127" s="149">
        <v>0.75</v>
      </c>
      <c r="K127" s="148">
        <v>74</v>
      </c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39">
        <v>2</v>
      </c>
      <c r="Y127" s="148">
        <v>1000</v>
      </c>
      <c r="Z127" s="149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39">
        <v>0</v>
      </c>
      <c r="AM127" s="139">
        <v>0</v>
      </c>
      <c r="AN127" s="148">
        <f t="shared" si="9"/>
        <v>1000</v>
      </c>
      <c r="AO127" s="148">
        <f t="shared" si="10"/>
        <v>74</v>
      </c>
      <c r="AP127" s="148">
        <v>15</v>
      </c>
      <c r="AQ127" s="140">
        <v>15</v>
      </c>
      <c r="AS127" s="42">
        <f t="shared" si="11"/>
        <v>4764.3773594981894</v>
      </c>
      <c r="AT127" s="101">
        <f t="shared" si="12"/>
        <v>0</v>
      </c>
      <c r="AU127" s="42">
        <f t="shared" si="13"/>
        <v>4764.3773594981894</v>
      </c>
      <c r="AV127" s="42">
        <f t="shared" si="14"/>
        <v>2167.3974480982688</v>
      </c>
      <c r="AW127" s="102">
        <f t="shared" si="15"/>
        <v>431</v>
      </c>
      <c r="AX127" s="43">
        <f t="shared" si="16"/>
        <v>0.75</v>
      </c>
      <c r="AY127" s="43" t="str">
        <f t="shared" si="17"/>
        <v>UTGS</v>
      </c>
    </row>
    <row r="128" spans="1:51" hidden="1" x14ac:dyDescent="0.2">
      <c r="A128" s="38">
        <v>121</v>
      </c>
      <c r="B128" t="s">
        <v>362</v>
      </c>
      <c r="C128" t="s">
        <v>289</v>
      </c>
      <c r="D128">
        <v>320</v>
      </c>
      <c r="E128" t="s">
        <v>1247</v>
      </c>
      <c r="F128">
        <v>0.25</v>
      </c>
      <c r="G128" t="str">
        <f>LOOKUP(F128,{0,6,45},{"F","L","H"})</f>
        <v>F</v>
      </c>
      <c r="H128" t="s">
        <v>2321</v>
      </c>
      <c r="I128" s="43" t="str">
        <f>IFERROR(VLOOKUP(#REF!,#REF!,2,FALSE),"No")</f>
        <v>No</v>
      </c>
      <c r="J128" s="149">
        <v>0.75</v>
      </c>
      <c r="K128" s="148">
        <v>45</v>
      </c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39">
        <v>2</v>
      </c>
      <c r="Y128" s="148">
        <v>1000</v>
      </c>
      <c r="Z128" s="149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39">
        <v>0</v>
      </c>
      <c r="AM128" s="139">
        <v>0</v>
      </c>
      <c r="AN128" s="148">
        <f t="shared" si="9"/>
        <v>1000</v>
      </c>
      <c r="AO128" s="148">
        <f t="shared" si="10"/>
        <v>45</v>
      </c>
      <c r="AP128" s="148">
        <v>16</v>
      </c>
      <c r="AQ128" s="140">
        <v>16</v>
      </c>
      <c r="AS128" s="42">
        <f t="shared" si="11"/>
        <v>2897.2565023975476</v>
      </c>
      <c r="AT128" s="101">
        <f t="shared" si="12"/>
        <v>0</v>
      </c>
      <c r="AU128" s="42">
        <f t="shared" si="13"/>
        <v>2897.2565023975476</v>
      </c>
      <c r="AV128" s="42">
        <f t="shared" si="14"/>
        <v>2031.935107592127</v>
      </c>
      <c r="AW128" s="102">
        <f t="shared" si="15"/>
        <v>431</v>
      </c>
      <c r="AX128" s="43">
        <f t="shared" si="16"/>
        <v>0.75</v>
      </c>
      <c r="AY128" s="43" t="str">
        <f t="shared" si="17"/>
        <v>UTGS</v>
      </c>
    </row>
    <row r="129" spans="1:51" hidden="1" x14ac:dyDescent="0.2">
      <c r="A129" s="38">
        <v>122</v>
      </c>
      <c r="B129" t="s">
        <v>362</v>
      </c>
      <c r="C129" t="s">
        <v>289</v>
      </c>
      <c r="D129">
        <v>320</v>
      </c>
      <c r="E129" t="s">
        <v>1223</v>
      </c>
      <c r="F129">
        <v>0.25</v>
      </c>
      <c r="G129" t="str">
        <f>LOOKUP(F129,{0,6,45},{"F","L","H"})</f>
        <v>F</v>
      </c>
      <c r="H129" t="s">
        <v>2322</v>
      </c>
      <c r="I129" s="43" t="str">
        <f>IFERROR(VLOOKUP(#REF!,#REF!,2,FALSE),"No")</f>
        <v>No</v>
      </c>
      <c r="J129" s="148">
        <v>0.5</v>
      </c>
      <c r="K129" s="148">
        <v>76</v>
      </c>
      <c r="L129" s="148"/>
      <c r="M129" s="148"/>
      <c r="N129" s="148"/>
      <c r="O129" s="148"/>
      <c r="P129" s="148"/>
      <c r="Q129" s="148"/>
      <c r="R129" s="149"/>
      <c r="S129" s="148"/>
      <c r="T129" s="148"/>
      <c r="U129" s="148"/>
      <c r="V129" s="148"/>
      <c r="W129" s="148"/>
      <c r="X129" s="139">
        <v>2</v>
      </c>
      <c r="Y129" s="148">
        <v>1000</v>
      </c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39">
        <v>0</v>
      </c>
      <c r="AM129" s="139">
        <v>0</v>
      </c>
      <c r="AN129" s="148">
        <f t="shared" si="9"/>
        <v>1000</v>
      </c>
      <c r="AO129" s="148">
        <f t="shared" si="10"/>
        <v>76</v>
      </c>
      <c r="AP129" s="148">
        <v>20</v>
      </c>
      <c r="AQ129" s="140">
        <v>20</v>
      </c>
      <c r="AS129" s="42">
        <f t="shared" si="11"/>
        <v>5198.664315160303</v>
      </c>
      <c r="AT129" s="101">
        <f t="shared" si="12"/>
        <v>0</v>
      </c>
      <c r="AU129" s="42">
        <f t="shared" si="13"/>
        <v>5198.664315160303</v>
      </c>
      <c r="AV129" s="42">
        <f t="shared" si="14"/>
        <v>1625.5480860737016</v>
      </c>
      <c r="AW129" s="102">
        <f t="shared" si="15"/>
        <v>431</v>
      </c>
      <c r="AX129" s="43">
        <f t="shared" si="16"/>
        <v>0.5</v>
      </c>
      <c r="AY129" s="43" t="str">
        <f t="shared" si="17"/>
        <v>UTGS</v>
      </c>
    </row>
    <row r="130" spans="1:51" hidden="1" x14ac:dyDescent="0.2">
      <c r="A130" s="38">
        <v>123</v>
      </c>
      <c r="B130" t="s">
        <v>362</v>
      </c>
      <c r="C130" t="s">
        <v>289</v>
      </c>
      <c r="D130">
        <v>320</v>
      </c>
      <c r="E130" t="s">
        <v>1232</v>
      </c>
      <c r="F130">
        <v>0.25</v>
      </c>
      <c r="G130" t="str">
        <f>LOOKUP(F130,{0,6,45},{"F","L","H"})</f>
        <v>F</v>
      </c>
      <c r="H130" t="s">
        <v>2324</v>
      </c>
      <c r="I130" s="43" t="str">
        <f>IFERROR(VLOOKUP(#REF!,#REF!,2,FALSE),"No")</f>
        <v>No</v>
      </c>
      <c r="J130" s="149">
        <v>0.75</v>
      </c>
      <c r="K130" s="148">
        <v>68</v>
      </c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39">
        <v>1.25</v>
      </c>
      <c r="Y130" s="148">
        <v>42.8</v>
      </c>
      <c r="Z130" s="149">
        <v>2</v>
      </c>
      <c r="AA130" s="148">
        <v>640</v>
      </c>
      <c r="AB130" s="148">
        <v>4</v>
      </c>
      <c r="AC130" s="148">
        <v>317.2</v>
      </c>
      <c r="AD130" s="148"/>
      <c r="AE130" s="148"/>
      <c r="AF130" s="148"/>
      <c r="AG130" s="148"/>
      <c r="AH130" s="148"/>
      <c r="AI130" s="148"/>
      <c r="AJ130" s="148"/>
      <c r="AK130" s="148"/>
      <c r="AL130" s="139">
        <v>0</v>
      </c>
      <c r="AM130" s="139">
        <v>0</v>
      </c>
      <c r="AN130" s="148">
        <f t="shared" si="9"/>
        <v>1000</v>
      </c>
      <c r="AO130" s="148">
        <f t="shared" si="10"/>
        <v>68</v>
      </c>
      <c r="AP130" s="148">
        <v>13</v>
      </c>
      <c r="AQ130" s="140">
        <v>15</v>
      </c>
      <c r="AS130" s="42">
        <f t="shared" si="11"/>
        <v>4378.0764925118492</v>
      </c>
      <c r="AT130" s="101">
        <f t="shared" si="12"/>
        <v>0</v>
      </c>
      <c r="AU130" s="42">
        <f t="shared" si="13"/>
        <v>4378.0764925118492</v>
      </c>
      <c r="AV130" s="42">
        <f t="shared" si="14"/>
        <v>2321.016381431602</v>
      </c>
      <c r="AW130" s="102">
        <f t="shared" si="15"/>
        <v>431</v>
      </c>
      <c r="AX130" s="43">
        <f t="shared" si="16"/>
        <v>0.75</v>
      </c>
      <c r="AY130" s="43" t="str">
        <f t="shared" si="17"/>
        <v>UTGS</v>
      </c>
    </row>
    <row r="131" spans="1:51" hidden="1" x14ac:dyDescent="0.2">
      <c r="A131" s="38">
        <v>124</v>
      </c>
      <c r="B131" t="s">
        <v>362</v>
      </c>
      <c r="C131" t="s">
        <v>289</v>
      </c>
      <c r="D131">
        <v>320</v>
      </c>
      <c r="E131" t="s">
        <v>1239</v>
      </c>
      <c r="F131">
        <v>0.25</v>
      </c>
      <c r="G131" t="str">
        <f>LOOKUP(F131,{0,6,45},{"F","L","H"})</f>
        <v>F</v>
      </c>
      <c r="H131" t="s">
        <v>2325</v>
      </c>
      <c r="I131" s="43" t="str">
        <f>IFERROR(VLOOKUP(#REF!,#REF!,2,FALSE),"No")</f>
        <v>No</v>
      </c>
      <c r="J131" s="139">
        <v>0.75</v>
      </c>
      <c r="K131" s="148">
        <v>56</v>
      </c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39">
        <v>2</v>
      </c>
      <c r="Y131" s="148">
        <v>1000</v>
      </c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39">
        <v>0</v>
      </c>
      <c r="AM131" s="139">
        <v>0</v>
      </c>
      <c r="AN131" s="148">
        <f t="shared" si="9"/>
        <v>1000</v>
      </c>
      <c r="AO131" s="148">
        <f t="shared" si="10"/>
        <v>56</v>
      </c>
      <c r="AP131" s="148">
        <v>11</v>
      </c>
      <c r="AQ131" s="140">
        <v>11</v>
      </c>
      <c r="AS131" s="42">
        <f t="shared" si="11"/>
        <v>3605.4747585391701</v>
      </c>
      <c r="AT131" s="101">
        <f t="shared" si="12"/>
        <v>0</v>
      </c>
      <c r="AU131" s="42">
        <f t="shared" si="13"/>
        <v>3605.4747585391701</v>
      </c>
      <c r="AV131" s="42">
        <f t="shared" si="14"/>
        <v>2955.5419746794573</v>
      </c>
      <c r="AW131" s="102">
        <f t="shared" si="15"/>
        <v>431</v>
      </c>
      <c r="AX131" s="43">
        <f t="shared" si="16"/>
        <v>0.75</v>
      </c>
      <c r="AY131" s="43" t="str">
        <f t="shared" si="17"/>
        <v>UTGS</v>
      </c>
    </row>
    <row r="132" spans="1:51" hidden="1" x14ac:dyDescent="0.2">
      <c r="A132" s="38">
        <v>125</v>
      </c>
      <c r="B132" t="s">
        <v>362</v>
      </c>
      <c r="C132" t="s">
        <v>289</v>
      </c>
      <c r="D132">
        <v>320</v>
      </c>
      <c r="E132" t="s">
        <v>1243</v>
      </c>
      <c r="F132">
        <v>0.25</v>
      </c>
      <c r="G132" t="str">
        <f>LOOKUP(F132,{0,6,45},{"F","L","H"})</f>
        <v>F</v>
      </c>
      <c r="H132" t="s">
        <v>2326</v>
      </c>
      <c r="I132" s="43" t="str">
        <f>IFERROR(VLOOKUP(#REF!,#REF!,2,FALSE),"No")</f>
        <v>No</v>
      </c>
      <c r="J132" s="149">
        <v>0.75</v>
      </c>
      <c r="K132" s="148">
        <v>72</v>
      </c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39">
        <v>2</v>
      </c>
      <c r="Y132" s="148">
        <v>1000</v>
      </c>
      <c r="Z132" s="149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39">
        <v>0</v>
      </c>
      <c r="AM132" s="139">
        <v>0</v>
      </c>
      <c r="AN132" s="148">
        <f t="shared" si="9"/>
        <v>1000</v>
      </c>
      <c r="AO132" s="148">
        <f t="shared" si="10"/>
        <v>72</v>
      </c>
      <c r="AP132" s="148">
        <v>16</v>
      </c>
      <c r="AQ132" s="140">
        <v>16</v>
      </c>
      <c r="AS132" s="42">
        <f t="shared" si="11"/>
        <v>4635.6104038360754</v>
      </c>
      <c r="AT132" s="101">
        <f t="shared" si="12"/>
        <v>0</v>
      </c>
      <c r="AU132" s="42">
        <f t="shared" si="13"/>
        <v>4635.6104038360754</v>
      </c>
      <c r="AV132" s="42">
        <f t="shared" si="14"/>
        <v>2031.935107592127</v>
      </c>
      <c r="AW132" s="102">
        <f t="shared" si="15"/>
        <v>431</v>
      </c>
      <c r="AX132" s="43">
        <f t="shared" si="16"/>
        <v>0.75</v>
      </c>
      <c r="AY132" s="43" t="str">
        <f t="shared" si="17"/>
        <v>UTGS</v>
      </c>
    </row>
    <row r="133" spans="1:51" hidden="1" x14ac:dyDescent="0.2">
      <c r="A133" s="38">
        <v>126</v>
      </c>
      <c r="B133" t="s">
        <v>362</v>
      </c>
      <c r="C133" t="s">
        <v>289</v>
      </c>
      <c r="D133">
        <v>320</v>
      </c>
      <c r="E133" t="s">
        <v>1232</v>
      </c>
      <c r="F133">
        <v>0.25</v>
      </c>
      <c r="G133" t="str">
        <f>LOOKUP(F133,{0,6,45},{"F","L","H"})</f>
        <v>F</v>
      </c>
      <c r="H133" t="s">
        <v>2327</v>
      </c>
      <c r="I133" s="43" t="str">
        <f>IFERROR(VLOOKUP(#REF!,#REF!,2,FALSE),"No")</f>
        <v>No</v>
      </c>
      <c r="J133" s="139">
        <v>0.75</v>
      </c>
      <c r="K133" s="148">
        <v>40</v>
      </c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39">
        <v>2</v>
      </c>
      <c r="Y133" s="148">
        <v>1000</v>
      </c>
      <c r="Z133" s="149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39">
        <v>0</v>
      </c>
      <c r="AM133" s="139">
        <v>0</v>
      </c>
      <c r="AN133" s="148">
        <f t="shared" si="9"/>
        <v>1000</v>
      </c>
      <c r="AO133" s="148">
        <f t="shared" si="10"/>
        <v>40</v>
      </c>
      <c r="AP133" s="148">
        <v>22</v>
      </c>
      <c r="AQ133" s="140">
        <v>22</v>
      </c>
      <c r="AS133" s="42">
        <f t="shared" si="11"/>
        <v>2575.3391132422644</v>
      </c>
      <c r="AT133" s="101">
        <f t="shared" si="12"/>
        <v>0</v>
      </c>
      <c r="AU133" s="42">
        <f t="shared" si="13"/>
        <v>2575.3391132422644</v>
      </c>
      <c r="AV133" s="42">
        <f t="shared" si="14"/>
        <v>1477.7709873397287</v>
      </c>
      <c r="AW133" s="102">
        <f t="shared" si="15"/>
        <v>431</v>
      </c>
      <c r="AX133" s="43">
        <f t="shared" si="16"/>
        <v>0.75</v>
      </c>
      <c r="AY133" s="43" t="str">
        <f t="shared" si="17"/>
        <v>UTGS</v>
      </c>
    </row>
    <row r="134" spans="1:51" hidden="1" x14ac:dyDescent="0.2">
      <c r="A134" s="38">
        <v>127</v>
      </c>
      <c r="B134" t="s">
        <v>362</v>
      </c>
      <c r="C134" t="s">
        <v>289</v>
      </c>
      <c r="D134">
        <v>320</v>
      </c>
      <c r="E134" t="s">
        <v>1232</v>
      </c>
      <c r="F134">
        <v>0.25</v>
      </c>
      <c r="G134" t="str">
        <f>LOOKUP(F134,{0,6,45},{"F","L","H"})</f>
        <v>F</v>
      </c>
      <c r="H134" t="s">
        <v>2328</v>
      </c>
      <c r="I134" s="43" t="str">
        <f>IFERROR(VLOOKUP(#REF!,#REF!,2,FALSE),"No")</f>
        <v>No</v>
      </c>
      <c r="J134" s="149">
        <v>0.75</v>
      </c>
      <c r="K134" s="148">
        <v>32</v>
      </c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39">
        <v>2</v>
      </c>
      <c r="Y134" s="148">
        <v>1000</v>
      </c>
      <c r="Z134" s="149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39">
        <v>0</v>
      </c>
      <c r="AM134" s="139">
        <v>0</v>
      </c>
      <c r="AN134" s="148">
        <f t="shared" si="9"/>
        <v>1000</v>
      </c>
      <c r="AO134" s="148">
        <f t="shared" si="10"/>
        <v>32</v>
      </c>
      <c r="AP134" s="148">
        <v>16</v>
      </c>
      <c r="AQ134" s="140">
        <v>16</v>
      </c>
      <c r="AS134" s="42">
        <f t="shared" si="11"/>
        <v>2060.2712905938115</v>
      </c>
      <c r="AT134" s="101">
        <f t="shared" si="12"/>
        <v>0</v>
      </c>
      <c r="AU134" s="42">
        <f t="shared" si="13"/>
        <v>2060.2712905938115</v>
      </c>
      <c r="AV134" s="42">
        <f t="shared" si="14"/>
        <v>2031.935107592127</v>
      </c>
      <c r="AW134" s="102">
        <f t="shared" si="15"/>
        <v>431</v>
      </c>
      <c r="AX134" s="43">
        <f t="shared" si="16"/>
        <v>0.75</v>
      </c>
      <c r="AY134" s="43" t="str">
        <f t="shared" si="17"/>
        <v>UTGS</v>
      </c>
    </row>
    <row r="135" spans="1:51" hidden="1" x14ac:dyDescent="0.2">
      <c r="A135" s="38">
        <v>128</v>
      </c>
      <c r="B135" t="s">
        <v>362</v>
      </c>
      <c r="C135" t="s">
        <v>289</v>
      </c>
      <c r="D135">
        <v>955</v>
      </c>
      <c r="E135" t="s">
        <v>195</v>
      </c>
      <c r="F135">
        <v>2</v>
      </c>
      <c r="G135" t="str">
        <f>LOOKUP(F135,{0,6,45},{"F","L","H"})</f>
        <v>F</v>
      </c>
      <c r="H135" t="s">
        <v>2329</v>
      </c>
      <c r="I135" s="43" t="str">
        <f>IFERROR(VLOOKUP(#REF!,#REF!,2,FALSE),"No")</f>
        <v>No</v>
      </c>
      <c r="J135" s="139">
        <v>0.5</v>
      </c>
      <c r="K135" s="148">
        <v>105</v>
      </c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39">
        <v>3</v>
      </c>
      <c r="Y135" s="148">
        <v>1000</v>
      </c>
      <c r="Z135" s="149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39">
        <v>0</v>
      </c>
      <c r="AM135" s="139">
        <v>0</v>
      </c>
      <c r="AN135" s="148">
        <f t="shared" si="9"/>
        <v>1000</v>
      </c>
      <c r="AO135" s="148">
        <f t="shared" si="10"/>
        <v>105</v>
      </c>
      <c r="AP135" s="148">
        <v>13</v>
      </c>
      <c r="AQ135" s="140">
        <v>13</v>
      </c>
      <c r="AS135" s="42">
        <f t="shared" si="11"/>
        <v>7182.3651722609447</v>
      </c>
      <c r="AT135" s="101">
        <f t="shared" si="12"/>
        <v>0</v>
      </c>
      <c r="AU135" s="42">
        <f t="shared" si="13"/>
        <v>7182.3651722609447</v>
      </c>
      <c r="AV135" s="42">
        <f t="shared" si="14"/>
        <v>1525.4585939595413</v>
      </c>
      <c r="AW135" s="102">
        <f t="shared" si="15"/>
        <v>1475.8772811117678</v>
      </c>
      <c r="AX135" s="43">
        <f t="shared" si="16"/>
        <v>0.5</v>
      </c>
      <c r="AY135" s="43" t="str">
        <f t="shared" si="17"/>
        <v>UTGS</v>
      </c>
    </row>
    <row r="136" spans="1:51" hidden="1" x14ac:dyDescent="0.2">
      <c r="A136" s="38">
        <v>129</v>
      </c>
      <c r="B136" t="s">
        <v>362</v>
      </c>
      <c r="C136" t="s">
        <v>289</v>
      </c>
      <c r="D136">
        <v>320</v>
      </c>
      <c r="E136" t="s">
        <v>1232</v>
      </c>
      <c r="F136">
        <v>0.25</v>
      </c>
      <c r="G136" t="str">
        <f>LOOKUP(F136,{0,6,45},{"F","L","H"})</f>
        <v>F</v>
      </c>
      <c r="H136" t="s">
        <v>2330</v>
      </c>
      <c r="I136" s="43" t="str">
        <f>IFERROR(VLOOKUP(#REF!,#REF!,2,FALSE),"No")</f>
        <v>No</v>
      </c>
      <c r="J136" s="149">
        <v>0.5</v>
      </c>
      <c r="K136" s="148">
        <v>35</v>
      </c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39">
        <v>2</v>
      </c>
      <c r="Y136" s="148">
        <v>227.81</v>
      </c>
      <c r="Z136" s="148">
        <v>4</v>
      </c>
      <c r="AA136" s="148">
        <v>772.19</v>
      </c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39">
        <v>0</v>
      </c>
      <c r="AM136" s="139">
        <v>0</v>
      </c>
      <c r="AN136" s="148">
        <f t="shared" ref="AN136:AN199" si="18">SUM(Y136,AA136,AC136,AE136,AG136,AI136,AK136,AM136)</f>
        <v>1000</v>
      </c>
      <c r="AO136" s="148">
        <f t="shared" ref="AO136:AO199" si="19">SUM(K136,M136,O136,Q136,S136,U136,W136)</f>
        <v>35</v>
      </c>
      <c r="AP136" s="148">
        <v>24</v>
      </c>
      <c r="AQ136" s="140">
        <v>24</v>
      </c>
      <c r="AS136" s="42">
        <f t="shared" ref="AS136:AS199" si="20">(VLOOKUP(J136,Service,2,FALSE)*K136+VLOOKUP(L136,Service,2,FALSE)*M136+VLOOKUP(N136,Service,2,FALSE)*O136+VLOOKUP(P136,Service,2,FALSE)*Q136)</f>
        <v>2394.1217240869819</v>
      </c>
      <c r="AT136" s="101">
        <f t="shared" ref="AT136:AT199" si="21">VLOOKUP(R136,serviceHP,2,FALSE)*S136+VLOOKUP(T136,serviceHP,2,FALSE)*U136+VLOOKUP(V136,serviceHP,2,FALSE)*W136</f>
        <v>0</v>
      </c>
      <c r="AU136" s="42">
        <f t="shared" ref="AU136:AU199" si="22">AS136+AT136</f>
        <v>2394.1217240869819</v>
      </c>
      <c r="AV136" s="42">
        <f t="shared" ref="AV136:AV199" si="23">(VLOOKUP(X136,Main,2,FALSE)*Y136+VLOOKUP(Z136,Main,2,FALSE)*AA136+VLOOKUP(AB136,Main,2,FALSE)*AC136+VLOOKUP(AD136,Main,2,FALSE)*AE136+VLOOKUP(AF136,Main,2,FALSE)*AG136+VLOOKUP(AL136,Main,2,FALSE)*AM136+VLOOKUP(AH136,Main,2,FALSE)*AI136+VLOOKUP(AL136,Main,2,FALSE)*AM136+VLOOKUP(AJ136,Main,2,FALSE)*AK136)/AQ136</f>
        <v>1585.3151675614181</v>
      </c>
      <c r="AW136" s="102">
        <f t="shared" ref="AW136:AW199" si="24">IF(G136="F",VLOOKUP(D136,MeterAndReg2,2,TRUE),(IF(G136="L",VLOOKUP(D136,MeterAndReg2,3,TRUE),VLOOKUP(D136,MeterAndReg2,4,TRUE))))</f>
        <v>431</v>
      </c>
      <c r="AX136" s="43">
        <f t="shared" ref="AX136:AX199" si="25">IF(J136&gt;0,J136,R136)</f>
        <v>0.5</v>
      </c>
      <c r="AY136" s="43" t="str">
        <f t="shared" si="17"/>
        <v>UTGS</v>
      </c>
    </row>
    <row r="137" spans="1:51" hidden="1" x14ac:dyDescent="0.2">
      <c r="A137" s="38">
        <v>130</v>
      </c>
      <c r="B137" t="s">
        <v>362</v>
      </c>
      <c r="C137" t="s">
        <v>289</v>
      </c>
      <c r="D137">
        <v>320</v>
      </c>
      <c r="E137" t="s">
        <v>1245</v>
      </c>
      <c r="F137">
        <v>0.25</v>
      </c>
      <c r="G137" t="str">
        <f>LOOKUP(F137,{0,6,45},{"F","L","H"})</f>
        <v>F</v>
      </c>
      <c r="H137" t="s">
        <v>2331</v>
      </c>
      <c r="I137" s="43" t="str">
        <f>IFERROR(VLOOKUP(#REF!,#REF!,2,FALSE),"No")</f>
        <v>No</v>
      </c>
      <c r="J137" s="149">
        <v>0.75</v>
      </c>
      <c r="K137" s="148">
        <v>40</v>
      </c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39">
        <v>2</v>
      </c>
      <c r="Y137" s="148">
        <v>204.77</v>
      </c>
      <c r="Z137" s="149">
        <v>4</v>
      </c>
      <c r="AA137" s="148">
        <v>795.23</v>
      </c>
      <c r="AB137" s="149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39">
        <v>0</v>
      </c>
      <c r="AM137" s="139">
        <v>0</v>
      </c>
      <c r="AN137" s="148">
        <f t="shared" si="18"/>
        <v>1000</v>
      </c>
      <c r="AO137" s="148">
        <f t="shared" si="19"/>
        <v>40</v>
      </c>
      <c r="AP137" s="148">
        <v>17</v>
      </c>
      <c r="AQ137" s="140">
        <v>19</v>
      </c>
      <c r="AS137" s="42">
        <f t="shared" si="20"/>
        <v>2575.3391132422644</v>
      </c>
      <c r="AT137" s="101">
        <f t="shared" si="21"/>
        <v>0</v>
      </c>
      <c r="AU137" s="42">
        <f t="shared" si="22"/>
        <v>2575.3391132422644</v>
      </c>
      <c r="AV137" s="42">
        <f t="shared" si="23"/>
        <v>2011.1979379723175</v>
      </c>
      <c r="AW137" s="102">
        <f t="shared" si="24"/>
        <v>431</v>
      </c>
      <c r="AX137" s="43">
        <f t="shared" si="25"/>
        <v>0.75</v>
      </c>
      <c r="AY137" s="43" t="str">
        <f t="shared" ref="AY137:AY200" si="26">C137</f>
        <v>UTGS</v>
      </c>
    </row>
    <row r="138" spans="1:51" hidden="1" x14ac:dyDescent="0.2">
      <c r="A138" s="38">
        <v>131</v>
      </c>
      <c r="B138" t="s">
        <v>362</v>
      </c>
      <c r="C138" t="s">
        <v>289</v>
      </c>
      <c r="D138">
        <v>175</v>
      </c>
      <c r="E138" t="s">
        <v>1235</v>
      </c>
      <c r="F138">
        <v>0.25</v>
      </c>
      <c r="G138" t="str">
        <f>LOOKUP(F138,{0,6,45},{"F","L","H"})</f>
        <v>F</v>
      </c>
      <c r="H138" t="s">
        <v>2332</v>
      </c>
      <c r="I138" s="43" t="str">
        <f>IFERROR(VLOOKUP(#REF!,#REF!,2,FALSE),"No")</f>
        <v>No</v>
      </c>
      <c r="J138" s="149">
        <v>0.75</v>
      </c>
      <c r="K138" s="148">
        <v>71</v>
      </c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39">
        <v>2</v>
      </c>
      <c r="Y138" s="148">
        <v>599.98</v>
      </c>
      <c r="Z138" s="149">
        <v>4</v>
      </c>
      <c r="AA138" s="148">
        <v>400.02</v>
      </c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39">
        <v>0</v>
      </c>
      <c r="AM138" s="139">
        <v>0</v>
      </c>
      <c r="AN138" s="148">
        <f t="shared" si="18"/>
        <v>1000</v>
      </c>
      <c r="AO138" s="148">
        <f t="shared" si="19"/>
        <v>71</v>
      </c>
      <c r="AP138" s="148">
        <v>10</v>
      </c>
      <c r="AQ138" s="140">
        <v>11</v>
      </c>
      <c r="AS138" s="42">
        <f t="shared" si="20"/>
        <v>4571.2269260050189</v>
      </c>
      <c r="AT138" s="101">
        <f t="shared" si="21"/>
        <v>0</v>
      </c>
      <c r="AU138" s="42">
        <f t="shared" si="22"/>
        <v>4571.2269260050189</v>
      </c>
      <c r="AV138" s="42">
        <f t="shared" si="23"/>
        <v>3216.282283770367</v>
      </c>
      <c r="AW138" s="102">
        <f t="shared" si="24"/>
        <v>431</v>
      </c>
      <c r="AX138" s="43">
        <f t="shared" si="25"/>
        <v>0.75</v>
      </c>
      <c r="AY138" s="43" t="str">
        <f t="shared" si="26"/>
        <v>UTGS</v>
      </c>
    </row>
    <row r="139" spans="1:51" hidden="1" x14ac:dyDescent="0.2">
      <c r="A139" s="38">
        <v>132</v>
      </c>
      <c r="B139" t="s">
        <v>362</v>
      </c>
      <c r="C139" t="s">
        <v>289</v>
      </c>
      <c r="D139">
        <v>320</v>
      </c>
      <c r="E139" t="s">
        <v>1232</v>
      </c>
      <c r="F139">
        <v>0.25</v>
      </c>
      <c r="G139" t="str">
        <f>LOOKUP(F139,{0,6,45},{"F","L","H"})</f>
        <v>F</v>
      </c>
      <c r="H139" t="s">
        <v>2333</v>
      </c>
      <c r="I139" s="43" t="str">
        <f>IFERROR(VLOOKUP(#REF!,#REF!,2,FALSE),"No")</f>
        <v>No</v>
      </c>
      <c r="J139" s="149">
        <v>0.75</v>
      </c>
      <c r="K139" s="148">
        <v>25</v>
      </c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39">
        <v>2</v>
      </c>
      <c r="Y139" s="148">
        <v>1000</v>
      </c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39">
        <v>0</v>
      </c>
      <c r="AM139" s="139">
        <v>0</v>
      </c>
      <c r="AN139" s="148">
        <f t="shared" si="18"/>
        <v>1000</v>
      </c>
      <c r="AO139" s="148">
        <f t="shared" si="19"/>
        <v>25</v>
      </c>
      <c r="AP139" s="148">
        <v>22</v>
      </c>
      <c r="AQ139" s="140">
        <v>26</v>
      </c>
      <c r="AS139" s="42">
        <f t="shared" si="20"/>
        <v>1609.5869457764152</v>
      </c>
      <c r="AT139" s="101">
        <f t="shared" si="21"/>
        <v>0</v>
      </c>
      <c r="AU139" s="42">
        <f t="shared" si="22"/>
        <v>1609.5869457764152</v>
      </c>
      <c r="AV139" s="42">
        <f t="shared" si="23"/>
        <v>1250.421604672078</v>
      </c>
      <c r="AW139" s="102">
        <f t="shared" si="24"/>
        <v>431</v>
      </c>
      <c r="AX139" s="43">
        <f t="shared" si="25"/>
        <v>0.75</v>
      </c>
      <c r="AY139" s="43" t="str">
        <f t="shared" si="26"/>
        <v>UTGS</v>
      </c>
    </row>
    <row r="140" spans="1:51" hidden="1" x14ac:dyDescent="0.2">
      <c r="A140" s="38">
        <v>133</v>
      </c>
      <c r="B140" t="s">
        <v>362</v>
      </c>
      <c r="C140" t="s">
        <v>289</v>
      </c>
      <c r="D140">
        <v>320</v>
      </c>
      <c r="E140" t="s">
        <v>1239</v>
      </c>
      <c r="F140">
        <v>0.25</v>
      </c>
      <c r="G140" t="str">
        <f>LOOKUP(F140,{0,6,45},{"F","L","H"})</f>
        <v>F</v>
      </c>
      <c r="H140" t="s">
        <v>2334</v>
      </c>
      <c r="I140" s="43" t="str">
        <f>IFERROR(VLOOKUP(#REF!,#REF!,2,FALSE),"No")</f>
        <v>No</v>
      </c>
      <c r="J140" s="149">
        <v>0.75</v>
      </c>
      <c r="K140" s="148">
        <v>31</v>
      </c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39">
        <v>2</v>
      </c>
      <c r="Y140" s="148">
        <v>1000</v>
      </c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39">
        <v>0</v>
      </c>
      <c r="AM140" s="139">
        <v>0</v>
      </c>
      <c r="AN140" s="148">
        <f t="shared" si="18"/>
        <v>1000</v>
      </c>
      <c r="AO140" s="148">
        <f t="shared" si="19"/>
        <v>31</v>
      </c>
      <c r="AP140" s="148">
        <v>13</v>
      </c>
      <c r="AQ140" s="140">
        <v>13</v>
      </c>
      <c r="AS140" s="42">
        <f t="shared" si="20"/>
        <v>1995.8878127627549</v>
      </c>
      <c r="AT140" s="101">
        <f t="shared" si="21"/>
        <v>0</v>
      </c>
      <c r="AU140" s="42">
        <f t="shared" si="22"/>
        <v>1995.8878127627549</v>
      </c>
      <c r="AV140" s="42">
        <f t="shared" si="23"/>
        <v>2500.8432093441561</v>
      </c>
      <c r="AW140" s="102">
        <f t="shared" si="24"/>
        <v>431</v>
      </c>
      <c r="AX140" s="43">
        <f t="shared" si="25"/>
        <v>0.75</v>
      </c>
      <c r="AY140" s="43" t="str">
        <f t="shared" si="26"/>
        <v>UTGS</v>
      </c>
    </row>
    <row r="141" spans="1:51" hidden="1" x14ac:dyDescent="0.2">
      <c r="A141" s="38">
        <v>134</v>
      </c>
      <c r="B141" t="s">
        <v>362</v>
      </c>
      <c r="C141" t="s">
        <v>289</v>
      </c>
      <c r="D141">
        <v>320</v>
      </c>
      <c r="E141" t="s">
        <v>1236</v>
      </c>
      <c r="F141">
        <v>0.25</v>
      </c>
      <c r="G141" t="str">
        <f>LOOKUP(F141,{0,6,45},{"F","L","H"})</f>
        <v>F</v>
      </c>
      <c r="H141" t="s">
        <v>2335</v>
      </c>
      <c r="I141" s="43" t="str">
        <f>IFERROR(VLOOKUP(#REF!,#REF!,2,FALSE),"No")</f>
        <v>No</v>
      </c>
      <c r="J141" s="139">
        <v>0.5</v>
      </c>
      <c r="K141" s="148">
        <v>107</v>
      </c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39">
        <v>2</v>
      </c>
      <c r="Y141" s="148">
        <v>396.5</v>
      </c>
      <c r="Z141" s="148">
        <v>4</v>
      </c>
      <c r="AA141" s="148">
        <v>603.5</v>
      </c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39">
        <v>0</v>
      </c>
      <c r="AM141" s="139">
        <v>0</v>
      </c>
      <c r="AN141" s="148">
        <f t="shared" si="18"/>
        <v>1000</v>
      </c>
      <c r="AO141" s="148">
        <f t="shared" si="19"/>
        <v>107</v>
      </c>
      <c r="AP141" s="148">
        <v>10</v>
      </c>
      <c r="AQ141" s="140">
        <v>13</v>
      </c>
      <c r="AS141" s="42">
        <f t="shared" si="20"/>
        <v>7319.1721279230587</v>
      </c>
      <c r="AT141" s="101">
        <f t="shared" si="21"/>
        <v>0</v>
      </c>
      <c r="AU141" s="42">
        <f t="shared" si="22"/>
        <v>7319.1721279230587</v>
      </c>
      <c r="AV141" s="42">
        <f t="shared" si="23"/>
        <v>2833.696670882618</v>
      </c>
      <c r="AW141" s="102">
        <f t="shared" si="24"/>
        <v>431</v>
      </c>
      <c r="AX141" s="43">
        <f t="shared" si="25"/>
        <v>0.5</v>
      </c>
      <c r="AY141" s="43" t="str">
        <f t="shared" si="26"/>
        <v>UTGS</v>
      </c>
    </row>
    <row r="142" spans="1:51" hidden="1" x14ac:dyDescent="0.2">
      <c r="A142" s="38">
        <v>135</v>
      </c>
      <c r="B142" t="s">
        <v>362</v>
      </c>
      <c r="C142" t="s">
        <v>289</v>
      </c>
      <c r="D142">
        <v>320</v>
      </c>
      <c r="E142" t="s">
        <v>1246</v>
      </c>
      <c r="F142">
        <v>0.25</v>
      </c>
      <c r="G142" t="str">
        <f>LOOKUP(F142,{0,6,45},{"F","L","H"})</f>
        <v>F</v>
      </c>
      <c r="H142" t="s">
        <v>2336</v>
      </c>
      <c r="I142" s="43" t="str">
        <f>IFERROR(VLOOKUP(#REF!,#REF!,2,FALSE),"No")</f>
        <v>No</v>
      </c>
      <c r="J142" s="149">
        <v>0.75</v>
      </c>
      <c r="K142" s="148">
        <v>128</v>
      </c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39">
        <v>2</v>
      </c>
      <c r="Y142" s="148">
        <v>286</v>
      </c>
      <c r="Z142" s="149">
        <v>4</v>
      </c>
      <c r="AA142" s="148">
        <v>714</v>
      </c>
      <c r="AB142" s="149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39">
        <v>0</v>
      </c>
      <c r="AM142" s="139">
        <v>0</v>
      </c>
      <c r="AN142" s="148">
        <f t="shared" si="18"/>
        <v>1000</v>
      </c>
      <c r="AO142" s="148">
        <f t="shared" si="19"/>
        <v>128</v>
      </c>
      <c r="AP142" s="148">
        <v>14</v>
      </c>
      <c r="AQ142" s="140">
        <v>14</v>
      </c>
      <c r="AS142" s="42">
        <f t="shared" si="20"/>
        <v>8241.085162375246</v>
      </c>
      <c r="AT142" s="101">
        <f t="shared" si="21"/>
        <v>0</v>
      </c>
      <c r="AU142" s="42">
        <f t="shared" si="22"/>
        <v>8241.085162375246</v>
      </c>
      <c r="AV142" s="42">
        <f t="shared" si="23"/>
        <v>2687.8815515338597</v>
      </c>
      <c r="AW142" s="102">
        <f t="shared" si="24"/>
        <v>431</v>
      </c>
      <c r="AX142" s="43">
        <f t="shared" si="25"/>
        <v>0.75</v>
      </c>
      <c r="AY142" s="43" t="str">
        <f t="shared" si="26"/>
        <v>UTGS</v>
      </c>
    </row>
    <row r="143" spans="1:51" hidden="1" x14ac:dyDescent="0.2">
      <c r="A143" s="38">
        <v>136</v>
      </c>
      <c r="B143" t="s">
        <v>362</v>
      </c>
      <c r="C143" t="s">
        <v>289</v>
      </c>
      <c r="D143">
        <v>320</v>
      </c>
      <c r="E143" t="s">
        <v>1232</v>
      </c>
      <c r="F143">
        <v>0.25</v>
      </c>
      <c r="G143" t="str">
        <f>LOOKUP(F143,{0,6,45},{"F","L","H"})</f>
        <v>F</v>
      </c>
      <c r="H143" t="s">
        <v>2337</v>
      </c>
      <c r="I143" s="43" t="str">
        <f>IFERROR(VLOOKUP(#REF!,#REF!,2,FALSE),"No")</f>
        <v>No</v>
      </c>
      <c r="J143" s="139">
        <v>0.75</v>
      </c>
      <c r="K143" s="148">
        <v>52</v>
      </c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39">
        <v>2</v>
      </c>
      <c r="Y143" s="148">
        <v>869.4</v>
      </c>
      <c r="Z143" s="149">
        <v>4</v>
      </c>
      <c r="AA143" s="148">
        <v>12.44</v>
      </c>
      <c r="AB143" s="148">
        <v>6</v>
      </c>
      <c r="AC143" s="148">
        <v>118.16</v>
      </c>
      <c r="AD143" s="148"/>
      <c r="AE143" s="148"/>
      <c r="AF143" s="148"/>
      <c r="AG143" s="148"/>
      <c r="AH143" s="148"/>
      <c r="AI143" s="148"/>
      <c r="AJ143" s="148"/>
      <c r="AK143" s="148"/>
      <c r="AL143" s="139">
        <v>0</v>
      </c>
      <c r="AM143" s="139">
        <v>0</v>
      </c>
      <c r="AN143" s="148">
        <f t="shared" si="18"/>
        <v>1000</v>
      </c>
      <c r="AO143" s="148">
        <f t="shared" si="19"/>
        <v>52</v>
      </c>
      <c r="AP143" s="148">
        <v>8</v>
      </c>
      <c r="AQ143" s="140">
        <v>11</v>
      </c>
      <c r="AS143" s="42">
        <f t="shared" si="20"/>
        <v>3347.9408472149435</v>
      </c>
      <c r="AT143" s="101">
        <f t="shared" si="21"/>
        <v>0</v>
      </c>
      <c r="AU143" s="42">
        <f t="shared" si="22"/>
        <v>3347.9408472149435</v>
      </c>
      <c r="AV143" s="42">
        <f t="shared" si="23"/>
        <v>3259.2654292249122</v>
      </c>
      <c r="AW143" s="102">
        <f t="shared" si="24"/>
        <v>431</v>
      </c>
      <c r="AX143" s="43">
        <f t="shared" si="25"/>
        <v>0.75</v>
      </c>
      <c r="AY143" s="43" t="str">
        <f t="shared" si="26"/>
        <v>UTGS</v>
      </c>
    </row>
    <row r="144" spans="1:51" hidden="1" x14ac:dyDescent="0.2">
      <c r="A144" s="38">
        <v>137</v>
      </c>
      <c r="B144" t="s">
        <v>362</v>
      </c>
      <c r="C144" t="s">
        <v>289</v>
      </c>
      <c r="D144">
        <v>320</v>
      </c>
      <c r="E144" t="s">
        <v>1247</v>
      </c>
      <c r="F144">
        <v>0.25</v>
      </c>
      <c r="G144" t="str">
        <f>LOOKUP(F144,{0,6,45},{"F","L","H"})</f>
        <v>F</v>
      </c>
      <c r="H144" t="s">
        <v>2338</v>
      </c>
      <c r="I144" s="43" t="str">
        <f>IFERROR(VLOOKUP(#REF!,#REF!,2,FALSE),"No")</f>
        <v>No</v>
      </c>
      <c r="J144" s="149">
        <v>0.75</v>
      </c>
      <c r="K144" s="148">
        <v>88</v>
      </c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39">
        <v>2</v>
      </c>
      <c r="Y144" s="148">
        <v>289.31</v>
      </c>
      <c r="Z144" s="148">
        <v>6</v>
      </c>
      <c r="AA144" s="148">
        <v>710.69</v>
      </c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39">
        <v>0</v>
      </c>
      <c r="AM144" s="139">
        <v>0</v>
      </c>
      <c r="AN144" s="148">
        <f t="shared" si="18"/>
        <v>1000</v>
      </c>
      <c r="AO144" s="148">
        <f t="shared" si="19"/>
        <v>88</v>
      </c>
      <c r="AP144" s="148">
        <v>11</v>
      </c>
      <c r="AQ144" s="140">
        <v>13</v>
      </c>
      <c r="AS144" s="42">
        <f t="shared" si="20"/>
        <v>5665.7460491329821</v>
      </c>
      <c r="AT144" s="101">
        <f t="shared" si="21"/>
        <v>0</v>
      </c>
      <c r="AU144" s="42">
        <f t="shared" si="22"/>
        <v>5665.7460491329821</v>
      </c>
      <c r="AV144" s="42">
        <f t="shared" si="23"/>
        <v>4005.3192708826191</v>
      </c>
      <c r="AW144" s="102">
        <f t="shared" si="24"/>
        <v>431</v>
      </c>
      <c r="AX144" s="43">
        <f t="shared" si="25"/>
        <v>0.75</v>
      </c>
      <c r="AY144" s="43" t="str">
        <f t="shared" si="26"/>
        <v>UTGS</v>
      </c>
    </row>
    <row r="145" spans="1:51" hidden="1" x14ac:dyDescent="0.2">
      <c r="A145" s="38">
        <v>138</v>
      </c>
      <c r="B145" t="s">
        <v>362</v>
      </c>
      <c r="C145" t="s">
        <v>289</v>
      </c>
      <c r="D145">
        <v>320</v>
      </c>
      <c r="E145" t="s">
        <v>1243</v>
      </c>
      <c r="F145">
        <v>0.25</v>
      </c>
      <c r="G145" t="str">
        <f>LOOKUP(F145,{0,6,45},{"F","L","H"})</f>
        <v>F</v>
      </c>
      <c r="H145" t="s">
        <v>2339</v>
      </c>
      <c r="I145" s="43" t="str">
        <f>IFERROR(VLOOKUP(#REF!,#REF!,2,FALSE),"No")</f>
        <v>No</v>
      </c>
      <c r="J145" s="148">
        <v>0.5</v>
      </c>
      <c r="K145" s="148">
        <v>118</v>
      </c>
      <c r="L145" s="148"/>
      <c r="M145" s="148"/>
      <c r="N145" s="149"/>
      <c r="O145" s="149"/>
      <c r="P145" s="148"/>
      <c r="Q145" s="148"/>
      <c r="R145" s="149"/>
      <c r="S145" s="148"/>
      <c r="T145" s="148"/>
      <c r="U145" s="148"/>
      <c r="V145" s="148"/>
      <c r="W145" s="148"/>
      <c r="X145" s="139">
        <v>2</v>
      </c>
      <c r="Y145" s="148">
        <v>78.5</v>
      </c>
      <c r="Z145" s="148">
        <v>4</v>
      </c>
      <c r="AA145" s="148">
        <v>921.5</v>
      </c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39">
        <v>0</v>
      </c>
      <c r="AM145" s="139">
        <v>0</v>
      </c>
      <c r="AN145" s="148">
        <f t="shared" si="18"/>
        <v>1000</v>
      </c>
      <c r="AO145" s="148">
        <f t="shared" si="19"/>
        <v>118</v>
      </c>
      <c r="AP145" s="148">
        <v>14</v>
      </c>
      <c r="AQ145" s="140">
        <v>17</v>
      </c>
      <c r="AS145" s="42">
        <f t="shared" si="20"/>
        <v>8071.6103840646811</v>
      </c>
      <c r="AT145" s="101">
        <f t="shared" si="21"/>
        <v>0</v>
      </c>
      <c r="AU145" s="42">
        <f t="shared" si="22"/>
        <v>8071.6103840646811</v>
      </c>
      <c r="AV145" s="42">
        <f t="shared" si="23"/>
        <v>2301.0656894984727</v>
      </c>
      <c r="AW145" s="102">
        <f t="shared" si="24"/>
        <v>431</v>
      </c>
      <c r="AX145" s="43">
        <f t="shared" si="25"/>
        <v>0.5</v>
      </c>
      <c r="AY145" s="43" t="str">
        <f t="shared" si="26"/>
        <v>UTGS</v>
      </c>
    </row>
    <row r="146" spans="1:51" hidden="1" x14ac:dyDescent="0.2">
      <c r="A146" s="38">
        <v>139</v>
      </c>
      <c r="B146" t="s">
        <v>362</v>
      </c>
      <c r="C146" t="s">
        <v>289</v>
      </c>
      <c r="D146">
        <v>175</v>
      </c>
      <c r="E146" t="s">
        <v>1235</v>
      </c>
      <c r="F146">
        <v>0.25</v>
      </c>
      <c r="G146" t="str">
        <f>LOOKUP(F146,{0,6,45},{"F","L","H"})</f>
        <v>F</v>
      </c>
      <c r="H146" t="s">
        <v>2340</v>
      </c>
      <c r="I146" s="43" t="str">
        <f>IFERROR(VLOOKUP(#REF!,#REF!,2,FALSE),"No")</f>
        <v>No</v>
      </c>
      <c r="J146" s="149">
        <v>0.75</v>
      </c>
      <c r="K146" s="148">
        <v>82</v>
      </c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39">
        <v>2</v>
      </c>
      <c r="Y146" s="148">
        <v>1000</v>
      </c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39">
        <v>0</v>
      </c>
      <c r="AM146" s="139">
        <v>0</v>
      </c>
      <c r="AN146" s="148">
        <f t="shared" si="18"/>
        <v>1000</v>
      </c>
      <c r="AO146" s="148">
        <f t="shared" si="19"/>
        <v>82</v>
      </c>
      <c r="AP146" s="148">
        <v>9</v>
      </c>
      <c r="AQ146" s="140">
        <v>9</v>
      </c>
      <c r="AS146" s="42">
        <f t="shared" si="20"/>
        <v>5279.4451821466419</v>
      </c>
      <c r="AT146" s="101">
        <f t="shared" si="21"/>
        <v>0</v>
      </c>
      <c r="AU146" s="42">
        <f t="shared" si="22"/>
        <v>5279.4451821466419</v>
      </c>
      <c r="AV146" s="42">
        <f t="shared" si="23"/>
        <v>3612.3290801637813</v>
      </c>
      <c r="AW146" s="102">
        <f t="shared" si="24"/>
        <v>431</v>
      </c>
      <c r="AX146" s="43">
        <f t="shared" si="25"/>
        <v>0.75</v>
      </c>
      <c r="AY146" s="43" t="str">
        <f t="shared" si="26"/>
        <v>UTGS</v>
      </c>
    </row>
    <row r="147" spans="1:51" hidden="1" x14ac:dyDescent="0.2">
      <c r="A147" s="38">
        <v>140</v>
      </c>
      <c r="B147" t="s">
        <v>362</v>
      </c>
      <c r="C147" t="s">
        <v>289</v>
      </c>
      <c r="D147">
        <v>320</v>
      </c>
      <c r="E147" t="s">
        <v>1223</v>
      </c>
      <c r="F147">
        <v>0.25</v>
      </c>
      <c r="G147" t="str">
        <f>LOOKUP(F147,{0,6,45},{"F","L","H"})</f>
        <v>F</v>
      </c>
      <c r="H147" t="s">
        <v>2341</v>
      </c>
      <c r="I147" s="43" t="str">
        <f>IFERROR(VLOOKUP(#REF!,#REF!,2,FALSE),"No")</f>
        <v>No</v>
      </c>
      <c r="J147" s="139">
        <v>0.75</v>
      </c>
      <c r="K147" s="148">
        <v>93</v>
      </c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39">
        <v>2</v>
      </c>
      <c r="Y147" s="148">
        <v>1000</v>
      </c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39">
        <v>0</v>
      </c>
      <c r="AM147" s="139">
        <v>0</v>
      </c>
      <c r="AN147" s="148">
        <f t="shared" si="18"/>
        <v>1000</v>
      </c>
      <c r="AO147" s="148">
        <f t="shared" si="19"/>
        <v>93</v>
      </c>
      <c r="AP147" s="148">
        <v>19</v>
      </c>
      <c r="AQ147" s="140">
        <v>19</v>
      </c>
      <c r="AS147" s="42">
        <f t="shared" si="20"/>
        <v>5987.6634382882648</v>
      </c>
      <c r="AT147" s="101">
        <f t="shared" si="21"/>
        <v>0</v>
      </c>
      <c r="AU147" s="42">
        <f t="shared" si="22"/>
        <v>5987.6634382882648</v>
      </c>
      <c r="AV147" s="42">
        <f t="shared" si="23"/>
        <v>1711.1032484986333</v>
      </c>
      <c r="AW147" s="102">
        <f t="shared" si="24"/>
        <v>431</v>
      </c>
      <c r="AX147" s="43">
        <f t="shared" si="25"/>
        <v>0.75</v>
      </c>
      <c r="AY147" s="43" t="str">
        <f t="shared" si="26"/>
        <v>UTGS</v>
      </c>
    </row>
    <row r="148" spans="1:51" hidden="1" x14ac:dyDescent="0.2">
      <c r="A148" s="38">
        <v>141</v>
      </c>
      <c r="B148" t="s">
        <v>362</v>
      </c>
      <c r="C148" t="s">
        <v>289</v>
      </c>
      <c r="D148">
        <v>320</v>
      </c>
      <c r="E148" t="s">
        <v>1236</v>
      </c>
      <c r="F148">
        <v>0.25</v>
      </c>
      <c r="G148" t="str">
        <f>LOOKUP(F148,{0,6,45},{"F","L","H"})</f>
        <v>F</v>
      </c>
      <c r="H148" t="s">
        <v>2342</v>
      </c>
      <c r="I148" s="43" t="str">
        <f>IFERROR(VLOOKUP(#REF!,#REF!,2,FALSE),"No")</f>
        <v>No</v>
      </c>
      <c r="J148" s="149">
        <v>0.75</v>
      </c>
      <c r="K148" s="148">
        <v>49</v>
      </c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39">
        <v>2</v>
      </c>
      <c r="Y148" s="148">
        <v>1000</v>
      </c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39">
        <v>0</v>
      </c>
      <c r="AM148" s="139">
        <v>0</v>
      </c>
      <c r="AN148" s="148">
        <f t="shared" si="18"/>
        <v>1000</v>
      </c>
      <c r="AO148" s="148">
        <f t="shared" si="19"/>
        <v>49</v>
      </c>
      <c r="AP148" s="148">
        <v>24</v>
      </c>
      <c r="AQ148" s="140">
        <v>25</v>
      </c>
      <c r="AS148" s="42">
        <f t="shared" si="20"/>
        <v>3154.7904137217738</v>
      </c>
      <c r="AT148" s="101">
        <f t="shared" si="21"/>
        <v>0</v>
      </c>
      <c r="AU148" s="42">
        <f t="shared" si="22"/>
        <v>3154.7904137217738</v>
      </c>
      <c r="AV148" s="42">
        <f t="shared" si="23"/>
        <v>1300.4384688589612</v>
      </c>
      <c r="AW148" s="102">
        <f t="shared" si="24"/>
        <v>431</v>
      </c>
      <c r="AX148" s="43">
        <f t="shared" si="25"/>
        <v>0.75</v>
      </c>
      <c r="AY148" s="43" t="str">
        <f t="shared" si="26"/>
        <v>UTGS</v>
      </c>
    </row>
    <row r="149" spans="1:51" hidden="1" x14ac:dyDescent="0.2">
      <c r="A149" s="38">
        <v>142</v>
      </c>
      <c r="B149" t="s">
        <v>362</v>
      </c>
      <c r="C149" t="s">
        <v>289</v>
      </c>
      <c r="D149">
        <v>320</v>
      </c>
      <c r="E149" t="s">
        <v>1245</v>
      </c>
      <c r="F149">
        <v>0.25</v>
      </c>
      <c r="G149" t="str">
        <f>LOOKUP(F149,{0,6,45},{"F","L","H"})</f>
        <v>F</v>
      </c>
      <c r="H149" t="s">
        <v>2343</v>
      </c>
      <c r="I149" s="43" t="str">
        <f>IFERROR(VLOOKUP(#REF!,#REF!,2,FALSE),"No")</f>
        <v>No</v>
      </c>
      <c r="J149" s="149">
        <v>0.75</v>
      </c>
      <c r="K149" s="148">
        <v>121</v>
      </c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39">
        <v>2</v>
      </c>
      <c r="Y149" s="148">
        <v>871.26</v>
      </c>
      <c r="Z149" s="148">
        <v>6</v>
      </c>
      <c r="AA149" s="148">
        <v>128.74</v>
      </c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39">
        <v>0</v>
      </c>
      <c r="AM149" s="139">
        <v>0</v>
      </c>
      <c r="AN149" s="148">
        <f t="shared" si="18"/>
        <v>1000</v>
      </c>
      <c r="AO149" s="148">
        <f t="shared" si="19"/>
        <v>121</v>
      </c>
      <c r="AP149" s="148">
        <v>9</v>
      </c>
      <c r="AQ149" s="140">
        <v>12</v>
      </c>
      <c r="AS149" s="42">
        <f t="shared" si="20"/>
        <v>7790.4008175578501</v>
      </c>
      <c r="AT149" s="101">
        <f t="shared" si="21"/>
        <v>0</v>
      </c>
      <c r="AU149" s="42">
        <f t="shared" si="22"/>
        <v>7790.4008175578501</v>
      </c>
      <c r="AV149" s="42">
        <f t="shared" si="23"/>
        <v>3004.4905434561697</v>
      </c>
      <c r="AW149" s="102">
        <f t="shared" si="24"/>
        <v>431</v>
      </c>
      <c r="AX149" s="43">
        <f t="shared" si="25"/>
        <v>0.75</v>
      </c>
      <c r="AY149" s="43" t="str">
        <f t="shared" si="26"/>
        <v>UTGS</v>
      </c>
    </row>
    <row r="150" spans="1:51" hidden="1" x14ac:dyDescent="0.2">
      <c r="A150" s="38">
        <v>143</v>
      </c>
      <c r="B150" t="s">
        <v>362</v>
      </c>
      <c r="C150" s="43" t="s">
        <v>289</v>
      </c>
      <c r="D150">
        <v>320</v>
      </c>
      <c r="E150" t="s">
        <v>1245</v>
      </c>
      <c r="F150">
        <v>0.25</v>
      </c>
      <c r="G150" t="str">
        <f>LOOKUP(F150,{0,6,45},{"F","L","H"})</f>
        <v>F</v>
      </c>
      <c r="H150" t="s">
        <v>2344</v>
      </c>
      <c r="I150" s="43" t="str">
        <f>IFERROR(VLOOKUP(#REF!,#REF!,2,FALSE),"No")</f>
        <v>No</v>
      </c>
      <c r="J150" s="148">
        <v>0.75</v>
      </c>
      <c r="K150" s="148">
        <v>114</v>
      </c>
      <c r="L150" s="148"/>
      <c r="M150" s="148"/>
      <c r="N150" s="148"/>
      <c r="O150" s="148"/>
      <c r="P150" s="148"/>
      <c r="Q150" s="148"/>
      <c r="R150" s="149"/>
      <c r="S150" s="148"/>
      <c r="T150" s="148"/>
      <c r="U150" s="148"/>
      <c r="V150" s="148"/>
      <c r="W150" s="148"/>
      <c r="X150" s="139">
        <v>1.25</v>
      </c>
      <c r="Y150" s="148">
        <v>177</v>
      </c>
      <c r="Z150" s="148">
        <v>2</v>
      </c>
      <c r="AA150" s="148">
        <v>823</v>
      </c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39">
        <v>0</v>
      </c>
      <c r="AM150" s="139">
        <v>0</v>
      </c>
      <c r="AN150" s="148">
        <f t="shared" si="18"/>
        <v>1000</v>
      </c>
      <c r="AO150" s="148">
        <f t="shared" si="19"/>
        <v>114</v>
      </c>
      <c r="AP150" s="148">
        <v>13</v>
      </c>
      <c r="AQ150" s="140">
        <v>15</v>
      </c>
      <c r="AS150" s="42">
        <f t="shared" si="20"/>
        <v>7339.7164727404534</v>
      </c>
      <c r="AT150" s="101">
        <f t="shared" si="21"/>
        <v>0</v>
      </c>
      <c r="AU150" s="42">
        <f t="shared" si="22"/>
        <v>7339.7164727404534</v>
      </c>
      <c r="AV150" s="42">
        <f t="shared" si="23"/>
        <v>2175.657448098269</v>
      </c>
      <c r="AW150" s="102">
        <f t="shared" si="24"/>
        <v>431</v>
      </c>
      <c r="AX150" s="43">
        <f t="shared" si="25"/>
        <v>0.75</v>
      </c>
      <c r="AY150" s="43" t="str">
        <f t="shared" si="26"/>
        <v>UTGS</v>
      </c>
    </row>
    <row r="151" spans="1:51" hidden="1" x14ac:dyDescent="0.2">
      <c r="A151" s="38">
        <v>144</v>
      </c>
      <c r="B151" t="s">
        <v>362</v>
      </c>
      <c r="C151" t="s">
        <v>289</v>
      </c>
      <c r="D151">
        <v>320</v>
      </c>
      <c r="E151" t="s">
        <v>1247</v>
      </c>
      <c r="F151">
        <v>0.25</v>
      </c>
      <c r="G151" t="str">
        <f>LOOKUP(F151,{0,6,45},{"F","L","H"})</f>
        <v>F</v>
      </c>
      <c r="H151" t="s">
        <v>2345</v>
      </c>
      <c r="I151" s="43" t="str">
        <f>IFERROR(VLOOKUP(#REF!,#REF!,2,FALSE),"No")</f>
        <v>No</v>
      </c>
      <c r="J151" s="149">
        <v>0.75</v>
      </c>
      <c r="K151" s="148">
        <v>71</v>
      </c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39">
        <v>2</v>
      </c>
      <c r="Y151" s="148">
        <v>713.47</v>
      </c>
      <c r="Z151" s="148">
        <v>4</v>
      </c>
      <c r="AA151" s="148">
        <v>286.52999999999997</v>
      </c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39">
        <v>0</v>
      </c>
      <c r="AM151" s="139">
        <v>0</v>
      </c>
      <c r="AN151" s="148">
        <f t="shared" si="18"/>
        <v>1000</v>
      </c>
      <c r="AO151" s="148">
        <f t="shared" si="19"/>
        <v>71</v>
      </c>
      <c r="AP151" s="148">
        <v>14</v>
      </c>
      <c r="AQ151" s="140">
        <v>18</v>
      </c>
      <c r="AS151" s="42">
        <f t="shared" si="20"/>
        <v>4571.2269260050189</v>
      </c>
      <c r="AT151" s="101">
        <f t="shared" si="21"/>
        <v>0</v>
      </c>
      <c r="AU151" s="42">
        <f t="shared" si="22"/>
        <v>4571.2269260050189</v>
      </c>
      <c r="AV151" s="42">
        <f t="shared" si="23"/>
        <v>1920.2989900818907</v>
      </c>
      <c r="AW151" s="102">
        <f t="shared" si="24"/>
        <v>431</v>
      </c>
      <c r="AX151" s="43">
        <f t="shared" si="25"/>
        <v>0.75</v>
      </c>
      <c r="AY151" s="43" t="str">
        <f t="shared" si="26"/>
        <v>UTGS</v>
      </c>
    </row>
    <row r="152" spans="1:51" hidden="1" x14ac:dyDescent="0.2">
      <c r="A152" s="38">
        <v>145</v>
      </c>
      <c r="B152" t="s">
        <v>362</v>
      </c>
      <c r="C152" t="s">
        <v>289</v>
      </c>
      <c r="D152">
        <v>320</v>
      </c>
      <c r="E152" t="s">
        <v>1232</v>
      </c>
      <c r="F152">
        <v>0.25</v>
      </c>
      <c r="G152" t="str">
        <f>LOOKUP(F152,{0,6,45},{"F","L","H"})</f>
        <v>F</v>
      </c>
      <c r="H152" t="s">
        <v>2346</v>
      </c>
      <c r="I152" s="43" t="str">
        <f>IFERROR(VLOOKUP(#REF!,#REF!,2,FALSE),"No")</f>
        <v>No</v>
      </c>
      <c r="J152" s="149">
        <v>0.75</v>
      </c>
      <c r="K152" s="148">
        <v>48.97</v>
      </c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39">
        <v>0.75</v>
      </c>
      <c r="Y152" s="148">
        <v>4</v>
      </c>
      <c r="Z152" s="148">
        <v>2</v>
      </c>
      <c r="AA152" s="148">
        <v>245.94</v>
      </c>
      <c r="AB152" s="148">
        <v>4</v>
      </c>
      <c r="AC152" s="148">
        <v>750.06</v>
      </c>
      <c r="AD152" s="148"/>
      <c r="AE152" s="148"/>
      <c r="AF152" s="148"/>
      <c r="AG152" s="148"/>
      <c r="AH152" s="148"/>
      <c r="AI152" s="148"/>
      <c r="AJ152" s="148"/>
      <c r="AK152" s="148"/>
      <c r="AL152" s="139">
        <v>0</v>
      </c>
      <c r="AM152" s="139">
        <v>0</v>
      </c>
      <c r="AN152" s="148">
        <f t="shared" si="18"/>
        <v>1000</v>
      </c>
      <c r="AO152" s="148">
        <f t="shared" si="19"/>
        <v>48.97</v>
      </c>
      <c r="AP152" s="148">
        <v>21</v>
      </c>
      <c r="AQ152" s="140">
        <v>21</v>
      </c>
      <c r="AS152" s="42">
        <f t="shared" si="20"/>
        <v>3152.8589093868422</v>
      </c>
      <c r="AT152" s="101">
        <f t="shared" si="21"/>
        <v>0</v>
      </c>
      <c r="AU152" s="42">
        <f t="shared" si="22"/>
        <v>3152.8589093868422</v>
      </c>
      <c r="AV152" s="42">
        <f t="shared" si="23"/>
        <v>1805.6767581654301</v>
      </c>
      <c r="AW152" s="102">
        <f t="shared" si="24"/>
        <v>431</v>
      </c>
      <c r="AX152" s="43">
        <f t="shared" si="25"/>
        <v>0.75</v>
      </c>
      <c r="AY152" s="43" t="str">
        <f t="shared" si="26"/>
        <v>UTGS</v>
      </c>
    </row>
    <row r="153" spans="1:51" hidden="1" x14ac:dyDescent="0.2">
      <c r="A153" s="38">
        <v>146</v>
      </c>
      <c r="B153" t="s">
        <v>362</v>
      </c>
      <c r="C153" t="s">
        <v>289</v>
      </c>
      <c r="D153">
        <v>320</v>
      </c>
      <c r="E153" t="s">
        <v>1232</v>
      </c>
      <c r="F153">
        <v>0.25</v>
      </c>
      <c r="G153" t="str">
        <f>LOOKUP(F153,{0,6,45},{"F","L","H"})</f>
        <v>F</v>
      </c>
      <c r="H153" t="s">
        <v>2347</v>
      </c>
      <c r="I153" s="43" t="str">
        <f>IFERROR(VLOOKUP(#REF!,#REF!,2,FALSE),"No")</f>
        <v>No</v>
      </c>
      <c r="J153" s="139">
        <v>0.75</v>
      </c>
      <c r="K153" s="148">
        <v>82</v>
      </c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39">
        <v>2</v>
      </c>
      <c r="Y153" s="148">
        <v>710.51</v>
      </c>
      <c r="Z153" s="148">
        <v>4</v>
      </c>
      <c r="AA153" s="148">
        <v>289.49</v>
      </c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39">
        <v>0</v>
      </c>
      <c r="AM153" s="139">
        <v>0</v>
      </c>
      <c r="AN153" s="148">
        <f t="shared" si="18"/>
        <v>1000</v>
      </c>
      <c r="AO153" s="148">
        <f t="shared" si="19"/>
        <v>82</v>
      </c>
      <c r="AP153" s="148">
        <v>11</v>
      </c>
      <c r="AQ153" s="140">
        <v>12</v>
      </c>
      <c r="AS153" s="42">
        <f t="shared" si="20"/>
        <v>5279.4451821466419</v>
      </c>
      <c r="AT153" s="101">
        <f t="shared" si="21"/>
        <v>0</v>
      </c>
      <c r="AU153" s="42">
        <f t="shared" si="22"/>
        <v>5279.4451821466419</v>
      </c>
      <c r="AV153" s="42">
        <f t="shared" si="23"/>
        <v>2882.2170851228361</v>
      </c>
      <c r="AW153" s="102">
        <f t="shared" si="24"/>
        <v>431</v>
      </c>
      <c r="AX153" s="43">
        <f t="shared" si="25"/>
        <v>0.75</v>
      </c>
      <c r="AY153" s="43" t="str">
        <f t="shared" si="26"/>
        <v>UTGS</v>
      </c>
    </row>
    <row r="154" spans="1:51" hidden="1" x14ac:dyDescent="0.2">
      <c r="A154" s="38">
        <v>147</v>
      </c>
      <c r="B154" t="s">
        <v>362</v>
      </c>
      <c r="C154" t="s">
        <v>289</v>
      </c>
      <c r="D154">
        <v>320</v>
      </c>
      <c r="E154" t="s">
        <v>1243</v>
      </c>
      <c r="F154">
        <v>0.25</v>
      </c>
      <c r="G154" t="str">
        <f>LOOKUP(F154,{0,6,45},{"F","L","H"})</f>
        <v>F</v>
      </c>
      <c r="H154" t="s">
        <v>2348</v>
      </c>
      <c r="I154" s="43" t="str">
        <f>IFERROR(VLOOKUP(#REF!,#REF!,2,FALSE),"No")</f>
        <v>No</v>
      </c>
      <c r="J154" s="149">
        <v>0.75</v>
      </c>
      <c r="K154" s="148">
        <v>75</v>
      </c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39">
        <v>2</v>
      </c>
      <c r="Y154" s="148">
        <v>1000</v>
      </c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39">
        <v>0</v>
      </c>
      <c r="AM154" s="139">
        <v>0</v>
      </c>
      <c r="AN154" s="148">
        <f t="shared" si="18"/>
        <v>1000</v>
      </c>
      <c r="AO154" s="148">
        <f t="shared" si="19"/>
        <v>75</v>
      </c>
      <c r="AP154" s="148">
        <v>18</v>
      </c>
      <c r="AQ154" s="140">
        <v>18</v>
      </c>
      <c r="AS154" s="42">
        <f t="shared" si="20"/>
        <v>4828.760837329246</v>
      </c>
      <c r="AT154" s="101">
        <f t="shared" si="21"/>
        <v>0</v>
      </c>
      <c r="AU154" s="42">
        <f t="shared" si="22"/>
        <v>4828.760837329246</v>
      </c>
      <c r="AV154" s="42">
        <f t="shared" si="23"/>
        <v>1806.1645400818907</v>
      </c>
      <c r="AW154" s="102">
        <f t="shared" si="24"/>
        <v>431</v>
      </c>
      <c r="AX154" s="43">
        <f t="shared" si="25"/>
        <v>0.75</v>
      </c>
      <c r="AY154" s="43" t="str">
        <f t="shared" si="26"/>
        <v>UTGS</v>
      </c>
    </row>
    <row r="155" spans="1:51" hidden="1" x14ac:dyDescent="0.2">
      <c r="A155" s="38">
        <v>148</v>
      </c>
      <c r="B155" t="s">
        <v>362</v>
      </c>
      <c r="C155" t="s">
        <v>289</v>
      </c>
      <c r="D155">
        <v>320</v>
      </c>
      <c r="E155" t="s">
        <v>1232</v>
      </c>
      <c r="F155">
        <v>0.25</v>
      </c>
      <c r="G155" t="str">
        <f>LOOKUP(F155,{0,6,45},{"F","L","H"})</f>
        <v>F</v>
      </c>
      <c r="H155" t="s">
        <v>2349</v>
      </c>
      <c r="I155" s="43" t="str">
        <f>IFERROR(VLOOKUP(#REF!,#REF!,2,FALSE),"No")</f>
        <v>No</v>
      </c>
      <c r="J155" s="139">
        <v>0.75</v>
      </c>
      <c r="K155" s="148">
        <v>33</v>
      </c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39">
        <v>2</v>
      </c>
      <c r="Y155" s="148">
        <v>700.18</v>
      </c>
      <c r="Z155" s="149">
        <v>4</v>
      </c>
      <c r="AA155" s="148">
        <v>299.82</v>
      </c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39">
        <v>0</v>
      </c>
      <c r="AM155" s="139">
        <v>0</v>
      </c>
      <c r="AN155" s="148">
        <f t="shared" si="18"/>
        <v>1000</v>
      </c>
      <c r="AO155" s="148">
        <f t="shared" si="19"/>
        <v>33</v>
      </c>
      <c r="AP155" s="148">
        <v>19</v>
      </c>
      <c r="AQ155" s="140">
        <v>19</v>
      </c>
      <c r="AS155" s="42">
        <f t="shared" si="20"/>
        <v>2124.6547684248681</v>
      </c>
      <c r="AT155" s="101">
        <f t="shared" si="21"/>
        <v>0</v>
      </c>
      <c r="AU155" s="42">
        <f t="shared" si="22"/>
        <v>2124.6547684248681</v>
      </c>
      <c r="AV155" s="42">
        <f t="shared" si="23"/>
        <v>1824.2458484986334</v>
      </c>
      <c r="AW155" s="102">
        <f t="shared" si="24"/>
        <v>431</v>
      </c>
      <c r="AX155" s="43">
        <f t="shared" si="25"/>
        <v>0.75</v>
      </c>
      <c r="AY155" s="43" t="str">
        <f t="shared" si="26"/>
        <v>UTGS</v>
      </c>
    </row>
    <row r="156" spans="1:51" hidden="1" x14ac:dyDescent="0.2">
      <c r="A156" s="38">
        <v>149</v>
      </c>
      <c r="B156" t="s">
        <v>362</v>
      </c>
      <c r="C156" t="s">
        <v>289</v>
      </c>
      <c r="D156">
        <v>320</v>
      </c>
      <c r="E156" t="s">
        <v>1247</v>
      </c>
      <c r="F156">
        <v>0.25</v>
      </c>
      <c r="G156" t="str">
        <f>LOOKUP(F156,{0,6,45},{"F","L","H"})</f>
        <v>F</v>
      </c>
      <c r="H156" t="s">
        <v>2350</v>
      </c>
      <c r="I156" s="43" t="str">
        <f>IFERROR(VLOOKUP(#REF!,#REF!,2,FALSE),"No")</f>
        <v>No</v>
      </c>
      <c r="J156" s="149">
        <v>0.75</v>
      </c>
      <c r="K156" s="148">
        <v>129</v>
      </c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39">
        <v>2</v>
      </c>
      <c r="Y156" s="148">
        <v>25.92</v>
      </c>
      <c r="Z156" s="149">
        <v>6</v>
      </c>
      <c r="AA156" s="148">
        <v>974.08</v>
      </c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39">
        <v>0</v>
      </c>
      <c r="AM156" s="139">
        <v>0</v>
      </c>
      <c r="AN156" s="148">
        <f t="shared" si="18"/>
        <v>1000</v>
      </c>
      <c r="AO156" s="148">
        <f t="shared" si="19"/>
        <v>129</v>
      </c>
      <c r="AP156" s="148">
        <v>13</v>
      </c>
      <c r="AQ156" s="140">
        <v>19</v>
      </c>
      <c r="AS156" s="42">
        <f t="shared" si="20"/>
        <v>8305.4686402063035</v>
      </c>
      <c r="AT156" s="101">
        <f t="shared" si="21"/>
        <v>0</v>
      </c>
      <c r="AU156" s="42">
        <f t="shared" si="22"/>
        <v>8305.4686402063035</v>
      </c>
      <c r="AV156" s="42">
        <f t="shared" si="23"/>
        <v>3121.9812274460023</v>
      </c>
      <c r="AW156" s="102">
        <f t="shared" si="24"/>
        <v>431</v>
      </c>
      <c r="AX156" s="43">
        <f t="shared" si="25"/>
        <v>0.75</v>
      </c>
      <c r="AY156" s="43" t="str">
        <f t="shared" si="26"/>
        <v>UTGS</v>
      </c>
    </row>
    <row r="157" spans="1:51" hidden="1" x14ac:dyDescent="0.2">
      <c r="A157" s="38">
        <v>150</v>
      </c>
      <c r="B157" t="s">
        <v>362</v>
      </c>
      <c r="C157" t="s">
        <v>289</v>
      </c>
      <c r="D157">
        <v>320</v>
      </c>
      <c r="E157" t="s">
        <v>1243</v>
      </c>
      <c r="F157">
        <v>0.25</v>
      </c>
      <c r="G157" t="str">
        <f>LOOKUP(F157,{0,6,45},{"F","L","H"})</f>
        <v>F</v>
      </c>
      <c r="H157" t="s">
        <v>2351</v>
      </c>
      <c r="I157" s="43" t="str">
        <f>IFERROR(VLOOKUP(#REF!,#REF!,2,FALSE),"No")</f>
        <v>No</v>
      </c>
      <c r="J157" s="149">
        <v>0.75</v>
      </c>
      <c r="K157" s="148">
        <v>39</v>
      </c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39">
        <v>2</v>
      </c>
      <c r="Y157" s="148">
        <v>563.88</v>
      </c>
      <c r="Z157" s="149">
        <v>4</v>
      </c>
      <c r="AA157" s="148">
        <v>436.12</v>
      </c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39">
        <v>0</v>
      </c>
      <c r="AM157" s="139">
        <v>0</v>
      </c>
      <c r="AN157" s="148">
        <f t="shared" si="18"/>
        <v>1000</v>
      </c>
      <c r="AO157" s="148">
        <f t="shared" si="19"/>
        <v>39</v>
      </c>
      <c r="AP157" s="148">
        <v>17</v>
      </c>
      <c r="AQ157" s="140">
        <v>17</v>
      </c>
      <c r="AS157" s="42">
        <f t="shared" si="20"/>
        <v>2510.9556354112078</v>
      </c>
      <c r="AT157" s="101">
        <f t="shared" si="21"/>
        <v>0</v>
      </c>
      <c r="AU157" s="42">
        <f t="shared" si="22"/>
        <v>2510.9556354112078</v>
      </c>
      <c r="AV157" s="42">
        <f t="shared" si="23"/>
        <v>2096.3495365572962</v>
      </c>
      <c r="AW157" s="102">
        <f t="shared" si="24"/>
        <v>431</v>
      </c>
      <c r="AX157" s="43">
        <f t="shared" si="25"/>
        <v>0.75</v>
      </c>
      <c r="AY157" s="43" t="str">
        <f t="shared" si="26"/>
        <v>UTGS</v>
      </c>
    </row>
    <row r="158" spans="1:51" hidden="1" x14ac:dyDescent="0.2">
      <c r="A158" s="38">
        <v>151</v>
      </c>
      <c r="B158" t="s">
        <v>362</v>
      </c>
      <c r="C158" t="s">
        <v>289</v>
      </c>
      <c r="D158">
        <v>306</v>
      </c>
      <c r="E158" t="s">
        <v>1224</v>
      </c>
      <c r="F158">
        <v>0.25</v>
      </c>
      <c r="G158" t="str">
        <f>LOOKUP(F158,{0,6,45},{"F","L","H"})</f>
        <v>F</v>
      </c>
      <c r="H158" t="s">
        <v>2352</v>
      </c>
      <c r="I158" s="43" t="str">
        <f>IFERROR(VLOOKUP(#REF!,#REF!,2,FALSE),"No")</f>
        <v>No</v>
      </c>
      <c r="J158" s="139">
        <v>0.75</v>
      </c>
      <c r="K158" s="148">
        <v>81</v>
      </c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39">
        <v>2</v>
      </c>
      <c r="Y158" s="148">
        <v>1000</v>
      </c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39">
        <v>0</v>
      </c>
      <c r="AM158" s="139">
        <v>0</v>
      </c>
      <c r="AN158" s="148">
        <f t="shared" si="18"/>
        <v>1000</v>
      </c>
      <c r="AO158" s="148">
        <f t="shared" si="19"/>
        <v>81</v>
      </c>
      <c r="AP158" s="148">
        <v>20</v>
      </c>
      <c r="AQ158" s="140">
        <v>20</v>
      </c>
      <c r="AS158" s="42">
        <f t="shared" si="20"/>
        <v>5215.0617043155853</v>
      </c>
      <c r="AT158" s="101">
        <f t="shared" si="21"/>
        <v>0</v>
      </c>
      <c r="AU158" s="42">
        <f t="shared" si="22"/>
        <v>5215.0617043155853</v>
      </c>
      <c r="AV158" s="42">
        <f t="shared" si="23"/>
        <v>1625.5480860737016</v>
      </c>
      <c r="AW158" s="102">
        <f t="shared" si="24"/>
        <v>431</v>
      </c>
      <c r="AX158" s="43">
        <f t="shared" si="25"/>
        <v>0.75</v>
      </c>
      <c r="AY158" s="43" t="str">
        <f t="shared" si="26"/>
        <v>UTGS</v>
      </c>
    </row>
    <row r="159" spans="1:51" hidden="1" x14ac:dyDescent="0.2">
      <c r="A159" s="38">
        <v>152</v>
      </c>
      <c r="B159" t="s">
        <v>362</v>
      </c>
      <c r="C159" t="s">
        <v>289</v>
      </c>
      <c r="D159">
        <v>175</v>
      </c>
      <c r="E159" t="s">
        <v>1235</v>
      </c>
      <c r="F159">
        <v>0.25</v>
      </c>
      <c r="G159" t="str">
        <f>LOOKUP(F159,{0,6,45},{"F","L","H"})</f>
        <v>F</v>
      </c>
      <c r="H159" t="s">
        <v>2353</v>
      </c>
      <c r="I159" s="43" t="str">
        <f>IFERROR(VLOOKUP(#REF!,#REF!,2,FALSE),"No")</f>
        <v>No</v>
      </c>
      <c r="J159" s="149">
        <v>0.75</v>
      </c>
      <c r="K159" s="148">
        <v>89</v>
      </c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39">
        <v>2</v>
      </c>
      <c r="Y159" s="148">
        <v>1000</v>
      </c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39">
        <v>0</v>
      </c>
      <c r="AM159" s="139">
        <v>0</v>
      </c>
      <c r="AN159" s="148">
        <f t="shared" si="18"/>
        <v>1000</v>
      </c>
      <c r="AO159" s="148">
        <f t="shared" si="19"/>
        <v>89</v>
      </c>
      <c r="AP159" s="148">
        <v>20</v>
      </c>
      <c r="AQ159" s="140">
        <v>20</v>
      </c>
      <c r="AS159" s="42">
        <f t="shared" si="20"/>
        <v>5730.1295269640386</v>
      </c>
      <c r="AT159" s="101">
        <f t="shared" si="21"/>
        <v>0</v>
      </c>
      <c r="AU159" s="42">
        <f t="shared" si="22"/>
        <v>5730.1295269640386</v>
      </c>
      <c r="AV159" s="42">
        <f t="shared" si="23"/>
        <v>1625.5480860737016</v>
      </c>
      <c r="AW159" s="102">
        <f t="shared" si="24"/>
        <v>431</v>
      </c>
      <c r="AX159" s="43">
        <f t="shared" si="25"/>
        <v>0.75</v>
      </c>
      <c r="AY159" s="43" t="str">
        <f t="shared" si="26"/>
        <v>UTGS</v>
      </c>
    </row>
    <row r="160" spans="1:51" hidden="1" x14ac:dyDescent="0.2">
      <c r="A160" s="38">
        <v>153</v>
      </c>
      <c r="B160" t="s">
        <v>362</v>
      </c>
      <c r="C160" t="s">
        <v>289</v>
      </c>
      <c r="D160">
        <v>320</v>
      </c>
      <c r="E160" t="s">
        <v>1245</v>
      </c>
      <c r="F160">
        <v>0.25</v>
      </c>
      <c r="G160" t="str">
        <f>LOOKUP(F160,{0,6,45},{"F","L","H"})</f>
        <v>F</v>
      </c>
      <c r="H160" t="s">
        <v>2354</v>
      </c>
      <c r="I160" s="43" t="str">
        <f>IFERROR(VLOOKUP(#REF!,#REF!,2,FALSE),"No")</f>
        <v>No</v>
      </c>
      <c r="J160" s="139">
        <v>0.75</v>
      </c>
      <c r="K160" s="148">
        <v>43</v>
      </c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39">
        <v>2</v>
      </c>
      <c r="Y160" s="148">
        <v>1000</v>
      </c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39">
        <v>0</v>
      </c>
      <c r="AM160" s="139">
        <v>0</v>
      </c>
      <c r="AN160" s="148">
        <f t="shared" si="18"/>
        <v>1000</v>
      </c>
      <c r="AO160" s="148">
        <f t="shared" si="19"/>
        <v>43</v>
      </c>
      <c r="AP160" s="148">
        <v>23</v>
      </c>
      <c r="AQ160" s="140">
        <v>23</v>
      </c>
      <c r="AS160" s="42">
        <f t="shared" si="20"/>
        <v>2768.489546735434</v>
      </c>
      <c r="AT160" s="101">
        <f t="shared" si="21"/>
        <v>0</v>
      </c>
      <c r="AU160" s="42">
        <f t="shared" si="22"/>
        <v>2768.489546735434</v>
      </c>
      <c r="AV160" s="42">
        <f t="shared" si="23"/>
        <v>1413.5200748466971</v>
      </c>
      <c r="AW160" s="102">
        <f t="shared" si="24"/>
        <v>431</v>
      </c>
      <c r="AX160" s="43">
        <f t="shared" si="25"/>
        <v>0.75</v>
      </c>
      <c r="AY160" s="43" t="str">
        <f t="shared" si="26"/>
        <v>UTGS</v>
      </c>
    </row>
    <row r="161" spans="1:51" hidden="1" x14ac:dyDescent="0.2">
      <c r="A161" s="38">
        <v>154</v>
      </c>
      <c r="B161" t="s">
        <v>362</v>
      </c>
      <c r="C161" t="s">
        <v>289</v>
      </c>
      <c r="D161">
        <v>320</v>
      </c>
      <c r="E161" t="s">
        <v>1223</v>
      </c>
      <c r="F161">
        <v>0.25</v>
      </c>
      <c r="G161" t="str">
        <f>LOOKUP(F161,{0,6,45},{"F","L","H"})</f>
        <v>F</v>
      </c>
      <c r="H161" t="s">
        <v>2355</v>
      </c>
      <c r="I161" s="43" t="str">
        <f>IFERROR(VLOOKUP(#REF!,#REF!,2,FALSE),"No")</f>
        <v>No</v>
      </c>
      <c r="J161" s="149">
        <v>0.75</v>
      </c>
      <c r="K161" s="148">
        <v>77</v>
      </c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39">
        <v>2</v>
      </c>
      <c r="Y161" s="148">
        <v>1000</v>
      </c>
      <c r="Z161" s="149"/>
      <c r="AA161" s="148"/>
      <c r="AB161" s="149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39">
        <v>0</v>
      </c>
      <c r="AM161" s="139">
        <v>0</v>
      </c>
      <c r="AN161" s="148">
        <f t="shared" si="18"/>
        <v>1000</v>
      </c>
      <c r="AO161" s="148">
        <f t="shared" si="19"/>
        <v>77</v>
      </c>
      <c r="AP161" s="148">
        <v>23</v>
      </c>
      <c r="AQ161" s="140">
        <v>23</v>
      </c>
      <c r="AS161" s="42">
        <f t="shared" si="20"/>
        <v>4957.5277929913591</v>
      </c>
      <c r="AT161" s="101">
        <f t="shared" si="21"/>
        <v>0</v>
      </c>
      <c r="AU161" s="42">
        <f t="shared" si="22"/>
        <v>4957.5277929913591</v>
      </c>
      <c r="AV161" s="42">
        <f t="shared" si="23"/>
        <v>1413.5200748466971</v>
      </c>
      <c r="AW161" s="102">
        <f t="shared" si="24"/>
        <v>431</v>
      </c>
      <c r="AX161" s="43">
        <f t="shared" si="25"/>
        <v>0.75</v>
      </c>
      <c r="AY161" s="43" t="str">
        <f t="shared" si="26"/>
        <v>UTGS</v>
      </c>
    </row>
    <row r="162" spans="1:51" hidden="1" x14ac:dyDescent="0.2">
      <c r="A162" s="38">
        <v>155</v>
      </c>
      <c r="B162" t="s">
        <v>362</v>
      </c>
      <c r="C162" t="s">
        <v>289</v>
      </c>
      <c r="D162">
        <v>320</v>
      </c>
      <c r="E162" t="s">
        <v>1247</v>
      </c>
      <c r="F162">
        <v>0.25</v>
      </c>
      <c r="G162" t="str">
        <f>LOOKUP(F162,{0,6,45},{"F","L","H"})</f>
        <v>F</v>
      </c>
      <c r="H162" t="s">
        <v>2356</v>
      </c>
      <c r="I162" s="43" t="str">
        <f>IFERROR(VLOOKUP(#REF!,#REF!,2,FALSE),"No")</f>
        <v>No</v>
      </c>
      <c r="J162" s="149">
        <v>0.75</v>
      </c>
      <c r="K162" s="148">
        <v>44</v>
      </c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39">
        <v>2</v>
      </c>
      <c r="Y162" s="148">
        <v>314.5</v>
      </c>
      <c r="Z162" s="148">
        <v>4</v>
      </c>
      <c r="AA162" s="148">
        <v>685.5</v>
      </c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39">
        <v>0</v>
      </c>
      <c r="AM162" s="139">
        <v>0</v>
      </c>
      <c r="AN162" s="148">
        <f t="shared" si="18"/>
        <v>1000</v>
      </c>
      <c r="AO162" s="148">
        <f t="shared" si="19"/>
        <v>44</v>
      </c>
      <c r="AP162" s="148">
        <v>14</v>
      </c>
      <c r="AQ162" s="140">
        <v>15</v>
      </c>
      <c r="AS162" s="42">
        <f t="shared" si="20"/>
        <v>2832.873024566491</v>
      </c>
      <c r="AT162" s="101">
        <f t="shared" si="21"/>
        <v>0</v>
      </c>
      <c r="AU162" s="42">
        <f t="shared" si="22"/>
        <v>2832.873024566491</v>
      </c>
      <c r="AV162" s="42">
        <f t="shared" si="23"/>
        <v>2495.0664480982687</v>
      </c>
      <c r="AW162" s="102">
        <f t="shared" si="24"/>
        <v>431</v>
      </c>
      <c r="AX162" s="43">
        <f t="shared" si="25"/>
        <v>0.75</v>
      </c>
      <c r="AY162" s="43" t="str">
        <f t="shared" si="26"/>
        <v>UTGS</v>
      </c>
    </row>
    <row r="163" spans="1:51" hidden="1" x14ac:dyDescent="0.2">
      <c r="A163" s="38">
        <v>156</v>
      </c>
      <c r="B163" t="s">
        <v>362</v>
      </c>
      <c r="C163" t="s">
        <v>289</v>
      </c>
      <c r="D163">
        <v>306</v>
      </c>
      <c r="E163" t="s">
        <v>1224</v>
      </c>
      <c r="F163">
        <v>0.25</v>
      </c>
      <c r="G163" t="str">
        <f>LOOKUP(F163,{0,6,45},{"F","L","H"})</f>
        <v>F</v>
      </c>
      <c r="H163" t="s">
        <v>2357</v>
      </c>
      <c r="I163" s="43" t="str">
        <f>IFERROR(VLOOKUP(#REF!,#REF!,2,FALSE),"No")</f>
        <v>No</v>
      </c>
      <c r="J163" s="139">
        <v>0.75</v>
      </c>
      <c r="K163" s="148">
        <v>41</v>
      </c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39">
        <v>2</v>
      </c>
      <c r="Y163" s="148">
        <v>623.84</v>
      </c>
      <c r="Z163" s="148">
        <v>4</v>
      </c>
      <c r="AA163" s="148">
        <v>376.16</v>
      </c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39">
        <v>0</v>
      </c>
      <c r="AM163" s="139">
        <v>0</v>
      </c>
      <c r="AN163" s="148">
        <f t="shared" si="18"/>
        <v>1000</v>
      </c>
      <c r="AO163" s="148">
        <f t="shared" si="19"/>
        <v>41</v>
      </c>
      <c r="AP163" s="148">
        <v>9</v>
      </c>
      <c r="AQ163" s="140">
        <v>9</v>
      </c>
      <c r="AS163" s="42">
        <f t="shared" si="20"/>
        <v>2639.7225910733209</v>
      </c>
      <c r="AT163" s="101">
        <f t="shared" si="21"/>
        <v>0</v>
      </c>
      <c r="AU163" s="42">
        <f t="shared" si="22"/>
        <v>2639.7225910733209</v>
      </c>
      <c r="AV163" s="42">
        <f t="shared" si="23"/>
        <v>3912.0032134971148</v>
      </c>
      <c r="AW163" s="102">
        <f t="shared" si="24"/>
        <v>431</v>
      </c>
      <c r="AX163" s="43">
        <f t="shared" si="25"/>
        <v>0.75</v>
      </c>
      <c r="AY163" s="43" t="str">
        <f t="shared" si="26"/>
        <v>UTGS</v>
      </c>
    </row>
    <row r="164" spans="1:51" hidden="1" x14ac:dyDescent="0.2">
      <c r="A164" s="38">
        <v>157</v>
      </c>
      <c r="B164" t="s">
        <v>362</v>
      </c>
      <c r="C164" t="s">
        <v>289</v>
      </c>
      <c r="D164">
        <v>320</v>
      </c>
      <c r="E164" t="s">
        <v>1243</v>
      </c>
      <c r="F164">
        <v>0.25</v>
      </c>
      <c r="G164" t="str">
        <f>LOOKUP(F164,{0,6,45},{"F","L","H"})</f>
        <v>F</v>
      </c>
      <c r="H164" t="s">
        <v>2358</v>
      </c>
      <c r="I164" s="43" t="str">
        <f>IFERROR(VLOOKUP(#REF!,#REF!,2,FALSE),"No")</f>
        <v>No</v>
      </c>
      <c r="J164" s="139">
        <v>0.75</v>
      </c>
      <c r="K164" s="148">
        <v>39</v>
      </c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39">
        <v>2</v>
      </c>
      <c r="Y164" s="148">
        <v>364</v>
      </c>
      <c r="Z164" s="149">
        <v>4</v>
      </c>
      <c r="AA164" s="148">
        <v>636</v>
      </c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39">
        <v>0</v>
      </c>
      <c r="AM164" s="139">
        <v>0</v>
      </c>
      <c r="AN164" s="148">
        <f t="shared" si="18"/>
        <v>1000</v>
      </c>
      <c r="AO164" s="148">
        <f t="shared" si="19"/>
        <v>39</v>
      </c>
      <c r="AP164" s="148">
        <v>20</v>
      </c>
      <c r="AQ164" s="140">
        <v>20</v>
      </c>
      <c r="AS164" s="42">
        <f t="shared" si="20"/>
        <v>2510.9556354112078</v>
      </c>
      <c r="AT164" s="101">
        <f t="shared" si="21"/>
        <v>0</v>
      </c>
      <c r="AU164" s="42">
        <f t="shared" si="22"/>
        <v>2510.9556354112078</v>
      </c>
      <c r="AV164" s="42">
        <f t="shared" si="23"/>
        <v>1853.5540860737019</v>
      </c>
      <c r="AW164" s="102">
        <f t="shared" si="24"/>
        <v>431</v>
      </c>
      <c r="AX164" s="43">
        <f t="shared" si="25"/>
        <v>0.75</v>
      </c>
      <c r="AY164" s="43" t="str">
        <f t="shared" si="26"/>
        <v>UTGS</v>
      </c>
    </row>
    <row r="165" spans="1:51" hidden="1" x14ac:dyDescent="0.2">
      <c r="A165" s="38">
        <v>158</v>
      </c>
      <c r="B165" t="s">
        <v>362</v>
      </c>
      <c r="C165" t="s">
        <v>289</v>
      </c>
      <c r="D165">
        <v>320</v>
      </c>
      <c r="E165" t="s">
        <v>1245</v>
      </c>
      <c r="F165">
        <v>0.25</v>
      </c>
      <c r="G165" t="str">
        <f>LOOKUP(F165,{0,6,45},{"F","L","H"})</f>
        <v>F</v>
      </c>
      <c r="H165" t="s">
        <v>2359</v>
      </c>
      <c r="I165" s="43" t="str">
        <f>IFERROR(VLOOKUP(#REF!,#REF!,2,FALSE),"No")</f>
        <v>No</v>
      </c>
      <c r="J165" s="139">
        <v>0.75</v>
      </c>
      <c r="K165" s="148">
        <v>86</v>
      </c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39">
        <v>2</v>
      </c>
      <c r="Y165" s="148">
        <v>1000</v>
      </c>
      <c r="Z165" s="149"/>
      <c r="AA165" s="148"/>
      <c r="AB165" s="149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39">
        <v>0</v>
      </c>
      <c r="AM165" s="139">
        <v>0</v>
      </c>
      <c r="AN165" s="148">
        <f t="shared" si="18"/>
        <v>1000</v>
      </c>
      <c r="AO165" s="148">
        <f t="shared" si="19"/>
        <v>86</v>
      </c>
      <c r="AP165" s="148">
        <v>14</v>
      </c>
      <c r="AQ165" s="140">
        <v>14</v>
      </c>
      <c r="AS165" s="42">
        <f t="shared" si="20"/>
        <v>5536.9790934708681</v>
      </c>
      <c r="AT165" s="101">
        <f t="shared" si="21"/>
        <v>0</v>
      </c>
      <c r="AU165" s="42">
        <f t="shared" si="22"/>
        <v>5536.9790934708681</v>
      </c>
      <c r="AV165" s="42">
        <f t="shared" si="23"/>
        <v>2322.2115515338596</v>
      </c>
      <c r="AW165" s="102">
        <f t="shared" si="24"/>
        <v>431</v>
      </c>
      <c r="AX165" s="43">
        <f t="shared" si="25"/>
        <v>0.75</v>
      </c>
      <c r="AY165" s="43" t="str">
        <f t="shared" si="26"/>
        <v>UTGS</v>
      </c>
    </row>
    <row r="166" spans="1:51" hidden="1" x14ac:dyDescent="0.2">
      <c r="A166" s="38">
        <v>159</v>
      </c>
      <c r="B166" t="s">
        <v>362</v>
      </c>
      <c r="C166" t="s">
        <v>289</v>
      </c>
      <c r="D166">
        <v>320</v>
      </c>
      <c r="E166" t="s">
        <v>1239</v>
      </c>
      <c r="F166">
        <v>0.25</v>
      </c>
      <c r="G166" t="str">
        <f>LOOKUP(F166,{0,6,45},{"F","L","H"})</f>
        <v>F</v>
      </c>
      <c r="H166" t="s">
        <v>2360</v>
      </c>
      <c r="I166" s="43" t="str">
        <f>IFERROR(VLOOKUP(#REF!,#REF!,2,FALSE),"No")</f>
        <v>No</v>
      </c>
      <c r="J166" s="149">
        <v>0.75</v>
      </c>
      <c r="K166" s="148">
        <v>78</v>
      </c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39">
        <v>2</v>
      </c>
      <c r="Y166" s="148">
        <v>1000</v>
      </c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39">
        <v>0</v>
      </c>
      <c r="AM166" s="139">
        <v>0</v>
      </c>
      <c r="AN166" s="148">
        <f t="shared" si="18"/>
        <v>1000</v>
      </c>
      <c r="AO166" s="148">
        <f t="shared" si="19"/>
        <v>78</v>
      </c>
      <c r="AP166" s="148">
        <v>18</v>
      </c>
      <c r="AQ166" s="140">
        <v>18</v>
      </c>
      <c r="AS166" s="42">
        <f t="shared" si="20"/>
        <v>5021.9112708224156</v>
      </c>
      <c r="AT166" s="101">
        <f t="shared" si="21"/>
        <v>0</v>
      </c>
      <c r="AU166" s="42">
        <f t="shared" si="22"/>
        <v>5021.9112708224156</v>
      </c>
      <c r="AV166" s="42">
        <f t="shared" si="23"/>
        <v>1806.1645400818907</v>
      </c>
      <c r="AW166" s="102">
        <f t="shared" si="24"/>
        <v>431</v>
      </c>
      <c r="AX166" s="43">
        <f t="shared" si="25"/>
        <v>0.75</v>
      </c>
      <c r="AY166" s="43" t="str">
        <f t="shared" si="26"/>
        <v>UTGS</v>
      </c>
    </row>
    <row r="167" spans="1:51" hidden="1" x14ac:dyDescent="0.2">
      <c r="A167" s="38">
        <v>160</v>
      </c>
      <c r="B167" t="s">
        <v>362</v>
      </c>
      <c r="C167" t="s">
        <v>289</v>
      </c>
      <c r="D167">
        <v>320</v>
      </c>
      <c r="E167" t="s">
        <v>1245</v>
      </c>
      <c r="F167">
        <v>0.25</v>
      </c>
      <c r="G167" t="str">
        <f>LOOKUP(F167,{0,6,45},{"F","L","H"})</f>
        <v>F</v>
      </c>
      <c r="H167" t="s">
        <v>2361</v>
      </c>
      <c r="I167" s="43" t="str">
        <f>IFERROR(VLOOKUP(#REF!,#REF!,2,FALSE),"No")</f>
        <v>No</v>
      </c>
      <c r="J167" s="149">
        <v>0.75</v>
      </c>
      <c r="K167" s="148">
        <v>146</v>
      </c>
      <c r="L167" s="148">
        <v>1.25</v>
      </c>
      <c r="M167" s="148">
        <v>14.39</v>
      </c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39">
        <v>2</v>
      </c>
      <c r="Y167" s="148">
        <v>134.97</v>
      </c>
      <c r="Z167" s="148">
        <v>3</v>
      </c>
      <c r="AA167" s="148">
        <v>865.03</v>
      </c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39">
        <v>0</v>
      </c>
      <c r="AM167" s="139">
        <v>0</v>
      </c>
      <c r="AN167" s="148">
        <f t="shared" si="18"/>
        <v>1000</v>
      </c>
      <c r="AO167" s="148">
        <f t="shared" si="19"/>
        <v>160.38999999999999</v>
      </c>
      <c r="AP167" s="148">
        <v>15</v>
      </c>
      <c r="AQ167" s="140">
        <v>17</v>
      </c>
      <c r="AS167" s="42">
        <f t="shared" si="20"/>
        <v>10472.23670932317</v>
      </c>
      <c r="AT167" s="101">
        <f t="shared" si="21"/>
        <v>0</v>
      </c>
      <c r="AU167" s="42">
        <f t="shared" si="22"/>
        <v>10472.23670932317</v>
      </c>
      <c r="AV167" s="42">
        <f t="shared" si="23"/>
        <v>1267.1989012631786</v>
      </c>
      <c r="AW167" s="102">
        <f t="shared" si="24"/>
        <v>431</v>
      </c>
      <c r="AX167" s="43">
        <f t="shared" si="25"/>
        <v>0.75</v>
      </c>
      <c r="AY167" s="43" t="str">
        <f t="shared" si="26"/>
        <v>UTGS</v>
      </c>
    </row>
    <row r="168" spans="1:51" hidden="1" x14ac:dyDescent="0.2">
      <c r="A168" s="38">
        <v>161</v>
      </c>
      <c r="B168" t="s">
        <v>362</v>
      </c>
      <c r="C168" t="s">
        <v>289</v>
      </c>
      <c r="D168">
        <v>320</v>
      </c>
      <c r="E168" t="s">
        <v>1236</v>
      </c>
      <c r="F168">
        <v>0.25</v>
      </c>
      <c r="G168" t="str">
        <f>LOOKUP(F168,{0,6,45},{"F","L","H"})</f>
        <v>F</v>
      </c>
      <c r="H168" t="s">
        <v>2362</v>
      </c>
      <c r="I168" s="43" t="str">
        <f>IFERROR(VLOOKUP(#REF!,#REF!,2,FALSE),"No")</f>
        <v>No</v>
      </c>
      <c r="J168" s="149">
        <v>0.75</v>
      </c>
      <c r="K168" s="148">
        <v>74</v>
      </c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39">
        <v>1.25</v>
      </c>
      <c r="Y168" s="148">
        <v>2.48</v>
      </c>
      <c r="Z168" s="148">
        <v>2</v>
      </c>
      <c r="AA168" s="148">
        <v>902</v>
      </c>
      <c r="AB168" s="148">
        <v>4</v>
      </c>
      <c r="AC168" s="148">
        <v>95.52</v>
      </c>
      <c r="AD168" s="148"/>
      <c r="AE168" s="148"/>
      <c r="AF168" s="148"/>
      <c r="AG168" s="148"/>
      <c r="AH168" s="148"/>
      <c r="AI168" s="148"/>
      <c r="AJ168" s="148"/>
      <c r="AK168" s="148"/>
      <c r="AL168" s="139">
        <v>0</v>
      </c>
      <c r="AM168" s="139">
        <v>0</v>
      </c>
      <c r="AN168" s="148">
        <f t="shared" si="18"/>
        <v>1000</v>
      </c>
      <c r="AO168" s="148">
        <f t="shared" si="19"/>
        <v>74</v>
      </c>
      <c r="AP168" s="148">
        <v>7</v>
      </c>
      <c r="AQ168" s="140">
        <v>7</v>
      </c>
      <c r="AS168" s="42">
        <f t="shared" si="20"/>
        <v>4764.3773594981894</v>
      </c>
      <c r="AT168" s="101">
        <f t="shared" si="21"/>
        <v>0</v>
      </c>
      <c r="AU168" s="42">
        <f t="shared" si="22"/>
        <v>4764.3773594981894</v>
      </c>
      <c r="AV168" s="42">
        <f t="shared" si="23"/>
        <v>4742.5108744962909</v>
      </c>
      <c r="AW168" s="102">
        <f t="shared" si="24"/>
        <v>431</v>
      </c>
      <c r="AX168" s="43">
        <f t="shared" si="25"/>
        <v>0.75</v>
      </c>
      <c r="AY168" s="43" t="str">
        <f t="shared" si="26"/>
        <v>UTGS</v>
      </c>
    </row>
    <row r="169" spans="1:51" hidden="1" x14ac:dyDescent="0.2">
      <c r="A169" s="38">
        <v>162</v>
      </c>
      <c r="B169" t="s">
        <v>362</v>
      </c>
      <c r="C169" t="s">
        <v>289</v>
      </c>
      <c r="D169">
        <v>320</v>
      </c>
      <c r="E169" t="s">
        <v>1228</v>
      </c>
      <c r="F169">
        <v>0.25</v>
      </c>
      <c r="G169" t="str">
        <f>LOOKUP(F169,{0,6,45},{"F","L","H"})</f>
        <v>F</v>
      </c>
      <c r="H169" t="s">
        <v>2363</v>
      </c>
      <c r="I169" s="43" t="str">
        <f>IFERROR(VLOOKUP(#REF!,#REF!,2,FALSE),"No")</f>
        <v>No</v>
      </c>
      <c r="J169" s="139">
        <v>0.5</v>
      </c>
      <c r="K169" s="148">
        <v>91</v>
      </c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39">
        <v>2</v>
      </c>
      <c r="Y169" s="148">
        <v>24.32</v>
      </c>
      <c r="Z169" s="149">
        <v>3</v>
      </c>
      <c r="AA169" s="148">
        <v>307</v>
      </c>
      <c r="AB169" s="148">
        <v>4</v>
      </c>
      <c r="AC169" s="148">
        <v>668.68</v>
      </c>
      <c r="AD169" s="148"/>
      <c r="AE169" s="148"/>
      <c r="AF169" s="148"/>
      <c r="AG169" s="148"/>
      <c r="AH169" s="148"/>
      <c r="AI169" s="148"/>
      <c r="AJ169" s="148"/>
      <c r="AK169" s="148"/>
      <c r="AL169" s="139">
        <v>0</v>
      </c>
      <c r="AM169" s="139">
        <v>0</v>
      </c>
      <c r="AN169" s="148">
        <f t="shared" si="18"/>
        <v>1000</v>
      </c>
      <c r="AO169" s="148">
        <f t="shared" si="19"/>
        <v>91</v>
      </c>
      <c r="AP169" s="148">
        <v>17</v>
      </c>
      <c r="AQ169" s="140">
        <v>43</v>
      </c>
      <c r="AS169" s="42">
        <f t="shared" si="20"/>
        <v>6224.7164826261524</v>
      </c>
      <c r="AT169" s="101">
        <f t="shared" si="21"/>
        <v>0</v>
      </c>
      <c r="AU169" s="42">
        <f t="shared" si="22"/>
        <v>6224.7164826261524</v>
      </c>
      <c r="AV169" s="42">
        <f t="shared" si="23"/>
        <v>777.03807724358205</v>
      </c>
      <c r="AW169" s="102">
        <f t="shared" si="24"/>
        <v>431</v>
      </c>
      <c r="AX169" s="43">
        <f t="shared" si="25"/>
        <v>0.5</v>
      </c>
      <c r="AY169" s="43" t="str">
        <f t="shared" si="26"/>
        <v>UTGS</v>
      </c>
    </row>
    <row r="170" spans="1:51" hidden="1" x14ac:dyDescent="0.2">
      <c r="A170" s="38">
        <v>163</v>
      </c>
      <c r="B170" t="s">
        <v>362</v>
      </c>
      <c r="C170" t="s">
        <v>289</v>
      </c>
      <c r="D170">
        <v>306</v>
      </c>
      <c r="E170" t="s">
        <v>1238</v>
      </c>
      <c r="F170">
        <v>0.25</v>
      </c>
      <c r="G170" t="str">
        <f>LOOKUP(F170,{0,6,45},{"F","L","H"})</f>
        <v>F</v>
      </c>
      <c r="H170" t="s">
        <v>2364</v>
      </c>
      <c r="I170" s="43" t="str">
        <f>IFERROR(VLOOKUP(#REF!,#REF!,2,FALSE),"No")</f>
        <v>No</v>
      </c>
      <c r="J170" s="149">
        <v>0.75</v>
      </c>
      <c r="K170" s="148">
        <v>40</v>
      </c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39">
        <v>2</v>
      </c>
      <c r="Y170" s="148">
        <v>652.32000000000005</v>
      </c>
      <c r="Z170" s="149">
        <v>3</v>
      </c>
      <c r="AA170" s="148">
        <v>347.68</v>
      </c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39">
        <v>0</v>
      </c>
      <c r="AM170" s="139">
        <v>0</v>
      </c>
      <c r="AN170" s="148">
        <f t="shared" si="18"/>
        <v>1000</v>
      </c>
      <c r="AO170" s="148">
        <f t="shared" si="19"/>
        <v>40</v>
      </c>
      <c r="AP170" s="148">
        <v>16</v>
      </c>
      <c r="AQ170" s="140">
        <v>16</v>
      </c>
      <c r="AS170" s="42">
        <f t="shared" si="20"/>
        <v>2575.3391132422644</v>
      </c>
      <c r="AT170" s="101">
        <f t="shared" si="21"/>
        <v>0</v>
      </c>
      <c r="AU170" s="42">
        <f t="shared" si="22"/>
        <v>2575.3391132422644</v>
      </c>
      <c r="AV170" s="42">
        <f t="shared" si="23"/>
        <v>1756.3987075921273</v>
      </c>
      <c r="AW170" s="102">
        <f t="shared" si="24"/>
        <v>431</v>
      </c>
      <c r="AX170" s="43">
        <f t="shared" si="25"/>
        <v>0.75</v>
      </c>
      <c r="AY170" s="43" t="str">
        <f t="shared" si="26"/>
        <v>UTGS</v>
      </c>
    </row>
    <row r="171" spans="1:51" hidden="1" x14ac:dyDescent="0.2">
      <c r="A171" s="38">
        <v>164</v>
      </c>
      <c r="B171" t="s">
        <v>362</v>
      </c>
      <c r="C171" t="s">
        <v>289</v>
      </c>
      <c r="D171">
        <v>320</v>
      </c>
      <c r="E171" t="s">
        <v>1243</v>
      </c>
      <c r="F171">
        <v>0.25</v>
      </c>
      <c r="G171" t="str">
        <f>LOOKUP(F171,{0,6,45},{"F","L","H"})</f>
        <v>F</v>
      </c>
      <c r="H171" t="s">
        <v>2365</v>
      </c>
      <c r="I171" s="43" t="str">
        <f>IFERROR(VLOOKUP(#REF!,#REF!,2,FALSE),"No")</f>
        <v>No</v>
      </c>
      <c r="J171" s="149">
        <v>0.75</v>
      </c>
      <c r="K171" s="148">
        <v>74</v>
      </c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39">
        <v>2</v>
      </c>
      <c r="Y171" s="148">
        <v>1000</v>
      </c>
      <c r="Z171" s="149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39">
        <v>0</v>
      </c>
      <c r="AM171" s="139">
        <v>0</v>
      </c>
      <c r="AN171" s="148">
        <f t="shared" si="18"/>
        <v>1000</v>
      </c>
      <c r="AO171" s="148">
        <f t="shared" si="19"/>
        <v>74</v>
      </c>
      <c r="AP171" s="148">
        <v>22</v>
      </c>
      <c r="AQ171" s="140">
        <v>22</v>
      </c>
      <c r="AS171" s="42">
        <f t="shared" si="20"/>
        <v>4764.3773594981894</v>
      </c>
      <c r="AT171" s="101">
        <f t="shared" si="21"/>
        <v>0</v>
      </c>
      <c r="AU171" s="42">
        <f t="shared" si="22"/>
        <v>4764.3773594981894</v>
      </c>
      <c r="AV171" s="42">
        <f t="shared" si="23"/>
        <v>1477.7709873397287</v>
      </c>
      <c r="AW171" s="102">
        <f t="shared" si="24"/>
        <v>431</v>
      </c>
      <c r="AX171" s="43">
        <f t="shared" si="25"/>
        <v>0.75</v>
      </c>
      <c r="AY171" s="43" t="str">
        <f t="shared" si="26"/>
        <v>UTGS</v>
      </c>
    </row>
    <row r="172" spans="1:51" hidden="1" x14ac:dyDescent="0.2">
      <c r="A172" s="38">
        <v>165</v>
      </c>
      <c r="B172" t="s">
        <v>362</v>
      </c>
      <c r="C172" t="s">
        <v>289</v>
      </c>
      <c r="D172">
        <v>320</v>
      </c>
      <c r="E172" t="s">
        <v>1243</v>
      </c>
      <c r="F172">
        <v>0.25</v>
      </c>
      <c r="G172" t="str">
        <f>LOOKUP(F172,{0,6,45},{"F","L","H"})</f>
        <v>F</v>
      </c>
      <c r="H172" t="s">
        <v>2366</v>
      </c>
      <c r="I172" s="43" t="str">
        <f>IFERROR(VLOOKUP(#REF!,#REF!,2,FALSE),"No")</f>
        <v>No</v>
      </c>
      <c r="J172" s="149">
        <v>0.75</v>
      </c>
      <c r="K172" s="148">
        <v>78</v>
      </c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39">
        <v>2</v>
      </c>
      <c r="Y172" s="148">
        <v>789.3</v>
      </c>
      <c r="Z172" s="149">
        <v>4</v>
      </c>
      <c r="AA172" s="148">
        <v>210.7</v>
      </c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39">
        <v>0</v>
      </c>
      <c r="AM172" s="139">
        <v>0</v>
      </c>
      <c r="AN172" s="148">
        <f t="shared" si="18"/>
        <v>1000</v>
      </c>
      <c r="AO172" s="148">
        <f t="shared" si="19"/>
        <v>78</v>
      </c>
      <c r="AP172" s="148">
        <v>13</v>
      </c>
      <c r="AQ172" s="140">
        <v>16</v>
      </c>
      <c r="AS172" s="42">
        <f t="shared" si="20"/>
        <v>5021.9112708224156</v>
      </c>
      <c r="AT172" s="101">
        <f t="shared" si="21"/>
        <v>0</v>
      </c>
      <c r="AU172" s="42">
        <f t="shared" si="22"/>
        <v>5021.9112708224156</v>
      </c>
      <c r="AV172" s="42">
        <f t="shared" si="23"/>
        <v>2126.3550450921271</v>
      </c>
      <c r="AW172" s="102">
        <f t="shared" si="24"/>
        <v>431</v>
      </c>
      <c r="AX172" s="43">
        <f t="shared" si="25"/>
        <v>0.75</v>
      </c>
      <c r="AY172" s="43" t="str">
        <f t="shared" si="26"/>
        <v>UTGS</v>
      </c>
    </row>
    <row r="173" spans="1:51" hidden="1" x14ac:dyDescent="0.2">
      <c r="A173" s="38">
        <v>166</v>
      </c>
      <c r="B173" t="s">
        <v>362</v>
      </c>
      <c r="C173" t="s">
        <v>289</v>
      </c>
      <c r="D173">
        <v>320</v>
      </c>
      <c r="E173" t="s">
        <v>1239</v>
      </c>
      <c r="F173">
        <v>0.25</v>
      </c>
      <c r="G173" t="str">
        <f>LOOKUP(F173,{0,6,45},{"F","L","H"})</f>
        <v>F</v>
      </c>
      <c r="H173" t="s">
        <v>2367</v>
      </c>
      <c r="I173" s="43" t="str">
        <f>IFERROR(VLOOKUP(#REF!,#REF!,2,FALSE),"No")</f>
        <v>No</v>
      </c>
      <c r="J173" s="149">
        <v>0.75</v>
      </c>
      <c r="K173" s="148">
        <v>41</v>
      </c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39">
        <v>2</v>
      </c>
      <c r="Y173" s="148">
        <v>1000</v>
      </c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39">
        <v>0</v>
      </c>
      <c r="AM173" s="139">
        <v>0</v>
      </c>
      <c r="AN173" s="148">
        <f t="shared" si="18"/>
        <v>1000</v>
      </c>
      <c r="AO173" s="148">
        <f t="shared" si="19"/>
        <v>41</v>
      </c>
      <c r="AP173" s="148">
        <v>21</v>
      </c>
      <c r="AQ173" s="140">
        <v>21</v>
      </c>
      <c r="AS173" s="42">
        <f t="shared" si="20"/>
        <v>2639.7225910733209</v>
      </c>
      <c r="AT173" s="101">
        <f t="shared" si="21"/>
        <v>0</v>
      </c>
      <c r="AU173" s="42">
        <f t="shared" si="22"/>
        <v>2639.7225910733209</v>
      </c>
      <c r="AV173" s="42">
        <f t="shared" si="23"/>
        <v>1548.1410343559062</v>
      </c>
      <c r="AW173" s="102">
        <f t="shared" si="24"/>
        <v>431</v>
      </c>
      <c r="AX173" s="43">
        <f t="shared" si="25"/>
        <v>0.75</v>
      </c>
      <c r="AY173" s="43" t="str">
        <f t="shared" si="26"/>
        <v>UTGS</v>
      </c>
    </row>
    <row r="174" spans="1:51" hidden="1" x14ac:dyDescent="0.2">
      <c r="A174" s="38">
        <v>167</v>
      </c>
      <c r="B174" t="s">
        <v>362</v>
      </c>
      <c r="C174" t="s">
        <v>289</v>
      </c>
      <c r="D174">
        <v>306</v>
      </c>
      <c r="E174" t="s">
        <v>1238</v>
      </c>
      <c r="F174">
        <v>0.25</v>
      </c>
      <c r="G174" t="str">
        <f>LOOKUP(F174,{0,6,45},{"F","L","H"})</f>
        <v>F</v>
      </c>
      <c r="H174" t="s">
        <v>2368</v>
      </c>
      <c r="I174" s="43" t="str">
        <f>IFERROR(VLOOKUP(#REF!,#REF!,2,FALSE),"No")</f>
        <v>No</v>
      </c>
      <c r="J174" s="139">
        <v>0.75</v>
      </c>
      <c r="K174" s="148">
        <v>76</v>
      </c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39">
        <v>2</v>
      </c>
      <c r="Y174" s="148">
        <v>60.4</v>
      </c>
      <c r="Z174" s="148">
        <v>4</v>
      </c>
      <c r="AA174" s="148">
        <v>939.6</v>
      </c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39">
        <v>0</v>
      </c>
      <c r="AM174" s="139">
        <v>0</v>
      </c>
      <c r="AN174" s="148">
        <f t="shared" si="18"/>
        <v>1000</v>
      </c>
      <c r="AO174" s="148">
        <f t="shared" si="19"/>
        <v>76</v>
      </c>
      <c r="AP174" s="148">
        <v>22</v>
      </c>
      <c r="AQ174" s="140">
        <v>22</v>
      </c>
      <c r="AS174" s="42">
        <f t="shared" si="20"/>
        <v>4893.1443151603025</v>
      </c>
      <c r="AT174" s="101">
        <f t="shared" si="21"/>
        <v>0</v>
      </c>
      <c r="AU174" s="42">
        <f t="shared" si="22"/>
        <v>4893.1443151603025</v>
      </c>
      <c r="AV174" s="42">
        <f t="shared" si="23"/>
        <v>1783.9951691579108</v>
      </c>
      <c r="AW174" s="102">
        <f t="shared" si="24"/>
        <v>431</v>
      </c>
      <c r="AX174" s="43">
        <f t="shared" si="25"/>
        <v>0.75</v>
      </c>
      <c r="AY174" s="43" t="str">
        <f t="shared" si="26"/>
        <v>UTGS</v>
      </c>
    </row>
    <row r="175" spans="1:51" hidden="1" x14ac:dyDescent="0.2">
      <c r="A175" s="38">
        <v>168</v>
      </c>
      <c r="B175" t="s">
        <v>362</v>
      </c>
      <c r="C175" t="s">
        <v>289</v>
      </c>
      <c r="D175">
        <v>320</v>
      </c>
      <c r="E175" t="s">
        <v>1243</v>
      </c>
      <c r="F175">
        <v>0.25</v>
      </c>
      <c r="G175" t="str">
        <f>LOOKUP(F175,{0,6,45},{"F","L","H"})</f>
        <v>F</v>
      </c>
      <c r="H175" t="s">
        <v>2369</v>
      </c>
      <c r="I175" s="43" t="str">
        <f>IFERROR(VLOOKUP(#REF!,#REF!,2,FALSE),"No")</f>
        <v>No</v>
      </c>
      <c r="J175" s="149">
        <v>0.75</v>
      </c>
      <c r="K175" s="148">
        <v>44</v>
      </c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39">
        <v>2</v>
      </c>
      <c r="Y175" s="148">
        <v>939.25</v>
      </c>
      <c r="Z175" s="148">
        <v>4</v>
      </c>
      <c r="AA175" s="148">
        <v>60.75</v>
      </c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39">
        <v>0</v>
      </c>
      <c r="AM175" s="139">
        <v>0</v>
      </c>
      <c r="AN175" s="148">
        <f t="shared" si="18"/>
        <v>1000</v>
      </c>
      <c r="AO175" s="148">
        <f t="shared" si="19"/>
        <v>44</v>
      </c>
      <c r="AP175" s="148">
        <v>17</v>
      </c>
      <c r="AQ175" s="140">
        <v>17</v>
      </c>
      <c r="AS175" s="42">
        <f t="shared" si="20"/>
        <v>2832.873024566491</v>
      </c>
      <c r="AT175" s="101">
        <f t="shared" si="21"/>
        <v>0</v>
      </c>
      <c r="AU175" s="42">
        <f t="shared" si="22"/>
        <v>2832.873024566491</v>
      </c>
      <c r="AV175" s="42">
        <f t="shared" si="23"/>
        <v>1938.0317189102373</v>
      </c>
      <c r="AW175" s="102">
        <f t="shared" si="24"/>
        <v>431</v>
      </c>
      <c r="AX175" s="43">
        <f t="shared" si="25"/>
        <v>0.75</v>
      </c>
      <c r="AY175" s="43" t="str">
        <f t="shared" si="26"/>
        <v>UTGS</v>
      </c>
    </row>
    <row r="176" spans="1:51" hidden="1" x14ac:dyDescent="0.2">
      <c r="A176" s="38">
        <v>169</v>
      </c>
      <c r="B176" t="s">
        <v>362</v>
      </c>
      <c r="C176" t="s">
        <v>289</v>
      </c>
      <c r="D176">
        <v>320</v>
      </c>
      <c r="E176" t="s">
        <v>1243</v>
      </c>
      <c r="F176">
        <v>0.25</v>
      </c>
      <c r="G176" t="str">
        <f>LOOKUP(F176,{0,6,45},{"F","L","H"})</f>
        <v>F</v>
      </c>
      <c r="H176" t="s">
        <v>2370</v>
      </c>
      <c r="I176" s="43" t="str">
        <f>IFERROR(VLOOKUP(#REF!,#REF!,2,FALSE),"No")</f>
        <v>No</v>
      </c>
      <c r="J176" s="149">
        <v>0.5</v>
      </c>
      <c r="K176" s="148">
        <v>61</v>
      </c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39">
        <v>1.25</v>
      </c>
      <c r="Y176" s="148">
        <v>151.11000000000001</v>
      </c>
      <c r="Z176" s="148">
        <v>2</v>
      </c>
      <c r="AA176" s="148">
        <v>179.93</v>
      </c>
      <c r="AB176" s="148">
        <v>4</v>
      </c>
      <c r="AC176" s="148">
        <v>668.96</v>
      </c>
      <c r="AD176" s="148"/>
      <c r="AE176" s="148"/>
      <c r="AF176" s="148"/>
      <c r="AG176" s="148"/>
      <c r="AH176" s="148"/>
      <c r="AI176" s="148"/>
      <c r="AJ176" s="148"/>
      <c r="AK176" s="148"/>
      <c r="AL176" s="139">
        <v>0</v>
      </c>
      <c r="AM176" s="139">
        <v>0</v>
      </c>
      <c r="AN176" s="148">
        <f t="shared" si="18"/>
        <v>1000</v>
      </c>
      <c r="AO176" s="148">
        <f t="shared" si="19"/>
        <v>61</v>
      </c>
      <c r="AP176" s="148">
        <v>14</v>
      </c>
      <c r="AQ176" s="140">
        <v>15</v>
      </c>
      <c r="AS176" s="42">
        <f t="shared" si="20"/>
        <v>4172.6121476944536</v>
      </c>
      <c r="AT176" s="101">
        <f t="shared" si="21"/>
        <v>0</v>
      </c>
      <c r="AU176" s="42">
        <f t="shared" si="22"/>
        <v>4172.6121476944536</v>
      </c>
      <c r="AV176" s="42">
        <f t="shared" si="23"/>
        <v>2494.2121280982692</v>
      </c>
      <c r="AW176" s="102">
        <f t="shared" si="24"/>
        <v>431</v>
      </c>
      <c r="AX176" s="43">
        <f t="shared" si="25"/>
        <v>0.5</v>
      </c>
      <c r="AY176" s="43" t="str">
        <f t="shared" si="26"/>
        <v>UTGS</v>
      </c>
    </row>
    <row r="177" spans="1:51" hidden="1" x14ac:dyDescent="0.2">
      <c r="A177" s="38">
        <v>170</v>
      </c>
      <c r="B177" t="s">
        <v>362</v>
      </c>
      <c r="C177" t="s">
        <v>289</v>
      </c>
      <c r="D177">
        <v>320</v>
      </c>
      <c r="E177" t="s">
        <v>1236</v>
      </c>
      <c r="F177">
        <v>0.25</v>
      </c>
      <c r="G177" t="str">
        <f>LOOKUP(F177,{0,6,45},{"F","L","H"})</f>
        <v>F</v>
      </c>
      <c r="H177" t="s">
        <v>2371</v>
      </c>
      <c r="I177" s="43" t="str">
        <f>IFERROR(VLOOKUP(#REF!,#REF!,2,FALSE),"No")</f>
        <v>No</v>
      </c>
      <c r="J177" s="149">
        <v>0.75</v>
      </c>
      <c r="K177" s="148">
        <v>55</v>
      </c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39">
        <v>2</v>
      </c>
      <c r="Y177" s="148">
        <v>1000</v>
      </c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39">
        <v>0</v>
      </c>
      <c r="AM177" s="139">
        <v>0</v>
      </c>
      <c r="AN177" s="148">
        <f t="shared" si="18"/>
        <v>1000</v>
      </c>
      <c r="AO177" s="148">
        <f t="shared" si="19"/>
        <v>55</v>
      </c>
      <c r="AP177" s="148">
        <v>13</v>
      </c>
      <c r="AQ177" s="140">
        <v>16</v>
      </c>
      <c r="AS177" s="42">
        <f t="shared" si="20"/>
        <v>3541.0912807081136</v>
      </c>
      <c r="AT177" s="101">
        <f t="shared" si="21"/>
        <v>0</v>
      </c>
      <c r="AU177" s="42">
        <f t="shared" si="22"/>
        <v>3541.0912807081136</v>
      </c>
      <c r="AV177" s="42">
        <f t="shared" si="23"/>
        <v>2031.935107592127</v>
      </c>
      <c r="AW177" s="102">
        <f t="shared" si="24"/>
        <v>431</v>
      </c>
      <c r="AX177" s="43">
        <f t="shared" si="25"/>
        <v>0.75</v>
      </c>
      <c r="AY177" s="43" t="str">
        <f t="shared" si="26"/>
        <v>UTGS</v>
      </c>
    </row>
    <row r="178" spans="1:51" hidden="1" x14ac:dyDescent="0.2">
      <c r="A178" s="38">
        <v>171</v>
      </c>
      <c r="B178" t="s">
        <v>362</v>
      </c>
      <c r="C178" t="s">
        <v>289</v>
      </c>
      <c r="D178">
        <v>320</v>
      </c>
      <c r="E178" t="s">
        <v>1232</v>
      </c>
      <c r="F178">
        <v>0.25</v>
      </c>
      <c r="G178" t="str">
        <f>LOOKUP(F178,{0,6,45},{"F","L","H"})</f>
        <v>F</v>
      </c>
      <c r="H178" t="s">
        <v>2372</v>
      </c>
      <c r="I178" s="43" t="str">
        <f>IFERROR(VLOOKUP(#REF!,#REF!,2,FALSE),"No")</f>
        <v>No</v>
      </c>
      <c r="J178" s="149">
        <v>0.75</v>
      </c>
      <c r="K178" s="148">
        <v>45</v>
      </c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39">
        <v>2</v>
      </c>
      <c r="Y178" s="148">
        <v>744.25</v>
      </c>
      <c r="Z178" s="149">
        <v>4</v>
      </c>
      <c r="AA178" s="148">
        <v>255.75</v>
      </c>
      <c r="AB178" s="149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39">
        <v>0</v>
      </c>
      <c r="AM178" s="139">
        <v>0</v>
      </c>
      <c r="AN178" s="148">
        <f t="shared" si="18"/>
        <v>1000</v>
      </c>
      <c r="AO178" s="148">
        <f t="shared" si="19"/>
        <v>45</v>
      </c>
      <c r="AP178" s="148">
        <v>13</v>
      </c>
      <c r="AQ178" s="140">
        <v>15</v>
      </c>
      <c r="AS178" s="42">
        <f t="shared" si="20"/>
        <v>2897.2565023975476</v>
      </c>
      <c r="AT178" s="101">
        <f t="shared" si="21"/>
        <v>0</v>
      </c>
      <c r="AU178" s="42">
        <f t="shared" si="22"/>
        <v>2897.2565023975476</v>
      </c>
      <c r="AV178" s="42">
        <f t="shared" si="23"/>
        <v>2289.6459480982689</v>
      </c>
      <c r="AW178" s="102">
        <f t="shared" si="24"/>
        <v>431</v>
      </c>
      <c r="AX178" s="43">
        <f t="shared" si="25"/>
        <v>0.75</v>
      </c>
      <c r="AY178" s="43" t="str">
        <f t="shared" si="26"/>
        <v>UTGS</v>
      </c>
    </row>
    <row r="179" spans="1:51" hidden="1" x14ac:dyDescent="0.2">
      <c r="A179" s="38">
        <v>172</v>
      </c>
      <c r="B179" t="s">
        <v>362</v>
      </c>
      <c r="C179" t="s">
        <v>289</v>
      </c>
      <c r="D179">
        <v>320</v>
      </c>
      <c r="E179" t="s">
        <v>1223</v>
      </c>
      <c r="F179">
        <v>0.25</v>
      </c>
      <c r="G179" t="str">
        <f>LOOKUP(F179,{0,6,45},{"F","L","H"})</f>
        <v>F</v>
      </c>
      <c r="H179" t="s">
        <v>2373</v>
      </c>
      <c r="I179" s="43" t="str">
        <f>IFERROR(VLOOKUP(#REF!,#REF!,2,FALSE),"No")</f>
        <v>No</v>
      </c>
      <c r="J179" s="149">
        <v>0.75</v>
      </c>
      <c r="K179" s="148">
        <v>52</v>
      </c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39">
        <v>1.25</v>
      </c>
      <c r="Y179" s="148">
        <v>62.84</v>
      </c>
      <c r="Z179" s="149">
        <v>2</v>
      </c>
      <c r="AA179" s="148">
        <v>937.16</v>
      </c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39">
        <v>0</v>
      </c>
      <c r="AM179" s="139">
        <v>0</v>
      </c>
      <c r="AN179" s="148">
        <f t="shared" si="18"/>
        <v>1000</v>
      </c>
      <c r="AO179" s="148">
        <f t="shared" si="19"/>
        <v>52</v>
      </c>
      <c r="AP179" s="148">
        <v>28</v>
      </c>
      <c r="AQ179" s="140">
        <v>34</v>
      </c>
      <c r="AS179" s="42">
        <f t="shared" si="20"/>
        <v>3347.9408472149435</v>
      </c>
      <c r="AT179" s="101">
        <f t="shared" si="21"/>
        <v>0</v>
      </c>
      <c r="AU179" s="42">
        <f t="shared" si="22"/>
        <v>3347.9408472149435</v>
      </c>
      <c r="AV179" s="42">
        <f t="shared" si="23"/>
        <v>957.49852121982451</v>
      </c>
      <c r="AW179" s="102">
        <f t="shared" si="24"/>
        <v>431</v>
      </c>
      <c r="AX179" s="43">
        <f t="shared" si="25"/>
        <v>0.75</v>
      </c>
      <c r="AY179" s="43" t="str">
        <f t="shared" si="26"/>
        <v>UTGS</v>
      </c>
    </row>
    <row r="180" spans="1:51" hidden="1" x14ac:dyDescent="0.2">
      <c r="A180" s="38">
        <v>173</v>
      </c>
      <c r="B180" t="s">
        <v>362</v>
      </c>
      <c r="C180" t="s">
        <v>289</v>
      </c>
      <c r="D180">
        <v>320</v>
      </c>
      <c r="E180" t="s">
        <v>1247</v>
      </c>
      <c r="F180">
        <v>0.25</v>
      </c>
      <c r="G180" t="str">
        <f>LOOKUP(F180,{0,6,45},{"F","L","H"})</f>
        <v>F</v>
      </c>
      <c r="H180" t="s">
        <v>2374</v>
      </c>
      <c r="I180" s="43" t="str">
        <f>IFERROR(VLOOKUP(#REF!,#REF!,2,FALSE),"No")</f>
        <v>No</v>
      </c>
      <c r="J180" s="149">
        <v>0.75</v>
      </c>
      <c r="K180" s="148">
        <v>47</v>
      </c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39">
        <v>1.25</v>
      </c>
      <c r="Y180" s="148">
        <v>10.06</v>
      </c>
      <c r="Z180" s="148">
        <v>2</v>
      </c>
      <c r="AA180" s="148">
        <v>535.05999999999995</v>
      </c>
      <c r="AB180" s="148">
        <v>4</v>
      </c>
      <c r="AC180" s="148">
        <v>280.44</v>
      </c>
      <c r="AD180" s="148">
        <v>6</v>
      </c>
      <c r="AE180" s="148">
        <v>174.44</v>
      </c>
      <c r="AF180" s="148"/>
      <c r="AG180" s="148"/>
      <c r="AH180" s="148"/>
      <c r="AI180" s="148"/>
      <c r="AJ180" s="148"/>
      <c r="AK180" s="148"/>
      <c r="AL180" s="139">
        <v>0</v>
      </c>
      <c r="AM180" s="139">
        <v>0</v>
      </c>
      <c r="AN180" s="148">
        <f t="shared" si="18"/>
        <v>1000</v>
      </c>
      <c r="AO180" s="148">
        <f t="shared" si="19"/>
        <v>47</v>
      </c>
      <c r="AP180" s="148">
        <v>17</v>
      </c>
      <c r="AQ180" s="140">
        <v>18</v>
      </c>
      <c r="AS180" s="42">
        <f t="shared" si="20"/>
        <v>3026.0234580596607</v>
      </c>
      <c r="AT180" s="101">
        <f t="shared" si="21"/>
        <v>0</v>
      </c>
      <c r="AU180" s="42">
        <f t="shared" si="22"/>
        <v>3026.0234580596607</v>
      </c>
      <c r="AV180" s="42">
        <f t="shared" si="23"/>
        <v>2184.963740081891</v>
      </c>
      <c r="AW180" s="102">
        <f t="shared" si="24"/>
        <v>431</v>
      </c>
      <c r="AX180" s="43">
        <f t="shared" si="25"/>
        <v>0.75</v>
      </c>
      <c r="AY180" s="43" t="str">
        <f t="shared" si="26"/>
        <v>UTGS</v>
      </c>
    </row>
    <row r="181" spans="1:51" hidden="1" x14ac:dyDescent="0.2">
      <c r="A181" s="38">
        <v>174</v>
      </c>
      <c r="B181" t="s">
        <v>362</v>
      </c>
      <c r="C181" t="s">
        <v>289</v>
      </c>
      <c r="D181">
        <v>320</v>
      </c>
      <c r="E181" t="s">
        <v>1245</v>
      </c>
      <c r="F181">
        <v>0.25</v>
      </c>
      <c r="G181" t="str">
        <f>LOOKUP(F181,{0,6,45},{"F","L","H"})</f>
        <v>F</v>
      </c>
      <c r="H181" t="s">
        <v>2375</v>
      </c>
      <c r="I181" s="43" t="str">
        <f>IFERROR(VLOOKUP(#REF!,#REF!,2,FALSE),"No")</f>
        <v>No</v>
      </c>
      <c r="J181" s="149">
        <v>0.5</v>
      </c>
      <c r="K181" s="148">
        <v>41</v>
      </c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39">
        <v>2</v>
      </c>
      <c r="Y181" s="148">
        <v>1000</v>
      </c>
      <c r="Z181" s="149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39">
        <v>0</v>
      </c>
      <c r="AM181" s="139">
        <v>0</v>
      </c>
      <c r="AN181" s="148">
        <f t="shared" si="18"/>
        <v>1000</v>
      </c>
      <c r="AO181" s="148">
        <f t="shared" si="19"/>
        <v>41</v>
      </c>
      <c r="AP181" s="148">
        <v>21</v>
      </c>
      <c r="AQ181" s="140">
        <v>21</v>
      </c>
      <c r="AS181" s="42">
        <f t="shared" si="20"/>
        <v>2804.5425910733215</v>
      </c>
      <c r="AT181" s="101">
        <f t="shared" si="21"/>
        <v>0</v>
      </c>
      <c r="AU181" s="42">
        <f t="shared" si="22"/>
        <v>2804.5425910733215</v>
      </c>
      <c r="AV181" s="42">
        <f t="shared" si="23"/>
        <v>1548.1410343559062</v>
      </c>
      <c r="AW181" s="102">
        <f t="shared" si="24"/>
        <v>431</v>
      </c>
      <c r="AX181" s="43">
        <f t="shared" si="25"/>
        <v>0.5</v>
      </c>
      <c r="AY181" s="43" t="str">
        <f t="shared" si="26"/>
        <v>UTGS</v>
      </c>
    </row>
    <row r="182" spans="1:51" hidden="1" x14ac:dyDescent="0.2">
      <c r="A182" s="38">
        <v>175</v>
      </c>
      <c r="B182" t="s">
        <v>362</v>
      </c>
      <c r="C182" t="s">
        <v>289</v>
      </c>
      <c r="D182">
        <v>306</v>
      </c>
      <c r="E182" t="s">
        <v>1224</v>
      </c>
      <c r="F182">
        <v>0.25</v>
      </c>
      <c r="G182" t="str">
        <f>LOOKUP(F182,{0,6,45},{"F","L","H"})</f>
        <v>F</v>
      </c>
      <c r="H182" t="s">
        <v>2376</v>
      </c>
      <c r="I182" s="43" t="str">
        <f>IFERROR(VLOOKUP(#REF!,#REF!,2,FALSE),"No")</f>
        <v>No</v>
      </c>
      <c r="J182" s="139">
        <v>0.75</v>
      </c>
      <c r="K182" s="148">
        <v>86</v>
      </c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39">
        <v>2</v>
      </c>
      <c r="Y182" s="148">
        <v>807.08</v>
      </c>
      <c r="Z182" s="149">
        <v>4</v>
      </c>
      <c r="AA182" s="148">
        <v>192.92</v>
      </c>
      <c r="AB182" s="149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39">
        <v>0</v>
      </c>
      <c r="AM182" s="139">
        <v>0</v>
      </c>
      <c r="AN182" s="148">
        <f t="shared" si="18"/>
        <v>1000</v>
      </c>
      <c r="AO182" s="148">
        <f t="shared" si="19"/>
        <v>86</v>
      </c>
      <c r="AP182" s="148">
        <v>21</v>
      </c>
      <c r="AQ182" s="140">
        <v>21</v>
      </c>
      <c r="AS182" s="42">
        <f t="shared" si="20"/>
        <v>5536.9790934708681</v>
      </c>
      <c r="AT182" s="101">
        <f t="shared" si="21"/>
        <v>0</v>
      </c>
      <c r="AU182" s="42">
        <f t="shared" si="22"/>
        <v>5536.9790934708681</v>
      </c>
      <c r="AV182" s="42">
        <f t="shared" si="23"/>
        <v>1614.0094343559063</v>
      </c>
      <c r="AW182" s="102">
        <f t="shared" si="24"/>
        <v>431</v>
      </c>
      <c r="AX182" s="43">
        <f t="shared" si="25"/>
        <v>0.75</v>
      </c>
      <c r="AY182" s="43" t="str">
        <f t="shared" si="26"/>
        <v>UTGS</v>
      </c>
    </row>
    <row r="183" spans="1:51" hidden="1" x14ac:dyDescent="0.2">
      <c r="A183" s="38">
        <v>176</v>
      </c>
      <c r="B183" t="s">
        <v>362</v>
      </c>
      <c r="C183" t="s">
        <v>289</v>
      </c>
      <c r="D183">
        <v>320</v>
      </c>
      <c r="E183" t="s">
        <v>1245</v>
      </c>
      <c r="F183">
        <v>0.25</v>
      </c>
      <c r="G183" t="str">
        <f>LOOKUP(F183,{0,6,45},{"F","L","H"})</f>
        <v>F</v>
      </c>
      <c r="H183" t="s">
        <v>2377</v>
      </c>
      <c r="I183" s="43" t="str">
        <f>IFERROR(VLOOKUP(#REF!,#REF!,2,FALSE),"No")</f>
        <v>No</v>
      </c>
      <c r="J183" s="149">
        <v>0.75</v>
      </c>
      <c r="K183" s="148">
        <v>61</v>
      </c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39">
        <v>2</v>
      </c>
      <c r="Y183" s="148">
        <v>273.05</v>
      </c>
      <c r="Z183" s="149">
        <v>4</v>
      </c>
      <c r="AA183" s="148">
        <v>726.95</v>
      </c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39">
        <v>0</v>
      </c>
      <c r="AM183" s="139">
        <v>0</v>
      </c>
      <c r="AN183" s="148">
        <f t="shared" si="18"/>
        <v>1000</v>
      </c>
      <c r="AO183" s="148">
        <f t="shared" si="19"/>
        <v>61</v>
      </c>
      <c r="AP183" s="148">
        <v>14</v>
      </c>
      <c r="AQ183" s="140">
        <v>16</v>
      </c>
      <c r="AS183" s="42">
        <f t="shared" si="20"/>
        <v>3927.3921476944533</v>
      </c>
      <c r="AT183" s="101">
        <f t="shared" si="21"/>
        <v>0</v>
      </c>
      <c r="AU183" s="42">
        <f t="shared" si="22"/>
        <v>3927.3921476944533</v>
      </c>
      <c r="AV183" s="42">
        <f t="shared" si="23"/>
        <v>2357.6995763421273</v>
      </c>
      <c r="AW183" s="102">
        <f t="shared" si="24"/>
        <v>431</v>
      </c>
      <c r="AX183" s="43">
        <f t="shared" si="25"/>
        <v>0.75</v>
      </c>
      <c r="AY183" s="43" t="str">
        <f t="shared" si="26"/>
        <v>UTGS</v>
      </c>
    </row>
    <row r="184" spans="1:51" hidden="1" x14ac:dyDescent="0.2">
      <c r="A184" s="38">
        <v>177</v>
      </c>
      <c r="B184" t="s">
        <v>362</v>
      </c>
      <c r="C184" t="s">
        <v>289</v>
      </c>
      <c r="D184">
        <v>320</v>
      </c>
      <c r="E184" t="s">
        <v>1243</v>
      </c>
      <c r="F184">
        <v>0.25</v>
      </c>
      <c r="G184" t="str">
        <f>LOOKUP(F184,{0,6,45},{"F","L","H"})</f>
        <v>F</v>
      </c>
      <c r="H184" t="s">
        <v>2378</v>
      </c>
      <c r="I184" s="43" t="str">
        <f>IFERROR(VLOOKUP(#REF!,#REF!,2,FALSE),"No")</f>
        <v>No</v>
      </c>
      <c r="J184" s="149">
        <v>0.75</v>
      </c>
      <c r="K184" s="148">
        <v>75</v>
      </c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39">
        <v>2</v>
      </c>
      <c r="Y184" s="148">
        <v>1000</v>
      </c>
      <c r="Z184" s="149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39">
        <v>0</v>
      </c>
      <c r="AM184" s="139">
        <v>0</v>
      </c>
      <c r="AN184" s="148">
        <f t="shared" si="18"/>
        <v>1000</v>
      </c>
      <c r="AO184" s="148">
        <f t="shared" si="19"/>
        <v>75</v>
      </c>
      <c r="AP184" s="148">
        <v>21</v>
      </c>
      <c r="AQ184" s="140">
        <v>21</v>
      </c>
      <c r="AS184" s="42">
        <f t="shared" si="20"/>
        <v>4828.760837329246</v>
      </c>
      <c r="AT184" s="101">
        <f t="shared" si="21"/>
        <v>0</v>
      </c>
      <c r="AU184" s="42">
        <f t="shared" si="22"/>
        <v>4828.760837329246</v>
      </c>
      <c r="AV184" s="42">
        <f t="shared" si="23"/>
        <v>1548.1410343559062</v>
      </c>
      <c r="AW184" s="102">
        <f t="shared" si="24"/>
        <v>431</v>
      </c>
      <c r="AX184" s="43">
        <f t="shared" si="25"/>
        <v>0.75</v>
      </c>
      <c r="AY184" s="43" t="str">
        <f t="shared" si="26"/>
        <v>UTGS</v>
      </c>
    </row>
    <row r="185" spans="1:51" hidden="1" x14ac:dyDescent="0.2">
      <c r="A185" s="38">
        <v>178</v>
      </c>
      <c r="B185" t="s">
        <v>362</v>
      </c>
      <c r="C185" t="s">
        <v>289</v>
      </c>
      <c r="D185">
        <v>320</v>
      </c>
      <c r="E185" t="s">
        <v>1243</v>
      </c>
      <c r="F185">
        <v>0.25</v>
      </c>
      <c r="G185" t="str">
        <f>LOOKUP(F185,{0,6,45},{"F","L","H"})</f>
        <v>F</v>
      </c>
      <c r="H185" t="s">
        <v>2379</v>
      </c>
      <c r="I185" s="43" t="str">
        <f>IFERROR(VLOOKUP(#REF!,#REF!,2,FALSE),"No")</f>
        <v>No</v>
      </c>
      <c r="J185" s="139">
        <v>0.75</v>
      </c>
      <c r="K185" s="148">
        <v>38</v>
      </c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39">
        <v>2</v>
      </c>
      <c r="Y185" s="148">
        <v>1000</v>
      </c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39">
        <v>0</v>
      </c>
      <c r="AM185" s="139">
        <v>0</v>
      </c>
      <c r="AN185" s="148">
        <f t="shared" si="18"/>
        <v>1000</v>
      </c>
      <c r="AO185" s="148">
        <f t="shared" si="19"/>
        <v>38</v>
      </c>
      <c r="AP185" s="148">
        <v>16</v>
      </c>
      <c r="AQ185" s="140">
        <v>16</v>
      </c>
      <c r="AS185" s="42">
        <f t="shared" si="20"/>
        <v>2446.5721575801513</v>
      </c>
      <c r="AT185" s="101">
        <f t="shared" si="21"/>
        <v>0</v>
      </c>
      <c r="AU185" s="42">
        <f t="shared" si="22"/>
        <v>2446.5721575801513</v>
      </c>
      <c r="AV185" s="42">
        <f t="shared" si="23"/>
        <v>2031.935107592127</v>
      </c>
      <c r="AW185" s="102">
        <f t="shared" si="24"/>
        <v>431</v>
      </c>
      <c r="AX185" s="43">
        <f t="shared" si="25"/>
        <v>0.75</v>
      </c>
      <c r="AY185" s="43" t="str">
        <f t="shared" si="26"/>
        <v>UTGS</v>
      </c>
    </row>
    <row r="186" spans="1:51" hidden="1" x14ac:dyDescent="0.2">
      <c r="A186" s="38">
        <v>179</v>
      </c>
      <c r="B186" t="s">
        <v>362</v>
      </c>
      <c r="C186" t="s">
        <v>289</v>
      </c>
      <c r="D186">
        <v>320</v>
      </c>
      <c r="E186" t="s">
        <v>1245</v>
      </c>
      <c r="F186">
        <v>0.25</v>
      </c>
      <c r="G186" t="str">
        <f>LOOKUP(F186,{0,6,45},{"F","L","H"})</f>
        <v>F</v>
      </c>
      <c r="H186" t="s">
        <v>2380</v>
      </c>
      <c r="I186" s="43" t="str">
        <f>IFERROR(VLOOKUP(#REF!,#REF!,2,FALSE),"No")</f>
        <v>No</v>
      </c>
      <c r="J186" s="149">
        <v>0.5</v>
      </c>
      <c r="K186" s="148">
        <v>50</v>
      </c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39">
        <v>2</v>
      </c>
      <c r="Y186" s="148">
        <v>1000</v>
      </c>
      <c r="Z186" s="149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39">
        <v>0</v>
      </c>
      <c r="AM186" s="139">
        <v>0</v>
      </c>
      <c r="AN186" s="148">
        <f t="shared" si="18"/>
        <v>1000</v>
      </c>
      <c r="AO186" s="148">
        <f t="shared" si="19"/>
        <v>50</v>
      </c>
      <c r="AP186" s="148">
        <v>25</v>
      </c>
      <c r="AQ186" s="140">
        <v>25</v>
      </c>
      <c r="AS186" s="42">
        <f t="shared" si="20"/>
        <v>3420.1738915528308</v>
      </c>
      <c r="AT186" s="101">
        <f t="shared" si="21"/>
        <v>0</v>
      </c>
      <c r="AU186" s="42">
        <f t="shared" si="22"/>
        <v>3420.1738915528308</v>
      </c>
      <c r="AV186" s="42">
        <f t="shared" si="23"/>
        <v>1300.4384688589612</v>
      </c>
      <c r="AW186" s="102">
        <f t="shared" si="24"/>
        <v>431</v>
      </c>
      <c r="AX186" s="43">
        <f t="shared" si="25"/>
        <v>0.5</v>
      </c>
      <c r="AY186" s="43" t="str">
        <f t="shared" si="26"/>
        <v>UTGS</v>
      </c>
    </row>
    <row r="187" spans="1:51" hidden="1" x14ac:dyDescent="0.2">
      <c r="A187" s="38">
        <v>180</v>
      </c>
      <c r="B187" t="s">
        <v>362</v>
      </c>
      <c r="C187" t="s">
        <v>289</v>
      </c>
      <c r="D187">
        <v>320</v>
      </c>
      <c r="E187" t="s">
        <v>1247</v>
      </c>
      <c r="F187">
        <v>0.25</v>
      </c>
      <c r="G187" t="str">
        <f>LOOKUP(F187,{0,6,45},{"F","L","H"})</f>
        <v>F</v>
      </c>
      <c r="H187" t="s">
        <v>2381</v>
      </c>
      <c r="I187" s="43" t="str">
        <f>IFERROR(VLOOKUP(#REF!,#REF!,2,FALSE),"No")</f>
        <v>No</v>
      </c>
      <c r="J187" s="139">
        <v>0.75</v>
      </c>
      <c r="K187" s="148">
        <v>53</v>
      </c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39">
        <v>4</v>
      </c>
      <c r="Y187" s="148">
        <v>1000</v>
      </c>
      <c r="Z187" s="149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39">
        <v>0</v>
      </c>
      <c r="AM187" s="139">
        <v>0</v>
      </c>
      <c r="AN187" s="148">
        <f t="shared" si="18"/>
        <v>1000</v>
      </c>
      <c r="AO187" s="148">
        <f t="shared" si="19"/>
        <v>53</v>
      </c>
      <c r="AP187" s="148">
        <v>22</v>
      </c>
      <c r="AQ187" s="140">
        <v>22</v>
      </c>
      <c r="AS187" s="42">
        <f t="shared" si="20"/>
        <v>3412.3243250460005</v>
      </c>
      <c r="AT187" s="101">
        <f t="shared" si="21"/>
        <v>0</v>
      </c>
      <c r="AU187" s="42">
        <f t="shared" si="22"/>
        <v>3412.3243250460005</v>
      </c>
      <c r="AV187" s="42">
        <f t="shared" si="23"/>
        <v>1803.6800782488199</v>
      </c>
      <c r="AW187" s="102">
        <f t="shared" si="24"/>
        <v>431</v>
      </c>
      <c r="AX187" s="43">
        <f t="shared" si="25"/>
        <v>0.75</v>
      </c>
      <c r="AY187" s="43" t="str">
        <f t="shared" si="26"/>
        <v>UTGS</v>
      </c>
    </row>
    <row r="188" spans="1:51" hidden="1" x14ac:dyDescent="0.2">
      <c r="A188" s="38">
        <v>181</v>
      </c>
      <c r="B188" t="s">
        <v>362</v>
      </c>
      <c r="C188" t="s">
        <v>289</v>
      </c>
      <c r="D188">
        <v>320</v>
      </c>
      <c r="E188" t="s">
        <v>1247</v>
      </c>
      <c r="F188">
        <v>0.25</v>
      </c>
      <c r="G188" t="str">
        <f>LOOKUP(F188,{0,6,45},{"F","L","H"})</f>
        <v>F</v>
      </c>
      <c r="H188" t="s">
        <v>2382</v>
      </c>
      <c r="I188" s="43" t="str">
        <f>IFERROR(VLOOKUP(#REF!,#REF!,2,FALSE),"No")</f>
        <v>No</v>
      </c>
      <c r="J188" s="148">
        <v>0.5</v>
      </c>
      <c r="K188" s="148">
        <v>44</v>
      </c>
      <c r="L188" s="148"/>
      <c r="M188" s="148"/>
      <c r="N188" s="149"/>
      <c r="O188" s="149"/>
      <c r="P188" s="148"/>
      <c r="Q188" s="148"/>
      <c r="R188" s="149"/>
      <c r="S188" s="148"/>
      <c r="T188" s="148"/>
      <c r="U188" s="148"/>
      <c r="V188" s="148"/>
      <c r="W188" s="148"/>
      <c r="X188" s="139">
        <v>1.25</v>
      </c>
      <c r="Y188" s="148">
        <v>185.48</v>
      </c>
      <c r="Z188" s="148">
        <v>2</v>
      </c>
      <c r="AA188" s="148">
        <v>814.52</v>
      </c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39">
        <v>0</v>
      </c>
      <c r="AM188" s="139">
        <v>0</v>
      </c>
      <c r="AN188" s="148">
        <f t="shared" si="18"/>
        <v>1000</v>
      </c>
      <c r="AO188" s="148">
        <f t="shared" si="19"/>
        <v>44</v>
      </c>
      <c r="AP188" s="148">
        <v>21</v>
      </c>
      <c r="AQ188" s="140">
        <v>21</v>
      </c>
      <c r="AS188" s="42">
        <f t="shared" si="20"/>
        <v>3009.7530245664911</v>
      </c>
      <c r="AT188" s="101">
        <f t="shared" si="21"/>
        <v>0</v>
      </c>
      <c r="AU188" s="42">
        <f t="shared" si="22"/>
        <v>3009.7530245664911</v>
      </c>
      <c r="AV188" s="42">
        <f t="shared" si="23"/>
        <v>1554.323701022573</v>
      </c>
      <c r="AW188" s="102">
        <f t="shared" si="24"/>
        <v>431</v>
      </c>
      <c r="AX188" s="43">
        <f t="shared" si="25"/>
        <v>0.5</v>
      </c>
      <c r="AY188" s="43" t="str">
        <f t="shared" si="26"/>
        <v>UTGS</v>
      </c>
    </row>
    <row r="189" spans="1:51" hidden="1" x14ac:dyDescent="0.2">
      <c r="A189" s="38">
        <v>182</v>
      </c>
      <c r="B189" t="s">
        <v>362</v>
      </c>
      <c r="C189" t="s">
        <v>289</v>
      </c>
      <c r="D189">
        <v>320</v>
      </c>
      <c r="E189" t="s">
        <v>1243</v>
      </c>
      <c r="F189">
        <v>0.25</v>
      </c>
      <c r="G189" t="str">
        <f>LOOKUP(F189,{0,6,45},{"F","L","H"})</f>
        <v>F</v>
      </c>
      <c r="H189" t="s">
        <v>2383</v>
      </c>
      <c r="I189" s="43" t="str">
        <f>IFERROR(VLOOKUP(#REF!,#REF!,2,FALSE),"No")</f>
        <v>No</v>
      </c>
      <c r="J189" s="139">
        <v>0.75</v>
      </c>
      <c r="K189" s="148">
        <v>72</v>
      </c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39">
        <v>1.25</v>
      </c>
      <c r="Y189" s="148">
        <v>59</v>
      </c>
      <c r="Z189" s="149">
        <v>2</v>
      </c>
      <c r="AA189" s="148">
        <v>348.4</v>
      </c>
      <c r="AB189" s="148">
        <v>4</v>
      </c>
      <c r="AC189" s="148">
        <v>592.6</v>
      </c>
      <c r="AD189" s="148"/>
      <c r="AE189" s="148"/>
      <c r="AF189" s="148"/>
      <c r="AG189" s="148"/>
      <c r="AH189" s="148"/>
      <c r="AI189" s="148"/>
      <c r="AJ189" s="148"/>
      <c r="AK189" s="148"/>
      <c r="AL189" s="139">
        <v>0</v>
      </c>
      <c r="AM189" s="139">
        <v>0</v>
      </c>
      <c r="AN189" s="148">
        <f t="shared" si="18"/>
        <v>1000</v>
      </c>
      <c r="AO189" s="148">
        <f t="shared" si="19"/>
        <v>72</v>
      </c>
      <c r="AP189" s="148">
        <v>9</v>
      </c>
      <c r="AQ189" s="140">
        <v>9</v>
      </c>
      <c r="AS189" s="42">
        <f t="shared" si="20"/>
        <v>4635.6104038360754</v>
      </c>
      <c r="AT189" s="101">
        <f t="shared" si="21"/>
        <v>0</v>
      </c>
      <c r="AU189" s="42">
        <f t="shared" si="22"/>
        <v>4635.6104038360754</v>
      </c>
      <c r="AV189" s="42">
        <f t="shared" si="23"/>
        <v>4089.0226357193369</v>
      </c>
      <c r="AW189" s="102">
        <f t="shared" si="24"/>
        <v>431</v>
      </c>
      <c r="AX189" s="43">
        <f t="shared" si="25"/>
        <v>0.75</v>
      </c>
      <c r="AY189" s="43" t="str">
        <f t="shared" si="26"/>
        <v>UTGS</v>
      </c>
    </row>
    <row r="190" spans="1:51" hidden="1" x14ac:dyDescent="0.2">
      <c r="A190" s="38">
        <v>183</v>
      </c>
      <c r="B190" t="s">
        <v>362</v>
      </c>
      <c r="C190" t="s">
        <v>289</v>
      </c>
      <c r="D190">
        <v>320</v>
      </c>
      <c r="E190" t="s">
        <v>1239</v>
      </c>
      <c r="F190">
        <v>0.25</v>
      </c>
      <c r="G190" t="str">
        <f>LOOKUP(F190,{0,6,45},{"F","L","H"})</f>
        <v>F</v>
      </c>
      <c r="H190" t="s">
        <v>2384</v>
      </c>
      <c r="I190" s="43" t="str">
        <f>IFERROR(VLOOKUP(#REF!,#REF!,2,FALSE),"No")</f>
        <v>No</v>
      </c>
      <c r="J190" s="149">
        <v>0.75</v>
      </c>
      <c r="K190" s="148">
        <v>43</v>
      </c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39">
        <v>2</v>
      </c>
      <c r="Y190" s="148">
        <v>1000</v>
      </c>
      <c r="Z190" s="149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39">
        <v>0</v>
      </c>
      <c r="AM190" s="139">
        <v>0</v>
      </c>
      <c r="AN190" s="148">
        <f t="shared" si="18"/>
        <v>1000</v>
      </c>
      <c r="AO190" s="148">
        <f t="shared" si="19"/>
        <v>43</v>
      </c>
      <c r="AP190" s="148">
        <v>23</v>
      </c>
      <c r="AQ190" s="140">
        <v>23</v>
      </c>
      <c r="AS190" s="42">
        <f t="shared" si="20"/>
        <v>2768.489546735434</v>
      </c>
      <c r="AT190" s="101">
        <f t="shared" si="21"/>
        <v>0</v>
      </c>
      <c r="AU190" s="42">
        <f t="shared" si="22"/>
        <v>2768.489546735434</v>
      </c>
      <c r="AV190" s="42">
        <f t="shared" si="23"/>
        <v>1413.5200748466971</v>
      </c>
      <c r="AW190" s="102">
        <f t="shared" si="24"/>
        <v>431</v>
      </c>
      <c r="AX190" s="43">
        <f t="shared" si="25"/>
        <v>0.75</v>
      </c>
      <c r="AY190" s="43" t="str">
        <f t="shared" si="26"/>
        <v>UTGS</v>
      </c>
    </row>
    <row r="191" spans="1:51" hidden="1" x14ac:dyDescent="0.2">
      <c r="A191" s="38">
        <v>184</v>
      </c>
      <c r="B191" t="s">
        <v>362</v>
      </c>
      <c r="C191" t="s">
        <v>289</v>
      </c>
      <c r="D191">
        <v>320</v>
      </c>
      <c r="E191" t="s">
        <v>1232</v>
      </c>
      <c r="F191">
        <v>0.25</v>
      </c>
      <c r="G191" t="str">
        <f>LOOKUP(F191,{0,6,45},{"F","L","H"})</f>
        <v>F</v>
      </c>
      <c r="H191" t="s">
        <v>2385</v>
      </c>
      <c r="I191" s="43" t="str">
        <f>IFERROR(VLOOKUP(#REF!,#REF!,2,FALSE),"No")</f>
        <v>No</v>
      </c>
      <c r="J191" s="149">
        <v>0.75</v>
      </c>
      <c r="K191" s="148">
        <v>88</v>
      </c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39">
        <v>2</v>
      </c>
      <c r="Y191" s="148">
        <v>711.72</v>
      </c>
      <c r="Z191" s="148">
        <v>4</v>
      </c>
      <c r="AA191" s="148">
        <v>288.27999999999997</v>
      </c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39">
        <v>0</v>
      </c>
      <c r="AM191" s="139">
        <v>0</v>
      </c>
      <c r="AN191" s="148">
        <f t="shared" si="18"/>
        <v>1000</v>
      </c>
      <c r="AO191" s="148">
        <f t="shared" si="19"/>
        <v>88</v>
      </c>
      <c r="AP191" s="148">
        <v>18</v>
      </c>
      <c r="AQ191" s="140">
        <v>19</v>
      </c>
      <c r="AS191" s="42">
        <f t="shared" si="20"/>
        <v>5665.7460491329821</v>
      </c>
      <c r="AT191" s="101">
        <f t="shared" si="21"/>
        <v>0</v>
      </c>
      <c r="AU191" s="42">
        <f t="shared" si="22"/>
        <v>5665.7460491329821</v>
      </c>
      <c r="AV191" s="42">
        <f t="shared" si="23"/>
        <v>1819.8910169196859</v>
      </c>
      <c r="AW191" s="102">
        <f t="shared" si="24"/>
        <v>431</v>
      </c>
      <c r="AX191" s="43">
        <f t="shared" si="25"/>
        <v>0.75</v>
      </c>
      <c r="AY191" s="43" t="str">
        <f t="shared" si="26"/>
        <v>UTGS</v>
      </c>
    </row>
    <row r="192" spans="1:51" hidden="1" x14ac:dyDescent="0.2">
      <c r="A192" s="38">
        <v>185</v>
      </c>
      <c r="B192" t="s">
        <v>5806</v>
      </c>
      <c r="C192" t="s">
        <v>289</v>
      </c>
      <c r="D192">
        <v>320</v>
      </c>
      <c r="E192" t="s">
        <v>1228</v>
      </c>
      <c r="F192">
        <v>0.25</v>
      </c>
      <c r="G192" t="str">
        <f>LOOKUP(F192,{0,6,45},{"F","L","H"})</f>
        <v>F</v>
      </c>
      <c r="H192" t="s">
        <v>2386</v>
      </c>
      <c r="I192" s="43" t="str">
        <f>IFERROR(VLOOKUP(#REF!,#REF!,2,FALSE),"No")</f>
        <v>No</v>
      </c>
      <c r="J192" s="149">
        <v>0.75</v>
      </c>
      <c r="K192" s="148">
        <v>44</v>
      </c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39">
        <v>2</v>
      </c>
      <c r="Y192" s="148">
        <v>1000</v>
      </c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39">
        <v>0</v>
      </c>
      <c r="AM192" s="139">
        <v>0</v>
      </c>
      <c r="AN192" s="148">
        <f t="shared" si="18"/>
        <v>1000</v>
      </c>
      <c r="AO192" s="148">
        <f t="shared" si="19"/>
        <v>44</v>
      </c>
      <c r="AP192" s="148">
        <v>12</v>
      </c>
      <c r="AQ192" s="140">
        <v>16</v>
      </c>
      <c r="AS192" s="42">
        <f t="shared" si="20"/>
        <v>2832.873024566491</v>
      </c>
      <c r="AT192" s="101">
        <f t="shared" si="21"/>
        <v>0</v>
      </c>
      <c r="AU192" s="42">
        <f t="shared" si="22"/>
        <v>2832.873024566491</v>
      </c>
      <c r="AV192" s="42">
        <f t="shared" si="23"/>
        <v>2031.935107592127</v>
      </c>
      <c r="AW192" s="102">
        <f t="shared" si="24"/>
        <v>431</v>
      </c>
      <c r="AX192" s="43">
        <f t="shared" si="25"/>
        <v>0.75</v>
      </c>
      <c r="AY192" s="43" t="str">
        <f t="shared" si="26"/>
        <v>UTGS</v>
      </c>
    </row>
    <row r="193" spans="1:51" hidden="1" x14ac:dyDescent="0.2">
      <c r="A193" s="38">
        <v>186</v>
      </c>
      <c r="B193" t="s">
        <v>362</v>
      </c>
      <c r="C193" t="s">
        <v>289</v>
      </c>
      <c r="D193">
        <v>320</v>
      </c>
      <c r="E193" t="s">
        <v>1232</v>
      </c>
      <c r="F193">
        <v>0.25</v>
      </c>
      <c r="G193" t="str">
        <f>LOOKUP(F193,{0,6,45},{"F","L","H"})</f>
        <v>F</v>
      </c>
      <c r="H193" t="s">
        <v>2387</v>
      </c>
      <c r="I193" s="43" t="str">
        <f>IFERROR(VLOOKUP(#REF!,#REF!,2,FALSE),"No")</f>
        <v>No</v>
      </c>
      <c r="J193" s="139">
        <v>0.75</v>
      </c>
      <c r="K193" s="148">
        <v>44</v>
      </c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39">
        <v>2</v>
      </c>
      <c r="Y193" s="148">
        <v>1000</v>
      </c>
      <c r="Z193" s="149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39">
        <v>0</v>
      </c>
      <c r="AM193" s="139">
        <v>0</v>
      </c>
      <c r="AN193" s="148">
        <f t="shared" si="18"/>
        <v>1000</v>
      </c>
      <c r="AO193" s="148">
        <f t="shared" si="19"/>
        <v>44</v>
      </c>
      <c r="AP193" s="148">
        <v>24</v>
      </c>
      <c r="AQ193" s="140">
        <v>24</v>
      </c>
      <c r="AS193" s="42">
        <f t="shared" si="20"/>
        <v>2832.873024566491</v>
      </c>
      <c r="AT193" s="101">
        <f t="shared" si="21"/>
        <v>0</v>
      </c>
      <c r="AU193" s="42">
        <f t="shared" si="22"/>
        <v>2832.873024566491</v>
      </c>
      <c r="AV193" s="42">
        <f t="shared" si="23"/>
        <v>1354.623405061418</v>
      </c>
      <c r="AW193" s="102">
        <f t="shared" si="24"/>
        <v>431</v>
      </c>
      <c r="AX193" s="43">
        <f t="shared" si="25"/>
        <v>0.75</v>
      </c>
      <c r="AY193" s="43" t="str">
        <f t="shared" si="26"/>
        <v>UTGS</v>
      </c>
    </row>
    <row r="194" spans="1:51" hidden="1" x14ac:dyDescent="0.2">
      <c r="A194" s="38">
        <v>187</v>
      </c>
      <c r="B194" t="s">
        <v>362</v>
      </c>
      <c r="C194" t="s">
        <v>289</v>
      </c>
      <c r="D194">
        <v>320</v>
      </c>
      <c r="E194" t="s">
        <v>1239</v>
      </c>
      <c r="F194">
        <v>0.25</v>
      </c>
      <c r="G194" t="str">
        <f>LOOKUP(F194,{0,6,45},{"F","L","H"})</f>
        <v>F</v>
      </c>
      <c r="H194" t="s">
        <v>2388</v>
      </c>
      <c r="I194" s="43" t="str">
        <f>IFERROR(VLOOKUP(#REF!,#REF!,2,FALSE),"No")</f>
        <v>No</v>
      </c>
      <c r="J194" s="149">
        <v>0.5</v>
      </c>
      <c r="K194" s="148">
        <v>85</v>
      </c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39">
        <v>2</v>
      </c>
      <c r="Y194" s="148">
        <v>266.5</v>
      </c>
      <c r="Z194" s="149">
        <v>4</v>
      </c>
      <c r="AA194" s="148">
        <v>733.5</v>
      </c>
      <c r="AB194" s="149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39">
        <v>0</v>
      </c>
      <c r="AM194" s="139">
        <v>0</v>
      </c>
      <c r="AN194" s="148">
        <f t="shared" si="18"/>
        <v>1000</v>
      </c>
      <c r="AO194" s="148">
        <f t="shared" si="19"/>
        <v>85</v>
      </c>
      <c r="AP194" s="148">
        <v>11</v>
      </c>
      <c r="AQ194" s="140">
        <v>17</v>
      </c>
      <c r="AS194" s="42">
        <f t="shared" si="20"/>
        <v>5814.2956156398122</v>
      </c>
      <c r="AT194" s="101">
        <f t="shared" si="21"/>
        <v>0</v>
      </c>
      <c r="AU194" s="42">
        <f t="shared" si="22"/>
        <v>5814.2956156398122</v>
      </c>
      <c r="AV194" s="42">
        <f t="shared" si="23"/>
        <v>2221.7739247925902</v>
      </c>
      <c r="AW194" s="102">
        <f t="shared" si="24"/>
        <v>431</v>
      </c>
      <c r="AX194" s="43">
        <f t="shared" si="25"/>
        <v>0.5</v>
      </c>
      <c r="AY194" s="43" t="str">
        <f t="shared" si="26"/>
        <v>UTGS</v>
      </c>
    </row>
    <row r="195" spans="1:51" hidden="1" x14ac:dyDescent="0.2">
      <c r="A195" s="38">
        <v>188</v>
      </c>
      <c r="B195" t="s">
        <v>362</v>
      </c>
      <c r="C195" t="s">
        <v>289</v>
      </c>
      <c r="D195">
        <v>320</v>
      </c>
      <c r="E195" t="s">
        <v>1239</v>
      </c>
      <c r="F195">
        <v>0.25</v>
      </c>
      <c r="G195" t="str">
        <f>LOOKUP(F195,{0,6,45},{"F","L","H"})</f>
        <v>F</v>
      </c>
      <c r="H195" t="s">
        <v>2389</v>
      </c>
      <c r="I195" s="43" t="str">
        <f>IFERROR(VLOOKUP(#REF!,#REF!,2,FALSE),"No")</f>
        <v>No</v>
      </c>
      <c r="J195" s="149">
        <v>0.75</v>
      </c>
      <c r="K195" s="148">
        <v>83</v>
      </c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39">
        <v>0.75</v>
      </c>
      <c r="Y195" s="148">
        <v>91.02</v>
      </c>
      <c r="Z195" s="149">
        <v>2</v>
      </c>
      <c r="AA195" s="148">
        <v>908.98</v>
      </c>
      <c r="AB195" s="149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39">
        <v>0</v>
      </c>
      <c r="AM195" s="139">
        <v>0</v>
      </c>
      <c r="AN195" s="148">
        <f t="shared" si="18"/>
        <v>1000</v>
      </c>
      <c r="AO195" s="148">
        <f t="shared" si="19"/>
        <v>83</v>
      </c>
      <c r="AP195" s="148">
        <v>19</v>
      </c>
      <c r="AQ195" s="140">
        <v>1</v>
      </c>
      <c r="AS195" s="42">
        <f t="shared" si="20"/>
        <v>5343.8286599776984</v>
      </c>
      <c r="AT195" s="101">
        <f t="shared" si="21"/>
        <v>0</v>
      </c>
      <c r="AU195" s="42">
        <f t="shared" si="22"/>
        <v>5343.8286599776984</v>
      </c>
      <c r="AV195" s="42">
        <f t="shared" si="23"/>
        <v>33200.893321474032</v>
      </c>
      <c r="AW195" s="102">
        <f t="shared" si="24"/>
        <v>431</v>
      </c>
      <c r="AX195" s="43">
        <f t="shared" si="25"/>
        <v>0.75</v>
      </c>
      <c r="AY195" s="43" t="str">
        <f t="shared" si="26"/>
        <v>UTGS</v>
      </c>
    </row>
    <row r="196" spans="1:51" hidden="1" x14ac:dyDescent="0.2">
      <c r="A196" s="38">
        <v>189</v>
      </c>
      <c r="B196" t="s">
        <v>362</v>
      </c>
      <c r="C196" t="s">
        <v>289</v>
      </c>
      <c r="D196">
        <v>320</v>
      </c>
      <c r="E196" t="s">
        <v>1245</v>
      </c>
      <c r="F196">
        <v>0.25</v>
      </c>
      <c r="G196" t="str">
        <f>LOOKUP(F196,{0,6,45},{"F","L","H"})</f>
        <v>F</v>
      </c>
      <c r="H196" t="s">
        <v>2391</v>
      </c>
      <c r="I196" s="43" t="str">
        <f>IFERROR(VLOOKUP(#REF!,#REF!,2,FALSE),"No")</f>
        <v>No</v>
      </c>
      <c r="J196" s="149">
        <v>0.5</v>
      </c>
      <c r="K196" s="148">
        <v>9</v>
      </c>
      <c r="L196" s="148">
        <v>0.75</v>
      </c>
      <c r="M196" s="148">
        <v>49</v>
      </c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39">
        <v>4</v>
      </c>
      <c r="Y196" s="148">
        <v>1000</v>
      </c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39">
        <v>0</v>
      </c>
      <c r="AM196" s="139">
        <v>0</v>
      </c>
      <c r="AN196" s="148">
        <f t="shared" si="18"/>
        <v>1000</v>
      </c>
      <c r="AO196" s="148">
        <f t="shared" si="19"/>
        <v>58</v>
      </c>
      <c r="AP196" s="148">
        <v>17</v>
      </c>
      <c r="AQ196" s="140">
        <v>19</v>
      </c>
      <c r="AS196" s="42">
        <f t="shared" si="20"/>
        <v>3770.4217142012835</v>
      </c>
      <c r="AT196" s="101">
        <f t="shared" si="21"/>
        <v>0</v>
      </c>
      <c r="AU196" s="42">
        <f t="shared" si="22"/>
        <v>3770.4217142012835</v>
      </c>
      <c r="AV196" s="42">
        <f t="shared" si="23"/>
        <v>2088.4716695512652</v>
      </c>
      <c r="AW196" s="102">
        <f t="shared" si="24"/>
        <v>431</v>
      </c>
      <c r="AX196" s="43">
        <f t="shared" si="25"/>
        <v>0.5</v>
      </c>
      <c r="AY196" s="43" t="str">
        <f t="shared" si="26"/>
        <v>UTGS</v>
      </c>
    </row>
    <row r="197" spans="1:51" hidden="1" x14ac:dyDescent="0.2">
      <c r="A197" s="38">
        <v>190</v>
      </c>
      <c r="B197" t="s">
        <v>362</v>
      </c>
      <c r="C197" t="s">
        <v>289</v>
      </c>
      <c r="D197">
        <v>320</v>
      </c>
      <c r="E197" t="s">
        <v>1842</v>
      </c>
      <c r="F197">
        <v>0.25</v>
      </c>
      <c r="G197" t="str">
        <f>LOOKUP(F197,{0,6,45},{"F","L","H"})</f>
        <v>F</v>
      </c>
      <c r="H197" t="s">
        <v>2392</v>
      </c>
      <c r="I197" s="43" t="str">
        <f>IFERROR(VLOOKUP(#REF!,#REF!,2,FALSE),"No")</f>
        <v>No</v>
      </c>
      <c r="J197" s="149">
        <v>0.75</v>
      </c>
      <c r="K197" s="148">
        <v>28</v>
      </c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39">
        <v>1.25</v>
      </c>
      <c r="Y197" s="148">
        <v>217.47</v>
      </c>
      <c r="Z197" s="148">
        <v>2</v>
      </c>
      <c r="AA197" s="148">
        <v>782.53</v>
      </c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39">
        <v>0</v>
      </c>
      <c r="AM197" s="139">
        <v>0</v>
      </c>
      <c r="AN197" s="148">
        <f t="shared" si="18"/>
        <v>1000</v>
      </c>
      <c r="AO197" s="148">
        <f t="shared" si="19"/>
        <v>28</v>
      </c>
      <c r="AP197" s="148">
        <v>12</v>
      </c>
      <c r="AQ197" s="140">
        <v>23</v>
      </c>
      <c r="AS197" s="42">
        <f t="shared" si="20"/>
        <v>1802.7373792695851</v>
      </c>
      <c r="AT197" s="101">
        <f t="shared" si="21"/>
        <v>0</v>
      </c>
      <c r="AU197" s="42">
        <f t="shared" si="22"/>
        <v>1802.7373792695851</v>
      </c>
      <c r="AV197" s="42">
        <f t="shared" si="23"/>
        <v>1420.1387270206101</v>
      </c>
      <c r="AW197" s="102">
        <f t="shared" si="24"/>
        <v>431</v>
      </c>
      <c r="AX197" s="43">
        <f t="shared" si="25"/>
        <v>0.75</v>
      </c>
      <c r="AY197" s="43" t="str">
        <f t="shared" si="26"/>
        <v>UTGS</v>
      </c>
    </row>
    <row r="198" spans="1:51" hidden="1" x14ac:dyDescent="0.2">
      <c r="A198" s="38">
        <v>191</v>
      </c>
      <c r="B198" t="s">
        <v>362</v>
      </c>
      <c r="C198" t="s">
        <v>289</v>
      </c>
      <c r="D198">
        <v>320</v>
      </c>
      <c r="E198" t="s">
        <v>1239</v>
      </c>
      <c r="F198">
        <v>0.25</v>
      </c>
      <c r="G198" t="str">
        <f>LOOKUP(F198,{0,6,45},{"F","L","H"})</f>
        <v>F</v>
      </c>
      <c r="H198" t="s">
        <v>2393</v>
      </c>
      <c r="I198" s="43" t="str">
        <f>IFERROR(VLOOKUP(#REF!,#REF!,2,FALSE),"No")</f>
        <v>No</v>
      </c>
      <c r="J198" s="149">
        <v>0.75</v>
      </c>
      <c r="K198" s="148">
        <v>112</v>
      </c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39">
        <v>2</v>
      </c>
      <c r="Y198" s="148">
        <v>858.68</v>
      </c>
      <c r="Z198" s="149">
        <v>3</v>
      </c>
      <c r="AA198" s="148">
        <v>141.32</v>
      </c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39">
        <v>0</v>
      </c>
      <c r="AM198" s="139">
        <v>0</v>
      </c>
      <c r="AN198" s="148">
        <f t="shared" si="18"/>
        <v>1000</v>
      </c>
      <c r="AO198" s="148">
        <f t="shared" si="19"/>
        <v>112</v>
      </c>
      <c r="AP198" s="148">
        <v>22</v>
      </c>
      <c r="AQ198" s="140">
        <v>22</v>
      </c>
      <c r="AS198" s="42">
        <f t="shared" si="20"/>
        <v>7210.9495170783403</v>
      </c>
      <c r="AT198" s="101">
        <f t="shared" si="21"/>
        <v>0</v>
      </c>
      <c r="AU198" s="42">
        <f t="shared" si="22"/>
        <v>7210.9495170783403</v>
      </c>
      <c r="AV198" s="42">
        <f t="shared" si="23"/>
        <v>1396.3192782488195</v>
      </c>
      <c r="AW198" s="102">
        <f t="shared" si="24"/>
        <v>431</v>
      </c>
      <c r="AX198" s="43">
        <f t="shared" si="25"/>
        <v>0.75</v>
      </c>
      <c r="AY198" s="43" t="str">
        <f t="shared" si="26"/>
        <v>UTGS</v>
      </c>
    </row>
    <row r="199" spans="1:51" hidden="1" x14ac:dyDescent="0.2">
      <c r="A199" s="38">
        <v>192</v>
      </c>
      <c r="B199" t="s">
        <v>362</v>
      </c>
      <c r="C199" t="s">
        <v>289</v>
      </c>
      <c r="D199">
        <v>320</v>
      </c>
      <c r="E199" t="s">
        <v>1842</v>
      </c>
      <c r="F199">
        <v>0.25</v>
      </c>
      <c r="G199" t="str">
        <f>LOOKUP(F199,{0,6,45},{"F","L","H"})</f>
        <v>F</v>
      </c>
      <c r="H199" t="s">
        <v>2394</v>
      </c>
      <c r="I199" s="43" t="str">
        <f>IFERROR(VLOOKUP(#REF!,#REF!,2,FALSE),"No")</f>
        <v>No</v>
      </c>
      <c r="J199" s="149">
        <v>0.5</v>
      </c>
      <c r="K199" s="148">
        <v>52</v>
      </c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39">
        <v>2</v>
      </c>
      <c r="Y199" s="148">
        <v>140.76</v>
      </c>
      <c r="Z199" s="149">
        <v>4</v>
      </c>
      <c r="AA199" s="148">
        <v>859.24</v>
      </c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39">
        <v>0</v>
      </c>
      <c r="AM199" s="139">
        <v>0</v>
      </c>
      <c r="AN199" s="148">
        <f t="shared" si="18"/>
        <v>1000</v>
      </c>
      <c r="AO199" s="148">
        <f t="shared" si="19"/>
        <v>52</v>
      </c>
      <c r="AP199" s="148">
        <v>16</v>
      </c>
      <c r="AQ199" s="140">
        <v>17</v>
      </c>
      <c r="AS199" s="42">
        <f t="shared" si="20"/>
        <v>3556.9808472149443</v>
      </c>
      <c r="AT199" s="101">
        <f t="shared" si="21"/>
        <v>0</v>
      </c>
      <c r="AU199" s="42">
        <f t="shared" si="22"/>
        <v>3556.9808472149443</v>
      </c>
      <c r="AV199" s="42">
        <f t="shared" si="23"/>
        <v>2274.8066189102369</v>
      </c>
      <c r="AW199" s="102">
        <f t="shared" si="24"/>
        <v>431</v>
      </c>
      <c r="AX199" s="43">
        <f t="shared" si="25"/>
        <v>0.5</v>
      </c>
      <c r="AY199" s="43" t="str">
        <f t="shared" si="26"/>
        <v>UTGS</v>
      </c>
    </row>
    <row r="200" spans="1:51" hidden="1" x14ac:dyDescent="0.2">
      <c r="A200" s="38">
        <v>193</v>
      </c>
      <c r="B200" t="s">
        <v>362</v>
      </c>
      <c r="C200" t="s">
        <v>289</v>
      </c>
      <c r="D200">
        <v>320</v>
      </c>
      <c r="E200" t="s">
        <v>1245</v>
      </c>
      <c r="F200">
        <v>0.25</v>
      </c>
      <c r="G200" t="str">
        <f>LOOKUP(F200,{0,6,45},{"F","L","H"})</f>
        <v>F</v>
      </c>
      <c r="H200" t="s">
        <v>2395</v>
      </c>
      <c r="I200" s="43" t="str">
        <f>IFERROR(VLOOKUP(#REF!,#REF!,2,FALSE),"No")</f>
        <v>No</v>
      </c>
      <c r="J200" s="149">
        <v>0.75</v>
      </c>
      <c r="K200" s="148">
        <v>43</v>
      </c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39">
        <v>2</v>
      </c>
      <c r="Y200" s="148">
        <v>1000</v>
      </c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39">
        <v>0</v>
      </c>
      <c r="AM200" s="139">
        <v>0</v>
      </c>
      <c r="AN200" s="148">
        <f t="shared" ref="AN200:AN263" si="27">SUM(Y200,AA200,AC200,AE200,AG200,AI200,AK200,AM200)</f>
        <v>1000</v>
      </c>
      <c r="AO200" s="148">
        <f t="shared" ref="AO200:AO263" si="28">SUM(K200,M200,O200,Q200,S200,U200,W200)</f>
        <v>43</v>
      </c>
      <c r="AP200" s="148">
        <v>18</v>
      </c>
      <c r="AQ200" s="140">
        <v>18</v>
      </c>
      <c r="AS200" s="42">
        <f t="shared" ref="AS200:AS263" si="29">(VLOOKUP(J200,Service,2,FALSE)*K200+VLOOKUP(L200,Service,2,FALSE)*M200+VLOOKUP(N200,Service,2,FALSE)*O200+VLOOKUP(P200,Service,2,FALSE)*Q200)</f>
        <v>2768.489546735434</v>
      </c>
      <c r="AT200" s="101">
        <f t="shared" ref="AT200:AT263" si="30">VLOOKUP(R200,serviceHP,2,FALSE)*S200+VLOOKUP(T200,serviceHP,2,FALSE)*U200+VLOOKUP(V200,serviceHP,2,FALSE)*W200</f>
        <v>0</v>
      </c>
      <c r="AU200" s="42">
        <f t="shared" ref="AU200:AU263" si="31">AS200+AT200</f>
        <v>2768.489546735434</v>
      </c>
      <c r="AV200" s="42">
        <f t="shared" ref="AV200:AV263" si="32">(VLOOKUP(X200,Main,2,FALSE)*Y200+VLOOKUP(Z200,Main,2,FALSE)*AA200+VLOOKUP(AB200,Main,2,FALSE)*AC200+VLOOKUP(AD200,Main,2,FALSE)*AE200+VLOOKUP(AF200,Main,2,FALSE)*AG200+VLOOKUP(AL200,Main,2,FALSE)*AM200+VLOOKUP(AH200,Main,2,FALSE)*AI200+VLOOKUP(AL200,Main,2,FALSE)*AM200+VLOOKUP(AJ200,Main,2,FALSE)*AK200)/AQ200</f>
        <v>1806.1645400818907</v>
      </c>
      <c r="AW200" s="102">
        <f t="shared" ref="AW200:AW263" si="33">IF(G200="F",VLOOKUP(D200,MeterAndReg2,2,TRUE),(IF(G200="L",VLOOKUP(D200,MeterAndReg2,3,TRUE),VLOOKUP(D200,MeterAndReg2,4,TRUE))))</f>
        <v>431</v>
      </c>
      <c r="AX200" s="43">
        <f t="shared" ref="AX200:AX263" si="34">IF(J200&gt;0,J200,R200)</f>
        <v>0.75</v>
      </c>
      <c r="AY200" s="43" t="str">
        <f t="shared" si="26"/>
        <v>UTGS</v>
      </c>
    </row>
    <row r="201" spans="1:51" hidden="1" x14ac:dyDescent="0.2">
      <c r="A201" s="38">
        <v>194</v>
      </c>
      <c r="B201" t="s">
        <v>362</v>
      </c>
      <c r="C201" t="s">
        <v>289</v>
      </c>
      <c r="D201">
        <v>320</v>
      </c>
      <c r="E201" t="s">
        <v>1247</v>
      </c>
      <c r="F201">
        <v>0.25</v>
      </c>
      <c r="G201" t="str">
        <f>LOOKUP(F201,{0,6,45},{"F","L","H"})</f>
        <v>F</v>
      </c>
      <c r="H201" t="s">
        <v>2396</v>
      </c>
      <c r="I201" s="43" t="str">
        <f>IFERROR(VLOOKUP(#REF!,#REF!,2,FALSE),"No")</f>
        <v>No</v>
      </c>
      <c r="J201" s="149">
        <v>0.5</v>
      </c>
      <c r="K201" s="148">
        <v>72</v>
      </c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39">
        <v>2</v>
      </c>
      <c r="Y201" s="148">
        <v>289.95</v>
      </c>
      <c r="Z201" s="149">
        <v>4</v>
      </c>
      <c r="AA201" s="148">
        <v>710.05</v>
      </c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39">
        <v>0</v>
      </c>
      <c r="AM201" s="139">
        <v>0</v>
      </c>
      <c r="AN201" s="148">
        <f t="shared" si="27"/>
        <v>1000</v>
      </c>
      <c r="AO201" s="148">
        <f t="shared" si="28"/>
        <v>72</v>
      </c>
      <c r="AP201" s="148">
        <v>13</v>
      </c>
      <c r="AQ201" s="140">
        <v>15</v>
      </c>
      <c r="AS201" s="42">
        <f t="shared" si="29"/>
        <v>4925.0504038360768</v>
      </c>
      <c r="AT201" s="101">
        <f t="shared" si="30"/>
        <v>0</v>
      </c>
      <c r="AU201" s="42">
        <f t="shared" si="31"/>
        <v>4925.0504038360768</v>
      </c>
      <c r="AV201" s="42">
        <f t="shared" si="32"/>
        <v>2506.8013480982686</v>
      </c>
      <c r="AW201" s="102">
        <f t="shared" si="33"/>
        <v>431</v>
      </c>
      <c r="AX201" s="43">
        <f t="shared" si="34"/>
        <v>0.5</v>
      </c>
      <c r="AY201" s="43" t="str">
        <f t="shared" ref="AY201:AY264" si="35">C201</f>
        <v>UTGS</v>
      </c>
    </row>
    <row r="202" spans="1:51" hidden="1" x14ac:dyDescent="0.2">
      <c r="A202" s="38">
        <v>195</v>
      </c>
      <c r="B202" t="s">
        <v>5806</v>
      </c>
      <c r="C202" t="s">
        <v>289</v>
      </c>
      <c r="D202">
        <v>320</v>
      </c>
      <c r="E202" t="s">
        <v>1243</v>
      </c>
      <c r="F202">
        <v>0.25</v>
      </c>
      <c r="G202" t="str">
        <f>LOOKUP(F202,{0,6,45},{"F","L","H"})</f>
        <v>F</v>
      </c>
      <c r="H202" t="s">
        <v>2397</v>
      </c>
      <c r="I202" s="43" t="str">
        <f>IFERROR(VLOOKUP(#REF!,#REF!,2,FALSE),"No")</f>
        <v>No</v>
      </c>
      <c r="J202" s="149">
        <v>0.5</v>
      </c>
      <c r="K202" s="148">
        <v>65</v>
      </c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39">
        <v>1.25</v>
      </c>
      <c r="Y202" s="148">
        <v>156.94999999999999</v>
      </c>
      <c r="Z202" s="149">
        <v>2</v>
      </c>
      <c r="AA202" s="148">
        <v>91.55</v>
      </c>
      <c r="AB202" s="149">
        <v>4</v>
      </c>
      <c r="AC202" s="148">
        <v>751.5</v>
      </c>
      <c r="AD202" s="148"/>
      <c r="AE202" s="148"/>
      <c r="AF202" s="148"/>
      <c r="AG202" s="148"/>
      <c r="AH202" s="148"/>
      <c r="AI202" s="148"/>
      <c r="AJ202" s="148"/>
      <c r="AK202" s="148"/>
      <c r="AL202" s="139">
        <v>0</v>
      </c>
      <c r="AM202" s="139">
        <v>0</v>
      </c>
      <c r="AN202" s="148">
        <f t="shared" si="27"/>
        <v>1000</v>
      </c>
      <c r="AO202" s="148">
        <f t="shared" si="28"/>
        <v>65</v>
      </c>
      <c r="AP202" s="148">
        <v>6</v>
      </c>
      <c r="AQ202" s="140">
        <v>9</v>
      </c>
      <c r="AS202" s="42">
        <f t="shared" si="29"/>
        <v>4446.2260590186806</v>
      </c>
      <c r="AT202" s="101">
        <f t="shared" si="30"/>
        <v>0</v>
      </c>
      <c r="AU202" s="42">
        <f t="shared" si="31"/>
        <v>4446.2260590186806</v>
      </c>
      <c r="AV202" s="42">
        <f t="shared" si="32"/>
        <v>4223.2313023860042</v>
      </c>
      <c r="AW202" s="102">
        <f t="shared" si="33"/>
        <v>431</v>
      </c>
      <c r="AX202" s="43">
        <f t="shared" si="34"/>
        <v>0.5</v>
      </c>
      <c r="AY202" s="43" t="str">
        <f t="shared" si="35"/>
        <v>UTGS</v>
      </c>
    </row>
    <row r="203" spans="1:51" hidden="1" x14ac:dyDescent="0.2">
      <c r="A203" s="38">
        <v>196</v>
      </c>
      <c r="B203" t="s">
        <v>362</v>
      </c>
      <c r="C203" t="s">
        <v>289</v>
      </c>
      <c r="D203">
        <v>320</v>
      </c>
      <c r="E203" t="s">
        <v>1243</v>
      </c>
      <c r="F203">
        <v>0.25</v>
      </c>
      <c r="G203" t="str">
        <f>LOOKUP(F203,{0,6,45},{"F","L","H"})</f>
        <v>F</v>
      </c>
      <c r="H203" t="s">
        <v>2398</v>
      </c>
      <c r="I203" s="43" t="str">
        <f>IFERROR(VLOOKUP(#REF!,#REF!,2,FALSE),"No")</f>
        <v>No</v>
      </c>
      <c r="J203" s="149">
        <v>0.75</v>
      </c>
      <c r="K203" s="148">
        <v>53</v>
      </c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39">
        <v>2</v>
      </c>
      <c r="Y203" s="148">
        <v>140.46</v>
      </c>
      <c r="Z203" s="149">
        <v>4</v>
      </c>
      <c r="AA203" s="148">
        <v>859.54</v>
      </c>
      <c r="AB203" s="149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39">
        <v>0</v>
      </c>
      <c r="AM203" s="139">
        <v>0</v>
      </c>
      <c r="AN203" s="148">
        <f t="shared" si="27"/>
        <v>1000</v>
      </c>
      <c r="AO203" s="148">
        <f t="shared" si="28"/>
        <v>53</v>
      </c>
      <c r="AP203" s="148">
        <v>6</v>
      </c>
      <c r="AQ203" s="140">
        <v>6</v>
      </c>
      <c r="AS203" s="42">
        <f t="shared" si="29"/>
        <v>3412.3243250460005</v>
      </c>
      <c r="AT203" s="101">
        <f t="shared" si="30"/>
        <v>0</v>
      </c>
      <c r="AU203" s="42">
        <f t="shared" si="31"/>
        <v>3412.3243250460005</v>
      </c>
      <c r="AV203" s="42">
        <f t="shared" si="32"/>
        <v>6445.6439202456722</v>
      </c>
      <c r="AW203" s="102">
        <f t="shared" si="33"/>
        <v>431</v>
      </c>
      <c r="AX203" s="43">
        <f t="shared" si="34"/>
        <v>0.75</v>
      </c>
      <c r="AY203" s="43" t="str">
        <f t="shared" si="35"/>
        <v>UTGS</v>
      </c>
    </row>
    <row r="204" spans="1:51" hidden="1" x14ac:dyDescent="0.2">
      <c r="A204" s="38">
        <v>197</v>
      </c>
      <c r="B204" t="s">
        <v>362</v>
      </c>
      <c r="C204" t="s">
        <v>289</v>
      </c>
      <c r="D204">
        <v>320</v>
      </c>
      <c r="E204" t="s">
        <v>1243</v>
      </c>
      <c r="F204">
        <v>0.25</v>
      </c>
      <c r="G204" t="str">
        <f>LOOKUP(F204,{0,6,45},{"F","L","H"})</f>
        <v>F</v>
      </c>
      <c r="H204" t="s">
        <v>2399</v>
      </c>
      <c r="I204" s="43" t="str">
        <f>IFERROR(VLOOKUP(#REF!,#REF!,2,FALSE),"No")</f>
        <v>No</v>
      </c>
      <c r="J204" s="149">
        <v>0.75</v>
      </c>
      <c r="K204" s="148">
        <v>37</v>
      </c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39">
        <v>2</v>
      </c>
      <c r="Y204" s="148">
        <v>1000</v>
      </c>
      <c r="Z204" s="149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39">
        <v>0</v>
      </c>
      <c r="AM204" s="139">
        <v>0</v>
      </c>
      <c r="AN204" s="148">
        <f t="shared" si="27"/>
        <v>1000</v>
      </c>
      <c r="AO204" s="148">
        <f t="shared" si="28"/>
        <v>37</v>
      </c>
      <c r="AP204" s="148">
        <v>12</v>
      </c>
      <c r="AQ204" s="140">
        <v>12</v>
      </c>
      <c r="AS204" s="42">
        <f t="shared" si="29"/>
        <v>2382.1886797490947</v>
      </c>
      <c r="AT204" s="101">
        <f t="shared" si="30"/>
        <v>0</v>
      </c>
      <c r="AU204" s="42">
        <f t="shared" si="31"/>
        <v>2382.1886797490947</v>
      </c>
      <c r="AV204" s="42">
        <f t="shared" si="32"/>
        <v>2709.246810122836</v>
      </c>
      <c r="AW204" s="102">
        <f t="shared" si="33"/>
        <v>431</v>
      </c>
      <c r="AX204" s="43">
        <f t="shared" si="34"/>
        <v>0.75</v>
      </c>
      <c r="AY204" s="43" t="str">
        <f t="shared" si="35"/>
        <v>UTGS</v>
      </c>
    </row>
    <row r="205" spans="1:51" hidden="1" x14ac:dyDescent="0.2">
      <c r="A205" s="38">
        <v>198</v>
      </c>
      <c r="B205" t="s">
        <v>362</v>
      </c>
      <c r="C205" t="s">
        <v>289</v>
      </c>
      <c r="D205">
        <v>320</v>
      </c>
      <c r="E205" t="s">
        <v>1247</v>
      </c>
      <c r="F205">
        <v>0.25</v>
      </c>
      <c r="G205" t="str">
        <f>LOOKUP(F205,{0,6,45},{"F","L","H"})</f>
        <v>F</v>
      </c>
      <c r="H205" t="s">
        <v>2400</v>
      </c>
      <c r="I205" s="43" t="str">
        <f>IFERROR(VLOOKUP(#REF!,#REF!,2,FALSE),"No")</f>
        <v>No</v>
      </c>
      <c r="J205" s="149">
        <v>0.75</v>
      </c>
      <c r="K205" s="148">
        <v>78</v>
      </c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39">
        <v>2</v>
      </c>
      <c r="Y205" s="148">
        <v>0.43</v>
      </c>
      <c r="Z205" s="149">
        <v>4</v>
      </c>
      <c r="AA205" s="148">
        <v>999.57</v>
      </c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39">
        <v>0</v>
      </c>
      <c r="AM205" s="139">
        <v>0</v>
      </c>
      <c r="AN205" s="148">
        <f t="shared" si="27"/>
        <v>1000</v>
      </c>
      <c r="AO205" s="148">
        <f t="shared" si="28"/>
        <v>78</v>
      </c>
      <c r="AP205" s="148">
        <v>21</v>
      </c>
      <c r="AQ205" s="140">
        <v>21</v>
      </c>
      <c r="AS205" s="42">
        <f t="shared" si="29"/>
        <v>5021.9112708224156</v>
      </c>
      <c r="AT205" s="101">
        <f t="shared" si="30"/>
        <v>0</v>
      </c>
      <c r="AU205" s="42">
        <f t="shared" si="31"/>
        <v>5021.9112708224156</v>
      </c>
      <c r="AV205" s="42">
        <f t="shared" si="32"/>
        <v>1889.4227914987634</v>
      </c>
      <c r="AW205" s="102">
        <f t="shared" si="33"/>
        <v>431</v>
      </c>
      <c r="AX205" s="43">
        <f t="shared" si="34"/>
        <v>0.75</v>
      </c>
      <c r="AY205" s="43" t="str">
        <f t="shared" si="35"/>
        <v>UTGS</v>
      </c>
    </row>
    <row r="206" spans="1:51" hidden="1" x14ac:dyDescent="0.2">
      <c r="A206" s="38">
        <v>199</v>
      </c>
      <c r="B206" t="s">
        <v>362</v>
      </c>
      <c r="C206" t="s">
        <v>289</v>
      </c>
      <c r="D206">
        <v>320</v>
      </c>
      <c r="E206" t="s">
        <v>1247</v>
      </c>
      <c r="F206">
        <v>0.25</v>
      </c>
      <c r="G206" t="str">
        <f>LOOKUP(F206,{0,6,45},{"F","L","H"})</f>
        <v>F</v>
      </c>
      <c r="H206" t="s">
        <v>2401</v>
      </c>
      <c r="I206" s="43" t="str">
        <f>IFERROR(VLOOKUP(#REF!,#REF!,2,FALSE),"No")</f>
        <v>No</v>
      </c>
      <c r="J206" s="139">
        <v>0.5</v>
      </c>
      <c r="K206" s="148">
        <v>82</v>
      </c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39">
        <v>2</v>
      </c>
      <c r="Y206" s="148">
        <v>1000</v>
      </c>
      <c r="Z206" s="149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39">
        <v>0</v>
      </c>
      <c r="AM206" s="139">
        <v>0</v>
      </c>
      <c r="AN206" s="148">
        <f t="shared" si="27"/>
        <v>1000</v>
      </c>
      <c r="AO206" s="148">
        <f t="shared" si="28"/>
        <v>82</v>
      </c>
      <c r="AP206" s="148">
        <v>16</v>
      </c>
      <c r="AQ206" s="140">
        <v>1</v>
      </c>
      <c r="AS206" s="42">
        <f t="shared" si="29"/>
        <v>5609.0851821466431</v>
      </c>
      <c r="AT206" s="101">
        <f t="shared" si="30"/>
        <v>0</v>
      </c>
      <c r="AU206" s="42">
        <f t="shared" si="31"/>
        <v>5609.0851821466431</v>
      </c>
      <c r="AV206" s="42">
        <f t="shared" si="32"/>
        <v>32510.961721474032</v>
      </c>
      <c r="AW206" s="102">
        <f t="shared" si="33"/>
        <v>431</v>
      </c>
      <c r="AX206" s="43">
        <f t="shared" si="34"/>
        <v>0.5</v>
      </c>
      <c r="AY206" s="43" t="str">
        <f t="shared" si="35"/>
        <v>UTGS</v>
      </c>
    </row>
    <row r="207" spans="1:51" hidden="1" x14ac:dyDescent="0.2">
      <c r="A207" s="38">
        <v>200</v>
      </c>
      <c r="B207" t="s">
        <v>362</v>
      </c>
      <c r="C207" t="s">
        <v>289</v>
      </c>
      <c r="D207">
        <v>320</v>
      </c>
      <c r="E207" t="s">
        <v>1243</v>
      </c>
      <c r="F207">
        <v>0.25</v>
      </c>
      <c r="G207" t="str">
        <f>LOOKUP(F207,{0,6,45},{"F","L","H"})</f>
        <v>F</v>
      </c>
      <c r="H207" t="s">
        <v>2402</v>
      </c>
      <c r="I207" s="43" t="str">
        <f>IFERROR(VLOOKUP(#REF!,#REF!,2,FALSE),"No")</f>
        <v>No</v>
      </c>
      <c r="J207" s="148">
        <v>0.75</v>
      </c>
      <c r="K207" s="148">
        <v>72</v>
      </c>
      <c r="L207" s="148"/>
      <c r="M207" s="148"/>
      <c r="N207" s="148"/>
      <c r="O207" s="148"/>
      <c r="P207" s="148"/>
      <c r="Q207" s="148"/>
      <c r="R207" s="149"/>
      <c r="S207" s="148"/>
      <c r="T207" s="148"/>
      <c r="U207" s="148"/>
      <c r="V207" s="148"/>
      <c r="W207" s="148"/>
      <c r="X207" s="139">
        <v>2</v>
      </c>
      <c r="Y207" s="148">
        <v>975.53</v>
      </c>
      <c r="Z207" s="148">
        <v>4</v>
      </c>
      <c r="AA207" s="148">
        <v>24.47</v>
      </c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39">
        <v>0</v>
      </c>
      <c r="AM207" s="139">
        <v>0</v>
      </c>
      <c r="AN207" s="148">
        <f t="shared" si="27"/>
        <v>1000</v>
      </c>
      <c r="AO207" s="148">
        <f t="shared" si="28"/>
        <v>72</v>
      </c>
      <c r="AP207" s="148">
        <v>21</v>
      </c>
      <c r="AQ207" s="140">
        <v>27</v>
      </c>
      <c r="AS207" s="42">
        <f t="shared" si="29"/>
        <v>4635.6104038360754</v>
      </c>
      <c r="AT207" s="101">
        <f t="shared" si="30"/>
        <v>0</v>
      </c>
      <c r="AU207" s="42">
        <f t="shared" si="31"/>
        <v>4635.6104038360754</v>
      </c>
      <c r="AV207" s="42">
        <f t="shared" si="32"/>
        <v>1210.6078378323716</v>
      </c>
      <c r="AW207" s="102">
        <f t="shared" si="33"/>
        <v>431</v>
      </c>
      <c r="AX207" s="43">
        <f t="shared" si="34"/>
        <v>0.75</v>
      </c>
      <c r="AY207" s="43" t="str">
        <f t="shared" si="35"/>
        <v>UTGS</v>
      </c>
    </row>
    <row r="208" spans="1:51" hidden="1" x14ac:dyDescent="0.2">
      <c r="A208" s="38">
        <v>201</v>
      </c>
      <c r="B208" t="s">
        <v>362</v>
      </c>
      <c r="C208" t="s">
        <v>289</v>
      </c>
      <c r="D208">
        <v>540</v>
      </c>
      <c r="E208" t="s">
        <v>1250</v>
      </c>
      <c r="F208">
        <v>0.25</v>
      </c>
      <c r="G208" t="str">
        <f>LOOKUP(F208,{0,6,45},{"F","L","H"})</f>
        <v>F</v>
      </c>
      <c r="H208" t="s">
        <v>2403</v>
      </c>
      <c r="I208" s="43" t="str">
        <f>IFERROR(VLOOKUP(#REF!,#REF!,2,FALSE),"No")</f>
        <v>No</v>
      </c>
      <c r="J208" s="149">
        <v>0.75</v>
      </c>
      <c r="K208" s="148">
        <v>52</v>
      </c>
      <c r="L208" s="148"/>
      <c r="M208" s="148"/>
      <c r="N208" s="149"/>
      <c r="O208" s="149"/>
      <c r="P208" s="148"/>
      <c r="Q208" s="148"/>
      <c r="R208" s="148"/>
      <c r="S208" s="148"/>
      <c r="T208" s="148"/>
      <c r="U208" s="148"/>
      <c r="V208" s="148"/>
      <c r="W208" s="148"/>
      <c r="X208" s="139">
        <v>1.25</v>
      </c>
      <c r="Y208" s="148">
        <v>1.1599999999999999</v>
      </c>
      <c r="Z208" s="149">
        <v>2</v>
      </c>
      <c r="AA208" s="148">
        <v>62.26</v>
      </c>
      <c r="AB208" s="148">
        <v>6</v>
      </c>
      <c r="AC208" s="148">
        <v>936.58</v>
      </c>
      <c r="AD208" s="148"/>
      <c r="AE208" s="148"/>
      <c r="AF208" s="148"/>
      <c r="AG208" s="148"/>
      <c r="AH208" s="148"/>
      <c r="AI208" s="148"/>
      <c r="AJ208" s="148"/>
      <c r="AK208" s="148"/>
      <c r="AL208" s="139">
        <v>0</v>
      </c>
      <c r="AM208" s="139">
        <v>0</v>
      </c>
      <c r="AN208" s="148">
        <f t="shared" si="27"/>
        <v>1000</v>
      </c>
      <c r="AO208" s="148">
        <f t="shared" si="28"/>
        <v>52</v>
      </c>
      <c r="AP208" s="148">
        <v>8</v>
      </c>
      <c r="AQ208" s="140">
        <v>14</v>
      </c>
      <c r="AS208" s="42">
        <f t="shared" si="29"/>
        <v>3347.9408472149435</v>
      </c>
      <c r="AT208" s="101">
        <f t="shared" si="30"/>
        <v>0</v>
      </c>
      <c r="AU208" s="42">
        <f t="shared" si="31"/>
        <v>3347.9408472149435</v>
      </c>
      <c r="AV208" s="42">
        <f t="shared" si="32"/>
        <v>4163.318237248146</v>
      </c>
      <c r="AW208" s="102">
        <f t="shared" si="33"/>
        <v>585.0096169344007</v>
      </c>
      <c r="AX208" s="43">
        <f t="shared" si="34"/>
        <v>0.75</v>
      </c>
      <c r="AY208" s="43" t="str">
        <f t="shared" si="35"/>
        <v>UTGS</v>
      </c>
    </row>
    <row r="209" spans="1:51" hidden="1" x14ac:dyDescent="0.2">
      <c r="A209" s="38">
        <v>202</v>
      </c>
      <c r="B209" t="s">
        <v>362</v>
      </c>
      <c r="C209" t="s">
        <v>289</v>
      </c>
      <c r="D209">
        <v>175</v>
      </c>
      <c r="E209" t="s">
        <v>1235</v>
      </c>
      <c r="F209">
        <v>0.25</v>
      </c>
      <c r="G209" t="str">
        <f>LOOKUP(F209,{0,6,45},{"F","L","H"})</f>
        <v>F</v>
      </c>
      <c r="H209" t="s">
        <v>2404</v>
      </c>
      <c r="I209" s="43" t="str">
        <f>IFERROR(VLOOKUP(#REF!,#REF!,2,FALSE),"No")</f>
        <v>No</v>
      </c>
      <c r="J209" s="149">
        <v>0.5</v>
      </c>
      <c r="K209" s="148">
        <v>50</v>
      </c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39">
        <v>4</v>
      </c>
      <c r="Y209" s="148">
        <v>1000</v>
      </c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39">
        <v>0</v>
      </c>
      <c r="AM209" s="139">
        <v>0</v>
      </c>
      <c r="AN209" s="148">
        <f t="shared" si="27"/>
        <v>1000</v>
      </c>
      <c r="AO209" s="148">
        <f t="shared" si="28"/>
        <v>50</v>
      </c>
      <c r="AP209" s="148">
        <v>23</v>
      </c>
      <c r="AQ209" s="140">
        <v>23</v>
      </c>
      <c r="AS209" s="42">
        <f t="shared" si="29"/>
        <v>3420.1738915528308</v>
      </c>
      <c r="AT209" s="101">
        <f t="shared" si="30"/>
        <v>0</v>
      </c>
      <c r="AU209" s="42">
        <f t="shared" si="31"/>
        <v>3420.1738915528308</v>
      </c>
      <c r="AV209" s="42">
        <f t="shared" si="32"/>
        <v>1725.2592052814798</v>
      </c>
      <c r="AW209" s="102">
        <f t="shared" si="33"/>
        <v>431</v>
      </c>
      <c r="AX209" s="43">
        <f t="shared" si="34"/>
        <v>0.5</v>
      </c>
      <c r="AY209" s="43" t="str">
        <f t="shared" si="35"/>
        <v>UTGS</v>
      </c>
    </row>
    <row r="210" spans="1:51" hidden="1" x14ac:dyDescent="0.2">
      <c r="A210" s="38">
        <v>203</v>
      </c>
      <c r="B210" t="s">
        <v>362</v>
      </c>
      <c r="C210" t="s">
        <v>289</v>
      </c>
      <c r="D210">
        <v>175</v>
      </c>
      <c r="E210" t="s">
        <v>1235</v>
      </c>
      <c r="F210">
        <v>0.25</v>
      </c>
      <c r="G210" t="str">
        <f>LOOKUP(F210,{0,6,45},{"F","L","H"})</f>
        <v>F</v>
      </c>
      <c r="H210" t="s">
        <v>2405</v>
      </c>
      <c r="I210" s="43" t="str">
        <f>IFERROR(VLOOKUP(#REF!,#REF!,2,FALSE),"No")</f>
        <v>No</v>
      </c>
      <c r="J210" s="149">
        <v>0.75</v>
      </c>
      <c r="K210" s="148">
        <v>81</v>
      </c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39">
        <v>2</v>
      </c>
      <c r="Y210" s="148">
        <v>1000</v>
      </c>
      <c r="Z210" s="149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39">
        <v>0</v>
      </c>
      <c r="AM210" s="139">
        <v>0</v>
      </c>
      <c r="AN210" s="148">
        <f t="shared" si="27"/>
        <v>1000</v>
      </c>
      <c r="AO210" s="148">
        <f t="shared" si="28"/>
        <v>81</v>
      </c>
      <c r="AP210" s="148">
        <v>15</v>
      </c>
      <c r="AQ210" s="140">
        <v>15</v>
      </c>
      <c r="AS210" s="42">
        <f t="shared" si="29"/>
        <v>5215.0617043155853</v>
      </c>
      <c r="AT210" s="101">
        <f t="shared" si="30"/>
        <v>0</v>
      </c>
      <c r="AU210" s="42">
        <f t="shared" si="31"/>
        <v>5215.0617043155853</v>
      </c>
      <c r="AV210" s="42">
        <f t="shared" si="32"/>
        <v>2167.3974480982688</v>
      </c>
      <c r="AW210" s="102">
        <f t="shared" si="33"/>
        <v>431</v>
      </c>
      <c r="AX210" s="43">
        <f t="shared" si="34"/>
        <v>0.75</v>
      </c>
      <c r="AY210" s="43" t="str">
        <f t="shared" si="35"/>
        <v>UTGS</v>
      </c>
    </row>
    <row r="211" spans="1:51" hidden="1" x14ac:dyDescent="0.2">
      <c r="A211" s="38">
        <v>204</v>
      </c>
      <c r="B211" t="s">
        <v>362</v>
      </c>
      <c r="C211" t="s">
        <v>289</v>
      </c>
      <c r="D211">
        <v>306</v>
      </c>
      <c r="E211" t="s">
        <v>1238</v>
      </c>
      <c r="F211">
        <v>0.25</v>
      </c>
      <c r="G211" t="str">
        <f>LOOKUP(F211,{0,6,45},{"F","L","H"})</f>
        <v>F</v>
      </c>
      <c r="H211" t="s">
        <v>2406</v>
      </c>
      <c r="I211" s="43" t="str">
        <f>IFERROR(VLOOKUP(#REF!,#REF!,2,FALSE),"No")</f>
        <v>No</v>
      </c>
      <c r="J211" s="149">
        <v>0.75</v>
      </c>
      <c r="K211" s="148">
        <v>38</v>
      </c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39">
        <v>1.25</v>
      </c>
      <c r="Y211" s="148">
        <v>26.3</v>
      </c>
      <c r="Z211" s="148">
        <v>2</v>
      </c>
      <c r="AA211" s="148">
        <v>973.7</v>
      </c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39">
        <v>0</v>
      </c>
      <c r="AM211" s="139">
        <v>0</v>
      </c>
      <c r="AN211" s="148">
        <f t="shared" si="27"/>
        <v>1000</v>
      </c>
      <c r="AO211" s="148">
        <f t="shared" si="28"/>
        <v>38</v>
      </c>
      <c r="AP211" s="148">
        <v>21</v>
      </c>
      <c r="AQ211" s="140">
        <v>21</v>
      </c>
      <c r="AS211" s="42">
        <f t="shared" si="29"/>
        <v>2446.5721575801513</v>
      </c>
      <c r="AT211" s="101">
        <f t="shared" si="30"/>
        <v>0</v>
      </c>
      <c r="AU211" s="42">
        <f t="shared" si="31"/>
        <v>2446.5721575801513</v>
      </c>
      <c r="AV211" s="42">
        <f t="shared" si="32"/>
        <v>1549.0177010225732</v>
      </c>
      <c r="AW211" s="102">
        <f t="shared" si="33"/>
        <v>431</v>
      </c>
      <c r="AX211" s="43">
        <f t="shared" si="34"/>
        <v>0.75</v>
      </c>
      <c r="AY211" s="43" t="str">
        <f t="shared" si="35"/>
        <v>UTGS</v>
      </c>
    </row>
    <row r="212" spans="1:51" hidden="1" x14ac:dyDescent="0.2">
      <c r="A212" s="38">
        <v>205</v>
      </c>
      <c r="B212" t="s">
        <v>362</v>
      </c>
      <c r="C212" t="s">
        <v>289</v>
      </c>
      <c r="D212">
        <v>320</v>
      </c>
      <c r="E212" t="s">
        <v>1236</v>
      </c>
      <c r="F212">
        <v>0.25</v>
      </c>
      <c r="G212" t="str">
        <f>LOOKUP(F212,{0,6,45},{"F","L","H"})</f>
        <v>F</v>
      </c>
      <c r="H212" t="s">
        <v>2407</v>
      </c>
      <c r="I212" s="43" t="str">
        <f>IFERROR(VLOOKUP(#REF!,#REF!,2,FALSE),"No")</f>
        <v>No</v>
      </c>
      <c r="J212" s="149">
        <v>0.75</v>
      </c>
      <c r="K212" s="148">
        <v>40</v>
      </c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39">
        <v>2</v>
      </c>
      <c r="Y212" s="148">
        <v>1000</v>
      </c>
      <c r="Z212" s="149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39">
        <v>0</v>
      </c>
      <c r="AM212" s="139">
        <v>0</v>
      </c>
      <c r="AN212" s="148">
        <f t="shared" si="27"/>
        <v>1000</v>
      </c>
      <c r="AO212" s="148">
        <f t="shared" si="28"/>
        <v>40</v>
      </c>
      <c r="AP212" s="148">
        <v>23</v>
      </c>
      <c r="AQ212" s="140">
        <v>23</v>
      </c>
      <c r="AS212" s="42">
        <f t="shared" si="29"/>
        <v>2575.3391132422644</v>
      </c>
      <c r="AT212" s="101">
        <f t="shared" si="30"/>
        <v>0</v>
      </c>
      <c r="AU212" s="42">
        <f t="shared" si="31"/>
        <v>2575.3391132422644</v>
      </c>
      <c r="AV212" s="42">
        <f t="shared" si="32"/>
        <v>1413.5200748466971</v>
      </c>
      <c r="AW212" s="102">
        <f t="shared" si="33"/>
        <v>431</v>
      </c>
      <c r="AX212" s="43">
        <f t="shared" si="34"/>
        <v>0.75</v>
      </c>
      <c r="AY212" s="43" t="str">
        <f t="shared" si="35"/>
        <v>UTGS</v>
      </c>
    </row>
    <row r="213" spans="1:51" hidden="1" x14ac:dyDescent="0.2">
      <c r="A213" s="38">
        <v>206</v>
      </c>
      <c r="B213" t="s">
        <v>362</v>
      </c>
      <c r="C213" t="s">
        <v>289</v>
      </c>
      <c r="D213">
        <v>320</v>
      </c>
      <c r="E213" t="s">
        <v>1245</v>
      </c>
      <c r="F213">
        <v>0.25</v>
      </c>
      <c r="G213" t="str">
        <f>LOOKUP(F213,{0,6,45},{"F","L","H"})</f>
        <v>F</v>
      </c>
      <c r="H213" t="s">
        <v>2408</v>
      </c>
      <c r="I213" s="43" t="str">
        <f>IFERROR(VLOOKUP(#REF!,#REF!,2,FALSE),"No")</f>
        <v>No</v>
      </c>
      <c r="J213" s="149">
        <v>0.75</v>
      </c>
      <c r="K213" s="148">
        <v>36</v>
      </c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39">
        <v>2</v>
      </c>
      <c r="Y213" s="148">
        <v>1000</v>
      </c>
      <c r="Z213" s="149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39">
        <v>0</v>
      </c>
      <c r="AM213" s="139">
        <v>0</v>
      </c>
      <c r="AN213" s="148">
        <f t="shared" si="27"/>
        <v>1000</v>
      </c>
      <c r="AO213" s="148">
        <f t="shared" si="28"/>
        <v>36</v>
      </c>
      <c r="AP213" s="148">
        <v>17</v>
      </c>
      <c r="AQ213" s="140">
        <v>17</v>
      </c>
      <c r="AS213" s="42">
        <f t="shared" si="29"/>
        <v>2317.8052019180377</v>
      </c>
      <c r="AT213" s="101">
        <f t="shared" si="30"/>
        <v>0</v>
      </c>
      <c r="AU213" s="42">
        <f t="shared" si="31"/>
        <v>2317.8052019180377</v>
      </c>
      <c r="AV213" s="42">
        <f t="shared" si="32"/>
        <v>1912.4095130278843</v>
      </c>
      <c r="AW213" s="102">
        <f t="shared" si="33"/>
        <v>431</v>
      </c>
      <c r="AX213" s="43">
        <f t="shared" si="34"/>
        <v>0.75</v>
      </c>
      <c r="AY213" s="43" t="str">
        <f t="shared" si="35"/>
        <v>UTGS</v>
      </c>
    </row>
    <row r="214" spans="1:51" hidden="1" x14ac:dyDescent="0.2">
      <c r="A214" s="38">
        <v>207</v>
      </c>
      <c r="B214" t="s">
        <v>362</v>
      </c>
      <c r="C214" t="s">
        <v>289</v>
      </c>
      <c r="D214">
        <v>320</v>
      </c>
      <c r="E214" t="s">
        <v>1239</v>
      </c>
      <c r="F214">
        <v>0.25</v>
      </c>
      <c r="G214" t="str">
        <f>LOOKUP(F214,{0,6,45},{"F","L","H"})</f>
        <v>F</v>
      </c>
      <c r="H214" t="s">
        <v>2409</v>
      </c>
      <c r="I214" s="43" t="str">
        <f>IFERROR(VLOOKUP(#REF!,#REF!,2,FALSE),"No")</f>
        <v>No</v>
      </c>
      <c r="J214" s="149">
        <v>0.75</v>
      </c>
      <c r="K214" s="148">
        <v>77</v>
      </c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39">
        <v>2</v>
      </c>
      <c r="Y214" s="148">
        <v>982.9</v>
      </c>
      <c r="Z214" s="149">
        <v>4</v>
      </c>
      <c r="AA214" s="148">
        <v>17.100000000000001</v>
      </c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39">
        <v>0</v>
      </c>
      <c r="AM214" s="139">
        <v>0</v>
      </c>
      <c r="AN214" s="148">
        <f t="shared" si="27"/>
        <v>1000</v>
      </c>
      <c r="AO214" s="148">
        <f t="shared" si="28"/>
        <v>77</v>
      </c>
      <c r="AP214" s="148">
        <v>25</v>
      </c>
      <c r="AQ214" s="140">
        <v>25</v>
      </c>
      <c r="AS214" s="42">
        <f t="shared" si="29"/>
        <v>4957.5277929913591</v>
      </c>
      <c r="AT214" s="101">
        <f t="shared" si="30"/>
        <v>0</v>
      </c>
      <c r="AU214" s="42">
        <f t="shared" si="31"/>
        <v>4957.5277929913591</v>
      </c>
      <c r="AV214" s="42">
        <f t="shared" si="32"/>
        <v>1305.3427488589614</v>
      </c>
      <c r="AW214" s="102">
        <f t="shared" si="33"/>
        <v>431</v>
      </c>
      <c r="AX214" s="43">
        <f t="shared" si="34"/>
        <v>0.75</v>
      </c>
      <c r="AY214" s="43" t="str">
        <f t="shared" si="35"/>
        <v>UTGS</v>
      </c>
    </row>
    <row r="215" spans="1:51" hidden="1" x14ac:dyDescent="0.2">
      <c r="A215" s="38">
        <v>208</v>
      </c>
      <c r="B215" t="s">
        <v>362</v>
      </c>
      <c r="C215" t="s">
        <v>289</v>
      </c>
      <c r="D215">
        <v>320</v>
      </c>
      <c r="E215" t="s">
        <v>1236</v>
      </c>
      <c r="F215">
        <v>0.25</v>
      </c>
      <c r="G215" t="str">
        <f>LOOKUP(F215,{0,6,45},{"F","L","H"})</f>
        <v>F</v>
      </c>
      <c r="H215" t="s">
        <v>2410</v>
      </c>
      <c r="I215" s="43" t="str">
        <f>IFERROR(VLOOKUP(#REF!,#REF!,2,FALSE),"No")</f>
        <v>No</v>
      </c>
      <c r="J215" s="149">
        <v>0.75</v>
      </c>
      <c r="K215" s="148">
        <v>90</v>
      </c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39">
        <v>2</v>
      </c>
      <c r="Y215" s="148">
        <v>251.75</v>
      </c>
      <c r="Z215" s="148">
        <v>6</v>
      </c>
      <c r="AA215" s="148">
        <v>748.25</v>
      </c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39">
        <v>0</v>
      </c>
      <c r="AM215" s="139">
        <v>0</v>
      </c>
      <c r="AN215" s="148">
        <f t="shared" si="27"/>
        <v>1000</v>
      </c>
      <c r="AO215" s="148">
        <f t="shared" si="28"/>
        <v>90</v>
      </c>
      <c r="AP215" s="148">
        <v>17</v>
      </c>
      <c r="AQ215" s="140">
        <v>22</v>
      </c>
      <c r="AS215" s="42">
        <f t="shared" si="29"/>
        <v>5794.5130047950952</v>
      </c>
      <c r="AT215" s="101">
        <f t="shared" si="30"/>
        <v>0</v>
      </c>
      <c r="AU215" s="42">
        <f t="shared" si="31"/>
        <v>5794.5130047950952</v>
      </c>
      <c r="AV215" s="42">
        <f t="shared" si="32"/>
        <v>2413.7637146124562</v>
      </c>
      <c r="AW215" s="102">
        <f t="shared" si="33"/>
        <v>431</v>
      </c>
      <c r="AX215" s="43">
        <f t="shared" si="34"/>
        <v>0.75</v>
      </c>
      <c r="AY215" s="43" t="str">
        <f t="shared" si="35"/>
        <v>UTGS</v>
      </c>
    </row>
    <row r="216" spans="1:51" hidden="1" x14ac:dyDescent="0.2">
      <c r="A216" s="38">
        <v>209</v>
      </c>
      <c r="B216" t="s">
        <v>362</v>
      </c>
      <c r="C216" t="s">
        <v>289</v>
      </c>
      <c r="D216">
        <v>320</v>
      </c>
      <c r="E216" t="s">
        <v>1239</v>
      </c>
      <c r="F216">
        <v>0.25</v>
      </c>
      <c r="G216" t="str">
        <f>LOOKUP(F216,{0,6,45},{"F","L","H"})</f>
        <v>F</v>
      </c>
      <c r="H216" t="s">
        <v>2411</v>
      </c>
      <c r="I216" s="43" t="str">
        <f>IFERROR(VLOOKUP(#REF!,#REF!,2,FALSE),"No")</f>
        <v>No</v>
      </c>
      <c r="J216" s="139">
        <v>0.75</v>
      </c>
      <c r="K216" s="148">
        <v>67</v>
      </c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39">
        <v>2</v>
      </c>
      <c r="Y216" s="148">
        <v>162.57</v>
      </c>
      <c r="Z216" s="149">
        <v>3</v>
      </c>
      <c r="AA216" s="148">
        <v>735.86</v>
      </c>
      <c r="AB216" s="148">
        <v>4</v>
      </c>
      <c r="AC216" s="148">
        <v>101.57</v>
      </c>
      <c r="AD216" s="148"/>
      <c r="AE216" s="148"/>
      <c r="AF216" s="148"/>
      <c r="AG216" s="148"/>
      <c r="AH216" s="148"/>
      <c r="AI216" s="148"/>
      <c r="AJ216" s="148"/>
      <c r="AK216" s="148"/>
      <c r="AL216" s="139">
        <v>0</v>
      </c>
      <c r="AM216" s="139">
        <v>0</v>
      </c>
      <c r="AN216" s="148">
        <f t="shared" si="27"/>
        <v>1000</v>
      </c>
      <c r="AO216" s="148">
        <f t="shared" si="28"/>
        <v>67</v>
      </c>
      <c r="AP216" s="148">
        <v>11</v>
      </c>
      <c r="AQ216" s="140">
        <v>11</v>
      </c>
      <c r="AS216" s="42">
        <f t="shared" si="29"/>
        <v>4313.6930146807927</v>
      </c>
      <c r="AT216" s="101">
        <f t="shared" si="30"/>
        <v>0</v>
      </c>
      <c r="AU216" s="42">
        <f t="shared" si="31"/>
        <v>4313.6930146807927</v>
      </c>
      <c r="AV216" s="42">
        <f t="shared" si="32"/>
        <v>2173.5012564976396</v>
      </c>
      <c r="AW216" s="102">
        <f t="shared" si="33"/>
        <v>431</v>
      </c>
      <c r="AX216" s="43">
        <f t="shared" si="34"/>
        <v>0.75</v>
      </c>
      <c r="AY216" s="43" t="str">
        <f t="shared" si="35"/>
        <v>UTGS</v>
      </c>
    </row>
    <row r="217" spans="1:51" hidden="1" x14ac:dyDescent="0.2">
      <c r="A217" s="38">
        <v>210</v>
      </c>
      <c r="B217" t="s">
        <v>5806</v>
      </c>
      <c r="C217" t="s">
        <v>289</v>
      </c>
      <c r="D217">
        <v>306</v>
      </c>
      <c r="E217" t="s">
        <v>1224</v>
      </c>
      <c r="F217">
        <v>0.25</v>
      </c>
      <c r="G217" t="str">
        <f>LOOKUP(F217,{0,6,45},{"F","L","H"})</f>
        <v>F</v>
      </c>
      <c r="H217" t="s">
        <v>2412</v>
      </c>
      <c r="I217" s="43" t="str">
        <f>IFERROR(VLOOKUP(#REF!,#REF!,2,FALSE),"No")</f>
        <v>No</v>
      </c>
      <c r="J217" s="149">
        <v>0.5</v>
      </c>
      <c r="K217" s="148">
        <v>61</v>
      </c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39">
        <v>1.25</v>
      </c>
      <c r="Y217" s="148">
        <v>47</v>
      </c>
      <c r="Z217" s="148">
        <v>2</v>
      </c>
      <c r="AA217" s="148">
        <v>318</v>
      </c>
      <c r="AB217" s="148">
        <v>3</v>
      </c>
      <c r="AC217" s="148">
        <v>635</v>
      </c>
      <c r="AD217" s="148"/>
      <c r="AE217" s="148"/>
      <c r="AF217" s="148"/>
      <c r="AG217" s="148"/>
      <c r="AH217" s="148"/>
      <c r="AI217" s="148"/>
      <c r="AJ217" s="148"/>
      <c r="AK217" s="148"/>
      <c r="AL217" s="139">
        <v>0</v>
      </c>
      <c r="AM217" s="139">
        <v>0</v>
      </c>
      <c r="AN217" s="148">
        <f t="shared" si="27"/>
        <v>1000</v>
      </c>
      <c r="AO217" s="148">
        <f t="shared" si="28"/>
        <v>61</v>
      </c>
      <c r="AP217" s="148">
        <v>4</v>
      </c>
      <c r="AQ217" s="140">
        <v>18</v>
      </c>
      <c r="AS217" s="42">
        <f t="shared" si="29"/>
        <v>4172.6121476944536</v>
      </c>
      <c r="AT217" s="101">
        <f t="shared" si="30"/>
        <v>0</v>
      </c>
      <c r="AU217" s="42">
        <f t="shared" si="31"/>
        <v>4172.6121476944536</v>
      </c>
      <c r="AV217" s="42">
        <f t="shared" si="32"/>
        <v>1360.6700956374464</v>
      </c>
      <c r="AW217" s="102">
        <f t="shared" si="33"/>
        <v>431</v>
      </c>
      <c r="AX217" s="43">
        <f t="shared" si="34"/>
        <v>0.5</v>
      </c>
      <c r="AY217" s="43" t="str">
        <f t="shared" si="35"/>
        <v>UTGS</v>
      </c>
    </row>
    <row r="218" spans="1:51" hidden="1" x14ac:dyDescent="0.2">
      <c r="A218" s="38">
        <v>211</v>
      </c>
      <c r="B218" t="s">
        <v>362</v>
      </c>
      <c r="C218" t="s">
        <v>289</v>
      </c>
      <c r="D218">
        <v>320</v>
      </c>
      <c r="E218" t="s">
        <v>1245</v>
      </c>
      <c r="F218">
        <v>0.25</v>
      </c>
      <c r="G218" t="str">
        <f>LOOKUP(F218,{0,6,45},{"F","L","H"})</f>
        <v>F</v>
      </c>
      <c r="H218" t="s">
        <v>2413</v>
      </c>
      <c r="I218" s="43" t="str">
        <f>IFERROR(VLOOKUP(#REF!,#REF!,2,FALSE),"No")</f>
        <v>No</v>
      </c>
      <c r="J218" s="149">
        <v>0.75</v>
      </c>
      <c r="K218" s="148">
        <v>98</v>
      </c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39">
        <v>0.75</v>
      </c>
      <c r="Y218" s="148">
        <v>52.33</v>
      </c>
      <c r="Z218" s="149">
        <v>1.25</v>
      </c>
      <c r="AA218" s="148">
        <v>783.69</v>
      </c>
      <c r="AB218" s="148">
        <v>2</v>
      </c>
      <c r="AC218" s="148">
        <v>163.98</v>
      </c>
      <c r="AD218" s="148"/>
      <c r="AE218" s="148"/>
      <c r="AF218" s="148"/>
      <c r="AG218" s="148"/>
      <c r="AH218" s="148"/>
      <c r="AI218" s="148"/>
      <c r="AJ218" s="148"/>
      <c r="AK218" s="148"/>
      <c r="AL218" s="139">
        <v>0</v>
      </c>
      <c r="AM218" s="139">
        <v>0</v>
      </c>
      <c r="AN218" s="148">
        <f t="shared" si="27"/>
        <v>1000.0000000000001</v>
      </c>
      <c r="AO218" s="148">
        <f t="shared" si="28"/>
        <v>98</v>
      </c>
      <c r="AP218" s="148">
        <v>8</v>
      </c>
      <c r="AQ218" s="140">
        <v>8</v>
      </c>
      <c r="AS218" s="42">
        <f t="shared" si="29"/>
        <v>6309.5808274435476</v>
      </c>
      <c r="AT218" s="101">
        <f t="shared" si="30"/>
        <v>0</v>
      </c>
      <c r="AU218" s="42">
        <f t="shared" si="31"/>
        <v>6309.5808274435476</v>
      </c>
      <c r="AV218" s="42">
        <f t="shared" si="32"/>
        <v>4182.0257651842549</v>
      </c>
      <c r="AW218" s="102">
        <f t="shared" si="33"/>
        <v>431</v>
      </c>
      <c r="AX218" s="43">
        <f t="shared" si="34"/>
        <v>0.75</v>
      </c>
      <c r="AY218" s="43" t="str">
        <f t="shared" si="35"/>
        <v>UTGS</v>
      </c>
    </row>
    <row r="219" spans="1:51" hidden="1" x14ac:dyDescent="0.2">
      <c r="A219" s="38">
        <v>212</v>
      </c>
      <c r="B219" t="s">
        <v>362</v>
      </c>
      <c r="C219" t="s">
        <v>289</v>
      </c>
      <c r="D219">
        <v>306</v>
      </c>
      <c r="E219" t="s">
        <v>1238</v>
      </c>
      <c r="F219">
        <v>0.25</v>
      </c>
      <c r="G219" t="str">
        <f>LOOKUP(F219,{0,6,45},{"F","L","H"})</f>
        <v>F</v>
      </c>
      <c r="H219" t="s">
        <v>2414</v>
      </c>
      <c r="I219" s="43" t="str">
        <f>IFERROR(VLOOKUP(#REF!,#REF!,2,FALSE),"No")</f>
        <v>No</v>
      </c>
      <c r="J219" s="149">
        <v>0.75</v>
      </c>
      <c r="K219" s="148">
        <v>94</v>
      </c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39">
        <v>2</v>
      </c>
      <c r="Y219" s="148">
        <v>1000</v>
      </c>
      <c r="Z219" s="149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39">
        <v>0</v>
      </c>
      <c r="AM219" s="139">
        <v>0</v>
      </c>
      <c r="AN219" s="148">
        <f t="shared" si="27"/>
        <v>1000</v>
      </c>
      <c r="AO219" s="148">
        <f t="shared" si="28"/>
        <v>94</v>
      </c>
      <c r="AP219" s="148">
        <v>17</v>
      </c>
      <c r="AQ219" s="140">
        <v>17</v>
      </c>
      <c r="AS219" s="42">
        <f t="shared" si="29"/>
        <v>6052.0469161193214</v>
      </c>
      <c r="AT219" s="101">
        <f t="shared" si="30"/>
        <v>0</v>
      </c>
      <c r="AU219" s="42">
        <f t="shared" si="31"/>
        <v>6052.0469161193214</v>
      </c>
      <c r="AV219" s="42">
        <f t="shared" si="32"/>
        <v>1912.4095130278843</v>
      </c>
      <c r="AW219" s="102">
        <f t="shared" si="33"/>
        <v>431</v>
      </c>
      <c r="AX219" s="43">
        <f t="shared" si="34"/>
        <v>0.75</v>
      </c>
      <c r="AY219" s="43" t="str">
        <f t="shared" si="35"/>
        <v>UTGS</v>
      </c>
    </row>
    <row r="220" spans="1:51" hidden="1" x14ac:dyDescent="0.2">
      <c r="A220" s="38">
        <v>213</v>
      </c>
      <c r="B220" t="s">
        <v>362</v>
      </c>
      <c r="C220" t="s">
        <v>289</v>
      </c>
      <c r="D220">
        <v>306</v>
      </c>
      <c r="E220" t="s">
        <v>1224</v>
      </c>
      <c r="F220">
        <v>0.25</v>
      </c>
      <c r="G220" t="str">
        <f>LOOKUP(F220,{0,6,45},{"F","L","H"})</f>
        <v>F</v>
      </c>
      <c r="H220" t="s">
        <v>2415</v>
      </c>
      <c r="I220" s="43" t="str">
        <f>IFERROR(VLOOKUP(#REF!,#REF!,2,FALSE),"No")</f>
        <v>No</v>
      </c>
      <c r="J220" s="139">
        <v>0.75</v>
      </c>
      <c r="K220" s="148">
        <v>89</v>
      </c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39">
        <v>2</v>
      </c>
      <c r="Y220" s="148">
        <v>175.37</v>
      </c>
      <c r="Z220" s="149">
        <v>4</v>
      </c>
      <c r="AA220" s="148">
        <v>824.63</v>
      </c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39">
        <v>0</v>
      </c>
      <c r="AM220" s="139">
        <v>0</v>
      </c>
      <c r="AN220" s="148">
        <f t="shared" si="27"/>
        <v>1000</v>
      </c>
      <c r="AO220" s="148">
        <f t="shared" si="28"/>
        <v>89</v>
      </c>
      <c r="AP220" s="148">
        <v>16</v>
      </c>
      <c r="AQ220" s="140">
        <v>16</v>
      </c>
      <c r="AS220" s="42">
        <f t="shared" si="29"/>
        <v>5730.1295269640386</v>
      </c>
      <c r="AT220" s="101">
        <f t="shared" si="30"/>
        <v>0</v>
      </c>
      <c r="AU220" s="42">
        <f t="shared" si="31"/>
        <v>5730.1295269640386</v>
      </c>
      <c r="AV220" s="42">
        <f t="shared" si="32"/>
        <v>2401.4724263421272</v>
      </c>
      <c r="AW220" s="102">
        <f t="shared" si="33"/>
        <v>431</v>
      </c>
      <c r="AX220" s="43">
        <f t="shared" si="34"/>
        <v>0.75</v>
      </c>
      <c r="AY220" s="43" t="str">
        <f t="shared" si="35"/>
        <v>UTGS</v>
      </c>
    </row>
    <row r="221" spans="1:51" hidden="1" x14ac:dyDescent="0.2">
      <c r="A221" s="38">
        <v>214</v>
      </c>
      <c r="B221" t="s">
        <v>362</v>
      </c>
      <c r="C221" t="s">
        <v>289</v>
      </c>
      <c r="D221">
        <v>320</v>
      </c>
      <c r="E221" t="s">
        <v>1245</v>
      </c>
      <c r="F221">
        <v>0.25</v>
      </c>
      <c r="G221" t="str">
        <f>LOOKUP(F221,{0,6,45},{"F","L","H"})</f>
        <v>F</v>
      </c>
      <c r="H221" t="s">
        <v>2416</v>
      </c>
      <c r="I221" s="43" t="str">
        <f>IFERROR(VLOOKUP(#REF!,#REF!,2,FALSE),"No")</f>
        <v>No</v>
      </c>
      <c r="J221" s="149">
        <v>0.75</v>
      </c>
      <c r="K221" s="148">
        <v>81</v>
      </c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39">
        <v>2</v>
      </c>
      <c r="Y221" s="148">
        <v>1000</v>
      </c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39">
        <v>0</v>
      </c>
      <c r="AM221" s="139">
        <v>0</v>
      </c>
      <c r="AN221" s="148">
        <f t="shared" si="27"/>
        <v>1000</v>
      </c>
      <c r="AO221" s="148">
        <f t="shared" si="28"/>
        <v>81</v>
      </c>
      <c r="AP221" s="148">
        <v>18</v>
      </c>
      <c r="AQ221" s="140">
        <v>18</v>
      </c>
      <c r="AS221" s="42">
        <f t="shared" si="29"/>
        <v>5215.0617043155853</v>
      </c>
      <c r="AT221" s="101">
        <f t="shared" si="30"/>
        <v>0</v>
      </c>
      <c r="AU221" s="42">
        <f t="shared" si="31"/>
        <v>5215.0617043155853</v>
      </c>
      <c r="AV221" s="42">
        <f t="shared" si="32"/>
        <v>1806.1645400818907</v>
      </c>
      <c r="AW221" s="102">
        <f t="shared" si="33"/>
        <v>431</v>
      </c>
      <c r="AX221" s="43">
        <f t="shared" si="34"/>
        <v>0.75</v>
      </c>
      <c r="AY221" s="43" t="str">
        <f t="shared" si="35"/>
        <v>UTGS</v>
      </c>
    </row>
    <row r="222" spans="1:51" hidden="1" x14ac:dyDescent="0.2">
      <c r="A222" s="38">
        <v>215</v>
      </c>
      <c r="B222" t="s">
        <v>362</v>
      </c>
      <c r="C222" t="s">
        <v>289</v>
      </c>
      <c r="D222">
        <v>320</v>
      </c>
      <c r="E222" t="s">
        <v>1245</v>
      </c>
      <c r="F222">
        <v>0.25</v>
      </c>
      <c r="G222" t="str">
        <f>LOOKUP(F222,{0,6,45},{"F","L","H"})</f>
        <v>F</v>
      </c>
      <c r="H222" t="s">
        <v>2417</v>
      </c>
      <c r="I222" s="43" t="str">
        <f>IFERROR(VLOOKUP(#REF!,#REF!,2,FALSE),"No")</f>
        <v>No</v>
      </c>
      <c r="J222" s="139">
        <v>0.5</v>
      </c>
      <c r="K222" s="148">
        <v>14</v>
      </c>
      <c r="L222" s="148">
        <v>0.75</v>
      </c>
      <c r="M222" s="148">
        <v>81</v>
      </c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39">
        <v>2</v>
      </c>
      <c r="Y222" s="148">
        <v>888.99</v>
      </c>
      <c r="Z222" s="149">
        <v>4</v>
      </c>
      <c r="AA222" s="148">
        <v>111.02</v>
      </c>
      <c r="AB222" s="149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39">
        <v>0</v>
      </c>
      <c r="AM222" s="139">
        <v>0</v>
      </c>
      <c r="AN222" s="148">
        <f t="shared" si="27"/>
        <v>1000.01</v>
      </c>
      <c r="AO222" s="148">
        <f t="shared" si="28"/>
        <v>95</v>
      </c>
      <c r="AP222" s="148">
        <v>18</v>
      </c>
      <c r="AQ222" s="140">
        <v>36</v>
      </c>
      <c r="AS222" s="42">
        <f t="shared" si="29"/>
        <v>6172.7103939503777</v>
      </c>
      <c r="AT222" s="101">
        <f t="shared" si="30"/>
        <v>0</v>
      </c>
      <c r="AU222" s="42">
        <f t="shared" si="31"/>
        <v>6172.7103939503777</v>
      </c>
      <c r="AV222" s="42">
        <f t="shared" si="32"/>
        <v>925.20278419697911</v>
      </c>
      <c r="AW222" s="102">
        <f t="shared" si="33"/>
        <v>431</v>
      </c>
      <c r="AX222" s="43">
        <f t="shared" si="34"/>
        <v>0.5</v>
      </c>
      <c r="AY222" s="43" t="str">
        <f t="shared" si="35"/>
        <v>UTGS</v>
      </c>
    </row>
    <row r="223" spans="1:51" hidden="1" x14ac:dyDescent="0.2">
      <c r="A223" s="38">
        <v>216</v>
      </c>
      <c r="B223" t="s">
        <v>362</v>
      </c>
      <c r="C223" t="s">
        <v>289</v>
      </c>
      <c r="D223">
        <v>320</v>
      </c>
      <c r="E223" t="s">
        <v>1223</v>
      </c>
      <c r="F223">
        <v>0.25</v>
      </c>
      <c r="G223" t="str">
        <f>LOOKUP(F223,{0,6,45},{"F","L","H"})</f>
        <v>F</v>
      </c>
      <c r="H223" t="s">
        <v>2418</v>
      </c>
      <c r="I223" s="43" t="str">
        <f>IFERROR(VLOOKUP(#REF!,#REF!,2,FALSE),"No")</f>
        <v>No</v>
      </c>
      <c r="J223" s="149">
        <v>0.75</v>
      </c>
      <c r="K223" s="148">
        <v>40</v>
      </c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39">
        <v>2</v>
      </c>
      <c r="Y223" s="148">
        <v>1000</v>
      </c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39">
        <v>0</v>
      </c>
      <c r="AM223" s="139">
        <v>0</v>
      </c>
      <c r="AN223" s="148">
        <f t="shared" si="27"/>
        <v>1000</v>
      </c>
      <c r="AO223" s="148">
        <f t="shared" si="28"/>
        <v>40</v>
      </c>
      <c r="AP223" s="148">
        <v>17</v>
      </c>
      <c r="AQ223" s="140">
        <v>17</v>
      </c>
      <c r="AS223" s="42">
        <f t="shared" si="29"/>
        <v>2575.3391132422644</v>
      </c>
      <c r="AT223" s="101">
        <f t="shared" si="30"/>
        <v>0</v>
      </c>
      <c r="AU223" s="42">
        <f t="shared" si="31"/>
        <v>2575.3391132422644</v>
      </c>
      <c r="AV223" s="42">
        <f t="shared" si="32"/>
        <v>1912.4095130278843</v>
      </c>
      <c r="AW223" s="102">
        <f t="shared" si="33"/>
        <v>431</v>
      </c>
      <c r="AX223" s="43">
        <f t="shared" si="34"/>
        <v>0.75</v>
      </c>
      <c r="AY223" s="43" t="str">
        <f t="shared" si="35"/>
        <v>UTGS</v>
      </c>
    </row>
    <row r="224" spans="1:51" hidden="1" x14ac:dyDescent="0.2">
      <c r="A224" s="38">
        <v>217</v>
      </c>
      <c r="B224" t="s">
        <v>362</v>
      </c>
      <c r="C224" t="s">
        <v>289</v>
      </c>
      <c r="D224">
        <v>320</v>
      </c>
      <c r="E224" t="s">
        <v>1247</v>
      </c>
      <c r="F224">
        <v>0.25</v>
      </c>
      <c r="G224" t="str">
        <f>LOOKUP(F224,{0,6,45},{"F","L","H"})</f>
        <v>F</v>
      </c>
      <c r="H224" t="s">
        <v>2419</v>
      </c>
      <c r="I224" s="43" t="str">
        <f>IFERROR(VLOOKUP(#REF!,#REF!,2,FALSE),"No")</f>
        <v>No</v>
      </c>
      <c r="J224" s="149">
        <v>0.75</v>
      </c>
      <c r="K224" s="148">
        <v>35</v>
      </c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39">
        <v>2</v>
      </c>
      <c r="Y224" s="148">
        <v>798.23</v>
      </c>
      <c r="Z224" s="149">
        <v>4</v>
      </c>
      <c r="AA224" s="148">
        <v>201.77</v>
      </c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39">
        <v>0</v>
      </c>
      <c r="AM224" s="139">
        <v>0</v>
      </c>
      <c r="AN224" s="148">
        <f t="shared" si="27"/>
        <v>1000</v>
      </c>
      <c r="AO224" s="148">
        <f t="shared" si="28"/>
        <v>35</v>
      </c>
      <c r="AP224" s="148">
        <v>18</v>
      </c>
      <c r="AQ224" s="140">
        <v>18</v>
      </c>
      <c r="AS224" s="42">
        <f t="shared" si="29"/>
        <v>2253.4217240869812</v>
      </c>
      <c r="AT224" s="101">
        <f t="shared" si="30"/>
        <v>0</v>
      </c>
      <c r="AU224" s="42">
        <f t="shared" si="31"/>
        <v>2253.4217240869812</v>
      </c>
      <c r="AV224" s="42">
        <f t="shared" si="32"/>
        <v>1886.5362567485577</v>
      </c>
      <c r="AW224" s="102">
        <f t="shared" si="33"/>
        <v>431</v>
      </c>
      <c r="AX224" s="43">
        <f t="shared" si="34"/>
        <v>0.75</v>
      </c>
      <c r="AY224" s="43" t="str">
        <f t="shared" si="35"/>
        <v>UTGS</v>
      </c>
    </row>
    <row r="225" spans="1:51" hidden="1" x14ac:dyDescent="0.2">
      <c r="A225" s="38">
        <v>218</v>
      </c>
      <c r="B225" t="s">
        <v>362</v>
      </c>
      <c r="C225" t="s">
        <v>289</v>
      </c>
      <c r="D225">
        <v>320</v>
      </c>
      <c r="E225" t="s">
        <v>1243</v>
      </c>
      <c r="F225">
        <v>0.25</v>
      </c>
      <c r="G225" t="str">
        <f>LOOKUP(F225,{0,6,45},{"F","L","H"})</f>
        <v>F</v>
      </c>
      <c r="H225" t="s">
        <v>2420</v>
      </c>
      <c r="I225" s="43" t="str">
        <f>IFERROR(VLOOKUP(#REF!,#REF!,2,FALSE),"No")</f>
        <v>No</v>
      </c>
      <c r="J225" s="139">
        <v>0.75</v>
      </c>
      <c r="K225" s="148">
        <v>36</v>
      </c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39">
        <v>2</v>
      </c>
      <c r="Y225" s="148">
        <v>197.64</v>
      </c>
      <c r="Z225" s="148">
        <v>3</v>
      </c>
      <c r="AA225" s="148">
        <v>465</v>
      </c>
      <c r="AB225" s="148">
        <v>4</v>
      </c>
      <c r="AC225" s="148">
        <v>337.36</v>
      </c>
      <c r="AD225" s="148"/>
      <c r="AE225" s="148"/>
      <c r="AF225" s="148"/>
      <c r="AG225" s="148"/>
      <c r="AH225" s="148"/>
      <c r="AI225" s="148"/>
      <c r="AJ225" s="148"/>
      <c r="AK225" s="148"/>
      <c r="AL225" s="139">
        <v>0</v>
      </c>
      <c r="AM225" s="139">
        <v>0</v>
      </c>
      <c r="AN225" s="148">
        <f t="shared" si="27"/>
        <v>1000</v>
      </c>
      <c r="AO225" s="148">
        <f t="shared" si="28"/>
        <v>36</v>
      </c>
      <c r="AP225" s="148">
        <v>20</v>
      </c>
      <c r="AQ225" s="140">
        <v>20</v>
      </c>
      <c r="AS225" s="42">
        <f t="shared" si="29"/>
        <v>2317.8052019180377</v>
      </c>
      <c r="AT225" s="101">
        <f t="shared" si="30"/>
        <v>0</v>
      </c>
      <c r="AU225" s="42">
        <f t="shared" si="31"/>
        <v>2317.8052019180377</v>
      </c>
      <c r="AV225" s="42">
        <f t="shared" si="32"/>
        <v>1451.6816460737016</v>
      </c>
      <c r="AW225" s="102">
        <f t="shared" si="33"/>
        <v>431</v>
      </c>
      <c r="AX225" s="43">
        <f t="shared" si="34"/>
        <v>0.75</v>
      </c>
      <c r="AY225" s="43" t="str">
        <f t="shared" si="35"/>
        <v>UTGS</v>
      </c>
    </row>
    <row r="226" spans="1:51" hidden="1" x14ac:dyDescent="0.2">
      <c r="A226" s="38">
        <v>219</v>
      </c>
      <c r="B226" t="s">
        <v>362</v>
      </c>
      <c r="C226" t="s">
        <v>289</v>
      </c>
      <c r="D226">
        <v>320</v>
      </c>
      <c r="E226" t="s">
        <v>1247</v>
      </c>
      <c r="F226">
        <v>0.25</v>
      </c>
      <c r="G226" t="str">
        <f>LOOKUP(F226,{0,6,45},{"F","L","H"})</f>
        <v>F</v>
      </c>
      <c r="H226" t="s">
        <v>2421</v>
      </c>
      <c r="I226" s="43" t="str">
        <f>IFERROR(VLOOKUP(#REF!,#REF!,2,FALSE),"No")</f>
        <v>No</v>
      </c>
      <c r="J226" s="149">
        <v>0.75</v>
      </c>
      <c r="K226" s="148">
        <v>37</v>
      </c>
      <c r="L226" s="148"/>
      <c r="M226" s="148"/>
      <c r="N226" s="149"/>
      <c r="O226" s="149"/>
      <c r="P226" s="148"/>
      <c r="Q226" s="148"/>
      <c r="R226" s="148"/>
      <c r="S226" s="148"/>
      <c r="T226" s="148"/>
      <c r="U226" s="148"/>
      <c r="V226" s="148"/>
      <c r="W226" s="148"/>
      <c r="X226" s="139">
        <v>2</v>
      </c>
      <c r="Y226" s="148">
        <v>1000</v>
      </c>
      <c r="Z226" s="149"/>
      <c r="AA226" s="148"/>
      <c r="AB226" s="149"/>
      <c r="AC226" s="148"/>
      <c r="AD226" s="149"/>
      <c r="AE226" s="148"/>
      <c r="AF226" s="148"/>
      <c r="AG226" s="148"/>
      <c r="AH226" s="148"/>
      <c r="AI226" s="148"/>
      <c r="AJ226" s="148"/>
      <c r="AK226" s="148"/>
      <c r="AL226" s="139">
        <v>0</v>
      </c>
      <c r="AM226" s="139">
        <v>0</v>
      </c>
      <c r="AN226" s="148">
        <f t="shared" si="27"/>
        <v>1000</v>
      </c>
      <c r="AO226" s="148">
        <f t="shared" si="28"/>
        <v>37</v>
      </c>
      <c r="AP226" s="148">
        <v>14</v>
      </c>
      <c r="AQ226" s="140">
        <v>14</v>
      </c>
      <c r="AS226" s="42">
        <f t="shared" si="29"/>
        <v>2382.1886797490947</v>
      </c>
      <c r="AT226" s="101">
        <f t="shared" si="30"/>
        <v>0</v>
      </c>
      <c r="AU226" s="42">
        <f t="shared" si="31"/>
        <v>2382.1886797490947</v>
      </c>
      <c r="AV226" s="42">
        <f t="shared" si="32"/>
        <v>2322.2115515338596</v>
      </c>
      <c r="AW226" s="102">
        <f t="shared" si="33"/>
        <v>431</v>
      </c>
      <c r="AX226" s="43">
        <f t="shared" si="34"/>
        <v>0.75</v>
      </c>
      <c r="AY226" s="43" t="str">
        <f t="shared" si="35"/>
        <v>UTGS</v>
      </c>
    </row>
    <row r="227" spans="1:51" hidden="1" x14ac:dyDescent="0.2">
      <c r="A227" s="38">
        <v>220</v>
      </c>
      <c r="B227" t="s">
        <v>5806</v>
      </c>
      <c r="C227" t="s">
        <v>289</v>
      </c>
      <c r="D227">
        <v>955</v>
      </c>
      <c r="E227" t="s">
        <v>1250</v>
      </c>
      <c r="F227">
        <v>2</v>
      </c>
      <c r="G227" t="str">
        <f>LOOKUP(F227,{0,6,45},{"F","L","H"})</f>
        <v>F</v>
      </c>
      <c r="H227" t="s">
        <v>2422</v>
      </c>
      <c r="I227" s="43" t="str">
        <f>IFERROR(VLOOKUP(#REF!,#REF!,2,FALSE),"No")</f>
        <v>No</v>
      </c>
      <c r="J227" s="139">
        <v>0.5</v>
      </c>
      <c r="K227" s="148">
        <v>29</v>
      </c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39">
        <v>4</v>
      </c>
      <c r="Y227" s="148">
        <v>1000</v>
      </c>
      <c r="Z227" s="149"/>
      <c r="AA227" s="148"/>
      <c r="AB227" s="149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39">
        <v>0</v>
      </c>
      <c r="AM227" s="139">
        <v>0</v>
      </c>
      <c r="AN227" s="148">
        <f t="shared" si="27"/>
        <v>1000</v>
      </c>
      <c r="AO227" s="148">
        <f t="shared" si="28"/>
        <v>29</v>
      </c>
      <c r="AP227" s="148">
        <v>9</v>
      </c>
      <c r="AQ227" s="140">
        <v>10</v>
      </c>
      <c r="AS227" s="42">
        <f t="shared" si="29"/>
        <v>1983.700857100642</v>
      </c>
      <c r="AT227" s="101">
        <f t="shared" si="30"/>
        <v>0</v>
      </c>
      <c r="AU227" s="42">
        <f t="shared" si="31"/>
        <v>1983.700857100642</v>
      </c>
      <c r="AV227" s="42">
        <f t="shared" si="32"/>
        <v>3968.0961721474036</v>
      </c>
      <c r="AW227" s="102">
        <f t="shared" si="33"/>
        <v>1475.8772811117678</v>
      </c>
      <c r="AX227" s="43">
        <f t="shared" si="34"/>
        <v>0.5</v>
      </c>
      <c r="AY227" s="43" t="str">
        <f t="shared" si="35"/>
        <v>UTGS</v>
      </c>
    </row>
    <row r="228" spans="1:51" hidden="1" x14ac:dyDescent="0.2">
      <c r="A228" s="38">
        <v>221</v>
      </c>
      <c r="B228" t="s">
        <v>362</v>
      </c>
      <c r="C228" t="s">
        <v>289</v>
      </c>
      <c r="D228">
        <v>320</v>
      </c>
      <c r="E228" t="s">
        <v>1247</v>
      </c>
      <c r="F228">
        <v>0.25</v>
      </c>
      <c r="G228" t="str">
        <f>LOOKUP(F228,{0,6,45},{"F","L","H"})</f>
        <v>F</v>
      </c>
      <c r="H228" t="s">
        <v>2423</v>
      </c>
      <c r="I228" s="43" t="str">
        <f>IFERROR(VLOOKUP(#REF!,#REF!,2,FALSE),"No")</f>
        <v>No</v>
      </c>
      <c r="J228" s="149">
        <v>0.75</v>
      </c>
      <c r="K228" s="148">
        <v>65</v>
      </c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39">
        <v>2</v>
      </c>
      <c r="Y228" s="148">
        <v>1000</v>
      </c>
      <c r="Z228" s="149"/>
      <c r="AA228" s="148"/>
      <c r="AB228" s="149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39">
        <v>0</v>
      </c>
      <c r="AM228" s="139">
        <v>0</v>
      </c>
      <c r="AN228" s="148">
        <f t="shared" si="27"/>
        <v>1000</v>
      </c>
      <c r="AO228" s="148">
        <f t="shared" si="28"/>
        <v>65</v>
      </c>
      <c r="AP228" s="148">
        <v>16</v>
      </c>
      <c r="AQ228" s="140">
        <v>16</v>
      </c>
      <c r="AS228" s="42">
        <f t="shared" si="29"/>
        <v>4184.9260590186796</v>
      </c>
      <c r="AT228" s="101">
        <f t="shared" si="30"/>
        <v>0</v>
      </c>
      <c r="AU228" s="42">
        <f t="shared" si="31"/>
        <v>4184.9260590186796</v>
      </c>
      <c r="AV228" s="42">
        <f t="shared" si="32"/>
        <v>2031.935107592127</v>
      </c>
      <c r="AW228" s="102">
        <f t="shared" si="33"/>
        <v>431</v>
      </c>
      <c r="AX228" s="43">
        <f t="shared" si="34"/>
        <v>0.75</v>
      </c>
      <c r="AY228" s="43" t="str">
        <f t="shared" si="35"/>
        <v>UTGS</v>
      </c>
    </row>
    <row r="229" spans="1:51" hidden="1" x14ac:dyDescent="0.2">
      <c r="A229" s="38">
        <v>222</v>
      </c>
      <c r="B229" t="s">
        <v>362</v>
      </c>
      <c r="C229" t="s">
        <v>289</v>
      </c>
      <c r="D229">
        <v>320</v>
      </c>
      <c r="E229" t="s">
        <v>1243</v>
      </c>
      <c r="F229">
        <v>0.25</v>
      </c>
      <c r="G229" t="str">
        <f>LOOKUP(F229,{0,6,45},{"F","L","H"})</f>
        <v>F</v>
      </c>
      <c r="H229" t="s">
        <v>2424</v>
      </c>
      <c r="I229" s="43" t="str">
        <f>IFERROR(VLOOKUP(#REF!,#REF!,2,FALSE),"No")</f>
        <v>No</v>
      </c>
      <c r="J229" s="149">
        <v>0.75</v>
      </c>
      <c r="K229" s="148">
        <v>81</v>
      </c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39">
        <v>2</v>
      </c>
      <c r="Y229" s="148">
        <v>1000</v>
      </c>
      <c r="Z229" s="149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39">
        <v>0</v>
      </c>
      <c r="AM229" s="139">
        <v>0</v>
      </c>
      <c r="AN229" s="148">
        <f t="shared" si="27"/>
        <v>1000</v>
      </c>
      <c r="AO229" s="148">
        <f t="shared" si="28"/>
        <v>81</v>
      </c>
      <c r="AP229" s="148">
        <v>27</v>
      </c>
      <c r="AQ229" s="140">
        <v>1</v>
      </c>
      <c r="AS229" s="42">
        <f t="shared" si="29"/>
        <v>5215.0617043155853</v>
      </c>
      <c r="AT229" s="101">
        <f t="shared" si="30"/>
        <v>0</v>
      </c>
      <c r="AU229" s="42">
        <f t="shared" si="31"/>
        <v>5215.0617043155853</v>
      </c>
      <c r="AV229" s="42">
        <f t="shared" si="32"/>
        <v>32510.961721474032</v>
      </c>
      <c r="AW229" s="102">
        <f t="shared" si="33"/>
        <v>431</v>
      </c>
      <c r="AX229" s="43">
        <f t="shared" si="34"/>
        <v>0.75</v>
      </c>
      <c r="AY229" s="43" t="str">
        <f t="shared" si="35"/>
        <v>UTGS</v>
      </c>
    </row>
    <row r="230" spans="1:51" hidden="1" x14ac:dyDescent="0.2">
      <c r="A230" s="38">
        <v>223</v>
      </c>
      <c r="B230" t="s">
        <v>362</v>
      </c>
      <c r="C230" t="s">
        <v>289</v>
      </c>
      <c r="D230">
        <v>320</v>
      </c>
      <c r="E230" t="s">
        <v>1245</v>
      </c>
      <c r="F230">
        <v>0.25</v>
      </c>
      <c r="G230" t="str">
        <f>LOOKUP(F230,{0,6,45},{"F","L","H"})</f>
        <v>F</v>
      </c>
      <c r="H230" t="s">
        <v>2425</v>
      </c>
      <c r="I230" s="43" t="str">
        <f>IFERROR(VLOOKUP(#REF!,#REF!,2,FALSE),"No")</f>
        <v>No</v>
      </c>
      <c r="J230" s="149">
        <v>0.75</v>
      </c>
      <c r="K230" s="148">
        <v>41</v>
      </c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39">
        <v>2</v>
      </c>
      <c r="Y230" s="148">
        <v>1000</v>
      </c>
      <c r="Z230" s="149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39">
        <v>0</v>
      </c>
      <c r="AM230" s="139">
        <v>0</v>
      </c>
      <c r="AN230" s="148">
        <f t="shared" si="27"/>
        <v>1000</v>
      </c>
      <c r="AO230" s="148">
        <f t="shared" si="28"/>
        <v>41</v>
      </c>
      <c r="AP230" s="148">
        <v>20</v>
      </c>
      <c r="AQ230" s="140">
        <v>20</v>
      </c>
      <c r="AS230" s="42">
        <f t="shared" si="29"/>
        <v>2639.7225910733209</v>
      </c>
      <c r="AT230" s="101">
        <f t="shared" si="30"/>
        <v>0</v>
      </c>
      <c r="AU230" s="42">
        <f t="shared" si="31"/>
        <v>2639.7225910733209</v>
      </c>
      <c r="AV230" s="42">
        <f t="shared" si="32"/>
        <v>1625.5480860737016</v>
      </c>
      <c r="AW230" s="102">
        <f t="shared" si="33"/>
        <v>431</v>
      </c>
      <c r="AX230" s="43">
        <f t="shared" si="34"/>
        <v>0.75</v>
      </c>
      <c r="AY230" s="43" t="str">
        <f t="shared" si="35"/>
        <v>UTGS</v>
      </c>
    </row>
    <row r="231" spans="1:51" hidden="1" x14ac:dyDescent="0.2">
      <c r="A231" s="38">
        <v>224</v>
      </c>
      <c r="B231" t="s">
        <v>362</v>
      </c>
      <c r="C231" t="s">
        <v>289</v>
      </c>
      <c r="D231">
        <v>175</v>
      </c>
      <c r="E231" t="s">
        <v>1235</v>
      </c>
      <c r="F231">
        <v>0.25</v>
      </c>
      <c r="G231" t="str">
        <f>LOOKUP(F231,{0,6,45},{"F","L","H"})</f>
        <v>F</v>
      </c>
      <c r="H231" t="s">
        <v>2426</v>
      </c>
      <c r="I231" s="43" t="str">
        <f>IFERROR(VLOOKUP(#REF!,#REF!,2,FALSE),"No")</f>
        <v>No</v>
      </c>
      <c r="J231" s="149">
        <v>0.75</v>
      </c>
      <c r="K231" s="148">
        <v>41</v>
      </c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39">
        <v>2</v>
      </c>
      <c r="Y231" s="148">
        <v>1000</v>
      </c>
      <c r="Z231" s="149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39">
        <v>0</v>
      </c>
      <c r="AM231" s="139">
        <v>0</v>
      </c>
      <c r="AN231" s="148">
        <f t="shared" si="27"/>
        <v>1000</v>
      </c>
      <c r="AO231" s="148">
        <f t="shared" si="28"/>
        <v>41</v>
      </c>
      <c r="AP231" s="148">
        <v>20</v>
      </c>
      <c r="AQ231" s="140">
        <v>20</v>
      </c>
      <c r="AS231" s="42">
        <f t="shared" si="29"/>
        <v>2639.7225910733209</v>
      </c>
      <c r="AT231" s="101">
        <f t="shared" si="30"/>
        <v>0</v>
      </c>
      <c r="AU231" s="42">
        <f t="shared" si="31"/>
        <v>2639.7225910733209</v>
      </c>
      <c r="AV231" s="42">
        <f t="shared" si="32"/>
        <v>1625.5480860737016</v>
      </c>
      <c r="AW231" s="102">
        <f t="shared" si="33"/>
        <v>431</v>
      </c>
      <c r="AX231" s="43">
        <f t="shared" si="34"/>
        <v>0.75</v>
      </c>
      <c r="AY231" s="43" t="str">
        <f t="shared" si="35"/>
        <v>UTGS</v>
      </c>
    </row>
    <row r="232" spans="1:51" hidden="1" x14ac:dyDescent="0.2">
      <c r="A232" s="38">
        <v>225</v>
      </c>
      <c r="B232" t="s">
        <v>362</v>
      </c>
      <c r="C232" t="s">
        <v>289</v>
      </c>
      <c r="D232">
        <v>320</v>
      </c>
      <c r="E232" t="s">
        <v>1232</v>
      </c>
      <c r="F232">
        <v>0.25</v>
      </c>
      <c r="G232" t="str">
        <f>LOOKUP(F232,{0,6,45},{"F","L","H"})</f>
        <v>F</v>
      </c>
      <c r="H232" t="s">
        <v>2427</v>
      </c>
      <c r="I232" s="43" t="str">
        <f>IFERROR(VLOOKUP(#REF!,#REF!,2,FALSE),"No")</f>
        <v>No</v>
      </c>
      <c r="J232" s="148">
        <v>0.75</v>
      </c>
      <c r="K232" s="148">
        <v>35</v>
      </c>
      <c r="L232" s="148"/>
      <c r="M232" s="148"/>
      <c r="N232" s="148"/>
      <c r="O232" s="148"/>
      <c r="P232" s="148"/>
      <c r="Q232" s="148"/>
      <c r="R232" s="149"/>
      <c r="S232" s="148"/>
      <c r="T232" s="148"/>
      <c r="U232" s="148"/>
      <c r="V232" s="148"/>
      <c r="W232" s="148"/>
      <c r="X232" s="139">
        <v>2</v>
      </c>
      <c r="Y232" s="148">
        <v>652.79999999999995</v>
      </c>
      <c r="Z232" s="148">
        <v>4</v>
      </c>
      <c r="AA232" s="148">
        <v>347.2</v>
      </c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39">
        <v>0</v>
      </c>
      <c r="AM232" s="139">
        <v>0</v>
      </c>
      <c r="AN232" s="148">
        <f t="shared" si="27"/>
        <v>1000</v>
      </c>
      <c r="AO232" s="148">
        <f t="shared" si="28"/>
        <v>35</v>
      </c>
      <c r="AP232" s="148">
        <v>11</v>
      </c>
      <c r="AQ232" s="140">
        <v>14</v>
      </c>
      <c r="AS232" s="42">
        <f t="shared" si="29"/>
        <v>2253.4217240869812</v>
      </c>
      <c r="AT232" s="101">
        <f t="shared" si="30"/>
        <v>0</v>
      </c>
      <c r="AU232" s="42">
        <f t="shared" si="31"/>
        <v>2253.4217240869812</v>
      </c>
      <c r="AV232" s="42">
        <f t="shared" si="32"/>
        <v>2500.0275515338594</v>
      </c>
      <c r="AW232" s="102">
        <f t="shared" si="33"/>
        <v>431</v>
      </c>
      <c r="AX232" s="43">
        <f t="shared" si="34"/>
        <v>0.75</v>
      </c>
      <c r="AY232" s="43" t="str">
        <f t="shared" si="35"/>
        <v>UTGS</v>
      </c>
    </row>
    <row r="233" spans="1:51" hidden="1" x14ac:dyDescent="0.2">
      <c r="A233" s="38">
        <v>226</v>
      </c>
      <c r="B233" t="s">
        <v>362</v>
      </c>
      <c r="C233" t="s">
        <v>289</v>
      </c>
      <c r="D233">
        <v>320</v>
      </c>
      <c r="E233" t="s">
        <v>1243</v>
      </c>
      <c r="F233">
        <v>0.25</v>
      </c>
      <c r="G233" t="str">
        <f>LOOKUP(F233,{0,6,45},{"F","L","H"})</f>
        <v>F</v>
      </c>
      <c r="H233" t="s">
        <v>2428</v>
      </c>
      <c r="I233" s="43" t="str">
        <f>IFERROR(VLOOKUP(#REF!,#REF!,2,FALSE),"No")</f>
        <v>No</v>
      </c>
      <c r="J233" s="148">
        <v>0.75</v>
      </c>
      <c r="K233" s="148">
        <v>41</v>
      </c>
      <c r="L233" s="148"/>
      <c r="M233" s="148"/>
      <c r="N233" s="148"/>
      <c r="O233" s="148"/>
      <c r="P233" s="148"/>
      <c r="Q233" s="148"/>
      <c r="R233" s="149"/>
      <c r="S233" s="148"/>
      <c r="T233" s="148"/>
      <c r="U233" s="148"/>
      <c r="V233" s="148"/>
      <c r="W233" s="148"/>
      <c r="X233" s="139">
        <v>2</v>
      </c>
      <c r="Y233" s="148">
        <v>1000</v>
      </c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39">
        <v>0</v>
      </c>
      <c r="AM233" s="139">
        <v>0</v>
      </c>
      <c r="AN233" s="148">
        <f t="shared" si="27"/>
        <v>1000</v>
      </c>
      <c r="AO233" s="148">
        <f t="shared" si="28"/>
        <v>41</v>
      </c>
      <c r="AP233" s="148">
        <v>27</v>
      </c>
      <c r="AQ233" s="140">
        <v>27</v>
      </c>
      <c r="AS233" s="42">
        <f t="shared" si="29"/>
        <v>2639.7225910733209</v>
      </c>
      <c r="AT233" s="101">
        <f t="shared" si="30"/>
        <v>0</v>
      </c>
      <c r="AU233" s="42">
        <f t="shared" si="31"/>
        <v>2639.7225910733209</v>
      </c>
      <c r="AV233" s="42">
        <f t="shared" si="32"/>
        <v>1204.1096933879271</v>
      </c>
      <c r="AW233" s="102">
        <f t="shared" si="33"/>
        <v>431</v>
      </c>
      <c r="AX233" s="43">
        <f t="shared" si="34"/>
        <v>0.75</v>
      </c>
      <c r="AY233" s="43" t="str">
        <f t="shared" si="35"/>
        <v>UTGS</v>
      </c>
    </row>
    <row r="234" spans="1:51" hidden="1" x14ac:dyDescent="0.2">
      <c r="A234" s="38">
        <v>227</v>
      </c>
      <c r="B234" t="s">
        <v>362</v>
      </c>
      <c r="C234" t="s">
        <v>289</v>
      </c>
      <c r="D234">
        <v>320</v>
      </c>
      <c r="E234" t="s">
        <v>1245</v>
      </c>
      <c r="F234">
        <v>0.25</v>
      </c>
      <c r="G234" t="str">
        <f>LOOKUP(F234,{0,6,45},{"F","L","H"})</f>
        <v>F</v>
      </c>
      <c r="H234" t="s">
        <v>2429</v>
      </c>
      <c r="I234" s="43" t="str">
        <f>IFERROR(VLOOKUP(#REF!,#REF!,2,FALSE),"No")</f>
        <v>No</v>
      </c>
      <c r="J234" s="149">
        <v>0.75</v>
      </c>
      <c r="K234" s="148">
        <v>82</v>
      </c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39">
        <v>2</v>
      </c>
      <c r="Y234" s="148">
        <v>1000</v>
      </c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39">
        <v>0</v>
      </c>
      <c r="AM234" s="139">
        <v>0</v>
      </c>
      <c r="AN234" s="148">
        <f t="shared" si="27"/>
        <v>1000</v>
      </c>
      <c r="AO234" s="148">
        <f t="shared" si="28"/>
        <v>82</v>
      </c>
      <c r="AP234" s="148">
        <v>19</v>
      </c>
      <c r="AQ234" s="140">
        <v>19</v>
      </c>
      <c r="AS234" s="42">
        <f t="shared" si="29"/>
        <v>5279.4451821466419</v>
      </c>
      <c r="AT234" s="101">
        <f t="shared" si="30"/>
        <v>0</v>
      </c>
      <c r="AU234" s="42">
        <f t="shared" si="31"/>
        <v>5279.4451821466419</v>
      </c>
      <c r="AV234" s="42">
        <f t="shared" si="32"/>
        <v>1711.1032484986333</v>
      </c>
      <c r="AW234" s="102">
        <f t="shared" si="33"/>
        <v>431</v>
      </c>
      <c r="AX234" s="43">
        <f t="shared" si="34"/>
        <v>0.75</v>
      </c>
      <c r="AY234" s="43" t="str">
        <f t="shared" si="35"/>
        <v>UTGS</v>
      </c>
    </row>
    <row r="235" spans="1:51" hidden="1" x14ac:dyDescent="0.2">
      <c r="A235" s="38">
        <v>228</v>
      </c>
      <c r="B235" t="s">
        <v>362</v>
      </c>
      <c r="C235" t="s">
        <v>289</v>
      </c>
      <c r="D235">
        <v>320</v>
      </c>
      <c r="E235" t="s">
        <v>1239</v>
      </c>
      <c r="F235">
        <v>0.25</v>
      </c>
      <c r="G235" t="str">
        <f>LOOKUP(F235,{0,6,45},{"F","L","H"})</f>
        <v>F</v>
      </c>
      <c r="H235" t="s">
        <v>2430</v>
      </c>
      <c r="I235" s="43" t="str">
        <f>IFERROR(VLOOKUP(#REF!,#REF!,2,FALSE),"No")</f>
        <v>No</v>
      </c>
      <c r="J235" s="149">
        <v>0.5</v>
      </c>
      <c r="K235" s="148">
        <v>45</v>
      </c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39">
        <v>2</v>
      </c>
      <c r="Y235" s="148">
        <v>1000</v>
      </c>
      <c r="Z235" s="149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39">
        <v>0</v>
      </c>
      <c r="AM235" s="139">
        <v>0</v>
      </c>
      <c r="AN235" s="148">
        <f t="shared" si="27"/>
        <v>1000</v>
      </c>
      <c r="AO235" s="148">
        <f t="shared" si="28"/>
        <v>45</v>
      </c>
      <c r="AP235" s="148">
        <v>15</v>
      </c>
      <c r="AQ235" s="140">
        <v>15</v>
      </c>
      <c r="AS235" s="42">
        <f t="shared" si="29"/>
        <v>3078.1565023975477</v>
      </c>
      <c r="AT235" s="101">
        <f t="shared" si="30"/>
        <v>0</v>
      </c>
      <c r="AU235" s="42">
        <f t="shared" si="31"/>
        <v>3078.1565023975477</v>
      </c>
      <c r="AV235" s="42">
        <f t="shared" si="32"/>
        <v>2167.3974480982688</v>
      </c>
      <c r="AW235" s="102">
        <f t="shared" si="33"/>
        <v>431</v>
      </c>
      <c r="AX235" s="43">
        <f t="shared" si="34"/>
        <v>0.5</v>
      </c>
      <c r="AY235" s="43" t="str">
        <f t="shared" si="35"/>
        <v>UTGS</v>
      </c>
    </row>
    <row r="236" spans="1:51" hidden="1" x14ac:dyDescent="0.2">
      <c r="A236" s="38">
        <v>229</v>
      </c>
      <c r="B236" t="s">
        <v>362</v>
      </c>
      <c r="C236" t="s">
        <v>289</v>
      </c>
      <c r="D236">
        <v>320</v>
      </c>
      <c r="E236" t="s">
        <v>1232</v>
      </c>
      <c r="F236">
        <v>0.25</v>
      </c>
      <c r="G236" t="str">
        <f>LOOKUP(F236,{0,6,45},{"F","L","H"})</f>
        <v>F</v>
      </c>
      <c r="H236" t="s">
        <v>2431</v>
      </c>
      <c r="I236" s="43" t="str">
        <f>IFERROR(VLOOKUP(#REF!,#REF!,2,FALSE),"No")</f>
        <v>No</v>
      </c>
      <c r="J236" s="149">
        <v>0.75</v>
      </c>
      <c r="K236" s="148">
        <v>9</v>
      </c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39">
        <v>0.75</v>
      </c>
      <c r="Y236" s="148">
        <v>357.5</v>
      </c>
      <c r="Z236" s="149">
        <v>1.25</v>
      </c>
      <c r="AA236" s="148">
        <v>504</v>
      </c>
      <c r="AB236" s="148">
        <v>2</v>
      </c>
      <c r="AC236" s="148">
        <v>138.5</v>
      </c>
      <c r="AD236" s="148"/>
      <c r="AE236" s="148"/>
      <c r="AF236" s="148"/>
      <c r="AG236" s="148"/>
      <c r="AH236" s="148"/>
      <c r="AI236" s="148"/>
      <c r="AJ236" s="148"/>
      <c r="AK236" s="148"/>
      <c r="AL236" s="139">
        <v>0</v>
      </c>
      <c r="AM236" s="139">
        <v>0</v>
      </c>
      <c r="AN236" s="148">
        <f t="shared" si="27"/>
        <v>1000</v>
      </c>
      <c r="AO236" s="148">
        <f t="shared" si="28"/>
        <v>9</v>
      </c>
      <c r="AP236" s="148">
        <v>11</v>
      </c>
      <c r="AQ236" s="140">
        <v>41</v>
      </c>
      <c r="AS236" s="42">
        <f t="shared" si="29"/>
        <v>579.45130047950943</v>
      </c>
      <c r="AT236" s="101">
        <f t="shared" si="30"/>
        <v>0</v>
      </c>
      <c r="AU236" s="42">
        <f t="shared" si="31"/>
        <v>579.45130047950943</v>
      </c>
      <c r="AV236" s="42">
        <f t="shared" si="32"/>
        <v>867.64906637741558</v>
      </c>
      <c r="AW236" s="102">
        <f t="shared" si="33"/>
        <v>431</v>
      </c>
      <c r="AX236" s="43">
        <f t="shared" si="34"/>
        <v>0.75</v>
      </c>
      <c r="AY236" s="43" t="str">
        <f t="shared" si="35"/>
        <v>UTGS</v>
      </c>
    </row>
    <row r="237" spans="1:51" hidden="1" x14ac:dyDescent="0.2">
      <c r="A237" s="38">
        <v>230</v>
      </c>
      <c r="B237" t="s">
        <v>362</v>
      </c>
      <c r="C237" t="s">
        <v>289</v>
      </c>
      <c r="D237">
        <v>320</v>
      </c>
      <c r="E237" t="s">
        <v>1239</v>
      </c>
      <c r="F237">
        <v>0.25</v>
      </c>
      <c r="G237" t="str">
        <f>LOOKUP(F237,{0,6,45},{"F","L","H"})</f>
        <v>F</v>
      </c>
      <c r="H237" t="s">
        <v>2432</v>
      </c>
      <c r="I237" s="43" t="str">
        <f>IFERROR(VLOOKUP(#REF!,#REF!,2,FALSE),"No")</f>
        <v>No</v>
      </c>
      <c r="J237" s="149">
        <v>0.75</v>
      </c>
      <c r="K237" s="148">
        <v>76</v>
      </c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39">
        <v>2</v>
      </c>
      <c r="Y237" s="148">
        <v>965.69</v>
      </c>
      <c r="Z237" s="149">
        <v>3</v>
      </c>
      <c r="AA237" s="148">
        <v>34.31</v>
      </c>
      <c r="AB237" s="149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39">
        <v>0</v>
      </c>
      <c r="AM237" s="139">
        <v>0</v>
      </c>
      <c r="AN237" s="148">
        <f t="shared" si="27"/>
        <v>1000</v>
      </c>
      <c r="AO237" s="148">
        <f t="shared" si="28"/>
        <v>76</v>
      </c>
      <c r="AP237" s="148">
        <v>18</v>
      </c>
      <c r="AQ237" s="140">
        <v>18</v>
      </c>
      <c r="AS237" s="42">
        <f t="shared" si="29"/>
        <v>4893.1443151603025</v>
      </c>
      <c r="AT237" s="101">
        <f t="shared" si="30"/>
        <v>0</v>
      </c>
      <c r="AU237" s="42">
        <f t="shared" si="31"/>
        <v>4893.1443151603025</v>
      </c>
      <c r="AV237" s="42">
        <f t="shared" si="32"/>
        <v>1781.9950511930019</v>
      </c>
      <c r="AW237" s="102">
        <f t="shared" si="33"/>
        <v>431</v>
      </c>
      <c r="AX237" s="43">
        <f t="shared" si="34"/>
        <v>0.75</v>
      </c>
      <c r="AY237" s="43" t="str">
        <f t="shared" si="35"/>
        <v>UTGS</v>
      </c>
    </row>
    <row r="238" spans="1:51" hidden="1" x14ac:dyDescent="0.2">
      <c r="A238" s="38">
        <v>231</v>
      </c>
      <c r="B238" t="s">
        <v>362</v>
      </c>
      <c r="C238" t="s">
        <v>289</v>
      </c>
      <c r="D238">
        <v>320</v>
      </c>
      <c r="E238" t="s">
        <v>1245</v>
      </c>
      <c r="F238">
        <v>0.25</v>
      </c>
      <c r="G238" t="str">
        <f>LOOKUP(F238,{0,6,45},{"F","L","H"})</f>
        <v>F</v>
      </c>
      <c r="H238" t="s">
        <v>2433</v>
      </c>
      <c r="I238" s="43" t="str">
        <f>IFERROR(VLOOKUP(#REF!,#REF!,2,FALSE),"No")</f>
        <v>No</v>
      </c>
      <c r="J238" s="149">
        <v>0.75</v>
      </c>
      <c r="K238" s="148">
        <v>79</v>
      </c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39">
        <v>2</v>
      </c>
      <c r="Y238" s="148">
        <v>1000</v>
      </c>
      <c r="Z238" s="149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39">
        <v>0</v>
      </c>
      <c r="AM238" s="139">
        <v>0</v>
      </c>
      <c r="AN238" s="148">
        <f t="shared" si="27"/>
        <v>1000</v>
      </c>
      <c r="AO238" s="148">
        <f t="shared" si="28"/>
        <v>79</v>
      </c>
      <c r="AP238" s="148">
        <v>21</v>
      </c>
      <c r="AQ238" s="140">
        <v>21</v>
      </c>
      <c r="AS238" s="42">
        <f t="shared" si="29"/>
        <v>5086.2947486534722</v>
      </c>
      <c r="AT238" s="101">
        <f t="shared" si="30"/>
        <v>0</v>
      </c>
      <c r="AU238" s="42">
        <f t="shared" si="31"/>
        <v>5086.2947486534722</v>
      </c>
      <c r="AV238" s="42">
        <f t="shared" si="32"/>
        <v>1548.1410343559062</v>
      </c>
      <c r="AW238" s="102">
        <f t="shared" si="33"/>
        <v>431</v>
      </c>
      <c r="AX238" s="43">
        <f t="shared" si="34"/>
        <v>0.75</v>
      </c>
      <c r="AY238" s="43" t="str">
        <f t="shared" si="35"/>
        <v>UTGS</v>
      </c>
    </row>
    <row r="239" spans="1:51" hidden="1" x14ac:dyDescent="0.2">
      <c r="A239" s="38">
        <v>232</v>
      </c>
      <c r="B239" t="s">
        <v>362</v>
      </c>
      <c r="C239" t="s">
        <v>289</v>
      </c>
      <c r="D239">
        <v>306</v>
      </c>
      <c r="E239" t="s">
        <v>1224</v>
      </c>
      <c r="F239">
        <v>0.25</v>
      </c>
      <c r="G239" t="str">
        <f>LOOKUP(F239,{0,6,45},{"F","L","H"})</f>
        <v>F</v>
      </c>
      <c r="H239" t="s">
        <v>2434</v>
      </c>
      <c r="I239" s="43" t="str">
        <f>IFERROR(VLOOKUP(#REF!,#REF!,2,FALSE),"No")</f>
        <v>No</v>
      </c>
      <c r="J239" s="139">
        <v>0.75</v>
      </c>
      <c r="K239" s="148">
        <v>76</v>
      </c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39">
        <v>0.75</v>
      </c>
      <c r="Y239" s="148">
        <v>189.66</v>
      </c>
      <c r="Z239" s="149">
        <v>2</v>
      </c>
      <c r="AA239" s="148">
        <v>810.34</v>
      </c>
      <c r="AB239" s="149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39">
        <v>0</v>
      </c>
      <c r="AM239" s="139">
        <v>0</v>
      </c>
      <c r="AN239" s="148">
        <f t="shared" si="27"/>
        <v>1000</v>
      </c>
      <c r="AO239" s="148">
        <f t="shared" si="28"/>
        <v>76</v>
      </c>
      <c r="AP239" s="148">
        <v>15</v>
      </c>
      <c r="AQ239" s="140">
        <v>15</v>
      </c>
      <c r="AS239" s="42">
        <f t="shared" si="29"/>
        <v>4893.1443151603025</v>
      </c>
      <c r="AT239" s="101">
        <f t="shared" si="30"/>
        <v>0</v>
      </c>
      <c r="AU239" s="42">
        <f t="shared" si="31"/>
        <v>4893.1443151603025</v>
      </c>
      <c r="AV239" s="42">
        <f t="shared" si="32"/>
        <v>2263.2389680982687</v>
      </c>
      <c r="AW239" s="102">
        <f t="shared" si="33"/>
        <v>431</v>
      </c>
      <c r="AX239" s="43">
        <f t="shared" si="34"/>
        <v>0.75</v>
      </c>
      <c r="AY239" s="43" t="str">
        <f t="shared" si="35"/>
        <v>UTGS</v>
      </c>
    </row>
    <row r="240" spans="1:51" hidden="1" x14ac:dyDescent="0.2">
      <c r="A240" s="38">
        <v>233</v>
      </c>
      <c r="B240" t="s">
        <v>362</v>
      </c>
      <c r="C240" t="s">
        <v>289</v>
      </c>
      <c r="D240">
        <v>320</v>
      </c>
      <c r="E240" t="s">
        <v>1239</v>
      </c>
      <c r="F240">
        <v>0.25</v>
      </c>
      <c r="G240" t="str">
        <f>LOOKUP(F240,{0,6,45},{"F","L","H"})</f>
        <v>F</v>
      </c>
      <c r="H240" t="s">
        <v>2183</v>
      </c>
      <c r="I240" s="43" t="str">
        <f>IFERROR(VLOOKUP(#REF!,#REF!,2,FALSE),"No")</f>
        <v>No</v>
      </c>
      <c r="J240" s="149">
        <v>0.75</v>
      </c>
      <c r="K240" s="148">
        <v>38</v>
      </c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39">
        <v>2</v>
      </c>
      <c r="Y240" s="148">
        <v>623.89</v>
      </c>
      <c r="Z240" s="148">
        <v>4</v>
      </c>
      <c r="AA240" s="148">
        <v>376.11</v>
      </c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39">
        <v>0</v>
      </c>
      <c r="AM240" s="139">
        <v>0</v>
      </c>
      <c r="AN240" s="148">
        <f t="shared" si="27"/>
        <v>1000</v>
      </c>
      <c r="AO240" s="148">
        <f t="shared" si="28"/>
        <v>38</v>
      </c>
      <c r="AP240" s="148">
        <v>13</v>
      </c>
      <c r="AQ240" s="140">
        <v>13</v>
      </c>
      <c r="AS240" s="42">
        <f t="shared" si="29"/>
        <v>2446.5721575801513</v>
      </c>
      <c r="AT240" s="101">
        <f t="shared" si="30"/>
        <v>0</v>
      </c>
      <c r="AU240" s="42">
        <f t="shared" si="31"/>
        <v>2446.5721575801513</v>
      </c>
      <c r="AV240" s="42">
        <f t="shared" si="32"/>
        <v>2708.2823401133869</v>
      </c>
      <c r="AW240" s="102">
        <f t="shared" si="33"/>
        <v>431</v>
      </c>
      <c r="AX240" s="43">
        <f t="shared" si="34"/>
        <v>0.75</v>
      </c>
      <c r="AY240" s="43" t="str">
        <f t="shared" si="35"/>
        <v>UTGS</v>
      </c>
    </row>
    <row r="241" spans="1:51" hidden="1" x14ac:dyDescent="0.2">
      <c r="A241" s="38">
        <v>234</v>
      </c>
      <c r="B241" t="s">
        <v>362</v>
      </c>
      <c r="C241" t="s">
        <v>289</v>
      </c>
      <c r="D241">
        <v>320</v>
      </c>
      <c r="E241" t="s">
        <v>1236</v>
      </c>
      <c r="F241">
        <v>0.25</v>
      </c>
      <c r="G241" t="str">
        <f>LOOKUP(F241,{0,6,45},{"F","L","H"})</f>
        <v>F</v>
      </c>
      <c r="H241" t="s">
        <v>2435</v>
      </c>
      <c r="I241" s="43" t="str">
        <f>IFERROR(VLOOKUP(#REF!,#REF!,2,FALSE),"No")</f>
        <v>No</v>
      </c>
      <c r="J241" s="139">
        <v>0.75</v>
      </c>
      <c r="K241" s="148">
        <v>28</v>
      </c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39">
        <v>2</v>
      </c>
      <c r="Y241" s="148">
        <v>79.81</v>
      </c>
      <c r="Z241" s="149">
        <v>3</v>
      </c>
      <c r="AA241" s="148">
        <v>920.19</v>
      </c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39">
        <v>0</v>
      </c>
      <c r="AM241" s="139">
        <v>0</v>
      </c>
      <c r="AN241" s="148">
        <f t="shared" si="27"/>
        <v>1000</v>
      </c>
      <c r="AO241" s="148">
        <f t="shared" si="28"/>
        <v>28</v>
      </c>
      <c r="AP241" s="148">
        <v>20</v>
      </c>
      <c r="AQ241" s="140">
        <v>20</v>
      </c>
      <c r="AS241" s="42">
        <f t="shared" si="29"/>
        <v>1802.7373792695851</v>
      </c>
      <c r="AT241" s="101">
        <f t="shared" si="30"/>
        <v>0</v>
      </c>
      <c r="AU241" s="42">
        <f t="shared" si="31"/>
        <v>1802.7373792695851</v>
      </c>
      <c r="AV241" s="42">
        <f t="shared" si="32"/>
        <v>1042.1476260737018</v>
      </c>
      <c r="AW241" s="102">
        <f t="shared" si="33"/>
        <v>431</v>
      </c>
      <c r="AX241" s="43">
        <f t="shared" si="34"/>
        <v>0.75</v>
      </c>
      <c r="AY241" s="43" t="str">
        <f t="shared" si="35"/>
        <v>UTGS</v>
      </c>
    </row>
    <row r="242" spans="1:51" hidden="1" x14ac:dyDescent="0.2">
      <c r="A242" s="38">
        <v>235</v>
      </c>
      <c r="B242" t="s">
        <v>362</v>
      </c>
      <c r="C242" t="s">
        <v>289</v>
      </c>
      <c r="D242">
        <v>320</v>
      </c>
      <c r="E242" t="s">
        <v>1245</v>
      </c>
      <c r="F242">
        <v>0.25</v>
      </c>
      <c r="G242" t="str">
        <f>LOOKUP(F242,{0,6,45},{"F","L","H"})</f>
        <v>F</v>
      </c>
      <c r="H242" t="s">
        <v>2436</v>
      </c>
      <c r="I242" s="43" t="str">
        <f>IFERROR(VLOOKUP(#REF!,#REF!,2,FALSE),"No")</f>
        <v>No</v>
      </c>
      <c r="J242" s="139">
        <v>0.5</v>
      </c>
      <c r="K242" s="148">
        <v>92</v>
      </c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39">
        <v>2</v>
      </c>
      <c r="Y242" s="148">
        <v>890.42</v>
      </c>
      <c r="Z242" s="149">
        <v>4</v>
      </c>
      <c r="AA242" s="148">
        <v>109.58</v>
      </c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39">
        <v>0</v>
      </c>
      <c r="AM242" s="139">
        <v>0</v>
      </c>
      <c r="AN242" s="148">
        <f t="shared" si="27"/>
        <v>1000</v>
      </c>
      <c r="AO242" s="148">
        <f t="shared" si="28"/>
        <v>92</v>
      </c>
      <c r="AP242" s="148">
        <v>15</v>
      </c>
      <c r="AQ242" s="140">
        <v>15</v>
      </c>
      <c r="AS242" s="42">
        <f t="shared" si="29"/>
        <v>6293.1199604572093</v>
      </c>
      <c r="AT242" s="101">
        <f t="shared" si="30"/>
        <v>0</v>
      </c>
      <c r="AU242" s="42">
        <f t="shared" si="31"/>
        <v>6293.1199604572093</v>
      </c>
      <c r="AV242" s="42">
        <f t="shared" si="32"/>
        <v>2219.7766880982686</v>
      </c>
      <c r="AW242" s="102">
        <f t="shared" si="33"/>
        <v>431</v>
      </c>
      <c r="AX242" s="43">
        <f t="shared" si="34"/>
        <v>0.5</v>
      </c>
      <c r="AY242" s="43" t="str">
        <f t="shared" si="35"/>
        <v>UTGS</v>
      </c>
    </row>
    <row r="243" spans="1:51" hidden="1" x14ac:dyDescent="0.2">
      <c r="A243" s="38">
        <v>236</v>
      </c>
      <c r="B243" t="s">
        <v>362</v>
      </c>
      <c r="C243" t="s">
        <v>289</v>
      </c>
      <c r="D243">
        <v>320</v>
      </c>
      <c r="E243" t="s">
        <v>1243</v>
      </c>
      <c r="F243">
        <v>0.25</v>
      </c>
      <c r="G243" t="str">
        <f>LOOKUP(F243,{0,6,45},{"F","L","H"})</f>
        <v>F</v>
      </c>
      <c r="H243" t="s">
        <v>2437</v>
      </c>
      <c r="I243" s="43" t="str">
        <f>IFERROR(VLOOKUP(#REF!,#REF!,2,FALSE),"No")</f>
        <v>No</v>
      </c>
      <c r="J243" s="139">
        <v>0.5</v>
      </c>
      <c r="K243" s="148">
        <v>22</v>
      </c>
      <c r="L243" s="148">
        <v>0.75</v>
      </c>
      <c r="M243" s="148">
        <v>21</v>
      </c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39">
        <v>2</v>
      </c>
      <c r="Y243" s="148">
        <v>1000</v>
      </c>
      <c r="Z243" s="149"/>
      <c r="AA243" s="148"/>
      <c r="AB243" s="149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39">
        <v>0</v>
      </c>
      <c r="AM243" s="139">
        <v>0</v>
      </c>
      <c r="AN243" s="148">
        <f t="shared" si="27"/>
        <v>1000</v>
      </c>
      <c r="AO243" s="148">
        <f t="shared" si="28"/>
        <v>43</v>
      </c>
      <c r="AP243" s="148">
        <v>11</v>
      </c>
      <c r="AQ243" s="140">
        <v>11</v>
      </c>
      <c r="AS243" s="42">
        <f t="shared" si="29"/>
        <v>2856.9295467354341</v>
      </c>
      <c r="AT243" s="101">
        <f t="shared" si="30"/>
        <v>0</v>
      </c>
      <c r="AU243" s="42">
        <f t="shared" si="31"/>
        <v>2856.9295467354341</v>
      </c>
      <c r="AV243" s="42">
        <f t="shared" si="32"/>
        <v>2955.5419746794573</v>
      </c>
      <c r="AW243" s="102">
        <f t="shared" si="33"/>
        <v>431</v>
      </c>
      <c r="AX243" s="43">
        <f t="shared" si="34"/>
        <v>0.5</v>
      </c>
      <c r="AY243" s="43" t="str">
        <f t="shared" si="35"/>
        <v>UTGS</v>
      </c>
    </row>
    <row r="244" spans="1:51" hidden="1" x14ac:dyDescent="0.2">
      <c r="A244" s="38">
        <v>237</v>
      </c>
      <c r="B244" t="s">
        <v>362</v>
      </c>
      <c r="C244" t="s">
        <v>289</v>
      </c>
      <c r="D244">
        <v>320</v>
      </c>
      <c r="E244" t="s">
        <v>1239</v>
      </c>
      <c r="F244">
        <v>0.25</v>
      </c>
      <c r="G244" t="str">
        <f>LOOKUP(F244,{0,6,45},{"F","L","H"})</f>
        <v>F</v>
      </c>
      <c r="H244" t="s">
        <v>2438</v>
      </c>
      <c r="I244" s="43" t="str">
        <f>IFERROR(VLOOKUP(#REF!,#REF!,2,FALSE),"No")</f>
        <v>No</v>
      </c>
      <c r="J244" s="139">
        <v>0.5</v>
      </c>
      <c r="K244" s="148">
        <v>56</v>
      </c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39">
        <v>2</v>
      </c>
      <c r="Y244" s="148">
        <v>241.94</v>
      </c>
      <c r="Z244" s="149">
        <v>3</v>
      </c>
      <c r="AA244" s="148">
        <v>758.06</v>
      </c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39">
        <v>0</v>
      </c>
      <c r="AM244" s="139">
        <v>0</v>
      </c>
      <c r="AN244" s="148">
        <f t="shared" si="27"/>
        <v>1000</v>
      </c>
      <c r="AO244" s="148">
        <f t="shared" si="28"/>
        <v>56</v>
      </c>
      <c r="AP244" s="148">
        <v>15</v>
      </c>
      <c r="AQ244" s="140">
        <v>15</v>
      </c>
      <c r="AS244" s="42">
        <f t="shared" si="29"/>
        <v>3830.5947585391705</v>
      </c>
      <c r="AT244" s="101">
        <f t="shared" si="30"/>
        <v>0</v>
      </c>
      <c r="AU244" s="42">
        <f t="shared" si="31"/>
        <v>3830.5947585391705</v>
      </c>
      <c r="AV244" s="42">
        <f t="shared" si="32"/>
        <v>1526.5840614316023</v>
      </c>
      <c r="AW244" s="102">
        <f t="shared" si="33"/>
        <v>431</v>
      </c>
      <c r="AX244" s="43">
        <f t="shared" si="34"/>
        <v>0.5</v>
      </c>
      <c r="AY244" s="43" t="str">
        <f t="shared" si="35"/>
        <v>UTGS</v>
      </c>
    </row>
    <row r="245" spans="1:51" hidden="1" x14ac:dyDescent="0.2">
      <c r="A245" s="38">
        <v>238</v>
      </c>
      <c r="B245" t="s">
        <v>362</v>
      </c>
      <c r="C245" t="s">
        <v>289</v>
      </c>
      <c r="D245">
        <v>320</v>
      </c>
      <c r="E245" t="s">
        <v>1232</v>
      </c>
      <c r="F245">
        <v>0.25</v>
      </c>
      <c r="G245" t="str">
        <f>LOOKUP(F245,{0,6,45},{"F","L","H"})</f>
        <v>F</v>
      </c>
      <c r="H245" t="s">
        <v>2439</v>
      </c>
      <c r="I245" s="43" t="str">
        <f>IFERROR(VLOOKUP(#REF!,#REF!,2,FALSE),"No")</f>
        <v>No</v>
      </c>
      <c r="J245" s="139">
        <v>0.75</v>
      </c>
      <c r="K245" s="148">
        <v>42</v>
      </c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39">
        <v>0.75</v>
      </c>
      <c r="Y245" s="148">
        <v>231</v>
      </c>
      <c r="Z245" s="149">
        <v>2</v>
      </c>
      <c r="AA245" s="148">
        <v>769</v>
      </c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39">
        <v>0</v>
      </c>
      <c r="AM245" s="139">
        <v>0</v>
      </c>
      <c r="AN245" s="148">
        <f t="shared" si="27"/>
        <v>1000</v>
      </c>
      <c r="AO245" s="148">
        <f t="shared" si="28"/>
        <v>42</v>
      </c>
      <c r="AP245" s="148">
        <v>12</v>
      </c>
      <c r="AQ245" s="140">
        <v>12</v>
      </c>
      <c r="AS245" s="42">
        <f t="shared" si="29"/>
        <v>2704.1060689043775</v>
      </c>
      <c r="AT245" s="101">
        <f t="shared" si="30"/>
        <v>0</v>
      </c>
      <c r="AU245" s="42">
        <f t="shared" si="31"/>
        <v>2704.1060689043775</v>
      </c>
      <c r="AV245" s="42">
        <f t="shared" si="32"/>
        <v>2855.161810122836</v>
      </c>
      <c r="AW245" s="102">
        <f t="shared" si="33"/>
        <v>431</v>
      </c>
      <c r="AX245" s="43">
        <f t="shared" si="34"/>
        <v>0.75</v>
      </c>
      <c r="AY245" s="43" t="str">
        <f t="shared" si="35"/>
        <v>UTGS</v>
      </c>
    </row>
    <row r="246" spans="1:51" hidden="1" x14ac:dyDescent="0.2">
      <c r="A246" s="38">
        <v>239</v>
      </c>
      <c r="B246" t="s">
        <v>362</v>
      </c>
      <c r="C246" t="s">
        <v>289</v>
      </c>
      <c r="D246">
        <v>306</v>
      </c>
      <c r="E246" t="s">
        <v>1238</v>
      </c>
      <c r="F246">
        <v>0.25</v>
      </c>
      <c r="G246" t="str">
        <f>LOOKUP(F246,{0,6,45},{"F","L","H"})</f>
        <v>F</v>
      </c>
      <c r="H246" t="s">
        <v>2440</v>
      </c>
      <c r="I246" s="43" t="str">
        <f>IFERROR(VLOOKUP(#REF!,#REF!,2,FALSE),"No")</f>
        <v>No</v>
      </c>
      <c r="J246" s="149">
        <v>0.5</v>
      </c>
      <c r="K246" s="148">
        <v>87</v>
      </c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39">
        <v>1.25</v>
      </c>
      <c r="Y246" s="148">
        <v>202.49</v>
      </c>
      <c r="Z246" s="148">
        <v>2</v>
      </c>
      <c r="AA246" s="148">
        <v>406.97</v>
      </c>
      <c r="AB246" s="148">
        <v>6</v>
      </c>
      <c r="AC246" s="148">
        <v>390.54</v>
      </c>
      <c r="AD246" s="148"/>
      <c r="AE246" s="148"/>
      <c r="AF246" s="148"/>
      <c r="AG246" s="148"/>
      <c r="AH246" s="148"/>
      <c r="AI246" s="148"/>
      <c r="AJ246" s="148"/>
      <c r="AK246" s="148"/>
      <c r="AL246" s="139">
        <v>0</v>
      </c>
      <c r="AM246" s="139">
        <v>0</v>
      </c>
      <c r="AN246" s="148">
        <f t="shared" si="27"/>
        <v>1000</v>
      </c>
      <c r="AO246" s="148">
        <f t="shared" si="28"/>
        <v>87</v>
      </c>
      <c r="AP246" s="148">
        <v>6</v>
      </c>
      <c r="AQ246" s="140">
        <v>6</v>
      </c>
      <c r="AS246" s="42">
        <f t="shared" si="29"/>
        <v>5951.1025713019262</v>
      </c>
      <c r="AT246" s="101">
        <f t="shared" si="30"/>
        <v>0</v>
      </c>
      <c r="AU246" s="42">
        <f t="shared" si="31"/>
        <v>5951.1025713019262</v>
      </c>
      <c r="AV246" s="42">
        <f t="shared" si="32"/>
        <v>7233.3942535790056</v>
      </c>
      <c r="AW246" s="102">
        <f t="shared" si="33"/>
        <v>431</v>
      </c>
      <c r="AX246" s="43">
        <f t="shared" si="34"/>
        <v>0.5</v>
      </c>
      <c r="AY246" s="43" t="str">
        <f t="shared" si="35"/>
        <v>UTGS</v>
      </c>
    </row>
    <row r="247" spans="1:51" hidden="1" x14ac:dyDescent="0.2">
      <c r="A247" s="38">
        <v>240</v>
      </c>
      <c r="B247" t="s">
        <v>362</v>
      </c>
      <c r="C247" t="s">
        <v>289</v>
      </c>
      <c r="D247">
        <v>320</v>
      </c>
      <c r="E247" t="s">
        <v>1243</v>
      </c>
      <c r="F247">
        <v>0.25</v>
      </c>
      <c r="G247" t="str">
        <f>LOOKUP(F247,{0,6,45},{"F","L","H"})</f>
        <v>F</v>
      </c>
      <c r="H247" t="s">
        <v>2441</v>
      </c>
      <c r="I247" s="43" t="str">
        <f>IFERROR(VLOOKUP(#REF!,#REF!,2,FALSE),"No")</f>
        <v>No</v>
      </c>
      <c r="J247" s="149">
        <v>0.75</v>
      </c>
      <c r="K247" s="148">
        <v>76</v>
      </c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39">
        <v>2</v>
      </c>
      <c r="Y247" s="148">
        <v>1000</v>
      </c>
      <c r="Z247" s="149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39">
        <v>0</v>
      </c>
      <c r="AM247" s="139">
        <v>0</v>
      </c>
      <c r="AN247" s="148">
        <f t="shared" si="27"/>
        <v>1000</v>
      </c>
      <c r="AO247" s="148">
        <f t="shared" si="28"/>
        <v>76</v>
      </c>
      <c r="AP247" s="148">
        <v>15</v>
      </c>
      <c r="AQ247" s="140">
        <v>15</v>
      </c>
      <c r="AS247" s="42">
        <f t="shared" si="29"/>
        <v>4893.1443151603025</v>
      </c>
      <c r="AT247" s="101">
        <f t="shared" si="30"/>
        <v>0</v>
      </c>
      <c r="AU247" s="42">
        <f t="shared" si="31"/>
        <v>4893.1443151603025</v>
      </c>
      <c r="AV247" s="42">
        <f t="shared" si="32"/>
        <v>2167.3974480982688</v>
      </c>
      <c r="AW247" s="102">
        <f t="shared" si="33"/>
        <v>431</v>
      </c>
      <c r="AX247" s="43">
        <f t="shared" si="34"/>
        <v>0.75</v>
      </c>
      <c r="AY247" s="43" t="str">
        <f t="shared" si="35"/>
        <v>UTGS</v>
      </c>
    </row>
    <row r="248" spans="1:51" hidden="1" x14ac:dyDescent="0.2">
      <c r="A248" s="38">
        <v>241</v>
      </c>
      <c r="B248" t="s">
        <v>362</v>
      </c>
      <c r="C248" t="s">
        <v>289</v>
      </c>
      <c r="D248">
        <v>306</v>
      </c>
      <c r="E248" t="s">
        <v>1238</v>
      </c>
      <c r="F248">
        <v>0.25</v>
      </c>
      <c r="G248" t="str">
        <f>LOOKUP(F248,{0,6,45},{"F","L","H"})</f>
        <v>F</v>
      </c>
      <c r="H248" t="s">
        <v>2442</v>
      </c>
      <c r="I248" s="43" t="str">
        <f>IFERROR(VLOOKUP(#REF!,#REF!,2,FALSE),"No")</f>
        <v>No</v>
      </c>
      <c r="J248" s="149">
        <v>0.75</v>
      </c>
      <c r="K248" s="148">
        <v>69</v>
      </c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39">
        <v>0.75</v>
      </c>
      <c r="Y248" s="148">
        <v>20</v>
      </c>
      <c r="Z248" s="149">
        <v>1.25</v>
      </c>
      <c r="AA248" s="148">
        <v>29.09</v>
      </c>
      <c r="AB248" s="149">
        <v>2</v>
      </c>
      <c r="AC248" s="148">
        <v>645</v>
      </c>
      <c r="AD248" s="148">
        <v>4</v>
      </c>
      <c r="AE248" s="148">
        <v>305.91000000000003</v>
      </c>
      <c r="AF248" s="148"/>
      <c r="AG248" s="148"/>
      <c r="AH248" s="148"/>
      <c r="AI248" s="148"/>
      <c r="AJ248" s="148"/>
      <c r="AK248" s="148"/>
      <c r="AL248" s="139">
        <v>0</v>
      </c>
      <c r="AM248" s="139">
        <v>0</v>
      </c>
      <c r="AN248" s="148">
        <f t="shared" si="27"/>
        <v>1000</v>
      </c>
      <c r="AO248" s="148">
        <f t="shared" si="28"/>
        <v>69</v>
      </c>
      <c r="AP248" s="148">
        <v>18</v>
      </c>
      <c r="AQ248" s="140">
        <v>20</v>
      </c>
      <c r="AS248" s="42">
        <f t="shared" si="29"/>
        <v>4442.4599703429058</v>
      </c>
      <c r="AT248" s="101">
        <f t="shared" si="30"/>
        <v>0</v>
      </c>
      <c r="AU248" s="42">
        <f t="shared" si="31"/>
        <v>4442.4599703429058</v>
      </c>
      <c r="AV248" s="42">
        <f t="shared" si="32"/>
        <v>1743.8149710737016</v>
      </c>
      <c r="AW248" s="102">
        <f t="shared" si="33"/>
        <v>431</v>
      </c>
      <c r="AX248" s="43">
        <f t="shared" si="34"/>
        <v>0.75</v>
      </c>
      <c r="AY248" s="43" t="str">
        <f t="shared" si="35"/>
        <v>UTGS</v>
      </c>
    </row>
    <row r="249" spans="1:51" hidden="1" x14ac:dyDescent="0.2">
      <c r="A249" s="38">
        <v>242</v>
      </c>
      <c r="B249" t="s">
        <v>362</v>
      </c>
      <c r="C249" t="s">
        <v>289</v>
      </c>
      <c r="D249">
        <v>320</v>
      </c>
      <c r="E249" t="s">
        <v>1247</v>
      </c>
      <c r="F249">
        <v>0.25</v>
      </c>
      <c r="G249" t="str">
        <f>LOOKUP(F249,{0,6,45},{"F","L","H"})</f>
        <v>F</v>
      </c>
      <c r="H249" t="s">
        <v>2443</v>
      </c>
      <c r="I249" s="43" t="str">
        <f>IFERROR(VLOOKUP(#REF!,#REF!,2,FALSE),"No")</f>
        <v>No</v>
      </c>
      <c r="J249" s="139">
        <v>0.75</v>
      </c>
      <c r="K249" s="148">
        <v>38</v>
      </c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39">
        <v>2</v>
      </c>
      <c r="Y249" s="148">
        <v>333.49</v>
      </c>
      <c r="Z249" s="149">
        <v>3</v>
      </c>
      <c r="AA249" s="148">
        <v>666.51</v>
      </c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39">
        <v>0</v>
      </c>
      <c r="AM249" s="139">
        <v>0</v>
      </c>
      <c r="AN249" s="148">
        <f t="shared" si="27"/>
        <v>1000</v>
      </c>
      <c r="AO249" s="148">
        <f t="shared" si="28"/>
        <v>38</v>
      </c>
      <c r="AP249" s="148">
        <v>13</v>
      </c>
      <c r="AQ249" s="140">
        <v>13</v>
      </c>
      <c r="AS249" s="42">
        <f t="shared" si="29"/>
        <v>2446.5721575801513</v>
      </c>
      <c r="AT249" s="101">
        <f t="shared" si="30"/>
        <v>0</v>
      </c>
      <c r="AU249" s="42">
        <f t="shared" si="31"/>
        <v>2446.5721575801513</v>
      </c>
      <c r="AV249" s="42">
        <f t="shared" si="32"/>
        <v>1850.7396093441566</v>
      </c>
      <c r="AW249" s="102">
        <f t="shared" si="33"/>
        <v>431</v>
      </c>
      <c r="AX249" s="43">
        <f t="shared" si="34"/>
        <v>0.75</v>
      </c>
      <c r="AY249" s="43" t="str">
        <f t="shared" si="35"/>
        <v>UTGS</v>
      </c>
    </row>
    <row r="250" spans="1:51" hidden="1" x14ac:dyDescent="0.2">
      <c r="A250" s="38">
        <v>243</v>
      </c>
      <c r="B250" t="s">
        <v>362</v>
      </c>
      <c r="C250" t="s">
        <v>289</v>
      </c>
      <c r="D250">
        <v>320</v>
      </c>
      <c r="E250" t="s">
        <v>1842</v>
      </c>
      <c r="F250">
        <v>0.25</v>
      </c>
      <c r="G250" t="str">
        <f>LOOKUP(F250,{0,6,45},{"F","L","H"})</f>
        <v>F</v>
      </c>
      <c r="H250" t="s">
        <v>2444</v>
      </c>
      <c r="I250" s="43" t="str">
        <f>IFERROR(VLOOKUP(#REF!,#REF!,2,FALSE),"No")</f>
        <v>No</v>
      </c>
      <c r="J250" s="139">
        <v>0.75</v>
      </c>
      <c r="K250" s="148">
        <v>46</v>
      </c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39">
        <v>3</v>
      </c>
      <c r="Y250" s="148">
        <v>976.35</v>
      </c>
      <c r="Z250" s="149">
        <v>4</v>
      </c>
      <c r="AA250" s="148">
        <v>23.65</v>
      </c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39">
        <v>0</v>
      </c>
      <c r="AM250" s="139">
        <v>0</v>
      </c>
      <c r="AN250" s="148">
        <f t="shared" si="27"/>
        <v>1000</v>
      </c>
      <c r="AO250" s="148">
        <f t="shared" si="28"/>
        <v>46</v>
      </c>
      <c r="AP250" s="148">
        <v>19</v>
      </c>
      <c r="AQ250" s="140">
        <v>19</v>
      </c>
      <c r="AS250" s="42">
        <f t="shared" si="29"/>
        <v>2961.6399802286041</v>
      </c>
      <c r="AT250" s="101">
        <f t="shared" si="30"/>
        <v>0</v>
      </c>
      <c r="AU250" s="42">
        <f t="shared" si="31"/>
        <v>2961.6399802286041</v>
      </c>
      <c r="AV250" s="42">
        <f t="shared" si="32"/>
        <v>1068.4428537617914</v>
      </c>
      <c r="AW250" s="102">
        <f t="shared" si="33"/>
        <v>431</v>
      </c>
      <c r="AX250" s="43">
        <f t="shared" si="34"/>
        <v>0.75</v>
      </c>
      <c r="AY250" s="43" t="str">
        <f t="shared" si="35"/>
        <v>UTGS</v>
      </c>
    </row>
    <row r="251" spans="1:51" hidden="1" x14ac:dyDescent="0.2">
      <c r="A251" s="38">
        <v>244</v>
      </c>
      <c r="B251" t="s">
        <v>362</v>
      </c>
      <c r="C251" t="s">
        <v>289</v>
      </c>
      <c r="D251">
        <v>320</v>
      </c>
      <c r="E251" t="s">
        <v>1247</v>
      </c>
      <c r="F251">
        <v>0.25</v>
      </c>
      <c r="G251" t="str">
        <f>LOOKUP(F251,{0,6,45},{"F","L","H"})</f>
        <v>F</v>
      </c>
      <c r="H251" t="s">
        <v>2445</v>
      </c>
      <c r="I251" s="43" t="str">
        <f>IFERROR(VLOOKUP(#REF!,#REF!,2,FALSE),"No")</f>
        <v>No</v>
      </c>
      <c r="J251" s="139">
        <v>0.75</v>
      </c>
      <c r="K251" s="148">
        <v>33</v>
      </c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39">
        <v>2</v>
      </c>
      <c r="Y251" s="148">
        <v>1000</v>
      </c>
      <c r="Z251" s="149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39">
        <v>0</v>
      </c>
      <c r="AM251" s="139">
        <v>0</v>
      </c>
      <c r="AN251" s="148">
        <f t="shared" si="27"/>
        <v>1000</v>
      </c>
      <c r="AO251" s="148">
        <f t="shared" si="28"/>
        <v>33</v>
      </c>
      <c r="AP251" s="148">
        <v>15</v>
      </c>
      <c r="AQ251" s="140">
        <v>15</v>
      </c>
      <c r="AS251" s="42">
        <f t="shared" si="29"/>
        <v>2124.6547684248681</v>
      </c>
      <c r="AT251" s="101">
        <f t="shared" si="30"/>
        <v>0</v>
      </c>
      <c r="AU251" s="42">
        <f t="shared" si="31"/>
        <v>2124.6547684248681</v>
      </c>
      <c r="AV251" s="42">
        <f t="shared" si="32"/>
        <v>2167.3974480982688</v>
      </c>
      <c r="AW251" s="102">
        <f t="shared" si="33"/>
        <v>431</v>
      </c>
      <c r="AX251" s="43">
        <f t="shared" si="34"/>
        <v>0.75</v>
      </c>
      <c r="AY251" s="43" t="str">
        <f t="shared" si="35"/>
        <v>UTGS</v>
      </c>
    </row>
    <row r="252" spans="1:51" hidden="1" x14ac:dyDescent="0.2">
      <c r="A252" s="38">
        <v>245</v>
      </c>
      <c r="B252" t="s">
        <v>5806</v>
      </c>
      <c r="C252" t="s">
        <v>5746</v>
      </c>
      <c r="D252">
        <v>17800</v>
      </c>
      <c r="E252" t="s">
        <v>197</v>
      </c>
      <c r="F252">
        <v>2</v>
      </c>
      <c r="G252" t="str">
        <f>LOOKUP(F252,{0,6,45},{"F","L","H"})</f>
        <v>F</v>
      </c>
      <c r="H252" t="s">
        <v>634</v>
      </c>
      <c r="I252" s="43" t="str">
        <f>IFERROR(VLOOKUP(#REF!,#REF!,2,FALSE),"No")</f>
        <v>No</v>
      </c>
      <c r="J252" s="139">
        <v>2</v>
      </c>
      <c r="K252" s="148">
        <v>112</v>
      </c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39">
        <v>2</v>
      </c>
      <c r="Y252" s="148">
        <v>651.27</v>
      </c>
      <c r="Z252" s="148">
        <v>3</v>
      </c>
      <c r="AA252" s="148">
        <v>348.73</v>
      </c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39">
        <v>0</v>
      </c>
      <c r="AM252" s="139">
        <v>0</v>
      </c>
      <c r="AN252" s="148">
        <f t="shared" si="27"/>
        <v>1000</v>
      </c>
      <c r="AO252" s="148">
        <f t="shared" si="28"/>
        <v>112</v>
      </c>
      <c r="AP252" s="148">
        <v>10</v>
      </c>
      <c r="AQ252" s="140">
        <v>10</v>
      </c>
      <c r="AS252" s="42">
        <f t="shared" si="29"/>
        <v>8174.1495170783401</v>
      </c>
      <c r="AT252" s="101">
        <f t="shared" si="30"/>
        <v>0</v>
      </c>
      <c r="AU252" s="42">
        <f t="shared" si="31"/>
        <v>8174.1495170783401</v>
      </c>
      <c r="AV252" s="42">
        <f t="shared" si="32"/>
        <v>2808.9065321474036</v>
      </c>
      <c r="AW252" s="102">
        <f t="shared" si="33"/>
        <v>15242</v>
      </c>
      <c r="AX252" s="43">
        <f t="shared" si="34"/>
        <v>2</v>
      </c>
      <c r="AY252" s="43" t="str">
        <f t="shared" si="35"/>
        <v>UTTSS</v>
      </c>
    </row>
    <row r="253" spans="1:51" hidden="1" x14ac:dyDescent="0.2">
      <c r="A253" s="38">
        <v>246</v>
      </c>
      <c r="B253" t="s">
        <v>362</v>
      </c>
      <c r="C253" t="s">
        <v>289</v>
      </c>
      <c r="D253">
        <v>320</v>
      </c>
      <c r="E253" t="s">
        <v>1228</v>
      </c>
      <c r="F253">
        <v>0.25</v>
      </c>
      <c r="G253" t="str">
        <f>LOOKUP(F253,{0,6,45},{"F","L","H"})</f>
        <v>F</v>
      </c>
      <c r="H253" t="s">
        <v>2446</v>
      </c>
      <c r="I253" s="43" t="str">
        <f>IFERROR(VLOOKUP(#REF!,#REF!,2,FALSE),"No")</f>
        <v>No</v>
      </c>
      <c r="J253" s="139">
        <v>0.75</v>
      </c>
      <c r="K253" s="148">
        <v>84</v>
      </c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39">
        <v>0.75</v>
      </c>
      <c r="Y253" s="148">
        <v>276.08999999999997</v>
      </c>
      <c r="Z253" s="148">
        <v>2</v>
      </c>
      <c r="AA253" s="148">
        <v>723.91</v>
      </c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39">
        <v>0</v>
      </c>
      <c r="AM253" s="139">
        <v>0</v>
      </c>
      <c r="AN253" s="148">
        <f t="shared" si="27"/>
        <v>1000</v>
      </c>
      <c r="AO253" s="148">
        <f t="shared" si="28"/>
        <v>84</v>
      </c>
      <c r="AP253" s="148">
        <v>10</v>
      </c>
      <c r="AQ253" s="140">
        <v>10</v>
      </c>
      <c r="AS253" s="42">
        <f t="shared" si="29"/>
        <v>5408.212137808755</v>
      </c>
      <c r="AT253" s="101">
        <f t="shared" si="30"/>
        <v>0</v>
      </c>
      <c r="AU253" s="42">
        <f t="shared" si="31"/>
        <v>5408.212137808755</v>
      </c>
      <c r="AV253" s="42">
        <f t="shared" si="32"/>
        <v>3460.3723921474034</v>
      </c>
      <c r="AW253" s="102">
        <f t="shared" si="33"/>
        <v>431</v>
      </c>
      <c r="AX253" s="43">
        <f t="shared" si="34"/>
        <v>0.75</v>
      </c>
      <c r="AY253" s="43" t="str">
        <f t="shared" si="35"/>
        <v>UTGS</v>
      </c>
    </row>
    <row r="254" spans="1:51" hidden="1" x14ac:dyDescent="0.2">
      <c r="A254" s="38">
        <v>247</v>
      </c>
      <c r="B254" t="s">
        <v>362</v>
      </c>
      <c r="C254" t="s">
        <v>289</v>
      </c>
      <c r="D254">
        <v>320</v>
      </c>
      <c r="E254" t="s">
        <v>1245</v>
      </c>
      <c r="F254">
        <v>0.25</v>
      </c>
      <c r="G254" t="str">
        <f>LOOKUP(F254,{0,6,45},{"F","L","H"})</f>
        <v>F</v>
      </c>
      <c r="H254" t="s">
        <v>2447</v>
      </c>
      <c r="I254" s="43" t="str">
        <f>IFERROR(VLOOKUP(#REF!,#REF!,2,FALSE),"No")</f>
        <v>No</v>
      </c>
      <c r="J254" s="139">
        <v>0.75</v>
      </c>
      <c r="K254" s="148">
        <v>103</v>
      </c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39">
        <v>0.75</v>
      </c>
      <c r="Y254" s="148">
        <v>122.63</v>
      </c>
      <c r="Z254" s="149">
        <v>1.25</v>
      </c>
      <c r="AA254" s="148">
        <v>186.42</v>
      </c>
      <c r="AB254" s="148">
        <v>2</v>
      </c>
      <c r="AC254" s="148">
        <v>690.96</v>
      </c>
      <c r="AD254" s="148"/>
      <c r="AE254" s="148"/>
      <c r="AF254" s="148"/>
      <c r="AG254" s="148"/>
      <c r="AH254" s="148"/>
      <c r="AI254" s="148"/>
      <c r="AJ254" s="148"/>
      <c r="AK254" s="148"/>
      <c r="AL254" s="139">
        <v>0</v>
      </c>
      <c r="AM254" s="139">
        <v>0</v>
      </c>
      <c r="AN254" s="148">
        <f t="shared" si="27"/>
        <v>1000.01</v>
      </c>
      <c r="AO254" s="148">
        <f t="shared" si="28"/>
        <v>103</v>
      </c>
      <c r="AP254" s="148">
        <v>9</v>
      </c>
      <c r="AQ254" s="140">
        <v>9</v>
      </c>
      <c r="AS254" s="42">
        <f t="shared" si="29"/>
        <v>6631.4982165988304</v>
      </c>
      <c r="AT254" s="101">
        <f t="shared" si="30"/>
        <v>0</v>
      </c>
      <c r="AU254" s="42">
        <f t="shared" si="31"/>
        <v>6631.4982165988304</v>
      </c>
      <c r="AV254" s="42">
        <f t="shared" si="32"/>
        <v>3730.146247899027</v>
      </c>
      <c r="AW254" s="102">
        <f t="shared" si="33"/>
        <v>431</v>
      </c>
      <c r="AX254" s="43">
        <f t="shared" si="34"/>
        <v>0.75</v>
      </c>
      <c r="AY254" s="43" t="str">
        <f t="shared" si="35"/>
        <v>UTGS</v>
      </c>
    </row>
    <row r="255" spans="1:51" hidden="1" x14ac:dyDescent="0.2">
      <c r="A255" s="38">
        <v>248</v>
      </c>
      <c r="B255" t="s">
        <v>362</v>
      </c>
      <c r="C255" t="s">
        <v>289</v>
      </c>
      <c r="D255">
        <v>320</v>
      </c>
      <c r="E255" t="s">
        <v>1243</v>
      </c>
      <c r="F255">
        <v>0.25</v>
      </c>
      <c r="G255" t="str">
        <f>LOOKUP(F255,{0,6,45},{"F","L","H"})</f>
        <v>F</v>
      </c>
      <c r="H255" t="s">
        <v>2448</v>
      </c>
      <c r="I255" s="43" t="str">
        <f>IFERROR(VLOOKUP(#REF!,#REF!,2,FALSE),"No")</f>
        <v>No</v>
      </c>
      <c r="J255" s="149">
        <v>0.75</v>
      </c>
      <c r="K255" s="148">
        <v>78</v>
      </c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39">
        <v>2</v>
      </c>
      <c r="Y255" s="148">
        <v>934.41</v>
      </c>
      <c r="Z255" s="149">
        <v>4</v>
      </c>
      <c r="AA255" s="148">
        <v>65.59</v>
      </c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39">
        <v>0</v>
      </c>
      <c r="AM255" s="139">
        <v>0</v>
      </c>
      <c r="AN255" s="148">
        <f t="shared" si="27"/>
        <v>1000</v>
      </c>
      <c r="AO255" s="148">
        <f t="shared" si="28"/>
        <v>78</v>
      </c>
      <c r="AP255" s="148">
        <v>11</v>
      </c>
      <c r="AQ255" s="140">
        <v>14</v>
      </c>
      <c r="AS255" s="42">
        <f t="shared" si="29"/>
        <v>5021.9112708224156</v>
      </c>
      <c r="AT255" s="101">
        <f t="shared" si="30"/>
        <v>0</v>
      </c>
      <c r="AU255" s="42">
        <f t="shared" si="31"/>
        <v>5021.9112708224156</v>
      </c>
      <c r="AV255" s="42">
        <f t="shared" si="32"/>
        <v>2355.8030015338595</v>
      </c>
      <c r="AW255" s="102">
        <f t="shared" si="33"/>
        <v>431</v>
      </c>
      <c r="AX255" s="43">
        <f t="shared" si="34"/>
        <v>0.75</v>
      </c>
      <c r="AY255" s="43" t="str">
        <f t="shared" si="35"/>
        <v>UTGS</v>
      </c>
    </row>
    <row r="256" spans="1:51" hidden="1" x14ac:dyDescent="0.2">
      <c r="A256" s="38">
        <v>249</v>
      </c>
      <c r="B256" t="s">
        <v>362</v>
      </c>
      <c r="C256" t="s">
        <v>289</v>
      </c>
      <c r="D256">
        <v>320</v>
      </c>
      <c r="E256" t="s">
        <v>1236</v>
      </c>
      <c r="F256">
        <v>0.25</v>
      </c>
      <c r="G256" t="str">
        <f>LOOKUP(F256,{0,6,45},{"F","L","H"})</f>
        <v>F</v>
      </c>
      <c r="H256" t="s">
        <v>2449</v>
      </c>
      <c r="I256" s="43" t="str">
        <f>IFERROR(VLOOKUP(#REF!,#REF!,2,FALSE),"No")</f>
        <v>No</v>
      </c>
      <c r="J256" s="149">
        <v>0.75</v>
      </c>
      <c r="K256" s="148">
        <v>95</v>
      </c>
      <c r="L256" s="148"/>
      <c r="M256" s="148"/>
      <c r="N256" s="236"/>
      <c r="O256" s="149"/>
      <c r="P256" s="148"/>
      <c r="Q256" s="148"/>
      <c r="R256" s="148"/>
      <c r="S256" s="148"/>
      <c r="T256" s="148"/>
      <c r="U256" s="148"/>
      <c r="V256" s="148"/>
      <c r="W256" s="148"/>
      <c r="X256" s="139">
        <v>2</v>
      </c>
      <c r="Y256" s="148">
        <v>671.3</v>
      </c>
      <c r="Z256" s="149">
        <v>4</v>
      </c>
      <c r="AA256" s="148">
        <v>328.7</v>
      </c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39">
        <v>0</v>
      </c>
      <c r="AM256" s="139">
        <v>0</v>
      </c>
      <c r="AN256" s="148">
        <f t="shared" si="27"/>
        <v>1000</v>
      </c>
      <c r="AO256" s="148">
        <f t="shared" si="28"/>
        <v>95</v>
      </c>
      <c r="AP256" s="148">
        <v>18</v>
      </c>
      <c r="AQ256" s="140">
        <v>18</v>
      </c>
      <c r="AS256" s="42">
        <f t="shared" si="29"/>
        <v>6116.4303939503779</v>
      </c>
      <c r="AT256" s="101">
        <f t="shared" si="30"/>
        <v>0</v>
      </c>
      <c r="AU256" s="42">
        <f t="shared" si="31"/>
        <v>6116.4303939503779</v>
      </c>
      <c r="AV256" s="42">
        <f t="shared" si="32"/>
        <v>1937.0967067485572</v>
      </c>
      <c r="AW256" s="102">
        <f t="shared" si="33"/>
        <v>431</v>
      </c>
      <c r="AX256" s="43">
        <f t="shared" si="34"/>
        <v>0.75</v>
      </c>
      <c r="AY256" s="43" t="str">
        <f t="shared" si="35"/>
        <v>UTGS</v>
      </c>
    </row>
    <row r="257" spans="1:51" hidden="1" x14ac:dyDescent="0.2">
      <c r="A257" s="38">
        <v>250</v>
      </c>
      <c r="B257" t="s">
        <v>362</v>
      </c>
      <c r="C257" t="s">
        <v>289</v>
      </c>
      <c r="D257">
        <v>320</v>
      </c>
      <c r="E257" t="s">
        <v>1243</v>
      </c>
      <c r="F257">
        <v>0.25</v>
      </c>
      <c r="G257" t="str">
        <f>LOOKUP(F257,{0,6,45},{"F","L","H"})</f>
        <v>F</v>
      </c>
      <c r="H257" t="s">
        <v>2450</v>
      </c>
      <c r="I257" s="43" t="str">
        <f>IFERROR(VLOOKUP(#REF!,#REF!,2,FALSE),"No")</f>
        <v>No</v>
      </c>
      <c r="J257" s="149">
        <v>0.75</v>
      </c>
      <c r="K257" s="148">
        <v>45</v>
      </c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39">
        <v>0.75</v>
      </c>
      <c r="Y257" s="148">
        <v>263.17</v>
      </c>
      <c r="Z257" s="149">
        <v>1.25</v>
      </c>
      <c r="AA257" s="148">
        <v>37.67</v>
      </c>
      <c r="AB257" s="148">
        <v>2</v>
      </c>
      <c r="AC257" s="148">
        <v>625</v>
      </c>
      <c r="AD257" s="148">
        <v>3</v>
      </c>
      <c r="AE257" s="148">
        <v>14.54</v>
      </c>
      <c r="AF257" s="148">
        <v>4</v>
      </c>
      <c r="AG257" s="148">
        <v>59.62</v>
      </c>
      <c r="AH257" s="148"/>
      <c r="AI257" s="148"/>
      <c r="AJ257" s="148"/>
      <c r="AK257" s="148"/>
      <c r="AL257" s="139">
        <v>0</v>
      </c>
      <c r="AM257" s="139">
        <v>0</v>
      </c>
      <c r="AN257" s="148">
        <f t="shared" si="27"/>
        <v>1000</v>
      </c>
      <c r="AO257" s="148">
        <f t="shared" si="28"/>
        <v>45</v>
      </c>
      <c r="AP257" s="148">
        <v>12</v>
      </c>
      <c r="AQ257" s="140">
        <v>13</v>
      </c>
      <c r="AS257" s="42">
        <f t="shared" si="29"/>
        <v>2897.2565023975476</v>
      </c>
      <c r="AT257" s="101">
        <f t="shared" si="30"/>
        <v>0</v>
      </c>
      <c r="AU257" s="42">
        <f t="shared" si="31"/>
        <v>2897.2565023975476</v>
      </c>
      <c r="AV257" s="42">
        <f t="shared" si="32"/>
        <v>2675.0205785749254</v>
      </c>
      <c r="AW257" s="102">
        <f t="shared" si="33"/>
        <v>431</v>
      </c>
      <c r="AX257" s="43">
        <f t="shared" si="34"/>
        <v>0.75</v>
      </c>
      <c r="AY257" s="43" t="str">
        <f t="shared" si="35"/>
        <v>UTGS</v>
      </c>
    </row>
    <row r="258" spans="1:51" hidden="1" x14ac:dyDescent="0.2">
      <c r="A258" s="38">
        <v>251</v>
      </c>
      <c r="B258" t="s">
        <v>5806</v>
      </c>
      <c r="C258" t="s">
        <v>289</v>
      </c>
      <c r="D258">
        <v>320</v>
      </c>
      <c r="E258" t="s">
        <v>1245</v>
      </c>
      <c r="F258">
        <v>0.25</v>
      </c>
      <c r="G258" t="str">
        <f>LOOKUP(F258,{0,6,45},{"F","L","H"})</f>
        <v>F</v>
      </c>
      <c r="H258" t="s">
        <v>2451</v>
      </c>
      <c r="I258" s="43" t="str">
        <f>IFERROR(VLOOKUP(#REF!,#REF!,2,FALSE),"No")</f>
        <v>No</v>
      </c>
      <c r="J258" s="139">
        <v>0.75</v>
      </c>
      <c r="K258" s="148">
        <v>26</v>
      </c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39">
        <v>1.25</v>
      </c>
      <c r="Y258" s="148">
        <v>107.37</v>
      </c>
      <c r="Z258" s="148">
        <v>2</v>
      </c>
      <c r="AA258" s="148">
        <v>77.75</v>
      </c>
      <c r="AB258" s="148">
        <v>3</v>
      </c>
      <c r="AC258" s="148">
        <v>112.75</v>
      </c>
      <c r="AD258" s="148">
        <v>4</v>
      </c>
      <c r="AE258" s="148">
        <v>702.12</v>
      </c>
      <c r="AF258" s="148"/>
      <c r="AG258" s="148"/>
      <c r="AH258" s="148"/>
      <c r="AI258" s="148"/>
      <c r="AJ258" s="148"/>
      <c r="AK258" s="148"/>
      <c r="AL258" s="139">
        <v>0</v>
      </c>
      <c r="AM258" s="139">
        <v>0</v>
      </c>
      <c r="AN258" s="148">
        <f t="shared" si="27"/>
        <v>999.99</v>
      </c>
      <c r="AO258" s="148">
        <f t="shared" si="28"/>
        <v>26</v>
      </c>
      <c r="AP258" s="148">
        <v>8</v>
      </c>
      <c r="AQ258" s="140">
        <v>9</v>
      </c>
      <c r="AS258" s="42">
        <f t="shared" si="29"/>
        <v>1673.9704236074717</v>
      </c>
      <c r="AT258" s="101">
        <f t="shared" si="30"/>
        <v>0</v>
      </c>
      <c r="AU258" s="42">
        <f t="shared" si="31"/>
        <v>1673.9704236074717</v>
      </c>
      <c r="AV258" s="42">
        <f t="shared" si="32"/>
        <v>4021.1473346507573</v>
      </c>
      <c r="AW258" s="102">
        <f t="shared" si="33"/>
        <v>431</v>
      </c>
      <c r="AX258" s="43">
        <f t="shared" si="34"/>
        <v>0.75</v>
      </c>
      <c r="AY258" s="43" t="str">
        <f t="shared" si="35"/>
        <v>UTGS</v>
      </c>
    </row>
    <row r="259" spans="1:51" hidden="1" x14ac:dyDescent="0.2">
      <c r="A259" s="38">
        <v>252</v>
      </c>
      <c r="B259" t="s">
        <v>5806</v>
      </c>
      <c r="C259" t="s">
        <v>289</v>
      </c>
      <c r="D259">
        <v>320</v>
      </c>
      <c r="E259" t="s">
        <v>1239</v>
      </c>
      <c r="F259">
        <v>0.25</v>
      </c>
      <c r="G259" t="str">
        <f>LOOKUP(F259,{0,6,45},{"F","L","H"})</f>
        <v>F</v>
      </c>
      <c r="H259" t="s">
        <v>2452</v>
      </c>
      <c r="I259" s="43" t="str">
        <f>IFERROR(VLOOKUP(#REF!,#REF!,2,FALSE),"No")</f>
        <v>No</v>
      </c>
      <c r="J259" s="139">
        <v>0.75</v>
      </c>
      <c r="K259" s="148">
        <v>69</v>
      </c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39">
        <v>2</v>
      </c>
      <c r="Y259" s="148">
        <v>1000</v>
      </c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39">
        <v>0</v>
      </c>
      <c r="AM259" s="139">
        <v>0</v>
      </c>
      <c r="AN259" s="148">
        <f t="shared" si="27"/>
        <v>1000</v>
      </c>
      <c r="AO259" s="148">
        <f t="shared" si="28"/>
        <v>69</v>
      </c>
      <c r="AP259" s="148">
        <v>11</v>
      </c>
      <c r="AQ259" s="140">
        <v>12</v>
      </c>
      <c r="AS259" s="42">
        <f t="shared" si="29"/>
        <v>4442.4599703429058</v>
      </c>
      <c r="AT259" s="101">
        <f t="shared" si="30"/>
        <v>0</v>
      </c>
      <c r="AU259" s="42">
        <f t="shared" si="31"/>
        <v>4442.4599703429058</v>
      </c>
      <c r="AV259" s="42">
        <f t="shared" si="32"/>
        <v>2709.246810122836</v>
      </c>
      <c r="AW259" s="102">
        <f t="shared" si="33"/>
        <v>431</v>
      </c>
      <c r="AX259" s="43">
        <f t="shared" si="34"/>
        <v>0.75</v>
      </c>
      <c r="AY259" s="43" t="str">
        <f t="shared" si="35"/>
        <v>UTGS</v>
      </c>
    </row>
    <row r="260" spans="1:51" hidden="1" x14ac:dyDescent="0.2">
      <c r="A260" s="38">
        <v>253</v>
      </c>
      <c r="B260" t="s">
        <v>362</v>
      </c>
      <c r="C260" t="s">
        <v>289</v>
      </c>
      <c r="D260">
        <v>320</v>
      </c>
      <c r="E260" t="s">
        <v>1245</v>
      </c>
      <c r="F260">
        <v>0.25</v>
      </c>
      <c r="G260" t="str">
        <f>LOOKUP(F260,{0,6,45},{"F","L","H"})</f>
        <v>F</v>
      </c>
      <c r="H260" t="s">
        <v>2453</v>
      </c>
      <c r="I260" s="43" t="str">
        <f>IFERROR(VLOOKUP(#REF!,#REF!,2,FALSE),"No")</f>
        <v>No</v>
      </c>
      <c r="J260" s="139">
        <v>0.75</v>
      </c>
      <c r="K260" s="148">
        <v>43</v>
      </c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39">
        <v>2</v>
      </c>
      <c r="Y260" s="148">
        <v>1000</v>
      </c>
      <c r="Z260" s="149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39">
        <v>0</v>
      </c>
      <c r="AM260" s="139">
        <v>0</v>
      </c>
      <c r="AN260" s="148">
        <f t="shared" si="27"/>
        <v>1000</v>
      </c>
      <c r="AO260" s="148">
        <f t="shared" si="28"/>
        <v>43</v>
      </c>
      <c r="AP260" s="148">
        <v>10</v>
      </c>
      <c r="AQ260" s="140">
        <v>10</v>
      </c>
      <c r="AS260" s="42">
        <f t="shared" si="29"/>
        <v>2768.489546735434</v>
      </c>
      <c r="AT260" s="101">
        <f t="shared" si="30"/>
        <v>0</v>
      </c>
      <c r="AU260" s="42">
        <f t="shared" si="31"/>
        <v>2768.489546735434</v>
      </c>
      <c r="AV260" s="42">
        <f t="shared" si="32"/>
        <v>3251.0961721474032</v>
      </c>
      <c r="AW260" s="102">
        <f t="shared" si="33"/>
        <v>431</v>
      </c>
      <c r="AX260" s="43">
        <f t="shared" si="34"/>
        <v>0.75</v>
      </c>
      <c r="AY260" s="43" t="str">
        <f t="shared" si="35"/>
        <v>UTGS</v>
      </c>
    </row>
    <row r="261" spans="1:51" hidden="1" x14ac:dyDescent="0.2">
      <c r="A261" s="38">
        <v>254</v>
      </c>
      <c r="B261" t="s">
        <v>362</v>
      </c>
      <c r="C261" t="s">
        <v>289</v>
      </c>
      <c r="D261">
        <v>320</v>
      </c>
      <c r="E261" t="s">
        <v>1247</v>
      </c>
      <c r="F261">
        <v>0.25</v>
      </c>
      <c r="G261" t="str">
        <f>LOOKUP(F261,{0,6,45},{"F","L","H"})</f>
        <v>F</v>
      </c>
      <c r="H261" t="s">
        <v>2454</v>
      </c>
      <c r="I261" s="43" t="str">
        <f>IFERROR(VLOOKUP(#REF!,#REF!,2,FALSE),"No")</f>
        <v>No</v>
      </c>
      <c r="J261" s="139">
        <v>0.75</v>
      </c>
      <c r="K261" s="148">
        <v>63</v>
      </c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39">
        <v>0.75</v>
      </c>
      <c r="Y261" s="148">
        <v>372.25</v>
      </c>
      <c r="Z261" s="148">
        <v>3</v>
      </c>
      <c r="AA261" s="148">
        <v>627.75</v>
      </c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39">
        <v>0</v>
      </c>
      <c r="AM261" s="139">
        <v>0</v>
      </c>
      <c r="AN261" s="148">
        <f t="shared" si="27"/>
        <v>1000</v>
      </c>
      <c r="AO261" s="148">
        <f t="shared" si="28"/>
        <v>63</v>
      </c>
      <c r="AP261" s="148">
        <v>15</v>
      </c>
      <c r="AQ261" s="140">
        <v>15</v>
      </c>
      <c r="AS261" s="42">
        <f t="shared" si="29"/>
        <v>4056.1591033565664</v>
      </c>
      <c r="AT261" s="101">
        <f t="shared" si="30"/>
        <v>0</v>
      </c>
      <c r="AU261" s="42">
        <f t="shared" si="31"/>
        <v>4056.1591033565664</v>
      </c>
      <c r="AV261" s="42">
        <f t="shared" si="32"/>
        <v>1824.8497814316027</v>
      </c>
      <c r="AW261" s="102">
        <f t="shared" si="33"/>
        <v>431</v>
      </c>
      <c r="AX261" s="43">
        <f t="shared" si="34"/>
        <v>0.75</v>
      </c>
      <c r="AY261" s="43" t="str">
        <f t="shared" si="35"/>
        <v>UTGS</v>
      </c>
    </row>
    <row r="262" spans="1:51" hidden="1" x14ac:dyDescent="0.2">
      <c r="A262" s="38">
        <v>255</v>
      </c>
      <c r="B262" t="s">
        <v>362</v>
      </c>
      <c r="C262" t="s">
        <v>289</v>
      </c>
      <c r="D262">
        <v>320</v>
      </c>
      <c r="E262" t="s">
        <v>1247</v>
      </c>
      <c r="F262">
        <v>0.25</v>
      </c>
      <c r="G262" t="str">
        <f>LOOKUP(F262,{0,6,45},{"F","L","H"})</f>
        <v>F</v>
      </c>
      <c r="H262" t="s">
        <v>2455</v>
      </c>
      <c r="I262" s="43" t="str">
        <f>IFERROR(VLOOKUP(#REF!,#REF!,2,FALSE),"No")</f>
        <v>No</v>
      </c>
      <c r="J262" s="149">
        <v>0.75</v>
      </c>
      <c r="K262" s="148">
        <v>88</v>
      </c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39">
        <v>2</v>
      </c>
      <c r="Y262" s="148">
        <v>65.66</v>
      </c>
      <c r="Z262" s="149">
        <v>4</v>
      </c>
      <c r="AA262" s="148">
        <v>934.34</v>
      </c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39">
        <v>0</v>
      </c>
      <c r="AM262" s="139">
        <v>0</v>
      </c>
      <c r="AN262" s="148">
        <f t="shared" si="27"/>
        <v>1000</v>
      </c>
      <c r="AO262" s="148">
        <f t="shared" si="28"/>
        <v>88</v>
      </c>
      <c r="AP262" s="148">
        <v>13</v>
      </c>
      <c r="AQ262" s="140">
        <v>13</v>
      </c>
      <c r="AS262" s="42">
        <f t="shared" si="29"/>
        <v>5665.7460491329821</v>
      </c>
      <c r="AT262" s="101">
        <f t="shared" si="30"/>
        <v>0</v>
      </c>
      <c r="AU262" s="42">
        <f t="shared" si="31"/>
        <v>5665.7460491329821</v>
      </c>
      <c r="AV262" s="42">
        <f t="shared" si="32"/>
        <v>3016.1676554980027</v>
      </c>
      <c r="AW262" s="102">
        <f t="shared" si="33"/>
        <v>431</v>
      </c>
      <c r="AX262" s="43">
        <f t="shared" si="34"/>
        <v>0.75</v>
      </c>
      <c r="AY262" s="43" t="str">
        <f t="shared" si="35"/>
        <v>UTGS</v>
      </c>
    </row>
    <row r="263" spans="1:51" hidden="1" x14ac:dyDescent="0.2">
      <c r="A263" s="38">
        <v>256</v>
      </c>
      <c r="B263" t="s">
        <v>362</v>
      </c>
      <c r="C263" t="s">
        <v>289</v>
      </c>
      <c r="D263">
        <v>320</v>
      </c>
      <c r="E263" t="s">
        <v>1223</v>
      </c>
      <c r="F263">
        <v>0.25</v>
      </c>
      <c r="G263" t="str">
        <f>LOOKUP(F263,{0,6,45},{"F","L","H"})</f>
        <v>F</v>
      </c>
      <c r="H263" t="s">
        <v>2456</v>
      </c>
      <c r="I263" s="43" t="str">
        <f>IFERROR(VLOOKUP(#REF!,#REF!,2,FALSE),"No")</f>
        <v>No</v>
      </c>
      <c r="J263" s="139">
        <v>0.75</v>
      </c>
      <c r="K263" s="148">
        <v>93</v>
      </c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39">
        <v>2</v>
      </c>
      <c r="Y263" s="148">
        <v>1000</v>
      </c>
      <c r="Z263" s="149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39">
        <v>0</v>
      </c>
      <c r="AM263" s="139">
        <v>0</v>
      </c>
      <c r="AN263" s="148">
        <f t="shared" si="27"/>
        <v>1000</v>
      </c>
      <c r="AO263" s="148">
        <f t="shared" si="28"/>
        <v>93</v>
      </c>
      <c r="AP263" s="148">
        <v>19</v>
      </c>
      <c r="AQ263" s="140">
        <v>19</v>
      </c>
      <c r="AS263" s="42">
        <f t="shared" si="29"/>
        <v>5987.6634382882648</v>
      </c>
      <c r="AT263" s="101">
        <f t="shared" si="30"/>
        <v>0</v>
      </c>
      <c r="AU263" s="42">
        <f t="shared" si="31"/>
        <v>5987.6634382882648</v>
      </c>
      <c r="AV263" s="42">
        <f t="shared" si="32"/>
        <v>1711.1032484986333</v>
      </c>
      <c r="AW263" s="102">
        <f t="shared" si="33"/>
        <v>431</v>
      </c>
      <c r="AX263" s="43">
        <f t="shared" si="34"/>
        <v>0.75</v>
      </c>
      <c r="AY263" s="43" t="str">
        <f t="shared" si="35"/>
        <v>UTGS</v>
      </c>
    </row>
    <row r="264" spans="1:51" hidden="1" x14ac:dyDescent="0.2">
      <c r="A264" s="38">
        <v>257</v>
      </c>
      <c r="B264" t="s">
        <v>362</v>
      </c>
      <c r="C264" t="s">
        <v>289</v>
      </c>
      <c r="D264">
        <v>320</v>
      </c>
      <c r="E264" t="s">
        <v>1239</v>
      </c>
      <c r="F264">
        <v>0.25</v>
      </c>
      <c r="G264" t="str">
        <f>LOOKUP(F264,{0,6,45},{"F","L","H"})</f>
        <v>F</v>
      </c>
      <c r="H264" t="s">
        <v>2457</v>
      </c>
      <c r="I264" s="43" t="str">
        <f>IFERROR(VLOOKUP(#REF!,#REF!,2,FALSE),"No")</f>
        <v>No</v>
      </c>
      <c r="J264" s="149">
        <v>0.75</v>
      </c>
      <c r="K264" s="148">
        <v>37</v>
      </c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39">
        <v>0.75</v>
      </c>
      <c r="Y264" s="148">
        <v>347.25</v>
      </c>
      <c r="Z264" s="148">
        <v>1.25</v>
      </c>
      <c r="AA264" s="148">
        <v>307.5</v>
      </c>
      <c r="AB264" s="148">
        <v>2</v>
      </c>
      <c r="AC264" s="148">
        <v>345.25</v>
      </c>
      <c r="AD264" s="148"/>
      <c r="AE264" s="148"/>
      <c r="AF264" s="148"/>
      <c r="AG264" s="148"/>
      <c r="AH264" s="148"/>
      <c r="AI264" s="148"/>
      <c r="AJ264" s="148"/>
      <c r="AK264" s="148"/>
      <c r="AL264" s="139">
        <v>0</v>
      </c>
      <c r="AM264" s="139">
        <v>0</v>
      </c>
      <c r="AN264" s="148">
        <f t="shared" ref="AN264:AN327" si="36">SUM(Y264,AA264,AC264,AE264,AG264,AI264,AK264,AM264)</f>
        <v>1000</v>
      </c>
      <c r="AO264" s="148">
        <f t="shared" ref="AO264:AO327" si="37">SUM(K264,M264,O264,Q264,S264,U264,W264)</f>
        <v>37</v>
      </c>
      <c r="AP264" s="148">
        <v>10</v>
      </c>
      <c r="AQ264" s="140">
        <v>11</v>
      </c>
      <c r="AS264" s="42">
        <f t="shared" ref="AS264:AS327" si="38">(VLOOKUP(J264,Service,2,FALSE)*K264+VLOOKUP(L264,Service,2,FALSE)*M264+VLOOKUP(N264,Service,2,FALSE)*O264+VLOOKUP(P264,Service,2,FALSE)*Q264)</f>
        <v>2382.1886797490947</v>
      </c>
      <c r="AT264" s="101">
        <f t="shared" ref="AT264:AT327" si="39">VLOOKUP(R264,serviceHP,2,FALSE)*S264+VLOOKUP(T264,serviceHP,2,FALSE)*U264+VLOOKUP(V264,serviceHP,2,FALSE)*W264</f>
        <v>0</v>
      </c>
      <c r="AU264" s="42">
        <f t="shared" ref="AU264:AU327" si="40">AS264+AT264</f>
        <v>2382.1886797490947</v>
      </c>
      <c r="AV264" s="42">
        <f t="shared" ref="AV264:AV327" si="41">(VLOOKUP(X264,Main,2,FALSE)*Y264+VLOOKUP(Z264,Main,2,FALSE)*AA264+VLOOKUP(AB264,Main,2,FALSE)*AC264+VLOOKUP(AD264,Main,2,FALSE)*AE264+VLOOKUP(AF264,Main,2,FALSE)*AG264+VLOOKUP(AL264,Main,2,FALSE)*AM264+VLOOKUP(AH264,Main,2,FALSE)*AI264+VLOOKUP(AL264,Main,2,FALSE)*AM264+VLOOKUP(AJ264,Main,2,FALSE)*AK264)/AQ264</f>
        <v>3214.3969746794578</v>
      </c>
      <c r="AW264" s="102">
        <f t="shared" ref="AW264:AW327" si="42">IF(G264="F",VLOOKUP(D264,MeterAndReg2,2,TRUE),(IF(G264="L",VLOOKUP(D264,MeterAndReg2,3,TRUE),VLOOKUP(D264,MeterAndReg2,4,TRUE))))</f>
        <v>431</v>
      </c>
      <c r="AX264" s="43">
        <f t="shared" ref="AX264:AX327" si="43">IF(J264&gt;0,J264,R264)</f>
        <v>0.75</v>
      </c>
      <c r="AY264" s="43" t="str">
        <f t="shared" si="35"/>
        <v>UTGS</v>
      </c>
    </row>
    <row r="265" spans="1:51" hidden="1" x14ac:dyDescent="0.2">
      <c r="A265" s="38">
        <v>258</v>
      </c>
      <c r="B265" t="s">
        <v>5806</v>
      </c>
      <c r="C265" t="s">
        <v>289</v>
      </c>
      <c r="D265">
        <v>320</v>
      </c>
      <c r="E265" t="s">
        <v>1236</v>
      </c>
      <c r="F265">
        <v>0.25</v>
      </c>
      <c r="G265" t="str">
        <f>LOOKUP(F265,{0,6,45},{"F","L","H"})</f>
        <v>F</v>
      </c>
      <c r="H265" t="s">
        <v>2458</v>
      </c>
      <c r="I265" s="43" t="str">
        <f>IFERROR(VLOOKUP(#REF!,#REF!,2,FALSE),"No")</f>
        <v>No</v>
      </c>
      <c r="J265" s="149">
        <v>0.75</v>
      </c>
      <c r="K265" s="148">
        <v>21</v>
      </c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39">
        <v>1.25</v>
      </c>
      <c r="Y265" s="148">
        <v>26.17</v>
      </c>
      <c r="Z265" s="148">
        <v>2</v>
      </c>
      <c r="AA265" s="148">
        <v>149.16999999999999</v>
      </c>
      <c r="AB265" s="148">
        <v>3</v>
      </c>
      <c r="AC265" s="148">
        <v>157.83000000000001</v>
      </c>
      <c r="AD265" s="148">
        <v>4</v>
      </c>
      <c r="AE265" s="148">
        <v>600.16999999999996</v>
      </c>
      <c r="AF265" s="148">
        <v>6</v>
      </c>
      <c r="AG265" s="148">
        <v>66.650000000000006</v>
      </c>
      <c r="AH265" s="148"/>
      <c r="AI265" s="148"/>
      <c r="AJ265" s="148"/>
      <c r="AK265" s="148"/>
      <c r="AL265" s="139">
        <v>0</v>
      </c>
      <c r="AM265" s="139">
        <v>0</v>
      </c>
      <c r="AN265" s="148">
        <f t="shared" si="36"/>
        <v>999.9899999999999</v>
      </c>
      <c r="AO265" s="148">
        <f t="shared" si="37"/>
        <v>21</v>
      </c>
      <c r="AP265" s="148">
        <v>10</v>
      </c>
      <c r="AQ265" s="140">
        <v>12</v>
      </c>
      <c r="AS265" s="42">
        <f t="shared" si="38"/>
        <v>1352.0530344521887</v>
      </c>
      <c r="AT265" s="101">
        <f t="shared" si="39"/>
        <v>0</v>
      </c>
      <c r="AU265" s="42">
        <f t="shared" si="40"/>
        <v>1352.0530344521887</v>
      </c>
      <c r="AV265" s="42">
        <f t="shared" si="41"/>
        <v>3055.4248426547351</v>
      </c>
      <c r="AW265" s="102">
        <f t="shared" si="42"/>
        <v>431</v>
      </c>
      <c r="AX265" s="43">
        <f t="shared" si="43"/>
        <v>0.75</v>
      </c>
      <c r="AY265" s="43" t="str">
        <f t="shared" ref="AY265:AY328" si="44">C265</f>
        <v>UTGS</v>
      </c>
    </row>
    <row r="266" spans="1:51" hidden="1" x14ac:dyDescent="0.2">
      <c r="A266" s="38">
        <v>259</v>
      </c>
      <c r="B266" t="s">
        <v>362</v>
      </c>
      <c r="C266" t="s">
        <v>289</v>
      </c>
      <c r="D266">
        <v>320</v>
      </c>
      <c r="E266" t="s">
        <v>1243</v>
      </c>
      <c r="F266">
        <v>0.25</v>
      </c>
      <c r="G266" t="str">
        <f>LOOKUP(F266,{0,6,45},{"F","L","H"})</f>
        <v>F</v>
      </c>
      <c r="H266" t="s">
        <v>2459</v>
      </c>
      <c r="I266" s="43" t="str">
        <f>IFERROR(VLOOKUP(#REF!,#REF!,2,FALSE),"No")</f>
        <v>No</v>
      </c>
      <c r="J266" s="139">
        <v>0.75</v>
      </c>
      <c r="K266" s="148">
        <v>129</v>
      </c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39">
        <v>0.75</v>
      </c>
      <c r="Y266" s="148">
        <v>56.6</v>
      </c>
      <c r="Z266" s="149">
        <v>2</v>
      </c>
      <c r="AA266" s="148">
        <v>850.4</v>
      </c>
      <c r="AB266" s="148">
        <v>3</v>
      </c>
      <c r="AC266" s="148">
        <v>93</v>
      </c>
      <c r="AD266" s="148"/>
      <c r="AE266" s="148"/>
      <c r="AF266" s="148"/>
      <c r="AG266" s="148"/>
      <c r="AH266" s="148"/>
      <c r="AI266" s="148"/>
      <c r="AJ266" s="148"/>
      <c r="AK266" s="148"/>
      <c r="AL266" s="139">
        <v>0</v>
      </c>
      <c r="AM266" s="139">
        <v>0</v>
      </c>
      <c r="AN266" s="148">
        <f t="shared" si="36"/>
        <v>1000</v>
      </c>
      <c r="AO266" s="148">
        <f t="shared" si="37"/>
        <v>129</v>
      </c>
      <c r="AP266" s="148">
        <v>18</v>
      </c>
      <c r="AQ266" s="140">
        <v>18</v>
      </c>
      <c r="AS266" s="42">
        <f t="shared" si="38"/>
        <v>8305.4686402063035</v>
      </c>
      <c r="AT266" s="101">
        <f t="shared" si="39"/>
        <v>0</v>
      </c>
      <c r="AU266" s="42">
        <f t="shared" si="40"/>
        <v>8305.4686402063035</v>
      </c>
      <c r="AV266" s="42">
        <f t="shared" si="41"/>
        <v>1764.4860956374462</v>
      </c>
      <c r="AW266" s="102">
        <f t="shared" si="42"/>
        <v>431</v>
      </c>
      <c r="AX266" s="43">
        <f t="shared" si="43"/>
        <v>0.75</v>
      </c>
      <c r="AY266" s="43" t="str">
        <f t="shared" si="44"/>
        <v>UTGS</v>
      </c>
    </row>
    <row r="267" spans="1:51" hidden="1" x14ac:dyDescent="0.2">
      <c r="A267" s="38">
        <v>260</v>
      </c>
      <c r="B267" t="s">
        <v>362</v>
      </c>
      <c r="C267" t="s">
        <v>289</v>
      </c>
      <c r="D267">
        <v>320</v>
      </c>
      <c r="E267" t="s">
        <v>1223</v>
      </c>
      <c r="F267">
        <v>0.25</v>
      </c>
      <c r="G267" t="str">
        <f>LOOKUP(F267,{0,6,45},{"F","L","H"})</f>
        <v>F</v>
      </c>
      <c r="H267" t="s">
        <v>2460</v>
      </c>
      <c r="I267" s="43" t="str">
        <f>IFERROR(VLOOKUP(#REF!,#REF!,2,FALSE),"No")</f>
        <v>No</v>
      </c>
      <c r="J267" s="149">
        <v>0.5</v>
      </c>
      <c r="K267" s="148">
        <v>83</v>
      </c>
      <c r="L267" s="148"/>
      <c r="M267" s="148"/>
      <c r="N267" s="148"/>
      <c r="O267" s="149"/>
      <c r="P267" s="148"/>
      <c r="Q267" s="148"/>
      <c r="R267" s="148"/>
      <c r="S267" s="148"/>
      <c r="T267" s="148"/>
      <c r="U267" s="148"/>
      <c r="V267" s="148"/>
      <c r="W267" s="148"/>
      <c r="X267" s="139">
        <v>2</v>
      </c>
      <c r="Y267" s="148">
        <v>476.07</v>
      </c>
      <c r="Z267" s="148">
        <v>4</v>
      </c>
      <c r="AA267" s="148">
        <v>523.92999999999995</v>
      </c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39">
        <v>0</v>
      </c>
      <c r="AM267" s="139">
        <v>0</v>
      </c>
      <c r="AN267" s="148">
        <f t="shared" si="36"/>
        <v>1000</v>
      </c>
      <c r="AO267" s="148">
        <f t="shared" si="37"/>
        <v>83</v>
      </c>
      <c r="AP267" s="148">
        <v>13</v>
      </c>
      <c r="AQ267" s="140">
        <v>17</v>
      </c>
      <c r="AS267" s="42">
        <f t="shared" si="38"/>
        <v>5677.4886599776992</v>
      </c>
      <c r="AT267" s="101">
        <f t="shared" si="39"/>
        <v>0</v>
      </c>
      <c r="AU267" s="42">
        <f t="shared" si="40"/>
        <v>5677.4886599776992</v>
      </c>
      <c r="AV267" s="42">
        <f t="shared" si="41"/>
        <v>2133.3846953808252</v>
      </c>
      <c r="AW267" s="102">
        <f t="shared" si="42"/>
        <v>431</v>
      </c>
      <c r="AX267" s="43">
        <f t="shared" si="43"/>
        <v>0.5</v>
      </c>
      <c r="AY267" s="43" t="str">
        <f t="shared" si="44"/>
        <v>UTGS</v>
      </c>
    </row>
    <row r="268" spans="1:51" hidden="1" x14ac:dyDescent="0.2">
      <c r="A268" s="38">
        <v>261</v>
      </c>
      <c r="B268" t="s">
        <v>362</v>
      </c>
      <c r="C268" t="s">
        <v>289</v>
      </c>
      <c r="D268">
        <v>320</v>
      </c>
      <c r="E268" t="s">
        <v>1245</v>
      </c>
      <c r="F268">
        <v>0.25</v>
      </c>
      <c r="G268" t="str">
        <f>LOOKUP(F268,{0,6,45},{"F","L","H"})</f>
        <v>F</v>
      </c>
      <c r="H268" t="s">
        <v>2461</v>
      </c>
      <c r="I268" s="43" t="str">
        <f>IFERROR(VLOOKUP(#REF!,#REF!,2,FALSE),"No")</f>
        <v>No</v>
      </c>
      <c r="J268" s="149">
        <v>0.75</v>
      </c>
      <c r="K268" s="148">
        <v>71</v>
      </c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39">
        <v>2</v>
      </c>
      <c r="Y268" s="148">
        <v>1000</v>
      </c>
      <c r="Z268" s="149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39">
        <v>0</v>
      </c>
      <c r="AM268" s="139">
        <v>0</v>
      </c>
      <c r="AN268" s="148">
        <f t="shared" si="36"/>
        <v>1000</v>
      </c>
      <c r="AO268" s="148">
        <f t="shared" si="37"/>
        <v>71</v>
      </c>
      <c r="AP268" s="148">
        <v>21</v>
      </c>
      <c r="AQ268" s="140">
        <v>21</v>
      </c>
      <c r="AS268" s="42">
        <f t="shared" si="38"/>
        <v>4571.2269260050189</v>
      </c>
      <c r="AT268" s="101">
        <f t="shared" si="39"/>
        <v>0</v>
      </c>
      <c r="AU268" s="42">
        <f t="shared" si="40"/>
        <v>4571.2269260050189</v>
      </c>
      <c r="AV268" s="42">
        <f t="shared" si="41"/>
        <v>1548.1410343559062</v>
      </c>
      <c r="AW268" s="102">
        <f t="shared" si="42"/>
        <v>431</v>
      </c>
      <c r="AX268" s="43">
        <f t="shared" si="43"/>
        <v>0.75</v>
      </c>
      <c r="AY268" s="43" t="str">
        <f t="shared" si="44"/>
        <v>UTGS</v>
      </c>
    </row>
    <row r="269" spans="1:51" hidden="1" x14ac:dyDescent="0.2">
      <c r="A269" s="38">
        <v>262</v>
      </c>
      <c r="B269" t="s">
        <v>362</v>
      </c>
      <c r="C269" t="s">
        <v>289</v>
      </c>
      <c r="D269">
        <v>320</v>
      </c>
      <c r="E269" t="s">
        <v>1223</v>
      </c>
      <c r="F269">
        <v>0.25</v>
      </c>
      <c r="G269" t="str">
        <f>LOOKUP(F269,{0,6,45},{"F","L","H"})</f>
        <v>F</v>
      </c>
      <c r="H269" t="s">
        <v>2463</v>
      </c>
      <c r="I269" s="43" t="str">
        <f>IFERROR(VLOOKUP(#REF!,#REF!,2,FALSE),"No")</f>
        <v>No</v>
      </c>
      <c r="J269" s="149">
        <v>0.75</v>
      </c>
      <c r="K269" s="148">
        <v>33</v>
      </c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39">
        <v>1.25</v>
      </c>
      <c r="Y269" s="148">
        <v>117.12</v>
      </c>
      <c r="Z269" s="148">
        <v>2</v>
      </c>
      <c r="AA269" s="148">
        <v>590</v>
      </c>
      <c r="AB269" s="148">
        <v>4</v>
      </c>
      <c r="AC269" s="148">
        <v>292.88</v>
      </c>
      <c r="AD269" s="148"/>
      <c r="AE269" s="148"/>
      <c r="AF269" s="148"/>
      <c r="AG269" s="148"/>
      <c r="AH269" s="148"/>
      <c r="AI269" s="148"/>
      <c r="AJ269" s="148"/>
      <c r="AK269" s="148"/>
      <c r="AL269" s="139">
        <v>0</v>
      </c>
      <c r="AM269" s="139">
        <v>0</v>
      </c>
      <c r="AN269" s="148">
        <f t="shared" si="36"/>
        <v>1000</v>
      </c>
      <c r="AO269" s="148">
        <f t="shared" si="37"/>
        <v>33</v>
      </c>
      <c r="AP269" s="148">
        <v>13</v>
      </c>
      <c r="AQ269" s="140">
        <v>27</v>
      </c>
      <c r="AS269" s="42">
        <f t="shared" si="38"/>
        <v>2124.6547684248681</v>
      </c>
      <c r="AT269" s="101">
        <f t="shared" si="39"/>
        <v>0</v>
      </c>
      <c r="AU269" s="42">
        <f t="shared" si="40"/>
        <v>2124.6547684248681</v>
      </c>
      <c r="AV269" s="42">
        <f t="shared" si="41"/>
        <v>1284.9220489434827</v>
      </c>
      <c r="AW269" s="102">
        <f t="shared" si="42"/>
        <v>431</v>
      </c>
      <c r="AX269" s="43">
        <f t="shared" si="43"/>
        <v>0.75</v>
      </c>
      <c r="AY269" s="43" t="str">
        <f t="shared" si="44"/>
        <v>UTGS</v>
      </c>
    </row>
    <row r="270" spans="1:51" hidden="1" x14ac:dyDescent="0.2">
      <c r="A270" s="38">
        <v>263</v>
      </c>
      <c r="B270" t="s">
        <v>362</v>
      </c>
      <c r="C270" t="s">
        <v>289</v>
      </c>
      <c r="D270">
        <v>320</v>
      </c>
      <c r="E270" t="s">
        <v>1236</v>
      </c>
      <c r="F270">
        <v>0.25</v>
      </c>
      <c r="G270" t="str">
        <f>LOOKUP(F270,{0,6,45},{"F","L","H"})</f>
        <v>F</v>
      </c>
      <c r="H270" t="s">
        <v>2464</v>
      </c>
      <c r="I270" s="43" t="str">
        <f>IFERROR(VLOOKUP(#REF!,#REF!,2,FALSE),"No")</f>
        <v>No</v>
      </c>
      <c r="J270" s="149">
        <v>0.5</v>
      </c>
      <c r="K270" s="148">
        <v>90</v>
      </c>
      <c r="L270" s="148"/>
      <c r="M270" s="148"/>
      <c r="N270" s="149"/>
      <c r="O270" s="149"/>
      <c r="P270" s="148"/>
      <c r="Q270" s="148"/>
      <c r="R270" s="148"/>
      <c r="S270" s="148"/>
      <c r="T270" s="148"/>
      <c r="U270" s="148"/>
      <c r="V270" s="148"/>
      <c r="W270" s="148"/>
      <c r="X270" s="139">
        <v>2</v>
      </c>
      <c r="Y270" s="148">
        <v>1000</v>
      </c>
      <c r="Z270" s="149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39">
        <v>0</v>
      </c>
      <c r="AM270" s="139">
        <v>0</v>
      </c>
      <c r="AN270" s="148">
        <f t="shared" si="36"/>
        <v>1000</v>
      </c>
      <c r="AO270" s="148">
        <f t="shared" si="37"/>
        <v>90</v>
      </c>
      <c r="AP270" s="148">
        <v>9</v>
      </c>
      <c r="AQ270" s="140">
        <v>9</v>
      </c>
      <c r="AS270" s="42">
        <f t="shared" si="38"/>
        <v>6156.3130047950954</v>
      </c>
      <c r="AT270" s="101">
        <f t="shared" si="39"/>
        <v>0</v>
      </c>
      <c r="AU270" s="42">
        <f t="shared" si="40"/>
        <v>6156.3130047950954</v>
      </c>
      <c r="AV270" s="42">
        <f t="shared" si="41"/>
        <v>3612.3290801637813</v>
      </c>
      <c r="AW270" s="102">
        <f t="shared" si="42"/>
        <v>431</v>
      </c>
      <c r="AX270" s="43">
        <f t="shared" si="43"/>
        <v>0.5</v>
      </c>
      <c r="AY270" s="43" t="str">
        <f t="shared" si="44"/>
        <v>UTGS</v>
      </c>
    </row>
    <row r="271" spans="1:51" hidden="1" x14ac:dyDescent="0.2">
      <c r="A271" s="38">
        <v>264</v>
      </c>
      <c r="B271" t="s">
        <v>5806</v>
      </c>
      <c r="C271" t="s">
        <v>292</v>
      </c>
      <c r="D271">
        <v>5550</v>
      </c>
      <c r="E271" t="s">
        <v>198</v>
      </c>
      <c r="F271">
        <v>2</v>
      </c>
      <c r="G271" t="str">
        <f>LOOKUP(F271,{0,6,45},{"F","L","H"})</f>
        <v>F</v>
      </c>
      <c r="H271" t="s">
        <v>927</v>
      </c>
      <c r="I271" s="43" t="str">
        <f>IFERROR(VLOOKUP(#REF!,#REF!,2,FALSE),"No")</f>
        <v>No</v>
      </c>
      <c r="J271" s="149">
        <v>1.25</v>
      </c>
      <c r="K271" s="148">
        <v>41</v>
      </c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39">
        <v>2</v>
      </c>
      <c r="Y271" s="148">
        <v>161.69</v>
      </c>
      <c r="Z271" s="148">
        <v>3</v>
      </c>
      <c r="AA271" s="148">
        <v>9</v>
      </c>
      <c r="AB271" s="148">
        <v>4</v>
      </c>
      <c r="AC271" s="148">
        <v>98.81</v>
      </c>
      <c r="AD271" s="148">
        <v>6</v>
      </c>
      <c r="AE271" s="148">
        <v>730.5</v>
      </c>
      <c r="AF271" s="148"/>
      <c r="AG271" s="148"/>
      <c r="AH271" s="148"/>
      <c r="AI271" s="148"/>
      <c r="AJ271" s="148"/>
      <c r="AK271" s="148"/>
      <c r="AL271" s="139">
        <v>0</v>
      </c>
      <c r="AM271" s="139">
        <v>0</v>
      </c>
      <c r="AN271" s="148">
        <f t="shared" si="36"/>
        <v>1000</v>
      </c>
      <c r="AO271" s="148">
        <f t="shared" si="37"/>
        <v>41</v>
      </c>
      <c r="AP271" s="148">
        <v>14</v>
      </c>
      <c r="AQ271" s="140">
        <v>32</v>
      </c>
      <c r="AS271" s="42">
        <f t="shared" si="38"/>
        <v>3055.0525910733209</v>
      </c>
      <c r="AT271" s="101">
        <f t="shared" si="39"/>
        <v>0</v>
      </c>
      <c r="AU271" s="42">
        <f t="shared" si="40"/>
        <v>3055.0525910733209</v>
      </c>
      <c r="AV271" s="42">
        <f t="shared" si="41"/>
        <v>1662.7709194210638</v>
      </c>
      <c r="AW271" s="102">
        <f t="shared" si="42"/>
        <v>3698.6666666666665</v>
      </c>
      <c r="AX271" s="43">
        <f t="shared" si="43"/>
        <v>1.25</v>
      </c>
      <c r="AY271" s="43" t="str">
        <f t="shared" si="44"/>
        <v>UTFS</v>
      </c>
    </row>
    <row r="272" spans="1:51" hidden="1" x14ac:dyDescent="0.2">
      <c r="A272" s="38">
        <v>265</v>
      </c>
      <c r="B272" t="s">
        <v>5806</v>
      </c>
      <c r="C272" t="s">
        <v>289</v>
      </c>
      <c r="D272">
        <v>540</v>
      </c>
      <c r="E272" t="s">
        <v>1250</v>
      </c>
      <c r="F272">
        <v>0.25</v>
      </c>
      <c r="G272" t="str">
        <f>LOOKUP(F272,{0,6,45},{"F","L","H"})</f>
        <v>F</v>
      </c>
      <c r="H272" t="s">
        <v>2465</v>
      </c>
      <c r="I272" s="43" t="str">
        <f>IFERROR(VLOOKUP(#REF!,#REF!,2,FALSE),"No")</f>
        <v>No</v>
      </c>
      <c r="J272" s="148">
        <v>1.25</v>
      </c>
      <c r="K272" s="148">
        <v>14</v>
      </c>
      <c r="L272" s="148"/>
      <c r="M272" s="148"/>
      <c r="N272" s="148"/>
      <c r="O272" s="148"/>
      <c r="P272" s="148"/>
      <c r="Q272" s="148"/>
      <c r="R272" s="149"/>
      <c r="S272" s="148"/>
      <c r="T272" s="148"/>
      <c r="U272" s="148"/>
      <c r="V272" s="148"/>
      <c r="W272" s="148"/>
      <c r="X272" s="139">
        <v>4</v>
      </c>
      <c r="Y272" s="148">
        <v>915.1</v>
      </c>
      <c r="Z272" s="148">
        <v>6</v>
      </c>
      <c r="AA272" s="148">
        <v>84.9</v>
      </c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39">
        <v>0</v>
      </c>
      <c r="AM272" s="139">
        <v>0</v>
      </c>
      <c r="AN272" s="148">
        <f t="shared" si="36"/>
        <v>1000</v>
      </c>
      <c r="AO272" s="148">
        <f t="shared" si="37"/>
        <v>14</v>
      </c>
      <c r="AP272" s="148">
        <v>27</v>
      </c>
      <c r="AQ272" s="140">
        <v>36</v>
      </c>
      <c r="AS272" s="42">
        <f t="shared" si="38"/>
        <v>1043.1886896347924</v>
      </c>
      <c r="AT272" s="101">
        <f t="shared" si="39"/>
        <v>0</v>
      </c>
      <c r="AU272" s="42">
        <f t="shared" si="40"/>
        <v>1043.1886896347924</v>
      </c>
      <c r="AV272" s="42">
        <f t="shared" si="41"/>
        <v>1150.2410200409456</v>
      </c>
      <c r="AW272" s="102">
        <f t="shared" si="42"/>
        <v>585.0096169344007</v>
      </c>
      <c r="AX272" s="43">
        <f t="shared" si="43"/>
        <v>1.25</v>
      </c>
      <c r="AY272" s="43" t="str">
        <f t="shared" si="44"/>
        <v>UTGS</v>
      </c>
    </row>
    <row r="273" spans="1:51" hidden="1" x14ac:dyDescent="0.2">
      <c r="A273" s="38">
        <v>266</v>
      </c>
      <c r="B273" t="s">
        <v>5806</v>
      </c>
      <c r="C273" t="s">
        <v>289</v>
      </c>
      <c r="D273">
        <v>320</v>
      </c>
      <c r="E273" t="s">
        <v>1239</v>
      </c>
      <c r="F273">
        <v>0.25</v>
      </c>
      <c r="G273" t="str">
        <f>LOOKUP(F273,{0,6,45},{"F","L","H"})</f>
        <v>F</v>
      </c>
      <c r="H273" t="s">
        <v>2466</v>
      </c>
      <c r="I273" s="43" t="str">
        <f>IFERROR(VLOOKUP(#REF!,#REF!,2,FALSE),"No")</f>
        <v>No</v>
      </c>
      <c r="J273" s="149">
        <v>0.75</v>
      </c>
      <c r="K273" s="148">
        <v>4</v>
      </c>
      <c r="L273" s="148">
        <v>1.25</v>
      </c>
      <c r="M273" s="148">
        <v>42</v>
      </c>
      <c r="N273" s="149"/>
      <c r="O273" s="149"/>
      <c r="P273" s="148"/>
      <c r="Q273" s="148"/>
      <c r="R273" s="148"/>
      <c r="S273" s="148"/>
      <c r="T273" s="148"/>
      <c r="U273" s="148"/>
      <c r="V273" s="148"/>
      <c r="W273" s="148"/>
      <c r="X273" s="139">
        <v>2</v>
      </c>
      <c r="Y273" s="148">
        <v>166.24</v>
      </c>
      <c r="Z273" s="148">
        <v>4</v>
      </c>
      <c r="AA273" s="148">
        <v>833.76</v>
      </c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39">
        <v>0</v>
      </c>
      <c r="AM273" s="139">
        <v>0</v>
      </c>
      <c r="AN273" s="148">
        <f t="shared" si="36"/>
        <v>1000</v>
      </c>
      <c r="AO273" s="148">
        <f t="shared" si="37"/>
        <v>46</v>
      </c>
      <c r="AP273" s="148">
        <v>23</v>
      </c>
      <c r="AQ273" s="140">
        <v>55</v>
      </c>
      <c r="AS273" s="42">
        <f t="shared" si="38"/>
        <v>3387.0999802286042</v>
      </c>
      <c r="AT273" s="101">
        <f t="shared" si="39"/>
        <v>0</v>
      </c>
      <c r="AU273" s="42">
        <f t="shared" si="40"/>
        <v>3387.0999802286042</v>
      </c>
      <c r="AV273" s="42">
        <f t="shared" si="41"/>
        <v>699.80038039043689</v>
      </c>
      <c r="AW273" s="102">
        <f t="shared" si="42"/>
        <v>431</v>
      </c>
      <c r="AX273" s="43">
        <f t="shared" si="43"/>
        <v>0.75</v>
      </c>
      <c r="AY273" s="43" t="str">
        <f t="shared" si="44"/>
        <v>UTGS</v>
      </c>
    </row>
    <row r="274" spans="1:51" hidden="1" x14ac:dyDescent="0.2">
      <c r="A274" s="38">
        <v>267</v>
      </c>
      <c r="B274" t="s">
        <v>362</v>
      </c>
      <c r="C274" t="s">
        <v>289</v>
      </c>
      <c r="D274">
        <v>320</v>
      </c>
      <c r="E274" t="s">
        <v>1239</v>
      </c>
      <c r="F274">
        <v>0.25</v>
      </c>
      <c r="G274" t="str">
        <f>LOOKUP(F274,{0,6,45},{"F","L","H"})</f>
        <v>F</v>
      </c>
      <c r="H274" t="s">
        <v>2467</v>
      </c>
      <c r="I274" s="43" t="str">
        <f>IFERROR(VLOOKUP(#REF!,#REF!,2,FALSE),"No")</f>
        <v>No</v>
      </c>
      <c r="J274" s="149">
        <v>0.75</v>
      </c>
      <c r="K274" s="148">
        <v>114</v>
      </c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39">
        <v>2</v>
      </c>
      <c r="Y274" s="148">
        <v>362.43</v>
      </c>
      <c r="Z274" s="148">
        <v>4</v>
      </c>
      <c r="AA274" s="148">
        <v>637.57000000000005</v>
      </c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39">
        <v>0</v>
      </c>
      <c r="AM274" s="139">
        <v>0</v>
      </c>
      <c r="AN274" s="148">
        <f t="shared" si="36"/>
        <v>1000</v>
      </c>
      <c r="AO274" s="148">
        <f t="shared" si="37"/>
        <v>114</v>
      </c>
      <c r="AP274" s="148">
        <v>12</v>
      </c>
      <c r="AQ274" s="140">
        <v>12</v>
      </c>
      <c r="AS274" s="42">
        <f t="shared" si="38"/>
        <v>7339.7164727404534</v>
      </c>
      <c r="AT274" s="101">
        <f t="shared" si="39"/>
        <v>0</v>
      </c>
      <c r="AU274" s="42">
        <f t="shared" si="40"/>
        <v>7339.7164727404534</v>
      </c>
      <c r="AV274" s="42">
        <f t="shared" si="41"/>
        <v>3090.1948851228367</v>
      </c>
      <c r="AW274" s="102">
        <f t="shared" si="42"/>
        <v>431</v>
      </c>
      <c r="AX274" s="43">
        <f t="shared" si="43"/>
        <v>0.75</v>
      </c>
      <c r="AY274" s="43" t="str">
        <f t="shared" si="44"/>
        <v>UTGS</v>
      </c>
    </row>
    <row r="275" spans="1:51" hidden="1" x14ac:dyDescent="0.2">
      <c r="A275" s="38">
        <v>268</v>
      </c>
      <c r="B275" t="s">
        <v>362</v>
      </c>
      <c r="C275" t="s">
        <v>289</v>
      </c>
      <c r="D275">
        <v>320</v>
      </c>
      <c r="E275" t="s">
        <v>1236</v>
      </c>
      <c r="F275">
        <v>0.25</v>
      </c>
      <c r="G275" t="str">
        <f>LOOKUP(F275,{0,6,45},{"F","L","H"})</f>
        <v>F</v>
      </c>
      <c r="H275" t="s">
        <v>2468</v>
      </c>
      <c r="I275" s="43" t="str">
        <f>IFERROR(VLOOKUP(#REF!,#REF!,2,FALSE),"No")</f>
        <v>No</v>
      </c>
      <c r="J275" s="149">
        <v>0.75</v>
      </c>
      <c r="K275" s="148">
        <v>74</v>
      </c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39">
        <v>0.75</v>
      </c>
      <c r="Y275" s="148">
        <v>364.78</v>
      </c>
      <c r="Z275" s="149">
        <v>2</v>
      </c>
      <c r="AA275" s="148">
        <v>635.22</v>
      </c>
      <c r="AB275" s="149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39">
        <v>0</v>
      </c>
      <c r="AM275" s="139">
        <v>0</v>
      </c>
      <c r="AN275" s="148">
        <f t="shared" si="36"/>
        <v>1000</v>
      </c>
      <c r="AO275" s="148">
        <f t="shared" si="37"/>
        <v>74</v>
      </c>
      <c r="AP275" s="148">
        <v>14</v>
      </c>
      <c r="AQ275" s="140">
        <v>14</v>
      </c>
      <c r="AS275" s="42">
        <f t="shared" si="38"/>
        <v>4764.3773594981894</v>
      </c>
      <c r="AT275" s="101">
        <f t="shared" si="39"/>
        <v>0</v>
      </c>
      <c r="AU275" s="42">
        <f t="shared" si="40"/>
        <v>4764.3773594981894</v>
      </c>
      <c r="AV275" s="42">
        <f t="shared" si="41"/>
        <v>2519.7138658195736</v>
      </c>
      <c r="AW275" s="102">
        <f t="shared" si="42"/>
        <v>431</v>
      </c>
      <c r="AX275" s="43">
        <f t="shared" si="43"/>
        <v>0.75</v>
      </c>
      <c r="AY275" s="43" t="str">
        <f t="shared" si="44"/>
        <v>UTGS</v>
      </c>
    </row>
    <row r="276" spans="1:51" hidden="1" x14ac:dyDescent="0.2">
      <c r="A276" s="38">
        <v>269</v>
      </c>
      <c r="B276" t="s">
        <v>362</v>
      </c>
      <c r="C276" t="s">
        <v>289</v>
      </c>
      <c r="D276">
        <v>320</v>
      </c>
      <c r="E276" t="s">
        <v>1247</v>
      </c>
      <c r="F276">
        <v>0.25</v>
      </c>
      <c r="G276" t="str">
        <f>LOOKUP(F276,{0,6,45},{"F","L","H"})</f>
        <v>F</v>
      </c>
      <c r="H276" t="s">
        <v>2469</v>
      </c>
      <c r="I276" s="43" t="str">
        <f>IFERROR(VLOOKUP(#REF!,#REF!,2,FALSE),"No")</f>
        <v>No</v>
      </c>
      <c r="J276" s="149">
        <v>0.5</v>
      </c>
      <c r="K276" s="148">
        <v>94</v>
      </c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39">
        <v>2</v>
      </c>
      <c r="Y276" s="148">
        <v>58.98</v>
      </c>
      <c r="Z276" s="148">
        <v>6</v>
      </c>
      <c r="AA276" s="148">
        <v>941.02</v>
      </c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39">
        <v>0</v>
      </c>
      <c r="AM276" s="139">
        <v>0</v>
      </c>
      <c r="AN276" s="148">
        <f t="shared" si="36"/>
        <v>1000</v>
      </c>
      <c r="AO276" s="148">
        <f t="shared" si="37"/>
        <v>94</v>
      </c>
      <c r="AP276" s="148">
        <v>8</v>
      </c>
      <c r="AQ276" s="140">
        <v>8</v>
      </c>
      <c r="AS276" s="42">
        <f t="shared" si="38"/>
        <v>6429.9269161193224</v>
      </c>
      <c r="AT276" s="101">
        <f t="shared" si="39"/>
        <v>0</v>
      </c>
      <c r="AU276" s="42">
        <f t="shared" si="40"/>
        <v>6429.9269161193224</v>
      </c>
      <c r="AV276" s="42">
        <f t="shared" si="41"/>
        <v>7300.9790151842553</v>
      </c>
      <c r="AW276" s="102">
        <f t="shared" si="42"/>
        <v>431</v>
      </c>
      <c r="AX276" s="43">
        <f t="shared" si="43"/>
        <v>0.5</v>
      </c>
      <c r="AY276" s="43" t="str">
        <f t="shared" si="44"/>
        <v>UTGS</v>
      </c>
    </row>
    <row r="277" spans="1:51" hidden="1" x14ac:dyDescent="0.2">
      <c r="A277" s="38">
        <v>270</v>
      </c>
      <c r="B277" t="s">
        <v>362</v>
      </c>
      <c r="C277" t="s">
        <v>289</v>
      </c>
      <c r="D277">
        <v>320</v>
      </c>
      <c r="E277" t="s">
        <v>1236</v>
      </c>
      <c r="F277">
        <v>0.25</v>
      </c>
      <c r="G277" t="str">
        <f>LOOKUP(F277,{0,6,45},{"F","L","H"})</f>
        <v>F</v>
      </c>
      <c r="H277" t="s">
        <v>2470</v>
      </c>
      <c r="I277" s="43" t="str">
        <f>IFERROR(VLOOKUP(#REF!,#REF!,2,FALSE),"No")</f>
        <v>No</v>
      </c>
      <c r="J277" s="139">
        <v>0.5</v>
      </c>
      <c r="K277" s="148">
        <v>85</v>
      </c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39">
        <v>2</v>
      </c>
      <c r="Y277" s="148">
        <v>205.47</v>
      </c>
      <c r="Z277" s="148">
        <v>4</v>
      </c>
      <c r="AA277" s="148">
        <v>794.53</v>
      </c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39">
        <v>0</v>
      </c>
      <c r="AM277" s="139">
        <v>0</v>
      </c>
      <c r="AN277" s="148">
        <f t="shared" si="36"/>
        <v>1000</v>
      </c>
      <c r="AO277" s="148">
        <f t="shared" si="37"/>
        <v>85</v>
      </c>
      <c r="AP277" s="148">
        <v>15</v>
      </c>
      <c r="AQ277" s="140">
        <v>15</v>
      </c>
      <c r="AS277" s="42">
        <f t="shared" si="38"/>
        <v>5814.2956156398122</v>
      </c>
      <c r="AT277" s="101">
        <f t="shared" si="39"/>
        <v>0</v>
      </c>
      <c r="AU277" s="42">
        <f t="shared" si="40"/>
        <v>5814.2956156398122</v>
      </c>
      <c r="AV277" s="42">
        <f t="shared" si="41"/>
        <v>2547.1827880982687</v>
      </c>
      <c r="AW277" s="102">
        <f t="shared" si="42"/>
        <v>431</v>
      </c>
      <c r="AX277" s="43">
        <f t="shared" si="43"/>
        <v>0.5</v>
      </c>
      <c r="AY277" s="43" t="str">
        <f t="shared" si="44"/>
        <v>UTGS</v>
      </c>
    </row>
    <row r="278" spans="1:51" hidden="1" x14ac:dyDescent="0.2">
      <c r="A278" s="38">
        <v>271</v>
      </c>
      <c r="B278" t="s">
        <v>362</v>
      </c>
      <c r="C278" t="s">
        <v>289</v>
      </c>
      <c r="D278">
        <v>320</v>
      </c>
      <c r="E278" t="s">
        <v>1232</v>
      </c>
      <c r="F278">
        <v>0.25</v>
      </c>
      <c r="G278" t="str">
        <f>LOOKUP(F278,{0,6,45},{"F","L","H"})</f>
        <v>F</v>
      </c>
      <c r="H278" t="s">
        <v>2471</v>
      </c>
      <c r="I278" s="43" t="str">
        <f>IFERROR(VLOOKUP(#REF!,#REF!,2,FALSE),"No")</f>
        <v>No</v>
      </c>
      <c r="J278" s="139">
        <v>0.75</v>
      </c>
      <c r="K278" s="148">
        <v>110</v>
      </c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39">
        <v>2</v>
      </c>
      <c r="Y278" s="148">
        <v>1000</v>
      </c>
      <c r="Z278" s="149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39">
        <v>0</v>
      </c>
      <c r="AM278" s="139">
        <v>0</v>
      </c>
      <c r="AN278" s="148">
        <f t="shared" si="36"/>
        <v>1000</v>
      </c>
      <c r="AO278" s="148">
        <f t="shared" si="37"/>
        <v>110</v>
      </c>
      <c r="AP278" s="148">
        <v>18</v>
      </c>
      <c r="AQ278" s="140">
        <v>30</v>
      </c>
      <c r="AS278" s="42">
        <f t="shared" si="38"/>
        <v>7082.1825614162271</v>
      </c>
      <c r="AT278" s="101">
        <f t="shared" si="39"/>
        <v>0</v>
      </c>
      <c r="AU278" s="42">
        <f t="shared" si="40"/>
        <v>7082.1825614162271</v>
      </c>
      <c r="AV278" s="42">
        <f t="shared" si="41"/>
        <v>1083.6987240491344</v>
      </c>
      <c r="AW278" s="102">
        <f t="shared" si="42"/>
        <v>431</v>
      </c>
      <c r="AX278" s="43">
        <f t="shared" si="43"/>
        <v>0.75</v>
      </c>
      <c r="AY278" s="43" t="str">
        <f t="shared" si="44"/>
        <v>UTGS</v>
      </c>
    </row>
    <row r="279" spans="1:51" hidden="1" x14ac:dyDescent="0.2">
      <c r="A279" s="38">
        <v>272</v>
      </c>
      <c r="B279" t="s">
        <v>362</v>
      </c>
      <c r="C279" t="s">
        <v>289</v>
      </c>
      <c r="D279">
        <v>306</v>
      </c>
      <c r="E279" t="s">
        <v>1238</v>
      </c>
      <c r="F279">
        <v>0.25</v>
      </c>
      <c r="G279" t="str">
        <f>LOOKUP(F279,{0,6,45},{"F","L","H"})</f>
        <v>F</v>
      </c>
      <c r="H279" t="s">
        <v>2472</v>
      </c>
      <c r="I279" s="43" t="str">
        <f>IFERROR(VLOOKUP(#REF!,#REF!,2,FALSE),"No")</f>
        <v>No</v>
      </c>
      <c r="J279" s="149">
        <v>0.75</v>
      </c>
      <c r="K279" s="148">
        <v>69</v>
      </c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39">
        <v>0.75</v>
      </c>
      <c r="Y279" s="148">
        <v>950.83</v>
      </c>
      <c r="Z279" s="149">
        <v>1.25</v>
      </c>
      <c r="AA279" s="148">
        <v>49.17</v>
      </c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39">
        <v>0</v>
      </c>
      <c r="AM279" s="139">
        <v>0</v>
      </c>
      <c r="AN279" s="148">
        <f t="shared" si="36"/>
        <v>1000</v>
      </c>
      <c r="AO279" s="148">
        <f t="shared" si="37"/>
        <v>69</v>
      </c>
      <c r="AP279" s="148">
        <v>11</v>
      </c>
      <c r="AQ279" s="140">
        <v>11</v>
      </c>
      <c r="AS279" s="42">
        <f t="shared" si="38"/>
        <v>4442.4599703429058</v>
      </c>
      <c r="AT279" s="101">
        <f t="shared" si="39"/>
        <v>0</v>
      </c>
      <c r="AU279" s="42">
        <f t="shared" si="40"/>
        <v>4442.4599703429058</v>
      </c>
      <c r="AV279" s="42">
        <f t="shared" si="41"/>
        <v>3613.8792837703672</v>
      </c>
      <c r="AW279" s="102">
        <f t="shared" si="42"/>
        <v>431</v>
      </c>
      <c r="AX279" s="43">
        <f t="shared" si="43"/>
        <v>0.75</v>
      </c>
      <c r="AY279" s="43" t="str">
        <f t="shared" si="44"/>
        <v>UTGS</v>
      </c>
    </row>
    <row r="280" spans="1:51" hidden="1" x14ac:dyDescent="0.2">
      <c r="A280" s="38">
        <v>273</v>
      </c>
      <c r="B280" t="s">
        <v>5806</v>
      </c>
      <c r="C280" t="s">
        <v>289</v>
      </c>
      <c r="D280">
        <v>5118</v>
      </c>
      <c r="E280" t="s">
        <v>209</v>
      </c>
      <c r="F280">
        <v>1</v>
      </c>
      <c r="G280" t="str">
        <f>LOOKUP(F280,{0,6,45},{"F","L","H"})</f>
        <v>F</v>
      </c>
      <c r="H280" t="s">
        <v>2473</v>
      </c>
      <c r="I280" s="43" t="str">
        <f>IFERROR(VLOOKUP(#REF!,#REF!,2,FALSE),"No")</f>
        <v>No</v>
      </c>
      <c r="J280" s="149">
        <v>0.75</v>
      </c>
      <c r="K280" s="148">
        <v>80</v>
      </c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39">
        <v>2</v>
      </c>
      <c r="Y280" s="148">
        <v>62.41</v>
      </c>
      <c r="Z280" s="148">
        <v>4</v>
      </c>
      <c r="AA280" s="148">
        <v>188.09</v>
      </c>
      <c r="AB280" s="148">
        <v>6</v>
      </c>
      <c r="AC280" s="148">
        <v>749.5</v>
      </c>
      <c r="AD280" s="148"/>
      <c r="AE280" s="148"/>
      <c r="AF280" s="148"/>
      <c r="AG280" s="148"/>
      <c r="AH280" s="148"/>
      <c r="AI280" s="148"/>
      <c r="AJ280" s="148"/>
      <c r="AK280" s="148"/>
      <c r="AL280" s="139">
        <v>0</v>
      </c>
      <c r="AM280" s="139">
        <v>0</v>
      </c>
      <c r="AN280" s="148">
        <f t="shared" si="36"/>
        <v>1000</v>
      </c>
      <c r="AO280" s="148">
        <f t="shared" si="37"/>
        <v>80</v>
      </c>
      <c r="AP280" s="148">
        <v>10</v>
      </c>
      <c r="AQ280" s="140">
        <v>10</v>
      </c>
      <c r="AS280" s="42">
        <f t="shared" si="38"/>
        <v>5150.6782264845288</v>
      </c>
      <c r="AT280" s="101">
        <f t="shared" si="39"/>
        <v>0</v>
      </c>
      <c r="AU280" s="42">
        <f t="shared" si="40"/>
        <v>5150.6782264845288</v>
      </c>
      <c r="AV280" s="42">
        <f t="shared" si="41"/>
        <v>5448.5807021474038</v>
      </c>
      <c r="AW280" s="102">
        <f t="shared" si="42"/>
        <v>3698.6666666666665</v>
      </c>
      <c r="AX280" s="43">
        <f t="shared" si="43"/>
        <v>0.75</v>
      </c>
      <c r="AY280" s="43" t="str">
        <f t="shared" si="44"/>
        <v>UTGS</v>
      </c>
    </row>
    <row r="281" spans="1:51" hidden="1" x14ac:dyDescent="0.2">
      <c r="A281" s="38">
        <v>274</v>
      </c>
      <c r="B281" t="s">
        <v>362</v>
      </c>
      <c r="C281" t="s">
        <v>289</v>
      </c>
      <c r="D281">
        <v>320</v>
      </c>
      <c r="E281" t="s">
        <v>1236</v>
      </c>
      <c r="F281">
        <v>0.25</v>
      </c>
      <c r="G281" t="str">
        <f>LOOKUP(F281,{0,6,45},{"F","L","H"})</f>
        <v>F</v>
      </c>
      <c r="H281" t="s">
        <v>2474</v>
      </c>
      <c r="I281" s="43" t="str">
        <f>IFERROR(VLOOKUP(#REF!,#REF!,2,FALSE),"No")</f>
        <v>No</v>
      </c>
      <c r="J281" s="149">
        <v>0.75</v>
      </c>
      <c r="K281" s="148">
        <v>53</v>
      </c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39">
        <v>2</v>
      </c>
      <c r="Y281" s="148">
        <v>772.19</v>
      </c>
      <c r="Z281" s="148">
        <v>4</v>
      </c>
      <c r="AA281" s="148">
        <v>227.81</v>
      </c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39">
        <v>0</v>
      </c>
      <c r="AM281" s="139">
        <v>0</v>
      </c>
      <c r="AN281" s="148">
        <f t="shared" si="36"/>
        <v>1000</v>
      </c>
      <c r="AO281" s="148">
        <f t="shared" si="37"/>
        <v>53</v>
      </c>
      <c r="AP281" s="148">
        <v>11</v>
      </c>
      <c r="AQ281" s="140">
        <v>11</v>
      </c>
      <c r="AS281" s="42">
        <f t="shared" si="38"/>
        <v>3412.3243250460005</v>
      </c>
      <c r="AT281" s="101">
        <f t="shared" si="39"/>
        <v>0</v>
      </c>
      <c r="AU281" s="42">
        <f t="shared" si="40"/>
        <v>3412.3243250460005</v>
      </c>
      <c r="AV281" s="42">
        <f t="shared" si="41"/>
        <v>3104.0326746794572</v>
      </c>
      <c r="AW281" s="102">
        <f t="shared" si="42"/>
        <v>431</v>
      </c>
      <c r="AX281" s="43">
        <f t="shared" si="43"/>
        <v>0.75</v>
      </c>
      <c r="AY281" s="43" t="str">
        <f t="shared" si="44"/>
        <v>UTGS</v>
      </c>
    </row>
    <row r="282" spans="1:51" hidden="1" x14ac:dyDescent="0.2">
      <c r="A282" s="38">
        <v>275</v>
      </c>
      <c r="B282" t="s">
        <v>362</v>
      </c>
      <c r="C282" t="s">
        <v>289</v>
      </c>
      <c r="D282">
        <v>320</v>
      </c>
      <c r="E282" t="s">
        <v>1236</v>
      </c>
      <c r="F282">
        <v>0.25</v>
      </c>
      <c r="G282" t="str">
        <f>LOOKUP(F282,{0,6,45},{"F","L","H"})</f>
        <v>F</v>
      </c>
      <c r="H282" t="s">
        <v>2475</v>
      </c>
      <c r="I282" s="43" t="str">
        <f>IFERROR(VLOOKUP(#REF!,#REF!,2,FALSE),"No")</f>
        <v>No</v>
      </c>
      <c r="J282" s="149">
        <v>0.75</v>
      </c>
      <c r="K282" s="148">
        <v>37</v>
      </c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39">
        <v>2</v>
      </c>
      <c r="Y282" s="148">
        <v>1000</v>
      </c>
      <c r="Z282" s="149"/>
      <c r="AA282" s="148"/>
      <c r="AB282" s="149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39">
        <v>0</v>
      </c>
      <c r="AM282" s="139">
        <v>0</v>
      </c>
      <c r="AN282" s="148">
        <f t="shared" si="36"/>
        <v>1000</v>
      </c>
      <c r="AO282" s="148">
        <f t="shared" si="37"/>
        <v>37</v>
      </c>
      <c r="AP282" s="148">
        <v>23</v>
      </c>
      <c r="AQ282" s="140">
        <v>23</v>
      </c>
      <c r="AS282" s="42">
        <f t="shared" si="38"/>
        <v>2382.1886797490947</v>
      </c>
      <c r="AT282" s="101">
        <f t="shared" si="39"/>
        <v>0</v>
      </c>
      <c r="AU282" s="42">
        <f t="shared" si="40"/>
        <v>2382.1886797490947</v>
      </c>
      <c r="AV282" s="42">
        <f t="shared" si="41"/>
        <v>1413.5200748466971</v>
      </c>
      <c r="AW282" s="102">
        <f t="shared" si="42"/>
        <v>431</v>
      </c>
      <c r="AX282" s="43">
        <f t="shared" si="43"/>
        <v>0.75</v>
      </c>
      <c r="AY282" s="43" t="str">
        <f t="shared" si="44"/>
        <v>UTGS</v>
      </c>
    </row>
    <row r="283" spans="1:51" hidden="1" x14ac:dyDescent="0.2">
      <c r="A283" s="38">
        <v>276</v>
      </c>
      <c r="B283" t="s">
        <v>362</v>
      </c>
      <c r="C283" t="s">
        <v>289</v>
      </c>
      <c r="D283">
        <v>320</v>
      </c>
      <c r="E283" t="s">
        <v>1243</v>
      </c>
      <c r="F283">
        <v>0.25</v>
      </c>
      <c r="G283" t="str">
        <f>LOOKUP(F283,{0,6,45},{"F","L","H"})</f>
        <v>F</v>
      </c>
      <c r="H283" t="s">
        <v>2476</v>
      </c>
      <c r="I283" s="43" t="str">
        <f>IFERROR(VLOOKUP(#REF!,#REF!,2,FALSE),"No")</f>
        <v>No</v>
      </c>
      <c r="J283" s="149">
        <v>0.75</v>
      </c>
      <c r="K283" s="148">
        <v>77</v>
      </c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39">
        <v>1.25</v>
      </c>
      <c r="Y283" s="148">
        <v>197.96</v>
      </c>
      <c r="Z283" s="148">
        <v>2</v>
      </c>
      <c r="AA283" s="148">
        <v>802.04</v>
      </c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39">
        <v>0</v>
      </c>
      <c r="AM283" s="139">
        <v>0</v>
      </c>
      <c r="AN283" s="148">
        <f t="shared" si="36"/>
        <v>1000</v>
      </c>
      <c r="AO283" s="148">
        <f t="shared" si="37"/>
        <v>77</v>
      </c>
      <c r="AP283" s="148">
        <v>18</v>
      </c>
      <c r="AQ283" s="140">
        <v>50</v>
      </c>
      <c r="AS283" s="42">
        <f t="shared" si="38"/>
        <v>4957.5277929913591</v>
      </c>
      <c r="AT283" s="101">
        <f t="shared" si="39"/>
        <v>0</v>
      </c>
      <c r="AU283" s="42">
        <f t="shared" si="40"/>
        <v>4957.5277929913591</v>
      </c>
      <c r="AV283" s="42">
        <f t="shared" si="41"/>
        <v>652.99067442948069</v>
      </c>
      <c r="AW283" s="102">
        <f t="shared" si="42"/>
        <v>431</v>
      </c>
      <c r="AX283" s="43">
        <f t="shared" si="43"/>
        <v>0.75</v>
      </c>
      <c r="AY283" s="43" t="str">
        <f t="shared" si="44"/>
        <v>UTGS</v>
      </c>
    </row>
    <row r="284" spans="1:51" hidden="1" x14ac:dyDescent="0.2">
      <c r="A284" s="38">
        <v>277</v>
      </c>
      <c r="B284" t="s">
        <v>362</v>
      </c>
      <c r="C284" t="s">
        <v>289</v>
      </c>
      <c r="D284">
        <v>306</v>
      </c>
      <c r="E284" t="s">
        <v>1238</v>
      </c>
      <c r="F284">
        <v>0.25</v>
      </c>
      <c r="G284" t="str">
        <f>LOOKUP(F284,{0,6,45},{"F","L","H"})</f>
        <v>F</v>
      </c>
      <c r="H284" t="s">
        <v>2477</v>
      </c>
      <c r="I284" s="43" t="str">
        <f>IFERROR(VLOOKUP(#REF!,#REF!,2,FALSE),"No")</f>
        <v>No</v>
      </c>
      <c r="J284" s="149">
        <v>0.5</v>
      </c>
      <c r="K284" s="148">
        <v>87</v>
      </c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39">
        <v>2</v>
      </c>
      <c r="Y284" s="148">
        <v>1000</v>
      </c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39">
        <v>0</v>
      </c>
      <c r="AM284" s="139">
        <v>0</v>
      </c>
      <c r="AN284" s="148">
        <f t="shared" si="36"/>
        <v>1000</v>
      </c>
      <c r="AO284" s="148">
        <f t="shared" si="37"/>
        <v>87</v>
      </c>
      <c r="AP284" s="148">
        <v>5</v>
      </c>
      <c r="AQ284" s="140">
        <v>7</v>
      </c>
      <c r="AS284" s="42">
        <f t="shared" si="38"/>
        <v>5951.1025713019262</v>
      </c>
      <c r="AT284" s="101">
        <f t="shared" si="39"/>
        <v>0</v>
      </c>
      <c r="AU284" s="42">
        <f t="shared" si="40"/>
        <v>5951.1025713019262</v>
      </c>
      <c r="AV284" s="42">
        <f t="shared" si="41"/>
        <v>4644.4231030677192</v>
      </c>
      <c r="AW284" s="102">
        <f t="shared" si="42"/>
        <v>431</v>
      </c>
      <c r="AX284" s="43">
        <f t="shared" si="43"/>
        <v>0.5</v>
      </c>
      <c r="AY284" s="43" t="str">
        <f t="shared" si="44"/>
        <v>UTGS</v>
      </c>
    </row>
    <row r="285" spans="1:51" hidden="1" x14ac:dyDescent="0.2">
      <c r="A285" s="38">
        <v>278</v>
      </c>
      <c r="B285" t="s">
        <v>5807</v>
      </c>
      <c r="C285" t="s">
        <v>5746</v>
      </c>
      <c r="D285">
        <v>2700</v>
      </c>
      <c r="E285" t="s">
        <v>1917</v>
      </c>
      <c r="F285">
        <v>5</v>
      </c>
      <c r="G285" t="str">
        <f>LOOKUP(F285,{0,6,45},{"F","L","H"})</f>
        <v>F</v>
      </c>
      <c r="H285" t="s">
        <v>2478</v>
      </c>
      <c r="I285" s="43" t="str">
        <f>IFERROR(VLOOKUP(#REF!,#REF!,2,FALSE),"No")</f>
        <v>No</v>
      </c>
      <c r="J285" s="149">
        <v>1.25</v>
      </c>
      <c r="K285" s="148">
        <v>79</v>
      </c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39">
        <v>3</v>
      </c>
      <c r="Y285" s="148">
        <v>911.76</v>
      </c>
      <c r="Z285" s="149">
        <v>12</v>
      </c>
      <c r="AA285" s="148">
        <v>88.24</v>
      </c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39">
        <v>0</v>
      </c>
      <c r="AM285" s="139">
        <v>0</v>
      </c>
      <c r="AN285" s="148">
        <f t="shared" si="36"/>
        <v>1000</v>
      </c>
      <c r="AO285" s="148">
        <f t="shared" si="37"/>
        <v>79</v>
      </c>
      <c r="AP285" s="148">
        <v>4</v>
      </c>
      <c r="AQ285" s="140">
        <v>6</v>
      </c>
      <c r="AS285" s="42">
        <f t="shared" si="38"/>
        <v>5886.5647486534717</v>
      </c>
      <c r="AT285" s="101">
        <f t="shared" si="39"/>
        <v>0</v>
      </c>
      <c r="AU285" s="42">
        <f t="shared" si="40"/>
        <v>5886.5647486534717</v>
      </c>
      <c r="AV285" s="42">
        <f t="shared" si="41"/>
        <v>4084.9077535790057</v>
      </c>
      <c r="AW285" s="102">
        <f t="shared" si="42"/>
        <v>2428.75</v>
      </c>
      <c r="AX285" s="43">
        <f t="shared" si="43"/>
        <v>1.25</v>
      </c>
      <c r="AY285" s="43" t="str">
        <f t="shared" si="44"/>
        <v>UTTSS</v>
      </c>
    </row>
    <row r="286" spans="1:51" hidden="1" x14ac:dyDescent="0.2">
      <c r="A286" s="38">
        <v>279</v>
      </c>
      <c r="B286" t="s">
        <v>362</v>
      </c>
      <c r="C286" t="s">
        <v>289</v>
      </c>
      <c r="D286">
        <v>320</v>
      </c>
      <c r="E286" t="s">
        <v>1243</v>
      </c>
      <c r="F286">
        <v>0.25</v>
      </c>
      <c r="G286" t="str">
        <f>LOOKUP(F286,{0,6,45},{"F","L","H"})</f>
        <v>F</v>
      </c>
      <c r="H286" t="s">
        <v>2479</v>
      </c>
      <c r="I286" s="43" t="str">
        <f>IFERROR(VLOOKUP(#REF!,#REF!,2,FALSE),"No")</f>
        <v>No</v>
      </c>
      <c r="J286" s="149">
        <v>0.75</v>
      </c>
      <c r="K286" s="148">
        <v>79</v>
      </c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39">
        <v>2</v>
      </c>
      <c r="Y286" s="148">
        <v>131.52000000000001</v>
      </c>
      <c r="Z286" s="149">
        <v>4</v>
      </c>
      <c r="AA286" s="148">
        <v>868.48</v>
      </c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39">
        <v>0</v>
      </c>
      <c r="AM286" s="139">
        <v>0</v>
      </c>
      <c r="AN286" s="148">
        <f t="shared" si="36"/>
        <v>1000</v>
      </c>
      <c r="AO286" s="148">
        <f t="shared" si="37"/>
        <v>79</v>
      </c>
      <c r="AP286" s="148">
        <v>22</v>
      </c>
      <c r="AQ286" s="140">
        <v>22</v>
      </c>
      <c r="AS286" s="42">
        <f t="shared" si="38"/>
        <v>5086.2947486534722</v>
      </c>
      <c r="AT286" s="101">
        <f t="shared" si="39"/>
        <v>0</v>
      </c>
      <c r="AU286" s="42">
        <f t="shared" si="40"/>
        <v>5086.2947486534722</v>
      </c>
      <c r="AV286" s="42">
        <f t="shared" si="41"/>
        <v>1760.8165146124559</v>
      </c>
      <c r="AW286" s="102">
        <f t="shared" si="42"/>
        <v>431</v>
      </c>
      <c r="AX286" s="43">
        <f t="shared" si="43"/>
        <v>0.75</v>
      </c>
      <c r="AY286" s="43" t="str">
        <f t="shared" si="44"/>
        <v>UTGS</v>
      </c>
    </row>
    <row r="287" spans="1:51" hidden="1" x14ac:dyDescent="0.2">
      <c r="A287" s="38">
        <v>280</v>
      </c>
      <c r="B287" t="s">
        <v>5806</v>
      </c>
      <c r="C287" t="s">
        <v>289</v>
      </c>
      <c r="D287">
        <v>955</v>
      </c>
      <c r="E287" t="s">
        <v>195</v>
      </c>
      <c r="F287">
        <v>2</v>
      </c>
      <c r="G287" t="str">
        <f>LOOKUP(F287,{0,6,45},{"F","L","H"})</f>
        <v>F</v>
      </c>
      <c r="H287" t="s">
        <v>2480</v>
      </c>
      <c r="I287" s="43" t="str">
        <f>IFERROR(VLOOKUP(#REF!,#REF!,2,FALSE),"No")</f>
        <v>No</v>
      </c>
      <c r="J287" s="149">
        <v>0.75</v>
      </c>
      <c r="K287" s="148">
        <v>175</v>
      </c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39">
        <v>2</v>
      </c>
      <c r="Y287" s="148">
        <v>696.55</v>
      </c>
      <c r="Z287" s="148">
        <v>4</v>
      </c>
      <c r="AA287" s="148">
        <v>303.45</v>
      </c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39">
        <v>0</v>
      </c>
      <c r="AM287" s="139">
        <v>0</v>
      </c>
      <c r="AN287" s="148">
        <f t="shared" si="36"/>
        <v>1000</v>
      </c>
      <c r="AO287" s="148">
        <f t="shared" si="37"/>
        <v>175</v>
      </c>
      <c r="AP287" s="148">
        <v>6</v>
      </c>
      <c r="AQ287" s="140">
        <v>9</v>
      </c>
      <c r="AS287" s="42">
        <f t="shared" si="38"/>
        <v>11267.108620434907</v>
      </c>
      <c r="AT287" s="101">
        <f t="shared" si="39"/>
        <v>0</v>
      </c>
      <c r="AU287" s="42">
        <f t="shared" si="40"/>
        <v>11267.108620434907</v>
      </c>
      <c r="AV287" s="42">
        <f t="shared" si="41"/>
        <v>3854.077580163781</v>
      </c>
      <c r="AW287" s="102">
        <f t="shared" si="42"/>
        <v>1475.8772811117678</v>
      </c>
      <c r="AX287" s="43">
        <f t="shared" si="43"/>
        <v>0.75</v>
      </c>
      <c r="AY287" s="43" t="str">
        <f t="shared" si="44"/>
        <v>UTGS</v>
      </c>
    </row>
    <row r="288" spans="1:51" hidden="1" x14ac:dyDescent="0.2">
      <c r="A288" s="38">
        <v>281</v>
      </c>
      <c r="B288" t="s">
        <v>362</v>
      </c>
      <c r="C288" t="s">
        <v>289</v>
      </c>
      <c r="D288">
        <v>320</v>
      </c>
      <c r="E288" t="s">
        <v>1239</v>
      </c>
      <c r="F288">
        <v>0.25</v>
      </c>
      <c r="G288" t="str">
        <f>LOOKUP(F288,{0,6,45},{"F","L","H"})</f>
        <v>F</v>
      </c>
      <c r="H288" t="s">
        <v>2481</v>
      </c>
      <c r="I288" s="43" t="str">
        <f>IFERROR(VLOOKUP(#REF!,#REF!,2,FALSE),"No")</f>
        <v>No</v>
      </c>
      <c r="J288" s="149">
        <v>0.75</v>
      </c>
      <c r="K288" s="148">
        <v>131</v>
      </c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39">
        <v>1.25</v>
      </c>
      <c r="Y288" s="148">
        <v>194</v>
      </c>
      <c r="Z288" s="149">
        <v>2</v>
      </c>
      <c r="AA288" s="148">
        <v>806</v>
      </c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39">
        <v>0</v>
      </c>
      <c r="AM288" s="139">
        <v>0</v>
      </c>
      <c r="AN288" s="148">
        <f t="shared" si="36"/>
        <v>1000</v>
      </c>
      <c r="AO288" s="148">
        <f t="shared" si="37"/>
        <v>131</v>
      </c>
      <c r="AP288" s="148">
        <v>15</v>
      </c>
      <c r="AQ288" s="140">
        <v>15</v>
      </c>
      <c r="AS288" s="42">
        <f t="shared" si="38"/>
        <v>8434.2355958684166</v>
      </c>
      <c r="AT288" s="101">
        <f t="shared" si="39"/>
        <v>0</v>
      </c>
      <c r="AU288" s="42">
        <f t="shared" si="40"/>
        <v>8434.2355958684166</v>
      </c>
      <c r="AV288" s="42">
        <f t="shared" si="41"/>
        <v>2176.4507814316025</v>
      </c>
      <c r="AW288" s="102">
        <f t="shared" si="42"/>
        <v>431</v>
      </c>
      <c r="AX288" s="43">
        <f t="shared" si="43"/>
        <v>0.75</v>
      </c>
      <c r="AY288" s="43" t="str">
        <f t="shared" si="44"/>
        <v>UTGS</v>
      </c>
    </row>
    <row r="289" spans="1:51" hidden="1" x14ac:dyDescent="0.2">
      <c r="A289" s="38">
        <v>282</v>
      </c>
      <c r="B289" t="s">
        <v>362</v>
      </c>
      <c r="C289" t="s">
        <v>289</v>
      </c>
      <c r="D289">
        <v>320</v>
      </c>
      <c r="E289" t="s">
        <v>1232</v>
      </c>
      <c r="F289">
        <v>0.25</v>
      </c>
      <c r="G289" t="str">
        <f>LOOKUP(F289,{0,6,45},{"F","L","H"})</f>
        <v>F</v>
      </c>
      <c r="H289" t="s">
        <v>2482</v>
      </c>
      <c r="I289" s="43" t="str">
        <f>IFERROR(VLOOKUP(#REF!,#REF!,2,FALSE),"No")</f>
        <v>No</v>
      </c>
      <c r="J289" s="149">
        <v>0.75</v>
      </c>
      <c r="K289" s="148">
        <v>128</v>
      </c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39">
        <v>1.25</v>
      </c>
      <c r="Y289" s="148">
        <v>247.99</v>
      </c>
      <c r="Z289" s="149">
        <v>2</v>
      </c>
      <c r="AA289" s="148">
        <v>163.5</v>
      </c>
      <c r="AB289" s="148">
        <v>6</v>
      </c>
      <c r="AC289" s="148">
        <v>588.5</v>
      </c>
      <c r="AD289" s="148"/>
      <c r="AE289" s="148"/>
      <c r="AF289" s="148"/>
      <c r="AG289" s="148"/>
      <c r="AH289" s="148"/>
      <c r="AI289" s="148"/>
      <c r="AJ289" s="148"/>
      <c r="AK289" s="148"/>
      <c r="AL289" s="139">
        <v>0</v>
      </c>
      <c r="AM289" s="139">
        <v>0</v>
      </c>
      <c r="AN289" s="148">
        <f t="shared" si="36"/>
        <v>999.99</v>
      </c>
      <c r="AO289" s="148">
        <f t="shared" si="37"/>
        <v>128</v>
      </c>
      <c r="AP289" s="148">
        <v>7</v>
      </c>
      <c r="AQ289" s="140">
        <v>7</v>
      </c>
      <c r="AS289" s="42">
        <f t="shared" si="38"/>
        <v>8241.085162375246</v>
      </c>
      <c r="AT289" s="101">
        <f t="shared" si="39"/>
        <v>0</v>
      </c>
      <c r="AU289" s="42">
        <f t="shared" si="40"/>
        <v>8241.085162375246</v>
      </c>
      <c r="AV289" s="42">
        <f t="shared" si="41"/>
        <v>6982.8213731224032</v>
      </c>
      <c r="AW289" s="102">
        <f t="shared" si="42"/>
        <v>431</v>
      </c>
      <c r="AX289" s="43">
        <f t="shared" si="43"/>
        <v>0.75</v>
      </c>
      <c r="AY289" s="43" t="str">
        <f t="shared" si="44"/>
        <v>UTGS</v>
      </c>
    </row>
    <row r="290" spans="1:51" hidden="1" x14ac:dyDescent="0.2">
      <c r="A290" s="38">
        <v>283</v>
      </c>
      <c r="B290" t="s">
        <v>362</v>
      </c>
      <c r="C290" t="s">
        <v>289</v>
      </c>
      <c r="D290">
        <v>320</v>
      </c>
      <c r="E290" t="s">
        <v>1245</v>
      </c>
      <c r="F290">
        <v>0.25</v>
      </c>
      <c r="G290" t="str">
        <f>LOOKUP(F290,{0,6,45},{"F","L","H"})</f>
        <v>F</v>
      </c>
      <c r="H290" t="s">
        <v>2483</v>
      </c>
      <c r="I290" s="43" t="str">
        <f>IFERROR(VLOOKUP(#REF!,#REF!,2,FALSE),"No")</f>
        <v>No</v>
      </c>
      <c r="J290" s="139">
        <v>0.75</v>
      </c>
      <c r="K290" s="148">
        <v>46</v>
      </c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39">
        <v>2</v>
      </c>
      <c r="Y290" s="148">
        <v>785.69</v>
      </c>
      <c r="Z290" s="149">
        <v>4</v>
      </c>
      <c r="AA290" s="148">
        <v>214.31</v>
      </c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39">
        <v>0</v>
      </c>
      <c r="AM290" s="139">
        <v>0</v>
      </c>
      <c r="AN290" s="148">
        <f t="shared" si="36"/>
        <v>1000</v>
      </c>
      <c r="AO290" s="148">
        <f t="shared" si="37"/>
        <v>46</v>
      </c>
      <c r="AP290" s="148">
        <v>12</v>
      </c>
      <c r="AQ290" s="140">
        <v>12</v>
      </c>
      <c r="AS290" s="42">
        <f t="shared" si="38"/>
        <v>2961.6399802286041</v>
      </c>
      <c r="AT290" s="101">
        <f t="shared" si="39"/>
        <v>0</v>
      </c>
      <c r="AU290" s="42">
        <f t="shared" si="40"/>
        <v>2961.6399802286041</v>
      </c>
      <c r="AV290" s="42">
        <f t="shared" si="41"/>
        <v>2837.297035122836</v>
      </c>
      <c r="AW290" s="102">
        <f t="shared" si="42"/>
        <v>431</v>
      </c>
      <c r="AX290" s="43">
        <f t="shared" si="43"/>
        <v>0.75</v>
      </c>
      <c r="AY290" s="43" t="str">
        <f t="shared" si="44"/>
        <v>UTGS</v>
      </c>
    </row>
    <row r="291" spans="1:51" hidden="1" x14ac:dyDescent="0.2">
      <c r="A291" s="38">
        <v>284</v>
      </c>
      <c r="B291" t="s">
        <v>362</v>
      </c>
      <c r="C291" t="s">
        <v>289</v>
      </c>
      <c r="D291">
        <v>320</v>
      </c>
      <c r="E291" t="s">
        <v>1245</v>
      </c>
      <c r="F291">
        <v>0.25</v>
      </c>
      <c r="G291" t="str">
        <f>LOOKUP(F291,{0,6,45},{"F","L","H"})</f>
        <v>F</v>
      </c>
      <c r="H291" t="s">
        <v>2484</v>
      </c>
      <c r="I291" s="43" t="str">
        <f>IFERROR(VLOOKUP(#REF!,#REF!,2,FALSE),"No")</f>
        <v>No</v>
      </c>
      <c r="J291" s="139">
        <v>0.75</v>
      </c>
      <c r="K291" s="148">
        <v>87</v>
      </c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39">
        <v>2</v>
      </c>
      <c r="Y291" s="148">
        <v>793.08</v>
      </c>
      <c r="Z291" s="149">
        <v>4</v>
      </c>
      <c r="AA291" s="148">
        <v>206.92</v>
      </c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39">
        <v>0</v>
      </c>
      <c r="AM291" s="139">
        <v>0</v>
      </c>
      <c r="AN291" s="148">
        <f t="shared" si="36"/>
        <v>1000</v>
      </c>
      <c r="AO291" s="148">
        <f t="shared" si="37"/>
        <v>87</v>
      </c>
      <c r="AP291" s="148">
        <v>12</v>
      </c>
      <c r="AQ291" s="140">
        <v>12</v>
      </c>
      <c r="AS291" s="42">
        <f t="shared" si="38"/>
        <v>5601.3625713019246</v>
      </c>
      <c r="AT291" s="101">
        <f t="shared" si="39"/>
        <v>0</v>
      </c>
      <c r="AU291" s="42">
        <f t="shared" si="40"/>
        <v>5601.3625713019246</v>
      </c>
      <c r="AV291" s="42">
        <f t="shared" si="41"/>
        <v>2832.8815101228361</v>
      </c>
      <c r="AW291" s="102">
        <f t="shared" si="42"/>
        <v>431</v>
      </c>
      <c r="AX291" s="43">
        <f t="shared" si="43"/>
        <v>0.75</v>
      </c>
      <c r="AY291" s="43" t="str">
        <f t="shared" si="44"/>
        <v>UTGS</v>
      </c>
    </row>
    <row r="292" spans="1:51" hidden="1" x14ac:dyDescent="0.2">
      <c r="A292" s="38">
        <v>285</v>
      </c>
      <c r="B292" t="s">
        <v>5806</v>
      </c>
      <c r="C292" t="s">
        <v>5745</v>
      </c>
      <c r="D292">
        <v>44352</v>
      </c>
      <c r="E292" t="s">
        <v>211</v>
      </c>
      <c r="F292">
        <v>45</v>
      </c>
      <c r="G292" t="str">
        <f>LOOKUP(F292,{0,6,45},{"F","L","H"})</f>
        <v>H</v>
      </c>
      <c r="H292" t="s">
        <v>539</v>
      </c>
      <c r="I292" s="43" t="str">
        <f>IFERROR(VLOOKUP(#REF!,#REF!,2,FALSE),"No")</f>
        <v>No</v>
      </c>
      <c r="J292" s="149">
        <v>3</v>
      </c>
      <c r="K292" s="148">
        <v>106</v>
      </c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39">
        <v>2</v>
      </c>
      <c r="Y292" s="148">
        <v>108.11</v>
      </c>
      <c r="Z292" s="149">
        <v>4</v>
      </c>
      <c r="AA292" s="148">
        <v>891.89</v>
      </c>
      <c r="AB292" s="149"/>
      <c r="AC292" s="148"/>
      <c r="AD292" s="149"/>
      <c r="AE292" s="148"/>
      <c r="AF292" s="148"/>
      <c r="AG292" s="148"/>
      <c r="AH292" s="148"/>
      <c r="AI292" s="148"/>
      <c r="AJ292" s="148"/>
      <c r="AK292" s="148"/>
      <c r="AL292" s="139">
        <v>0</v>
      </c>
      <c r="AM292" s="139">
        <v>0</v>
      </c>
      <c r="AN292" s="148">
        <f t="shared" si="36"/>
        <v>1000</v>
      </c>
      <c r="AO292" s="148">
        <f t="shared" si="37"/>
        <v>106</v>
      </c>
      <c r="AP292" s="148">
        <v>2</v>
      </c>
      <c r="AQ292" s="140">
        <v>2</v>
      </c>
      <c r="AS292" s="42">
        <f t="shared" si="38"/>
        <v>7736.2486500920004</v>
      </c>
      <c r="AT292" s="101">
        <f t="shared" si="39"/>
        <v>0</v>
      </c>
      <c r="AU292" s="42">
        <f t="shared" si="40"/>
        <v>7736.2486500920004</v>
      </c>
      <c r="AV292" s="42">
        <f t="shared" si="41"/>
        <v>19452.906510737019</v>
      </c>
      <c r="AW292" s="102">
        <f t="shared" si="42"/>
        <v>60371.752872868376</v>
      </c>
      <c r="AX292" s="43">
        <f t="shared" si="43"/>
        <v>3</v>
      </c>
      <c r="AY292" s="43" t="str">
        <f t="shared" si="44"/>
        <v>UTTSM</v>
      </c>
    </row>
    <row r="293" spans="1:51" hidden="1" x14ac:dyDescent="0.2">
      <c r="A293" s="38">
        <v>286</v>
      </c>
      <c r="B293" t="s">
        <v>362</v>
      </c>
      <c r="C293" t="s">
        <v>289</v>
      </c>
      <c r="D293">
        <v>320</v>
      </c>
      <c r="E293" t="s">
        <v>1243</v>
      </c>
      <c r="F293">
        <v>0.25</v>
      </c>
      <c r="G293" t="str">
        <f>LOOKUP(F293,{0,6,45},{"F","L","H"})</f>
        <v>F</v>
      </c>
      <c r="H293" t="s">
        <v>2485</v>
      </c>
      <c r="I293" s="43" t="str">
        <f>IFERROR(VLOOKUP(#REF!,#REF!,2,FALSE),"No")</f>
        <v>No</v>
      </c>
      <c r="J293" s="149">
        <v>0.75</v>
      </c>
      <c r="K293" s="148">
        <v>137</v>
      </c>
      <c r="L293" s="148"/>
      <c r="M293" s="148"/>
      <c r="N293" s="149"/>
      <c r="O293" s="149"/>
      <c r="P293" s="148"/>
      <c r="Q293" s="148"/>
      <c r="R293" s="148"/>
      <c r="S293" s="148"/>
      <c r="T293" s="148"/>
      <c r="U293" s="148"/>
      <c r="V293" s="148"/>
      <c r="W293" s="148"/>
      <c r="X293" s="139">
        <v>2</v>
      </c>
      <c r="Y293" s="148">
        <v>1000</v>
      </c>
      <c r="Z293" s="149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39">
        <v>0</v>
      </c>
      <c r="AM293" s="139">
        <v>0</v>
      </c>
      <c r="AN293" s="148">
        <f t="shared" si="36"/>
        <v>1000</v>
      </c>
      <c r="AO293" s="148">
        <f t="shared" si="37"/>
        <v>137</v>
      </c>
      <c r="AP293" s="148">
        <v>15</v>
      </c>
      <c r="AQ293" s="140">
        <v>15</v>
      </c>
      <c r="AS293" s="42">
        <f t="shared" si="38"/>
        <v>8820.5364628547559</v>
      </c>
      <c r="AT293" s="101">
        <f t="shared" si="39"/>
        <v>0</v>
      </c>
      <c r="AU293" s="42">
        <f t="shared" si="40"/>
        <v>8820.5364628547559</v>
      </c>
      <c r="AV293" s="42">
        <f t="shared" si="41"/>
        <v>2167.3974480982688</v>
      </c>
      <c r="AW293" s="102">
        <f t="shared" si="42"/>
        <v>431</v>
      </c>
      <c r="AX293" s="43">
        <f t="shared" si="43"/>
        <v>0.75</v>
      </c>
      <c r="AY293" s="43" t="str">
        <f t="shared" si="44"/>
        <v>UTGS</v>
      </c>
    </row>
    <row r="294" spans="1:51" hidden="1" x14ac:dyDescent="0.2">
      <c r="A294" s="38">
        <v>287</v>
      </c>
      <c r="B294" t="s">
        <v>362</v>
      </c>
      <c r="C294" t="s">
        <v>289</v>
      </c>
      <c r="D294">
        <v>320</v>
      </c>
      <c r="E294" t="s">
        <v>1243</v>
      </c>
      <c r="F294">
        <v>0.25</v>
      </c>
      <c r="G294" t="str">
        <f>LOOKUP(F294,{0,6,45},{"F","L","H"})</f>
        <v>F</v>
      </c>
      <c r="H294" t="s">
        <v>2486</v>
      </c>
      <c r="I294" s="43" t="str">
        <f>IFERROR(VLOOKUP(#REF!,#REF!,2,FALSE),"No")</f>
        <v>No</v>
      </c>
      <c r="J294" s="139">
        <v>1.25</v>
      </c>
      <c r="K294" s="148">
        <v>74</v>
      </c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39">
        <v>2</v>
      </c>
      <c r="Y294" s="148">
        <v>199.15</v>
      </c>
      <c r="Z294" s="148">
        <v>3</v>
      </c>
      <c r="AA294" s="148">
        <v>526</v>
      </c>
      <c r="AB294" s="148">
        <v>4</v>
      </c>
      <c r="AC294" s="148">
        <v>274.85000000000002</v>
      </c>
      <c r="AD294" s="148"/>
      <c r="AE294" s="148"/>
      <c r="AF294" s="148"/>
      <c r="AG294" s="148"/>
      <c r="AH294" s="148"/>
      <c r="AI294" s="148"/>
      <c r="AJ294" s="148"/>
      <c r="AK294" s="148"/>
      <c r="AL294" s="139">
        <v>0</v>
      </c>
      <c r="AM294" s="139">
        <v>0</v>
      </c>
      <c r="AN294" s="148">
        <f t="shared" si="36"/>
        <v>1000</v>
      </c>
      <c r="AO294" s="148">
        <f t="shared" si="37"/>
        <v>74</v>
      </c>
      <c r="AP294" s="148">
        <v>16</v>
      </c>
      <c r="AQ294" s="140">
        <v>16</v>
      </c>
      <c r="AS294" s="42">
        <f t="shared" si="38"/>
        <v>5513.9973594981884</v>
      </c>
      <c r="AT294" s="101">
        <f t="shared" si="39"/>
        <v>0</v>
      </c>
      <c r="AU294" s="42">
        <f t="shared" si="40"/>
        <v>5513.9973594981884</v>
      </c>
      <c r="AV294" s="42">
        <f t="shared" si="41"/>
        <v>1738.247263842127</v>
      </c>
      <c r="AW294" s="102">
        <f t="shared" si="42"/>
        <v>431</v>
      </c>
      <c r="AX294" s="43">
        <f t="shared" si="43"/>
        <v>1.25</v>
      </c>
      <c r="AY294" s="43" t="str">
        <f t="shared" si="44"/>
        <v>UTGS</v>
      </c>
    </row>
    <row r="295" spans="1:51" hidden="1" x14ac:dyDescent="0.2">
      <c r="A295" s="38">
        <v>288</v>
      </c>
      <c r="B295" t="s">
        <v>362</v>
      </c>
      <c r="C295" t="s">
        <v>289</v>
      </c>
      <c r="D295">
        <v>306</v>
      </c>
      <c r="E295" t="s">
        <v>1224</v>
      </c>
      <c r="F295">
        <v>0.25</v>
      </c>
      <c r="G295" t="str">
        <f>LOOKUP(F295,{0,6,45},{"F","L","H"})</f>
        <v>F</v>
      </c>
      <c r="H295" t="s">
        <v>2487</v>
      </c>
      <c r="I295" s="43" t="str">
        <f>IFERROR(VLOOKUP(#REF!,#REF!,2,FALSE),"No")</f>
        <v>No</v>
      </c>
      <c r="J295" s="139">
        <v>0.75</v>
      </c>
      <c r="K295" s="148">
        <v>38</v>
      </c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39">
        <v>0.75</v>
      </c>
      <c r="Y295" s="148">
        <v>168</v>
      </c>
      <c r="Z295" s="149">
        <v>1.25</v>
      </c>
      <c r="AA295" s="148">
        <v>166</v>
      </c>
      <c r="AB295" s="149">
        <v>2</v>
      </c>
      <c r="AC295" s="148">
        <v>331.8</v>
      </c>
      <c r="AD295" s="148">
        <v>4</v>
      </c>
      <c r="AE295" s="148">
        <v>334.2</v>
      </c>
      <c r="AF295" s="148"/>
      <c r="AG295" s="148"/>
      <c r="AH295" s="148"/>
      <c r="AI295" s="148"/>
      <c r="AJ295" s="148"/>
      <c r="AK295" s="148"/>
      <c r="AL295" s="139">
        <v>0</v>
      </c>
      <c r="AM295" s="139">
        <v>0</v>
      </c>
      <c r="AN295" s="148">
        <f t="shared" si="36"/>
        <v>1000</v>
      </c>
      <c r="AO295" s="148">
        <f t="shared" si="37"/>
        <v>38</v>
      </c>
      <c r="AP295" s="148">
        <v>11</v>
      </c>
      <c r="AQ295" s="140">
        <v>11</v>
      </c>
      <c r="AS295" s="42">
        <f t="shared" si="38"/>
        <v>2446.5721575801513</v>
      </c>
      <c r="AT295" s="101">
        <f t="shared" si="39"/>
        <v>0</v>
      </c>
      <c r="AU295" s="42">
        <f t="shared" si="40"/>
        <v>2446.5721575801513</v>
      </c>
      <c r="AV295" s="42">
        <f t="shared" si="41"/>
        <v>3299.7105201340032</v>
      </c>
      <c r="AW295" s="102">
        <f t="shared" si="42"/>
        <v>431</v>
      </c>
      <c r="AX295" s="43">
        <f t="shared" si="43"/>
        <v>0.75</v>
      </c>
      <c r="AY295" s="43" t="str">
        <f t="shared" si="44"/>
        <v>UTGS</v>
      </c>
    </row>
    <row r="296" spans="1:51" hidden="1" x14ac:dyDescent="0.2">
      <c r="A296" s="38">
        <v>289</v>
      </c>
      <c r="B296" t="s">
        <v>362</v>
      </c>
      <c r="C296" t="s">
        <v>289</v>
      </c>
      <c r="D296">
        <v>320</v>
      </c>
      <c r="E296" t="s">
        <v>1246</v>
      </c>
      <c r="F296">
        <v>0.25</v>
      </c>
      <c r="G296" t="str">
        <f>LOOKUP(F296,{0,6,45},{"F","L","H"})</f>
        <v>F</v>
      </c>
      <c r="H296" t="s">
        <v>2488</v>
      </c>
      <c r="I296" s="43" t="str">
        <f>IFERROR(VLOOKUP(#REF!,#REF!,2,FALSE),"No")</f>
        <v>No</v>
      </c>
      <c r="J296" s="149">
        <v>0.75</v>
      </c>
      <c r="K296" s="148">
        <v>40</v>
      </c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39">
        <v>0.75</v>
      </c>
      <c r="Y296" s="148">
        <v>123</v>
      </c>
      <c r="Z296" s="149">
        <v>2</v>
      </c>
      <c r="AA296" s="148">
        <v>877</v>
      </c>
      <c r="AB296" s="149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39">
        <v>0</v>
      </c>
      <c r="AM296" s="139">
        <v>0</v>
      </c>
      <c r="AN296" s="148">
        <f t="shared" si="36"/>
        <v>1000</v>
      </c>
      <c r="AO296" s="148">
        <f t="shared" si="37"/>
        <v>40</v>
      </c>
      <c r="AP296" s="148">
        <v>16</v>
      </c>
      <c r="AQ296" s="140">
        <v>16</v>
      </c>
      <c r="AS296" s="42">
        <f t="shared" si="38"/>
        <v>2575.3391132422644</v>
      </c>
      <c r="AT296" s="101">
        <f t="shared" si="39"/>
        <v>0</v>
      </c>
      <c r="AU296" s="42">
        <f t="shared" si="40"/>
        <v>2575.3391132422644</v>
      </c>
      <c r="AV296" s="42">
        <f t="shared" si="41"/>
        <v>2090.206357592127</v>
      </c>
      <c r="AW296" s="102">
        <f t="shared" si="42"/>
        <v>431</v>
      </c>
      <c r="AX296" s="43">
        <f t="shared" si="43"/>
        <v>0.75</v>
      </c>
      <c r="AY296" s="43" t="str">
        <f t="shared" si="44"/>
        <v>UTGS</v>
      </c>
    </row>
    <row r="297" spans="1:51" hidden="1" x14ac:dyDescent="0.2">
      <c r="A297" s="38">
        <v>290</v>
      </c>
      <c r="B297" t="s">
        <v>362</v>
      </c>
      <c r="C297" t="s">
        <v>289</v>
      </c>
      <c r="D297">
        <v>320</v>
      </c>
      <c r="E297" t="s">
        <v>1247</v>
      </c>
      <c r="F297">
        <v>0.25</v>
      </c>
      <c r="G297" t="str">
        <f>LOOKUP(F297,{0,6,45},{"F","L","H"})</f>
        <v>F</v>
      </c>
      <c r="H297" t="s">
        <v>2489</v>
      </c>
      <c r="I297" s="43" t="str">
        <f>IFERROR(VLOOKUP(#REF!,#REF!,2,FALSE),"No")</f>
        <v>No</v>
      </c>
      <c r="J297" s="149">
        <v>0.75</v>
      </c>
      <c r="K297" s="148">
        <v>38</v>
      </c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39">
        <v>0.75</v>
      </c>
      <c r="Y297" s="148">
        <v>43.83</v>
      </c>
      <c r="Z297" s="148">
        <v>2</v>
      </c>
      <c r="AA297" s="148">
        <v>956.17</v>
      </c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39">
        <v>0</v>
      </c>
      <c r="AM297" s="139">
        <v>0</v>
      </c>
      <c r="AN297" s="148">
        <f t="shared" si="36"/>
        <v>1000</v>
      </c>
      <c r="AO297" s="148">
        <f t="shared" si="37"/>
        <v>38</v>
      </c>
      <c r="AP297" s="148">
        <v>14</v>
      </c>
      <c r="AQ297" s="140">
        <v>14</v>
      </c>
      <c r="AS297" s="42">
        <f t="shared" si="38"/>
        <v>2446.5721575801513</v>
      </c>
      <c r="AT297" s="101">
        <f t="shared" si="39"/>
        <v>0</v>
      </c>
      <c r="AU297" s="42">
        <f t="shared" si="40"/>
        <v>2446.5721575801513</v>
      </c>
      <c r="AV297" s="42">
        <f t="shared" si="41"/>
        <v>2345.9423658195738</v>
      </c>
      <c r="AW297" s="102">
        <f t="shared" si="42"/>
        <v>431</v>
      </c>
      <c r="AX297" s="43">
        <f t="shared" si="43"/>
        <v>0.75</v>
      </c>
      <c r="AY297" s="43" t="str">
        <f t="shared" si="44"/>
        <v>UTGS</v>
      </c>
    </row>
    <row r="298" spans="1:51" hidden="1" x14ac:dyDescent="0.2">
      <c r="A298" s="38">
        <v>291</v>
      </c>
      <c r="B298" t="s">
        <v>5807</v>
      </c>
      <c r="C298" t="s">
        <v>5745</v>
      </c>
      <c r="D298">
        <v>11750</v>
      </c>
      <c r="E298" t="s">
        <v>215</v>
      </c>
      <c r="F298">
        <v>2</v>
      </c>
      <c r="G298" t="str">
        <f>LOOKUP(F298,{0,6,45},{"F","L","H"})</f>
        <v>F</v>
      </c>
      <c r="H298" t="s">
        <v>1142</v>
      </c>
      <c r="I298" s="43" t="str">
        <f>IFERROR(VLOOKUP(#REF!,#REF!,2,FALSE),"No")</f>
        <v>No</v>
      </c>
      <c r="J298" s="148">
        <v>0.75</v>
      </c>
      <c r="K298" s="148">
        <v>53</v>
      </c>
      <c r="L298" s="148"/>
      <c r="M298" s="148"/>
      <c r="N298" s="148"/>
      <c r="O298" s="148"/>
      <c r="P298" s="148"/>
      <c r="Q298" s="148"/>
      <c r="R298" s="149"/>
      <c r="S298" s="148"/>
      <c r="T298" s="148"/>
      <c r="U298" s="148"/>
      <c r="V298" s="148"/>
      <c r="W298" s="148"/>
      <c r="X298" s="139">
        <v>4</v>
      </c>
      <c r="Y298" s="148">
        <v>1000</v>
      </c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39">
        <v>0</v>
      </c>
      <c r="AM298" s="139">
        <v>0</v>
      </c>
      <c r="AN298" s="148">
        <f t="shared" si="36"/>
        <v>1000</v>
      </c>
      <c r="AO298" s="148">
        <f t="shared" si="37"/>
        <v>53</v>
      </c>
      <c r="AP298" s="148">
        <v>1</v>
      </c>
      <c r="AQ298" s="140">
        <v>2</v>
      </c>
      <c r="AS298" s="42">
        <f t="shared" si="38"/>
        <v>3412.3243250460005</v>
      </c>
      <c r="AT298" s="101">
        <f t="shared" si="39"/>
        <v>0</v>
      </c>
      <c r="AU298" s="42">
        <f t="shared" si="40"/>
        <v>3412.3243250460005</v>
      </c>
      <c r="AV298" s="42">
        <f t="shared" si="41"/>
        <v>19840.480860737018</v>
      </c>
      <c r="AW298" s="102">
        <f t="shared" si="42"/>
        <v>10791.333333333334</v>
      </c>
      <c r="AX298" s="43">
        <f t="shared" si="43"/>
        <v>0.75</v>
      </c>
      <c r="AY298" s="43" t="str">
        <f t="shared" si="44"/>
        <v>UTTSM</v>
      </c>
    </row>
    <row r="299" spans="1:51" hidden="1" x14ac:dyDescent="0.2">
      <c r="A299" s="38">
        <v>292</v>
      </c>
      <c r="B299" t="s">
        <v>5806</v>
      </c>
      <c r="C299" t="s">
        <v>292</v>
      </c>
      <c r="D299">
        <v>12243</v>
      </c>
      <c r="E299" t="s">
        <v>211</v>
      </c>
      <c r="F299">
        <v>2</v>
      </c>
      <c r="G299" t="str">
        <f>LOOKUP(F299,{0,6,45},{"F","L","H"})</f>
        <v>F</v>
      </c>
      <c r="H299" t="s">
        <v>1255</v>
      </c>
      <c r="I299" s="43" t="str">
        <f>IFERROR(VLOOKUP(#REF!,#REF!,2,FALSE),"No")</f>
        <v>No</v>
      </c>
      <c r="J299" s="139">
        <v>1.25</v>
      </c>
      <c r="K299" s="148">
        <v>38</v>
      </c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39">
        <v>0.75</v>
      </c>
      <c r="Y299" s="148">
        <v>21</v>
      </c>
      <c r="Z299" s="149">
        <v>1.25</v>
      </c>
      <c r="AA299" s="148">
        <v>10</v>
      </c>
      <c r="AB299" s="148">
        <v>2</v>
      </c>
      <c r="AC299" s="148">
        <v>967.46</v>
      </c>
      <c r="AD299" s="148">
        <v>4</v>
      </c>
      <c r="AE299" s="148">
        <v>1.54</v>
      </c>
      <c r="AF299" s="148"/>
      <c r="AG299" s="148"/>
      <c r="AH299" s="148"/>
      <c r="AI299" s="148"/>
      <c r="AJ299" s="148"/>
      <c r="AK299" s="148"/>
      <c r="AL299" s="139">
        <v>0</v>
      </c>
      <c r="AM299" s="139">
        <v>0</v>
      </c>
      <c r="AN299" s="148">
        <f t="shared" si="36"/>
        <v>1000</v>
      </c>
      <c r="AO299" s="148">
        <f t="shared" si="37"/>
        <v>38</v>
      </c>
      <c r="AP299" s="148">
        <v>32</v>
      </c>
      <c r="AQ299" s="140">
        <v>34</v>
      </c>
      <c r="AS299" s="42">
        <f t="shared" si="38"/>
        <v>2831.5121575801509</v>
      </c>
      <c r="AT299" s="101">
        <f t="shared" si="39"/>
        <v>0</v>
      </c>
      <c r="AU299" s="42">
        <f t="shared" si="40"/>
        <v>2831.5121575801509</v>
      </c>
      <c r="AV299" s="42">
        <f t="shared" si="41"/>
        <v>961.41716239629511</v>
      </c>
      <c r="AW299" s="102">
        <f t="shared" si="42"/>
        <v>10791.333333333334</v>
      </c>
      <c r="AX299" s="43">
        <f t="shared" si="43"/>
        <v>1.25</v>
      </c>
      <c r="AY299" s="43" t="str">
        <f t="shared" si="44"/>
        <v>UTFS</v>
      </c>
    </row>
    <row r="300" spans="1:51" hidden="1" x14ac:dyDescent="0.2">
      <c r="A300" s="38">
        <v>293</v>
      </c>
      <c r="B300" t="s">
        <v>362</v>
      </c>
      <c r="C300" t="s">
        <v>289</v>
      </c>
      <c r="D300">
        <v>320</v>
      </c>
      <c r="E300" t="s">
        <v>1247</v>
      </c>
      <c r="F300">
        <v>0.25</v>
      </c>
      <c r="G300" t="str">
        <f>LOOKUP(F300,{0,6,45},{"F","L","H"})</f>
        <v>F</v>
      </c>
      <c r="H300" t="s">
        <v>2146</v>
      </c>
      <c r="I300" s="43" t="str">
        <f>IFERROR(VLOOKUP(#REF!,#REF!,2,FALSE),"No")</f>
        <v>No</v>
      </c>
      <c r="J300" s="149">
        <v>0.5</v>
      </c>
      <c r="K300" s="148">
        <v>80</v>
      </c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39">
        <v>0.75</v>
      </c>
      <c r="Y300" s="148">
        <v>47.21</v>
      </c>
      <c r="Z300" s="149">
        <v>2</v>
      </c>
      <c r="AA300" s="148">
        <v>648.21</v>
      </c>
      <c r="AB300" s="148">
        <v>4</v>
      </c>
      <c r="AC300" s="148">
        <v>304.57</v>
      </c>
      <c r="AD300" s="148"/>
      <c r="AE300" s="148"/>
      <c r="AF300" s="148"/>
      <c r="AG300" s="148"/>
      <c r="AH300" s="148"/>
      <c r="AI300" s="148"/>
      <c r="AJ300" s="148"/>
      <c r="AK300" s="148"/>
      <c r="AL300" s="139">
        <v>0</v>
      </c>
      <c r="AM300" s="139">
        <v>0</v>
      </c>
      <c r="AN300" s="148">
        <f t="shared" si="36"/>
        <v>999.99</v>
      </c>
      <c r="AO300" s="148">
        <f t="shared" si="37"/>
        <v>80</v>
      </c>
      <c r="AP300" s="148">
        <v>12</v>
      </c>
      <c r="AQ300" s="140">
        <v>12</v>
      </c>
      <c r="AS300" s="42">
        <f t="shared" si="38"/>
        <v>5472.27822648453</v>
      </c>
      <c r="AT300" s="101">
        <f t="shared" si="39"/>
        <v>0</v>
      </c>
      <c r="AU300" s="42">
        <f t="shared" si="40"/>
        <v>5472.27822648453</v>
      </c>
      <c r="AV300" s="42">
        <f t="shared" si="41"/>
        <v>2921.0212759880683</v>
      </c>
      <c r="AW300" s="102">
        <f t="shared" si="42"/>
        <v>431</v>
      </c>
      <c r="AX300" s="43">
        <f t="shared" si="43"/>
        <v>0.5</v>
      </c>
      <c r="AY300" s="43" t="str">
        <f t="shared" si="44"/>
        <v>UTGS</v>
      </c>
    </row>
    <row r="301" spans="1:51" hidden="1" x14ac:dyDescent="0.2">
      <c r="A301" s="38">
        <v>294</v>
      </c>
      <c r="B301" t="s">
        <v>362</v>
      </c>
      <c r="C301" t="s">
        <v>289</v>
      </c>
      <c r="D301">
        <v>320</v>
      </c>
      <c r="E301" t="s">
        <v>1239</v>
      </c>
      <c r="F301">
        <v>0.25</v>
      </c>
      <c r="G301" t="str">
        <f>LOOKUP(F301,{0,6,45},{"F","L","H"})</f>
        <v>F</v>
      </c>
      <c r="H301" t="s">
        <v>2490</v>
      </c>
      <c r="I301" s="43" t="str">
        <f>IFERROR(VLOOKUP(#REF!,#REF!,2,FALSE),"No")</f>
        <v>No</v>
      </c>
      <c r="J301" s="139">
        <v>0.75</v>
      </c>
      <c r="K301" s="148">
        <v>75</v>
      </c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39">
        <v>0.75</v>
      </c>
      <c r="Y301" s="148">
        <v>83</v>
      </c>
      <c r="Z301" s="149">
        <v>2</v>
      </c>
      <c r="AA301" s="148">
        <v>917</v>
      </c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39">
        <v>0</v>
      </c>
      <c r="AM301" s="139">
        <v>0</v>
      </c>
      <c r="AN301" s="148">
        <f t="shared" si="36"/>
        <v>1000</v>
      </c>
      <c r="AO301" s="148">
        <f t="shared" si="37"/>
        <v>75</v>
      </c>
      <c r="AP301" s="148">
        <v>19</v>
      </c>
      <c r="AQ301" s="140">
        <v>19</v>
      </c>
      <c r="AS301" s="42">
        <f t="shared" si="38"/>
        <v>4828.760837329246</v>
      </c>
      <c r="AT301" s="101">
        <f t="shared" si="39"/>
        <v>0</v>
      </c>
      <c r="AU301" s="42">
        <f t="shared" si="40"/>
        <v>4828.760837329246</v>
      </c>
      <c r="AV301" s="42">
        <f t="shared" si="41"/>
        <v>1744.2158800775803</v>
      </c>
      <c r="AW301" s="102">
        <f t="shared" si="42"/>
        <v>431</v>
      </c>
      <c r="AX301" s="43">
        <f t="shared" si="43"/>
        <v>0.75</v>
      </c>
      <c r="AY301" s="43" t="str">
        <f t="shared" si="44"/>
        <v>UTGS</v>
      </c>
    </row>
    <row r="302" spans="1:51" hidden="1" x14ac:dyDescent="0.2">
      <c r="A302" s="38">
        <v>295</v>
      </c>
      <c r="B302" t="s">
        <v>5807</v>
      </c>
      <c r="C302" t="s">
        <v>5746</v>
      </c>
      <c r="D302">
        <v>28250</v>
      </c>
      <c r="E302" t="s">
        <v>212</v>
      </c>
      <c r="F302">
        <v>45</v>
      </c>
      <c r="G302" t="str">
        <f>LOOKUP(F302,{0,6,45},{"F","L","H"})</f>
        <v>H</v>
      </c>
      <c r="H302" t="s">
        <v>1143</v>
      </c>
      <c r="I302" s="43" t="str">
        <f>IFERROR(VLOOKUP(#REF!,#REF!,2,FALSE),"No")</f>
        <v>No</v>
      </c>
      <c r="J302" s="149">
        <v>2</v>
      </c>
      <c r="K302" s="148">
        <v>18</v>
      </c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39">
        <v>3</v>
      </c>
      <c r="Y302" s="148">
        <v>185.62</v>
      </c>
      <c r="Z302" s="149">
        <v>4</v>
      </c>
      <c r="AA302" s="148">
        <v>10.25</v>
      </c>
      <c r="AB302" s="148">
        <v>6</v>
      </c>
      <c r="AC302" s="148">
        <v>799.38</v>
      </c>
      <c r="AD302" s="148">
        <v>8</v>
      </c>
      <c r="AE302" s="148">
        <v>4.75</v>
      </c>
      <c r="AF302" s="148"/>
      <c r="AG302" s="148"/>
      <c r="AH302" s="148"/>
      <c r="AI302" s="148"/>
      <c r="AJ302" s="148"/>
      <c r="AK302" s="148"/>
      <c r="AL302" s="139">
        <v>0</v>
      </c>
      <c r="AM302" s="139">
        <v>0</v>
      </c>
      <c r="AN302" s="148">
        <f t="shared" si="36"/>
        <v>1000</v>
      </c>
      <c r="AO302" s="148">
        <f t="shared" si="37"/>
        <v>18</v>
      </c>
      <c r="AP302" s="148">
        <v>2</v>
      </c>
      <c r="AQ302" s="140">
        <v>2</v>
      </c>
      <c r="AS302" s="42">
        <f t="shared" si="38"/>
        <v>1313.7026009590188</v>
      </c>
      <c r="AT302" s="101">
        <f t="shared" si="39"/>
        <v>0</v>
      </c>
      <c r="AU302" s="42">
        <f t="shared" si="40"/>
        <v>1313.7026009590188</v>
      </c>
      <c r="AV302" s="42">
        <f t="shared" si="41"/>
        <v>26210.672610737023</v>
      </c>
      <c r="AW302" s="102">
        <f t="shared" si="42"/>
        <v>52825.283763759828</v>
      </c>
      <c r="AX302" s="43">
        <f t="shared" si="43"/>
        <v>2</v>
      </c>
      <c r="AY302" s="43" t="str">
        <f t="shared" si="44"/>
        <v>UTTSS</v>
      </c>
    </row>
    <row r="303" spans="1:51" hidden="1" x14ac:dyDescent="0.2">
      <c r="A303" s="38">
        <v>296</v>
      </c>
      <c r="B303" t="s">
        <v>362</v>
      </c>
      <c r="C303" t="s">
        <v>289</v>
      </c>
      <c r="D303">
        <v>320</v>
      </c>
      <c r="E303" t="s">
        <v>1232</v>
      </c>
      <c r="F303">
        <v>0.25</v>
      </c>
      <c r="G303" t="str">
        <f>LOOKUP(F303,{0,6,45},{"F","L","H"})</f>
        <v>F</v>
      </c>
      <c r="H303" t="s">
        <v>2492</v>
      </c>
      <c r="I303" s="43" t="str">
        <f>IFERROR(VLOOKUP(#REF!,#REF!,2,FALSE),"No")</f>
        <v>No</v>
      </c>
      <c r="J303" s="149">
        <v>0.75</v>
      </c>
      <c r="K303" s="148">
        <v>73</v>
      </c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39">
        <v>2</v>
      </c>
      <c r="Y303" s="148">
        <v>351.5</v>
      </c>
      <c r="Z303" s="148">
        <v>3</v>
      </c>
      <c r="AA303" s="148">
        <v>648.5</v>
      </c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39">
        <v>0</v>
      </c>
      <c r="AM303" s="139">
        <v>0</v>
      </c>
      <c r="AN303" s="148">
        <f t="shared" si="36"/>
        <v>1000</v>
      </c>
      <c r="AO303" s="148">
        <f t="shared" si="37"/>
        <v>73</v>
      </c>
      <c r="AP303" s="148">
        <v>10</v>
      </c>
      <c r="AQ303" s="140">
        <v>10</v>
      </c>
      <c r="AS303" s="42">
        <f t="shared" si="38"/>
        <v>4699.9938816671329</v>
      </c>
      <c r="AT303" s="101">
        <f t="shared" si="39"/>
        <v>0</v>
      </c>
      <c r="AU303" s="42">
        <f t="shared" si="40"/>
        <v>4699.9938816671329</v>
      </c>
      <c r="AV303" s="42">
        <f t="shared" si="41"/>
        <v>2428.7981721474034</v>
      </c>
      <c r="AW303" s="102">
        <f t="shared" si="42"/>
        <v>431</v>
      </c>
      <c r="AX303" s="43">
        <f t="shared" si="43"/>
        <v>0.75</v>
      </c>
      <c r="AY303" s="43" t="str">
        <f t="shared" si="44"/>
        <v>UTGS</v>
      </c>
    </row>
    <row r="304" spans="1:51" hidden="1" x14ac:dyDescent="0.2">
      <c r="A304" s="38">
        <v>297</v>
      </c>
      <c r="B304" t="s">
        <v>5807</v>
      </c>
      <c r="C304" t="s">
        <v>5746</v>
      </c>
      <c r="D304">
        <v>2700</v>
      </c>
      <c r="E304" t="s">
        <v>193</v>
      </c>
      <c r="F304">
        <v>5</v>
      </c>
      <c r="G304" t="str">
        <f>LOOKUP(F304,{0,6,45},{"F","L","H"})</f>
        <v>F</v>
      </c>
      <c r="H304" t="s">
        <v>2493</v>
      </c>
      <c r="I304" s="43" t="str">
        <f>IFERROR(VLOOKUP(#REF!,#REF!,2,FALSE),"No")</f>
        <v>No</v>
      </c>
      <c r="J304" s="139">
        <v>2</v>
      </c>
      <c r="K304" s="148">
        <v>40</v>
      </c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39">
        <v>3</v>
      </c>
      <c r="Y304" s="148">
        <v>913.21</v>
      </c>
      <c r="Z304" s="148">
        <v>12</v>
      </c>
      <c r="AA304" s="148">
        <v>86.79</v>
      </c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39">
        <v>0</v>
      </c>
      <c r="AM304" s="139">
        <v>0</v>
      </c>
      <c r="AN304" s="148">
        <f t="shared" si="36"/>
        <v>1000</v>
      </c>
      <c r="AO304" s="148">
        <f t="shared" si="37"/>
        <v>40</v>
      </c>
      <c r="AP304" s="148">
        <v>4</v>
      </c>
      <c r="AQ304" s="140">
        <v>6</v>
      </c>
      <c r="AS304" s="42">
        <f t="shared" si="38"/>
        <v>2919.3391132422639</v>
      </c>
      <c r="AT304" s="101">
        <f t="shared" si="39"/>
        <v>0</v>
      </c>
      <c r="AU304" s="42">
        <f t="shared" si="40"/>
        <v>2919.3391132422639</v>
      </c>
      <c r="AV304" s="42">
        <f t="shared" si="41"/>
        <v>4072.0945869123393</v>
      </c>
      <c r="AW304" s="102">
        <f t="shared" si="42"/>
        <v>2428.75</v>
      </c>
      <c r="AX304" s="43">
        <f t="shared" si="43"/>
        <v>2</v>
      </c>
      <c r="AY304" s="43" t="str">
        <f t="shared" si="44"/>
        <v>UTTSS</v>
      </c>
    </row>
    <row r="305" spans="1:51" hidden="1" x14ac:dyDescent="0.2">
      <c r="A305" s="38">
        <v>298</v>
      </c>
      <c r="B305" t="s">
        <v>362</v>
      </c>
      <c r="C305" t="s">
        <v>289</v>
      </c>
      <c r="D305">
        <v>320</v>
      </c>
      <c r="E305" t="s">
        <v>1245</v>
      </c>
      <c r="F305">
        <v>0.25</v>
      </c>
      <c r="G305" t="str">
        <f>LOOKUP(F305,{0,6,45},{"F","L","H"})</f>
        <v>F</v>
      </c>
      <c r="H305" t="s">
        <v>2494</v>
      </c>
      <c r="I305" s="43" t="str">
        <f>IFERROR(VLOOKUP(#REF!,#REF!,2,FALSE),"No")</f>
        <v>No</v>
      </c>
      <c r="J305" s="139">
        <v>0.75</v>
      </c>
      <c r="K305" s="148">
        <v>103</v>
      </c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39">
        <v>2</v>
      </c>
      <c r="Y305" s="148">
        <v>172.41</v>
      </c>
      <c r="Z305" s="148">
        <v>4</v>
      </c>
      <c r="AA305" s="148">
        <v>827.59</v>
      </c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39">
        <v>0</v>
      </c>
      <c r="AM305" s="139">
        <v>0</v>
      </c>
      <c r="AN305" s="148">
        <f t="shared" si="36"/>
        <v>1000</v>
      </c>
      <c r="AO305" s="148">
        <f t="shared" si="37"/>
        <v>103</v>
      </c>
      <c r="AP305" s="148">
        <v>10</v>
      </c>
      <c r="AQ305" s="140">
        <v>10</v>
      </c>
      <c r="AS305" s="42">
        <f t="shared" si="38"/>
        <v>6631.4982165988304</v>
      </c>
      <c r="AT305" s="101">
        <f t="shared" si="39"/>
        <v>0</v>
      </c>
      <c r="AU305" s="42">
        <f t="shared" si="40"/>
        <v>6631.4982165988304</v>
      </c>
      <c r="AV305" s="42">
        <f t="shared" si="41"/>
        <v>3844.4782021474034</v>
      </c>
      <c r="AW305" s="102">
        <f t="shared" si="42"/>
        <v>431</v>
      </c>
      <c r="AX305" s="43">
        <f t="shared" si="43"/>
        <v>0.75</v>
      </c>
      <c r="AY305" s="43" t="str">
        <f t="shared" si="44"/>
        <v>UTGS</v>
      </c>
    </row>
    <row r="306" spans="1:51" hidden="1" x14ac:dyDescent="0.2">
      <c r="A306" s="38">
        <v>299</v>
      </c>
      <c r="B306" t="s">
        <v>362</v>
      </c>
      <c r="C306" t="s">
        <v>289</v>
      </c>
      <c r="D306">
        <v>320</v>
      </c>
      <c r="E306" t="s">
        <v>1243</v>
      </c>
      <c r="F306">
        <v>0.25</v>
      </c>
      <c r="G306" t="str">
        <f>LOOKUP(F306,{0,6,45},{"F","L","H"})</f>
        <v>F</v>
      </c>
      <c r="H306" t="s">
        <v>2495</v>
      </c>
      <c r="I306" s="43" t="str">
        <f>IFERROR(VLOOKUP(#REF!,#REF!,2,FALSE),"No")</f>
        <v>No</v>
      </c>
      <c r="J306" s="139">
        <v>0.75</v>
      </c>
      <c r="K306" s="148">
        <v>11</v>
      </c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39">
        <v>1.25</v>
      </c>
      <c r="Y306" s="148">
        <v>253</v>
      </c>
      <c r="Z306" s="148">
        <v>4</v>
      </c>
      <c r="AA306" s="148">
        <v>747</v>
      </c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39">
        <v>0</v>
      </c>
      <c r="AM306" s="139">
        <v>0</v>
      </c>
      <c r="AN306" s="148">
        <f t="shared" si="36"/>
        <v>1000</v>
      </c>
      <c r="AO306" s="148">
        <f t="shared" si="37"/>
        <v>11</v>
      </c>
      <c r="AP306" s="148">
        <v>13</v>
      </c>
      <c r="AQ306" s="140">
        <v>54</v>
      </c>
      <c r="AS306" s="42">
        <f t="shared" si="38"/>
        <v>708.21825614162276</v>
      </c>
      <c r="AT306" s="101">
        <f t="shared" si="39"/>
        <v>0</v>
      </c>
      <c r="AU306" s="42">
        <f t="shared" si="40"/>
        <v>708.21825614162276</v>
      </c>
      <c r="AV306" s="42">
        <f t="shared" si="41"/>
        <v>704.51947632359315</v>
      </c>
      <c r="AW306" s="102">
        <f t="shared" si="42"/>
        <v>431</v>
      </c>
      <c r="AX306" s="43">
        <f t="shared" si="43"/>
        <v>0.75</v>
      </c>
      <c r="AY306" s="43" t="str">
        <f t="shared" si="44"/>
        <v>UTGS</v>
      </c>
    </row>
    <row r="307" spans="1:51" hidden="1" x14ac:dyDescent="0.2">
      <c r="A307" s="38">
        <v>300</v>
      </c>
      <c r="B307" t="s">
        <v>362</v>
      </c>
      <c r="C307" t="s">
        <v>289</v>
      </c>
      <c r="D307">
        <v>320</v>
      </c>
      <c r="E307" t="s">
        <v>1245</v>
      </c>
      <c r="F307">
        <v>0.25</v>
      </c>
      <c r="G307" t="str">
        <f>LOOKUP(F307,{0,6,45},{"F","L","H"})</f>
        <v>F</v>
      </c>
      <c r="H307" t="s">
        <v>2496</v>
      </c>
      <c r="I307" s="43" t="str">
        <f>IFERROR(VLOOKUP(#REF!,#REF!,2,FALSE),"No")</f>
        <v>No</v>
      </c>
      <c r="J307" s="149">
        <v>0.75</v>
      </c>
      <c r="K307" s="148">
        <v>71</v>
      </c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39">
        <v>2</v>
      </c>
      <c r="Y307" s="148">
        <v>1000</v>
      </c>
      <c r="Z307" s="149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39">
        <v>0</v>
      </c>
      <c r="AM307" s="139">
        <v>0</v>
      </c>
      <c r="AN307" s="148">
        <f t="shared" si="36"/>
        <v>1000</v>
      </c>
      <c r="AO307" s="148">
        <f t="shared" si="37"/>
        <v>71</v>
      </c>
      <c r="AP307" s="148">
        <v>21</v>
      </c>
      <c r="AQ307" s="140">
        <v>24</v>
      </c>
      <c r="AS307" s="42">
        <f t="shared" si="38"/>
        <v>4571.2269260050189</v>
      </c>
      <c r="AT307" s="101">
        <f t="shared" si="39"/>
        <v>0</v>
      </c>
      <c r="AU307" s="42">
        <f t="shared" si="40"/>
        <v>4571.2269260050189</v>
      </c>
      <c r="AV307" s="42">
        <f t="shared" si="41"/>
        <v>1354.623405061418</v>
      </c>
      <c r="AW307" s="102">
        <f t="shared" si="42"/>
        <v>431</v>
      </c>
      <c r="AX307" s="43">
        <f t="shared" si="43"/>
        <v>0.75</v>
      </c>
      <c r="AY307" s="43" t="str">
        <f t="shared" si="44"/>
        <v>UTGS</v>
      </c>
    </row>
    <row r="308" spans="1:51" hidden="1" x14ac:dyDescent="0.2">
      <c r="A308" s="38">
        <v>301</v>
      </c>
      <c r="B308" t="s">
        <v>362</v>
      </c>
      <c r="C308" t="s">
        <v>289</v>
      </c>
      <c r="D308">
        <v>320</v>
      </c>
      <c r="E308" t="s">
        <v>1243</v>
      </c>
      <c r="F308">
        <v>0.25</v>
      </c>
      <c r="G308" t="str">
        <f>LOOKUP(F308,{0,6,45},{"F","L","H"})</f>
        <v>F</v>
      </c>
      <c r="H308" t="s">
        <v>2497</v>
      </c>
      <c r="I308" s="43" t="str">
        <f>IFERROR(VLOOKUP(#REF!,#REF!,2,FALSE),"No")</f>
        <v>No</v>
      </c>
      <c r="J308" s="149">
        <v>0.75</v>
      </c>
      <c r="K308" s="148">
        <v>87</v>
      </c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39">
        <v>2</v>
      </c>
      <c r="Y308" s="148">
        <v>686.21</v>
      </c>
      <c r="Z308" s="149">
        <v>4</v>
      </c>
      <c r="AA308" s="148">
        <v>313.79000000000002</v>
      </c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39">
        <v>0</v>
      </c>
      <c r="AM308" s="139">
        <v>0</v>
      </c>
      <c r="AN308" s="148">
        <f t="shared" si="36"/>
        <v>1000</v>
      </c>
      <c r="AO308" s="148">
        <f t="shared" si="37"/>
        <v>87</v>
      </c>
      <c r="AP308" s="148">
        <v>11</v>
      </c>
      <c r="AQ308" s="140">
        <v>13</v>
      </c>
      <c r="AS308" s="42">
        <f t="shared" si="38"/>
        <v>5601.3625713019246</v>
      </c>
      <c r="AT308" s="101">
        <f t="shared" si="39"/>
        <v>0</v>
      </c>
      <c r="AU308" s="42">
        <f t="shared" si="40"/>
        <v>5601.3625713019246</v>
      </c>
      <c r="AV308" s="42">
        <f t="shared" si="41"/>
        <v>2673.9104631903101</v>
      </c>
      <c r="AW308" s="102">
        <f t="shared" si="42"/>
        <v>431</v>
      </c>
      <c r="AX308" s="43">
        <f t="shared" si="43"/>
        <v>0.75</v>
      </c>
      <c r="AY308" s="43" t="str">
        <f t="shared" si="44"/>
        <v>UTGS</v>
      </c>
    </row>
    <row r="309" spans="1:51" hidden="1" x14ac:dyDescent="0.2">
      <c r="A309" s="38">
        <v>302</v>
      </c>
      <c r="B309" t="s">
        <v>362</v>
      </c>
      <c r="C309" t="s">
        <v>289</v>
      </c>
      <c r="D309">
        <v>175</v>
      </c>
      <c r="E309" t="s">
        <v>1235</v>
      </c>
      <c r="F309">
        <v>0.25</v>
      </c>
      <c r="G309" t="str">
        <f>LOOKUP(F309,{0,6,45},{"F","L","H"})</f>
        <v>F</v>
      </c>
      <c r="H309" t="s">
        <v>2498</v>
      </c>
      <c r="I309" s="43" t="str">
        <f>IFERROR(VLOOKUP(#REF!,#REF!,2,FALSE),"No")</f>
        <v>No</v>
      </c>
      <c r="J309" s="139">
        <v>0.75</v>
      </c>
      <c r="K309" s="148">
        <v>80</v>
      </c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39">
        <v>2</v>
      </c>
      <c r="Y309" s="148">
        <v>1000</v>
      </c>
      <c r="Z309" s="149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39">
        <v>0</v>
      </c>
      <c r="AM309" s="139">
        <v>0</v>
      </c>
      <c r="AN309" s="148">
        <f t="shared" si="36"/>
        <v>1000</v>
      </c>
      <c r="AO309" s="148">
        <f t="shared" si="37"/>
        <v>80</v>
      </c>
      <c r="AP309" s="148">
        <v>22</v>
      </c>
      <c r="AQ309" s="140">
        <v>23</v>
      </c>
      <c r="AS309" s="42">
        <f t="shared" si="38"/>
        <v>5150.6782264845288</v>
      </c>
      <c r="AT309" s="101">
        <f t="shared" si="39"/>
        <v>0</v>
      </c>
      <c r="AU309" s="42">
        <f t="shared" si="40"/>
        <v>5150.6782264845288</v>
      </c>
      <c r="AV309" s="42">
        <f t="shared" si="41"/>
        <v>1413.5200748466971</v>
      </c>
      <c r="AW309" s="102">
        <f t="shared" si="42"/>
        <v>431</v>
      </c>
      <c r="AX309" s="43">
        <f t="shared" si="43"/>
        <v>0.75</v>
      </c>
      <c r="AY309" s="43" t="str">
        <f t="shared" si="44"/>
        <v>UTGS</v>
      </c>
    </row>
    <row r="310" spans="1:51" hidden="1" x14ac:dyDescent="0.2">
      <c r="A310" s="38">
        <v>303</v>
      </c>
      <c r="B310" t="s">
        <v>362</v>
      </c>
      <c r="C310" t="s">
        <v>289</v>
      </c>
      <c r="D310">
        <v>320</v>
      </c>
      <c r="E310" t="s">
        <v>1232</v>
      </c>
      <c r="F310">
        <v>0.25</v>
      </c>
      <c r="G310" t="str">
        <f>LOOKUP(F310,{0,6,45},{"F","L","H"})</f>
        <v>F</v>
      </c>
      <c r="H310" t="s">
        <v>2499</v>
      </c>
      <c r="I310" s="43" t="str">
        <f>IFERROR(VLOOKUP(#REF!,#REF!,2,FALSE),"No")</f>
        <v>No</v>
      </c>
      <c r="J310" s="149">
        <v>0.75</v>
      </c>
      <c r="K310" s="148">
        <v>36</v>
      </c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39">
        <v>2</v>
      </c>
      <c r="Y310" s="148">
        <v>588.23</v>
      </c>
      <c r="Z310" s="148">
        <v>4</v>
      </c>
      <c r="AA310" s="148">
        <v>411.77</v>
      </c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39">
        <v>0</v>
      </c>
      <c r="AM310" s="139">
        <v>0</v>
      </c>
      <c r="AN310" s="148">
        <f t="shared" si="36"/>
        <v>1000</v>
      </c>
      <c r="AO310" s="148">
        <f t="shared" si="37"/>
        <v>36</v>
      </c>
      <c r="AP310" s="148">
        <v>18</v>
      </c>
      <c r="AQ310" s="140">
        <v>18</v>
      </c>
      <c r="AS310" s="42">
        <f t="shared" si="38"/>
        <v>2317.8052019180377</v>
      </c>
      <c r="AT310" s="101">
        <f t="shared" si="39"/>
        <v>0</v>
      </c>
      <c r="AU310" s="42">
        <f t="shared" si="40"/>
        <v>2317.8052019180377</v>
      </c>
      <c r="AV310" s="42">
        <f t="shared" si="41"/>
        <v>1970.1862567485575</v>
      </c>
      <c r="AW310" s="102">
        <f t="shared" si="42"/>
        <v>431</v>
      </c>
      <c r="AX310" s="43">
        <f t="shared" si="43"/>
        <v>0.75</v>
      </c>
      <c r="AY310" s="43" t="str">
        <f t="shared" si="44"/>
        <v>UTGS</v>
      </c>
    </row>
    <row r="311" spans="1:51" hidden="1" x14ac:dyDescent="0.2">
      <c r="A311" s="38">
        <v>304</v>
      </c>
      <c r="B311" t="s">
        <v>362</v>
      </c>
      <c r="C311" t="s">
        <v>289</v>
      </c>
      <c r="D311">
        <v>320</v>
      </c>
      <c r="E311" t="s">
        <v>1232</v>
      </c>
      <c r="F311">
        <v>0.25</v>
      </c>
      <c r="G311" t="str">
        <f>LOOKUP(F311,{0,6,45},{"F","L","H"})</f>
        <v>F</v>
      </c>
      <c r="H311" t="s">
        <v>2500</v>
      </c>
      <c r="I311" s="43" t="str">
        <f>IFERROR(VLOOKUP(#REF!,#REF!,2,FALSE),"No")</f>
        <v>No</v>
      </c>
      <c r="J311" s="149">
        <v>0.5</v>
      </c>
      <c r="K311" s="148">
        <v>87</v>
      </c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39">
        <v>0.75</v>
      </c>
      <c r="Y311" s="148">
        <v>12</v>
      </c>
      <c r="Z311" s="149">
        <v>1.25</v>
      </c>
      <c r="AA311" s="148">
        <v>42.39</v>
      </c>
      <c r="AB311" s="148">
        <v>2</v>
      </c>
      <c r="AC311" s="148">
        <v>945.61</v>
      </c>
      <c r="AD311" s="148"/>
      <c r="AE311" s="148"/>
      <c r="AF311" s="148"/>
      <c r="AG311" s="148"/>
      <c r="AH311" s="148"/>
      <c r="AI311" s="148"/>
      <c r="AJ311" s="148"/>
      <c r="AK311" s="148"/>
      <c r="AL311" s="139">
        <v>0</v>
      </c>
      <c r="AM311" s="139">
        <v>0</v>
      </c>
      <c r="AN311" s="148">
        <f t="shared" si="36"/>
        <v>1000</v>
      </c>
      <c r="AO311" s="148">
        <f t="shared" si="37"/>
        <v>87</v>
      </c>
      <c r="AP311" s="148">
        <v>13</v>
      </c>
      <c r="AQ311" s="140">
        <v>13</v>
      </c>
      <c r="AS311" s="42">
        <f t="shared" si="38"/>
        <v>5951.1025713019262</v>
      </c>
      <c r="AT311" s="101">
        <f t="shared" si="39"/>
        <v>0</v>
      </c>
      <c r="AU311" s="42">
        <f t="shared" si="40"/>
        <v>5951.1025713019262</v>
      </c>
      <c r="AV311" s="42">
        <f t="shared" si="41"/>
        <v>2510.122670882618</v>
      </c>
      <c r="AW311" s="102">
        <f t="shared" si="42"/>
        <v>431</v>
      </c>
      <c r="AX311" s="43">
        <f t="shared" si="43"/>
        <v>0.5</v>
      </c>
      <c r="AY311" s="43" t="str">
        <f t="shared" si="44"/>
        <v>UTGS</v>
      </c>
    </row>
    <row r="312" spans="1:51" hidden="1" x14ac:dyDescent="0.2">
      <c r="A312" s="38">
        <v>305</v>
      </c>
      <c r="B312" t="s">
        <v>5807</v>
      </c>
      <c r="C312" t="s">
        <v>5746</v>
      </c>
      <c r="D312">
        <v>9099</v>
      </c>
      <c r="E312" t="s">
        <v>218</v>
      </c>
      <c r="F312">
        <v>10</v>
      </c>
      <c r="G312" t="str">
        <f>LOOKUP(F312,{0,6,45},{"F","L","H"})</f>
        <v>L</v>
      </c>
      <c r="H312" t="s">
        <v>1058</v>
      </c>
      <c r="I312" s="43" t="str">
        <f>IFERROR(VLOOKUP(#REF!,#REF!,2,FALSE),"No")</f>
        <v>No</v>
      </c>
      <c r="J312" s="139">
        <v>2</v>
      </c>
      <c r="K312" s="148">
        <v>80</v>
      </c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39">
        <v>3</v>
      </c>
      <c r="Y312" s="148">
        <v>1000</v>
      </c>
      <c r="Z312" s="149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39">
        <v>0</v>
      </c>
      <c r="AM312" s="139">
        <v>0</v>
      </c>
      <c r="AN312" s="148">
        <f t="shared" si="36"/>
        <v>1000</v>
      </c>
      <c r="AO312" s="148">
        <f t="shared" si="37"/>
        <v>80</v>
      </c>
      <c r="AP312" s="148">
        <v>6</v>
      </c>
      <c r="AQ312" s="140">
        <v>19</v>
      </c>
      <c r="AS312" s="42">
        <f t="shared" si="38"/>
        <v>5838.6782264845278</v>
      </c>
      <c r="AT312" s="101">
        <f t="shared" si="39"/>
        <v>0</v>
      </c>
      <c r="AU312" s="42">
        <f t="shared" si="40"/>
        <v>5838.6782264845278</v>
      </c>
      <c r="AV312" s="42">
        <f t="shared" si="41"/>
        <v>1043.7348274460019</v>
      </c>
      <c r="AW312" s="102">
        <f t="shared" si="42"/>
        <v>13649.7</v>
      </c>
      <c r="AX312" s="43">
        <f t="shared" si="43"/>
        <v>2</v>
      </c>
      <c r="AY312" s="43" t="str">
        <f t="shared" si="44"/>
        <v>UTTSS</v>
      </c>
    </row>
    <row r="313" spans="1:51" hidden="1" x14ac:dyDescent="0.2">
      <c r="A313" s="38">
        <v>306</v>
      </c>
      <c r="B313" t="s">
        <v>362</v>
      </c>
      <c r="C313" t="s">
        <v>289</v>
      </c>
      <c r="D313">
        <v>175</v>
      </c>
      <c r="E313" t="s">
        <v>1235</v>
      </c>
      <c r="F313">
        <v>0.25</v>
      </c>
      <c r="G313" t="str">
        <f>LOOKUP(F313,{0,6,45},{"F","L","H"})</f>
        <v>F</v>
      </c>
      <c r="H313" t="s">
        <v>2501</v>
      </c>
      <c r="I313" s="43" t="str">
        <f>IFERROR(VLOOKUP(#REF!,#REF!,2,FALSE),"No")</f>
        <v>No</v>
      </c>
      <c r="J313" s="139">
        <v>0.75</v>
      </c>
      <c r="K313" s="148">
        <v>35</v>
      </c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39">
        <v>0.75</v>
      </c>
      <c r="Y313" s="148">
        <v>33.04</v>
      </c>
      <c r="Z313" s="149">
        <v>2</v>
      </c>
      <c r="AA313" s="148">
        <v>966.96</v>
      </c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39">
        <v>0</v>
      </c>
      <c r="AM313" s="139">
        <v>0</v>
      </c>
      <c r="AN313" s="148">
        <f t="shared" si="36"/>
        <v>1000</v>
      </c>
      <c r="AO313" s="148">
        <f t="shared" si="37"/>
        <v>35</v>
      </c>
      <c r="AP313" s="148">
        <v>15</v>
      </c>
      <c r="AQ313" s="140">
        <v>15</v>
      </c>
      <c r="AS313" s="42">
        <f t="shared" si="38"/>
        <v>2253.4217240869812</v>
      </c>
      <c r="AT313" s="101">
        <f t="shared" si="39"/>
        <v>0</v>
      </c>
      <c r="AU313" s="42">
        <f t="shared" si="40"/>
        <v>2253.4217240869812</v>
      </c>
      <c r="AV313" s="42">
        <f t="shared" si="41"/>
        <v>2184.0936614316024</v>
      </c>
      <c r="AW313" s="102">
        <f t="shared" si="42"/>
        <v>431</v>
      </c>
      <c r="AX313" s="43">
        <f t="shared" si="43"/>
        <v>0.75</v>
      </c>
      <c r="AY313" s="43" t="str">
        <f t="shared" si="44"/>
        <v>UTGS</v>
      </c>
    </row>
    <row r="314" spans="1:51" hidden="1" x14ac:dyDescent="0.2">
      <c r="A314" s="38">
        <v>307</v>
      </c>
      <c r="B314" t="s">
        <v>362</v>
      </c>
      <c r="C314" t="s">
        <v>289</v>
      </c>
      <c r="D314">
        <v>320</v>
      </c>
      <c r="E314" t="s">
        <v>1236</v>
      </c>
      <c r="F314">
        <v>0.25</v>
      </c>
      <c r="G314" t="str">
        <f>LOOKUP(F314,{0,6,45},{"F","L","H"})</f>
        <v>F</v>
      </c>
      <c r="H314" t="s">
        <v>2502</v>
      </c>
      <c r="I314" s="43" t="str">
        <f>IFERROR(VLOOKUP(#REF!,#REF!,2,FALSE),"No")</f>
        <v>No</v>
      </c>
      <c r="J314" s="139">
        <v>0.75</v>
      </c>
      <c r="K314" s="148">
        <v>69</v>
      </c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39">
        <v>2</v>
      </c>
      <c r="Y314" s="148">
        <v>812.78</v>
      </c>
      <c r="Z314" s="149">
        <v>4</v>
      </c>
      <c r="AA314" s="148">
        <v>187.22</v>
      </c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39">
        <v>0</v>
      </c>
      <c r="AM314" s="139">
        <v>0</v>
      </c>
      <c r="AN314" s="148">
        <f t="shared" si="36"/>
        <v>1000</v>
      </c>
      <c r="AO314" s="148">
        <f t="shared" si="37"/>
        <v>69</v>
      </c>
      <c r="AP314" s="148">
        <v>19</v>
      </c>
      <c r="AQ314" s="140">
        <v>19</v>
      </c>
      <c r="AS314" s="42">
        <f t="shared" si="38"/>
        <v>4442.4599703429058</v>
      </c>
      <c r="AT314" s="101">
        <f t="shared" si="39"/>
        <v>0</v>
      </c>
      <c r="AU314" s="42">
        <f t="shared" si="40"/>
        <v>4442.4599703429058</v>
      </c>
      <c r="AV314" s="42">
        <f t="shared" si="41"/>
        <v>1781.7541642881069</v>
      </c>
      <c r="AW314" s="102">
        <f t="shared" si="42"/>
        <v>431</v>
      </c>
      <c r="AX314" s="43">
        <f t="shared" si="43"/>
        <v>0.75</v>
      </c>
      <c r="AY314" s="43" t="str">
        <f t="shared" si="44"/>
        <v>UTGS</v>
      </c>
    </row>
    <row r="315" spans="1:51" hidden="1" x14ac:dyDescent="0.2">
      <c r="A315" s="38">
        <v>308</v>
      </c>
      <c r="B315" t="s">
        <v>362</v>
      </c>
      <c r="C315" t="s">
        <v>289</v>
      </c>
      <c r="D315">
        <v>320</v>
      </c>
      <c r="E315" t="s">
        <v>1236</v>
      </c>
      <c r="F315">
        <v>0.25</v>
      </c>
      <c r="G315" t="str">
        <f>LOOKUP(F315,{0,6,45},{"F","L","H"})</f>
        <v>F</v>
      </c>
      <c r="H315" t="s">
        <v>2503</v>
      </c>
      <c r="I315" s="43" t="str">
        <f>IFERROR(VLOOKUP(#REF!,#REF!,2,FALSE),"No")</f>
        <v>No</v>
      </c>
      <c r="J315" s="149">
        <v>0.75</v>
      </c>
      <c r="K315" s="148">
        <v>35</v>
      </c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39">
        <v>2</v>
      </c>
      <c r="Y315" s="148">
        <v>1000</v>
      </c>
      <c r="Z315" s="149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39">
        <v>0</v>
      </c>
      <c r="AM315" s="139">
        <v>0</v>
      </c>
      <c r="AN315" s="148">
        <f t="shared" si="36"/>
        <v>1000</v>
      </c>
      <c r="AO315" s="148">
        <f t="shared" si="37"/>
        <v>35</v>
      </c>
      <c r="AP315" s="148">
        <v>23</v>
      </c>
      <c r="AQ315" s="140">
        <v>23</v>
      </c>
      <c r="AS315" s="42">
        <f t="shared" si="38"/>
        <v>2253.4217240869812</v>
      </c>
      <c r="AT315" s="101">
        <f t="shared" si="39"/>
        <v>0</v>
      </c>
      <c r="AU315" s="42">
        <f t="shared" si="40"/>
        <v>2253.4217240869812</v>
      </c>
      <c r="AV315" s="42">
        <f t="shared" si="41"/>
        <v>1413.5200748466971</v>
      </c>
      <c r="AW315" s="102">
        <f t="shared" si="42"/>
        <v>431</v>
      </c>
      <c r="AX315" s="43">
        <f t="shared" si="43"/>
        <v>0.75</v>
      </c>
      <c r="AY315" s="43" t="str">
        <f t="shared" si="44"/>
        <v>UTGS</v>
      </c>
    </row>
    <row r="316" spans="1:51" hidden="1" x14ac:dyDescent="0.2">
      <c r="A316" s="38">
        <v>309</v>
      </c>
      <c r="B316" t="s">
        <v>362</v>
      </c>
      <c r="C316" t="s">
        <v>289</v>
      </c>
      <c r="D316">
        <v>320</v>
      </c>
      <c r="E316" t="s">
        <v>1247</v>
      </c>
      <c r="F316">
        <v>0.25</v>
      </c>
      <c r="G316" t="str">
        <f>LOOKUP(F316,{0,6,45},{"F","L","H"})</f>
        <v>F</v>
      </c>
      <c r="H316" t="s">
        <v>2504</v>
      </c>
      <c r="I316" s="43" t="str">
        <f>IFERROR(VLOOKUP(#REF!,#REF!,2,FALSE),"No")</f>
        <v>No</v>
      </c>
      <c r="J316" s="149">
        <v>0.75</v>
      </c>
      <c r="K316" s="148">
        <v>85</v>
      </c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39">
        <v>2</v>
      </c>
      <c r="Y316" s="148">
        <v>1000</v>
      </c>
      <c r="Z316" s="149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39">
        <v>0</v>
      </c>
      <c r="AM316" s="139">
        <v>0</v>
      </c>
      <c r="AN316" s="148">
        <f t="shared" si="36"/>
        <v>1000</v>
      </c>
      <c r="AO316" s="148">
        <f t="shared" si="37"/>
        <v>85</v>
      </c>
      <c r="AP316" s="148">
        <v>20</v>
      </c>
      <c r="AQ316" s="140">
        <v>20</v>
      </c>
      <c r="AS316" s="42">
        <f t="shared" si="38"/>
        <v>5472.5956156398115</v>
      </c>
      <c r="AT316" s="101">
        <f t="shared" si="39"/>
        <v>0</v>
      </c>
      <c r="AU316" s="42">
        <f t="shared" si="40"/>
        <v>5472.5956156398115</v>
      </c>
      <c r="AV316" s="42">
        <f t="shared" si="41"/>
        <v>1625.5480860737016</v>
      </c>
      <c r="AW316" s="102">
        <f t="shared" si="42"/>
        <v>431</v>
      </c>
      <c r="AX316" s="43">
        <f t="shared" si="43"/>
        <v>0.75</v>
      </c>
      <c r="AY316" s="43" t="str">
        <f t="shared" si="44"/>
        <v>UTGS</v>
      </c>
    </row>
    <row r="317" spans="1:51" hidden="1" x14ac:dyDescent="0.2">
      <c r="A317" s="38">
        <v>310</v>
      </c>
      <c r="B317" t="s">
        <v>362</v>
      </c>
      <c r="C317" t="s">
        <v>289</v>
      </c>
      <c r="D317">
        <v>320</v>
      </c>
      <c r="E317" t="s">
        <v>1232</v>
      </c>
      <c r="F317">
        <v>0.25</v>
      </c>
      <c r="G317" t="str">
        <f>LOOKUP(F317,{0,6,45},{"F","L","H"})</f>
        <v>F</v>
      </c>
      <c r="H317" t="s">
        <v>2505</v>
      </c>
      <c r="I317" s="43" t="str">
        <f>IFERROR(VLOOKUP(#REF!,#REF!,2,FALSE),"No")</f>
        <v>No</v>
      </c>
      <c r="J317" s="139">
        <v>0.75</v>
      </c>
      <c r="K317" s="148">
        <v>81</v>
      </c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39">
        <v>2</v>
      </c>
      <c r="Y317" s="148">
        <v>1000</v>
      </c>
      <c r="Z317" s="149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39">
        <v>0</v>
      </c>
      <c r="AM317" s="139">
        <v>0</v>
      </c>
      <c r="AN317" s="148">
        <f t="shared" si="36"/>
        <v>1000</v>
      </c>
      <c r="AO317" s="148">
        <f t="shared" si="37"/>
        <v>81</v>
      </c>
      <c r="AP317" s="148">
        <v>23</v>
      </c>
      <c r="AQ317" s="140">
        <v>23</v>
      </c>
      <c r="AS317" s="42">
        <f t="shared" si="38"/>
        <v>5215.0617043155853</v>
      </c>
      <c r="AT317" s="101">
        <f t="shared" si="39"/>
        <v>0</v>
      </c>
      <c r="AU317" s="42">
        <f t="shared" si="40"/>
        <v>5215.0617043155853</v>
      </c>
      <c r="AV317" s="42">
        <f t="shared" si="41"/>
        <v>1413.5200748466971</v>
      </c>
      <c r="AW317" s="102">
        <f t="shared" si="42"/>
        <v>431</v>
      </c>
      <c r="AX317" s="43">
        <f t="shared" si="43"/>
        <v>0.75</v>
      </c>
      <c r="AY317" s="43" t="str">
        <f t="shared" si="44"/>
        <v>UTGS</v>
      </c>
    </row>
    <row r="318" spans="1:51" hidden="1" x14ac:dyDescent="0.2">
      <c r="A318" s="38">
        <v>311</v>
      </c>
      <c r="B318" t="s">
        <v>362</v>
      </c>
      <c r="C318" t="s">
        <v>289</v>
      </c>
      <c r="D318">
        <v>320</v>
      </c>
      <c r="E318" t="s">
        <v>1236</v>
      </c>
      <c r="F318">
        <v>0.25</v>
      </c>
      <c r="G318" t="str">
        <f>LOOKUP(F318,{0,6,45},{"F","L","H"})</f>
        <v>F</v>
      </c>
      <c r="H318" t="s">
        <v>2506</v>
      </c>
      <c r="I318" s="43" t="str">
        <f>IFERROR(VLOOKUP(#REF!,#REF!,2,FALSE),"No")</f>
        <v>No</v>
      </c>
      <c r="J318" s="139">
        <v>0.75</v>
      </c>
      <c r="K318" s="148">
        <v>100</v>
      </c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39">
        <v>2</v>
      </c>
      <c r="Y318" s="148">
        <v>1000</v>
      </c>
      <c r="Z318" s="149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39">
        <v>0</v>
      </c>
      <c r="AM318" s="139">
        <v>0</v>
      </c>
      <c r="AN318" s="148">
        <f t="shared" si="36"/>
        <v>1000</v>
      </c>
      <c r="AO318" s="148">
        <f t="shared" si="37"/>
        <v>100</v>
      </c>
      <c r="AP318" s="148">
        <v>18</v>
      </c>
      <c r="AQ318" s="140">
        <v>18</v>
      </c>
      <c r="AS318" s="42">
        <f t="shared" si="38"/>
        <v>6438.3477831056607</v>
      </c>
      <c r="AT318" s="101">
        <f t="shared" si="39"/>
        <v>0</v>
      </c>
      <c r="AU318" s="42">
        <f t="shared" si="40"/>
        <v>6438.3477831056607</v>
      </c>
      <c r="AV318" s="42">
        <f t="shared" si="41"/>
        <v>1806.1645400818907</v>
      </c>
      <c r="AW318" s="102">
        <f t="shared" si="42"/>
        <v>431</v>
      </c>
      <c r="AX318" s="43">
        <f t="shared" si="43"/>
        <v>0.75</v>
      </c>
      <c r="AY318" s="43" t="str">
        <f t="shared" si="44"/>
        <v>UTGS</v>
      </c>
    </row>
    <row r="319" spans="1:51" hidden="1" x14ac:dyDescent="0.2">
      <c r="A319" s="38">
        <v>312</v>
      </c>
      <c r="B319" t="s">
        <v>362</v>
      </c>
      <c r="C319" t="s">
        <v>289</v>
      </c>
      <c r="D319">
        <v>320</v>
      </c>
      <c r="E319" t="s">
        <v>1228</v>
      </c>
      <c r="F319">
        <v>0.25</v>
      </c>
      <c r="G319" t="str">
        <f>LOOKUP(F319,{0,6,45},{"F","L","H"})</f>
        <v>F</v>
      </c>
      <c r="H319" t="s">
        <v>2507</v>
      </c>
      <c r="I319" s="43" t="str">
        <f>IFERROR(VLOOKUP(#REF!,#REF!,2,FALSE),"No")</f>
        <v>No</v>
      </c>
      <c r="J319" s="149">
        <v>0.5</v>
      </c>
      <c r="K319" s="148">
        <v>134</v>
      </c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39">
        <v>0.75</v>
      </c>
      <c r="Y319" s="148">
        <v>48.85</v>
      </c>
      <c r="Z319" s="149">
        <v>2</v>
      </c>
      <c r="AA319" s="148">
        <v>951.15</v>
      </c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39">
        <v>0</v>
      </c>
      <c r="AM319" s="139">
        <v>0</v>
      </c>
      <c r="AN319" s="148">
        <f t="shared" si="36"/>
        <v>1000</v>
      </c>
      <c r="AO319" s="148">
        <f t="shared" si="37"/>
        <v>134</v>
      </c>
      <c r="AP319" s="148">
        <v>8</v>
      </c>
      <c r="AQ319" s="140">
        <v>9</v>
      </c>
      <c r="AS319" s="42">
        <f t="shared" si="38"/>
        <v>9166.0660293615874</v>
      </c>
      <c r="AT319" s="101">
        <f t="shared" si="39"/>
        <v>0</v>
      </c>
      <c r="AU319" s="42">
        <f t="shared" si="40"/>
        <v>9166.0660293615874</v>
      </c>
      <c r="AV319" s="42">
        <f t="shared" si="41"/>
        <v>3653.471635719337</v>
      </c>
      <c r="AW319" s="102">
        <f t="shared" si="42"/>
        <v>431</v>
      </c>
      <c r="AX319" s="43">
        <f t="shared" si="43"/>
        <v>0.5</v>
      </c>
      <c r="AY319" s="43" t="str">
        <f t="shared" si="44"/>
        <v>UTGS</v>
      </c>
    </row>
    <row r="320" spans="1:51" hidden="1" x14ac:dyDescent="0.2">
      <c r="A320" s="38">
        <v>313</v>
      </c>
      <c r="B320" t="s">
        <v>362</v>
      </c>
      <c r="C320" t="s">
        <v>289</v>
      </c>
      <c r="D320">
        <v>1390</v>
      </c>
      <c r="E320" t="s">
        <v>1934</v>
      </c>
      <c r="F320">
        <v>2</v>
      </c>
      <c r="G320" t="str">
        <f>LOOKUP(F320,{0,6,45},{"F","L","H"})</f>
        <v>F</v>
      </c>
      <c r="H320" t="s">
        <v>2508</v>
      </c>
      <c r="I320" s="43" t="str">
        <f>IFERROR(VLOOKUP(#REF!,#REF!,2,FALSE),"No")</f>
        <v>No</v>
      </c>
      <c r="J320" s="149">
        <v>0.75</v>
      </c>
      <c r="K320" s="148">
        <v>131</v>
      </c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39">
        <v>1.25</v>
      </c>
      <c r="Y320" s="148">
        <v>78.64</v>
      </c>
      <c r="Z320" s="149">
        <v>4</v>
      </c>
      <c r="AA320" s="148">
        <v>921.36</v>
      </c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39">
        <v>0</v>
      </c>
      <c r="AM320" s="139">
        <v>0</v>
      </c>
      <c r="AN320" s="148">
        <f t="shared" si="36"/>
        <v>1000</v>
      </c>
      <c r="AO320" s="148">
        <f t="shared" si="37"/>
        <v>131</v>
      </c>
      <c r="AP320" s="148">
        <v>6</v>
      </c>
      <c r="AQ320" s="140">
        <v>6</v>
      </c>
      <c r="AS320" s="42">
        <f t="shared" si="38"/>
        <v>8434.2355958684166</v>
      </c>
      <c r="AT320" s="101">
        <f t="shared" si="39"/>
        <v>0</v>
      </c>
      <c r="AU320" s="42">
        <f t="shared" si="40"/>
        <v>8434.2355958684166</v>
      </c>
      <c r="AV320" s="42">
        <f t="shared" si="41"/>
        <v>6528.6934869123388</v>
      </c>
      <c r="AW320" s="102">
        <f t="shared" si="42"/>
        <v>1475.8772811117678</v>
      </c>
      <c r="AX320" s="43">
        <f t="shared" si="43"/>
        <v>0.75</v>
      </c>
      <c r="AY320" s="43" t="str">
        <f t="shared" si="44"/>
        <v>UTGS</v>
      </c>
    </row>
    <row r="321" spans="1:51" hidden="1" x14ac:dyDescent="0.2">
      <c r="A321" s="38">
        <v>314</v>
      </c>
      <c r="B321" t="s">
        <v>362</v>
      </c>
      <c r="C321" t="s">
        <v>289</v>
      </c>
      <c r="D321">
        <v>320</v>
      </c>
      <c r="E321" t="s">
        <v>1232</v>
      </c>
      <c r="F321">
        <v>0.25</v>
      </c>
      <c r="G321" t="str">
        <f>LOOKUP(F321,{0,6,45},{"F","L","H"})</f>
        <v>F</v>
      </c>
      <c r="H321" t="s">
        <v>2509</v>
      </c>
      <c r="I321" s="43" t="str">
        <f>IFERROR(VLOOKUP(#REF!,#REF!,2,FALSE),"No")</f>
        <v>No</v>
      </c>
      <c r="J321" s="149">
        <v>0.75</v>
      </c>
      <c r="K321" s="148">
        <v>55</v>
      </c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39">
        <v>2</v>
      </c>
      <c r="Y321" s="148">
        <v>228.83</v>
      </c>
      <c r="Z321" s="149">
        <v>4</v>
      </c>
      <c r="AA321" s="148">
        <v>771.17</v>
      </c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39">
        <v>0</v>
      </c>
      <c r="AM321" s="139">
        <v>0</v>
      </c>
      <c r="AN321" s="148">
        <f t="shared" si="36"/>
        <v>1000</v>
      </c>
      <c r="AO321" s="148">
        <f t="shared" si="37"/>
        <v>55</v>
      </c>
      <c r="AP321" s="148">
        <v>6</v>
      </c>
      <c r="AQ321" s="140">
        <v>6</v>
      </c>
      <c r="AS321" s="42">
        <f t="shared" si="38"/>
        <v>3541.0912807081136</v>
      </c>
      <c r="AT321" s="101">
        <f t="shared" si="39"/>
        <v>0</v>
      </c>
      <c r="AU321" s="42">
        <f t="shared" si="40"/>
        <v>3541.0912807081136</v>
      </c>
      <c r="AV321" s="42">
        <f t="shared" si="41"/>
        <v>6340.0417702456725</v>
      </c>
      <c r="AW321" s="102">
        <f t="shared" si="42"/>
        <v>431</v>
      </c>
      <c r="AX321" s="43">
        <f t="shared" si="43"/>
        <v>0.75</v>
      </c>
      <c r="AY321" s="43" t="str">
        <f t="shared" si="44"/>
        <v>UTGS</v>
      </c>
    </row>
    <row r="322" spans="1:51" hidden="1" x14ac:dyDescent="0.2">
      <c r="A322" s="38">
        <v>315</v>
      </c>
      <c r="B322" t="s">
        <v>362</v>
      </c>
      <c r="C322" t="s">
        <v>289</v>
      </c>
      <c r="D322">
        <v>320</v>
      </c>
      <c r="E322" t="s">
        <v>1236</v>
      </c>
      <c r="F322">
        <v>0.25</v>
      </c>
      <c r="G322" t="str">
        <f>LOOKUP(F322,{0,6,45},{"F","L","H"})</f>
        <v>F</v>
      </c>
      <c r="H322" t="s">
        <v>2510</v>
      </c>
      <c r="I322" s="43" t="str">
        <f>IFERROR(VLOOKUP(#REF!,#REF!,2,FALSE),"No")</f>
        <v>No</v>
      </c>
      <c r="J322" s="149">
        <v>0.75</v>
      </c>
      <c r="K322" s="148">
        <v>111</v>
      </c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39">
        <v>2</v>
      </c>
      <c r="Y322" s="148">
        <v>308.14999999999998</v>
      </c>
      <c r="Z322" s="149">
        <v>4</v>
      </c>
      <c r="AA322" s="148">
        <v>691.85</v>
      </c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39">
        <v>0</v>
      </c>
      <c r="AM322" s="139">
        <v>0</v>
      </c>
      <c r="AN322" s="148">
        <f t="shared" si="36"/>
        <v>1000</v>
      </c>
      <c r="AO322" s="148">
        <f t="shared" si="37"/>
        <v>111</v>
      </c>
      <c r="AP322" s="148">
        <v>13</v>
      </c>
      <c r="AQ322" s="140">
        <v>13</v>
      </c>
      <c r="AS322" s="42">
        <f t="shared" si="38"/>
        <v>7146.5660392472837</v>
      </c>
      <c r="AT322" s="101">
        <f t="shared" si="39"/>
        <v>0</v>
      </c>
      <c r="AU322" s="42">
        <f t="shared" si="40"/>
        <v>7146.5660392472837</v>
      </c>
      <c r="AV322" s="42">
        <f t="shared" si="41"/>
        <v>2882.4250939595413</v>
      </c>
      <c r="AW322" s="102">
        <f t="shared" si="42"/>
        <v>431</v>
      </c>
      <c r="AX322" s="43">
        <f t="shared" si="43"/>
        <v>0.75</v>
      </c>
      <c r="AY322" s="43" t="str">
        <f t="shared" si="44"/>
        <v>UTGS</v>
      </c>
    </row>
    <row r="323" spans="1:51" hidden="1" x14ac:dyDescent="0.2">
      <c r="A323" s="38">
        <v>316</v>
      </c>
      <c r="B323" t="s">
        <v>362</v>
      </c>
      <c r="C323" t="s">
        <v>289</v>
      </c>
      <c r="D323">
        <v>320</v>
      </c>
      <c r="E323" t="s">
        <v>1232</v>
      </c>
      <c r="F323">
        <v>0.25</v>
      </c>
      <c r="G323" t="str">
        <f>LOOKUP(F323,{0,6,45},{"F","L","H"})</f>
        <v>F</v>
      </c>
      <c r="H323" t="s">
        <v>2511</v>
      </c>
      <c r="I323" s="43" t="str">
        <f>IFERROR(VLOOKUP(#REF!,#REF!,2,FALSE),"No")</f>
        <v>No</v>
      </c>
      <c r="J323" s="149">
        <v>0.75</v>
      </c>
      <c r="K323" s="148">
        <v>90</v>
      </c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39">
        <v>2</v>
      </c>
      <c r="Y323" s="148">
        <v>617.54999999999995</v>
      </c>
      <c r="Z323" s="148">
        <v>3</v>
      </c>
      <c r="AA323" s="148">
        <v>382.45</v>
      </c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39">
        <v>0</v>
      </c>
      <c r="AM323" s="139">
        <v>0</v>
      </c>
      <c r="AN323" s="148">
        <f t="shared" si="36"/>
        <v>1000</v>
      </c>
      <c r="AO323" s="148">
        <f t="shared" si="37"/>
        <v>90</v>
      </c>
      <c r="AP323" s="148">
        <v>21</v>
      </c>
      <c r="AQ323" s="140">
        <v>21</v>
      </c>
      <c r="AS323" s="42">
        <f t="shared" si="38"/>
        <v>5794.5130047950952</v>
      </c>
      <c r="AT323" s="101">
        <f t="shared" si="39"/>
        <v>0</v>
      </c>
      <c r="AU323" s="42">
        <f t="shared" si="40"/>
        <v>5794.5130047950952</v>
      </c>
      <c r="AV323" s="42">
        <f t="shared" si="41"/>
        <v>1317.2140819749538</v>
      </c>
      <c r="AW323" s="102">
        <f t="shared" si="42"/>
        <v>431</v>
      </c>
      <c r="AX323" s="43">
        <f t="shared" si="43"/>
        <v>0.75</v>
      </c>
      <c r="AY323" s="43" t="str">
        <f t="shared" si="44"/>
        <v>UTGS</v>
      </c>
    </row>
    <row r="324" spans="1:51" hidden="1" x14ac:dyDescent="0.2">
      <c r="A324" s="38">
        <v>317</v>
      </c>
      <c r="B324" t="s">
        <v>362</v>
      </c>
      <c r="C324" t="s">
        <v>289</v>
      </c>
      <c r="D324">
        <v>320</v>
      </c>
      <c r="E324" t="s">
        <v>1236</v>
      </c>
      <c r="F324">
        <v>0.25</v>
      </c>
      <c r="G324" t="str">
        <f>LOOKUP(F324,{0,6,45},{"F","L","H"})</f>
        <v>F</v>
      </c>
      <c r="H324" t="s">
        <v>2512</v>
      </c>
      <c r="I324" s="43" t="str">
        <f>IFERROR(VLOOKUP(#REF!,#REF!,2,FALSE),"No")</f>
        <v>No</v>
      </c>
      <c r="J324" s="149">
        <v>0.75</v>
      </c>
      <c r="K324" s="148">
        <v>80</v>
      </c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39">
        <v>2</v>
      </c>
      <c r="Y324" s="148">
        <v>1000</v>
      </c>
      <c r="Z324" s="149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39">
        <v>0</v>
      </c>
      <c r="AM324" s="139">
        <v>0</v>
      </c>
      <c r="AN324" s="148">
        <f t="shared" si="36"/>
        <v>1000</v>
      </c>
      <c r="AO324" s="148">
        <f t="shared" si="37"/>
        <v>80</v>
      </c>
      <c r="AP324" s="148">
        <v>6</v>
      </c>
      <c r="AQ324" s="140">
        <v>8</v>
      </c>
      <c r="AS324" s="42">
        <f t="shared" si="38"/>
        <v>5150.6782264845288</v>
      </c>
      <c r="AT324" s="101">
        <f t="shared" si="39"/>
        <v>0</v>
      </c>
      <c r="AU324" s="42">
        <f t="shared" si="40"/>
        <v>5150.6782264845288</v>
      </c>
      <c r="AV324" s="42">
        <f t="shared" si="41"/>
        <v>4063.870215184254</v>
      </c>
      <c r="AW324" s="102">
        <f t="shared" si="42"/>
        <v>431</v>
      </c>
      <c r="AX324" s="43">
        <f t="shared" si="43"/>
        <v>0.75</v>
      </c>
      <c r="AY324" s="43" t="str">
        <f t="shared" si="44"/>
        <v>UTGS</v>
      </c>
    </row>
    <row r="325" spans="1:51" hidden="1" x14ac:dyDescent="0.2">
      <c r="A325" s="38">
        <v>318</v>
      </c>
      <c r="B325" t="s">
        <v>5806</v>
      </c>
      <c r="C325" t="s">
        <v>292</v>
      </c>
      <c r="D325">
        <v>3300</v>
      </c>
      <c r="E325" t="s">
        <v>207</v>
      </c>
      <c r="F325">
        <v>2</v>
      </c>
      <c r="G325" t="str">
        <f>LOOKUP(F325,{0,6,45},{"F","L","H"})</f>
        <v>F</v>
      </c>
      <c r="H325" t="s">
        <v>2513</v>
      </c>
      <c r="I325" s="43" t="str">
        <f>IFERROR(VLOOKUP(#REF!,#REF!,2,FALSE),"No")</f>
        <v>No</v>
      </c>
      <c r="J325" s="139">
        <v>1.25</v>
      </c>
      <c r="K325" s="148">
        <v>49</v>
      </c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39">
        <v>2</v>
      </c>
      <c r="Y325" s="148">
        <v>1000</v>
      </c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39">
        <v>0</v>
      </c>
      <c r="AM325" s="139">
        <v>0</v>
      </c>
      <c r="AN325" s="148">
        <f t="shared" si="36"/>
        <v>1000</v>
      </c>
      <c r="AO325" s="148">
        <f t="shared" si="37"/>
        <v>49</v>
      </c>
      <c r="AP325" s="148">
        <v>8</v>
      </c>
      <c r="AQ325" s="140">
        <v>19</v>
      </c>
      <c r="AS325" s="42">
        <f t="shared" si="38"/>
        <v>3651.1604137217737</v>
      </c>
      <c r="AT325" s="101">
        <f t="shared" si="39"/>
        <v>0</v>
      </c>
      <c r="AU325" s="42">
        <f t="shared" si="40"/>
        <v>3651.1604137217737</v>
      </c>
      <c r="AV325" s="42">
        <f t="shared" si="41"/>
        <v>1711.1032484986333</v>
      </c>
      <c r="AW325" s="102">
        <f t="shared" si="42"/>
        <v>2145.6666666666665</v>
      </c>
      <c r="AX325" s="43">
        <f t="shared" si="43"/>
        <v>1.25</v>
      </c>
      <c r="AY325" s="43" t="str">
        <f t="shared" si="44"/>
        <v>UTFS</v>
      </c>
    </row>
    <row r="326" spans="1:51" hidden="1" x14ac:dyDescent="0.2">
      <c r="A326" s="38">
        <v>319</v>
      </c>
      <c r="B326" t="s">
        <v>362</v>
      </c>
      <c r="C326" t="s">
        <v>289</v>
      </c>
      <c r="D326">
        <v>320</v>
      </c>
      <c r="E326" t="s">
        <v>1232</v>
      </c>
      <c r="F326">
        <v>0.25</v>
      </c>
      <c r="G326" t="str">
        <f>LOOKUP(F326,{0,6,45},{"F","L","H"})</f>
        <v>F</v>
      </c>
      <c r="H326" t="s">
        <v>2514</v>
      </c>
      <c r="I326" s="43" t="str">
        <f>IFERROR(VLOOKUP(#REF!,#REF!,2,FALSE),"No")</f>
        <v>No</v>
      </c>
      <c r="J326" s="149">
        <v>0.75</v>
      </c>
      <c r="K326" s="148">
        <v>99</v>
      </c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39">
        <v>2</v>
      </c>
      <c r="Y326" s="148">
        <v>1000</v>
      </c>
      <c r="Z326" s="149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39">
        <v>0</v>
      </c>
      <c r="AM326" s="139">
        <v>0</v>
      </c>
      <c r="AN326" s="148">
        <f t="shared" si="36"/>
        <v>1000</v>
      </c>
      <c r="AO326" s="148">
        <f t="shared" si="37"/>
        <v>99</v>
      </c>
      <c r="AP326" s="148">
        <v>26</v>
      </c>
      <c r="AQ326" s="140">
        <v>26</v>
      </c>
      <c r="AS326" s="42">
        <f t="shared" si="38"/>
        <v>6373.9643052746042</v>
      </c>
      <c r="AT326" s="101">
        <f t="shared" si="39"/>
        <v>0</v>
      </c>
      <c r="AU326" s="42">
        <f t="shared" si="40"/>
        <v>6373.9643052746042</v>
      </c>
      <c r="AV326" s="42">
        <f t="shared" si="41"/>
        <v>1250.421604672078</v>
      </c>
      <c r="AW326" s="102">
        <f t="shared" si="42"/>
        <v>431</v>
      </c>
      <c r="AX326" s="43">
        <f t="shared" si="43"/>
        <v>0.75</v>
      </c>
      <c r="AY326" s="43" t="str">
        <f t="shared" si="44"/>
        <v>UTGS</v>
      </c>
    </row>
    <row r="327" spans="1:51" hidden="1" x14ac:dyDescent="0.2">
      <c r="A327" s="38">
        <v>320</v>
      </c>
      <c r="B327" t="s">
        <v>362</v>
      </c>
      <c r="C327" t="s">
        <v>289</v>
      </c>
      <c r="D327">
        <v>320</v>
      </c>
      <c r="E327" t="s">
        <v>1842</v>
      </c>
      <c r="F327">
        <v>0.25</v>
      </c>
      <c r="G327" t="str">
        <f>LOOKUP(F327,{0,6,45},{"F","L","H"})</f>
        <v>F</v>
      </c>
      <c r="H327" t="s">
        <v>2515</v>
      </c>
      <c r="I327" s="43" t="str">
        <f>IFERROR(VLOOKUP(#REF!,#REF!,2,FALSE),"No")</f>
        <v>No</v>
      </c>
      <c r="J327" s="139">
        <v>0.75</v>
      </c>
      <c r="K327" s="148">
        <v>78</v>
      </c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39">
        <v>2</v>
      </c>
      <c r="Y327" s="148">
        <v>1000</v>
      </c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39">
        <v>0</v>
      </c>
      <c r="AM327" s="139">
        <v>0</v>
      </c>
      <c r="AN327" s="148">
        <f t="shared" si="36"/>
        <v>1000</v>
      </c>
      <c r="AO327" s="148">
        <f t="shared" si="37"/>
        <v>78</v>
      </c>
      <c r="AP327" s="148">
        <v>20</v>
      </c>
      <c r="AQ327" s="140">
        <v>1</v>
      </c>
      <c r="AS327" s="42">
        <f t="shared" si="38"/>
        <v>5021.9112708224156</v>
      </c>
      <c r="AT327" s="101">
        <f t="shared" si="39"/>
        <v>0</v>
      </c>
      <c r="AU327" s="42">
        <f t="shared" si="40"/>
        <v>5021.9112708224156</v>
      </c>
      <c r="AV327" s="42">
        <f t="shared" si="41"/>
        <v>32510.961721474032</v>
      </c>
      <c r="AW327" s="102">
        <f t="shared" si="42"/>
        <v>431</v>
      </c>
      <c r="AX327" s="43">
        <f t="shared" si="43"/>
        <v>0.75</v>
      </c>
      <c r="AY327" s="43" t="str">
        <f t="shared" si="44"/>
        <v>UTGS</v>
      </c>
    </row>
    <row r="328" spans="1:51" hidden="1" x14ac:dyDescent="0.2">
      <c r="A328" s="38">
        <v>321</v>
      </c>
      <c r="B328" t="s">
        <v>362</v>
      </c>
      <c r="C328" t="s">
        <v>289</v>
      </c>
      <c r="D328">
        <v>320</v>
      </c>
      <c r="E328" t="s">
        <v>1243</v>
      </c>
      <c r="F328">
        <v>0.25</v>
      </c>
      <c r="G328" t="str">
        <f>LOOKUP(F328,{0,6,45},{"F","L","H"})</f>
        <v>F</v>
      </c>
      <c r="H328" t="s">
        <v>2516</v>
      </c>
      <c r="I328" s="43" t="str">
        <f>IFERROR(VLOOKUP(#REF!,#REF!,2,FALSE),"No")</f>
        <v>No</v>
      </c>
      <c r="J328" s="149">
        <v>0.5</v>
      </c>
      <c r="K328" s="148">
        <v>119</v>
      </c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39">
        <v>2</v>
      </c>
      <c r="Y328" s="148">
        <v>331.38</v>
      </c>
      <c r="Z328" s="148">
        <v>4</v>
      </c>
      <c r="AA328" s="148">
        <v>668.62</v>
      </c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39">
        <v>0</v>
      </c>
      <c r="AM328" s="139">
        <v>0</v>
      </c>
      <c r="AN328" s="148">
        <f t="shared" ref="AN328:AN391" si="45">SUM(Y328,AA328,AC328,AE328,AG328,AI328,AK328,AM328)</f>
        <v>1000</v>
      </c>
      <c r="AO328" s="148">
        <f t="shared" ref="AO328:AO391" si="46">SUM(K328,M328,O328,Q328,S328,U328,W328)</f>
        <v>119</v>
      </c>
      <c r="AP328" s="148">
        <v>8</v>
      </c>
      <c r="AQ328" s="140">
        <v>11</v>
      </c>
      <c r="AS328" s="42">
        <f t="shared" ref="AS328:AS391" si="47">(VLOOKUP(J328,Service,2,FALSE)*K328+VLOOKUP(L328,Service,2,FALSE)*M328+VLOOKUP(N328,Service,2,FALSE)*O328+VLOOKUP(P328,Service,2,FALSE)*Q328)</f>
        <v>8140.013861895738</v>
      </c>
      <c r="AT328" s="101">
        <f t="shared" ref="AT328:AT391" si="48">VLOOKUP(R328,serviceHP,2,FALSE)*S328+VLOOKUP(T328,serviceHP,2,FALSE)*U328+VLOOKUP(V328,serviceHP,2,FALSE)*W328</f>
        <v>0</v>
      </c>
      <c r="AU328" s="42">
        <f t="shared" ref="AU328:AU391" si="49">AS328+AT328</f>
        <v>8140.013861895738</v>
      </c>
      <c r="AV328" s="42">
        <f t="shared" ref="AV328:AV391" si="50">(VLOOKUP(X328,Main,2,FALSE)*Y328+VLOOKUP(Z328,Main,2,FALSE)*AA328+VLOOKUP(AB328,Main,2,FALSE)*AC328+VLOOKUP(AD328,Main,2,FALSE)*AE328+VLOOKUP(AF328,Main,2,FALSE)*AG328+VLOOKUP(AL328,Main,2,FALSE)*AM328+VLOOKUP(AH328,Main,2,FALSE)*AI328+VLOOKUP(AL328,Main,2,FALSE)*AM328+VLOOKUP(AJ328,Main,2,FALSE)*AK328)/AQ328</f>
        <v>3391.3606474067305</v>
      </c>
      <c r="AW328" s="102">
        <f t="shared" ref="AW328:AW391" si="51">IF(G328="F",VLOOKUP(D328,MeterAndReg2,2,TRUE),(IF(G328="L",VLOOKUP(D328,MeterAndReg2,3,TRUE),VLOOKUP(D328,MeterAndReg2,4,TRUE))))</f>
        <v>431</v>
      </c>
      <c r="AX328" s="43">
        <f t="shared" ref="AX328:AX391" si="52">IF(J328&gt;0,J328,R328)</f>
        <v>0.5</v>
      </c>
      <c r="AY328" s="43" t="str">
        <f t="shared" si="44"/>
        <v>UTGS</v>
      </c>
    </row>
    <row r="329" spans="1:51" hidden="1" x14ac:dyDescent="0.2">
      <c r="A329" s="38">
        <v>322</v>
      </c>
      <c r="B329" t="s">
        <v>362</v>
      </c>
      <c r="C329" t="s">
        <v>289</v>
      </c>
      <c r="D329">
        <v>320</v>
      </c>
      <c r="E329" t="s">
        <v>1236</v>
      </c>
      <c r="F329">
        <v>0.25</v>
      </c>
      <c r="G329" t="str">
        <f>LOOKUP(F329,{0,6,45},{"F","L","H"})</f>
        <v>F</v>
      </c>
      <c r="H329" t="s">
        <v>2517</v>
      </c>
      <c r="I329" s="43" t="str">
        <f>IFERROR(VLOOKUP(#REF!,#REF!,2,FALSE),"No")</f>
        <v>No</v>
      </c>
      <c r="J329" s="149">
        <v>0.75</v>
      </c>
      <c r="K329" s="148">
        <v>82</v>
      </c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39">
        <v>4</v>
      </c>
      <c r="Y329" s="148">
        <v>1000</v>
      </c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39">
        <v>0</v>
      </c>
      <c r="AM329" s="139">
        <v>0</v>
      </c>
      <c r="AN329" s="148">
        <f t="shared" si="45"/>
        <v>1000</v>
      </c>
      <c r="AO329" s="148">
        <f t="shared" si="46"/>
        <v>82</v>
      </c>
      <c r="AP329" s="148">
        <v>12</v>
      </c>
      <c r="AQ329" s="140">
        <v>18</v>
      </c>
      <c r="AS329" s="42">
        <f t="shared" si="47"/>
        <v>5279.4451821466419</v>
      </c>
      <c r="AT329" s="101">
        <f t="shared" si="48"/>
        <v>0</v>
      </c>
      <c r="AU329" s="42">
        <f t="shared" si="49"/>
        <v>5279.4451821466419</v>
      </c>
      <c r="AV329" s="42">
        <f t="shared" si="50"/>
        <v>2204.4978734152241</v>
      </c>
      <c r="AW329" s="102">
        <f t="shared" si="51"/>
        <v>431</v>
      </c>
      <c r="AX329" s="43">
        <f t="shared" si="52"/>
        <v>0.75</v>
      </c>
      <c r="AY329" s="43" t="str">
        <f t="shared" ref="AY329:AY392" si="53">C329</f>
        <v>UTGS</v>
      </c>
    </row>
    <row r="330" spans="1:51" hidden="1" x14ac:dyDescent="0.2">
      <c r="A330" s="38">
        <v>323</v>
      </c>
      <c r="B330" t="s">
        <v>362</v>
      </c>
      <c r="C330" t="s">
        <v>289</v>
      </c>
      <c r="D330">
        <v>630</v>
      </c>
      <c r="E330" t="s">
        <v>192</v>
      </c>
      <c r="F330">
        <v>0.25</v>
      </c>
      <c r="G330" t="str">
        <f>LOOKUP(F330,{0,6,45},{"F","L","H"})</f>
        <v>F</v>
      </c>
      <c r="H330" t="s">
        <v>2518</v>
      </c>
      <c r="I330" s="43" t="str">
        <f>IFERROR(VLOOKUP(#REF!,#REF!,2,FALSE),"No")</f>
        <v>No</v>
      </c>
      <c r="J330" s="139">
        <v>0.75</v>
      </c>
      <c r="K330" s="148">
        <v>77</v>
      </c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39">
        <v>0.75</v>
      </c>
      <c r="Y330" s="148">
        <v>59</v>
      </c>
      <c r="Z330" s="148">
        <v>2</v>
      </c>
      <c r="AA330" s="148">
        <v>941</v>
      </c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39">
        <v>0</v>
      </c>
      <c r="AM330" s="139">
        <v>0</v>
      </c>
      <c r="AN330" s="148">
        <f t="shared" si="45"/>
        <v>1000</v>
      </c>
      <c r="AO330" s="148">
        <f t="shared" si="46"/>
        <v>77</v>
      </c>
      <c r="AP330" s="148">
        <v>20</v>
      </c>
      <c r="AQ330" s="140">
        <v>21</v>
      </c>
      <c r="AS330" s="42">
        <f t="shared" si="47"/>
        <v>4957.5277929913591</v>
      </c>
      <c r="AT330" s="101">
        <f t="shared" si="48"/>
        <v>0</v>
      </c>
      <c r="AU330" s="42">
        <f t="shared" si="49"/>
        <v>4957.5277929913591</v>
      </c>
      <c r="AV330" s="42">
        <f t="shared" si="50"/>
        <v>1569.4372248320967</v>
      </c>
      <c r="AW330" s="102">
        <f t="shared" si="51"/>
        <v>1348.3333333333333</v>
      </c>
      <c r="AX330" s="43">
        <f t="shared" si="52"/>
        <v>0.75</v>
      </c>
      <c r="AY330" s="43" t="str">
        <f t="shared" si="53"/>
        <v>UTGS</v>
      </c>
    </row>
    <row r="331" spans="1:51" hidden="1" x14ac:dyDescent="0.2">
      <c r="A331" s="38">
        <v>324</v>
      </c>
      <c r="B331" t="s">
        <v>362</v>
      </c>
      <c r="C331" t="s">
        <v>289</v>
      </c>
      <c r="D331">
        <v>320</v>
      </c>
      <c r="E331" t="s">
        <v>1232</v>
      </c>
      <c r="F331">
        <v>0.25</v>
      </c>
      <c r="G331" t="str">
        <f>LOOKUP(F331,{0,6,45},{"F","L","H"})</f>
        <v>F</v>
      </c>
      <c r="H331" t="s">
        <v>2519</v>
      </c>
      <c r="I331" s="43" t="str">
        <f>IFERROR(VLOOKUP(#REF!,#REF!,2,FALSE),"No")</f>
        <v>No</v>
      </c>
      <c r="J331" s="148">
        <v>0.75</v>
      </c>
      <c r="K331" s="148">
        <v>39</v>
      </c>
      <c r="L331" s="148"/>
      <c r="M331" s="148"/>
      <c r="N331" s="148"/>
      <c r="O331" s="148"/>
      <c r="P331" s="148"/>
      <c r="Q331" s="148"/>
      <c r="R331" s="149"/>
      <c r="S331" s="148"/>
      <c r="T331" s="148"/>
      <c r="U331" s="148"/>
      <c r="V331" s="148"/>
      <c r="W331" s="148"/>
      <c r="X331" s="139">
        <v>2</v>
      </c>
      <c r="Y331" s="148">
        <v>1000</v>
      </c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39">
        <v>0</v>
      </c>
      <c r="AM331" s="139">
        <v>0</v>
      </c>
      <c r="AN331" s="148">
        <f t="shared" si="45"/>
        <v>1000</v>
      </c>
      <c r="AO331" s="148">
        <f t="shared" si="46"/>
        <v>39</v>
      </c>
      <c r="AP331" s="148">
        <v>17</v>
      </c>
      <c r="AQ331" s="140">
        <v>17</v>
      </c>
      <c r="AS331" s="42">
        <f t="shared" si="47"/>
        <v>2510.9556354112078</v>
      </c>
      <c r="AT331" s="101">
        <f t="shared" si="48"/>
        <v>0</v>
      </c>
      <c r="AU331" s="42">
        <f t="shared" si="49"/>
        <v>2510.9556354112078</v>
      </c>
      <c r="AV331" s="42">
        <f t="shared" si="50"/>
        <v>1912.4095130278843</v>
      </c>
      <c r="AW331" s="102">
        <f t="shared" si="51"/>
        <v>431</v>
      </c>
      <c r="AX331" s="43">
        <f t="shared" si="52"/>
        <v>0.75</v>
      </c>
      <c r="AY331" s="43" t="str">
        <f t="shared" si="53"/>
        <v>UTGS</v>
      </c>
    </row>
    <row r="332" spans="1:51" hidden="1" x14ac:dyDescent="0.2">
      <c r="A332" s="38">
        <v>325</v>
      </c>
      <c r="B332" t="s">
        <v>5807</v>
      </c>
      <c r="C332" t="s">
        <v>5746</v>
      </c>
      <c r="D332">
        <v>9099</v>
      </c>
      <c r="E332" t="s">
        <v>218</v>
      </c>
      <c r="F332">
        <v>10</v>
      </c>
      <c r="G332" t="str">
        <f>LOOKUP(F332,{0,6,45},{"F","L","H"})</f>
        <v>L</v>
      </c>
      <c r="H332" t="s">
        <v>540</v>
      </c>
      <c r="I332" s="43" t="str">
        <f>IFERROR(VLOOKUP(#REF!,#REF!,2,FALSE),"No")</f>
        <v>No</v>
      </c>
      <c r="J332" s="149">
        <v>2</v>
      </c>
      <c r="K332" s="148">
        <v>82</v>
      </c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39">
        <v>3</v>
      </c>
      <c r="Y332" s="148">
        <v>511.57</v>
      </c>
      <c r="Z332" s="149">
        <v>4</v>
      </c>
      <c r="AA332" s="148">
        <v>488.43</v>
      </c>
      <c r="AB332" s="149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39">
        <v>0</v>
      </c>
      <c r="AM332" s="139">
        <v>0</v>
      </c>
      <c r="AN332" s="148">
        <f t="shared" si="45"/>
        <v>1000</v>
      </c>
      <c r="AO332" s="148">
        <f t="shared" si="46"/>
        <v>82</v>
      </c>
      <c r="AP332" s="148">
        <v>4</v>
      </c>
      <c r="AQ332" s="140">
        <v>7</v>
      </c>
      <c r="AS332" s="42">
        <f t="shared" si="47"/>
        <v>5984.6451821466417</v>
      </c>
      <c r="AT332" s="101">
        <f t="shared" si="48"/>
        <v>0</v>
      </c>
      <c r="AU332" s="42">
        <f t="shared" si="49"/>
        <v>5984.6451821466417</v>
      </c>
      <c r="AV332" s="42">
        <f t="shared" si="50"/>
        <v>4218.0424602105768</v>
      </c>
      <c r="AW332" s="102">
        <f t="shared" si="51"/>
        <v>13649.7</v>
      </c>
      <c r="AX332" s="43">
        <f t="shared" si="52"/>
        <v>2</v>
      </c>
      <c r="AY332" s="43" t="str">
        <f t="shared" si="53"/>
        <v>UTTSS</v>
      </c>
    </row>
    <row r="333" spans="1:51" hidden="1" x14ac:dyDescent="0.2">
      <c r="A333" s="38">
        <v>326</v>
      </c>
      <c r="B333" t="s">
        <v>5806</v>
      </c>
      <c r="C333" t="s">
        <v>289</v>
      </c>
      <c r="D333">
        <v>320</v>
      </c>
      <c r="E333" t="s">
        <v>1247</v>
      </c>
      <c r="F333">
        <v>0.25</v>
      </c>
      <c r="G333" t="str">
        <f>LOOKUP(F333,{0,6,45},{"F","L","H"})</f>
        <v>F</v>
      </c>
      <c r="H333" t="s">
        <v>2520</v>
      </c>
      <c r="I333" s="43" t="str">
        <f>IFERROR(VLOOKUP(#REF!,#REF!,2,FALSE),"No")</f>
        <v>No</v>
      </c>
      <c r="J333" s="139">
        <v>0.5</v>
      </c>
      <c r="K333" s="148">
        <v>106</v>
      </c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39">
        <v>2</v>
      </c>
      <c r="Y333" s="148">
        <v>125.47</v>
      </c>
      <c r="Z333" s="149">
        <v>4</v>
      </c>
      <c r="AA333" s="148">
        <v>874.53</v>
      </c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39">
        <v>0</v>
      </c>
      <c r="AM333" s="139">
        <v>0</v>
      </c>
      <c r="AN333" s="148">
        <f t="shared" si="45"/>
        <v>1000</v>
      </c>
      <c r="AO333" s="148">
        <f t="shared" si="46"/>
        <v>106</v>
      </c>
      <c r="AP333" s="148">
        <v>6</v>
      </c>
      <c r="AQ333" s="140">
        <v>6</v>
      </c>
      <c r="AS333" s="42">
        <f t="shared" si="47"/>
        <v>7250.7686500920017</v>
      </c>
      <c r="AT333" s="101">
        <f t="shared" si="48"/>
        <v>0</v>
      </c>
      <c r="AU333" s="42">
        <f t="shared" si="49"/>
        <v>7250.7686500920017</v>
      </c>
      <c r="AV333" s="42">
        <f t="shared" si="50"/>
        <v>6463.5569702456714</v>
      </c>
      <c r="AW333" s="102">
        <f t="shared" si="51"/>
        <v>431</v>
      </c>
      <c r="AX333" s="43">
        <f t="shared" si="52"/>
        <v>0.5</v>
      </c>
      <c r="AY333" s="43" t="str">
        <f t="shared" si="53"/>
        <v>UTGS</v>
      </c>
    </row>
    <row r="334" spans="1:51" hidden="1" x14ac:dyDescent="0.2">
      <c r="A334" s="38">
        <v>327</v>
      </c>
      <c r="B334" t="s">
        <v>5807</v>
      </c>
      <c r="C334" t="s">
        <v>5746</v>
      </c>
      <c r="D334">
        <v>9200</v>
      </c>
      <c r="E334" t="s">
        <v>212</v>
      </c>
      <c r="F334">
        <v>5</v>
      </c>
      <c r="G334" t="str">
        <f>LOOKUP(F334,{0,6,45},{"F","L","H"})</f>
        <v>F</v>
      </c>
      <c r="H334" t="s">
        <v>420</v>
      </c>
      <c r="I334" s="43" t="str">
        <f>IFERROR(VLOOKUP(#REF!,#REF!,2,FALSE),"No")</f>
        <v>No</v>
      </c>
      <c r="J334" s="149">
        <v>1.25</v>
      </c>
      <c r="K334" s="148">
        <v>61</v>
      </c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39">
        <v>2</v>
      </c>
      <c r="Y334" s="148">
        <v>828</v>
      </c>
      <c r="Z334" s="149">
        <v>8</v>
      </c>
      <c r="AA334" s="148">
        <v>172</v>
      </c>
      <c r="AB334" s="149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39">
        <v>0</v>
      </c>
      <c r="AM334" s="139">
        <v>0</v>
      </c>
      <c r="AN334" s="148">
        <f t="shared" si="45"/>
        <v>1000</v>
      </c>
      <c r="AO334" s="148">
        <f t="shared" si="46"/>
        <v>61</v>
      </c>
      <c r="AP334" s="148">
        <v>4</v>
      </c>
      <c r="AQ334" s="140">
        <v>6</v>
      </c>
      <c r="AS334" s="42">
        <f t="shared" si="47"/>
        <v>4545.3221476944527</v>
      </c>
      <c r="AT334" s="101">
        <f t="shared" si="48"/>
        <v>0</v>
      </c>
      <c r="AU334" s="42">
        <f t="shared" si="49"/>
        <v>4545.3221476944527</v>
      </c>
      <c r="AV334" s="42">
        <f t="shared" si="50"/>
        <v>6574.9069535790049</v>
      </c>
      <c r="AW334" s="102">
        <f t="shared" si="51"/>
        <v>5118</v>
      </c>
      <c r="AX334" s="43">
        <f t="shared" si="52"/>
        <v>1.25</v>
      </c>
      <c r="AY334" s="43" t="str">
        <f t="shared" si="53"/>
        <v>UTTSS</v>
      </c>
    </row>
    <row r="335" spans="1:51" hidden="1" x14ac:dyDescent="0.2">
      <c r="A335" s="38">
        <v>328</v>
      </c>
      <c r="B335" t="s">
        <v>5807</v>
      </c>
      <c r="C335" t="s">
        <v>5745</v>
      </c>
      <c r="D335">
        <v>14500</v>
      </c>
      <c r="E335" t="s">
        <v>215</v>
      </c>
      <c r="F335">
        <v>5</v>
      </c>
      <c r="G335" t="str">
        <f>LOOKUP(F335,{0,6,45},{"F","L","H"})</f>
        <v>F</v>
      </c>
      <c r="H335" t="s">
        <v>607</v>
      </c>
      <c r="I335" s="43" t="str">
        <f>IFERROR(VLOOKUP(#REF!,#REF!,2,FALSE),"No")</f>
        <v>No</v>
      </c>
      <c r="J335" s="139">
        <v>2</v>
      </c>
      <c r="K335" s="148">
        <v>286</v>
      </c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39">
        <v>2</v>
      </c>
      <c r="Y335" s="148">
        <v>364.88</v>
      </c>
      <c r="Z335" s="149">
        <v>4</v>
      </c>
      <c r="AA335" s="148">
        <v>635.12</v>
      </c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39">
        <v>0</v>
      </c>
      <c r="AM335" s="139">
        <v>0</v>
      </c>
      <c r="AN335" s="148">
        <f t="shared" si="45"/>
        <v>1000</v>
      </c>
      <c r="AO335" s="148">
        <f t="shared" si="46"/>
        <v>286</v>
      </c>
      <c r="AP335" s="148">
        <v>1</v>
      </c>
      <c r="AQ335" s="140">
        <v>1</v>
      </c>
      <c r="AS335" s="42">
        <f t="shared" si="47"/>
        <v>20873.274659682189</v>
      </c>
      <c r="AT335" s="101">
        <f t="shared" si="48"/>
        <v>0</v>
      </c>
      <c r="AU335" s="42">
        <f t="shared" si="49"/>
        <v>20873.274659682189</v>
      </c>
      <c r="AV335" s="42">
        <f t="shared" si="50"/>
        <v>37064.77212147403</v>
      </c>
      <c r="AW335" s="102">
        <f t="shared" si="51"/>
        <v>10791.333333333334</v>
      </c>
      <c r="AX335" s="43">
        <f t="shared" si="52"/>
        <v>2</v>
      </c>
      <c r="AY335" s="43" t="str">
        <f t="shared" si="53"/>
        <v>UTTSM</v>
      </c>
    </row>
    <row r="336" spans="1:51" hidden="1" x14ac:dyDescent="0.2">
      <c r="A336" s="38">
        <v>329</v>
      </c>
      <c r="B336" t="s">
        <v>362</v>
      </c>
      <c r="C336" t="s">
        <v>289</v>
      </c>
      <c r="D336">
        <v>320</v>
      </c>
      <c r="E336" t="s">
        <v>1245</v>
      </c>
      <c r="F336">
        <v>0.25</v>
      </c>
      <c r="G336" t="str">
        <f>LOOKUP(F336,{0,6,45},{"F","L","H"})</f>
        <v>F</v>
      </c>
      <c r="H336" t="s">
        <v>2521</v>
      </c>
      <c r="I336" s="43" t="str">
        <f>IFERROR(VLOOKUP(#REF!,#REF!,2,FALSE),"No")</f>
        <v>No</v>
      </c>
      <c r="J336" s="149">
        <v>0.75</v>
      </c>
      <c r="K336" s="148">
        <v>41</v>
      </c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39">
        <v>0.75</v>
      </c>
      <c r="Y336" s="148">
        <v>88.05</v>
      </c>
      <c r="Z336" s="148">
        <v>2</v>
      </c>
      <c r="AA336" s="148">
        <v>911.95</v>
      </c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39">
        <v>0</v>
      </c>
      <c r="AM336" s="139">
        <v>0</v>
      </c>
      <c r="AN336" s="148">
        <f t="shared" si="45"/>
        <v>1000</v>
      </c>
      <c r="AO336" s="148">
        <f t="shared" si="46"/>
        <v>41</v>
      </c>
      <c r="AP336" s="148">
        <v>16</v>
      </c>
      <c r="AQ336" s="140">
        <v>16</v>
      </c>
      <c r="AS336" s="42">
        <f t="shared" si="47"/>
        <v>2639.7225910733209</v>
      </c>
      <c r="AT336" s="101">
        <f t="shared" si="48"/>
        <v>0</v>
      </c>
      <c r="AU336" s="42">
        <f t="shared" si="49"/>
        <v>2639.7225910733209</v>
      </c>
      <c r="AV336" s="42">
        <f t="shared" si="50"/>
        <v>2073.6487950921273</v>
      </c>
      <c r="AW336" s="102">
        <f t="shared" si="51"/>
        <v>431</v>
      </c>
      <c r="AX336" s="43">
        <f t="shared" si="52"/>
        <v>0.75</v>
      </c>
      <c r="AY336" s="43" t="str">
        <f t="shared" si="53"/>
        <v>UTGS</v>
      </c>
    </row>
    <row r="337" spans="1:51" hidden="1" x14ac:dyDescent="0.2">
      <c r="A337" s="38">
        <v>330</v>
      </c>
      <c r="B337" t="s">
        <v>362</v>
      </c>
      <c r="C337" t="s">
        <v>289</v>
      </c>
      <c r="D337">
        <v>320</v>
      </c>
      <c r="E337" t="s">
        <v>1239</v>
      </c>
      <c r="F337">
        <v>0.25</v>
      </c>
      <c r="G337" t="str">
        <f>LOOKUP(F337,{0,6,45},{"F","L","H"})</f>
        <v>F</v>
      </c>
      <c r="H337" t="s">
        <v>2522</v>
      </c>
      <c r="I337" s="43" t="str">
        <f>IFERROR(VLOOKUP(#REF!,#REF!,2,FALSE),"No")</f>
        <v>No</v>
      </c>
      <c r="J337" s="139">
        <v>0.75</v>
      </c>
      <c r="K337" s="148">
        <v>78</v>
      </c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39">
        <v>2</v>
      </c>
      <c r="Y337" s="148">
        <v>1000</v>
      </c>
      <c r="Z337" s="149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39">
        <v>0</v>
      </c>
      <c r="AM337" s="139">
        <v>0</v>
      </c>
      <c r="AN337" s="148">
        <f t="shared" si="45"/>
        <v>1000</v>
      </c>
      <c r="AO337" s="148">
        <f t="shared" si="46"/>
        <v>78</v>
      </c>
      <c r="AP337" s="148">
        <v>21</v>
      </c>
      <c r="AQ337" s="140">
        <v>22</v>
      </c>
      <c r="AS337" s="42">
        <f t="shared" si="47"/>
        <v>5021.9112708224156</v>
      </c>
      <c r="AT337" s="101">
        <f t="shared" si="48"/>
        <v>0</v>
      </c>
      <c r="AU337" s="42">
        <f t="shared" si="49"/>
        <v>5021.9112708224156</v>
      </c>
      <c r="AV337" s="42">
        <f t="shared" si="50"/>
        <v>1477.7709873397287</v>
      </c>
      <c r="AW337" s="102">
        <f t="shared" si="51"/>
        <v>431</v>
      </c>
      <c r="AX337" s="43">
        <f t="shared" si="52"/>
        <v>0.75</v>
      </c>
      <c r="AY337" s="43" t="str">
        <f t="shared" si="53"/>
        <v>UTGS</v>
      </c>
    </row>
    <row r="338" spans="1:51" hidden="1" x14ac:dyDescent="0.2">
      <c r="A338" s="38">
        <v>331</v>
      </c>
      <c r="B338" t="s">
        <v>5806</v>
      </c>
      <c r="C338" t="s">
        <v>289</v>
      </c>
      <c r="D338">
        <v>64550</v>
      </c>
      <c r="E338" t="s">
        <v>220</v>
      </c>
      <c r="F338">
        <v>45</v>
      </c>
      <c r="G338" t="str">
        <f>LOOKUP(F338,{0,6,45},{"F","L","H"})</f>
        <v>H</v>
      </c>
      <c r="H338" t="s">
        <v>1258</v>
      </c>
      <c r="I338" s="43" t="str">
        <f>IFERROR(VLOOKUP(#REF!,#REF!,2,FALSE),"No")</f>
        <v>No</v>
      </c>
      <c r="J338" s="149">
        <v>4</v>
      </c>
      <c r="K338" s="148">
        <v>118</v>
      </c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39">
        <v>4</v>
      </c>
      <c r="Y338" s="148">
        <v>719.52</v>
      </c>
      <c r="Z338" s="149">
        <v>6</v>
      </c>
      <c r="AA338" s="148">
        <v>280.48</v>
      </c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39">
        <v>0</v>
      </c>
      <c r="AM338" s="139">
        <v>0</v>
      </c>
      <c r="AN338" s="148">
        <f t="shared" si="45"/>
        <v>1000</v>
      </c>
      <c r="AO338" s="148">
        <f t="shared" si="46"/>
        <v>118</v>
      </c>
      <c r="AP338" s="148">
        <v>4</v>
      </c>
      <c r="AQ338" s="140">
        <v>6</v>
      </c>
      <c r="AS338" s="42">
        <f t="shared" si="47"/>
        <v>9032.1303840646797</v>
      </c>
      <c r="AT338" s="101">
        <f t="shared" si="48"/>
        <v>0</v>
      </c>
      <c r="AU338" s="42">
        <f t="shared" si="49"/>
        <v>9032.1303840646797</v>
      </c>
      <c r="AV338" s="42">
        <f t="shared" si="50"/>
        <v>7564.7882869123396</v>
      </c>
      <c r="AW338" s="102">
        <f t="shared" si="51"/>
        <v>113197.0366366282</v>
      </c>
      <c r="AX338" s="43">
        <f t="shared" si="52"/>
        <v>4</v>
      </c>
      <c r="AY338" s="43" t="str">
        <f t="shared" si="53"/>
        <v>UTGS</v>
      </c>
    </row>
    <row r="339" spans="1:51" hidden="1" x14ac:dyDescent="0.2">
      <c r="A339" s="38">
        <v>332</v>
      </c>
      <c r="B339" t="s">
        <v>362</v>
      </c>
      <c r="C339" t="s">
        <v>289</v>
      </c>
      <c r="D339">
        <v>320</v>
      </c>
      <c r="E339" t="s">
        <v>1236</v>
      </c>
      <c r="F339">
        <v>0.25</v>
      </c>
      <c r="G339" t="str">
        <f>LOOKUP(F339,{0,6,45},{"F","L","H"})</f>
        <v>F</v>
      </c>
      <c r="H339" t="s">
        <v>2523</v>
      </c>
      <c r="I339" s="43" t="str">
        <f>IFERROR(VLOOKUP(#REF!,#REF!,2,FALSE),"No")</f>
        <v>No</v>
      </c>
      <c r="J339" s="149">
        <v>0.5</v>
      </c>
      <c r="K339" s="148">
        <v>87</v>
      </c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39">
        <v>2</v>
      </c>
      <c r="Y339" s="148">
        <v>24.61</v>
      </c>
      <c r="Z339" s="149">
        <v>3</v>
      </c>
      <c r="AA339" s="148">
        <v>975.39</v>
      </c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39">
        <v>0</v>
      </c>
      <c r="AM339" s="139">
        <v>0</v>
      </c>
      <c r="AN339" s="148">
        <f t="shared" si="45"/>
        <v>1000</v>
      </c>
      <c r="AO339" s="148">
        <f t="shared" si="46"/>
        <v>87</v>
      </c>
      <c r="AP339" s="148">
        <v>12</v>
      </c>
      <c r="AQ339" s="140">
        <v>12</v>
      </c>
      <c r="AS339" s="42">
        <f t="shared" si="47"/>
        <v>5951.1025713019262</v>
      </c>
      <c r="AT339" s="101">
        <f t="shared" si="48"/>
        <v>0</v>
      </c>
      <c r="AU339" s="42">
        <f t="shared" si="49"/>
        <v>5951.1025713019262</v>
      </c>
      <c r="AV339" s="42">
        <f t="shared" si="50"/>
        <v>1678.5847101228362</v>
      </c>
      <c r="AW339" s="102">
        <f t="shared" si="51"/>
        <v>431</v>
      </c>
      <c r="AX339" s="43">
        <f t="shared" si="52"/>
        <v>0.5</v>
      </c>
      <c r="AY339" s="43" t="str">
        <f t="shared" si="53"/>
        <v>UTGS</v>
      </c>
    </row>
    <row r="340" spans="1:51" hidden="1" x14ac:dyDescent="0.2">
      <c r="A340" s="38">
        <v>333</v>
      </c>
      <c r="B340" t="s">
        <v>362</v>
      </c>
      <c r="C340" t="s">
        <v>289</v>
      </c>
      <c r="D340">
        <v>320</v>
      </c>
      <c r="E340" t="s">
        <v>1247</v>
      </c>
      <c r="F340">
        <v>0.25</v>
      </c>
      <c r="G340" t="str">
        <f>LOOKUP(F340,{0,6,45},{"F","L","H"})</f>
        <v>F</v>
      </c>
      <c r="H340" t="s">
        <v>2524</v>
      </c>
      <c r="I340" s="43" t="str">
        <f>IFERROR(VLOOKUP(#REF!,#REF!,2,FALSE),"No")</f>
        <v>No</v>
      </c>
      <c r="J340" s="149">
        <v>0.75</v>
      </c>
      <c r="K340" s="148">
        <v>43</v>
      </c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39">
        <v>2</v>
      </c>
      <c r="Y340" s="148">
        <v>660.54</v>
      </c>
      <c r="Z340" s="148">
        <v>4</v>
      </c>
      <c r="AA340" s="148">
        <v>339.46</v>
      </c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39">
        <v>0</v>
      </c>
      <c r="AM340" s="139">
        <v>0</v>
      </c>
      <c r="AN340" s="148">
        <f t="shared" si="45"/>
        <v>1000</v>
      </c>
      <c r="AO340" s="148">
        <f t="shared" si="46"/>
        <v>43</v>
      </c>
      <c r="AP340" s="148">
        <v>19</v>
      </c>
      <c r="AQ340" s="140">
        <v>20</v>
      </c>
      <c r="AS340" s="42">
        <f t="shared" si="47"/>
        <v>2768.489546735434</v>
      </c>
      <c r="AT340" s="101">
        <f t="shared" si="48"/>
        <v>0</v>
      </c>
      <c r="AU340" s="42">
        <f t="shared" si="49"/>
        <v>2768.489546735434</v>
      </c>
      <c r="AV340" s="42">
        <f t="shared" si="50"/>
        <v>1747.2444960737016</v>
      </c>
      <c r="AW340" s="102">
        <f t="shared" si="51"/>
        <v>431</v>
      </c>
      <c r="AX340" s="43">
        <f t="shared" si="52"/>
        <v>0.75</v>
      </c>
      <c r="AY340" s="43" t="str">
        <f t="shared" si="53"/>
        <v>UTGS</v>
      </c>
    </row>
    <row r="341" spans="1:51" hidden="1" x14ac:dyDescent="0.2">
      <c r="A341" s="38">
        <v>334</v>
      </c>
      <c r="B341" t="s">
        <v>5807</v>
      </c>
      <c r="C341" t="s">
        <v>5745</v>
      </c>
      <c r="D341">
        <v>31000</v>
      </c>
      <c r="E341" t="s">
        <v>203</v>
      </c>
      <c r="F341">
        <v>45</v>
      </c>
      <c r="G341" t="str">
        <f>LOOKUP(F341,{0,6,45},{"F","L","H"})</f>
        <v>H</v>
      </c>
      <c r="H341" t="s">
        <v>619</v>
      </c>
      <c r="I341" s="43" t="str">
        <f>IFERROR(VLOOKUP(#REF!,#REF!,2,FALSE),"No")</f>
        <v>No</v>
      </c>
      <c r="J341" s="139">
        <v>2</v>
      </c>
      <c r="K341" s="148">
        <v>111</v>
      </c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39">
        <v>4</v>
      </c>
      <c r="Y341" s="148">
        <v>1000</v>
      </c>
      <c r="Z341" s="149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39">
        <v>0</v>
      </c>
      <c r="AM341" s="139">
        <v>0</v>
      </c>
      <c r="AN341" s="148">
        <f t="shared" si="45"/>
        <v>1000</v>
      </c>
      <c r="AO341" s="148">
        <f t="shared" si="46"/>
        <v>111</v>
      </c>
      <c r="AP341" s="148">
        <v>4</v>
      </c>
      <c r="AQ341" s="140">
        <v>5</v>
      </c>
      <c r="AS341" s="42">
        <f t="shared" si="47"/>
        <v>8101.1660392472832</v>
      </c>
      <c r="AT341" s="101">
        <f t="shared" si="48"/>
        <v>0</v>
      </c>
      <c r="AU341" s="42">
        <f t="shared" si="49"/>
        <v>8101.1660392472832</v>
      </c>
      <c r="AV341" s="42">
        <f t="shared" si="50"/>
        <v>7936.1923442948073</v>
      </c>
      <c r="AW341" s="102">
        <f t="shared" si="51"/>
        <v>60371.752872868376</v>
      </c>
      <c r="AX341" s="43">
        <f t="shared" si="52"/>
        <v>2</v>
      </c>
      <c r="AY341" s="43" t="str">
        <f t="shared" si="53"/>
        <v>UTTSM</v>
      </c>
    </row>
    <row r="342" spans="1:51" hidden="1" x14ac:dyDescent="0.2">
      <c r="A342" s="38">
        <v>335</v>
      </c>
      <c r="B342" t="s">
        <v>362</v>
      </c>
      <c r="C342" t="s">
        <v>289</v>
      </c>
      <c r="D342">
        <v>320</v>
      </c>
      <c r="E342" t="s">
        <v>1232</v>
      </c>
      <c r="F342">
        <v>0.25</v>
      </c>
      <c r="G342" t="str">
        <f>LOOKUP(F342,{0,6,45},{"F","L","H"})</f>
        <v>F</v>
      </c>
      <c r="H342" t="s">
        <v>2525</v>
      </c>
      <c r="I342" s="43" t="str">
        <f>IFERROR(VLOOKUP(#REF!,#REF!,2,FALSE),"No")</f>
        <v>No</v>
      </c>
      <c r="J342" s="149">
        <v>0.75</v>
      </c>
      <c r="K342" s="148">
        <v>78</v>
      </c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39">
        <v>2</v>
      </c>
      <c r="Y342" s="148">
        <v>1000</v>
      </c>
      <c r="Z342" s="149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39">
        <v>0</v>
      </c>
      <c r="AM342" s="139">
        <v>0</v>
      </c>
      <c r="AN342" s="148">
        <f t="shared" si="45"/>
        <v>1000</v>
      </c>
      <c r="AO342" s="148">
        <f t="shared" si="46"/>
        <v>78</v>
      </c>
      <c r="AP342" s="148">
        <v>16</v>
      </c>
      <c r="AQ342" s="140">
        <v>16</v>
      </c>
      <c r="AS342" s="42">
        <f t="shared" si="47"/>
        <v>5021.9112708224156</v>
      </c>
      <c r="AT342" s="101">
        <f t="shared" si="48"/>
        <v>0</v>
      </c>
      <c r="AU342" s="42">
        <f t="shared" si="49"/>
        <v>5021.9112708224156</v>
      </c>
      <c r="AV342" s="42">
        <f t="shared" si="50"/>
        <v>2031.935107592127</v>
      </c>
      <c r="AW342" s="102">
        <f t="shared" si="51"/>
        <v>431</v>
      </c>
      <c r="AX342" s="43">
        <f t="shared" si="52"/>
        <v>0.75</v>
      </c>
      <c r="AY342" s="43" t="str">
        <f t="shared" si="53"/>
        <v>UTGS</v>
      </c>
    </row>
    <row r="343" spans="1:51" hidden="1" x14ac:dyDescent="0.2">
      <c r="A343" s="38">
        <v>336</v>
      </c>
      <c r="B343" t="s">
        <v>362</v>
      </c>
      <c r="C343" t="s">
        <v>289</v>
      </c>
      <c r="D343">
        <v>320</v>
      </c>
      <c r="E343" t="s">
        <v>1236</v>
      </c>
      <c r="F343">
        <v>0.25</v>
      </c>
      <c r="G343" t="str">
        <f>LOOKUP(F343,{0,6,45},{"F","L","H"})</f>
        <v>F</v>
      </c>
      <c r="H343" t="s">
        <v>2526</v>
      </c>
      <c r="I343" s="43" t="str">
        <f>IFERROR(VLOOKUP(#REF!,#REF!,2,FALSE),"No")</f>
        <v>No</v>
      </c>
      <c r="J343" s="149">
        <v>0.75</v>
      </c>
      <c r="K343" s="148">
        <v>137</v>
      </c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39">
        <v>2</v>
      </c>
      <c r="Y343" s="148">
        <v>1000</v>
      </c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39">
        <v>0</v>
      </c>
      <c r="AM343" s="139">
        <v>0</v>
      </c>
      <c r="AN343" s="148">
        <f t="shared" si="45"/>
        <v>1000</v>
      </c>
      <c r="AO343" s="148">
        <f t="shared" si="46"/>
        <v>137</v>
      </c>
      <c r="AP343" s="148">
        <v>23</v>
      </c>
      <c r="AQ343" s="140">
        <v>26</v>
      </c>
      <c r="AS343" s="42">
        <f t="shared" si="47"/>
        <v>8820.5364628547559</v>
      </c>
      <c r="AT343" s="101">
        <f t="shared" si="48"/>
        <v>0</v>
      </c>
      <c r="AU343" s="42">
        <f t="shared" si="49"/>
        <v>8820.5364628547559</v>
      </c>
      <c r="AV343" s="42">
        <f t="shared" si="50"/>
        <v>1250.421604672078</v>
      </c>
      <c r="AW343" s="102">
        <f t="shared" si="51"/>
        <v>431</v>
      </c>
      <c r="AX343" s="43">
        <f t="shared" si="52"/>
        <v>0.75</v>
      </c>
      <c r="AY343" s="43" t="str">
        <f t="shared" si="53"/>
        <v>UTGS</v>
      </c>
    </row>
    <row r="344" spans="1:51" hidden="1" x14ac:dyDescent="0.2">
      <c r="A344" s="38">
        <v>337</v>
      </c>
      <c r="B344" t="s">
        <v>5806</v>
      </c>
      <c r="C344" t="s">
        <v>5746</v>
      </c>
      <c r="D344">
        <v>1000</v>
      </c>
      <c r="E344" t="s">
        <v>193</v>
      </c>
      <c r="F344">
        <v>0.25</v>
      </c>
      <c r="G344" t="str">
        <f>LOOKUP(F344,{0,6,45},{"F","L","H"})</f>
        <v>F</v>
      </c>
      <c r="H344" t="s">
        <v>2527</v>
      </c>
      <c r="I344" s="43" t="str">
        <f>IFERROR(VLOOKUP(#REF!,#REF!,2,FALSE),"No")</f>
        <v>No</v>
      </c>
      <c r="J344" s="149">
        <v>1.25</v>
      </c>
      <c r="K344" s="148">
        <v>86</v>
      </c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39">
        <v>2</v>
      </c>
      <c r="Y344" s="148">
        <v>81.38</v>
      </c>
      <c r="Z344" s="149">
        <v>3</v>
      </c>
      <c r="AA344" s="148">
        <v>152.76</v>
      </c>
      <c r="AB344" s="149">
        <v>4</v>
      </c>
      <c r="AC344" s="148">
        <v>765.68</v>
      </c>
      <c r="AD344" s="148"/>
      <c r="AE344" s="148"/>
      <c r="AF344" s="148"/>
      <c r="AG344" s="148"/>
      <c r="AH344" s="148"/>
      <c r="AI344" s="148"/>
      <c r="AJ344" s="148"/>
      <c r="AK344" s="148"/>
      <c r="AL344" s="139">
        <v>0</v>
      </c>
      <c r="AM344" s="139">
        <v>0</v>
      </c>
      <c r="AN344" s="148">
        <f t="shared" si="45"/>
        <v>999.81999999999994</v>
      </c>
      <c r="AO344" s="148">
        <f t="shared" si="46"/>
        <v>86</v>
      </c>
      <c r="AP344" s="148">
        <v>3</v>
      </c>
      <c r="AQ344" s="140">
        <v>5</v>
      </c>
      <c r="AS344" s="42">
        <f t="shared" si="47"/>
        <v>6408.1590934708684</v>
      </c>
      <c r="AT344" s="101">
        <f t="shared" si="48"/>
        <v>0</v>
      </c>
      <c r="AU344" s="42">
        <f t="shared" si="49"/>
        <v>6408.1590934708684</v>
      </c>
      <c r="AV344" s="42">
        <f t="shared" si="50"/>
        <v>7211.6077096728332</v>
      </c>
      <c r="AW344" s="102">
        <f t="shared" si="51"/>
        <v>1475.8772811117678</v>
      </c>
      <c r="AX344" s="43">
        <f t="shared" si="52"/>
        <v>1.25</v>
      </c>
      <c r="AY344" s="43" t="str">
        <f t="shared" si="53"/>
        <v>UTTSS</v>
      </c>
    </row>
    <row r="345" spans="1:51" hidden="1" x14ac:dyDescent="0.2">
      <c r="A345" s="38">
        <v>338</v>
      </c>
      <c r="B345" t="s">
        <v>5806</v>
      </c>
      <c r="C345" t="s">
        <v>5746</v>
      </c>
      <c r="D345">
        <v>5550</v>
      </c>
      <c r="E345" t="s">
        <v>198</v>
      </c>
      <c r="F345">
        <v>2</v>
      </c>
      <c r="G345" t="str">
        <f>LOOKUP(F345,{0,6,45},{"F","L","H"})</f>
        <v>F</v>
      </c>
      <c r="H345" t="s">
        <v>1884</v>
      </c>
      <c r="I345" s="43" t="str">
        <f>IFERROR(VLOOKUP(#REF!,#REF!,2,FALSE),"No")</f>
        <v>No</v>
      </c>
      <c r="J345" s="149">
        <v>1.25</v>
      </c>
      <c r="K345" s="148">
        <v>221</v>
      </c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39">
        <v>4</v>
      </c>
      <c r="Y345" s="148">
        <v>1000</v>
      </c>
      <c r="Z345" s="149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39">
        <v>0</v>
      </c>
      <c r="AM345" s="139">
        <v>0</v>
      </c>
      <c r="AN345" s="148">
        <f t="shared" si="45"/>
        <v>1000</v>
      </c>
      <c r="AO345" s="148">
        <f t="shared" si="46"/>
        <v>221</v>
      </c>
      <c r="AP345" s="148">
        <v>15</v>
      </c>
      <c r="AQ345" s="140">
        <v>15</v>
      </c>
      <c r="AS345" s="42">
        <f t="shared" si="47"/>
        <v>16467.478600663511</v>
      </c>
      <c r="AT345" s="101">
        <f t="shared" si="48"/>
        <v>0</v>
      </c>
      <c r="AU345" s="42">
        <f t="shared" si="49"/>
        <v>16467.478600663511</v>
      </c>
      <c r="AV345" s="42">
        <f t="shared" si="50"/>
        <v>2645.3974480982693</v>
      </c>
      <c r="AW345" s="102">
        <f t="shared" si="51"/>
        <v>3698.6666666666665</v>
      </c>
      <c r="AX345" s="43">
        <f t="shared" si="52"/>
        <v>1.25</v>
      </c>
      <c r="AY345" s="43" t="str">
        <f t="shared" si="53"/>
        <v>UTTSS</v>
      </c>
    </row>
    <row r="346" spans="1:51" hidden="1" x14ac:dyDescent="0.2">
      <c r="A346" s="38">
        <v>339</v>
      </c>
      <c r="B346" t="s">
        <v>362</v>
      </c>
      <c r="C346" t="s">
        <v>289</v>
      </c>
      <c r="D346">
        <v>320</v>
      </c>
      <c r="E346" t="s">
        <v>1236</v>
      </c>
      <c r="F346">
        <v>0.25</v>
      </c>
      <c r="G346" t="str">
        <f>LOOKUP(F346,{0,6,45},{"F","L","H"})</f>
        <v>F</v>
      </c>
      <c r="H346" t="s">
        <v>2528</v>
      </c>
      <c r="I346" s="43" t="str">
        <f>IFERROR(VLOOKUP(#REF!,#REF!,2,FALSE),"No")</f>
        <v>No</v>
      </c>
      <c r="J346" s="149">
        <v>0.75</v>
      </c>
      <c r="K346" s="148">
        <v>90</v>
      </c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39">
        <v>2</v>
      </c>
      <c r="Y346" s="148">
        <v>23.08</v>
      </c>
      <c r="Z346" s="149">
        <v>4</v>
      </c>
      <c r="AA346" s="148">
        <v>976.92</v>
      </c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39">
        <v>0</v>
      </c>
      <c r="AM346" s="139">
        <v>0</v>
      </c>
      <c r="AN346" s="148">
        <f t="shared" si="45"/>
        <v>1000</v>
      </c>
      <c r="AO346" s="148">
        <f t="shared" si="46"/>
        <v>90</v>
      </c>
      <c r="AP346" s="148">
        <v>16</v>
      </c>
      <c r="AQ346" s="140">
        <v>16</v>
      </c>
      <c r="AS346" s="42">
        <f t="shared" si="47"/>
        <v>5794.5130047950952</v>
      </c>
      <c r="AT346" s="101">
        <f t="shared" si="48"/>
        <v>0</v>
      </c>
      <c r="AU346" s="42">
        <f t="shared" si="49"/>
        <v>5794.5130047950952</v>
      </c>
      <c r="AV346" s="42">
        <f t="shared" si="50"/>
        <v>2469.7173825921268</v>
      </c>
      <c r="AW346" s="102">
        <f t="shared" si="51"/>
        <v>431</v>
      </c>
      <c r="AX346" s="43">
        <f t="shared" si="52"/>
        <v>0.75</v>
      </c>
      <c r="AY346" s="43" t="str">
        <f t="shared" si="53"/>
        <v>UTGS</v>
      </c>
    </row>
    <row r="347" spans="1:51" hidden="1" x14ac:dyDescent="0.2">
      <c r="A347" s="38">
        <v>340</v>
      </c>
      <c r="B347" t="s">
        <v>5807</v>
      </c>
      <c r="C347" t="s">
        <v>292</v>
      </c>
      <c r="D347">
        <v>5550</v>
      </c>
      <c r="E347" t="s">
        <v>198</v>
      </c>
      <c r="F347">
        <v>2</v>
      </c>
      <c r="G347" t="str">
        <f>LOOKUP(F347,{0,6,45},{"F","L","H"})</f>
        <v>F</v>
      </c>
      <c r="H347" t="s">
        <v>736</v>
      </c>
      <c r="I347" s="43" t="str">
        <f>IFERROR(VLOOKUP(#REF!,#REF!,2,FALSE),"No")</f>
        <v>No</v>
      </c>
      <c r="J347" s="148">
        <v>1.25</v>
      </c>
      <c r="K347" s="148">
        <v>87</v>
      </c>
      <c r="L347" s="148">
        <v>2</v>
      </c>
      <c r="M347" s="148">
        <v>2</v>
      </c>
      <c r="N347" s="148"/>
      <c r="O347" s="148"/>
      <c r="P347" s="148"/>
      <c r="Q347" s="148"/>
      <c r="R347" s="149"/>
      <c r="S347" s="148"/>
      <c r="T347" s="148"/>
      <c r="U347" s="148"/>
      <c r="V347" s="148"/>
      <c r="W347" s="148"/>
      <c r="X347" s="139">
        <v>2</v>
      </c>
      <c r="Y347" s="148">
        <v>672</v>
      </c>
      <c r="Z347" s="148">
        <v>4</v>
      </c>
      <c r="AA347" s="148">
        <v>328</v>
      </c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39">
        <v>0</v>
      </c>
      <c r="AM347" s="139">
        <v>0</v>
      </c>
      <c r="AN347" s="148">
        <f t="shared" si="45"/>
        <v>1000</v>
      </c>
      <c r="AO347" s="148">
        <f t="shared" si="46"/>
        <v>89</v>
      </c>
      <c r="AP347" s="148">
        <v>10</v>
      </c>
      <c r="AQ347" s="140">
        <v>11</v>
      </c>
      <c r="AS347" s="42">
        <f t="shared" si="47"/>
        <v>6628.6395269640379</v>
      </c>
      <c r="AT347" s="101">
        <f t="shared" si="48"/>
        <v>0</v>
      </c>
      <c r="AU347" s="42">
        <f t="shared" si="49"/>
        <v>6628.6395269640379</v>
      </c>
      <c r="AV347" s="42">
        <f t="shared" si="50"/>
        <v>3169.3383383158216</v>
      </c>
      <c r="AW347" s="102">
        <f t="shared" si="51"/>
        <v>3698.6666666666665</v>
      </c>
      <c r="AX347" s="43">
        <f t="shared" si="52"/>
        <v>1.25</v>
      </c>
      <c r="AY347" s="43" t="str">
        <f t="shared" si="53"/>
        <v>UTFS</v>
      </c>
    </row>
    <row r="348" spans="1:51" hidden="1" x14ac:dyDescent="0.2">
      <c r="A348" s="38">
        <v>341</v>
      </c>
      <c r="B348" t="s">
        <v>5806</v>
      </c>
      <c r="C348" t="s">
        <v>289</v>
      </c>
      <c r="D348">
        <v>320</v>
      </c>
      <c r="E348" t="s">
        <v>1232</v>
      </c>
      <c r="F348">
        <v>0.25</v>
      </c>
      <c r="G348" t="str">
        <f>LOOKUP(F348,{0,6,45},{"F","L","H"})</f>
        <v>F</v>
      </c>
      <c r="H348" t="s">
        <v>2529</v>
      </c>
      <c r="I348" s="43" t="str">
        <f>IFERROR(VLOOKUP(#REF!,#REF!,2,FALSE),"No")</f>
        <v>No</v>
      </c>
      <c r="J348" s="139">
        <v>1.25</v>
      </c>
      <c r="K348" s="148">
        <v>79</v>
      </c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39">
        <v>2</v>
      </c>
      <c r="Y348" s="148">
        <v>234.65</v>
      </c>
      <c r="Z348" s="149">
        <v>4</v>
      </c>
      <c r="AA348" s="148">
        <v>765.35</v>
      </c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39">
        <v>0</v>
      </c>
      <c r="AM348" s="139">
        <v>0</v>
      </c>
      <c r="AN348" s="148">
        <f t="shared" si="45"/>
        <v>1000</v>
      </c>
      <c r="AO348" s="148">
        <f t="shared" si="46"/>
        <v>79</v>
      </c>
      <c r="AP348" s="148">
        <v>11</v>
      </c>
      <c r="AQ348" s="140">
        <v>20</v>
      </c>
      <c r="AS348" s="42">
        <f t="shared" si="47"/>
        <v>5886.5647486534717</v>
      </c>
      <c r="AT348" s="101">
        <f t="shared" si="48"/>
        <v>0</v>
      </c>
      <c r="AU348" s="42">
        <f t="shared" si="49"/>
        <v>5886.5647486534717</v>
      </c>
      <c r="AV348" s="42">
        <f t="shared" si="50"/>
        <v>1899.9260610737015</v>
      </c>
      <c r="AW348" s="102">
        <f t="shared" si="51"/>
        <v>431</v>
      </c>
      <c r="AX348" s="43">
        <f t="shared" si="52"/>
        <v>1.25</v>
      </c>
      <c r="AY348" s="43" t="str">
        <f t="shared" si="53"/>
        <v>UTGS</v>
      </c>
    </row>
    <row r="349" spans="1:51" hidden="1" x14ac:dyDescent="0.2">
      <c r="A349" s="38">
        <v>342</v>
      </c>
      <c r="B349" t="s">
        <v>362</v>
      </c>
      <c r="C349" t="s">
        <v>289</v>
      </c>
      <c r="D349">
        <v>320</v>
      </c>
      <c r="E349" t="s">
        <v>1236</v>
      </c>
      <c r="F349">
        <v>0.25</v>
      </c>
      <c r="G349" t="str">
        <f>LOOKUP(F349,{0,6,45},{"F","L","H"})</f>
        <v>F</v>
      </c>
      <c r="H349" t="s">
        <v>2530</v>
      </c>
      <c r="I349" s="43" t="str">
        <f>IFERROR(VLOOKUP(#REF!,#REF!,2,FALSE),"No")</f>
        <v>No</v>
      </c>
      <c r="J349" s="149">
        <v>0.75</v>
      </c>
      <c r="K349" s="148">
        <v>40</v>
      </c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39">
        <v>0.75</v>
      </c>
      <c r="Y349" s="148">
        <v>61.82</v>
      </c>
      <c r="Z349" s="149">
        <v>2</v>
      </c>
      <c r="AA349" s="148">
        <v>565.67999999999995</v>
      </c>
      <c r="AB349" s="148">
        <v>4</v>
      </c>
      <c r="AC349" s="148">
        <v>372.49</v>
      </c>
      <c r="AD349" s="148"/>
      <c r="AE349" s="148"/>
      <c r="AF349" s="148"/>
      <c r="AG349" s="148"/>
      <c r="AH349" s="148"/>
      <c r="AI349" s="148"/>
      <c r="AJ349" s="148"/>
      <c r="AK349" s="148"/>
      <c r="AL349" s="139">
        <v>0</v>
      </c>
      <c r="AM349" s="139">
        <v>0</v>
      </c>
      <c r="AN349" s="148">
        <f t="shared" si="45"/>
        <v>999.99</v>
      </c>
      <c r="AO349" s="148">
        <f t="shared" si="46"/>
        <v>40</v>
      </c>
      <c r="AP349" s="148">
        <v>15</v>
      </c>
      <c r="AQ349" s="140">
        <v>15</v>
      </c>
      <c r="AS349" s="42">
        <f t="shared" si="47"/>
        <v>2575.3391132422644</v>
      </c>
      <c r="AT349" s="101">
        <f t="shared" si="48"/>
        <v>0</v>
      </c>
      <c r="AU349" s="42">
        <f t="shared" si="49"/>
        <v>2575.3391132422644</v>
      </c>
      <c r="AV349" s="42">
        <f t="shared" si="50"/>
        <v>2376.6657007904546</v>
      </c>
      <c r="AW349" s="102">
        <f t="shared" si="51"/>
        <v>431</v>
      </c>
      <c r="AX349" s="43">
        <f t="shared" si="52"/>
        <v>0.75</v>
      </c>
      <c r="AY349" s="43" t="str">
        <f t="shared" si="53"/>
        <v>UTGS</v>
      </c>
    </row>
    <row r="350" spans="1:51" hidden="1" x14ac:dyDescent="0.2">
      <c r="A350" s="38">
        <v>343</v>
      </c>
      <c r="B350" t="s">
        <v>362</v>
      </c>
      <c r="C350" t="s">
        <v>289</v>
      </c>
      <c r="D350">
        <v>320</v>
      </c>
      <c r="E350" t="s">
        <v>1239</v>
      </c>
      <c r="F350">
        <v>0.25</v>
      </c>
      <c r="G350" t="str">
        <f>LOOKUP(F350,{0,6,45},{"F","L","H"})</f>
        <v>F</v>
      </c>
      <c r="H350" t="s">
        <v>2531</v>
      </c>
      <c r="I350" s="43" t="str">
        <f>IFERROR(VLOOKUP(#REF!,#REF!,2,FALSE),"No")</f>
        <v>No</v>
      </c>
      <c r="J350" s="149">
        <v>0.75</v>
      </c>
      <c r="K350" s="148">
        <v>49</v>
      </c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39">
        <v>2</v>
      </c>
      <c r="Y350" s="148">
        <v>1000</v>
      </c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39">
        <v>0</v>
      </c>
      <c r="AM350" s="139">
        <v>0</v>
      </c>
      <c r="AN350" s="148">
        <f t="shared" si="45"/>
        <v>1000</v>
      </c>
      <c r="AO350" s="148">
        <f t="shared" si="46"/>
        <v>49</v>
      </c>
      <c r="AP350" s="148">
        <v>17</v>
      </c>
      <c r="AQ350" s="140">
        <v>17</v>
      </c>
      <c r="AS350" s="42">
        <f t="shared" si="47"/>
        <v>3154.7904137217738</v>
      </c>
      <c r="AT350" s="101">
        <f t="shared" si="48"/>
        <v>0</v>
      </c>
      <c r="AU350" s="42">
        <f t="shared" si="49"/>
        <v>3154.7904137217738</v>
      </c>
      <c r="AV350" s="42">
        <f t="shared" si="50"/>
        <v>1912.4095130278843</v>
      </c>
      <c r="AW350" s="102">
        <f t="shared" si="51"/>
        <v>431</v>
      </c>
      <c r="AX350" s="43">
        <f t="shared" si="52"/>
        <v>0.75</v>
      </c>
      <c r="AY350" s="43" t="str">
        <f t="shared" si="53"/>
        <v>UTGS</v>
      </c>
    </row>
    <row r="351" spans="1:51" hidden="1" x14ac:dyDescent="0.2">
      <c r="A351" s="38">
        <v>344</v>
      </c>
      <c r="B351" t="s">
        <v>362</v>
      </c>
      <c r="C351" t="s">
        <v>289</v>
      </c>
      <c r="D351">
        <v>320</v>
      </c>
      <c r="E351" t="s">
        <v>1245</v>
      </c>
      <c r="F351">
        <v>0.25</v>
      </c>
      <c r="G351" t="str">
        <f>LOOKUP(F351,{0,6,45},{"F","L","H"})</f>
        <v>F</v>
      </c>
      <c r="H351" t="s">
        <v>2532</v>
      </c>
      <c r="I351" s="43" t="str">
        <f>IFERROR(VLOOKUP(#REF!,#REF!,2,FALSE),"No")</f>
        <v>No</v>
      </c>
      <c r="J351" s="149">
        <v>0.5</v>
      </c>
      <c r="K351" s="148">
        <v>77</v>
      </c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39">
        <v>2</v>
      </c>
      <c r="Y351" s="148">
        <v>847.06</v>
      </c>
      <c r="Z351" s="148">
        <v>4</v>
      </c>
      <c r="AA351" s="148">
        <v>152.94</v>
      </c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39">
        <v>0</v>
      </c>
      <c r="AM351" s="139">
        <v>0</v>
      </c>
      <c r="AN351" s="148">
        <f t="shared" si="45"/>
        <v>1000</v>
      </c>
      <c r="AO351" s="148">
        <f t="shared" si="46"/>
        <v>77</v>
      </c>
      <c r="AP351" s="148">
        <v>16</v>
      </c>
      <c r="AQ351" s="140">
        <v>17</v>
      </c>
      <c r="AS351" s="42">
        <f t="shared" si="47"/>
        <v>5267.06779299136</v>
      </c>
      <c r="AT351" s="101">
        <f t="shared" si="48"/>
        <v>0</v>
      </c>
      <c r="AU351" s="42">
        <f t="shared" si="49"/>
        <v>5267.06779299136</v>
      </c>
      <c r="AV351" s="42">
        <f t="shared" si="50"/>
        <v>1976.914207145531</v>
      </c>
      <c r="AW351" s="102">
        <f t="shared" si="51"/>
        <v>431</v>
      </c>
      <c r="AX351" s="43">
        <f t="shared" si="52"/>
        <v>0.5</v>
      </c>
      <c r="AY351" s="43" t="str">
        <f t="shared" si="53"/>
        <v>UTGS</v>
      </c>
    </row>
    <row r="352" spans="1:51" hidden="1" x14ac:dyDescent="0.2">
      <c r="A352" s="38">
        <v>345</v>
      </c>
      <c r="B352" t="s">
        <v>362</v>
      </c>
      <c r="C352" t="s">
        <v>289</v>
      </c>
      <c r="D352">
        <v>320</v>
      </c>
      <c r="E352" t="s">
        <v>1223</v>
      </c>
      <c r="F352">
        <v>0.25</v>
      </c>
      <c r="G352" t="str">
        <f>LOOKUP(F352,{0,6,45},{"F","L","H"})</f>
        <v>F</v>
      </c>
      <c r="H352" t="s">
        <v>2533</v>
      </c>
      <c r="I352" s="43" t="str">
        <f>IFERROR(VLOOKUP(#REF!,#REF!,2,FALSE),"No")</f>
        <v>No</v>
      </c>
      <c r="J352" s="139">
        <v>0.5</v>
      </c>
      <c r="K352" s="148">
        <v>72</v>
      </c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39">
        <v>1.25</v>
      </c>
      <c r="Y352" s="148">
        <v>114.64</v>
      </c>
      <c r="Z352" s="149">
        <v>2</v>
      </c>
      <c r="AA352" s="148">
        <v>282.22000000000003</v>
      </c>
      <c r="AB352" s="148">
        <v>4</v>
      </c>
      <c r="AC352" s="148">
        <v>603.14</v>
      </c>
      <c r="AD352" s="148"/>
      <c r="AE352" s="148"/>
      <c r="AF352" s="148"/>
      <c r="AG352" s="148"/>
      <c r="AH352" s="148"/>
      <c r="AI352" s="148"/>
      <c r="AJ352" s="148"/>
      <c r="AK352" s="148"/>
      <c r="AL352" s="139">
        <v>0</v>
      </c>
      <c r="AM352" s="139">
        <v>0</v>
      </c>
      <c r="AN352" s="148">
        <f t="shared" si="45"/>
        <v>1000</v>
      </c>
      <c r="AO352" s="148">
        <f t="shared" si="46"/>
        <v>72</v>
      </c>
      <c r="AP352" s="148">
        <v>11</v>
      </c>
      <c r="AQ352" s="140">
        <v>13</v>
      </c>
      <c r="AS352" s="42">
        <f t="shared" si="47"/>
        <v>4925.0504038360768</v>
      </c>
      <c r="AT352" s="101">
        <f t="shared" si="48"/>
        <v>0</v>
      </c>
      <c r="AU352" s="42">
        <f t="shared" si="49"/>
        <v>4925.0504038360768</v>
      </c>
      <c r="AV352" s="42">
        <f t="shared" si="50"/>
        <v>2839.6710401133873</v>
      </c>
      <c r="AW352" s="102">
        <f t="shared" si="51"/>
        <v>431</v>
      </c>
      <c r="AX352" s="43">
        <f t="shared" si="52"/>
        <v>0.5</v>
      </c>
      <c r="AY352" s="43" t="str">
        <f t="shared" si="53"/>
        <v>UTGS</v>
      </c>
    </row>
    <row r="353" spans="1:51" hidden="1" x14ac:dyDescent="0.2">
      <c r="A353" s="38">
        <v>346</v>
      </c>
      <c r="B353" t="s">
        <v>362</v>
      </c>
      <c r="C353" t="s">
        <v>289</v>
      </c>
      <c r="D353">
        <v>320</v>
      </c>
      <c r="E353" t="s">
        <v>1239</v>
      </c>
      <c r="F353">
        <v>0.25</v>
      </c>
      <c r="G353" t="str">
        <f>LOOKUP(F353,{0,6,45},{"F","L","H"})</f>
        <v>F</v>
      </c>
      <c r="H353" t="s">
        <v>2534</v>
      </c>
      <c r="I353" s="43" t="str">
        <f>IFERROR(VLOOKUP(#REF!,#REF!,2,FALSE),"No")</f>
        <v>No</v>
      </c>
      <c r="J353" s="149">
        <v>0.5</v>
      </c>
      <c r="K353" s="148">
        <v>92</v>
      </c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39">
        <v>0.75</v>
      </c>
      <c r="Y353" s="148">
        <v>219</v>
      </c>
      <c r="Z353" s="149">
        <v>1.25</v>
      </c>
      <c r="AA353" s="148">
        <v>226.51</v>
      </c>
      <c r="AB353" s="148">
        <v>2</v>
      </c>
      <c r="AC353" s="148">
        <v>554.49</v>
      </c>
      <c r="AD353" s="148"/>
      <c r="AE353" s="148"/>
      <c r="AF353" s="148"/>
      <c r="AG353" s="148"/>
      <c r="AH353" s="148"/>
      <c r="AI353" s="148"/>
      <c r="AJ353" s="148"/>
      <c r="AK353" s="148"/>
      <c r="AL353" s="139">
        <v>0</v>
      </c>
      <c r="AM353" s="139">
        <v>0</v>
      </c>
      <c r="AN353" s="148">
        <f t="shared" si="45"/>
        <v>1000</v>
      </c>
      <c r="AO353" s="148">
        <f t="shared" si="46"/>
        <v>92</v>
      </c>
      <c r="AP353" s="148">
        <v>12</v>
      </c>
      <c r="AQ353" s="140">
        <v>31</v>
      </c>
      <c r="AS353" s="42">
        <f t="shared" si="47"/>
        <v>6293.1199604572093</v>
      </c>
      <c r="AT353" s="101">
        <f t="shared" si="48"/>
        <v>0</v>
      </c>
      <c r="AU353" s="42">
        <f t="shared" si="49"/>
        <v>6293.1199604572093</v>
      </c>
      <c r="AV353" s="42">
        <f t="shared" si="50"/>
        <v>1107.4044748862591</v>
      </c>
      <c r="AW353" s="102">
        <f t="shared" si="51"/>
        <v>431</v>
      </c>
      <c r="AX353" s="43">
        <f t="shared" si="52"/>
        <v>0.5</v>
      </c>
      <c r="AY353" s="43" t="str">
        <f t="shared" si="53"/>
        <v>UTGS</v>
      </c>
    </row>
    <row r="354" spans="1:51" hidden="1" x14ac:dyDescent="0.2">
      <c r="A354" s="38">
        <v>347</v>
      </c>
      <c r="B354" t="s">
        <v>362</v>
      </c>
      <c r="C354" t="s">
        <v>289</v>
      </c>
      <c r="D354">
        <v>320</v>
      </c>
      <c r="E354" t="s">
        <v>1223</v>
      </c>
      <c r="F354">
        <v>0.25</v>
      </c>
      <c r="G354" t="str">
        <f>LOOKUP(F354,{0,6,45},{"F","L","H"})</f>
        <v>F</v>
      </c>
      <c r="H354" t="s">
        <v>2535</v>
      </c>
      <c r="I354" s="43" t="str">
        <f>IFERROR(VLOOKUP(#REF!,#REF!,2,FALSE),"No")</f>
        <v>No</v>
      </c>
      <c r="J354" s="149">
        <v>0.75</v>
      </c>
      <c r="K354" s="148">
        <v>107</v>
      </c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39">
        <v>2</v>
      </c>
      <c r="Y354" s="148">
        <v>1000</v>
      </c>
      <c r="Z354" s="149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39">
        <v>0</v>
      </c>
      <c r="AM354" s="139">
        <v>0</v>
      </c>
      <c r="AN354" s="148">
        <f t="shared" si="45"/>
        <v>1000</v>
      </c>
      <c r="AO354" s="148">
        <f t="shared" si="46"/>
        <v>107</v>
      </c>
      <c r="AP354" s="148">
        <v>15</v>
      </c>
      <c r="AQ354" s="140">
        <v>15</v>
      </c>
      <c r="AS354" s="42">
        <f t="shared" si="47"/>
        <v>6889.0321279230575</v>
      </c>
      <c r="AT354" s="101">
        <f t="shared" si="48"/>
        <v>0</v>
      </c>
      <c r="AU354" s="42">
        <f t="shared" si="49"/>
        <v>6889.0321279230575</v>
      </c>
      <c r="AV354" s="42">
        <f t="shared" si="50"/>
        <v>2167.3974480982688</v>
      </c>
      <c r="AW354" s="102">
        <f t="shared" si="51"/>
        <v>431</v>
      </c>
      <c r="AX354" s="43">
        <f t="shared" si="52"/>
        <v>0.75</v>
      </c>
      <c r="AY354" s="43" t="str">
        <f t="shared" si="53"/>
        <v>UTGS</v>
      </c>
    </row>
    <row r="355" spans="1:51" hidden="1" x14ac:dyDescent="0.2">
      <c r="A355" s="38">
        <v>348</v>
      </c>
      <c r="B355" t="s">
        <v>5806</v>
      </c>
      <c r="C355" t="s">
        <v>289</v>
      </c>
      <c r="D355">
        <v>44352</v>
      </c>
      <c r="E355" t="s">
        <v>211</v>
      </c>
      <c r="F355">
        <v>45</v>
      </c>
      <c r="G355" t="str">
        <f>LOOKUP(F355,{0,6,45},{"F","L","H"})</f>
        <v>H</v>
      </c>
      <c r="H355" t="s">
        <v>1259</v>
      </c>
      <c r="I355" s="43" t="str">
        <f>IFERROR(VLOOKUP(#REF!,#REF!,2,FALSE),"No")</f>
        <v>No</v>
      </c>
      <c r="J355" s="149">
        <v>0.5</v>
      </c>
      <c r="K355" s="148">
        <v>82</v>
      </c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39">
        <v>2</v>
      </c>
      <c r="Y355" s="148">
        <v>199.34</v>
      </c>
      <c r="Z355" s="149">
        <v>4</v>
      </c>
      <c r="AA355" s="148">
        <v>800.66</v>
      </c>
      <c r="AB355" s="149"/>
      <c r="AC355" s="148"/>
      <c r="AD355" s="149"/>
      <c r="AE355" s="148"/>
      <c r="AF355" s="148"/>
      <c r="AG355" s="148"/>
      <c r="AH355" s="148"/>
      <c r="AI355" s="148"/>
      <c r="AJ355" s="148"/>
      <c r="AK355" s="148"/>
      <c r="AL355" s="139">
        <v>0</v>
      </c>
      <c r="AM355" s="139">
        <v>0</v>
      </c>
      <c r="AN355" s="148">
        <f t="shared" si="45"/>
        <v>1000</v>
      </c>
      <c r="AO355" s="148">
        <f t="shared" si="46"/>
        <v>82</v>
      </c>
      <c r="AP355" s="148">
        <v>6</v>
      </c>
      <c r="AQ355" s="140">
        <v>10</v>
      </c>
      <c r="AS355" s="42">
        <f t="shared" si="47"/>
        <v>5609.0851821466431</v>
      </c>
      <c r="AT355" s="101">
        <f t="shared" si="48"/>
        <v>0</v>
      </c>
      <c r="AU355" s="42">
        <f t="shared" si="49"/>
        <v>5609.0851821466431</v>
      </c>
      <c r="AV355" s="42">
        <f t="shared" si="50"/>
        <v>3825.1693921474034</v>
      </c>
      <c r="AW355" s="102">
        <f t="shared" si="51"/>
        <v>60371.752872868376</v>
      </c>
      <c r="AX355" s="43">
        <f t="shared" si="52"/>
        <v>0.5</v>
      </c>
      <c r="AY355" s="43" t="str">
        <f t="shared" si="53"/>
        <v>UTGS</v>
      </c>
    </row>
    <row r="356" spans="1:51" hidden="1" x14ac:dyDescent="0.2">
      <c r="A356" s="38">
        <v>349</v>
      </c>
      <c r="B356" t="s">
        <v>5806</v>
      </c>
      <c r="C356" t="s">
        <v>289</v>
      </c>
      <c r="D356">
        <v>2500</v>
      </c>
      <c r="E356" t="s">
        <v>209</v>
      </c>
      <c r="F356">
        <v>0.25</v>
      </c>
      <c r="G356" t="str">
        <f>LOOKUP(F356,{0,6,45},{"F","L","H"})</f>
        <v>F</v>
      </c>
      <c r="H356" t="s">
        <v>2536</v>
      </c>
      <c r="I356" s="43" t="str">
        <f>IFERROR(VLOOKUP(#REF!,#REF!,2,FALSE),"No")</f>
        <v>No</v>
      </c>
      <c r="J356" s="149">
        <v>1.25</v>
      </c>
      <c r="K356" s="148">
        <v>39</v>
      </c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39">
        <v>2</v>
      </c>
      <c r="Y356" s="148">
        <v>162.15</v>
      </c>
      <c r="Z356" s="148">
        <v>4</v>
      </c>
      <c r="AA356" s="148">
        <v>837.85</v>
      </c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39">
        <v>0</v>
      </c>
      <c r="AM356" s="139">
        <v>0</v>
      </c>
      <c r="AN356" s="148">
        <f t="shared" si="45"/>
        <v>1000</v>
      </c>
      <c r="AO356" s="148">
        <f t="shared" si="46"/>
        <v>39</v>
      </c>
      <c r="AP356" s="148">
        <v>14</v>
      </c>
      <c r="AQ356" s="140">
        <v>14</v>
      </c>
      <c r="AS356" s="42">
        <f t="shared" si="47"/>
        <v>2906.0256354112075</v>
      </c>
      <c r="AT356" s="101">
        <f t="shared" si="48"/>
        <v>0</v>
      </c>
      <c r="AU356" s="42">
        <f t="shared" si="49"/>
        <v>2906.0256354112075</v>
      </c>
      <c r="AV356" s="42">
        <f t="shared" si="50"/>
        <v>2751.3104443910024</v>
      </c>
      <c r="AW356" s="102">
        <f t="shared" si="51"/>
        <v>2428.75</v>
      </c>
      <c r="AX356" s="43">
        <f t="shared" si="52"/>
        <v>1.25</v>
      </c>
      <c r="AY356" s="43" t="str">
        <f t="shared" si="53"/>
        <v>UTGS</v>
      </c>
    </row>
    <row r="357" spans="1:51" hidden="1" x14ac:dyDescent="0.2">
      <c r="A357" s="38">
        <v>350</v>
      </c>
      <c r="B357" t="s">
        <v>362</v>
      </c>
      <c r="C357" t="s">
        <v>289</v>
      </c>
      <c r="D357">
        <v>320</v>
      </c>
      <c r="E357" t="s">
        <v>1247</v>
      </c>
      <c r="F357">
        <v>0.25</v>
      </c>
      <c r="G357" t="str">
        <f>LOOKUP(F357,{0,6,45},{"F","L","H"})</f>
        <v>F</v>
      </c>
      <c r="H357" t="s">
        <v>2537</v>
      </c>
      <c r="I357" s="43" t="str">
        <f>IFERROR(VLOOKUP(#REF!,#REF!,2,FALSE),"No")</f>
        <v>No</v>
      </c>
      <c r="J357" s="149">
        <v>0.75</v>
      </c>
      <c r="K357" s="148">
        <v>68</v>
      </c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39">
        <v>0.75</v>
      </c>
      <c r="Y357" s="148">
        <v>221</v>
      </c>
      <c r="Z357" s="149">
        <v>2</v>
      </c>
      <c r="AA357" s="148">
        <v>779</v>
      </c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39">
        <v>0</v>
      </c>
      <c r="AM357" s="139">
        <v>0</v>
      </c>
      <c r="AN357" s="148">
        <f t="shared" si="45"/>
        <v>1000</v>
      </c>
      <c r="AO357" s="148">
        <f t="shared" si="46"/>
        <v>68</v>
      </c>
      <c r="AP357" s="148">
        <v>20</v>
      </c>
      <c r="AQ357" s="140">
        <v>32</v>
      </c>
      <c r="AS357" s="42">
        <f t="shared" si="47"/>
        <v>4378.0764925118492</v>
      </c>
      <c r="AT357" s="101">
        <f t="shared" si="48"/>
        <v>0</v>
      </c>
      <c r="AU357" s="42">
        <f t="shared" si="49"/>
        <v>4378.0764925118492</v>
      </c>
      <c r="AV357" s="42">
        <f t="shared" si="50"/>
        <v>1068.3169287960636</v>
      </c>
      <c r="AW357" s="102">
        <f t="shared" si="51"/>
        <v>431</v>
      </c>
      <c r="AX357" s="43">
        <f t="shared" si="52"/>
        <v>0.75</v>
      </c>
      <c r="AY357" s="43" t="str">
        <f t="shared" si="53"/>
        <v>UTGS</v>
      </c>
    </row>
    <row r="358" spans="1:51" hidden="1" x14ac:dyDescent="0.2">
      <c r="A358" s="38">
        <v>351</v>
      </c>
      <c r="B358" t="s">
        <v>362</v>
      </c>
      <c r="C358" t="s">
        <v>289</v>
      </c>
      <c r="D358">
        <v>320</v>
      </c>
      <c r="E358" t="s">
        <v>1236</v>
      </c>
      <c r="F358">
        <v>0.25</v>
      </c>
      <c r="G358" t="str">
        <f>LOOKUP(F358,{0,6,45},{"F","L","H"})</f>
        <v>F</v>
      </c>
      <c r="H358" t="s">
        <v>2538</v>
      </c>
      <c r="I358" s="43" t="str">
        <f>IFERROR(VLOOKUP(#REF!,#REF!,2,FALSE),"No")</f>
        <v>No</v>
      </c>
      <c r="J358" s="149">
        <v>0.5</v>
      </c>
      <c r="K358" s="148">
        <v>78</v>
      </c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39">
        <v>2</v>
      </c>
      <c r="Y358" s="148">
        <v>180.91</v>
      </c>
      <c r="Z358" s="148">
        <v>3</v>
      </c>
      <c r="AA358" s="148">
        <v>819.09</v>
      </c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39">
        <v>0</v>
      </c>
      <c r="AM358" s="139">
        <v>0</v>
      </c>
      <c r="AN358" s="148">
        <f t="shared" si="45"/>
        <v>1000</v>
      </c>
      <c r="AO358" s="148">
        <f t="shared" si="46"/>
        <v>78</v>
      </c>
      <c r="AP358" s="148">
        <v>17</v>
      </c>
      <c r="AQ358" s="140">
        <v>17</v>
      </c>
      <c r="AS358" s="42">
        <f t="shared" si="47"/>
        <v>5335.471270822416</v>
      </c>
      <c r="AT358" s="101">
        <f t="shared" si="48"/>
        <v>0</v>
      </c>
      <c r="AU358" s="42">
        <f t="shared" si="49"/>
        <v>5335.471270822416</v>
      </c>
      <c r="AV358" s="42">
        <f t="shared" si="50"/>
        <v>1301.4647365572964</v>
      </c>
      <c r="AW358" s="102">
        <f t="shared" si="51"/>
        <v>431</v>
      </c>
      <c r="AX358" s="43">
        <f t="shared" si="52"/>
        <v>0.5</v>
      </c>
      <c r="AY358" s="43" t="str">
        <f t="shared" si="53"/>
        <v>UTGS</v>
      </c>
    </row>
    <row r="359" spans="1:51" hidden="1" x14ac:dyDescent="0.2">
      <c r="A359" s="38">
        <v>352</v>
      </c>
      <c r="B359" t="s">
        <v>362</v>
      </c>
      <c r="C359" t="s">
        <v>289</v>
      </c>
      <c r="D359">
        <v>320</v>
      </c>
      <c r="E359" t="s">
        <v>1236</v>
      </c>
      <c r="F359">
        <v>0.25</v>
      </c>
      <c r="G359" t="str">
        <f>LOOKUP(F359,{0,6,45},{"F","L","H"})</f>
        <v>F</v>
      </c>
      <c r="H359" t="s">
        <v>2539</v>
      </c>
      <c r="I359" s="43" t="str">
        <f>IFERROR(VLOOKUP(#REF!,#REF!,2,FALSE),"No")</f>
        <v>No</v>
      </c>
      <c r="J359" s="139">
        <v>0.75</v>
      </c>
      <c r="K359" s="148">
        <v>50</v>
      </c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39">
        <v>2</v>
      </c>
      <c r="Y359" s="148">
        <v>1000</v>
      </c>
      <c r="Z359" s="149"/>
      <c r="AA359" s="148"/>
      <c r="AB359" s="149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39">
        <v>0</v>
      </c>
      <c r="AM359" s="139">
        <v>0</v>
      </c>
      <c r="AN359" s="148">
        <f t="shared" si="45"/>
        <v>1000</v>
      </c>
      <c r="AO359" s="148">
        <f t="shared" si="46"/>
        <v>50</v>
      </c>
      <c r="AP359" s="148">
        <v>15</v>
      </c>
      <c r="AQ359" s="140">
        <v>17</v>
      </c>
      <c r="AS359" s="42">
        <f t="shared" si="47"/>
        <v>3219.1738915528304</v>
      </c>
      <c r="AT359" s="101">
        <f t="shared" si="48"/>
        <v>0</v>
      </c>
      <c r="AU359" s="42">
        <f t="shared" si="49"/>
        <v>3219.1738915528304</v>
      </c>
      <c r="AV359" s="42">
        <f t="shared" si="50"/>
        <v>1912.4095130278843</v>
      </c>
      <c r="AW359" s="102">
        <f t="shared" si="51"/>
        <v>431</v>
      </c>
      <c r="AX359" s="43">
        <f t="shared" si="52"/>
        <v>0.75</v>
      </c>
      <c r="AY359" s="43" t="str">
        <f t="shared" si="53"/>
        <v>UTGS</v>
      </c>
    </row>
    <row r="360" spans="1:51" hidden="1" x14ac:dyDescent="0.2">
      <c r="A360" s="38">
        <v>353</v>
      </c>
      <c r="B360" t="s">
        <v>362</v>
      </c>
      <c r="C360" t="s">
        <v>289</v>
      </c>
      <c r="D360">
        <v>320</v>
      </c>
      <c r="E360" t="s">
        <v>1247</v>
      </c>
      <c r="F360">
        <v>0.25</v>
      </c>
      <c r="G360" t="str">
        <f>LOOKUP(F360,{0,6,45},{"F","L","H"})</f>
        <v>F</v>
      </c>
      <c r="H360" t="s">
        <v>2540</v>
      </c>
      <c r="I360" s="43" t="str">
        <f>IFERROR(VLOOKUP(#REF!,#REF!,2,FALSE),"No")</f>
        <v>No</v>
      </c>
      <c r="J360" s="139">
        <v>0.5</v>
      </c>
      <c r="K360" s="148">
        <v>72</v>
      </c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39">
        <v>2</v>
      </c>
      <c r="Y360" s="148">
        <v>1000</v>
      </c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39">
        <v>0</v>
      </c>
      <c r="AM360" s="139">
        <v>0</v>
      </c>
      <c r="AN360" s="148">
        <f t="shared" si="45"/>
        <v>1000</v>
      </c>
      <c r="AO360" s="148">
        <f t="shared" si="46"/>
        <v>72</v>
      </c>
      <c r="AP360" s="148">
        <v>7</v>
      </c>
      <c r="AQ360" s="140">
        <v>8</v>
      </c>
      <c r="AS360" s="42">
        <f t="shared" si="47"/>
        <v>4925.0504038360768</v>
      </c>
      <c r="AT360" s="101">
        <f t="shared" si="48"/>
        <v>0</v>
      </c>
      <c r="AU360" s="42">
        <f t="shared" si="49"/>
        <v>4925.0504038360768</v>
      </c>
      <c r="AV360" s="42">
        <f t="shared" si="50"/>
        <v>4063.870215184254</v>
      </c>
      <c r="AW360" s="102">
        <f t="shared" si="51"/>
        <v>431</v>
      </c>
      <c r="AX360" s="43">
        <f t="shared" si="52"/>
        <v>0.5</v>
      </c>
      <c r="AY360" s="43" t="str">
        <f t="shared" si="53"/>
        <v>UTGS</v>
      </c>
    </row>
    <row r="361" spans="1:51" hidden="1" x14ac:dyDescent="0.2">
      <c r="A361" s="38">
        <v>354</v>
      </c>
      <c r="B361" t="s">
        <v>362</v>
      </c>
      <c r="C361" t="s">
        <v>289</v>
      </c>
      <c r="D361">
        <v>320</v>
      </c>
      <c r="E361" t="s">
        <v>1236</v>
      </c>
      <c r="F361">
        <v>0.25</v>
      </c>
      <c r="G361" t="str">
        <f>LOOKUP(F361,{0,6,45},{"F","L","H"})</f>
        <v>F</v>
      </c>
      <c r="H361" t="s">
        <v>2541</v>
      </c>
      <c r="I361" s="43" t="str">
        <f>IFERROR(VLOOKUP(#REF!,#REF!,2,FALSE),"No")</f>
        <v>No</v>
      </c>
      <c r="J361" s="149">
        <v>0.75</v>
      </c>
      <c r="K361" s="148">
        <v>33</v>
      </c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39">
        <v>0.75</v>
      </c>
      <c r="Y361" s="148">
        <v>376</v>
      </c>
      <c r="Z361" s="149">
        <v>4</v>
      </c>
      <c r="AA361" s="148">
        <v>624</v>
      </c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39">
        <v>0</v>
      </c>
      <c r="AM361" s="139">
        <v>0</v>
      </c>
      <c r="AN361" s="148">
        <f t="shared" si="45"/>
        <v>1000</v>
      </c>
      <c r="AO361" s="148">
        <f t="shared" si="46"/>
        <v>33</v>
      </c>
      <c r="AP361" s="148">
        <v>15</v>
      </c>
      <c r="AQ361" s="140">
        <v>15</v>
      </c>
      <c r="AS361" s="42">
        <f t="shared" si="47"/>
        <v>2124.6547684248681</v>
      </c>
      <c r="AT361" s="101">
        <f t="shared" si="48"/>
        <v>0</v>
      </c>
      <c r="AU361" s="42">
        <f t="shared" si="49"/>
        <v>2124.6547684248681</v>
      </c>
      <c r="AV361" s="42">
        <f t="shared" si="50"/>
        <v>2655.6747814316027</v>
      </c>
      <c r="AW361" s="102">
        <f t="shared" si="51"/>
        <v>431</v>
      </c>
      <c r="AX361" s="43">
        <f t="shared" si="52"/>
        <v>0.75</v>
      </c>
      <c r="AY361" s="43" t="str">
        <f t="shared" si="53"/>
        <v>UTGS</v>
      </c>
    </row>
    <row r="362" spans="1:51" hidden="1" x14ac:dyDescent="0.2">
      <c r="A362" s="38">
        <v>355</v>
      </c>
      <c r="B362" t="s">
        <v>362</v>
      </c>
      <c r="C362" t="s">
        <v>289</v>
      </c>
      <c r="D362">
        <v>550</v>
      </c>
      <c r="E362" t="s">
        <v>1842</v>
      </c>
      <c r="F362">
        <v>2</v>
      </c>
      <c r="G362" t="str">
        <f>LOOKUP(F362,{0,6,45},{"F","L","H"})</f>
        <v>F</v>
      </c>
      <c r="H362" t="s">
        <v>2542</v>
      </c>
      <c r="I362" s="43" t="str">
        <f>IFERROR(VLOOKUP(#REF!,#REF!,2,FALSE),"No")</f>
        <v>No</v>
      </c>
      <c r="J362" s="139">
        <v>0.75</v>
      </c>
      <c r="K362" s="148">
        <v>90</v>
      </c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39">
        <v>2</v>
      </c>
      <c r="Y362" s="148">
        <v>1000</v>
      </c>
      <c r="Z362" s="149"/>
      <c r="AA362" s="148"/>
      <c r="AB362" s="149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39">
        <v>0</v>
      </c>
      <c r="AM362" s="139">
        <v>0</v>
      </c>
      <c r="AN362" s="148">
        <f t="shared" si="45"/>
        <v>1000</v>
      </c>
      <c r="AO362" s="148">
        <f t="shared" si="46"/>
        <v>90</v>
      </c>
      <c r="AP362" s="148">
        <v>18</v>
      </c>
      <c r="AQ362" s="140">
        <v>87</v>
      </c>
      <c r="AS362" s="42">
        <f t="shared" si="47"/>
        <v>5794.5130047950952</v>
      </c>
      <c r="AT362" s="101">
        <f t="shared" si="48"/>
        <v>0</v>
      </c>
      <c r="AU362" s="42">
        <f t="shared" si="49"/>
        <v>5794.5130047950952</v>
      </c>
      <c r="AV362" s="42">
        <f t="shared" si="50"/>
        <v>373.68921518935667</v>
      </c>
      <c r="AW362" s="102">
        <f t="shared" si="51"/>
        <v>585.0096169344007</v>
      </c>
      <c r="AX362" s="43">
        <f t="shared" si="52"/>
        <v>0.75</v>
      </c>
      <c r="AY362" s="43" t="str">
        <f t="shared" si="53"/>
        <v>UTGS</v>
      </c>
    </row>
    <row r="363" spans="1:51" hidden="1" x14ac:dyDescent="0.2">
      <c r="A363" s="38">
        <v>356</v>
      </c>
      <c r="B363" t="s">
        <v>362</v>
      </c>
      <c r="C363" t="s">
        <v>289</v>
      </c>
      <c r="D363">
        <v>320</v>
      </c>
      <c r="E363" t="s">
        <v>1232</v>
      </c>
      <c r="F363">
        <v>0.25</v>
      </c>
      <c r="G363" t="str">
        <f>LOOKUP(F363,{0,6,45},{"F","L","H"})</f>
        <v>F</v>
      </c>
      <c r="H363" t="s">
        <v>2543</v>
      </c>
      <c r="I363" s="43" t="str">
        <f>IFERROR(VLOOKUP(#REF!,#REF!,2,FALSE),"No")</f>
        <v>No</v>
      </c>
      <c r="J363" s="149">
        <v>0.75</v>
      </c>
      <c r="K363" s="148">
        <v>31</v>
      </c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39">
        <v>2</v>
      </c>
      <c r="Y363" s="148">
        <v>1000</v>
      </c>
      <c r="Z363" s="149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39">
        <v>0</v>
      </c>
      <c r="AM363" s="139">
        <v>0</v>
      </c>
      <c r="AN363" s="148">
        <f t="shared" si="45"/>
        <v>1000</v>
      </c>
      <c r="AO363" s="148">
        <f t="shared" si="46"/>
        <v>31</v>
      </c>
      <c r="AP363" s="148">
        <v>24</v>
      </c>
      <c r="AQ363" s="140">
        <v>24</v>
      </c>
      <c r="AS363" s="42">
        <f t="shared" si="47"/>
        <v>1995.8878127627549</v>
      </c>
      <c r="AT363" s="101">
        <f t="shared" si="48"/>
        <v>0</v>
      </c>
      <c r="AU363" s="42">
        <f t="shared" si="49"/>
        <v>1995.8878127627549</v>
      </c>
      <c r="AV363" s="42">
        <f t="shared" si="50"/>
        <v>1354.623405061418</v>
      </c>
      <c r="AW363" s="102">
        <f t="shared" si="51"/>
        <v>431</v>
      </c>
      <c r="AX363" s="43">
        <f t="shared" si="52"/>
        <v>0.75</v>
      </c>
      <c r="AY363" s="43" t="str">
        <f t="shared" si="53"/>
        <v>UTGS</v>
      </c>
    </row>
    <row r="364" spans="1:51" hidden="1" x14ac:dyDescent="0.2">
      <c r="A364" s="38">
        <v>357</v>
      </c>
      <c r="B364" t="s">
        <v>5806</v>
      </c>
      <c r="C364" t="s">
        <v>292</v>
      </c>
      <c r="D364">
        <v>3897</v>
      </c>
      <c r="E364" t="s">
        <v>217</v>
      </c>
      <c r="F364">
        <v>2</v>
      </c>
      <c r="G364" t="str">
        <f>LOOKUP(F364,{0,6,45},{"F","L","H"})</f>
        <v>F</v>
      </c>
      <c r="H364" t="s">
        <v>2544</v>
      </c>
      <c r="I364" s="43" t="str">
        <f>IFERROR(VLOOKUP(#REF!,#REF!,2,FALSE),"No")</f>
        <v>No</v>
      </c>
      <c r="J364" s="149">
        <v>1.25</v>
      </c>
      <c r="K364" s="148">
        <v>35</v>
      </c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39">
        <v>2</v>
      </c>
      <c r="Y364" s="148">
        <v>565.04999999999995</v>
      </c>
      <c r="Z364" s="149">
        <v>4</v>
      </c>
      <c r="AA364" s="148">
        <v>434.95</v>
      </c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39">
        <v>0</v>
      </c>
      <c r="AM364" s="139">
        <v>0</v>
      </c>
      <c r="AN364" s="148">
        <f t="shared" si="45"/>
        <v>1000</v>
      </c>
      <c r="AO364" s="148">
        <f t="shared" si="46"/>
        <v>35</v>
      </c>
      <c r="AP364" s="148">
        <v>6</v>
      </c>
      <c r="AQ364" s="140">
        <v>79</v>
      </c>
      <c r="AS364" s="42">
        <f t="shared" si="47"/>
        <v>2607.9717240869813</v>
      </c>
      <c r="AT364" s="101">
        <f t="shared" si="48"/>
        <v>0</v>
      </c>
      <c r="AU364" s="42">
        <f t="shared" si="49"/>
        <v>2607.9717240869813</v>
      </c>
      <c r="AV364" s="42">
        <f t="shared" si="50"/>
        <v>451.00700280346877</v>
      </c>
      <c r="AW364" s="102">
        <f t="shared" si="51"/>
        <v>2145.6666666666665</v>
      </c>
      <c r="AX364" s="43">
        <f t="shared" si="52"/>
        <v>1.25</v>
      </c>
      <c r="AY364" s="43" t="str">
        <f t="shared" si="53"/>
        <v>UTFS</v>
      </c>
    </row>
    <row r="365" spans="1:51" hidden="1" x14ac:dyDescent="0.2">
      <c r="A365" s="38">
        <v>358</v>
      </c>
      <c r="B365" t="s">
        <v>362</v>
      </c>
      <c r="C365" t="s">
        <v>289</v>
      </c>
      <c r="D365">
        <v>320</v>
      </c>
      <c r="E365" t="s">
        <v>1245</v>
      </c>
      <c r="F365">
        <v>0.25</v>
      </c>
      <c r="G365" t="str">
        <f>LOOKUP(F365,{0,6,45},{"F","L","H"})</f>
        <v>F</v>
      </c>
      <c r="H365" t="s">
        <v>2545</v>
      </c>
      <c r="I365" s="43" t="str">
        <f>IFERROR(VLOOKUP(#REF!,#REF!,2,FALSE),"No")</f>
        <v>No</v>
      </c>
      <c r="J365" s="148">
        <v>0.5</v>
      </c>
      <c r="K365" s="148">
        <v>38</v>
      </c>
      <c r="L365" s="148"/>
      <c r="M365" s="148"/>
      <c r="N365" s="148"/>
      <c r="O365" s="148"/>
      <c r="P365" s="148"/>
      <c r="Q365" s="148"/>
      <c r="R365" s="149"/>
      <c r="S365" s="148"/>
      <c r="T365" s="148"/>
      <c r="U365" s="148"/>
      <c r="V365" s="148"/>
      <c r="W365" s="148"/>
      <c r="X365" s="139">
        <v>2</v>
      </c>
      <c r="Y365" s="148">
        <v>856.77</v>
      </c>
      <c r="Z365" s="148">
        <v>4</v>
      </c>
      <c r="AA365" s="148">
        <v>143.22999999999999</v>
      </c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39">
        <v>0</v>
      </c>
      <c r="AM365" s="139">
        <v>0</v>
      </c>
      <c r="AN365" s="148">
        <f t="shared" si="45"/>
        <v>1000</v>
      </c>
      <c r="AO365" s="148">
        <f t="shared" si="46"/>
        <v>38</v>
      </c>
      <c r="AP365" s="148">
        <v>32</v>
      </c>
      <c r="AQ365" s="140">
        <v>48</v>
      </c>
      <c r="AS365" s="42">
        <f t="shared" si="47"/>
        <v>2599.3321575801515</v>
      </c>
      <c r="AT365" s="101">
        <f t="shared" si="48"/>
        <v>0</v>
      </c>
      <c r="AU365" s="42">
        <f t="shared" si="49"/>
        <v>2599.3321575801515</v>
      </c>
      <c r="AV365" s="42">
        <f t="shared" si="50"/>
        <v>698.70668378070889</v>
      </c>
      <c r="AW365" s="102">
        <f t="shared" si="51"/>
        <v>431</v>
      </c>
      <c r="AX365" s="43">
        <f t="shared" si="52"/>
        <v>0.5</v>
      </c>
      <c r="AY365" s="43" t="str">
        <f t="shared" si="53"/>
        <v>UTGS</v>
      </c>
    </row>
    <row r="366" spans="1:51" hidden="1" x14ac:dyDescent="0.2">
      <c r="A366" s="38">
        <v>359</v>
      </c>
      <c r="B366" t="s">
        <v>362</v>
      </c>
      <c r="C366" t="s">
        <v>289</v>
      </c>
      <c r="D366">
        <v>320</v>
      </c>
      <c r="E366" t="s">
        <v>1232</v>
      </c>
      <c r="F366">
        <v>0.25</v>
      </c>
      <c r="G366" t="str">
        <f>LOOKUP(F366,{0,6,45},{"F","L","H"})</f>
        <v>F</v>
      </c>
      <c r="H366" t="s">
        <v>2546</v>
      </c>
      <c r="I366" s="43" t="str">
        <f>IFERROR(VLOOKUP(#REF!,#REF!,2,FALSE),"No")</f>
        <v>No</v>
      </c>
      <c r="J366" s="149">
        <v>0.75</v>
      </c>
      <c r="K366" s="148">
        <v>94</v>
      </c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39">
        <v>0.75</v>
      </c>
      <c r="Y366" s="148">
        <v>28.35</v>
      </c>
      <c r="Z366" s="148">
        <v>2</v>
      </c>
      <c r="AA366" s="148">
        <v>971.65</v>
      </c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39">
        <v>0</v>
      </c>
      <c r="AM366" s="139">
        <v>0</v>
      </c>
      <c r="AN366" s="148">
        <f t="shared" si="45"/>
        <v>1000</v>
      </c>
      <c r="AO366" s="148">
        <f t="shared" si="46"/>
        <v>94</v>
      </c>
      <c r="AP366" s="148">
        <v>18</v>
      </c>
      <c r="AQ366" s="140">
        <v>18</v>
      </c>
      <c r="AS366" s="42">
        <f t="shared" si="47"/>
        <v>6052.0469161193214</v>
      </c>
      <c r="AT366" s="101">
        <f t="shared" si="48"/>
        <v>0</v>
      </c>
      <c r="AU366" s="42">
        <f t="shared" si="49"/>
        <v>6052.0469161193214</v>
      </c>
      <c r="AV366" s="42">
        <f t="shared" si="50"/>
        <v>1818.1030400818906</v>
      </c>
      <c r="AW366" s="102">
        <f t="shared" si="51"/>
        <v>431</v>
      </c>
      <c r="AX366" s="43">
        <f t="shared" si="52"/>
        <v>0.75</v>
      </c>
      <c r="AY366" s="43" t="str">
        <f t="shared" si="53"/>
        <v>UTGS</v>
      </c>
    </row>
    <row r="367" spans="1:51" hidden="1" x14ac:dyDescent="0.2">
      <c r="A367" s="38">
        <v>360</v>
      </c>
      <c r="B367" t="s">
        <v>362</v>
      </c>
      <c r="C367" t="s">
        <v>289</v>
      </c>
      <c r="D367">
        <v>320</v>
      </c>
      <c r="E367" t="s">
        <v>1243</v>
      </c>
      <c r="F367">
        <v>0.25</v>
      </c>
      <c r="G367" t="str">
        <f>LOOKUP(F367,{0,6,45},{"F","L","H"})</f>
        <v>F</v>
      </c>
      <c r="H367" t="s">
        <v>2547</v>
      </c>
      <c r="I367" s="43" t="str">
        <f>IFERROR(VLOOKUP(#REF!,#REF!,2,FALSE),"No")</f>
        <v>No</v>
      </c>
      <c r="J367" s="139">
        <v>0.5</v>
      </c>
      <c r="K367" s="148">
        <v>61</v>
      </c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39">
        <v>2</v>
      </c>
      <c r="Y367" s="148">
        <v>1000</v>
      </c>
      <c r="Z367" s="149"/>
      <c r="AA367" s="148"/>
      <c r="AB367" s="149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39">
        <v>0</v>
      </c>
      <c r="AM367" s="139">
        <v>0</v>
      </c>
      <c r="AN367" s="148">
        <f t="shared" si="45"/>
        <v>1000</v>
      </c>
      <c r="AO367" s="148">
        <f t="shared" si="46"/>
        <v>61</v>
      </c>
      <c r="AP367" s="148">
        <v>21</v>
      </c>
      <c r="AQ367" s="140">
        <v>22</v>
      </c>
      <c r="AS367" s="42">
        <f t="shared" si="47"/>
        <v>4172.6121476944536</v>
      </c>
      <c r="AT367" s="101">
        <f t="shared" si="48"/>
        <v>0</v>
      </c>
      <c r="AU367" s="42">
        <f t="shared" si="49"/>
        <v>4172.6121476944536</v>
      </c>
      <c r="AV367" s="42">
        <f t="shared" si="50"/>
        <v>1477.7709873397287</v>
      </c>
      <c r="AW367" s="102">
        <f t="shared" si="51"/>
        <v>431</v>
      </c>
      <c r="AX367" s="43">
        <f t="shared" si="52"/>
        <v>0.5</v>
      </c>
      <c r="AY367" s="43" t="str">
        <f t="shared" si="53"/>
        <v>UTGS</v>
      </c>
    </row>
    <row r="368" spans="1:51" hidden="1" x14ac:dyDescent="0.2">
      <c r="A368" s="38">
        <v>361</v>
      </c>
      <c r="B368" t="s">
        <v>5806</v>
      </c>
      <c r="C368" t="s">
        <v>292</v>
      </c>
      <c r="D368">
        <v>3300</v>
      </c>
      <c r="E368" t="s">
        <v>207</v>
      </c>
      <c r="F368">
        <v>2</v>
      </c>
      <c r="G368" t="str">
        <f>LOOKUP(F368,{0,6,45},{"F","L","H"})</f>
        <v>F</v>
      </c>
      <c r="H368" t="s">
        <v>512</v>
      </c>
      <c r="I368" s="43" t="str">
        <f>IFERROR(VLOOKUP(#REF!,#REF!,2,FALSE),"No")</f>
        <v>No</v>
      </c>
      <c r="J368" s="139">
        <v>1.25</v>
      </c>
      <c r="K368" s="148">
        <v>179</v>
      </c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39">
        <v>2</v>
      </c>
      <c r="Y368" s="148">
        <v>94.96</v>
      </c>
      <c r="Z368" s="149">
        <v>4</v>
      </c>
      <c r="AA368" s="148">
        <v>905.04</v>
      </c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39">
        <v>0</v>
      </c>
      <c r="AM368" s="139">
        <v>0</v>
      </c>
      <c r="AN368" s="148">
        <f t="shared" si="45"/>
        <v>1000</v>
      </c>
      <c r="AO368" s="148">
        <f t="shared" si="46"/>
        <v>179</v>
      </c>
      <c r="AP368" s="148">
        <v>13</v>
      </c>
      <c r="AQ368" s="140">
        <v>51</v>
      </c>
      <c r="AS368" s="42">
        <f t="shared" si="47"/>
        <v>13337.912531759132</v>
      </c>
      <c r="AT368" s="101">
        <f t="shared" si="48"/>
        <v>0</v>
      </c>
      <c r="AU368" s="42">
        <f t="shared" si="49"/>
        <v>13337.912531759132</v>
      </c>
      <c r="AV368" s="42">
        <f t="shared" si="50"/>
        <v>764.70781414654959</v>
      </c>
      <c r="AW368" s="102">
        <f t="shared" si="51"/>
        <v>2145.6666666666665</v>
      </c>
      <c r="AX368" s="43">
        <f t="shared" si="52"/>
        <v>1.25</v>
      </c>
      <c r="AY368" s="43" t="str">
        <f t="shared" si="53"/>
        <v>UTFS</v>
      </c>
    </row>
    <row r="369" spans="1:51" hidden="1" x14ac:dyDescent="0.2">
      <c r="A369" s="38">
        <v>362</v>
      </c>
      <c r="B369" t="s">
        <v>362</v>
      </c>
      <c r="C369" t="s">
        <v>289</v>
      </c>
      <c r="D369">
        <v>320</v>
      </c>
      <c r="E369" t="s">
        <v>1236</v>
      </c>
      <c r="F369">
        <v>0.25</v>
      </c>
      <c r="G369" t="str">
        <f>LOOKUP(F369,{0,6,45},{"F","L","H"})</f>
        <v>F</v>
      </c>
      <c r="H369" t="s">
        <v>2548</v>
      </c>
      <c r="I369" s="43" t="str">
        <f>IFERROR(VLOOKUP(#REF!,#REF!,2,FALSE),"No")</f>
        <v>No</v>
      </c>
      <c r="J369" s="149">
        <v>0.75</v>
      </c>
      <c r="K369" s="148">
        <v>33</v>
      </c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39">
        <v>1.25</v>
      </c>
      <c r="Y369" s="148">
        <v>61</v>
      </c>
      <c r="Z369" s="149">
        <v>2</v>
      </c>
      <c r="AA369" s="148">
        <v>939</v>
      </c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39">
        <v>0</v>
      </c>
      <c r="AM369" s="139">
        <v>0</v>
      </c>
      <c r="AN369" s="148">
        <f t="shared" si="45"/>
        <v>1000</v>
      </c>
      <c r="AO369" s="148">
        <f t="shared" si="46"/>
        <v>33</v>
      </c>
      <c r="AP369" s="148">
        <v>24</v>
      </c>
      <c r="AQ369" s="140">
        <v>25</v>
      </c>
      <c r="AS369" s="42">
        <f t="shared" si="47"/>
        <v>2124.6547684248681</v>
      </c>
      <c r="AT369" s="101">
        <f t="shared" si="48"/>
        <v>0</v>
      </c>
      <c r="AU369" s="42">
        <f t="shared" si="49"/>
        <v>2124.6547684248681</v>
      </c>
      <c r="AV369" s="42">
        <f t="shared" si="50"/>
        <v>1302.1464688589613</v>
      </c>
      <c r="AW369" s="102">
        <f t="shared" si="51"/>
        <v>431</v>
      </c>
      <c r="AX369" s="43">
        <f t="shared" si="52"/>
        <v>0.75</v>
      </c>
      <c r="AY369" s="43" t="str">
        <f t="shared" si="53"/>
        <v>UTGS</v>
      </c>
    </row>
    <row r="370" spans="1:51" hidden="1" x14ac:dyDescent="0.2">
      <c r="A370" s="38">
        <v>363</v>
      </c>
      <c r="B370" t="s">
        <v>362</v>
      </c>
      <c r="C370" t="s">
        <v>289</v>
      </c>
      <c r="D370">
        <v>28250</v>
      </c>
      <c r="E370" t="s">
        <v>212</v>
      </c>
      <c r="F370">
        <v>45</v>
      </c>
      <c r="G370" t="str">
        <f>LOOKUP(F370,{0,6,45},{"F","L","H"})</f>
        <v>H</v>
      </c>
      <c r="H370" t="s">
        <v>316</v>
      </c>
      <c r="I370" s="43" t="str">
        <f>IFERROR(VLOOKUP(#REF!,#REF!,2,FALSE),"No")</f>
        <v>No</v>
      </c>
      <c r="J370" s="149">
        <v>2</v>
      </c>
      <c r="K370" s="148">
        <v>6</v>
      </c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39">
        <v>2</v>
      </c>
      <c r="Y370" s="148">
        <v>23.09</v>
      </c>
      <c r="Z370" s="149">
        <v>3</v>
      </c>
      <c r="AA370" s="148">
        <v>174.27</v>
      </c>
      <c r="AB370" s="148">
        <v>4</v>
      </c>
      <c r="AC370" s="148">
        <v>802.64</v>
      </c>
      <c r="AD370" s="148"/>
      <c r="AE370" s="148"/>
      <c r="AF370" s="148"/>
      <c r="AG370" s="148"/>
      <c r="AH370" s="148"/>
      <c r="AI370" s="148"/>
      <c r="AJ370" s="148"/>
      <c r="AK370" s="148"/>
      <c r="AL370" s="139">
        <v>0</v>
      </c>
      <c r="AM370" s="139">
        <v>0</v>
      </c>
      <c r="AN370" s="148">
        <f t="shared" si="45"/>
        <v>1000</v>
      </c>
      <c r="AO370" s="148">
        <f t="shared" si="46"/>
        <v>6</v>
      </c>
      <c r="AP370" s="148">
        <v>6</v>
      </c>
      <c r="AQ370" s="140">
        <v>37</v>
      </c>
      <c r="AS370" s="42">
        <f t="shared" si="47"/>
        <v>437.90086698633962</v>
      </c>
      <c r="AT370" s="101">
        <f t="shared" si="48"/>
        <v>0</v>
      </c>
      <c r="AU370" s="42">
        <f t="shared" si="49"/>
        <v>437.90086698633962</v>
      </c>
      <c r="AV370" s="42">
        <f t="shared" si="50"/>
        <v>974.49045733713615</v>
      </c>
      <c r="AW370" s="102">
        <f t="shared" si="51"/>
        <v>52825.283763759828</v>
      </c>
      <c r="AX370" s="43">
        <f t="shared" si="52"/>
        <v>2</v>
      </c>
      <c r="AY370" s="43" t="str">
        <f t="shared" si="53"/>
        <v>UTGS</v>
      </c>
    </row>
    <row r="371" spans="1:51" hidden="1" x14ac:dyDescent="0.2">
      <c r="A371" s="38">
        <v>364</v>
      </c>
      <c r="B371" t="s">
        <v>362</v>
      </c>
      <c r="C371" t="s">
        <v>289</v>
      </c>
      <c r="D371">
        <v>320</v>
      </c>
      <c r="E371" t="s">
        <v>1247</v>
      </c>
      <c r="F371">
        <v>0.25</v>
      </c>
      <c r="G371" t="str">
        <f>LOOKUP(F371,{0,6,45},{"F","L","H"})</f>
        <v>F</v>
      </c>
      <c r="H371" t="s">
        <v>2549</v>
      </c>
      <c r="I371" s="43" t="str">
        <f>IFERROR(VLOOKUP(#REF!,#REF!,2,FALSE),"No")</f>
        <v>No</v>
      </c>
      <c r="J371" s="149">
        <v>0.5</v>
      </c>
      <c r="K371" s="148">
        <v>45</v>
      </c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39">
        <v>0.75</v>
      </c>
      <c r="Y371" s="148">
        <v>176</v>
      </c>
      <c r="Z371" s="149">
        <v>2</v>
      </c>
      <c r="AA371" s="148">
        <v>824</v>
      </c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39">
        <v>0</v>
      </c>
      <c r="AM371" s="139">
        <v>0</v>
      </c>
      <c r="AN371" s="148">
        <f t="shared" si="45"/>
        <v>1000</v>
      </c>
      <c r="AO371" s="148">
        <f t="shared" si="46"/>
        <v>45</v>
      </c>
      <c r="AP371" s="148">
        <v>18</v>
      </c>
      <c r="AQ371" s="140">
        <v>23</v>
      </c>
      <c r="AS371" s="42">
        <f t="shared" si="47"/>
        <v>3078.1565023975477</v>
      </c>
      <c r="AT371" s="101">
        <f t="shared" si="48"/>
        <v>0</v>
      </c>
      <c r="AU371" s="42">
        <f t="shared" si="49"/>
        <v>3078.1565023975477</v>
      </c>
      <c r="AV371" s="42">
        <f t="shared" si="50"/>
        <v>1471.5235531075666</v>
      </c>
      <c r="AW371" s="102">
        <f t="shared" si="51"/>
        <v>431</v>
      </c>
      <c r="AX371" s="43">
        <f t="shared" si="52"/>
        <v>0.5</v>
      </c>
      <c r="AY371" s="43" t="str">
        <f t="shared" si="53"/>
        <v>UTGS</v>
      </c>
    </row>
    <row r="372" spans="1:51" hidden="1" x14ac:dyDescent="0.2">
      <c r="A372" s="38">
        <v>365</v>
      </c>
      <c r="B372" t="s">
        <v>362</v>
      </c>
      <c r="C372" t="s">
        <v>289</v>
      </c>
      <c r="D372">
        <v>320</v>
      </c>
      <c r="E372" t="s">
        <v>1236</v>
      </c>
      <c r="F372">
        <v>0.25</v>
      </c>
      <c r="G372" t="str">
        <f>LOOKUP(F372,{0,6,45},{"F","L","H"})</f>
        <v>F</v>
      </c>
      <c r="H372" t="s">
        <v>2550</v>
      </c>
      <c r="I372" s="43" t="str">
        <f>IFERROR(VLOOKUP(#REF!,#REF!,2,FALSE),"No")</f>
        <v>No</v>
      </c>
      <c r="J372" s="149">
        <v>0.5</v>
      </c>
      <c r="K372" s="148">
        <v>42</v>
      </c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39">
        <v>1.25</v>
      </c>
      <c r="Y372" s="148">
        <v>248.89</v>
      </c>
      <c r="Z372" s="149">
        <v>2</v>
      </c>
      <c r="AA372" s="148">
        <v>15.24</v>
      </c>
      <c r="AB372" s="148">
        <v>4</v>
      </c>
      <c r="AC372" s="148">
        <v>735.87</v>
      </c>
      <c r="AD372" s="148"/>
      <c r="AE372" s="148"/>
      <c r="AF372" s="148"/>
      <c r="AG372" s="148"/>
      <c r="AH372" s="148"/>
      <c r="AI372" s="148"/>
      <c r="AJ372" s="148"/>
      <c r="AK372" s="148"/>
      <c r="AL372" s="139">
        <v>0</v>
      </c>
      <c r="AM372" s="139">
        <v>0</v>
      </c>
      <c r="AN372" s="148">
        <f t="shared" si="45"/>
        <v>1000</v>
      </c>
      <c r="AO372" s="148">
        <f t="shared" si="46"/>
        <v>42</v>
      </c>
      <c r="AP372" s="148">
        <v>19</v>
      </c>
      <c r="AQ372" s="140">
        <v>23</v>
      </c>
      <c r="AS372" s="42">
        <f t="shared" si="47"/>
        <v>2872.9460689043781</v>
      </c>
      <c r="AT372" s="101">
        <f t="shared" si="48"/>
        <v>0</v>
      </c>
      <c r="AU372" s="42">
        <f t="shared" si="49"/>
        <v>2872.9460689043781</v>
      </c>
      <c r="AV372" s="42">
        <f t="shared" si="50"/>
        <v>1650.4944618032187</v>
      </c>
      <c r="AW372" s="102">
        <f t="shared" si="51"/>
        <v>431</v>
      </c>
      <c r="AX372" s="43">
        <f t="shared" si="52"/>
        <v>0.5</v>
      </c>
      <c r="AY372" s="43" t="str">
        <f t="shared" si="53"/>
        <v>UTGS</v>
      </c>
    </row>
    <row r="373" spans="1:51" hidden="1" x14ac:dyDescent="0.2">
      <c r="A373" s="38">
        <v>366</v>
      </c>
      <c r="B373" t="s">
        <v>362</v>
      </c>
      <c r="C373" t="s">
        <v>289</v>
      </c>
      <c r="D373">
        <v>306</v>
      </c>
      <c r="E373" t="s">
        <v>1224</v>
      </c>
      <c r="F373">
        <v>0.25</v>
      </c>
      <c r="G373" t="str">
        <f>LOOKUP(F373,{0,6,45},{"F","L","H"})</f>
        <v>F</v>
      </c>
      <c r="H373" t="s">
        <v>2551</v>
      </c>
      <c r="I373" s="43" t="str">
        <f>IFERROR(VLOOKUP(#REF!,#REF!,2,FALSE),"No")</f>
        <v>No</v>
      </c>
      <c r="J373" s="139">
        <v>0.5</v>
      </c>
      <c r="K373" s="148">
        <v>42</v>
      </c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39">
        <v>2</v>
      </c>
      <c r="Y373" s="148">
        <v>378.46</v>
      </c>
      <c r="Z373" s="148">
        <v>6</v>
      </c>
      <c r="AA373" s="148">
        <v>621.54</v>
      </c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39">
        <v>0</v>
      </c>
      <c r="AM373" s="139">
        <v>0</v>
      </c>
      <c r="AN373" s="148">
        <f t="shared" si="45"/>
        <v>1000</v>
      </c>
      <c r="AO373" s="148">
        <f t="shared" si="46"/>
        <v>42</v>
      </c>
      <c r="AP373" s="148">
        <v>18</v>
      </c>
      <c r="AQ373" s="140">
        <v>18</v>
      </c>
      <c r="AS373" s="42">
        <f t="shared" si="47"/>
        <v>2872.9460689043781</v>
      </c>
      <c r="AT373" s="101">
        <f t="shared" si="48"/>
        <v>0</v>
      </c>
      <c r="AU373" s="42">
        <f t="shared" si="49"/>
        <v>2872.9460689043781</v>
      </c>
      <c r="AV373" s="42">
        <f t="shared" si="50"/>
        <v>2756.4301400818908</v>
      </c>
      <c r="AW373" s="102">
        <f t="shared" si="51"/>
        <v>431</v>
      </c>
      <c r="AX373" s="43">
        <f t="shared" si="52"/>
        <v>0.5</v>
      </c>
      <c r="AY373" s="43" t="str">
        <f t="shared" si="53"/>
        <v>UTGS</v>
      </c>
    </row>
    <row r="374" spans="1:51" hidden="1" x14ac:dyDescent="0.2">
      <c r="A374" s="38">
        <v>367</v>
      </c>
      <c r="B374" t="s">
        <v>362</v>
      </c>
      <c r="C374" t="s">
        <v>289</v>
      </c>
      <c r="D374">
        <v>320</v>
      </c>
      <c r="E374" t="s">
        <v>1236</v>
      </c>
      <c r="F374">
        <v>0.25</v>
      </c>
      <c r="G374" t="str">
        <f>LOOKUP(F374,{0,6,45},{"F","L","H"})</f>
        <v>F</v>
      </c>
      <c r="H374" t="s">
        <v>2552</v>
      </c>
      <c r="I374" s="43" t="str">
        <f>IFERROR(VLOOKUP(#REF!,#REF!,2,FALSE),"No")</f>
        <v>No</v>
      </c>
      <c r="J374" s="149">
        <v>0.5</v>
      </c>
      <c r="K374" s="148">
        <v>52</v>
      </c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39">
        <v>1.25</v>
      </c>
      <c r="Y374" s="148">
        <v>16</v>
      </c>
      <c r="Z374" s="149">
        <v>4</v>
      </c>
      <c r="AA374" s="148">
        <v>445.5</v>
      </c>
      <c r="AB374" s="148">
        <v>6</v>
      </c>
      <c r="AC374" s="148">
        <v>538.5</v>
      </c>
      <c r="AD374" s="148"/>
      <c r="AE374" s="148"/>
      <c r="AF374" s="148"/>
      <c r="AG374" s="148"/>
      <c r="AH374" s="148"/>
      <c r="AI374" s="148"/>
      <c r="AJ374" s="148"/>
      <c r="AK374" s="148"/>
      <c r="AL374" s="139">
        <v>0</v>
      </c>
      <c r="AM374" s="139">
        <v>0</v>
      </c>
      <c r="AN374" s="148">
        <f t="shared" si="45"/>
        <v>1000</v>
      </c>
      <c r="AO374" s="148">
        <f t="shared" si="46"/>
        <v>52</v>
      </c>
      <c r="AP374" s="148">
        <v>4</v>
      </c>
      <c r="AQ374" s="140">
        <v>4</v>
      </c>
      <c r="AS374" s="42">
        <f t="shared" si="47"/>
        <v>3556.9808472149443</v>
      </c>
      <c r="AT374" s="101">
        <f t="shared" si="48"/>
        <v>0</v>
      </c>
      <c r="AU374" s="42">
        <f t="shared" si="49"/>
        <v>3556.9808472149443</v>
      </c>
      <c r="AV374" s="42">
        <f t="shared" si="50"/>
        <v>12633.979180368509</v>
      </c>
      <c r="AW374" s="102">
        <f t="shared" si="51"/>
        <v>431</v>
      </c>
      <c r="AX374" s="43">
        <f t="shared" si="52"/>
        <v>0.5</v>
      </c>
      <c r="AY374" s="43" t="str">
        <f t="shared" si="53"/>
        <v>UTGS</v>
      </c>
    </row>
    <row r="375" spans="1:51" hidden="1" x14ac:dyDescent="0.2">
      <c r="A375" s="38">
        <v>368</v>
      </c>
      <c r="B375" t="s">
        <v>5806</v>
      </c>
      <c r="C375" t="s">
        <v>292</v>
      </c>
      <c r="D375">
        <v>2400</v>
      </c>
      <c r="E375" t="s">
        <v>1917</v>
      </c>
      <c r="F375">
        <v>2</v>
      </c>
      <c r="G375" t="str">
        <f>LOOKUP(F375,{0,6,45},{"F","L","H"})</f>
        <v>F</v>
      </c>
      <c r="H375" t="s">
        <v>2553</v>
      </c>
      <c r="I375" s="43" t="str">
        <f>IFERROR(VLOOKUP(#REF!,#REF!,2,FALSE),"No")</f>
        <v>No</v>
      </c>
      <c r="J375" s="149">
        <v>1.25</v>
      </c>
      <c r="K375" s="148">
        <v>25</v>
      </c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39">
        <v>2</v>
      </c>
      <c r="Y375" s="148">
        <v>981.96</v>
      </c>
      <c r="Z375" s="149">
        <v>4</v>
      </c>
      <c r="AA375" s="148">
        <v>18.04</v>
      </c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39">
        <v>0</v>
      </c>
      <c r="AM375" s="139">
        <v>0</v>
      </c>
      <c r="AN375" s="148">
        <f t="shared" si="45"/>
        <v>1000</v>
      </c>
      <c r="AO375" s="148">
        <f t="shared" si="46"/>
        <v>25</v>
      </c>
      <c r="AP375" s="148">
        <v>10</v>
      </c>
      <c r="AQ375" s="140">
        <v>15</v>
      </c>
      <c r="AS375" s="42">
        <f t="shared" si="47"/>
        <v>1862.8369457764152</v>
      </c>
      <c r="AT375" s="101">
        <f t="shared" si="48"/>
        <v>0</v>
      </c>
      <c r="AU375" s="42">
        <f t="shared" si="49"/>
        <v>1862.8369457764152</v>
      </c>
      <c r="AV375" s="42">
        <f t="shared" si="50"/>
        <v>2176.020568098269</v>
      </c>
      <c r="AW375" s="102">
        <f t="shared" si="51"/>
        <v>2428.75</v>
      </c>
      <c r="AX375" s="43">
        <f t="shared" si="52"/>
        <v>1.25</v>
      </c>
      <c r="AY375" s="43" t="str">
        <f t="shared" si="53"/>
        <v>UTFS</v>
      </c>
    </row>
    <row r="376" spans="1:51" hidden="1" x14ac:dyDescent="0.2">
      <c r="A376" s="38">
        <v>369</v>
      </c>
      <c r="B376" t="s">
        <v>362</v>
      </c>
      <c r="C376" t="s">
        <v>289</v>
      </c>
      <c r="D376">
        <v>306</v>
      </c>
      <c r="E376" t="s">
        <v>1224</v>
      </c>
      <c r="F376">
        <v>0.25</v>
      </c>
      <c r="G376" t="str">
        <f>LOOKUP(F376,{0,6,45},{"F","L","H"})</f>
        <v>F</v>
      </c>
      <c r="H376" t="s">
        <v>2554</v>
      </c>
      <c r="I376" s="43" t="str">
        <f>IFERROR(VLOOKUP(#REF!,#REF!,2,FALSE),"No")</f>
        <v>No</v>
      </c>
      <c r="J376" s="149">
        <v>0.5</v>
      </c>
      <c r="K376" s="148">
        <v>42</v>
      </c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39">
        <v>0.75</v>
      </c>
      <c r="Y376" s="148">
        <v>399</v>
      </c>
      <c r="Z376" s="148">
        <v>2</v>
      </c>
      <c r="AA376" s="148">
        <v>601</v>
      </c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39">
        <v>0</v>
      </c>
      <c r="AM376" s="139">
        <v>0</v>
      </c>
      <c r="AN376" s="148">
        <f t="shared" si="45"/>
        <v>1000</v>
      </c>
      <c r="AO376" s="148">
        <f t="shared" si="46"/>
        <v>42</v>
      </c>
      <c r="AP376" s="148">
        <v>20</v>
      </c>
      <c r="AQ376" s="140">
        <v>20</v>
      </c>
      <c r="AS376" s="42">
        <f t="shared" si="47"/>
        <v>2872.9460689043781</v>
      </c>
      <c r="AT376" s="101">
        <f t="shared" si="48"/>
        <v>0</v>
      </c>
      <c r="AU376" s="42">
        <f t="shared" si="49"/>
        <v>2872.9460689043781</v>
      </c>
      <c r="AV376" s="42">
        <f t="shared" si="50"/>
        <v>1776.7690860737016</v>
      </c>
      <c r="AW376" s="102">
        <f t="shared" si="51"/>
        <v>431</v>
      </c>
      <c r="AX376" s="43">
        <f t="shared" si="52"/>
        <v>0.5</v>
      </c>
      <c r="AY376" s="43" t="str">
        <f t="shared" si="53"/>
        <v>UTGS</v>
      </c>
    </row>
    <row r="377" spans="1:51" hidden="1" x14ac:dyDescent="0.2">
      <c r="A377" s="38">
        <v>370</v>
      </c>
      <c r="B377" t="s">
        <v>5806</v>
      </c>
      <c r="C377" t="s">
        <v>289</v>
      </c>
      <c r="D377">
        <v>30000</v>
      </c>
      <c r="E377" t="s">
        <v>175</v>
      </c>
      <c r="F377">
        <v>10</v>
      </c>
      <c r="G377" t="str">
        <f>LOOKUP(F377,{0,6,45},{"F","L","H"})</f>
        <v>L</v>
      </c>
      <c r="H377" t="s">
        <v>1260</v>
      </c>
      <c r="I377" s="43" t="str">
        <f>IFERROR(VLOOKUP(#REF!,#REF!,2,FALSE),"No")</f>
        <v>No</v>
      </c>
      <c r="J377" s="149">
        <v>2</v>
      </c>
      <c r="K377" s="148">
        <v>51</v>
      </c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39">
        <v>2</v>
      </c>
      <c r="Y377" s="148">
        <v>224.71</v>
      </c>
      <c r="Z377" s="149">
        <v>6</v>
      </c>
      <c r="AA377" s="148">
        <v>775.29</v>
      </c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39">
        <v>0</v>
      </c>
      <c r="AM377" s="139">
        <v>0</v>
      </c>
      <c r="AN377" s="148">
        <f t="shared" si="45"/>
        <v>1000</v>
      </c>
      <c r="AO377" s="148">
        <f t="shared" si="46"/>
        <v>51</v>
      </c>
      <c r="AP377" s="148">
        <v>5</v>
      </c>
      <c r="AQ377" s="140">
        <v>5</v>
      </c>
      <c r="AS377" s="42">
        <f t="shared" si="47"/>
        <v>3722.1573693838868</v>
      </c>
      <c r="AT377" s="101">
        <f t="shared" si="48"/>
        <v>0</v>
      </c>
      <c r="AU377" s="42">
        <f t="shared" si="49"/>
        <v>3722.1573693838868</v>
      </c>
      <c r="AV377" s="42">
        <f t="shared" si="50"/>
        <v>10769.388504294808</v>
      </c>
      <c r="AW377" s="102">
        <f t="shared" si="51"/>
        <v>25053.949999999997</v>
      </c>
      <c r="AX377" s="43">
        <f t="shared" si="52"/>
        <v>2</v>
      </c>
      <c r="AY377" s="43" t="str">
        <f t="shared" si="53"/>
        <v>UTGS</v>
      </c>
    </row>
    <row r="378" spans="1:51" hidden="1" x14ac:dyDescent="0.2">
      <c r="A378" s="38">
        <v>371</v>
      </c>
      <c r="B378" t="s">
        <v>5806</v>
      </c>
      <c r="C378" t="s">
        <v>5746</v>
      </c>
      <c r="D378">
        <v>320</v>
      </c>
      <c r="E378" t="s">
        <v>1239</v>
      </c>
      <c r="F378">
        <v>0.25</v>
      </c>
      <c r="G378" t="str">
        <f>LOOKUP(F378,{0,6,45},{"F","L","H"})</f>
        <v>F</v>
      </c>
      <c r="H378" t="s">
        <v>731</v>
      </c>
      <c r="I378" s="43" t="str">
        <f>IFERROR(VLOOKUP(#REF!,#REF!,2,FALSE),"No")</f>
        <v>No</v>
      </c>
      <c r="J378" s="149">
        <v>0.5</v>
      </c>
      <c r="K378" s="148">
        <v>11</v>
      </c>
      <c r="L378" s="148">
        <v>2</v>
      </c>
      <c r="M378" s="148">
        <v>283.77</v>
      </c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39">
        <v>2</v>
      </c>
      <c r="Y378" s="148">
        <v>837.1</v>
      </c>
      <c r="Z378" s="149">
        <v>16</v>
      </c>
      <c r="AA378" s="148">
        <v>162.9</v>
      </c>
      <c r="AB378" s="149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39">
        <v>0</v>
      </c>
      <c r="AM378" s="139">
        <v>0</v>
      </c>
      <c r="AN378" s="148">
        <f t="shared" si="45"/>
        <v>1000</v>
      </c>
      <c r="AO378" s="148">
        <f t="shared" si="46"/>
        <v>294.77</v>
      </c>
      <c r="AP378" s="148">
        <v>11</v>
      </c>
      <c r="AQ378" s="140">
        <v>11</v>
      </c>
      <c r="AS378" s="42">
        <f t="shared" si="47"/>
        <v>21462.959760260554</v>
      </c>
      <c r="AT378" s="101">
        <f t="shared" si="48"/>
        <v>0</v>
      </c>
      <c r="AU378" s="42">
        <f t="shared" si="49"/>
        <v>21462.959760260554</v>
      </c>
      <c r="AV378" s="42">
        <f t="shared" si="50"/>
        <v>3552.940701952185</v>
      </c>
      <c r="AW378" s="102">
        <f t="shared" si="51"/>
        <v>431</v>
      </c>
      <c r="AX378" s="43">
        <f t="shared" si="52"/>
        <v>0.5</v>
      </c>
      <c r="AY378" s="43" t="str">
        <f t="shared" si="53"/>
        <v>UTTSS</v>
      </c>
    </row>
    <row r="379" spans="1:51" hidden="1" x14ac:dyDescent="0.2">
      <c r="A379" s="38">
        <v>372</v>
      </c>
      <c r="B379" t="s">
        <v>362</v>
      </c>
      <c r="C379" t="s">
        <v>289</v>
      </c>
      <c r="D379">
        <v>306</v>
      </c>
      <c r="E379" t="s">
        <v>1224</v>
      </c>
      <c r="F379">
        <v>0.25</v>
      </c>
      <c r="G379" t="str">
        <f>LOOKUP(F379,{0,6,45},{"F","L","H"})</f>
        <v>F</v>
      </c>
      <c r="H379" t="s">
        <v>2555</v>
      </c>
      <c r="I379" s="43" t="str">
        <f>IFERROR(VLOOKUP(#REF!,#REF!,2,FALSE),"No")</f>
        <v>No</v>
      </c>
      <c r="J379" s="139">
        <v>0.625</v>
      </c>
      <c r="K379" s="148">
        <v>70</v>
      </c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39">
        <v>2</v>
      </c>
      <c r="Y379" s="148">
        <v>1000</v>
      </c>
      <c r="Z379" s="149"/>
      <c r="AA379" s="148"/>
      <c r="AB379" s="149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39">
        <v>0</v>
      </c>
      <c r="AM379" s="139">
        <v>0</v>
      </c>
      <c r="AN379" s="148">
        <f t="shared" si="45"/>
        <v>1000</v>
      </c>
      <c r="AO379" s="148">
        <f t="shared" si="46"/>
        <v>70</v>
      </c>
      <c r="AP379" s="148">
        <v>21</v>
      </c>
      <c r="AQ379" s="140">
        <v>21</v>
      </c>
      <c r="AS379" s="42">
        <f t="shared" si="47"/>
        <v>3818.8675000000003</v>
      </c>
      <c r="AT379" s="101">
        <f t="shared" si="48"/>
        <v>0</v>
      </c>
      <c r="AU379" s="42">
        <f t="shared" si="49"/>
        <v>3818.8675000000003</v>
      </c>
      <c r="AV379" s="42">
        <f t="shared" si="50"/>
        <v>1548.1410343559062</v>
      </c>
      <c r="AW379" s="102">
        <f t="shared" si="51"/>
        <v>431</v>
      </c>
      <c r="AX379" s="43">
        <f t="shared" si="52"/>
        <v>0.625</v>
      </c>
      <c r="AY379" s="43" t="str">
        <f t="shared" si="53"/>
        <v>UTGS</v>
      </c>
    </row>
    <row r="380" spans="1:51" hidden="1" x14ac:dyDescent="0.2">
      <c r="A380" s="38">
        <v>373</v>
      </c>
      <c r="B380" t="s">
        <v>5806</v>
      </c>
      <c r="C380" t="s">
        <v>292</v>
      </c>
      <c r="D380">
        <v>31000</v>
      </c>
      <c r="E380" t="s">
        <v>203</v>
      </c>
      <c r="F380">
        <v>45</v>
      </c>
      <c r="G380" t="str">
        <f>LOOKUP(F380,{0,6,45},{"F","L","H"})</f>
        <v>H</v>
      </c>
      <c r="H380" t="s">
        <v>622</v>
      </c>
      <c r="I380" s="43" t="str">
        <f>IFERROR(VLOOKUP(#REF!,#REF!,2,FALSE),"No")</f>
        <v>No</v>
      </c>
      <c r="J380" s="149">
        <v>2</v>
      </c>
      <c r="K380" s="148">
        <v>240</v>
      </c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39">
        <v>1.25</v>
      </c>
      <c r="Y380" s="148">
        <v>120.21</v>
      </c>
      <c r="Z380" s="149">
        <v>2</v>
      </c>
      <c r="AA380" s="148">
        <v>207</v>
      </c>
      <c r="AB380" s="148">
        <v>3</v>
      </c>
      <c r="AC380" s="148">
        <v>627.16</v>
      </c>
      <c r="AD380" s="148">
        <v>4</v>
      </c>
      <c r="AE380" s="148">
        <v>45.64</v>
      </c>
      <c r="AF380" s="148"/>
      <c r="AG380" s="148"/>
      <c r="AH380" s="148"/>
      <c r="AI380" s="148"/>
      <c r="AJ380" s="148"/>
      <c r="AK380" s="148"/>
      <c r="AL380" s="139">
        <v>0</v>
      </c>
      <c r="AM380" s="139">
        <v>0</v>
      </c>
      <c r="AN380" s="148">
        <f t="shared" si="45"/>
        <v>1000.0099999999999</v>
      </c>
      <c r="AO380" s="148">
        <f t="shared" si="46"/>
        <v>240</v>
      </c>
      <c r="AP380" s="148">
        <v>5</v>
      </c>
      <c r="AQ380" s="140">
        <v>17</v>
      </c>
      <c r="AS380" s="42">
        <f t="shared" si="47"/>
        <v>17516.034679453584</v>
      </c>
      <c r="AT380" s="101">
        <f t="shared" si="48"/>
        <v>0</v>
      </c>
      <c r="AU380" s="42">
        <f t="shared" si="49"/>
        <v>17516.034679453584</v>
      </c>
      <c r="AV380" s="42">
        <f t="shared" si="50"/>
        <v>1468.840225358309</v>
      </c>
      <c r="AW380" s="102">
        <f t="shared" si="51"/>
        <v>60371.752872868376</v>
      </c>
      <c r="AX380" s="43">
        <f t="shared" si="52"/>
        <v>2</v>
      </c>
      <c r="AY380" s="43" t="str">
        <f t="shared" si="53"/>
        <v>UTFS</v>
      </c>
    </row>
    <row r="381" spans="1:51" hidden="1" x14ac:dyDescent="0.2">
      <c r="A381" s="38">
        <v>374</v>
      </c>
      <c r="B381" t="s">
        <v>5806</v>
      </c>
      <c r="C381" t="s">
        <v>292</v>
      </c>
      <c r="D381">
        <v>31000</v>
      </c>
      <c r="E381" t="s">
        <v>203</v>
      </c>
      <c r="F381">
        <v>45</v>
      </c>
      <c r="G381" t="str">
        <f>LOOKUP(F381,{0,6,45},{"F","L","H"})</f>
        <v>H</v>
      </c>
      <c r="H381" t="s">
        <v>958</v>
      </c>
      <c r="I381" s="43" t="str">
        <f>IFERROR(VLOOKUP(#REF!,#REF!,2,FALSE),"No")</f>
        <v>No</v>
      </c>
      <c r="J381" s="149">
        <v>2</v>
      </c>
      <c r="K381" s="148">
        <v>318</v>
      </c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39">
        <v>4</v>
      </c>
      <c r="Y381" s="148">
        <v>352.03</v>
      </c>
      <c r="Z381" s="149">
        <v>6</v>
      </c>
      <c r="AA381" s="148">
        <v>647.97</v>
      </c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39">
        <v>0</v>
      </c>
      <c r="AM381" s="139">
        <v>0</v>
      </c>
      <c r="AN381" s="148">
        <f t="shared" si="45"/>
        <v>1000</v>
      </c>
      <c r="AO381" s="148">
        <f t="shared" si="46"/>
        <v>318</v>
      </c>
      <c r="AP381" s="148">
        <v>3</v>
      </c>
      <c r="AQ381" s="140">
        <v>3</v>
      </c>
      <c r="AS381" s="42">
        <f t="shared" si="47"/>
        <v>23208.745950275999</v>
      </c>
      <c r="AT381" s="101">
        <f t="shared" si="48"/>
        <v>0</v>
      </c>
      <c r="AU381" s="42">
        <f t="shared" si="49"/>
        <v>23208.745950275999</v>
      </c>
      <c r="AV381" s="42">
        <f t="shared" si="50"/>
        <v>17622.383740491347</v>
      </c>
      <c r="AW381" s="102">
        <f t="shared" si="51"/>
        <v>60371.752872868376</v>
      </c>
      <c r="AX381" s="43">
        <f t="shared" si="52"/>
        <v>2</v>
      </c>
      <c r="AY381" s="43" t="str">
        <f t="shared" si="53"/>
        <v>UTFS</v>
      </c>
    </row>
    <row r="382" spans="1:51" hidden="1" x14ac:dyDescent="0.2">
      <c r="A382" s="38">
        <v>375</v>
      </c>
      <c r="B382" t="s">
        <v>362</v>
      </c>
      <c r="C382" t="s">
        <v>289</v>
      </c>
      <c r="D382">
        <v>320</v>
      </c>
      <c r="E382" t="s">
        <v>1232</v>
      </c>
      <c r="F382">
        <v>0.25</v>
      </c>
      <c r="G382" t="str">
        <f>LOOKUP(F382,{0,6,45},{"F","L","H"})</f>
        <v>F</v>
      </c>
      <c r="H382" t="s">
        <v>2556</v>
      </c>
      <c r="I382" s="43" t="str">
        <f>IFERROR(VLOOKUP(#REF!,#REF!,2,FALSE),"No")</f>
        <v>No</v>
      </c>
      <c r="J382" s="139">
        <v>0.5</v>
      </c>
      <c r="K382" s="148">
        <v>40</v>
      </c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39">
        <v>2</v>
      </c>
      <c r="Y382" s="148">
        <v>1000</v>
      </c>
      <c r="Z382" s="149"/>
      <c r="AA382" s="148"/>
      <c r="AB382" s="149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39">
        <v>0</v>
      </c>
      <c r="AM382" s="139">
        <v>0</v>
      </c>
      <c r="AN382" s="148">
        <f t="shared" si="45"/>
        <v>1000</v>
      </c>
      <c r="AO382" s="148">
        <f t="shared" si="46"/>
        <v>40</v>
      </c>
      <c r="AP382" s="148">
        <v>26</v>
      </c>
      <c r="AQ382" s="140">
        <v>41</v>
      </c>
      <c r="AS382" s="42">
        <f t="shared" si="47"/>
        <v>2736.139113242265</v>
      </c>
      <c r="AT382" s="101">
        <f t="shared" si="48"/>
        <v>0</v>
      </c>
      <c r="AU382" s="42">
        <f t="shared" si="49"/>
        <v>2736.139113242265</v>
      </c>
      <c r="AV382" s="42">
        <f t="shared" si="50"/>
        <v>792.95028588961054</v>
      </c>
      <c r="AW382" s="102">
        <f t="shared" si="51"/>
        <v>431</v>
      </c>
      <c r="AX382" s="43">
        <f t="shared" si="52"/>
        <v>0.5</v>
      </c>
      <c r="AY382" s="43" t="str">
        <f t="shared" si="53"/>
        <v>UTGS</v>
      </c>
    </row>
    <row r="383" spans="1:51" hidden="1" x14ac:dyDescent="0.2">
      <c r="A383" s="38">
        <v>376</v>
      </c>
      <c r="B383" t="s">
        <v>362</v>
      </c>
      <c r="C383" t="s">
        <v>289</v>
      </c>
      <c r="D383">
        <v>320</v>
      </c>
      <c r="E383" t="s">
        <v>1247</v>
      </c>
      <c r="F383">
        <v>0.25</v>
      </c>
      <c r="G383" t="str">
        <f>LOOKUP(F383,{0,6,45},{"F","L","H"})</f>
        <v>F</v>
      </c>
      <c r="H383" t="s">
        <v>2557</v>
      </c>
      <c r="I383" s="43" t="str">
        <f>IFERROR(VLOOKUP(#REF!,#REF!,2,FALSE),"No")</f>
        <v>No</v>
      </c>
      <c r="J383" s="149">
        <v>0.5</v>
      </c>
      <c r="K383" s="148">
        <v>39</v>
      </c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39">
        <v>0.75</v>
      </c>
      <c r="Y383" s="148">
        <v>574</v>
      </c>
      <c r="Z383" s="148">
        <v>2</v>
      </c>
      <c r="AA383" s="148">
        <v>426</v>
      </c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39">
        <v>0</v>
      </c>
      <c r="AM383" s="139">
        <v>0</v>
      </c>
      <c r="AN383" s="148">
        <f t="shared" si="45"/>
        <v>1000</v>
      </c>
      <c r="AO383" s="148">
        <f t="shared" si="46"/>
        <v>39</v>
      </c>
      <c r="AP383" s="148">
        <v>25</v>
      </c>
      <c r="AQ383" s="140">
        <v>25</v>
      </c>
      <c r="AS383" s="42">
        <f t="shared" si="47"/>
        <v>2667.735635411208</v>
      </c>
      <c r="AT383" s="101">
        <f t="shared" si="48"/>
        <v>0</v>
      </c>
      <c r="AU383" s="42">
        <f t="shared" si="49"/>
        <v>2667.735635411208</v>
      </c>
      <c r="AV383" s="42">
        <f t="shared" si="50"/>
        <v>1474.4752688589613</v>
      </c>
      <c r="AW383" s="102">
        <f t="shared" si="51"/>
        <v>431</v>
      </c>
      <c r="AX383" s="43">
        <f t="shared" si="52"/>
        <v>0.5</v>
      </c>
      <c r="AY383" s="43" t="str">
        <f t="shared" si="53"/>
        <v>UTGS</v>
      </c>
    </row>
    <row r="384" spans="1:51" hidden="1" x14ac:dyDescent="0.2">
      <c r="A384" s="38">
        <v>377</v>
      </c>
      <c r="B384" t="s">
        <v>362</v>
      </c>
      <c r="C384" t="s">
        <v>289</v>
      </c>
      <c r="D384">
        <v>320</v>
      </c>
      <c r="E384" t="s">
        <v>1239</v>
      </c>
      <c r="F384">
        <v>0.25</v>
      </c>
      <c r="G384" t="str">
        <f>LOOKUP(F384,{0,6,45},{"F","L","H"})</f>
        <v>F</v>
      </c>
      <c r="H384" t="s">
        <v>2558</v>
      </c>
      <c r="I384" s="43" t="str">
        <f>IFERROR(VLOOKUP(#REF!,#REF!,2,FALSE),"No")</f>
        <v>No</v>
      </c>
      <c r="J384" s="149">
        <v>0.5</v>
      </c>
      <c r="K384" s="148">
        <v>33</v>
      </c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39">
        <v>1.25</v>
      </c>
      <c r="Y384" s="148">
        <v>177.97</v>
      </c>
      <c r="Z384" s="148">
        <v>2</v>
      </c>
      <c r="AA384" s="148">
        <v>822.03</v>
      </c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39">
        <v>0</v>
      </c>
      <c r="AM384" s="139">
        <v>0</v>
      </c>
      <c r="AN384" s="148">
        <f t="shared" si="45"/>
        <v>1000</v>
      </c>
      <c r="AO384" s="148">
        <f t="shared" si="46"/>
        <v>33</v>
      </c>
      <c r="AP384" s="148">
        <v>17</v>
      </c>
      <c r="AQ384" s="140">
        <v>17</v>
      </c>
      <c r="AS384" s="42">
        <f t="shared" si="47"/>
        <v>2257.3147684248684</v>
      </c>
      <c r="AT384" s="101">
        <f t="shared" si="48"/>
        <v>0</v>
      </c>
      <c r="AU384" s="42">
        <f t="shared" si="49"/>
        <v>2257.3147684248684</v>
      </c>
      <c r="AV384" s="42">
        <f t="shared" si="50"/>
        <v>1919.7376894984725</v>
      </c>
      <c r="AW384" s="102">
        <f t="shared" si="51"/>
        <v>431</v>
      </c>
      <c r="AX384" s="43">
        <f t="shared" si="52"/>
        <v>0.5</v>
      </c>
      <c r="AY384" s="43" t="str">
        <f t="shared" si="53"/>
        <v>UTGS</v>
      </c>
    </row>
    <row r="385" spans="1:51" hidden="1" x14ac:dyDescent="0.2">
      <c r="A385" s="38">
        <v>378</v>
      </c>
      <c r="B385" t="s">
        <v>5807</v>
      </c>
      <c r="C385" t="s">
        <v>5745</v>
      </c>
      <c r="D385">
        <v>18200</v>
      </c>
      <c r="E385" t="s">
        <v>215</v>
      </c>
      <c r="F385">
        <v>10</v>
      </c>
      <c r="G385" t="str">
        <f>LOOKUP(F385,{0,6,45},{"F","L","H"})</f>
        <v>L</v>
      </c>
      <c r="H385" t="s">
        <v>303</v>
      </c>
      <c r="I385" s="43" t="str">
        <f>IFERROR(VLOOKUP(#REF!,#REF!,2,FALSE),"No")</f>
        <v>No</v>
      </c>
      <c r="J385" s="148">
        <v>2</v>
      </c>
      <c r="K385" s="148">
        <v>9</v>
      </c>
      <c r="L385" s="148"/>
      <c r="M385" s="148"/>
      <c r="N385" s="148"/>
      <c r="O385" s="148"/>
      <c r="P385" s="148"/>
      <c r="Q385" s="148"/>
      <c r="R385" s="149"/>
      <c r="S385" s="148"/>
      <c r="T385" s="148"/>
      <c r="U385" s="148"/>
      <c r="V385" s="148"/>
      <c r="W385" s="148"/>
      <c r="X385" s="139">
        <v>2</v>
      </c>
      <c r="Y385" s="148">
        <v>369</v>
      </c>
      <c r="Z385" s="148">
        <v>4</v>
      </c>
      <c r="AA385" s="148">
        <v>10</v>
      </c>
      <c r="AB385" s="148">
        <v>6</v>
      </c>
      <c r="AC385" s="148">
        <v>1</v>
      </c>
      <c r="AD385" s="148">
        <v>8</v>
      </c>
      <c r="AE385" s="148">
        <v>620</v>
      </c>
      <c r="AF385" s="148"/>
      <c r="AG385" s="148"/>
      <c r="AH385" s="148"/>
      <c r="AI385" s="148"/>
      <c r="AJ385" s="148"/>
      <c r="AK385" s="148"/>
      <c r="AL385" s="139">
        <v>0</v>
      </c>
      <c r="AM385" s="139">
        <v>0</v>
      </c>
      <c r="AN385" s="148">
        <f t="shared" si="45"/>
        <v>1000</v>
      </c>
      <c r="AO385" s="148">
        <f t="shared" si="46"/>
        <v>9</v>
      </c>
      <c r="AP385" s="148">
        <v>5</v>
      </c>
      <c r="AQ385" s="140">
        <v>7</v>
      </c>
      <c r="AS385" s="42">
        <f t="shared" si="47"/>
        <v>656.8513004795094</v>
      </c>
      <c r="AT385" s="101">
        <f t="shared" si="48"/>
        <v>0</v>
      </c>
      <c r="AU385" s="42">
        <f t="shared" si="49"/>
        <v>656.8513004795094</v>
      </c>
      <c r="AV385" s="42">
        <f t="shared" si="50"/>
        <v>8231.5688173534327</v>
      </c>
      <c r="AW385" s="102">
        <f t="shared" si="51"/>
        <v>17706.400000000001</v>
      </c>
      <c r="AX385" s="43">
        <f t="shared" si="52"/>
        <v>2</v>
      </c>
      <c r="AY385" s="43" t="str">
        <f t="shared" si="53"/>
        <v>UTTSM</v>
      </c>
    </row>
    <row r="386" spans="1:51" hidden="1" x14ac:dyDescent="0.2">
      <c r="A386" s="38">
        <v>379</v>
      </c>
      <c r="B386" t="s">
        <v>5807</v>
      </c>
      <c r="C386" t="s">
        <v>5746</v>
      </c>
      <c r="D386">
        <v>29000</v>
      </c>
      <c r="E386" t="s">
        <v>203</v>
      </c>
      <c r="F386">
        <v>40</v>
      </c>
      <c r="G386" t="str">
        <f>LOOKUP(F386,{0,6,45},{"F","L","H"})</f>
        <v>L</v>
      </c>
      <c r="H386" t="s">
        <v>485</v>
      </c>
      <c r="I386" s="43" t="str">
        <f>IFERROR(VLOOKUP(#REF!,#REF!,2,FALSE),"No")</f>
        <v>No</v>
      </c>
      <c r="J386" s="149">
        <v>1.25</v>
      </c>
      <c r="K386" s="148">
        <v>19</v>
      </c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39">
        <v>2</v>
      </c>
      <c r="Y386" s="148">
        <v>633.85</v>
      </c>
      <c r="Z386" s="148">
        <v>4</v>
      </c>
      <c r="AA386" s="148">
        <v>366.15</v>
      </c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39">
        <v>0</v>
      </c>
      <c r="AM386" s="139">
        <v>0</v>
      </c>
      <c r="AN386" s="148">
        <f t="shared" si="45"/>
        <v>1000</v>
      </c>
      <c r="AO386" s="148">
        <f t="shared" si="46"/>
        <v>19</v>
      </c>
      <c r="AP386" s="148">
        <v>3</v>
      </c>
      <c r="AQ386" s="140">
        <v>3</v>
      </c>
      <c r="AS386" s="42">
        <f t="shared" si="47"/>
        <v>1415.7560787900754</v>
      </c>
      <c r="AT386" s="101">
        <f t="shared" si="48"/>
        <v>0</v>
      </c>
      <c r="AU386" s="42">
        <f t="shared" si="49"/>
        <v>1415.7560787900754</v>
      </c>
      <c r="AV386" s="42">
        <f t="shared" si="50"/>
        <v>11712.085740491346</v>
      </c>
      <c r="AW386" s="102">
        <f t="shared" si="51"/>
        <v>20345.599999999999</v>
      </c>
      <c r="AX386" s="43">
        <f t="shared" si="52"/>
        <v>1.25</v>
      </c>
      <c r="AY386" s="43" t="str">
        <f t="shared" si="53"/>
        <v>UTTSS</v>
      </c>
    </row>
    <row r="387" spans="1:51" hidden="1" x14ac:dyDescent="0.2">
      <c r="A387" s="38">
        <v>380</v>
      </c>
      <c r="B387" t="s">
        <v>362</v>
      </c>
      <c r="C387" t="s">
        <v>289</v>
      </c>
      <c r="D387">
        <v>320</v>
      </c>
      <c r="E387" t="s">
        <v>1243</v>
      </c>
      <c r="F387">
        <v>0.25</v>
      </c>
      <c r="G387" t="str">
        <f>LOOKUP(F387,{0,6,45},{"F","L","H"})</f>
        <v>F</v>
      </c>
      <c r="H387" t="s">
        <v>2559</v>
      </c>
      <c r="I387" s="43" t="str">
        <f>IFERROR(VLOOKUP(#REF!,#REF!,2,FALSE),"No")</f>
        <v>No</v>
      </c>
      <c r="J387" s="149">
        <v>0.5</v>
      </c>
      <c r="K387" s="148">
        <v>95</v>
      </c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39">
        <v>2</v>
      </c>
      <c r="Y387" s="148">
        <v>1000</v>
      </c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39">
        <v>0</v>
      </c>
      <c r="AM387" s="139">
        <v>0</v>
      </c>
      <c r="AN387" s="148">
        <f t="shared" si="45"/>
        <v>1000</v>
      </c>
      <c r="AO387" s="148">
        <f t="shared" si="46"/>
        <v>95</v>
      </c>
      <c r="AP387" s="148">
        <v>14</v>
      </c>
      <c r="AQ387" s="140">
        <v>14</v>
      </c>
      <c r="AS387" s="42">
        <f t="shared" si="47"/>
        <v>6498.3303939503785</v>
      </c>
      <c r="AT387" s="101">
        <f t="shared" si="48"/>
        <v>0</v>
      </c>
      <c r="AU387" s="42">
        <f t="shared" si="49"/>
        <v>6498.3303939503785</v>
      </c>
      <c r="AV387" s="42">
        <f t="shared" si="50"/>
        <v>2322.2115515338596</v>
      </c>
      <c r="AW387" s="102">
        <f t="shared" si="51"/>
        <v>431</v>
      </c>
      <c r="AX387" s="43">
        <f t="shared" si="52"/>
        <v>0.5</v>
      </c>
      <c r="AY387" s="43" t="str">
        <f t="shared" si="53"/>
        <v>UTGS</v>
      </c>
    </row>
    <row r="388" spans="1:51" hidden="1" x14ac:dyDescent="0.2">
      <c r="A388" s="38">
        <v>381</v>
      </c>
      <c r="B388" t="s">
        <v>362</v>
      </c>
      <c r="C388" t="s">
        <v>289</v>
      </c>
      <c r="D388">
        <v>320</v>
      </c>
      <c r="E388" t="s">
        <v>1842</v>
      </c>
      <c r="F388">
        <v>0.25</v>
      </c>
      <c r="G388" t="str">
        <f>LOOKUP(F388,{0,6,45},{"F","L","H"})</f>
        <v>F</v>
      </c>
      <c r="H388" t="s">
        <v>2560</v>
      </c>
      <c r="I388" s="43" t="str">
        <f>IFERROR(VLOOKUP(#REF!,#REF!,2,FALSE),"No")</f>
        <v>No</v>
      </c>
      <c r="J388" s="149">
        <v>0.5</v>
      </c>
      <c r="K388" s="148">
        <v>29</v>
      </c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39">
        <v>2</v>
      </c>
      <c r="Y388" s="148">
        <v>1000</v>
      </c>
      <c r="Z388" s="149"/>
      <c r="AA388" s="148"/>
      <c r="AB388" s="149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39">
        <v>0</v>
      </c>
      <c r="AM388" s="139">
        <v>0</v>
      </c>
      <c r="AN388" s="148">
        <f t="shared" si="45"/>
        <v>1000</v>
      </c>
      <c r="AO388" s="148">
        <f t="shared" si="46"/>
        <v>29</v>
      </c>
      <c r="AP388" s="148">
        <v>23</v>
      </c>
      <c r="AQ388" s="140">
        <v>23</v>
      </c>
      <c r="AS388" s="42">
        <f t="shared" si="47"/>
        <v>1983.700857100642</v>
      </c>
      <c r="AT388" s="101">
        <f t="shared" si="48"/>
        <v>0</v>
      </c>
      <c r="AU388" s="42">
        <f t="shared" si="49"/>
        <v>1983.700857100642</v>
      </c>
      <c r="AV388" s="42">
        <f t="shared" si="50"/>
        <v>1413.5200748466971</v>
      </c>
      <c r="AW388" s="102">
        <f t="shared" si="51"/>
        <v>431</v>
      </c>
      <c r="AX388" s="43">
        <f t="shared" si="52"/>
        <v>0.5</v>
      </c>
      <c r="AY388" s="43" t="str">
        <f t="shared" si="53"/>
        <v>UTGS</v>
      </c>
    </row>
    <row r="389" spans="1:51" hidden="1" x14ac:dyDescent="0.2">
      <c r="A389" s="38">
        <v>382</v>
      </c>
      <c r="B389" t="s">
        <v>362</v>
      </c>
      <c r="C389" t="s">
        <v>289</v>
      </c>
      <c r="D389">
        <v>320</v>
      </c>
      <c r="E389" t="s">
        <v>1243</v>
      </c>
      <c r="F389">
        <v>0.25</v>
      </c>
      <c r="G389" t="str">
        <f>LOOKUP(F389,{0,6,45},{"F","L","H"})</f>
        <v>F</v>
      </c>
      <c r="H389" t="s">
        <v>2561</v>
      </c>
      <c r="I389" s="43" t="str">
        <f>IFERROR(VLOOKUP(#REF!,#REF!,2,FALSE),"No")</f>
        <v>No</v>
      </c>
      <c r="J389" s="149">
        <v>0.5</v>
      </c>
      <c r="K389" s="148">
        <v>36</v>
      </c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39">
        <v>2</v>
      </c>
      <c r="Y389" s="148">
        <v>1000</v>
      </c>
      <c r="Z389" s="149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39">
        <v>0</v>
      </c>
      <c r="AM389" s="139">
        <v>0</v>
      </c>
      <c r="AN389" s="148">
        <f t="shared" si="45"/>
        <v>1000</v>
      </c>
      <c r="AO389" s="148">
        <f t="shared" si="46"/>
        <v>36</v>
      </c>
      <c r="AP389" s="148">
        <v>23</v>
      </c>
      <c r="AQ389" s="140">
        <v>23</v>
      </c>
      <c r="AS389" s="42">
        <f t="shared" si="47"/>
        <v>2462.5252019180384</v>
      </c>
      <c r="AT389" s="101">
        <f t="shared" si="48"/>
        <v>0</v>
      </c>
      <c r="AU389" s="42">
        <f t="shared" si="49"/>
        <v>2462.5252019180384</v>
      </c>
      <c r="AV389" s="42">
        <f t="shared" si="50"/>
        <v>1413.5200748466971</v>
      </c>
      <c r="AW389" s="102">
        <f t="shared" si="51"/>
        <v>431</v>
      </c>
      <c r="AX389" s="43">
        <f t="shared" si="52"/>
        <v>0.5</v>
      </c>
      <c r="AY389" s="43" t="str">
        <f t="shared" si="53"/>
        <v>UTGS</v>
      </c>
    </row>
    <row r="390" spans="1:51" hidden="1" x14ac:dyDescent="0.2">
      <c r="A390" s="38">
        <v>383</v>
      </c>
      <c r="B390" t="s">
        <v>362</v>
      </c>
      <c r="C390" t="s">
        <v>289</v>
      </c>
      <c r="D390">
        <v>2500</v>
      </c>
      <c r="E390" t="s">
        <v>209</v>
      </c>
      <c r="F390">
        <v>0.25</v>
      </c>
      <c r="G390" t="str">
        <f>LOOKUP(F390,{0,6,45},{"F","L","H"})</f>
        <v>F</v>
      </c>
      <c r="H390" t="s">
        <v>2562</v>
      </c>
      <c r="I390" s="43" t="str">
        <f>IFERROR(VLOOKUP(#REF!,#REF!,2,FALSE),"No")</f>
        <v>No</v>
      </c>
      <c r="J390" s="149">
        <v>2</v>
      </c>
      <c r="K390" s="148">
        <v>34</v>
      </c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39">
        <v>0.75</v>
      </c>
      <c r="Y390" s="148">
        <v>219.47</v>
      </c>
      <c r="Z390" s="148">
        <v>2</v>
      </c>
      <c r="AA390" s="148">
        <v>690.47</v>
      </c>
      <c r="AB390" s="148">
        <v>4</v>
      </c>
      <c r="AC390" s="148">
        <v>90.06</v>
      </c>
      <c r="AD390" s="148"/>
      <c r="AE390" s="148"/>
      <c r="AF390" s="148"/>
      <c r="AG390" s="148"/>
      <c r="AH390" s="148"/>
      <c r="AI390" s="148"/>
      <c r="AJ390" s="148"/>
      <c r="AK390" s="148"/>
      <c r="AL390" s="139">
        <v>0</v>
      </c>
      <c r="AM390" s="139">
        <v>0</v>
      </c>
      <c r="AN390" s="148">
        <f t="shared" si="45"/>
        <v>1000</v>
      </c>
      <c r="AO390" s="148">
        <f t="shared" si="46"/>
        <v>34</v>
      </c>
      <c r="AP390" s="148">
        <v>6</v>
      </c>
      <c r="AQ390" s="140">
        <v>6</v>
      </c>
      <c r="AS390" s="42">
        <f t="shared" si="47"/>
        <v>2481.4382462559247</v>
      </c>
      <c r="AT390" s="101">
        <f t="shared" si="48"/>
        <v>0</v>
      </c>
      <c r="AU390" s="42">
        <f t="shared" si="49"/>
        <v>2481.4382462559247</v>
      </c>
      <c r="AV390" s="42">
        <f t="shared" si="50"/>
        <v>5803.3790869123395</v>
      </c>
      <c r="AW390" s="102">
        <f t="shared" si="51"/>
        <v>2428.75</v>
      </c>
      <c r="AX390" s="43">
        <f t="shared" si="52"/>
        <v>2</v>
      </c>
      <c r="AY390" s="43" t="str">
        <f t="shared" si="53"/>
        <v>UTGS</v>
      </c>
    </row>
    <row r="391" spans="1:51" hidden="1" x14ac:dyDescent="0.2">
      <c r="A391" s="38">
        <v>384</v>
      </c>
      <c r="B391" t="s">
        <v>5806</v>
      </c>
      <c r="C391" t="s">
        <v>5746</v>
      </c>
      <c r="D391">
        <v>2090</v>
      </c>
      <c r="E391" t="s">
        <v>196</v>
      </c>
      <c r="F391">
        <v>1</v>
      </c>
      <c r="G391" t="str">
        <f>LOOKUP(F391,{0,6,45},{"F","L","H"})</f>
        <v>F</v>
      </c>
      <c r="H391" t="s">
        <v>1261</v>
      </c>
      <c r="I391" s="43" t="str">
        <f>IFERROR(VLOOKUP(#REF!,#REF!,2,FALSE),"No")</f>
        <v>No</v>
      </c>
      <c r="J391" s="139">
        <v>2</v>
      </c>
      <c r="K391" s="148">
        <v>68</v>
      </c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39">
        <v>2</v>
      </c>
      <c r="Y391" s="148">
        <v>334.5</v>
      </c>
      <c r="Z391" s="149">
        <v>4</v>
      </c>
      <c r="AA391" s="148">
        <v>1</v>
      </c>
      <c r="AB391" s="148">
        <v>6</v>
      </c>
      <c r="AC391" s="148">
        <v>664.5</v>
      </c>
      <c r="AD391" s="148"/>
      <c r="AE391" s="148"/>
      <c r="AF391" s="148"/>
      <c r="AG391" s="148"/>
      <c r="AH391" s="148"/>
      <c r="AI391" s="148"/>
      <c r="AJ391" s="148"/>
      <c r="AK391" s="148"/>
      <c r="AL391" s="139">
        <v>0</v>
      </c>
      <c r="AM391" s="139">
        <v>0</v>
      </c>
      <c r="AN391" s="148">
        <f t="shared" si="45"/>
        <v>1000</v>
      </c>
      <c r="AO391" s="148">
        <f t="shared" si="46"/>
        <v>68</v>
      </c>
      <c r="AP391" s="148">
        <v>3</v>
      </c>
      <c r="AQ391" s="140">
        <v>17</v>
      </c>
      <c r="AS391" s="42">
        <f t="shared" si="47"/>
        <v>4962.8764925118494</v>
      </c>
      <c r="AT391" s="101">
        <f t="shared" si="48"/>
        <v>0</v>
      </c>
      <c r="AU391" s="42">
        <f t="shared" si="49"/>
        <v>4962.8764925118494</v>
      </c>
      <c r="AV391" s="42">
        <f t="shared" si="50"/>
        <v>2988.5395130278844</v>
      </c>
      <c r="AW391" s="102">
        <f t="shared" si="51"/>
        <v>2428.75</v>
      </c>
      <c r="AX391" s="43">
        <f t="shared" si="52"/>
        <v>2</v>
      </c>
      <c r="AY391" s="43" t="str">
        <f t="shared" si="53"/>
        <v>UTTSS</v>
      </c>
    </row>
    <row r="392" spans="1:51" hidden="1" x14ac:dyDescent="0.2">
      <c r="A392" s="38">
        <v>385</v>
      </c>
      <c r="B392" t="s">
        <v>362</v>
      </c>
      <c r="C392" t="s">
        <v>289</v>
      </c>
      <c r="D392">
        <v>320</v>
      </c>
      <c r="E392" t="s">
        <v>1239</v>
      </c>
      <c r="F392">
        <v>0.25</v>
      </c>
      <c r="G392" t="str">
        <f>LOOKUP(F392,{0,6,45},{"F","L","H"})</f>
        <v>F</v>
      </c>
      <c r="H392" t="s">
        <v>2563</v>
      </c>
      <c r="I392" s="43" t="str">
        <f>IFERROR(VLOOKUP(#REF!,#REF!,2,FALSE),"No")</f>
        <v>No</v>
      </c>
      <c r="J392" s="149">
        <v>0.5</v>
      </c>
      <c r="K392" s="148">
        <v>50</v>
      </c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39">
        <v>1.25</v>
      </c>
      <c r="Y392" s="148">
        <v>856.78</v>
      </c>
      <c r="Z392" s="148">
        <v>2</v>
      </c>
      <c r="AA392" s="148">
        <v>143.22</v>
      </c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39">
        <v>0</v>
      </c>
      <c r="AM392" s="139">
        <v>0</v>
      </c>
      <c r="AN392" s="148">
        <f t="shared" ref="AN392:AN455" si="54">SUM(Y392,AA392,AC392,AE392,AG392,AI392,AK392,AM392)</f>
        <v>1000</v>
      </c>
      <c r="AO392" s="148">
        <f t="shared" ref="AO392:AO455" si="55">SUM(K392,M392,O392,Q392,S392,U392,W392)</f>
        <v>50</v>
      </c>
      <c r="AP392" s="148">
        <v>32</v>
      </c>
      <c r="AQ392" s="140">
        <v>32</v>
      </c>
      <c r="AS392" s="42">
        <f t="shared" ref="AS392:AS455" si="56">(VLOOKUP(J392,Service,2,FALSE)*K392+VLOOKUP(L392,Service,2,FALSE)*M392+VLOOKUP(N392,Service,2,FALSE)*O392+VLOOKUP(P392,Service,2,FALSE)*Q392)</f>
        <v>3420.1738915528308</v>
      </c>
      <c r="AT392" s="101">
        <f t="shared" ref="AT392:AT455" si="57">VLOOKUP(R392,serviceHP,2,FALSE)*S392+VLOOKUP(T392,serviceHP,2,FALSE)*U392+VLOOKUP(V392,serviceHP,2,FALSE)*W392</f>
        <v>0</v>
      </c>
      <c r="AU392" s="42">
        <f t="shared" ref="AU392:AU455" si="58">AS392+AT392</f>
        <v>3420.1738915528308</v>
      </c>
      <c r="AV392" s="42">
        <f t="shared" ref="AV392:AV455" si="59">(VLOOKUP(X392,Main,2,FALSE)*Y392+VLOOKUP(Z392,Main,2,FALSE)*AA392+VLOOKUP(AB392,Main,2,FALSE)*AC392+VLOOKUP(AD392,Main,2,FALSE)*AE392+VLOOKUP(AF392,Main,2,FALSE)*AG392+VLOOKUP(AL392,Main,2,FALSE)*AM392+VLOOKUP(AH392,Main,2,FALSE)*AI392+VLOOKUP(AL392,Main,2,FALSE)*AM392+VLOOKUP(AJ392,Main,2,FALSE)*AK392)/AQ392</f>
        <v>1034.7096162960636</v>
      </c>
      <c r="AW392" s="102">
        <f t="shared" ref="AW392:AW455" si="60">IF(G392="F",VLOOKUP(D392,MeterAndReg2,2,TRUE),(IF(G392="L",VLOOKUP(D392,MeterAndReg2,3,TRUE),VLOOKUP(D392,MeterAndReg2,4,TRUE))))</f>
        <v>431</v>
      </c>
      <c r="AX392" s="43">
        <f t="shared" ref="AX392:AX455" si="61">IF(J392&gt;0,J392,R392)</f>
        <v>0.5</v>
      </c>
      <c r="AY392" s="43" t="str">
        <f t="shared" si="53"/>
        <v>UTGS</v>
      </c>
    </row>
    <row r="393" spans="1:51" hidden="1" x14ac:dyDescent="0.2">
      <c r="A393" s="38">
        <v>386</v>
      </c>
      <c r="B393" t="s">
        <v>362</v>
      </c>
      <c r="C393" t="s">
        <v>289</v>
      </c>
      <c r="D393">
        <v>320</v>
      </c>
      <c r="E393" t="s">
        <v>1245</v>
      </c>
      <c r="F393">
        <v>0.25</v>
      </c>
      <c r="G393" t="str">
        <f>LOOKUP(F393,{0,6,45},{"F","L","H"})</f>
        <v>F</v>
      </c>
      <c r="H393" t="s">
        <v>2564</v>
      </c>
      <c r="I393" s="43" t="str">
        <f>IFERROR(VLOOKUP(#REF!,#REF!,2,FALSE),"No")</f>
        <v>No</v>
      </c>
      <c r="J393" s="149">
        <v>0.5</v>
      </c>
      <c r="K393" s="148">
        <v>38</v>
      </c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39">
        <v>2</v>
      </c>
      <c r="Y393" s="148">
        <v>1000</v>
      </c>
      <c r="Z393" s="149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39">
        <v>0</v>
      </c>
      <c r="AM393" s="139">
        <v>0</v>
      </c>
      <c r="AN393" s="148">
        <f t="shared" si="54"/>
        <v>1000</v>
      </c>
      <c r="AO393" s="148">
        <f t="shared" si="55"/>
        <v>38</v>
      </c>
      <c r="AP393" s="148">
        <v>17</v>
      </c>
      <c r="AQ393" s="140">
        <v>17</v>
      </c>
      <c r="AS393" s="42">
        <f t="shared" si="56"/>
        <v>2599.3321575801515</v>
      </c>
      <c r="AT393" s="101">
        <f t="shared" si="57"/>
        <v>0</v>
      </c>
      <c r="AU393" s="42">
        <f t="shared" si="58"/>
        <v>2599.3321575801515</v>
      </c>
      <c r="AV393" s="42">
        <f t="shared" si="59"/>
        <v>1912.4095130278843</v>
      </c>
      <c r="AW393" s="102">
        <f t="shared" si="60"/>
        <v>431</v>
      </c>
      <c r="AX393" s="43">
        <f t="shared" si="61"/>
        <v>0.5</v>
      </c>
      <c r="AY393" s="43" t="str">
        <f t="shared" ref="AY393:AY456" si="62">C393</f>
        <v>UTGS</v>
      </c>
    </row>
    <row r="394" spans="1:51" hidden="1" x14ac:dyDescent="0.2">
      <c r="A394" s="38">
        <v>387</v>
      </c>
      <c r="B394" t="s">
        <v>362</v>
      </c>
      <c r="C394" t="s">
        <v>289</v>
      </c>
      <c r="D394">
        <v>175</v>
      </c>
      <c r="E394" t="s">
        <v>1235</v>
      </c>
      <c r="F394">
        <v>0.25</v>
      </c>
      <c r="G394" t="str">
        <f>LOOKUP(F394,{0,6,45},{"F","L","H"})</f>
        <v>F</v>
      </c>
      <c r="H394" t="s">
        <v>2565</v>
      </c>
      <c r="I394" s="43" t="str">
        <f>IFERROR(VLOOKUP(#REF!,#REF!,2,FALSE),"No")</f>
        <v>No</v>
      </c>
      <c r="J394" s="149">
        <v>0.5</v>
      </c>
      <c r="K394" s="148">
        <v>56</v>
      </c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39">
        <v>2</v>
      </c>
      <c r="Y394" s="148">
        <v>1000</v>
      </c>
      <c r="Z394" s="149"/>
      <c r="AA394" s="148"/>
      <c r="AB394" s="149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39">
        <v>0</v>
      </c>
      <c r="AM394" s="139">
        <v>0</v>
      </c>
      <c r="AN394" s="148">
        <f t="shared" si="54"/>
        <v>1000</v>
      </c>
      <c r="AO394" s="148">
        <f t="shared" si="55"/>
        <v>56</v>
      </c>
      <c r="AP394" s="148">
        <v>22</v>
      </c>
      <c r="AQ394" s="140">
        <v>23</v>
      </c>
      <c r="AS394" s="42">
        <f t="shared" si="56"/>
        <v>3830.5947585391705</v>
      </c>
      <c r="AT394" s="101">
        <f t="shared" si="57"/>
        <v>0</v>
      </c>
      <c r="AU394" s="42">
        <f t="shared" si="58"/>
        <v>3830.5947585391705</v>
      </c>
      <c r="AV394" s="42">
        <f t="shared" si="59"/>
        <v>1413.5200748466971</v>
      </c>
      <c r="AW394" s="102">
        <f t="shared" si="60"/>
        <v>431</v>
      </c>
      <c r="AX394" s="43">
        <f t="shared" si="61"/>
        <v>0.5</v>
      </c>
      <c r="AY394" s="43" t="str">
        <f t="shared" si="62"/>
        <v>UTGS</v>
      </c>
    </row>
    <row r="395" spans="1:51" hidden="1" x14ac:dyDescent="0.2">
      <c r="A395" s="38">
        <v>388</v>
      </c>
      <c r="B395" t="s">
        <v>362</v>
      </c>
      <c r="C395" t="s">
        <v>289</v>
      </c>
      <c r="D395">
        <v>175</v>
      </c>
      <c r="E395" t="s">
        <v>1235</v>
      </c>
      <c r="F395">
        <v>0.25</v>
      </c>
      <c r="G395" t="str">
        <f>LOOKUP(F395,{0,6,45},{"F","L","H"})</f>
        <v>F</v>
      </c>
      <c r="H395" t="s">
        <v>2566</v>
      </c>
      <c r="I395" s="43" t="str">
        <f>IFERROR(VLOOKUP(#REF!,#REF!,2,FALSE),"No")</f>
        <v>No</v>
      </c>
      <c r="J395" s="149">
        <v>0.5</v>
      </c>
      <c r="K395" s="148">
        <v>37</v>
      </c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39">
        <v>2</v>
      </c>
      <c r="Y395" s="148">
        <v>614.4</v>
      </c>
      <c r="Z395" s="148">
        <v>6</v>
      </c>
      <c r="AA395" s="148">
        <v>385.6</v>
      </c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39">
        <v>0</v>
      </c>
      <c r="AM395" s="139">
        <v>0</v>
      </c>
      <c r="AN395" s="148">
        <f t="shared" si="54"/>
        <v>1000</v>
      </c>
      <c r="AO395" s="148">
        <f t="shared" si="55"/>
        <v>37</v>
      </c>
      <c r="AP395" s="148">
        <v>7</v>
      </c>
      <c r="AQ395" s="140">
        <v>7</v>
      </c>
      <c r="AS395" s="42">
        <f t="shared" si="56"/>
        <v>2530.928679749095</v>
      </c>
      <c r="AT395" s="101">
        <f t="shared" si="57"/>
        <v>0</v>
      </c>
      <c r="AU395" s="42">
        <f t="shared" si="58"/>
        <v>2530.928679749095</v>
      </c>
      <c r="AV395" s="42">
        <f t="shared" si="59"/>
        <v>6160.3819602105777</v>
      </c>
      <c r="AW395" s="102">
        <f t="shared" si="60"/>
        <v>431</v>
      </c>
      <c r="AX395" s="43">
        <f t="shared" si="61"/>
        <v>0.5</v>
      </c>
      <c r="AY395" s="43" t="str">
        <f t="shared" si="62"/>
        <v>UTGS</v>
      </c>
    </row>
    <row r="396" spans="1:51" hidden="1" x14ac:dyDescent="0.2">
      <c r="A396" s="38">
        <v>389</v>
      </c>
      <c r="B396" t="s">
        <v>362</v>
      </c>
      <c r="C396" t="s">
        <v>289</v>
      </c>
      <c r="D396">
        <v>306</v>
      </c>
      <c r="E396" t="s">
        <v>1224</v>
      </c>
      <c r="F396">
        <v>0.25</v>
      </c>
      <c r="G396" t="str">
        <f>LOOKUP(F396,{0,6,45},{"F","L","H"})</f>
        <v>F</v>
      </c>
      <c r="H396" t="s">
        <v>2567</v>
      </c>
      <c r="I396" s="43" t="str">
        <f>IFERROR(VLOOKUP(#REF!,#REF!,2,FALSE),"No")</f>
        <v>No</v>
      </c>
      <c r="J396" s="149">
        <v>0.5</v>
      </c>
      <c r="K396" s="148">
        <v>44</v>
      </c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39">
        <v>0.75</v>
      </c>
      <c r="Y396" s="148">
        <v>89.13</v>
      </c>
      <c r="Z396" s="149">
        <v>2</v>
      </c>
      <c r="AA396" s="148">
        <v>910.87</v>
      </c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39">
        <v>0</v>
      </c>
      <c r="AM396" s="139">
        <v>0</v>
      </c>
      <c r="AN396" s="148">
        <f t="shared" si="54"/>
        <v>1000</v>
      </c>
      <c r="AO396" s="148">
        <f t="shared" si="55"/>
        <v>44</v>
      </c>
      <c r="AP396" s="148">
        <v>14</v>
      </c>
      <c r="AQ396" s="140">
        <v>14</v>
      </c>
      <c r="AS396" s="42">
        <f t="shared" si="56"/>
        <v>3009.7530245664911</v>
      </c>
      <c r="AT396" s="101">
        <f t="shared" si="57"/>
        <v>0</v>
      </c>
      <c r="AU396" s="42">
        <f t="shared" si="58"/>
        <v>3009.7530245664911</v>
      </c>
      <c r="AV396" s="42">
        <f t="shared" si="59"/>
        <v>2370.469080105288</v>
      </c>
      <c r="AW396" s="102">
        <f t="shared" si="60"/>
        <v>431</v>
      </c>
      <c r="AX396" s="43">
        <f t="shared" si="61"/>
        <v>0.5</v>
      </c>
      <c r="AY396" s="43" t="str">
        <f t="shared" si="62"/>
        <v>UTGS</v>
      </c>
    </row>
    <row r="397" spans="1:51" hidden="1" x14ac:dyDescent="0.2">
      <c r="A397" s="38">
        <v>390</v>
      </c>
      <c r="B397" t="s">
        <v>362</v>
      </c>
      <c r="C397" t="s">
        <v>289</v>
      </c>
      <c r="D397">
        <v>320</v>
      </c>
      <c r="E397" t="s">
        <v>1236</v>
      </c>
      <c r="F397">
        <v>0.25</v>
      </c>
      <c r="G397" t="str">
        <f>LOOKUP(F397,{0,6,45},{"F","L","H"})</f>
        <v>F</v>
      </c>
      <c r="H397" t="s">
        <v>2568</v>
      </c>
      <c r="I397" s="43" t="str">
        <f>IFERROR(VLOOKUP(#REF!,#REF!,2,FALSE),"No")</f>
        <v>No</v>
      </c>
      <c r="J397" s="149">
        <v>0.5</v>
      </c>
      <c r="K397" s="148">
        <v>35</v>
      </c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39">
        <v>2</v>
      </c>
      <c r="Y397" s="148">
        <v>1000</v>
      </c>
      <c r="Z397" s="149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39">
        <v>0</v>
      </c>
      <c r="AM397" s="139">
        <v>0</v>
      </c>
      <c r="AN397" s="148">
        <f t="shared" si="54"/>
        <v>1000</v>
      </c>
      <c r="AO397" s="148">
        <f t="shared" si="55"/>
        <v>35</v>
      </c>
      <c r="AP397" s="148">
        <v>13</v>
      </c>
      <c r="AQ397" s="140">
        <v>52</v>
      </c>
      <c r="AS397" s="42">
        <f t="shared" si="56"/>
        <v>2394.1217240869819</v>
      </c>
      <c r="AT397" s="101">
        <f t="shared" si="57"/>
        <v>0</v>
      </c>
      <c r="AU397" s="42">
        <f t="shared" si="58"/>
        <v>2394.1217240869819</v>
      </c>
      <c r="AV397" s="42">
        <f t="shared" si="59"/>
        <v>625.21080233603902</v>
      </c>
      <c r="AW397" s="102">
        <f t="shared" si="60"/>
        <v>431</v>
      </c>
      <c r="AX397" s="43">
        <f t="shared" si="61"/>
        <v>0.5</v>
      </c>
      <c r="AY397" s="43" t="str">
        <f t="shared" si="62"/>
        <v>UTGS</v>
      </c>
    </row>
    <row r="398" spans="1:51" hidden="1" x14ac:dyDescent="0.2">
      <c r="A398" s="38">
        <v>391</v>
      </c>
      <c r="B398" t="s">
        <v>362</v>
      </c>
      <c r="C398" t="s">
        <v>289</v>
      </c>
      <c r="D398">
        <v>320</v>
      </c>
      <c r="E398" t="s">
        <v>1223</v>
      </c>
      <c r="F398">
        <v>0.25</v>
      </c>
      <c r="G398" t="str">
        <f>LOOKUP(F398,{0,6,45},{"F","L","H"})</f>
        <v>F</v>
      </c>
      <c r="H398" t="s">
        <v>2569</v>
      </c>
      <c r="I398" s="43" t="str">
        <f>IFERROR(VLOOKUP(#REF!,#REF!,2,FALSE),"No")</f>
        <v>No</v>
      </c>
      <c r="J398" s="139">
        <v>0.5</v>
      </c>
      <c r="K398" s="148">
        <v>35</v>
      </c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39">
        <v>2</v>
      </c>
      <c r="Y398" s="148">
        <v>1000</v>
      </c>
      <c r="Z398" s="149"/>
      <c r="AA398" s="148"/>
      <c r="AB398" s="149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39">
        <v>0</v>
      </c>
      <c r="AM398" s="139">
        <v>0</v>
      </c>
      <c r="AN398" s="148">
        <f t="shared" si="54"/>
        <v>1000</v>
      </c>
      <c r="AO398" s="148">
        <f t="shared" si="55"/>
        <v>35</v>
      </c>
      <c r="AP398" s="148">
        <v>13</v>
      </c>
      <c r="AQ398" s="140">
        <v>52</v>
      </c>
      <c r="AS398" s="42">
        <f t="shared" si="56"/>
        <v>2394.1217240869819</v>
      </c>
      <c r="AT398" s="101">
        <f t="shared" si="57"/>
        <v>0</v>
      </c>
      <c r="AU398" s="42">
        <f t="shared" si="58"/>
        <v>2394.1217240869819</v>
      </c>
      <c r="AV398" s="42">
        <f t="shared" si="59"/>
        <v>625.21080233603902</v>
      </c>
      <c r="AW398" s="102">
        <f t="shared" si="60"/>
        <v>431</v>
      </c>
      <c r="AX398" s="43">
        <f t="shared" si="61"/>
        <v>0.5</v>
      </c>
      <c r="AY398" s="43" t="str">
        <f t="shared" si="62"/>
        <v>UTGS</v>
      </c>
    </row>
    <row r="399" spans="1:51" hidden="1" x14ac:dyDescent="0.2">
      <c r="A399" s="38">
        <v>392</v>
      </c>
      <c r="B399" t="s">
        <v>362</v>
      </c>
      <c r="C399" t="s">
        <v>289</v>
      </c>
      <c r="D399">
        <v>320</v>
      </c>
      <c r="E399" t="s">
        <v>1232</v>
      </c>
      <c r="F399">
        <v>0.25</v>
      </c>
      <c r="G399" t="str">
        <f>LOOKUP(F399,{0,6,45},{"F","L","H"})</f>
        <v>F</v>
      </c>
      <c r="H399" t="s">
        <v>2570</v>
      </c>
      <c r="I399" s="43" t="str">
        <f>IFERROR(VLOOKUP(#REF!,#REF!,2,FALSE),"No")</f>
        <v>No</v>
      </c>
      <c r="J399" s="149">
        <v>0.5</v>
      </c>
      <c r="K399" s="148">
        <v>87</v>
      </c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39">
        <v>0.75</v>
      </c>
      <c r="Y399" s="148">
        <v>168</v>
      </c>
      <c r="Z399" s="149">
        <v>1.25</v>
      </c>
      <c r="AA399" s="148">
        <v>8.9</v>
      </c>
      <c r="AB399" s="148">
        <v>2</v>
      </c>
      <c r="AC399" s="148">
        <v>823.1</v>
      </c>
      <c r="AD399" s="148"/>
      <c r="AE399" s="148"/>
      <c r="AF399" s="148"/>
      <c r="AG399" s="148"/>
      <c r="AH399" s="148"/>
      <c r="AI399" s="148"/>
      <c r="AJ399" s="148"/>
      <c r="AK399" s="148"/>
      <c r="AL399" s="139">
        <v>0</v>
      </c>
      <c r="AM399" s="139">
        <v>0</v>
      </c>
      <c r="AN399" s="148">
        <f t="shared" si="54"/>
        <v>1000</v>
      </c>
      <c r="AO399" s="148">
        <f t="shared" si="55"/>
        <v>87</v>
      </c>
      <c r="AP399" s="148">
        <v>12</v>
      </c>
      <c r="AQ399" s="140">
        <v>12</v>
      </c>
      <c r="AS399" s="42">
        <f t="shared" si="56"/>
        <v>5951.1025713019262</v>
      </c>
      <c r="AT399" s="101">
        <f t="shared" si="57"/>
        <v>0</v>
      </c>
      <c r="AU399" s="42">
        <f t="shared" si="58"/>
        <v>5951.1025713019262</v>
      </c>
      <c r="AV399" s="42">
        <f t="shared" si="59"/>
        <v>2815.8859767895028</v>
      </c>
      <c r="AW399" s="102">
        <f t="shared" si="60"/>
        <v>431</v>
      </c>
      <c r="AX399" s="43">
        <f t="shared" si="61"/>
        <v>0.5</v>
      </c>
      <c r="AY399" s="43" t="str">
        <f t="shared" si="62"/>
        <v>UTGS</v>
      </c>
    </row>
    <row r="400" spans="1:51" hidden="1" x14ac:dyDescent="0.2">
      <c r="A400" s="38">
        <v>393</v>
      </c>
      <c r="B400" t="s">
        <v>362</v>
      </c>
      <c r="C400" t="s">
        <v>289</v>
      </c>
      <c r="D400">
        <v>320</v>
      </c>
      <c r="E400" t="s">
        <v>1232</v>
      </c>
      <c r="F400">
        <v>0.25</v>
      </c>
      <c r="G400" t="str">
        <f>LOOKUP(F400,{0,6,45},{"F","L","H"})</f>
        <v>F</v>
      </c>
      <c r="H400" t="s">
        <v>2571</v>
      </c>
      <c r="I400" s="43" t="str">
        <f>IFERROR(VLOOKUP(#REF!,#REF!,2,FALSE),"No")</f>
        <v>No</v>
      </c>
      <c r="J400" s="149">
        <v>0.5</v>
      </c>
      <c r="K400" s="148">
        <v>80</v>
      </c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39">
        <v>2</v>
      </c>
      <c r="Y400" s="148">
        <v>373.32</v>
      </c>
      <c r="Z400" s="148">
        <v>3</v>
      </c>
      <c r="AA400" s="148">
        <v>626.67999999999995</v>
      </c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39">
        <v>0</v>
      </c>
      <c r="AM400" s="139">
        <v>0</v>
      </c>
      <c r="AN400" s="148">
        <f t="shared" si="54"/>
        <v>1000</v>
      </c>
      <c r="AO400" s="148">
        <f t="shared" si="55"/>
        <v>80</v>
      </c>
      <c r="AP400" s="148">
        <v>15</v>
      </c>
      <c r="AQ400" s="140">
        <v>15</v>
      </c>
      <c r="AS400" s="42">
        <f t="shared" si="56"/>
        <v>5472.27822648453</v>
      </c>
      <c r="AT400" s="101">
        <f t="shared" si="57"/>
        <v>0</v>
      </c>
      <c r="AU400" s="42">
        <f t="shared" si="58"/>
        <v>5472.27822648453</v>
      </c>
      <c r="AV400" s="42">
        <f t="shared" si="59"/>
        <v>1637.6439547649356</v>
      </c>
      <c r="AW400" s="102">
        <f t="shared" si="60"/>
        <v>431</v>
      </c>
      <c r="AX400" s="43">
        <f t="shared" si="61"/>
        <v>0.5</v>
      </c>
      <c r="AY400" s="43" t="str">
        <f t="shared" si="62"/>
        <v>UTGS</v>
      </c>
    </row>
    <row r="401" spans="1:51" hidden="1" x14ac:dyDescent="0.2">
      <c r="A401" s="38">
        <v>394</v>
      </c>
      <c r="B401" t="s">
        <v>362</v>
      </c>
      <c r="C401" t="s">
        <v>289</v>
      </c>
      <c r="D401">
        <v>320</v>
      </c>
      <c r="E401" t="s">
        <v>1247</v>
      </c>
      <c r="F401">
        <v>0.25</v>
      </c>
      <c r="G401" t="str">
        <f>LOOKUP(F401,{0,6,45},{"F","L","H"})</f>
        <v>F</v>
      </c>
      <c r="H401" t="s">
        <v>2572</v>
      </c>
      <c r="I401" s="43" t="str">
        <f>IFERROR(VLOOKUP(#REF!,#REF!,2,FALSE),"No")</f>
        <v>No</v>
      </c>
      <c r="J401" s="139">
        <v>0.5</v>
      </c>
      <c r="K401" s="148">
        <v>39</v>
      </c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39">
        <v>2</v>
      </c>
      <c r="Y401" s="148">
        <v>1000</v>
      </c>
      <c r="Z401" s="149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39">
        <v>0</v>
      </c>
      <c r="AM401" s="139">
        <v>0</v>
      </c>
      <c r="AN401" s="148">
        <f t="shared" si="54"/>
        <v>1000</v>
      </c>
      <c r="AO401" s="148">
        <f t="shared" si="55"/>
        <v>39</v>
      </c>
      <c r="AP401" s="148">
        <v>23</v>
      </c>
      <c r="AQ401" s="140">
        <v>23</v>
      </c>
      <c r="AS401" s="42">
        <f t="shared" si="56"/>
        <v>2667.735635411208</v>
      </c>
      <c r="AT401" s="101">
        <f t="shared" si="57"/>
        <v>0</v>
      </c>
      <c r="AU401" s="42">
        <f t="shared" si="58"/>
        <v>2667.735635411208</v>
      </c>
      <c r="AV401" s="42">
        <f t="shared" si="59"/>
        <v>1413.5200748466971</v>
      </c>
      <c r="AW401" s="102">
        <f t="shared" si="60"/>
        <v>431</v>
      </c>
      <c r="AX401" s="43">
        <f t="shared" si="61"/>
        <v>0.5</v>
      </c>
      <c r="AY401" s="43" t="str">
        <f t="shared" si="62"/>
        <v>UTGS</v>
      </c>
    </row>
    <row r="402" spans="1:51" hidden="1" x14ac:dyDescent="0.2">
      <c r="A402" s="38">
        <v>395</v>
      </c>
      <c r="B402" t="s">
        <v>5806</v>
      </c>
      <c r="C402" t="s">
        <v>5746</v>
      </c>
      <c r="D402">
        <v>1500</v>
      </c>
      <c r="E402" t="s">
        <v>201</v>
      </c>
      <c r="F402">
        <v>0.25</v>
      </c>
      <c r="G402" t="str">
        <f>LOOKUP(F402,{0,6,45},{"F","L","H"})</f>
        <v>F</v>
      </c>
      <c r="H402" t="s">
        <v>1888</v>
      </c>
      <c r="I402" s="43" t="str">
        <f>IFERROR(VLOOKUP(#REF!,#REF!,2,FALSE),"No")</f>
        <v>No</v>
      </c>
      <c r="J402" s="139">
        <v>1.25</v>
      </c>
      <c r="K402" s="148">
        <v>345</v>
      </c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39">
        <v>4</v>
      </c>
      <c r="Y402" s="148">
        <v>1000</v>
      </c>
      <c r="Z402" s="149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39">
        <v>0</v>
      </c>
      <c r="AM402" s="139">
        <v>0</v>
      </c>
      <c r="AN402" s="148">
        <f t="shared" si="54"/>
        <v>1000</v>
      </c>
      <c r="AO402" s="148">
        <f t="shared" si="55"/>
        <v>345</v>
      </c>
      <c r="AP402" s="148">
        <v>3</v>
      </c>
      <c r="AQ402" s="140">
        <v>3</v>
      </c>
      <c r="AS402" s="42">
        <f t="shared" si="56"/>
        <v>25707.14985171453</v>
      </c>
      <c r="AT402" s="101">
        <f t="shared" si="57"/>
        <v>0</v>
      </c>
      <c r="AU402" s="42">
        <f t="shared" si="58"/>
        <v>25707.14985171453</v>
      </c>
      <c r="AV402" s="42">
        <f t="shared" si="59"/>
        <v>13226.987240491346</v>
      </c>
      <c r="AW402" s="102">
        <f t="shared" si="60"/>
        <v>2169</v>
      </c>
      <c r="AX402" s="43">
        <f t="shared" si="61"/>
        <v>1.25</v>
      </c>
      <c r="AY402" s="43" t="str">
        <f t="shared" si="62"/>
        <v>UTTSS</v>
      </c>
    </row>
    <row r="403" spans="1:51" hidden="1" x14ac:dyDescent="0.2">
      <c r="A403" s="38">
        <v>396</v>
      </c>
      <c r="B403" t="s">
        <v>362</v>
      </c>
      <c r="C403" t="s">
        <v>289</v>
      </c>
      <c r="D403">
        <v>320</v>
      </c>
      <c r="E403" t="s">
        <v>1236</v>
      </c>
      <c r="F403">
        <v>0.25</v>
      </c>
      <c r="G403" t="str">
        <f>LOOKUP(F403,{0,6,45},{"F","L","H"})</f>
        <v>F</v>
      </c>
      <c r="H403" t="s">
        <v>2573</v>
      </c>
      <c r="I403" s="43" t="str">
        <f>IFERROR(VLOOKUP(#REF!,#REF!,2,FALSE),"No")</f>
        <v>No</v>
      </c>
      <c r="J403" s="149">
        <v>0.5</v>
      </c>
      <c r="K403" s="148">
        <v>39</v>
      </c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39">
        <v>0.75</v>
      </c>
      <c r="Y403" s="148">
        <v>87</v>
      </c>
      <c r="Z403" s="148">
        <v>2</v>
      </c>
      <c r="AA403" s="148">
        <v>913</v>
      </c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39">
        <v>0</v>
      </c>
      <c r="AM403" s="139">
        <v>0</v>
      </c>
      <c r="AN403" s="148">
        <f t="shared" si="54"/>
        <v>1000</v>
      </c>
      <c r="AO403" s="148">
        <f t="shared" si="55"/>
        <v>39</v>
      </c>
      <c r="AP403" s="148">
        <v>20</v>
      </c>
      <c r="AQ403" s="140">
        <v>20</v>
      </c>
      <c r="AS403" s="42">
        <f t="shared" si="56"/>
        <v>2667.735635411208</v>
      </c>
      <c r="AT403" s="101">
        <f t="shared" si="57"/>
        <v>0</v>
      </c>
      <c r="AU403" s="42">
        <f t="shared" si="58"/>
        <v>2667.735635411208</v>
      </c>
      <c r="AV403" s="42">
        <f t="shared" si="59"/>
        <v>1658.5210860737018</v>
      </c>
      <c r="AW403" s="102">
        <f t="shared" si="60"/>
        <v>431</v>
      </c>
      <c r="AX403" s="43">
        <f t="shared" si="61"/>
        <v>0.5</v>
      </c>
      <c r="AY403" s="43" t="str">
        <f t="shared" si="62"/>
        <v>UTGS</v>
      </c>
    </row>
    <row r="404" spans="1:51" hidden="1" x14ac:dyDescent="0.2">
      <c r="A404" s="38">
        <v>397</v>
      </c>
      <c r="B404" t="s">
        <v>362</v>
      </c>
      <c r="C404" t="s">
        <v>289</v>
      </c>
      <c r="D404">
        <v>320</v>
      </c>
      <c r="E404" t="s">
        <v>1239</v>
      </c>
      <c r="F404">
        <v>0.25</v>
      </c>
      <c r="G404" t="str">
        <f>LOOKUP(F404,{0,6,45},{"F","L","H"})</f>
        <v>F</v>
      </c>
      <c r="H404" t="s">
        <v>2574</v>
      </c>
      <c r="I404" s="43" t="str">
        <f>IFERROR(VLOOKUP(#REF!,#REF!,2,FALSE),"No")</f>
        <v>No</v>
      </c>
      <c r="J404" s="149">
        <v>0.5</v>
      </c>
      <c r="K404" s="148">
        <v>39</v>
      </c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39">
        <v>2</v>
      </c>
      <c r="Y404" s="148">
        <v>973.56</v>
      </c>
      <c r="Z404" s="148">
        <v>4</v>
      </c>
      <c r="AA404" s="148">
        <v>26.44</v>
      </c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39">
        <v>0</v>
      </c>
      <c r="AM404" s="139">
        <v>0</v>
      </c>
      <c r="AN404" s="148">
        <f t="shared" si="54"/>
        <v>1000</v>
      </c>
      <c r="AO404" s="148">
        <f t="shared" si="55"/>
        <v>39</v>
      </c>
      <c r="AP404" s="148">
        <v>12</v>
      </c>
      <c r="AQ404" s="140">
        <v>12</v>
      </c>
      <c r="AS404" s="42">
        <f t="shared" si="56"/>
        <v>2667.735635411208</v>
      </c>
      <c r="AT404" s="101">
        <f t="shared" si="57"/>
        <v>0</v>
      </c>
      <c r="AU404" s="42">
        <f t="shared" si="58"/>
        <v>2667.735635411208</v>
      </c>
      <c r="AV404" s="42">
        <f t="shared" si="59"/>
        <v>2725.044710122836</v>
      </c>
      <c r="AW404" s="102">
        <f t="shared" si="60"/>
        <v>431</v>
      </c>
      <c r="AX404" s="43">
        <f t="shared" si="61"/>
        <v>0.5</v>
      </c>
      <c r="AY404" s="43" t="str">
        <f t="shared" si="62"/>
        <v>UTGS</v>
      </c>
    </row>
    <row r="405" spans="1:51" hidden="1" x14ac:dyDescent="0.2">
      <c r="A405" s="38">
        <v>398</v>
      </c>
      <c r="B405" t="s">
        <v>5806</v>
      </c>
      <c r="C405" t="s">
        <v>5746</v>
      </c>
      <c r="D405">
        <v>21100</v>
      </c>
      <c r="E405" t="s">
        <v>197</v>
      </c>
      <c r="F405">
        <v>5</v>
      </c>
      <c r="G405" t="str">
        <f>LOOKUP(F405,{0,6,45},{"F","L","H"})</f>
        <v>F</v>
      </c>
      <c r="H405" t="s">
        <v>1144</v>
      </c>
      <c r="I405" s="43" t="str">
        <f>IFERROR(VLOOKUP(#REF!,#REF!,2,FALSE),"No")</f>
        <v>No</v>
      </c>
      <c r="J405" s="149">
        <v>2</v>
      </c>
      <c r="K405" s="148">
        <v>48</v>
      </c>
      <c r="L405" s="148">
        <v>4</v>
      </c>
      <c r="M405" s="148">
        <v>382</v>
      </c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39">
        <v>4</v>
      </c>
      <c r="Y405" s="148">
        <v>473</v>
      </c>
      <c r="Z405" s="149">
        <v>6</v>
      </c>
      <c r="AA405" s="148">
        <v>527</v>
      </c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39">
        <v>0</v>
      </c>
      <c r="AM405" s="139">
        <v>0</v>
      </c>
      <c r="AN405" s="148">
        <f t="shared" si="54"/>
        <v>1000</v>
      </c>
      <c r="AO405" s="148">
        <f t="shared" si="55"/>
        <v>430</v>
      </c>
      <c r="AP405" s="148">
        <v>2</v>
      </c>
      <c r="AQ405" s="140">
        <v>2</v>
      </c>
      <c r="AS405" s="42">
        <f t="shared" si="56"/>
        <v>32742.815467354339</v>
      </c>
      <c r="AT405" s="101">
        <f t="shared" si="57"/>
        <v>0</v>
      </c>
      <c r="AU405" s="42">
        <f t="shared" si="58"/>
        <v>32742.815467354339</v>
      </c>
      <c r="AV405" s="42">
        <f t="shared" si="59"/>
        <v>25202.70586073702</v>
      </c>
      <c r="AW405" s="102">
        <f t="shared" si="60"/>
        <v>18747.149999999998</v>
      </c>
      <c r="AX405" s="43">
        <f t="shared" si="61"/>
        <v>2</v>
      </c>
      <c r="AY405" s="43" t="str">
        <f t="shared" si="62"/>
        <v>UTTSS</v>
      </c>
    </row>
    <row r="406" spans="1:51" hidden="1" x14ac:dyDescent="0.2">
      <c r="A406" s="38">
        <v>399</v>
      </c>
      <c r="B406" t="s">
        <v>362</v>
      </c>
      <c r="C406" t="s">
        <v>289</v>
      </c>
      <c r="D406">
        <v>320</v>
      </c>
      <c r="E406" t="s">
        <v>1223</v>
      </c>
      <c r="F406">
        <v>0.25</v>
      </c>
      <c r="G406" t="str">
        <f>LOOKUP(F406,{0,6,45},{"F","L","H"})</f>
        <v>F</v>
      </c>
      <c r="H406" t="s">
        <v>2575</v>
      </c>
      <c r="I406" s="43" t="str">
        <f>IFERROR(VLOOKUP(#REF!,#REF!,2,FALSE),"No")</f>
        <v>No</v>
      </c>
      <c r="J406" s="149">
        <v>0.5</v>
      </c>
      <c r="K406" s="148">
        <v>1</v>
      </c>
      <c r="L406" s="148">
        <v>1.25</v>
      </c>
      <c r="M406" s="148">
        <v>68</v>
      </c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39">
        <v>2</v>
      </c>
      <c r="Y406" s="148">
        <v>1000</v>
      </c>
      <c r="Z406" s="149"/>
      <c r="AA406" s="148"/>
      <c r="AB406" s="149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39">
        <v>0</v>
      </c>
      <c r="AM406" s="139">
        <v>0</v>
      </c>
      <c r="AN406" s="148">
        <f t="shared" si="54"/>
        <v>1000</v>
      </c>
      <c r="AO406" s="148">
        <f t="shared" si="55"/>
        <v>69</v>
      </c>
      <c r="AP406" s="148">
        <v>29</v>
      </c>
      <c r="AQ406" s="140">
        <v>32</v>
      </c>
      <c r="AS406" s="42">
        <f t="shared" si="56"/>
        <v>5135.3199703429063</v>
      </c>
      <c r="AT406" s="101">
        <f t="shared" si="57"/>
        <v>0</v>
      </c>
      <c r="AU406" s="42">
        <f t="shared" si="58"/>
        <v>5135.3199703429063</v>
      </c>
      <c r="AV406" s="42">
        <f t="shared" si="59"/>
        <v>1015.9675537960635</v>
      </c>
      <c r="AW406" s="102">
        <f t="shared" si="60"/>
        <v>431</v>
      </c>
      <c r="AX406" s="43">
        <f t="shared" si="61"/>
        <v>0.5</v>
      </c>
      <c r="AY406" s="43" t="str">
        <f t="shared" si="62"/>
        <v>UTGS</v>
      </c>
    </row>
    <row r="407" spans="1:51" hidden="1" x14ac:dyDescent="0.2">
      <c r="A407" s="38">
        <v>400</v>
      </c>
      <c r="B407" t="s">
        <v>5806</v>
      </c>
      <c r="C407" t="s">
        <v>292</v>
      </c>
      <c r="D407">
        <v>2400</v>
      </c>
      <c r="E407" t="s">
        <v>193</v>
      </c>
      <c r="F407">
        <v>2</v>
      </c>
      <c r="G407" t="str">
        <f>LOOKUP(F407,{0,6,45},{"F","L","H"})</f>
        <v>F</v>
      </c>
      <c r="H407" t="s">
        <v>1263</v>
      </c>
      <c r="I407" s="43" t="str">
        <f>IFERROR(VLOOKUP(#REF!,#REF!,2,FALSE),"No")</f>
        <v>No</v>
      </c>
      <c r="J407" s="149">
        <v>0.75</v>
      </c>
      <c r="K407" s="148">
        <v>63</v>
      </c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39">
        <v>1.25</v>
      </c>
      <c r="Y407" s="148">
        <v>24</v>
      </c>
      <c r="Z407" s="148">
        <v>2</v>
      </c>
      <c r="AA407" s="148">
        <v>976</v>
      </c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39">
        <v>0</v>
      </c>
      <c r="AM407" s="139">
        <v>0</v>
      </c>
      <c r="AN407" s="148">
        <f t="shared" si="54"/>
        <v>1000</v>
      </c>
      <c r="AO407" s="148">
        <f t="shared" si="55"/>
        <v>63</v>
      </c>
      <c r="AP407" s="148">
        <v>14</v>
      </c>
      <c r="AQ407" s="140">
        <v>18</v>
      </c>
      <c r="AS407" s="42">
        <f t="shared" si="56"/>
        <v>4056.1591033565664</v>
      </c>
      <c r="AT407" s="101">
        <f t="shared" si="57"/>
        <v>0</v>
      </c>
      <c r="AU407" s="42">
        <f t="shared" si="58"/>
        <v>4056.1591033565664</v>
      </c>
      <c r="AV407" s="42">
        <f t="shared" si="59"/>
        <v>1807.0978734152241</v>
      </c>
      <c r="AW407" s="102">
        <f t="shared" si="60"/>
        <v>2428.75</v>
      </c>
      <c r="AX407" s="43">
        <f t="shared" si="61"/>
        <v>0.75</v>
      </c>
      <c r="AY407" s="43" t="str">
        <f t="shared" si="62"/>
        <v>UTFS</v>
      </c>
    </row>
    <row r="408" spans="1:51" hidden="1" x14ac:dyDescent="0.2">
      <c r="A408" s="38">
        <v>401</v>
      </c>
      <c r="B408" t="s">
        <v>5806</v>
      </c>
      <c r="C408" t="s">
        <v>292</v>
      </c>
      <c r="D408">
        <v>1847</v>
      </c>
      <c r="E408" t="s">
        <v>204</v>
      </c>
      <c r="F408">
        <v>2</v>
      </c>
      <c r="G408" t="str">
        <f>LOOKUP(F408,{0,6,45},{"F","L","H"})</f>
        <v>F</v>
      </c>
      <c r="H408" t="s">
        <v>2012</v>
      </c>
      <c r="I408" s="43" t="str">
        <f>IFERROR(VLOOKUP(#REF!,#REF!,2,FALSE),"No")</f>
        <v>No</v>
      </c>
      <c r="J408" s="148">
        <v>0.75</v>
      </c>
      <c r="K408" s="148">
        <v>97</v>
      </c>
      <c r="L408" s="148"/>
      <c r="M408" s="148"/>
      <c r="N408" s="148"/>
      <c r="O408" s="148"/>
      <c r="P408" s="148"/>
      <c r="Q408" s="148"/>
      <c r="R408" s="149"/>
      <c r="S408" s="148"/>
      <c r="T408" s="148"/>
      <c r="U408" s="148"/>
      <c r="V408" s="148"/>
      <c r="W408" s="148"/>
      <c r="X408" s="139">
        <v>3</v>
      </c>
      <c r="Y408" s="148">
        <v>807.7</v>
      </c>
      <c r="Z408" s="148">
        <v>8</v>
      </c>
      <c r="AA408" s="148">
        <v>42.57</v>
      </c>
      <c r="AB408" s="148">
        <v>16</v>
      </c>
      <c r="AC408" s="148">
        <v>149.72</v>
      </c>
      <c r="AD408" s="148"/>
      <c r="AE408" s="148"/>
      <c r="AF408" s="148"/>
      <c r="AG408" s="148"/>
      <c r="AH408" s="148"/>
      <c r="AI408" s="148"/>
      <c r="AJ408" s="148"/>
      <c r="AK408" s="148"/>
      <c r="AL408" s="139">
        <v>0</v>
      </c>
      <c r="AM408" s="139">
        <v>0</v>
      </c>
      <c r="AN408" s="148">
        <f t="shared" si="54"/>
        <v>999.99000000000012</v>
      </c>
      <c r="AO408" s="148">
        <f t="shared" si="55"/>
        <v>97</v>
      </c>
      <c r="AP408" s="148">
        <v>8</v>
      </c>
      <c r="AQ408" s="140">
        <v>9</v>
      </c>
      <c r="AS408" s="42">
        <f t="shared" si="56"/>
        <v>6245.1973496124911</v>
      </c>
      <c r="AT408" s="101">
        <f t="shared" si="57"/>
        <v>0</v>
      </c>
      <c r="AU408" s="42">
        <f t="shared" si="58"/>
        <v>6245.1973496124911</v>
      </c>
      <c r="AV408" s="42">
        <f t="shared" si="59"/>
        <v>3336.2199124285357</v>
      </c>
      <c r="AW408" s="102">
        <f t="shared" si="60"/>
        <v>2169</v>
      </c>
      <c r="AX408" s="43">
        <f t="shared" si="61"/>
        <v>0.75</v>
      </c>
      <c r="AY408" s="43" t="str">
        <f t="shared" si="62"/>
        <v>UTFS</v>
      </c>
    </row>
    <row r="409" spans="1:51" hidden="1" x14ac:dyDescent="0.2">
      <c r="A409" s="38">
        <v>402</v>
      </c>
      <c r="B409" t="s">
        <v>362</v>
      </c>
      <c r="C409" t="s">
        <v>289</v>
      </c>
      <c r="D409">
        <v>320</v>
      </c>
      <c r="E409" t="s">
        <v>1245</v>
      </c>
      <c r="F409">
        <v>0.25</v>
      </c>
      <c r="G409" t="str">
        <f>LOOKUP(F409,{0,6,45},{"F","L","H"})</f>
        <v>F</v>
      </c>
      <c r="H409" t="s">
        <v>2576</v>
      </c>
      <c r="I409" s="43" t="str">
        <f>IFERROR(VLOOKUP(#REF!,#REF!,2,FALSE),"No")</f>
        <v>No</v>
      </c>
      <c r="J409" s="149">
        <v>0.75</v>
      </c>
      <c r="K409" s="148">
        <v>45</v>
      </c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39">
        <v>2</v>
      </c>
      <c r="Y409" s="148">
        <v>1000</v>
      </c>
      <c r="Z409" s="149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39">
        <v>0</v>
      </c>
      <c r="AM409" s="139">
        <v>0</v>
      </c>
      <c r="AN409" s="148">
        <f t="shared" si="54"/>
        <v>1000</v>
      </c>
      <c r="AO409" s="148">
        <f t="shared" si="55"/>
        <v>45</v>
      </c>
      <c r="AP409" s="148">
        <v>30</v>
      </c>
      <c r="AQ409" s="140">
        <v>33</v>
      </c>
      <c r="AS409" s="42">
        <f t="shared" si="56"/>
        <v>2897.2565023975476</v>
      </c>
      <c r="AT409" s="101">
        <f t="shared" si="57"/>
        <v>0</v>
      </c>
      <c r="AU409" s="42">
        <f t="shared" si="58"/>
        <v>2897.2565023975476</v>
      </c>
      <c r="AV409" s="42">
        <f t="shared" si="59"/>
        <v>985.18065822648578</v>
      </c>
      <c r="AW409" s="102">
        <f t="shared" si="60"/>
        <v>431</v>
      </c>
      <c r="AX409" s="43">
        <f t="shared" si="61"/>
        <v>0.75</v>
      </c>
      <c r="AY409" s="43" t="str">
        <f t="shared" si="62"/>
        <v>UTGS</v>
      </c>
    </row>
    <row r="410" spans="1:51" hidden="1" x14ac:dyDescent="0.2">
      <c r="A410" s="38">
        <v>403</v>
      </c>
      <c r="B410" t="s">
        <v>362</v>
      </c>
      <c r="C410" t="s">
        <v>289</v>
      </c>
      <c r="D410">
        <v>320</v>
      </c>
      <c r="E410" t="s">
        <v>1232</v>
      </c>
      <c r="F410">
        <v>0.25</v>
      </c>
      <c r="G410" t="str">
        <f>LOOKUP(F410,{0,6,45},{"F","L","H"})</f>
        <v>F</v>
      </c>
      <c r="H410" t="s">
        <v>2577</v>
      </c>
      <c r="I410" s="43" t="str">
        <f>IFERROR(VLOOKUP(#REF!,#REF!,2,FALSE),"No")</f>
        <v>No</v>
      </c>
      <c r="J410" s="139">
        <v>0.5</v>
      </c>
      <c r="K410" s="148">
        <v>67</v>
      </c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39">
        <v>2</v>
      </c>
      <c r="Y410" s="148">
        <v>1000</v>
      </c>
      <c r="Z410" s="149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39">
        <v>0</v>
      </c>
      <c r="AM410" s="139">
        <v>0</v>
      </c>
      <c r="AN410" s="148">
        <f t="shared" si="54"/>
        <v>1000</v>
      </c>
      <c r="AO410" s="148">
        <f t="shared" si="55"/>
        <v>67</v>
      </c>
      <c r="AP410" s="148">
        <v>36</v>
      </c>
      <c r="AQ410" s="140">
        <v>41</v>
      </c>
      <c r="AS410" s="42">
        <f t="shared" si="56"/>
        <v>4583.0330146807937</v>
      </c>
      <c r="AT410" s="101">
        <f t="shared" si="57"/>
        <v>0</v>
      </c>
      <c r="AU410" s="42">
        <f t="shared" si="58"/>
        <v>4583.0330146807937</v>
      </c>
      <c r="AV410" s="42">
        <f t="shared" si="59"/>
        <v>792.95028588961054</v>
      </c>
      <c r="AW410" s="102">
        <f t="shared" si="60"/>
        <v>431</v>
      </c>
      <c r="AX410" s="43">
        <f t="shared" si="61"/>
        <v>0.5</v>
      </c>
      <c r="AY410" s="43" t="str">
        <f t="shared" si="62"/>
        <v>UTGS</v>
      </c>
    </row>
    <row r="411" spans="1:51" hidden="1" x14ac:dyDescent="0.2">
      <c r="A411" s="38">
        <v>404</v>
      </c>
      <c r="B411" t="s">
        <v>362</v>
      </c>
      <c r="C411" t="s">
        <v>289</v>
      </c>
      <c r="D411">
        <v>306</v>
      </c>
      <c r="E411" t="s">
        <v>1238</v>
      </c>
      <c r="F411">
        <v>0.25</v>
      </c>
      <c r="G411" t="str">
        <f>LOOKUP(F411,{0,6,45},{"F","L","H"})</f>
        <v>F</v>
      </c>
      <c r="H411" t="s">
        <v>2578</v>
      </c>
      <c r="I411" s="43" t="str">
        <f>IFERROR(VLOOKUP(#REF!,#REF!,2,FALSE),"No")</f>
        <v>No</v>
      </c>
      <c r="J411" s="139">
        <v>0.5</v>
      </c>
      <c r="K411" s="148">
        <v>86</v>
      </c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39">
        <v>2</v>
      </c>
      <c r="Y411" s="148">
        <v>207.09</v>
      </c>
      <c r="Z411" s="148">
        <v>4</v>
      </c>
      <c r="AA411" s="148">
        <v>792.91</v>
      </c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39">
        <v>0</v>
      </c>
      <c r="AM411" s="139">
        <v>0</v>
      </c>
      <c r="AN411" s="148">
        <f t="shared" si="54"/>
        <v>1000</v>
      </c>
      <c r="AO411" s="148">
        <f t="shared" si="55"/>
        <v>86</v>
      </c>
      <c r="AP411" s="148">
        <v>17</v>
      </c>
      <c r="AQ411" s="140">
        <v>98</v>
      </c>
      <c r="AS411" s="42">
        <f t="shared" si="56"/>
        <v>5882.6990934708692</v>
      </c>
      <c r="AT411" s="101">
        <f t="shared" si="57"/>
        <v>0</v>
      </c>
      <c r="AU411" s="42">
        <f t="shared" si="58"/>
        <v>5882.6990934708692</v>
      </c>
      <c r="AV411" s="42">
        <f t="shared" si="59"/>
        <v>389.75639205585753</v>
      </c>
      <c r="AW411" s="102">
        <f t="shared" si="60"/>
        <v>431</v>
      </c>
      <c r="AX411" s="43">
        <f t="shared" si="61"/>
        <v>0.5</v>
      </c>
      <c r="AY411" s="43" t="str">
        <f t="shared" si="62"/>
        <v>UTGS</v>
      </c>
    </row>
    <row r="412" spans="1:51" hidden="1" x14ac:dyDescent="0.2">
      <c r="A412" s="38">
        <v>405</v>
      </c>
      <c r="B412" t="s">
        <v>362</v>
      </c>
      <c r="C412" t="s">
        <v>289</v>
      </c>
      <c r="D412">
        <v>320</v>
      </c>
      <c r="E412" t="s">
        <v>1237</v>
      </c>
      <c r="F412">
        <v>0.25</v>
      </c>
      <c r="G412" t="str">
        <f>LOOKUP(F412,{0,6,45},{"F","L","H"})</f>
        <v>F</v>
      </c>
      <c r="H412" t="s">
        <v>2579</v>
      </c>
      <c r="I412" s="43" t="str">
        <f>IFERROR(VLOOKUP(#REF!,#REF!,2,FALSE),"No")</f>
        <v>No</v>
      </c>
      <c r="J412" s="149">
        <v>0.5</v>
      </c>
      <c r="K412" s="148">
        <v>41</v>
      </c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39">
        <v>2</v>
      </c>
      <c r="Y412" s="148">
        <v>1000</v>
      </c>
      <c r="Z412" s="149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39">
        <v>0</v>
      </c>
      <c r="AM412" s="139">
        <v>0</v>
      </c>
      <c r="AN412" s="148">
        <f t="shared" si="54"/>
        <v>1000</v>
      </c>
      <c r="AO412" s="148">
        <f t="shared" si="55"/>
        <v>41</v>
      </c>
      <c r="AP412" s="148">
        <v>17</v>
      </c>
      <c r="AQ412" s="140">
        <v>17</v>
      </c>
      <c r="AS412" s="42">
        <f t="shared" si="56"/>
        <v>2804.5425910733215</v>
      </c>
      <c r="AT412" s="101">
        <f t="shared" si="57"/>
        <v>0</v>
      </c>
      <c r="AU412" s="42">
        <f t="shared" si="58"/>
        <v>2804.5425910733215</v>
      </c>
      <c r="AV412" s="42">
        <f t="shared" si="59"/>
        <v>1912.4095130278843</v>
      </c>
      <c r="AW412" s="102">
        <f t="shared" si="60"/>
        <v>431</v>
      </c>
      <c r="AX412" s="43">
        <f t="shared" si="61"/>
        <v>0.5</v>
      </c>
      <c r="AY412" s="43" t="str">
        <f t="shared" si="62"/>
        <v>UTGS</v>
      </c>
    </row>
    <row r="413" spans="1:51" hidden="1" x14ac:dyDescent="0.2">
      <c r="A413" s="38">
        <v>406</v>
      </c>
      <c r="B413" t="s">
        <v>362</v>
      </c>
      <c r="C413" t="s">
        <v>289</v>
      </c>
      <c r="D413">
        <v>320</v>
      </c>
      <c r="E413" t="s">
        <v>1245</v>
      </c>
      <c r="F413">
        <v>0.25</v>
      </c>
      <c r="G413" t="str">
        <f>LOOKUP(F413,{0,6,45},{"F","L","H"})</f>
        <v>F</v>
      </c>
      <c r="H413" t="s">
        <v>2580</v>
      </c>
      <c r="I413" s="43" t="str">
        <f>IFERROR(VLOOKUP(#REF!,#REF!,2,FALSE),"No")</f>
        <v>No</v>
      </c>
      <c r="J413" s="139">
        <v>0.5</v>
      </c>
      <c r="K413" s="148">
        <v>21</v>
      </c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39">
        <v>2</v>
      </c>
      <c r="Y413" s="148">
        <v>569</v>
      </c>
      <c r="Z413" s="149">
        <v>4</v>
      </c>
      <c r="AA413" s="148">
        <v>431</v>
      </c>
      <c r="AB413" s="149"/>
      <c r="AC413" s="148"/>
      <c r="AD413" s="149"/>
      <c r="AE413" s="148"/>
      <c r="AF413" s="148"/>
      <c r="AG413" s="148"/>
      <c r="AH413" s="148"/>
      <c r="AI413" s="148"/>
      <c r="AJ413" s="148"/>
      <c r="AK413" s="148"/>
      <c r="AL413" s="139">
        <v>0</v>
      </c>
      <c r="AM413" s="139">
        <v>0</v>
      </c>
      <c r="AN413" s="148">
        <f t="shared" si="54"/>
        <v>1000</v>
      </c>
      <c r="AO413" s="148">
        <f t="shared" si="55"/>
        <v>21</v>
      </c>
      <c r="AP413" s="148">
        <v>17</v>
      </c>
      <c r="AQ413" s="140">
        <v>17</v>
      </c>
      <c r="AS413" s="42">
        <f t="shared" si="56"/>
        <v>1436.473034452189</v>
      </c>
      <c r="AT413" s="101">
        <f t="shared" si="57"/>
        <v>0</v>
      </c>
      <c r="AU413" s="42">
        <f t="shared" si="58"/>
        <v>1436.473034452189</v>
      </c>
      <c r="AV413" s="42">
        <f t="shared" si="59"/>
        <v>2094.1901012631783</v>
      </c>
      <c r="AW413" s="102">
        <f t="shared" si="60"/>
        <v>431</v>
      </c>
      <c r="AX413" s="43">
        <f t="shared" si="61"/>
        <v>0.5</v>
      </c>
      <c r="AY413" s="43" t="str">
        <f t="shared" si="62"/>
        <v>UTGS</v>
      </c>
    </row>
    <row r="414" spans="1:51" hidden="1" x14ac:dyDescent="0.2">
      <c r="A414" s="38">
        <v>407</v>
      </c>
      <c r="B414" t="s">
        <v>362</v>
      </c>
      <c r="C414" t="s">
        <v>289</v>
      </c>
      <c r="D414">
        <v>306</v>
      </c>
      <c r="E414" t="s">
        <v>1224</v>
      </c>
      <c r="F414">
        <v>0.25</v>
      </c>
      <c r="G414" t="str">
        <f>LOOKUP(F414,{0,6,45},{"F","L","H"})</f>
        <v>F</v>
      </c>
      <c r="H414" t="s">
        <v>2581</v>
      </c>
      <c r="I414" s="43" t="str">
        <f>IFERROR(VLOOKUP(#REF!,#REF!,2,FALSE),"No")</f>
        <v>No</v>
      </c>
      <c r="J414" s="149">
        <v>0.5</v>
      </c>
      <c r="K414" s="148">
        <v>32</v>
      </c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39">
        <v>0.75</v>
      </c>
      <c r="Y414" s="148">
        <v>105.15</v>
      </c>
      <c r="Z414" s="149">
        <v>2</v>
      </c>
      <c r="AA414" s="148">
        <v>894.85</v>
      </c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39">
        <v>0</v>
      </c>
      <c r="AM414" s="139">
        <v>0</v>
      </c>
      <c r="AN414" s="148">
        <f t="shared" si="54"/>
        <v>1000</v>
      </c>
      <c r="AO414" s="148">
        <f t="shared" si="55"/>
        <v>32</v>
      </c>
      <c r="AP414" s="148">
        <v>12</v>
      </c>
      <c r="AQ414" s="140">
        <v>13</v>
      </c>
      <c r="AS414" s="42">
        <f t="shared" si="56"/>
        <v>2188.9112905938118</v>
      </c>
      <c r="AT414" s="101">
        <f t="shared" si="57"/>
        <v>0</v>
      </c>
      <c r="AU414" s="42">
        <f t="shared" si="58"/>
        <v>2188.9112905938118</v>
      </c>
      <c r="AV414" s="42">
        <f t="shared" si="59"/>
        <v>2562.1537478056948</v>
      </c>
      <c r="AW414" s="102">
        <f t="shared" si="60"/>
        <v>431</v>
      </c>
      <c r="AX414" s="43">
        <f t="shared" si="61"/>
        <v>0.5</v>
      </c>
      <c r="AY414" s="43" t="str">
        <f t="shared" si="62"/>
        <v>UTGS</v>
      </c>
    </row>
    <row r="415" spans="1:51" hidden="1" x14ac:dyDescent="0.2">
      <c r="A415" s="38">
        <v>408</v>
      </c>
      <c r="B415" t="s">
        <v>362</v>
      </c>
      <c r="C415" t="s">
        <v>289</v>
      </c>
      <c r="D415">
        <v>320</v>
      </c>
      <c r="E415" t="s">
        <v>1247</v>
      </c>
      <c r="F415">
        <v>0.25</v>
      </c>
      <c r="G415" t="str">
        <f>LOOKUP(F415,{0,6,45},{"F","L","H"})</f>
        <v>F</v>
      </c>
      <c r="H415" t="s">
        <v>2582</v>
      </c>
      <c r="I415" s="43" t="str">
        <f>IFERROR(VLOOKUP(#REF!,#REF!,2,FALSE),"No")</f>
        <v>No</v>
      </c>
      <c r="J415" s="149">
        <v>0.75</v>
      </c>
      <c r="K415" s="148">
        <v>27</v>
      </c>
      <c r="L415" s="148">
        <v>1.25</v>
      </c>
      <c r="M415" s="148">
        <v>55.09</v>
      </c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39">
        <v>2</v>
      </c>
      <c r="Y415" s="148">
        <v>696</v>
      </c>
      <c r="Z415" s="148">
        <v>4</v>
      </c>
      <c r="AA415" s="148">
        <v>304</v>
      </c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39">
        <v>0</v>
      </c>
      <c r="AM415" s="139">
        <v>0</v>
      </c>
      <c r="AN415" s="148">
        <f t="shared" si="54"/>
        <v>1000</v>
      </c>
      <c r="AO415" s="148">
        <f t="shared" si="55"/>
        <v>82.09</v>
      </c>
      <c r="AP415" s="148">
        <v>26</v>
      </c>
      <c r="AQ415" s="140">
        <v>26</v>
      </c>
      <c r="AS415" s="42">
        <f t="shared" si="56"/>
        <v>5843.3013951514376</v>
      </c>
      <c r="AT415" s="101">
        <f t="shared" si="57"/>
        <v>0</v>
      </c>
      <c r="AU415" s="42">
        <f t="shared" si="58"/>
        <v>5843.3013951514376</v>
      </c>
      <c r="AV415" s="42">
        <f t="shared" si="59"/>
        <v>1334.2554508259245</v>
      </c>
      <c r="AW415" s="102">
        <f t="shared" si="60"/>
        <v>431</v>
      </c>
      <c r="AX415" s="43">
        <f t="shared" si="61"/>
        <v>0.75</v>
      </c>
      <c r="AY415" s="43" t="str">
        <f t="shared" si="62"/>
        <v>UTGS</v>
      </c>
    </row>
    <row r="416" spans="1:51" hidden="1" x14ac:dyDescent="0.2">
      <c r="A416" s="38">
        <v>409</v>
      </c>
      <c r="B416" t="s">
        <v>362</v>
      </c>
      <c r="C416" t="s">
        <v>289</v>
      </c>
      <c r="D416">
        <v>320</v>
      </c>
      <c r="E416" t="s">
        <v>1236</v>
      </c>
      <c r="F416">
        <v>0.25</v>
      </c>
      <c r="G416" t="str">
        <f>LOOKUP(F416,{0,6,45},{"F","L","H"})</f>
        <v>F</v>
      </c>
      <c r="H416" t="s">
        <v>2583</v>
      </c>
      <c r="I416" s="43" t="str">
        <f>IFERROR(VLOOKUP(#REF!,#REF!,2,FALSE),"No")</f>
        <v>No</v>
      </c>
      <c r="J416" s="139">
        <v>0.5</v>
      </c>
      <c r="K416" s="148">
        <v>51</v>
      </c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39">
        <v>2</v>
      </c>
      <c r="Y416" s="148">
        <v>1000</v>
      </c>
      <c r="Z416" s="149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39">
        <v>0</v>
      </c>
      <c r="AM416" s="139">
        <v>0</v>
      </c>
      <c r="AN416" s="148">
        <f t="shared" si="54"/>
        <v>1000</v>
      </c>
      <c r="AO416" s="148">
        <f t="shared" si="55"/>
        <v>51</v>
      </c>
      <c r="AP416" s="148">
        <v>10</v>
      </c>
      <c r="AQ416" s="140">
        <v>10</v>
      </c>
      <c r="AS416" s="42">
        <f t="shared" si="56"/>
        <v>3488.5773693838878</v>
      </c>
      <c r="AT416" s="101">
        <f t="shared" si="57"/>
        <v>0</v>
      </c>
      <c r="AU416" s="42">
        <f t="shared" si="58"/>
        <v>3488.5773693838878</v>
      </c>
      <c r="AV416" s="42">
        <f t="shared" si="59"/>
        <v>3251.0961721474032</v>
      </c>
      <c r="AW416" s="102">
        <f t="shared" si="60"/>
        <v>431</v>
      </c>
      <c r="AX416" s="43">
        <f t="shared" si="61"/>
        <v>0.5</v>
      </c>
      <c r="AY416" s="43" t="str">
        <f t="shared" si="62"/>
        <v>UTGS</v>
      </c>
    </row>
    <row r="417" spans="1:51" hidden="1" x14ac:dyDescent="0.2">
      <c r="A417" s="38">
        <v>410</v>
      </c>
      <c r="B417" t="s">
        <v>362</v>
      </c>
      <c r="C417" t="s">
        <v>289</v>
      </c>
      <c r="D417">
        <v>320</v>
      </c>
      <c r="E417" t="s">
        <v>1243</v>
      </c>
      <c r="F417">
        <v>0.25</v>
      </c>
      <c r="G417" t="str">
        <f>LOOKUP(F417,{0,6,45},{"F","L","H"})</f>
        <v>F</v>
      </c>
      <c r="H417" t="s">
        <v>2584</v>
      </c>
      <c r="I417" s="43" t="str">
        <f>IFERROR(VLOOKUP(#REF!,#REF!,2,FALSE),"No")</f>
        <v>No</v>
      </c>
      <c r="J417" s="149">
        <v>0.75</v>
      </c>
      <c r="K417" s="148">
        <v>48</v>
      </c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39">
        <v>1.25</v>
      </c>
      <c r="Y417" s="148">
        <v>90.69</v>
      </c>
      <c r="Z417" s="149">
        <v>2</v>
      </c>
      <c r="AA417" s="148">
        <v>194.62</v>
      </c>
      <c r="AB417" s="149">
        <v>3</v>
      </c>
      <c r="AC417" s="148">
        <v>714.69</v>
      </c>
      <c r="AD417" s="148"/>
      <c r="AE417" s="148"/>
      <c r="AF417" s="148"/>
      <c r="AG417" s="148"/>
      <c r="AH417" s="148"/>
      <c r="AI417" s="148"/>
      <c r="AJ417" s="148"/>
      <c r="AK417" s="148"/>
      <c r="AL417" s="139">
        <v>0</v>
      </c>
      <c r="AM417" s="139">
        <v>0</v>
      </c>
      <c r="AN417" s="148">
        <f t="shared" si="54"/>
        <v>1000</v>
      </c>
      <c r="AO417" s="148">
        <f t="shared" si="55"/>
        <v>48</v>
      </c>
      <c r="AP417" s="148">
        <v>8</v>
      </c>
      <c r="AQ417" s="140">
        <v>42</v>
      </c>
      <c r="AS417" s="42">
        <f t="shared" si="56"/>
        <v>3090.4069358907173</v>
      </c>
      <c r="AT417" s="101">
        <f t="shared" si="57"/>
        <v>0</v>
      </c>
      <c r="AU417" s="42">
        <f t="shared" si="58"/>
        <v>3090.4069358907173</v>
      </c>
      <c r="AV417" s="42">
        <f t="shared" si="59"/>
        <v>559.81370289223889</v>
      </c>
      <c r="AW417" s="102">
        <f t="shared" si="60"/>
        <v>431</v>
      </c>
      <c r="AX417" s="43">
        <f t="shared" si="61"/>
        <v>0.75</v>
      </c>
      <c r="AY417" s="43" t="str">
        <f t="shared" si="62"/>
        <v>UTGS</v>
      </c>
    </row>
    <row r="418" spans="1:51" hidden="1" x14ac:dyDescent="0.2">
      <c r="A418" s="38">
        <v>411</v>
      </c>
      <c r="B418" t="s">
        <v>362</v>
      </c>
      <c r="C418" t="s">
        <v>289</v>
      </c>
      <c r="D418">
        <v>320</v>
      </c>
      <c r="E418" t="s">
        <v>1239</v>
      </c>
      <c r="F418">
        <v>0.25</v>
      </c>
      <c r="G418" t="str">
        <f>LOOKUP(F418,{0,6,45},{"F","L","H"})</f>
        <v>F</v>
      </c>
      <c r="H418" t="s">
        <v>2585</v>
      </c>
      <c r="I418" s="43" t="str">
        <f>IFERROR(VLOOKUP(#REF!,#REF!,2,FALSE),"No")</f>
        <v>No</v>
      </c>
      <c r="J418" s="139">
        <v>0.5</v>
      </c>
      <c r="K418" s="148">
        <v>72</v>
      </c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39">
        <v>1.25</v>
      </c>
      <c r="Y418" s="148">
        <v>200.85</v>
      </c>
      <c r="Z418" s="149">
        <v>2</v>
      </c>
      <c r="AA418" s="148">
        <v>799.15</v>
      </c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39">
        <v>0</v>
      </c>
      <c r="AM418" s="139">
        <v>0</v>
      </c>
      <c r="AN418" s="148">
        <f t="shared" si="54"/>
        <v>1000</v>
      </c>
      <c r="AO418" s="148">
        <f t="shared" si="55"/>
        <v>72</v>
      </c>
      <c r="AP418" s="148">
        <v>28</v>
      </c>
      <c r="AQ418" s="140">
        <v>28</v>
      </c>
      <c r="AS418" s="42">
        <f t="shared" si="56"/>
        <v>4925.0504038360768</v>
      </c>
      <c r="AT418" s="101">
        <f t="shared" si="57"/>
        <v>0</v>
      </c>
      <c r="AU418" s="42">
        <f t="shared" si="58"/>
        <v>4925.0504038360768</v>
      </c>
      <c r="AV418" s="42">
        <f t="shared" si="59"/>
        <v>1166.1270257669298</v>
      </c>
      <c r="AW418" s="102">
        <f t="shared" si="60"/>
        <v>431</v>
      </c>
      <c r="AX418" s="43">
        <f t="shared" si="61"/>
        <v>0.5</v>
      </c>
      <c r="AY418" s="43" t="str">
        <f t="shared" si="62"/>
        <v>UTGS</v>
      </c>
    </row>
    <row r="419" spans="1:51" hidden="1" x14ac:dyDescent="0.2">
      <c r="A419" s="38">
        <v>412</v>
      </c>
      <c r="B419" t="s">
        <v>362</v>
      </c>
      <c r="C419" t="s">
        <v>289</v>
      </c>
      <c r="D419">
        <v>306</v>
      </c>
      <c r="E419" t="s">
        <v>1238</v>
      </c>
      <c r="F419">
        <v>0.25</v>
      </c>
      <c r="G419" t="str">
        <f>LOOKUP(F419,{0,6,45},{"F","L","H"})</f>
        <v>F</v>
      </c>
      <c r="H419" t="s">
        <v>2586</v>
      </c>
      <c r="I419" s="43" t="str">
        <f>IFERROR(VLOOKUP(#REF!,#REF!,2,FALSE),"No")</f>
        <v>No</v>
      </c>
      <c r="J419" s="149">
        <v>0.75</v>
      </c>
      <c r="K419" s="148">
        <v>20</v>
      </c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39">
        <v>2</v>
      </c>
      <c r="Y419" s="148">
        <v>1000</v>
      </c>
      <c r="Z419" s="149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39">
        <v>0</v>
      </c>
      <c r="AM419" s="139">
        <v>0</v>
      </c>
      <c r="AN419" s="148">
        <f t="shared" si="54"/>
        <v>1000</v>
      </c>
      <c r="AO419" s="148">
        <f t="shared" si="55"/>
        <v>20</v>
      </c>
      <c r="AP419" s="148">
        <v>31</v>
      </c>
      <c r="AQ419" s="140">
        <v>37</v>
      </c>
      <c r="AS419" s="42">
        <f t="shared" si="56"/>
        <v>1287.6695566211322</v>
      </c>
      <c r="AT419" s="101">
        <f t="shared" si="57"/>
        <v>0</v>
      </c>
      <c r="AU419" s="42">
        <f t="shared" si="58"/>
        <v>1287.6695566211322</v>
      </c>
      <c r="AV419" s="42">
        <f t="shared" si="59"/>
        <v>878.67464112091977</v>
      </c>
      <c r="AW419" s="102">
        <f t="shared" si="60"/>
        <v>431</v>
      </c>
      <c r="AX419" s="43">
        <f t="shared" si="61"/>
        <v>0.75</v>
      </c>
      <c r="AY419" s="43" t="str">
        <f t="shared" si="62"/>
        <v>UTGS</v>
      </c>
    </row>
    <row r="420" spans="1:51" hidden="1" x14ac:dyDescent="0.2">
      <c r="A420" s="38">
        <v>413</v>
      </c>
      <c r="B420" t="s">
        <v>362</v>
      </c>
      <c r="C420" t="s">
        <v>289</v>
      </c>
      <c r="D420">
        <v>320</v>
      </c>
      <c r="E420" t="s">
        <v>1243</v>
      </c>
      <c r="F420">
        <v>0.25</v>
      </c>
      <c r="G420" t="str">
        <f>LOOKUP(F420,{0,6,45},{"F","L","H"})</f>
        <v>F</v>
      </c>
      <c r="H420" t="s">
        <v>2587</v>
      </c>
      <c r="I420" s="43" t="str">
        <f>IFERROR(VLOOKUP(#REF!,#REF!,2,FALSE),"No")</f>
        <v>No</v>
      </c>
      <c r="J420" s="149">
        <v>0.5</v>
      </c>
      <c r="K420" s="148">
        <v>56</v>
      </c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39">
        <v>1.25</v>
      </c>
      <c r="Y420" s="148">
        <v>27</v>
      </c>
      <c r="Z420" s="149">
        <v>3</v>
      </c>
      <c r="AA420" s="148">
        <v>5.17</v>
      </c>
      <c r="AB420" s="149">
        <v>4</v>
      </c>
      <c r="AC420" s="148">
        <v>111.76</v>
      </c>
      <c r="AD420" s="148">
        <v>6</v>
      </c>
      <c r="AE420" s="148">
        <v>856.08</v>
      </c>
      <c r="AF420" s="148"/>
      <c r="AG420" s="148"/>
      <c r="AH420" s="148"/>
      <c r="AI420" s="148"/>
      <c r="AJ420" s="148"/>
      <c r="AK420" s="148"/>
      <c r="AL420" s="139">
        <v>0</v>
      </c>
      <c r="AM420" s="139">
        <v>0</v>
      </c>
      <c r="AN420" s="148">
        <f t="shared" si="54"/>
        <v>1000.01</v>
      </c>
      <c r="AO420" s="148">
        <f t="shared" si="55"/>
        <v>56</v>
      </c>
      <c r="AP420" s="148">
        <v>9</v>
      </c>
      <c r="AQ420" s="140">
        <v>9</v>
      </c>
      <c r="AS420" s="42">
        <f t="shared" si="56"/>
        <v>3830.5947585391705</v>
      </c>
      <c r="AT420" s="101">
        <f t="shared" si="57"/>
        <v>0</v>
      </c>
      <c r="AU420" s="42">
        <f t="shared" si="58"/>
        <v>3830.5947585391705</v>
      </c>
      <c r="AV420" s="42">
        <f t="shared" si="59"/>
        <v>6313.919114565696</v>
      </c>
      <c r="AW420" s="102">
        <f t="shared" si="60"/>
        <v>431</v>
      </c>
      <c r="AX420" s="43">
        <f t="shared" si="61"/>
        <v>0.5</v>
      </c>
      <c r="AY420" s="43" t="str">
        <f t="shared" si="62"/>
        <v>UTGS</v>
      </c>
    </row>
    <row r="421" spans="1:51" hidden="1" x14ac:dyDescent="0.2">
      <c r="A421" s="38">
        <v>414</v>
      </c>
      <c r="B421" t="s">
        <v>362</v>
      </c>
      <c r="C421" t="s">
        <v>289</v>
      </c>
      <c r="D421">
        <v>320</v>
      </c>
      <c r="E421" t="s">
        <v>1247</v>
      </c>
      <c r="F421">
        <v>0.25</v>
      </c>
      <c r="G421" t="str">
        <f>LOOKUP(F421,{0,6,45},{"F","L","H"})</f>
        <v>F</v>
      </c>
      <c r="H421" t="s">
        <v>2588</v>
      </c>
      <c r="I421" s="43" t="str">
        <f>IFERROR(VLOOKUP(#REF!,#REF!,2,FALSE),"No")</f>
        <v>No</v>
      </c>
      <c r="J421" s="149">
        <v>1.25</v>
      </c>
      <c r="K421" s="148">
        <v>17</v>
      </c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39">
        <v>2</v>
      </c>
      <c r="Y421" s="148">
        <v>442.22</v>
      </c>
      <c r="Z421" s="148">
        <v>3</v>
      </c>
      <c r="AA421" s="148">
        <v>557.78</v>
      </c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39">
        <v>0</v>
      </c>
      <c r="AM421" s="139">
        <v>0</v>
      </c>
      <c r="AN421" s="148">
        <f t="shared" si="54"/>
        <v>1000</v>
      </c>
      <c r="AO421" s="148">
        <f t="shared" si="55"/>
        <v>17</v>
      </c>
      <c r="AP421" s="148">
        <v>9</v>
      </c>
      <c r="AQ421" s="140">
        <v>97</v>
      </c>
      <c r="AS421" s="42">
        <f t="shared" si="56"/>
        <v>1266.7291231279623</v>
      </c>
      <c r="AT421" s="101">
        <f t="shared" si="57"/>
        <v>0</v>
      </c>
      <c r="AU421" s="42">
        <f t="shared" si="58"/>
        <v>1266.7291231279623</v>
      </c>
      <c r="AV421" s="42">
        <f t="shared" si="59"/>
        <v>262.25063218014469</v>
      </c>
      <c r="AW421" s="102">
        <f t="shared" si="60"/>
        <v>431</v>
      </c>
      <c r="AX421" s="43">
        <f t="shared" si="61"/>
        <v>1.25</v>
      </c>
      <c r="AY421" s="43" t="str">
        <f t="shared" si="62"/>
        <v>UTGS</v>
      </c>
    </row>
    <row r="422" spans="1:51" hidden="1" x14ac:dyDescent="0.2">
      <c r="A422" s="38">
        <v>415</v>
      </c>
      <c r="B422" t="s">
        <v>5807</v>
      </c>
      <c r="C422" t="s">
        <v>5745</v>
      </c>
      <c r="D422">
        <v>44350</v>
      </c>
      <c r="E422" t="s">
        <v>215</v>
      </c>
      <c r="F422">
        <v>45</v>
      </c>
      <c r="G422" t="str">
        <f>LOOKUP(F422,{0,6,45},{"F","L","H"})</f>
        <v>H</v>
      </c>
      <c r="H422" t="s">
        <v>496</v>
      </c>
      <c r="I422" s="43" t="str">
        <f>IFERROR(VLOOKUP(#REF!,#REF!,2,FALSE),"No")</f>
        <v>No</v>
      </c>
      <c r="J422" s="139">
        <v>2</v>
      </c>
      <c r="K422" s="148">
        <v>75</v>
      </c>
      <c r="L422" s="148">
        <v>4</v>
      </c>
      <c r="M422" s="148">
        <v>3</v>
      </c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39">
        <v>2</v>
      </c>
      <c r="Y422" s="148">
        <v>395.82</v>
      </c>
      <c r="Z422" s="148">
        <v>4</v>
      </c>
      <c r="AA422" s="148">
        <v>604.17999999999995</v>
      </c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39">
        <v>0</v>
      </c>
      <c r="AM422" s="139">
        <v>0</v>
      </c>
      <c r="AN422" s="148">
        <f t="shared" si="54"/>
        <v>1000</v>
      </c>
      <c r="AO422" s="148">
        <f t="shared" si="55"/>
        <v>78</v>
      </c>
      <c r="AP422" s="148">
        <v>1</v>
      </c>
      <c r="AQ422" s="140">
        <v>1</v>
      </c>
      <c r="AS422" s="42">
        <f t="shared" si="56"/>
        <v>5703.3912708224152</v>
      </c>
      <c r="AT422" s="101">
        <f t="shared" si="57"/>
        <v>0</v>
      </c>
      <c r="AU422" s="42">
        <f t="shared" si="58"/>
        <v>5703.3912708224152</v>
      </c>
      <c r="AV422" s="42">
        <f t="shared" si="59"/>
        <v>36842.932321474029</v>
      </c>
      <c r="AW422" s="102">
        <f t="shared" si="60"/>
        <v>60371.752872868376</v>
      </c>
      <c r="AX422" s="43">
        <f t="shared" si="61"/>
        <v>2</v>
      </c>
      <c r="AY422" s="43" t="str">
        <f t="shared" si="62"/>
        <v>UTTSM</v>
      </c>
    </row>
    <row r="423" spans="1:51" hidden="1" x14ac:dyDescent="0.2">
      <c r="A423" s="38">
        <v>416</v>
      </c>
      <c r="B423" t="s">
        <v>362</v>
      </c>
      <c r="C423" t="s">
        <v>289</v>
      </c>
      <c r="D423">
        <v>320</v>
      </c>
      <c r="E423" t="s">
        <v>1245</v>
      </c>
      <c r="F423">
        <v>0.25</v>
      </c>
      <c r="G423" t="str">
        <f>LOOKUP(F423,{0,6,45},{"F","L","H"})</f>
        <v>F</v>
      </c>
      <c r="H423" t="s">
        <v>2589</v>
      </c>
      <c r="I423" s="43" t="str">
        <f>IFERROR(VLOOKUP(#REF!,#REF!,2,FALSE),"No")</f>
        <v>No</v>
      </c>
      <c r="J423" s="139">
        <v>0.5</v>
      </c>
      <c r="K423" s="148">
        <v>23</v>
      </c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39">
        <v>2</v>
      </c>
      <c r="Y423" s="148">
        <v>1000</v>
      </c>
      <c r="Z423" s="149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39">
        <v>0</v>
      </c>
      <c r="AM423" s="139">
        <v>0</v>
      </c>
      <c r="AN423" s="148">
        <f t="shared" si="54"/>
        <v>1000</v>
      </c>
      <c r="AO423" s="148">
        <f t="shared" si="55"/>
        <v>23</v>
      </c>
      <c r="AP423" s="148">
        <v>18</v>
      </c>
      <c r="AQ423" s="140">
        <v>18</v>
      </c>
      <c r="AS423" s="42">
        <f t="shared" si="56"/>
        <v>1573.2799901143023</v>
      </c>
      <c r="AT423" s="101">
        <f t="shared" si="57"/>
        <v>0</v>
      </c>
      <c r="AU423" s="42">
        <f t="shared" si="58"/>
        <v>1573.2799901143023</v>
      </c>
      <c r="AV423" s="42">
        <f t="shared" si="59"/>
        <v>1806.1645400818907</v>
      </c>
      <c r="AW423" s="102">
        <f t="shared" si="60"/>
        <v>431</v>
      </c>
      <c r="AX423" s="43">
        <f t="shared" si="61"/>
        <v>0.5</v>
      </c>
      <c r="AY423" s="43" t="str">
        <f t="shared" si="62"/>
        <v>UTGS</v>
      </c>
    </row>
    <row r="424" spans="1:51" hidden="1" x14ac:dyDescent="0.2">
      <c r="A424" s="38">
        <v>417</v>
      </c>
      <c r="B424" t="s">
        <v>362</v>
      </c>
      <c r="C424" t="s">
        <v>289</v>
      </c>
      <c r="D424">
        <v>320</v>
      </c>
      <c r="E424" t="s">
        <v>1245</v>
      </c>
      <c r="F424">
        <v>0.25</v>
      </c>
      <c r="G424" t="str">
        <f>LOOKUP(F424,{0,6,45},{"F","L","H"})</f>
        <v>F</v>
      </c>
      <c r="H424" t="s">
        <v>2590</v>
      </c>
      <c r="I424" s="43" t="str">
        <f>IFERROR(VLOOKUP(#REF!,#REF!,2,FALSE),"No")</f>
        <v>No</v>
      </c>
      <c r="J424" s="149">
        <v>0.75</v>
      </c>
      <c r="K424" s="148">
        <v>44</v>
      </c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39">
        <v>2</v>
      </c>
      <c r="Y424" s="148">
        <v>1000</v>
      </c>
      <c r="Z424" s="149"/>
      <c r="AA424" s="148"/>
      <c r="AB424" s="149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39">
        <v>0</v>
      </c>
      <c r="AM424" s="139">
        <v>0</v>
      </c>
      <c r="AN424" s="148">
        <f t="shared" si="54"/>
        <v>1000</v>
      </c>
      <c r="AO424" s="148">
        <f t="shared" si="55"/>
        <v>44</v>
      </c>
      <c r="AP424" s="148">
        <v>18</v>
      </c>
      <c r="AQ424" s="140">
        <v>18</v>
      </c>
      <c r="AS424" s="42">
        <f t="shared" si="56"/>
        <v>2832.873024566491</v>
      </c>
      <c r="AT424" s="101">
        <f t="shared" si="57"/>
        <v>0</v>
      </c>
      <c r="AU424" s="42">
        <f t="shared" si="58"/>
        <v>2832.873024566491</v>
      </c>
      <c r="AV424" s="42">
        <f t="shared" si="59"/>
        <v>1806.1645400818907</v>
      </c>
      <c r="AW424" s="102">
        <f t="shared" si="60"/>
        <v>431</v>
      </c>
      <c r="AX424" s="43">
        <f t="shared" si="61"/>
        <v>0.75</v>
      </c>
      <c r="AY424" s="43" t="str">
        <f t="shared" si="62"/>
        <v>UTGS</v>
      </c>
    </row>
    <row r="425" spans="1:51" hidden="1" x14ac:dyDescent="0.2">
      <c r="A425" s="38">
        <v>418</v>
      </c>
      <c r="B425" t="s">
        <v>362</v>
      </c>
      <c r="C425" t="s">
        <v>289</v>
      </c>
      <c r="D425">
        <v>306</v>
      </c>
      <c r="E425" t="s">
        <v>1238</v>
      </c>
      <c r="F425">
        <v>0.25</v>
      </c>
      <c r="G425" t="str">
        <f>LOOKUP(F425,{0,6,45},{"F","L","H"})</f>
        <v>F</v>
      </c>
      <c r="H425" t="s">
        <v>2591</v>
      </c>
      <c r="I425" s="43" t="str">
        <f>IFERROR(VLOOKUP(#REF!,#REF!,2,FALSE),"No")</f>
        <v>No</v>
      </c>
      <c r="J425" s="149">
        <v>0.75</v>
      </c>
      <c r="K425" s="148">
        <v>91</v>
      </c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39">
        <v>2</v>
      </c>
      <c r="Y425" s="148">
        <v>1000</v>
      </c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39">
        <v>0</v>
      </c>
      <c r="AM425" s="139">
        <v>0</v>
      </c>
      <c r="AN425" s="148">
        <f t="shared" si="54"/>
        <v>1000</v>
      </c>
      <c r="AO425" s="148">
        <f t="shared" si="55"/>
        <v>91</v>
      </c>
      <c r="AP425" s="148">
        <v>23</v>
      </c>
      <c r="AQ425" s="140">
        <v>23</v>
      </c>
      <c r="AS425" s="42">
        <f t="shared" si="56"/>
        <v>5858.8964826261517</v>
      </c>
      <c r="AT425" s="101">
        <f t="shared" si="57"/>
        <v>0</v>
      </c>
      <c r="AU425" s="42">
        <f t="shared" si="58"/>
        <v>5858.8964826261517</v>
      </c>
      <c r="AV425" s="42">
        <f t="shared" si="59"/>
        <v>1413.5200748466971</v>
      </c>
      <c r="AW425" s="102">
        <f t="shared" si="60"/>
        <v>431</v>
      </c>
      <c r="AX425" s="43">
        <f t="shared" si="61"/>
        <v>0.75</v>
      </c>
      <c r="AY425" s="43" t="str">
        <f t="shared" si="62"/>
        <v>UTGS</v>
      </c>
    </row>
    <row r="426" spans="1:51" hidden="1" x14ac:dyDescent="0.2">
      <c r="A426" s="38">
        <v>419</v>
      </c>
      <c r="B426" t="s">
        <v>5806</v>
      </c>
      <c r="C426" t="s">
        <v>292</v>
      </c>
      <c r="D426">
        <v>2700</v>
      </c>
      <c r="E426" t="s">
        <v>1917</v>
      </c>
      <c r="F426">
        <v>5</v>
      </c>
      <c r="G426" t="str">
        <f>LOOKUP(F426,{0,6,45},{"F","L","H"})</f>
        <v>F</v>
      </c>
      <c r="H426" t="s">
        <v>468</v>
      </c>
      <c r="I426" s="43" t="str">
        <f>IFERROR(VLOOKUP(#REF!,#REF!,2,FALSE),"No")</f>
        <v>No</v>
      </c>
      <c r="J426" s="149">
        <v>0.75</v>
      </c>
      <c r="K426" s="148">
        <v>62</v>
      </c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39">
        <v>2</v>
      </c>
      <c r="Y426" s="148">
        <v>800.78</v>
      </c>
      <c r="Z426" s="149">
        <v>4</v>
      </c>
      <c r="AA426" s="148">
        <v>199.22</v>
      </c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39">
        <v>0</v>
      </c>
      <c r="AM426" s="139">
        <v>0</v>
      </c>
      <c r="AN426" s="148">
        <f t="shared" si="54"/>
        <v>1000</v>
      </c>
      <c r="AO426" s="148">
        <f t="shared" si="55"/>
        <v>62</v>
      </c>
      <c r="AP426" s="148">
        <v>9</v>
      </c>
      <c r="AQ426" s="140">
        <v>18</v>
      </c>
      <c r="AS426" s="42">
        <f t="shared" si="56"/>
        <v>3991.7756255255099</v>
      </c>
      <c r="AT426" s="101">
        <f t="shared" si="57"/>
        <v>0</v>
      </c>
      <c r="AU426" s="42">
        <f t="shared" si="58"/>
        <v>3991.7756255255099</v>
      </c>
      <c r="AV426" s="42">
        <f t="shared" si="59"/>
        <v>1885.5205067485574</v>
      </c>
      <c r="AW426" s="102">
        <f t="shared" si="60"/>
        <v>2428.75</v>
      </c>
      <c r="AX426" s="43">
        <f t="shared" si="61"/>
        <v>0.75</v>
      </c>
      <c r="AY426" s="43" t="str">
        <f t="shared" si="62"/>
        <v>UTFS</v>
      </c>
    </row>
    <row r="427" spans="1:51" hidden="1" x14ac:dyDescent="0.2">
      <c r="A427" s="38">
        <v>420</v>
      </c>
      <c r="B427" t="s">
        <v>362</v>
      </c>
      <c r="C427" t="s">
        <v>289</v>
      </c>
      <c r="D427">
        <v>320</v>
      </c>
      <c r="E427" t="s">
        <v>1243</v>
      </c>
      <c r="F427">
        <v>0.25</v>
      </c>
      <c r="G427" t="str">
        <f>LOOKUP(F427,{0,6,45},{"F","L","H"})</f>
        <v>F</v>
      </c>
      <c r="H427" t="s">
        <v>2592</v>
      </c>
      <c r="I427" s="43" t="str">
        <f>IFERROR(VLOOKUP(#REF!,#REF!,2,FALSE),"No")</f>
        <v>No</v>
      </c>
      <c r="J427" s="149">
        <v>0.75</v>
      </c>
      <c r="K427" s="148">
        <v>33</v>
      </c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39">
        <v>1.25</v>
      </c>
      <c r="Y427" s="148">
        <v>225</v>
      </c>
      <c r="Z427" s="149">
        <v>2</v>
      </c>
      <c r="AA427" s="148">
        <v>775</v>
      </c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39">
        <v>0</v>
      </c>
      <c r="AM427" s="139">
        <v>0</v>
      </c>
      <c r="AN427" s="148">
        <f t="shared" si="54"/>
        <v>1000</v>
      </c>
      <c r="AO427" s="148">
        <f t="shared" si="55"/>
        <v>33</v>
      </c>
      <c r="AP427" s="148">
        <v>15</v>
      </c>
      <c r="AQ427" s="140">
        <v>21</v>
      </c>
      <c r="AS427" s="42">
        <f t="shared" si="56"/>
        <v>2124.6547684248681</v>
      </c>
      <c r="AT427" s="101">
        <f t="shared" si="57"/>
        <v>0</v>
      </c>
      <c r="AU427" s="42">
        <f t="shared" si="58"/>
        <v>2124.6547684248681</v>
      </c>
      <c r="AV427" s="42">
        <f t="shared" si="59"/>
        <v>1555.6410343559062</v>
      </c>
      <c r="AW427" s="102">
        <f t="shared" si="60"/>
        <v>431</v>
      </c>
      <c r="AX427" s="43">
        <f t="shared" si="61"/>
        <v>0.75</v>
      </c>
      <c r="AY427" s="43" t="str">
        <f t="shared" si="62"/>
        <v>UTGS</v>
      </c>
    </row>
    <row r="428" spans="1:51" hidden="1" x14ac:dyDescent="0.2">
      <c r="A428" s="38">
        <v>421</v>
      </c>
      <c r="B428" t="s">
        <v>362</v>
      </c>
      <c r="C428" t="s">
        <v>289</v>
      </c>
      <c r="D428">
        <v>320</v>
      </c>
      <c r="E428" t="s">
        <v>1247</v>
      </c>
      <c r="F428">
        <v>0.25</v>
      </c>
      <c r="G428" t="str">
        <f>LOOKUP(F428,{0,6,45},{"F","L","H"})</f>
        <v>F</v>
      </c>
      <c r="H428" t="s">
        <v>2593</v>
      </c>
      <c r="I428" s="43" t="str">
        <f>IFERROR(VLOOKUP(#REF!,#REF!,2,FALSE),"No")</f>
        <v>No</v>
      </c>
      <c r="J428" s="149">
        <v>0.5</v>
      </c>
      <c r="K428" s="148">
        <v>81</v>
      </c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39">
        <v>2</v>
      </c>
      <c r="Y428" s="148">
        <v>993.75</v>
      </c>
      <c r="Z428" s="148">
        <v>3</v>
      </c>
      <c r="AA428" s="148">
        <v>6.25</v>
      </c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39">
        <v>0</v>
      </c>
      <c r="AM428" s="139">
        <v>0</v>
      </c>
      <c r="AN428" s="148">
        <f t="shared" si="54"/>
        <v>1000</v>
      </c>
      <c r="AO428" s="148">
        <f t="shared" si="55"/>
        <v>81</v>
      </c>
      <c r="AP428" s="148">
        <v>19</v>
      </c>
      <c r="AQ428" s="140">
        <v>19</v>
      </c>
      <c r="AS428" s="42">
        <f t="shared" si="56"/>
        <v>5540.6817043155861</v>
      </c>
      <c r="AT428" s="101">
        <f t="shared" si="57"/>
        <v>0</v>
      </c>
      <c r="AU428" s="42">
        <f t="shared" si="58"/>
        <v>5540.6817043155861</v>
      </c>
      <c r="AV428" s="42">
        <f t="shared" si="59"/>
        <v>1706.9321958670546</v>
      </c>
      <c r="AW428" s="102">
        <f t="shared" si="60"/>
        <v>431</v>
      </c>
      <c r="AX428" s="43">
        <f t="shared" si="61"/>
        <v>0.5</v>
      </c>
      <c r="AY428" s="43" t="str">
        <f t="shared" si="62"/>
        <v>UTGS</v>
      </c>
    </row>
    <row r="429" spans="1:51" hidden="1" x14ac:dyDescent="0.2">
      <c r="A429" s="38">
        <v>422</v>
      </c>
      <c r="B429" t="s">
        <v>5806</v>
      </c>
      <c r="C429" t="s">
        <v>289</v>
      </c>
      <c r="D429">
        <v>175</v>
      </c>
      <c r="E429" t="s">
        <v>1235</v>
      </c>
      <c r="F429">
        <v>0.25</v>
      </c>
      <c r="G429" t="str">
        <f>LOOKUP(F429,{0,6,45},{"F","L","H"})</f>
        <v>F</v>
      </c>
      <c r="H429" t="s">
        <v>2594</v>
      </c>
      <c r="I429" s="43" t="str">
        <f>IFERROR(VLOOKUP(#REF!,#REF!,2,FALSE),"No")</f>
        <v>No</v>
      </c>
      <c r="J429" s="149">
        <v>0.5</v>
      </c>
      <c r="K429" s="148">
        <v>19</v>
      </c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39">
        <v>1.25</v>
      </c>
      <c r="Y429" s="148">
        <v>129.76</v>
      </c>
      <c r="Z429" s="148">
        <v>2</v>
      </c>
      <c r="AA429" s="148">
        <v>383.89</v>
      </c>
      <c r="AB429" s="148">
        <v>4</v>
      </c>
      <c r="AC429" s="148">
        <v>486.35</v>
      </c>
      <c r="AD429" s="148"/>
      <c r="AE429" s="148"/>
      <c r="AF429" s="148"/>
      <c r="AG429" s="148"/>
      <c r="AH429" s="148"/>
      <c r="AI429" s="148"/>
      <c r="AJ429" s="148"/>
      <c r="AK429" s="148"/>
      <c r="AL429" s="139">
        <v>0</v>
      </c>
      <c r="AM429" s="139">
        <v>0</v>
      </c>
      <c r="AN429" s="148">
        <f t="shared" si="54"/>
        <v>1000</v>
      </c>
      <c r="AO429" s="148">
        <f t="shared" si="55"/>
        <v>19</v>
      </c>
      <c r="AP429" s="148">
        <v>17</v>
      </c>
      <c r="AQ429" s="140">
        <v>22</v>
      </c>
      <c r="AS429" s="42">
        <f t="shared" si="56"/>
        <v>1299.6660787900757</v>
      </c>
      <c r="AT429" s="101">
        <f t="shared" si="57"/>
        <v>0</v>
      </c>
      <c r="AU429" s="42">
        <f t="shared" si="58"/>
        <v>1299.6660787900757</v>
      </c>
      <c r="AV429" s="42">
        <f t="shared" si="59"/>
        <v>1640.4056009760925</v>
      </c>
      <c r="AW429" s="102">
        <f t="shared" si="60"/>
        <v>431</v>
      </c>
      <c r="AX429" s="43">
        <f t="shared" si="61"/>
        <v>0.5</v>
      </c>
      <c r="AY429" s="43" t="str">
        <f t="shared" si="62"/>
        <v>UTGS</v>
      </c>
    </row>
    <row r="430" spans="1:51" hidden="1" x14ac:dyDescent="0.2">
      <c r="A430" s="38">
        <v>423</v>
      </c>
      <c r="B430" t="s">
        <v>362</v>
      </c>
      <c r="C430" t="s">
        <v>289</v>
      </c>
      <c r="D430">
        <v>320</v>
      </c>
      <c r="E430" t="s">
        <v>1243</v>
      </c>
      <c r="F430">
        <v>0.25</v>
      </c>
      <c r="G430" t="str">
        <f>LOOKUP(F430,{0,6,45},{"F","L","H"})</f>
        <v>F</v>
      </c>
      <c r="H430" t="s">
        <v>2597</v>
      </c>
      <c r="I430" s="43" t="str">
        <f>IFERROR(VLOOKUP(#REF!,#REF!,2,FALSE),"No")</f>
        <v>No</v>
      </c>
      <c r="J430" s="149">
        <v>0.5</v>
      </c>
      <c r="K430" s="148">
        <v>75</v>
      </c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39">
        <v>0.75</v>
      </c>
      <c r="Y430" s="148">
        <v>81.88</v>
      </c>
      <c r="Z430" s="148">
        <v>1.25</v>
      </c>
      <c r="AA430" s="148">
        <v>9.99</v>
      </c>
      <c r="AB430" s="148">
        <v>2</v>
      </c>
      <c r="AC430" s="148">
        <v>908.14</v>
      </c>
      <c r="AD430" s="148"/>
      <c r="AE430" s="148"/>
      <c r="AF430" s="148"/>
      <c r="AG430" s="148"/>
      <c r="AH430" s="148"/>
      <c r="AI430" s="148"/>
      <c r="AJ430" s="148"/>
      <c r="AK430" s="148"/>
      <c r="AL430" s="139">
        <v>0</v>
      </c>
      <c r="AM430" s="139">
        <v>0</v>
      </c>
      <c r="AN430" s="148">
        <f t="shared" si="54"/>
        <v>1000.01</v>
      </c>
      <c r="AO430" s="148">
        <f t="shared" si="55"/>
        <v>75</v>
      </c>
      <c r="AP430" s="148">
        <v>10</v>
      </c>
      <c r="AQ430" s="140">
        <v>10</v>
      </c>
      <c r="AS430" s="42">
        <f t="shared" si="56"/>
        <v>5130.2608373292469</v>
      </c>
      <c r="AT430" s="101">
        <f t="shared" si="57"/>
        <v>0</v>
      </c>
      <c r="AU430" s="42">
        <f t="shared" si="58"/>
        <v>5130.2608373292469</v>
      </c>
      <c r="AV430" s="42">
        <f t="shared" si="59"/>
        <v>3313.8930231091244</v>
      </c>
      <c r="AW430" s="102">
        <f t="shared" si="60"/>
        <v>431</v>
      </c>
      <c r="AX430" s="43">
        <f t="shared" si="61"/>
        <v>0.5</v>
      </c>
      <c r="AY430" s="43" t="str">
        <f t="shared" si="62"/>
        <v>UTGS</v>
      </c>
    </row>
    <row r="431" spans="1:51" hidden="1" x14ac:dyDescent="0.2">
      <c r="A431" s="38">
        <v>424</v>
      </c>
      <c r="B431" t="s">
        <v>5806</v>
      </c>
      <c r="C431" t="s">
        <v>5746</v>
      </c>
      <c r="D431">
        <v>5000</v>
      </c>
      <c r="E431" t="s">
        <v>198</v>
      </c>
      <c r="F431">
        <v>0.25</v>
      </c>
      <c r="G431" t="str">
        <f>LOOKUP(F431,{0,6,45},{"F","L","H"})</f>
        <v>F</v>
      </c>
      <c r="H431" t="s">
        <v>1264</v>
      </c>
      <c r="I431" s="43" t="str">
        <f>IFERROR(VLOOKUP(#REF!,#REF!,2,FALSE),"No")</f>
        <v>No</v>
      </c>
      <c r="J431" s="149">
        <v>1.25</v>
      </c>
      <c r="K431" s="148">
        <v>128</v>
      </c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39">
        <v>2</v>
      </c>
      <c r="Y431" s="148">
        <v>232.96</v>
      </c>
      <c r="Z431" s="148">
        <v>4</v>
      </c>
      <c r="AA431" s="148">
        <v>47.8</v>
      </c>
      <c r="AB431" s="148">
        <v>6</v>
      </c>
      <c r="AC431" s="148">
        <v>719.23</v>
      </c>
      <c r="AD431" s="148"/>
      <c r="AE431" s="148"/>
      <c r="AF431" s="148"/>
      <c r="AG431" s="148"/>
      <c r="AH431" s="148"/>
      <c r="AI431" s="148"/>
      <c r="AJ431" s="148"/>
      <c r="AK431" s="148"/>
      <c r="AL431" s="139">
        <v>0</v>
      </c>
      <c r="AM431" s="139">
        <v>0</v>
      </c>
      <c r="AN431" s="148">
        <f t="shared" si="54"/>
        <v>999.99</v>
      </c>
      <c r="AO431" s="148">
        <f t="shared" si="55"/>
        <v>128</v>
      </c>
      <c r="AP431" s="148">
        <v>9</v>
      </c>
      <c r="AQ431" s="140">
        <v>9</v>
      </c>
      <c r="AS431" s="42">
        <f t="shared" si="56"/>
        <v>9537.7251623752454</v>
      </c>
      <c r="AT431" s="101">
        <f t="shared" si="57"/>
        <v>0</v>
      </c>
      <c r="AU431" s="42">
        <f t="shared" si="58"/>
        <v>9537.7251623752454</v>
      </c>
      <c r="AV431" s="42">
        <f t="shared" si="59"/>
        <v>5849.6191346507585</v>
      </c>
      <c r="AW431" s="102">
        <f t="shared" si="60"/>
        <v>3698.6666666666665</v>
      </c>
      <c r="AX431" s="43">
        <f t="shared" si="61"/>
        <v>1.25</v>
      </c>
      <c r="AY431" s="43" t="str">
        <f t="shared" si="62"/>
        <v>UTTSS</v>
      </c>
    </row>
    <row r="432" spans="1:51" hidden="1" x14ac:dyDescent="0.2">
      <c r="A432" s="38">
        <v>425</v>
      </c>
      <c r="B432" t="s">
        <v>5807</v>
      </c>
      <c r="C432" t="s">
        <v>5746</v>
      </c>
      <c r="D432">
        <v>9200</v>
      </c>
      <c r="E432" t="s">
        <v>212</v>
      </c>
      <c r="F432">
        <v>5</v>
      </c>
      <c r="G432" t="str">
        <f>LOOKUP(F432,{0,6,45},{"F","L","H"})</f>
        <v>F</v>
      </c>
      <c r="H432" t="s">
        <v>959</v>
      </c>
      <c r="I432" s="43" t="str">
        <f>IFERROR(VLOOKUP(#REF!,#REF!,2,FALSE),"No")</f>
        <v>No</v>
      </c>
      <c r="J432" s="139">
        <v>1.25</v>
      </c>
      <c r="K432" s="148">
        <v>50</v>
      </c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39">
        <v>2</v>
      </c>
      <c r="Y432" s="148">
        <v>889.18</v>
      </c>
      <c r="Z432" s="148">
        <v>4</v>
      </c>
      <c r="AA432" s="148">
        <v>110.82</v>
      </c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39">
        <v>0</v>
      </c>
      <c r="AM432" s="139">
        <v>0</v>
      </c>
      <c r="AN432" s="148">
        <f t="shared" si="54"/>
        <v>1000</v>
      </c>
      <c r="AO432" s="148">
        <f t="shared" si="55"/>
        <v>50</v>
      </c>
      <c r="AP432" s="148">
        <v>6</v>
      </c>
      <c r="AQ432" s="140">
        <v>8</v>
      </c>
      <c r="AS432" s="42">
        <f t="shared" si="56"/>
        <v>3725.6738915528304</v>
      </c>
      <c r="AT432" s="101">
        <f t="shared" si="57"/>
        <v>0</v>
      </c>
      <c r="AU432" s="42">
        <f t="shared" si="58"/>
        <v>3725.6738915528304</v>
      </c>
      <c r="AV432" s="42">
        <f t="shared" si="59"/>
        <v>4163.1926401842538</v>
      </c>
      <c r="AW432" s="102">
        <f t="shared" si="60"/>
        <v>5118</v>
      </c>
      <c r="AX432" s="43">
        <f t="shared" si="61"/>
        <v>1.25</v>
      </c>
      <c r="AY432" s="43" t="str">
        <f t="shared" si="62"/>
        <v>UTTSS</v>
      </c>
    </row>
    <row r="433" spans="1:51" hidden="1" x14ac:dyDescent="0.2">
      <c r="A433" s="38">
        <v>426</v>
      </c>
      <c r="B433" t="s">
        <v>362</v>
      </c>
      <c r="C433" t="s">
        <v>289</v>
      </c>
      <c r="D433">
        <v>320</v>
      </c>
      <c r="E433" t="s">
        <v>1239</v>
      </c>
      <c r="F433">
        <v>0.25</v>
      </c>
      <c r="G433" t="str">
        <f>LOOKUP(F433,{0,6,45},{"F","L","H"})</f>
        <v>F</v>
      </c>
      <c r="H433" t="s">
        <v>2598</v>
      </c>
      <c r="I433" s="43" t="str">
        <f>IFERROR(VLOOKUP(#REF!,#REF!,2,FALSE),"No")</f>
        <v>No</v>
      </c>
      <c r="J433" s="149">
        <v>1.25</v>
      </c>
      <c r="K433" s="148">
        <v>35</v>
      </c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39">
        <v>2</v>
      </c>
      <c r="Y433" s="148">
        <v>357</v>
      </c>
      <c r="Z433" s="149">
        <v>4</v>
      </c>
      <c r="AA433" s="148">
        <v>643</v>
      </c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39">
        <v>0</v>
      </c>
      <c r="AM433" s="139">
        <v>0</v>
      </c>
      <c r="AN433" s="148">
        <f t="shared" si="54"/>
        <v>1000</v>
      </c>
      <c r="AO433" s="148">
        <f t="shared" si="55"/>
        <v>35</v>
      </c>
      <c r="AP433" s="148">
        <v>7</v>
      </c>
      <c r="AQ433" s="140">
        <v>71</v>
      </c>
      <c r="AS433" s="42">
        <f t="shared" si="56"/>
        <v>2607.9717240869813</v>
      </c>
      <c r="AT433" s="101">
        <f t="shared" si="57"/>
        <v>0</v>
      </c>
      <c r="AU433" s="42">
        <f t="shared" si="58"/>
        <v>2607.9717240869813</v>
      </c>
      <c r="AV433" s="42">
        <f t="shared" si="59"/>
        <v>522.83481297850756</v>
      </c>
      <c r="AW433" s="102">
        <f t="shared" si="60"/>
        <v>431</v>
      </c>
      <c r="AX433" s="43">
        <f t="shared" si="61"/>
        <v>1.25</v>
      </c>
      <c r="AY433" s="43" t="str">
        <f t="shared" si="62"/>
        <v>UTGS</v>
      </c>
    </row>
    <row r="434" spans="1:51" hidden="1" x14ac:dyDescent="0.2">
      <c r="A434" s="38">
        <v>427</v>
      </c>
      <c r="B434" t="s">
        <v>362</v>
      </c>
      <c r="C434" t="s">
        <v>289</v>
      </c>
      <c r="D434">
        <v>320</v>
      </c>
      <c r="E434" t="s">
        <v>1243</v>
      </c>
      <c r="F434">
        <v>0.25</v>
      </c>
      <c r="G434" t="str">
        <f>LOOKUP(F434,{0,6,45},{"F","L","H"})</f>
        <v>F</v>
      </c>
      <c r="H434" t="s">
        <v>2599</v>
      </c>
      <c r="I434" s="43" t="str">
        <f>IFERROR(VLOOKUP(#REF!,#REF!,2,FALSE),"No")</f>
        <v>No</v>
      </c>
      <c r="J434" s="149">
        <v>0.5</v>
      </c>
      <c r="K434" s="148">
        <v>42</v>
      </c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39">
        <v>2</v>
      </c>
      <c r="Y434" s="148">
        <v>939.74</v>
      </c>
      <c r="Z434" s="148">
        <v>4</v>
      </c>
      <c r="AA434" s="148">
        <v>60.26</v>
      </c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39">
        <v>0</v>
      </c>
      <c r="AM434" s="139">
        <v>0</v>
      </c>
      <c r="AN434" s="148">
        <f t="shared" si="54"/>
        <v>1000</v>
      </c>
      <c r="AO434" s="148">
        <f t="shared" si="55"/>
        <v>42</v>
      </c>
      <c r="AP434" s="148">
        <v>11</v>
      </c>
      <c r="AQ434" s="140">
        <v>14</v>
      </c>
      <c r="AS434" s="42">
        <f t="shared" si="56"/>
        <v>2872.9460689043781</v>
      </c>
      <c r="AT434" s="101">
        <f t="shared" si="57"/>
        <v>0</v>
      </c>
      <c r="AU434" s="42">
        <f t="shared" si="58"/>
        <v>2872.9460689043781</v>
      </c>
      <c r="AV434" s="42">
        <f t="shared" si="59"/>
        <v>2353.0732801052882</v>
      </c>
      <c r="AW434" s="102">
        <f t="shared" si="60"/>
        <v>431</v>
      </c>
      <c r="AX434" s="43">
        <f t="shared" si="61"/>
        <v>0.5</v>
      </c>
      <c r="AY434" s="43" t="str">
        <f t="shared" si="62"/>
        <v>UTGS</v>
      </c>
    </row>
    <row r="435" spans="1:51" hidden="1" x14ac:dyDescent="0.2">
      <c r="A435" s="38">
        <v>428</v>
      </c>
      <c r="B435" t="s">
        <v>5806</v>
      </c>
      <c r="C435" t="s">
        <v>5746</v>
      </c>
      <c r="D435">
        <v>7000</v>
      </c>
      <c r="E435" t="s">
        <v>212</v>
      </c>
      <c r="F435">
        <v>0.25</v>
      </c>
      <c r="G435" t="str">
        <f>LOOKUP(F435,{0,6,45},{"F","L","H"})</f>
        <v>F</v>
      </c>
      <c r="H435" t="s">
        <v>1010</v>
      </c>
      <c r="I435" s="43" t="str">
        <f>IFERROR(VLOOKUP(#REF!,#REF!,2,FALSE),"No")</f>
        <v>No</v>
      </c>
      <c r="J435" s="139">
        <v>2</v>
      </c>
      <c r="K435" s="148">
        <v>31</v>
      </c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39">
        <v>2</v>
      </c>
      <c r="Y435" s="148">
        <v>210</v>
      </c>
      <c r="Z435" s="149">
        <v>4</v>
      </c>
      <c r="AA435" s="148">
        <v>339.37</v>
      </c>
      <c r="AB435" s="149">
        <v>16</v>
      </c>
      <c r="AC435" s="148">
        <v>450.63</v>
      </c>
      <c r="AD435" s="148"/>
      <c r="AE435" s="148"/>
      <c r="AF435" s="148"/>
      <c r="AG435" s="148"/>
      <c r="AH435" s="148"/>
      <c r="AI435" s="148"/>
      <c r="AJ435" s="148"/>
      <c r="AK435" s="148"/>
      <c r="AL435" s="139">
        <v>0</v>
      </c>
      <c r="AM435" s="139">
        <v>0</v>
      </c>
      <c r="AN435" s="148">
        <f t="shared" si="54"/>
        <v>1000</v>
      </c>
      <c r="AO435" s="148">
        <f t="shared" si="55"/>
        <v>31</v>
      </c>
      <c r="AP435" s="148">
        <v>3</v>
      </c>
      <c r="AQ435" s="140">
        <v>5</v>
      </c>
      <c r="AS435" s="42">
        <f t="shared" si="56"/>
        <v>2262.4878127627549</v>
      </c>
      <c r="AT435" s="101">
        <f t="shared" si="57"/>
        <v>0</v>
      </c>
      <c r="AU435" s="42">
        <f t="shared" si="58"/>
        <v>2262.4878127627549</v>
      </c>
      <c r="AV435" s="42">
        <f t="shared" si="59"/>
        <v>10624.531764294807</v>
      </c>
      <c r="AW435" s="102">
        <f t="shared" si="60"/>
        <v>5118</v>
      </c>
      <c r="AX435" s="43">
        <f t="shared" si="61"/>
        <v>2</v>
      </c>
      <c r="AY435" s="43" t="str">
        <f t="shared" si="62"/>
        <v>UTTSS</v>
      </c>
    </row>
    <row r="436" spans="1:51" hidden="1" x14ac:dyDescent="0.2">
      <c r="A436" s="38">
        <v>429</v>
      </c>
      <c r="B436" t="s">
        <v>362</v>
      </c>
      <c r="C436" t="s">
        <v>289</v>
      </c>
      <c r="D436">
        <v>320</v>
      </c>
      <c r="E436" t="s">
        <v>1236</v>
      </c>
      <c r="F436">
        <v>0.25</v>
      </c>
      <c r="G436" t="str">
        <f>LOOKUP(F436,{0,6,45},{"F","L","H"})</f>
        <v>F</v>
      </c>
      <c r="H436" t="s">
        <v>2601</v>
      </c>
      <c r="I436" s="43" t="str">
        <f>IFERROR(VLOOKUP(#REF!,#REF!,2,FALSE),"No")</f>
        <v>No</v>
      </c>
      <c r="J436" s="149">
        <v>0.5</v>
      </c>
      <c r="K436" s="148">
        <v>48</v>
      </c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39">
        <v>1.25</v>
      </c>
      <c r="Y436" s="148">
        <v>762</v>
      </c>
      <c r="Z436" s="149">
        <v>2</v>
      </c>
      <c r="AA436" s="148">
        <v>238</v>
      </c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39">
        <v>0</v>
      </c>
      <c r="AM436" s="139">
        <v>0</v>
      </c>
      <c r="AN436" s="148">
        <f t="shared" si="54"/>
        <v>1000</v>
      </c>
      <c r="AO436" s="148">
        <f t="shared" si="55"/>
        <v>48</v>
      </c>
      <c r="AP436" s="148">
        <v>12</v>
      </c>
      <c r="AQ436" s="140">
        <v>12</v>
      </c>
      <c r="AS436" s="42">
        <f t="shared" si="56"/>
        <v>3283.3669358907177</v>
      </c>
      <c r="AT436" s="101">
        <f t="shared" si="57"/>
        <v>0</v>
      </c>
      <c r="AU436" s="42">
        <f t="shared" si="58"/>
        <v>3283.3669358907177</v>
      </c>
      <c r="AV436" s="42">
        <f t="shared" si="59"/>
        <v>2753.6968101228358</v>
      </c>
      <c r="AW436" s="102">
        <f t="shared" si="60"/>
        <v>431</v>
      </c>
      <c r="AX436" s="43">
        <f t="shared" si="61"/>
        <v>0.5</v>
      </c>
      <c r="AY436" s="43" t="str">
        <f t="shared" si="62"/>
        <v>UTGS</v>
      </c>
    </row>
    <row r="437" spans="1:51" hidden="1" x14ac:dyDescent="0.2">
      <c r="A437" s="38">
        <v>430</v>
      </c>
      <c r="B437" t="s">
        <v>5806</v>
      </c>
      <c r="C437" t="s">
        <v>5746</v>
      </c>
      <c r="D437">
        <v>14500</v>
      </c>
      <c r="E437" t="s">
        <v>215</v>
      </c>
      <c r="F437">
        <v>5</v>
      </c>
      <c r="G437" t="str">
        <f>LOOKUP(F437,{0,6,45},{"F","L","H"})</f>
        <v>F</v>
      </c>
      <c r="H437" t="s">
        <v>767</v>
      </c>
      <c r="I437" s="43" t="str">
        <f>IFERROR(VLOOKUP(#REF!,#REF!,2,FALSE),"No")</f>
        <v>No</v>
      </c>
      <c r="J437" s="149">
        <v>2</v>
      </c>
      <c r="K437" s="148">
        <v>265</v>
      </c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39">
        <v>2</v>
      </c>
      <c r="Y437" s="148">
        <v>1000</v>
      </c>
      <c r="Z437" s="149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39">
        <v>0</v>
      </c>
      <c r="AM437" s="139">
        <v>0</v>
      </c>
      <c r="AN437" s="148">
        <f t="shared" si="54"/>
        <v>1000</v>
      </c>
      <c r="AO437" s="148">
        <f t="shared" si="55"/>
        <v>265</v>
      </c>
      <c r="AP437" s="148">
        <v>5</v>
      </c>
      <c r="AQ437" s="140">
        <v>8</v>
      </c>
      <c r="AS437" s="42">
        <f t="shared" si="56"/>
        <v>19340.62162523</v>
      </c>
      <c r="AT437" s="101">
        <f t="shared" si="57"/>
        <v>0</v>
      </c>
      <c r="AU437" s="42">
        <f t="shared" si="58"/>
        <v>19340.62162523</v>
      </c>
      <c r="AV437" s="42">
        <f t="shared" si="59"/>
        <v>4063.870215184254</v>
      </c>
      <c r="AW437" s="102">
        <f t="shared" si="60"/>
        <v>10791.333333333334</v>
      </c>
      <c r="AX437" s="43">
        <f t="shared" si="61"/>
        <v>2</v>
      </c>
      <c r="AY437" s="43" t="str">
        <f t="shared" si="62"/>
        <v>UTTSS</v>
      </c>
    </row>
    <row r="438" spans="1:51" hidden="1" x14ac:dyDescent="0.2">
      <c r="A438" s="38">
        <v>431</v>
      </c>
      <c r="B438" t="s">
        <v>362</v>
      </c>
      <c r="C438" t="s">
        <v>289</v>
      </c>
      <c r="D438">
        <v>320</v>
      </c>
      <c r="E438" t="s">
        <v>1243</v>
      </c>
      <c r="F438">
        <v>0.25</v>
      </c>
      <c r="G438" t="str">
        <f>LOOKUP(F438,{0,6,45},{"F","L","H"})</f>
        <v>F</v>
      </c>
      <c r="H438" t="s">
        <v>2602</v>
      </c>
      <c r="I438" s="43" t="str">
        <f>IFERROR(VLOOKUP(#REF!,#REF!,2,FALSE),"No")</f>
        <v>No</v>
      </c>
      <c r="J438" s="149">
        <v>0.5</v>
      </c>
      <c r="K438" s="148">
        <v>42</v>
      </c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39">
        <v>2</v>
      </c>
      <c r="Y438" s="148">
        <v>166.56</v>
      </c>
      <c r="Z438" s="149">
        <v>4</v>
      </c>
      <c r="AA438" s="148">
        <v>833.44</v>
      </c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39">
        <v>0</v>
      </c>
      <c r="AM438" s="139">
        <v>0</v>
      </c>
      <c r="AN438" s="148">
        <f t="shared" si="54"/>
        <v>1000</v>
      </c>
      <c r="AO438" s="148">
        <f t="shared" si="55"/>
        <v>42</v>
      </c>
      <c r="AP438" s="148">
        <v>10</v>
      </c>
      <c r="AQ438" s="140">
        <v>11</v>
      </c>
      <c r="AS438" s="42">
        <f t="shared" si="56"/>
        <v>2872.9460689043781</v>
      </c>
      <c r="AT438" s="101">
        <f t="shared" si="57"/>
        <v>0</v>
      </c>
      <c r="AU438" s="42">
        <f t="shared" si="58"/>
        <v>2872.9460689043781</v>
      </c>
      <c r="AV438" s="42">
        <f t="shared" si="59"/>
        <v>3498.7933201340029</v>
      </c>
      <c r="AW438" s="102">
        <f t="shared" si="60"/>
        <v>431</v>
      </c>
      <c r="AX438" s="43">
        <f t="shared" si="61"/>
        <v>0.5</v>
      </c>
      <c r="AY438" s="43" t="str">
        <f t="shared" si="62"/>
        <v>UTGS</v>
      </c>
    </row>
    <row r="439" spans="1:51" hidden="1" x14ac:dyDescent="0.2">
      <c r="A439" s="38">
        <v>432</v>
      </c>
      <c r="B439" t="s">
        <v>362</v>
      </c>
      <c r="C439" t="s">
        <v>289</v>
      </c>
      <c r="D439">
        <v>540</v>
      </c>
      <c r="E439" t="s">
        <v>195</v>
      </c>
      <c r="F439">
        <v>0.25</v>
      </c>
      <c r="G439" t="str">
        <f>LOOKUP(F439,{0,6,45},{"F","L","H"})</f>
        <v>F</v>
      </c>
      <c r="H439" t="s">
        <v>2603</v>
      </c>
      <c r="I439" s="43" t="str">
        <f>IFERROR(VLOOKUP(#REF!,#REF!,2,FALSE),"No")</f>
        <v>No</v>
      </c>
      <c r="J439" s="139">
        <v>0.5</v>
      </c>
      <c r="K439" s="148">
        <v>64</v>
      </c>
      <c r="L439" s="148">
        <v>0.75</v>
      </c>
      <c r="M439" s="148">
        <v>34</v>
      </c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39">
        <v>0.75</v>
      </c>
      <c r="Y439" s="148">
        <v>22</v>
      </c>
      <c r="Z439" s="149">
        <v>2</v>
      </c>
      <c r="AA439" s="148">
        <v>978</v>
      </c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39">
        <v>0</v>
      </c>
      <c r="AM439" s="139">
        <v>0</v>
      </c>
      <c r="AN439" s="148">
        <f t="shared" si="54"/>
        <v>1000</v>
      </c>
      <c r="AO439" s="148">
        <f t="shared" si="55"/>
        <v>98</v>
      </c>
      <c r="AP439" s="148">
        <v>16</v>
      </c>
      <c r="AQ439" s="140">
        <v>18</v>
      </c>
      <c r="AS439" s="42">
        <f t="shared" si="56"/>
        <v>6566.8608274435483</v>
      </c>
      <c r="AT439" s="101">
        <f t="shared" si="57"/>
        <v>0</v>
      </c>
      <c r="AU439" s="42">
        <f t="shared" si="58"/>
        <v>6566.8608274435483</v>
      </c>
      <c r="AV439" s="42">
        <f t="shared" si="59"/>
        <v>1815.4289845263352</v>
      </c>
      <c r="AW439" s="102">
        <f t="shared" si="60"/>
        <v>585.0096169344007</v>
      </c>
      <c r="AX439" s="43">
        <f t="shared" si="61"/>
        <v>0.5</v>
      </c>
      <c r="AY439" s="43" t="str">
        <f t="shared" si="62"/>
        <v>UTGS</v>
      </c>
    </row>
    <row r="440" spans="1:51" hidden="1" x14ac:dyDescent="0.2">
      <c r="A440" s="38">
        <v>433</v>
      </c>
      <c r="B440" t="s">
        <v>362</v>
      </c>
      <c r="C440" t="s">
        <v>289</v>
      </c>
      <c r="D440">
        <v>320</v>
      </c>
      <c r="E440" t="s">
        <v>1239</v>
      </c>
      <c r="F440">
        <v>0.25</v>
      </c>
      <c r="G440" t="str">
        <f>LOOKUP(F440,{0,6,45},{"F","L","H"})</f>
        <v>F</v>
      </c>
      <c r="H440" t="s">
        <v>2605</v>
      </c>
      <c r="I440" s="43" t="str">
        <f>IFERROR(VLOOKUP(#REF!,#REF!,2,FALSE),"No")</f>
        <v>No</v>
      </c>
      <c r="J440" s="149">
        <v>0.5</v>
      </c>
      <c r="K440" s="148">
        <v>47</v>
      </c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39">
        <v>1.25</v>
      </c>
      <c r="Y440" s="148">
        <v>311</v>
      </c>
      <c r="Z440" s="149">
        <v>2</v>
      </c>
      <c r="AA440" s="148">
        <v>689</v>
      </c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39">
        <v>0</v>
      </c>
      <c r="AM440" s="139">
        <v>0</v>
      </c>
      <c r="AN440" s="148">
        <f t="shared" si="54"/>
        <v>1000</v>
      </c>
      <c r="AO440" s="148">
        <f t="shared" si="55"/>
        <v>47</v>
      </c>
      <c r="AP440" s="148">
        <v>15</v>
      </c>
      <c r="AQ440" s="140">
        <v>15</v>
      </c>
      <c r="AS440" s="42">
        <f t="shared" si="56"/>
        <v>3214.9634580596612</v>
      </c>
      <c r="AT440" s="101">
        <f t="shared" si="57"/>
        <v>0</v>
      </c>
      <c r="AU440" s="42">
        <f t="shared" si="58"/>
        <v>3214.9634580596612</v>
      </c>
      <c r="AV440" s="42">
        <f t="shared" si="59"/>
        <v>2181.9107814316021</v>
      </c>
      <c r="AW440" s="102">
        <f t="shared" si="60"/>
        <v>431</v>
      </c>
      <c r="AX440" s="43">
        <f t="shared" si="61"/>
        <v>0.5</v>
      </c>
      <c r="AY440" s="43" t="str">
        <f t="shared" si="62"/>
        <v>UTGS</v>
      </c>
    </row>
    <row r="441" spans="1:51" hidden="1" x14ac:dyDescent="0.2">
      <c r="A441" s="38">
        <v>434</v>
      </c>
      <c r="B441" t="s">
        <v>5806</v>
      </c>
      <c r="C441" t="s">
        <v>292</v>
      </c>
      <c r="D441">
        <v>1847</v>
      </c>
      <c r="E441" t="s">
        <v>1249</v>
      </c>
      <c r="F441">
        <v>2</v>
      </c>
      <c r="G441" t="str">
        <f>LOOKUP(F441,{0,6,45},{"F","L","H"})</f>
        <v>F</v>
      </c>
      <c r="H441" t="s">
        <v>1265</v>
      </c>
      <c r="I441" s="43" t="str">
        <f>IFERROR(VLOOKUP(#REF!,#REF!,2,FALSE),"No")</f>
        <v>No</v>
      </c>
      <c r="J441" s="139">
        <v>0.75</v>
      </c>
      <c r="K441" s="148">
        <v>16</v>
      </c>
      <c r="L441" s="148">
        <v>2</v>
      </c>
      <c r="M441" s="148">
        <v>65.319999999999993</v>
      </c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39">
        <v>2</v>
      </c>
      <c r="Y441" s="148">
        <v>1000</v>
      </c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39">
        <v>0</v>
      </c>
      <c r="AM441" s="139">
        <v>0</v>
      </c>
      <c r="AN441" s="148">
        <f t="shared" si="54"/>
        <v>1000</v>
      </c>
      <c r="AO441" s="148">
        <f t="shared" si="55"/>
        <v>81.319999999999993</v>
      </c>
      <c r="AP441" s="148">
        <v>14</v>
      </c>
      <c r="AQ441" s="140">
        <v>14</v>
      </c>
      <c r="AS441" s="42">
        <f t="shared" si="56"/>
        <v>5797.4164172215224</v>
      </c>
      <c r="AT441" s="101">
        <f t="shared" si="57"/>
        <v>0</v>
      </c>
      <c r="AU441" s="42">
        <f t="shared" si="58"/>
        <v>5797.4164172215224</v>
      </c>
      <c r="AV441" s="42">
        <f t="shared" si="59"/>
        <v>2322.2115515338596</v>
      </c>
      <c r="AW441" s="102">
        <f t="shared" si="60"/>
        <v>2169</v>
      </c>
      <c r="AX441" s="43">
        <f t="shared" si="61"/>
        <v>0.75</v>
      </c>
      <c r="AY441" s="43" t="str">
        <f t="shared" si="62"/>
        <v>UTFS</v>
      </c>
    </row>
    <row r="442" spans="1:51" hidden="1" x14ac:dyDescent="0.2">
      <c r="A442" s="38">
        <v>435</v>
      </c>
      <c r="B442" t="s">
        <v>5806</v>
      </c>
      <c r="C442" t="s">
        <v>289</v>
      </c>
      <c r="D442">
        <v>31000</v>
      </c>
      <c r="E442" t="s">
        <v>203</v>
      </c>
      <c r="F442">
        <v>45</v>
      </c>
      <c r="G442" t="str">
        <f>LOOKUP(F442,{0,6,45},{"F","L","H"})</f>
        <v>H</v>
      </c>
      <c r="H442" t="s">
        <v>1266</v>
      </c>
      <c r="I442" s="43" t="str">
        <f>IFERROR(VLOOKUP(#REF!,#REF!,2,FALSE),"No")</f>
        <v>No</v>
      </c>
      <c r="J442" s="139">
        <v>3</v>
      </c>
      <c r="K442" s="148">
        <v>48</v>
      </c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39">
        <v>2</v>
      </c>
      <c r="Y442" s="148">
        <v>17</v>
      </c>
      <c r="Z442" s="149">
        <v>4</v>
      </c>
      <c r="AA442" s="148">
        <v>77</v>
      </c>
      <c r="AB442" s="148">
        <v>16</v>
      </c>
      <c r="AC442" s="148">
        <v>906</v>
      </c>
      <c r="AD442" s="148"/>
      <c r="AE442" s="148"/>
      <c r="AF442" s="148"/>
      <c r="AG442" s="148"/>
      <c r="AH442" s="148"/>
      <c r="AI442" s="148"/>
      <c r="AJ442" s="148"/>
      <c r="AK442" s="148"/>
      <c r="AL442" s="139">
        <v>0</v>
      </c>
      <c r="AM442" s="139">
        <v>0</v>
      </c>
      <c r="AN442" s="148">
        <f t="shared" si="54"/>
        <v>1000</v>
      </c>
      <c r="AO442" s="148">
        <f t="shared" si="55"/>
        <v>48</v>
      </c>
      <c r="AP442" s="148">
        <v>7</v>
      </c>
      <c r="AQ442" s="140">
        <v>8</v>
      </c>
      <c r="AS442" s="42">
        <f t="shared" si="56"/>
        <v>3503.206935890717</v>
      </c>
      <c r="AT442" s="101">
        <f t="shared" si="57"/>
        <v>0</v>
      </c>
      <c r="AU442" s="42">
        <f t="shared" si="58"/>
        <v>3503.206935890717</v>
      </c>
      <c r="AV442" s="42">
        <f t="shared" si="59"/>
        <v>8701.3864651842541</v>
      </c>
      <c r="AW442" s="102">
        <f t="shared" si="60"/>
        <v>60371.752872868376</v>
      </c>
      <c r="AX442" s="43">
        <f t="shared" si="61"/>
        <v>3</v>
      </c>
      <c r="AY442" s="43" t="str">
        <f t="shared" si="62"/>
        <v>UTGS</v>
      </c>
    </row>
    <row r="443" spans="1:51" hidden="1" x14ac:dyDescent="0.2">
      <c r="A443" s="38">
        <v>436</v>
      </c>
      <c r="B443" t="s">
        <v>362</v>
      </c>
      <c r="C443" t="s">
        <v>289</v>
      </c>
      <c r="D443">
        <v>320</v>
      </c>
      <c r="E443" t="s">
        <v>1223</v>
      </c>
      <c r="F443">
        <v>0.25</v>
      </c>
      <c r="G443" t="str">
        <f>LOOKUP(F443,{0,6,45},{"F","L","H"})</f>
        <v>F</v>
      </c>
      <c r="H443" t="s">
        <v>2607</v>
      </c>
      <c r="I443" s="43" t="str">
        <f>IFERROR(VLOOKUP(#REF!,#REF!,2,FALSE),"No")</f>
        <v>No</v>
      </c>
      <c r="J443" s="139">
        <v>0.5</v>
      </c>
      <c r="K443" s="148">
        <v>78</v>
      </c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39">
        <v>2</v>
      </c>
      <c r="Y443" s="148">
        <v>956.43</v>
      </c>
      <c r="Z443" s="148">
        <v>3</v>
      </c>
      <c r="AA443" s="148">
        <v>43.57</v>
      </c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39">
        <v>0</v>
      </c>
      <c r="AM443" s="139">
        <v>0</v>
      </c>
      <c r="AN443" s="148">
        <f t="shared" si="54"/>
        <v>1000</v>
      </c>
      <c r="AO443" s="148">
        <f t="shared" si="55"/>
        <v>78</v>
      </c>
      <c r="AP443" s="148">
        <v>21</v>
      </c>
      <c r="AQ443" s="140">
        <v>21</v>
      </c>
      <c r="AS443" s="42">
        <f t="shared" si="56"/>
        <v>5335.471270822416</v>
      </c>
      <c r="AT443" s="101">
        <f t="shared" si="57"/>
        <v>0</v>
      </c>
      <c r="AU443" s="42">
        <f t="shared" si="58"/>
        <v>5335.471270822416</v>
      </c>
      <c r="AV443" s="42">
        <f t="shared" si="59"/>
        <v>1521.8330534035251</v>
      </c>
      <c r="AW443" s="102">
        <f t="shared" si="60"/>
        <v>431</v>
      </c>
      <c r="AX443" s="43">
        <f t="shared" si="61"/>
        <v>0.5</v>
      </c>
      <c r="AY443" s="43" t="str">
        <f t="shared" si="62"/>
        <v>UTGS</v>
      </c>
    </row>
    <row r="444" spans="1:51" hidden="1" x14ac:dyDescent="0.2">
      <c r="A444" s="38">
        <v>437</v>
      </c>
      <c r="B444" t="s">
        <v>362</v>
      </c>
      <c r="C444" t="s">
        <v>289</v>
      </c>
      <c r="D444">
        <v>306</v>
      </c>
      <c r="E444" t="s">
        <v>1224</v>
      </c>
      <c r="F444">
        <v>0.25</v>
      </c>
      <c r="G444" t="str">
        <f>LOOKUP(F444,{0,6,45},{"F","L","H"})</f>
        <v>F</v>
      </c>
      <c r="H444" t="s">
        <v>2608</v>
      </c>
      <c r="I444" s="43" t="str">
        <f>IFERROR(VLOOKUP(#REF!,#REF!,2,FALSE),"No")</f>
        <v>No</v>
      </c>
      <c r="J444" s="139">
        <v>0.5</v>
      </c>
      <c r="K444" s="148">
        <v>39</v>
      </c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39">
        <v>1.25</v>
      </c>
      <c r="Y444" s="148">
        <v>180</v>
      </c>
      <c r="Z444" s="148">
        <v>2</v>
      </c>
      <c r="AA444" s="148">
        <v>820</v>
      </c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39">
        <v>0</v>
      </c>
      <c r="AM444" s="139">
        <v>0</v>
      </c>
      <c r="AN444" s="148">
        <f t="shared" si="54"/>
        <v>1000</v>
      </c>
      <c r="AO444" s="148">
        <f t="shared" si="55"/>
        <v>39</v>
      </c>
      <c r="AP444" s="148">
        <v>15</v>
      </c>
      <c r="AQ444" s="140">
        <v>21</v>
      </c>
      <c r="AS444" s="42">
        <f t="shared" si="56"/>
        <v>2667.735635411208</v>
      </c>
      <c r="AT444" s="101">
        <f t="shared" si="57"/>
        <v>0</v>
      </c>
      <c r="AU444" s="42">
        <f t="shared" si="58"/>
        <v>2667.735635411208</v>
      </c>
      <c r="AV444" s="42">
        <f t="shared" si="59"/>
        <v>1554.1410343559064</v>
      </c>
      <c r="AW444" s="102">
        <f t="shared" si="60"/>
        <v>431</v>
      </c>
      <c r="AX444" s="43">
        <f t="shared" si="61"/>
        <v>0.5</v>
      </c>
      <c r="AY444" s="43" t="str">
        <f t="shared" si="62"/>
        <v>UTGS</v>
      </c>
    </row>
    <row r="445" spans="1:51" hidden="1" x14ac:dyDescent="0.2">
      <c r="A445" s="38">
        <v>438</v>
      </c>
      <c r="B445" t="s">
        <v>362</v>
      </c>
      <c r="C445" t="s">
        <v>289</v>
      </c>
      <c r="D445">
        <v>320</v>
      </c>
      <c r="E445" t="s">
        <v>1243</v>
      </c>
      <c r="F445">
        <v>0.25</v>
      </c>
      <c r="G445" t="str">
        <f>LOOKUP(F445,{0,6,45},{"F","L","H"})</f>
        <v>F</v>
      </c>
      <c r="H445" t="s">
        <v>2610</v>
      </c>
      <c r="I445" s="43" t="str">
        <f>IFERROR(VLOOKUP(#REF!,#REF!,2,FALSE),"No")</f>
        <v>No</v>
      </c>
      <c r="J445" s="149">
        <v>0.5</v>
      </c>
      <c r="K445" s="148">
        <v>39</v>
      </c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39">
        <v>2</v>
      </c>
      <c r="Y445" s="148">
        <v>1000</v>
      </c>
      <c r="Z445" s="149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39">
        <v>0</v>
      </c>
      <c r="AM445" s="139">
        <v>0</v>
      </c>
      <c r="AN445" s="148">
        <f t="shared" si="54"/>
        <v>1000</v>
      </c>
      <c r="AO445" s="148">
        <f t="shared" si="55"/>
        <v>39</v>
      </c>
      <c r="AP445" s="148">
        <v>18</v>
      </c>
      <c r="AQ445" s="140">
        <v>18</v>
      </c>
      <c r="AS445" s="42">
        <f t="shared" si="56"/>
        <v>2667.735635411208</v>
      </c>
      <c r="AT445" s="101">
        <f t="shared" si="57"/>
        <v>0</v>
      </c>
      <c r="AU445" s="42">
        <f t="shared" si="58"/>
        <v>2667.735635411208</v>
      </c>
      <c r="AV445" s="42">
        <f t="shared" si="59"/>
        <v>1806.1645400818907</v>
      </c>
      <c r="AW445" s="102">
        <f t="shared" si="60"/>
        <v>431</v>
      </c>
      <c r="AX445" s="43">
        <f t="shared" si="61"/>
        <v>0.5</v>
      </c>
      <c r="AY445" s="43" t="str">
        <f t="shared" si="62"/>
        <v>UTGS</v>
      </c>
    </row>
    <row r="446" spans="1:51" hidden="1" x14ac:dyDescent="0.2">
      <c r="A446" s="38">
        <v>439</v>
      </c>
      <c r="B446" t="s">
        <v>362</v>
      </c>
      <c r="C446" t="s">
        <v>289</v>
      </c>
      <c r="D446">
        <v>320</v>
      </c>
      <c r="E446" t="s">
        <v>1223</v>
      </c>
      <c r="F446">
        <v>0.25</v>
      </c>
      <c r="G446" t="str">
        <f>LOOKUP(F446,{0,6,45},{"F","L","H"})</f>
        <v>F</v>
      </c>
      <c r="H446" t="s">
        <v>2611</v>
      </c>
      <c r="I446" s="43" t="str">
        <f>IFERROR(VLOOKUP(#REF!,#REF!,2,FALSE),"No")</f>
        <v>No</v>
      </c>
      <c r="J446" s="149">
        <v>1.25</v>
      </c>
      <c r="K446" s="148">
        <v>42</v>
      </c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39">
        <v>2</v>
      </c>
      <c r="Y446" s="148">
        <v>469.8</v>
      </c>
      <c r="Z446" s="149">
        <v>3</v>
      </c>
      <c r="AA446" s="148">
        <v>530.20000000000005</v>
      </c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39">
        <v>0</v>
      </c>
      <c r="AM446" s="139">
        <v>0</v>
      </c>
      <c r="AN446" s="148">
        <f t="shared" si="54"/>
        <v>1000</v>
      </c>
      <c r="AO446" s="148">
        <f t="shared" si="55"/>
        <v>42</v>
      </c>
      <c r="AP446" s="148">
        <v>9</v>
      </c>
      <c r="AQ446" s="140">
        <v>86</v>
      </c>
      <c r="AS446" s="42">
        <f t="shared" si="56"/>
        <v>3129.5660689043775</v>
      </c>
      <c r="AT446" s="101">
        <f t="shared" si="57"/>
        <v>0</v>
      </c>
      <c r="AU446" s="42">
        <f t="shared" si="58"/>
        <v>3129.5660689043775</v>
      </c>
      <c r="AV446" s="42">
        <f t="shared" si="59"/>
        <v>299.86076420318642</v>
      </c>
      <c r="AW446" s="102">
        <f t="shared" si="60"/>
        <v>431</v>
      </c>
      <c r="AX446" s="43">
        <f t="shared" si="61"/>
        <v>1.25</v>
      </c>
      <c r="AY446" s="43" t="str">
        <f t="shared" si="62"/>
        <v>UTGS</v>
      </c>
    </row>
    <row r="447" spans="1:51" hidden="1" x14ac:dyDescent="0.2">
      <c r="A447" s="38">
        <v>440</v>
      </c>
      <c r="B447" t="s">
        <v>362</v>
      </c>
      <c r="C447" t="s">
        <v>289</v>
      </c>
      <c r="D447">
        <v>320</v>
      </c>
      <c r="E447" t="s">
        <v>1243</v>
      </c>
      <c r="F447">
        <v>0.25</v>
      </c>
      <c r="G447" t="str">
        <f>LOOKUP(F447,{0,6,45},{"F","L","H"})</f>
        <v>F</v>
      </c>
      <c r="H447" t="s">
        <v>2612</v>
      </c>
      <c r="I447" s="43" t="str">
        <f>IFERROR(VLOOKUP(#REF!,#REF!,2,FALSE),"No")</f>
        <v>No</v>
      </c>
      <c r="J447" s="149">
        <v>0.5</v>
      </c>
      <c r="K447" s="148">
        <v>34</v>
      </c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39">
        <v>2</v>
      </c>
      <c r="Y447" s="148">
        <v>1000</v>
      </c>
      <c r="Z447" s="149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39">
        <v>0</v>
      </c>
      <c r="AM447" s="139">
        <v>0</v>
      </c>
      <c r="AN447" s="148">
        <f t="shared" si="54"/>
        <v>1000</v>
      </c>
      <c r="AO447" s="148">
        <f t="shared" si="55"/>
        <v>34</v>
      </c>
      <c r="AP447" s="148">
        <v>20</v>
      </c>
      <c r="AQ447" s="140">
        <v>34</v>
      </c>
      <c r="AS447" s="42">
        <f t="shared" si="56"/>
        <v>2325.7182462559249</v>
      </c>
      <c r="AT447" s="101">
        <f t="shared" si="57"/>
        <v>0</v>
      </c>
      <c r="AU447" s="42">
        <f t="shared" si="58"/>
        <v>2325.7182462559249</v>
      </c>
      <c r="AV447" s="42">
        <f t="shared" si="59"/>
        <v>956.20475651394213</v>
      </c>
      <c r="AW447" s="102">
        <f t="shared" si="60"/>
        <v>431</v>
      </c>
      <c r="AX447" s="43">
        <f t="shared" si="61"/>
        <v>0.5</v>
      </c>
      <c r="AY447" s="43" t="str">
        <f t="shared" si="62"/>
        <v>UTGS</v>
      </c>
    </row>
    <row r="448" spans="1:51" hidden="1" x14ac:dyDescent="0.2">
      <c r="A448" s="38">
        <v>441</v>
      </c>
      <c r="B448" t="s">
        <v>362</v>
      </c>
      <c r="C448" t="s">
        <v>289</v>
      </c>
      <c r="D448">
        <v>320</v>
      </c>
      <c r="E448" t="s">
        <v>1232</v>
      </c>
      <c r="F448">
        <v>0.25</v>
      </c>
      <c r="G448" t="str">
        <f>LOOKUP(F448,{0,6,45},{"F","L","H"})</f>
        <v>F</v>
      </c>
      <c r="H448" t="s">
        <v>2613</v>
      </c>
      <c r="I448" s="43" t="str">
        <f>IFERROR(VLOOKUP(#REF!,#REF!,2,FALSE),"No")</f>
        <v>No</v>
      </c>
      <c r="J448" s="139">
        <v>0.5</v>
      </c>
      <c r="K448" s="148">
        <v>77</v>
      </c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39">
        <v>0.75</v>
      </c>
      <c r="Y448" s="148">
        <v>30</v>
      </c>
      <c r="Z448" s="149">
        <v>2</v>
      </c>
      <c r="AA448" s="148">
        <v>970</v>
      </c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39">
        <v>0</v>
      </c>
      <c r="AM448" s="139">
        <v>0</v>
      </c>
      <c r="AN448" s="148">
        <f t="shared" si="54"/>
        <v>1000</v>
      </c>
      <c r="AO448" s="148">
        <f t="shared" si="55"/>
        <v>77</v>
      </c>
      <c r="AP448" s="148">
        <v>17</v>
      </c>
      <c r="AQ448" s="140">
        <v>17</v>
      </c>
      <c r="AS448" s="42">
        <f t="shared" si="56"/>
        <v>5267.06779299136</v>
      </c>
      <c r="AT448" s="101">
        <f t="shared" si="57"/>
        <v>0</v>
      </c>
      <c r="AU448" s="42">
        <f t="shared" si="58"/>
        <v>5267.06779299136</v>
      </c>
      <c r="AV448" s="42">
        <f t="shared" si="59"/>
        <v>1925.7859836161197</v>
      </c>
      <c r="AW448" s="102">
        <f t="shared" si="60"/>
        <v>431</v>
      </c>
      <c r="AX448" s="43">
        <f t="shared" si="61"/>
        <v>0.5</v>
      </c>
      <c r="AY448" s="43" t="str">
        <f t="shared" si="62"/>
        <v>UTGS</v>
      </c>
    </row>
    <row r="449" spans="1:51" hidden="1" x14ac:dyDescent="0.2">
      <c r="A449" s="38">
        <v>442</v>
      </c>
      <c r="B449" t="s">
        <v>362</v>
      </c>
      <c r="C449" t="s">
        <v>289</v>
      </c>
      <c r="D449">
        <v>320</v>
      </c>
      <c r="E449" t="s">
        <v>1236</v>
      </c>
      <c r="F449">
        <v>0.25</v>
      </c>
      <c r="G449" t="str">
        <f>LOOKUP(F449,{0,6,45},{"F","L","H"})</f>
        <v>F</v>
      </c>
      <c r="H449" t="s">
        <v>2614</v>
      </c>
      <c r="I449" s="43" t="str">
        <f>IFERROR(VLOOKUP(#REF!,#REF!,2,FALSE),"No")</f>
        <v>No</v>
      </c>
      <c r="J449" s="149">
        <v>0.5</v>
      </c>
      <c r="K449" s="148">
        <v>54</v>
      </c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39">
        <v>2</v>
      </c>
      <c r="Y449" s="148">
        <v>686.86</v>
      </c>
      <c r="Z449" s="149">
        <v>3</v>
      </c>
      <c r="AA449" s="148">
        <v>313.14</v>
      </c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39">
        <v>0</v>
      </c>
      <c r="AM449" s="139">
        <v>0</v>
      </c>
      <c r="AN449" s="148">
        <f t="shared" si="54"/>
        <v>1000</v>
      </c>
      <c r="AO449" s="148">
        <f t="shared" si="55"/>
        <v>54</v>
      </c>
      <c r="AP449" s="148">
        <v>15</v>
      </c>
      <c r="AQ449" s="140">
        <v>16</v>
      </c>
      <c r="AS449" s="42">
        <f t="shared" si="56"/>
        <v>3693.7878028770574</v>
      </c>
      <c r="AT449" s="101">
        <f t="shared" si="57"/>
        <v>0</v>
      </c>
      <c r="AU449" s="42">
        <f t="shared" si="58"/>
        <v>3693.7878028770574</v>
      </c>
      <c r="AV449" s="42">
        <f t="shared" si="59"/>
        <v>1783.7716575921272</v>
      </c>
      <c r="AW449" s="102">
        <f t="shared" si="60"/>
        <v>431</v>
      </c>
      <c r="AX449" s="43">
        <f t="shared" si="61"/>
        <v>0.5</v>
      </c>
      <c r="AY449" s="43" t="str">
        <f t="shared" si="62"/>
        <v>UTGS</v>
      </c>
    </row>
    <row r="450" spans="1:51" hidden="1" x14ac:dyDescent="0.2">
      <c r="A450" s="38">
        <v>443</v>
      </c>
      <c r="B450" t="s">
        <v>5806</v>
      </c>
      <c r="C450" t="s">
        <v>292</v>
      </c>
      <c r="D450">
        <v>3265</v>
      </c>
      <c r="E450" t="s">
        <v>208</v>
      </c>
      <c r="F450">
        <v>2</v>
      </c>
      <c r="G450" t="str">
        <f>LOOKUP(F450,{0,6,45},{"F","L","H"})</f>
        <v>F</v>
      </c>
      <c r="H450" t="s">
        <v>2023</v>
      </c>
      <c r="I450" s="43" t="str">
        <f>IFERROR(VLOOKUP(#REF!,#REF!,2,FALSE),"No")</f>
        <v>No</v>
      </c>
      <c r="J450" s="149">
        <v>1.25</v>
      </c>
      <c r="K450" s="148">
        <v>121</v>
      </c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39">
        <v>4</v>
      </c>
      <c r="Y450" s="148">
        <v>33.57</v>
      </c>
      <c r="Z450" s="149">
        <v>6</v>
      </c>
      <c r="AA450" s="148">
        <v>966.43</v>
      </c>
      <c r="AB450" s="149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39">
        <v>0</v>
      </c>
      <c r="AM450" s="139">
        <v>0</v>
      </c>
      <c r="AN450" s="148">
        <f t="shared" si="54"/>
        <v>1000</v>
      </c>
      <c r="AO450" s="148">
        <f t="shared" si="55"/>
        <v>121</v>
      </c>
      <c r="AP450" s="148">
        <v>6</v>
      </c>
      <c r="AQ450" s="140">
        <v>6</v>
      </c>
      <c r="AS450" s="42">
        <f t="shared" si="56"/>
        <v>9016.1308175578488</v>
      </c>
      <c r="AT450" s="101">
        <f t="shared" si="57"/>
        <v>0</v>
      </c>
      <c r="AU450" s="42">
        <f t="shared" si="58"/>
        <v>9016.1308175578488</v>
      </c>
      <c r="AV450" s="42">
        <f t="shared" si="59"/>
        <v>9891.3020369123387</v>
      </c>
      <c r="AW450" s="102">
        <f t="shared" si="60"/>
        <v>2145.6666666666665</v>
      </c>
      <c r="AX450" s="43">
        <f t="shared" si="61"/>
        <v>1.25</v>
      </c>
      <c r="AY450" s="43" t="str">
        <f t="shared" si="62"/>
        <v>UTFS</v>
      </c>
    </row>
    <row r="451" spans="1:51" hidden="1" x14ac:dyDescent="0.2">
      <c r="A451" s="38">
        <v>444</v>
      </c>
      <c r="B451" t="s">
        <v>362</v>
      </c>
      <c r="C451" t="s">
        <v>289</v>
      </c>
      <c r="D451">
        <v>320</v>
      </c>
      <c r="E451" t="s">
        <v>1232</v>
      </c>
      <c r="F451">
        <v>0.25</v>
      </c>
      <c r="G451" t="str">
        <f>LOOKUP(F451,{0,6,45},{"F","L","H"})</f>
        <v>F</v>
      </c>
      <c r="H451" t="s">
        <v>2615</v>
      </c>
      <c r="I451" s="43" t="str">
        <f>IFERROR(VLOOKUP(#REF!,#REF!,2,FALSE),"No")</f>
        <v>No</v>
      </c>
      <c r="J451" s="139">
        <v>0.5</v>
      </c>
      <c r="K451" s="148">
        <v>98</v>
      </c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39">
        <v>2</v>
      </c>
      <c r="Y451" s="148">
        <v>1000</v>
      </c>
      <c r="Z451" s="149"/>
      <c r="AA451" s="148"/>
      <c r="AB451" s="149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39">
        <v>0</v>
      </c>
      <c r="AM451" s="139">
        <v>0</v>
      </c>
      <c r="AN451" s="148">
        <f t="shared" si="54"/>
        <v>1000</v>
      </c>
      <c r="AO451" s="148">
        <f t="shared" si="55"/>
        <v>98</v>
      </c>
      <c r="AP451" s="148">
        <v>13</v>
      </c>
      <c r="AQ451" s="140">
        <v>13</v>
      </c>
      <c r="AS451" s="42">
        <f t="shared" si="56"/>
        <v>6703.5408274435486</v>
      </c>
      <c r="AT451" s="101">
        <f t="shared" si="57"/>
        <v>0</v>
      </c>
      <c r="AU451" s="42">
        <f t="shared" si="58"/>
        <v>6703.5408274435486</v>
      </c>
      <c r="AV451" s="42">
        <f t="shared" si="59"/>
        <v>2500.8432093441561</v>
      </c>
      <c r="AW451" s="102">
        <f t="shared" si="60"/>
        <v>431</v>
      </c>
      <c r="AX451" s="43">
        <f t="shared" si="61"/>
        <v>0.5</v>
      </c>
      <c r="AY451" s="43" t="str">
        <f t="shared" si="62"/>
        <v>UTGS</v>
      </c>
    </row>
    <row r="452" spans="1:51" hidden="1" x14ac:dyDescent="0.2">
      <c r="A452" s="38">
        <v>445</v>
      </c>
      <c r="B452" t="s">
        <v>362</v>
      </c>
      <c r="C452" t="s">
        <v>289</v>
      </c>
      <c r="D452">
        <v>320</v>
      </c>
      <c r="E452" t="s">
        <v>1236</v>
      </c>
      <c r="F452">
        <v>0.25</v>
      </c>
      <c r="G452" t="str">
        <f>LOOKUP(F452,{0,6,45},{"F","L","H"})</f>
        <v>F</v>
      </c>
      <c r="H452" t="s">
        <v>2616</v>
      </c>
      <c r="I452" s="43" t="str">
        <f>IFERROR(VLOOKUP(#REF!,#REF!,2,FALSE),"No")</f>
        <v>No</v>
      </c>
      <c r="J452" s="149">
        <v>0.75</v>
      </c>
      <c r="K452" s="148">
        <v>70</v>
      </c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39">
        <v>0.75</v>
      </c>
      <c r="Y452" s="148">
        <v>34</v>
      </c>
      <c r="Z452" s="149">
        <v>1.25</v>
      </c>
      <c r="AA452" s="148">
        <v>157</v>
      </c>
      <c r="AB452" s="148">
        <v>2</v>
      </c>
      <c r="AC452" s="148">
        <v>809</v>
      </c>
      <c r="AD452" s="148"/>
      <c r="AE452" s="148"/>
      <c r="AF452" s="148"/>
      <c r="AG452" s="148"/>
      <c r="AH452" s="148"/>
      <c r="AI452" s="148"/>
      <c r="AJ452" s="148"/>
      <c r="AK452" s="148"/>
      <c r="AL452" s="139">
        <v>0</v>
      </c>
      <c r="AM452" s="139">
        <v>0</v>
      </c>
      <c r="AN452" s="148">
        <f t="shared" si="54"/>
        <v>1000</v>
      </c>
      <c r="AO452" s="148">
        <f t="shared" si="55"/>
        <v>70</v>
      </c>
      <c r="AP452" s="148">
        <v>13</v>
      </c>
      <c r="AQ452" s="140">
        <v>13</v>
      </c>
      <c r="AS452" s="42">
        <f t="shared" si="56"/>
        <v>4506.8434481739623</v>
      </c>
      <c r="AT452" s="101">
        <f t="shared" si="57"/>
        <v>0</v>
      </c>
      <c r="AU452" s="42">
        <f t="shared" si="58"/>
        <v>4506.8434481739623</v>
      </c>
      <c r="AV452" s="42">
        <f t="shared" si="59"/>
        <v>2529.1216708826182</v>
      </c>
      <c r="AW452" s="102">
        <f t="shared" si="60"/>
        <v>431</v>
      </c>
      <c r="AX452" s="43">
        <f t="shared" si="61"/>
        <v>0.75</v>
      </c>
      <c r="AY452" s="43" t="str">
        <f t="shared" si="62"/>
        <v>UTGS</v>
      </c>
    </row>
    <row r="453" spans="1:51" hidden="1" x14ac:dyDescent="0.2">
      <c r="A453" s="38">
        <v>446</v>
      </c>
      <c r="B453" t="s">
        <v>362</v>
      </c>
      <c r="C453" t="s">
        <v>289</v>
      </c>
      <c r="D453">
        <v>320</v>
      </c>
      <c r="E453" t="s">
        <v>1245</v>
      </c>
      <c r="F453">
        <v>0.25</v>
      </c>
      <c r="G453" t="str">
        <f>LOOKUP(F453,{0,6,45},{"F","L","H"})</f>
        <v>F</v>
      </c>
      <c r="H453" t="s">
        <v>2617</v>
      </c>
      <c r="I453" s="43" t="str">
        <f>IFERROR(VLOOKUP(#REF!,#REF!,2,FALSE),"No")</f>
        <v>No</v>
      </c>
      <c r="J453" s="149">
        <v>0.5</v>
      </c>
      <c r="K453" s="148">
        <v>40</v>
      </c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39">
        <v>2</v>
      </c>
      <c r="Y453" s="148">
        <v>1000</v>
      </c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39">
        <v>0</v>
      </c>
      <c r="AM453" s="139">
        <v>0</v>
      </c>
      <c r="AN453" s="148">
        <f t="shared" si="54"/>
        <v>1000</v>
      </c>
      <c r="AO453" s="148">
        <f t="shared" si="55"/>
        <v>40</v>
      </c>
      <c r="AP453" s="148">
        <v>22</v>
      </c>
      <c r="AQ453" s="140">
        <v>22</v>
      </c>
      <c r="AS453" s="42">
        <f t="shared" si="56"/>
        <v>2736.139113242265</v>
      </c>
      <c r="AT453" s="101">
        <f t="shared" si="57"/>
        <v>0</v>
      </c>
      <c r="AU453" s="42">
        <f t="shared" si="58"/>
        <v>2736.139113242265</v>
      </c>
      <c r="AV453" s="42">
        <f t="shared" si="59"/>
        <v>1477.7709873397287</v>
      </c>
      <c r="AW453" s="102">
        <f t="shared" si="60"/>
        <v>431</v>
      </c>
      <c r="AX453" s="43">
        <f t="shared" si="61"/>
        <v>0.5</v>
      </c>
      <c r="AY453" s="43" t="str">
        <f t="shared" si="62"/>
        <v>UTGS</v>
      </c>
    </row>
    <row r="454" spans="1:51" hidden="1" x14ac:dyDescent="0.2">
      <c r="A454" s="38">
        <v>447</v>
      </c>
      <c r="B454" t="s">
        <v>5806</v>
      </c>
      <c r="C454" t="s">
        <v>5746</v>
      </c>
      <c r="D454">
        <v>3000</v>
      </c>
      <c r="E454" t="s">
        <v>207</v>
      </c>
      <c r="F454">
        <v>0.25</v>
      </c>
      <c r="G454" t="str">
        <f>LOOKUP(F454,{0,6,45},{"F","L","H"})</f>
        <v>F</v>
      </c>
      <c r="H454" t="s">
        <v>2054</v>
      </c>
      <c r="I454" s="43" t="str">
        <f>IFERROR(VLOOKUP(#REF!,#REF!,2,FALSE),"No")</f>
        <v>No</v>
      </c>
      <c r="J454" s="139">
        <v>1.25</v>
      </c>
      <c r="K454" s="148">
        <v>129</v>
      </c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39">
        <v>2</v>
      </c>
      <c r="Y454" s="148">
        <v>770.37</v>
      </c>
      <c r="Z454" s="149">
        <v>6</v>
      </c>
      <c r="AA454" s="148">
        <v>229.63</v>
      </c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39">
        <v>0</v>
      </c>
      <c r="AM454" s="139">
        <v>0</v>
      </c>
      <c r="AN454" s="148">
        <f t="shared" si="54"/>
        <v>1000</v>
      </c>
      <c r="AO454" s="148">
        <f t="shared" si="55"/>
        <v>129</v>
      </c>
      <c r="AP454" s="148">
        <v>6</v>
      </c>
      <c r="AQ454" s="140">
        <v>9</v>
      </c>
      <c r="AS454" s="42">
        <f t="shared" si="56"/>
        <v>9612.2386402063021</v>
      </c>
      <c r="AT454" s="101">
        <f t="shared" si="57"/>
        <v>0</v>
      </c>
      <c r="AU454" s="42">
        <f t="shared" si="58"/>
        <v>9612.2386402063021</v>
      </c>
      <c r="AV454" s="42">
        <f t="shared" si="59"/>
        <v>4314.4865912748928</v>
      </c>
      <c r="AW454" s="102">
        <f t="shared" si="60"/>
        <v>2145.6666666666665</v>
      </c>
      <c r="AX454" s="43">
        <f t="shared" si="61"/>
        <v>1.25</v>
      </c>
      <c r="AY454" s="43" t="str">
        <f t="shared" si="62"/>
        <v>UTTSS</v>
      </c>
    </row>
    <row r="455" spans="1:51" hidden="1" x14ac:dyDescent="0.2">
      <c r="A455" s="38">
        <v>448</v>
      </c>
      <c r="B455" t="s">
        <v>5806</v>
      </c>
      <c r="C455" t="s">
        <v>289</v>
      </c>
      <c r="D455">
        <v>28250</v>
      </c>
      <c r="E455" t="s">
        <v>212</v>
      </c>
      <c r="F455">
        <v>45</v>
      </c>
      <c r="G455" t="str">
        <f>LOOKUP(F455,{0,6,45},{"F","L","H"})</f>
        <v>H</v>
      </c>
      <c r="H455" t="s">
        <v>1269</v>
      </c>
      <c r="I455" s="43" t="str">
        <f>IFERROR(VLOOKUP(#REF!,#REF!,2,FALSE),"No")</f>
        <v>No</v>
      </c>
      <c r="J455" s="149">
        <v>2</v>
      </c>
      <c r="K455" s="148">
        <v>59</v>
      </c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39">
        <v>4</v>
      </c>
      <c r="Y455" s="148">
        <v>955.32</v>
      </c>
      <c r="Z455" s="149">
        <v>8</v>
      </c>
      <c r="AA455" s="148">
        <v>44.68</v>
      </c>
      <c r="AB455" s="149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39">
        <v>0</v>
      </c>
      <c r="AM455" s="139">
        <v>0</v>
      </c>
      <c r="AN455" s="148">
        <f t="shared" si="54"/>
        <v>1000</v>
      </c>
      <c r="AO455" s="148">
        <f t="shared" si="55"/>
        <v>59</v>
      </c>
      <c r="AP455" s="148">
        <v>2</v>
      </c>
      <c r="AQ455" s="140">
        <v>3</v>
      </c>
      <c r="AS455" s="42">
        <f t="shared" si="56"/>
        <v>4306.0251920323399</v>
      </c>
      <c r="AT455" s="101">
        <f t="shared" si="57"/>
        <v>0</v>
      </c>
      <c r="AU455" s="42">
        <f t="shared" si="58"/>
        <v>4306.0251920323399</v>
      </c>
      <c r="AV455" s="42">
        <f t="shared" si="59"/>
        <v>13720.999107158013</v>
      </c>
      <c r="AW455" s="102">
        <f t="shared" si="60"/>
        <v>52825.283763759828</v>
      </c>
      <c r="AX455" s="43">
        <f t="shared" si="61"/>
        <v>2</v>
      </c>
      <c r="AY455" s="43" t="str">
        <f t="shared" si="62"/>
        <v>UTGS</v>
      </c>
    </row>
    <row r="456" spans="1:51" hidden="1" x14ac:dyDescent="0.2">
      <c r="A456" s="38">
        <v>449</v>
      </c>
      <c r="B456" t="s">
        <v>5806</v>
      </c>
      <c r="C456" t="s">
        <v>5746</v>
      </c>
      <c r="D456">
        <v>5200</v>
      </c>
      <c r="E456" t="s">
        <v>198</v>
      </c>
      <c r="F456">
        <v>1</v>
      </c>
      <c r="G456" t="str">
        <f>LOOKUP(F456,{0,6,45},{"F","L","H"})</f>
        <v>F</v>
      </c>
      <c r="H456" t="s">
        <v>742</v>
      </c>
      <c r="I456" s="43" t="str">
        <f>IFERROR(VLOOKUP(#REF!,#REF!,2,FALSE),"No")</f>
        <v>No</v>
      </c>
      <c r="J456" s="139">
        <v>1.25</v>
      </c>
      <c r="K456" s="148">
        <v>12</v>
      </c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39">
        <v>2</v>
      </c>
      <c r="Y456" s="148">
        <v>1000</v>
      </c>
      <c r="Z456" s="149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39">
        <v>0</v>
      </c>
      <c r="AM456" s="139">
        <v>0</v>
      </c>
      <c r="AN456" s="148">
        <f t="shared" ref="AN456:AN519" si="63">SUM(Y456,AA456,AC456,AE456,AG456,AI456,AK456,AM456)</f>
        <v>1000</v>
      </c>
      <c r="AO456" s="148">
        <f t="shared" ref="AO456:AO519" si="64">SUM(K456,M456,O456,Q456,S456,U456,W456)</f>
        <v>12</v>
      </c>
      <c r="AP456" s="148">
        <v>6</v>
      </c>
      <c r="AQ456" s="140">
        <v>15</v>
      </c>
      <c r="AS456" s="42">
        <f t="shared" ref="AS456:AS519" si="65">(VLOOKUP(J456,Service,2,FALSE)*K456+VLOOKUP(L456,Service,2,FALSE)*M456+VLOOKUP(N456,Service,2,FALSE)*O456+VLOOKUP(P456,Service,2,FALSE)*Q456)</f>
        <v>894.16173397267926</v>
      </c>
      <c r="AT456" s="101">
        <f t="shared" ref="AT456:AT519" si="66">VLOOKUP(R456,serviceHP,2,FALSE)*S456+VLOOKUP(T456,serviceHP,2,FALSE)*U456+VLOOKUP(V456,serviceHP,2,FALSE)*W456</f>
        <v>0</v>
      </c>
      <c r="AU456" s="42">
        <f t="shared" ref="AU456:AU519" si="67">AS456+AT456</f>
        <v>894.16173397267926</v>
      </c>
      <c r="AV456" s="42">
        <f t="shared" ref="AV456:AV519" si="68">(VLOOKUP(X456,Main,2,FALSE)*Y456+VLOOKUP(Z456,Main,2,FALSE)*AA456+VLOOKUP(AB456,Main,2,FALSE)*AC456+VLOOKUP(AD456,Main,2,FALSE)*AE456+VLOOKUP(AF456,Main,2,FALSE)*AG456+VLOOKUP(AL456,Main,2,FALSE)*AM456+VLOOKUP(AH456,Main,2,FALSE)*AI456+VLOOKUP(AL456,Main,2,FALSE)*AM456+VLOOKUP(AJ456,Main,2,FALSE)*AK456)/AQ456</f>
        <v>2167.3974480982688</v>
      </c>
      <c r="AW456" s="102">
        <f t="shared" ref="AW456:AW519" si="69">IF(G456="F",VLOOKUP(D456,MeterAndReg2,2,TRUE),(IF(G456="L",VLOOKUP(D456,MeterAndReg2,3,TRUE),VLOOKUP(D456,MeterAndReg2,4,TRUE))))</f>
        <v>3698.6666666666665</v>
      </c>
      <c r="AX456" s="43">
        <f t="shared" ref="AX456:AX519" si="70">IF(J456&gt;0,J456,R456)</f>
        <v>1.25</v>
      </c>
      <c r="AY456" s="43" t="str">
        <f t="shared" si="62"/>
        <v>UTTSS</v>
      </c>
    </row>
    <row r="457" spans="1:51" hidden="1" x14ac:dyDescent="0.2">
      <c r="A457" s="38">
        <v>450</v>
      </c>
      <c r="B457" t="s">
        <v>362</v>
      </c>
      <c r="C457" t="s">
        <v>289</v>
      </c>
      <c r="D457">
        <v>320</v>
      </c>
      <c r="E457" t="s">
        <v>1239</v>
      </c>
      <c r="F457">
        <v>0.25</v>
      </c>
      <c r="G457" t="str">
        <f>LOOKUP(F457,{0,6,45},{"F","L","H"})</f>
        <v>F</v>
      </c>
      <c r="H457" t="s">
        <v>2618</v>
      </c>
      <c r="I457" s="43" t="str">
        <f>IFERROR(VLOOKUP(#REF!,#REF!,2,FALSE),"No")</f>
        <v>No</v>
      </c>
      <c r="J457" s="139">
        <v>0.5</v>
      </c>
      <c r="K457" s="148">
        <v>31</v>
      </c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39">
        <v>2</v>
      </c>
      <c r="Y457" s="148">
        <v>1000</v>
      </c>
      <c r="Z457" s="149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39">
        <v>0</v>
      </c>
      <c r="AM457" s="139">
        <v>0</v>
      </c>
      <c r="AN457" s="148">
        <f t="shared" si="63"/>
        <v>1000</v>
      </c>
      <c r="AO457" s="148">
        <f t="shared" si="64"/>
        <v>31</v>
      </c>
      <c r="AP457" s="148">
        <v>15</v>
      </c>
      <c r="AQ457" s="140">
        <v>15</v>
      </c>
      <c r="AS457" s="42">
        <f t="shared" si="65"/>
        <v>2120.5078127627553</v>
      </c>
      <c r="AT457" s="101">
        <f t="shared" si="66"/>
        <v>0</v>
      </c>
      <c r="AU457" s="42">
        <f t="shared" si="67"/>
        <v>2120.5078127627553</v>
      </c>
      <c r="AV457" s="42">
        <f t="shared" si="68"/>
        <v>2167.3974480982688</v>
      </c>
      <c r="AW457" s="102">
        <f t="shared" si="69"/>
        <v>431</v>
      </c>
      <c r="AX457" s="43">
        <f t="shared" si="70"/>
        <v>0.5</v>
      </c>
      <c r="AY457" s="43" t="str">
        <f t="shared" ref="AY457:AY520" si="71">C457</f>
        <v>UTGS</v>
      </c>
    </row>
    <row r="458" spans="1:51" hidden="1" x14ac:dyDescent="0.2">
      <c r="A458" s="38">
        <v>451</v>
      </c>
      <c r="B458" t="s">
        <v>5806</v>
      </c>
      <c r="C458" t="s">
        <v>5746</v>
      </c>
      <c r="D458">
        <v>2090</v>
      </c>
      <c r="E458" t="s">
        <v>196</v>
      </c>
      <c r="F458">
        <v>1</v>
      </c>
      <c r="G458" t="str">
        <f>LOOKUP(F458,{0,6,45},{"F","L","H"})</f>
        <v>F</v>
      </c>
      <c r="H458" t="s">
        <v>2619</v>
      </c>
      <c r="I458" s="43" t="str">
        <f>IFERROR(VLOOKUP(#REF!,#REF!,2,FALSE),"No")</f>
        <v>No</v>
      </c>
      <c r="J458" s="149">
        <v>1.25</v>
      </c>
      <c r="K458" s="148">
        <v>219</v>
      </c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39">
        <v>1.25</v>
      </c>
      <c r="Y458" s="148">
        <v>159</v>
      </c>
      <c r="Z458" s="148">
        <v>2</v>
      </c>
      <c r="AA458" s="148">
        <v>88.5</v>
      </c>
      <c r="AB458" s="148">
        <v>4</v>
      </c>
      <c r="AC458" s="148">
        <v>752.5</v>
      </c>
      <c r="AD458" s="148"/>
      <c r="AE458" s="148"/>
      <c r="AF458" s="148"/>
      <c r="AG458" s="148"/>
      <c r="AH458" s="148"/>
      <c r="AI458" s="148"/>
      <c r="AJ458" s="148"/>
      <c r="AK458" s="148"/>
      <c r="AL458" s="139">
        <v>0</v>
      </c>
      <c r="AM458" s="139">
        <v>0</v>
      </c>
      <c r="AN458" s="148">
        <f t="shared" si="63"/>
        <v>1000</v>
      </c>
      <c r="AO458" s="148">
        <f t="shared" si="64"/>
        <v>219</v>
      </c>
      <c r="AP458" s="148">
        <v>8</v>
      </c>
      <c r="AQ458" s="140">
        <v>31</v>
      </c>
      <c r="AS458" s="42">
        <f t="shared" si="65"/>
        <v>16318.451645001396</v>
      </c>
      <c r="AT458" s="101">
        <f t="shared" si="66"/>
        <v>0</v>
      </c>
      <c r="AU458" s="42">
        <f t="shared" si="67"/>
        <v>16318.451645001396</v>
      </c>
      <c r="AV458" s="42">
        <f t="shared" si="68"/>
        <v>1226.3769910152914</v>
      </c>
      <c r="AW458" s="102">
        <f t="shared" si="69"/>
        <v>2428.75</v>
      </c>
      <c r="AX458" s="43">
        <f t="shared" si="70"/>
        <v>1.25</v>
      </c>
      <c r="AY458" s="43" t="str">
        <f t="shared" si="71"/>
        <v>UTTSS</v>
      </c>
    </row>
    <row r="459" spans="1:51" hidden="1" x14ac:dyDescent="0.2">
      <c r="A459" s="38">
        <v>452</v>
      </c>
      <c r="B459" t="s">
        <v>362</v>
      </c>
      <c r="C459" t="s">
        <v>289</v>
      </c>
      <c r="D459">
        <v>320</v>
      </c>
      <c r="E459" t="s">
        <v>1236</v>
      </c>
      <c r="F459">
        <v>0.25</v>
      </c>
      <c r="G459" t="str">
        <f>LOOKUP(F459,{0,6,45},{"F","L","H"})</f>
        <v>F</v>
      </c>
      <c r="H459" t="s">
        <v>2620</v>
      </c>
      <c r="I459" s="43" t="str">
        <f>IFERROR(VLOOKUP(#REF!,#REF!,2,FALSE),"No")</f>
        <v>No</v>
      </c>
      <c r="J459" s="139">
        <v>0.5</v>
      </c>
      <c r="K459" s="148">
        <v>40</v>
      </c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39">
        <v>2</v>
      </c>
      <c r="Y459" s="148">
        <v>989.93</v>
      </c>
      <c r="Z459" s="148">
        <v>4</v>
      </c>
      <c r="AA459" s="148">
        <v>10.07</v>
      </c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39">
        <v>0</v>
      </c>
      <c r="AM459" s="139">
        <v>0</v>
      </c>
      <c r="AN459" s="148">
        <f t="shared" si="63"/>
        <v>1000</v>
      </c>
      <c r="AO459" s="148">
        <f t="shared" si="64"/>
        <v>40</v>
      </c>
      <c r="AP459" s="148">
        <v>22</v>
      </c>
      <c r="AQ459" s="140">
        <v>22</v>
      </c>
      <c r="AS459" s="42">
        <f t="shared" si="65"/>
        <v>2736.139113242265</v>
      </c>
      <c r="AT459" s="101">
        <f t="shared" si="66"/>
        <v>0</v>
      </c>
      <c r="AU459" s="42">
        <f t="shared" si="67"/>
        <v>2736.139113242265</v>
      </c>
      <c r="AV459" s="42">
        <f t="shared" si="68"/>
        <v>1481.052891885183</v>
      </c>
      <c r="AW459" s="102">
        <f t="shared" si="69"/>
        <v>431</v>
      </c>
      <c r="AX459" s="43">
        <f t="shared" si="70"/>
        <v>0.5</v>
      </c>
      <c r="AY459" s="43" t="str">
        <f t="shared" si="71"/>
        <v>UTGS</v>
      </c>
    </row>
    <row r="460" spans="1:51" hidden="1" x14ac:dyDescent="0.2">
      <c r="A460" s="38">
        <v>453</v>
      </c>
      <c r="B460" t="s">
        <v>5806</v>
      </c>
      <c r="C460" t="s">
        <v>5746</v>
      </c>
      <c r="D460">
        <v>73714</v>
      </c>
      <c r="E460" t="s">
        <v>1220</v>
      </c>
      <c r="F460">
        <v>45</v>
      </c>
      <c r="G460" t="str">
        <f>LOOKUP(F460,{0,6,45},{"F","L","H"})</f>
        <v>H</v>
      </c>
      <c r="H460" t="s">
        <v>782</v>
      </c>
      <c r="I460" s="43" t="str">
        <f>IFERROR(VLOOKUP(#REF!,#REF!,2,FALSE),"No")</f>
        <v>No</v>
      </c>
      <c r="J460" s="149">
        <v>3</v>
      </c>
      <c r="K460" s="148">
        <v>286</v>
      </c>
      <c r="L460" s="148">
        <v>4</v>
      </c>
      <c r="M460" s="148">
        <v>1</v>
      </c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39">
        <v>4</v>
      </c>
      <c r="Y460" s="148">
        <v>714.7</v>
      </c>
      <c r="Z460" s="149">
        <v>6</v>
      </c>
      <c r="AA460" s="148">
        <v>117.77</v>
      </c>
      <c r="AB460" s="148">
        <v>8</v>
      </c>
      <c r="AC460" s="148">
        <v>166.27</v>
      </c>
      <c r="AD460" s="148">
        <v>16</v>
      </c>
      <c r="AE460" s="148">
        <v>1.27</v>
      </c>
      <c r="AF460" s="148"/>
      <c r="AG460" s="148"/>
      <c r="AH460" s="148"/>
      <c r="AI460" s="148"/>
      <c r="AJ460" s="148"/>
      <c r="AK460" s="148"/>
      <c r="AL460" s="139">
        <v>0</v>
      </c>
      <c r="AM460" s="139">
        <v>0</v>
      </c>
      <c r="AN460" s="148">
        <f t="shared" si="63"/>
        <v>1000.01</v>
      </c>
      <c r="AO460" s="148">
        <f t="shared" si="64"/>
        <v>287</v>
      </c>
      <c r="AP460" s="148">
        <v>4</v>
      </c>
      <c r="AQ460" s="140">
        <v>4</v>
      </c>
      <c r="AS460" s="42">
        <f t="shared" si="65"/>
        <v>20949.818137513244</v>
      </c>
      <c r="AT460" s="101">
        <f t="shared" si="66"/>
        <v>0</v>
      </c>
      <c r="AU460" s="42">
        <f t="shared" si="67"/>
        <v>20949.818137513244</v>
      </c>
      <c r="AV460" s="42">
        <f t="shared" si="68"/>
        <v>11908.819957772814</v>
      </c>
      <c r="AW460" s="102">
        <f t="shared" si="69"/>
        <v>113197.0366366282</v>
      </c>
      <c r="AX460" s="43">
        <f t="shared" si="70"/>
        <v>3</v>
      </c>
      <c r="AY460" s="43" t="str">
        <f t="shared" si="71"/>
        <v>UTTSS</v>
      </c>
    </row>
    <row r="461" spans="1:51" hidden="1" x14ac:dyDescent="0.2">
      <c r="A461" s="38">
        <v>454</v>
      </c>
      <c r="B461" t="s">
        <v>5806</v>
      </c>
      <c r="C461" t="s">
        <v>292</v>
      </c>
      <c r="D461">
        <v>1847</v>
      </c>
      <c r="E461" t="s">
        <v>1249</v>
      </c>
      <c r="F461">
        <v>2</v>
      </c>
      <c r="G461" t="str">
        <f>LOOKUP(F461,{0,6,45},{"F","L","H"})</f>
        <v>F</v>
      </c>
      <c r="H461" t="s">
        <v>749</v>
      </c>
      <c r="I461" s="43" t="str">
        <f>IFERROR(VLOOKUP(#REF!,#REF!,2,FALSE),"No")</f>
        <v>No</v>
      </c>
      <c r="J461" s="149">
        <v>0.75</v>
      </c>
      <c r="K461" s="148">
        <v>73</v>
      </c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39">
        <v>2</v>
      </c>
      <c r="Y461" s="148">
        <v>113.65</v>
      </c>
      <c r="Z461" s="149">
        <v>4</v>
      </c>
      <c r="AA461" s="148">
        <v>85.85</v>
      </c>
      <c r="AB461" s="148">
        <v>6</v>
      </c>
      <c r="AC461" s="148">
        <v>800.5</v>
      </c>
      <c r="AD461" s="148"/>
      <c r="AE461" s="148"/>
      <c r="AF461" s="148"/>
      <c r="AG461" s="148"/>
      <c r="AH461" s="148"/>
      <c r="AI461" s="148"/>
      <c r="AJ461" s="148"/>
      <c r="AK461" s="148"/>
      <c r="AL461" s="139">
        <v>0</v>
      </c>
      <c r="AM461" s="139">
        <v>0</v>
      </c>
      <c r="AN461" s="148">
        <f t="shared" si="63"/>
        <v>1000</v>
      </c>
      <c r="AO461" s="148">
        <f t="shared" si="64"/>
        <v>73</v>
      </c>
      <c r="AP461" s="148">
        <v>2</v>
      </c>
      <c r="AQ461" s="140">
        <v>3</v>
      </c>
      <c r="AS461" s="42">
        <f t="shared" si="65"/>
        <v>4699.9938816671329</v>
      </c>
      <c r="AT461" s="101">
        <f t="shared" si="66"/>
        <v>0</v>
      </c>
      <c r="AU461" s="42">
        <f t="shared" si="67"/>
        <v>4699.9938816671329</v>
      </c>
      <c r="AV461" s="42">
        <f t="shared" si="68"/>
        <v>18385.42207382468</v>
      </c>
      <c r="AW461" s="102">
        <f t="shared" si="69"/>
        <v>2169</v>
      </c>
      <c r="AX461" s="43">
        <f t="shared" si="70"/>
        <v>0.75</v>
      </c>
      <c r="AY461" s="43" t="str">
        <f t="shared" si="71"/>
        <v>UTFS</v>
      </c>
    </row>
    <row r="462" spans="1:51" hidden="1" x14ac:dyDescent="0.2">
      <c r="A462" s="38">
        <v>455</v>
      </c>
      <c r="B462" t="s">
        <v>362</v>
      </c>
      <c r="C462" t="s">
        <v>289</v>
      </c>
      <c r="D462">
        <v>320</v>
      </c>
      <c r="E462" t="s">
        <v>1243</v>
      </c>
      <c r="F462">
        <v>0.25</v>
      </c>
      <c r="G462" t="str">
        <f>LOOKUP(F462,{0,6,45},{"F","L","H"})</f>
        <v>F</v>
      </c>
      <c r="H462" t="s">
        <v>2621</v>
      </c>
      <c r="I462" s="43" t="str">
        <f>IFERROR(VLOOKUP(#REF!,#REF!,2,FALSE),"No")</f>
        <v>No</v>
      </c>
      <c r="J462" s="149">
        <v>0.5</v>
      </c>
      <c r="K462" s="148">
        <v>9</v>
      </c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39">
        <v>2</v>
      </c>
      <c r="Y462" s="148">
        <v>727.57</v>
      </c>
      <c r="Z462" s="148">
        <v>4</v>
      </c>
      <c r="AA462" s="148">
        <v>272.43</v>
      </c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39">
        <v>0</v>
      </c>
      <c r="AM462" s="139">
        <v>0</v>
      </c>
      <c r="AN462" s="148">
        <f t="shared" si="63"/>
        <v>1000</v>
      </c>
      <c r="AO462" s="148">
        <f t="shared" si="64"/>
        <v>9</v>
      </c>
      <c r="AP462" s="148">
        <v>11</v>
      </c>
      <c r="AQ462" s="140">
        <v>11</v>
      </c>
      <c r="AS462" s="42">
        <f t="shared" si="65"/>
        <v>615.6313004795096</v>
      </c>
      <c r="AT462" s="101">
        <f t="shared" si="66"/>
        <v>0</v>
      </c>
      <c r="AU462" s="42">
        <f t="shared" si="67"/>
        <v>615.6313004795096</v>
      </c>
      <c r="AV462" s="42">
        <f t="shared" si="68"/>
        <v>3133.1168019521851</v>
      </c>
      <c r="AW462" s="102">
        <f t="shared" si="69"/>
        <v>431</v>
      </c>
      <c r="AX462" s="43">
        <f t="shared" si="70"/>
        <v>0.5</v>
      </c>
      <c r="AY462" s="43" t="str">
        <f t="shared" si="71"/>
        <v>UTGS</v>
      </c>
    </row>
    <row r="463" spans="1:51" hidden="1" x14ac:dyDescent="0.2">
      <c r="A463" s="38">
        <v>456</v>
      </c>
      <c r="B463" t="s">
        <v>5807</v>
      </c>
      <c r="C463" t="s">
        <v>5746</v>
      </c>
      <c r="D463">
        <v>2630</v>
      </c>
      <c r="E463" t="s">
        <v>196</v>
      </c>
      <c r="F463">
        <v>5</v>
      </c>
      <c r="G463" t="str">
        <f>LOOKUP(F463,{0,6,45},{"F","L","H"})</f>
        <v>F</v>
      </c>
      <c r="H463" t="s">
        <v>1877</v>
      </c>
      <c r="I463" s="43" t="str">
        <f>IFERROR(VLOOKUP(#REF!,#REF!,2,FALSE),"No")</f>
        <v>No</v>
      </c>
      <c r="J463" s="149">
        <v>1.25</v>
      </c>
      <c r="K463" s="148">
        <v>115</v>
      </c>
      <c r="L463" s="148"/>
      <c r="M463" s="148"/>
      <c r="N463" s="149"/>
      <c r="O463" s="149"/>
      <c r="P463" s="148"/>
      <c r="Q463" s="148"/>
      <c r="R463" s="148"/>
      <c r="S463" s="148"/>
      <c r="T463" s="148"/>
      <c r="U463" s="148"/>
      <c r="V463" s="148"/>
      <c r="W463" s="148"/>
      <c r="X463" s="139">
        <v>4</v>
      </c>
      <c r="Y463" s="148">
        <v>1000</v>
      </c>
      <c r="Z463" s="149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39">
        <v>0</v>
      </c>
      <c r="AM463" s="139">
        <v>0</v>
      </c>
      <c r="AN463" s="148">
        <f t="shared" si="63"/>
        <v>1000</v>
      </c>
      <c r="AO463" s="148">
        <f t="shared" si="64"/>
        <v>115</v>
      </c>
      <c r="AP463" s="148">
        <v>1</v>
      </c>
      <c r="AQ463" s="140">
        <v>1</v>
      </c>
      <c r="AS463" s="42">
        <f t="shared" si="65"/>
        <v>8569.0499505715088</v>
      </c>
      <c r="AT463" s="101">
        <f t="shared" si="66"/>
        <v>0</v>
      </c>
      <c r="AU463" s="42">
        <f t="shared" si="67"/>
        <v>8569.0499505715088</v>
      </c>
      <c r="AV463" s="42">
        <f t="shared" si="68"/>
        <v>39680.961721474036</v>
      </c>
      <c r="AW463" s="102">
        <f t="shared" si="69"/>
        <v>2428.75</v>
      </c>
      <c r="AX463" s="43">
        <f t="shared" si="70"/>
        <v>1.25</v>
      </c>
      <c r="AY463" s="43" t="str">
        <f t="shared" si="71"/>
        <v>UTTSS</v>
      </c>
    </row>
    <row r="464" spans="1:51" hidden="1" x14ac:dyDescent="0.2">
      <c r="A464" s="38">
        <v>457</v>
      </c>
      <c r="B464" t="s">
        <v>5806</v>
      </c>
      <c r="C464" t="s">
        <v>289</v>
      </c>
      <c r="D464">
        <v>500</v>
      </c>
      <c r="E464" t="s">
        <v>1241</v>
      </c>
      <c r="F464">
        <v>0.25</v>
      </c>
      <c r="G464" t="str">
        <f>LOOKUP(F464,{0,6,45},{"F","L","H"})</f>
        <v>F</v>
      </c>
      <c r="H464" t="s">
        <v>2622</v>
      </c>
      <c r="I464" s="43" t="str">
        <f>IFERROR(VLOOKUP(#REF!,#REF!,2,FALSE),"No")</f>
        <v>No</v>
      </c>
      <c r="J464" s="149">
        <v>1.25</v>
      </c>
      <c r="K464" s="148">
        <v>93</v>
      </c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39">
        <v>2</v>
      </c>
      <c r="Y464" s="148">
        <v>41.29</v>
      </c>
      <c r="Z464" s="148">
        <v>4</v>
      </c>
      <c r="AA464" s="148">
        <v>958.71</v>
      </c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39">
        <v>0</v>
      </c>
      <c r="AM464" s="139">
        <v>0</v>
      </c>
      <c r="AN464" s="148">
        <f t="shared" si="63"/>
        <v>1000</v>
      </c>
      <c r="AO464" s="148">
        <f t="shared" si="64"/>
        <v>93</v>
      </c>
      <c r="AP464" s="148">
        <v>3</v>
      </c>
      <c r="AQ464" s="140">
        <v>4</v>
      </c>
      <c r="AS464" s="42">
        <f t="shared" si="65"/>
        <v>6929.7534382882641</v>
      </c>
      <c r="AT464" s="101">
        <f t="shared" si="66"/>
        <v>0</v>
      </c>
      <c r="AU464" s="42">
        <f t="shared" si="67"/>
        <v>6929.7534382882641</v>
      </c>
      <c r="AV464" s="42">
        <f t="shared" si="68"/>
        <v>9846.2281053685092</v>
      </c>
      <c r="AW464" s="102">
        <f t="shared" si="69"/>
        <v>585.0096169344007</v>
      </c>
      <c r="AX464" s="43">
        <f t="shared" si="70"/>
        <v>1.25</v>
      </c>
      <c r="AY464" s="43" t="str">
        <f t="shared" si="71"/>
        <v>UTGS</v>
      </c>
    </row>
    <row r="465" spans="1:51" hidden="1" x14ac:dyDescent="0.2">
      <c r="A465" s="38">
        <v>458</v>
      </c>
      <c r="B465" t="s">
        <v>5806</v>
      </c>
      <c r="C465" t="s">
        <v>5746</v>
      </c>
      <c r="D465">
        <v>3100</v>
      </c>
      <c r="E465" t="s">
        <v>207</v>
      </c>
      <c r="F465">
        <v>1</v>
      </c>
      <c r="G465" t="str">
        <f>LOOKUP(F465,{0,6,45},{"F","L","H"})</f>
        <v>F</v>
      </c>
      <c r="H465" t="s">
        <v>5747</v>
      </c>
      <c r="I465" s="43" t="str">
        <f>IFERROR(VLOOKUP(#REF!,#REF!,2,FALSE),"No")</f>
        <v>No</v>
      </c>
      <c r="J465" s="149">
        <v>1.25</v>
      </c>
      <c r="K465" s="148">
        <v>189</v>
      </c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39">
        <v>1.25</v>
      </c>
      <c r="Y465" s="148">
        <v>8.65</v>
      </c>
      <c r="Z465" s="148">
        <v>2</v>
      </c>
      <c r="AA465" s="148">
        <v>878.95</v>
      </c>
      <c r="AB465" s="148">
        <v>4</v>
      </c>
      <c r="AC465" s="148">
        <v>4.5999999999999996</v>
      </c>
      <c r="AD465" s="148">
        <v>6</v>
      </c>
      <c r="AE465" s="148">
        <v>1</v>
      </c>
      <c r="AF465" s="148">
        <v>8</v>
      </c>
      <c r="AG465" s="148">
        <v>106.8</v>
      </c>
      <c r="AH465" s="148"/>
      <c r="AI465" s="148"/>
      <c r="AJ465" s="148"/>
      <c r="AK465" s="148"/>
      <c r="AL465" s="139">
        <v>0</v>
      </c>
      <c r="AM465" s="139">
        <v>0</v>
      </c>
      <c r="AN465" s="148">
        <f t="shared" si="63"/>
        <v>1000</v>
      </c>
      <c r="AO465" s="148">
        <f t="shared" si="64"/>
        <v>189</v>
      </c>
      <c r="AP465" s="148">
        <v>1</v>
      </c>
      <c r="AQ465" s="140">
        <v>3</v>
      </c>
      <c r="AS465" s="42">
        <f t="shared" si="65"/>
        <v>14083.047310069698</v>
      </c>
      <c r="AT465" s="101">
        <f t="shared" si="66"/>
        <v>0</v>
      </c>
      <c r="AU465" s="42">
        <f t="shared" si="67"/>
        <v>14083.047310069698</v>
      </c>
      <c r="AV465" s="42">
        <f t="shared" si="68"/>
        <v>12295.276907158011</v>
      </c>
      <c r="AW465" s="102">
        <f t="shared" si="69"/>
        <v>2145.6666666666665</v>
      </c>
      <c r="AX465" s="43">
        <f t="shared" si="70"/>
        <v>1.25</v>
      </c>
      <c r="AY465" s="43" t="str">
        <f t="shared" si="71"/>
        <v>UTTSS</v>
      </c>
    </row>
    <row r="466" spans="1:51" hidden="1" x14ac:dyDescent="0.2">
      <c r="A466" s="38">
        <v>459</v>
      </c>
      <c r="B466" t="s">
        <v>5806</v>
      </c>
      <c r="C466" t="s">
        <v>289</v>
      </c>
      <c r="D466">
        <v>18200</v>
      </c>
      <c r="E466" t="s">
        <v>215</v>
      </c>
      <c r="F466">
        <v>10</v>
      </c>
      <c r="G466" t="str">
        <f>LOOKUP(F466,{0,6,45},{"F","L","H"})</f>
        <v>L</v>
      </c>
      <c r="H466" t="s">
        <v>579</v>
      </c>
      <c r="I466" s="43" t="str">
        <f>IFERROR(VLOOKUP(#REF!,#REF!,2,FALSE),"No")</f>
        <v>No</v>
      </c>
      <c r="J466" s="149">
        <v>1.25</v>
      </c>
      <c r="K466" s="148">
        <v>78</v>
      </c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39">
        <v>3</v>
      </c>
      <c r="Y466" s="148">
        <v>54.9</v>
      </c>
      <c r="Z466" s="149">
        <v>6</v>
      </c>
      <c r="AA466" s="148">
        <v>945.1</v>
      </c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39">
        <v>0</v>
      </c>
      <c r="AM466" s="139">
        <v>0</v>
      </c>
      <c r="AN466" s="148">
        <f t="shared" si="63"/>
        <v>1000</v>
      </c>
      <c r="AO466" s="148">
        <f t="shared" si="64"/>
        <v>78</v>
      </c>
      <c r="AP466" s="148">
        <v>3</v>
      </c>
      <c r="AQ466" s="140">
        <v>6</v>
      </c>
      <c r="AS466" s="42">
        <f t="shared" si="65"/>
        <v>5812.0512708224151</v>
      </c>
      <c r="AT466" s="101">
        <f t="shared" si="66"/>
        <v>0</v>
      </c>
      <c r="AU466" s="42">
        <f t="shared" si="67"/>
        <v>5812.0512708224151</v>
      </c>
      <c r="AV466" s="42">
        <f t="shared" si="68"/>
        <v>9637.3302869123399</v>
      </c>
      <c r="AW466" s="102">
        <f t="shared" si="69"/>
        <v>17706.400000000001</v>
      </c>
      <c r="AX466" s="43">
        <f t="shared" si="70"/>
        <v>1.25</v>
      </c>
      <c r="AY466" s="43" t="str">
        <f t="shared" si="71"/>
        <v>UTGS</v>
      </c>
    </row>
    <row r="467" spans="1:51" hidden="1" x14ac:dyDescent="0.2">
      <c r="A467" s="38">
        <v>460</v>
      </c>
      <c r="B467" t="s">
        <v>362</v>
      </c>
      <c r="C467" t="s">
        <v>289</v>
      </c>
      <c r="D467">
        <v>320</v>
      </c>
      <c r="E467" t="s">
        <v>1247</v>
      </c>
      <c r="F467">
        <v>0.25</v>
      </c>
      <c r="G467" t="str">
        <f>LOOKUP(F467,{0,6,45},{"F","L","H"})</f>
        <v>F</v>
      </c>
      <c r="H467" t="s">
        <v>2623</v>
      </c>
      <c r="I467" s="43" t="str">
        <f>IFERROR(VLOOKUP(#REF!,#REF!,2,FALSE),"No")</f>
        <v>No</v>
      </c>
      <c r="J467" s="149">
        <v>0.75</v>
      </c>
      <c r="K467" s="148">
        <v>63</v>
      </c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39">
        <v>2</v>
      </c>
      <c r="Y467" s="148">
        <v>355.43</v>
      </c>
      <c r="Z467" s="148">
        <v>4</v>
      </c>
      <c r="AA467" s="148">
        <v>644.57000000000005</v>
      </c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39">
        <v>0</v>
      </c>
      <c r="AM467" s="139">
        <v>0</v>
      </c>
      <c r="AN467" s="148">
        <f t="shared" si="63"/>
        <v>1000</v>
      </c>
      <c r="AO467" s="148">
        <f t="shared" si="64"/>
        <v>63</v>
      </c>
      <c r="AP467" s="148">
        <v>14</v>
      </c>
      <c r="AQ467" s="140">
        <v>24</v>
      </c>
      <c r="AS467" s="42">
        <f t="shared" si="65"/>
        <v>4056.1591033565664</v>
      </c>
      <c r="AT467" s="101">
        <f t="shared" si="66"/>
        <v>0</v>
      </c>
      <c r="AU467" s="42">
        <f t="shared" si="67"/>
        <v>4056.1591033565664</v>
      </c>
      <c r="AV467" s="42">
        <f t="shared" si="68"/>
        <v>1547.1886925614181</v>
      </c>
      <c r="AW467" s="102">
        <f t="shared" si="69"/>
        <v>431</v>
      </c>
      <c r="AX467" s="43">
        <f t="shared" si="70"/>
        <v>0.75</v>
      </c>
      <c r="AY467" s="43" t="str">
        <f t="shared" si="71"/>
        <v>UTGS</v>
      </c>
    </row>
    <row r="468" spans="1:51" hidden="1" x14ac:dyDescent="0.2">
      <c r="A468" s="38">
        <v>461</v>
      </c>
      <c r="B468" t="s">
        <v>362</v>
      </c>
      <c r="C468" t="s">
        <v>289</v>
      </c>
      <c r="D468">
        <v>320</v>
      </c>
      <c r="E468" t="s">
        <v>1247</v>
      </c>
      <c r="F468">
        <v>0.25</v>
      </c>
      <c r="G468" t="str">
        <f>LOOKUP(F468,{0,6,45},{"F","L","H"})</f>
        <v>F</v>
      </c>
      <c r="H468" t="s">
        <v>2624</v>
      </c>
      <c r="I468" s="43" t="str">
        <f>IFERROR(VLOOKUP(#REF!,#REF!,2,FALSE),"No")</f>
        <v>No</v>
      </c>
      <c r="J468" s="149">
        <v>0.5</v>
      </c>
      <c r="K468" s="148">
        <v>87</v>
      </c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39">
        <v>2</v>
      </c>
      <c r="Y468" s="148">
        <v>1000</v>
      </c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39">
        <v>0</v>
      </c>
      <c r="AM468" s="139">
        <v>0</v>
      </c>
      <c r="AN468" s="148">
        <f t="shared" si="63"/>
        <v>1000</v>
      </c>
      <c r="AO468" s="148">
        <f t="shared" si="64"/>
        <v>87</v>
      </c>
      <c r="AP468" s="148">
        <v>18</v>
      </c>
      <c r="AQ468" s="140">
        <v>18</v>
      </c>
      <c r="AS468" s="42">
        <f t="shared" si="65"/>
        <v>5951.1025713019262</v>
      </c>
      <c r="AT468" s="101">
        <f t="shared" si="66"/>
        <v>0</v>
      </c>
      <c r="AU468" s="42">
        <f t="shared" si="67"/>
        <v>5951.1025713019262</v>
      </c>
      <c r="AV468" s="42">
        <f t="shared" si="68"/>
        <v>1806.1645400818907</v>
      </c>
      <c r="AW468" s="102">
        <f t="shared" si="69"/>
        <v>431</v>
      </c>
      <c r="AX468" s="43">
        <f t="shared" si="70"/>
        <v>0.5</v>
      </c>
      <c r="AY468" s="43" t="str">
        <f t="shared" si="71"/>
        <v>UTGS</v>
      </c>
    </row>
    <row r="469" spans="1:51" hidden="1" x14ac:dyDescent="0.2">
      <c r="A469" s="38">
        <v>462</v>
      </c>
      <c r="B469" t="s">
        <v>362</v>
      </c>
      <c r="C469" t="s">
        <v>289</v>
      </c>
      <c r="D469">
        <v>320</v>
      </c>
      <c r="E469" t="s">
        <v>1223</v>
      </c>
      <c r="F469">
        <v>0.25</v>
      </c>
      <c r="G469" t="str">
        <f>LOOKUP(F469,{0,6,45},{"F","L","H"})</f>
        <v>F</v>
      </c>
      <c r="H469" t="s">
        <v>2625</v>
      </c>
      <c r="I469" s="43" t="str">
        <f>IFERROR(VLOOKUP(#REF!,#REF!,2,FALSE),"No")</f>
        <v>No</v>
      </c>
      <c r="J469" s="149">
        <v>0.5</v>
      </c>
      <c r="K469" s="148">
        <v>39</v>
      </c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39">
        <v>1.25</v>
      </c>
      <c r="Y469" s="148">
        <v>211.56</v>
      </c>
      <c r="Z469" s="148">
        <v>2</v>
      </c>
      <c r="AA469" s="148">
        <v>788.44</v>
      </c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39">
        <v>0</v>
      </c>
      <c r="AM469" s="139">
        <v>0</v>
      </c>
      <c r="AN469" s="148">
        <f t="shared" si="63"/>
        <v>1000</v>
      </c>
      <c r="AO469" s="148">
        <f t="shared" si="64"/>
        <v>39</v>
      </c>
      <c r="AP469" s="148">
        <v>18</v>
      </c>
      <c r="AQ469" s="140">
        <v>18</v>
      </c>
      <c r="AS469" s="42">
        <f t="shared" si="65"/>
        <v>2667.735635411208</v>
      </c>
      <c r="AT469" s="101">
        <f t="shared" si="66"/>
        <v>0</v>
      </c>
      <c r="AU469" s="42">
        <f t="shared" si="67"/>
        <v>2667.735635411208</v>
      </c>
      <c r="AV469" s="42">
        <f t="shared" si="68"/>
        <v>1814.3918734152242</v>
      </c>
      <c r="AW469" s="102">
        <f t="shared" si="69"/>
        <v>431</v>
      </c>
      <c r="AX469" s="43">
        <f t="shared" si="70"/>
        <v>0.5</v>
      </c>
      <c r="AY469" s="43" t="str">
        <f t="shared" si="71"/>
        <v>UTGS</v>
      </c>
    </row>
    <row r="470" spans="1:51" hidden="1" x14ac:dyDescent="0.2">
      <c r="A470" s="38">
        <v>463</v>
      </c>
      <c r="B470" t="s">
        <v>362</v>
      </c>
      <c r="C470" t="s">
        <v>289</v>
      </c>
      <c r="D470">
        <v>320</v>
      </c>
      <c r="E470" t="s">
        <v>1245</v>
      </c>
      <c r="F470">
        <v>0.25</v>
      </c>
      <c r="G470" t="str">
        <f>LOOKUP(F470,{0,6,45},{"F","L","H"})</f>
        <v>F</v>
      </c>
      <c r="H470" t="s">
        <v>2626</v>
      </c>
      <c r="I470" s="43" t="str">
        <f>IFERROR(VLOOKUP(#REF!,#REF!,2,FALSE),"No")</f>
        <v>No</v>
      </c>
      <c r="J470" s="149">
        <v>0.5</v>
      </c>
      <c r="K470" s="148">
        <v>74</v>
      </c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39">
        <v>2</v>
      </c>
      <c r="Y470" s="148">
        <v>1000</v>
      </c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39">
        <v>0</v>
      </c>
      <c r="AM470" s="139">
        <v>0</v>
      </c>
      <c r="AN470" s="148">
        <f t="shared" si="63"/>
        <v>1000</v>
      </c>
      <c r="AO470" s="148">
        <f t="shared" si="64"/>
        <v>74</v>
      </c>
      <c r="AP470" s="148">
        <v>20</v>
      </c>
      <c r="AQ470" s="140">
        <v>20</v>
      </c>
      <c r="AS470" s="42">
        <f t="shared" si="65"/>
        <v>5061.8573594981899</v>
      </c>
      <c r="AT470" s="101">
        <f t="shared" si="66"/>
        <v>0</v>
      </c>
      <c r="AU470" s="42">
        <f t="shared" si="67"/>
        <v>5061.8573594981899</v>
      </c>
      <c r="AV470" s="42">
        <f t="shared" si="68"/>
        <v>1625.5480860737016</v>
      </c>
      <c r="AW470" s="102">
        <f t="shared" si="69"/>
        <v>431</v>
      </c>
      <c r="AX470" s="43">
        <f t="shared" si="70"/>
        <v>0.5</v>
      </c>
      <c r="AY470" s="43" t="str">
        <f t="shared" si="71"/>
        <v>UTGS</v>
      </c>
    </row>
    <row r="471" spans="1:51" hidden="1" x14ac:dyDescent="0.2">
      <c r="A471" s="38">
        <v>464</v>
      </c>
      <c r="B471" t="s">
        <v>362</v>
      </c>
      <c r="C471" t="s">
        <v>289</v>
      </c>
      <c r="D471">
        <v>320</v>
      </c>
      <c r="E471" t="s">
        <v>1236</v>
      </c>
      <c r="F471">
        <v>0.25</v>
      </c>
      <c r="G471" t="str">
        <f>LOOKUP(F471,{0,6,45},{"F","L","H"})</f>
        <v>F</v>
      </c>
      <c r="H471" t="s">
        <v>2627</v>
      </c>
      <c r="I471" s="43" t="str">
        <f>IFERROR(VLOOKUP(#REF!,#REF!,2,FALSE),"No")</f>
        <v>No</v>
      </c>
      <c r="J471" s="139">
        <v>0.5</v>
      </c>
      <c r="K471" s="148">
        <v>36</v>
      </c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39">
        <v>2</v>
      </c>
      <c r="Y471" s="148">
        <v>1000</v>
      </c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39">
        <v>0</v>
      </c>
      <c r="AM471" s="139">
        <v>0</v>
      </c>
      <c r="AN471" s="148">
        <f t="shared" si="63"/>
        <v>1000</v>
      </c>
      <c r="AO471" s="148">
        <f t="shared" si="64"/>
        <v>36</v>
      </c>
      <c r="AP471" s="148">
        <v>13</v>
      </c>
      <c r="AQ471" s="140">
        <v>13</v>
      </c>
      <c r="AS471" s="42">
        <f t="shared" si="65"/>
        <v>2462.5252019180384</v>
      </c>
      <c r="AT471" s="101">
        <f t="shared" si="66"/>
        <v>0</v>
      </c>
      <c r="AU471" s="42">
        <f t="shared" si="67"/>
        <v>2462.5252019180384</v>
      </c>
      <c r="AV471" s="42">
        <f t="shared" si="68"/>
        <v>2500.8432093441561</v>
      </c>
      <c r="AW471" s="102">
        <f t="shared" si="69"/>
        <v>431</v>
      </c>
      <c r="AX471" s="43">
        <f t="shared" si="70"/>
        <v>0.5</v>
      </c>
      <c r="AY471" s="43" t="str">
        <f t="shared" si="71"/>
        <v>UTGS</v>
      </c>
    </row>
    <row r="472" spans="1:51" hidden="1" x14ac:dyDescent="0.2">
      <c r="A472" s="38">
        <v>465</v>
      </c>
      <c r="B472" t="s">
        <v>362</v>
      </c>
      <c r="C472" t="s">
        <v>289</v>
      </c>
      <c r="D472">
        <v>320</v>
      </c>
      <c r="E472" t="s">
        <v>1247</v>
      </c>
      <c r="F472">
        <v>0.25</v>
      </c>
      <c r="G472" t="str">
        <f>LOOKUP(F472,{0,6,45},{"F","L","H"})</f>
        <v>F</v>
      </c>
      <c r="H472" t="s">
        <v>2628</v>
      </c>
      <c r="I472" s="43" t="str">
        <f>IFERROR(VLOOKUP(#REF!,#REF!,2,FALSE),"No")</f>
        <v>No</v>
      </c>
      <c r="J472" s="148">
        <v>0.5</v>
      </c>
      <c r="K472" s="148">
        <v>46</v>
      </c>
      <c r="L472" s="148"/>
      <c r="M472" s="148"/>
      <c r="N472" s="148"/>
      <c r="O472" s="148"/>
      <c r="P472" s="148"/>
      <c r="Q472" s="148"/>
      <c r="R472" s="149"/>
      <c r="S472" s="148"/>
      <c r="T472" s="148"/>
      <c r="U472" s="148"/>
      <c r="V472" s="148"/>
      <c r="W472" s="148"/>
      <c r="X472" s="139">
        <v>2</v>
      </c>
      <c r="Y472" s="148">
        <v>309.5</v>
      </c>
      <c r="Z472" s="148">
        <v>4</v>
      </c>
      <c r="AA472" s="148">
        <v>690.5</v>
      </c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39">
        <v>0</v>
      </c>
      <c r="AM472" s="139">
        <v>0</v>
      </c>
      <c r="AN472" s="148">
        <f t="shared" si="63"/>
        <v>1000</v>
      </c>
      <c r="AO472" s="148">
        <f t="shared" si="64"/>
        <v>46</v>
      </c>
      <c r="AP472" s="148">
        <v>16</v>
      </c>
      <c r="AQ472" s="140">
        <v>16</v>
      </c>
      <c r="AS472" s="42">
        <f t="shared" si="65"/>
        <v>3146.5599802286047</v>
      </c>
      <c r="AT472" s="101">
        <f t="shared" si="66"/>
        <v>0</v>
      </c>
      <c r="AU472" s="42">
        <f t="shared" si="67"/>
        <v>3146.5599802286047</v>
      </c>
      <c r="AV472" s="42">
        <f t="shared" si="68"/>
        <v>2341.3654200921274</v>
      </c>
      <c r="AW472" s="102">
        <f t="shared" si="69"/>
        <v>431</v>
      </c>
      <c r="AX472" s="43">
        <f t="shared" si="70"/>
        <v>0.5</v>
      </c>
      <c r="AY472" s="43" t="str">
        <f t="shared" si="71"/>
        <v>UTGS</v>
      </c>
    </row>
    <row r="473" spans="1:51" hidden="1" x14ac:dyDescent="0.2">
      <c r="A473" s="38">
        <v>466</v>
      </c>
      <c r="B473" t="s">
        <v>362</v>
      </c>
      <c r="C473" t="s">
        <v>289</v>
      </c>
      <c r="D473">
        <v>320</v>
      </c>
      <c r="E473" t="s">
        <v>1232</v>
      </c>
      <c r="F473">
        <v>0.25</v>
      </c>
      <c r="G473" t="str">
        <f>LOOKUP(F473,{0,6,45},{"F","L","H"})</f>
        <v>F</v>
      </c>
      <c r="H473" t="s">
        <v>2629</v>
      </c>
      <c r="I473" s="43" t="str">
        <f>IFERROR(VLOOKUP(#REF!,#REF!,2,FALSE),"No")</f>
        <v>No</v>
      </c>
      <c r="J473" s="149">
        <v>0.5</v>
      </c>
      <c r="K473" s="148">
        <v>54</v>
      </c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39">
        <v>2</v>
      </c>
      <c r="Y473" s="148">
        <v>265.5</v>
      </c>
      <c r="Z473" s="148">
        <v>4</v>
      </c>
      <c r="AA473" s="148">
        <v>734.5</v>
      </c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39">
        <v>0</v>
      </c>
      <c r="AM473" s="139">
        <v>0</v>
      </c>
      <c r="AN473" s="148">
        <f t="shared" si="63"/>
        <v>1000</v>
      </c>
      <c r="AO473" s="148">
        <f t="shared" si="64"/>
        <v>54</v>
      </c>
      <c r="AP473" s="148">
        <v>9</v>
      </c>
      <c r="AQ473" s="140">
        <v>9</v>
      </c>
      <c r="AS473" s="42">
        <f t="shared" si="65"/>
        <v>3693.7878028770574</v>
      </c>
      <c r="AT473" s="101">
        <f t="shared" si="66"/>
        <v>0</v>
      </c>
      <c r="AU473" s="42">
        <f t="shared" si="67"/>
        <v>3693.7878028770574</v>
      </c>
      <c r="AV473" s="42">
        <f t="shared" si="68"/>
        <v>4197.480746830448</v>
      </c>
      <c r="AW473" s="102">
        <f t="shared" si="69"/>
        <v>431</v>
      </c>
      <c r="AX473" s="43">
        <f t="shared" si="70"/>
        <v>0.5</v>
      </c>
      <c r="AY473" s="43" t="str">
        <f t="shared" si="71"/>
        <v>UTGS</v>
      </c>
    </row>
    <row r="474" spans="1:51" hidden="1" x14ac:dyDescent="0.2">
      <c r="A474" s="38">
        <v>467</v>
      </c>
      <c r="B474" t="s">
        <v>5806</v>
      </c>
      <c r="C474" t="s">
        <v>5746</v>
      </c>
      <c r="D474">
        <v>7000</v>
      </c>
      <c r="E474" t="s">
        <v>212</v>
      </c>
      <c r="F474">
        <v>0.25</v>
      </c>
      <c r="G474" t="str">
        <f>LOOKUP(F474,{0,6,45},{"F","L","H"})</f>
        <v>F</v>
      </c>
      <c r="H474" s="43" t="s">
        <v>1890</v>
      </c>
      <c r="I474" s="43" t="str">
        <f>IFERROR(VLOOKUP(#REF!,#REF!,2,FALSE),"No")</f>
        <v>No</v>
      </c>
      <c r="J474" s="139">
        <v>2</v>
      </c>
      <c r="K474" s="148">
        <v>340.17</v>
      </c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39">
        <v>2</v>
      </c>
      <c r="Y474" s="148">
        <v>201.51</v>
      </c>
      <c r="Z474" s="148">
        <v>8</v>
      </c>
      <c r="AA474" s="148">
        <v>798.49</v>
      </c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39">
        <v>0</v>
      </c>
      <c r="AM474" s="139">
        <v>0</v>
      </c>
      <c r="AN474" s="148">
        <f t="shared" si="63"/>
        <v>1000</v>
      </c>
      <c r="AO474" s="148">
        <f t="shared" si="64"/>
        <v>340.17</v>
      </c>
      <c r="AP474" s="148">
        <v>6</v>
      </c>
      <c r="AQ474" s="140">
        <v>6</v>
      </c>
      <c r="AS474" s="42">
        <f t="shared" si="65"/>
        <v>24826.789653790525</v>
      </c>
      <c r="AT474" s="101">
        <f t="shared" si="66"/>
        <v>0</v>
      </c>
      <c r="AU474" s="42">
        <f t="shared" si="67"/>
        <v>24826.789653790525</v>
      </c>
      <c r="AV474" s="42">
        <f t="shared" si="68"/>
        <v>10787.008053579006</v>
      </c>
      <c r="AW474" s="102">
        <f t="shared" si="69"/>
        <v>5118</v>
      </c>
      <c r="AX474" s="43">
        <f t="shared" si="70"/>
        <v>2</v>
      </c>
      <c r="AY474" s="43" t="str">
        <f t="shared" si="71"/>
        <v>UTTSS</v>
      </c>
    </row>
    <row r="475" spans="1:51" hidden="1" x14ac:dyDescent="0.2">
      <c r="A475" s="38">
        <v>468</v>
      </c>
      <c r="B475" t="s">
        <v>362</v>
      </c>
      <c r="C475" t="s">
        <v>289</v>
      </c>
      <c r="D475">
        <v>320</v>
      </c>
      <c r="E475" t="s">
        <v>1243</v>
      </c>
      <c r="F475">
        <v>0.25</v>
      </c>
      <c r="G475" t="str">
        <f>LOOKUP(F475,{0,6,45},{"F","L","H"})</f>
        <v>F</v>
      </c>
      <c r="H475" t="s">
        <v>2630</v>
      </c>
      <c r="I475" s="43" t="str">
        <f>IFERROR(VLOOKUP(#REF!,#REF!,2,FALSE),"No")</f>
        <v>No</v>
      </c>
      <c r="J475" s="149">
        <v>0.5</v>
      </c>
      <c r="K475" s="148">
        <v>78</v>
      </c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39">
        <v>1.25</v>
      </c>
      <c r="Y475" s="148">
        <v>203.07</v>
      </c>
      <c r="Z475" s="148">
        <v>2</v>
      </c>
      <c r="AA475" s="148">
        <v>59.03</v>
      </c>
      <c r="AB475" s="148">
        <v>4</v>
      </c>
      <c r="AC475" s="148">
        <v>737.9</v>
      </c>
      <c r="AD475" s="148"/>
      <c r="AE475" s="148"/>
      <c r="AF475" s="148"/>
      <c r="AG475" s="148"/>
      <c r="AH475" s="148"/>
      <c r="AI475" s="148"/>
      <c r="AJ475" s="148"/>
      <c r="AK475" s="148"/>
      <c r="AL475" s="139">
        <v>0</v>
      </c>
      <c r="AM475" s="139">
        <v>0</v>
      </c>
      <c r="AN475" s="148">
        <f t="shared" si="63"/>
        <v>1000</v>
      </c>
      <c r="AO475" s="148">
        <f t="shared" si="64"/>
        <v>78</v>
      </c>
      <c r="AP475" s="148">
        <v>9</v>
      </c>
      <c r="AQ475" s="140">
        <v>9</v>
      </c>
      <c r="AS475" s="42">
        <f t="shared" si="65"/>
        <v>5335.471270822416</v>
      </c>
      <c r="AT475" s="101">
        <f t="shared" si="66"/>
        <v>0</v>
      </c>
      <c r="AU475" s="42">
        <f t="shared" si="67"/>
        <v>5335.471270822416</v>
      </c>
      <c r="AV475" s="42">
        <f t="shared" si="68"/>
        <v>4215.9837468304486</v>
      </c>
      <c r="AW475" s="102">
        <f t="shared" si="69"/>
        <v>431</v>
      </c>
      <c r="AX475" s="43">
        <f t="shared" si="70"/>
        <v>0.5</v>
      </c>
      <c r="AY475" s="43" t="str">
        <f t="shared" si="71"/>
        <v>UTGS</v>
      </c>
    </row>
    <row r="476" spans="1:51" hidden="1" x14ac:dyDescent="0.2">
      <c r="A476" s="38">
        <v>469</v>
      </c>
      <c r="B476" t="s">
        <v>5806</v>
      </c>
      <c r="C476" t="s">
        <v>5745</v>
      </c>
      <c r="D476">
        <v>31000</v>
      </c>
      <c r="E476" t="s">
        <v>203</v>
      </c>
      <c r="F476">
        <v>45</v>
      </c>
      <c r="G476" t="str">
        <f>LOOKUP(F476,{0,6,45},{"F","L","H"})</f>
        <v>H</v>
      </c>
      <c r="H476" t="s">
        <v>694</v>
      </c>
      <c r="I476" s="43" t="str">
        <f>IFERROR(VLOOKUP(#REF!,#REF!,2,FALSE),"No")</f>
        <v>No</v>
      </c>
      <c r="J476" s="149">
        <v>1.25</v>
      </c>
      <c r="K476" s="148">
        <v>71</v>
      </c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39">
        <v>2</v>
      </c>
      <c r="Y476" s="148">
        <v>289.87</v>
      </c>
      <c r="Z476" s="149">
        <v>3</v>
      </c>
      <c r="AA476" s="148">
        <v>710.13</v>
      </c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39">
        <v>0</v>
      </c>
      <c r="AM476" s="139">
        <v>0</v>
      </c>
      <c r="AN476" s="148">
        <f t="shared" si="63"/>
        <v>1000</v>
      </c>
      <c r="AO476" s="148">
        <f t="shared" si="64"/>
        <v>71</v>
      </c>
      <c r="AP476" s="148">
        <v>14</v>
      </c>
      <c r="AQ476" s="140">
        <v>19</v>
      </c>
      <c r="AS476" s="42">
        <f t="shared" si="65"/>
        <v>5290.4569260050193</v>
      </c>
      <c r="AT476" s="101">
        <f t="shared" si="66"/>
        <v>0</v>
      </c>
      <c r="AU476" s="42">
        <f t="shared" si="67"/>
        <v>5290.4569260050193</v>
      </c>
      <c r="AV476" s="42">
        <f t="shared" si="68"/>
        <v>1237.1849116565281</v>
      </c>
      <c r="AW476" s="102">
        <f t="shared" si="69"/>
        <v>60371.752872868376</v>
      </c>
      <c r="AX476" s="43">
        <f t="shared" si="70"/>
        <v>1.25</v>
      </c>
      <c r="AY476" s="43" t="str">
        <f t="shared" si="71"/>
        <v>UTTSM</v>
      </c>
    </row>
    <row r="477" spans="1:51" hidden="1" x14ac:dyDescent="0.2">
      <c r="A477" s="38">
        <v>470</v>
      </c>
      <c r="B477" t="s">
        <v>5806</v>
      </c>
      <c r="C477" t="s">
        <v>289</v>
      </c>
      <c r="D477">
        <v>31000</v>
      </c>
      <c r="E477" t="s">
        <v>203</v>
      </c>
      <c r="F477">
        <v>45</v>
      </c>
      <c r="G477" t="str">
        <f>LOOKUP(F477,{0,6,45},{"F","L","H"})</f>
        <v>H</v>
      </c>
      <c r="H477" t="s">
        <v>1145</v>
      </c>
      <c r="I477" s="43" t="str">
        <f>IFERROR(VLOOKUP(#REF!,#REF!,2,FALSE),"No")</f>
        <v>No</v>
      </c>
      <c r="J477" s="149">
        <v>2</v>
      </c>
      <c r="K477" s="148">
        <v>223</v>
      </c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39">
        <v>6</v>
      </c>
      <c r="Y477" s="148">
        <v>1000</v>
      </c>
      <c r="Z477" s="149"/>
      <c r="AA477" s="148"/>
      <c r="AB477" s="149"/>
      <c r="AC477" s="148"/>
      <c r="AD477" s="149"/>
      <c r="AE477" s="148"/>
      <c r="AF477" s="148"/>
      <c r="AG477" s="148"/>
      <c r="AH477" s="148"/>
      <c r="AI477" s="148"/>
      <c r="AJ477" s="148"/>
      <c r="AK477" s="148"/>
      <c r="AL477" s="139">
        <v>0</v>
      </c>
      <c r="AM477" s="139">
        <v>0</v>
      </c>
      <c r="AN477" s="148">
        <f t="shared" si="63"/>
        <v>1000</v>
      </c>
      <c r="AO477" s="148">
        <f t="shared" si="64"/>
        <v>223</v>
      </c>
      <c r="AP477" s="148">
        <v>4</v>
      </c>
      <c r="AQ477" s="140">
        <v>8</v>
      </c>
      <c r="AS477" s="42">
        <f t="shared" si="65"/>
        <v>16275.315556325622</v>
      </c>
      <c r="AT477" s="101">
        <f t="shared" si="66"/>
        <v>0</v>
      </c>
      <c r="AU477" s="42">
        <f t="shared" si="67"/>
        <v>16275.315556325622</v>
      </c>
      <c r="AV477" s="42">
        <f t="shared" si="68"/>
        <v>7503.8702151842554</v>
      </c>
      <c r="AW477" s="102">
        <f t="shared" si="69"/>
        <v>60371.752872868376</v>
      </c>
      <c r="AX477" s="43">
        <f t="shared" si="70"/>
        <v>2</v>
      </c>
      <c r="AY477" s="43" t="str">
        <f t="shared" si="71"/>
        <v>UTGS</v>
      </c>
    </row>
    <row r="478" spans="1:51" hidden="1" x14ac:dyDescent="0.2">
      <c r="A478" s="38">
        <v>471</v>
      </c>
      <c r="B478" t="s">
        <v>5806</v>
      </c>
      <c r="C478" t="s">
        <v>5746</v>
      </c>
      <c r="D478">
        <v>24340</v>
      </c>
      <c r="E478" t="s">
        <v>197</v>
      </c>
      <c r="F478">
        <v>8</v>
      </c>
      <c r="G478" t="str">
        <f>LOOKUP(F478,{0,6,45},{"F","L","H"})</f>
        <v>L</v>
      </c>
      <c r="H478" t="s">
        <v>1272</v>
      </c>
      <c r="I478" s="43" t="str">
        <f>IFERROR(VLOOKUP(#REF!,#REF!,2,FALSE),"No")</f>
        <v>No</v>
      </c>
      <c r="J478" s="139">
        <v>3</v>
      </c>
      <c r="K478" s="148">
        <v>33</v>
      </c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39">
        <v>3</v>
      </c>
      <c r="Y478" s="148">
        <v>208</v>
      </c>
      <c r="Z478" s="149">
        <v>4</v>
      </c>
      <c r="AA478" s="148">
        <v>792</v>
      </c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39">
        <v>0</v>
      </c>
      <c r="AM478" s="139">
        <v>0</v>
      </c>
      <c r="AN478" s="148">
        <f t="shared" si="63"/>
        <v>1000</v>
      </c>
      <c r="AO478" s="148">
        <f t="shared" si="64"/>
        <v>33</v>
      </c>
      <c r="AP478" s="148">
        <v>4</v>
      </c>
      <c r="AQ478" s="140">
        <v>34</v>
      </c>
      <c r="AS478" s="42">
        <f t="shared" si="65"/>
        <v>2408.4547684248678</v>
      </c>
      <c r="AT478" s="101">
        <f t="shared" si="66"/>
        <v>0</v>
      </c>
      <c r="AU478" s="42">
        <f t="shared" si="67"/>
        <v>2408.4547684248678</v>
      </c>
      <c r="AV478" s="42">
        <f t="shared" si="68"/>
        <v>1045.6518153374716</v>
      </c>
      <c r="AW478" s="102">
        <f t="shared" si="69"/>
        <v>20345.599999999999</v>
      </c>
      <c r="AX478" s="43">
        <f t="shared" si="70"/>
        <v>3</v>
      </c>
      <c r="AY478" s="43" t="str">
        <f t="shared" si="71"/>
        <v>UTTSS</v>
      </c>
    </row>
    <row r="479" spans="1:51" hidden="1" x14ac:dyDescent="0.2">
      <c r="A479" s="38">
        <v>472</v>
      </c>
      <c r="B479" t="s">
        <v>5806</v>
      </c>
      <c r="C479" t="s">
        <v>289</v>
      </c>
      <c r="D479">
        <v>31000</v>
      </c>
      <c r="E479" t="s">
        <v>203</v>
      </c>
      <c r="F479">
        <v>45</v>
      </c>
      <c r="G479" t="str">
        <f>LOOKUP(F479,{0,6,45},{"F","L","H"})</f>
        <v>H</v>
      </c>
      <c r="H479" t="s">
        <v>1273</v>
      </c>
      <c r="I479" s="43" t="str">
        <f>IFERROR(VLOOKUP(#REF!,#REF!,2,FALSE),"No")</f>
        <v>No</v>
      </c>
      <c r="J479" s="149">
        <v>3</v>
      </c>
      <c r="K479" s="148">
        <v>242</v>
      </c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39">
        <v>2</v>
      </c>
      <c r="Y479" s="148">
        <v>132.99</v>
      </c>
      <c r="Z479" s="149">
        <v>4</v>
      </c>
      <c r="AA479" s="148">
        <v>867.01</v>
      </c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39">
        <v>0</v>
      </c>
      <c r="AM479" s="139">
        <v>0</v>
      </c>
      <c r="AN479" s="148">
        <f t="shared" si="63"/>
        <v>1000</v>
      </c>
      <c r="AO479" s="148">
        <f t="shared" si="64"/>
        <v>242</v>
      </c>
      <c r="AP479" s="148">
        <v>4</v>
      </c>
      <c r="AQ479" s="140">
        <v>5</v>
      </c>
      <c r="AS479" s="42">
        <f t="shared" si="65"/>
        <v>17662.001635115699</v>
      </c>
      <c r="AT479" s="101">
        <f t="shared" si="66"/>
        <v>0</v>
      </c>
      <c r="AU479" s="42">
        <f t="shared" si="67"/>
        <v>17662.001635115699</v>
      </c>
      <c r="AV479" s="42">
        <f t="shared" si="68"/>
        <v>7745.4846842948073</v>
      </c>
      <c r="AW479" s="102">
        <f t="shared" si="69"/>
        <v>60371.752872868376</v>
      </c>
      <c r="AX479" s="43">
        <f t="shared" si="70"/>
        <v>3</v>
      </c>
      <c r="AY479" s="43" t="str">
        <f t="shared" si="71"/>
        <v>UTGS</v>
      </c>
    </row>
    <row r="480" spans="1:51" hidden="1" x14ac:dyDescent="0.2">
      <c r="A480" s="38">
        <v>473</v>
      </c>
      <c r="B480" t="s">
        <v>5806</v>
      </c>
      <c r="C480" t="s">
        <v>5746</v>
      </c>
      <c r="D480">
        <v>6113</v>
      </c>
      <c r="E480" t="s">
        <v>218</v>
      </c>
      <c r="F480">
        <v>2</v>
      </c>
      <c r="G480" t="str">
        <f>LOOKUP(F480,{0,6,45},{"F","L","H"})</f>
        <v>F</v>
      </c>
      <c r="H480" s="43" t="s">
        <v>1274</v>
      </c>
      <c r="I480" s="43" t="str">
        <f>IFERROR(VLOOKUP(#REF!,#REF!,2,FALSE),"No")</f>
        <v>No</v>
      </c>
      <c r="J480" s="139">
        <v>1.25</v>
      </c>
      <c r="K480" s="148">
        <v>101</v>
      </c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39">
        <v>3</v>
      </c>
      <c r="Y480" s="148">
        <v>100.82</v>
      </c>
      <c r="Z480" s="148">
        <v>4</v>
      </c>
      <c r="AA480" s="148">
        <v>781.5</v>
      </c>
      <c r="AB480" s="148">
        <v>16</v>
      </c>
      <c r="AC480" s="148">
        <v>117.68</v>
      </c>
      <c r="AD480" s="148"/>
      <c r="AE480" s="148"/>
      <c r="AF480" s="148"/>
      <c r="AG480" s="148"/>
      <c r="AH480" s="148"/>
      <c r="AI480" s="148"/>
      <c r="AJ480" s="148"/>
      <c r="AK480" s="148"/>
      <c r="AL480" s="139">
        <v>0</v>
      </c>
      <c r="AM480" s="139">
        <v>0</v>
      </c>
      <c r="AN480" s="148">
        <f t="shared" si="63"/>
        <v>1000</v>
      </c>
      <c r="AO480" s="148">
        <f t="shared" si="64"/>
        <v>101</v>
      </c>
      <c r="AP480" s="148">
        <v>3</v>
      </c>
      <c r="AQ480" s="140">
        <v>3</v>
      </c>
      <c r="AS480" s="42">
        <f t="shared" si="65"/>
        <v>7525.8612609367174</v>
      </c>
      <c r="AT480" s="101">
        <f t="shared" si="66"/>
        <v>0</v>
      </c>
      <c r="AU480" s="42">
        <f t="shared" si="67"/>
        <v>7525.8612609367174</v>
      </c>
      <c r="AV480" s="42">
        <f t="shared" si="68"/>
        <v>13861.043440491345</v>
      </c>
      <c r="AW480" s="102">
        <f t="shared" si="69"/>
        <v>3698.6666666666665</v>
      </c>
      <c r="AX480" s="43">
        <f t="shared" si="70"/>
        <v>1.25</v>
      </c>
      <c r="AY480" s="43" t="str">
        <f t="shared" si="71"/>
        <v>UTTSS</v>
      </c>
    </row>
    <row r="481" spans="1:51" hidden="1" x14ac:dyDescent="0.2">
      <c r="A481" s="38">
        <v>474</v>
      </c>
      <c r="B481" t="s">
        <v>5806</v>
      </c>
      <c r="C481" t="s">
        <v>5746</v>
      </c>
      <c r="D481">
        <v>64550</v>
      </c>
      <c r="E481" t="s">
        <v>197</v>
      </c>
      <c r="F481">
        <v>45</v>
      </c>
      <c r="G481" t="str">
        <f>LOOKUP(F481,{0,6,45},{"F","L","H"})</f>
        <v>H</v>
      </c>
      <c r="H481" t="s">
        <v>2094</v>
      </c>
      <c r="I481" s="43" t="str">
        <f>IFERROR(VLOOKUP(#REF!,#REF!,2,FALSE),"No")</f>
        <v>No</v>
      </c>
      <c r="J481" s="139">
        <v>4</v>
      </c>
      <c r="K481" s="148">
        <v>54</v>
      </c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39">
        <v>3</v>
      </c>
      <c r="Y481" s="148">
        <v>208</v>
      </c>
      <c r="Z481" s="149">
        <v>4</v>
      </c>
      <c r="AA481" s="148">
        <v>792</v>
      </c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39">
        <v>0</v>
      </c>
      <c r="AM481" s="139">
        <v>0</v>
      </c>
      <c r="AN481" s="148">
        <f t="shared" si="63"/>
        <v>1000</v>
      </c>
      <c r="AO481" s="148">
        <f t="shared" si="64"/>
        <v>54</v>
      </c>
      <c r="AP481" s="148">
        <v>4</v>
      </c>
      <c r="AQ481" s="140">
        <v>34</v>
      </c>
      <c r="AS481" s="42">
        <f t="shared" si="65"/>
        <v>4133.3478028770569</v>
      </c>
      <c r="AT481" s="101">
        <f t="shared" si="66"/>
        <v>0</v>
      </c>
      <c r="AU481" s="42">
        <f t="shared" si="67"/>
        <v>4133.3478028770569</v>
      </c>
      <c r="AV481" s="42">
        <f t="shared" si="68"/>
        <v>1045.6518153374716</v>
      </c>
      <c r="AW481" s="102">
        <f t="shared" si="69"/>
        <v>113197.0366366282</v>
      </c>
      <c r="AX481" s="43">
        <f t="shared" si="70"/>
        <v>4</v>
      </c>
      <c r="AY481" s="43" t="str">
        <f t="shared" si="71"/>
        <v>UTTSS</v>
      </c>
    </row>
    <row r="482" spans="1:51" hidden="1" x14ac:dyDescent="0.2">
      <c r="A482" s="38">
        <v>475</v>
      </c>
      <c r="B482" t="s">
        <v>5807</v>
      </c>
      <c r="C482" t="s">
        <v>292</v>
      </c>
      <c r="D482">
        <v>5550</v>
      </c>
      <c r="E482" t="s">
        <v>198</v>
      </c>
      <c r="F482">
        <v>2</v>
      </c>
      <c r="G482" t="str">
        <f>LOOKUP(F482,{0,6,45},{"F","L","H"})</f>
        <v>F</v>
      </c>
      <c r="H482" t="s">
        <v>723</v>
      </c>
      <c r="I482" s="43" t="str">
        <f>IFERROR(VLOOKUP(#REF!,#REF!,2,FALSE),"No")</f>
        <v>No</v>
      </c>
      <c r="J482" s="149">
        <v>1.25</v>
      </c>
      <c r="K482" s="148">
        <v>159</v>
      </c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39">
        <v>2</v>
      </c>
      <c r="Y482" s="148">
        <v>955.62</v>
      </c>
      <c r="Z482" s="149">
        <v>4</v>
      </c>
      <c r="AA482" s="148">
        <v>44.38</v>
      </c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39">
        <v>0</v>
      </c>
      <c r="AM482" s="139">
        <v>0</v>
      </c>
      <c r="AN482" s="148">
        <f t="shared" si="63"/>
        <v>1000</v>
      </c>
      <c r="AO482" s="148">
        <f t="shared" si="64"/>
        <v>159</v>
      </c>
      <c r="AP482" s="148">
        <v>5</v>
      </c>
      <c r="AQ482" s="140">
        <v>7</v>
      </c>
      <c r="AS482" s="42">
        <f t="shared" si="65"/>
        <v>11847.642975138</v>
      </c>
      <c r="AT482" s="101">
        <f t="shared" si="66"/>
        <v>0</v>
      </c>
      <c r="AU482" s="42">
        <f t="shared" si="67"/>
        <v>11847.642975138</v>
      </c>
      <c r="AV482" s="42">
        <f t="shared" si="68"/>
        <v>4689.8809030677194</v>
      </c>
      <c r="AW482" s="102">
        <f t="shared" si="69"/>
        <v>3698.6666666666665</v>
      </c>
      <c r="AX482" s="43">
        <f t="shared" si="70"/>
        <v>1.25</v>
      </c>
      <c r="AY482" s="43" t="str">
        <f t="shared" si="71"/>
        <v>UTFS</v>
      </c>
    </row>
    <row r="483" spans="1:51" hidden="1" x14ac:dyDescent="0.2">
      <c r="A483" s="38">
        <v>476</v>
      </c>
      <c r="B483" t="s">
        <v>5806</v>
      </c>
      <c r="C483" t="s">
        <v>289</v>
      </c>
      <c r="D483">
        <v>20200</v>
      </c>
      <c r="E483" t="s">
        <v>198</v>
      </c>
      <c r="F483">
        <v>45</v>
      </c>
      <c r="G483" t="str">
        <f>LOOKUP(F483,{0,6,45},{"F","L","H"})</f>
        <v>H</v>
      </c>
      <c r="H483" t="s">
        <v>570</v>
      </c>
      <c r="I483" s="43" t="str">
        <f>IFERROR(VLOOKUP(#REF!,#REF!,2,FALSE),"No")</f>
        <v>No</v>
      </c>
      <c r="J483" s="139">
        <v>1.25</v>
      </c>
      <c r="K483" s="148">
        <v>79</v>
      </c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39">
        <v>2</v>
      </c>
      <c r="Y483" s="148">
        <v>169.29</v>
      </c>
      <c r="Z483" s="149">
        <v>4</v>
      </c>
      <c r="AA483" s="148">
        <v>830.71</v>
      </c>
      <c r="AB483" s="149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39">
        <v>0</v>
      </c>
      <c r="AM483" s="139">
        <v>0</v>
      </c>
      <c r="AN483" s="148">
        <f t="shared" si="63"/>
        <v>1000</v>
      </c>
      <c r="AO483" s="148">
        <f t="shared" si="64"/>
        <v>79</v>
      </c>
      <c r="AP483" s="148">
        <v>8</v>
      </c>
      <c r="AQ483" s="140">
        <v>55</v>
      </c>
      <c r="AS483" s="42">
        <f t="shared" si="65"/>
        <v>5886.5647486534717</v>
      </c>
      <c r="AT483" s="101">
        <f t="shared" si="66"/>
        <v>0</v>
      </c>
      <c r="AU483" s="42">
        <f t="shared" si="67"/>
        <v>5886.5647486534717</v>
      </c>
      <c r="AV483" s="42">
        <f t="shared" si="68"/>
        <v>699.4027712995279</v>
      </c>
      <c r="AW483" s="102">
        <f t="shared" si="69"/>
        <v>52825.283763759828</v>
      </c>
      <c r="AX483" s="43">
        <f t="shared" si="70"/>
        <v>1.25</v>
      </c>
      <c r="AY483" s="43" t="str">
        <f t="shared" si="71"/>
        <v>UTGS</v>
      </c>
    </row>
    <row r="484" spans="1:51" hidden="1" x14ac:dyDescent="0.2">
      <c r="A484" s="38">
        <v>477</v>
      </c>
      <c r="B484" t="s">
        <v>5806</v>
      </c>
      <c r="C484" t="s">
        <v>5745</v>
      </c>
      <c r="D484">
        <v>64512</v>
      </c>
      <c r="E484" t="s">
        <v>205</v>
      </c>
      <c r="F484">
        <v>45</v>
      </c>
      <c r="G484" t="str">
        <f>LOOKUP(F484,{0,6,45},{"F","L","H"})</f>
        <v>H</v>
      </c>
      <c r="H484" t="s">
        <v>564</v>
      </c>
      <c r="I484" s="43" t="str">
        <f>IFERROR(VLOOKUP(#REF!,#REF!,2,FALSE),"No")</f>
        <v>No</v>
      </c>
      <c r="J484" s="149">
        <v>3</v>
      </c>
      <c r="K484" s="148">
        <v>139</v>
      </c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39">
        <v>2</v>
      </c>
      <c r="Y484" s="148">
        <v>200</v>
      </c>
      <c r="Z484" s="149">
        <v>4</v>
      </c>
      <c r="AA484" s="148">
        <v>729.32</v>
      </c>
      <c r="AB484" s="148">
        <v>6</v>
      </c>
      <c r="AC484" s="148">
        <v>1</v>
      </c>
      <c r="AD484" s="148">
        <v>8</v>
      </c>
      <c r="AE484" s="148">
        <v>69.680000000000007</v>
      </c>
      <c r="AF484" s="148"/>
      <c r="AG484" s="148"/>
      <c r="AH484" s="148"/>
      <c r="AI484" s="148"/>
      <c r="AJ484" s="148"/>
      <c r="AK484" s="148"/>
      <c r="AL484" s="139">
        <v>0</v>
      </c>
      <c r="AM484" s="139">
        <v>0</v>
      </c>
      <c r="AN484" s="148">
        <f t="shared" si="63"/>
        <v>1000</v>
      </c>
      <c r="AO484" s="148">
        <f t="shared" si="64"/>
        <v>139</v>
      </c>
      <c r="AP484" s="148">
        <v>1</v>
      </c>
      <c r="AQ484" s="140">
        <v>3</v>
      </c>
      <c r="AS484" s="42">
        <f t="shared" si="65"/>
        <v>10144.703418516869</v>
      </c>
      <c r="AT484" s="101">
        <f t="shared" si="66"/>
        <v>0</v>
      </c>
      <c r="AU484" s="42">
        <f t="shared" si="67"/>
        <v>10144.703418516869</v>
      </c>
      <c r="AV484" s="42">
        <f t="shared" si="68"/>
        <v>13526.199107158012</v>
      </c>
      <c r="AW484" s="102">
        <f t="shared" si="69"/>
        <v>113197.0366366282</v>
      </c>
      <c r="AX484" s="43">
        <f t="shared" si="70"/>
        <v>3</v>
      </c>
      <c r="AY484" s="43" t="str">
        <f t="shared" si="71"/>
        <v>UTTSM</v>
      </c>
    </row>
    <row r="485" spans="1:51" hidden="1" x14ac:dyDescent="0.2">
      <c r="A485" s="38">
        <v>478</v>
      </c>
      <c r="B485" t="s">
        <v>5806</v>
      </c>
      <c r="C485" t="s">
        <v>5746</v>
      </c>
      <c r="D485">
        <v>28214</v>
      </c>
      <c r="E485" t="s">
        <v>290</v>
      </c>
      <c r="F485">
        <v>45</v>
      </c>
      <c r="G485" t="str">
        <f>LOOKUP(F485,{0,6,45},{"F","L","H"})</f>
        <v>H</v>
      </c>
      <c r="H485" t="s">
        <v>1276</v>
      </c>
      <c r="I485" s="43" t="str">
        <f>IFERROR(VLOOKUP(#REF!,#REF!,2,FALSE),"No")</f>
        <v>No</v>
      </c>
      <c r="J485" s="139">
        <v>2</v>
      </c>
      <c r="K485" s="148">
        <v>15</v>
      </c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39">
        <v>4</v>
      </c>
      <c r="Y485" s="148">
        <v>7</v>
      </c>
      <c r="Z485" s="148">
        <v>6</v>
      </c>
      <c r="AA485" s="148">
        <v>2</v>
      </c>
      <c r="AB485" s="148">
        <v>8</v>
      </c>
      <c r="AC485" s="148">
        <v>991</v>
      </c>
      <c r="AD485" s="148"/>
      <c r="AE485" s="148"/>
      <c r="AF485" s="148"/>
      <c r="AG485" s="148"/>
      <c r="AH485" s="148"/>
      <c r="AI485" s="148"/>
      <c r="AJ485" s="148"/>
      <c r="AK485" s="148"/>
      <c r="AL485" s="139">
        <v>0</v>
      </c>
      <c r="AM485" s="139">
        <v>0</v>
      </c>
      <c r="AN485" s="148">
        <f t="shared" si="63"/>
        <v>1000</v>
      </c>
      <c r="AO485" s="148">
        <f t="shared" si="64"/>
        <v>15</v>
      </c>
      <c r="AP485" s="148">
        <v>2</v>
      </c>
      <c r="AQ485" s="140">
        <v>2</v>
      </c>
      <c r="AS485" s="42">
        <f t="shared" si="65"/>
        <v>1094.752167465849</v>
      </c>
      <c r="AT485" s="101">
        <f t="shared" si="66"/>
        <v>0</v>
      </c>
      <c r="AU485" s="42">
        <f t="shared" si="67"/>
        <v>1094.752167465849</v>
      </c>
      <c r="AV485" s="42">
        <f t="shared" si="68"/>
        <v>36296.565860737021</v>
      </c>
      <c r="AW485" s="102">
        <f t="shared" si="69"/>
        <v>52825.283763759828</v>
      </c>
      <c r="AX485" s="43">
        <f t="shared" si="70"/>
        <v>2</v>
      </c>
      <c r="AY485" s="43" t="str">
        <f t="shared" si="71"/>
        <v>UTTSS</v>
      </c>
    </row>
    <row r="486" spans="1:51" hidden="1" x14ac:dyDescent="0.2">
      <c r="A486" s="38">
        <v>479</v>
      </c>
      <c r="B486" t="s">
        <v>5806</v>
      </c>
      <c r="C486" t="s">
        <v>5746</v>
      </c>
      <c r="D486">
        <v>44350</v>
      </c>
      <c r="E486" t="s">
        <v>215</v>
      </c>
      <c r="F486">
        <v>45</v>
      </c>
      <c r="G486" t="str">
        <f>LOOKUP(F486,{0,6,45},{"F","L","H"})</f>
        <v>H</v>
      </c>
      <c r="H486" t="s">
        <v>1277</v>
      </c>
      <c r="I486" s="43" t="str">
        <f>IFERROR(VLOOKUP(#REF!,#REF!,2,FALSE),"No")</f>
        <v>No</v>
      </c>
      <c r="J486" s="139">
        <v>3</v>
      </c>
      <c r="K486" s="148">
        <v>301</v>
      </c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39">
        <v>3</v>
      </c>
      <c r="Y486" s="148">
        <v>1000</v>
      </c>
      <c r="Z486" s="149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39">
        <v>0</v>
      </c>
      <c r="AM486" s="139">
        <v>0</v>
      </c>
      <c r="AN486" s="148">
        <f t="shared" si="63"/>
        <v>1000</v>
      </c>
      <c r="AO486" s="148">
        <f t="shared" si="64"/>
        <v>301</v>
      </c>
      <c r="AP486" s="148">
        <v>3</v>
      </c>
      <c r="AQ486" s="140">
        <v>3</v>
      </c>
      <c r="AS486" s="42">
        <f t="shared" si="65"/>
        <v>21968.026827148038</v>
      </c>
      <c r="AT486" s="101">
        <f t="shared" si="66"/>
        <v>0</v>
      </c>
      <c r="AU486" s="42">
        <f t="shared" si="67"/>
        <v>21968.026827148038</v>
      </c>
      <c r="AV486" s="42">
        <f t="shared" si="68"/>
        <v>6610.3205738246788</v>
      </c>
      <c r="AW486" s="102">
        <f t="shared" si="69"/>
        <v>60371.752872868376</v>
      </c>
      <c r="AX486" s="43">
        <f t="shared" si="70"/>
        <v>3</v>
      </c>
      <c r="AY486" s="43" t="str">
        <f t="shared" si="71"/>
        <v>UTTSS</v>
      </c>
    </row>
    <row r="487" spans="1:51" hidden="1" x14ac:dyDescent="0.2">
      <c r="A487" s="38">
        <v>480</v>
      </c>
      <c r="B487" t="s">
        <v>5806</v>
      </c>
      <c r="C487" t="s">
        <v>292</v>
      </c>
      <c r="D487">
        <v>5550</v>
      </c>
      <c r="E487" t="s">
        <v>198</v>
      </c>
      <c r="F487">
        <v>2</v>
      </c>
      <c r="G487" t="str">
        <f>LOOKUP(F487,{0,6,45},{"F","L","H"})</f>
        <v>F</v>
      </c>
      <c r="H487" t="s">
        <v>745</v>
      </c>
      <c r="I487" s="43" t="str">
        <f>IFERROR(VLOOKUP(#REF!,#REF!,2,FALSE),"No")</f>
        <v>No</v>
      </c>
      <c r="J487" s="139">
        <v>1.25</v>
      </c>
      <c r="K487" s="148">
        <v>131</v>
      </c>
      <c r="L487" s="148">
        <v>3</v>
      </c>
      <c r="M487" s="148">
        <v>23</v>
      </c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39">
        <v>2</v>
      </c>
      <c r="Y487" s="148">
        <v>59.49</v>
      </c>
      <c r="Z487" s="149">
        <v>4</v>
      </c>
      <c r="AA487" s="148">
        <v>115.26</v>
      </c>
      <c r="AB487" s="148">
        <v>6</v>
      </c>
      <c r="AC487" s="148">
        <v>2</v>
      </c>
      <c r="AD487" s="148">
        <v>24</v>
      </c>
      <c r="AE487" s="148">
        <v>823.25</v>
      </c>
      <c r="AF487" s="148"/>
      <c r="AG487" s="148"/>
      <c r="AH487" s="148"/>
      <c r="AI487" s="148"/>
      <c r="AJ487" s="148"/>
      <c r="AK487" s="148"/>
      <c r="AL487" s="139">
        <v>0</v>
      </c>
      <c r="AM487" s="139">
        <v>0</v>
      </c>
      <c r="AN487" s="148">
        <f t="shared" si="63"/>
        <v>1000</v>
      </c>
      <c r="AO487" s="148">
        <f t="shared" si="64"/>
        <v>154</v>
      </c>
      <c r="AP487" s="148">
        <v>1</v>
      </c>
      <c r="AQ487" s="140">
        <v>1</v>
      </c>
      <c r="AS487" s="42">
        <f t="shared" si="65"/>
        <v>11439.885585982716</v>
      </c>
      <c r="AT487" s="101">
        <f t="shared" si="66"/>
        <v>0</v>
      </c>
      <c r="AU487" s="42">
        <f t="shared" si="67"/>
        <v>11439.885585982716</v>
      </c>
      <c r="AV487" s="42">
        <f t="shared" si="68"/>
        <v>66602.320921474035</v>
      </c>
      <c r="AW487" s="102">
        <f t="shared" si="69"/>
        <v>3698.6666666666665</v>
      </c>
      <c r="AX487" s="43">
        <f t="shared" si="70"/>
        <v>1.25</v>
      </c>
      <c r="AY487" s="43" t="str">
        <f t="shared" si="71"/>
        <v>UTFS</v>
      </c>
    </row>
    <row r="488" spans="1:51" hidden="1" x14ac:dyDescent="0.2">
      <c r="A488" s="38">
        <v>481</v>
      </c>
      <c r="B488" t="s">
        <v>5806</v>
      </c>
      <c r="C488" t="s">
        <v>5746</v>
      </c>
      <c r="D488">
        <v>20200</v>
      </c>
      <c r="E488" t="s">
        <v>198</v>
      </c>
      <c r="F488">
        <v>45</v>
      </c>
      <c r="G488" t="str">
        <f>LOOKUP(F488,{0,6,45},{"F","L","H"})</f>
        <v>H</v>
      </c>
      <c r="H488" t="s">
        <v>2083</v>
      </c>
      <c r="I488" s="43" t="str">
        <f>IFERROR(VLOOKUP(#REF!,#REF!,2,FALSE),"No")</f>
        <v>No</v>
      </c>
      <c r="J488" s="149">
        <v>3</v>
      </c>
      <c r="K488" s="148">
        <v>91</v>
      </c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39">
        <v>2</v>
      </c>
      <c r="Y488" s="148">
        <v>50.71</v>
      </c>
      <c r="Z488" s="148">
        <v>3</v>
      </c>
      <c r="AA488" s="148">
        <v>21</v>
      </c>
      <c r="AB488" s="148">
        <v>6</v>
      </c>
      <c r="AC488" s="148">
        <v>219.71</v>
      </c>
      <c r="AD488" s="148">
        <v>24</v>
      </c>
      <c r="AE488" s="148">
        <v>708.58</v>
      </c>
      <c r="AF488" s="148"/>
      <c r="AG488" s="148"/>
      <c r="AH488" s="148"/>
      <c r="AI488" s="148"/>
      <c r="AJ488" s="148"/>
      <c r="AK488" s="148"/>
      <c r="AL488" s="139">
        <v>0</v>
      </c>
      <c r="AM488" s="139">
        <v>0</v>
      </c>
      <c r="AN488" s="148">
        <f t="shared" si="63"/>
        <v>1000</v>
      </c>
      <c r="AO488" s="148">
        <f t="shared" si="64"/>
        <v>91</v>
      </c>
      <c r="AP488" s="148">
        <v>2</v>
      </c>
      <c r="AQ488" s="140">
        <v>2</v>
      </c>
      <c r="AS488" s="42">
        <f t="shared" si="65"/>
        <v>6641.4964826261512</v>
      </c>
      <c r="AT488" s="101">
        <f t="shared" si="66"/>
        <v>0</v>
      </c>
      <c r="AU488" s="42">
        <f t="shared" si="67"/>
        <v>6641.4964826261512</v>
      </c>
      <c r="AV488" s="42">
        <f t="shared" si="68"/>
        <v>33437.609060737021</v>
      </c>
      <c r="AW488" s="102">
        <f t="shared" si="69"/>
        <v>52825.283763759828</v>
      </c>
      <c r="AX488" s="43">
        <f t="shared" si="70"/>
        <v>3</v>
      </c>
      <c r="AY488" s="43" t="str">
        <f t="shared" si="71"/>
        <v>UTTSS</v>
      </c>
    </row>
    <row r="489" spans="1:51" hidden="1" x14ac:dyDescent="0.2">
      <c r="A489" s="38">
        <v>482</v>
      </c>
      <c r="B489" t="s">
        <v>362</v>
      </c>
      <c r="C489" t="s">
        <v>289</v>
      </c>
      <c r="D489">
        <v>320</v>
      </c>
      <c r="E489" t="s">
        <v>1842</v>
      </c>
      <c r="F489">
        <v>0.25</v>
      </c>
      <c r="G489" t="str">
        <f>LOOKUP(F489,{0,6,45},{"F","L","H"})</f>
        <v>F</v>
      </c>
      <c r="H489" t="s">
        <v>2631</v>
      </c>
      <c r="I489" s="43" t="str">
        <f>IFERROR(VLOOKUP(#REF!,#REF!,2,FALSE),"No")</f>
        <v>No</v>
      </c>
      <c r="J489" s="149">
        <v>0.5</v>
      </c>
      <c r="K489" s="148">
        <v>83</v>
      </c>
      <c r="L489" s="148">
        <v>0.75</v>
      </c>
      <c r="M489" s="148">
        <v>1</v>
      </c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39">
        <v>1.25</v>
      </c>
      <c r="Y489" s="148">
        <v>186.3</v>
      </c>
      <c r="Z489" s="148">
        <v>2</v>
      </c>
      <c r="AA489" s="148">
        <v>813.7</v>
      </c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39">
        <v>0</v>
      </c>
      <c r="AM489" s="139">
        <v>0</v>
      </c>
      <c r="AN489" s="148">
        <f t="shared" si="63"/>
        <v>1000</v>
      </c>
      <c r="AO489" s="148">
        <f t="shared" si="64"/>
        <v>84</v>
      </c>
      <c r="AP489" s="148">
        <v>11</v>
      </c>
      <c r="AQ489" s="140">
        <v>13</v>
      </c>
      <c r="AS489" s="42">
        <f t="shared" si="65"/>
        <v>5741.8721378087557</v>
      </c>
      <c r="AT489" s="101">
        <f t="shared" si="66"/>
        <v>0</v>
      </c>
      <c r="AU489" s="42">
        <f t="shared" si="67"/>
        <v>5741.8721378087557</v>
      </c>
      <c r="AV489" s="42">
        <f t="shared" si="68"/>
        <v>2510.8747478056948</v>
      </c>
      <c r="AW489" s="102">
        <f t="shared" si="69"/>
        <v>431</v>
      </c>
      <c r="AX489" s="43">
        <f t="shared" si="70"/>
        <v>0.5</v>
      </c>
      <c r="AY489" s="43" t="str">
        <f t="shared" si="71"/>
        <v>UTGS</v>
      </c>
    </row>
    <row r="490" spans="1:51" hidden="1" x14ac:dyDescent="0.2">
      <c r="A490" s="38">
        <v>483</v>
      </c>
      <c r="B490" t="s">
        <v>5806</v>
      </c>
      <c r="C490" t="s">
        <v>289</v>
      </c>
      <c r="D490">
        <v>26340</v>
      </c>
      <c r="E490" t="s">
        <v>200</v>
      </c>
      <c r="F490">
        <v>5</v>
      </c>
      <c r="G490" t="str">
        <f>LOOKUP(F490,{0,6,45},{"F","L","H"})</f>
        <v>F</v>
      </c>
      <c r="H490" t="s">
        <v>179</v>
      </c>
      <c r="I490" s="43" t="str">
        <f>IFERROR(VLOOKUP(#REF!,#REF!,2,FALSE),"No")</f>
        <v>No</v>
      </c>
      <c r="J490" s="149">
        <v>4</v>
      </c>
      <c r="K490" s="148">
        <v>287</v>
      </c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39">
        <v>2</v>
      </c>
      <c r="Y490" s="148">
        <v>310.5</v>
      </c>
      <c r="Z490" s="148">
        <v>4</v>
      </c>
      <c r="AA490" s="148">
        <v>689.5</v>
      </c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39">
        <v>0</v>
      </c>
      <c r="AM490" s="139">
        <v>0</v>
      </c>
      <c r="AN490" s="148">
        <f t="shared" si="63"/>
        <v>1000</v>
      </c>
      <c r="AO490" s="148">
        <f t="shared" si="64"/>
        <v>287</v>
      </c>
      <c r="AP490" s="148">
        <v>15</v>
      </c>
      <c r="AQ490" s="140">
        <v>15</v>
      </c>
      <c r="AS490" s="42">
        <f t="shared" si="65"/>
        <v>21967.978137513244</v>
      </c>
      <c r="AT490" s="101">
        <f t="shared" si="66"/>
        <v>0</v>
      </c>
      <c r="AU490" s="42">
        <f t="shared" si="67"/>
        <v>21967.978137513244</v>
      </c>
      <c r="AV490" s="42">
        <f t="shared" si="68"/>
        <v>2496.9784480982689</v>
      </c>
      <c r="AW490" s="102">
        <f t="shared" si="69"/>
        <v>22191.599999999999</v>
      </c>
      <c r="AX490" s="43">
        <f t="shared" si="70"/>
        <v>4</v>
      </c>
      <c r="AY490" s="43" t="str">
        <f t="shared" si="71"/>
        <v>UTGS</v>
      </c>
    </row>
    <row r="491" spans="1:51" hidden="1" x14ac:dyDescent="0.2">
      <c r="A491" s="38">
        <v>484</v>
      </c>
      <c r="B491" t="s">
        <v>5806</v>
      </c>
      <c r="C491" t="s">
        <v>292</v>
      </c>
      <c r="D491">
        <v>10250</v>
      </c>
      <c r="E491" t="s">
        <v>209</v>
      </c>
      <c r="F491">
        <v>45</v>
      </c>
      <c r="G491" t="str">
        <f>LOOKUP(F491,{0,6,45},{"F","L","H"})</f>
        <v>H</v>
      </c>
      <c r="H491" t="s">
        <v>855</v>
      </c>
      <c r="I491" s="43" t="str">
        <f>IFERROR(VLOOKUP(#REF!,#REF!,2,FALSE),"No")</f>
        <v>No</v>
      </c>
      <c r="J491" s="149">
        <v>1.25</v>
      </c>
      <c r="K491" s="148">
        <v>61</v>
      </c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39">
        <v>3</v>
      </c>
      <c r="Y491" s="148">
        <v>114.41</v>
      </c>
      <c r="Z491" s="149">
        <v>4</v>
      </c>
      <c r="AA491" s="148">
        <v>885.59</v>
      </c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39">
        <v>0</v>
      </c>
      <c r="AM491" s="139">
        <v>0</v>
      </c>
      <c r="AN491" s="148">
        <f t="shared" si="63"/>
        <v>1000</v>
      </c>
      <c r="AO491" s="148">
        <f t="shared" si="64"/>
        <v>61</v>
      </c>
      <c r="AP491" s="148">
        <v>4</v>
      </c>
      <c r="AQ491" s="140">
        <v>4</v>
      </c>
      <c r="AS491" s="42">
        <f t="shared" si="65"/>
        <v>4545.3221476944527</v>
      </c>
      <c r="AT491" s="101">
        <f t="shared" si="66"/>
        <v>0</v>
      </c>
      <c r="AU491" s="42">
        <f t="shared" si="67"/>
        <v>4545.3221476944527</v>
      </c>
      <c r="AV491" s="42">
        <f t="shared" si="68"/>
        <v>9352.4808053685083</v>
      </c>
      <c r="AW491" s="102">
        <f t="shared" si="69"/>
        <v>45278.81465465128</v>
      </c>
      <c r="AX491" s="43">
        <f t="shared" si="70"/>
        <v>1.25</v>
      </c>
      <c r="AY491" s="43" t="str">
        <f t="shared" si="71"/>
        <v>UTFS</v>
      </c>
    </row>
    <row r="492" spans="1:51" hidden="1" x14ac:dyDescent="0.2">
      <c r="A492" s="38">
        <v>485</v>
      </c>
      <c r="B492" t="s">
        <v>5806</v>
      </c>
      <c r="C492" t="s">
        <v>5746</v>
      </c>
      <c r="D492">
        <v>1500</v>
      </c>
      <c r="E492" t="s">
        <v>201</v>
      </c>
      <c r="F492">
        <v>0.25</v>
      </c>
      <c r="G492" t="str">
        <f>LOOKUP(F492,{0,6,45},{"F","L","H"})</f>
        <v>F</v>
      </c>
      <c r="H492" t="s">
        <v>2632</v>
      </c>
      <c r="I492" s="43" t="str">
        <f>IFERROR(VLOOKUP(#REF!,#REF!,2,FALSE),"No")</f>
        <v>No</v>
      </c>
      <c r="J492" s="149">
        <v>1.25</v>
      </c>
      <c r="K492" s="148">
        <v>221</v>
      </c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39">
        <v>1.25</v>
      </c>
      <c r="Y492" s="148">
        <v>247.38</v>
      </c>
      <c r="Z492" s="149">
        <v>2</v>
      </c>
      <c r="AA492" s="148">
        <v>752.62</v>
      </c>
      <c r="AB492" s="149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39">
        <v>0</v>
      </c>
      <c r="AM492" s="139">
        <v>0</v>
      </c>
      <c r="AN492" s="148">
        <f t="shared" si="63"/>
        <v>1000</v>
      </c>
      <c r="AO492" s="148">
        <f t="shared" si="64"/>
        <v>221</v>
      </c>
      <c r="AP492" s="148">
        <v>10</v>
      </c>
      <c r="AQ492" s="140">
        <v>10</v>
      </c>
      <c r="AS492" s="42">
        <f t="shared" si="65"/>
        <v>16467.478600663511</v>
      </c>
      <c r="AT492" s="101">
        <f t="shared" si="66"/>
        <v>0</v>
      </c>
      <c r="AU492" s="42">
        <f t="shared" si="67"/>
        <v>16467.478600663511</v>
      </c>
      <c r="AV492" s="42">
        <f t="shared" si="68"/>
        <v>3268.4127721474033</v>
      </c>
      <c r="AW492" s="102">
        <f t="shared" si="69"/>
        <v>2169</v>
      </c>
      <c r="AX492" s="43">
        <f t="shared" si="70"/>
        <v>1.25</v>
      </c>
      <c r="AY492" s="43" t="str">
        <f t="shared" si="71"/>
        <v>UTTSS</v>
      </c>
    </row>
    <row r="493" spans="1:51" hidden="1" x14ac:dyDescent="0.2">
      <c r="A493" s="38">
        <v>486</v>
      </c>
      <c r="B493" t="s">
        <v>362</v>
      </c>
      <c r="C493" t="s">
        <v>289</v>
      </c>
      <c r="D493">
        <v>320</v>
      </c>
      <c r="E493" t="s">
        <v>1239</v>
      </c>
      <c r="F493">
        <v>0.25</v>
      </c>
      <c r="G493" t="str">
        <f>LOOKUP(F493,{0,6,45},{"F","L","H"})</f>
        <v>F</v>
      </c>
      <c r="H493" t="s">
        <v>2633</v>
      </c>
      <c r="I493" s="43" t="str">
        <f>IFERROR(VLOOKUP(#REF!,#REF!,2,FALSE),"No")</f>
        <v>No</v>
      </c>
      <c r="J493" s="149">
        <v>0.5</v>
      </c>
      <c r="K493" s="148">
        <v>42</v>
      </c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39">
        <v>1.25</v>
      </c>
      <c r="Y493" s="148">
        <v>401</v>
      </c>
      <c r="Z493" s="148">
        <v>2</v>
      </c>
      <c r="AA493" s="148">
        <v>599</v>
      </c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39">
        <v>0</v>
      </c>
      <c r="AM493" s="139">
        <v>0</v>
      </c>
      <c r="AN493" s="148">
        <f t="shared" si="63"/>
        <v>1000</v>
      </c>
      <c r="AO493" s="148">
        <f t="shared" si="64"/>
        <v>42</v>
      </c>
      <c r="AP493" s="148">
        <v>17</v>
      </c>
      <c r="AQ493" s="140">
        <v>17</v>
      </c>
      <c r="AS493" s="42">
        <f t="shared" si="65"/>
        <v>2872.9460689043781</v>
      </c>
      <c r="AT493" s="101">
        <f t="shared" si="66"/>
        <v>0</v>
      </c>
      <c r="AU493" s="42">
        <f t="shared" si="67"/>
        <v>2872.9460689043781</v>
      </c>
      <c r="AV493" s="42">
        <f t="shared" si="68"/>
        <v>1928.9212777337666</v>
      </c>
      <c r="AW493" s="102">
        <f t="shared" si="69"/>
        <v>431</v>
      </c>
      <c r="AX493" s="43">
        <f t="shared" si="70"/>
        <v>0.5</v>
      </c>
      <c r="AY493" s="43" t="str">
        <f t="shared" si="71"/>
        <v>UTGS</v>
      </c>
    </row>
    <row r="494" spans="1:51" hidden="1" x14ac:dyDescent="0.2">
      <c r="A494" s="38">
        <v>487</v>
      </c>
      <c r="B494" t="s">
        <v>5806</v>
      </c>
      <c r="C494" t="s">
        <v>5746</v>
      </c>
      <c r="D494">
        <v>11500</v>
      </c>
      <c r="E494" t="s">
        <v>215</v>
      </c>
      <c r="F494">
        <v>1</v>
      </c>
      <c r="G494" t="str">
        <f>LOOKUP(F494,{0,6,45},{"F","L","H"})</f>
        <v>F</v>
      </c>
      <c r="H494" t="s">
        <v>1146</v>
      </c>
      <c r="I494" s="43" t="str">
        <f>IFERROR(VLOOKUP(#REF!,#REF!,2,FALSE),"No")</f>
        <v>No</v>
      </c>
      <c r="J494" s="139">
        <v>3</v>
      </c>
      <c r="K494" s="148">
        <v>119</v>
      </c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39">
        <v>4</v>
      </c>
      <c r="Y494" s="148">
        <v>824.78</v>
      </c>
      <c r="Z494" s="149">
        <v>6</v>
      </c>
      <c r="AA494" s="148">
        <v>69.61</v>
      </c>
      <c r="AB494" s="149">
        <v>8</v>
      </c>
      <c r="AC494" s="148">
        <v>105.61</v>
      </c>
      <c r="AD494" s="148"/>
      <c r="AE494" s="148"/>
      <c r="AF494" s="148"/>
      <c r="AG494" s="148"/>
      <c r="AH494" s="148"/>
      <c r="AI494" s="148"/>
      <c r="AJ494" s="148"/>
      <c r="AK494" s="148"/>
      <c r="AL494" s="139">
        <v>0</v>
      </c>
      <c r="AM494" s="139">
        <v>0</v>
      </c>
      <c r="AN494" s="148">
        <f t="shared" si="63"/>
        <v>1000</v>
      </c>
      <c r="AO494" s="148">
        <f t="shared" si="64"/>
        <v>119</v>
      </c>
      <c r="AP494" s="148">
        <v>2</v>
      </c>
      <c r="AQ494" s="140">
        <v>3</v>
      </c>
      <c r="AS494" s="42">
        <f t="shared" si="65"/>
        <v>8685.0338618957358</v>
      </c>
      <c r="AT494" s="101">
        <f t="shared" si="66"/>
        <v>0</v>
      </c>
      <c r="AU494" s="42">
        <f t="shared" si="67"/>
        <v>8685.0338618957358</v>
      </c>
      <c r="AV494" s="42">
        <f t="shared" si="68"/>
        <v>14866.869640491344</v>
      </c>
      <c r="AW494" s="102">
        <f t="shared" si="69"/>
        <v>10791.333333333334</v>
      </c>
      <c r="AX494" s="43">
        <f t="shared" si="70"/>
        <v>3</v>
      </c>
      <c r="AY494" s="43" t="str">
        <f t="shared" si="71"/>
        <v>UTTSS</v>
      </c>
    </row>
    <row r="495" spans="1:51" hidden="1" x14ac:dyDescent="0.2">
      <c r="A495" s="38">
        <v>488</v>
      </c>
      <c r="B495" t="s">
        <v>5806</v>
      </c>
      <c r="C495" t="s">
        <v>289</v>
      </c>
      <c r="D495">
        <v>20200</v>
      </c>
      <c r="E495" t="s">
        <v>198</v>
      </c>
      <c r="F495">
        <v>45</v>
      </c>
      <c r="G495" t="str">
        <f>LOOKUP(F495,{0,6,45},{"F","L","H"})</f>
        <v>H</v>
      </c>
      <c r="H495" t="s">
        <v>1280</v>
      </c>
      <c r="I495" s="43" t="str">
        <f>IFERROR(VLOOKUP(#REF!,#REF!,2,FALSE),"No")</f>
        <v>No</v>
      </c>
      <c r="J495" s="149">
        <v>4</v>
      </c>
      <c r="K495" s="148">
        <v>451</v>
      </c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39">
        <v>2</v>
      </c>
      <c r="Y495" s="148">
        <v>253.12</v>
      </c>
      <c r="Z495" s="148">
        <v>4</v>
      </c>
      <c r="AA495" s="148">
        <v>245</v>
      </c>
      <c r="AB495" s="148">
        <v>6</v>
      </c>
      <c r="AC495" s="148">
        <v>501.88</v>
      </c>
      <c r="AD495" s="148"/>
      <c r="AE495" s="148"/>
      <c r="AF495" s="148"/>
      <c r="AG495" s="148"/>
      <c r="AH495" s="148"/>
      <c r="AI495" s="148"/>
      <c r="AJ495" s="148"/>
      <c r="AK495" s="148"/>
      <c r="AL495" s="139">
        <v>0</v>
      </c>
      <c r="AM495" s="139">
        <v>0</v>
      </c>
      <c r="AN495" s="148">
        <f t="shared" si="63"/>
        <v>1000</v>
      </c>
      <c r="AO495" s="148">
        <f t="shared" si="64"/>
        <v>451</v>
      </c>
      <c r="AP495" s="148">
        <v>1</v>
      </c>
      <c r="AQ495" s="140">
        <v>16</v>
      </c>
      <c r="AS495" s="42">
        <f t="shared" si="65"/>
        <v>34521.108501806528</v>
      </c>
      <c r="AT495" s="101">
        <f t="shared" si="66"/>
        <v>0</v>
      </c>
      <c r="AU495" s="42">
        <f t="shared" si="67"/>
        <v>34521.108501806528</v>
      </c>
      <c r="AV495" s="42">
        <f t="shared" si="68"/>
        <v>3004.9593325921273</v>
      </c>
      <c r="AW495" s="102">
        <f t="shared" si="69"/>
        <v>52825.283763759828</v>
      </c>
      <c r="AX495" s="43">
        <f t="shared" si="70"/>
        <v>4</v>
      </c>
      <c r="AY495" s="43" t="str">
        <f t="shared" si="71"/>
        <v>UTGS</v>
      </c>
    </row>
    <row r="496" spans="1:51" hidden="1" x14ac:dyDescent="0.2">
      <c r="A496" s="38">
        <v>489</v>
      </c>
      <c r="B496" t="s">
        <v>5806</v>
      </c>
      <c r="C496" t="s">
        <v>5745</v>
      </c>
      <c r="D496">
        <v>142000</v>
      </c>
      <c r="E496" t="s">
        <v>210</v>
      </c>
      <c r="F496">
        <v>45</v>
      </c>
      <c r="G496" t="str">
        <f>LOOKUP(F496,{0,6,45},{"F","L","H"})</f>
        <v>H</v>
      </c>
      <c r="H496" t="s">
        <v>715</v>
      </c>
      <c r="I496" s="43" t="str">
        <f>IFERROR(VLOOKUP(#REF!,#REF!,2,FALSE),"No")</f>
        <v>No</v>
      </c>
      <c r="J496" s="139">
        <v>4</v>
      </c>
      <c r="K496" s="148">
        <v>18</v>
      </c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39">
        <v>2</v>
      </c>
      <c r="Y496" s="148">
        <v>79.459999999999994</v>
      </c>
      <c r="Z496" s="149">
        <v>4</v>
      </c>
      <c r="AA496" s="148">
        <v>617.15</v>
      </c>
      <c r="AB496" s="148">
        <v>16</v>
      </c>
      <c r="AC496" s="148">
        <v>303.39</v>
      </c>
      <c r="AD496" s="148"/>
      <c r="AE496" s="148"/>
      <c r="AF496" s="148"/>
      <c r="AG496" s="148"/>
      <c r="AH496" s="148"/>
      <c r="AI496" s="148"/>
      <c r="AJ496" s="148"/>
      <c r="AK496" s="148"/>
      <c r="AL496" s="139">
        <v>0</v>
      </c>
      <c r="AM496" s="139">
        <v>0</v>
      </c>
      <c r="AN496" s="148">
        <f t="shared" si="63"/>
        <v>1000</v>
      </c>
      <c r="AO496" s="148">
        <f t="shared" si="64"/>
        <v>18</v>
      </c>
      <c r="AP496" s="148">
        <v>1</v>
      </c>
      <c r="AQ496" s="140">
        <v>2</v>
      </c>
      <c r="AS496" s="42">
        <f t="shared" si="65"/>
        <v>1377.782600959019</v>
      </c>
      <c r="AT496" s="101">
        <f t="shared" si="66"/>
        <v>0</v>
      </c>
      <c r="AU496" s="42">
        <f t="shared" si="67"/>
        <v>1377.782600959019</v>
      </c>
      <c r="AV496" s="42">
        <f t="shared" si="68"/>
        <v>24587.339910737017</v>
      </c>
      <c r="AW496" s="102">
        <f t="shared" si="69"/>
        <v>150929.38218217093</v>
      </c>
      <c r="AX496" s="43">
        <f t="shared" si="70"/>
        <v>4</v>
      </c>
      <c r="AY496" s="43" t="str">
        <f t="shared" si="71"/>
        <v>UTTSM</v>
      </c>
    </row>
    <row r="497" spans="1:51" hidden="1" x14ac:dyDescent="0.2">
      <c r="A497" s="38">
        <v>490</v>
      </c>
      <c r="B497" t="s">
        <v>5806</v>
      </c>
      <c r="C497" t="s">
        <v>292</v>
      </c>
      <c r="D497">
        <v>5750</v>
      </c>
      <c r="E497" t="s">
        <v>209</v>
      </c>
      <c r="F497">
        <v>5</v>
      </c>
      <c r="G497" t="str">
        <f>LOOKUP(F497,{0,6,45},{"F","L","H"})</f>
        <v>F</v>
      </c>
      <c r="H497" t="s">
        <v>1082</v>
      </c>
      <c r="I497" s="43" t="str">
        <f>IFERROR(VLOOKUP(#REF!,#REF!,2,FALSE),"No")</f>
        <v>No</v>
      </c>
      <c r="J497" s="139">
        <v>1.25</v>
      </c>
      <c r="K497" s="148">
        <v>94</v>
      </c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39">
        <v>2</v>
      </c>
      <c r="Y497" s="148">
        <v>254.97</v>
      </c>
      <c r="Z497" s="148">
        <v>4</v>
      </c>
      <c r="AA497" s="148">
        <v>745.03</v>
      </c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39">
        <v>0</v>
      </c>
      <c r="AM497" s="139">
        <v>0</v>
      </c>
      <c r="AN497" s="148">
        <f t="shared" si="63"/>
        <v>1000</v>
      </c>
      <c r="AO497" s="148">
        <f t="shared" si="64"/>
        <v>94</v>
      </c>
      <c r="AP497" s="148">
        <v>5</v>
      </c>
      <c r="AQ497" s="140">
        <v>5</v>
      </c>
      <c r="AS497" s="42">
        <f t="shared" si="65"/>
        <v>7004.2669161193207</v>
      </c>
      <c r="AT497" s="101">
        <f t="shared" si="66"/>
        <v>0</v>
      </c>
      <c r="AU497" s="42">
        <f t="shared" si="67"/>
        <v>7004.2669161193207</v>
      </c>
      <c r="AV497" s="42">
        <f t="shared" si="68"/>
        <v>7570.5653642948064</v>
      </c>
      <c r="AW497" s="102">
        <f t="shared" si="69"/>
        <v>3698.6666666666665</v>
      </c>
      <c r="AX497" s="43">
        <f t="shared" si="70"/>
        <v>1.25</v>
      </c>
      <c r="AY497" s="43" t="str">
        <f t="shared" si="71"/>
        <v>UTFS</v>
      </c>
    </row>
    <row r="498" spans="1:51" hidden="1" x14ac:dyDescent="0.2">
      <c r="A498" s="38">
        <v>491</v>
      </c>
      <c r="B498" t="s">
        <v>5806</v>
      </c>
      <c r="C498" t="s">
        <v>289</v>
      </c>
      <c r="D498">
        <v>3300</v>
      </c>
      <c r="E498" t="s">
        <v>207</v>
      </c>
      <c r="F498">
        <v>2</v>
      </c>
      <c r="G498" t="str">
        <f>LOOKUP(F498,{0,6,45},{"F","L","H"})</f>
        <v>F</v>
      </c>
      <c r="H498" t="s">
        <v>2638</v>
      </c>
      <c r="I498" s="43" t="str">
        <f>IFERROR(VLOOKUP(#REF!,#REF!,2,FALSE),"No")</f>
        <v>No</v>
      </c>
      <c r="J498" s="149">
        <v>1.25</v>
      </c>
      <c r="K498" s="148">
        <v>124</v>
      </c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39">
        <v>1.25</v>
      </c>
      <c r="Y498" s="148">
        <v>57.15</v>
      </c>
      <c r="Z498" s="149">
        <v>2</v>
      </c>
      <c r="AA498" s="148">
        <v>942.85</v>
      </c>
      <c r="AB498" s="149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39">
        <v>0</v>
      </c>
      <c r="AM498" s="139">
        <v>0</v>
      </c>
      <c r="AN498" s="148">
        <f t="shared" si="63"/>
        <v>1000</v>
      </c>
      <c r="AO498" s="148">
        <f t="shared" si="64"/>
        <v>124</v>
      </c>
      <c r="AP498" s="148">
        <v>6</v>
      </c>
      <c r="AQ498" s="140">
        <v>6</v>
      </c>
      <c r="AS498" s="42">
        <f t="shared" si="65"/>
        <v>9239.6712510510188</v>
      </c>
      <c r="AT498" s="101">
        <f t="shared" si="66"/>
        <v>0</v>
      </c>
      <c r="AU498" s="42">
        <f t="shared" si="67"/>
        <v>9239.6712510510188</v>
      </c>
      <c r="AV498" s="42">
        <f t="shared" si="68"/>
        <v>5425.1611202456725</v>
      </c>
      <c r="AW498" s="102">
        <f t="shared" si="69"/>
        <v>2145.6666666666665</v>
      </c>
      <c r="AX498" s="43">
        <f t="shared" si="70"/>
        <v>1.25</v>
      </c>
      <c r="AY498" s="43" t="str">
        <f t="shared" si="71"/>
        <v>UTGS</v>
      </c>
    </row>
    <row r="499" spans="1:51" hidden="1" x14ac:dyDescent="0.2">
      <c r="A499" s="38">
        <v>492</v>
      </c>
      <c r="B499" t="s">
        <v>5806</v>
      </c>
      <c r="C499" t="s">
        <v>289</v>
      </c>
      <c r="D499">
        <v>31000</v>
      </c>
      <c r="E499" t="s">
        <v>203</v>
      </c>
      <c r="F499">
        <v>45</v>
      </c>
      <c r="G499" t="str">
        <f>LOOKUP(F499,{0,6,45},{"F","L","H"})</f>
        <v>H</v>
      </c>
      <c r="H499" t="s">
        <v>1282</v>
      </c>
      <c r="I499" s="43" t="str">
        <f>IFERROR(VLOOKUP(#REF!,#REF!,2,FALSE),"No")</f>
        <v>No</v>
      </c>
      <c r="J499" s="139">
        <v>2</v>
      </c>
      <c r="K499" s="148">
        <v>113</v>
      </c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39">
        <v>1.25</v>
      </c>
      <c r="Y499" s="148">
        <v>77.69</v>
      </c>
      <c r="Z499" s="149">
        <v>2</v>
      </c>
      <c r="AA499" s="148">
        <v>206.69</v>
      </c>
      <c r="AB499" s="148">
        <v>3</v>
      </c>
      <c r="AC499" s="148">
        <v>715.61</v>
      </c>
      <c r="AD499" s="148"/>
      <c r="AE499" s="148"/>
      <c r="AF499" s="148"/>
      <c r="AG499" s="148"/>
      <c r="AH499" s="148"/>
      <c r="AI499" s="148"/>
      <c r="AJ499" s="148"/>
      <c r="AK499" s="148"/>
      <c r="AL499" s="139">
        <v>0</v>
      </c>
      <c r="AM499" s="139">
        <v>0</v>
      </c>
      <c r="AN499" s="148">
        <f t="shared" si="63"/>
        <v>999.99</v>
      </c>
      <c r="AO499" s="148">
        <f t="shared" si="64"/>
        <v>113</v>
      </c>
      <c r="AP499" s="148">
        <v>5</v>
      </c>
      <c r="AQ499" s="140">
        <v>17</v>
      </c>
      <c r="AS499" s="42">
        <f t="shared" si="65"/>
        <v>8247.1329949093961</v>
      </c>
      <c r="AT499" s="101">
        <f t="shared" si="66"/>
        <v>0</v>
      </c>
      <c r="AU499" s="42">
        <f t="shared" si="67"/>
        <v>8247.1329949093961</v>
      </c>
      <c r="AV499" s="42">
        <f t="shared" si="68"/>
        <v>1381.8285183445189</v>
      </c>
      <c r="AW499" s="102">
        <f t="shared" si="69"/>
        <v>60371.752872868376</v>
      </c>
      <c r="AX499" s="43">
        <f t="shared" si="70"/>
        <v>2</v>
      </c>
      <c r="AY499" s="43" t="str">
        <f t="shared" si="71"/>
        <v>UTGS</v>
      </c>
    </row>
    <row r="500" spans="1:51" hidden="1" x14ac:dyDescent="0.2">
      <c r="A500" s="38">
        <v>493</v>
      </c>
      <c r="B500" t="s">
        <v>5806</v>
      </c>
      <c r="C500" t="s">
        <v>5746</v>
      </c>
      <c r="D500">
        <v>6113</v>
      </c>
      <c r="E500" t="s">
        <v>218</v>
      </c>
      <c r="F500">
        <v>2</v>
      </c>
      <c r="G500" t="str">
        <f>LOOKUP(F500,{0,6,45},{"F","L","H"})</f>
        <v>F</v>
      </c>
      <c r="H500" t="s">
        <v>1861</v>
      </c>
      <c r="I500" s="43" t="str">
        <f>IFERROR(VLOOKUP(#REF!,#REF!,2,FALSE),"No")</f>
        <v>No</v>
      </c>
      <c r="J500" s="139">
        <v>1.25</v>
      </c>
      <c r="K500" s="148">
        <v>40</v>
      </c>
      <c r="L500" s="148">
        <v>2</v>
      </c>
      <c r="M500" s="148">
        <v>1</v>
      </c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39">
        <v>2</v>
      </c>
      <c r="Y500" s="148">
        <v>804.86</v>
      </c>
      <c r="Z500" s="148">
        <v>4</v>
      </c>
      <c r="AA500" s="148">
        <v>145</v>
      </c>
      <c r="AB500" s="148">
        <v>6</v>
      </c>
      <c r="AC500" s="148">
        <v>50.14</v>
      </c>
      <c r="AD500" s="148"/>
      <c r="AE500" s="148"/>
      <c r="AF500" s="148"/>
      <c r="AG500" s="148"/>
      <c r="AH500" s="148"/>
      <c r="AI500" s="148"/>
      <c r="AJ500" s="148"/>
      <c r="AK500" s="148"/>
      <c r="AL500" s="139">
        <v>0</v>
      </c>
      <c r="AM500" s="139">
        <v>0</v>
      </c>
      <c r="AN500" s="148">
        <f t="shared" si="63"/>
        <v>1000</v>
      </c>
      <c r="AO500" s="148">
        <f t="shared" si="64"/>
        <v>41</v>
      </c>
      <c r="AP500" s="148">
        <v>8</v>
      </c>
      <c r="AQ500" s="140">
        <v>12</v>
      </c>
      <c r="AS500" s="42">
        <f t="shared" si="65"/>
        <v>3053.5225910733207</v>
      </c>
      <c r="AT500" s="101">
        <f t="shared" si="66"/>
        <v>0</v>
      </c>
      <c r="AU500" s="42">
        <f t="shared" si="67"/>
        <v>3053.5225910733207</v>
      </c>
      <c r="AV500" s="42">
        <f t="shared" si="68"/>
        <v>2910.8720434561696</v>
      </c>
      <c r="AW500" s="102">
        <f t="shared" si="69"/>
        <v>3698.6666666666665</v>
      </c>
      <c r="AX500" s="43">
        <f t="shared" si="70"/>
        <v>1.25</v>
      </c>
      <c r="AY500" s="43" t="str">
        <f t="shared" si="71"/>
        <v>UTTSS</v>
      </c>
    </row>
    <row r="501" spans="1:51" hidden="1" x14ac:dyDescent="0.2">
      <c r="A501" s="38">
        <v>494</v>
      </c>
      <c r="B501" t="s">
        <v>5806</v>
      </c>
      <c r="C501" t="s">
        <v>5746</v>
      </c>
      <c r="D501">
        <v>9219</v>
      </c>
      <c r="E501" t="s">
        <v>290</v>
      </c>
      <c r="F501">
        <v>5</v>
      </c>
      <c r="G501" t="str">
        <f>LOOKUP(F501,{0,6,45},{"F","L","H"})</f>
        <v>F</v>
      </c>
      <c r="H501" t="s">
        <v>1283</v>
      </c>
      <c r="I501" s="43" t="str">
        <f>IFERROR(VLOOKUP(#REF!,#REF!,2,FALSE),"No")</f>
        <v>No</v>
      </c>
      <c r="J501" s="149">
        <v>1.25</v>
      </c>
      <c r="K501" s="148">
        <v>20</v>
      </c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39">
        <v>2</v>
      </c>
      <c r="Y501" s="148">
        <v>133.84</v>
      </c>
      <c r="Z501" s="149">
        <v>4</v>
      </c>
      <c r="AA501" s="148">
        <v>866.16</v>
      </c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39">
        <v>0</v>
      </c>
      <c r="AM501" s="139">
        <v>0</v>
      </c>
      <c r="AN501" s="148">
        <f t="shared" si="63"/>
        <v>1000</v>
      </c>
      <c r="AO501" s="148">
        <f t="shared" si="64"/>
        <v>20</v>
      </c>
      <c r="AP501" s="148">
        <v>3</v>
      </c>
      <c r="AQ501" s="140">
        <v>4</v>
      </c>
      <c r="AS501" s="42">
        <f t="shared" si="65"/>
        <v>1490.2695566211321</v>
      </c>
      <c r="AT501" s="101">
        <f t="shared" si="66"/>
        <v>0</v>
      </c>
      <c r="AU501" s="42">
        <f t="shared" si="67"/>
        <v>1490.2695566211321</v>
      </c>
      <c r="AV501" s="42">
        <f t="shared" si="68"/>
        <v>9680.3322303685072</v>
      </c>
      <c r="AW501" s="102">
        <f t="shared" si="69"/>
        <v>5118</v>
      </c>
      <c r="AX501" s="43">
        <f t="shared" si="70"/>
        <v>1.25</v>
      </c>
      <c r="AY501" s="43" t="str">
        <f t="shared" si="71"/>
        <v>UTTSS</v>
      </c>
    </row>
    <row r="502" spans="1:51" hidden="1" x14ac:dyDescent="0.2">
      <c r="A502" s="38">
        <v>495</v>
      </c>
      <c r="B502" t="s">
        <v>362</v>
      </c>
      <c r="C502" t="s">
        <v>289</v>
      </c>
      <c r="D502">
        <v>320</v>
      </c>
      <c r="E502" t="s">
        <v>1247</v>
      </c>
      <c r="F502">
        <v>0.25</v>
      </c>
      <c r="G502" t="str">
        <f>LOOKUP(F502,{0,6,45},{"F","L","H"})</f>
        <v>F</v>
      </c>
      <c r="H502" t="s">
        <v>2639</v>
      </c>
      <c r="I502" s="43" t="str">
        <f>IFERROR(VLOOKUP(#REF!,#REF!,2,FALSE),"No")</f>
        <v>No</v>
      </c>
      <c r="J502" s="139">
        <v>0.5</v>
      </c>
      <c r="K502" s="148">
        <v>76</v>
      </c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39">
        <v>2</v>
      </c>
      <c r="Y502" s="148">
        <v>1000</v>
      </c>
      <c r="Z502" s="149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39">
        <v>0</v>
      </c>
      <c r="AM502" s="139">
        <v>0</v>
      </c>
      <c r="AN502" s="148">
        <f t="shared" si="63"/>
        <v>1000</v>
      </c>
      <c r="AO502" s="148">
        <f t="shared" si="64"/>
        <v>76</v>
      </c>
      <c r="AP502" s="148">
        <v>20</v>
      </c>
      <c r="AQ502" s="140">
        <v>20</v>
      </c>
      <c r="AS502" s="42">
        <f t="shared" si="65"/>
        <v>5198.664315160303</v>
      </c>
      <c r="AT502" s="101">
        <f t="shared" si="66"/>
        <v>0</v>
      </c>
      <c r="AU502" s="42">
        <f t="shared" si="67"/>
        <v>5198.664315160303</v>
      </c>
      <c r="AV502" s="42">
        <f t="shared" si="68"/>
        <v>1625.5480860737016</v>
      </c>
      <c r="AW502" s="102">
        <f t="shared" si="69"/>
        <v>431</v>
      </c>
      <c r="AX502" s="43">
        <f t="shared" si="70"/>
        <v>0.5</v>
      </c>
      <c r="AY502" s="43" t="str">
        <f t="shared" si="71"/>
        <v>UTGS</v>
      </c>
    </row>
    <row r="503" spans="1:51" hidden="1" x14ac:dyDescent="0.2">
      <c r="A503" s="38">
        <v>496</v>
      </c>
      <c r="B503" t="s">
        <v>362</v>
      </c>
      <c r="C503" t="s">
        <v>289</v>
      </c>
      <c r="D503">
        <v>320</v>
      </c>
      <c r="E503" t="s">
        <v>1245</v>
      </c>
      <c r="F503">
        <v>0.25</v>
      </c>
      <c r="G503" t="str">
        <f>LOOKUP(F503,{0,6,45},{"F","L","H"})</f>
        <v>F</v>
      </c>
      <c r="H503" t="s">
        <v>2640</v>
      </c>
      <c r="I503" s="43" t="str">
        <f>IFERROR(VLOOKUP(#REF!,#REF!,2,FALSE),"No")</f>
        <v>No</v>
      </c>
      <c r="J503" s="139">
        <v>0.5</v>
      </c>
      <c r="K503" s="148">
        <v>40</v>
      </c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39">
        <v>2</v>
      </c>
      <c r="Y503" s="148">
        <v>1000</v>
      </c>
      <c r="Z503" s="149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39">
        <v>0</v>
      </c>
      <c r="AM503" s="139">
        <v>0</v>
      </c>
      <c r="AN503" s="148">
        <f t="shared" si="63"/>
        <v>1000</v>
      </c>
      <c r="AO503" s="148">
        <f t="shared" si="64"/>
        <v>40</v>
      </c>
      <c r="AP503" s="148">
        <v>20</v>
      </c>
      <c r="AQ503" s="140">
        <v>20</v>
      </c>
      <c r="AS503" s="42">
        <f t="shared" si="65"/>
        <v>2736.139113242265</v>
      </c>
      <c r="AT503" s="101">
        <f t="shared" si="66"/>
        <v>0</v>
      </c>
      <c r="AU503" s="42">
        <f t="shared" si="67"/>
        <v>2736.139113242265</v>
      </c>
      <c r="AV503" s="42">
        <f t="shared" si="68"/>
        <v>1625.5480860737016</v>
      </c>
      <c r="AW503" s="102">
        <f t="shared" si="69"/>
        <v>431</v>
      </c>
      <c r="AX503" s="43">
        <f t="shared" si="70"/>
        <v>0.5</v>
      </c>
      <c r="AY503" s="43" t="str">
        <f t="shared" si="71"/>
        <v>UTGS</v>
      </c>
    </row>
    <row r="504" spans="1:51" hidden="1" x14ac:dyDescent="0.2">
      <c r="A504" s="38">
        <v>497</v>
      </c>
      <c r="B504" t="s">
        <v>5806</v>
      </c>
      <c r="C504" t="s">
        <v>5746</v>
      </c>
      <c r="D504">
        <v>21100</v>
      </c>
      <c r="E504" t="s">
        <v>197</v>
      </c>
      <c r="F504">
        <v>5</v>
      </c>
      <c r="G504" t="str">
        <f>LOOKUP(F504,{0,6,45},{"F","L","H"})</f>
        <v>F</v>
      </c>
      <c r="H504" t="s">
        <v>1286</v>
      </c>
      <c r="I504" s="43" t="str">
        <f>IFERROR(VLOOKUP(#REF!,#REF!,2,FALSE),"No")</f>
        <v>No</v>
      </c>
      <c r="J504" s="148">
        <v>1.25</v>
      </c>
      <c r="K504" s="148">
        <v>1</v>
      </c>
      <c r="L504" s="148">
        <v>2</v>
      </c>
      <c r="M504" s="148">
        <v>89</v>
      </c>
      <c r="N504" s="148"/>
      <c r="O504" s="148"/>
      <c r="P504" s="148"/>
      <c r="Q504" s="148"/>
      <c r="R504" s="149"/>
      <c r="S504" s="148"/>
      <c r="T504" s="148"/>
      <c r="U504" s="148"/>
      <c r="V504" s="148"/>
      <c r="W504" s="148"/>
      <c r="X504" s="139">
        <v>2</v>
      </c>
      <c r="Y504" s="148">
        <v>439.89</v>
      </c>
      <c r="Z504" s="148">
        <v>3</v>
      </c>
      <c r="AA504" s="148">
        <v>560.11</v>
      </c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39">
        <v>0</v>
      </c>
      <c r="AM504" s="139">
        <v>0</v>
      </c>
      <c r="AN504" s="148">
        <f t="shared" si="63"/>
        <v>1000</v>
      </c>
      <c r="AO504" s="148">
        <f t="shared" si="64"/>
        <v>90</v>
      </c>
      <c r="AP504" s="148">
        <v>8</v>
      </c>
      <c r="AQ504" s="140">
        <v>18</v>
      </c>
      <c r="AS504" s="42">
        <f t="shared" si="65"/>
        <v>6570.043004795094</v>
      </c>
      <c r="AT504" s="101">
        <f t="shared" si="66"/>
        <v>0</v>
      </c>
      <c r="AU504" s="42">
        <f t="shared" si="67"/>
        <v>6570.043004795094</v>
      </c>
      <c r="AV504" s="42">
        <f t="shared" si="68"/>
        <v>1411.598162304113</v>
      </c>
      <c r="AW504" s="102">
        <f t="shared" si="69"/>
        <v>18747.149999999998</v>
      </c>
      <c r="AX504" s="43">
        <f t="shared" si="70"/>
        <v>1.25</v>
      </c>
      <c r="AY504" s="43" t="str">
        <f t="shared" si="71"/>
        <v>UTTSS</v>
      </c>
    </row>
    <row r="505" spans="1:51" hidden="1" x14ac:dyDescent="0.2">
      <c r="A505" s="38">
        <v>498</v>
      </c>
      <c r="B505" t="s">
        <v>362</v>
      </c>
      <c r="C505" t="s">
        <v>289</v>
      </c>
      <c r="D505">
        <v>320</v>
      </c>
      <c r="E505" t="s">
        <v>1223</v>
      </c>
      <c r="F505">
        <v>0.25</v>
      </c>
      <c r="G505" t="str">
        <f>LOOKUP(F505,{0,6,45},{"F","L","H"})</f>
        <v>F</v>
      </c>
      <c r="H505" t="s">
        <v>2641</v>
      </c>
      <c r="I505" s="43" t="str">
        <f>IFERROR(VLOOKUP(#REF!,#REF!,2,FALSE),"No")</f>
        <v>No</v>
      </c>
      <c r="J505" s="139">
        <v>0.5</v>
      </c>
      <c r="K505" s="148">
        <v>79</v>
      </c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39">
        <v>2</v>
      </c>
      <c r="Y505" s="148">
        <v>1000</v>
      </c>
      <c r="Z505" s="149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39">
        <v>0</v>
      </c>
      <c r="AM505" s="139">
        <v>0</v>
      </c>
      <c r="AN505" s="148">
        <f t="shared" si="63"/>
        <v>1000</v>
      </c>
      <c r="AO505" s="148">
        <f t="shared" si="64"/>
        <v>79</v>
      </c>
      <c r="AP505" s="148">
        <v>20</v>
      </c>
      <c r="AQ505" s="140">
        <v>20</v>
      </c>
      <c r="AS505" s="42">
        <f t="shared" si="65"/>
        <v>5403.874748653473</v>
      </c>
      <c r="AT505" s="101">
        <f t="shared" si="66"/>
        <v>0</v>
      </c>
      <c r="AU505" s="42">
        <f t="shared" si="67"/>
        <v>5403.874748653473</v>
      </c>
      <c r="AV505" s="42">
        <f t="shared" si="68"/>
        <v>1625.5480860737016</v>
      </c>
      <c r="AW505" s="102">
        <f t="shared" si="69"/>
        <v>431</v>
      </c>
      <c r="AX505" s="43">
        <f t="shared" si="70"/>
        <v>0.5</v>
      </c>
      <c r="AY505" s="43" t="str">
        <f t="shared" si="71"/>
        <v>UTGS</v>
      </c>
    </row>
    <row r="506" spans="1:51" hidden="1" x14ac:dyDescent="0.2">
      <c r="A506" s="38">
        <v>499</v>
      </c>
      <c r="B506" t="s">
        <v>362</v>
      </c>
      <c r="C506" t="s">
        <v>289</v>
      </c>
      <c r="D506">
        <v>320</v>
      </c>
      <c r="E506" t="s">
        <v>1228</v>
      </c>
      <c r="F506">
        <v>0.25</v>
      </c>
      <c r="G506" t="str">
        <f>LOOKUP(F506,{0,6,45},{"F","L","H"})</f>
        <v>F</v>
      </c>
      <c r="H506" t="s">
        <v>2642</v>
      </c>
      <c r="I506" s="43" t="str">
        <f>IFERROR(VLOOKUP(#REF!,#REF!,2,FALSE),"No")</f>
        <v>No</v>
      </c>
      <c r="J506" s="149">
        <v>0.5</v>
      </c>
      <c r="K506" s="148">
        <v>48</v>
      </c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39">
        <v>2</v>
      </c>
      <c r="Y506" s="148">
        <v>1000</v>
      </c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39">
        <v>0</v>
      </c>
      <c r="AM506" s="139">
        <v>0</v>
      </c>
      <c r="AN506" s="148">
        <f t="shared" si="63"/>
        <v>1000</v>
      </c>
      <c r="AO506" s="148">
        <f t="shared" si="64"/>
        <v>48</v>
      </c>
      <c r="AP506" s="148">
        <v>17</v>
      </c>
      <c r="AQ506" s="140">
        <v>17</v>
      </c>
      <c r="AS506" s="42">
        <f t="shared" si="65"/>
        <v>3283.3669358907177</v>
      </c>
      <c r="AT506" s="101">
        <f t="shared" si="66"/>
        <v>0</v>
      </c>
      <c r="AU506" s="42">
        <f t="shared" si="67"/>
        <v>3283.3669358907177</v>
      </c>
      <c r="AV506" s="42">
        <f t="shared" si="68"/>
        <v>1912.4095130278843</v>
      </c>
      <c r="AW506" s="102">
        <f t="shared" si="69"/>
        <v>431</v>
      </c>
      <c r="AX506" s="43">
        <f t="shared" si="70"/>
        <v>0.5</v>
      </c>
      <c r="AY506" s="43" t="str">
        <f t="shared" si="71"/>
        <v>UTGS</v>
      </c>
    </row>
    <row r="507" spans="1:51" hidden="1" x14ac:dyDescent="0.2">
      <c r="A507" s="38">
        <v>500</v>
      </c>
      <c r="B507" t="s">
        <v>362</v>
      </c>
      <c r="C507" t="s">
        <v>289</v>
      </c>
      <c r="D507">
        <v>320</v>
      </c>
      <c r="E507" t="s">
        <v>1239</v>
      </c>
      <c r="F507">
        <v>0.25</v>
      </c>
      <c r="G507" t="str">
        <f>LOOKUP(F507,{0,6,45},{"F","L","H"})</f>
        <v>F</v>
      </c>
      <c r="H507" t="s">
        <v>2643</v>
      </c>
      <c r="I507" s="43" t="str">
        <f>IFERROR(VLOOKUP(#REF!,#REF!,2,FALSE),"No")</f>
        <v>No</v>
      </c>
      <c r="J507" s="149">
        <v>0.5</v>
      </c>
      <c r="K507" s="148">
        <v>1</v>
      </c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39">
        <v>1.25</v>
      </c>
      <c r="Y507" s="148">
        <v>214.6</v>
      </c>
      <c r="Z507" s="149">
        <v>2</v>
      </c>
      <c r="AA507" s="148">
        <v>785.4</v>
      </c>
      <c r="AB507" s="149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39">
        <v>0</v>
      </c>
      <c r="AM507" s="139">
        <v>0</v>
      </c>
      <c r="AN507" s="148">
        <f t="shared" si="63"/>
        <v>1000</v>
      </c>
      <c r="AO507" s="148">
        <f t="shared" si="64"/>
        <v>1</v>
      </c>
      <c r="AP507" s="148">
        <v>12</v>
      </c>
      <c r="AQ507" s="140">
        <v>12</v>
      </c>
      <c r="AS507" s="42">
        <f t="shared" si="65"/>
        <v>68.40347783105662</v>
      </c>
      <c r="AT507" s="101">
        <f t="shared" si="66"/>
        <v>0</v>
      </c>
      <c r="AU507" s="42">
        <f t="shared" si="67"/>
        <v>68.40347783105662</v>
      </c>
      <c r="AV507" s="42">
        <f t="shared" si="68"/>
        <v>2721.7651434561694</v>
      </c>
      <c r="AW507" s="102">
        <f t="shared" si="69"/>
        <v>431</v>
      </c>
      <c r="AX507" s="43">
        <f t="shared" si="70"/>
        <v>0.5</v>
      </c>
      <c r="AY507" s="43" t="str">
        <f t="shared" si="71"/>
        <v>UTGS</v>
      </c>
    </row>
    <row r="508" spans="1:51" hidden="1" x14ac:dyDescent="0.2">
      <c r="A508" s="38">
        <v>501</v>
      </c>
      <c r="B508" t="s">
        <v>5806</v>
      </c>
      <c r="C508" t="s">
        <v>289</v>
      </c>
      <c r="D508">
        <v>320</v>
      </c>
      <c r="E508" t="s">
        <v>1247</v>
      </c>
      <c r="F508">
        <v>0.25</v>
      </c>
      <c r="G508" t="str">
        <f>LOOKUP(F508,{0,6,45},{"F","L","H"})</f>
        <v>F</v>
      </c>
      <c r="H508" t="s">
        <v>2644</v>
      </c>
      <c r="I508" s="43" t="str">
        <f>IFERROR(VLOOKUP(#REF!,#REF!,2,FALSE),"No")</f>
        <v>No</v>
      </c>
      <c r="J508" s="149">
        <v>0.75</v>
      </c>
      <c r="K508" s="148">
        <v>34</v>
      </c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39">
        <v>2</v>
      </c>
      <c r="Y508" s="148">
        <v>760.63</v>
      </c>
      <c r="Z508" s="149">
        <v>3</v>
      </c>
      <c r="AA508" s="148">
        <v>239.37</v>
      </c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39">
        <v>0</v>
      </c>
      <c r="AM508" s="139">
        <v>0</v>
      </c>
      <c r="AN508" s="148">
        <f t="shared" si="63"/>
        <v>1000</v>
      </c>
      <c r="AO508" s="148">
        <f t="shared" si="64"/>
        <v>34</v>
      </c>
      <c r="AP508" s="148">
        <v>11</v>
      </c>
      <c r="AQ508" s="140">
        <v>53</v>
      </c>
      <c r="AS508" s="42">
        <f t="shared" si="65"/>
        <v>2189.0382462559246</v>
      </c>
      <c r="AT508" s="101">
        <f t="shared" si="66"/>
        <v>0</v>
      </c>
      <c r="AU508" s="42">
        <f t="shared" si="67"/>
        <v>2189.0382462559246</v>
      </c>
      <c r="AV508" s="42">
        <f t="shared" si="68"/>
        <v>556.14622870705728</v>
      </c>
      <c r="AW508" s="102">
        <f t="shared" si="69"/>
        <v>431</v>
      </c>
      <c r="AX508" s="43">
        <f t="shared" si="70"/>
        <v>0.75</v>
      </c>
      <c r="AY508" s="43" t="str">
        <f t="shared" si="71"/>
        <v>UTGS</v>
      </c>
    </row>
    <row r="509" spans="1:51" hidden="1" x14ac:dyDescent="0.2">
      <c r="A509" s="38">
        <v>502</v>
      </c>
      <c r="B509" t="s">
        <v>5806</v>
      </c>
      <c r="C509" t="s">
        <v>289</v>
      </c>
      <c r="D509">
        <v>2300</v>
      </c>
      <c r="E509" t="s">
        <v>202</v>
      </c>
      <c r="F509">
        <v>1</v>
      </c>
      <c r="G509" t="str">
        <f>LOOKUP(F509,{0,6,45},{"F","L","H"})</f>
        <v>F</v>
      </c>
      <c r="H509" t="s">
        <v>2645</v>
      </c>
      <c r="I509" s="43" t="str">
        <f>IFERROR(VLOOKUP(#REF!,#REF!,2,FALSE),"No")</f>
        <v>No</v>
      </c>
      <c r="J509" s="139">
        <v>1.25</v>
      </c>
      <c r="K509" s="148">
        <v>27</v>
      </c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39">
        <v>1.25</v>
      </c>
      <c r="Y509" s="148">
        <v>60.67</v>
      </c>
      <c r="Z509" s="149">
        <v>2</v>
      </c>
      <c r="AA509" s="148">
        <v>121.67</v>
      </c>
      <c r="AB509" s="148">
        <v>4</v>
      </c>
      <c r="AC509" s="148">
        <v>817.66</v>
      </c>
      <c r="AD509" s="148"/>
      <c r="AE509" s="148"/>
      <c r="AF509" s="148"/>
      <c r="AG509" s="148"/>
      <c r="AH509" s="148"/>
      <c r="AI509" s="148"/>
      <c r="AJ509" s="148"/>
      <c r="AK509" s="148"/>
      <c r="AL509" s="139">
        <v>0</v>
      </c>
      <c r="AM509" s="139">
        <v>0</v>
      </c>
      <c r="AN509" s="148">
        <f t="shared" si="63"/>
        <v>1000</v>
      </c>
      <c r="AO509" s="148">
        <f t="shared" si="64"/>
        <v>27</v>
      </c>
      <c r="AP509" s="148">
        <v>4</v>
      </c>
      <c r="AQ509" s="140">
        <v>4</v>
      </c>
      <c r="AS509" s="42">
        <f t="shared" si="65"/>
        <v>2011.8639014385283</v>
      </c>
      <c r="AT509" s="101">
        <f t="shared" si="66"/>
        <v>0</v>
      </c>
      <c r="AU509" s="42">
        <f t="shared" si="67"/>
        <v>2011.8639014385283</v>
      </c>
      <c r="AV509" s="42">
        <f t="shared" si="68"/>
        <v>9604.0132303685077</v>
      </c>
      <c r="AW509" s="102">
        <f t="shared" si="69"/>
        <v>2428.75</v>
      </c>
      <c r="AX509" s="43">
        <f t="shared" si="70"/>
        <v>1.25</v>
      </c>
      <c r="AY509" s="43" t="str">
        <f t="shared" si="71"/>
        <v>UTGS</v>
      </c>
    </row>
    <row r="510" spans="1:51" hidden="1" x14ac:dyDescent="0.2">
      <c r="A510" s="38">
        <v>503</v>
      </c>
      <c r="B510" t="s">
        <v>5806</v>
      </c>
      <c r="C510" t="s">
        <v>289</v>
      </c>
      <c r="D510">
        <v>121714</v>
      </c>
      <c r="E510" t="s">
        <v>213</v>
      </c>
      <c r="F510">
        <v>45</v>
      </c>
      <c r="G510" t="str">
        <f>LOOKUP(F510,{0,6,45},{"F","L","H"})</f>
        <v>H</v>
      </c>
      <c r="H510" t="s">
        <v>955</v>
      </c>
      <c r="I510" s="43" t="str">
        <f>IFERROR(VLOOKUP(#REF!,#REF!,2,FALSE),"No")</f>
        <v>No</v>
      </c>
      <c r="J510" s="139">
        <v>4</v>
      </c>
      <c r="K510" s="148">
        <v>178</v>
      </c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39">
        <v>4</v>
      </c>
      <c r="Y510" s="148">
        <v>79.17</v>
      </c>
      <c r="Z510" s="148">
        <v>6</v>
      </c>
      <c r="AA510" s="148">
        <v>920.83</v>
      </c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39">
        <v>0</v>
      </c>
      <c r="AM510" s="139">
        <v>0</v>
      </c>
      <c r="AN510" s="148">
        <f t="shared" si="63"/>
        <v>1000</v>
      </c>
      <c r="AO510" s="148">
        <f t="shared" si="64"/>
        <v>178</v>
      </c>
      <c r="AP510" s="148">
        <v>2</v>
      </c>
      <c r="AQ510" s="140">
        <v>2</v>
      </c>
      <c r="AS510" s="42">
        <f t="shared" si="65"/>
        <v>13624.739053928075</v>
      </c>
      <c r="AT510" s="101">
        <f t="shared" si="66"/>
        <v>0</v>
      </c>
      <c r="AU510" s="42">
        <f t="shared" si="67"/>
        <v>13624.739053928075</v>
      </c>
      <c r="AV510" s="42">
        <f t="shared" si="68"/>
        <v>29209.926110737022</v>
      </c>
      <c r="AW510" s="102">
        <f t="shared" si="69"/>
        <v>150929.38218217093</v>
      </c>
      <c r="AX510" s="43">
        <f t="shared" si="70"/>
        <v>4</v>
      </c>
      <c r="AY510" s="43" t="str">
        <f t="shared" si="71"/>
        <v>UTGS</v>
      </c>
    </row>
    <row r="511" spans="1:51" hidden="1" x14ac:dyDescent="0.2">
      <c r="A511" s="38">
        <v>504</v>
      </c>
      <c r="B511" t="s">
        <v>362</v>
      </c>
      <c r="C511" t="s">
        <v>289</v>
      </c>
      <c r="D511">
        <v>320</v>
      </c>
      <c r="E511" t="s">
        <v>1228</v>
      </c>
      <c r="F511">
        <v>0.25</v>
      </c>
      <c r="G511" t="str">
        <f>LOOKUP(F511,{0,6,45},{"F","L","H"})</f>
        <v>F</v>
      </c>
      <c r="H511" t="s">
        <v>2646</v>
      </c>
      <c r="I511" s="43" t="str">
        <f>IFERROR(VLOOKUP(#REF!,#REF!,2,FALSE),"No")</f>
        <v>No</v>
      </c>
      <c r="J511" s="149">
        <v>0.5</v>
      </c>
      <c r="K511" s="148">
        <v>23</v>
      </c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39">
        <v>1.25</v>
      </c>
      <c r="Y511" s="148">
        <v>100</v>
      </c>
      <c r="Z511" s="149">
        <v>2</v>
      </c>
      <c r="AA511" s="148">
        <v>900</v>
      </c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39">
        <v>0</v>
      </c>
      <c r="AM511" s="139">
        <v>0</v>
      </c>
      <c r="AN511" s="148">
        <f t="shared" si="63"/>
        <v>1000</v>
      </c>
      <c r="AO511" s="148">
        <f t="shared" si="64"/>
        <v>23</v>
      </c>
      <c r="AP511" s="148">
        <v>22</v>
      </c>
      <c r="AQ511" s="140">
        <v>22</v>
      </c>
      <c r="AS511" s="42">
        <f t="shared" si="65"/>
        <v>1573.2799901143023</v>
      </c>
      <c r="AT511" s="101">
        <f t="shared" si="66"/>
        <v>0</v>
      </c>
      <c r="AU511" s="42">
        <f t="shared" si="67"/>
        <v>1573.2799901143023</v>
      </c>
      <c r="AV511" s="42">
        <f t="shared" si="68"/>
        <v>1480.9528055215471</v>
      </c>
      <c r="AW511" s="102">
        <f t="shared" si="69"/>
        <v>431</v>
      </c>
      <c r="AX511" s="43">
        <f t="shared" si="70"/>
        <v>0.5</v>
      </c>
      <c r="AY511" s="43" t="str">
        <f t="shared" si="71"/>
        <v>UTGS</v>
      </c>
    </row>
    <row r="512" spans="1:51" hidden="1" x14ac:dyDescent="0.2">
      <c r="A512" s="38">
        <v>505</v>
      </c>
      <c r="B512" t="s">
        <v>362</v>
      </c>
      <c r="C512" t="s">
        <v>289</v>
      </c>
      <c r="D512">
        <v>320</v>
      </c>
      <c r="E512" t="s">
        <v>1243</v>
      </c>
      <c r="F512">
        <v>0.25</v>
      </c>
      <c r="G512" t="str">
        <f>LOOKUP(F512,{0,6,45},{"F","L","H"})</f>
        <v>F</v>
      </c>
      <c r="H512" t="s">
        <v>2647</v>
      </c>
      <c r="I512" s="43" t="str">
        <f>IFERROR(VLOOKUP(#REF!,#REF!,2,FALSE),"No")</f>
        <v>No</v>
      </c>
      <c r="J512" s="139">
        <v>0.5</v>
      </c>
      <c r="K512" s="148">
        <v>76</v>
      </c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39">
        <v>2</v>
      </c>
      <c r="Y512" s="148">
        <v>1000</v>
      </c>
      <c r="Z512" s="149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39">
        <v>0</v>
      </c>
      <c r="AM512" s="139">
        <v>0</v>
      </c>
      <c r="AN512" s="148">
        <f t="shared" si="63"/>
        <v>1000</v>
      </c>
      <c r="AO512" s="148">
        <f t="shared" si="64"/>
        <v>76</v>
      </c>
      <c r="AP512" s="148">
        <v>18</v>
      </c>
      <c r="AQ512" s="140">
        <v>18</v>
      </c>
      <c r="AS512" s="42">
        <f t="shared" si="65"/>
        <v>5198.664315160303</v>
      </c>
      <c r="AT512" s="101">
        <f t="shared" si="66"/>
        <v>0</v>
      </c>
      <c r="AU512" s="42">
        <f t="shared" si="67"/>
        <v>5198.664315160303</v>
      </c>
      <c r="AV512" s="42">
        <f t="shared" si="68"/>
        <v>1806.1645400818907</v>
      </c>
      <c r="AW512" s="102">
        <f t="shared" si="69"/>
        <v>431</v>
      </c>
      <c r="AX512" s="43">
        <f t="shared" si="70"/>
        <v>0.5</v>
      </c>
      <c r="AY512" s="43" t="str">
        <f t="shared" si="71"/>
        <v>UTGS</v>
      </c>
    </row>
    <row r="513" spans="1:51" hidden="1" x14ac:dyDescent="0.2">
      <c r="A513" s="38">
        <v>506</v>
      </c>
      <c r="B513" t="s">
        <v>362</v>
      </c>
      <c r="C513" t="s">
        <v>289</v>
      </c>
      <c r="D513">
        <v>320</v>
      </c>
      <c r="E513" t="s">
        <v>1247</v>
      </c>
      <c r="F513">
        <v>0.25</v>
      </c>
      <c r="G513" t="str">
        <f>LOOKUP(F513,{0,6,45},{"F","L","H"})</f>
        <v>F</v>
      </c>
      <c r="H513" t="s">
        <v>2648</v>
      </c>
      <c r="I513" s="43" t="str">
        <f>IFERROR(VLOOKUP(#REF!,#REF!,2,FALSE),"No")</f>
        <v>No</v>
      </c>
      <c r="J513" s="149">
        <v>0.5</v>
      </c>
      <c r="K513" s="148">
        <v>104</v>
      </c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39">
        <v>2</v>
      </c>
      <c r="Y513" s="148">
        <v>1000</v>
      </c>
      <c r="Z513" s="149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39">
        <v>0</v>
      </c>
      <c r="AM513" s="139">
        <v>0</v>
      </c>
      <c r="AN513" s="148">
        <f t="shared" si="63"/>
        <v>1000</v>
      </c>
      <c r="AO513" s="148">
        <f t="shared" si="64"/>
        <v>104</v>
      </c>
      <c r="AP513" s="148">
        <v>24</v>
      </c>
      <c r="AQ513" s="140">
        <v>42</v>
      </c>
      <c r="AS513" s="42">
        <f t="shared" si="65"/>
        <v>7113.9616944298887</v>
      </c>
      <c r="AT513" s="101">
        <f t="shared" si="66"/>
        <v>0</v>
      </c>
      <c r="AU513" s="42">
        <f t="shared" si="67"/>
        <v>7113.9616944298887</v>
      </c>
      <c r="AV513" s="42">
        <f t="shared" si="68"/>
        <v>774.07051717795309</v>
      </c>
      <c r="AW513" s="102">
        <f t="shared" si="69"/>
        <v>431</v>
      </c>
      <c r="AX513" s="43">
        <f t="shared" si="70"/>
        <v>0.5</v>
      </c>
      <c r="AY513" s="43" t="str">
        <f t="shared" si="71"/>
        <v>UTGS</v>
      </c>
    </row>
    <row r="514" spans="1:51" hidden="1" x14ac:dyDescent="0.2">
      <c r="A514" s="38">
        <v>507</v>
      </c>
      <c r="B514" t="s">
        <v>5806</v>
      </c>
      <c r="C514" t="s">
        <v>5746</v>
      </c>
      <c r="D514">
        <v>17800</v>
      </c>
      <c r="E514" t="s">
        <v>197</v>
      </c>
      <c r="F514">
        <v>2</v>
      </c>
      <c r="G514" t="str">
        <f>LOOKUP(F514,{0,6,45},{"F","L","H"})</f>
        <v>F</v>
      </c>
      <c r="H514" t="s">
        <v>1287</v>
      </c>
      <c r="I514" s="43" t="str">
        <f>IFERROR(VLOOKUP(#REF!,#REF!,2,FALSE),"No")</f>
        <v>No</v>
      </c>
      <c r="J514" s="139">
        <v>2</v>
      </c>
      <c r="K514" s="148">
        <v>355</v>
      </c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39">
        <v>6</v>
      </c>
      <c r="Y514" s="148">
        <v>763.74</v>
      </c>
      <c r="Z514" s="149">
        <v>8</v>
      </c>
      <c r="AA514" s="148">
        <v>236.26</v>
      </c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39">
        <v>0</v>
      </c>
      <c r="AM514" s="139">
        <v>0</v>
      </c>
      <c r="AN514" s="148">
        <f t="shared" si="63"/>
        <v>1000</v>
      </c>
      <c r="AO514" s="148">
        <f t="shared" si="64"/>
        <v>355</v>
      </c>
      <c r="AP514" s="148">
        <v>1</v>
      </c>
      <c r="AQ514" s="140">
        <v>1</v>
      </c>
      <c r="AS514" s="42">
        <f t="shared" si="65"/>
        <v>25909.134630025095</v>
      </c>
      <c r="AT514" s="101">
        <f t="shared" si="66"/>
        <v>0</v>
      </c>
      <c r="AU514" s="42">
        <f t="shared" si="67"/>
        <v>25909.134630025095</v>
      </c>
      <c r="AV514" s="42">
        <f t="shared" si="68"/>
        <v>63059.814921474041</v>
      </c>
      <c r="AW514" s="102">
        <f t="shared" si="69"/>
        <v>15242</v>
      </c>
      <c r="AX514" s="43">
        <f t="shared" si="70"/>
        <v>2</v>
      </c>
      <c r="AY514" s="43" t="str">
        <f t="shared" si="71"/>
        <v>UTTSS</v>
      </c>
    </row>
    <row r="515" spans="1:51" hidden="1" x14ac:dyDescent="0.2">
      <c r="A515" s="38">
        <v>508</v>
      </c>
      <c r="B515" t="s">
        <v>5806</v>
      </c>
      <c r="C515" t="s">
        <v>5746</v>
      </c>
      <c r="D515">
        <v>3000</v>
      </c>
      <c r="E515" t="s">
        <v>207</v>
      </c>
      <c r="F515">
        <v>0.25</v>
      </c>
      <c r="G515" t="str">
        <f>LOOKUP(F515,{0,6,45},{"F","L","H"})</f>
        <v>F</v>
      </c>
      <c r="H515" t="s">
        <v>1095</v>
      </c>
      <c r="I515" s="43" t="str">
        <f>IFERROR(VLOOKUP(#REF!,#REF!,2,FALSE),"No")</f>
        <v>No</v>
      </c>
      <c r="J515" s="149">
        <v>2</v>
      </c>
      <c r="K515" s="148">
        <v>19</v>
      </c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39">
        <v>4</v>
      </c>
      <c r="Y515" s="148">
        <v>1000</v>
      </c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39">
        <v>0</v>
      </c>
      <c r="AM515" s="139">
        <v>0</v>
      </c>
      <c r="AN515" s="148">
        <f t="shared" si="63"/>
        <v>1000</v>
      </c>
      <c r="AO515" s="148">
        <f t="shared" si="64"/>
        <v>19</v>
      </c>
      <c r="AP515" s="148">
        <v>3</v>
      </c>
      <c r="AQ515" s="140">
        <v>6</v>
      </c>
      <c r="AS515" s="42">
        <f t="shared" si="65"/>
        <v>1386.6860787900755</v>
      </c>
      <c r="AT515" s="101">
        <f t="shared" si="66"/>
        <v>0</v>
      </c>
      <c r="AU515" s="42">
        <f t="shared" si="67"/>
        <v>1386.6860787900755</v>
      </c>
      <c r="AV515" s="42">
        <f t="shared" si="68"/>
        <v>6613.4936202456729</v>
      </c>
      <c r="AW515" s="102">
        <f t="shared" si="69"/>
        <v>2145.6666666666665</v>
      </c>
      <c r="AX515" s="43">
        <f t="shared" si="70"/>
        <v>2</v>
      </c>
      <c r="AY515" s="43" t="str">
        <f t="shared" si="71"/>
        <v>UTTSS</v>
      </c>
    </row>
    <row r="516" spans="1:51" hidden="1" x14ac:dyDescent="0.2">
      <c r="A516" s="38">
        <v>509</v>
      </c>
      <c r="B516" t="s">
        <v>5807</v>
      </c>
      <c r="C516" t="s">
        <v>5746</v>
      </c>
      <c r="D516">
        <v>64512</v>
      </c>
      <c r="E516" t="s">
        <v>205</v>
      </c>
      <c r="F516">
        <v>45</v>
      </c>
      <c r="G516" t="str">
        <f>LOOKUP(F516,{0,6,45},{"F","L","H"})</f>
        <v>H</v>
      </c>
      <c r="H516" t="s">
        <v>1012</v>
      </c>
      <c r="I516" s="43" t="str">
        <f>IFERROR(VLOOKUP(#REF!,#REF!,2,FALSE),"No")</f>
        <v>No</v>
      </c>
      <c r="J516" s="149">
        <v>2</v>
      </c>
      <c r="K516" s="148">
        <v>34</v>
      </c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39">
        <v>2</v>
      </c>
      <c r="Y516" s="148">
        <v>71.94</v>
      </c>
      <c r="Z516" s="148">
        <v>4</v>
      </c>
      <c r="AA516" s="148">
        <v>20.94</v>
      </c>
      <c r="AB516" s="148">
        <v>6</v>
      </c>
      <c r="AC516" s="148">
        <v>1</v>
      </c>
      <c r="AD516" s="148">
        <v>8</v>
      </c>
      <c r="AE516" s="148">
        <v>906.13</v>
      </c>
      <c r="AF516" s="148"/>
      <c r="AG516" s="148"/>
      <c r="AH516" s="148"/>
      <c r="AI516" s="148"/>
      <c r="AJ516" s="148"/>
      <c r="AK516" s="148"/>
      <c r="AL516" s="139">
        <v>0</v>
      </c>
      <c r="AM516" s="139">
        <v>0</v>
      </c>
      <c r="AN516" s="148">
        <f t="shared" si="63"/>
        <v>1000.01</v>
      </c>
      <c r="AO516" s="148">
        <f t="shared" si="64"/>
        <v>34</v>
      </c>
      <c r="AP516" s="148">
        <v>6</v>
      </c>
      <c r="AQ516" s="140">
        <v>6</v>
      </c>
      <c r="AS516" s="42">
        <f t="shared" si="65"/>
        <v>2481.4382462559247</v>
      </c>
      <c r="AT516" s="101">
        <f t="shared" si="66"/>
        <v>0</v>
      </c>
      <c r="AU516" s="42">
        <f t="shared" si="67"/>
        <v>2481.4382462559247</v>
      </c>
      <c r="AV516" s="42">
        <f t="shared" si="68"/>
        <v>11540.371805181878</v>
      </c>
      <c r="AW516" s="102">
        <f t="shared" si="69"/>
        <v>113197.0366366282</v>
      </c>
      <c r="AX516" s="43">
        <f t="shared" si="70"/>
        <v>2</v>
      </c>
      <c r="AY516" s="43" t="str">
        <f t="shared" si="71"/>
        <v>UTTSS</v>
      </c>
    </row>
    <row r="517" spans="1:51" hidden="1" x14ac:dyDescent="0.2">
      <c r="A517" s="38">
        <v>510</v>
      </c>
      <c r="B517" t="s">
        <v>5806</v>
      </c>
      <c r="C517" t="s">
        <v>289</v>
      </c>
      <c r="D517">
        <v>28214</v>
      </c>
      <c r="E517" t="s">
        <v>290</v>
      </c>
      <c r="F517">
        <v>45</v>
      </c>
      <c r="G517" t="str">
        <f>LOOKUP(F517,{0,6,45},{"F","L","H"})</f>
        <v>H</v>
      </c>
      <c r="H517" t="s">
        <v>1288</v>
      </c>
      <c r="I517" s="43" t="str">
        <f>IFERROR(VLOOKUP(#REF!,#REF!,2,FALSE),"No")</f>
        <v>No</v>
      </c>
      <c r="J517" s="148">
        <v>2</v>
      </c>
      <c r="K517" s="148">
        <v>200</v>
      </c>
      <c r="L517" s="148"/>
      <c r="M517" s="148"/>
      <c r="N517" s="148"/>
      <c r="O517" s="148"/>
      <c r="P517" s="148"/>
      <c r="Q517" s="148"/>
      <c r="R517" s="149"/>
      <c r="S517" s="148"/>
      <c r="T517" s="148"/>
      <c r="U517" s="148"/>
      <c r="V517" s="148"/>
      <c r="W517" s="148"/>
      <c r="X517" s="139">
        <v>4</v>
      </c>
      <c r="Y517" s="148">
        <v>1000</v>
      </c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39">
        <v>0</v>
      </c>
      <c r="AM517" s="139">
        <v>0</v>
      </c>
      <c r="AN517" s="148">
        <f t="shared" si="63"/>
        <v>1000</v>
      </c>
      <c r="AO517" s="148">
        <f t="shared" si="64"/>
        <v>200</v>
      </c>
      <c r="AP517" s="148">
        <v>3</v>
      </c>
      <c r="AQ517" s="140">
        <v>3</v>
      </c>
      <c r="AS517" s="42">
        <f t="shared" si="65"/>
        <v>14596.695566211321</v>
      </c>
      <c r="AT517" s="101">
        <f t="shared" si="66"/>
        <v>0</v>
      </c>
      <c r="AU517" s="42">
        <f t="shared" si="67"/>
        <v>14596.695566211321</v>
      </c>
      <c r="AV517" s="42">
        <f t="shared" si="68"/>
        <v>13226.987240491346</v>
      </c>
      <c r="AW517" s="102">
        <f t="shared" si="69"/>
        <v>52825.283763759828</v>
      </c>
      <c r="AX517" s="43">
        <f t="shared" si="70"/>
        <v>2</v>
      </c>
      <c r="AY517" s="43" t="str">
        <f t="shared" si="71"/>
        <v>UTGS</v>
      </c>
    </row>
    <row r="518" spans="1:51" hidden="1" x14ac:dyDescent="0.2">
      <c r="A518" s="38">
        <v>511</v>
      </c>
      <c r="B518" t="s">
        <v>5806</v>
      </c>
      <c r="C518" t="s">
        <v>292</v>
      </c>
      <c r="D518">
        <v>1400</v>
      </c>
      <c r="E518" t="s">
        <v>208</v>
      </c>
      <c r="F518">
        <v>0.25</v>
      </c>
      <c r="G518" t="str">
        <f>LOOKUP(F518,{0,6,45},{"F","L","H"})</f>
        <v>F</v>
      </c>
      <c r="H518" t="s">
        <v>2032</v>
      </c>
      <c r="I518" s="43" t="str">
        <f>IFERROR(VLOOKUP(#REF!,#REF!,2,FALSE),"No")</f>
        <v>No</v>
      </c>
      <c r="J518" s="149">
        <v>1.25</v>
      </c>
      <c r="K518" s="148">
        <v>146</v>
      </c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39">
        <v>2</v>
      </c>
      <c r="Y518" s="148">
        <v>616.57000000000005</v>
      </c>
      <c r="Z518" s="149">
        <v>4</v>
      </c>
      <c r="AA518" s="148">
        <v>383.43</v>
      </c>
      <c r="AB518" s="149"/>
      <c r="AC518" s="148"/>
      <c r="AD518" s="149"/>
      <c r="AE518" s="148"/>
      <c r="AF518" s="148"/>
      <c r="AG518" s="148"/>
      <c r="AH518" s="148"/>
      <c r="AI518" s="148"/>
      <c r="AJ518" s="148"/>
      <c r="AK518" s="148"/>
      <c r="AL518" s="139">
        <v>0</v>
      </c>
      <c r="AM518" s="139">
        <v>0</v>
      </c>
      <c r="AN518" s="148">
        <f t="shared" si="63"/>
        <v>1000</v>
      </c>
      <c r="AO518" s="148">
        <f t="shared" si="64"/>
        <v>146</v>
      </c>
      <c r="AP518" s="148">
        <v>10</v>
      </c>
      <c r="AQ518" s="140">
        <v>17</v>
      </c>
      <c r="AS518" s="42">
        <f t="shared" si="65"/>
        <v>10878.967763334264</v>
      </c>
      <c r="AT518" s="101">
        <f t="shared" si="66"/>
        <v>0</v>
      </c>
      <c r="AU518" s="42">
        <f t="shared" si="67"/>
        <v>10878.967763334264</v>
      </c>
      <c r="AV518" s="42">
        <f t="shared" si="68"/>
        <v>2074.1267542043547</v>
      </c>
      <c r="AW518" s="102">
        <f t="shared" si="69"/>
        <v>2169</v>
      </c>
      <c r="AX518" s="43">
        <f t="shared" si="70"/>
        <v>1.25</v>
      </c>
      <c r="AY518" s="43" t="str">
        <f t="shared" si="71"/>
        <v>UTFS</v>
      </c>
    </row>
    <row r="519" spans="1:51" hidden="1" x14ac:dyDescent="0.2">
      <c r="A519" s="38">
        <v>512</v>
      </c>
      <c r="B519" t="s">
        <v>5806</v>
      </c>
      <c r="C519" t="s">
        <v>289</v>
      </c>
      <c r="D519">
        <v>64550</v>
      </c>
      <c r="E519" t="s">
        <v>197</v>
      </c>
      <c r="F519">
        <v>45</v>
      </c>
      <c r="G519" t="str">
        <f>LOOKUP(F519,{0,6,45},{"F","L","H"})</f>
        <v>H</v>
      </c>
      <c r="H519" t="s">
        <v>1289</v>
      </c>
      <c r="I519" s="43" t="str">
        <f>IFERROR(VLOOKUP(#REF!,#REF!,2,FALSE),"No")</f>
        <v>No</v>
      </c>
      <c r="J519" s="149">
        <v>3</v>
      </c>
      <c r="K519" s="148">
        <v>62</v>
      </c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39">
        <v>2</v>
      </c>
      <c r="Y519" s="148">
        <v>1.61</v>
      </c>
      <c r="Z519" s="149">
        <v>4</v>
      </c>
      <c r="AA519" s="148">
        <v>953.94</v>
      </c>
      <c r="AB519" s="149">
        <v>6</v>
      </c>
      <c r="AC519" s="148">
        <v>44.44</v>
      </c>
      <c r="AD519" s="148"/>
      <c r="AE519" s="148"/>
      <c r="AF519" s="148"/>
      <c r="AG519" s="148"/>
      <c r="AH519" s="148"/>
      <c r="AI519" s="148"/>
      <c r="AJ519" s="148"/>
      <c r="AK519" s="148"/>
      <c r="AL519" s="139">
        <v>0</v>
      </c>
      <c r="AM519" s="139">
        <v>0</v>
      </c>
      <c r="AN519" s="148">
        <f t="shared" si="63"/>
        <v>999.99</v>
      </c>
      <c r="AO519" s="148">
        <f t="shared" si="64"/>
        <v>62</v>
      </c>
      <c r="AP519" s="148">
        <v>2</v>
      </c>
      <c r="AQ519" s="140">
        <v>2</v>
      </c>
      <c r="AS519" s="42">
        <f t="shared" si="65"/>
        <v>4524.9756255255097</v>
      </c>
      <c r="AT519" s="101">
        <f t="shared" si="66"/>
        <v>0</v>
      </c>
      <c r="AU519" s="42">
        <f t="shared" si="67"/>
        <v>4524.9756255255097</v>
      </c>
      <c r="AV519" s="42">
        <f t="shared" si="68"/>
        <v>20286.687605928411</v>
      </c>
      <c r="AW519" s="102">
        <f t="shared" si="69"/>
        <v>113197.0366366282</v>
      </c>
      <c r="AX519" s="43">
        <f t="shared" si="70"/>
        <v>3</v>
      </c>
      <c r="AY519" s="43" t="str">
        <f t="shared" si="71"/>
        <v>UTGS</v>
      </c>
    </row>
    <row r="520" spans="1:51" hidden="1" x14ac:dyDescent="0.2">
      <c r="A520" s="38">
        <v>513</v>
      </c>
      <c r="B520" t="s">
        <v>5806</v>
      </c>
      <c r="C520" t="s">
        <v>292</v>
      </c>
      <c r="D520">
        <v>17800</v>
      </c>
      <c r="E520" t="s">
        <v>197</v>
      </c>
      <c r="F520">
        <v>2</v>
      </c>
      <c r="G520" t="str">
        <f>LOOKUP(F520,{0,6,45},{"F","L","H"})</f>
        <v>F</v>
      </c>
      <c r="H520" t="s">
        <v>2064</v>
      </c>
      <c r="I520" s="43" t="str">
        <f>IFERROR(VLOOKUP(#REF!,#REF!,2,FALSE),"No")</f>
        <v>No</v>
      </c>
      <c r="J520" s="149">
        <v>3</v>
      </c>
      <c r="K520" s="148">
        <v>545</v>
      </c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39">
        <v>4</v>
      </c>
      <c r="Y520" s="148">
        <v>1000</v>
      </c>
      <c r="Z520" s="149"/>
      <c r="AA520" s="148"/>
      <c r="AB520" s="149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39">
        <v>0</v>
      </c>
      <c r="AM520" s="139">
        <v>0</v>
      </c>
      <c r="AN520" s="148">
        <f t="shared" ref="AN520:AN583" si="72">SUM(Y520,AA520,AC520,AE520,AG520,AI520,AK520,AM520)</f>
        <v>1000</v>
      </c>
      <c r="AO520" s="148">
        <f t="shared" ref="AO520:AO583" si="73">SUM(K520,M520,O520,Q520,S520,U520,W520)</f>
        <v>545</v>
      </c>
      <c r="AP520" s="148">
        <v>2</v>
      </c>
      <c r="AQ520" s="140">
        <v>2</v>
      </c>
      <c r="AS520" s="42">
        <f t="shared" ref="AS520:AS583" si="74">(VLOOKUP(J520,Service,2,FALSE)*K520+VLOOKUP(L520,Service,2,FALSE)*M520+VLOOKUP(N520,Service,2,FALSE)*O520+VLOOKUP(P520,Service,2,FALSE)*Q520)</f>
        <v>39775.995417925849</v>
      </c>
      <c r="AT520" s="101">
        <f t="shared" ref="AT520:AT583" si="75">VLOOKUP(R520,serviceHP,2,FALSE)*S520+VLOOKUP(T520,serviceHP,2,FALSE)*U520+VLOOKUP(V520,serviceHP,2,FALSE)*W520</f>
        <v>0</v>
      </c>
      <c r="AU520" s="42">
        <f t="shared" ref="AU520:AU583" si="76">AS520+AT520</f>
        <v>39775.995417925849</v>
      </c>
      <c r="AV520" s="42">
        <f t="shared" ref="AV520:AV583" si="77">(VLOOKUP(X520,Main,2,FALSE)*Y520+VLOOKUP(Z520,Main,2,FALSE)*AA520+VLOOKUP(AB520,Main,2,FALSE)*AC520+VLOOKUP(AD520,Main,2,FALSE)*AE520+VLOOKUP(AF520,Main,2,FALSE)*AG520+VLOOKUP(AL520,Main,2,FALSE)*AM520+VLOOKUP(AH520,Main,2,FALSE)*AI520+VLOOKUP(AL520,Main,2,FALSE)*AM520+VLOOKUP(AJ520,Main,2,FALSE)*AK520)/AQ520</f>
        <v>19840.480860737018</v>
      </c>
      <c r="AW520" s="102">
        <f t="shared" ref="AW520:AW583" si="78">IF(G520="F",VLOOKUP(D520,MeterAndReg2,2,TRUE),(IF(G520="L",VLOOKUP(D520,MeterAndReg2,3,TRUE),VLOOKUP(D520,MeterAndReg2,4,TRUE))))</f>
        <v>15242</v>
      </c>
      <c r="AX520" s="43">
        <f t="shared" ref="AX520:AX583" si="79">IF(J520&gt;0,J520,R520)</f>
        <v>3</v>
      </c>
      <c r="AY520" s="43" t="str">
        <f t="shared" si="71"/>
        <v>UTFS</v>
      </c>
    </row>
    <row r="521" spans="1:51" hidden="1" x14ac:dyDescent="0.2">
      <c r="A521" s="38">
        <v>514</v>
      </c>
      <c r="B521" t="s">
        <v>362</v>
      </c>
      <c r="C521" t="s">
        <v>289</v>
      </c>
      <c r="D521">
        <v>540</v>
      </c>
      <c r="E521" t="s">
        <v>1250</v>
      </c>
      <c r="F521">
        <v>0.25</v>
      </c>
      <c r="G521" t="str">
        <f>LOOKUP(F521,{0,6,45},{"F","L","H"})</f>
        <v>F</v>
      </c>
      <c r="H521" t="s">
        <v>2649</v>
      </c>
      <c r="I521" s="43" t="str">
        <f>IFERROR(VLOOKUP(#REF!,#REF!,2,FALSE),"No")</f>
        <v>No</v>
      </c>
      <c r="J521" s="139">
        <v>0.75</v>
      </c>
      <c r="K521" s="148">
        <v>57</v>
      </c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39">
        <v>0.75</v>
      </c>
      <c r="Y521" s="148">
        <v>16.420000000000002</v>
      </c>
      <c r="Z521" s="149">
        <v>2</v>
      </c>
      <c r="AA521" s="148">
        <v>983.58</v>
      </c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39">
        <v>0</v>
      </c>
      <c r="AM521" s="139">
        <v>0</v>
      </c>
      <c r="AN521" s="148">
        <f t="shared" si="72"/>
        <v>1000</v>
      </c>
      <c r="AO521" s="148">
        <f t="shared" si="73"/>
        <v>57</v>
      </c>
      <c r="AP521" s="148">
        <v>7</v>
      </c>
      <c r="AQ521" s="140">
        <v>11</v>
      </c>
      <c r="AS521" s="42">
        <f t="shared" si="74"/>
        <v>3669.8582363702267</v>
      </c>
      <c r="AT521" s="101">
        <f t="shared" si="75"/>
        <v>0</v>
      </c>
      <c r="AU521" s="42">
        <f t="shared" si="76"/>
        <v>3669.8582363702267</v>
      </c>
      <c r="AV521" s="42">
        <f t="shared" si="77"/>
        <v>2966.8568474067306</v>
      </c>
      <c r="AW521" s="102">
        <f t="shared" si="78"/>
        <v>585.0096169344007</v>
      </c>
      <c r="AX521" s="43">
        <f t="shared" si="79"/>
        <v>0.75</v>
      </c>
      <c r="AY521" s="43" t="str">
        <f t="shared" ref="AY521:AY584" si="80">C521</f>
        <v>UTGS</v>
      </c>
    </row>
    <row r="522" spans="1:51" hidden="1" x14ac:dyDescent="0.2">
      <c r="A522" s="38">
        <v>515</v>
      </c>
      <c r="B522" t="s">
        <v>5806</v>
      </c>
      <c r="C522" t="s">
        <v>289</v>
      </c>
      <c r="D522">
        <v>1763</v>
      </c>
      <c r="E522" t="s">
        <v>204</v>
      </c>
      <c r="F522">
        <v>1</v>
      </c>
      <c r="G522" t="str">
        <f>LOOKUP(F522,{0,6,45},{"F","L","H"})</f>
        <v>F</v>
      </c>
      <c r="H522" t="s">
        <v>2650</v>
      </c>
      <c r="I522" s="43" t="str">
        <f>IFERROR(VLOOKUP(#REF!,#REF!,2,FALSE),"No")</f>
        <v>No</v>
      </c>
      <c r="J522" s="149">
        <v>1.25</v>
      </c>
      <c r="K522" s="148">
        <v>51</v>
      </c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39">
        <v>2</v>
      </c>
      <c r="Y522" s="148">
        <v>774</v>
      </c>
      <c r="Z522" s="148">
        <v>6</v>
      </c>
      <c r="AA522" s="148">
        <v>226</v>
      </c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39">
        <v>0</v>
      </c>
      <c r="AM522" s="139">
        <v>0</v>
      </c>
      <c r="AN522" s="148">
        <f t="shared" si="72"/>
        <v>1000</v>
      </c>
      <c r="AO522" s="148">
        <f t="shared" si="73"/>
        <v>51</v>
      </c>
      <c r="AP522" s="148">
        <v>6</v>
      </c>
      <c r="AQ522" s="140">
        <v>10</v>
      </c>
      <c r="AS522" s="42">
        <f t="shared" si="74"/>
        <v>3800.187369383887</v>
      </c>
      <c r="AT522" s="101">
        <f t="shared" si="75"/>
        <v>0</v>
      </c>
      <c r="AU522" s="42">
        <f t="shared" si="76"/>
        <v>3800.187369383887</v>
      </c>
      <c r="AV522" s="42">
        <f t="shared" si="77"/>
        <v>3873.0481721474034</v>
      </c>
      <c r="AW522" s="102">
        <f t="shared" si="78"/>
        <v>2169</v>
      </c>
      <c r="AX522" s="43">
        <f t="shared" si="79"/>
        <v>1.25</v>
      </c>
      <c r="AY522" s="43" t="str">
        <f t="shared" si="80"/>
        <v>UTGS</v>
      </c>
    </row>
    <row r="523" spans="1:51" hidden="1" x14ac:dyDescent="0.2">
      <c r="A523" s="38">
        <v>516</v>
      </c>
      <c r="B523" t="s">
        <v>5806</v>
      </c>
      <c r="C523" t="s">
        <v>292</v>
      </c>
      <c r="D523">
        <v>1000</v>
      </c>
      <c r="E523" t="s">
        <v>202</v>
      </c>
      <c r="F523">
        <v>0.25</v>
      </c>
      <c r="G523" t="str">
        <f>LOOKUP(F523,{0,6,45},{"F","L","H"})</f>
        <v>F</v>
      </c>
      <c r="H523" t="s">
        <v>2651</v>
      </c>
      <c r="I523" s="43" t="str">
        <f>IFERROR(VLOOKUP(#REF!,#REF!,2,FALSE),"No")</f>
        <v>No</v>
      </c>
      <c r="J523" s="149">
        <v>1.25</v>
      </c>
      <c r="K523" s="148">
        <v>152</v>
      </c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39">
        <v>4</v>
      </c>
      <c r="Y523" s="148">
        <v>1000</v>
      </c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39">
        <v>0</v>
      </c>
      <c r="AM523" s="139">
        <v>0</v>
      </c>
      <c r="AN523" s="148">
        <f t="shared" si="72"/>
        <v>1000</v>
      </c>
      <c r="AO523" s="148">
        <f t="shared" si="73"/>
        <v>152</v>
      </c>
      <c r="AP523" s="148">
        <v>5</v>
      </c>
      <c r="AQ523" s="140">
        <v>11</v>
      </c>
      <c r="AS523" s="42">
        <f t="shared" si="74"/>
        <v>11326.048630320603</v>
      </c>
      <c r="AT523" s="101">
        <f t="shared" si="75"/>
        <v>0</v>
      </c>
      <c r="AU523" s="42">
        <f t="shared" si="76"/>
        <v>11326.048630320603</v>
      </c>
      <c r="AV523" s="42">
        <f t="shared" si="77"/>
        <v>3607.3601564976398</v>
      </c>
      <c r="AW523" s="102">
        <f t="shared" si="78"/>
        <v>1475.8772811117678</v>
      </c>
      <c r="AX523" s="43">
        <f t="shared" si="79"/>
        <v>1.25</v>
      </c>
      <c r="AY523" s="43" t="str">
        <f t="shared" si="80"/>
        <v>UTFS</v>
      </c>
    </row>
    <row r="524" spans="1:51" hidden="1" x14ac:dyDescent="0.2">
      <c r="A524" s="38">
        <v>517</v>
      </c>
      <c r="B524" t="s">
        <v>5806</v>
      </c>
      <c r="C524" t="s">
        <v>289</v>
      </c>
      <c r="D524">
        <v>44352</v>
      </c>
      <c r="E524" t="s">
        <v>211</v>
      </c>
      <c r="F524">
        <v>45</v>
      </c>
      <c r="G524" t="str">
        <f>LOOKUP(F524,{0,6,45},{"F","L","H"})</f>
        <v>H</v>
      </c>
      <c r="H524" t="s">
        <v>1290</v>
      </c>
      <c r="I524" s="43" t="str">
        <f>IFERROR(VLOOKUP(#REF!,#REF!,2,FALSE),"No")</f>
        <v>No</v>
      </c>
      <c r="J524" s="149">
        <v>2</v>
      </c>
      <c r="K524" s="148">
        <v>151</v>
      </c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39">
        <v>3</v>
      </c>
      <c r="Y524" s="148">
        <v>1000</v>
      </c>
      <c r="Z524" s="149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39">
        <v>0</v>
      </c>
      <c r="AM524" s="139">
        <v>0</v>
      </c>
      <c r="AN524" s="148">
        <f t="shared" si="72"/>
        <v>1000</v>
      </c>
      <c r="AO524" s="148">
        <f t="shared" si="73"/>
        <v>151</v>
      </c>
      <c r="AP524" s="148">
        <v>2</v>
      </c>
      <c r="AQ524" s="140">
        <v>2</v>
      </c>
      <c r="AS524" s="42">
        <f t="shared" si="74"/>
        <v>11020.505152489548</v>
      </c>
      <c r="AT524" s="101">
        <f t="shared" si="75"/>
        <v>0</v>
      </c>
      <c r="AU524" s="42">
        <f t="shared" si="76"/>
        <v>11020.505152489548</v>
      </c>
      <c r="AV524" s="42">
        <f t="shared" si="77"/>
        <v>9915.4808607370178</v>
      </c>
      <c r="AW524" s="102">
        <f t="shared" si="78"/>
        <v>60371.752872868376</v>
      </c>
      <c r="AX524" s="43">
        <f t="shared" si="79"/>
        <v>2</v>
      </c>
      <c r="AY524" s="43" t="str">
        <f t="shared" si="80"/>
        <v>UTGS</v>
      </c>
    </row>
    <row r="525" spans="1:51" hidden="1" x14ac:dyDescent="0.2">
      <c r="A525" s="38">
        <v>518</v>
      </c>
      <c r="B525" t="s">
        <v>5806</v>
      </c>
      <c r="C525" t="s">
        <v>5746</v>
      </c>
      <c r="D525">
        <v>5000</v>
      </c>
      <c r="E525" t="s">
        <v>198</v>
      </c>
      <c r="F525">
        <v>0.25</v>
      </c>
      <c r="G525" t="str">
        <f>LOOKUP(F525,{0,6,45},{"F","L","H"})</f>
        <v>F</v>
      </c>
      <c r="H525" t="s">
        <v>1867</v>
      </c>
      <c r="I525" s="43" t="str">
        <f>IFERROR(VLOOKUP(#REF!,#REF!,2,FALSE),"No")</f>
        <v>No</v>
      </c>
      <c r="J525" s="149">
        <v>1.25</v>
      </c>
      <c r="K525" s="148">
        <v>191</v>
      </c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39">
        <v>4</v>
      </c>
      <c r="Y525" s="148">
        <v>211</v>
      </c>
      <c r="Z525" s="149">
        <v>6</v>
      </c>
      <c r="AA525" s="148">
        <v>789</v>
      </c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39">
        <v>0</v>
      </c>
      <c r="AM525" s="139">
        <v>0</v>
      </c>
      <c r="AN525" s="148">
        <f t="shared" si="72"/>
        <v>1000</v>
      </c>
      <c r="AO525" s="148">
        <f t="shared" si="73"/>
        <v>191</v>
      </c>
      <c r="AP525" s="148">
        <v>3</v>
      </c>
      <c r="AQ525" s="140">
        <v>3</v>
      </c>
      <c r="AS525" s="42">
        <f t="shared" si="74"/>
        <v>14232.074265731811</v>
      </c>
      <c r="AT525" s="101">
        <f t="shared" si="75"/>
        <v>0</v>
      </c>
      <c r="AU525" s="42">
        <f t="shared" si="76"/>
        <v>14232.074265731811</v>
      </c>
      <c r="AV525" s="42">
        <f t="shared" si="77"/>
        <v>18579.037240491347</v>
      </c>
      <c r="AW525" s="102">
        <f t="shared" si="78"/>
        <v>3698.6666666666665</v>
      </c>
      <c r="AX525" s="43">
        <f t="shared" si="79"/>
        <v>1.25</v>
      </c>
      <c r="AY525" s="43" t="str">
        <f t="shared" si="80"/>
        <v>UTTSS</v>
      </c>
    </row>
    <row r="526" spans="1:51" hidden="1" x14ac:dyDescent="0.2">
      <c r="A526" s="38">
        <v>519</v>
      </c>
      <c r="B526" t="s">
        <v>5806</v>
      </c>
      <c r="C526" t="s">
        <v>289</v>
      </c>
      <c r="D526">
        <v>550</v>
      </c>
      <c r="E526" t="s">
        <v>1245</v>
      </c>
      <c r="F526">
        <v>2</v>
      </c>
      <c r="G526" t="str">
        <f>LOOKUP(F526,{0,6,45},{"F","L","H"})</f>
        <v>F</v>
      </c>
      <c r="H526" t="s">
        <v>2652</v>
      </c>
      <c r="I526" s="43" t="str">
        <f>IFERROR(VLOOKUP(#REF!,#REF!,2,FALSE),"No")</f>
        <v>No</v>
      </c>
      <c r="J526" s="139">
        <v>0.75</v>
      </c>
      <c r="K526" s="148">
        <v>57</v>
      </c>
      <c r="L526" s="148">
        <v>1.25</v>
      </c>
      <c r="M526" s="148">
        <v>75</v>
      </c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39">
        <v>1.25</v>
      </c>
      <c r="Y526" s="148">
        <v>59.15</v>
      </c>
      <c r="Z526" s="149">
        <v>1.5</v>
      </c>
      <c r="AA526" s="148">
        <v>68.180000000000007</v>
      </c>
      <c r="AB526" s="148">
        <v>2</v>
      </c>
      <c r="AC526" s="148">
        <v>872.68</v>
      </c>
      <c r="AD526" s="148"/>
      <c r="AE526" s="148"/>
      <c r="AF526" s="148"/>
      <c r="AG526" s="148"/>
      <c r="AH526" s="148"/>
      <c r="AI526" s="148"/>
      <c r="AJ526" s="148"/>
      <c r="AK526" s="148"/>
      <c r="AL526" s="139">
        <v>0</v>
      </c>
      <c r="AM526" s="139">
        <v>0</v>
      </c>
      <c r="AN526" s="148">
        <f t="shared" si="72"/>
        <v>1000.01</v>
      </c>
      <c r="AO526" s="148">
        <f t="shared" si="73"/>
        <v>132</v>
      </c>
      <c r="AP526" s="148">
        <v>6</v>
      </c>
      <c r="AQ526" s="140">
        <v>24</v>
      </c>
      <c r="AS526" s="42">
        <f t="shared" si="74"/>
        <v>9258.3690736994722</v>
      </c>
      <c r="AT526" s="101">
        <f t="shared" si="75"/>
        <v>0</v>
      </c>
      <c r="AU526" s="42">
        <f t="shared" si="76"/>
        <v>9258.3690736994722</v>
      </c>
      <c r="AV526" s="42">
        <f t="shared" si="77"/>
        <v>1338.339879663381</v>
      </c>
      <c r="AW526" s="102">
        <f t="shared" si="78"/>
        <v>585.0096169344007</v>
      </c>
      <c r="AX526" s="43">
        <f t="shared" si="79"/>
        <v>0.75</v>
      </c>
      <c r="AY526" s="43" t="str">
        <f t="shared" si="80"/>
        <v>UTGS</v>
      </c>
    </row>
    <row r="527" spans="1:51" hidden="1" x14ac:dyDescent="0.2">
      <c r="A527" s="38">
        <v>520</v>
      </c>
      <c r="B527" t="s">
        <v>362</v>
      </c>
      <c r="C527" t="s">
        <v>289</v>
      </c>
      <c r="D527">
        <v>320</v>
      </c>
      <c r="E527" t="s">
        <v>1245</v>
      </c>
      <c r="F527">
        <v>0.25</v>
      </c>
      <c r="G527" t="str">
        <f>LOOKUP(F527,{0,6,45},{"F","L","H"})</f>
        <v>F</v>
      </c>
      <c r="H527" t="s">
        <v>2653</v>
      </c>
      <c r="I527" s="43" t="str">
        <f>IFERROR(VLOOKUP(#REF!,#REF!,2,FALSE),"No")</f>
        <v>No</v>
      </c>
      <c r="J527" s="139">
        <v>0.5</v>
      </c>
      <c r="K527" s="148">
        <v>80</v>
      </c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39">
        <v>1.25</v>
      </c>
      <c r="Y527" s="148">
        <v>88.85</v>
      </c>
      <c r="Z527" s="149">
        <v>2</v>
      </c>
      <c r="AA527" s="148">
        <v>911.15</v>
      </c>
      <c r="AB527" s="149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39">
        <v>0</v>
      </c>
      <c r="AM527" s="139">
        <v>0</v>
      </c>
      <c r="AN527" s="148">
        <f t="shared" si="72"/>
        <v>1000</v>
      </c>
      <c r="AO527" s="148">
        <f t="shared" si="73"/>
        <v>80</v>
      </c>
      <c r="AP527" s="148">
        <v>17</v>
      </c>
      <c r="AQ527" s="140">
        <v>17</v>
      </c>
      <c r="AS527" s="42">
        <f t="shared" si="74"/>
        <v>5472.27822648453</v>
      </c>
      <c r="AT527" s="101">
        <f t="shared" si="75"/>
        <v>0</v>
      </c>
      <c r="AU527" s="42">
        <f t="shared" si="76"/>
        <v>5472.27822648453</v>
      </c>
      <c r="AV527" s="42">
        <f t="shared" si="77"/>
        <v>1916.0680424396489</v>
      </c>
      <c r="AW527" s="102">
        <f t="shared" si="78"/>
        <v>431</v>
      </c>
      <c r="AX527" s="43">
        <f t="shared" si="79"/>
        <v>0.5</v>
      </c>
      <c r="AY527" s="43" t="str">
        <f t="shared" si="80"/>
        <v>UTGS</v>
      </c>
    </row>
    <row r="528" spans="1:51" hidden="1" x14ac:dyDescent="0.2">
      <c r="A528" s="38">
        <v>521</v>
      </c>
      <c r="B528" t="s">
        <v>5806</v>
      </c>
      <c r="C528" t="s">
        <v>289</v>
      </c>
      <c r="D528">
        <v>31000</v>
      </c>
      <c r="E528" t="s">
        <v>203</v>
      </c>
      <c r="F528">
        <v>45</v>
      </c>
      <c r="G528" t="str">
        <f>LOOKUP(F528,{0,6,45},{"F","L","H"})</f>
        <v>H</v>
      </c>
      <c r="H528" t="s">
        <v>1292</v>
      </c>
      <c r="I528" s="43" t="str">
        <f>IFERROR(VLOOKUP(#REF!,#REF!,2,FALSE),"No")</f>
        <v>No</v>
      </c>
      <c r="J528" s="149">
        <v>3</v>
      </c>
      <c r="K528" s="148">
        <v>158</v>
      </c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39">
        <v>6</v>
      </c>
      <c r="Y528" s="148">
        <v>1000</v>
      </c>
      <c r="Z528" s="149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39">
        <v>0</v>
      </c>
      <c r="AM528" s="139">
        <v>0</v>
      </c>
      <c r="AN528" s="148">
        <f t="shared" si="72"/>
        <v>1000</v>
      </c>
      <c r="AO528" s="148">
        <f t="shared" si="73"/>
        <v>158</v>
      </c>
      <c r="AP528" s="148">
        <v>7</v>
      </c>
      <c r="AQ528" s="140">
        <v>8</v>
      </c>
      <c r="AS528" s="42">
        <f t="shared" si="74"/>
        <v>11531.389497306944</v>
      </c>
      <c r="AT528" s="101">
        <f t="shared" si="75"/>
        <v>0</v>
      </c>
      <c r="AU528" s="42">
        <f t="shared" si="76"/>
        <v>11531.389497306944</v>
      </c>
      <c r="AV528" s="42">
        <f t="shared" si="77"/>
        <v>7503.8702151842554</v>
      </c>
      <c r="AW528" s="102">
        <f t="shared" si="78"/>
        <v>60371.752872868376</v>
      </c>
      <c r="AX528" s="43">
        <f t="shared" si="79"/>
        <v>3</v>
      </c>
      <c r="AY528" s="43" t="str">
        <f t="shared" si="80"/>
        <v>UTGS</v>
      </c>
    </row>
    <row r="529" spans="1:51" hidden="1" x14ac:dyDescent="0.2">
      <c r="A529" s="38">
        <v>522</v>
      </c>
      <c r="B529" t="s">
        <v>362</v>
      </c>
      <c r="C529" t="s">
        <v>289</v>
      </c>
      <c r="D529">
        <v>320</v>
      </c>
      <c r="E529" t="s">
        <v>1247</v>
      </c>
      <c r="F529">
        <v>0.25</v>
      </c>
      <c r="G529" t="str">
        <f>LOOKUP(F529,{0,6,45},{"F","L","H"})</f>
        <v>F</v>
      </c>
      <c r="H529" t="s">
        <v>2654</v>
      </c>
      <c r="I529" s="43" t="str">
        <f>IFERROR(VLOOKUP(#REF!,#REF!,2,FALSE),"No")</f>
        <v>No</v>
      </c>
      <c r="J529" s="149">
        <v>1.25</v>
      </c>
      <c r="K529" s="148">
        <v>9</v>
      </c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39">
        <v>2</v>
      </c>
      <c r="Y529" s="148">
        <v>285.55</v>
      </c>
      <c r="Z529" s="148">
        <v>4</v>
      </c>
      <c r="AA529" s="148">
        <v>714.45</v>
      </c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39">
        <v>0</v>
      </c>
      <c r="AM529" s="139">
        <v>0</v>
      </c>
      <c r="AN529" s="148">
        <f t="shared" si="72"/>
        <v>1000</v>
      </c>
      <c r="AO529" s="148">
        <f t="shared" si="73"/>
        <v>9</v>
      </c>
      <c r="AP529" s="148">
        <v>12</v>
      </c>
      <c r="AQ529" s="140">
        <v>67</v>
      </c>
      <c r="AS529" s="42">
        <f t="shared" si="74"/>
        <v>670.6213004795095</v>
      </c>
      <c r="AT529" s="101">
        <f t="shared" si="75"/>
        <v>0</v>
      </c>
      <c r="AU529" s="42">
        <f t="shared" si="76"/>
        <v>670.6213004795095</v>
      </c>
      <c r="AV529" s="42">
        <f t="shared" si="77"/>
        <v>561.695048081702</v>
      </c>
      <c r="AW529" s="102">
        <f t="shared" si="78"/>
        <v>431</v>
      </c>
      <c r="AX529" s="43">
        <f t="shared" si="79"/>
        <v>1.25</v>
      </c>
      <c r="AY529" s="43" t="str">
        <f t="shared" si="80"/>
        <v>UTGS</v>
      </c>
    </row>
    <row r="530" spans="1:51" hidden="1" x14ac:dyDescent="0.2">
      <c r="A530" s="38">
        <v>523</v>
      </c>
      <c r="B530" t="s">
        <v>5806</v>
      </c>
      <c r="C530" t="s">
        <v>5746</v>
      </c>
      <c r="D530">
        <v>2630</v>
      </c>
      <c r="E530" t="s">
        <v>196</v>
      </c>
      <c r="F530">
        <v>5</v>
      </c>
      <c r="G530" t="str">
        <f>LOOKUP(F530,{0,6,45},{"F","L","H"})</f>
        <v>F</v>
      </c>
      <c r="H530" t="s">
        <v>1147</v>
      </c>
      <c r="I530" s="43" t="str">
        <f>IFERROR(VLOOKUP(#REF!,#REF!,2,FALSE),"No")</f>
        <v>No</v>
      </c>
      <c r="J530" s="149">
        <v>2</v>
      </c>
      <c r="K530" s="148">
        <v>55</v>
      </c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39">
        <v>2</v>
      </c>
      <c r="Y530" s="148">
        <v>2</v>
      </c>
      <c r="Z530" s="149">
        <v>4</v>
      </c>
      <c r="AA530" s="148">
        <v>382.82</v>
      </c>
      <c r="AB530" s="148">
        <v>10</v>
      </c>
      <c r="AC530" s="148">
        <v>615.17999999999995</v>
      </c>
      <c r="AD530" s="148"/>
      <c r="AE530" s="148"/>
      <c r="AF530" s="148"/>
      <c r="AG530" s="148"/>
      <c r="AH530" s="148"/>
      <c r="AI530" s="148"/>
      <c r="AJ530" s="148"/>
      <c r="AK530" s="148"/>
      <c r="AL530" s="139">
        <v>0</v>
      </c>
      <c r="AM530" s="139">
        <v>0</v>
      </c>
      <c r="AN530" s="148">
        <f t="shared" si="72"/>
        <v>1000</v>
      </c>
      <c r="AO530" s="148">
        <f t="shared" si="73"/>
        <v>55</v>
      </c>
      <c r="AP530" s="148">
        <v>6</v>
      </c>
      <c r="AQ530" s="140">
        <v>6</v>
      </c>
      <c r="AS530" s="42">
        <f t="shared" si="74"/>
        <v>4014.0912807081131</v>
      </c>
      <c r="AT530" s="101">
        <f t="shared" si="75"/>
        <v>0</v>
      </c>
      <c r="AU530" s="42">
        <f t="shared" si="76"/>
        <v>4014.0912807081131</v>
      </c>
      <c r="AV530" s="42">
        <f t="shared" si="77"/>
        <v>10012.023720245672</v>
      </c>
      <c r="AW530" s="102">
        <f t="shared" si="78"/>
        <v>2428.75</v>
      </c>
      <c r="AX530" s="43">
        <f t="shared" si="79"/>
        <v>2</v>
      </c>
      <c r="AY530" s="43" t="str">
        <f t="shared" si="80"/>
        <v>UTTSS</v>
      </c>
    </row>
    <row r="531" spans="1:51" hidden="1" x14ac:dyDescent="0.2">
      <c r="A531" s="38">
        <v>524</v>
      </c>
      <c r="B531" t="s">
        <v>362</v>
      </c>
      <c r="C531" t="s">
        <v>289</v>
      </c>
      <c r="D531">
        <v>320</v>
      </c>
      <c r="E531" t="s">
        <v>1236</v>
      </c>
      <c r="F531">
        <v>0.25</v>
      </c>
      <c r="G531" t="str">
        <f>LOOKUP(F531,{0,6,45},{"F","L","H"})</f>
        <v>F</v>
      </c>
      <c r="H531" t="s">
        <v>2655</v>
      </c>
      <c r="I531" s="43" t="str">
        <f>IFERROR(VLOOKUP(#REF!,#REF!,2,FALSE),"No")</f>
        <v>No</v>
      </c>
      <c r="J531" s="149">
        <v>0.5</v>
      </c>
      <c r="K531" s="148">
        <v>115</v>
      </c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39">
        <v>1.25</v>
      </c>
      <c r="Y531" s="148">
        <v>314</v>
      </c>
      <c r="Z531" s="149">
        <v>2</v>
      </c>
      <c r="AA531" s="148">
        <v>686</v>
      </c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39">
        <v>0</v>
      </c>
      <c r="AM531" s="139">
        <v>0</v>
      </c>
      <c r="AN531" s="148">
        <f t="shared" si="72"/>
        <v>1000</v>
      </c>
      <c r="AO531" s="148">
        <f t="shared" si="73"/>
        <v>115</v>
      </c>
      <c r="AP531" s="148">
        <v>13</v>
      </c>
      <c r="AQ531" s="140">
        <v>13</v>
      </c>
      <c r="AS531" s="42">
        <f t="shared" si="74"/>
        <v>7866.399950571511</v>
      </c>
      <c r="AT531" s="101">
        <f t="shared" si="75"/>
        <v>0</v>
      </c>
      <c r="AU531" s="42">
        <f t="shared" si="76"/>
        <v>7866.399950571511</v>
      </c>
      <c r="AV531" s="42">
        <f t="shared" si="77"/>
        <v>2517.7509016518488</v>
      </c>
      <c r="AW531" s="102">
        <f t="shared" si="78"/>
        <v>431</v>
      </c>
      <c r="AX531" s="43">
        <f t="shared" si="79"/>
        <v>0.5</v>
      </c>
      <c r="AY531" s="43" t="str">
        <f t="shared" si="80"/>
        <v>UTGS</v>
      </c>
    </row>
    <row r="532" spans="1:51" hidden="1" x14ac:dyDescent="0.2">
      <c r="A532" s="38">
        <v>525</v>
      </c>
      <c r="B532" t="s">
        <v>362</v>
      </c>
      <c r="C532" t="s">
        <v>289</v>
      </c>
      <c r="D532">
        <v>320</v>
      </c>
      <c r="E532" t="s">
        <v>1247</v>
      </c>
      <c r="F532">
        <v>0.25</v>
      </c>
      <c r="G532" t="str">
        <f>LOOKUP(F532,{0,6,45},{"F","L","H"})</f>
        <v>F</v>
      </c>
      <c r="H532" t="s">
        <v>2656</v>
      </c>
      <c r="I532" s="43" t="str">
        <f>IFERROR(VLOOKUP(#REF!,#REF!,2,FALSE),"No")</f>
        <v>No</v>
      </c>
      <c r="J532" s="149">
        <v>0.5</v>
      </c>
      <c r="K532" s="148">
        <v>58</v>
      </c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39">
        <v>1.25</v>
      </c>
      <c r="Y532" s="148">
        <v>227</v>
      </c>
      <c r="Z532" s="149">
        <v>2</v>
      </c>
      <c r="AA532" s="148">
        <v>773</v>
      </c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39">
        <v>0</v>
      </c>
      <c r="AM532" s="139">
        <v>0</v>
      </c>
      <c r="AN532" s="148">
        <f t="shared" si="72"/>
        <v>1000</v>
      </c>
      <c r="AO532" s="148">
        <f t="shared" si="73"/>
        <v>58</v>
      </c>
      <c r="AP532" s="148">
        <v>13</v>
      </c>
      <c r="AQ532" s="140">
        <v>13</v>
      </c>
      <c r="AS532" s="42">
        <f t="shared" si="74"/>
        <v>3967.401714201284</v>
      </c>
      <c r="AT532" s="101">
        <f t="shared" si="75"/>
        <v>0</v>
      </c>
      <c r="AU532" s="42">
        <f t="shared" si="76"/>
        <v>3967.401714201284</v>
      </c>
      <c r="AV532" s="42">
        <f t="shared" si="77"/>
        <v>2513.066286267233</v>
      </c>
      <c r="AW532" s="102">
        <f t="shared" si="78"/>
        <v>431</v>
      </c>
      <c r="AX532" s="43">
        <f t="shared" si="79"/>
        <v>0.5</v>
      </c>
      <c r="AY532" s="43" t="str">
        <f t="shared" si="80"/>
        <v>UTGS</v>
      </c>
    </row>
    <row r="533" spans="1:51" hidden="1" x14ac:dyDescent="0.2">
      <c r="A533" s="38">
        <v>526</v>
      </c>
      <c r="B533" t="s">
        <v>362</v>
      </c>
      <c r="C533" t="s">
        <v>289</v>
      </c>
      <c r="D533">
        <v>320</v>
      </c>
      <c r="E533" t="s">
        <v>1247</v>
      </c>
      <c r="F533">
        <v>0.25</v>
      </c>
      <c r="G533" t="str">
        <f>LOOKUP(F533,{0,6,45},{"F","L","H"})</f>
        <v>F</v>
      </c>
      <c r="H533" t="s">
        <v>2657</v>
      </c>
      <c r="I533" s="43" t="str">
        <f>IFERROR(VLOOKUP(#REF!,#REF!,2,FALSE),"No")</f>
        <v>No</v>
      </c>
      <c r="J533" s="149">
        <v>0.5</v>
      </c>
      <c r="K533" s="148">
        <v>85</v>
      </c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39">
        <v>1.25</v>
      </c>
      <c r="Y533" s="148">
        <v>28.27</v>
      </c>
      <c r="Z533" s="148">
        <v>2</v>
      </c>
      <c r="AA533" s="148">
        <v>971.73</v>
      </c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39">
        <v>0</v>
      </c>
      <c r="AM533" s="139">
        <v>0</v>
      </c>
      <c r="AN533" s="148">
        <f t="shared" si="72"/>
        <v>1000</v>
      </c>
      <c r="AO533" s="148">
        <f t="shared" si="73"/>
        <v>85</v>
      </c>
      <c r="AP533" s="148">
        <v>18</v>
      </c>
      <c r="AQ533" s="140">
        <v>18</v>
      </c>
      <c r="AS533" s="42">
        <f t="shared" si="74"/>
        <v>5814.2956156398122</v>
      </c>
      <c r="AT533" s="101">
        <f t="shared" si="75"/>
        <v>0</v>
      </c>
      <c r="AU533" s="42">
        <f t="shared" si="76"/>
        <v>5814.2956156398122</v>
      </c>
      <c r="AV533" s="42">
        <f t="shared" si="77"/>
        <v>1807.2639289707795</v>
      </c>
      <c r="AW533" s="102">
        <f t="shared" si="78"/>
        <v>431</v>
      </c>
      <c r="AX533" s="43">
        <f t="shared" si="79"/>
        <v>0.5</v>
      </c>
      <c r="AY533" s="43" t="str">
        <f t="shared" si="80"/>
        <v>UTGS</v>
      </c>
    </row>
    <row r="534" spans="1:51" hidden="1" x14ac:dyDescent="0.2">
      <c r="A534" s="38">
        <v>527</v>
      </c>
      <c r="B534" t="s">
        <v>362</v>
      </c>
      <c r="C534" t="s">
        <v>289</v>
      </c>
      <c r="D534">
        <v>320</v>
      </c>
      <c r="E534" t="s">
        <v>1245</v>
      </c>
      <c r="F534">
        <v>0.25</v>
      </c>
      <c r="G534" t="str">
        <f>LOOKUP(F534,{0,6,45},{"F","L","H"})</f>
        <v>F</v>
      </c>
      <c r="H534" t="s">
        <v>2658</v>
      </c>
      <c r="I534" s="43" t="str">
        <f>IFERROR(VLOOKUP(#REF!,#REF!,2,FALSE),"No")</f>
        <v>No</v>
      </c>
      <c r="J534" s="149">
        <v>0.5</v>
      </c>
      <c r="K534" s="148">
        <v>2</v>
      </c>
      <c r="L534" s="148">
        <v>0.75</v>
      </c>
      <c r="M534" s="148">
        <v>74</v>
      </c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39">
        <v>2</v>
      </c>
      <c r="Y534" s="148">
        <v>1000</v>
      </c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39">
        <v>0</v>
      </c>
      <c r="AM534" s="139">
        <v>0</v>
      </c>
      <c r="AN534" s="148">
        <f t="shared" si="72"/>
        <v>1000</v>
      </c>
      <c r="AO534" s="148">
        <f t="shared" si="73"/>
        <v>76</v>
      </c>
      <c r="AP534" s="148">
        <v>20</v>
      </c>
      <c r="AQ534" s="140">
        <v>20</v>
      </c>
      <c r="AS534" s="42">
        <f t="shared" si="74"/>
        <v>4901.1843151603025</v>
      </c>
      <c r="AT534" s="101">
        <f t="shared" si="75"/>
        <v>0</v>
      </c>
      <c r="AU534" s="42">
        <f t="shared" si="76"/>
        <v>4901.1843151603025</v>
      </c>
      <c r="AV534" s="42">
        <f t="shared" si="77"/>
        <v>1625.5480860737016</v>
      </c>
      <c r="AW534" s="102">
        <f t="shared" si="78"/>
        <v>431</v>
      </c>
      <c r="AX534" s="43">
        <f t="shared" si="79"/>
        <v>0.5</v>
      </c>
      <c r="AY534" s="43" t="str">
        <f t="shared" si="80"/>
        <v>UTGS</v>
      </c>
    </row>
    <row r="535" spans="1:51" hidden="1" x14ac:dyDescent="0.2">
      <c r="A535" s="38">
        <v>528</v>
      </c>
      <c r="B535" t="s">
        <v>362</v>
      </c>
      <c r="C535" t="s">
        <v>289</v>
      </c>
      <c r="D535">
        <v>320</v>
      </c>
      <c r="E535" t="s">
        <v>1842</v>
      </c>
      <c r="F535">
        <v>0.25</v>
      </c>
      <c r="G535" t="str">
        <f>LOOKUP(F535,{0,6,45},{"F","L","H"})</f>
        <v>F</v>
      </c>
      <c r="H535" t="s">
        <v>2659</v>
      </c>
      <c r="I535" s="43" t="str">
        <f>IFERROR(VLOOKUP(#REF!,#REF!,2,FALSE),"No")</f>
        <v>No</v>
      </c>
      <c r="J535" s="149">
        <v>0.5</v>
      </c>
      <c r="K535" s="148">
        <v>39</v>
      </c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39">
        <v>2</v>
      </c>
      <c r="Y535" s="148">
        <v>1000</v>
      </c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39">
        <v>0</v>
      </c>
      <c r="AM535" s="139">
        <v>0</v>
      </c>
      <c r="AN535" s="148">
        <f t="shared" si="72"/>
        <v>1000</v>
      </c>
      <c r="AO535" s="148">
        <f t="shared" si="73"/>
        <v>39</v>
      </c>
      <c r="AP535" s="148">
        <v>15</v>
      </c>
      <c r="AQ535" s="140">
        <v>15</v>
      </c>
      <c r="AS535" s="42">
        <f t="shared" si="74"/>
        <v>2667.735635411208</v>
      </c>
      <c r="AT535" s="101">
        <f t="shared" si="75"/>
        <v>0</v>
      </c>
      <c r="AU535" s="42">
        <f t="shared" si="76"/>
        <v>2667.735635411208</v>
      </c>
      <c r="AV535" s="42">
        <f t="shared" si="77"/>
        <v>2167.3974480982688</v>
      </c>
      <c r="AW535" s="102">
        <f t="shared" si="78"/>
        <v>431</v>
      </c>
      <c r="AX535" s="43">
        <f t="shared" si="79"/>
        <v>0.5</v>
      </c>
      <c r="AY535" s="43" t="str">
        <f t="shared" si="80"/>
        <v>UTGS</v>
      </c>
    </row>
    <row r="536" spans="1:51" hidden="1" x14ac:dyDescent="0.2">
      <c r="A536" s="38">
        <v>529</v>
      </c>
      <c r="B536" t="s">
        <v>362</v>
      </c>
      <c r="C536" t="s">
        <v>289</v>
      </c>
      <c r="D536">
        <v>320</v>
      </c>
      <c r="E536" t="s">
        <v>1239</v>
      </c>
      <c r="F536">
        <v>0.25</v>
      </c>
      <c r="G536" t="str">
        <f>LOOKUP(F536,{0,6,45},{"F","L","H"})</f>
        <v>F</v>
      </c>
      <c r="H536" t="s">
        <v>2660</v>
      </c>
      <c r="I536" s="43" t="str">
        <f>IFERROR(VLOOKUP(#REF!,#REF!,2,FALSE),"No")</f>
        <v>No</v>
      </c>
      <c r="J536" s="139">
        <v>0.5</v>
      </c>
      <c r="K536" s="148">
        <v>83</v>
      </c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39">
        <v>2</v>
      </c>
      <c r="Y536" s="148">
        <v>1000</v>
      </c>
      <c r="Z536" s="149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39">
        <v>0</v>
      </c>
      <c r="AM536" s="139">
        <v>0</v>
      </c>
      <c r="AN536" s="148">
        <f t="shared" si="72"/>
        <v>1000</v>
      </c>
      <c r="AO536" s="148">
        <f t="shared" si="73"/>
        <v>83</v>
      </c>
      <c r="AP536" s="148">
        <v>21</v>
      </c>
      <c r="AQ536" s="140">
        <v>21</v>
      </c>
      <c r="AS536" s="42">
        <f t="shared" si="74"/>
        <v>5677.4886599776992</v>
      </c>
      <c r="AT536" s="101">
        <f t="shared" si="75"/>
        <v>0</v>
      </c>
      <c r="AU536" s="42">
        <f t="shared" si="76"/>
        <v>5677.4886599776992</v>
      </c>
      <c r="AV536" s="42">
        <f t="shared" si="77"/>
        <v>1548.1410343559062</v>
      </c>
      <c r="AW536" s="102">
        <f t="shared" si="78"/>
        <v>431</v>
      </c>
      <c r="AX536" s="43">
        <f t="shared" si="79"/>
        <v>0.5</v>
      </c>
      <c r="AY536" s="43" t="str">
        <f t="shared" si="80"/>
        <v>UTGS</v>
      </c>
    </row>
    <row r="537" spans="1:51" hidden="1" x14ac:dyDescent="0.2">
      <c r="A537" s="38">
        <v>530</v>
      </c>
      <c r="B537" t="s">
        <v>362</v>
      </c>
      <c r="C537" t="s">
        <v>289</v>
      </c>
      <c r="D537">
        <v>320</v>
      </c>
      <c r="E537" t="s">
        <v>1232</v>
      </c>
      <c r="F537">
        <v>0.25</v>
      </c>
      <c r="G537" t="str">
        <f>LOOKUP(F537,{0,6,45},{"F","L","H"})</f>
        <v>F</v>
      </c>
      <c r="H537" t="s">
        <v>2661</v>
      </c>
      <c r="I537" s="43" t="str">
        <f>IFERROR(VLOOKUP(#REF!,#REF!,2,FALSE),"No")</f>
        <v>No</v>
      </c>
      <c r="J537" s="149">
        <v>0.5</v>
      </c>
      <c r="K537" s="148">
        <v>36</v>
      </c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39">
        <v>2</v>
      </c>
      <c r="Y537" s="148">
        <v>1000</v>
      </c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39">
        <v>0</v>
      </c>
      <c r="AM537" s="139">
        <v>0</v>
      </c>
      <c r="AN537" s="148">
        <f t="shared" si="72"/>
        <v>1000</v>
      </c>
      <c r="AO537" s="148">
        <f t="shared" si="73"/>
        <v>36</v>
      </c>
      <c r="AP537" s="148">
        <v>18</v>
      </c>
      <c r="AQ537" s="140">
        <v>18</v>
      </c>
      <c r="AS537" s="42">
        <f t="shared" si="74"/>
        <v>2462.5252019180384</v>
      </c>
      <c r="AT537" s="101">
        <f t="shared" si="75"/>
        <v>0</v>
      </c>
      <c r="AU537" s="42">
        <f t="shared" si="76"/>
        <v>2462.5252019180384</v>
      </c>
      <c r="AV537" s="42">
        <f t="shared" si="77"/>
        <v>1806.1645400818907</v>
      </c>
      <c r="AW537" s="102">
        <f t="shared" si="78"/>
        <v>431</v>
      </c>
      <c r="AX537" s="43">
        <f t="shared" si="79"/>
        <v>0.5</v>
      </c>
      <c r="AY537" s="43" t="str">
        <f t="shared" si="80"/>
        <v>UTGS</v>
      </c>
    </row>
    <row r="538" spans="1:51" hidden="1" x14ac:dyDescent="0.2">
      <c r="A538" s="38">
        <v>531</v>
      </c>
      <c r="B538" t="s">
        <v>5807</v>
      </c>
      <c r="C538" t="s">
        <v>5746</v>
      </c>
      <c r="D538">
        <v>31000</v>
      </c>
      <c r="E538" t="s">
        <v>203</v>
      </c>
      <c r="F538">
        <v>45</v>
      </c>
      <c r="G538" t="str">
        <f>LOOKUP(F538,{0,6,45},{"F","L","H"})</f>
        <v>H</v>
      </c>
      <c r="H538" t="s">
        <v>312</v>
      </c>
      <c r="I538" s="43" t="str">
        <f>IFERROR(VLOOKUP(#REF!,#REF!,2,FALSE),"No")</f>
        <v>No</v>
      </c>
      <c r="J538" s="149">
        <v>2</v>
      </c>
      <c r="K538" s="148">
        <v>85</v>
      </c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39">
        <v>4</v>
      </c>
      <c r="Y538" s="148">
        <v>120.85</v>
      </c>
      <c r="Z538" s="149">
        <v>8</v>
      </c>
      <c r="AA538" s="148">
        <v>879.15</v>
      </c>
      <c r="AB538" s="149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39">
        <v>0</v>
      </c>
      <c r="AM538" s="139">
        <v>0</v>
      </c>
      <c r="AN538" s="148">
        <f t="shared" si="72"/>
        <v>1000</v>
      </c>
      <c r="AO538" s="148">
        <f t="shared" si="73"/>
        <v>85</v>
      </c>
      <c r="AP538" s="148">
        <v>3</v>
      </c>
      <c r="AQ538" s="140">
        <v>3</v>
      </c>
      <c r="AS538" s="42">
        <f t="shared" si="74"/>
        <v>6203.5956156398115</v>
      </c>
      <c r="AT538" s="101">
        <f t="shared" si="75"/>
        <v>0</v>
      </c>
      <c r="AU538" s="42">
        <f t="shared" si="76"/>
        <v>6203.5956156398115</v>
      </c>
      <c r="AV538" s="42">
        <f t="shared" si="77"/>
        <v>22947.455740491347</v>
      </c>
      <c r="AW538" s="102">
        <f t="shared" si="78"/>
        <v>60371.752872868376</v>
      </c>
      <c r="AX538" s="43">
        <f t="shared" si="79"/>
        <v>2</v>
      </c>
      <c r="AY538" s="43" t="str">
        <f t="shared" si="80"/>
        <v>UTTSS</v>
      </c>
    </row>
    <row r="539" spans="1:51" hidden="1" x14ac:dyDescent="0.2">
      <c r="A539" s="38">
        <v>532</v>
      </c>
      <c r="B539" t="s">
        <v>362</v>
      </c>
      <c r="C539" t="s">
        <v>289</v>
      </c>
      <c r="D539">
        <v>320</v>
      </c>
      <c r="E539" t="s">
        <v>1239</v>
      </c>
      <c r="F539">
        <v>0.25</v>
      </c>
      <c r="G539" t="str">
        <f>LOOKUP(F539,{0,6,45},{"F","L","H"})</f>
        <v>F</v>
      </c>
      <c r="H539" t="s">
        <v>2662</v>
      </c>
      <c r="I539" s="43" t="str">
        <f>IFERROR(VLOOKUP(#REF!,#REF!,2,FALSE),"No")</f>
        <v>No</v>
      </c>
      <c r="J539" s="139">
        <v>0.5</v>
      </c>
      <c r="K539" s="148">
        <v>40</v>
      </c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39">
        <v>1.25</v>
      </c>
      <c r="Y539" s="148">
        <v>602.65</v>
      </c>
      <c r="Z539" s="148">
        <v>2</v>
      </c>
      <c r="AA539" s="148">
        <v>397.35</v>
      </c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39">
        <v>0</v>
      </c>
      <c r="AM539" s="139">
        <v>0</v>
      </c>
      <c r="AN539" s="148">
        <f t="shared" si="72"/>
        <v>1000</v>
      </c>
      <c r="AO539" s="148">
        <f t="shared" si="73"/>
        <v>40</v>
      </c>
      <c r="AP539" s="148">
        <v>14</v>
      </c>
      <c r="AQ539" s="140">
        <v>14</v>
      </c>
      <c r="AS539" s="42">
        <f t="shared" si="74"/>
        <v>2736.139113242265</v>
      </c>
      <c r="AT539" s="101">
        <f t="shared" si="75"/>
        <v>0</v>
      </c>
      <c r="AU539" s="42">
        <f t="shared" si="76"/>
        <v>2736.139113242265</v>
      </c>
      <c r="AV539" s="42">
        <f t="shared" si="77"/>
        <v>2352.3440515338598</v>
      </c>
      <c r="AW539" s="102">
        <f t="shared" si="78"/>
        <v>431</v>
      </c>
      <c r="AX539" s="43">
        <f t="shared" si="79"/>
        <v>0.5</v>
      </c>
      <c r="AY539" s="43" t="str">
        <f t="shared" si="80"/>
        <v>UTGS</v>
      </c>
    </row>
    <row r="540" spans="1:51" hidden="1" x14ac:dyDescent="0.2">
      <c r="A540" s="38">
        <v>533</v>
      </c>
      <c r="B540" t="s">
        <v>362</v>
      </c>
      <c r="C540" t="s">
        <v>289</v>
      </c>
      <c r="D540">
        <v>320</v>
      </c>
      <c r="E540" t="s">
        <v>1245</v>
      </c>
      <c r="F540">
        <v>0.25</v>
      </c>
      <c r="G540" t="str">
        <f>LOOKUP(F540,{0,6,45},{"F","L","H"})</f>
        <v>F</v>
      </c>
      <c r="H540" t="s">
        <v>2663</v>
      </c>
      <c r="I540" s="43" t="str">
        <f>IFERROR(VLOOKUP(#REF!,#REF!,2,FALSE),"No")</f>
        <v>No</v>
      </c>
      <c r="J540" s="139">
        <v>0.75</v>
      </c>
      <c r="K540" s="148">
        <v>49</v>
      </c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39">
        <v>2</v>
      </c>
      <c r="Y540" s="148">
        <v>412.33</v>
      </c>
      <c r="Z540" s="149">
        <v>4</v>
      </c>
      <c r="AA540" s="148">
        <v>587.66999999999996</v>
      </c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39">
        <v>0</v>
      </c>
      <c r="AM540" s="139">
        <v>0</v>
      </c>
      <c r="AN540" s="148">
        <f t="shared" si="72"/>
        <v>1000</v>
      </c>
      <c r="AO540" s="148">
        <f t="shared" si="73"/>
        <v>49</v>
      </c>
      <c r="AP540" s="148">
        <v>9</v>
      </c>
      <c r="AQ540" s="140">
        <v>13</v>
      </c>
      <c r="AS540" s="42">
        <f t="shared" si="74"/>
        <v>3154.7904137217738</v>
      </c>
      <c r="AT540" s="101">
        <f t="shared" si="75"/>
        <v>0</v>
      </c>
      <c r="AU540" s="42">
        <f t="shared" si="76"/>
        <v>3154.7904137217738</v>
      </c>
      <c r="AV540" s="42">
        <f t="shared" si="77"/>
        <v>2824.9658170364642</v>
      </c>
      <c r="AW540" s="102">
        <f t="shared" si="78"/>
        <v>431</v>
      </c>
      <c r="AX540" s="43">
        <f t="shared" si="79"/>
        <v>0.75</v>
      </c>
      <c r="AY540" s="43" t="str">
        <f t="shared" si="80"/>
        <v>UTGS</v>
      </c>
    </row>
    <row r="541" spans="1:51" hidden="1" x14ac:dyDescent="0.2">
      <c r="A541" s="38">
        <v>534</v>
      </c>
      <c r="B541" t="s">
        <v>362</v>
      </c>
      <c r="C541" t="s">
        <v>289</v>
      </c>
      <c r="D541">
        <v>320</v>
      </c>
      <c r="E541" t="s">
        <v>1239</v>
      </c>
      <c r="F541">
        <v>0.25</v>
      </c>
      <c r="G541" t="str">
        <f>LOOKUP(F541,{0,6,45},{"F","L","H"})</f>
        <v>F</v>
      </c>
      <c r="H541" t="s">
        <v>2664</v>
      </c>
      <c r="I541" s="43" t="str">
        <f>IFERROR(VLOOKUP(#REF!,#REF!,2,FALSE),"No")</f>
        <v>No</v>
      </c>
      <c r="J541" s="139">
        <v>0.5</v>
      </c>
      <c r="K541" s="148">
        <v>67</v>
      </c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39">
        <v>1.25</v>
      </c>
      <c r="Y541" s="148">
        <v>46.86</v>
      </c>
      <c r="Z541" s="148">
        <v>2</v>
      </c>
      <c r="AA541" s="148">
        <v>682</v>
      </c>
      <c r="AB541" s="148">
        <v>3</v>
      </c>
      <c r="AC541" s="148">
        <v>271.14</v>
      </c>
      <c r="AD541" s="148"/>
      <c r="AE541" s="148"/>
      <c r="AF541" s="148"/>
      <c r="AG541" s="148"/>
      <c r="AH541" s="148"/>
      <c r="AI541" s="148"/>
      <c r="AJ541" s="148"/>
      <c r="AK541" s="148"/>
      <c r="AL541" s="139">
        <v>0</v>
      </c>
      <c r="AM541" s="139">
        <v>0</v>
      </c>
      <c r="AN541" s="148">
        <f t="shared" si="72"/>
        <v>1000</v>
      </c>
      <c r="AO541" s="148">
        <f t="shared" si="73"/>
        <v>67</v>
      </c>
      <c r="AP541" s="148">
        <v>14</v>
      </c>
      <c r="AQ541" s="140">
        <v>28</v>
      </c>
      <c r="AS541" s="42">
        <f t="shared" si="74"/>
        <v>4583.0330146807937</v>
      </c>
      <c r="AT541" s="101">
        <f t="shared" si="75"/>
        <v>0</v>
      </c>
      <c r="AU541" s="42">
        <f t="shared" si="76"/>
        <v>4583.0330146807937</v>
      </c>
      <c r="AV541" s="42">
        <f t="shared" si="77"/>
        <v>1039.489590052644</v>
      </c>
      <c r="AW541" s="102">
        <f t="shared" si="78"/>
        <v>431</v>
      </c>
      <c r="AX541" s="43">
        <f t="shared" si="79"/>
        <v>0.5</v>
      </c>
      <c r="AY541" s="43" t="str">
        <f t="shared" si="80"/>
        <v>UTGS</v>
      </c>
    </row>
    <row r="542" spans="1:51" hidden="1" x14ac:dyDescent="0.2">
      <c r="A542" s="38">
        <v>535</v>
      </c>
      <c r="B542" t="s">
        <v>362</v>
      </c>
      <c r="C542" t="s">
        <v>289</v>
      </c>
      <c r="D542">
        <v>320</v>
      </c>
      <c r="E542" t="s">
        <v>1232</v>
      </c>
      <c r="F542">
        <v>0.25</v>
      </c>
      <c r="G542" t="str">
        <f>LOOKUP(F542,{0,6,45},{"F","L","H"})</f>
        <v>F</v>
      </c>
      <c r="H542" t="s">
        <v>2665</v>
      </c>
      <c r="I542" s="43" t="str">
        <f>IFERROR(VLOOKUP(#REF!,#REF!,2,FALSE),"No")</f>
        <v>No</v>
      </c>
      <c r="J542" s="149">
        <v>0.5</v>
      </c>
      <c r="K542" s="148">
        <v>40</v>
      </c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39">
        <v>2</v>
      </c>
      <c r="Y542" s="148">
        <v>787.65</v>
      </c>
      <c r="Z542" s="149">
        <v>4</v>
      </c>
      <c r="AA542" s="148">
        <v>212.35</v>
      </c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39">
        <v>0</v>
      </c>
      <c r="AM542" s="139">
        <v>0</v>
      </c>
      <c r="AN542" s="148">
        <f t="shared" si="72"/>
        <v>1000</v>
      </c>
      <c r="AO542" s="148">
        <f t="shared" si="73"/>
        <v>40</v>
      </c>
      <c r="AP542" s="148">
        <v>27</v>
      </c>
      <c r="AQ542" s="140">
        <v>28</v>
      </c>
      <c r="AS542" s="42">
        <f t="shared" si="74"/>
        <v>2736.139113242265</v>
      </c>
      <c r="AT542" s="101">
        <f t="shared" si="75"/>
        <v>0</v>
      </c>
      <c r="AU542" s="42">
        <f t="shared" si="76"/>
        <v>2736.139113242265</v>
      </c>
      <c r="AV542" s="42">
        <f t="shared" si="77"/>
        <v>1215.4825436240724</v>
      </c>
      <c r="AW542" s="102">
        <f t="shared" si="78"/>
        <v>431</v>
      </c>
      <c r="AX542" s="43">
        <f t="shared" si="79"/>
        <v>0.5</v>
      </c>
      <c r="AY542" s="43" t="str">
        <f t="shared" si="80"/>
        <v>UTGS</v>
      </c>
    </row>
    <row r="543" spans="1:51" hidden="1" x14ac:dyDescent="0.2">
      <c r="A543" s="38">
        <v>536</v>
      </c>
      <c r="B543" t="s">
        <v>362</v>
      </c>
      <c r="C543" t="s">
        <v>289</v>
      </c>
      <c r="D543">
        <v>320</v>
      </c>
      <c r="E543" t="s">
        <v>1247</v>
      </c>
      <c r="F543">
        <v>0.25</v>
      </c>
      <c r="G543" t="str">
        <f>LOOKUP(F543,{0,6,45},{"F","L","H"})</f>
        <v>F</v>
      </c>
      <c r="H543" t="s">
        <v>2666</v>
      </c>
      <c r="I543" s="43" t="str">
        <f>IFERROR(VLOOKUP(#REF!,#REF!,2,FALSE),"No")</f>
        <v>No</v>
      </c>
      <c r="J543" s="149">
        <v>0.5</v>
      </c>
      <c r="K543" s="148">
        <v>75</v>
      </c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39">
        <v>3</v>
      </c>
      <c r="Y543" s="148">
        <v>1000</v>
      </c>
      <c r="Z543" s="149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39">
        <v>0</v>
      </c>
      <c r="AM543" s="139">
        <v>0</v>
      </c>
      <c r="AN543" s="148">
        <f t="shared" si="72"/>
        <v>1000</v>
      </c>
      <c r="AO543" s="148">
        <f t="shared" si="73"/>
        <v>75</v>
      </c>
      <c r="AP543" s="148">
        <v>17</v>
      </c>
      <c r="AQ543" s="140">
        <v>17</v>
      </c>
      <c r="AS543" s="42">
        <f t="shared" si="74"/>
        <v>5130.2608373292469</v>
      </c>
      <c r="AT543" s="101">
        <f t="shared" si="75"/>
        <v>0</v>
      </c>
      <c r="AU543" s="42">
        <f t="shared" si="76"/>
        <v>5130.2608373292469</v>
      </c>
      <c r="AV543" s="42">
        <f t="shared" si="77"/>
        <v>1166.5271600867079</v>
      </c>
      <c r="AW543" s="102">
        <f t="shared" si="78"/>
        <v>431</v>
      </c>
      <c r="AX543" s="43">
        <f t="shared" si="79"/>
        <v>0.5</v>
      </c>
      <c r="AY543" s="43" t="str">
        <f t="shared" si="80"/>
        <v>UTGS</v>
      </c>
    </row>
    <row r="544" spans="1:51" hidden="1" x14ac:dyDescent="0.2">
      <c r="A544" s="38">
        <v>537</v>
      </c>
      <c r="B544" t="s">
        <v>5806</v>
      </c>
      <c r="C544" t="s">
        <v>289</v>
      </c>
      <c r="D544">
        <v>320</v>
      </c>
      <c r="E544" t="s">
        <v>1842</v>
      </c>
      <c r="F544">
        <v>0.25</v>
      </c>
      <c r="G544" t="str">
        <f>LOOKUP(F544,{0,6,45},{"F","L","H"})</f>
        <v>F</v>
      </c>
      <c r="H544" t="s">
        <v>2667</v>
      </c>
      <c r="I544" s="43" t="str">
        <f>IFERROR(VLOOKUP(#REF!,#REF!,2,FALSE),"No")</f>
        <v>No</v>
      </c>
      <c r="J544" s="149">
        <v>1.25</v>
      </c>
      <c r="K544" s="148">
        <v>102</v>
      </c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39">
        <v>1.25</v>
      </c>
      <c r="Y544" s="148">
        <v>187.12</v>
      </c>
      <c r="Z544" s="149">
        <v>2</v>
      </c>
      <c r="AA544" s="148">
        <v>812.88</v>
      </c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39">
        <v>0</v>
      </c>
      <c r="AM544" s="139">
        <v>0</v>
      </c>
      <c r="AN544" s="148">
        <f t="shared" si="72"/>
        <v>1000</v>
      </c>
      <c r="AO544" s="148">
        <f t="shared" si="73"/>
        <v>102</v>
      </c>
      <c r="AP544" s="148">
        <v>12</v>
      </c>
      <c r="AQ544" s="140">
        <v>33</v>
      </c>
      <c r="AS544" s="42">
        <f t="shared" si="74"/>
        <v>7600.374738767774</v>
      </c>
      <c r="AT544" s="101">
        <f t="shared" si="75"/>
        <v>0</v>
      </c>
      <c r="AU544" s="42">
        <f t="shared" si="76"/>
        <v>7600.374738767774</v>
      </c>
      <c r="AV544" s="42">
        <f t="shared" si="77"/>
        <v>989.14987034769808</v>
      </c>
      <c r="AW544" s="102">
        <f t="shared" si="78"/>
        <v>431</v>
      </c>
      <c r="AX544" s="43">
        <f t="shared" si="79"/>
        <v>1.25</v>
      </c>
      <c r="AY544" s="43" t="str">
        <f t="shared" si="80"/>
        <v>UTGS</v>
      </c>
    </row>
    <row r="545" spans="1:51" hidden="1" x14ac:dyDescent="0.2">
      <c r="A545" s="38">
        <v>538</v>
      </c>
      <c r="B545" t="s">
        <v>362</v>
      </c>
      <c r="C545" t="s">
        <v>289</v>
      </c>
      <c r="D545">
        <v>320</v>
      </c>
      <c r="E545" t="s">
        <v>1842</v>
      </c>
      <c r="F545">
        <v>0.25</v>
      </c>
      <c r="G545" t="str">
        <f>LOOKUP(F545,{0,6,45},{"F","L","H"})</f>
        <v>F</v>
      </c>
      <c r="H545" t="s">
        <v>2669</v>
      </c>
      <c r="I545" s="43" t="str">
        <f>IFERROR(VLOOKUP(#REF!,#REF!,2,FALSE),"No")</f>
        <v>No</v>
      </c>
      <c r="J545" s="149">
        <v>0.5</v>
      </c>
      <c r="K545" s="148">
        <v>39</v>
      </c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39">
        <v>2</v>
      </c>
      <c r="Y545" s="148">
        <v>665.34</v>
      </c>
      <c r="Z545" s="149">
        <v>4</v>
      </c>
      <c r="AA545" s="148">
        <v>334.66</v>
      </c>
      <c r="AB545" s="149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39">
        <v>0</v>
      </c>
      <c r="AM545" s="139">
        <v>0</v>
      </c>
      <c r="AN545" s="148">
        <f t="shared" si="72"/>
        <v>1000</v>
      </c>
      <c r="AO545" s="148">
        <f t="shared" si="73"/>
        <v>39</v>
      </c>
      <c r="AP545" s="148">
        <v>22</v>
      </c>
      <c r="AQ545" s="140">
        <v>23</v>
      </c>
      <c r="AS545" s="42">
        <f t="shared" si="74"/>
        <v>2667.735635411208</v>
      </c>
      <c r="AT545" s="101">
        <f t="shared" si="75"/>
        <v>0</v>
      </c>
      <c r="AU545" s="42">
        <f t="shared" si="76"/>
        <v>2667.735635411208</v>
      </c>
      <c r="AV545" s="42">
        <f t="shared" si="77"/>
        <v>1517.8466922380014</v>
      </c>
      <c r="AW545" s="102">
        <f t="shared" si="78"/>
        <v>431</v>
      </c>
      <c r="AX545" s="43">
        <f t="shared" si="79"/>
        <v>0.5</v>
      </c>
      <c r="AY545" s="43" t="str">
        <f t="shared" si="80"/>
        <v>UTGS</v>
      </c>
    </row>
    <row r="546" spans="1:51" hidden="1" x14ac:dyDescent="0.2">
      <c r="A546" s="38">
        <v>539</v>
      </c>
      <c r="B546" t="s">
        <v>362</v>
      </c>
      <c r="C546" t="s">
        <v>289</v>
      </c>
      <c r="D546">
        <v>320</v>
      </c>
      <c r="E546" t="s">
        <v>1247</v>
      </c>
      <c r="F546">
        <v>0.25</v>
      </c>
      <c r="G546" t="str">
        <f>LOOKUP(F546,{0,6,45},{"F","L","H"})</f>
        <v>F</v>
      </c>
      <c r="H546" t="s">
        <v>2670</v>
      </c>
      <c r="I546" s="43" t="str">
        <f>IFERROR(VLOOKUP(#REF!,#REF!,2,FALSE),"No")</f>
        <v>No</v>
      </c>
      <c r="J546" s="139">
        <v>0.5</v>
      </c>
      <c r="K546" s="148">
        <v>82</v>
      </c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39">
        <v>2</v>
      </c>
      <c r="Y546" s="148">
        <v>1000</v>
      </c>
      <c r="Z546" s="149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39">
        <v>0</v>
      </c>
      <c r="AM546" s="139">
        <v>0</v>
      </c>
      <c r="AN546" s="148">
        <f t="shared" si="72"/>
        <v>1000</v>
      </c>
      <c r="AO546" s="148">
        <f t="shared" si="73"/>
        <v>82</v>
      </c>
      <c r="AP546" s="148">
        <v>20</v>
      </c>
      <c r="AQ546" s="140">
        <v>20</v>
      </c>
      <c r="AS546" s="42">
        <f t="shared" si="74"/>
        <v>5609.0851821466431</v>
      </c>
      <c r="AT546" s="101">
        <f t="shared" si="75"/>
        <v>0</v>
      </c>
      <c r="AU546" s="42">
        <f t="shared" si="76"/>
        <v>5609.0851821466431</v>
      </c>
      <c r="AV546" s="42">
        <f t="shared" si="77"/>
        <v>1625.5480860737016</v>
      </c>
      <c r="AW546" s="102">
        <f t="shared" si="78"/>
        <v>431</v>
      </c>
      <c r="AX546" s="43">
        <f t="shared" si="79"/>
        <v>0.5</v>
      </c>
      <c r="AY546" s="43" t="str">
        <f t="shared" si="80"/>
        <v>UTGS</v>
      </c>
    </row>
    <row r="547" spans="1:51" hidden="1" x14ac:dyDescent="0.2">
      <c r="A547" s="38">
        <v>540</v>
      </c>
      <c r="B547" t="s">
        <v>5806</v>
      </c>
      <c r="C547" t="s">
        <v>5746</v>
      </c>
      <c r="D547">
        <v>2225</v>
      </c>
      <c r="E547" t="s">
        <v>196</v>
      </c>
      <c r="F547">
        <v>2</v>
      </c>
      <c r="G547" t="str">
        <f>LOOKUP(F547,{0,6,45},{"F","L","H"})</f>
        <v>F</v>
      </c>
      <c r="H547" t="s">
        <v>1294</v>
      </c>
      <c r="I547" s="43" t="str">
        <f>IFERROR(VLOOKUP(#REF!,#REF!,2,FALSE),"No")</f>
        <v>No</v>
      </c>
      <c r="J547" s="149">
        <v>2</v>
      </c>
      <c r="K547" s="148">
        <v>130</v>
      </c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39">
        <v>2</v>
      </c>
      <c r="Y547" s="148">
        <v>175.78</v>
      </c>
      <c r="Z547" s="149">
        <v>4</v>
      </c>
      <c r="AA547" s="148">
        <v>809.45</v>
      </c>
      <c r="AB547" s="149">
        <v>6</v>
      </c>
      <c r="AC547" s="148">
        <v>14.78</v>
      </c>
      <c r="AD547" s="148"/>
      <c r="AE547" s="148"/>
      <c r="AF547" s="148"/>
      <c r="AG547" s="148"/>
      <c r="AH547" s="148"/>
      <c r="AI547" s="148"/>
      <c r="AJ547" s="148"/>
      <c r="AK547" s="148"/>
      <c r="AL547" s="139">
        <v>0</v>
      </c>
      <c r="AM547" s="139">
        <v>0</v>
      </c>
      <c r="AN547" s="148">
        <f t="shared" si="72"/>
        <v>1000.01</v>
      </c>
      <c r="AO547" s="148">
        <f t="shared" si="73"/>
        <v>130</v>
      </c>
      <c r="AP547" s="148">
        <v>14</v>
      </c>
      <c r="AQ547" s="140">
        <v>17</v>
      </c>
      <c r="AS547" s="42">
        <f t="shared" si="74"/>
        <v>9487.8521180373591</v>
      </c>
      <c r="AT547" s="101">
        <f t="shared" si="75"/>
        <v>0</v>
      </c>
      <c r="AU547" s="42">
        <f t="shared" si="76"/>
        <v>9487.8521180373591</v>
      </c>
      <c r="AV547" s="42">
        <f t="shared" si="77"/>
        <v>2277.7522900641916</v>
      </c>
      <c r="AW547" s="102">
        <f t="shared" si="78"/>
        <v>2428.75</v>
      </c>
      <c r="AX547" s="43">
        <f t="shared" si="79"/>
        <v>2</v>
      </c>
      <c r="AY547" s="43" t="str">
        <f t="shared" si="80"/>
        <v>UTTSS</v>
      </c>
    </row>
    <row r="548" spans="1:51" hidden="1" x14ac:dyDescent="0.2">
      <c r="A548" s="38">
        <v>541</v>
      </c>
      <c r="B548" t="s">
        <v>362</v>
      </c>
      <c r="C548" t="s">
        <v>289</v>
      </c>
      <c r="D548">
        <v>320</v>
      </c>
      <c r="E548" t="s">
        <v>1232</v>
      </c>
      <c r="F548">
        <v>0.25</v>
      </c>
      <c r="G548" t="str">
        <f>LOOKUP(F548,{0,6,45},{"F","L","H"})</f>
        <v>F</v>
      </c>
      <c r="H548" t="s">
        <v>2671</v>
      </c>
      <c r="I548" s="43" t="str">
        <f>IFERROR(VLOOKUP(#REF!,#REF!,2,FALSE),"No")</f>
        <v>No</v>
      </c>
      <c r="J548" s="149">
        <v>0.5</v>
      </c>
      <c r="K548" s="148">
        <v>64</v>
      </c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39">
        <v>1.25</v>
      </c>
      <c r="Y548" s="148">
        <v>193.76</v>
      </c>
      <c r="Z548" s="148">
        <v>2</v>
      </c>
      <c r="AA548" s="148">
        <v>570.76</v>
      </c>
      <c r="AB548" s="148">
        <v>4</v>
      </c>
      <c r="AC548" s="148">
        <v>235.47</v>
      </c>
      <c r="AD548" s="148"/>
      <c r="AE548" s="148"/>
      <c r="AF548" s="148"/>
      <c r="AG548" s="148"/>
      <c r="AH548" s="148"/>
      <c r="AI548" s="148"/>
      <c r="AJ548" s="148"/>
      <c r="AK548" s="148"/>
      <c r="AL548" s="139">
        <v>0</v>
      </c>
      <c r="AM548" s="139">
        <v>0</v>
      </c>
      <c r="AN548" s="148">
        <f t="shared" si="72"/>
        <v>999.99</v>
      </c>
      <c r="AO548" s="148">
        <f t="shared" si="73"/>
        <v>64</v>
      </c>
      <c r="AP548" s="148">
        <v>14</v>
      </c>
      <c r="AQ548" s="140">
        <v>14</v>
      </c>
      <c r="AS548" s="42">
        <f t="shared" si="74"/>
        <v>4377.8225811876237</v>
      </c>
      <c r="AT548" s="101">
        <f t="shared" si="75"/>
        <v>0</v>
      </c>
      <c r="AU548" s="42">
        <f t="shared" si="76"/>
        <v>4377.8225811876237</v>
      </c>
      <c r="AV548" s="42">
        <f t="shared" si="77"/>
        <v>2452.4706079897724</v>
      </c>
      <c r="AW548" s="102">
        <f t="shared" si="78"/>
        <v>431</v>
      </c>
      <c r="AX548" s="43">
        <f t="shared" si="79"/>
        <v>0.5</v>
      </c>
      <c r="AY548" s="43" t="str">
        <f t="shared" si="80"/>
        <v>UTGS</v>
      </c>
    </row>
    <row r="549" spans="1:51" hidden="1" x14ac:dyDescent="0.2">
      <c r="A549" s="38">
        <v>542</v>
      </c>
      <c r="B549" t="s">
        <v>362</v>
      </c>
      <c r="C549" t="s">
        <v>289</v>
      </c>
      <c r="D549">
        <v>320</v>
      </c>
      <c r="E549" t="s">
        <v>1247</v>
      </c>
      <c r="F549">
        <v>0.25</v>
      </c>
      <c r="G549" t="str">
        <f>LOOKUP(F549,{0,6,45},{"F","L","H"})</f>
        <v>F</v>
      </c>
      <c r="H549" t="s">
        <v>2672</v>
      </c>
      <c r="I549" s="43" t="str">
        <f>IFERROR(VLOOKUP(#REF!,#REF!,2,FALSE),"No")</f>
        <v>No</v>
      </c>
      <c r="J549" s="149">
        <v>0.5</v>
      </c>
      <c r="K549" s="148">
        <v>27</v>
      </c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39">
        <v>1.25</v>
      </c>
      <c r="Y549" s="148">
        <v>184.97</v>
      </c>
      <c r="Z549" s="148">
        <v>2</v>
      </c>
      <c r="AA549" s="148">
        <v>815.03</v>
      </c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39">
        <v>0</v>
      </c>
      <c r="AM549" s="139">
        <v>0</v>
      </c>
      <c r="AN549" s="148">
        <f t="shared" si="72"/>
        <v>1000</v>
      </c>
      <c r="AO549" s="148">
        <f t="shared" si="73"/>
        <v>27</v>
      </c>
      <c r="AP549" s="148">
        <v>19</v>
      </c>
      <c r="AQ549" s="140">
        <v>19</v>
      </c>
      <c r="AS549" s="42">
        <f t="shared" si="74"/>
        <v>1846.8939014385287</v>
      </c>
      <c r="AT549" s="101">
        <f t="shared" si="75"/>
        <v>0</v>
      </c>
      <c r="AU549" s="42">
        <f t="shared" si="76"/>
        <v>1846.8939014385287</v>
      </c>
      <c r="AV549" s="42">
        <f t="shared" si="77"/>
        <v>1717.9179327091595</v>
      </c>
      <c r="AW549" s="102">
        <f t="shared" si="78"/>
        <v>431</v>
      </c>
      <c r="AX549" s="43">
        <f t="shared" si="79"/>
        <v>0.5</v>
      </c>
      <c r="AY549" s="43" t="str">
        <f t="shared" si="80"/>
        <v>UTGS</v>
      </c>
    </row>
    <row r="550" spans="1:51" hidden="1" x14ac:dyDescent="0.2">
      <c r="A550" s="38">
        <v>543</v>
      </c>
      <c r="B550" t="s">
        <v>362</v>
      </c>
      <c r="C550" t="s">
        <v>289</v>
      </c>
      <c r="D550">
        <v>320</v>
      </c>
      <c r="E550" t="s">
        <v>1842</v>
      </c>
      <c r="F550">
        <v>0.25</v>
      </c>
      <c r="G550" t="str">
        <f>LOOKUP(F550,{0,6,45},{"F","L","H"})</f>
        <v>F</v>
      </c>
      <c r="H550" t="s">
        <v>2673</v>
      </c>
      <c r="I550" s="43" t="str">
        <f>IFERROR(VLOOKUP(#REF!,#REF!,2,FALSE),"No")</f>
        <v>No</v>
      </c>
      <c r="J550" s="149">
        <v>0.5</v>
      </c>
      <c r="K550" s="148">
        <v>67</v>
      </c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39">
        <v>2</v>
      </c>
      <c r="Y550" s="148">
        <v>1000</v>
      </c>
      <c r="Z550" s="149"/>
      <c r="AA550" s="148"/>
      <c r="AB550" s="149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39">
        <v>0</v>
      </c>
      <c r="AM550" s="139">
        <v>0</v>
      </c>
      <c r="AN550" s="148">
        <f t="shared" si="72"/>
        <v>1000</v>
      </c>
      <c r="AO550" s="148">
        <f t="shared" si="73"/>
        <v>67</v>
      </c>
      <c r="AP550" s="148">
        <v>28</v>
      </c>
      <c r="AQ550" s="140">
        <v>29</v>
      </c>
      <c r="AS550" s="42">
        <f t="shared" si="74"/>
        <v>4583.0330146807937</v>
      </c>
      <c r="AT550" s="101">
        <f t="shared" si="75"/>
        <v>0</v>
      </c>
      <c r="AU550" s="42">
        <f t="shared" si="76"/>
        <v>4583.0330146807937</v>
      </c>
      <c r="AV550" s="42">
        <f t="shared" si="77"/>
        <v>1121.06764556807</v>
      </c>
      <c r="AW550" s="102">
        <f t="shared" si="78"/>
        <v>431</v>
      </c>
      <c r="AX550" s="43">
        <f t="shared" si="79"/>
        <v>0.5</v>
      </c>
      <c r="AY550" s="43" t="str">
        <f t="shared" si="80"/>
        <v>UTGS</v>
      </c>
    </row>
    <row r="551" spans="1:51" hidden="1" x14ac:dyDescent="0.2">
      <c r="A551" s="38">
        <v>544</v>
      </c>
      <c r="B551" t="s">
        <v>362</v>
      </c>
      <c r="C551" t="s">
        <v>289</v>
      </c>
      <c r="D551">
        <v>320</v>
      </c>
      <c r="E551" t="s">
        <v>1245</v>
      </c>
      <c r="F551">
        <v>0.25</v>
      </c>
      <c r="G551" t="str">
        <f>LOOKUP(F551,{0,6,45},{"F","L","H"})</f>
        <v>F</v>
      </c>
      <c r="H551" t="s">
        <v>2674</v>
      </c>
      <c r="I551" s="43" t="str">
        <f>IFERROR(VLOOKUP(#REF!,#REF!,2,FALSE),"No")</f>
        <v>No</v>
      </c>
      <c r="J551" s="149">
        <v>0.5</v>
      </c>
      <c r="K551" s="148">
        <v>86</v>
      </c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39">
        <v>2</v>
      </c>
      <c r="Y551" s="148">
        <v>1000</v>
      </c>
      <c r="Z551" s="149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39">
        <v>0</v>
      </c>
      <c r="AM551" s="139">
        <v>0</v>
      </c>
      <c r="AN551" s="148">
        <f t="shared" si="72"/>
        <v>1000</v>
      </c>
      <c r="AO551" s="148">
        <f t="shared" si="73"/>
        <v>86</v>
      </c>
      <c r="AP551" s="148">
        <v>13</v>
      </c>
      <c r="AQ551" s="140">
        <v>13</v>
      </c>
      <c r="AS551" s="42">
        <f t="shared" si="74"/>
        <v>5882.6990934708692</v>
      </c>
      <c r="AT551" s="101">
        <f t="shared" si="75"/>
        <v>0</v>
      </c>
      <c r="AU551" s="42">
        <f t="shared" si="76"/>
        <v>5882.6990934708692</v>
      </c>
      <c r="AV551" s="42">
        <f t="shared" si="77"/>
        <v>2500.8432093441561</v>
      </c>
      <c r="AW551" s="102">
        <f t="shared" si="78"/>
        <v>431</v>
      </c>
      <c r="AX551" s="43">
        <f t="shared" si="79"/>
        <v>0.5</v>
      </c>
      <c r="AY551" s="43" t="str">
        <f t="shared" si="80"/>
        <v>UTGS</v>
      </c>
    </row>
    <row r="552" spans="1:51" hidden="1" x14ac:dyDescent="0.2">
      <c r="A552" s="38">
        <v>545</v>
      </c>
      <c r="B552" t="s">
        <v>5806</v>
      </c>
      <c r="C552" t="s">
        <v>289</v>
      </c>
      <c r="D552">
        <v>31000</v>
      </c>
      <c r="E552" t="s">
        <v>203</v>
      </c>
      <c r="F552">
        <v>45</v>
      </c>
      <c r="G552" t="str">
        <f>LOOKUP(F552,{0,6,45},{"F","L","H"})</f>
        <v>H</v>
      </c>
      <c r="H552" t="s">
        <v>679</v>
      </c>
      <c r="I552" s="43" t="str">
        <f>IFERROR(VLOOKUP(#REF!,#REF!,2,FALSE),"No")</f>
        <v>No</v>
      </c>
      <c r="J552" s="139">
        <v>0.75</v>
      </c>
      <c r="K552" s="148">
        <v>3</v>
      </c>
      <c r="L552" s="148">
        <v>1.25</v>
      </c>
      <c r="M552" s="148">
        <v>1</v>
      </c>
      <c r="N552" s="148">
        <v>2</v>
      </c>
      <c r="O552" s="148">
        <v>76</v>
      </c>
      <c r="P552" s="148"/>
      <c r="Q552" s="148"/>
      <c r="R552" s="148"/>
      <c r="S552" s="148"/>
      <c r="T552" s="148"/>
      <c r="U552" s="148"/>
      <c r="V552" s="148"/>
      <c r="W552" s="148"/>
      <c r="X552" s="139">
        <v>2</v>
      </c>
      <c r="Y552" s="148">
        <v>1000</v>
      </c>
      <c r="Z552" s="149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39">
        <v>0</v>
      </c>
      <c r="AM552" s="139">
        <v>0</v>
      </c>
      <c r="AN552" s="148">
        <f t="shared" si="72"/>
        <v>1000</v>
      </c>
      <c r="AO552" s="148">
        <f t="shared" si="73"/>
        <v>80</v>
      </c>
      <c r="AP552" s="148">
        <v>5</v>
      </c>
      <c r="AQ552" s="140">
        <v>5</v>
      </c>
      <c r="AS552" s="42">
        <f t="shared" si="74"/>
        <v>5814.4082264845283</v>
      </c>
      <c r="AT552" s="101">
        <f t="shared" si="75"/>
        <v>0</v>
      </c>
      <c r="AU552" s="42">
        <f t="shared" si="76"/>
        <v>5814.4082264845283</v>
      </c>
      <c r="AV552" s="42">
        <f t="shared" si="77"/>
        <v>6502.1923442948064</v>
      </c>
      <c r="AW552" s="102">
        <f t="shared" si="78"/>
        <v>60371.752872868376</v>
      </c>
      <c r="AX552" s="43">
        <f t="shared" si="79"/>
        <v>0.75</v>
      </c>
      <c r="AY552" s="43" t="str">
        <f t="shared" si="80"/>
        <v>UTGS</v>
      </c>
    </row>
    <row r="553" spans="1:51" hidden="1" x14ac:dyDescent="0.2">
      <c r="A553" s="38">
        <v>546</v>
      </c>
      <c r="B553" t="s">
        <v>362</v>
      </c>
      <c r="C553" t="s">
        <v>289</v>
      </c>
      <c r="D553">
        <v>320</v>
      </c>
      <c r="E553" t="s">
        <v>1232</v>
      </c>
      <c r="F553">
        <v>0.25</v>
      </c>
      <c r="G553" t="str">
        <f>LOOKUP(F553,{0,6,45},{"F","L","H"})</f>
        <v>F</v>
      </c>
      <c r="H553" t="s">
        <v>2675</v>
      </c>
      <c r="I553" s="43" t="str">
        <f>IFERROR(VLOOKUP(#REF!,#REF!,2,FALSE),"No")</f>
        <v>No</v>
      </c>
      <c r="J553" s="148">
        <v>0.5</v>
      </c>
      <c r="K553" s="148">
        <v>43</v>
      </c>
      <c r="L553" s="148"/>
      <c r="M553" s="148"/>
      <c r="N553" s="148"/>
      <c r="O553" s="148"/>
      <c r="P553" s="148"/>
      <c r="Q553" s="148"/>
      <c r="R553" s="149"/>
      <c r="S553" s="148"/>
      <c r="T553" s="148"/>
      <c r="U553" s="148"/>
      <c r="V553" s="148"/>
      <c r="W553" s="148"/>
      <c r="X553" s="139">
        <v>2</v>
      </c>
      <c r="Y553" s="148">
        <v>174.04</v>
      </c>
      <c r="Z553" s="148">
        <v>3</v>
      </c>
      <c r="AA553" s="148">
        <v>825.96</v>
      </c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39">
        <v>0</v>
      </c>
      <c r="AM553" s="139">
        <v>0</v>
      </c>
      <c r="AN553" s="148">
        <f t="shared" si="72"/>
        <v>1000</v>
      </c>
      <c r="AO553" s="148">
        <f t="shared" si="73"/>
        <v>43</v>
      </c>
      <c r="AP553" s="148">
        <v>18</v>
      </c>
      <c r="AQ553" s="140">
        <v>18</v>
      </c>
      <c r="AS553" s="42">
        <f t="shared" si="74"/>
        <v>2941.3495467354346</v>
      </c>
      <c r="AT553" s="101">
        <f t="shared" si="75"/>
        <v>0</v>
      </c>
      <c r="AU553" s="42">
        <f t="shared" si="76"/>
        <v>2941.3495467354346</v>
      </c>
      <c r="AV553" s="42">
        <f t="shared" si="77"/>
        <v>1224.3216067485575</v>
      </c>
      <c r="AW553" s="102">
        <f t="shared" si="78"/>
        <v>431</v>
      </c>
      <c r="AX553" s="43">
        <f t="shared" si="79"/>
        <v>0.5</v>
      </c>
      <c r="AY553" s="43" t="str">
        <f t="shared" si="80"/>
        <v>UTGS</v>
      </c>
    </row>
    <row r="554" spans="1:51" hidden="1" x14ac:dyDescent="0.2">
      <c r="A554" s="38">
        <v>547</v>
      </c>
      <c r="B554" t="s">
        <v>5807</v>
      </c>
      <c r="C554" t="s">
        <v>5746</v>
      </c>
      <c r="D554">
        <v>28224</v>
      </c>
      <c r="E554" t="s">
        <v>206</v>
      </c>
      <c r="F554">
        <v>45</v>
      </c>
      <c r="G554" t="str">
        <f>LOOKUP(F554,{0,6,45},{"F","L","H"})</f>
        <v>H</v>
      </c>
      <c r="H554" t="s">
        <v>1296</v>
      </c>
      <c r="I554" s="43" t="str">
        <f>IFERROR(VLOOKUP(#REF!,#REF!,2,FALSE),"No")</f>
        <v>No</v>
      </c>
      <c r="J554" s="149">
        <v>2</v>
      </c>
      <c r="K554" s="148">
        <v>98</v>
      </c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39">
        <v>3</v>
      </c>
      <c r="Y554" s="148">
        <v>1000</v>
      </c>
      <c r="Z554" s="149"/>
      <c r="AA554" s="148"/>
      <c r="AB554" s="149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39">
        <v>0</v>
      </c>
      <c r="AM554" s="139">
        <v>0</v>
      </c>
      <c r="AN554" s="148">
        <f t="shared" si="72"/>
        <v>1000</v>
      </c>
      <c r="AO554" s="148">
        <f t="shared" si="73"/>
        <v>98</v>
      </c>
      <c r="AP554" s="148">
        <v>2</v>
      </c>
      <c r="AQ554" s="140">
        <v>2</v>
      </c>
      <c r="AS554" s="42">
        <f t="shared" si="74"/>
        <v>7152.3808274435469</v>
      </c>
      <c r="AT554" s="101">
        <f t="shared" si="75"/>
        <v>0</v>
      </c>
      <c r="AU554" s="42">
        <f t="shared" si="76"/>
        <v>7152.3808274435469</v>
      </c>
      <c r="AV554" s="42">
        <f t="shared" si="77"/>
        <v>9915.4808607370178</v>
      </c>
      <c r="AW554" s="102">
        <f t="shared" si="78"/>
        <v>52825.283763759828</v>
      </c>
      <c r="AX554" s="43">
        <f t="shared" si="79"/>
        <v>2</v>
      </c>
      <c r="AY554" s="43" t="str">
        <f t="shared" si="80"/>
        <v>UTTSS</v>
      </c>
    </row>
    <row r="555" spans="1:51" hidden="1" x14ac:dyDescent="0.2">
      <c r="A555" s="38">
        <v>548</v>
      </c>
      <c r="B555" t="s">
        <v>362</v>
      </c>
      <c r="C555" t="s">
        <v>289</v>
      </c>
      <c r="D555">
        <v>175</v>
      </c>
      <c r="E555" t="s">
        <v>1235</v>
      </c>
      <c r="F555">
        <v>0.25</v>
      </c>
      <c r="G555" t="str">
        <f>LOOKUP(F555,{0,6,45},{"F","L","H"})</f>
        <v>F</v>
      </c>
      <c r="H555" t="s">
        <v>2677</v>
      </c>
      <c r="I555" s="43" t="str">
        <f>IFERROR(VLOOKUP(#REF!,#REF!,2,FALSE),"No")</f>
        <v>No</v>
      </c>
      <c r="J555" s="149">
        <v>0.5</v>
      </c>
      <c r="K555" s="148">
        <v>35</v>
      </c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39">
        <v>2</v>
      </c>
      <c r="Y555" s="148">
        <v>1000</v>
      </c>
      <c r="Z555" s="149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39">
        <v>0</v>
      </c>
      <c r="AM555" s="139">
        <v>0</v>
      </c>
      <c r="AN555" s="148">
        <f t="shared" si="72"/>
        <v>1000</v>
      </c>
      <c r="AO555" s="148">
        <f t="shared" si="73"/>
        <v>35</v>
      </c>
      <c r="AP555" s="148">
        <v>5</v>
      </c>
      <c r="AQ555" s="140">
        <v>5</v>
      </c>
      <c r="AS555" s="42">
        <f t="shared" si="74"/>
        <v>2394.1217240869819</v>
      </c>
      <c r="AT555" s="101">
        <f t="shared" si="75"/>
        <v>0</v>
      </c>
      <c r="AU555" s="42">
        <f t="shared" si="76"/>
        <v>2394.1217240869819</v>
      </c>
      <c r="AV555" s="42">
        <f t="shared" si="77"/>
        <v>6502.1923442948064</v>
      </c>
      <c r="AW555" s="102">
        <f t="shared" si="78"/>
        <v>431</v>
      </c>
      <c r="AX555" s="43">
        <f t="shared" si="79"/>
        <v>0.5</v>
      </c>
      <c r="AY555" s="43" t="str">
        <f t="shared" si="80"/>
        <v>UTGS</v>
      </c>
    </row>
    <row r="556" spans="1:51" hidden="1" x14ac:dyDescent="0.2">
      <c r="A556" s="38">
        <v>549</v>
      </c>
      <c r="B556" t="s">
        <v>362</v>
      </c>
      <c r="C556" t="s">
        <v>289</v>
      </c>
      <c r="D556">
        <v>175</v>
      </c>
      <c r="E556" t="s">
        <v>1235</v>
      </c>
      <c r="F556">
        <v>0.25</v>
      </c>
      <c r="G556" t="str">
        <f>LOOKUP(F556,{0,6,45},{"F","L","H"})</f>
        <v>F</v>
      </c>
      <c r="H556" t="s">
        <v>2678</v>
      </c>
      <c r="I556" s="43" t="str">
        <f>IFERROR(VLOOKUP(#REF!,#REF!,2,FALSE),"No")</f>
        <v>No</v>
      </c>
      <c r="J556" s="149">
        <v>0.5</v>
      </c>
      <c r="K556" s="148">
        <v>38</v>
      </c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39">
        <v>1.25</v>
      </c>
      <c r="Y556" s="148">
        <v>216.64</v>
      </c>
      <c r="Z556" s="148">
        <v>2</v>
      </c>
      <c r="AA556" s="148">
        <v>783.36</v>
      </c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39">
        <v>0</v>
      </c>
      <c r="AM556" s="139">
        <v>0</v>
      </c>
      <c r="AN556" s="148">
        <f t="shared" si="72"/>
        <v>1000</v>
      </c>
      <c r="AO556" s="148">
        <f t="shared" si="73"/>
        <v>38</v>
      </c>
      <c r="AP556" s="148">
        <v>12</v>
      </c>
      <c r="AQ556" s="140">
        <v>12</v>
      </c>
      <c r="AS556" s="42">
        <f t="shared" si="74"/>
        <v>2599.3321575801515</v>
      </c>
      <c r="AT556" s="101">
        <f t="shared" si="75"/>
        <v>0</v>
      </c>
      <c r="AU556" s="42">
        <f t="shared" si="76"/>
        <v>2599.3321575801515</v>
      </c>
      <c r="AV556" s="42">
        <f t="shared" si="77"/>
        <v>2721.8841434561696</v>
      </c>
      <c r="AW556" s="102">
        <f t="shared" si="78"/>
        <v>431</v>
      </c>
      <c r="AX556" s="43">
        <f t="shared" si="79"/>
        <v>0.5</v>
      </c>
      <c r="AY556" s="43" t="str">
        <f t="shared" si="80"/>
        <v>UTGS</v>
      </c>
    </row>
    <row r="557" spans="1:51" hidden="1" x14ac:dyDescent="0.2">
      <c r="A557" s="38">
        <v>550</v>
      </c>
      <c r="B557" t="s">
        <v>5806</v>
      </c>
      <c r="C557" t="s">
        <v>289</v>
      </c>
      <c r="D557">
        <v>44336</v>
      </c>
      <c r="E557" t="s">
        <v>291</v>
      </c>
      <c r="F557">
        <v>45</v>
      </c>
      <c r="G557" t="str">
        <f>LOOKUP(F557,{0,6,45},{"F","L","H"})</f>
        <v>H</v>
      </c>
      <c r="H557" t="s">
        <v>1297</v>
      </c>
      <c r="I557" s="43" t="str">
        <f>IFERROR(VLOOKUP(#REF!,#REF!,2,FALSE),"No")</f>
        <v>No</v>
      </c>
      <c r="J557" s="149">
        <v>3</v>
      </c>
      <c r="K557" s="148">
        <v>421</v>
      </c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39">
        <v>2</v>
      </c>
      <c r="Y557" s="148">
        <v>496.93</v>
      </c>
      <c r="Z557" s="149">
        <v>3</v>
      </c>
      <c r="AA557" s="148">
        <v>278.54000000000002</v>
      </c>
      <c r="AB557" s="149">
        <v>4</v>
      </c>
      <c r="AC557" s="148">
        <v>224.54</v>
      </c>
      <c r="AD557" s="148"/>
      <c r="AE557" s="148"/>
      <c r="AF557" s="148"/>
      <c r="AG557" s="148"/>
      <c r="AH557" s="148"/>
      <c r="AI557" s="148"/>
      <c r="AJ557" s="148"/>
      <c r="AK557" s="148"/>
      <c r="AL557" s="139">
        <v>0</v>
      </c>
      <c r="AM557" s="139">
        <v>0</v>
      </c>
      <c r="AN557" s="148">
        <f t="shared" si="72"/>
        <v>1000.01</v>
      </c>
      <c r="AO557" s="148">
        <f t="shared" si="73"/>
        <v>421</v>
      </c>
      <c r="AP557" s="148">
        <v>3</v>
      </c>
      <c r="AQ557" s="140">
        <v>3</v>
      </c>
      <c r="AS557" s="42">
        <f t="shared" si="74"/>
        <v>30726.044166874832</v>
      </c>
      <c r="AT557" s="101">
        <f t="shared" si="75"/>
        <v>0</v>
      </c>
      <c r="AU557" s="42">
        <f t="shared" si="76"/>
        <v>30726.044166874832</v>
      </c>
      <c r="AV557" s="42">
        <f t="shared" si="77"/>
        <v>10196.450477030417</v>
      </c>
      <c r="AW557" s="102">
        <f t="shared" si="78"/>
        <v>60371.752872868376</v>
      </c>
      <c r="AX557" s="43">
        <f t="shared" si="79"/>
        <v>3</v>
      </c>
      <c r="AY557" s="43" t="str">
        <f t="shared" si="80"/>
        <v>UTGS</v>
      </c>
    </row>
    <row r="558" spans="1:51" hidden="1" x14ac:dyDescent="0.2">
      <c r="A558" s="38">
        <v>551</v>
      </c>
      <c r="B558" t="s">
        <v>5807</v>
      </c>
      <c r="C558" t="s">
        <v>5746</v>
      </c>
      <c r="D558">
        <v>2630</v>
      </c>
      <c r="E558" t="s">
        <v>196</v>
      </c>
      <c r="F558">
        <v>5</v>
      </c>
      <c r="G558" t="str">
        <f>LOOKUP(F558,{0,6,45},{"F","L","H"})</f>
        <v>F</v>
      </c>
      <c r="H558" t="s">
        <v>1880</v>
      </c>
      <c r="I558" s="43" t="str">
        <f>IFERROR(VLOOKUP(#REF!,#REF!,2,FALSE),"No")</f>
        <v>No</v>
      </c>
      <c r="J558" s="139">
        <v>1.25</v>
      </c>
      <c r="K558" s="148">
        <v>104</v>
      </c>
      <c r="L558" s="148">
        <v>2</v>
      </c>
      <c r="M558" s="148">
        <v>101</v>
      </c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39">
        <v>1.25</v>
      </c>
      <c r="Y558" s="148">
        <v>255.76</v>
      </c>
      <c r="Z558" s="148">
        <v>2</v>
      </c>
      <c r="AA558" s="148">
        <v>502.57</v>
      </c>
      <c r="AB558" s="148">
        <v>6</v>
      </c>
      <c r="AC558" s="148">
        <v>241.67</v>
      </c>
      <c r="AD558" s="148"/>
      <c r="AE558" s="148"/>
      <c r="AF558" s="148"/>
      <c r="AG558" s="148"/>
      <c r="AH558" s="148"/>
      <c r="AI558" s="148"/>
      <c r="AJ558" s="148"/>
      <c r="AK558" s="148"/>
      <c r="AL558" s="139">
        <v>0</v>
      </c>
      <c r="AM558" s="139">
        <v>0</v>
      </c>
      <c r="AN558" s="148">
        <f t="shared" si="72"/>
        <v>999.99999999999989</v>
      </c>
      <c r="AO558" s="148">
        <f t="shared" si="73"/>
        <v>205</v>
      </c>
      <c r="AP558" s="148">
        <v>8</v>
      </c>
      <c r="AQ558" s="140">
        <v>19</v>
      </c>
      <c r="AS558" s="42">
        <f t="shared" si="74"/>
        <v>15120.732955366604</v>
      </c>
      <c r="AT558" s="101">
        <f t="shared" si="75"/>
        <v>0</v>
      </c>
      <c r="AU558" s="42">
        <f t="shared" si="76"/>
        <v>15120.732955366604</v>
      </c>
      <c r="AV558" s="42">
        <f t="shared" si="77"/>
        <v>2070.5659011302123</v>
      </c>
      <c r="AW558" s="102">
        <f t="shared" si="78"/>
        <v>2428.75</v>
      </c>
      <c r="AX558" s="43">
        <f t="shared" si="79"/>
        <v>1.25</v>
      </c>
      <c r="AY558" s="43" t="str">
        <f t="shared" si="80"/>
        <v>UTTSS</v>
      </c>
    </row>
    <row r="559" spans="1:51" hidden="1" x14ac:dyDescent="0.2">
      <c r="A559" s="38">
        <v>552</v>
      </c>
      <c r="B559" t="s">
        <v>5807</v>
      </c>
      <c r="C559" t="s">
        <v>5746</v>
      </c>
      <c r="D559">
        <v>18200</v>
      </c>
      <c r="E559" t="s">
        <v>215</v>
      </c>
      <c r="F559">
        <v>10</v>
      </c>
      <c r="G559" t="str">
        <f>LOOKUP(F559,{0,6,45},{"F","L","H"})</f>
        <v>L</v>
      </c>
      <c r="H559" t="s">
        <v>1148</v>
      </c>
      <c r="I559" s="43" t="str">
        <f>IFERROR(VLOOKUP(#REF!,#REF!,2,FALSE),"No")</f>
        <v>No</v>
      </c>
      <c r="J559" s="149">
        <v>2</v>
      </c>
      <c r="K559" s="148">
        <v>92</v>
      </c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39">
        <v>3</v>
      </c>
      <c r="Y559" s="148">
        <v>871.57</v>
      </c>
      <c r="Z559" s="149">
        <v>4</v>
      </c>
      <c r="AA559" s="148">
        <v>128.43</v>
      </c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39">
        <v>0</v>
      </c>
      <c r="AM559" s="139">
        <v>0</v>
      </c>
      <c r="AN559" s="148">
        <f t="shared" si="72"/>
        <v>1000</v>
      </c>
      <c r="AO559" s="148">
        <f t="shared" si="73"/>
        <v>92</v>
      </c>
      <c r="AP559" s="148">
        <v>3</v>
      </c>
      <c r="AQ559" s="140">
        <v>3</v>
      </c>
      <c r="AS559" s="42">
        <f t="shared" si="74"/>
        <v>6714.4799604572072</v>
      </c>
      <c r="AT559" s="101">
        <f t="shared" si="75"/>
        <v>0</v>
      </c>
      <c r="AU559" s="42">
        <f t="shared" si="76"/>
        <v>6714.4799604572072</v>
      </c>
      <c r="AV559" s="42">
        <f t="shared" si="77"/>
        <v>7460.0990738246792</v>
      </c>
      <c r="AW559" s="102">
        <f t="shared" si="78"/>
        <v>17706.400000000001</v>
      </c>
      <c r="AX559" s="43">
        <f t="shared" si="79"/>
        <v>2</v>
      </c>
      <c r="AY559" s="43" t="str">
        <f t="shared" si="80"/>
        <v>UTTSS</v>
      </c>
    </row>
    <row r="560" spans="1:51" hidden="1" x14ac:dyDescent="0.2">
      <c r="A560" s="38">
        <v>553</v>
      </c>
      <c r="B560" t="s">
        <v>5806</v>
      </c>
      <c r="C560" t="s">
        <v>5746</v>
      </c>
      <c r="D560">
        <v>7000</v>
      </c>
      <c r="E560" t="s">
        <v>212</v>
      </c>
      <c r="F560">
        <v>0.25</v>
      </c>
      <c r="G560" t="str">
        <f>LOOKUP(F560,{0,6,45},{"F","L","H"})</f>
        <v>F</v>
      </c>
      <c r="H560" t="s">
        <v>374</v>
      </c>
      <c r="I560" s="43" t="str">
        <f>IFERROR(VLOOKUP(#REF!,#REF!,2,FALSE),"No")</f>
        <v>No</v>
      </c>
      <c r="J560" s="149">
        <v>2</v>
      </c>
      <c r="K560" s="148">
        <v>253</v>
      </c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39">
        <v>2</v>
      </c>
      <c r="Y560" s="148">
        <v>99.72</v>
      </c>
      <c r="Z560" s="148">
        <v>4</v>
      </c>
      <c r="AA560" s="148">
        <v>900.28</v>
      </c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39">
        <v>0</v>
      </c>
      <c r="AM560" s="139">
        <v>0</v>
      </c>
      <c r="AN560" s="148">
        <f t="shared" si="72"/>
        <v>1000</v>
      </c>
      <c r="AO560" s="148">
        <f t="shared" si="73"/>
        <v>253</v>
      </c>
      <c r="AP560" s="148">
        <v>3</v>
      </c>
      <c r="AQ560" s="140">
        <v>9</v>
      </c>
      <c r="AS560" s="42">
        <f t="shared" si="74"/>
        <v>18464.819891257321</v>
      </c>
      <c r="AT560" s="101">
        <f t="shared" si="75"/>
        <v>0</v>
      </c>
      <c r="AU560" s="42">
        <f t="shared" si="76"/>
        <v>18464.819891257321</v>
      </c>
      <c r="AV560" s="42">
        <f t="shared" si="77"/>
        <v>4329.5521468304478</v>
      </c>
      <c r="AW560" s="102">
        <f t="shared" si="78"/>
        <v>5118</v>
      </c>
      <c r="AX560" s="43">
        <f t="shared" si="79"/>
        <v>2</v>
      </c>
      <c r="AY560" s="43" t="str">
        <f t="shared" si="80"/>
        <v>UTTSS</v>
      </c>
    </row>
    <row r="561" spans="1:51" hidden="1" x14ac:dyDescent="0.2">
      <c r="A561" s="38">
        <v>554</v>
      </c>
      <c r="B561" t="s">
        <v>362</v>
      </c>
      <c r="C561" t="s">
        <v>289</v>
      </c>
      <c r="D561">
        <v>320</v>
      </c>
      <c r="E561" t="s">
        <v>1247</v>
      </c>
      <c r="F561">
        <v>0.25</v>
      </c>
      <c r="G561" t="str">
        <f>LOOKUP(F561,{0,6,45},{"F","L","H"})</f>
        <v>F</v>
      </c>
      <c r="H561" t="s">
        <v>2680</v>
      </c>
      <c r="I561" s="43" t="str">
        <f>IFERROR(VLOOKUP(#REF!,#REF!,2,FALSE),"No")</f>
        <v>No</v>
      </c>
      <c r="J561" s="149">
        <v>0.5</v>
      </c>
      <c r="K561" s="148">
        <v>44</v>
      </c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39">
        <v>1.25</v>
      </c>
      <c r="Y561" s="148">
        <v>371</v>
      </c>
      <c r="Z561" s="149">
        <v>2</v>
      </c>
      <c r="AA561" s="148">
        <v>629</v>
      </c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39">
        <v>0</v>
      </c>
      <c r="AM561" s="139">
        <v>0</v>
      </c>
      <c r="AN561" s="148">
        <f t="shared" si="72"/>
        <v>1000</v>
      </c>
      <c r="AO561" s="148">
        <f t="shared" si="73"/>
        <v>44</v>
      </c>
      <c r="AP561" s="148">
        <v>14</v>
      </c>
      <c r="AQ561" s="140">
        <v>14</v>
      </c>
      <c r="AS561" s="42">
        <f t="shared" si="74"/>
        <v>3009.7530245664911</v>
      </c>
      <c r="AT561" s="101">
        <f t="shared" si="75"/>
        <v>0</v>
      </c>
      <c r="AU561" s="42">
        <f t="shared" si="76"/>
        <v>3009.7530245664911</v>
      </c>
      <c r="AV561" s="42">
        <f t="shared" si="77"/>
        <v>2340.7615515338593</v>
      </c>
      <c r="AW561" s="102">
        <f t="shared" si="78"/>
        <v>431</v>
      </c>
      <c r="AX561" s="43">
        <f t="shared" si="79"/>
        <v>0.5</v>
      </c>
      <c r="AY561" s="43" t="str">
        <f t="shared" si="80"/>
        <v>UTGS</v>
      </c>
    </row>
    <row r="562" spans="1:51" hidden="1" x14ac:dyDescent="0.2">
      <c r="A562" s="38">
        <v>555</v>
      </c>
      <c r="B562" t="s">
        <v>362</v>
      </c>
      <c r="C562" t="s">
        <v>289</v>
      </c>
      <c r="D562">
        <v>306</v>
      </c>
      <c r="E562" t="s">
        <v>1224</v>
      </c>
      <c r="F562">
        <v>0.25</v>
      </c>
      <c r="G562" t="str">
        <f>LOOKUP(F562,{0,6,45},{"F","L","H"})</f>
        <v>F</v>
      </c>
      <c r="H562" t="s">
        <v>2681</v>
      </c>
      <c r="I562" s="43" t="str">
        <f>IFERROR(VLOOKUP(#REF!,#REF!,2,FALSE),"No")</f>
        <v>No</v>
      </c>
      <c r="J562" s="149">
        <v>0.5</v>
      </c>
      <c r="K562" s="148">
        <v>43</v>
      </c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39">
        <v>1.25</v>
      </c>
      <c r="Y562" s="148">
        <v>256.73</v>
      </c>
      <c r="Z562" s="149">
        <v>3</v>
      </c>
      <c r="AA562" s="148">
        <v>46.38</v>
      </c>
      <c r="AB562" s="149">
        <v>4</v>
      </c>
      <c r="AC562" s="148">
        <v>696.89</v>
      </c>
      <c r="AD562" s="148"/>
      <c r="AE562" s="148"/>
      <c r="AF562" s="148"/>
      <c r="AG562" s="148"/>
      <c r="AH562" s="148"/>
      <c r="AI562" s="148"/>
      <c r="AJ562" s="148"/>
      <c r="AK562" s="148"/>
      <c r="AL562" s="139">
        <v>0</v>
      </c>
      <c r="AM562" s="139">
        <v>0</v>
      </c>
      <c r="AN562" s="148">
        <f t="shared" si="72"/>
        <v>1000</v>
      </c>
      <c r="AO562" s="148">
        <f t="shared" si="73"/>
        <v>43</v>
      </c>
      <c r="AP562" s="148">
        <v>17</v>
      </c>
      <c r="AQ562" s="140">
        <v>31</v>
      </c>
      <c r="AS562" s="42">
        <f t="shared" si="74"/>
        <v>2941.3495467354346</v>
      </c>
      <c r="AT562" s="101">
        <f t="shared" si="75"/>
        <v>0</v>
      </c>
      <c r="AU562" s="42">
        <f t="shared" si="76"/>
        <v>2941.3495467354346</v>
      </c>
      <c r="AV562" s="42">
        <f t="shared" si="77"/>
        <v>1196.7508264991625</v>
      </c>
      <c r="AW562" s="102">
        <f t="shared" si="78"/>
        <v>431</v>
      </c>
      <c r="AX562" s="43">
        <f t="shared" si="79"/>
        <v>0.5</v>
      </c>
      <c r="AY562" s="43" t="str">
        <f t="shared" si="80"/>
        <v>UTGS</v>
      </c>
    </row>
    <row r="563" spans="1:51" hidden="1" x14ac:dyDescent="0.2">
      <c r="A563" s="38">
        <v>556</v>
      </c>
      <c r="B563" t="s">
        <v>362</v>
      </c>
      <c r="C563" t="s">
        <v>289</v>
      </c>
      <c r="D563">
        <v>306</v>
      </c>
      <c r="E563" t="s">
        <v>1238</v>
      </c>
      <c r="F563">
        <v>0.25</v>
      </c>
      <c r="G563" t="str">
        <f>LOOKUP(F563,{0,6,45},{"F","L","H"})</f>
        <v>F</v>
      </c>
      <c r="H563" t="s">
        <v>2682</v>
      </c>
      <c r="I563" s="43" t="str">
        <f>IFERROR(VLOOKUP(#REF!,#REF!,2,FALSE),"No")</f>
        <v>No</v>
      </c>
      <c r="J563" s="139">
        <v>0.75</v>
      </c>
      <c r="K563" s="148">
        <v>114</v>
      </c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39">
        <v>2</v>
      </c>
      <c r="Y563" s="148">
        <v>1000</v>
      </c>
      <c r="Z563" s="149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39">
        <v>0</v>
      </c>
      <c r="AM563" s="139">
        <v>0</v>
      </c>
      <c r="AN563" s="148">
        <f t="shared" si="72"/>
        <v>1000</v>
      </c>
      <c r="AO563" s="148">
        <f t="shared" si="73"/>
        <v>114</v>
      </c>
      <c r="AP563" s="148">
        <v>17</v>
      </c>
      <c r="AQ563" s="140">
        <v>19</v>
      </c>
      <c r="AS563" s="42">
        <f t="shared" si="74"/>
        <v>7339.7164727404534</v>
      </c>
      <c r="AT563" s="101">
        <f t="shared" si="75"/>
        <v>0</v>
      </c>
      <c r="AU563" s="42">
        <f t="shared" si="76"/>
        <v>7339.7164727404534</v>
      </c>
      <c r="AV563" s="42">
        <f t="shared" si="77"/>
        <v>1711.1032484986333</v>
      </c>
      <c r="AW563" s="102">
        <f t="shared" si="78"/>
        <v>431</v>
      </c>
      <c r="AX563" s="43">
        <f t="shared" si="79"/>
        <v>0.75</v>
      </c>
      <c r="AY563" s="43" t="str">
        <f t="shared" si="80"/>
        <v>UTGS</v>
      </c>
    </row>
    <row r="564" spans="1:51" hidden="1" x14ac:dyDescent="0.2">
      <c r="A564" s="38">
        <v>557</v>
      </c>
      <c r="B564" t="s">
        <v>5807</v>
      </c>
      <c r="C564" t="s">
        <v>5745</v>
      </c>
      <c r="D564">
        <v>9219</v>
      </c>
      <c r="E564" t="s">
        <v>290</v>
      </c>
      <c r="F564">
        <v>5</v>
      </c>
      <c r="G564" t="str">
        <f>LOOKUP(F564,{0,6,45},{"F","L","H"})</f>
        <v>F</v>
      </c>
      <c r="H564" t="s">
        <v>31</v>
      </c>
      <c r="I564" s="43" t="str">
        <f>IFERROR(VLOOKUP(#REF!,#REF!,2,FALSE),"No")</f>
        <v>No</v>
      </c>
      <c r="J564" s="149">
        <v>3</v>
      </c>
      <c r="K564" s="148">
        <v>156</v>
      </c>
      <c r="L564" s="148">
        <v>4</v>
      </c>
      <c r="M564" s="148">
        <v>1</v>
      </c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39">
        <v>8</v>
      </c>
      <c r="Y564" s="148">
        <v>1000</v>
      </c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39">
        <v>0</v>
      </c>
      <c r="AM564" s="139">
        <v>0</v>
      </c>
      <c r="AN564" s="148">
        <f t="shared" si="72"/>
        <v>1000</v>
      </c>
      <c r="AO564" s="148">
        <f t="shared" si="73"/>
        <v>157</v>
      </c>
      <c r="AP564" s="148">
        <v>5</v>
      </c>
      <c r="AQ564" s="140">
        <v>7</v>
      </c>
      <c r="AS564" s="42">
        <f t="shared" si="74"/>
        <v>11461.966019475887</v>
      </c>
      <c r="AT564" s="101">
        <f t="shared" si="75"/>
        <v>0</v>
      </c>
      <c r="AU564" s="42">
        <f t="shared" si="76"/>
        <v>11461.966019475887</v>
      </c>
      <c r="AV564" s="42">
        <f t="shared" si="77"/>
        <v>10407.280245924863</v>
      </c>
      <c r="AW564" s="102">
        <f t="shared" si="78"/>
        <v>5118</v>
      </c>
      <c r="AX564" s="43">
        <f t="shared" si="79"/>
        <v>3</v>
      </c>
      <c r="AY564" s="43" t="str">
        <f t="shared" si="80"/>
        <v>UTTSM</v>
      </c>
    </row>
    <row r="565" spans="1:51" hidden="1" x14ac:dyDescent="0.2">
      <c r="A565" s="38">
        <v>558</v>
      </c>
      <c r="B565" t="s">
        <v>5807</v>
      </c>
      <c r="C565" t="s">
        <v>5746</v>
      </c>
      <c r="D565">
        <v>44350</v>
      </c>
      <c r="E565" t="s">
        <v>215</v>
      </c>
      <c r="F565">
        <v>45</v>
      </c>
      <c r="G565" t="str">
        <f>LOOKUP(F565,{0,6,45},{"F","L","H"})</f>
        <v>H</v>
      </c>
      <c r="H565" t="s">
        <v>1149</v>
      </c>
      <c r="I565" s="43" t="str">
        <f>IFERROR(VLOOKUP(#REF!,#REF!,2,FALSE),"No")</f>
        <v>No</v>
      </c>
      <c r="J565" s="149">
        <v>2</v>
      </c>
      <c r="K565" s="148">
        <v>177</v>
      </c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39">
        <v>2</v>
      </c>
      <c r="Y565" s="148">
        <v>1000</v>
      </c>
      <c r="Z565" s="149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39">
        <v>0</v>
      </c>
      <c r="AM565" s="139">
        <v>0</v>
      </c>
      <c r="AN565" s="148">
        <f t="shared" si="72"/>
        <v>1000</v>
      </c>
      <c r="AO565" s="148">
        <f t="shared" si="73"/>
        <v>177</v>
      </c>
      <c r="AP565" s="148">
        <v>6</v>
      </c>
      <c r="AQ565" s="140">
        <v>7</v>
      </c>
      <c r="AS565" s="42">
        <f t="shared" si="74"/>
        <v>12918.075576097019</v>
      </c>
      <c r="AT565" s="101">
        <f t="shared" si="75"/>
        <v>0</v>
      </c>
      <c r="AU565" s="42">
        <f t="shared" si="76"/>
        <v>12918.075576097019</v>
      </c>
      <c r="AV565" s="42">
        <f t="shared" si="77"/>
        <v>4644.4231030677192</v>
      </c>
      <c r="AW565" s="102">
        <f t="shared" si="78"/>
        <v>60371.752872868376</v>
      </c>
      <c r="AX565" s="43">
        <f t="shared" si="79"/>
        <v>2</v>
      </c>
      <c r="AY565" s="43" t="str">
        <f t="shared" si="80"/>
        <v>UTTSS</v>
      </c>
    </row>
    <row r="566" spans="1:51" hidden="1" x14ac:dyDescent="0.2">
      <c r="A566" s="38">
        <v>559</v>
      </c>
      <c r="B566" t="s">
        <v>5806</v>
      </c>
      <c r="C566" t="s">
        <v>289</v>
      </c>
      <c r="D566">
        <v>544</v>
      </c>
      <c r="E566" t="s">
        <v>1239</v>
      </c>
      <c r="F566">
        <v>1</v>
      </c>
      <c r="G566" t="str">
        <f>LOOKUP(F566,{0,6,45},{"F","L","H"})</f>
        <v>F</v>
      </c>
      <c r="H566" t="s">
        <v>1299</v>
      </c>
      <c r="I566" s="43" t="str">
        <f>IFERROR(VLOOKUP(#REF!,#REF!,2,FALSE),"No")</f>
        <v>No</v>
      </c>
      <c r="J566" s="149">
        <v>1.25</v>
      </c>
      <c r="K566" s="148">
        <v>110</v>
      </c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39">
        <v>2</v>
      </c>
      <c r="Y566" s="148">
        <v>992</v>
      </c>
      <c r="Z566" s="149">
        <v>3</v>
      </c>
      <c r="AA566" s="148">
        <v>8</v>
      </c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39">
        <v>0</v>
      </c>
      <c r="AM566" s="139">
        <v>0</v>
      </c>
      <c r="AN566" s="148">
        <f t="shared" si="72"/>
        <v>1000</v>
      </c>
      <c r="AO566" s="148">
        <f t="shared" si="73"/>
        <v>110</v>
      </c>
      <c r="AP566" s="148">
        <v>1</v>
      </c>
      <c r="AQ566" s="140">
        <v>2</v>
      </c>
      <c r="AS566" s="42">
        <f t="shared" si="74"/>
        <v>8196.4825614162273</v>
      </c>
      <c r="AT566" s="101">
        <f t="shared" si="75"/>
        <v>0</v>
      </c>
      <c r="AU566" s="42">
        <f t="shared" si="76"/>
        <v>8196.4825614162273</v>
      </c>
      <c r="AV566" s="42">
        <f t="shared" si="77"/>
        <v>16204.760860737017</v>
      </c>
      <c r="AW566" s="102">
        <f t="shared" si="78"/>
        <v>585.0096169344007</v>
      </c>
      <c r="AX566" s="43">
        <f t="shared" si="79"/>
        <v>1.25</v>
      </c>
      <c r="AY566" s="43" t="str">
        <f t="shared" si="80"/>
        <v>UTGS</v>
      </c>
    </row>
    <row r="567" spans="1:51" hidden="1" x14ac:dyDescent="0.2">
      <c r="A567" s="38">
        <v>560</v>
      </c>
      <c r="B567" t="s">
        <v>362</v>
      </c>
      <c r="C567" t="s">
        <v>289</v>
      </c>
      <c r="D567">
        <v>320</v>
      </c>
      <c r="E567" t="s">
        <v>1245</v>
      </c>
      <c r="F567">
        <v>0.25</v>
      </c>
      <c r="G567" t="str">
        <f>LOOKUP(F567,{0,6,45},{"F","L","H"})</f>
        <v>F</v>
      </c>
      <c r="H567" t="s">
        <v>2683</v>
      </c>
      <c r="I567" s="43" t="str">
        <f>IFERROR(VLOOKUP(#REF!,#REF!,2,FALSE),"No")</f>
        <v>No</v>
      </c>
      <c r="J567" s="149">
        <v>0.5</v>
      </c>
      <c r="K567" s="148">
        <v>76</v>
      </c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39">
        <v>2</v>
      </c>
      <c r="Y567" s="148">
        <v>1000</v>
      </c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39">
        <v>0</v>
      </c>
      <c r="AM567" s="139">
        <v>0</v>
      </c>
      <c r="AN567" s="148">
        <f t="shared" si="72"/>
        <v>1000</v>
      </c>
      <c r="AO567" s="148">
        <f t="shared" si="73"/>
        <v>76</v>
      </c>
      <c r="AP567" s="148">
        <v>12</v>
      </c>
      <c r="AQ567" s="140">
        <v>13</v>
      </c>
      <c r="AS567" s="42">
        <f t="shared" si="74"/>
        <v>5198.664315160303</v>
      </c>
      <c r="AT567" s="101">
        <f t="shared" si="75"/>
        <v>0</v>
      </c>
      <c r="AU567" s="42">
        <f t="shared" si="76"/>
        <v>5198.664315160303</v>
      </c>
      <c r="AV567" s="42">
        <f t="shared" si="77"/>
        <v>2500.8432093441561</v>
      </c>
      <c r="AW567" s="102">
        <f t="shared" si="78"/>
        <v>431</v>
      </c>
      <c r="AX567" s="43">
        <f t="shared" si="79"/>
        <v>0.5</v>
      </c>
      <c r="AY567" s="43" t="str">
        <f t="shared" si="80"/>
        <v>UTGS</v>
      </c>
    </row>
    <row r="568" spans="1:51" hidden="1" x14ac:dyDescent="0.2">
      <c r="A568" s="38">
        <v>561</v>
      </c>
      <c r="B568" t="s">
        <v>362</v>
      </c>
      <c r="C568" t="s">
        <v>289</v>
      </c>
      <c r="D568">
        <v>320</v>
      </c>
      <c r="E568" t="s">
        <v>1243</v>
      </c>
      <c r="F568">
        <v>0.25</v>
      </c>
      <c r="G568" t="str">
        <f>LOOKUP(F568,{0,6,45},{"F","L","H"})</f>
        <v>F</v>
      </c>
      <c r="H568" t="s">
        <v>2684</v>
      </c>
      <c r="I568" s="43" t="str">
        <f>IFERROR(VLOOKUP(#REF!,#REF!,2,FALSE),"No")</f>
        <v>No</v>
      </c>
      <c r="J568" s="139">
        <v>0.75</v>
      </c>
      <c r="K568" s="148">
        <v>39</v>
      </c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39">
        <v>2</v>
      </c>
      <c r="Y568" s="148">
        <v>716.98</v>
      </c>
      <c r="Z568" s="148">
        <v>4</v>
      </c>
      <c r="AA568" s="148">
        <v>283.02</v>
      </c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39">
        <v>0</v>
      </c>
      <c r="AM568" s="139">
        <v>0</v>
      </c>
      <c r="AN568" s="148">
        <f t="shared" si="72"/>
        <v>1000</v>
      </c>
      <c r="AO568" s="148">
        <f t="shared" si="73"/>
        <v>39</v>
      </c>
      <c r="AP568" s="148">
        <v>7</v>
      </c>
      <c r="AQ568" s="140">
        <v>26</v>
      </c>
      <c r="AS568" s="42">
        <f t="shared" si="74"/>
        <v>2510.9556354112078</v>
      </c>
      <c r="AT568" s="101">
        <f t="shared" si="75"/>
        <v>0</v>
      </c>
      <c r="AU568" s="42">
        <f t="shared" si="76"/>
        <v>2510.9556354112078</v>
      </c>
      <c r="AV568" s="42">
        <f t="shared" si="77"/>
        <v>1328.4698123643857</v>
      </c>
      <c r="AW568" s="102">
        <f t="shared" si="78"/>
        <v>431</v>
      </c>
      <c r="AX568" s="43">
        <f t="shared" si="79"/>
        <v>0.75</v>
      </c>
      <c r="AY568" s="43" t="str">
        <f t="shared" si="80"/>
        <v>UTGS</v>
      </c>
    </row>
    <row r="569" spans="1:51" hidden="1" x14ac:dyDescent="0.2">
      <c r="A569" s="38">
        <v>562</v>
      </c>
      <c r="B569" t="s">
        <v>5806</v>
      </c>
      <c r="C569" t="s">
        <v>289</v>
      </c>
      <c r="D569">
        <v>28224</v>
      </c>
      <c r="E569" t="s">
        <v>206</v>
      </c>
      <c r="F569">
        <v>45</v>
      </c>
      <c r="G569" t="str">
        <f>LOOKUP(F569,{0,6,45},{"F","L","H"})</f>
        <v>H</v>
      </c>
      <c r="H569" t="s">
        <v>486</v>
      </c>
      <c r="I569" s="43" t="str">
        <f>IFERROR(VLOOKUP(#REF!,#REF!,2,FALSE),"No")</f>
        <v>No</v>
      </c>
      <c r="J569" s="149">
        <v>1.25</v>
      </c>
      <c r="K569" s="148">
        <v>7</v>
      </c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39">
        <v>4</v>
      </c>
      <c r="Y569" s="148">
        <v>1000</v>
      </c>
      <c r="Z569" s="149"/>
      <c r="AA569" s="148"/>
      <c r="AB569" s="149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39">
        <v>0</v>
      </c>
      <c r="AM569" s="139">
        <v>0</v>
      </c>
      <c r="AN569" s="148">
        <f t="shared" si="72"/>
        <v>1000</v>
      </c>
      <c r="AO569" s="148">
        <f t="shared" si="73"/>
        <v>7</v>
      </c>
      <c r="AP569" s="148">
        <v>6</v>
      </c>
      <c r="AQ569" s="140">
        <v>6</v>
      </c>
      <c r="AS569" s="42">
        <f t="shared" si="74"/>
        <v>521.59434481739618</v>
      </c>
      <c r="AT569" s="101">
        <f t="shared" si="75"/>
        <v>0</v>
      </c>
      <c r="AU569" s="42">
        <f t="shared" si="76"/>
        <v>521.59434481739618</v>
      </c>
      <c r="AV569" s="42">
        <f t="shared" si="77"/>
        <v>6613.4936202456729</v>
      </c>
      <c r="AW569" s="102">
        <f t="shared" si="78"/>
        <v>52825.283763759828</v>
      </c>
      <c r="AX569" s="43">
        <f t="shared" si="79"/>
        <v>1.25</v>
      </c>
      <c r="AY569" s="43" t="str">
        <f t="shared" si="80"/>
        <v>UTGS</v>
      </c>
    </row>
    <row r="570" spans="1:51" hidden="1" x14ac:dyDescent="0.2">
      <c r="A570" s="38">
        <v>563</v>
      </c>
      <c r="B570" t="s">
        <v>362</v>
      </c>
      <c r="C570" t="s">
        <v>289</v>
      </c>
      <c r="D570">
        <v>630</v>
      </c>
      <c r="E570" t="s">
        <v>1934</v>
      </c>
      <c r="F570">
        <v>0.25</v>
      </c>
      <c r="G570" t="str">
        <f>LOOKUP(F570,{0,6,45},{"F","L","H"})</f>
        <v>F</v>
      </c>
      <c r="H570" t="s">
        <v>2686</v>
      </c>
      <c r="I570" s="43" t="str">
        <f>IFERROR(VLOOKUP(#REF!,#REF!,2,FALSE),"No")</f>
        <v>No</v>
      </c>
      <c r="J570" s="149">
        <v>0.5</v>
      </c>
      <c r="K570" s="148">
        <v>77</v>
      </c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39">
        <v>2</v>
      </c>
      <c r="Y570" s="148">
        <v>1000</v>
      </c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39">
        <v>0</v>
      </c>
      <c r="AM570" s="139">
        <v>0</v>
      </c>
      <c r="AN570" s="148">
        <f t="shared" si="72"/>
        <v>1000</v>
      </c>
      <c r="AO570" s="148">
        <f t="shared" si="73"/>
        <v>77</v>
      </c>
      <c r="AP570" s="148">
        <v>18</v>
      </c>
      <c r="AQ570" s="140">
        <v>18</v>
      </c>
      <c r="AS570" s="42">
        <f t="shared" si="74"/>
        <v>5267.06779299136</v>
      </c>
      <c r="AT570" s="101">
        <f t="shared" si="75"/>
        <v>0</v>
      </c>
      <c r="AU570" s="42">
        <f t="shared" si="76"/>
        <v>5267.06779299136</v>
      </c>
      <c r="AV570" s="42">
        <f t="shared" si="77"/>
        <v>1806.1645400818907</v>
      </c>
      <c r="AW570" s="102">
        <f t="shared" si="78"/>
        <v>1348.3333333333333</v>
      </c>
      <c r="AX570" s="43">
        <f t="shared" si="79"/>
        <v>0.5</v>
      </c>
      <c r="AY570" s="43" t="str">
        <f t="shared" si="80"/>
        <v>UTGS</v>
      </c>
    </row>
    <row r="571" spans="1:51" hidden="1" x14ac:dyDescent="0.2">
      <c r="A571" s="38">
        <v>564</v>
      </c>
      <c r="B571" t="s">
        <v>362</v>
      </c>
      <c r="C571" t="s">
        <v>289</v>
      </c>
      <c r="D571">
        <v>320</v>
      </c>
      <c r="E571" t="s">
        <v>1236</v>
      </c>
      <c r="F571">
        <v>0.25</v>
      </c>
      <c r="G571" t="str">
        <f>LOOKUP(F571,{0,6,45},{"F","L","H"})</f>
        <v>F</v>
      </c>
      <c r="H571" t="s">
        <v>2687</v>
      </c>
      <c r="I571" s="43" t="str">
        <f>IFERROR(VLOOKUP(#REF!,#REF!,2,FALSE),"No")</f>
        <v>No</v>
      </c>
      <c r="J571" s="149">
        <v>0.5</v>
      </c>
      <c r="K571" s="148">
        <v>87</v>
      </c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39">
        <v>2</v>
      </c>
      <c r="Y571" s="148">
        <v>1000</v>
      </c>
      <c r="Z571" s="149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39">
        <v>0</v>
      </c>
      <c r="AM571" s="139">
        <v>0</v>
      </c>
      <c r="AN571" s="148">
        <f t="shared" si="72"/>
        <v>1000</v>
      </c>
      <c r="AO571" s="148">
        <f t="shared" si="73"/>
        <v>87</v>
      </c>
      <c r="AP571" s="148">
        <v>17</v>
      </c>
      <c r="AQ571" s="140">
        <v>17</v>
      </c>
      <c r="AS571" s="42">
        <f t="shared" si="74"/>
        <v>5951.1025713019262</v>
      </c>
      <c r="AT571" s="101">
        <f t="shared" si="75"/>
        <v>0</v>
      </c>
      <c r="AU571" s="42">
        <f t="shared" si="76"/>
        <v>5951.1025713019262</v>
      </c>
      <c r="AV571" s="42">
        <f t="shared" si="77"/>
        <v>1912.4095130278843</v>
      </c>
      <c r="AW571" s="102">
        <f t="shared" si="78"/>
        <v>431</v>
      </c>
      <c r="AX571" s="43">
        <f t="shared" si="79"/>
        <v>0.5</v>
      </c>
      <c r="AY571" s="43" t="str">
        <f t="shared" si="80"/>
        <v>UTGS</v>
      </c>
    </row>
    <row r="572" spans="1:51" hidden="1" x14ac:dyDescent="0.2">
      <c r="A572" s="38">
        <v>565</v>
      </c>
      <c r="B572" t="s">
        <v>362</v>
      </c>
      <c r="C572" t="s">
        <v>289</v>
      </c>
      <c r="D572">
        <v>320</v>
      </c>
      <c r="E572" t="s">
        <v>1236</v>
      </c>
      <c r="F572">
        <v>0.25</v>
      </c>
      <c r="G572" t="str">
        <f>LOOKUP(F572,{0,6,45},{"F","L","H"})</f>
        <v>F</v>
      </c>
      <c r="H572" t="s">
        <v>2688</v>
      </c>
      <c r="I572" s="43" t="str">
        <f>IFERROR(VLOOKUP(#REF!,#REF!,2,FALSE),"No")</f>
        <v>No</v>
      </c>
      <c r="J572" s="149">
        <v>0.5</v>
      </c>
      <c r="K572" s="148">
        <v>38</v>
      </c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39">
        <v>1.25</v>
      </c>
      <c r="Y572" s="148">
        <v>437.25</v>
      </c>
      <c r="Z572" s="149">
        <v>2</v>
      </c>
      <c r="AA572" s="148">
        <v>562.75</v>
      </c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39">
        <v>0</v>
      </c>
      <c r="AM572" s="139">
        <v>0</v>
      </c>
      <c r="AN572" s="148">
        <f t="shared" si="72"/>
        <v>1000</v>
      </c>
      <c r="AO572" s="148">
        <f t="shared" si="73"/>
        <v>38</v>
      </c>
      <c r="AP572" s="148">
        <v>8</v>
      </c>
      <c r="AQ572" s="140">
        <v>8</v>
      </c>
      <c r="AS572" s="42">
        <f t="shared" si="74"/>
        <v>2599.3321575801515</v>
      </c>
      <c r="AT572" s="101">
        <f t="shared" si="75"/>
        <v>0</v>
      </c>
      <c r="AU572" s="42">
        <f t="shared" si="76"/>
        <v>2599.3321575801515</v>
      </c>
      <c r="AV572" s="42">
        <f t="shared" si="77"/>
        <v>4102.1295901842541</v>
      </c>
      <c r="AW572" s="102">
        <f t="shared" si="78"/>
        <v>431</v>
      </c>
      <c r="AX572" s="43">
        <f t="shared" si="79"/>
        <v>0.5</v>
      </c>
      <c r="AY572" s="43" t="str">
        <f t="shared" si="80"/>
        <v>UTGS</v>
      </c>
    </row>
    <row r="573" spans="1:51" hidden="1" x14ac:dyDescent="0.2">
      <c r="A573" s="38">
        <v>566</v>
      </c>
      <c r="B573" t="s">
        <v>362</v>
      </c>
      <c r="C573" t="s">
        <v>289</v>
      </c>
      <c r="D573">
        <v>320</v>
      </c>
      <c r="E573" t="s">
        <v>1245</v>
      </c>
      <c r="F573">
        <v>0.25</v>
      </c>
      <c r="G573" t="str">
        <f>LOOKUP(F573,{0,6,45},{"F","L","H"})</f>
        <v>F</v>
      </c>
      <c r="H573" t="s">
        <v>2689</v>
      </c>
      <c r="I573" s="43" t="str">
        <f>IFERROR(VLOOKUP(#REF!,#REF!,2,FALSE),"No")</f>
        <v>No</v>
      </c>
      <c r="J573" s="149">
        <v>0.5</v>
      </c>
      <c r="K573" s="148">
        <v>40</v>
      </c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39">
        <v>2</v>
      </c>
      <c r="Y573" s="148">
        <v>986.17</v>
      </c>
      <c r="Z573" s="148">
        <v>3</v>
      </c>
      <c r="AA573" s="148">
        <v>13.83</v>
      </c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39">
        <v>0</v>
      </c>
      <c r="AM573" s="139">
        <v>0</v>
      </c>
      <c r="AN573" s="148">
        <f t="shared" si="72"/>
        <v>1000</v>
      </c>
      <c r="AO573" s="148">
        <f t="shared" si="73"/>
        <v>40</v>
      </c>
      <c r="AP573" s="148">
        <v>25</v>
      </c>
      <c r="AQ573" s="140">
        <v>26</v>
      </c>
      <c r="AS573" s="42">
        <f t="shared" si="74"/>
        <v>2736.139113242265</v>
      </c>
      <c r="AT573" s="101">
        <f t="shared" si="75"/>
        <v>0</v>
      </c>
      <c r="AU573" s="42">
        <f t="shared" si="76"/>
        <v>2736.139113242265</v>
      </c>
      <c r="AV573" s="42">
        <f t="shared" si="77"/>
        <v>1243.6768200566935</v>
      </c>
      <c r="AW573" s="102">
        <f t="shared" si="78"/>
        <v>431</v>
      </c>
      <c r="AX573" s="43">
        <f t="shared" si="79"/>
        <v>0.5</v>
      </c>
      <c r="AY573" s="43" t="str">
        <f t="shared" si="80"/>
        <v>UTGS</v>
      </c>
    </row>
    <row r="574" spans="1:51" hidden="1" x14ac:dyDescent="0.2">
      <c r="A574" s="38">
        <v>567</v>
      </c>
      <c r="B574" t="s">
        <v>5806</v>
      </c>
      <c r="C574" t="s">
        <v>289</v>
      </c>
      <c r="D574">
        <v>26500</v>
      </c>
      <c r="E574" t="s">
        <v>197</v>
      </c>
      <c r="F574">
        <v>10</v>
      </c>
      <c r="G574" t="str">
        <f>LOOKUP(F574,{0,6,45},{"F","L","H"})</f>
        <v>L</v>
      </c>
      <c r="H574" t="s">
        <v>1305</v>
      </c>
      <c r="I574" s="43" t="str">
        <f>IFERROR(VLOOKUP(#REF!,#REF!,2,FALSE),"No")</f>
        <v>No</v>
      </c>
      <c r="J574" s="139">
        <v>3</v>
      </c>
      <c r="K574" s="148">
        <v>202</v>
      </c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39">
        <v>6</v>
      </c>
      <c r="Y574" s="148">
        <v>1000</v>
      </c>
      <c r="Z574" s="149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39">
        <v>0</v>
      </c>
      <c r="AM574" s="139">
        <v>0</v>
      </c>
      <c r="AN574" s="148">
        <f t="shared" si="72"/>
        <v>1000</v>
      </c>
      <c r="AO574" s="148">
        <f t="shared" si="73"/>
        <v>202</v>
      </c>
      <c r="AP574" s="148">
        <v>2</v>
      </c>
      <c r="AQ574" s="140">
        <v>2</v>
      </c>
      <c r="AS574" s="42">
        <f t="shared" si="74"/>
        <v>14742.662521873433</v>
      </c>
      <c r="AT574" s="101">
        <f t="shared" si="75"/>
        <v>0</v>
      </c>
      <c r="AU574" s="42">
        <f t="shared" si="76"/>
        <v>14742.662521873433</v>
      </c>
      <c r="AV574" s="42">
        <f t="shared" si="77"/>
        <v>30015.480860737021</v>
      </c>
      <c r="AW574" s="102">
        <f t="shared" si="78"/>
        <v>20345.599999999999</v>
      </c>
      <c r="AX574" s="43">
        <f t="shared" si="79"/>
        <v>3</v>
      </c>
      <c r="AY574" s="43" t="str">
        <f t="shared" si="80"/>
        <v>UTGS</v>
      </c>
    </row>
    <row r="575" spans="1:51" hidden="1" x14ac:dyDescent="0.2">
      <c r="A575" s="38">
        <v>568</v>
      </c>
      <c r="B575" t="s">
        <v>362</v>
      </c>
      <c r="C575" t="s">
        <v>289</v>
      </c>
      <c r="D575">
        <v>175</v>
      </c>
      <c r="E575" t="s">
        <v>1235</v>
      </c>
      <c r="F575">
        <v>0.25</v>
      </c>
      <c r="G575" t="str">
        <f>LOOKUP(F575,{0,6,45},{"F","L","H"})</f>
        <v>F</v>
      </c>
      <c r="H575" t="s">
        <v>2690</v>
      </c>
      <c r="I575" s="43" t="str">
        <f>IFERROR(VLOOKUP(#REF!,#REF!,2,FALSE),"No")</f>
        <v>No</v>
      </c>
      <c r="J575" s="149">
        <v>0.75</v>
      </c>
      <c r="K575" s="148">
        <v>7</v>
      </c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39">
        <v>1.25</v>
      </c>
      <c r="Y575" s="148">
        <v>190.68</v>
      </c>
      <c r="Z575" s="149">
        <v>2</v>
      </c>
      <c r="AA575" s="148">
        <v>539.67999999999995</v>
      </c>
      <c r="AB575" s="148">
        <v>3</v>
      </c>
      <c r="AC575" s="148">
        <v>269.64</v>
      </c>
      <c r="AD575" s="148"/>
      <c r="AE575" s="148"/>
      <c r="AF575" s="148"/>
      <c r="AG575" s="148"/>
      <c r="AH575" s="148"/>
      <c r="AI575" s="148"/>
      <c r="AJ575" s="148"/>
      <c r="AK575" s="148"/>
      <c r="AL575" s="139">
        <v>0</v>
      </c>
      <c r="AM575" s="139">
        <v>0</v>
      </c>
      <c r="AN575" s="148">
        <f t="shared" si="72"/>
        <v>999.99999999999989</v>
      </c>
      <c r="AO575" s="148">
        <f t="shared" si="73"/>
        <v>7</v>
      </c>
      <c r="AP575" s="148">
        <v>14</v>
      </c>
      <c r="AQ575" s="140">
        <v>79</v>
      </c>
      <c r="AS575" s="42">
        <f t="shared" si="74"/>
        <v>450.68434481739627</v>
      </c>
      <c r="AT575" s="101">
        <f t="shared" si="75"/>
        <v>0</v>
      </c>
      <c r="AU575" s="42">
        <f t="shared" si="76"/>
        <v>450.68434481739627</v>
      </c>
      <c r="AV575" s="42">
        <f t="shared" si="77"/>
        <v>369.94180406929155</v>
      </c>
      <c r="AW575" s="102">
        <f t="shared" si="78"/>
        <v>431</v>
      </c>
      <c r="AX575" s="43">
        <f t="shared" si="79"/>
        <v>0.75</v>
      </c>
      <c r="AY575" s="43" t="str">
        <f t="shared" si="80"/>
        <v>UTGS</v>
      </c>
    </row>
    <row r="576" spans="1:51" hidden="1" x14ac:dyDescent="0.2">
      <c r="A576" s="38">
        <v>569</v>
      </c>
      <c r="B576" t="s">
        <v>362</v>
      </c>
      <c r="C576" t="s">
        <v>289</v>
      </c>
      <c r="D576">
        <v>320</v>
      </c>
      <c r="E576" t="s">
        <v>1239</v>
      </c>
      <c r="F576">
        <v>0.25</v>
      </c>
      <c r="G576" t="str">
        <f>LOOKUP(F576,{0,6,45},{"F","L","H"})</f>
        <v>F</v>
      </c>
      <c r="H576" t="s">
        <v>2691</v>
      </c>
      <c r="I576" s="43" t="str">
        <f>IFERROR(VLOOKUP(#REF!,#REF!,2,FALSE),"No")</f>
        <v>No</v>
      </c>
      <c r="J576" s="139">
        <v>0.5</v>
      </c>
      <c r="K576" s="148">
        <v>30</v>
      </c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39">
        <v>1.25</v>
      </c>
      <c r="Y576" s="148">
        <v>500.21</v>
      </c>
      <c r="Z576" s="148">
        <v>2</v>
      </c>
      <c r="AA576" s="148">
        <v>499.79</v>
      </c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39">
        <v>0</v>
      </c>
      <c r="AM576" s="139">
        <v>0</v>
      </c>
      <c r="AN576" s="148">
        <f t="shared" si="72"/>
        <v>1000</v>
      </c>
      <c r="AO576" s="148">
        <f t="shared" si="73"/>
        <v>30</v>
      </c>
      <c r="AP576" s="148">
        <v>25</v>
      </c>
      <c r="AQ576" s="140">
        <v>36</v>
      </c>
      <c r="AS576" s="42">
        <f t="shared" si="74"/>
        <v>2052.1043349316988</v>
      </c>
      <c r="AT576" s="101">
        <f t="shared" si="75"/>
        <v>0</v>
      </c>
      <c r="AU576" s="42">
        <f t="shared" si="76"/>
        <v>2052.1043349316988</v>
      </c>
      <c r="AV576" s="42">
        <f t="shared" si="77"/>
        <v>912.80857559650087</v>
      </c>
      <c r="AW576" s="102">
        <f t="shared" si="78"/>
        <v>431</v>
      </c>
      <c r="AX576" s="43">
        <f t="shared" si="79"/>
        <v>0.5</v>
      </c>
      <c r="AY576" s="43" t="str">
        <f t="shared" si="80"/>
        <v>UTGS</v>
      </c>
    </row>
    <row r="577" spans="1:51" hidden="1" x14ac:dyDescent="0.2">
      <c r="A577" s="38">
        <v>570</v>
      </c>
      <c r="B577" t="s">
        <v>5806</v>
      </c>
      <c r="C577" t="s">
        <v>289</v>
      </c>
      <c r="D577">
        <v>16700</v>
      </c>
      <c r="E577" t="s">
        <v>197</v>
      </c>
      <c r="F577">
        <v>1</v>
      </c>
      <c r="G577" t="str">
        <f>LOOKUP(F577,{0,6,45},{"F","L","H"})</f>
        <v>F</v>
      </c>
      <c r="H577" t="s">
        <v>1306</v>
      </c>
      <c r="I577" s="43" t="str">
        <f>IFERROR(VLOOKUP(#REF!,#REF!,2,FALSE),"No")</f>
        <v>No</v>
      </c>
      <c r="J577" s="149">
        <v>3</v>
      </c>
      <c r="K577" s="148">
        <v>212</v>
      </c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39">
        <v>4</v>
      </c>
      <c r="Y577" s="148">
        <v>1000</v>
      </c>
      <c r="Z577" s="149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39">
        <v>0</v>
      </c>
      <c r="AM577" s="139">
        <v>0</v>
      </c>
      <c r="AN577" s="148">
        <f t="shared" si="72"/>
        <v>1000</v>
      </c>
      <c r="AO577" s="148">
        <f t="shared" si="73"/>
        <v>212</v>
      </c>
      <c r="AP577" s="148">
        <v>14</v>
      </c>
      <c r="AQ577" s="140">
        <v>14</v>
      </c>
      <c r="AS577" s="42">
        <f t="shared" si="74"/>
        <v>15472.497300184001</v>
      </c>
      <c r="AT577" s="101">
        <f t="shared" si="75"/>
        <v>0</v>
      </c>
      <c r="AU577" s="42">
        <f t="shared" si="76"/>
        <v>15472.497300184001</v>
      </c>
      <c r="AV577" s="42">
        <f t="shared" si="77"/>
        <v>2834.354408676717</v>
      </c>
      <c r="AW577" s="102">
        <f t="shared" si="78"/>
        <v>15242</v>
      </c>
      <c r="AX577" s="43">
        <f t="shared" si="79"/>
        <v>3</v>
      </c>
      <c r="AY577" s="43" t="str">
        <f t="shared" si="80"/>
        <v>UTGS</v>
      </c>
    </row>
    <row r="578" spans="1:51" hidden="1" x14ac:dyDescent="0.2">
      <c r="A578" s="38">
        <v>571</v>
      </c>
      <c r="B578" t="s">
        <v>5806</v>
      </c>
      <c r="C578" t="s">
        <v>5746</v>
      </c>
      <c r="D578">
        <v>7800</v>
      </c>
      <c r="E578" t="s">
        <v>212</v>
      </c>
      <c r="F578">
        <v>2</v>
      </c>
      <c r="G578" t="str">
        <f>LOOKUP(F578,{0,6,45},{"F","L","H"})</f>
        <v>F</v>
      </c>
      <c r="H578" t="s">
        <v>1037</v>
      </c>
      <c r="I578" s="43" t="str">
        <f>IFERROR(VLOOKUP(#REF!,#REF!,2,FALSE),"No")</f>
        <v>No</v>
      </c>
      <c r="J578" s="149">
        <v>1.25</v>
      </c>
      <c r="K578" s="148">
        <v>91</v>
      </c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39">
        <v>0.75</v>
      </c>
      <c r="Y578" s="148">
        <v>27.93</v>
      </c>
      <c r="Z578" s="148">
        <v>4</v>
      </c>
      <c r="AA578" s="148">
        <v>972.07</v>
      </c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39">
        <v>0</v>
      </c>
      <c r="AM578" s="139">
        <v>0</v>
      </c>
      <c r="AN578" s="148">
        <f t="shared" si="72"/>
        <v>1000</v>
      </c>
      <c r="AO578" s="148">
        <f t="shared" si="73"/>
        <v>91</v>
      </c>
      <c r="AP578" s="148">
        <v>6</v>
      </c>
      <c r="AQ578" s="140">
        <v>7</v>
      </c>
      <c r="AS578" s="42">
        <f t="shared" si="74"/>
        <v>6780.7264826261508</v>
      </c>
      <c r="AT578" s="101">
        <f t="shared" si="75"/>
        <v>0</v>
      </c>
      <c r="AU578" s="42">
        <f t="shared" si="76"/>
        <v>6780.7264826261508</v>
      </c>
      <c r="AV578" s="42">
        <f t="shared" si="77"/>
        <v>5670.3447173534341</v>
      </c>
      <c r="AW578" s="102">
        <f t="shared" si="78"/>
        <v>5118</v>
      </c>
      <c r="AX578" s="43">
        <f t="shared" si="79"/>
        <v>1.25</v>
      </c>
      <c r="AY578" s="43" t="str">
        <f t="shared" si="80"/>
        <v>UTTSS</v>
      </c>
    </row>
    <row r="579" spans="1:51" hidden="1" x14ac:dyDescent="0.2">
      <c r="A579" s="38">
        <v>572</v>
      </c>
      <c r="B579" t="s">
        <v>362</v>
      </c>
      <c r="C579" t="s">
        <v>289</v>
      </c>
      <c r="D579">
        <v>320</v>
      </c>
      <c r="E579" t="s">
        <v>1223</v>
      </c>
      <c r="F579">
        <v>0.25</v>
      </c>
      <c r="G579" t="str">
        <f>LOOKUP(F579,{0,6,45},{"F","L","H"})</f>
        <v>F</v>
      </c>
      <c r="H579" t="s">
        <v>2692</v>
      </c>
      <c r="I579" s="43" t="str">
        <f>IFERROR(VLOOKUP(#REF!,#REF!,2,FALSE),"No")</f>
        <v>No</v>
      </c>
      <c r="J579" s="149">
        <v>1.25</v>
      </c>
      <c r="K579" s="148">
        <v>83</v>
      </c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39">
        <v>2</v>
      </c>
      <c r="Y579" s="148">
        <v>691.59</v>
      </c>
      <c r="Z579" s="148">
        <v>6</v>
      </c>
      <c r="AA579" s="148">
        <v>211.95</v>
      </c>
      <c r="AB579" s="148">
        <v>16</v>
      </c>
      <c r="AC579" s="148">
        <v>96.46</v>
      </c>
      <c r="AD579" s="148"/>
      <c r="AE579" s="148"/>
      <c r="AF579" s="148"/>
      <c r="AG579" s="148"/>
      <c r="AH579" s="148"/>
      <c r="AI579" s="148"/>
      <c r="AJ579" s="148"/>
      <c r="AK579" s="148"/>
      <c r="AL579" s="139">
        <v>0</v>
      </c>
      <c r="AM579" s="139">
        <v>0</v>
      </c>
      <c r="AN579" s="148">
        <f t="shared" si="72"/>
        <v>1000</v>
      </c>
      <c r="AO579" s="148">
        <f t="shared" si="73"/>
        <v>83</v>
      </c>
      <c r="AP579" s="148">
        <v>7</v>
      </c>
      <c r="AQ579" s="140">
        <v>25</v>
      </c>
      <c r="AS579" s="42">
        <f t="shared" si="74"/>
        <v>6184.6186599776984</v>
      </c>
      <c r="AT579" s="101">
        <f t="shared" si="75"/>
        <v>0</v>
      </c>
      <c r="AU579" s="42">
        <f t="shared" si="76"/>
        <v>6184.6186599776984</v>
      </c>
      <c r="AV579" s="42">
        <f t="shared" si="77"/>
        <v>1689.4008848589615</v>
      </c>
      <c r="AW579" s="102">
        <f t="shared" si="78"/>
        <v>431</v>
      </c>
      <c r="AX579" s="43">
        <f t="shared" si="79"/>
        <v>1.25</v>
      </c>
      <c r="AY579" s="43" t="str">
        <f t="shared" si="80"/>
        <v>UTGS</v>
      </c>
    </row>
    <row r="580" spans="1:51" hidden="1" x14ac:dyDescent="0.2">
      <c r="A580" s="38">
        <v>573</v>
      </c>
      <c r="B580" t="s">
        <v>362</v>
      </c>
      <c r="C580" t="s">
        <v>289</v>
      </c>
      <c r="D580">
        <v>320</v>
      </c>
      <c r="E580" t="s">
        <v>1247</v>
      </c>
      <c r="F580">
        <v>0.25</v>
      </c>
      <c r="G580" t="str">
        <f>LOOKUP(F580,{0,6,45},{"F","L","H"})</f>
        <v>F</v>
      </c>
      <c r="H580" t="s">
        <v>2693</v>
      </c>
      <c r="I580" s="43" t="str">
        <f>IFERROR(VLOOKUP(#REF!,#REF!,2,FALSE),"No")</f>
        <v>No</v>
      </c>
      <c r="J580" s="139">
        <v>0.5</v>
      </c>
      <c r="K580" s="148">
        <v>70</v>
      </c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39">
        <v>1.25</v>
      </c>
      <c r="Y580" s="148">
        <v>246.12</v>
      </c>
      <c r="Z580" s="148">
        <v>2</v>
      </c>
      <c r="AA580" s="148">
        <v>753.88</v>
      </c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39">
        <v>0</v>
      </c>
      <c r="AM580" s="139">
        <v>0</v>
      </c>
      <c r="AN580" s="148">
        <f t="shared" si="72"/>
        <v>1000</v>
      </c>
      <c r="AO580" s="148">
        <f t="shared" si="73"/>
        <v>70</v>
      </c>
      <c r="AP580" s="148">
        <v>22</v>
      </c>
      <c r="AQ580" s="140">
        <v>22</v>
      </c>
      <c r="AS580" s="42">
        <f t="shared" si="74"/>
        <v>4788.2434481739638</v>
      </c>
      <c r="AT580" s="101">
        <f t="shared" si="75"/>
        <v>0</v>
      </c>
      <c r="AU580" s="42">
        <f t="shared" si="76"/>
        <v>4788.2434481739638</v>
      </c>
      <c r="AV580" s="42">
        <f t="shared" si="77"/>
        <v>1485.6020782488197</v>
      </c>
      <c r="AW580" s="102">
        <f t="shared" si="78"/>
        <v>431</v>
      </c>
      <c r="AX580" s="43">
        <f t="shared" si="79"/>
        <v>0.5</v>
      </c>
      <c r="AY580" s="43" t="str">
        <f t="shared" si="80"/>
        <v>UTGS</v>
      </c>
    </row>
    <row r="581" spans="1:51" hidden="1" x14ac:dyDescent="0.2">
      <c r="A581" s="38">
        <v>574</v>
      </c>
      <c r="B581" t="s">
        <v>5806</v>
      </c>
      <c r="C581" t="s">
        <v>5746</v>
      </c>
      <c r="D581">
        <v>4000</v>
      </c>
      <c r="E581" t="s">
        <v>207</v>
      </c>
      <c r="F581">
        <v>5</v>
      </c>
      <c r="G581" t="str">
        <f>LOOKUP(F581,{0,6,45},{"F","L","H"})</f>
        <v>F</v>
      </c>
      <c r="H581" t="s">
        <v>940</v>
      </c>
      <c r="I581" s="43" t="str">
        <f>IFERROR(VLOOKUP(#REF!,#REF!,2,FALSE),"No")</f>
        <v>No</v>
      </c>
      <c r="J581" s="149">
        <v>2</v>
      </c>
      <c r="K581" s="148">
        <v>32.229999999999997</v>
      </c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39">
        <v>2</v>
      </c>
      <c r="Y581" s="148">
        <v>1000</v>
      </c>
      <c r="Z581" s="149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39">
        <v>0</v>
      </c>
      <c r="AM581" s="139">
        <v>0</v>
      </c>
      <c r="AN581" s="148">
        <f t="shared" si="72"/>
        <v>1000</v>
      </c>
      <c r="AO581" s="148">
        <f t="shared" si="73"/>
        <v>32.229999999999997</v>
      </c>
      <c r="AP581" s="148">
        <v>3</v>
      </c>
      <c r="AQ581" s="140">
        <v>3</v>
      </c>
      <c r="AS581" s="42">
        <f t="shared" si="74"/>
        <v>2352.2574904949543</v>
      </c>
      <c r="AT581" s="101">
        <f t="shared" si="75"/>
        <v>0</v>
      </c>
      <c r="AU581" s="42">
        <f t="shared" si="76"/>
        <v>2352.2574904949543</v>
      </c>
      <c r="AV581" s="42">
        <f t="shared" si="77"/>
        <v>10836.987240491344</v>
      </c>
      <c r="AW581" s="102">
        <f t="shared" si="78"/>
        <v>2145.6666666666665</v>
      </c>
      <c r="AX581" s="43">
        <f t="shared" si="79"/>
        <v>2</v>
      </c>
      <c r="AY581" s="43" t="str">
        <f t="shared" si="80"/>
        <v>UTTSS</v>
      </c>
    </row>
    <row r="582" spans="1:51" hidden="1" x14ac:dyDescent="0.2">
      <c r="A582" s="38">
        <v>575</v>
      </c>
      <c r="B582" t="s">
        <v>5806</v>
      </c>
      <c r="C582" t="s">
        <v>5746</v>
      </c>
      <c r="D582">
        <v>31000</v>
      </c>
      <c r="E582" t="s">
        <v>203</v>
      </c>
      <c r="F582">
        <v>45</v>
      </c>
      <c r="G582" t="str">
        <f>LOOKUP(F582,{0,6,45},{"F","L","H"})</f>
        <v>H</v>
      </c>
      <c r="H582" t="s">
        <v>681</v>
      </c>
      <c r="I582" s="43" t="str">
        <f>IFERROR(VLOOKUP(#REF!,#REF!,2,FALSE),"No")</f>
        <v>No</v>
      </c>
      <c r="J582" s="149">
        <v>4</v>
      </c>
      <c r="K582" s="148">
        <v>255</v>
      </c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39">
        <v>4</v>
      </c>
      <c r="Y582" s="148">
        <v>93</v>
      </c>
      <c r="Z582" s="148">
        <v>6</v>
      </c>
      <c r="AA582" s="148">
        <v>907</v>
      </c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39">
        <v>0</v>
      </c>
      <c r="AM582" s="139">
        <v>0</v>
      </c>
      <c r="AN582" s="148">
        <f t="shared" si="72"/>
        <v>1000</v>
      </c>
      <c r="AO582" s="148">
        <f t="shared" si="73"/>
        <v>255</v>
      </c>
      <c r="AP582" s="148">
        <v>1</v>
      </c>
      <c r="AQ582" s="140">
        <v>2</v>
      </c>
      <c r="AS582" s="42">
        <f t="shared" si="74"/>
        <v>19518.586846919436</v>
      </c>
      <c r="AT582" s="101">
        <f t="shared" si="75"/>
        <v>0</v>
      </c>
      <c r="AU582" s="42">
        <f t="shared" si="76"/>
        <v>19518.586846919436</v>
      </c>
      <c r="AV582" s="42">
        <f t="shared" si="77"/>
        <v>29069.20586073702</v>
      </c>
      <c r="AW582" s="102">
        <f t="shared" si="78"/>
        <v>60371.752872868376</v>
      </c>
      <c r="AX582" s="43">
        <f t="shared" si="79"/>
        <v>4</v>
      </c>
      <c r="AY582" s="43" t="str">
        <f t="shared" si="80"/>
        <v>UTTSS</v>
      </c>
    </row>
    <row r="583" spans="1:51" hidden="1" x14ac:dyDescent="0.2">
      <c r="A583" s="38">
        <v>576</v>
      </c>
      <c r="B583" t="s">
        <v>362</v>
      </c>
      <c r="C583" t="s">
        <v>289</v>
      </c>
      <c r="D583">
        <v>320</v>
      </c>
      <c r="E583" t="s">
        <v>1243</v>
      </c>
      <c r="F583">
        <v>0.25</v>
      </c>
      <c r="G583" t="str">
        <f>LOOKUP(F583,{0,6,45},{"F","L","H"})</f>
        <v>F</v>
      </c>
      <c r="H583" t="s">
        <v>2694</v>
      </c>
      <c r="I583" s="43" t="str">
        <f>IFERROR(VLOOKUP(#REF!,#REF!,2,FALSE),"No")</f>
        <v>No</v>
      </c>
      <c r="J583" s="139">
        <v>0.5</v>
      </c>
      <c r="K583" s="148">
        <v>74</v>
      </c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39">
        <v>2</v>
      </c>
      <c r="Y583" s="148">
        <v>853.49</v>
      </c>
      <c r="Z583" s="148">
        <v>4</v>
      </c>
      <c r="AA583" s="148">
        <v>126.25</v>
      </c>
      <c r="AB583" s="148">
        <v>6</v>
      </c>
      <c r="AC583" s="148">
        <v>20.25</v>
      </c>
      <c r="AD583" s="148"/>
      <c r="AE583" s="148"/>
      <c r="AF583" s="148"/>
      <c r="AG583" s="148"/>
      <c r="AH583" s="148"/>
      <c r="AI583" s="148"/>
      <c r="AJ583" s="148"/>
      <c r="AK583" s="148"/>
      <c r="AL583" s="139">
        <v>0</v>
      </c>
      <c r="AM583" s="139">
        <v>0</v>
      </c>
      <c r="AN583" s="148">
        <f t="shared" si="72"/>
        <v>999.99</v>
      </c>
      <c r="AO583" s="148">
        <f t="shared" si="73"/>
        <v>74</v>
      </c>
      <c r="AP583" s="148">
        <v>19</v>
      </c>
      <c r="AQ583" s="140">
        <v>19</v>
      </c>
      <c r="AS583" s="42">
        <f t="shared" si="74"/>
        <v>5061.8573594981899</v>
      </c>
      <c r="AT583" s="101">
        <f t="shared" si="75"/>
        <v>0</v>
      </c>
      <c r="AU583" s="42">
        <f t="shared" si="76"/>
        <v>5061.8573594981899</v>
      </c>
      <c r="AV583" s="42">
        <f t="shared" si="77"/>
        <v>1788.0594269398325</v>
      </c>
      <c r="AW583" s="102">
        <f t="shared" si="78"/>
        <v>431</v>
      </c>
      <c r="AX583" s="43">
        <f t="shared" si="79"/>
        <v>0.5</v>
      </c>
      <c r="AY583" s="43" t="str">
        <f t="shared" si="80"/>
        <v>UTGS</v>
      </c>
    </row>
    <row r="584" spans="1:51" hidden="1" x14ac:dyDescent="0.2">
      <c r="A584" s="38">
        <v>577</v>
      </c>
      <c r="B584" t="s">
        <v>362</v>
      </c>
      <c r="C584" t="s">
        <v>289</v>
      </c>
      <c r="D584">
        <v>320</v>
      </c>
      <c r="E584" t="s">
        <v>1245</v>
      </c>
      <c r="F584">
        <v>0.25</v>
      </c>
      <c r="G584" t="str">
        <f>LOOKUP(F584,{0,6,45},{"F","L","H"})</f>
        <v>F</v>
      </c>
      <c r="H584" t="s">
        <v>2695</v>
      </c>
      <c r="I584" s="43" t="str">
        <f>IFERROR(VLOOKUP(#REF!,#REF!,2,FALSE),"No")</f>
        <v>No</v>
      </c>
      <c r="J584" s="149">
        <v>0.5</v>
      </c>
      <c r="K584" s="148">
        <v>77</v>
      </c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39">
        <v>2</v>
      </c>
      <c r="Y584" s="148">
        <v>1000</v>
      </c>
      <c r="Z584" s="149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39">
        <v>0</v>
      </c>
      <c r="AM584" s="139">
        <v>0</v>
      </c>
      <c r="AN584" s="148">
        <f t="shared" ref="AN584:AN647" si="81">SUM(Y584,AA584,AC584,AE584,AG584,AI584,AK584,AM584)</f>
        <v>1000</v>
      </c>
      <c r="AO584" s="148">
        <f t="shared" ref="AO584:AO647" si="82">SUM(K584,M584,O584,Q584,S584,U584,W584)</f>
        <v>77</v>
      </c>
      <c r="AP584" s="148">
        <v>15</v>
      </c>
      <c r="AQ584" s="140">
        <v>15</v>
      </c>
      <c r="AS584" s="42">
        <f t="shared" ref="AS584:AS647" si="83">(VLOOKUP(J584,Service,2,FALSE)*K584+VLOOKUP(L584,Service,2,FALSE)*M584+VLOOKUP(N584,Service,2,FALSE)*O584+VLOOKUP(P584,Service,2,FALSE)*Q584)</f>
        <v>5267.06779299136</v>
      </c>
      <c r="AT584" s="101">
        <f t="shared" ref="AT584:AT647" si="84">VLOOKUP(R584,serviceHP,2,FALSE)*S584+VLOOKUP(T584,serviceHP,2,FALSE)*U584+VLOOKUP(V584,serviceHP,2,FALSE)*W584</f>
        <v>0</v>
      </c>
      <c r="AU584" s="42">
        <f t="shared" ref="AU584:AU647" si="85">AS584+AT584</f>
        <v>5267.06779299136</v>
      </c>
      <c r="AV584" s="42">
        <f t="shared" ref="AV584:AV647" si="86">(VLOOKUP(X584,Main,2,FALSE)*Y584+VLOOKUP(Z584,Main,2,FALSE)*AA584+VLOOKUP(AB584,Main,2,FALSE)*AC584+VLOOKUP(AD584,Main,2,FALSE)*AE584+VLOOKUP(AF584,Main,2,FALSE)*AG584+VLOOKUP(AL584,Main,2,FALSE)*AM584+VLOOKUP(AH584,Main,2,FALSE)*AI584+VLOOKUP(AL584,Main,2,FALSE)*AM584+VLOOKUP(AJ584,Main,2,FALSE)*AK584)/AQ584</f>
        <v>2167.3974480982688</v>
      </c>
      <c r="AW584" s="102">
        <f t="shared" ref="AW584:AW647" si="87">IF(G584="F",VLOOKUP(D584,MeterAndReg2,2,TRUE),(IF(G584="L",VLOOKUP(D584,MeterAndReg2,3,TRUE),VLOOKUP(D584,MeterAndReg2,4,TRUE))))</f>
        <v>431</v>
      </c>
      <c r="AX584" s="43">
        <f t="shared" ref="AX584:AX647" si="88">IF(J584&gt;0,J584,R584)</f>
        <v>0.5</v>
      </c>
      <c r="AY584" s="43" t="str">
        <f t="shared" si="80"/>
        <v>UTGS</v>
      </c>
    </row>
    <row r="585" spans="1:51" hidden="1" x14ac:dyDescent="0.2">
      <c r="A585" s="38">
        <v>578</v>
      </c>
      <c r="B585" t="s">
        <v>5806</v>
      </c>
      <c r="C585" t="s">
        <v>5746</v>
      </c>
      <c r="D585">
        <v>20200</v>
      </c>
      <c r="E585" t="s">
        <v>198</v>
      </c>
      <c r="F585">
        <v>45</v>
      </c>
      <c r="G585" t="str">
        <f>LOOKUP(F585,{0,6,45},{"F","L","H"})</f>
        <v>H</v>
      </c>
      <c r="H585" t="s">
        <v>621</v>
      </c>
      <c r="I585" s="43" t="str">
        <f>IFERROR(VLOOKUP(#REF!,#REF!,2,FALSE),"No")</f>
        <v>No</v>
      </c>
      <c r="J585" s="149">
        <v>2</v>
      </c>
      <c r="K585" s="148">
        <v>196</v>
      </c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39">
        <v>2</v>
      </c>
      <c r="Y585" s="148">
        <v>978.07</v>
      </c>
      <c r="Z585" s="149">
        <v>4</v>
      </c>
      <c r="AA585" s="148">
        <v>21.93</v>
      </c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39">
        <v>0</v>
      </c>
      <c r="AM585" s="139">
        <v>0</v>
      </c>
      <c r="AN585" s="148">
        <f t="shared" si="81"/>
        <v>1000</v>
      </c>
      <c r="AO585" s="148">
        <f t="shared" si="82"/>
        <v>196</v>
      </c>
      <c r="AP585" s="148">
        <v>13</v>
      </c>
      <c r="AQ585" s="140">
        <v>14</v>
      </c>
      <c r="AS585" s="42">
        <f t="shared" si="83"/>
        <v>14304.761654887094</v>
      </c>
      <c r="AT585" s="101">
        <f t="shared" si="84"/>
        <v>0</v>
      </c>
      <c r="AU585" s="42">
        <f t="shared" si="85"/>
        <v>14304.761654887094</v>
      </c>
      <c r="AV585" s="42">
        <f t="shared" si="86"/>
        <v>2333.4428443910024</v>
      </c>
      <c r="AW585" s="102">
        <f t="shared" si="87"/>
        <v>52825.283763759828</v>
      </c>
      <c r="AX585" s="43">
        <f t="shared" si="88"/>
        <v>2</v>
      </c>
      <c r="AY585" s="43" t="str">
        <f t="shared" ref="AY585:AY648" si="89">C585</f>
        <v>UTTSS</v>
      </c>
    </row>
    <row r="586" spans="1:51" hidden="1" x14ac:dyDescent="0.2">
      <c r="A586" s="38">
        <v>579</v>
      </c>
      <c r="B586" t="s">
        <v>5806</v>
      </c>
      <c r="C586" t="s">
        <v>5745</v>
      </c>
      <c r="D586">
        <v>14500</v>
      </c>
      <c r="E586" t="s">
        <v>215</v>
      </c>
      <c r="F586">
        <v>5</v>
      </c>
      <c r="G586" t="str">
        <f>LOOKUP(F586,{0,6,45},{"F","L","H"})</f>
        <v>F</v>
      </c>
      <c r="H586" t="s">
        <v>823</v>
      </c>
      <c r="I586" s="43" t="str">
        <f>IFERROR(VLOOKUP(#REF!,#REF!,2,FALSE),"No")</f>
        <v>No</v>
      </c>
      <c r="J586" s="149">
        <v>2</v>
      </c>
      <c r="K586" s="148">
        <v>118</v>
      </c>
      <c r="L586" s="148"/>
      <c r="M586" s="148"/>
      <c r="N586" s="149"/>
      <c r="O586" s="149"/>
      <c r="P586" s="148"/>
      <c r="Q586" s="148"/>
      <c r="R586" s="148"/>
      <c r="S586" s="148"/>
      <c r="T586" s="148"/>
      <c r="U586" s="148"/>
      <c r="V586" s="148"/>
      <c r="W586" s="148"/>
      <c r="X586" s="139">
        <v>2</v>
      </c>
      <c r="Y586" s="148">
        <v>15.66</v>
      </c>
      <c r="Z586" s="149">
        <v>3</v>
      </c>
      <c r="AA586" s="148">
        <v>60.34</v>
      </c>
      <c r="AB586" s="148">
        <v>4</v>
      </c>
      <c r="AC586" s="148">
        <v>924</v>
      </c>
      <c r="AD586" s="148"/>
      <c r="AE586" s="148"/>
      <c r="AF586" s="148"/>
      <c r="AG586" s="148"/>
      <c r="AH586" s="148"/>
      <c r="AI586" s="148"/>
      <c r="AJ586" s="148"/>
      <c r="AK586" s="148"/>
      <c r="AL586" s="139">
        <v>0</v>
      </c>
      <c r="AM586" s="139">
        <v>0</v>
      </c>
      <c r="AN586" s="148">
        <f t="shared" si="81"/>
        <v>1000</v>
      </c>
      <c r="AO586" s="148">
        <f t="shared" si="82"/>
        <v>118</v>
      </c>
      <c r="AP586" s="148">
        <v>12</v>
      </c>
      <c r="AQ586" s="140">
        <v>12</v>
      </c>
      <c r="AS586" s="42">
        <f t="shared" si="83"/>
        <v>8612.0503840646797</v>
      </c>
      <c r="AT586" s="101">
        <f t="shared" si="84"/>
        <v>0</v>
      </c>
      <c r="AU586" s="42">
        <f t="shared" si="85"/>
        <v>8612.0503840646797</v>
      </c>
      <c r="AV586" s="42">
        <f t="shared" si="86"/>
        <v>3197.5775434561697</v>
      </c>
      <c r="AW586" s="102">
        <f t="shared" si="87"/>
        <v>10791.333333333334</v>
      </c>
      <c r="AX586" s="43">
        <f t="shared" si="88"/>
        <v>2</v>
      </c>
      <c r="AY586" s="43" t="str">
        <f t="shared" si="89"/>
        <v>UTTSM</v>
      </c>
    </row>
    <row r="587" spans="1:51" hidden="1" x14ac:dyDescent="0.2">
      <c r="A587" s="38">
        <v>580</v>
      </c>
      <c r="B587" t="s">
        <v>5806</v>
      </c>
      <c r="C587" t="s">
        <v>5745</v>
      </c>
      <c r="D587">
        <v>121714</v>
      </c>
      <c r="E587" t="s">
        <v>213</v>
      </c>
      <c r="F587">
        <v>45</v>
      </c>
      <c r="G587" t="str">
        <f>LOOKUP(F587,{0,6,45},{"F","L","H"})</f>
        <v>H</v>
      </c>
      <c r="H587" t="s">
        <v>559</v>
      </c>
      <c r="I587" s="43" t="str">
        <f>IFERROR(VLOOKUP(#REF!,#REF!,2,FALSE),"No")</f>
        <v>No</v>
      </c>
      <c r="J587" s="149">
        <v>3</v>
      </c>
      <c r="K587" s="148">
        <v>15</v>
      </c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39">
        <v>4</v>
      </c>
      <c r="Y587" s="148">
        <v>1000</v>
      </c>
      <c r="Z587" s="149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39">
        <v>0</v>
      </c>
      <c r="AM587" s="139">
        <v>0</v>
      </c>
      <c r="AN587" s="148">
        <f t="shared" si="81"/>
        <v>1000</v>
      </c>
      <c r="AO587" s="148">
        <f t="shared" si="82"/>
        <v>15</v>
      </c>
      <c r="AP587" s="148">
        <v>1</v>
      </c>
      <c r="AQ587" s="140">
        <v>2</v>
      </c>
      <c r="AS587" s="42">
        <f t="shared" si="83"/>
        <v>1094.752167465849</v>
      </c>
      <c r="AT587" s="101">
        <f t="shared" si="84"/>
        <v>0</v>
      </c>
      <c r="AU587" s="42">
        <f t="shared" si="85"/>
        <v>1094.752167465849</v>
      </c>
      <c r="AV587" s="42">
        <f t="shared" si="86"/>
        <v>19840.480860737018</v>
      </c>
      <c r="AW587" s="102">
        <f t="shared" si="87"/>
        <v>150929.38218217093</v>
      </c>
      <c r="AX587" s="43">
        <f t="shared" si="88"/>
        <v>3</v>
      </c>
      <c r="AY587" s="43" t="str">
        <f t="shared" si="89"/>
        <v>UTTSM</v>
      </c>
    </row>
    <row r="588" spans="1:51" hidden="1" x14ac:dyDescent="0.2">
      <c r="A588" s="38">
        <v>581</v>
      </c>
      <c r="B588" t="s">
        <v>362</v>
      </c>
      <c r="C588" t="s">
        <v>289</v>
      </c>
      <c r="D588">
        <v>320</v>
      </c>
      <c r="E588" t="s">
        <v>1245</v>
      </c>
      <c r="F588">
        <v>0.25</v>
      </c>
      <c r="G588" t="str">
        <f>LOOKUP(F588,{0,6,45},{"F","L","H"})</f>
        <v>F</v>
      </c>
      <c r="H588" t="s">
        <v>2696</v>
      </c>
      <c r="I588" s="43" t="str">
        <f>IFERROR(VLOOKUP(#REF!,#REF!,2,FALSE),"No")</f>
        <v>No</v>
      </c>
      <c r="J588" s="149">
        <v>0.5</v>
      </c>
      <c r="K588" s="148">
        <v>24</v>
      </c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39">
        <v>1.25</v>
      </c>
      <c r="Y588" s="148">
        <v>115.44</v>
      </c>
      <c r="Z588" s="149">
        <v>2</v>
      </c>
      <c r="AA588" s="148">
        <v>884.56</v>
      </c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39">
        <v>0</v>
      </c>
      <c r="AM588" s="139">
        <v>0</v>
      </c>
      <c r="AN588" s="148">
        <f t="shared" si="81"/>
        <v>1000</v>
      </c>
      <c r="AO588" s="148">
        <f t="shared" si="82"/>
        <v>24</v>
      </c>
      <c r="AP588" s="148">
        <v>31</v>
      </c>
      <c r="AQ588" s="140">
        <v>31</v>
      </c>
      <c r="AS588" s="42">
        <f t="shared" si="83"/>
        <v>1641.6834679453589</v>
      </c>
      <c r="AT588" s="101">
        <f t="shared" si="84"/>
        <v>0</v>
      </c>
      <c r="AU588" s="42">
        <f t="shared" si="85"/>
        <v>1641.6834679453589</v>
      </c>
      <c r="AV588" s="42">
        <f t="shared" si="86"/>
        <v>1051.3474103701299</v>
      </c>
      <c r="AW588" s="102">
        <f t="shared" si="87"/>
        <v>431</v>
      </c>
      <c r="AX588" s="43">
        <f t="shared" si="88"/>
        <v>0.5</v>
      </c>
      <c r="AY588" s="43" t="str">
        <f t="shared" si="89"/>
        <v>UTGS</v>
      </c>
    </row>
    <row r="589" spans="1:51" hidden="1" x14ac:dyDescent="0.2">
      <c r="A589" s="38">
        <v>582</v>
      </c>
      <c r="B589" t="s">
        <v>362</v>
      </c>
      <c r="C589" t="s">
        <v>289</v>
      </c>
      <c r="D589">
        <v>320</v>
      </c>
      <c r="E589" t="s">
        <v>1239</v>
      </c>
      <c r="F589">
        <v>0.25</v>
      </c>
      <c r="G589" t="str">
        <f>LOOKUP(F589,{0,6,45},{"F","L","H"})</f>
        <v>F</v>
      </c>
      <c r="H589" t="s">
        <v>2697</v>
      </c>
      <c r="I589" s="43" t="str">
        <f>IFERROR(VLOOKUP(#REF!,#REF!,2,FALSE),"No")</f>
        <v>No</v>
      </c>
      <c r="J589" s="149">
        <v>0.5</v>
      </c>
      <c r="K589" s="148">
        <v>54</v>
      </c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39">
        <v>0.75</v>
      </c>
      <c r="Y589" s="148">
        <v>178</v>
      </c>
      <c r="Z589" s="149">
        <v>1.25</v>
      </c>
      <c r="AA589" s="148">
        <v>197</v>
      </c>
      <c r="AB589" s="148">
        <v>2</v>
      </c>
      <c r="AC589" s="148">
        <v>105</v>
      </c>
      <c r="AD589" s="148">
        <v>6</v>
      </c>
      <c r="AE589" s="148">
        <v>520</v>
      </c>
      <c r="AF589" s="148"/>
      <c r="AG589" s="148"/>
      <c r="AH589" s="148"/>
      <c r="AI589" s="148"/>
      <c r="AJ589" s="148"/>
      <c r="AK589" s="148"/>
      <c r="AL589" s="139">
        <v>0</v>
      </c>
      <c r="AM589" s="139">
        <v>0</v>
      </c>
      <c r="AN589" s="148">
        <f t="shared" si="81"/>
        <v>1000</v>
      </c>
      <c r="AO589" s="148">
        <f t="shared" si="82"/>
        <v>54</v>
      </c>
      <c r="AP589" s="148">
        <v>10</v>
      </c>
      <c r="AQ589" s="140">
        <v>10</v>
      </c>
      <c r="AS589" s="42">
        <f t="shared" si="83"/>
        <v>3693.7878028770574</v>
      </c>
      <c r="AT589" s="101">
        <f t="shared" si="84"/>
        <v>0</v>
      </c>
      <c r="AU589" s="42">
        <f t="shared" si="85"/>
        <v>3693.7878028770574</v>
      </c>
      <c r="AV589" s="42">
        <f t="shared" si="86"/>
        <v>4830.850172147404</v>
      </c>
      <c r="AW589" s="102">
        <f t="shared" si="87"/>
        <v>431</v>
      </c>
      <c r="AX589" s="43">
        <f t="shared" si="88"/>
        <v>0.5</v>
      </c>
      <c r="AY589" s="43" t="str">
        <f t="shared" si="89"/>
        <v>UTGS</v>
      </c>
    </row>
    <row r="590" spans="1:51" hidden="1" x14ac:dyDescent="0.2">
      <c r="A590" s="38">
        <v>583</v>
      </c>
      <c r="B590" t="s">
        <v>362</v>
      </c>
      <c r="C590" t="s">
        <v>289</v>
      </c>
      <c r="D590">
        <v>320</v>
      </c>
      <c r="E590" t="s">
        <v>1232</v>
      </c>
      <c r="F590">
        <v>0.25</v>
      </c>
      <c r="G590" t="str">
        <f>LOOKUP(F590,{0,6,45},{"F","L","H"})</f>
        <v>F</v>
      </c>
      <c r="H590" t="s">
        <v>2698</v>
      </c>
      <c r="I590" s="43" t="str">
        <f>IFERROR(VLOOKUP(#REF!,#REF!,2,FALSE),"No")</f>
        <v>No</v>
      </c>
      <c r="J590" s="149">
        <v>0.5</v>
      </c>
      <c r="K590" s="148">
        <v>79</v>
      </c>
      <c r="L590" s="148"/>
      <c r="M590" s="148"/>
      <c r="N590" s="149"/>
      <c r="O590" s="149"/>
      <c r="P590" s="148"/>
      <c r="Q590" s="148"/>
      <c r="R590" s="148"/>
      <c r="S590" s="148"/>
      <c r="T590" s="148"/>
      <c r="U590" s="148"/>
      <c r="V590" s="148"/>
      <c r="W590" s="148"/>
      <c r="X590" s="139">
        <v>0.75</v>
      </c>
      <c r="Y590" s="148">
        <v>261.35000000000002</v>
      </c>
      <c r="Z590" s="149">
        <v>1.25</v>
      </c>
      <c r="AA590" s="148">
        <v>265.5</v>
      </c>
      <c r="AB590" s="148">
        <v>2</v>
      </c>
      <c r="AC590" s="148">
        <v>473.15</v>
      </c>
      <c r="AD590" s="148"/>
      <c r="AE590" s="148"/>
      <c r="AF590" s="148"/>
      <c r="AG590" s="148"/>
      <c r="AH590" s="148"/>
      <c r="AI590" s="148"/>
      <c r="AJ590" s="148"/>
      <c r="AK590" s="148"/>
      <c r="AL590" s="139">
        <v>0</v>
      </c>
      <c r="AM590" s="139">
        <v>0</v>
      </c>
      <c r="AN590" s="148">
        <f t="shared" si="81"/>
        <v>1000</v>
      </c>
      <c r="AO590" s="148">
        <f t="shared" si="82"/>
        <v>79</v>
      </c>
      <c r="AP590" s="148">
        <v>17</v>
      </c>
      <c r="AQ590" s="140">
        <v>17</v>
      </c>
      <c r="AS590" s="42">
        <f t="shared" si="83"/>
        <v>5403.874748653473</v>
      </c>
      <c r="AT590" s="101">
        <f t="shared" si="84"/>
        <v>0</v>
      </c>
      <c r="AU590" s="42">
        <f t="shared" si="85"/>
        <v>5403.874748653473</v>
      </c>
      <c r="AV590" s="42">
        <f t="shared" si="86"/>
        <v>2039.8732189102375</v>
      </c>
      <c r="AW590" s="102">
        <f t="shared" si="87"/>
        <v>431</v>
      </c>
      <c r="AX590" s="43">
        <f t="shared" si="88"/>
        <v>0.5</v>
      </c>
      <c r="AY590" s="43" t="str">
        <f t="shared" si="89"/>
        <v>UTGS</v>
      </c>
    </row>
    <row r="591" spans="1:51" hidden="1" x14ac:dyDescent="0.2">
      <c r="A591" s="38">
        <v>584</v>
      </c>
      <c r="B591" t="s">
        <v>362</v>
      </c>
      <c r="C591" t="s">
        <v>289</v>
      </c>
      <c r="D591">
        <v>320</v>
      </c>
      <c r="E591" t="s">
        <v>1245</v>
      </c>
      <c r="F591">
        <v>0.25</v>
      </c>
      <c r="G591" t="str">
        <f>LOOKUP(F591,{0,6,45},{"F","L","H"})</f>
        <v>F</v>
      </c>
      <c r="H591" t="s">
        <v>2701</v>
      </c>
      <c r="I591" s="43" t="str">
        <f>IFERROR(VLOOKUP(#REF!,#REF!,2,FALSE),"No")</f>
        <v>No</v>
      </c>
      <c r="J591" s="149">
        <v>0.5</v>
      </c>
      <c r="K591" s="148">
        <v>59</v>
      </c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39">
        <v>2</v>
      </c>
      <c r="Y591" s="148">
        <v>584.95000000000005</v>
      </c>
      <c r="Z591" s="149">
        <v>4</v>
      </c>
      <c r="AA591" s="148">
        <v>415.05</v>
      </c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39">
        <v>0</v>
      </c>
      <c r="AM591" s="139">
        <v>0</v>
      </c>
      <c r="AN591" s="148">
        <f t="shared" si="81"/>
        <v>1000</v>
      </c>
      <c r="AO591" s="148">
        <f t="shared" si="82"/>
        <v>59</v>
      </c>
      <c r="AP591" s="148">
        <v>5</v>
      </c>
      <c r="AQ591" s="140">
        <v>5</v>
      </c>
      <c r="AS591" s="42">
        <f t="shared" si="83"/>
        <v>4035.8051920323405</v>
      </c>
      <c r="AT591" s="101">
        <f t="shared" si="84"/>
        <v>0</v>
      </c>
      <c r="AU591" s="42">
        <f t="shared" si="85"/>
        <v>4035.8051920323405</v>
      </c>
      <c r="AV591" s="42">
        <f t="shared" si="86"/>
        <v>7097.3740442948065</v>
      </c>
      <c r="AW591" s="102">
        <f t="shared" si="87"/>
        <v>431</v>
      </c>
      <c r="AX591" s="43">
        <f t="shared" si="88"/>
        <v>0.5</v>
      </c>
      <c r="AY591" s="43" t="str">
        <f t="shared" si="89"/>
        <v>UTGS</v>
      </c>
    </row>
    <row r="592" spans="1:51" hidden="1" x14ac:dyDescent="0.2">
      <c r="A592" s="38">
        <v>585</v>
      </c>
      <c r="B592" t="s">
        <v>5806</v>
      </c>
      <c r="C592" t="s">
        <v>292</v>
      </c>
      <c r="D592">
        <v>7800</v>
      </c>
      <c r="E592" t="s">
        <v>212</v>
      </c>
      <c r="F592">
        <v>2</v>
      </c>
      <c r="G592" t="str">
        <f>LOOKUP(F592,{0,6,45},{"F","L","H"})</f>
        <v>F</v>
      </c>
      <c r="H592" t="s">
        <v>553</v>
      </c>
      <c r="I592" s="43" t="str">
        <f>IFERROR(VLOOKUP(#REF!,#REF!,2,FALSE),"No")</f>
        <v>No</v>
      </c>
      <c r="J592" s="149">
        <v>1.25</v>
      </c>
      <c r="K592" s="148">
        <v>33</v>
      </c>
      <c r="L592" s="148">
        <v>2</v>
      </c>
      <c r="M592" s="148">
        <v>133</v>
      </c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39">
        <v>1.25</v>
      </c>
      <c r="Y592" s="148">
        <v>55.17</v>
      </c>
      <c r="Z592" s="149">
        <v>2</v>
      </c>
      <c r="AA592" s="148">
        <v>293.24</v>
      </c>
      <c r="AB592" s="148">
        <v>4</v>
      </c>
      <c r="AC592" s="148">
        <v>651.59</v>
      </c>
      <c r="AD592" s="148"/>
      <c r="AE592" s="148"/>
      <c r="AF592" s="148"/>
      <c r="AG592" s="148"/>
      <c r="AH592" s="148"/>
      <c r="AI592" s="148"/>
      <c r="AJ592" s="148"/>
      <c r="AK592" s="148"/>
      <c r="AL592" s="139">
        <v>0</v>
      </c>
      <c r="AM592" s="139">
        <v>0</v>
      </c>
      <c r="AN592" s="148">
        <f t="shared" si="81"/>
        <v>1000</v>
      </c>
      <c r="AO592" s="148">
        <f t="shared" si="82"/>
        <v>166</v>
      </c>
      <c r="AP592" s="148">
        <v>9</v>
      </c>
      <c r="AQ592" s="140">
        <v>19</v>
      </c>
      <c r="AS592" s="42">
        <f t="shared" si="83"/>
        <v>12165.747319955397</v>
      </c>
      <c r="AT592" s="101">
        <f t="shared" si="84"/>
        <v>0</v>
      </c>
      <c r="AU592" s="42">
        <f t="shared" si="85"/>
        <v>12165.747319955397</v>
      </c>
      <c r="AV592" s="42">
        <f t="shared" si="86"/>
        <v>1959.025316919686</v>
      </c>
      <c r="AW592" s="102">
        <f t="shared" si="87"/>
        <v>5118</v>
      </c>
      <c r="AX592" s="43">
        <f t="shared" si="88"/>
        <v>1.25</v>
      </c>
      <c r="AY592" s="43" t="str">
        <f t="shared" si="89"/>
        <v>UTFS</v>
      </c>
    </row>
    <row r="593" spans="1:51" hidden="1" x14ac:dyDescent="0.2">
      <c r="A593" s="38">
        <v>586</v>
      </c>
      <c r="B593" t="s">
        <v>5807</v>
      </c>
      <c r="C593" t="s">
        <v>5745</v>
      </c>
      <c r="D593">
        <v>31000</v>
      </c>
      <c r="E593" t="s">
        <v>203</v>
      </c>
      <c r="F593">
        <v>45</v>
      </c>
      <c r="G593" t="str">
        <f>LOOKUP(F593,{0,6,45},{"F","L","H"})</f>
        <v>H</v>
      </c>
      <c r="H593" t="s">
        <v>1024</v>
      </c>
      <c r="I593" s="43" t="str">
        <f>IFERROR(VLOOKUP(#REF!,#REF!,2,FALSE),"No")</f>
        <v>No</v>
      </c>
      <c r="J593" s="139">
        <v>2</v>
      </c>
      <c r="K593" s="148">
        <v>113</v>
      </c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39">
        <v>1.25</v>
      </c>
      <c r="Y593" s="148">
        <v>40.01</v>
      </c>
      <c r="Z593" s="149">
        <v>2</v>
      </c>
      <c r="AA593" s="148">
        <v>465.01</v>
      </c>
      <c r="AB593" s="148">
        <v>4</v>
      </c>
      <c r="AC593" s="148">
        <v>494.98</v>
      </c>
      <c r="AD593" s="148"/>
      <c r="AE593" s="148"/>
      <c r="AF593" s="148"/>
      <c r="AG593" s="148"/>
      <c r="AH593" s="148"/>
      <c r="AI593" s="148"/>
      <c r="AJ593" s="148"/>
      <c r="AK593" s="148"/>
      <c r="AL593" s="139">
        <v>0</v>
      </c>
      <c r="AM593" s="139">
        <v>0</v>
      </c>
      <c r="AN593" s="148">
        <f t="shared" si="81"/>
        <v>1000</v>
      </c>
      <c r="AO593" s="148">
        <f t="shared" si="82"/>
        <v>113</v>
      </c>
      <c r="AP593" s="148">
        <v>9</v>
      </c>
      <c r="AQ593" s="140">
        <v>10</v>
      </c>
      <c r="AS593" s="42">
        <f t="shared" si="83"/>
        <v>8247.1329949093961</v>
      </c>
      <c r="AT593" s="101">
        <f t="shared" si="84"/>
        <v>0</v>
      </c>
      <c r="AU593" s="42">
        <f t="shared" si="85"/>
        <v>8247.1329949093961</v>
      </c>
      <c r="AV593" s="42">
        <f t="shared" si="86"/>
        <v>3608.7975321474032</v>
      </c>
      <c r="AW593" s="102">
        <f t="shared" si="87"/>
        <v>60371.752872868376</v>
      </c>
      <c r="AX593" s="43">
        <f t="shared" si="88"/>
        <v>2</v>
      </c>
      <c r="AY593" s="43" t="str">
        <f t="shared" si="89"/>
        <v>UTTSM</v>
      </c>
    </row>
    <row r="594" spans="1:51" hidden="1" x14ac:dyDescent="0.2">
      <c r="A594" s="38">
        <v>587</v>
      </c>
      <c r="B594" t="s">
        <v>5806</v>
      </c>
      <c r="C594" t="s">
        <v>289</v>
      </c>
      <c r="D594">
        <v>17800</v>
      </c>
      <c r="E594" t="s">
        <v>197</v>
      </c>
      <c r="F594">
        <v>2</v>
      </c>
      <c r="G594" t="str">
        <f>LOOKUP(F594,{0,6,45},{"F","L","H"})</f>
        <v>F</v>
      </c>
      <c r="H594" t="s">
        <v>1310</v>
      </c>
      <c r="I594" s="43" t="str">
        <f>IFERROR(VLOOKUP(#REF!,#REF!,2,FALSE),"No")</f>
        <v>No</v>
      </c>
      <c r="J594" s="149">
        <v>1.25</v>
      </c>
      <c r="K594" s="148">
        <v>45</v>
      </c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39">
        <v>2</v>
      </c>
      <c r="Y594" s="148">
        <v>213.04</v>
      </c>
      <c r="Z594" s="149">
        <v>3</v>
      </c>
      <c r="AA594" s="148">
        <v>786.96</v>
      </c>
      <c r="AB594" s="149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39">
        <v>0</v>
      </c>
      <c r="AM594" s="139">
        <v>0</v>
      </c>
      <c r="AN594" s="148">
        <f t="shared" si="81"/>
        <v>1000</v>
      </c>
      <c r="AO594" s="148">
        <f t="shared" si="82"/>
        <v>45</v>
      </c>
      <c r="AP594" s="148">
        <v>6</v>
      </c>
      <c r="AQ594" s="140">
        <v>6</v>
      </c>
      <c r="AS594" s="42">
        <f t="shared" si="83"/>
        <v>3353.106502397547</v>
      </c>
      <c r="AT594" s="101">
        <f t="shared" si="84"/>
        <v>0</v>
      </c>
      <c r="AU594" s="42">
        <f t="shared" si="85"/>
        <v>3353.106502397547</v>
      </c>
      <c r="AV594" s="42">
        <f t="shared" si="86"/>
        <v>3755.3848202456725</v>
      </c>
      <c r="AW594" s="102">
        <f t="shared" si="87"/>
        <v>15242</v>
      </c>
      <c r="AX594" s="43">
        <f t="shared" si="88"/>
        <v>1.25</v>
      </c>
      <c r="AY594" s="43" t="str">
        <f t="shared" si="89"/>
        <v>UTGS</v>
      </c>
    </row>
    <row r="595" spans="1:51" hidden="1" x14ac:dyDescent="0.2">
      <c r="A595" s="38">
        <v>588</v>
      </c>
      <c r="B595" t="s">
        <v>5806</v>
      </c>
      <c r="C595" t="s">
        <v>289</v>
      </c>
      <c r="D595">
        <v>955</v>
      </c>
      <c r="E595" t="s">
        <v>1250</v>
      </c>
      <c r="F595">
        <v>2</v>
      </c>
      <c r="G595" t="str">
        <f>LOOKUP(F595,{0,6,45},{"F","L","H"})</f>
        <v>F</v>
      </c>
      <c r="H595" t="s">
        <v>2702</v>
      </c>
      <c r="I595" s="43" t="str">
        <f>IFERROR(VLOOKUP(#REF!,#REF!,2,FALSE),"No")</f>
        <v>No</v>
      </c>
      <c r="J595" s="139">
        <v>0.75</v>
      </c>
      <c r="K595" s="148">
        <v>20</v>
      </c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39">
        <v>2</v>
      </c>
      <c r="Y595" s="148">
        <v>798.42</v>
      </c>
      <c r="Z595" s="149">
        <v>4</v>
      </c>
      <c r="AA595" s="148">
        <v>201.58</v>
      </c>
      <c r="AB595" s="149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39">
        <v>0</v>
      </c>
      <c r="AM595" s="139">
        <v>0</v>
      </c>
      <c r="AN595" s="148">
        <f t="shared" si="81"/>
        <v>1000</v>
      </c>
      <c r="AO595" s="148">
        <f t="shared" si="82"/>
        <v>20</v>
      </c>
      <c r="AP595" s="148">
        <v>18</v>
      </c>
      <c r="AQ595" s="140">
        <v>36</v>
      </c>
      <c r="AS595" s="42">
        <f t="shared" si="83"/>
        <v>1287.6695566211322</v>
      </c>
      <c r="AT595" s="101">
        <f t="shared" si="84"/>
        <v>0</v>
      </c>
      <c r="AU595" s="42">
        <f t="shared" si="85"/>
        <v>1287.6695566211322</v>
      </c>
      <c r="AV595" s="42">
        <f t="shared" si="86"/>
        <v>943.23028670761187</v>
      </c>
      <c r="AW595" s="102">
        <f t="shared" si="87"/>
        <v>1475.8772811117678</v>
      </c>
      <c r="AX595" s="43">
        <f t="shared" si="88"/>
        <v>0.75</v>
      </c>
      <c r="AY595" s="43" t="str">
        <f t="shared" si="89"/>
        <v>UTGS</v>
      </c>
    </row>
    <row r="596" spans="1:51" hidden="1" x14ac:dyDescent="0.2">
      <c r="A596" s="38">
        <v>589</v>
      </c>
      <c r="B596" t="s">
        <v>362</v>
      </c>
      <c r="C596" t="s">
        <v>289</v>
      </c>
      <c r="D596">
        <v>320</v>
      </c>
      <c r="E596" t="s">
        <v>1842</v>
      </c>
      <c r="F596">
        <v>0.25</v>
      </c>
      <c r="G596" t="str">
        <f>LOOKUP(F596,{0,6,45},{"F","L","H"})</f>
        <v>F</v>
      </c>
      <c r="H596" t="s">
        <v>2703</v>
      </c>
      <c r="I596" s="43" t="str">
        <f>IFERROR(VLOOKUP(#REF!,#REF!,2,FALSE),"No")</f>
        <v>No</v>
      </c>
      <c r="J596" s="149">
        <v>0.5</v>
      </c>
      <c r="K596" s="148">
        <v>81</v>
      </c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39">
        <v>2</v>
      </c>
      <c r="Y596" s="148">
        <v>1000</v>
      </c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39">
        <v>0</v>
      </c>
      <c r="AM596" s="139">
        <v>0</v>
      </c>
      <c r="AN596" s="148">
        <f t="shared" si="81"/>
        <v>1000</v>
      </c>
      <c r="AO596" s="148">
        <f t="shared" si="82"/>
        <v>81</v>
      </c>
      <c r="AP596" s="148">
        <v>16</v>
      </c>
      <c r="AQ596" s="140">
        <v>16</v>
      </c>
      <c r="AS596" s="42">
        <f t="shared" si="83"/>
        <v>5540.6817043155861</v>
      </c>
      <c r="AT596" s="101">
        <f t="shared" si="84"/>
        <v>0</v>
      </c>
      <c r="AU596" s="42">
        <f t="shared" si="85"/>
        <v>5540.6817043155861</v>
      </c>
      <c r="AV596" s="42">
        <f t="shared" si="86"/>
        <v>2031.935107592127</v>
      </c>
      <c r="AW596" s="102">
        <f t="shared" si="87"/>
        <v>431</v>
      </c>
      <c r="AX596" s="43">
        <f t="shared" si="88"/>
        <v>0.5</v>
      </c>
      <c r="AY596" s="43" t="str">
        <f t="shared" si="89"/>
        <v>UTGS</v>
      </c>
    </row>
    <row r="597" spans="1:51" hidden="1" x14ac:dyDescent="0.2">
      <c r="A597" s="38">
        <v>590</v>
      </c>
      <c r="B597" t="s">
        <v>362</v>
      </c>
      <c r="C597" t="s">
        <v>289</v>
      </c>
      <c r="D597">
        <v>550</v>
      </c>
      <c r="E597" t="s">
        <v>1236</v>
      </c>
      <c r="F597">
        <v>2</v>
      </c>
      <c r="G597" t="str">
        <f>LOOKUP(F597,{0,6,45},{"F","L","H"})</f>
        <v>F</v>
      </c>
      <c r="H597" t="s">
        <v>2704</v>
      </c>
      <c r="I597" s="43" t="str">
        <f>IFERROR(VLOOKUP(#REF!,#REF!,2,FALSE),"No")</f>
        <v>No</v>
      </c>
      <c r="J597" s="149">
        <v>0.5</v>
      </c>
      <c r="K597" s="148">
        <v>74</v>
      </c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39">
        <v>1.25</v>
      </c>
      <c r="Y597" s="148">
        <v>342.8</v>
      </c>
      <c r="Z597" s="148">
        <v>2</v>
      </c>
      <c r="AA597" s="148">
        <v>657.2</v>
      </c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39">
        <v>0</v>
      </c>
      <c r="AM597" s="139">
        <v>0</v>
      </c>
      <c r="AN597" s="148">
        <f t="shared" si="81"/>
        <v>1000</v>
      </c>
      <c r="AO597" s="148">
        <f t="shared" si="82"/>
        <v>74</v>
      </c>
      <c r="AP597" s="148">
        <v>16</v>
      </c>
      <c r="AQ597" s="140">
        <v>16</v>
      </c>
      <c r="AS597" s="42">
        <f t="shared" si="83"/>
        <v>5061.8573594981899</v>
      </c>
      <c r="AT597" s="101">
        <f t="shared" si="84"/>
        <v>0</v>
      </c>
      <c r="AU597" s="42">
        <f t="shared" si="85"/>
        <v>5061.8573594981899</v>
      </c>
      <c r="AV597" s="42">
        <f t="shared" si="86"/>
        <v>2046.9326075921272</v>
      </c>
      <c r="AW597" s="102">
        <f t="shared" si="87"/>
        <v>585.0096169344007</v>
      </c>
      <c r="AX597" s="43">
        <f t="shared" si="88"/>
        <v>0.5</v>
      </c>
      <c r="AY597" s="43" t="str">
        <f t="shared" si="89"/>
        <v>UTGS</v>
      </c>
    </row>
    <row r="598" spans="1:51" hidden="1" x14ac:dyDescent="0.2">
      <c r="A598" s="38">
        <v>591</v>
      </c>
      <c r="B598" t="s">
        <v>5807</v>
      </c>
      <c r="C598" t="s">
        <v>5746</v>
      </c>
      <c r="D598">
        <v>5750</v>
      </c>
      <c r="E598" t="s">
        <v>209</v>
      </c>
      <c r="F598">
        <v>5</v>
      </c>
      <c r="G598" t="str">
        <f>LOOKUP(F598,{0,6,45},{"F","L","H"})</f>
        <v>F</v>
      </c>
      <c r="H598" t="s">
        <v>339</v>
      </c>
      <c r="I598" s="43" t="str">
        <f>IFERROR(VLOOKUP(#REF!,#REF!,2,FALSE),"No")</f>
        <v>No</v>
      </c>
      <c r="J598" s="139">
        <v>1.25</v>
      </c>
      <c r="K598" s="148">
        <v>31</v>
      </c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39">
        <v>2</v>
      </c>
      <c r="Y598" s="148">
        <v>3.82</v>
      </c>
      <c r="Z598" s="149">
        <v>4</v>
      </c>
      <c r="AA598" s="148">
        <v>765.91</v>
      </c>
      <c r="AB598" s="148">
        <v>6</v>
      </c>
      <c r="AC598" s="148">
        <v>230.27</v>
      </c>
      <c r="AD598" s="148"/>
      <c r="AE598" s="148"/>
      <c r="AF598" s="148"/>
      <c r="AG598" s="148"/>
      <c r="AH598" s="148"/>
      <c r="AI598" s="148"/>
      <c r="AJ598" s="148"/>
      <c r="AK598" s="148"/>
      <c r="AL598" s="139">
        <v>0</v>
      </c>
      <c r="AM598" s="139">
        <v>0</v>
      </c>
      <c r="AN598" s="148">
        <f t="shared" si="81"/>
        <v>1000</v>
      </c>
      <c r="AO598" s="148">
        <f t="shared" si="82"/>
        <v>31</v>
      </c>
      <c r="AP598" s="148">
        <v>1</v>
      </c>
      <c r="AQ598" s="140">
        <v>1</v>
      </c>
      <c r="AS598" s="42">
        <f t="shared" si="83"/>
        <v>2309.9178127627547</v>
      </c>
      <c r="AT598" s="101">
        <f t="shared" si="84"/>
        <v>0</v>
      </c>
      <c r="AU598" s="42">
        <f t="shared" si="85"/>
        <v>2309.9178127627547</v>
      </c>
      <c r="AV598" s="42">
        <f t="shared" si="86"/>
        <v>44339.566821474036</v>
      </c>
      <c r="AW598" s="102">
        <f t="shared" si="87"/>
        <v>3698.6666666666665</v>
      </c>
      <c r="AX598" s="43">
        <f t="shared" si="88"/>
        <v>1.25</v>
      </c>
      <c r="AY598" s="43" t="str">
        <f t="shared" si="89"/>
        <v>UTTSS</v>
      </c>
    </row>
    <row r="599" spans="1:51" hidden="1" x14ac:dyDescent="0.2">
      <c r="A599" s="38">
        <v>592</v>
      </c>
      <c r="B599" t="s">
        <v>362</v>
      </c>
      <c r="C599" t="s">
        <v>289</v>
      </c>
      <c r="D599">
        <v>320</v>
      </c>
      <c r="E599" t="s">
        <v>1247</v>
      </c>
      <c r="F599">
        <v>0.25</v>
      </c>
      <c r="G599" t="str">
        <f>LOOKUP(F599,{0,6,45},{"F","L","H"})</f>
        <v>F</v>
      </c>
      <c r="H599" t="s">
        <v>2705</v>
      </c>
      <c r="I599" s="43" t="str">
        <f>IFERROR(VLOOKUP(#REF!,#REF!,2,FALSE),"No")</f>
        <v>No</v>
      </c>
      <c r="J599" s="149">
        <v>0.5</v>
      </c>
      <c r="K599" s="148">
        <v>76</v>
      </c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39">
        <v>2</v>
      </c>
      <c r="Y599" s="148">
        <v>700.97</v>
      </c>
      <c r="Z599" s="149">
        <v>4</v>
      </c>
      <c r="AA599" s="148">
        <v>299.02999999999997</v>
      </c>
      <c r="AB599" s="149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39">
        <v>0</v>
      </c>
      <c r="AM599" s="139">
        <v>0</v>
      </c>
      <c r="AN599" s="148">
        <f t="shared" si="81"/>
        <v>1000</v>
      </c>
      <c r="AO599" s="148">
        <f t="shared" si="82"/>
        <v>76</v>
      </c>
      <c r="AP599" s="148">
        <v>15</v>
      </c>
      <c r="AQ599" s="140">
        <v>15</v>
      </c>
      <c r="AS599" s="42">
        <f t="shared" si="83"/>
        <v>5198.664315160303</v>
      </c>
      <c r="AT599" s="101">
        <f t="shared" si="84"/>
        <v>0</v>
      </c>
      <c r="AU599" s="42">
        <f t="shared" si="85"/>
        <v>5198.664315160303</v>
      </c>
      <c r="AV599" s="42">
        <f t="shared" si="86"/>
        <v>2310.3337880982685</v>
      </c>
      <c r="AW599" s="102">
        <f t="shared" si="87"/>
        <v>431</v>
      </c>
      <c r="AX599" s="43">
        <f t="shared" si="88"/>
        <v>0.5</v>
      </c>
      <c r="AY599" s="43" t="str">
        <f t="shared" si="89"/>
        <v>UTGS</v>
      </c>
    </row>
    <row r="600" spans="1:51" hidden="1" x14ac:dyDescent="0.2">
      <c r="A600" s="38">
        <v>593</v>
      </c>
      <c r="B600" t="s">
        <v>362</v>
      </c>
      <c r="C600" t="s">
        <v>289</v>
      </c>
      <c r="D600">
        <v>320</v>
      </c>
      <c r="E600" t="s">
        <v>1247</v>
      </c>
      <c r="F600">
        <v>0.25</v>
      </c>
      <c r="G600" t="str">
        <f>LOOKUP(F600,{0,6,45},{"F","L","H"})</f>
        <v>F</v>
      </c>
      <c r="H600" t="s">
        <v>2706</v>
      </c>
      <c r="I600" s="43" t="str">
        <f>IFERROR(VLOOKUP(#REF!,#REF!,2,FALSE),"No")</f>
        <v>No</v>
      </c>
      <c r="J600" s="149">
        <v>0.5</v>
      </c>
      <c r="K600" s="148">
        <v>130</v>
      </c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39">
        <v>2</v>
      </c>
      <c r="Y600" s="148">
        <v>1000</v>
      </c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39">
        <v>0</v>
      </c>
      <c r="AM600" s="139">
        <v>0</v>
      </c>
      <c r="AN600" s="148">
        <f t="shared" si="81"/>
        <v>1000</v>
      </c>
      <c r="AO600" s="148">
        <f t="shared" si="82"/>
        <v>130</v>
      </c>
      <c r="AP600" s="148">
        <v>19</v>
      </c>
      <c r="AQ600" s="140">
        <v>19</v>
      </c>
      <c r="AS600" s="42">
        <f t="shared" si="83"/>
        <v>8892.4521180373613</v>
      </c>
      <c r="AT600" s="101">
        <f t="shared" si="84"/>
        <v>0</v>
      </c>
      <c r="AU600" s="42">
        <f t="shared" si="85"/>
        <v>8892.4521180373613</v>
      </c>
      <c r="AV600" s="42">
        <f t="shared" si="86"/>
        <v>1711.1032484986333</v>
      </c>
      <c r="AW600" s="102">
        <f t="shared" si="87"/>
        <v>431</v>
      </c>
      <c r="AX600" s="43">
        <f t="shared" si="88"/>
        <v>0.5</v>
      </c>
      <c r="AY600" s="43" t="str">
        <f t="shared" si="89"/>
        <v>UTGS</v>
      </c>
    </row>
    <row r="601" spans="1:51" hidden="1" x14ac:dyDescent="0.2">
      <c r="A601" s="38">
        <v>594</v>
      </c>
      <c r="B601" t="s">
        <v>362</v>
      </c>
      <c r="C601" t="s">
        <v>289</v>
      </c>
      <c r="D601">
        <v>320</v>
      </c>
      <c r="E601" t="s">
        <v>1236</v>
      </c>
      <c r="F601">
        <v>0.25</v>
      </c>
      <c r="G601" t="str">
        <f>LOOKUP(F601,{0,6,45},{"F","L","H"})</f>
        <v>F</v>
      </c>
      <c r="H601" t="s">
        <v>2707</v>
      </c>
      <c r="I601" s="43" t="str">
        <f>IFERROR(VLOOKUP(#REF!,#REF!,2,FALSE),"No")</f>
        <v>No</v>
      </c>
      <c r="J601" s="139">
        <v>0.5</v>
      </c>
      <c r="K601" s="148">
        <v>41</v>
      </c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39">
        <v>1.25</v>
      </c>
      <c r="Y601" s="148">
        <v>25.79</v>
      </c>
      <c r="Z601" s="149">
        <v>2</v>
      </c>
      <c r="AA601" s="148">
        <v>974.21</v>
      </c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39">
        <v>0</v>
      </c>
      <c r="AM601" s="139">
        <v>0</v>
      </c>
      <c r="AN601" s="148">
        <f t="shared" si="81"/>
        <v>1000</v>
      </c>
      <c r="AO601" s="148">
        <f t="shared" si="82"/>
        <v>41</v>
      </c>
      <c r="AP601" s="148">
        <v>15</v>
      </c>
      <c r="AQ601" s="140">
        <v>15</v>
      </c>
      <c r="AS601" s="42">
        <f t="shared" si="83"/>
        <v>2804.5425910733215</v>
      </c>
      <c r="AT601" s="101">
        <f t="shared" si="84"/>
        <v>0</v>
      </c>
      <c r="AU601" s="42">
        <f t="shared" si="85"/>
        <v>2804.5425910733215</v>
      </c>
      <c r="AV601" s="42">
        <f t="shared" si="86"/>
        <v>2168.6009814316021</v>
      </c>
      <c r="AW601" s="102">
        <f t="shared" si="87"/>
        <v>431</v>
      </c>
      <c r="AX601" s="43">
        <f t="shared" si="88"/>
        <v>0.5</v>
      </c>
      <c r="AY601" s="43" t="str">
        <f t="shared" si="89"/>
        <v>UTGS</v>
      </c>
    </row>
    <row r="602" spans="1:51" hidden="1" x14ac:dyDescent="0.2">
      <c r="A602" s="38">
        <v>595</v>
      </c>
      <c r="B602" t="s">
        <v>5807</v>
      </c>
      <c r="C602" t="s">
        <v>5746</v>
      </c>
      <c r="D602">
        <v>14500</v>
      </c>
      <c r="E602" t="s">
        <v>215</v>
      </c>
      <c r="F602">
        <v>5</v>
      </c>
      <c r="G602" t="str">
        <f>LOOKUP(F602,{0,6,45},{"F","L","H"})</f>
        <v>F</v>
      </c>
      <c r="H602" t="s">
        <v>678</v>
      </c>
      <c r="I602" s="43" t="str">
        <f>IFERROR(VLOOKUP(#REF!,#REF!,2,FALSE),"No")</f>
        <v>No</v>
      </c>
      <c r="J602" s="139">
        <v>2</v>
      </c>
      <c r="K602" s="148">
        <v>164</v>
      </c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39">
        <v>4</v>
      </c>
      <c r="Y602" s="148">
        <v>1000</v>
      </c>
      <c r="Z602" s="149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39">
        <v>0</v>
      </c>
      <c r="AM602" s="139">
        <v>0</v>
      </c>
      <c r="AN602" s="148">
        <f t="shared" si="81"/>
        <v>1000</v>
      </c>
      <c r="AO602" s="148">
        <f t="shared" si="82"/>
        <v>164</v>
      </c>
      <c r="AP602" s="148">
        <v>4</v>
      </c>
      <c r="AQ602" s="140">
        <v>4</v>
      </c>
      <c r="AS602" s="42">
        <f t="shared" si="83"/>
        <v>11969.290364293283</v>
      </c>
      <c r="AT602" s="101">
        <f t="shared" si="84"/>
        <v>0</v>
      </c>
      <c r="AU602" s="42">
        <f t="shared" si="85"/>
        <v>11969.290364293283</v>
      </c>
      <c r="AV602" s="42">
        <f t="shared" si="86"/>
        <v>9920.2404303685089</v>
      </c>
      <c r="AW602" s="102">
        <f t="shared" si="87"/>
        <v>10791.333333333334</v>
      </c>
      <c r="AX602" s="43">
        <f t="shared" si="88"/>
        <v>2</v>
      </c>
      <c r="AY602" s="43" t="str">
        <f t="shared" si="89"/>
        <v>UTTSS</v>
      </c>
    </row>
    <row r="603" spans="1:51" hidden="1" x14ac:dyDescent="0.2">
      <c r="A603" s="38">
        <v>596</v>
      </c>
      <c r="B603" t="s">
        <v>362</v>
      </c>
      <c r="C603" t="s">
        <v>289</v>
      </c>
      <c r="D603">
        <v>320</v>
      </c>
      <c r="E603" t="s">
        <v>1842</v>
      </c>
      <c r="F603">
        <v>0.25</v>
      </c>
      <c r="G603" t="str">
        <f>LOOKUP(F603,{0,6,45},{"F","L","H"})</f>
        <v>F</v>
      </c>
      <c r="H603" t="s">
        <v>2708</v>
      </c>
      <c r="I603" s="43" t="str">
        <f>IFERROR(VLOOKUP(#REF!,#REF!,2,FALSE),"No")</f>
        <v>No</v>
      </c>
      <c r="J603" s="139">
        <v>0.5</v>
      </c>
      <c r="K603" s="148">
        <v>82</v>
      </c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39">
        <v>2</v>
      </c>
      <c r="Y603" s="148">
        <v>1000</v>
      </c>
      <c r="Z603" s="149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39">
        <v>0</v>
      </c>
      <c r="AM603" s="139">
        <v>0</v>
      </c>
      <c r="AN603" s="148">
        <f t="shared" si="81"/>
        <v>1000</v>
      </c>
      <c r="AO603" s="148">
        <f t="shared" si="82"/>
        <v>82</v>
      </c>
      <c r="AP603" s="148">
        <v>20</v>
      </c>
      <c r="AQ603" s="140">
        <v>20</v>
      </c>
      <c r="AS603" s="42">
        <f t="shared" si="83"/>
        <v>5609.0851821466431</v>
      </c>
      <c r="AT603" s="101">
        <f t="shared" si="84"/>
        <v>0</v>
      </c>
      <c r="AU603" s="42">
        <f t="shared" si="85"/>
        <v>5609.0851821466431</v>
      </c>
      <c r="AV603" s="42">
        <f t="shared" si="86"/>
        <v>1625.5480860737016</v>
      </c>
      <c r="AW603" s="102">
        <f t="shared" si="87"/>
        <v>431</v>
      </c>
      <c r="AX603" s="43">
        <f t="shared" si="88"/>
        <v>0.5</v>
      </c>
      <c r="AY603" s="43" t="str">
        <f t="shared" si="89"/>
        <v>UTGS</v>
      </c>
    </row>
    <row r="604" spans="1:51" hidden="1" x14ac:dyDescent="0.2">
      <c r="A604" s="38">
        <v>597</v>
      </c>
      <c r="B604" t="s">
        <v>5806</v>
      </c>
      <c r="C604" t="s">
        <v>292</v>
      </c>
      <c r="D604">
        <v>800</v>
      </c>
      <c r="E604" t="s">
        <v>1249</v>
      </c>
      <c r="F604">
        <v>0.25</v>
      </c>
      <c r="G604" t="str">
        <f>LOOKUP(F604,{0,6,45},{"F","L","H"})</f>
        <v>F</v>
      </c>
      <c r="H604" t="s">
        <v>1967</v>
      </c>
      <c r="I604" s="43" t="str">
        <f>IFERROR(VLOOKUP(#REF!,#REF!,2,FALSE),"No")</f>
        <v>No</v>
      </c>
      <c r="J604" s="139">
        <v>0.75</v>
      </c>
      <c r="K604" s="148">
        <v>213</v>
      </c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39">
        <v>2</v>
      </c>
      <c r="Y604" s="148">
        <v>331.86</v>
      </c>
      <c r="Z604" s="149">
        <v>4</v>
      </c>
      <c r="AA604" s="148">
        <v>668.14</v>
      </c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39">
        <v>0</v>
      </c>
      <c r="AM604" s="139">
        <v>0</v>
      </c>
      <c r="AN604" s="148">
        <f t="shared" si="81"/>
        <v>1000</v>
      </c>
      <c r="AO604" s="148">
        <f t="shared" si="82"/>
        <v>213</v>
      </c>
      <c r="AP604" s="148">
        <v>4</v>
      </c>
      <c r="AQ604" s="140">
        <v>12</v>
      </c>
      <c r="AS604" s="42">
        <f t="shared" si="83"/>
        <v>13713.680778015058</v>
      </c>
      <c r="AT604" s="101">
        <f t="shared" si="84"/>
        <v>0</v>
      </c>
      <c r="AU604" s="42">
        <f t="shared" si="85"/>
        <v>13713.680778015058</v>
      </c>
      <c r="AV604" s="42">
        <f t="shared" si="86"/>
        <v>3108.4604601228361</v>
      </c>
      <c r="AW604" s="102">
        <f t="shared" si="87"/>
        <v>1348.3333333333333</v>
      </c>
      <c r="AX604" s="43">
        <f t="shared" si="88"/>
        <v>0.75</v>
      </c>
      <c r="AY604" s="43" t="str">
        <f t="shared" si="89"/>
        <v>UTFS</v>
      </c>
    </row>
    <row r="605" spans="1:51" hidden="1" x14ac:dyDescent="0.2">
      <c r="A605" s="38">
        <v>598</v>
      </c>
      <c r="B605" t="s">
        <v>362</v>
      </c>
      <c r="C605" t="s">
        <v>289</v>
      </c>
      <c r="D605">
        <v>320</v>
      </c>
      <c r="E605" t="s">
        <v>1239</v>
      </c>
      <c r="F605">
        <v>0.25</v>
      </c>
      <c r="G605" t="str">
        <f>LOOKUP(F605,{0,6,45},{"F","L","H"})</f>
        <v>F</v>
      </c>
      <c r="H605" t="s">
        <v>2709</v>
      </c>
      <c r="I605" s="43" t="str">
        <f>IFERROR(VLOOKUP(#REF!,#REF!,2,FALSE),"No")</f>
        <v>No</v>
      </c>
      <c r="J605" s="139">
        <v>0.5</v>
      </c>
      <c r="K605" s="148">
        <v>98</v>
      </c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39">
        <v>4</v>
      </c>
      <c r="Y605" s="148">
        <v>1000</v>
      </c>
      <c r="Z605" s="149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39">
        <v>0</v>
      </c>
      <c r="AM605" s="139">
        <v>0</v>
      </c>
      <c r="AN605" s="148">
        <f t="shared" si="81"/>
        <v>1000</v>
      </c>
      <c r="AO605" s="148">
        <f t="shared" si="82"/>
        <v>98</v>
      </c>
      <c r="AP605" s="148">
        <v>9</v>
      </c>
      <c r="AQ605" s="140">
        <v>9</v>
      </c>
      <c r="AS605" s="42">
        <f t="shared" si="83"/>
        <v>6703.5408274435486</v>
      </c>
      <c r="AT605" s="101">
        <f t="shared" si="84"/>
        <v>0</v>
      </c>
      <c r="AU605" s="42">
        <f t="shared" si="85"/>
        <v>6703.5408274435486</v>
      </c>
      <c r="AV605" s="42">
        <f t="shared" si="86"/>
        <v>4408.9957468304483</v>
      </c>
      <c r="AW605" s="102">
        <f t="shared" si="87"/>
        <v>431</v>
      </c>
      <c r="AX605" s="43">
        <f t="shared" si="88"/>
        <v>0.5</v>
      </c>
      <c r="AY605" s="43" t="str">
        <f t="shared" si="89"/>
        <v>UTGS</v>
      </c>
    </row>
    <row r="606" spans="1:51" hidden="1" x14ac:dyDescent="0.2">
      <c r="A606" s="38">
        <v>599</v>
      </c>
      <c r="B606" t="s">
        <v>362</v>
      </c>
      <c r="C606" t="s">
        <v>289</v>
      </c>
      <c r="D606">
        <v>320</v>
      </c>
      <c r="E606" t="s">
        <v>1243</v>
      </c>
      <c r="F606">
        <v>0.25</v>
      </c>
      <c r="G606" t="str">
        <f>LOOKUP(F606,{0,6,45},{"F","L","H"})</f>
        <v>F</v>
      </c>
      <c r="H606" t="s">
        <v>2710</v>
      </c>
      <c r="I606" s="43" t="str">
        <f>IFERROR(VLOOKUP(#REF!,#REF!,2,FALSE),"No")</f>
        <v>No</v>
      </c>
      <c r="J606" s="149">
        <v>0.5</v>
      </c>
      <c r="K606" s="148">
        <v>59</v>
      </c>
      <c r="L606" s="148">
        <v>0.75</v>
      </c>
      <c r="M606" s="148">
        <v>45</v>
      </c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39">
        <v>1.25</v>
      </c>
      <c r="Y606" s="148">
        <v>192.37</v>
      </c>
      <c r="Z606" s="149">
        <v>2</v>
      </c>
      <c r="AA606" s="148">
        <v>191.63</v>
      </c>
      <c r="AB606" s="148">
        <v>3</v>
      </c>
      <c r="AC606" s="148">
        <v>616</v>
      </c>
      <c r="AD606" s="148"/>
      <c r="AE606" s="148"/>
      <c r="AF606" s="148"/>
      <c r="AG606" s="148"/>
      <c r="AH606" s="148"/>
      <c r="AI606" s="148"/>
      <c r="AJ606" s="148"/>
      <c r="AK606" s="148"/>
      <c r="AL606" s="139">
        <v>0</v>
      </c>
      <c r="AM606" s="139">
        <v>0</v>
      </c>
      <c r="AN606" s="148">
        <f t="shared" si="81"/>
        <v>1000</v>
      </c>
      <c r="AO606" s="148">
        <f t="shared" si="82"/>
        <v>104</v>
      </c>
      <c r="AP606" s="148">
        <v>14</v>
      </c>
      <c r="AQ606" s="140">
        <v>14</v>
      </c>
      <c r="AS606" s="42">
        <f t="shared" si="83"/>
        <v>6933.0616944298881</v>
      </c>
      <c r="AT606" s="101">
        <f t="shared" si="84"/>
        <v>0</v>
      </c>
      <c r="AU606" s="42">
        <f t="shared" si="85"/>
        <v>6933.0616944298881</v>
      </c>
      <c r="AV606" s="42">
        <f t="shared" si="86"/>
        <v>1773.9100515338598</v>
      </c>
      <c r="AW606" s="102">
        <f t="shared" si="87"/>
        <v>431</v>
      </c>
      <c r="AX606" s="43">
        <f t="shared" si="88"/>
        <v>0.5</v>
      </c>
      <c r="AY606" s="43" t="str">
        <f t="shared" si="89"/>
        <v>UTGS</v>
      </c>
    </row>
    <row r="607" spans="1:51" hidden="1" x14ac:dyDescent="0.2">
      <c r="A607" s="38">
        <v>600</v>
      </c>
      <c r="B607" t="s">
        <v>5807</v>
      </c>
      <c r="C607" t="s">
        <v>5746</v>
      </c>
      <c r="D607">
        <v>44336</v>
      </c>
      <c r="E607" t="s">
        <v>291</v>
      </c>
      <c r="F607">
        <v>45</v>
      </c>
      <c r="G607" t="str">
        <f>LOOKUP(F607,{0,6,45},{"F","L","H"})</f>
        <v>H</v>
      </c>
      <c r="H607" t="s">
        <v>314</v>
      </c>
      <c r="I607" s="43" t="str">
        <f>IFERROR(VLOOKUP(#REF!,#REF!,2,FALSE),"No")</f>
        <v>No</v>
      </c>
      <c r="J607" s="149">
        <v>3</v>
      </c>
      <c r="K607" s="148">
        <v>108</v>
      </c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39">
        <v>4</v>
      </c>
      <c r="Y607" s="148">
        <v>1000</v>
      </c>
      <c r="Z607" s="149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39">
        <v>0</v>
      </c>
      <c r="AM607" s="139">
        <v>0</v>
      </c>
      <c r="AN607" s="148">
        <f t="shared" si="81"/>
        <v>1000</v>
      </c>
      <c r="AO607" s="148">
        <f t="shared" si="82"/>
        <v>108</v>
      </c>
      <c r="AP607" s="148">
        <v>5</v>
      </c>
      <c r="AQ607" s="140">
        <v>11</v>
      </c>
      <c r="AS607" s="42">
        <f t="shared" si="83"/>
        <v>7882.2156057541133</v>
      </c>
      <c r="AT607" s="101">
        <f t="shared" si="84"/>
        <v>0</v>
      </c>
      <c r="AU607" s="42">
        <f t="shared" si="85"/>
        <v>7882.2156057541133</v>
      </c>
      <c r="AV607" s="42">
        <f t="shared" si="86"/>
        <v>3607.3601564976398</v>
      </c>
      <c r="AW607" s="102">
        <f t="shared" si="87"/>
        <v>60371.752872868376</v>
      </c>
      <c r="AX607" s="43">
        <f t="shared" si="88"/>
        <v>3</v>
      </c>
      <c r="AY607" s="43" t="str">
        <f t="shared" si="89"/>
        <v>UTTSS</v>
      </c>
    </row>
    <row r="608" spans="1:51" hidden="1" x14ac:dyDescent="0.2">
      <c r="A608" s="38">
        <v>601</v>
      </c>
      <c r="B608" t="s">
        <v>362</v>
      </c>
      <c r="C608" t="s">
        <v>289</v>
      </c>
      <c r="D608">
        <v>320</v>
      </c>
      <c r="E608" t="s">
        <v>1228</v>
      </c>
      <c r="F608">
        <v>0.25</v>
      </c>
      <c r="G608" t="str">
        <f>LOOKUP(F608,{0,6,45},{"F","L","H"})</f>
        <v>F</v>
      </c>
      <c r="H608" t="s">
        <v>2711</v>
      </c>
      <c r="I608" s="43" t="str">
        <f>IFERROR(VLOOKUP(#REF!,#REF!,2,FALSE),"No")</f>
        <v>No</v>
      </c>
      <c r="J608" s="148">
        <v>0.5</v>
      </c>
      <c r="K608" s="148">
        <v>78</v>
      </c>
      <c r="L608" s="148"/>
      <c r="M608" s="148"/>
      <c r="N608" s="148"/>
      <c r="O608" s="148"/>
      <c r="P608" s="148"/>
      <c r="Q608" s="148"/>
      <c r="R608" s="149"/>
      <c r="S608" s="148"/>
      <c r="T608" s="148"/>
      <c r="U608" s="148"/>
      <c r="V608" s="148"/>
      <c r="W608" s="148"/>
      <c r="X608" s="139">
        <v>2</v>
      </c>
      <c r="Y608" s="148">
        <v>1000</v>
      </c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39">
        <v>0</v>
      </c>
      <c r="AM608" s="139">
        <v>0</v>
      </c>
      <c r="AN608" s="148">
        <f t="shared" si="81"/>
        <v>1000</v>
      </c>
      <c r="AO608" s="148">
        <f t="shared" si="82"/>
        <v>78</v>
      </c>
      <c r="AP608" s="148">
        <v>19</v>
      </c>
      <c r="AQ608" s="140">
        <v>19</v>
      </c>
      <c r="AS608" s="42">
        <f t="shared" si="83"/>
        <v>5335.471270822416</v>
      </c>
      <c r="AT608" s="101">
        <f t="shared" si="84"/>
        <v>0</v>
      </c>
      <c r="AU608" s="42">
        <f t="shared" si="85"/>
        <v>5335.471270822416</v>
      </c>
      <c r="AV608" s="42">
        <f t="shared" si="86"/>
        <v>1711.1032484986333</v>
      </c>
      <c r="AW608" s="102">
        <f t="shared" si="87"/>
        <v>431</v>
      </c>
      <c r="AX608" s="43">
        <f t="shared" si="88"/>
        <v>0.5</v>
      </c>
      <c r="AY608" s="43" t="str">
        <f t="shared" si="89"/>
        <v>UTGS</v>
      </c>
    </row>
    <row r="609" spans="1:51" hidden="1" x14ac:dyDescent="0.2">
      <c r="A609" s="38">
        <v>602</v>
      </c>
      <c r="B609" t="s">
        <v>5806</v>
      </c>
      <c r="C609" t="s">
        <v>5746</v>
      </c>
      <c r="D609">
        <v>7794</v>
      </c>
      <c r="E609" t="s">
        <v>290</v>
      </c>
      <c r="F609">
        <v>2</v>
      </c>
      <c r="G609" t="str">
        <f>LOOKUP(F609,{0,6,45},{"F","L","H"})</f>
        <v>F</v>
      </c>
      <c r="H609" t="s">
        <v>1311</v>
      </c>
      <c r="I609" s="43" t="str">
        <f>IFERROR(VLOOKUP(#REF!,#REF!,2,FALSE),"No")</f>
        <v>No</v>
      </c>
      <c r="J609" s="149">
        <v>1.25</v>
      </c>
      <c r="K609" s="148">
        <v>124.7</v>
      </c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39">
        <v>2</v>
      </c>
      <c r="Y609" s="148">
        <v>1000</v>
      </c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39">
        <v>0</v>
      </c>
      <c r="AM609" s="139">
        <v>0</v>
      </c>
      <c r="AN609" s="148">
        <f t="shared" si="81"/>
        <v>1000</v>
      </c>
      <c r="AO609" s="148">
        <f t="shared" si="82"/>
        <v>124.7</v>
      </c>
      <c r="AP609" s="148">
        <v>7</v>
      </c>
      <c r="AQ609" s="140">
        <v>9</v>
      </c>
      <c r="AS609" s="42">
        <f t="shared" si="83"/>
        <v>9291.8306855327592</v>
      </c>
      <c r="AT609" s="101">
        <f t="shared" si="84"/>
        <v>0</v>
      </c>
      <c r="AU609" s="42">
        <f t="shared" si="85"/>
        <v>9291.8306855327592</v>
      </c>
      <c r="AV609" s="42">
        <f t="shared" si="86"/>
        <v>3612.3290801637813</v>
      </c>
      <c r="AW609" s="102">
        <f t="shared" si="87"/>
        <v>5118</v>
      </c>
      <c r="AX609" s="43">
        <f t="shared" si="88"/>
        <v>1.25</v>
      </c>
      <c r="AY609" s="43" t="str">
        <f t="shared" si="89"/>
        <v>UTTSS</v>
      </c>
    </row>
    <row r="610" spans="1:51" hidden="1" x14ac:dyDescent="0.2">
      <c r="A610" s="38">
        <v>603</v>
      </c>
      <c r="B610" t="s">
        <v>5807</v>
      </c>
      <c r="C610" t="s">
        <v>5745</v>
      </c>
      <c r="D610">
        <v>44350</v>
      </c>
      <c r="E610" t="s">
        <v>215</v>
      </c>
      <c r="F610">
        <v>45</v>
      </c>
      <c r="G610" t="str">
        <f>LOOKUP(F610,{0,6,45},{"F","L","H"})</f>
        <v>H</v>
      </c>
      <c r="H610" t="s">
        <v>657</v>
      </c>
      <c r="I610" s="43" t="str">
        <f>IFERROR(VLOOKUP(#REF!,#REF!,2,FALSE),"No")</f>
        <v>No</v>
      </c>
      <c r="J610" s="139">
        <v>2</v>
      </c>
      <c r="K610" s="148">
        <v>65</v>
      </c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39">
        <v>4</v>
      </c>
      <c r="Y610" s="148">
        <v>1000</v>
      </c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39">
        <v>0</v>
      </c>
      <c r="AM610" s="139">
        <v>0</v>
      </c>
      <c r="AN610" s="148">
        <f t="shared" si="81"/>
        <v>1000</v>
      </c>
      <c r="AO610" s="148">
        <f t="shared" si="82"/>
        <v>65</v>
      </c>
      <c r="AP610" s="148">
        <v>6</v>
      </c>
      <c r="AQ610" s="140">
        <v>6</v>
      </c>
      <c r="AS610" s="42">
        <f t="shared" si="83"/>
        <v>4743.9260590186796</v>
      </c>
      <c r="AT610" s="101">
        <f t="shared" si="84"/>
        <v>0</v>
      </c>
      <c r="AU610" s="42">
        <f t="shared" si="85"/>
        <v>4743.9260590186796</v>
      </c>
      <c r="AV610" s="42">
        <f t="shared" si="86"/>
        <v>6613.4936202456729</v>
      </c>
      <c r="AW610" s="102">
        <f t="shared" si="87"/>
        <v>60371.752872868376</v>
      </c>
      <c r="AX610" s="43">
        <f t="shared" si="88"/>
        <v>2</v>
      </c>
      <c r="AY610" s="43" t="str">
        <f t="shared" si="89"/>
        <v>UTTSM</v>
      </c>
    </row>
    <row r="611" spans="1:51" hidden="1" x14ac:dyDescent="0.2">
      <c r="A611" s="38">
        <v>604</v>
      </c>
      <c r="B611" t="s">
        <v>5807</v>
      </c>
      <c r="C611" t="s">
        <v>292</v>
      </c>
      <c r="D611">
        <v>3100</v>
      </c>
      <c r="E611" t="s">
        <v>207</v>
      </c>
      <c r="F611">
        <v>1</v>
      </c>
      <c r="G611" t="str">
        <f>LOOKUP(F611,{0,6,45},{"F","L","H"})</f>
        <v>F</v>
      </c>
      <c r="H611" t="s">
        <v>1064</v>
      </c>
      <c r="I611" s="43" t="str">
        <f>IFERROR(VLOOKUP(#REF!,#REF!,2,FALSE),"No")</f>
        <v>No</v>
      </c>
      <c r="J611" s="149">
        <v>2</v>
      </c>
      <c r="K611" s="148">
        <v>54</v>
      </c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39">
        <v>4</v>
      </c>
      <c r="Y611" s="148">
        <v>1000</v>
      </c>
      <c r="Z611" s="149"/>
      <c r="AA611" s="148"/>
      <c r="AB611" s="149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39">
        <v>0</v>
      </c>
      <c r="AM611" s="139">
        <v>0</v>
      </c>
      <c r="AN611" s="148">
        <f t="shared" si="81"/>
        <v>1000</v>
      </c>
      <c r="AO611" s="148">
        <f t="shared" si="82"/>
        <v>54</v>
      </c>
      <c r="AP611" s="148">
        <v>7</v>
      </c>
      <c r="AQ611" s="140">
        <v>22</v>
      </c>
      <c r="AS611" s="42">
        <f t="shared" si="83"/>
        <v>3941.1078028770567</v>
      </c>
      <c r="AT611" s="101">
        <f t="shared" si="84"/>
        <v>0</v>
      </c>
      <c r="AU611" s="42">
        <f t="shared" si="85"/>
        <v>3941.1078028770567</v>
      </c>
      <c r="AV611" s="42">
        <f t="shared" si="86"/>
        <v>1803.6800782488199</v>
      </c>
      <c r="AW611" s="102">
        <f t="shared" si="87"/>
        <v>2145.6666666666665</v>
      </c>
      <c r="AX611" s="43">
        <f t="shared" si="88"/>
        <v>2</v>
      </c>
      <c r="AY611" s="43" t="str">
        <f t="shared" si="89"/>
        <v>UTFS</v>
      </c>
    </row>
    <row r="612" spans="1:51" hidden="1" x14ac:dyDescent="0.2">
      <c r="A612" s="38">
        <v>605</v>
      </c>
      <c r="B612" t="s">
        <v>362</v>
      </c>
      <c r="C612" t="s">
        <v>289</v>
      </c>
      <c r="D612">
        <v>320</v>
      </c>
      <c r="E612" t="s">
        <v>1247</v>
      </c>
      <c r="F612">
        <v>0.25</v>
      </c>
      <c r="G612" t="str">
        <f>LOOKUP(F612,{0,6,45},{"F","L","H"})</f>
        <v>F</v>
      </c>
      <c r="H612" t="s">
        <v>2712</v>
      </c>
      <c r="I612" s="43" t="str">
        <f>IFERROR(VLOOKUP(#REF!,#REF!,2,FALSE),"No")</f>
        <v>No</v>
      </c>
      <c r="J612" s="139">
        <v>0.5</v>
      </c>
      <c r="K612" s="148">
        <v>68</v>
      </c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39">
        <v>2</v>
      </c>
      <c r="Y612" s="148">
        <v>223</v>
      </c>
      <c r="Z612" s="148">
        <v>4</v>
      </c>
      <c r="AA612" s="148">
        <v>777</v>
      </c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39">
        <v>0</v>
      </c>
      <c r="AM612" s="139">
        <v>0</v>
      </c>
      <c r="AN612" s="148">
        <f t="shared" si="81"/>
        <v>1000</v>
      </c>
      <c r="AO612" s="148">
        <f t="shared" si="82"/>
        <v>68</v>
      </c>
      <c r="AP612" s="148">
        <v>24</v>
      </c>
      <c r="AQ612" s="140">
        <v>45</v>
      </c>
      <c r="AS612" s="42">
        <f t="shared" si="83"/>
        <v>4651.4364925118498</v>
      </c>
      <c r="AT612" s="101">
        <f t="shared" si="84"/>
        <v>0</v>
      </c>
      <c r="AU612" s="42">
        <f t="shared" si="85"/>
        <v>4651.4364925118498</v>
      </c>
      <c r="AV612" s="42">
        <f t="shared" si="86"/>
        <v>846.26781603275629</v>
      </c>
      <c r="AW612" s="102">
        <f t="shared" si="87"/>
        <v>431</v>
      </c>
      <c r="AX612" s="43">
        <f t="shared" si="88"/>
        <v>0.5</v>
      </c>
      <c r="AY612" s="43" t="str">
        <f t="shared" si="89"/>
        <v>UTGS</v>
      </c>
    </row>
    <row r="613" spans="1:51" hidden="1" x14ac:dyDescent="0.2">
      <c r="A613" s="38">
        <v>606</v>
      </c>
      <c r="B613" t="s">
        <v>5807</v>
      </c>
      <c r="C613" t="s">
        <v>292</v>
      </c>
      <c r="D613">
        <v>6600</v>
      </c>
      <c r="E613" t="s">
        <v>198</v>
      </c>
      <c r="F613">
        <v>5</v>
      </c>
      <c r="G613" t="str">
        <f>LOOKUP(F613,{0,6,45},{"F","L","H"})</f>
        <v>F</v>
      </c>
      <c r="H613" t="s">
        <v>521</v>
      </c>
      <c r="I613" s="43" t="str">
        <f>IFERROR(VLOOKUP(#REF!,#REF!,2,FALSE),"No")</f>
        <v>No</v>
      </c>
      <c r="J613" s="149">
        <v>2</v>
      </c>
      <c r="K613" s="148">
        <v>33</v>
      </c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39">
        <v>2</v>
      </c>
      <c r="Y613" s="148">
        <v>147</v>
      </c>
      <c r="Z613" s="149">
        <v>4</v>
      </c>
      <c r="AA613" s="148">
        <v>853</v>
      </c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39">
        <v>0</v>
      </c>
      <c r="AM613" s="139">
        <v>0</v>
      </c>
      <c r="AN613" s="148">
        <f t="shared" si="81"/>
        <v>1000</v>
      </c>
      <c r="AO613" s="148">
        <f t="shared" si="82"/>
        <v>33</v>
      </c>
      <c r="AP613" s="148">
        <v>6</v>
      </c>
      <c r="AQ613" s="140">
        <v>6</v>
      </c>
      <c r="AS613" s="42">
        <f t="shared" si="83"/>
        <v>2408.4547684248678</v>
      </c>
      <c r="AT613" s="101">
        <f t="shared" si="84"/>
        <v>0</v>
      </c>
      <c r="AU613" s="42">
        <f t="shared" si="85"/>
        <v>2408.4547684248678</v>
      </c>
      <c r="AV613" s="42">
        <f t="shared" si="86"/>
        <v>6437.8286202456729</v>
      </c>
      <c r="AW613" s="102">
        <f t="shared" si="87"/>
        <v>3698.6666666666665</v>
      </c>
      <c r="AX613" s="43">
        <f t="shared" si="88"/>
        <v>2</v>
      </c>
      <c r="AY613" s="43" t="str">
        <f t="shared" si="89"/>
        <v>UTFS</v>
      </c>
    </row>
    <row r="614" spans="1:51" hidden="1" x14ac:dyDescent="0.2">
      <c r="A614" s="38">
        <v>607</v>
      </c>
      <c r="B614" t="s">
        <v>362</v>
      </c>
      <c r="C614" t="s">
        <v>289</v>
      </c>
      <c r="D614">
        <v>320</v>
      </c>
      <c r="E614" t="s">
        <v>1236</v>
      </c>
      <c r="F614">
        <v>0.25</v>
      </c>
      <c r="G614" t="str">
        <f>LOOKUP(F614,{0,6,45},{"F","L","H"})</f>
        <v>F</v>
      </c>
      <c r="H614" t="s">
        <v>2713</v>
      </c>
      <c r="I614" s="43" t="str">
        <f>IFERROR(VLOOKUP(#REF!,#REF!,2,FALSE),"No")</f>
        <v>No</v>
      </c>
      <c r="J614" s="139">
        <v>0.5</v>
      </c>
      <c r="K614" s="148">
        <v>50</v>
      </c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39">
        <v>1.25</v>
      </c>
      <c r="Y614" s="148">
        <v>554</v>
      </c>
      <c r="Z614" s="148">
        <v>2</v>
      </c>
      <c r="AA614" s="148">
        <v>446</v>
      </c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39">
        <v>0</v>
      </c>
      <c r="AM614" s="139">
        <v>0</v>
      </c>
      <c r="AN614" s="148">
        <f t="shared" si="81"/>
        <v>1000</v>
      </c>
      <c r="AO614" s="148">
        <f t="shared" si="82"/>
        <v>50</v>
      </c>
      <c r="AP614" s="148">
        <v>16</v>
      </c>
      <c r="AQ614" s="140">
        <v>16</v>
      </c>
      <c r="AS614" s="42">
        <f t="shared" si="83"/>
        <v>3420.1738915528308</v>
      </c>
      <c r="AT614" s="101">
        <f t="shared" si="84"/>
        <v>0</v>
      </c>
      <c r="AU614" s="42">
        <f t="shared" si="85"/>
        <v>3420.1738915528308</v>
      </c>
      <c r="AV614" s="42">
        <f t="shared" si="86"/>
        <v>2056.172607592127</v>
      </c>
      <c r="AW614" s="102">
        <f t="shared" si="87"/>
        <v>431</v>
      </c>
      <c r="AX614" s="43">
        <f t="shared" si="88"/>
        <v>0.5</v>
      </c>
      <c r="AY614" s="43" t="str">
        <f t="shared" si="89"/>
        <v>UTGS</v>
      </c>
    </row>
    <row r="615" spans="1:51" hidden="1" x14ac:dyDescent="0.2">
      <c r="A615" s="38">
        <v>608</v>
      </c>
      <c r="B615" t="s">
        <v>362</v>
      </c>
      <c r="C615" t="s">
        <v>289</v>
      </c>
      <c r="D615">
        <v>320</v>
      </c>
      <c r="E615" t="s">
        <v>1245</v>
      </c>
      <c r="F615">
        <v>0.25</v>
      </c>
      <c r="G615" t="str">
        <f>LOOKUP(F615,{0,6,45},{"F","L","H"})</f>
        <v>F</v>
      </c>
      <c r="H615" t="s">
        <v>2714</v>
      </c>
      <c r="I615" s="43" t="str">
        <f>IFERROR(VLOOKUP(#REF!,#REF!,2,FALSE),"No")</f>
        <v>No</v>
      </c>
      <c r="J615" s="139">
        <v>0.5</v>
      </c>
      <c r="K615" s="148">
        <v>71</v>
      </c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39">
        <v>1.25</v>
      </c>
      <c r="Y615" s="148">
        <v>786</v>
      </c>
      <c r="Z615" s="148">
        <v>2</v>
      </c>
      <c r="AA615" s="148">
        <v>214</v>
      </c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39">
        <v>0</v>
      </c>
      <c r="AM615" s="139">
        <v>0</v>
      </c>
      <c r="AN615" s="148">
        <f t="shared" si="81"/>
        <v>1000</v>
      </c>
      <c r="AO615" s="148">
        <f t="shared" si="82"/>
        <v>71</v>
      </c>
      <c r="AP615" s="148">
        <v>19</v>
      </c>
      <c r="AQ615" s="140">
        <v>37</v>
      </c>
      <c r="AS615" s="42">
        <f t="shared" si="83"/>
        <v>4856.6469260050198</v>
      </c>
      <c r="AT615" s="101">
        <f t="shared" si="84"/>
        <v>0</v>
      </c>
      <c r="AU615" s="42">
        <f t="shared" si="85"/>
        <v>4856.6469260050198</v>
      </c>
      <c r="AV615" s="42">
        <f t="shared" si="86"/>
        <v>893.54491139119023</v>
      </c>
      <c r="AW615" s="102">
        <f t="shared" si="87"/>
        <v>431</v>
      </c>
      <c r="AX615" s="43">
        <f t="shared" si="88"/>
        <v>0.5</v>
      </c>
      <c r="AY615" s="43" t="str">
        <f t="shared" si="89"/>
        <v>UTGS</v>
      </c>
    </row>
    <row r="616" spans="1:51" hidden="1" x14ac:dyDescent="0.2">
      <c r="A616" s="38">
        <v>609</v>
      </c>
      <c r="B616" t="s">
        <v>5806</v>
      </c>
      <c r="C616" t="s">
        <v>292</v>
      </c>
      <c r="D616">
        <v>1000</v>
      </c>
      <c r="E616" t="s">
        <v>202</v>
      </c>
      <c r="F616">
        <v>0.25</v>
      </c>
      <c r="G616" t="str">
        <f>LOOKUP(F616,{0,6,45},{"F","L","H"})</f>
        <v>F</v>
      </c>
      <c r="H616" t="s">
        <v>728</v>
      </c>
      <c r="I616" s="43" t="str">
        <f>IFERROR(VLOOKUP(#REF!,#REF!,2,FALSE),"No")</f>
        <v>No</v>
      </c>
      <c r="J616" s="149">
        <v>1.25</v>
      </c>
      <c r="K616" s="148">
        <v>248</v>
      </c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39">
        <v>1.25</v>
      </c>
      <c r="Y616" s="148">
        <v>541.54</v>
      </c>
      <c r="Z616" s="149">
        <v>2</v>
      </c>
      <c r="AA616" s="148">
        <v>42</v>
      </c>
      <c r="AB616" s="149">
        <v>3</v>
      </c>
      <c r="AC616" s="148">
        <v>246.54</v>
      </c>
      <c r="AD616" s="148">
        <v>4</v>
      </c>
      <c r="AE616" s="148">
        <v>169.92</v>
      </c>
      <c r="AF616" s="148"/>
      <c r="AG616" s="148"/>
      <c r="AH616" s="148"/>
      <c r="AI616" s="148"/>
      <c r="AJ616" s="148"/>
      <c r="AK616" s="148"/>
      <c r="AL616" s="139">
        <v>0</v>
      </c>
      <c r="AM616" s="139">
        <v>0</v>
      </c>
      <c r="AN616" s="148">
        <f t="shared" si="81"/>
        <v>999.99999999999989</v>
      </c>
      <c r="AO616" s="148">
        <f t="shared" si="82"/>
        <v>248</v>
      </c>
      <c r="AP616" s="148">
        <v>11</v>
      </c>
      <c r="AQ616" s="140">
        <v>22</v>
      </c>
      <c r="AS616" s="42">
        <f t="shared" si="83"/>
        <v>18479.342502102038</v>
      </c>
      <c r="AT616" s="101">
        <f t="shared" si="84"/>
        <v>0</v>
      </c>
      <c r="AU616" s="42">
        <f t="shared" si="85"/>
        <v>18479.342502102038</v>
      </c>
      <c r="AV616" s="42">
        <f t="shared" si="86"/>
        <v>1408.2835873397287</v>
      </c>
      <c r="AW616" s="102">
        <f t="shared" si="87"/>
        <v>1475.8772811117678</v>
      </c>
      <c r="AX616" s="43">
        <f t="shared" si="88"/>
        <v>1.25</v>
      </c>
      <c r="AY616" s="43" t="str">
        <f t="shared" si="89"/>
        <v>UTFS</v>
      </c>
    </row>
    <row r="617" spans="1:51" hidden="1" x14ac:dyDescent="0.2">
      <c r="A617" s="38">
        <v>610</v>
      </c>
      <c r="B617" t="s">
        <v>5806</v>
      </c>
      <c r="C617" t="s">
        <v>289</v>
      </c>
      <c r="D617">
        <v>540</v>
      </c>
      <c r="E617" t="s">
        <v>1250</v>
      </c>
      <c r="F617">
        <v>0.25</v>
      </c>
      <c r="G617" t="str">
        <f>LOOKUP(F617,{0,6,45},{"F","L","H"})</f>
        <v>F</v>
      </c>
      <c r="H617" t="s">
        <v>2715</v>
      </c>
      <c r="I617" s="43" t="str">
        <f>IFERROR(VLOOKUP(#REF!,#REF!,2,FALSE),"No")</f>
        <v>No</v>
      </c>
      <c r="J617" s="139">
        <v>1.25</v>
      </c>
      <c r="K617" s="148">
        <v>48</v>
      </c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39">
        <v>2</v>
      </c>
      <c r="Y617" s="148">
        <v>925.23</v>
      </c>
      <c r="Z617" s="148">
        <v>4</v>
      </c>
      <c r="AA617" s="148">
        <v>74.77</v>
      </c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39">
        <v>0</v>
      </c>
      <c r="AM617" s="139">
        <v>0</v>
      </c>
      <c r="AN617" s="148">
        <f t="shared" si="81"/>
        <v>1000</v>
      </c>
      <c r="AO617" s="148">
        <f t="shared" si="82"/>
        <v>48</v>
      </c>
      <c r="AP617" s="148">
        <v>2</v>
      </c>
      <c r="AQ617" s="140">
        <v>7</v>
      </c>
      <c r="AS617" s="42">
        <f t="shared" si="83"/>
        <v>3576.646935890717</v>
      </c>
      <c r="AT617" s="101">
        <f t="shared" si="84"/>
        <v>0</v>
      </c>
      <c r="AU617" s="42">
        <f t="shared" si="85"/>
        <v>3576.646935890717</v>
      </c>
      <c r="AV617" s="42">
        <f t="shared" si="86"/>
        <v>4721.008945924862</v>
      </c>
      <c r="AW617" s="102">
        <f t="shared" si="87"/>
        <v>585.0096169344007</v>
      </c>
      <c r="AX617" s="43">
        <f t="shared" si="88"/>
        <v>1.25</v>
      </c>
      <c r="AY617" s="43" t="str">
        <f t="shared" si="89"/>
        <v>UTGS</v>
      </c>
    </row>
    <row r="618" spans="1:51" hidden="1" x14ac:dyDescent="0.2">
      <c r="A618" s="38">
        <v>611</v>
      </c>
      <c r="B618" t="s">
        <v>362</v>
      </c>
      <c r="C618" t="s">
        <v>289</v>
      </c>
      <c r="D618">
        <v>320</v>
      </c>
      <c r="E618" t="s">
        <v>1247</v>
      </c>
      <c r="F618">
        <v>0.25</v>
      </c>
      <c r="G618" t="str">
        <f>LOOKUP(F618,{0,6,45},{"F","L","H"})</f>
        <v>F</v>
      </c>
      <c r="H618" t="s">
        <v>2716</v>
      </c>
      <c r="I618" s="43" t="str">
        <f>IFERROR(VLOOKUP(#REF!,#REF!,2,FALSE),"No")</f>
        <v>No</v>
      </c>
      <c r="J618" s="139">
        <v>0.5</v>
      </c>
      <c r="K618" s="148">
        <v>27</v>
      </c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39">
        <v>2</v>
      </c>
      <c r="Y618" s="148">
        <v>1000</v>
      </c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39">
        <v>0</v>
      </c>
      <c r="AM618" s="139">
        <v>0</v>
      </c>
      <c r="AN618" s="148">
        <f t="shared" si="81"/>
        <v>1000</v>
      </c>
      <c r="AO618" s="148">
        <f t="shared" si="82"/>
        <v>27</v>
      </c>
      <c r="AP618" s="148">
        <v>20</v>
      </c>
      <c r="AQ618" s="140">
        <v>20</v>
      </c>
      <c r="AS618" s="42">
        <f t="shared" si="83"/>
        <v>1846.8939014385287</v>
      </c>
      <c r="AT618" s="101">
        <f t="shared" si="84"/>
        <v>0</v>
      </c>
      <c r="AU618" s="42">
        <f t="shared" si="85"/>
        <v>1846.8939014385287</v>
      </c>
      <c r="AV618" s="42">
        <f t="shared" si="86"/>
        <v>1625.5480860737016</v>
      </c>
      <c r="AW618" s="102">
        <f t="shared" si="87"/>
        <v>431</v>
      </c>
      <c r="AX618" s="43">
        <f t="shared" si="88"/>
        <v>0.5</v>
      </c>
      <c r="AY618" s="43" t="str">
        <f t="shared" si="89"/>
        <v>UTGS</v>
      </c>
    </row>
    <row r="619" spans="1:51" hidden="1" x14ac:dyDescent="0.2">
      <c r="A619" s="38">
        <v>612</v>
      </c>
      <c r="B619" t="s">
        <v>362</v>
      </c>
      <c r="C619" t="s">
        <v>289</v>
      </c>
      <c r="D619">
        <v>320</v>
      </c>
      <c r="E619" t="s">
        <v>1223</v>
      </c>
      <c r="F619">
        <v>0.25</v>
      </c>
      <c r="G619" t="str">
        <f>LOOKUP(F619,{0,6,45},{"F","L","H"})</f>
        <v>F</v>
      </c>
      <c r="H619" t="s">
        <v>2717</v>
      </c>
      <c r="I619" s="43" t="str">
        <f>IFERROR(VLOOKUP(#REF!,#REF!,2,FALSE),"No")</f>
        <v>No</v>
      </c>
      <c r="J619" s="139">
        <v>0.75</v>
      </c>
      <c r="K619" s="148">
        <v>68</v>
      </c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39">
        <v>2</v>
      </c>
      <c r="Y619" s="148">
        <v>1000</v>
      </c>
      <c r="Z619" s="149"/>
      <c r="AA619" s="148"/>
      <c r="AB619" s="149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39">
        <v>0</v>
      </c>
      <c r="AM619" s="139">
        <v>0</v>
      </c>
      <c r="AN619" s="148">
        <f t="shared" si="81"/>
        <v>1000</v>
      </c>
      <c r="AO619" s="148">
        <f t="shared" si="82"/>
        <v>68</v>
      </c>
      <c r="AP619" s="148">
        <v>17</v>
      </c>
      <c r="AQ619" s="140">
        <v>93</v>
      </c>
      <c r="AS619" s="42">
        <f t="shared" si="83"/>
        <v>4378.0764925118492</v>
      </c>
      <c r="AT619" s="101">
        <f t="shared" si="84"/>
        <v>0</v>
      </c>
      <c r="AU619" s="42">
        <f t="shared" si="85"/>
        <v>4378.0764925118492</v>
      </c>
      <c r="AV619" s="42">
        <f t="shared" si="86"/>
        <v>349.58023356423689</v>
      </c>
      <c r="AW619" s="102">
        <f t="shared" si="87"/>
        <v>431</v>
      </c>
      <c r="AX619" s="43">
        <f t="shared" si="88"/>
        <v>0.75</v>
      </c>
      <c r="AY619" s="43" t="str">
        <f t="shared" si="89"/>
        <v>UTGS</v>
      </c>
    </row>
    <row r="620" spans="1:51" hidden="1" x14ac:dyDescent="0.2">
      <c r="A620" s="38">
        <v>613</v>
      </c>
      <c r="B620" t="s">
        <v>362</v>
      </c>
      <c r="C620" t="s">
        <v>289</v>
      </c>
      <c r="D620">
        <v>320</v>
      </c>
      <c r="E620" t="s">
        <v>1247</v>
      </c>
      <c r="F620">
        <v>0.25</v>
      </c>
      <c r="G620" t="str">
        <f>LOOKUP(F620,{0,6,45},{"F","L","H"})</f>
        <v>F</v>
      </c>
      <c r="H620" t="s">
        <v>2718</v>
      </c>
      <c r="I620" s="43" t="str">
        <f>IFERROR(VLOOKUP(#REF!,#REF!,2,FALSE),"No")</f>
        <v>No</v>
      </c>
      <c r="J620" s="148">
        <v>0.5</v>
      </c>
      <c r="K620" s="148">
        <v>73</v>
      </c>
      <c r="L620" s="148"/>
      <c r="M620" s="148"/>
      <c r="N620" s="148"/>
      <c r="O620" s="148"/>
      <c r="P620" s="148"/>
      <c r="Q620" s="148"/>
      <c r="R620" s="149"/>
      <c r="S620" s="148"/>
      <c r="T620" s="148"/>
      <c r="U620" s="148"/>
      <c r="V620" s="148"/>
      <c r="W620" s="148"/>
      <c r="X620" s="139">
        <v>0.75</v>
      </c>
      <c r="Y620" s="148">
        <v>55</v>
      </c>
      <c r="Z620" s="148">
        <v>2</v>
      </c>
      <c r="AA620" s="148">
        <v>795.07</v>
      </c>
      <c r="AB620" s="148">
        <v>3</v>
      </c>
      <c r="AC620" s="148">
        <v>110.91</v>
      </c>
      <c r="AD620" s="148">
        <v>6</v>
      </c>
      <c r="AE620" s="148">
        <v>39.01</v>
      </c>
      <c r="AF620" s="148"/>
      <c r="AG620" s="148"/>
      <c r="AH620" s="148"/>
      <c r="AI620" s="148"/>
      <c r="AJ620" s="148"/>
      <c r="AK620" s="148"/>
      <c r="AL620" s="139">
        <v>0</v>
      </c>
      <c r="AM620" s="139">
        <v>0</v>
      </c>
      <c r="AN620" s="148">
        <f t="shared" si="81"/>
        <v>999.99</v>
      </c>
      <c r="AO620" s="148">
        <f t="shared" si="82"/>
        <v>73</v>
      </c>
      <c r="AP620" s="148">
        <v>9</v>
      </c>
      <c r="AQ620" s="140">
        <v>12</v>
      </c>
      <c r="AS620" s="42">
        <f t="shared" si="83"/>
        <v>4993.4538816671329</v>
      </c>
      <c r="AT620" s="101">
        <f t="shared" si="84"/>
        <v>0</v>
      </c>
      <c r="AU620" s="42">
        <f t="shared" si="85"/>
        <v>4993.4538816671329</v>
      </c>
      <c r="AV620" s="42">
        <f t="shared" si="86"/>
        <v>2716.2294176547352</v>
      </c>
      <c r="AW620" s="102">
        <f t="shared" si="87"/>
        <v>431</v>
      </c>
      <c r="AX620" s="43">
        <f t="shared" si="88"/>
        <v>0.5</v>
      </c>
      <c r="AY620" s="43" t="str">
        <f t="shared" si="89"/>
        <v>UTGS</v>
      </c>
    </row>
    <row r="621" spans="1:51" hidden="1" x14ac:dyDescent="0.2">
      <c r="A621" s="38">
        <v>614</v>
      </c>
      <c r="B621" t="s">
        <v>5807</v>
      </c>
      <c r="C621" t="s">
        <v>292</v>
      </c>
      <c r="D621">
        <v>5000</v>
      </c>
      <c r="E621" t="s">
        <v>203</v>
      </c>
      <c r="F621">
        <v>0.25</v>
      </c>
      <c r="G621" t="str">
        <f>LOOKUP(F621,{0,6,45},{"F","L","H"})</f>
        <v>F</v>
      </c>
      <c r="H621" t="s">
        <v>472</v>
      </c>
      <c r="I621" s="43" t="str">
        <f>IFERROR(VLOOKUP(#REF!,#REF!,2,FALSE),"No")</f>
        <v>No</v>
      </c>
      <c r="J621" s="139">
        <v>2</v>
      </c>
      <c r="K621" s="148">
        <v>18</v>
      </c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39">
        <v>1.25</v>
      </c>
      <c r="Y621" s="148">
        <v>483.61</v>
      </c>
      <c r="Z621" s="149">
        <v>2</v>
      </c>
      <c r="AA621" s="148">
        <v>371</v>
      </c>
      <c r="AB621" s="148">
        <v>4</v>
      </c>
      <c r="AC621" s="148">
        <v>145.38999999999999</v>
      </c>
      <c r="AD621" s="148"/>
      <c r="AE621" s="148"/>
      <c r="AF621" s="148"/>
      <c r="AG621" s="148"/>
      <c r="AH621" s="148"/>
      <c r="AI621" s="148"/>
      <c r="AJ621" s="148"/>
      <c r="AK621" s="148"/>
      <c r="AL621" s="139">
        <v>0</v>
      </c>
      <c r="AM621" s="139">
        <v>0</v>
      </c>
      <c r="AN621" s="148">
        <f t="shared" si="81"/>
        <v>1000</v>
      </c>
      <c r="AO621" s="148">
        <f t="shared" si="82"/>
        <v>18</v>
      </c>
      <c r="AP621" s="148">
        <v>10</v>
      </c>
      <c r="AQ621" s="140">
        <v>10</v>
      </c>
      <c r="AS621" s="42">
        <f t="shared" si="83"/>
        <v>1313.7026009590188</v>
      </c>
      <c r="AT621" s="101">
        <f t="shared" si="84"/>
        <v>0</v>
      </c>
      <c r="AU621" s="42">
        <f t="shared" si="85"/>
        <v>1313.7026009590188</v>
      </c>
      <c r="AV621" s="42">
        <f t="shared" si="86"/>
        <v>3389.1935021474033</v>
      </c>
      <c r="AW621" s="102">
        <f t="shared" si="87"/>
        <v>3698.6666666666665</v>
      </c>
      <c r="AX621" s="43">
        <f t="shared" si="88"/>
        <v>2</v>
      </c>
      <c r="AY621" s="43" t="str">
        <f t="shared" si="89"/>
        <v>UTFS</v>
      </c>
    </row>
    <row r="622" spans="1:51" hidden="1" x14ac:dyDescent="0.2">
      <c r="A622" s="38">
        <v>615</v>
      </c>
      <c r="B622" t="s">
        <v>5806</v>
      </c>
      <c r="C622" t="s">
        <v>5746</v>
      </c>
      <c r="D622">
        <v>6113</v>
      </c>
      <c r="E622" t="s">
        <v>218</v>
      </c>
      <c r="F622">
        <v>2</v>
      </c>
      <c r="G622" t="str">
        <f>LOOKUP(F622,{0,6,45},{"F","L","H"})</f>
        <v>F</v>
      </c>
      <c r="H622" t="s">
        <v>1891</v>
      </c>
      <c r="I622" s="43" t="str">
        <f>IFERROR(VLOOKUP(#REF!,#REF!,2,FALSE),"No")</f>
        <v>No</v>
      </c>
      <c r="J622" s="139">
        <v>1.25</v>
      </c>
      <c r="K622" s="148">
        <v>351</v>
      </c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39">
        <v>4</v>
      </c>
      <c r="Y622" s="148">
        <v>191.5</v>
      </c>
      <c r="Z622" s="149">
        <v>6</v>
      </c>
      <c r="AA622" s="148">
        <v>808.5</v>
      </c>
      <c r="AB622" s="149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39">
        <v>0</v>
      </c>
      <c r="AM622" s="139">
        <v>0</v>
      </c>
      <c r="AN622" s="148">
        <f t="shared" si="81"/>
        <v>1000</v>
      </c>
      <c r="AO622" s="148">
        <f t="shared" si="82"/>
        <v>351</v>
      </c>
      <c r="AP622" s="148">
        <v>2</v>
      </c>
      <c r="AQ622" s="140">
        <v>2</v>
      </c>
      <c r="AS622" s="42">
        <f t="shared" si="83"/>
        <v>26154.23071870087</v>
      </c>
      <c r="AT622" s="101">
        <f t="shared" si="84"/>
        <v>0</v>
      </c>
      <c r="AU622" s="42">
        <f t="shared" si="85"/>
        <v>26154.23071870087</v>
      </c>
      <c r="AV622" s="42">
        <f t="shared" si="86"/>
        <v>28066.968360737017</v>
      </c>
      <c r="AW622" s="102">
        <f t="shared" si="87"/>
        <v>3698.6666666666665</v>
      </c>
      <c r="AX622" s="43">
        <f t="shared" si="88"/>
        <v>1.25</v>
      </c>
      <c r="AY622" s="43" t="str">
        <f t="shared" si="89"/>
        <v>UTTSS</v>
      </c>
    </row>
    <row r="623" spans="1:51" hidden="1" x14ac:dyDescent="0.2">
      <c r="A623" s="38">
        <v>616</v>
      </c>
      <c r="B623" t="s">
        <v>362</v>
      </c>
      <c r="C623" t="s">
        <v>289</v>
      </c>
      <c r="D623">
        <v>320</v>
      </c>
      <c r="E623" t="s">
        <v>1245</v>
      </c>
      <c r="F623">
        <v>0.25</v>
      </c>
      <c r="G623" t="str">
        <f>LOOKUP(F623,{0,6,45},{"F","L","H"})</f>
        <v>F</v>
      </c>
      <c r="H623" t="s">
        <v>2144</v>
      </c>
      <c r="I623" s="43" t="str">
        <f>IFERROR(VLOOKUP(#REF!,#REF!,2,FALSE),"No")</f>
        <v>No</v>
      </c>
      <c r="J623" s="139">
        <v>0.5</v>
      </c>
      <c r="K623" s="148">
        <v>80</v>
      </c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39">
        <v>2</v>
      </c>
      <c r="Y623" s="148">
        <v>1000</v>
      </c>
      <c r="Z623" s="149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39">
        <v>0</v>
      </c>
      <c r="AM623" s="139">
        <v>0</v>
      </c>
      <c r="AN623" s="148">
        <f t="shared" si="81"/>
        <v>1000</v>
      </c>
      <c r="AO623" s="148">
        <f t="shared" si="82"/>
        <v>80</v>
      </c>
      <c r="AP623" s="148">
        <v>21</v>
      </c>
      <c r="AQ623" s="140">
        <v>21</v>
      </c>
      <c r="AS623" s="42">
        <f t="shared" si="83"/>
        <v>5472.27822648453</v>
      </c>
      <c r="AT623" s="101">
        <f t="shared" si="84"/>
        <v>0</v>
      </c>
      <c r="AU623" s="42">
        <f t="shared" si="85"/>
        <v>5472.27822648453</v>
      </c>
      <c r="AV623" s="42">
        <f t="shared" si="86"/>
        <v>1548.1410343559062</v>
      </c>
      <c r="AW623" s="102">
        <f t="shared" si="87"/>
        <v>431</v>
      </c>
      <c r="AX623" s="43">
        <f t="shared" si="88"/>
        <v>0.5</v>
      </c>
      <c r="AY623" s="43" t="str">
        <f t="shared" si="89"/>
        <v>UTGS</v>
      </c>
    </row>
    <row r="624" spans="1:51" hidden="1" x14ac:dyDescent="0.2">
      <c r="A624" s="38">
        <v>617</v>
      </c>
      <c r="B624" t="s">
        <v>5806</v>
      </c>
      <c r="C624" t="s">
        <v>289</v>
      </c>
      <c r="D624">
        <v>44350</v>
      </c>
      <c r="E624" t="s">
        <v>215</v>
      </c>
      <c r="F624">
        <v>45</v>
      </c>
      <c r="G624" t="str">
        <f>LOOKUP(F624,{0,6,45},{"F","L","H"})</f>
        <v>H</v>
      </c>
      <c r="H624" t="s">
        <v>1312</v>
      </c>
      <c r="I624" s="43" t="str">
        <f>IFERROR(VLOOKUP(#REF!,#REF!,2,FALSE),"No")</f>
        <v>No</v>
      </c>
      <c r="J624" s="139">
        <v>2</v>
      </c>
      <c r="K624" s="148">
        <v>22</v>
      </c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39">
        <v>2</v>
      </c>
      <c r="Y624" s="148">
        <v>199</v>
      </c>
      <c r="Z624" s="149">
        <v>4</v>
      </c>
      <c r="AA624" s="148">
        <v>801</v>
      </c>
      <c r="AB624" s="149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39">
        <v>0</v>
      </c>
      <c r="AM624" s="139">
        <v>0</v>
      </c>
      <c r="AN624" s="148">
        <f t="shared" si="81"/>
        <v>1000</v>
      </c>
      <c r="AO624" s="148">
        <f t="shared" si="82"/>
        <v>22</v>
      </c>
      <c r="AP624" s="148">
        <v>15</v>
      </c>
      <c r="AQ624" s="140">
        <v>29</v>
      </c>
      <c r="AS624" s="42">
        <f t="shared" si="83"/>
        <v>1605.6365122832453</v>
      </c>
      <c r="AT624" s="101">
        <f t="shared" si="84"/>
        <v>0</v>
      </c>
      <c r="AU624" s="42">
        <f t="shared" si="85"/>
        <v>1605.6365122832453</v>
      </c>
      <c r="AV624" s="42">
        <f t="shared" si="86"/>
        <v>1319.1079903956563</v>
      </c>
      <c r="AW624" s="102">
        <f t="shared" si="87"/>
        <v>60371.752872868376</v>
      </c>
      <c r="AX624" s="43">
        <f t="shared" si="88"/>
        <v>2</v>
      </c>
      <c r="AY624" s="43" t="str">
        <f t="shared" si="89"/>
        <v>UTGS</v>
      </c>
    </row>
    <row r="625" spans="1:51" hidden="1" x14ac:dyDescent="0.2">
      <c r="A625" s="38">
        <v>618</v>
      </c>
      <c r="B625" t="s">
        <v>5806</v>
      </c>
      <c r="C625" t="s">
        <v>289</v>
      </c>
      <c r="D625">
        <v>320</v>
      </c>
      <c r="E625" t="s">
        <v>1243</v>
      </c>
      <c r="F625">
        <v>0.25</v>
      </c>
      <c r="G625" t="str">
        <f>LOOKUP(F625,{0,6,45},{"F","L","H"})</f>
        <v>F</v>
      </c>
      <c r="H625" t="s">
        <v>2719</v>
      </c>
      <c r="I625" s="43" t="str">
        <f>IFERROR(VLOOKUP(#REF!,#REF!,2,FALSE),"No")</f>
        <v>No</v>
      </c>
      <c r="J625" s="139">
        <v>0.75</v>
      </c>
      <c r="K625" s="148">
        <v>24</v>
      </c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39">
        <v>1.25</v>
      </c>
      <c r="Y625" s="148">
        <v>211.4</v>
      </c>
      <c r="Z625" s="149">
        <v>2</v>
      </c>
      <c r="AA625" s="148">
        <v>431.4</v>
      </c>
      <c r="AB625" s="148">
        <v>4</v>
      </c>
      <c r="AC625" s="148">
        <v>357.19</v>
      </c>
      <c r="AD625" s="148"/>
      <c r="AE625" s="148"/>
      <c r="AF625" s="148"/>
      <c r="AG625" s="148"/>
      <c r="AH625" s="148"/>
      <c r="AI625" s="148"/>
      <c r="AJ625" s="148"/>
      <c r="AK625" s="148"/>
      <c r="AL625" s="139">
        <v>0</v>
      </c>
      <c r="AM625" s="139">
        <v>0</v>
      </c>
      <c r="AN625" s="148">
        <f t="shared" si="81"/>
        <v>999.99</v>
      </c>
      <c r="AO625" s="148">
        <f t="shared" si="82"/>
        <v>24</v>
      </c>
      <c r="AP625" s="148">
        <v>6</v>
      </c>
      <c r="AQ625" s="140">
        <v>15</v>
      </c>
      <c r="AS625" s="42">
        <f t="shared" si="83"/>
        <v>1545.2034679453586</v>
      </c>
      <c r="AT625" s="101">
        <f t="shared" si="84"/>
        <v>0</v>
      </c>
      <c r="AU625" s="42">
        <f t="shared" si="85"/>
        <v>1545.2034679453586</v>
      </c>
      <c r="AV625" s="42">
        <f t="shared" si="86"/>
        <v>2347.977927457121</v>
      </c>
      <c r="AW625" s="102">
        <f t="shared" si="87"/>
        <v>431</v>
      </c>
      <c r="AX625" s="43">
        <f t="shared" si="88"/>
        <v>0.75</v>
      </c>
      <c r="AY625" s="43" t="str">
        <f t="shared" si="89"/>
        <v>UTGS</v>
      </c>
    </row>
    <row r="626" spans="1:51" hidden="1" x14ac:dyDescent="0.2">
      <c r="A626" s="38">
        <v>619</v>
      </c>
      <c r="B626" t="s">
        <v>362</v>
      </c>
      <c r="C626" t="s">
        <v>289</v>
      </c>
      <c r="D626">
        <v>306</v>
      </c>
      <c r="E626" t="s">
        <v>1224</v>
      </c>
      <c r="F626">
        <v>0.25</v>
      </c>
      <c r="G626" t="str">
        <f>LOOKUP(F626,{0,6,45},{"F","L","H"})</f>
        <v>F</v>
      </c>
      <c r="H626" t="s">
        <v>2720</v>
      </c>
      <c r="I626" s="43" t="str">
        <f>IFERROR(VLOOKUP(#REF!,#REF!,2,FALSE),"No")</f>
        <v>No</v>
      </c>
      <c r="J626" s="139">
        <v>0.5</v>
      </c>
      <c r="K626" s="148">
        <v>42</v>
      </c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39">
        <v>1.25</v>
      </c>
      <c r="Y626" s="148">
        <v>42.26</v>
      </c>
      <c r="Z626" s="148">
        <v>2</v>
      </c>
      <c r="AA626" s="148">
        <v>798.07</v>
      </c>
      <c r="AB626" s="148">
        <v>4</v>
      </c>
      <c r="AC626" s="148">
        <v>159.66999999999999</v>
      </c>
      <c r="AD626" s="148"/>
      <c r="AE626" s="148"/>
      <c r="AF626" s="148"/>
      <c r="AG626" s="148"/>
      <c r="AH626" s="148"/>
      <c r="AI626" s="148"/>
      <c r="AJ626" s="148"/>
      <c r="AK626" s="148"/>
      <c r="AL626" s="139">
        <v>0</v>
      </c>
      <c r="AM626" s="139">
        <v>0</v>
      </c>
      <c r="AN626" s="148">
        <f t="shared" si="81"/>
        <v>1000</v>
      </c>
      <c r="AO626" s="148">
        <f t="shared" si="82"/>
        <v>42</v>
      </c>
      <c r="AP626" s="148">
        <v>14</v>
      </c>
      <c r="AQ626" s="140">
        <v>14</v>
      </c>
      <c r="AS626" s="42">
        <f t="shared" si="83"/>
        <v>2872.9460689043781</v>
      </c>
      <c r="AT626" s="101">
        <f t="shared" si="84"/>
        <v>0</v>
      </c>
      <c r="AU626" s="42">
        <f t="shared" si="85"/>
        <v>2872.9460689043781</v>
      </c>
      <c r="AV626" s="42">
        <f t="shared" si="86"/>
        <v>2406.0984015338595</v>
      </c>
      <c r="AW626" s="102">
        <f t="shared" si="87"/>
        <v>431</v>
      </c>
      <c r="AX626" s="43">
        <f t="shared" si="88"/>
        <v>0.5</v>
      </c>
      <c r="AY626" s="43" t="str">
        <f t="shared" si="89"/>
        <v>UTGS</v>
      </c>
    </row>
    <row r="627" spans="1:51" hidden="1" x14ac:dyDescent="0.2">
      <c r="A627" s="38">
        <v>620</v>
      </c>
      <c r="B627" t="s">
        <v>362</v>
      </c>
      <c r="C627" t="s">
        <v>289</v>
      </c>
      <c r="D627">
        <v>320</v>
      </c>
      <c r="E627" t="s">
        <v>1239</v>
      </c>
      <c r="F627">
        <v>0.25</v>
      </c>
      <c r="G627" t="str">
        <f>LOOKUP(F627,{0,6,45},{"F","L","H"})</f>
        <v>F</v>
      </c>
      <c r="H627" t="s">
        <v>2721</v>
      </c>
      <c r="I627" s="43" t="str">
        <f>IFERROR(VLOOKUP(#REF!,#REF!,2,FALSE),"No")</f>
        <v>No</v>
      </c>
      <c r="J627" s="139">
        <v>0.5</v>
      </c>
      <c r="K627" s="148">
        <v>33</v>
      </c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39">
        <v>2</v>
      </c>
      <c r="Y627" s="148">
        <v>1000</v>
      </c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39">
        <v>0</v>
      </c>
      <c r="AM627" s="139">
        <v>0</v>
      </c>
      <c r="AN627" s="148">
        <f t="shared" si="81"/>
        <v>1000</v>
      </c>
      <c r="AO627" s="148">
        <f t="shared" si="82"/>
        <v>33</v>
      </c>
      <c r="AP627" s="148">
        <v>15</v>
      </c>
      <c r="AQ627" s="140">
        <v>15</v>
      </c>
      <c r="AS627" s="42">
        <f t="shared" si="83"/>
        <v>2257.3147684248684</v>
      </c>
      <c r="AT627" s="101">
        <f t="shared" si="84"/>
        <v>0</v>
      </c>
      <c r="AU627" s="42">
        <f t="shared" si="85"/>
        <v>2257.3147684248684</v>
      </c>
      <c r="AV627" s="42">
        <f t="shared" si="86"/>
        <v>2167.3974480982688</v>
      </c>
      <c r="AW627" s="102">
        <f t="shared" si="87"/>
        <v>431</v>
      </c>
      <c r="AX627" s="43">
        <f t="shared" si="88"/>
        <v>0.5</v>
      </c>
      <c r="AY627" s="43" t="str">
        <f t="shared" si="89"/>
        <v>UTGS</v>
      </c>
    </row>
    <row r="628" spans="1:51" hidden="1" x14ac:dyDescent="0.2">
      <c r="A628" s="38">
        <v>621</v>
      </c>
      <c r="B628" t="s">
        <v>362</v>
      </c>
      <c r="C628" t="s">
        <v>289</v>
      </c>
      <c r="D628">
        <v>320</v>
      </c>
      <c r="E628" t="s">
        <v>1232</v>
      </c>
      <c r="F628">
        <v>0.25</v>
      </c>
      <c r="G628" t="str">
        <f>LOOKUP(F628,{0,6,45},{"F","L","H"})</f>
        <v>F</v>
      </c>
      <c r="H628" t="s">
        <v>2722</v>
      </c>
      <c r="I628" s="43" t="str">
        <f>IFERROR(VLOOKUP(#REF!,#REF!,2,FALSE),"No")</f>
        <v>No</v>
      </c>
      <c r="J628" s="149">
        <v>0.5</v>
      </c>
      <c r="K628" s="148">
        <v>27</v>
      </c>
      <c r="L628" s="148"/>
      <c r="M628" s="148"/>
      <c r="N628" s="149"/>
      <c r="O628" s="149"/>
      <c r="P628" s="148"/>
      <c r="Q628" s="148"/>
      <c r="R628" s="148"/>
      <c r="S628" s="148"/>
      <c r="T628" s="148"/>
      <c r="U628" s="148"/>
      <c r="V628" s="148"/>
      <c r="W628" s="148"/>
      <c r="X628" s="139">
        <v>2</v>
      </c>
      <c r="Y628" s="148">
        <v>1000</v>
      </c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39">
        <v>0</v>
      </c>
      <c r="AM628" s="139">
        <v>0</v>
      </c>
      <c r="AN628" s="148">
        <f t="shared" si="81"/>
        <v>1000</v>
      </c>
      <c r="AO628" s="148">
        <f t="shared" si="82"/>
        <v>27</v>
      </c>
      <c r="AP628" s="148">
        <v>28</v>
      </c>
      <c r="AQ628" s="140">
        <v>31</v>
      </c>
      <c r="AS628" s="42">
        <f t="shared" si="83"/>
        <v>1846.8939014385287</v>
      </c>
      <c r="AT628" s="101">
        <f t="shared" si="84"/>
        <v>0</v>
      </c>
      <c r="AU628" s="42">
        <f t="shared" si="85"/>
        <v>1846.8939014385287</v>
      </c>
      <c r="AV628" s="42">
        <f t="shared" si="86"/>
        <v>1048.7407006927108</v>
      </c>
      <c r="AW628" s="102">
        <f t="shared" si="87"/>
        <v>431</v>
      </c>
      <c r="AX628" s="43">
        <f t="shared" si="88"/>
        <v>0.5</v>
      </c>
      <c r="AY628" s="43" t="str">
        <f t="shared" si="89"/>
        <v>UTGS</v>
      </c>
    </row>
    <row r="629" spans="1:51" hidden="1" x14ac:dyDescent="0.2">
      <c r="A629" s="38">
        <v>622</v>
      </c>
      <c r="B629" t="s">
        <v>362</v>
      </c>
      <c r="C629" t="s">
        <v>289</v>
      </c>
      <c r="D629">
        <v>320</v>
      </c>
      <c r="E629" t="s">
        <v>1247</v>
      </c>
      <c r="F629">
        <v>0.25</v>
      </c>
      <c r="G629" t="str">
        <f>LOOKUP(F629,{0,6,45},{"F","L","H"})</f>
        <v>F</v>
      </c>
      <c r="H629" t="s">
        <v>2723</v>
      </c>
      <c r="I629" s="43" t="str">
        <f>IFERROR(VLOOKUP(#REF!,#REF!,2,FALSE),"No")</f>
        <v>No</v>
      </c>
      <c r="J629" s="139">
        <v>0.75</v>
      </c>
      <c r="K629" s="148">
        <v>27</v>
      </c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39">
        <v>2</v>
      </c>
      <c r="Y629" s="148">
        <v>402</v>
      </c>
      <c r="Z629" s="149">
        <v>4</v>
      </c>
      <c r="AA629" s="148">
        <v>598</v>
      </c>
      <c r="AB629" s="149"/>
      <c r="AC629" s="148"/>
      <c r="AD629" s="149"/>
      <c r="AE629" s="148"/>
      <c r="AF629" s="148"/>
      <c r="AG629" s="148"/>
      <c r="AH629" s="148"/>
      <c r="AI629" s="148"/>
      <c r="AJ629" s="148"/>
      <c r="AK629" s="148"/>
      <c r="AL629" s="139">
        <v>0</v>
      </c>
      <c r="AM629" s="139">
        <v>0</v>
      </c>
      <c r="AN629" s="148">
        <f t="shared" si="81"/>
        <v>1000</v>
      </c>
      <c r="AO629" s="148">
        <f t="shared" si="82"/>
        <v>27</v>
      </c>
      <c r="AP629" s="148">
        <v>7</v>
      </c>
      <c r="AQ629" s="140">
        <v>16</v>
      </c>
      <c r="AS629" s="42">
        <f t="shared" si="83"/>
        <v>1738.3539014385285</v>
      </c>
      <c r="AT629" s="101">
        <f t="shared" si="84"/>
        <v>0</v>
      </c>
      <c r="AU629" s="42">
        <f t="shared" si="85"/>
        <v>1738.3539014385285</v>
      </c>
      <c r="AV629" s="42">
        <f t="shared" si="86"/>
        <v>2299.913857592127</v>
      </c>
      <c r="AW629" s="102">
        <f t="shared" si="87"/>
        <v>431</v>
      </c>
      <c r="AX629" s="43">
        <f t="shared" si="88"/>
        <v>0.75</v>
      </c>
      <c r="AY629" s="43" t="str">
        <f t="shared" si="89"/>
        <v>UTGS</v>
      </c>
    </row>
    <row r="630" spans="1:51" hidden="1" x14ac:dyDescent="0.2">
      <c r="A630" s="38">
        <v>623</v>
      </c>
      <c r="B630" t="s">
        <v>362</v>
      </c>
      <c r="C630" t="s">
        <v>289</v>
      </c>
      <c r="D630">
        <v>320</v>
      </c>
      <c r="E630" t="s">
        <v>1247</v>
      </c>
      <c r="F630">
        <v>0.25</v>
      </c>
      <c r="G630" t="str">
        <f>LOOKUP(F630,{0,6,45},{"F","L","H"})</f>
        <v>F</v>
      </c>
      <c r="H630" t="s">
        <v>2724</v>
      </c>
      <c r="I630" s="43" t="str">
        <f>IFERROR(VLOOKUP(#REF!,#REF!,2,FALSE),"No")</f>
        <v>No</v>
      </c>
      <c r="J630" s="149">
        <v>0.5</v>
      </c>
      <c r="K630" s="148">
        <v>72</v>
      </c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39">
        <v>2</v>
      </c>
      <c r="Y630" s="148">
        <v>1000</v>
      </c>
      <c r="Z630" s="149"/>
      <c r="AA630" s="148"/>
      <c r="AB630" s="149"/>
      <c r="AC630" s="148"/>
      <c r="AD630" s="149"/>
      <c r="AE630" s="148"/>
      <c r="AF630" s="148"/>
      <c r="AG630" s="148"/>
      <c r="AH630" s="148"/>
      <c r="AI630" s="148"/>
      <c r="AJ630" s="148"/>
      <c r="AK630" s="148"/>
      <c r="AL630" s="139">
        <v>0</v>
      </c>
      <c r="AM630" s="139">
        <v>0</v>
      </c>
      <c r="AN630" s="148">
        <f t="shared" si="81"/>
        <v>1000</v>
      </c>
      <c r="AO630" s="148">
        <f t="shared" si="82"/>
        <v>72</v>
      </c>
      <c r="AP630" s="148">
        <v>12</v>
      </c>
      <c r="AQ630" s="140">
        <v>13</v>
      </c>
      <c r="AS630" s="42">
        <f t="shared" si="83"/>
        <v>4925.0504038360768</v>
      </c>
      <c r="AT630" s="101">
        <f t="shared" si="84"/>
        <v>0</v>
      </c>
      <c r="AU630" s="42">
        <f t="shared" si="85"/>
        <v>4925.0504038360768</v>
      </c>
      <c r="AV630" s="42">
        <f t="shared" si="86"/>
        <v>2500.8432093441561</v>
      </c>
      <c r="AW630" s="102">
        <f t="shared" si="87"/>
        <v>431</v>
      </c>
      <c r="AX630" s="43">
        <f t="shared" si="88"/>
        <v>0.5</v>
      </c>
      <c r="AY630" s="43" t="str">
        <f t="shared" si="89"/>
        <v>UTGS</v>
      </c>
    </row>
    <row r="631" spans="1:51" hidden="1" x14ac:dyDescent="0.2">
      <c r="A631" s="38">
        <v>624</v>
      </c>
      <c r="B631" t="s">
        <v>5807</v>
      </c>
      <c r="C631" t="s">
        <v>5746</v>
      </c>
      <c r="D631">
        <v>17800</v>
      </c>
      <c r="E631" t="s">
        <v>197</v>
      </c>
      <c r="F631">
        <v>2</v>
      </c>
      <c r="G631" t="str">
        <f>LOOKUP(F631,{0,6,45},{"F","L","H"})</f>
        <v>F</v>
      </c>
      <c r="H631" t="s">
        <v>417</v>
      </c>
      <c r="I631" s="43" t="str">
        <f>IFERROR(VLOOKUP(#REF!,#REF!,2,FALSE),"No")</f>
        <v>No</v>
      </c>
      <c r="J631" s="149">
        <v>2</v>
      </c>
      <c r="K631" s="148">
        <v>187</v>
      </c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39">
        <v>2</v>
      </c>
      <c r="Y631" s="148">
        <v>556.22</v>
      </c>
      <c r="Z631" s="148">
        <v>3</v>
      </c>
      <c r="AA631" s="148">
        <v>443.78</v>
      </c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39">
        <v>0</v>
      </c>
      <c r="AM631" s="139">
        <v>0</v>
      </c>
      <c r="AN631" s="148">
        <f t="shared" si="81"/>
        <v>1000</v>
      </c>
      <c r="AO631" s="148">
        <f t="shared" si="82"/>
        <v>187</v>
      </c>
      <c r="AP631" s="148">
        <v>9</v>
      </c>
      <c r="AQ631" s="140">
        <v>9</v>
      </c>
      <c r="AS631" s="42">
        <f t="shared" si="83"/>
        <v>13647.910354407584</v>
      </c>
      <c r="AT631" s="101">
        <f t="shared" si="84"/>
        <v>0</v>
      </c>
      <c r="AU631" s="42">
        <f t="shared" si="85"/>
        <v>13647.910354407584</v>
      </c>
      <c r="AV631" s="42">
        <f t="shared" si="86"/>
        <v>2987.0923690526706</v>
      </c>
      <c r="AW631" s="102">
        <f t="shared" si="87"/>
        <v>15242</v>
      </c>
      <c r="AX631" s="43">
        <f t="shared" si="88"/>
        <v>2</v>
      </c>
      <c r="AY631" s="43" t="str">
        <f t="shared" si="89"/>
        <v>UTTSS</v>
      </c>
    </row>
    <row r="632" spans="1:51" hidden="1" x14ac:dyDescent="0.2">
      <c r="A632" s="38">
        <v>625</v>
      </c>
      <c r="B632" t="s">
        <v>362</v>
      </c>
      <c r="C632" t="s">
        <v>289</v>
      </c>
      <c r="D632">
        <v>320</v>
      </c>
      <c r="E632" t="s">
        <v>1232</v>
      </c>
      <c r="F632">
        <v>0.25</v>
      </c>
      <c r="G632" t="str">
        <f>LOOKUP(F632,{0,6,45},{"F","L","H"})</f>
        <v>F</v>
      </c>
      <c r="H632" t="s">
        <v>2725</v>
      </c>
      <c r="I632" s="43" t="str">
        <f>IFERROR(VLOOKUP(#REF!,#REF!,2,FALSE),"No")</f>
        <v>No</v>
      </c>
      <c r="J632" s="149">
        <v>0.5</v>
      </c>
      <c r="K632" s="148">
        <v>74</v>
      </c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39">
        <v>0.75</v>
      </c>
      <c r="Y632" s="148">
        <v>439.35</v>
      </c>
      <c r="Z632" s="148">
        <v>2</v>
      </c>
      <c r="AA632" s="148">
        <v>560.65</v>
      </c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39">
        <v>0</v>
      </c>
      <c r="AM632" s="139">
        <v>0</v>
      </c>
      <c r="AN632" s="148">
        <f t="shared" si="81"/>
        <v>1000</v>
      </c>
      <c r="AO632" s="148">
        <f t="shared" si="82"/>
        <v>74</v>
      </c>
      <c r="AP632" s="148">
        <v>21</v>
      </c>
      <c r="AQ632" s="140">
        <v>24</v>
      </c>
      <c r="AS632" s="42">
        <f t="shared" si="83"/>
        <v>5061.8573594981899</v>
      </c>
      <c r="AT632" s="101">
        <f t="shared" si="84"/>
        <v>0</v>
      </c>
      <c r="AU632" s="42">
        <f t="shared" si="85"/>
        <v>5061.8573594981899</v>
      </c>
      <c r="AV632" s="42">
        <f t="shared" si="86"/>
        <v>1493.3847800614178</v>
      </c>
      <c r="AW632" s="102">
        <f t="shared" si="87"/>
        <v>431</v>
      </c>
      <c r="AX632" s="43">
        <f t="shared" si="88"/>
        <v>0.5</v>
      </c>
      <c r="AY632" s="43" t="str">
        <f t="shared" si="89"/>
        <v>UTGS</v>
      </c>
    </row>
    <row r="633" spans="1:51" hidden="1" x14ac:dyDescent="0.2">
      <c r="A633" s="38">
        <v>626</v>
      </c>
      <c r="B633" t="s">
        <v>362</v>
      </c>
      <c r="C633" t="s">
        <v>289</v>
      </c>
      <c r="D633">
        <v>306</v>
      </c>
      <c r="E633" t="s">
        <v>1224</v>
      </c>
      <c r="F633">
        <v>0.25</v>
      </c>
      <c r="G633" t="str">
        <f>LOOKUP(F633,{0,6,45},{"F","L","H"})</f>
        <v>F</v>
      </c>
      <c r="H633" t="s">
        <v>2726</v>
      </c>
      <c r="I633" s="43" t="str">
        <f>IFERROR(VLOOKUP(#REF!,#REF!,2,FALSE),"No")</f>
        <v>No</v>
      </c>
      <c r="J633" s="149">
        <v>0.5</v>
      </c>
      <c r="K633" s="148">
        <v>40</v>
      </c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39">
        <v>2</v>
      </c>
      <c r="Y633" s="148">
        <v>492.96</v>
      </c>
      <c r="Z633" s="148">
        <v>3</v>
      </c>
      <c r="AA633" s="148">
        <v>507.04</v>
      </c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39">
        <v>0</v>
      </c>
      <c r="AM633" s="139">
        <v>0</v>
      </c>
      <c r="AN633" s="148">
        <f t="shared" si="81"/>
        <v>1000</v>
      </c>
      <c r="AO633" s="148">
        <f t="shared" si="82"/>
        <v>40</v>
      </c>
      <c r="AP633" s="148">
        <v>15</v>
      </c>
      <c r="AQ633" s="140">
        <v>15</v>
      </c>
      <c r="AS633" s="42">
        <f t="shared" si="83"/>
        <v>2736.139113242265</v>
      </c>
      <c r="AT633" s="101">
        <f t="shared" si="84"/>
        <v>0</v>
      </c>
      <c r="AU633" s="42">
        <f t="shared" si="85"/>
        <v>2736.139113242265</v>
      </c>
      <c r="AV633" s="42">
        <f t="shared" si="86"/>
        <v>1738.7796347649355</v>
      </c>
      <c r="AW633" s="102">
        <f t="shared" si="87"/>
        <v>431</v>
      </c>
      <c r="AX633" s="43">
        <f t="shared" si="88"/>
        <v>0.5</v>
      </c>
      <c r="AY633" s="43" t="str">
        <f t="shared" si="89"/>
        <v>UTGS</v>
      </c>
    </row>
    <row r="634" spans="1:51" hidden="1" x14ac:dyDescent="0.2">
      <c r="A634" s="38">
        <v>627</v>
      </c>
      <c r="B634" t="s">
        <v>362</v>
      </c>
      <c r="C634" t="s">
        <v>289</v>
      </c>
      <c r="D634">
        <v>320</v>
      </c>
      <c r="E634" t="s">
        <v>1239</v>
      </c>
      <c r="F634">
        <v>0.25</v>
      </c>
      <c r="G634" t="str">
        <f>LOOKUP(F634,{0,6,45},{"F","L","H"})</f>
        <v>F</v>
      </c>
      <c r="H634" t="s">
        <v>2727</v>
      </c>
      <c r="I634" s="43" t="str">
        <f>IFERROR(VLOOKUP(#REF!,#REF!,2,FALSE),"No")</f>
        <v>No</v>
      </c>
      <c r="J634" s="149">
        <v>0.5</v>
      </c>
      <c r="K634" s="148">
        <v>91</v>
      </c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39">
        <v>2</v>
      </c>
      <c r="Y634" s="148">
        <v>906.05</v>
      </c>
      <c r="Z634" s="148">
        <v>4</v>
      </c>
      <c r="AA634" s="148">
        <v>93.95</v>
      </c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39">
        <v>0</v>
      </c>
      <c r="AM634" s="139">
        <v>0</v>
      </c>
      <c r="AN634" s="148">
        <f t="shared" si="81"/>
        <v>1000</v>
      </c>
      <c r="AO634" s="148">
        <f t="shared" si="82"/>
        <v>91</v>
      </c>
      <c r="AP634" s="148">
        <v>18</v>
      </c>
      <c r="AQ634" s="140">
        <v>18</v>
      </c>
      <c r="AS634" s="42">
        <f t="shared" si="83"/>
        <v>6224.7164826261524</v>
      </c>
      <c r="AT634" s="101">
        <f t="shared" si="84"/>
        <v>0</v>
      </c>
      <c r="AU634" s="42">
        <f t="shared" si="85"/>
        <v>6224.7164826261524</v>
      </c>
      <c r="AV634" s="42">
        <f t="shared" si="86"/>
        <v>1843.5879567485572</v>
      </c>
      <c r="AW634" s="102">
        <f t="shared" si="87"/>
        <v>431</v>
      </c>
      <c r="AX634" s="43">
        <f t="shared" si="88"/>
        <v>0.5</v>
      </c>
      <c r="AY634" s="43" t="str">
        <f t="shared" si="89"/>
        <v>UTGS</v>
      </c>
    </row>
    <row r="635" spans="1:51" hidden="1" x14ac:dyDescent="0.2">
      <c r="A635" s="38">
        <v>628</v>
      </c>
      <c r="B635" t="s">
        <v>362</v>
      </c>
      <c r="C635" t="s">
        <v>289</v>
      </c>
      <c r="D635">
        <v>320</v>
      </c>
      <c r="E635" t="s">
        <v>1239</v>
      </c>
      <c r="F635">
        <v>0.25</v>
      </c>
      <c r="G635" t="str">
        <f>LOOKUP(F635,{0,6,45},{"F","L","H"})</f>
        <v>F</v>
      </c>
      <c r="H635" t="s">
        <v>2728</v>
      </c>
      <c r="I635" s="43" t="str">
        <f>IFERROR(VLOOKUP(#REF!,#REF!,2,FALSE),"No")</f>
        <v>No</v>
      </c>
      <c r="J635" s="139">
        <v>0.75</v>
      </c>
      <c r="K635" s="148">
        <v>55</v>
      </c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39">
        <v>2</v>
      </c>
      <c r="Y635" s="148">
        <v>512.75</v>
      </c>
      <c r="Z635" s="149">
        <v>4</v>
      </c>
      <c r="AA635" s="148">
        <v>487.25</v>
      </c>
      <c r="AB635" s="149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39">
        <v>0</v>
      </c>
      <c r="AM635" s="139">
        <v>0</v>
      </c>
      <c r="AN635" s="148">
        <f t="shared" si="81"/>
        <v>1000</v>
      </c>
      <c r="AO635" s="148">
        <f t="shared" si="82"/>
        <v>55</v>
      </c>
      <c r="AP635" s="148">
        <v>14</v>
      </c>
      <c r="AQ635" s="140">
        <v>30</v>
      </c>
      <c r="AS635" s="42">
        <f t="shared" si="83"/>
        <v>3541.0912807081136</v>
      </c>
      <c r="AT635" s="101">
        <f t="shared" si="84"/>
        <v>0</v>
      </c>
      <c r="AU635" s="42">
        <f t="shared" si="85"/>
        <v>3541.0912807081136</v>
      </c>
      <c r="AV635" s="42">
        <f t="shared" si="86"/>
        <v>1200.1514740491343</v>
      </c>
      <c r="AW635" s="102">
        <f t="shared" si="87"/>
        <v>431</v>
      </c>
      <c r="AX635" s="43">
        <f t="shared" si="88"/>
        <v>0.75</v>
      </c>
      <c r="AY635" s="43" t="str">
        <f t="shared" si="89"/>
        <v>UTGS</v>
      </c>
    </row>
    <row r="636" spans="1:51" hidden="1" x14ac:dyDescent="0.2">
      <c r="A636" s="38">
        <v>629</v>
      </c>
      <c r="B636" t="s">
        <v>362</v>
      </c>
      <c r="C636" t="s">
        <v>289</v>
      </c>
      <c r="D636">
        <v>320</v>
      </c>
      <c r="E636" t="s">
        <v>1232</v>
      </c>
      <c r="F636">
        <v>0.25</v>
      </c>
      <c r="G636" t="str">
        <f>LOOKUP(F636,{0,6,45},{"F","L","H"})</f>
        <v>F</v>
      </c>
      <c r="H636" t="s">
        <v>2729</v>
      </c>
      <c r="I636" s="43" t="str">
        <f>IFERROR(VLOOKUP(#REF!,#REF!,2,FALSE),"No")</f>
        <v>No</v>
      </c>
      <c r="J636" s="149">
        <v>0.5</v>
      </c>
      <c r="K636" s="148">
        <v>41</v>
      </c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39">
        <v>2</v>
      </c>
      <c r="Y636" s="148">
        <v>1000</v>
      </c>
      <c r="Z636" s="149"/>
      <c r="AA636" s="148"/>
      <c r="AB636" s="149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39">
        <v>0</v>
      </c>
      <c r="AM636" s="139">
        <v>0</v>
      </c>
      <c r="AN636" s="148">
        <f t="shared" si="81"/>
        <v>1000</v>
      </c>
      <c r="AO636" s="148">
        <f t="shared" si="82"/>
        <v>41</v>
      </c>
      <c r="AP636" s="148">
        <v>16</v>
      </c>
      <c r="AQ636" s="140">
        <v>16</v>
      </c>
      <c r="AS636" s="42">
        <f t="shared" si="83"/>
        <v>2804.5425910733215</v>
      </c>
      <c r="AT636" s="101">
        <f t="shared" si="84"/>
        <v>0</v>
      </c>
      <c r="AU636" s="42">
        <f t="shared" si="85"/>
        <v>2804.5425910733215</v>
      </c>
      <c r="AV636" s="42">
        <f t="shared" si="86"/>
        <v>2031.935107592127</v>
      </c>
      <c r="AW636" s="102">
        <f t="shared" si="87"/>
        <v>431</v>
      </c>
      <c r="AX636" s="43">
        <f t="shared" si="88"/>
        <v>0.5</v>
      </c>
      <c r="AY636" s="43" t="str">
        <f t="shared" si="89"/>
        <v>UTGS</v>
      </c>
    </row>
    <row r="637" spans="1:51" hidden="1" x14ac:dyDescent="0.2">
      <c r="A637" s="38">
        <v>630</v>
      </c>
      <c r="B637" t="s">
        <v>362</v>
      </c>
      <c r="C637" t="s">
        <v>289</v>
      </c>
      <c r="D637">
        <v>175</v>
      </c>
      <c r="E637" t="s">
        <v>1235</v>
      </c>
      <c r="F637">
        <v>0.25</v>
      </c>
      <c r="G637" t="str">
        <f>LOOKUP(F637,{0,6,45},{"F","L","H"})</f>
        <v>F</v>
      </c>
      <c r="H637" t="s">
        <v>2730</v>
      </c>
      <c r="I637" s="43" t="str">
        <f>IFERROR(VLOOKUP(#REF!,#REF!,2,FALSE),"No")</f>
        <v>No</v>
      </c>
      <c r="J637" s="149">
        <v>0.5</v>
      </c>
      <c r="K637" s="148">
        <v>64</v>
      </c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39">
        <v>1.25</v>
      </c>
      <c r="Y637" s="148">
        <v>568</v>
      </c>
      <c r="Z637" s="149">
        <v>2</v>
      </c>
      <c r="AA637" s="148">
        <v>432</v>
      </c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39">
        <v>0</v>
      </c>
      <c r="AM637" s="139">
        <v>0</v>
      </c>
      <c r="AN637" s="148">
        <f t="shared" si="81"/>
        <v>1000</v>
      </c>
      <c r="AO637" s="148">
        <f t="shared" si="82"/>
        <v>64</v>
      </c>
      <c r="AP637" s="148">
        <v>26</v>
      </c>
      <c r="AQ637" s="140">
        <v>26</v>
      </c>
      <c r="AS637" s="42">
        <f t="shared" si="83"/>
        <v>4377.8225811876237</v>
      </c>
      <c r="AT637" s="101">
        <f t="shared" si="84"/>
        <v>0</v>
      </c>
      <c r="AU637" s="42">
        <f t="shared" si="85"/>
        <v>4377.8225811876237</v>
      </c>
      <c r="AV637" s="42">
        <f t="shared" si="86"/>
        <v>1265.713912364386</v>
      </c>
      <c r="AW637" s="102">
        <f t="shared" si="87"/>
        <v>431</v>
      </c>
      <c r="AX637" s="43">
        <f t="shared" si="88"/>
        <v>0.5</v>
      </c>
      <c r="AY637" s="43" t="str">
        <f t="shared" si="89"/>
        <v>UTGS</v>
      </c>
    </row>
    <row r="638" spans="1:51" hidden="1" x14ac:dyDescent="0.2">
      <c r="A638" s="38">
        <v>631</v>
      </c>
      <c r="B638" t="s">
        <v>362</v>
      </c>
      <c r="C638" t="s">
        <v>289</v>
      </c>
      <c r="D638">
        <v>540</v>
      </c>
      <c r="E638" t="s">
        <v>195</v>
      </c>
      <c r="F638">
        <v>0.25</v>
      </c>
      <c r="G638" t="str">
        <f>LOOKUP(F638,{0,6,45},{"F","L","H"})</f>
        <v>F</v>
      </c>
      <c r="H638" t="s">
        <v>2731</v>
      </c>
      <c r="I638" s="43" t="str">
        <f>IFERROR(VLOOKUP(#REF!,#REF!,2,FALSE),"No")</f>
        <v>No</v>
      </c>
      <c r="J638" s="149">
        <v>0.5</v>
      </c>
      <c r="K638" s="148">
        <v>74</v>
      </c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39">
        <v>2</v>
      </c>
      <c r="Y638" s="148">
        <v>993.77</v>
      </c>
      <c r="Z638" s="149">
        <v>6</v>
      </c>
      <c r="AA638" s="148">
        <v>6.23</v>
      </c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39">
        <v>0</v>
      </c>
      <c r="AM638" s="139">
        <v>0</v>
      </c>
      <c r="AN638" s="148">
        <f t="shared" si="81"/>
        <v>1000</v>
      </c>
      <c r="AO638" s="148">
        <f t="shared" si="82"/>
        <v>74</v>
      </c>
      <c r="AP638" s="148">
        <v>13</v>
      </c>
      <c r="AQ638" s="140">
        <v>13</v>
      </c>
      <c r="AS638" s="42">
        <f t="shared" si="83"/>
        <v>5061.8573594981899</v>
      </c>
      <c r="AT638" s="101">
        <f t="shared" si="84"/>
        <v>0</v>
      </c>
      <c r="AU638" s="42">
        <f t="shared" si="85"/>
        <v>5061.8573594981899</v>
      </c>
      <c r="AV638" s="42">
        <f t="shared" si="86"/>
        <v>2514.0316401133869</v>
      </c>
      <c r="AW638" s="102">
        <f t="shared" si="87"/>
        <v>585.0096169344007</v>
      </c>
      <c r="AX638" s="43">
        <f t="shared" si="88"/>
        <v>0.5</v>
      </c>
      <c r="AY638" s="43" t="str">
        <f t="shared" si="89"/>
        <v>UTGS</v>
      </c>
    </row>
    <row r="639" spans="1:51" hidden="1" x14ac:dyDescent="0.2">
      <c r="A639" s="38">
        <v>632</v>
      </c>
      <c r="B639" t="s">
        <v>5806</v>
      </c>
      <c r="C639" t="s">
        <v>292</v>
      </c>
      <c r="D639">
        <v>3300</v>
      </c>
      <c r="E639" t="s">
        <v>207</v>
      </c>
      <c r="F639">
        <v>2</v>
      </c>
      <c r="G639" t="str">
        <f>LOOKUP(F639,{0,6,45},{"F","L","H"})</f>
        <v>F</v>
      </c>
      <c r="H639" t="s">
        <v>2732</v>
      </c>
      <c r="I639" s="43" t="str">
        <f>IFERROR(VLOOKUP(#REF!,#REF!,2,FALSE),"No")</f>
        <v>No</v>
      </c>
      <c r="J639" s="149">
        <v>0.75</v>
      </c>
      <c r="K639" s="148">
        <v>98</v>
      </c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39">
        <v>2</v>
      </c>
      <c r="Y639" s="148">
        <v>201.7</v>
      </c>
      <c r="Z639" s="149">
        <v>4</v>
      </c>
      <c r="AA639" s="148">
        <v>798.3</v>
      </c>
      <c r="AB639" s="149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39">
        <v>0</v>
      </c>
      <c r="AM639" s="139">
        <v>0</v>
      </c>
      <c r="AN639" s="148">
        <f t="shared" si="81"/>
        <v>1000</v>
      </c>
      <c r="AO639" s="148">
        <f t="shared" si="82"/>
        <v>98</v>
      </c>
      <c r="AP639" s="148">
        <v>10</v>
      </c>
      <c r="AQ639" s="140">
        <v>16</v>
      </c>
      <c r="AS639" s="42">
        <f t="shared" si="83"/>
        <v>6309.5808274435476</v>
      </c>
      <c r="AT639" s="101">
        <f t="shared" si="84"/>
        <v>0</v>
      </c>
      <c r="AU639" s="42">
        <f t="shared" si="85"/>
        <v>6309.5808274435476</v>
      </c>
      <c r="AV639" s="42">
        <f t="shared" si="86"/>
        <v>2389.6732950921269</v>
      </c>
      <c r="AW639" s="102">
        <f t="shared" si="87"/>
        <v>2145.6666666666665</v>
      </c>
      <c r="AX639" s="43">
        <f t="shared" si="88"/>
        <v>0.75</v>
      </c>
      <c r="AY639" s="43" t="str">
        <f t="shared" si="89"/>
        <v>UTFS</v>
      </c>
    </row>
    <row r="640" spans="1:51" hidden="1" x14ac:dyDescent="0.2">
      <c r="A640" s="38">
        <v>633</v>
      </c>
      <c r="B640" t="s">
        <v>362</v>
      </c>
      <c r="C640" t="s">
        <v>289</v>
      </c>
      <c r="D640">
        <v>320</v>
      </c>
      <c r="E640" t="s">
        <v>1239</v>
      </c>
      <c r="F640">
        <v>0.25</v>
      </c>
      <c r="G640" t="str">
        <f>LOOKUP(F640,{0,6,45},{"F","L","H"})</f>
        <v>F</v>
      </c>
      <c r="H640" t="s">
        <v>2734</v>
      </c>
      <c r="I640" s="43" t="str">
        <f>IFERROR(VLOOKUP(#REF!,#REF!,2,FALSE),"No")</f>
        <v>No</v>
      </c>
      <c r="J640" s="139">
        <v>0.5</v>
      </c>
      <c r="K640" s="148">
        <v>116</v>
      </c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39">
        <v>2</v>
      </c>
      <c r="Y640" s="148">
        <v>390.63</v>
      </c>
      <c r="Z640" s="148">
        <v>6</v>
      </c>
      <c r="AA640" s="148">
        <v>609.37</v>
      </c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39">
        <v>0</v>
      </c>
      <c r="AM640" s="139">
        <v>0</v>
      </c>
      <c r="AN640" s="148">
        <f t="shared" si="81"/>
        <v>1000</v>
      </c>
      <c r="AO640" s="148">
        <f t="shared" si="82"/>
        <v>116</v>
      </c>
      <c r="AP640" s="148">
        <v>15</v>
      </c>
      <c r="AQ640" s="140">
        <v>35</v>
      </c>
      <c r="AS640" s="42">
        <f t="shared" si="83"/>
        <v>7934.803428402568</v>
      </c>
      <c r="AT640" s="101">
        <f t="shared" si="84"/>
        <v>0</v>
      </c>
      <c r="AU640" s="42">
        <f t="shared" si="85"/>
        <v>7934.803428402568</v>
      </c>
      <c r="AV640" s="42">
        <f t="shared" si="86"/>
        <v>1408.0235463278298</v>
      </c>
      <c r="AW640" s="102">
        <f t="shared" si="87"/>
        <v>431</v>
      </c>
      <c r="AX640" s="43">
        <f t="shared" si="88"/>
        <v>0.5</v>
      </c>
      <c r="AY640" s="43" t="str">
        <f t="shared" si="89"/>
        <v>UTGS</v>
      </c>
    </row>
    <row r="641" spans="1:51" hidden="1" x14ac:dyDescent="0.2">
      <c r="A641" s="38">
        <v>634</v>
      </c>
      <c r="B641" t="s">
        <v>362</v>
      </c>
      <c r="C641" t="s">
        <v>289</v>
      </c>
      <c r="D641">
        <v>320</v>
      </c>
      <c r="E641" t="s">
        <v>1232</v>
      </c>
      <c r="F641">
        <v>0.25</v>
      </c>
      <c r="G641" t="str">
        <f>LOOKUP(F641,{0,6,45},{"F","L","H"})</f>
        <v>F</v>
      </c>
      <c r="H641" t="s">
        <v>2735</v>
      </c>
      <c r="I641" s="43" t="str">
        <f>IFERROR(VLOOKUP(#REF!,#REF!,2,FALSE),"No")</f>
        <v>No</v>
      </c>
      <c r="J641" s="139">
        <v>0.5</v>
      </c>
      <c r="K641" s="148">
        <v>51.97</v>
      </c>
      <c r="L641" s="148">
        <v>0.75</v>
      </c>
      <c r="M641" s="148">
        <v>37</v>
      </c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39">
        <v>2</v>
      </c>
      <c r="Y641" s="148">
        <v>1000</v>
      </c>
      <c r="Z641" s="149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39">
        <v>0</v>
      </c>
      <c r="AM641" s="139">
        <v>0</v>
      </c>
      <c r="AN641" s="148">
        <f t="shared" si="81"/>
        <v>1000</v>
      </c>
      <c r="AO641" s="148">
        <f t="shared" si="82"/>
        <v>88.97</v>
      </c>
      <c r="AP641" s="148">
        <v>21</v>
      </c>
      <c r="AQ641" s="140">
        <v>21</v>
      </c>
      <c r="AS641" s="42">
        <f t="shared" si="83"/>
        <v>5937.1174226291078</v>
      </c>
      <c r="AT641" s="101">
        <f t="shared" si="84"/>
        <v>0</v>
      </c>
      <c r="AU641" s="42">
        <f t="shared" si="85"/>
        <v>5937.1174226291078</v>
      </c>
      <c r="AV641" s="42">
        <f t="shared" si="86"/>
        <v>1548.1410343559062</v>
      </c>
      <c r="AW641" s="102">
        <f t="shared" si="87"/>
        <v>431</v>
      </c>
      <c r="AX641" s="43">
        <f t="shared" si="88"/>
        <v>0.5</v>
      </c>
      <c r="AY641" s="43" t="str">
        <f t="shared" si="89"/>
        <v>UTGS</v>
      </c>
    </row>
    <row r="642" spans="1:51" hidden="1" x14ac:dyDescent="0.2">
      <c r="A642" s="38">
        <v>635</v>
      </c>
      <c r="B642" t="s">
        <v>362</v>
      </c>
      <c r="C642" t="s">
        <v>289</v>
      </c>
      <c r="D642">
        <v>320</v>
      </c>
      <c r="E642" t="s">
        <v>1243</v>
      </c>
      <c r="F642">
        <v>0.25</v>
      </c>
      <c r="G642" t="str">
        <f>LOOKUP(F642,{0,6,45},{"F","L","H"})</f>
        <v>F</v>
      </c>
      <c r="H642" t="s">
        <v>2736</v>
      </c>
      <c r="I642" s="43" t="str">
        <f>IFERROR(VLOOKUP(#REF!,#REF!,2,FALSE),"No")</f>
        <v>No</v>
      </c>
      <c r="J642" s="149">
        <v>0.5</v>
      </c>
      <c r="K642" s="148">
        <v>30</v>
      </c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39">
        <v>1.25</v>
      </c>
      <c r="Y642" s="148">
        <v>346.15</v>
      </c>
      <c r="Z642" s="148">
        <v>2</v>
      </c>
      <c r="AA642" s="148">
        <v>557.72</v>
      </c>
      <c r="AB642" s="148">
        <v>4</v>
      </c>
      <c r="AC642" s="148">
        <v>96.13</v>
      </c>
      <c r="AD642" s="148"/>
      <c r="AE642" s="148"/>
      <c r="AF642" s="148"/>
      <c r="AG642" s="148"/>
      <c r="AH642" s="148"/>
      <c r="AI642" s="148"/>
      <c r="AJ642" s="148"/>
      <c r="AK642" s="148"/>
      <c r="AL642" s="139">
        <v>0</v>
      </c>
      <c r="AM642" s="139">
        <v>0</v>
      </c>
      <c r="AN642" s="148">
        <f t="shared" si="81"/>
        <v>1000</v>
      </c>
      <c r="AO642" s="148">
        <f t="shared" si="82"/>
        <v>30</v>
      </c>
      <c r="AP642" s="148">
        <v>14</v>
      </c>
      <c r="AQ642" s="140">
        <v>14</v>
      </c>
      <c r="AS642" s="42">
        <f t="shared" si="83"/>
        <v>2052.1043349316988</v>
      </c>
      <c r="AT642" s="101">
        <f t="shared" si="84"/>
        <v>0</v>
      </c>
      <c r="AU642" s="42">
        <f t="shared" si="85"/>
        <v>2052.1043349316988</v>
      </c>
      <c r="AV642" s="42">
        <f t="shared" si="86"/>
        <v>2388.7513443910025</v>
      </c>
      <c r="AW642" s="102">
        <f t="shared" si="87"/>
        <v>431</v>
      </c>
      <c r="AX642" s="43">
        <f t="shared" si="88"/>
        <v>0.5</v>
      </c>
      <c r="AY642" s="43" t="str">
        <f t="shared" si="89"/>
        <v>UTGS</v>
      </c>
    </row>
    <row r="643" spans="1:51" hidden="1" x14ac:dyDescent="0.2">
      <c r="A643" s="38">
        <v>636</v>
      </c>
      <c r="B643" t="s">
        <v>362</v>
      </c>
      <c r="C643" t="s">
        <v>289</v>
      </c>
      <c r="D643">
        <v>320</v>
      </c>
      <c r="E643" t="s">
        <v>1245</v>
      </c>
      <c r="F643">
        <v>0.25</v>
      </c>
      <c r="G643" t="str">
        <f>LOOKUP(F643,{0,6,45},{"F","L","H"})</f>
        <v>F</v>
      </c>
      <c r="H643" t="s">
        <v>2737</v>
      </c>
      <c r="I643" s="43" t="str">
        <f>IFERROR(VLOOKUP(#REF!,#REF!,2,FALSE),"No")</f>
        <v>No</v>
      </c>
      <c r="J643" s="139">
        <v>0.5</v>
      </c>
      <c r="K643" s="148">
        <v>74</v>
      </c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39">
        <v>1.25</v>
      </c>
      <c r="Y643" s="148">
        <v>15.56</v>
      </c>
      <c r="Z643" s="149">
        <v>2</v>
      </c>
      <c r="AA643" s="148">
        <v>984.44</v>
      </c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39">
        <v>0</v>
      </c>
      <c r="AM643" s="139">
        <v>0</v>
      </c>
      <c r="AN643" s="148">
        <f t="shared" si="81"/>
        <v>1000</v>
      </c>
      <c r="AO643" s="148">
        <f t="shared" si="82"/>
        <v>74</v>
      </c>
      <c r="AP643" s="148">
        <v>17</v>
      </c>
      <c r="AQ643" s="140">
        <v>17</v>
      </c>
      <c r="AS643" s="42">
        <f t="shared" si="83"/>
        <v>5061.8573594981899</v>
      </c>
      <c r="AT643" s="101">
        <f t="shared" si="84"/>
        <v>0</v>
      </c>
      <c r="AU643" s="42">
        <f t="shared" si="85"/>
        <v>5061.8573594981899</v>
      </c>
      <c r="AV643" s="42">
        <f t="shared" si="86"/>
        <v>1913.0502189102374</v>
      </c>
      <c r="AW643" s="102">
        <f t="shared" si="87"/>
        <v>431</v>
      </c>
      <c r="AX643" s="43">
        <f t="shared" si="88"/>
        <v>0.5</v>
      </c>
      <c r="AY643" s="43" t="str">
        <f t="shared" si="89"/>
        <v>UTGS</v>
      </c>
    </row>
    <row r="644" spans="1:51" hidden="1" x14ac:dyDescent="0.2">
      <c r="A644" s="38">
        <v>637</v>
      </c>
      <c r="B644" t="s">
        <v>362</v>
      </c>
      <c r="C644" t="s">
        <v>289</v>
      </c>
      <c r="D644">
        <v>320</v>
      </c>
      <c r="E644" t="s">
        <v>1232</v>
      </c>
      <c r="F644">
        <v>0.25</v>
      </c>
      <c r="G644" t="str">
        <f>LOOKUP(F644,{0,6,45},{"F","L","H"})</f>
        <v>F</v>
      </c>
      <c r="H644" t="s">
        <v>2738</v>
      </c>
      <c r="I644" s="43" t="str">
        <f>IFERROR(VLOOKUP(#REF!,#REF!,2,FALSE),"No")</f>
        <v>No</v>
      </c>
      <c r="J644" s="139">
        <v>0.5</v>
      </c>
      <c r="K644" s="148">
        <v>40</v>
      </c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39">
        <v>1.25</v>
      </c>
      <c r="Y644" s="148">
        <v>304</v>
      </c>
      <c r="Z644" s="148">
        <v>2</v>
      </c>
      <c r="AA644" s="148">
        <v>696</v>
      </c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39">
        <v>0</v>
      </c>
      <c r="AM644" s="139">
        <v>0</v>
      </c>
      <c r="AN644" s="148">
        <f t="shared" si="81"/>
        <v>1000</v>
      </c>
      <c r="AO644" s="148">
        <f t="shared" si="82"/>
        <v>40</v>
      </c>
      <c r="AP644" s="148">
        <v>14</v>
      </c>
      <c r="AQ644" s="140">
        <v>14</v>
      </c>
      <c r="AS644" s="42">
        <f t="shared" si="83"/>
        <v>2736.139113242265</v>
      </c>
      <c r="AT644" s="101">
        <f t="shared" si="84"/>
        <v>0</v>
      </c>
      <c r="AU644" s="42">
        <f t="shared" si="85"/>
        <v>2736.139113242265</v>
      </c>
      <c r="AV644" s="42">
        <f t="shared" si="86"/>
        <v>2337.4115515338594</v>
      </c>
      <c r="AW644" s="102">
        <f t="shared" si="87"/>
        <v>431</v>
      </c>
      <c r="AX644" s="43">
        <f t="shared" si="88"/>
        <v>0.5</v>
      </c>
      <c r="AY644" s="43" t="str">
        <f t="shared" si="89"/>
        <v>UTGS</v>
      </c>
    </row>
    <row r="645" spans="1:51" hidden="1" x14ac:dyDescent="0.2">
      <c r="A645" s="38">
        <v>638</v>
      </c>
      <c r="B645" t="s">
        <v>362</v>
      </c>
      <c r="C645" t="s">
        <v>289</v>
      </c>
      <c r="D645">
        <v>320</v>
      </c>
      <c r="E645" t="s">
        <v>1236</v>
      </c>
      <c r="F645">
        <v>0.25</v>
      </c>
      <c r="G645" t="str">
        <f>LOOKUP(F645,{0,6,45},{"F","L","H"})</f>
        <v>F</v>
      </c>
      <c r="H645" t="s">
        <v>2739</v>
      </c>
      <c r="I645" s="43" t="str">
        <f>IFERROR(VLOOKUP(#REF!,#REF!,2,FALSE),"No")</f>
        <v>No</v>
      </c>
      <c r="J645" s="139">
        <v>0.5</v>
      </c>
      <c r="K645" s="148">
        <v>29</v>
      </c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39">
        <v>2</v>
      </c>
      <c r="Y645" s="148">
        <v>669.61</v>
      </c>
      <c r="Z645" s="149">
        <v>3</v>
      </c>
      <c r="AA645" s="148">
        <v>330.39</v>
      </c>
      <c r="AB645" s="149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39">
        <v>0</v>
      </c>
      <c r="AM645" s="139">
        <v>0</v>
      </c>
      <c r="AN645" s="148">
        <f t="shared" si="81"/>
        <v>1000</v>
      </c>
      <c r="AO645" s="148">
        <f t="shared" si="82"/>
        <v>29</v>
      </c>
      <c r="AP645" s="148">
        <v>20</v>
      </c>
      <c r="AQ645" s="140">
        <v>20</v>
      </c>
      <c r="AS645" s="42">
        <f t="shared" si="83"/>
        <v>1983.700857100642</v>
      </c>
      <c r="AT645" s="101">
        <f t="shared" si="84"/>
        <v>0</v>
      </c>
      <c r="AU645" s="42">
        <f t="shared" si="85"/>
        <v>1983.700857100642</v>
      </c>
      <c r="AV645" s="42">
        <f t="shared" si="86"/>
        <v>1416.0808260737017</v>
      </c>
      <c r="AW645" s="102">
        <f t="shared" si="87"/>
        <v>431</v>
      </c>
      <c r="AX645" s="43">
        <f t="shared" si="88"/>
        <v>0.5</v>
      </c>
      <c r="AY645" s="43" t="str">
        <f t="shared" si="89"/>
        <v>UTGS</v>
      </c>
    </row>
    <row r="646" spans="1:51" hidden="1" x14ac:dyDescent="0.2">
      <c r="A646" s="38">
        <v>639</v>
      </c>
      <c r="B646" t="s">
        <v>5807</v>
      </c>
      <c r="C646" t="s">
        <v>5746</v>
      </c>
      <c r="D646">
        <v>9200</v>
      </c>
      <c r="E646" t="s">
        <v>212</v>
      </c>
      <c r="F646">
        <v>5</v>
      </c>
      <c r="G646" t="str">
        <f>LOOKUP(F646,{0,6,45},{"F","L","H"})</f>
        <v>F</v>
      </c>
      <c r="H646" t="s">
        <v>407</v>
      </c>
      <c r="I646" s="43" t="str">
        <f>IFERROR(VLOOKUP(#REF!,#REF!,2,FALSE),"No")</f>
        <v>No</v>
      </c>
      <c r="J646" s="149">
        <v>1.25</v>
      </c>
      <c r="K646" s="148">
        <v>94</v>
      </c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39">
        <v>2</v>
      </c>
      <c r="Y646" s="148">
        <v>18.82</v>
      </c>
      <c r="Z646" s="149">
        <v>4</v>
      </c>
      <c r="AA646" s="148">
        <v>893.15</v>
      </c>
      <c r="AB646" s="148">
        <v>6</v>
      </c>
      <c r="AC646" s="148">
        <v>88.03</v>
      </c>
      <c r="AD646" s="148"/>
      <c r="AE646" s="148"/>
      <c r="AF646" s="148"/>
      <c r="AG646" s="148"/>
      <c r="AH646" s="148"/>
      <c r="AI646" s="148"/>
      <c r="AJ646" s="148"/>
      <c r="AK646" s="148"/>
      <c r="AL646" s="139">
        <v>0</v>
      </c>
      <c r="AM646" s="139">
        <v>0</v>
      </c>
      <c r="AN646" s="148">
        <f t="shared" si="81"/>
        <v>1000</v>
      </c>
      <c r="AO646" s="148">
        <f t="shared" si="82"/>
        <v>94</v>
      </c>
      <c r="AP646" s="148">
        <v>3</v>
      </c>
      <c r="AQ646" s="140">
        <v>3</v>
      </c>
      <c r="AS646" s="42">
        <f t="shared" si="83"/>
        <v>7004.2669161193207</v>
      </c>
      <c r="AT646" s="101">
        <f t="shared" si="84"/>
        <v>0</v>
      </c>
      <c r="AU646" s="42">
        <f t="shared" si="85"/>
        <v>7004.2669161193207</v>
      </c>
      <c r="AV646" s="42">
        <f t="shared" si="86"/>
        <v>13779.144273824679</v>
      </c>
      <c r="AW646" s="102">
        <f t="shared" si="87"/>
        <v>5118</v>
      </c>
      <c r="AX646" s="43">
        <f t="shared" si="88"/>
        <v>1.25</v>
      </c>
      <c r="AY646" s="43" t="str">
        <f t="shared" si="89"/>
        <v>UTTSS</v>
      </c>
    </row>
    <row r="647" spans="1:51" hidden="1" x14ac:dyDescent="0.2">
      <c r="A647" s="38">
        <v>640</v>
      </c>
      <c r="B647" t="s">
        <v>5806</v>
      </c>
      <c r="C647" t="s">
        <v>5746</v>
      </c>
      <c r="D647">
        <v>16700</v>
      </c>
      <c r="E647" t="s">
        <v>197</v>
      </c>
      <c r="F647">
        <v>1</v>
      </c>
      <c r="G647" t="str">
        <f>LOOKUP(F647,{0,6,45},{"F","L","H"})</f>
        <v>F</v>
      </c>
      <c r="H647" t="s">
        <v>583</v>
      </c>
      <c r="I647" s="43" t="str">
        <f>IFERROR(VLOOKUP(#REF!,#REF!,2,FALSE),"No")</f>
        <v>No</v>
      </c>
      <c r="J647" s="139">
        <v>2</v>
      </c>
      <c r="K647" s="148">
        <v>238</v>
      </c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39">
        <v>1.25</v>
      </c>
      <c r="Y647" s="148">
        <v>85.09</v>
      </c>
      <c r="Z647" s="149">
        <v>2</v>
      </c>
      <c r="AA647" s="148">
        <v>171.41</v>
      </c>
      <c r="AB647" s="148">
        <v>6</v>
      </c>
      <c r="AC647" s="148">
        <v>743.5</v>
      </c>
      <c r="AD647" s="148"/>
      <c r="AE647" s="148"/>
      <c r="AF647" s="148"/>
      <c r="AG647" s="148"/>
      <c r="AH647" s="148"/>
      <c r="AI647" s="148"/>
      <c r="AJ647" s="148"/>
      <c r="AK647" s="148"/>
      <c r="AL647" s="139">
        <v>0</v>
      </c>
      <c r="AM647" s="139">
        <v>0</v>
      </c>
      <c r="AN647" s="148">
        <f t="shared" si="81"/>
        <v>1000</v>
      </c>
      <c r="AO647" s="148">
        <f t="shared" si="82"/>
        <v>238</v>
      </c>
      <c r="AP647" s="148">
        <v>13</v>
      </c>
      <c r="AQ647" s="140">
        <v>25</v>
      </c>
      <c r="AS647" s="42">
        <f t="shared" si="83"/>
        <v>17370.067723791472</v>
      </c>
      <c r="AT647" s="101">
        <f t="shared" si="84"/>
        <v>0</v>
      </c>
      <c r="AU647" s="42">
        <f t="shared" si="85"/>
        <v>17370.067723791472</v>
      </c>
      <c r="AV647" s="42">
        <f t="shared" si="86"/>
        <v>2121.2657888589615</v>
      </c>
      <c r="AW647" s="102">
        <f t="shared" si="87"/>
        <v>15242</v>
      </c>
      <c r="AX647" s="43">
        <f t="shared" si="88"/>
        <v>2</v>
      </c>
      <c r="AY647" s="43" t="str">
        <f t="shared" si="89"/>
        <v>UTTSS</v>
      </c>
    </row>
    <row r="648" spans="1:51" hidden="1" x14ac:dyDescent="0.2">
      <c r="A648" s="38">
        <v>641</v>
      </c>
      <c r="B648" t="s">
        <v>362</v>
      </c>
      <c r="C648" t="s">
        <v>289</v>
      </c>
      <c r="D648">
        <v>320</v>
      </c>
      <c r="E648" t="s">
        <v>1239</v>
      </c>
      <c r="F648">
        <v>0.25</v>
      </c>
      <c r="G648" t="str">
        <f>LOOKUP(F648,{0,6,45},{"F","L","H"})</f>
        <v>F</v>
      </c>
      <c r="H648" t="s">
        <v>2740</v>
      </c>
      <c r="I648" s="43" t="str">
        <f>IFERROR(VLOOKUP(#REF!,#REF!,2,FALSE),"No")</f>
        <v>No</v>
      </c>
      <c r="J648" s="149">
        <v>0.5</v>
      </c>
      <c r="K648" s="148">
        <v>40</v>
      </c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39">
        <v>2</v>
      </c>
      <c r="Y648" s="148">
        <v>1000</v>
      </c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39">
        <v>0</v>
      </c>
      <c r="AM648" s="139">
        <v>0</v>
      </c>
      <c r="AN648" s="148">
        <f t="shared" ref="AN648:AN711" si="90">SUM(Y648,AA648,AC648,AE648,AG648,AI648,AK648,AM648)</f>
        <v>1000</v>
      </c>
      <c r="AO648" s="148">
        <f t="shared" ref="AO648:AO711" si="91">SUM(K648,M648,O648,Q648,S648,U648,W648)</f>
        <v>40</v>
      </c>
      <c r="AP648" s="148">
        <v>18</v>
      </c>
      <c r="AQ648" s="140">
        <v>18</v>
      </c>
      <c r="AS648" s="42">
        <f t="shared" ref="AS648:AS711" si="92">(VLOOKUP(J648,Service,2,FALSE)*K648+VLOOKUP(L648,Service,2,FALSE)*M648+VLOOKUP(N648,Service,2,FALSE)*O648+VLOOKUP(P648,Service,2,FALSE)*Q648)</f>
        <v>2736.139113242265</v>
      </c>
      <c r="AT648" s="101">
        <f t="shared" ref="AT648:AT711" si="93">VLOOKUP(R648,serviceHP,2,FALSE)*S648+VLOOKUP(T648,serviceHP,2,FALSE)*U648+VLOOKUP(V648,serviceHP,2,FALSE)*W648</f>
        <v>0</v>
      </c>
      <c r="AU648" s="42">
        <f t="shared" ref="AU648:AU711" si="94">AS648+AT648</f>
        <v>2736.139113242265</v>
      </c>
      <c r="AV648" s="42">
        <f t="shared" ref="AV648:AV711" si="95">(VLOOKUP(X648,Main,2,FALSE)*Y648+VLOOKUP(Z648,Main,2,FALSE)*AA648+VLOOKUP(AB648,Main,2,FALSE)*AC648+VLOOKUP(AD648,Main,2,FALSE)*AE648+VLOOKUP(AF648,Main,2,FALSE)*AG648+VLOOKUP(AL648,Main,2,FALSE)*AM648+VLOOKUP(AH648,Main,2,FALSE)*AI648+VLOOKUP(AL648,Main,2,FALSE)*AM648+VLOOKUP(AJ648,Main,2,FALSE)*AK648)/AQ648</f>
        <v>1806.1645400818907</v>
      </c>
      <c r="AW648" s="102">
        <f t="shared" ref="AW648:AW711" si="96">IF(G648="F",VLOOKUP(D648,MeterAndReg2,2,TRUE),(IF(G648="L",VLOOKUP(D648,MeterAndReg2,3,TRUE),VLOOKUP(D648,MeterAndReg2,4,TRUE))))</f>
        <v>431</v>
      </c>
      <c r="AX648" s="43">
        <f t="shared" ref="AX648:AX711" si="97">IF(J648&gt;0,J648,R648)</f>
        <v>0.5</v>
      </c>
      <c r="AY648" s="43" t="str">
        <f t="shared" si="89"/>
        <v>UTGS</v>
      </c>
    </row>
    <row r="649" spans="1:51" hidden="1" x14ac:dyDescent="0.2">
      <c r="A649" s="38">
        <v>642</v>
      </c>
      <c r="B649" t="s">
        <v>5806</v>
      </c>
      <c r="C649" t="s">
        <v>292</v>
      </c>
      <c r="D649">
        <v>1000</v>
      </c>
      <c r="E649" t="s">
        <v>194</v>
      </c>
      <c r="F649">
        <v>0.25</v>
      </c>
      <c r="G649" t="str">
        <f>LOOKUP(F649,{0,6,45},{"F","L","H"})</f>
        <v>F</v>
      </c>
      <c r="H649" t="s">
        <v>862</v>
      </c>
      <c r="I649" s="43" t="str">
        <f>IFERROR(VLOOKUP(#REF!,#REF!,2,FALSE),"No")</f>
        <v>No</v>
      </c>
      <c r="J649" s="139">
        <v>1.25</v>
      </c>
      <c r="K649" s="148">
        <v>97</v>
      </c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39">
        <v>2</v>
      </c>
      <c r="Y649" s="148">
        <v>695.8</v>
      </c>
      <c r="Z649" s="149">
        <v>3</v>
      </c>
      <c r="AA649" s="148">
        <v>42.73</v>
      </c>
      <c r="AB649" s="148">
        <v>4</v>
      </c>
      <c r="AC649" s="148">
        <v>3</v>
      </c>
      <c r="AD649" s="148">
        <v>6</v>
      </c>
      <c r="AE649" s="148">
        <v>258.45999999999998</v>
      </c>
      <c r="AF649" s="148"/>
      <c r="AG649" s="148"/>
      <c r="AH649" s="148"/>
      <c r="AI649" s="148"/>
      <c r="AJ649" s="148"/>
      <c r="AK649" s="148"/>
      <c r="AL649" s="139">
        <v>0</v>
      </c>
      <c r="AM649" s="139">
        <v>0</v>
      </c>
      <c r="AN649" s="148">
        <f t="shared" si="90"/>
        <v>999.99</v>
      </c>
      <c r="AO649" s="148">
        <f t="shared" si="91"/>
        <v>97</v>
      </c>
      <c r="AP649" s="148">
        <v>4</v>
      </c>
      <c r="AQ649" s="140">
        <v>4</v>
      </c>
      <c r="AS649" s="42">
        <f t="shared" si="92"/>
        <v>7227.8073496124907</v>
      </c>
      <c r="AT649" s="101">
        <f t="shared" si="93"/>
        <v>0</v>
      </c>
      <c r="AU649" s="42">
        <f t="shared" si="94"/>
        <v>7227.8073496124907</v>
      </c>
      <c r="AV649" s="42">
        <f t="shared" si="95"/>
        <v>9775.7873529642038</v>
      </c>
      <c r="AW649" s="102">
        <f t="shared" si="96"/>
        <v>1475.8772811117678</v>
      </c>
      <c r="AX649" s="43">
        <f t="shared" si="97"/>
        <v>1.25</v>
      </c>
      <c r="AY649" s="43" t="str">
        <f t="shared" ref="AY649:AY712" si="98">C649</f>
        <v>UTFS</v>
      </c>
    </row>
    <row r="650" spans="1:51" hidden="1" x14ac:dyDescent="0.2">
      <c r="A650" s="38">
        <v>643</v>
      </c>
      <c r="B650" t="s">
        <v>362</v>
      </c>
      <c r="C650" t="s">
        <v>289</v>
      </c>
      <c r="D650">
        <v>320</v>
      </c>
      <c r="E650" t="s">
        <v>1223</v>
      </c>
      <c r="F650">
        <v>0.25</v>
      </c>
      <c r="G650" t="str">
        <f>LOOKUP(F650,{0,6,45},{"F","L","H"})</f>
        <v>F</v>
      </c>
      <c r="H650" t="s">
        <v>2741</v>
      </c>
      <c r="I650" s="43" t="str">
        <f>IFERROR(VLOOKUP(#REF!,#REF!,2,FALSE),"No")</f>
        <v>No</v>
      </c>
      <c r="J650" s="149">
        <v>0.75</v>
      </c>
      <c r="K650" s="148">
        <v>77</v>
      </c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39">
        <v>1.25</v>
      </c>
      <c r="Y650" s="148">
        <v>502</v>
      </c>
      <c r="Z650" s="148">
        <v>2</v>
      </c>
      <c r="AA650" s="148">
        <v>498</v>
      </c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39">
        <v>0</v>
      </c>
      <c r="AM650" s="139">
        <v>0</v>
      </c>
      <c r="AN650" s="148">
        <f t="shared" si="90"/>
        <v>1000</v>
      </c>
      <c r="AO650" s="148">
        <f t="shared" si="91"/>
        <v>77</v>
      </c>
      <c r="AP650" s="148">
        <v>18</v>
      </c>
      <c r="AQ650" s="140">
        <v>27</v>
      </c>
      <c r="AS650" s="42">
        <f t="shared" si="92"/>
        <v>4957.5277929913591</v>
      </c>
      <c r="AT650" s="101">
        <f t="shared" si="93"/>
        <v>0</v>
      </c>
      <c r="AU650" s="42">
        <f t="shared" si="94"/>
        <v>4957.5277929913591</v>
      </c>
      <c r="AV650" s="42">
        <f t="shared" si="95"/>
        <v>1217.1245082027422</v>
      </c>
      <c r="AW650" s="102">
        <f t="shared" si="96"/>
        <v>431</v>
      </c>
      <c r="AX650" s="43">
        <f t="shared" si="97"/>
        <v>0.75</v>
      </c>
      <c r="AY650" s="43" t="str">
        <f t="shared" si="98"/>
        <v>UTGS</v>
      </c>
    </row>
    <row r="651" spans="1:51" hidden="1" x14ac:dyDescent="0.2">
      <c r="A651" s="38">
        <v>644</v>
      </c>
      <c r="B651" t="s">
        <v>362</v>
      </c>
      <c r="C651" t="s">
        <v>289</v>
      </c>
      <c r="D651">
        <v>320</v>
      </c>
      <c r="E651" t="s">
        <v>1243</v>
      </c>
      <c r="F651">
        <v>0.25</v>
      </c>
      <c r="G651" t="str">
        <f>LOOKUP(F651,{0,6,45},{"F","L","H"})</f>
        <v>F</v>
      </c>
      <c r="H651" t="s">
        <v>2742</v>
      </c>
      <c r="I651" s="43" t="str">
        <f>IFERROR(VLOOKUP(#REF!,#REF!,2,FALSE),"No")</f>
        <v>No</v>
      </c>
      <c r="J651" s="149">
        <v>0.5</v>
      </c>
      <c r="K651" s="148">
        <v>57</v>
      </c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39">
        <v>1.25</v>
      </c>
      <c r="Y651" s="148">
        <v>258</v>
      </c>
      <c r="Z651" s="149">
        <v>2</v>
      </c>
      <c r="AA651" s="148">
        <v>742</v>
      </c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39">
        <v>0</v>
      </c>
      <c r="AM651" s="139">
        <v>0</v>
      </c>
      <c r="AN651" s="148">
        <f t="shared" si="90"/>
        <v>1000</v>
      </c>
      <c r="AO651" s="148">
        <f t="shared" si="91"/>
        <v>57</v>
      </c>
      <c r="AP651" s="148">
        <v>14</v>
      </c>
      <c r="AQ651" s="140">
        <v>17</v>
      </c>
      <c r="AS651" s="42">
        <f t="shared" si="92"/>
        <v>3898.9982363702275</v>
      </c>
      <c r="AT651" s="101">
        <f t="shared" si="93"/>
        <v>0</v>
      </c>
      <c r="AU651" s="42">
        <f t="shared" si="94"/>
        <v>3898.9982363702275</v>
      </c>
      <c r="AV651" s="42">
        <f t="shared" si="95"/>
        <v>1923.0330424396491</v>
      </c>
      <c r="AW651" s="102">
        <f t="shared" si="96"/>
        <v>431</v>
      </c>
      <c r="AX651" s="43">
        <f t="shared" si="97"/>
        <v>0.5</v>
      </c>
      <c r="AY651" s="43" t="str">
        <f t="shared" si="98"/>
        <v>UTGS</v>
      </c>
    </row>
    <row r="652" spans="1:51" hidden="1" x14ac:dyDescent="0.2">
      <c r="A652" s="38">
        <v>645</v>
      </c>
      <c r="B652" t="s">
        <v>362</v>
      </c>
      <c r="C652" t="s">
        <v>289</v>
      </c>
      <c r="D652">
        <v>320</v>
      </c>
      <c r="E652" t="s">
        <v>1245</v>
      </c>
      <c r="F652">
        <v>0.25</v>
      </c>
      <c r="G652" t="str">
        <f>LOOKUP(F652,{0,6,45},{"F","L","H"})</f>
        <v>F</v>
      </c>
      <c r="H652" t="s">
        <v>2743</v>
      </c>
      <c r="I652" s="43" t="str">
        <f>IFERROR(VLOOKUP(#REF!,#REF!,2,FALSE),"No")</f>
        <v>No</v>
      </c>
      <c r="J652" s="149">
        <v>0.75</v>
      </c>
      <c r="K652" s="148">
        <v>29</v>
      </c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39">
        <v>1.25</v>
      </c>
      <c r="Y652" s="148">
        <v>471</v>
      </c>
      <c r="Z652" s="148">
        <v>2</v>
      </c>
      <c r="AA652" s="148">
        <v>528.67999999999995</v>
      </c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39">
        <v>0</v>
      </c>
      <c r="AM652" s="139">
        <v>0</v>
      </c>
      <c r="AN652" s="148">
        <f t="shared" si="90"/>
        <v>999.68</v>
      </c>
      <c r="AO652" s="148">
        <f t="shared" si="91"/>
        <v>29</v>
      </c>
      <c r="AP652" s="148">
        <v>9</v>
      </c>
      <c r="AQ652" s="140">
        <v>35</v>
      </c>
      <c r="AS652" s="42">
        <f t="shared" si="92"/>
        <v>1867.1208571006416</v>
      </c>
      <c r="AT652" s="101">
        <f t="shared" si="93"/>
        <v>0</v>
      </c>
      <c r="AU652" s="42">
        <f t="shared" si="94"/>
        <v>1867.1208571006416</v>
      </c>
      <c r="AV652" s="42">
        <f t="shared" si="95"/>
        <v>938.00737753494741</v>
      </c>
      <c r="AW652" s="102">
        <f t="shared" si="96"/>
        <v>431</v>
      </c>
      <c r="AX652" s="43">
        <f t="shared" si="97"/>
        <v>0.75</v>
      </c>
      <c r="AY652" s="43" t="str">
        <f t="shared" si="98"/>
        <v>UTGS</v>
      </c>
    </row>
    <row r="653" spans="1:51" hidden="1" x14ac:dyDescent="0.2">
      <c r="A653" s="38">
        <v>646</v>
      </c>
      <c r="B653" t="s">
        <v>362</v>
      </c>
      <c r="C653" t="s">
        <v>289</v>
      </c>
      <c r="D653">
        <v>320</v>
      </c>
      <c r="E653" t="s">
        <v>1236</v>
      </c>
      <c r="F653">
        <v>0.25</v>
      </c>
      <c r="G653" t="str">
        <f>LOOKUP(F653,{0,6,45},{"F","L","H"})</f>
        <v>F</v>
      </c>
      <c r="H653" t="s">
        <v>2744</v>
      </c>
      <c r="I653" s="43" t="str">
        <f>IFERROR(VLOOKUP(#REF!,#REF!,2,FALSE),"No")</f>
        <v>No</v>
      </c>
      <c r="J653" s="148">
        <v>0.5</v>
      </c>
      <c r="K653" s="148">
        <v>55</v>
      </c>
      <c r="L653" s="148"/>
      <c r="M653" s="148"/>
      <c r="N653" s="148"/>
      <c r="O653" s="148"/>
      <c r="P653" s="148"/>
      <c r="Q653" s="148"/>
      <c r="R653" s="149"/>
      <c r="S653" s="148"/>
      <c r="T653" s="148"/>
      <c r="U653" s="148"/>
      <c r="V653" s="148"/>
      <c r="W653" s="148"/>
      <c r="X653" s="139">
        <v>2</v>
      </c>
      <c r="Y653" s="148">
        <v>77.87</v>
      </c>
      <c r="Z653" s="148">
        <v>3</v>
      </c>
      <c r="AA653" s="148">
        <v>177.74</v>
      </c>
      <c r="AB653" s="148">
        <v>4</v>
      </c>
      <c r="AC653" s="148">
        <v>744.39</v>
      </c>
      <c r="AD653" s="148"/>
      <c r="AE653" s="148"/>
      <c r="AF653" s="148"/>
      <c r="AG653" s="148"/>
      <c r="AH653" s="148"/>
      <c r="AI653" s="148"/>
      <c r="AJ653" s="148"/>
      <c r="AK653" s="148"/>
      <c r="AL653" s="139">
        <v>0</v>
      </c>
      <c r="AM653" s="139">
        <v>0</v>
      </c>
      <c r="AN653" s="148">
        <f t="shared" si="90"/>
        <v>1000</v>
      </c>
      <c r="AO653" s="148">
        <f t="shared" si="91"/>
        <v>55</v>
      </c>
      <c r="AP653" s="148">
        <v>15</v>
      </c>
      <c r="AQ653" s="140">
        <v>15</v>
      </c>
      <c r="AS653" s="42">
        <f t="shared" si="92"/>
        <v>3762.1912807081139</v>
      </c>
      <c r="AT653" s="101">
        <f t="shared" si="93"/>
        <v>0</v>
      </c>
      <c r="AU653" s="42">
        <f t="shared" si="94"/>
        <v>3762.1912807081139</v>
      </c>
      <c r="AV653" s="42">
        <f t="shared" si="95"/>
        <v>2372.9663214316024</v>
      </c>
      <c r="AW653" s="102">
        <f t="shared" si="96"/>
        <v>431</v>
      </c>
      <c r="AX653" s="43">
        <f t="shared" si="97"/>
        <v>0.5</v>
      </c>
      <c r="AY653" s="43" t="str">
        <f t="shared" si="98"/>
        <v>UTGS</v>
      </c>
    </row>
    <row r="654" spans="1:51" hidden="1" x14ac:dyDescent="0.2">
      <c r="A654" s="38">
        <v>647</v>
      </c>
      <c r="B654" t="s">
        <v>5806</v>
      </c>
      <c r="C654" t="s">
        <v>5746</v>
      </c>
      <c r="D654">
        <v>1000</v>
      </c>
      <c r="E654" t="s">
        <v>1917</v>
      </c>
      <c r="F654">
        <v>0.25</v>
      </c>
      <c r="G654" t="str">
        <f>LOOKUP(F654,{0,6,45},{"F","L","H"})</f>
        <v>F</v>
      </c>
      <c r="H654" t="s">
        <v>2745</v>
      </c>
      <c r="I654" s="43" t="str">
        <f>IFERROR(VLOOKUP(#REF!,#REF!,2,FALSE),"No")</f>
        <v>No</v>
      </c>
      <c r="J654" s="149">
        <v>1.25</v>
      </c>
      <c r="K654" s="148">
        <v>104</v>
      </c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39">
        <v>2</v>
      </c>
      <c r="Y654" s="148">
        <v>415.24</v>
      </c>
      <c r="Z654" s="149">
        <v>4</v>
      </c>
      <c r="AA654" s="148">
        <v>584.76</v>
      </c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39">
        <v>0</v>
      </c>
      <c r="AM654" s="139">
        <v>0</v>
      </c>
      <c r="AN654" s="148">
        <f t="shared" si="90"/>
        <v>1000</v>
      </c>
      <c r="AO654" s="148">
        <f t="shared" si="91"/>
        <v>104</v>
      </c>
      <c r="AP654" s="148">
        <v>6</v>
      </c>
      <c r="AQ654" s="140">
        <v>6</v>
      </c>
      <c r="AS654" s="42">
        <f t="shared" si="92"/>
        <v>7749.4016944298874</v>
      </c>
      <c r="AT654" s="101">
        <f t="shared" si="93"/>
        <v>0</v>
      </c>
      <c r="AU654" s="42">
        <f t="shared" si="94"/>
        <v>7749.4016944298874</v>
      </c>
      <c r="AV654" s="42">
        <f t="shared" si="95"/>
        <v>6117.281820245672</v>
      </c>
      <c r="AW654" s="102">
        <f t="shared" si="96"/>
        <v>1475.8772811117678</v>
      </c>
      <c r="AX654" s="43">
        <f t="shared" si="97"/>
        <v>1.25</v>
      </c>
      <c r="AY654" s="43" t="str">
        <f t="shared" si="98"/>
        <v>UTTSS</v>
      </c>
    </row>
    <row r="655" spans="1:51" hidden="1" x14ac:dyDescent="0.2">
      <c r="A655" s="38">
        <v>648</v>
      </c>
      <c r="B655" t="s">
        <v>5806</v>
      </c>
      <c r="C655" t="s">
        <v>289</v>
      </c>
      <c r="D655">
        <v>17800</v>
      </c>
      <c r="E655" t="s">
        <v>220</v>
      </c>
      <c r="F655">
        <v>2</v>
      </c>
      <c r="G655" t="str">
        <f>LOOKUP(F655,{0,6,45},{"F","L","H"})</f>
        <v>F</v>
      </c>
      <c r="H655" t="s">
        <v>1314</v>
      </c>
      <c r="I655" s="43" t="str">
        <f>IFERROR(VLOOKUP(#REF!,#REF!,2,FALSE),"No")</f>
        <v>No</v>
      </c>
      <c r="J655" s="148">
        <v>2</v>
      </c>
      <c r="K655" s="148">
        <v>179</v>
      </c>
      <c r="L655" s="148"/>
      <c r="M655" s="148"/>
      <c r="N655" s="148"/>
      <c r="O655" s="148"/>
      <c r="P655" s="148"/>
      <c r="Q655" s="148"/>
      <c r="R655" s="149"/>
      <c r="S655" s="148"/>
      <c r="T655" s="148"/>
      <c r="U655" s="148"/>
      <c r="V655" s="148"/>
      <c r="W655" s="148"/>
      <c r="X655" s="139">
        <v>4</v>
      </c>
      <c r="Y655" s="148">
        <v>1000</v>
      </c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39">
        <v>0</v>
      </c>
      <c r="AM655" s="139">
        <v>0</v>
      </c>
      <c r="AN655" s="148">
        <f t="shared" si="90"/>
        <v>1000</v>
      </c>
      <c r="AO655" s="148">
        <f t="shared" si="91"/>
        <v>179</v>
      </c>
      <c r="AP655" s="148">
        <v>11</v>
      </c>
      <c r="AQ655" s="140">
        <v>11</v>
      </c>
      <c r="AS655" s="42">
        <f t="shared" si="92"/>
        <v>13064.042531759133</v>
      </c>
      <c r="AT655" s="101">
        <f t="shared" si="93"/>
        <v>0</v>
      </c>
      <c r="AU655" s="42">
        <f t="shared" si="94"/>
        <v>13064.042531759133</v>
      </c>
      <c r="AV655" s="42">
        <f t="shared" si="95"/>
        <v>3607.3601564976398</v>
      </c>
      <c r="AW655" s="102">
        <f t="shared" si="96"/>
        <v>15242</v>
      </c>
      <c r="AX655" s="43">
        <f t="shared" si="97"/>
        <v>2</v>
      </c>
      <c r="AY655" s="43" t="str">
        <f t="shared" si="98"/>
        <v>UTGS</v>
      </c>
    </row>
    <row r="656" spans="1:51" hidden="1" x14ac:dyDescent="0.2">
      <c r="A656" s="38">
        <v>649</v>
      </c>
      <c r="B656" t="s">
        <v>5806</v>
      </c>
      <c r="C656" t="s">
        <v>5746</v>
      </c>
      <c r="D656">
        <v>13000</v>
      </c>
      <c r="E656" t="s">
        <v>215</v>
      </c>
      <c r="F656">
        <v>3</v>
      </c>
      <c r="G656" t="str">
        <f>LOOKUP(F656,{0,6,45},{"F","L","H"})</f>
        <v>F</v>
      </c>
      <c r="H656" t="s">
        <v>589</v>
      </c>
      <c r="I656" s="43" t="str">
        <f>IFERROR(VLOOKUP(#REF!,#REF!,2,FALSE),"No")</f>
        <v>No</v>
      </c>
      <c r="J656" s="149">
        <v>3</v>
      </c>
      <c r="K656" s="148">
        <v>184</v>
      </c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39">
        <v>2</v>
      </c>
      <c r="Y656" s="148">
        <v>140.75</v>
      </c>
      <c r="Z656" s="149">
        <v>6</v>
      </c>
      <c r="AA656" s="148">
        <v>859.25</v>
      </c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39">
        <v>0</v>
      </c>
      <c r="AM656" s="139">
        <v>0</v>
      </c>
      <c r="AN656" s="148">
        <f t="shared" si="90"/>
        <v>1000</v>
      </c>
      <c r="AO656" s="148">
        <f t="shared" si="91"/>
        <v>184</v>
      </c>
      <c r="AP656" s="148">
        <v>3</v>
      </c>
      <c r="AQ656" s="140">
        <v>4</v>
      </c>
      <c r="AS656" s="42">
        <f t="shared" si="92"/>
        <v>13428.959920914414</v>
      </c>
      <c r="AT656" s="101">
        <f t="shared" si="93"/>
        <v>0</v>
      </c>
      <c r="AU656" s="42">
        <f t="shared" si="94"/>
        <v>13428.959920914414</v>
      </c>
      <c r="AV656" s="42">
        <f t="shared" si="95"/>
        <v>14039.38043036851</v>
      </c>
      <c r="AW656" s="102">
        <f t="shared" si="96"/>
        <v>10791.333333333334</v>
      </c>
      <c r="AX656" s="43">
        <f t="shared" si="97"/>
        <v>3</v>
      </c>
      <c r="AY656" s="43" t="str">
        <f t="shared" si="98"/>
        <v>UTTSS</v>
      </c>
    </row>
    <row r="657" spans="1:51" hidden="1" x14ac:dyDescent="0.2">
      <c r="A657" s="38">
        <v>650</v>
      </c>
      <c r="B657" t="s">
        <v>362</v>
      </c>
      <c r="C657" t="s">
        <v>289</v>
      </c>
      <c r="D657">
        <v>320</v>
      </c>
      <c r="E657" t="s">
        <v>1232</v>
      </c>
      <c r="F657">
        <v>0.25</v>
      </c>
      <c r="G657" t="str">
        <f>LOOKUP(F657,{0,6,45},{"F","L","H"})</f>
        <v>F</v>
      </c>
      <c r="H657" t="s">
        <v>2747</v>
      </c>
      <c r="I657" s="43" t="str">
        <f>IFERROR(VLOOKUP(#REF!,#REF!,2,FALSE),"No")</f>
        <v>No</v>
      </c>
      <c r="J657" s="149">
        <v>0.5</v>
      </c>
      <c r="K657" s="148">
        <v>16</v>
      </c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39">
        <v>2</v>
      </c>
      <c r="Y657" s="148">
        <v>808.39</v>
      </c>
      <c r="Z657" s="149">
        <v>4</v>
      </c>
      <c r="AA657" s="148">
        <v>191.61</v>
      </c>
      <c r="AB657" s="149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39">
        <v>0</v>
      </c>
      <c r="AM657" s="139">
        <v>0</v>
      </c>
      <c r="AN657" s="148">
        <f t="shared" si="90"/>
        <v>1000</v>
      </c>
      <c r="AO657" s="148">
        <f t="shared" si="91"/>
        <v>16</v>
      </c>
      <c r="AP657" s="148">
        <v>22</v>
      </c>
      <c r="AQ657" s="140">
        <v>24</v>
      </c>
      <c r="AS657" s="42">
        <f t="shared" si="92"/>
        <v>1094.4556452969059</v>
      </c>
      <c r="AT657" s="101">
        <f t="shared" si="93"/>
        <v>0</v>
      </c>
      <c r="AU657" s="42">
        <f t="shared" si="94"/>
        <v>1094.4556452969059</v>
      </c>
      <c r="AV657" s="42">
        <f t="shared" si="95"/>
        <v>1411.8668925614181</v>
      </c>
      <c r="AW657" s="102">
        <f t="shared" si="96"/>
        <v>431</v>
      </c>
      <c r="AX657" s="43">
        <f t="shared" si="97"/>
        <v>0.5</v>
      </c>
      <c r="AY657" s="43" t="str">
        <f t="shared" si="98"/>
        <v>UTGS</v>
      </c>
    </row>
    <row r="658" spans="1:51" hidden="1" x14ac:dyDescent="0.2">
      <c r="A658" s="38">
        <v>651</v>
      </c>
      <c r="B658" t="s">
        <v>362</v>
      </c>
      <c r="C658" t="s">
        <v>289</v>
      </c>
      <c r="D658">
        <v>320</v>
      </c>
      <c r="E658" t="s">
        <v>1245</v>
      </c>
      <c r="F658">
        <v>0.25</v>
      </c>
      <c r="G658" t="str">
        <f>LOOKUP(F658,{0,6,45},{"F","L","H"})</f>
        <v>F</v>
      </c>
      <c r="H658" t="s">
        <v>2748</v>
      </c>
      <c r="I658" s="43" t="str">
        <f>IFERROR(VLOOKUP(#REF!,#REF!,2,FALSE),"No")</f>
        <v>No</v>
      </c>
      <c r="J658" s="149">
        <v>0.5</v>
      </c>
      <c r="K658" s="148">
        <v>27</v>
      </c>
      <c r="L658" s="148">
        <v>0.75</v>
      </c>
      <c r="M658" s="148">
        <v>39</v>
      </c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39">
        <v>1.25</v>
      </c>
      <c r="Y658" s="148">
        <v>45.92</v>
      </c>
      <c r="Z658" s="149">
        <v>2</v>
      </c>
      <c r="AA658" s="148">
        <v>778.23</v>
      </c>
      <c r="AB658" s="148">
        <v>4</v>
      </c>
      <c r="AC658" s="148">
        <v>175.85</v>
      </c>
      <c r="AD658" s="148"/>
      <c r="AE658" s="148"/>
      <c r="AF658" s="148"/>
      <c r="AG658" s="148"/>
      <c r="AH658" s="148"/>
      <c r="AI658" s="148"/>
      <c r="AJ658" s="148"/>
      <c r="AK658" s="148"/>
      <c r="AL658" s="139">
        <v>0</v>
      </c>
      <c r="AM658" s="139">
        <v>0</v>
      </c>
      <c r="AN658" s="148">
        <f t="shared" si="90"/>
        <v>1000</v>
      </c>
      <c r="AO658" s="148">
        <f t="shared" si="91"/>
        <v>66</v>
      </c>
      <c r="AP658" s="148">
        <v>20</v>
      </c>
      <c r="AQ658" s="140">
        <v>20</v>
      </c>
      <c r="AS658" s="42">
        <f t="shared" si="92"/>
        <v>4357.849536849737</v>
      </c>
      <c r="AT658" s="101">
        <f t="shared" si="93"/>
        <v>0</v>
      </c>
      <c r="AU658" s="42">
        <f t="shared" si="94"/>
        <v>4357.849536849737</v>
      </c>
      <c r="AV658" s="42">
        <f t="shared" si="95"/>
        <v>1690.1975110737017</v>
      </c>
      <c r="AW658" s="102">
        <f t="shared" si="96"/>
        <v>431</v>
      </c>
      <c r="AX658" s="43">
        <f t="shared" si="97"/>
        <v>0.5</v>
      </c>
      <c r="AY658" s="43" t="str">
        <f t="shared" si="98"/>
        <v>UTGS</v>
      </c>
    </row>
    <row r="659" spans="1:51" hidden="1" x14ac:dyDescent="0.2">
      <c r="A659" s="38">
        <v>652</v>
      </c>
      <c r="B659" t="s">
        <v>5806</v>
      </c>
      <c r="C659" t="s">
        <v>289</v>
      </c>
      <c r="D659">
        <v>540</v>
      </c>
      <c r="E659" t="s">
        <v>1250</v>
      </c>
      <c r="F659">
        <v>0.25</v>
      </c>
      <c r="G659" t="str">
        <f>LOOKUP(F659,{0,6,45},{"F","L","H"})</f>
        <v>F</v>
      </c>
      <c r="H659" t="s">
        <v>2749</v>
      </c>
      <c r="I659" s="43" t="str">
        <f>IFERROR(VLOOKUP(#REF!,#REF!,2,FALSE),"No")</f>
        <v>No</v>
      </c>
      <c r="J659" s="149">
        <v>0.5</v>
      </c>
      <c r="K659" s="148">
        <v>187</v>
      </c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39">
        <v>4</v>
      </c>
      <c r="Y659" s="148">
        <v>1000</v>
      </c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39">
        <v>0</v>
      </c>
      <c r="AM659" s="139">
        <v>0</v>
      </c>
      <c r="AN659" s="148">
        <f t="shared" si="90"/>
        <v>1000</v>
      </c>
      <c r="AO659" s="148">
        <f t="shared" si="91"/>
        <v>187</v>
      </c>
      <c r="AP659" s="148">
        <v>14</v>
      </c>
      <c r="AQ659" s="140">
        <v>33</v>
      </c>
      <c r="AS659" s="42">
        <f t="shared" si="92"/>
        <v>12791.450354407589</v>
      </c>
      <c r="AT659" s="101">
        <f t="shared" si="93"/>
        <v>0</v>
      </c>
      <c r="AU659" s="42">
        <f t="shared" si="94"/>
        <v>12791.450354407589</v>
      </c>
      <c r="AV659" s="42">
        <f t="shared" si="95"/>
        <v>1202.4533854992133</v>
      </c>
      <c r="AW659" s="102">
        <f t="shared" si="96"/>
        <v>585.0096169344007</v>
      </c>
      <c r="AX659" s="43">
        <f t="shared" si="97"/>
        <v>0.5</v>
      </c>
      <c r="AY659" s="43" t="str">
        <f t="shared" si="98"/>
        <v>UTGS</v>
      </c>
    </row>
    <row r="660" spans="1:51" hidden="1" x14ac:dyDescent="0.2">
      <c r="A660" s="38">
        <v>653</v>
      </c>
      <c r="B660" t="s">
        <v>362</v>
      </c>
      <c r="C660" t="s">
        <v>289</v>
      </c>
      <c r="D660">
        <v>320</v>
      </c>
      <c r="E660" t="s">
        <v>1245</v>
      </c>
      <c r="F660">
        <v>0.25</v>
      </c>
      <c r="G660" t="str">
        <f>LOOKUP(F660,{0,6,45},{"F","L","H"})</f>
        <v>F</v>
      </c>
      <c r="H660" t="s">
        <v>2750</v>
      </c>
      <c r="I660" s="43" t="str">
        <f>IFERROR(VLOOKUP(#REF!,#REF!,2,FALSE),"No")</f>
        <v>No</v>
      </c>
      <c r="J660" s="149">
        <v>0.5</v>
      </c>
      <c r="K660" s="148">
        <v>43</v>
      </c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39">
        <v>1.25</v>
      </c>
      <c r="Y660" s="148">
        <v>298</v>
      </c>
      <c r="Z660" s="149">
        <v>2</v>
      </c>
      <c r="AA660" s="148">
        <v>702</v>
      </c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39">
        <v>0</v>
      </c>
      <c r="AM660" s="139">
        <v>0</v>
      </c>
      <c r="AN660" s="148">
        <f t="shared" si="90"/>
        <v>1000</v>
      </c>
      <c r="AO660" s="148">
        <f t="shared" si="91"/>
        <v>43</v>
      </c>
      <c r="AP660" s="148">
        <v>17</v>
      </c>
      <c r="AQ660" s="140">
        <v>34</v>
      </c>
      <c r="AS660" s="42">
        <f t="shared" si="92"/>
        <v>2941.3495467354346</v>
      </c>
      <c r="AT660" s="101">
        <f t="shared" si="93"/>
        <v>0</v>
      </c>
      <c r="AU660" s="42">
        <f t="shared" si="94"/>
        <v>2941.3495467354346</v>
      </c>
      <c r="AV660" s="42">
        <f t="shared" si="95"/>
        <v>962.34005063158929</v>
      </c>
      <c r="AW660" s="102">
        <f t="shared" si="96"/>
        <v>431</v>
      </c>
      <c r="AX660" s="43">
        <f t="shared" si="97"/>
        <v>0.5</v>
      </c>
      <c r="AY660" s="43" t="str">
        <f t="shared" si="98"/>
        <v>UTGS</v>
      </c>
    </row>
    <row r="661" spans="1:51" hidden="1" x14ac:dyDescent="0.2">
      <c r="A661" s="38">
        <v>654</v>
      </c>
      <c r="B661" t="s">
        <v>5807</v>
      </c>
      <c r="C661" t="s">
        <v>5746</v>
      </c>
      <c r="D661">
        <v>6600</v>
      </c>
      <c r="E661" t="s">
        <v>198</v>
      </c>
      <c r="F661">
        <v>5</v>
      </c>
      <c r="G661" t="str">
        <f>LOOKUP(F661,{0,6,45},{"F","L","H"})</f>
        <v>F</v>
      </c>
      <c r="H661" t="s">
        <v>2751</v>
      </c>
      <c r="I661" s="43" t="str">
        <f>IFERROR(VLOOKUP(#REF!,#REF!,2,FALSE),"No")</f>
        <v>No</v>
      </c>
      <c r="J661" s="149">
        <v>2</v>
      </c>
      <c r="K661" s="148">
        <v>40</v>
      </c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39">
        <v>3</v>
      </c>
      <c r="Y661" s="148">
        <v>353</v>
      </c>
      <c r="Z661" s="148">
        <v>4</v>
      </c>
      <c r="AA661" s="148">
        <v>496.74</v>
      </c>
      <c r="AB661" s="148">
        <v>8</v>
      </c>
      <c r="AC661" s="148">
        <v>150.26</v>
      </c>
      <c r="AD661" s="148"/>
      <c r="AE661" s="148"/>
      <c r="AF661" s="148"/>
      <c r="AG661" s="148"/>
      <c r="AH661" s="148"/>
      <c r="AI661" s="148"/>
      <c r="AJ661" s="148"/>
      <c r="AK661" s="148"/>
      <c r="AL661" s="139">
        <v>0</v>
      </c>
      <c r="AM661" s="139">
        <v>0</v>
      </c>
      <c r="AN661" s="148">
        <f t="shared" si="90"/>
        <v>1000</v>
      </c>
      <c r="AO661" s="148">
        <f t="shared" si="91"/>
        <v>40</v>
      </c>
      <c r="AP661" s="148">
        <v>2</v>
      </c>
      <c r="AQ661" s="140">
        <v>3</v>
      </c>
      <c r="AS661" s="42">
        <f t="shared" si="92"/>
        <v>2919.3391132422639</v>
      </c>
      <c r="AT661" s="101">
        <f t="shared" si="93"/>
        <v>0</v>
      </c>
      <c r="AU661" s="42">
        <f t="shared" si="94"/>
        <v>2919.3391132422639</v>
      </c>
      <c r="AV661" s="42">
        <f t="shared" si="95"/>
        <v>12552.678640491344</v>
      </c>
      <c r="AW661" s="102">
        <f t="shared" si="96"/>
        <v>3698.6666666666665</v>
      </c>
      <c r="AX661" s="43">
        <f t="shared" si="97"/>
        <v>2</v>
      </c>
      <c r="AY661" s="43" t="str">
        <f t="shared" si="98"/>
        <v>UTTSS</v>
      </c>
    </row>
    <row r="662" spans="1:51" hidden="1" x14ac:dyDescent="0.2">
      <c r="A662" s="38">
        <v>655</v>
      </c>
      <c r="B662" t="s">
        <v>5806</v>
      </c>
      <c r="C662" t="s">
        <v>289</v>
      </c>
      <c r="D662">
        <v>320</v>
      </c>
      <c r="E662" t="s">
        <v>1245</v>
      </c>
      <c r="F662">
        <v>0.25</v>
      </c>
      <c r="G662" t="str">
        <f>LOOKUP(F662,{0,6,45},{"F","L","H"})</f>
        <v>F</v>
      </c>
      <c r="H662" t="s">
        <v>2752</v>
      </c>
      <c r="I662" s="43" t="str">
        <f>IFERROR(VLOOKUP(#REF!,#REF!,2,FALSE),"No")</f>
        <v>No</v>
      </c>
      <c r="J662" s="139">
        <v>0.75</v>
      </c>
      <c r="K662" s="148">
        <v>140</v>
      </c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39">
        <v>1.25</v>
      </c>
      <c r="Y662" s="148">
        <v>1000</v>
      </c>
      <c r="Z662" s="149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39">
        <v>0</v>
      </c>
      <c r="AM662" s="139">
        <v>0</v>
      </c>
      <c r="AN662" s="148">
        <f t="shared" si="90"/>
        <v>1000</v>
      </c>
      <c r="AO662" s="148">
        <f t="shared" si="91"/>
        <v>140</v>
      </c>
      <c r="AP662" s="148">
        <v>13</v>
      </c>
      <c r="AQ662" s="140">
        <v>13</v>
      </c>
      <c r="AS662" s="42">
        <f t="shared" si="92"/>
        <v>9013.6868963479246</v>
      </c>
      <c r="AT662" s="101">
        <f t="shared" si="93"/>
        <v>0</v>
      </c>
      <c r="AU662" s="42">
        <f t="shared" si="94"/>
        <v>9013.6868963479246</v>
      </c>
      <c r="AV662" s="42">
        <f t="shared" si="95"/>
        <v>2554.6893631903104</v>
      </c>
      <c r="AW662" s="102">
        <f t="shared" si="96"/>
        <v>431</v>
      </c>
      <c r="AX662" s="43">
        <f t="shared" si="97"/>
        <v>0.75</v>
      </c>
      <c r="AY662" s="43" t="str">
        <f t="shared" si="98"/>
        <v>UTGS</v>
      </c>
    </row>
    <row r="663" spans="1:51" hidden="1" x14ac:dyDescent="0.2">
      <c r="A663" s="38">
        <v>656</v>
      </c>
      <c r="B663" t="s">
        <v>362</v>
      </c>
      <c r="C663" t="s">
        <v>289</v>
      </c>
      <c r="D663">
        <v>320</v>
      </c>
      <c r="E663" t="s">
        <v>1243</v>
      </c>
      <c r="F663">
        <v>0.25</v>
      </c>
      <c r="G663" t="str">
        <f>LOOKUP(F663,{0,6,45},{"F","L","H"})</f>
        <v>F</v>
      </c>
      <c r="H663" t="s">
        <v>2753</v>
      </c>
      <c r="I663" s="43" t="str">
        <f>IFERROR(VLOOKUP(#REF!,#REF!,2,FALSE),"No")</f>
        <v>No</v>
      </c>
      <c r="J663" s="139">
        <v>0.5</v>
      </c>
      <c r="K663" s="148">
        <v>64</v>
      </c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39">
        <v>2</v>
      </c>
      <c r="Y663" s="148">
        <v>1000</v>
      </c>
      <c r="Z663" s="149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39">
        <v>0</v>
      </c>
      <c r="AM663" s="139">
        <v>0</v>
      </c>
      <c r="AN663" s="148">
        <f t="shared" si="90"/>
        <v>1000</v>
      </c>
      <c r="AO663" s="148">
        <f t="shared" si="91"/>
        <v>64</v>
      </c>
      <c r="AP663" s="148">
        <v>20</v>
      </c>
      <c r="AQ663" s="140">
        <v>30</v>
      </c>
      <c r="AS663" s="42">
        <f t="shared" si="92"/>
        <v>4377.8225811876237</v>
      </c>
      <c r="AT663" s="101">
        <f t="shared" si="93"/>
        <v>0</v>
      </c>
      <c r="AU663" s="42">
        <f t="shared" si="94"/>
        <v>4377.8225811876237</v>
      </c>
      <c r="AV663" s="42">
        <f t="shared" si="95"/>
        <v>1083.6987240491344</v>
      </c>
      <c r="AW663" s="102">
        <f t="shared" si="96"/>
        <v>431</v>
      </c>
      <c r="AX663" s="43">
        <f t="shared" si="97"/>
        <v>0.5</v>
      </c>
      <c r="AY663" s="43" t="str">
        <f t="shared" si="98"/>
        <v>UTGS</v>
      </c>
    </row>
    <row r="664" spans="1:51" hidden="1" x14ac:dyDescent="0.2">
      <c r="A664" s="38">
        <v>657</v>
      </c>
      <c r="B664" t="s">
        <v>362</v>
      </c>
      <c r="C664" t="s">
        <v>289</v>
      </c>
      <c r="D664">
        <v>320</v>
      </c>
      <c r="E664" t="s">
        <v>1247</v>
      </c>
      <c r="F664">
        <v>0.25</v>
      </c>
      <c r="G664" t="str">
        <f>LOOKUP(F664,{0,6,45},{"F","L","H"})</f>
        <v>F</v>
      </c>
      <c r="H664" t="s">
        <v>2754</v>
      </c>
      <c r="I664" s="43" t="str">
        <f>IFERROR(VLOOKUP(#REF!,#REF!,2,FALSE),"No")</f>
        <v>No</v>
      </c>
      <c r="J664" s="149">
        <v>0.5</v>
      </c>
      <c r="K664" s="148">
        <v>67</v>
      </c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39">
        <v>1.25</v>
      </c>
      <c r="Y664" s="148">
        <v>68</v>
      </c>
      <c r="Z664" s="148">
        <v>2</v>
      </c>
      <c r="AA664" s="148">
        <v>932</v>
      </c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39">
        <v>0</v>
      </c>
      <c r="AM664" s="139">
        <v>0</v>
      </c>
      <c r="AN664" s="148">
        <f t="shared" si="90"/>
        <v>1000</v>
      </c>
      <c r="AO664" s="148">
        <f t="shared" si="91"/>
        <v>67</v>
      </c>
      <c r="AP664" s="148">
        <v>21</v>
      </c>
      <c r="AQ664" s="140">
        <v>21</v>
      </c>
      <c r="AS664" s="42">
        <f t="shared" si="92"/>
        <v>4583.0330146807937</v>
      </c>
      <c r="AT664" s="101">
        <f t="shared" si="93"/>
        <v>0</v>
      </c>
      <c r="AU664" s="42">
        <f t="shared" si="94"/>
        <v>4583.0330146807937</v>
      </c>
      <c r="AV664" s="42">
        <f t="shared" si="95"/>
        <v>1550.4077010225731</v>
      </c>
      <c r="AW664" s="102">
        <f t="shared" si="96"/>
        <v>431</v>
      </c>
      <c r="AX664" s="43">
        <f t="shared" si="97"/>
        <v>0.5</v>
      </c>
      <c r="AY664" s="43" t="str">
        <f t="shared" si="98"/>
        <v>UTGS</v>
      </c>
    </row>
    <row r="665" spans="1:51" hidden="1" x14ac:dyDescent="0.2">
      <c r="A665" s="38">
        <v>658</v>
      </c>
      <c r="B665" t="s">
        <v>362</v>
      </c>
      <c r="C665" t="s">
        <v>289</v>
      </c>
      <c r="D665">
        <v>320</v>
      </c>
      <c r="E665" t="s">
        <v>1245</v>
      </c>
      <c r="F665">
        <v>0.25</v>
      </c>
      <c r="G665" t="str">
        <f>LOOKUP(F665,{0,6,45},{"F","L","H"})</f>
        <v>F</v>
      </c>
      <c r="H665" t="s">
        <v>2755</v>
      </c>
      <c r="I665" s="43" t="str">
        <f>IFERROR(VLOOKUP(#REF!,#REF!,2,FALSE),"No")</f>
        <v>No</v>
      </c>
      <c r="J665" s="149">
        <v>0.5</v>
      </c>
      <c r="K665" s="148">
        <v>37</v>
      </c>
      <c r="L665" s="148">
        <v>0.75</v>
      </c>
      <c r="M665" s="148">
        <v>35</v>
      </c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39">
        <v>1.25</v>
      </c>
      <c r="Y665" s="148">
        <v>498.75</v>
      </c>
      <c r="Z665" s="148">
        <v>2</v>
      </c>
      <c r="AA665" s="148">
        <v>501.25</v>
      </c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39">
        <v>0</v>
      </c>
      <c r="AM665" s="139">
        <v>0</v>
      </c>
      <c r="AN665" s="148">
        <f t="shared" si="90"/>
        <v>1000</v>
      </c>
      <c r="AO665" s="148">
        <f t="shared" si="91"/>
        <v>72</v>
      </c>
      <c r="AP665" s="148">
        <v>16</v>
      </c>
      <c r="AQ665" s="140">
        <v>16</v>
      </c>
      <c r="AS665" s="42">
        <f t="shared" si="92"/>
        <v>4784.3504038360761</v>
      </c>
      <c r="AT665" s="101">
        <f t="shared" si="93"/>
        <v>0</v>
      </c>
      <c r="AU665" s="42">
        <f t="shared" si="94"/>
        <v>4784.3504038360761</v>
      </c>
      <c r="AV665" s="42">
        <f t="shared" si="95"/>
        <v>2053.7554200921272</v>
      </c>
      <c r="AW665" s="102">
        <f t="shared" si="96"/>
        <v>431</v>
      </c>
      <c r="AX665" s="43">
        <f t="shared" si="97"/>
        <v>0.5</v>
      </c>
      <c r="AY665" s="43" t="str">
        <f t="shared" si="98"/>
        <v>UTGS</v>
      </c>
    </row>
    <row r="666" spans="1:51" hidden="1" x14ac:dyDescent="0.2">
      <c r="A666" s="38">
        <v>659</v>
      </c>
      <c r="B666" t="s">
        <v>5807</v>
      </c>
      <c r="C666" t="s">
        <v>5746</v>
      </c>
      <c r="D666">
        <v>8300</v>
      </c>
      <c r="E666" t="s">
        <v>198</v>
      </c>
      <c r="F666">
        <v>10</v>
      </c>
      <c r="G666" t="str">
        <f>LOOKUP(F666,{0,6,45},{"F","L","H"})</f>
        <v>L</v>
      </c>
      <c r="H666" t="s">
        <v>1315</v>
      </c>
      <c r="I666" s="43" t="str">
        <f>IFERROR(VLOOKUP(#REF!,#REF!,2,FALSE),"No")</f>
        <v>No</v>
      </c>
      <c r="J666" s="139">
        <v>1.25</v>
      </c>
      <c r="K666" s="148">
        <v>24</v>
      </c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39">
        <v>1.25</v>
      </c>
      <c r="Y666" s="148">
        <v>494</v>
      </c>
      <c r="Z666" s="148">
        <v>2</v>
      </c>
      <c r="AA666" s="148">
        <v>443.54</v>
      </c>
      <c r="AB666" s="148">
        <v>4</v>
      </c>
      <c r="AC666" s="148">
        <v>62.46</v>
      </c>
      <c r="AD666" s="148"/>
      <c r="AE666" s="148"/>
      <c r="AF666" s="148"/>
      <c r="AG666" s="148"/>
      <c r="AH666" s="148"/>
      <c r="AI666" s="148"/>
      <c r="AJ666" s="148"/>
      <c r="AK666" s="148"/>
      <c r="AL666" s="139">
        <v>0</v>
      </c>
      <c r="AM666" s="139">
        <v>0</v>
      </c>
      <c r="AN666" s="148">
        <f t="shared" si="90"/>
        <v>1000</v>
      </c>
      <c r="AO666" s="148">
        <f t="shared" si="91"/>
        <v>24</v>
      </c>
      <c r="AP666" s="148">
        <v>1</v>
      </c>
      <c r="AQ666" s="140">
        <v>1</v>
      </c>
      <c r="AS666" s="42">
        <f t="shared" si="92"/>
        <v>1788.3234679453585</v>
      </c>
      <c r="AT666" s="101">
        <f t="shared" si="93"/>
        <v>0</v>
      </c>
      <c r="AU666" s="42">
        <f t="shared" si="94"/>
        <v>1788.3234679453585</v>
      </c>
      <c r="AV666" s="42">
        <f t="shared" si="95"/>
        <v>33304.59992147403</v>
      </c>
      <c r="AW666" s="102">
        <f t="shared" si="96"/>
        <v>13649.7</v>
      </c>
      <c r="AX666" s="43">
        <f t="shared" si="97"/>
        <v>1.25</v>
      </c>
      <c r="AY666" s="43" t="str">
        <f t="shared" si="98"/>
        <v>UTTSS</v>
      </c>
    </row>
    <row r="667" spans="1:51" hidden="1" x14ac:dyDescent="0.2">
      <c r="A667" s="38">
        <v>660</v>
      </c>
      <c r="B667" t="s">
        <v>362</v>
      </c>
      <c r="C667" t="s">
        <v>289</v>
      </c>
      <c r="D667">
        <v>320</v>
      </c>
      <c r="E667" t="s">
        <v>1247</v>
      </c>
      <c r="F667">
        <v>0.25</v>
      </c>
      <c r="G667" t="str">
        <f>LOOKUP(F667,{0,6,45},{"F","L","H"})</f>
        <v>F</v>
      </c>
      <c r="H667" t="s">
        <v>2756</v>
      </c>
      <c r="I667" s="43" t="str">
        <f>IFERROR(VLOOKUP(#REF!,#REF!,2,FALSE),"No")</f>
        <v>No</v>
      </c>
      <c r="J667" s="149">
        <v>0.5</v>
      </c>
      <c r="K667" s="148">
        <v>83</v>
      </c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39">
        <v>1.25</v>
      </c>
      <c r="Y667" s="148">
        <v>314.43</v>
      </c>
      <c r="Z667" s="149">
        <v>2</v>
      </c>
      <c r="AA667" s="148">
        <v>685.57</v>
      </c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39">
        <v>0</v>
      </c>
      <c r="AM667" s="139">
        <v>0</v>
      </c>
      <c r="AN667" s="148">
        <f t="shared" si="90"/>
        <v>1000</v>
      </c>
      <c r="AO667" s="148">
        <f t="shared" si="91"/>
        <v>83</v>
      </c>
      <c r="AP667" s="148">
        <v>16</v>
      </c>
      <c r="AQ667" s="140">
        <v>16</v>
      </c>
      <c r="AS667" s="42">
        <f t="shared" si="92"/>
        <v>5677.4886599776992</v>
      </c>
      <c r="AT667" s="101">
        <f t="shared" si="93"/>
        <v>0</v>
      </c>
      <c r="AU667" s="42">
        <f t="shared" si="94"/>
        <v>5677.4886599776992</v>
      </c>
      <c r="AV667" s="42">
        <f t="shared" si="95"/>
        <v>2045.6914200921274</v>
      </c>
      <c r="AW667" s="102">
        <f t="shared" si="96"/>
        <v>431</v>
      </c>
      <c r="AX667" s="43">
        <f t="shared" si="97"/>
        <v>0.5</v>
      </c>
      <c r="AY667" s="43" t="str">
        <f t="shared" si="98"/>
        <v>UTGS</v>
      </c>
    </row>
    <row r="668" spans="1:51" hidden="1" x14ac:dyDescent="0.2">
      <c r="A668" s="38">
        <v>661</v>
      </c>
      <c r="B668" t="s">
        <v>362</v>
      </c>
      <c r="C668" t="s">
        <v>289</v>
      </c>
      <c r="D668">
        <v>320</v>
      </c>
      <c r="E668" t="s">
        <v>1232</v>
      </c>
      <c r="F668">
        <v>0.25</v>
      </c>
      <c r="G668" t="str">
        <f>LOOKUP(F668,{0,6,45},{"F","L","H"})</f>
        <v>F</v>
      </c>
      <c r="H668" t="s">
        <v>2757</v>
      </c>
      <c r="I668" s="43" t="str">
        <f>IFERROR(VLOOKUP(#REF!,#REF!,2,FALSE),"No")</f>
        <v>No</v>
      </c>
      <c r="J668" s="149">
        <v>0.5</v>
      </c>
      <c r="K668" s="148">
        <v>41</v>
      </c>
      <c r="L668" s="148">
        <v>0.75</v>
      </c>
      <c r="M668" s="148">
        <v>35</v>
      </c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39">
        <v>2</v>
      </c>
      <c r="Y668" s="148">
        <v>154.63999999999999</v>
      </c>
      <c r="Z668" s="149">
        <v>4</v>
      </c>
      <c r="AA668" s="148">
        <v>845.36</v>
      </c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39">
        <v>0</v>
      </c>
      <c r="AM668" s="139">
        <v>0</v>
      </c>
      <c r="AN668" s="148">
        <f t="shared" si="90"/>
        <v>1000</v>
      </c>
      <c r="AO668" s="148">
        <f t="shared" si="91"/>
        <v>76</v>
      </c>
      <c r="AP668" s="148">
        <v>23</v>
      </c>
      <c r="AQ668" s="140">
        <v>23</v>
      </c>
      <c r="AS668" s="42">
        <f t="shared" si="92"/>
        <v>5057.9643151603032</v>
      </c>
      <c r="AT668" s="101">
        <f t="shared" si="93"/>
        <v>0</v>
      </c>
      <c r="AU668" s="42">
        <f t="shared" si="94"/>
        <v>5057.9643151603032</v>
      </c>
      <c r="AV668" s="42">
        <f t="shared" si="95"/>
        <v>1677.0518661510448</v>
      </c>
      <c r="AW668" s="102">
        <f t="shared" si="96"/>
        <v>431</v>
      </c>
      <c r="AX668" s="43">
        <f t="shared" si="97"/>
        <v>0.5</v>
      </c>
      <c r="AY668" s="43" t="str">
        <f t="shared" si="98"/>
        <v>UTGS</v>
      </c>
    </row>
    <row r="669" spans="1:51" hidden="1" x14ac:dyDescent="0.2">
      <c r="A669" s="38">
        <v>662</v>
      </c>
      <c r="B669" t="s">
        <v>5806</v>
      </c>
      <c r="C669" t="s">
        <v>5746</v>
      </c>
      <c r="D669">
        <v>3000</v>
      </c>
      <c r="E669" t="s">
        <v>207</v>
      </c>
      <c r="F669">
        <v>0.25</v>
      </c>
      <c r="G669" t="str">
        <f>LOOKUP(F669,{0,6,45},{"F","L","H"})</f>
        <v>F</v>
      </c>
      <c r="H669" t="s">
        <v>1316</v>
      </c>
      <c r="I669" s="43" t="str">
        <f>IFERROR(VLOOKUP(#REF!,#REF!,2,FALSE),"No")</f>
        <v>No</v>
      </c>
      <c r="J669" s="149">
        <v>1.25</v>
      </c>
      <c r="K669" s="148">
        <v>32</v>
      </c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39">
        <v>1.25</v>
      </c>
      <c r="Y669" s="148">
        <v>354.72</v>
      </c>
      <c r="Z669" s="149">
        <v>2</v>
      </c>
      <c r="AA669" s="148">
        <v>456</v>
      </c>
      <c r="AB669" s="148">
        <v>4</v>
      </c>
      <c r="AC669" s="148">
        <v>189.28</v>
      </c>
      <c r="AD669" s="148"/>
      <c r="AE669" s="148"/>
      <c r="AF669" s="148"/>
      <c r="AG669" s="148"/>
      <c r="AH669" s="148"/>
      <c r="AI669" s="148"/>
      <c r="AJ669" s="148"/>
      <c r="AK669" s="148"/>
      <c r="AL669" s="139">
        <v>0</v>
      </c>
      <c r="AM669" s="139">
        <v>0</v>
      </c>
      <c r="AN669" s="148">
        <f t="shared" si="90"/>
        <v>1000</v>
      </c>
      <c r="AO669" s="148">
        <f t="shared" si="91"/>
        <v>32</v>
      </c>
      <c r="AP669" s="148">
        <v>5</v>
      </c>
      <c r="AQ669" s="140">
        <v>19</v>
      </c>
      <c r="AS669" s="42">
        <f t="shared" si="92"/>
        <v>2384.4312905938114</v>
      </c>
      <c r="AT669" s="101">
        <f t="shared" si="93"/>
        <v>0</v>
      </c>
      <c r="AU669" s="42">
        <f t="shared" si="94"/>
        <v>2384.4312905938114</v>
      </c>
      <c r="AV669" s="42">
        <f t="shared" si="95"/>
        <v>1795.6001748144229</v>
      </c>
      <c r="AW669" s="102">
        <f t="shared" si="96"/>
        <v>2145.6666666666665</v>
      </c>
      <c r="AX669" s="43">
        <f t="shared" si="97"/>
        <v>1.25</v>
      </c>
      <c r="AY669" s="43" t="str">
        <f t="shared" si="98"/>
        <v>UTTSS</v>
      </c>
    </row>
    <row r="670" spans="1:51" hidden="1" x14ac:dyDescent="0.2">
      <c r="A670" s="38">
        <v>663</v>
      </c>
      <c r="B670" t="s">
        <v>362</v>
      </c>
      <c r="C670" t="s">
        <v>289</v>
      </c>
      <c r="D670">
        <v>175</v>
      </c>
      <c r="E670" t="s">
        <v>1235</v>
      </c>
      <c r="F670">
        <v>0.25</v>
      </c>
      <c r="G670" t="str">
        <f>LOOKUP(F670,{0,6,45},{"F","L","H"})</f>
        <v>F</v>
      </c>
      <c r="H670" t="s">
        <v>2758</v>
      </c>
      <c r="I670" s="43" t="str">
        <f>IFERROR(VLOOKUP(#REF!,#REF!,2,FALSE),"No")</f>
        <v>No</v>
      </c>
      <c r="J670" s="139">
        <v>0.5</v>
      </c>
      <c r="K670" s="148">
        <v>74</v>
      </c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39">
        <v>2</v>
      </c>
      <c r="Y670" s="148">
        <v>1000</v>
      </c>
      <c r="Z670" s="149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39">
        <v>0</v>
      </c>
      <c r="AM670" s="139">
        <v>0</v>
      </c>
      <c r="AN670" s="148">
        <f t="shared" si="90"/>
        <v>1000</v>
      </c>
      <c r="AO670" s="148">
        <f t="shared" si="91"/>
        <v>74</v>
      </c>
      <c r="AP670" s="148">
        <v>25</v>
      </c>
      <c r="AQ670" s="140">
        <v>25</v>
      </c>
      <c r="AS670" s="42">
        <f t="shared" si="92"/>
        <v>5061.8573594981899</v>
      </c>
      <c r="AT670" s="101">
        <f t="shared" si="93"/>
        <v>0</v>
      </c>
      <c r="AU670" s="42">
        <f t="shared" si="94"/>
        <v>5061.8573594981899</v>
      </c>
      <c r="AV670" s="42">
        <f t="shared" si="95"/>
        <v>1300.4384688589612</v>
      </c>
      <c r="AW670" s="102">
        <f t="shared" si="96"/>
        <v>431</v>
      </c>
      <c r="AX670" s="43">
        <f t="shared" si="97"/>
        <v>0.5</v>
      </c>
      <c r="AY670" s="43" t="str">
        <f t="shared" si="98"/>
        <v>UTGS</v>
      </c>
    </row>
    <row r="671" spans="1:51" hidden="1" x14ac:dyDescent="0.2">
      <c r="A671" s="38">
        <v>664</v>
      </c>
      <c r="B671" t="s">
        <v>362</v>
      </c>
      <c r="C671" t="s">
        <v>289</v>
      </c>
      <c r="D671">
        <v>306</v>
      </c>
      <c r="E671" t="s">
        <v>1238</v>
      </c>
      <c r="F671">
        <v>0.25</v>
      </c>
      <c r="G671" t="str">
        <f>LOOKUP(F671,{0,6,45},{"F","L","H"})</f>
        <v>F</v>
      </c>
      <c r="H671" t="s">
        <v>2759</v>
      </c>
      <c r="I671" s="43" t="str">
        <f>IFERROR(VLOOKUP(#REF!,#REF!,2,FALSE),"No")</f>
        <v>No</v>
      </c>
      <c r="J671" s="139">
        <v>0.5</v>
      </c>
      <c r="K671" s="148">
        <v>37</v>
      </c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39">
        <v>2</v>
      </c>
      <c r="Y671" s="148">
        <v>424.9</v>
      </c>
      <c r="Z671" s="149">
        <v>4</v>
      </c>
      <c r="AA671" s="148">
        <v>575.1</v>
      </c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39">
        <v>0</v>
      </c>
      <c r="AM671" s="139">
        <v>0</v>
      </c>
      <c r="AN671" s="148">
        <f t="shared" si="90"/>
        <v>1000</v>
      </c>
      <c r="AO671" s="148">
        <f t="shared" si="91"/>
        <v>37</v>
      </c>
      <c r="AP671" s="148">
        <v>12</v>
      </c>
      <c r="AQ671" s="140">
        <v>15</v>
      </c>
      <c r="AS671" s="42">
        <f t="shared" si="92"/>
        <v>2530.928679749095</v>
      </c>
      <c r="AT671" s="101">
        <f t="shared" si="93"/>
        <v>0</v>
      </c>
      <c r="AU671" s="42">
        <f t="shared" si="94"/>
        <v>2530.928679749095</v>
      </c>
      <c r="AV671" s="42">
        <f t="shared" si="95"/>
        <v>2442.295248098269</v>
      </c>
      <c r="AW671" s="102">
        <f t="shared" si="96"/>
        <v>431</v>
      </c>
      <c r="AX671" s="43">
        <f t="shared" si="97"/>
        <v>0.5</v>
      </c>
      <c r="AY671" s="43" t="str">
        <f t="shared" si="98"/>
        <v>UTGS</v>
      </c>
    </row>
    <row r="672" spans="1:51" hidden="1" x14ac:dyDescent="0.2">
      <c r="A672" s="38">
        <v>665</v>
      </c>
      <c r="B672" t="s">
        <v>362</v>
      </c>
      <c r="C672" t="s">
        <v>289</v>
      </c>
      <c r="D672">
        <v>540</v>
      </c>
      <c r="E672" t="s">
        <v>1221</v>
      </c>
      <c r="F672">
        <v>0.25</v>
      </c>
      <c r="G672" t="str">
        <f>LOOKUP(F672,{0,6,45},{"F","L","H"})</f>
        <v>F</v>
      </c>
      <c r="H672" t="s">
        <v>2760</v>
      </c>
      <c r="I672" s="43" t="str">
        <f>IFERROR(VLOOKUP(#REF!,#REF!,2,FALSE),"No")</f>
        <v>No</v>
      </c>
      <c r="J672" s="148">
        <v>0.5</v>
      </c>
      <c r="K672" s="148">
        <v>76.099999999999994</v>
      </c>
      <c r="L672" s="148">
        <v>0.75</v>
      </c>
      <c r="M672" s="148">
        <v>34</v>
      </c>
      <c r="N672" s="148"/>
      <c r="O672" s="148"/>
      <c r="P672" s="148"/>
      <c r="Q672" s="148"/>
      <c r="R672" s="149"/>
      <c r="S672" s="148"/>
      <c r="T672" s="148"/>
      <c r="U672" s="148"/>
      <c r="V672" s="148"/>
      <c r="W672" s="148"/>
      <c r="X672" s="139">
        <v>1.25</v>
      </c>
      <c r="Y672" s="148">
        <v>553</v>
      </c>
      <c r="Z672" s="148">
        <v>2</v>
      </c>
      <c r="AA672" s="148">
        <v>447</v>
      </c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39">
        <v>0</v>
      </c>
      <c r="AM672" s="139">
        <v>0</v>
      </c>
      <c r="AN672" s="148">
        <f t="shared" si="90"/>
        <v>1000</v>
      </c>
      <c r="AO672" s="148">
        <f t="shared" si="91"/>
        <v>110.1</v>
      </c>
      <c r="AP672" s="148">
        <v>16</v>
      </c>
      <c r="AQ672" s="140">
        <v>16</v>
      </c>
      <c r="AS672" s="42">
        <f t="shared" si="92"/>
        <v>7394.5429091993328</v>
      </c>
      <c r="AT672" s="101">
        <f t="shared" si="93"/>
        <v>0</v>
      </c>
      <c r="AU672" s="42">
        <f t="shared" si="94"/>
        <v>7394.5429091993328</v>
      </c>
      <c r="AV672" s="42">
        <f t="shared" si="95"/>
        <v>2056.1288575921271</v>
      </c>
      <c r="AW672" s="102">
        <f t="shared" si="96"/>
        <v>585.0096169344007</v>
      </c>
      <c r="AX672" s="43">
        <f t="shared" si="97"/>
        <v>0.5</v>
      </c>
      <c r="AY672" s="43" t="str">
        <f t="shared" si="98"/>
        <v>UTGS</v>
      </c>
    </row>
    <row r="673" spans="1:51" hidden="1" x14ac:dyDescent="0.2">
      <c r="A673" s="38">
        <v>666</v>
      </c>
      <c r="B673" t="s">
        <v>362</v>
      </c>
      <c r="C673" t="s">
        <v>289</v>
      </c>
      <c r="D673">
        <v>320</v>
      </c>
      <c r="E673" t="s">
        <v>1239</v>
      </c>
      <c r="F673">
        <v>0.25</v>
      </c>
      <c r="G673" t="str">
        <f>LOOKUP(F673,{0,6,45},{"F","L","H"})</f>
        <v>F</v>
      </c>
      <c r="H673" t="s">
        <v>2761</v>
      </c>
      <c r="I673" s="43" t="str">
        <f>IFERROR(VLOOKUP(#REF!,#REF!,2,FALSE),"No")</f>
        <v>No</v>
      </c>
      <c r="J673" s="149">
        <v>0.5</v>
      </c>
      <c r="K673" s="148">
        <v>121.18</v>
      </c>
      <c r="L673" s="148">
        <v>0.75</v>
      </c>
      <c r="M673" s="148">
        <v>51</v>
      </c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39">
        <v>1.25</v>
      </c>
      <c r="Y673" s="148">
        <v>382.5</v>
      </c>
      <c r="Z673" s="148">
        <v>2</v>
      </c>
      <c r="AA673" s="148">
        <v>617.5</v>
      </c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39">
        <v>0</v>
      </c>
      <c r="AM673" s="139">
        <v>0</v>
      </c>
      <c r="AN673" s="148">
        <f t="shared" si="90"/>
        <v>1000</v>
      </c>
      <c r="AO673" s="148">
        <f t="shared" si="91"/>
        <v>172.18</v>
      </c>
      <c r="AP673" s="148">
        <v>10</v>
      </c>
      <c r="AQ673" s="140">
        <v>10</v>
      </c>
      <c r="AS673" s="42">
        <f t="shared" si="92"/>
        <v>11572.690812951329</v>
      </c>
      <c r="AT673" s="101">
        <f t="shared" si="93"/>
        <v>0</v>
      </c>
      <c r="AU673" s="42">
        <f t="shared" si="94"/>
        <v>11572.690812951329</v>
      </c>
      <c r="AV673" s="42">
        <f t="shared" si="95"/>
        <v>3277.8711721474037</v>
      </c>
      <c r="AW673" s="102">
        <f t="shared" si="96"/>
        <v>431</v>
      </c>
      <c r="AX673" s="43">
        <f t="shared" si="97"/>
        <v>0.5</v>
      </c>
      <c r="AY673" s="43" t="str">
        <f t="shared" si="98"/>
        <v>UTGS</v>
      </c>
    </row>
    <row r="674" spans="1:51" hidden="1" x14ac:dyDescent="0.2">
      <c r="A674" s="38">
        <v>667</v>
      </c>
      <c r="B674" t="s">
        <v>362</v>
      </c>
      <c r="C674" t="s">
        <v>289</v>
      </c>
      <c r="D674">
        <v>320</v>
      </c>
      <c r="E674" t="s">
        <v>1228</v>
      </c>
      <c r="F674">
        <v>0.25</v>
      </c>
      <c r="G674" t="str">
        <f>LOOKUP(F674,{0,6,45},{"F","L","H"})</f>
        <v>F</v>
      </c>
      <c r="H674" t="s">
        <v>2762</v>
      </c>
      <c r="I674" s="43" t="str">
        <f>IFERROR(VLOOKUP(#REF!,#REF!,2,FALSE),"No")</f>
        <v>No</v>
      </c>
      <c r="J674" s="149">
        <v>0.5</v>
      </c>
      <c r="K674" s="148">
        <v>43</v>
      </c>
      <c r="L674" s="148">
        <v>0.75</v>
      </c>
      <c r="M674" s="148">
        <v>35</v>
      </c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39">
        <v>2</v>
      </c>
      <c r="Y674" s="148">
        <v>1000</v>
      </c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39">
        <v>0</v>
      </c>
      <c r="AM674" s="139">
        <v>0</v>
      </c>
      <c r="AN674" s="148">
        <f t="shared" si="90"/>
        <v>1000</v>
      </c>
      <c r="AO674" s="148">
        <f t="shared" si="91"/>
        <v>78</v>
      </c>
      <c r="AP674" s="148">
        <v>20</v>
      </c>
      <c r="AQ674" s="140">
        <v>20</v>
      </c>
      <c r="AS674" s="42">
        <f t="shared" si="92"/>
        <v>5194.7712708224153</v>
      </c>
      <c r="AT674" s="101">
        <f t="shared" si="93"/>
        <v>0</v>
      </c>
      <c r="AU674" s="42">
        <f t="shared" si="94"/>
        <v>5194.7712708224153</v>
      </c>
      <c r="AV674" s="42">
        <f t="shared" si="95"/>
        <v>1625.5480860737016</v>
      </c>
      <c r="AW674" s="102">
        <f t="shared" si="96"/>
        <v>431</v>
      </c>
      <c r="AX674" s="43">
        <f t="shared" si="97"/>
        <v>0.5</v>
      </c>
      <c r="AY674" s="43" t="str">
        <f t="shared" si="98"/>
        <v>UTGS</v>
      </c>
    </row>
    <row r="675" spans="1:51" hidden="1" x14ac:dyDescent="0.2">
      <c r="A675" s="38">
        <v>668</v>
      </c>
      <c r="B675" t="s">
        <v>362</v>
      </c>
      <c r="C675" t="s">
        <v>289</v>
      </c>
      <c r="D675">
        <v>320</v>
      </c>
      <c r="E675" t="s">
        <v>1842</v>
      </c>
      <c r="F675">
        <v>0.25</v>
      </c>
      <c r="G675" t="str">
        <f>LOOKUP(F675,{0,6,45},{"F","L","H"})</f>
        <v>F</v>
      </c>
      <c r="H675" t="s">
        <v>2763</v>
      </c>
      <c r="I675" s="43" t="str">
        <f>IFERROR(VLOOKUP(#REF!,#REF!,2,FALSE),"No")</f>
        <v>No</v>
      </c>
      <c r="J675" s="149">
        <v>0.5</v>
      </c>
      <c r="K675" s="148">
        <v>19</v>
      </c>
      <c r="L675" s="148">
        <v>0.75</v>
      </c>
      <c r="M675" s="148">
        <v>10</v>
      </c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39">
        <v>2</v>
      </c>
      <c r="Y675" s="148">
        <v>929.43</v>
      </c>
      <c r="Z675" s="149">
        <v>3</v>
      </c>
      <c r="AA675" s="148">
        <v>70.569999999999993</v>
      </c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39">
        <v>0</v>
      </c>
      <c r="AM675" s="139">
        <v>0</v>
      </c>
      <c r="AN675" s="148">
        <f t="shared" si="90"/>
        <v>1000</v>
      </c>
      <c r="AO675" s="148">
        <f t="shared" si="91"/>
        <v>29</v>
      </c>
      <c r="AP675" s="148">
        <v>32</v>
      </c>
      <c r="AQ675" s="140">
        <v>32</v>
      </c>
      <c r="AS675" s="42">
        <f t="shared" si="92"/>
        <v>1943.500857100642</v>
      </c>
      <c r="AT675" s="101">
        <f t="shared" si="93"/>
        <v>0</v>
      </c>
      <c r="AU675" s="42">
        <f t="shared" si="94"/>
        <v>1943.500857100642</v>
      </c>
      <c r="AV675" s="42">
        <f t="shared" si="95"/>
        <v>988.00419129606348</v>
      </c>
      <c r="AW675" s="102">
        <f t="shared" si="96"/>
        <v>431</v>
      </c>
      <c r="AX675" s="43">
        <f t="shared" si="97"/>
        <v>0.5</v>
      </c>
      <c r="AY675" s="43" t="str">
        <f t="shared" si="98"/>
        <v>UTGS</v>
      </c>
    </row>
    <row r="676" spans="1:51" hidden="1" x14ac:dyDescent="0.2">
      <c r="A676" s="38">
        <v>669</v>
      </c>
      <c r="B676" t="s">
        <v>362</v>
      </c>
      <c r="C676" t="s">
        <v>289</v>
      </c>
      <c r="D676">
        <v>320</v>
      </c>
      <c r="E676" t="s">
        <v>1243</v>
      </c>
      <c r="F676">
        <v>0.25</v>
      </c>
      <c r="G676" t="str">
        <f>LOOKUP(F676,{0,6,45},{"F","L","H"})</f>
        <v>F</v>
      </c>
      <c r="H676" t="s">
        <v>2764</v>
      </c>
      <c r="I676" s="43" t="str">
        <f>IFERROR(VLOOKUP(#REF!,#REF!,2,FALSE),"No")</f>
        <v>No</v>
      </c>
      <c r="J676" s="139">
        <v>0.5</v>
      </c>
      <c r="K676" s="148">
        <v>39</v>
      </c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39">
        <v>1.25</v>
      </c>
      <c r="Y676" s="148">
        <v>135.41</v>
      </c>
      <c r="Z676" s="149">
        <v>2</v>
      </c>
      <c r="AA676" s="148">
        <v>203.59</v>
      </c>
      <c r="AB676" s="149">
        <v>4</v>
      </c>
      <c r="AC676" s="148">
        <v>661</v>
      </c>
      <c r="AD676" s="148"/>
      <c r="AE676" s="148"/>
      <c r="AF676" s="148"/>
      <c r="AG676" s="148"/>
      <c r="AH676" s="148"/>
      <c r="AI676" s="148"/>
      <c r="AJ676" s="148"/>
      <c r="AK676" s="148"/>
      <c r="AL676" s="139">
        <v>0</v>
      </c>
      <c r="AM676" s="139">
        <v>0</v>
      </c>
      <c r="AN676" s="148">
        <f t="shared" si="90"/>
        <v>1000</v>
      </c>
      <c r="AO676" s="148">
        <f t="shared" si="91"/>
        <v>39</v>
      </c>
      <c r="AP676" s="148">
        <v>16</v>
      </c>
      <c r="AQ676" s="140">
        <v>16</v>
      </c>
      <c r="AS676" s="42">
        <f t="shared" si="92"/>
        <v>2667.735635411208</v>
      </c>
      <c r="AT676" s="101">
        <f t="shared" si="93"/>
        <v>0</v>
      </c>
      <c r="AU676" s="42">
        <f t="shared" si="94"/>
        <v>2667.735635411208</v>
      </c>
      <c r="AV676" s="42">
        <f t="shared" si="95"/>
        <v>2334.0699200921272</v>
      </c>
      <c r="AW676" s="102">
        <f t="shared" si="96"/>
        <v>431</v>
      </c>
      <c r="AX676" s="43">
        <f t="shared" si="97"/>
        <v>0.5</v>
      </c>
      <c r="AY676" s="43" t="str">
        <f t="shared" si="98"/>
        <v>UTGS</v>
      </c>
    </row>
    <row r="677" spans="1:51" hidden="1" x14ac:dyDescent="0.2">
      <c r="A677" s="38">
        <v>670</v>
      </c>
      <c r="B677" t="s">
        <v>362</v>
      </c>
      <c r="C677" t="s">
        <v>289</v>
      </c>
      <c r="D677">
        <v>320</v>
      </c>
      <c r="E677" t="s">
        <v>1243</v>
      </c>
      <c r="F677">
        <v>0.25</v>
      </c>
      <c r="G677" t="str">
        <f>LOOKUP(F677,{0,6,45},{"F","L","H"})</f>
        <v>F</v>
      </c>
      <c r="H677" t="s">
        <v>2765</v>
      </c>
      <c r="I677" s="43" t="str">
        <f>IFERROR(VLOOKUP(#REF!,#REF!,2,FALSE),"No")</f>
        <v>No</v>
      </c>
      <c r="J677" s="149">
        <v>0.5</v>
      </c>
      <c r="K677" s="148">
        <v>38</v>
      </c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39">
        <v>1.25</v>
      </c>
      <c r="Y677" s="148">
        <v>228.95</v>
      </c>
      <c r="Z677" s="149">
        <v>2</v>
      </c>
      <c r="AA677" s="148">
        <v>771.05</v>
      </c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39">
        <v>0</v>
      </c>
      <c r="AM677" s="139">
        <v>0</v>
      </c>
      <c r="AN677" s="148">
        <f t="shared" si="90"/>
        <v>1000</v>
      </c>
      <c r="AO677" s="148">
        <f t="shared" si="91"/>
        <v>38</v>
      </c>
      <c r="AP677" s="148">
        <v>10</v>
      </c>
      <c r="AQ677" s="140">
        <v>10</v>
      </c>
      <c r="AS677" s="42">
        <f t="shared" si="92"/>
        <v>2599.3321575801515</v>
      </c>
      <c r="AT677" s="101">
        <f t="shared" si="93"/>
        <v>0</v>
      </c>
      <c r="AU677" s="42">
        <f t="shared" si="94"/>
        <v>2599.3321575801515</v>
      </c>
      <c r="AV677" s="42">
        <f t="shared" si="95"/>
        <v>3267.1226721474031</v>
      </c>
      <c r="AW677" s="102">
        <f t="shared" si="96"/>
        <v>431</v>
      </c>
      <c r="AX677" s="43">
        <f t="shared" si="97"/>
        <v>0.5</v>
      </c>
      <c r="AY677" s="43" t="str">
        <f t="shared" si="98"/>
        <v>UTGS</v>
      </c>
    </row>
    <row r="678" spans="1:51" hidden="1" x14ac:dyDescent="0.2">
      <c r="A678" s="38">
        <v>671</v>
      </c>
      <c r="B678" t="s">
        <v>5806</v>
      </c>
      <c r="C678" t="s">
        <v>289</v>
      </c>
      <c r="D678">
        <v>44350</v>
      </c>
      <c r="E678" t="s">
        <v>215</v>
      </c>
      <c r="F678">
        <v>45</v>
      </c>
      <c r="G678" t="str">
        <f>LOOKUP(F678,{0,6,45},{"F","L","H"})</f>
        <v>H</v>
      </c>
      <c r="H678" t="s">
        <v>1317</v>
      </c>
      <c r="I678" s="43" t="str">
        <f>IFERROR(VLOOKUP(#REF!,#REF!,2,FALSE),"No")</f>
        <v>No</v>
      </c>
      <c r="J678" s="149">
        <v>3</v>
      </c>
      <c r="K678" s="148">
        <v>307</v>
      </c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39">
        <v>3</v>
      </c>
      <c r="Y678" s="148">
        <v>226.5</v>
      </c>
      <c r="Z678" s="148">
        <v>4</v>
      </c>
      <c r="AA678" s="148">
        <v>773.5</v>
      </c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39">
        <v>0</v>
      </c>
      <c r="AM678" s="139">
        <v>0</v>
      </c>
      <c r="AN678" s="148">
        <f t="shared" si="90"/>
        <v>1000</v>
      </c>
      <c r="AO678" s="148">
        <f t="shared" si="91"/>
        <v>307</v>
      </c>
      <c r="AP678" s="148">
        <v>7</v>
      </c>
      <c r="AQ678" s="140">
        <v>11</v>
      </c>
      <c r="AS678" s="42">
        <f t="shared" si="92"/>
        <v>22405.927694134378</v>
      </c>
      <c r="AT678" s="101">
        <f t="shared" si="93"/>
        <v>0</v>
      </c>
      <c r="AU678" s="42">
        <f t="shared" si="94"/>
        <v>22405.927694134378</v>
      </c>
      <c r="AV678" s="42">
        <f t="shared" si="95"/>
        <v>3198.6306110430942</v>
      </c>
      <c r="AW678" s="102">
        <f t="shared" si="96"/>
        <v>60371.752872868376</v>
      </c>
      <c r="AX678" s="43">
        <f t="shared" si="97"/>
        <v>3</v>
      </c>
      <c r="AY678" s="43" t="str">
        <f t="shared" si="98"/>
        <v>UTGS</v>
      </c>
    </row>
    <row r="679" spans="1:51" hidden="1" x14ac:dyDescent="0.2">
      <c r="A679" s="38">
        <v>672</v>
      </c>
      <c r="B679" t="s">
        <v>5806</v>
      </c>
      <c r="C679" t="s">
        <v>289</v>
      </c>
      <c r="D679">
        <v>16700</v>
      </c>
      <c r="E679" t="s">
        <v>197</v>
      </c>
      <c r="F679">
        <v>1</v>
      </c>
      <c r="G679" t="str">
        <f>LOOKUP(F679,{0,6,45},{"F","L","H"})</f>
        <v>F</v>
      </c>
      <c r="H679" t="s">
        <v>1318</v>
      </c>
      <c r="I679" s="43" t="str">
        <f>IFERROR(VLOOKUP(#REF!,#REF!,2,FALSE),"No")</f>
        <v>No</v>
      </c>
      <c r="J679" s="149">
        <v>2</v>
      </c>
      <c r="K679" s="148">
        <v>74</v>
      </c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39">
        <v>2</v>
      </c>
      <c r="Y679" s="148">
        <v>372.15</v>
      </c>
      <c r="Z679" s="149">
        <v>4</v>
      </c>
      <c r="AA679" s="148">
        <v>554.91999999999996</v>
      </c>
      <c r="AB679" s="149">
        <v>6</v>
      </c>
      <c r="AC679" s="148">
        <v>72.92</v>
      </c>
      <c r="AD679" s="148"/>
      <c r="AE679" s="148"/>
      <c r="AF679" s="148"/>
      <c r="AG679" s="148"/>
      <c r="AH679" s="148"/>
      <c r="AI679" s="148"/>
      <c r="AJ679" s="148"/>
      <c r="AK679" s="148"/>
      <c r="AL679" s="139">
        <v>0</v>
      </c>
      <c r="AM679" s="139">
        <v>0</v>
      </c>
      <c r="AN679" s="148">
        <f t="shared" si="90"/>
        <v>999.9899999999999</v>
      </c>
      <c r="AO679" s="148">
        <f t="shared" si="91"/>
        <v>74</v>
      </c>
      <c r="AP679" s="148">
        <v>4</v>
      </c>
      <c r="AQ679" s="140">
        <v>6</v>
      </c>
      <c r="AS679" s="42">
        <f t="shared" si="92"/>
        <v>5400.7773594981891</v>
      </c>
      <c r="AT679" s="101">
        <f t="shared" si="93"/>
        <v>0</v>
      </c>
      <c r="AU679" s="42">
        <f t="shared" si="94"/>
        <v>5400.7773594981891</v>
      </c>
      <c r="AV679" s="42">
        <f t="shared" si="95"/>
        <v>6416.0285686428033</v>
      </c>
      <c r="AW679" s="102">
        <f t="shared" si="96"/>
        <v>15242</v>
      </c>
      <c r="AX679" s="43">
        <f t="shared" si="97"/>
        <v>2</v>
      </c>
      <c r="AY679" s="43" t="str">
        <f t="shared" si="98"/>
        <v>UTGS</v>
      </c>
    </row>
    <row r="680" spans="1:51" hidden="1" x14ac:dyDescent="0.2">
      <c r="A680" s="38">
        <v>673</v>
      </c>
      <c r="B680" t="s">
        <v>5806</v>
      </c>
      <c r="C680" t="s">
        <v>292</v>
      </c>
      <c r="D680">
        <v>2700</v>
      </c>
      <c r="E680" t="s">
        <v>193</v>
      </c>
      <c r="F680">
        <v>5</v>
      </c>
      <c r="G680" t="str">
        <f>LOOKUP(F680,{0,6,45},{"F","L","H"})</f>
        <v>F</v>
      </c>
      <c r="H680" t="s">
        <v>1017</v>
      </c>
      <c r="I680" s="43" t="str">
        <f>IFERROR(VLOOKUP(#REF!,#REF!,2,FALSE),"No")</f>
        <v>No</v>
      </c>
      <c r="J680" s="149">
        <v>0.75</v>
      </c>
      <c r="K680" s="148">
        <v>72</v>
      </c>
      <c r="L680" s="148">
        <v>2</v>
      </c>
      <c r="M680" s="148">
        <v>13</v>
      </c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39">
        <v>2</v>
      </c>
      <c r="Y680" s="148">
        <v>334</v>
      </c>
      <c r="Z680" s="149">
        <v>4</v>
      </c>
      <c r="AA680" s="148">
        <v>666</v>
      </c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39">
        <v>0</v>
      </c>
      <c r="AM680" s="139">
        <v>0</v>
      </c>
      <c r="AN680" s="148">
        <f t="shared" si="90"/>
        <v>1000</v>
      </c>
      <c r="AO680" s="148">
        <f t="shared" si="91"/>
        <v>85</v>
      </c>
      <c r="AP680" s="148">
        <v>6</v>
      </c>
      <c r="AQ680" s="140">
        <v>9</v>
      </c>
      <c r="AS680" s="42">
        <f t="shared" si="92"/>
        <v>5584.3956156398108</v>
      </c>
      <c r="AT680" s="101">
        <f t="shared" si="93"/>
        <v>0</v>
      </c>
      <c r="AU680" s="42">
        <f t="shared" si="94"/>
        <v>5584.3956156398108</v>
      </c>
      <c r="AV680" s="42">
        <f t="shared" si="95"/>
        <v>4142.9090801637813</v>
      </c>
      <c r="AW680" s="102">
        <f t="shared" si="96"/>
        <v>2428.75</v>
      </c>
      <c r="AX680" s="43">
        <f t="shared" si="97"/>
        <v>0.75</v>
      </c>
      <c r="AY680" s="43" t="str">
        <f t="shared" si="98"/>
        <v>UTFS</v>
      </c>
    </row>
    <row r="681" spans="1:51" hidden="1" x14ac:dyDescent="0.2">
      <c r="A681" s="38">
        <v>674</v>
      </c>
      <c r="B681" t="s">
        <v>362</v>
      </c>
      <c r="C681" t="s">
        <v>289</v>
      </c>
      <c r="D681">
        <v>320</v>
      </c>
      <c r="E681" t="s">
        <v>1245</v>
      </c>
      <c r="F681">
        <v>0.25</v>
      </c>
      <c r="G681" t="str">
        <f>LOOKUP(F681,{0,6,45},{"F","L","H"})</f>
        <v>F</v>
      </c>
      <c r="H681" t="s">
        <v>2766</v>
      </c>
      <c r="I681" s="43" t="str">
        <f>IFERROR(VLOOKUP(#REF!,#REF!,2,FALSE),"No")</f>
        <v>No</v>
      </c>
      <c r="J681" s="149">
        <v>0.5</v>
      </c>
      <c r="K681" s="148">
        <v>104</v>
      </c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39">
        <v>2</v>
      </c>
      <c r="Y681" s="148">
        <v>350.5</v>
      </c>
      <c r="Z681" s="149">
        <v>4</v>
      </c>
      <c r="AA681" s="148">
        <v>649.5</v>
      </c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39">
        <v>0</v>
      </c>
      <c r="AM681" s="139">
        <v>0</v>
      </c>
      <c r="AN681" s="148">
        <f t="shared" si="90"/>
        <v>1000</v>
      </c>
      <c r="AO681" s="148">
        <f t="shared" si="91"/>
        <v>104</v>
      </c>
      <c r="AP681" s="148">
        <v>13</v>
      </c>
      <c r="AQ681" s="140">
        <v>13</v>
      </c>
      <c r="AS681" s="42">
        <f t="shared" si="92"/>
        <v>7113.9616944298887</v>
      </c>
      <c r="AT681" s="101">
        <f t="shared" si="93"/>
        <v>0</v>
      </c>
      <c r="AU681" s="42">
        <f t="shared" si="94"/>
        <v>7113.9616944298887</v>
      </c>
      <c r="AV681" s="42">
        <f t="shared" si="95"/>
        <v>2859.0674401133874</v>
      </c>
      <c r="AW681" s="102">
        <f t="shared" si="96"/>
        <v>431</v>
      </c>
      <c r="AX681" s="43">
        <f t="shared" si="97"/>
        <v>0.5</v>
      </c>
      <c r="AY681" s="43" t="str">
        <f t="shared" si="98"/>
        <v>UTGS</v>
      </c>
    </row>
    <row r="682" spans="1:51" hidden="1" x14ac:dyDescent="0.2">
      <c r="A682" s="38">
        <v>675</v>
      </c>
      <c r="B682" t="s">
        <v>362</v>
      </c>
      <c r="C682" t="s">
        <v>289</v>
      </c>
      <c r="D682">
        <v>320</v>
      </c>
      <c r="E682" t="s">
        <v>1247</v>
      </c>
      <c r="F682">
        <v>0.25</v>
      </c>
      <c r="G682" t="str">
        <f>LOOKUP(F682,{0,6,45},{"F","L","H"})</f>
        <v>F</v>
      </c>
      <c r="H682" t="s">
        <v>2767</v>
      </c>
      <c r="I682" s="43" t="str">
        <f>IFERROR(VLOOKUP(#REF!,#REF!,2,FALSE),"No")</f>
        <v>No</v>
      </c>
      <c r="J682" s="149">
        <v>0.5</v>
      </c>
      <c r="K682" s="148">
        <v>85</v>
      </c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39">
        <v>2</v>
      </c>
      <c r="Y682" s="148">
        <v>482.31</v>
      </c>
      <c r="Z682" s="148">
        <v>3</v>
      </c>
      <c r="AA682" s="148">
        <v>517.69000000000005</v>
      </c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39">
        <v>0</v>
      </c>
      <c r="AM682" s="139">
        <v>0</v>
      </c>
      <c r="AN682" s="148">
        <f t="shared" si="90"/>
        <v>1000</v>
      </c>
      <c r="AO682" s="148">
        <f t="shared" si="91"/>
        <v>85</v>
      </c>
      <c r="AP682" s="148">
        <v>14</v>
      </c>
      <c r="AQ682" s="140">
        <v>20</v>
      </c>
      <c r="AS682" s="42">
        <f t="shared" si="92"/>
        <v>5814.2956156398122</v>
      </c>
      <c r="AT682" s="101">
        <f t="shared" si="93"/>
        <v>0</v>
      </c>
      <c r="AU682" s="42">
        <f t="shared" si="94"/>
        <v>5814.2956156398122</v>
      </c>
      <c r="AV682" s="42">
        <f t="shared" si="95"/>
        <v>1297.3326260737017</v>
      </c>
      <c r="AW682" s="102">
        <f t="shared" si="96"/>
        <v>431</v>
      </c>
      <c r="AX682" s="43">
        <f t="shared" si="97"/>
        <v>0.5</v>
      </c>
      <c r="AY682" s="43" t="str">
        <f t="shared" si="98"/>
        <v>UTGS</v>
      </c>
    </row>
    <row r="683" spans="1:51" hidden="1" x14ac:dyDescent="0.2">
      <c r="A683" s="38">
        <v>676</v>
      </c>
      <c r="B683" t="s">
        <v>5806</v>
      </c>
      <c r="C683" t="s">
        <v>289</v>
      </c>
      <c r="D683">
        <v>21100</v>
      </c>
      <c r="E683" t="s">
        <v>197</v>
      </c>
      <c r="F683">
        <v>5</v>
      </c>
      <c r="G683" t="str">
        <f>LOOKUP(F683,{0,6,45},{"F","L","H"})</f>
        <v>F</v>
      </c>
      <c r="H683" t="s">
        <v>142</v>
      </c>
      <c r="I683" s="43" t="str">
        <f>IFERROR(VLOOKUP(#REF!,#REF!,2,FALSE),"No")</f>
        <v>No</v>
      </c>
      <c r="J683" s="149">
        <v>2</v>
      </c>
      <c r="K683" s="148">
        <v>63</v>
      </c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39">
        <v>3</v>
      </c>
      <c r="Y683" s="148">
        <v>758.19</v>
      </c>
      <c r="Z683" s="148">
        <v>4</v>
      </c>
      <c r="AA683" s="148">
        <v>241.81</v>
      </c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39">
        <v>0</v>
      </c>
      <c r="AM683" s="139">
        <v>0</v>
      </c>
      <c r="AN683" s="148">
        <f t="shared" si="90"/>
        <v>1000</v>
      </c>
      <c r="AO683" s="148">
        <f t="shared" si="91"/>
        <v>63</v>
      </c>
      <c r="AP683" s="148">
        <v>2</v>
      </c>
      <c r="AQ683" s="140">
        <v>2</v>
      </c>
      <c r="AS683" s="42">
        <f t="shared" si="92"/>
        <v>4597.9591033565657</v>
      </c>
      <c r="AT683" s="101">
        <f t="shared" si="93"/>
        <v>0</v>
      </c>
      <c r="AU683" s="42">
        <f t="shared" si="94"/>
        <v>4597.9591033565657</v>
      </c>
      <c r="AV683" s="42">
        <f t="shared" si="95"/>
        <v>12315.445110737019</v>
      </c>
      <c r="AW683" s="102">
        <f t="shared" si="96"/>
        <v>18747.149999999998</v>
      </c>
      <c r="AX683" s="43">
        <f t="shared" si="97"/>
        <v>2</v>
      </c>
      <c r="AY683" s="43" t="str">
        <f t="shared" si="98"/>
        <v>UTGS</v>
      </c>
    </row>
    <row r="684" spans="1:51" hidden="1" x14ac:dyDescent="0.2">
      <c r="A684" s="38">
        <v>677</v>
      </c>
      <c r="B684" t="s">
        <v>362</v>
      </c>
      <c r="C684" t="s">
        <v>289</v>
      </c>
      <c r="D684">
        <v>320</v>
      </c>
      <c r="E684" t="s">
        <v>1239</v>
      </c>
      <c r="F684">
        <v>0.25</v>
      </c>
      <c r="G684" t="str">
        <f>LOOKUP(F684,{0,6,45},{"F","L","H"})</f>
        <v>F</v>
      </c>
      <c r="H684" t="s">
        <v>2768</v>
      </c>
      <c r="I684" s="43" t="str">
        <f>IFERROR(VLOOKUP(#REF!,#REF!,2,FALSE),"No")</f>
        <v>No</v>
      </c>
      <c r="J684" s="149">
        <v>0.5</v>
      </c>
      <c r="K684" s="148">
        <v>40</v>
      </c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39">
        <v>2</v>
      </c>
      <c r="Y684" s="148">
        <v>901.5</v>
      </c>
      <c r="Z684" s="149">
        <v>4</v>
      </c>
      <c r="AA684" s="148">
        <v>98.5</v>
      </c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39">
        <v>0</v>
      </c>
      <c r="AM684" s="139">
        <v>0</v>
      </c>
      <c r="AN684" s="148">
        <f t="shared" si="90"/>
        <v>1000</v>
      </c>
      <c r="AO684" s="148">
        <f t="shared" si="91"/>
        <v>40</v>
      </c>
      <c r="AP684" s="148">
        <v>14</v>
      </c>
      <c r="AQ684" s="140">
        <v>24</v>
      </c>
      <c r="AS684" s="42">
        <f t="shared" si="92"/>
        <v>2736.139113242265</v>
      </c>
      <c r="AT684" s="101">
        <f t="shared" si="93"/>
        <v>0</v>
      </c>
      <c r="AU684" s="42">
        <f t="shared" si="94"/>
        <v>2736.139113242265</v>
      </c>
      <c r="AV684" s="42">
        <f t="shared" si="95"/>
        <v>1384.0502800614179</v>
      </c>
      <c r="AW684" s="102">
        <f t="shared" si="96"/>
        <v>431</v>
      </c>
      <c r="AX684" s="43">
        <f t="shared" si="97"/>
        <v>0.5</v>
      </c>
      <c r="AY684" s="43" t="str">
        <f t="shared" si="98"/>
        <v>UTGS</v>
      </c>
    </row>
    <row r="685" spans="1:51" hidden="1" x14ac:dyDescent="0.2">
      <c r="A685" s="38">
        <v>678</v>
      </c>
      <c r="B685" t="s">
        <v>362</v>
      </c>
      <c r="C685" t="s">
        <v>289</v>
      </c>
      <c r="D685">
        <v>175</v>
      </c>
      <c r="E685" t="s">
        <v>1235</v>
      </c>
      <c r="F685">
        <v>0.25</v>
      </c>
      <c r="G685" t="str">
        <f>LOOKUP(F685,{0,6,45},{"F","L","H"})</f>
        <v>F</v>
      </c>
      <c r="H685" t="s">
        <v>2769</v>
      </c>
      <c r="I685" s="43" t="str">
        <f>IFERROR(VLOOKUP(#REF!,#REF!,2,FALSE),"No")</f>
        <v>No</v>
      </c>
      <c r="J685" s="149">
        <v>0.5</v>
      </c>
      <c r="K685" s="148">
        <v>36</v>
      </c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39">
        <v>1.25</v>
      </c>
      <c r="Y685" s="148">
        <v>331</v>
      </c>
      <c r="Z685" s="148">
        <v>2</v>
      </c>
      <c r="AA685" s="148">
        <v>669</v>
      </c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39">
        <v>0</v>
      </c>
      <c r="AM685" s="139">
        <v>0</v>
      </c>
      <c r="AN685" s="148">
        <f t="shared" si="90"/>
        <v>1000</v>
      </c>
      <c r="AO685" s="148">
        <f t="shared" si="91"/>
        <v>36</v>
      </c>
      <c r="AP685" s="148">
        <v>16</v>
      </c>
      <c r="AQ685" s="140">
        <v>31</v>
      </c>
      <c r="AS685" s="42">
        <f t="shared" si="92"/>
        <v>2462.5252019180384</v>
      </c>
      <c r="AT685" s="101">
        <f t="shared" si="93"/>
        <v>0</v>
      </c>
      <c r="AU685" s="42">
        <f t="shared" si="94"/>
        <v>2462.5252019180384</v>
      </c>
      <c r="AV685" s="42">
        <f t="shared" si="95"/>
        <v>1056.2148942410979</v>
      </c>
      <c r="AW685" s="102">
        <f t="shared" si="96"/>
        <v>431</v>
      </c>
      <c r="AX685" s="43">
        <f t="shared" si="97"/>
        <v>0.5</v>
      </c>
      <c r="AY685" s="43" t="str">
        <f t="shared" si="98"/>
        <v>UTGS</v>
      </c>
    </row>
    <row r="686" spans="1:51" hidden="1" x14ac:dyDescent="0.2">
      <c r="A686" s="38">
        <v>679</v>
      </c>
      <c r="B686" t="s">
        <v>5806</v>
      </c>
      <c r="C686" t="s">
        <v>5746</v>
      </c>
      <c r="D686">
        <v>9200</v>
      </c>
      <c r="E686" t="s">
        <v>212</v>
      </c>
      <c r="F686">
        <v>5</v>
      </c>
      <c r="G686" t="str">
        <f>LOOKUP(F686,{0,6,45},{"F","L","H"})</f>
        <v>F</v>
      </c>
      <c r="H686" t="s">
        <v>1875</v>
      </c>
      <c r="I686" s="43" t="str">
        <f>IFERROR(VLOOKUP(#REF!,#REF!,2,FALSE),"No")</f>
        <v>No</v>
      </c>
      <c r="J686" s="149">
        <v>1.25</v>
      </c>
      <c r="K686" s="148">
        <v>21</v>
      </c>
      <c r="L686" s="148">
        <v>2</v>
      </c>
      <c r="M686" s="148">
        <v>2</v>
      </c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39">
        <v>2</v>
      </c>
      <c r="Y686" s="148">
        <v>839.46</v>
      </c>
      <c r="Z686" s="148">
        <v>4</v>
      </c>
      <c r="AA686" s="148">
        <v>145</v>
      </c>
      <c r="AB686" s="148">
        <v>6</v>
      </c>
      <c r="AC686" s="148">
        <v>15.54</v>
      </c>
      <c r="AD686" s="148"/>
      <c r="AE686" s="148"/>
      <c r="AF686" s="148"/>
      <c r="AG686" s="148"/>
      <c r="AH686" s="148"/>
      <c r="AI686" s="148"/>
      <c r="AJ686" s="148"/>
      <c r="AK686" s="148"/>
      <c r="AL686" s="139">
        <v>0</v>
      </c>
      <c r="AM686" s="139">
        <v>0</v>
      </c>
      <c r="AN686" s="148">
        <f t="shared" si="90"/>
        <v>1000</v>
      </c>
      <c r="AO686" s="148">
        <f t="shared" si="91"/>
        <v>23</v>
      </c>
      <c r="AP686" s="148">
        <v>9</v>
      </c>
      <c r="AQ686" s="140">
        <v>13</v>
      </c>
      <c r="AS686" s="42">
        <f t="shared" si="92"/>
        <v>1710.7499901143019</v>
      </c>
      <c r="AT686" s="101">
        <f t="shared" si="93"/>
        <v>0</v>
      </c>
      <c r="AU686" s="42">
        <f t="shared" si="94"/>
        <v>1710.7499901143019</v>
      </c>
      <c r="AV686" s="42">
        <f t="shared" si="95"/>
        <v>2613.7132708826175</v>
      </c>
      <c r="AW686" s="102">
        <f t="shared" si="96"/>
        <v>5118</v>
      </c>
      <c r="AX686" s="43">
        <f t="shared" si="97"/>
        <v>1.25</v>
      </c>
      <c r="AY686" s="43" t="str">
        <f t="shared" si="98"/>
        <v>UTTSS</v>
      </c>
    </row>
    <row r="687" spans="1:51" hidden="1" x14ac:dyDescent="0.2">
      <c r="A687" s="38">
        <v>680</v>
      </c>
      <c r="B687" t="s">
        <v>362</v>
      </c>
      <c r="C687" t="s">
        <v>289</v>
      </c>
      <c r="D687">
        <v>320</v>
      </c>
      <c r="E687" t="s">
        <v>1243</v>
      </c>
      <c r="F687">
        <v>0.25</v>
      </c>
      <c r="G687" t="str">
        <f>LOOKUP(F687,{0,6,45},{"F","L","H"})</f>
        <v>F</v>
      </c>
      <c r="H687" t="s">
        <v>2770</v>
      </c>
      <c r="I687" s="43" t="str">
        <f>IFERROR(VLOOKUP(#REF!,#REF!,2,FALSE),"No")</f>
        <v>No</v>
      </c>
      <c r="J687" s="139">
        <v>0.75</v>
      </c>
      <c r="K687" s="148">
        <v>63</v>
      </c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39">
        <v>1.25</v>
      </c>
      <c r="Y687" s="148">
        <v>96.87</v>
      </c>
      <c r="Z687" s="148">
        <v>2</v>
      </c>
      <c r="AA687" s="148">
        <v>903.13</v>
      </c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39">
        <v>0</v>
      </c>
      <c r="AM687" s="139">
        <v>0</v>
      </c>
      <c r="AN687" s="148">
        <f t="shared" si="90"/>
        <v>1000</v>
      </c>
      <c r="AO687" s="148">
        <f t="shared" si="91"/>
        <v>63</v>
      </c>
      <c r="AP687" s="148">
        <v>15</v>
      </c>
      <c r="AQ687" s="140">
        <v>27</v>
      </c>
      <c r="AS687" s="42">
        <f t="shared" si="92"/>
        <v>4056.1591033565664</v>
      </c>
      <c r="AT687" s="101">
        <f t="shared" si="93"/>
        <v>0</v>
      </c>
      <c r="AU687" s="42">
        <f t="shared" si="94"/>
        <v>4056.1591033565664</v>
      </c>
      <c r="AV687" s="42">
        <f t="shared" si="95"/>
        <v>1206.6211378323717</v>
      </c>
      <c r="AW687" s="102">
        <f t="shared" si="96"/>
        <v>431</v>
      </c>
      <c r="AX687" s="43">
        <f t="shared" si="97"/>
        <v>0.75</v>
      </c>
      <c r="AY687" s="43" t="str">
        <f t="shared" si="98"/>
        <v>UTGS</v>
      </c>
    </row>
    <row r="688" spans="1:51" hidden="1" x14ac:dyDescent="0.2">
      <c r="A688" s="38">
        <v>681</v>
      </c>
      <c r="B688" t="s">
        <v>362</v>
      </c>
      <c r="C688" t="s">
        <v>289</v>
      </c>
      <c r="D688">
        <v>320</v>
      </c>
      <c r="E688" t="s">
        <v>1239</v>
      </c>
      <c r="F688">
        <v>0.25</v>
      </c>
      <c r="G688" t="str">
        <f>LOOKUP(F688,{0,6,45},{"F","L","H"})</f>
        <v>F</v>
      </c>
      <c r="H688" t="s">
        <v>2771</v>
      </c>
      <c r="I688" s="43" t="str">
        <f>IFERROR(VLOOKUP(#REF!,#REF!,2,FALSE),"No")</f>
        <v>No</v>
      </c>
      <c r="J688" s="139">
        <v>0.5</v>
      </c>
      <c r="K688" s="148">
        <v>78</v>
      </c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39">
        <v>2</v>
      </c>
      <c r="Y688" s="148">
        <v>1000</v>
      </c>
      <c r="Z688" s="149"/>
      <c r="AA688" s="148"/>
      <c r="AB688" s="149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39">
        <v>0</v>
      </c>
      <c r="AM688" s="139">
        <v>0</v>
      </c>
      <c r="AN688" s="148">
        <f t="shared" si="90"/>
        <v>1000</v>
      </c>
      <c r="AO688" s="148">
        <f t="shared" si="91"/>
        <v>78</v>
      </c>
      <c r="AP688" s="148">
        <v>17</v>
      </c>
      <c r="AQ688" s="140">
        <v>17</v>
      </c>
      <c r="AS688" s="42">
        <f t="shared" si="92"/>
        <v>5335.471270822416</v>
      </c>
      <c r="AT688" s="101">
        <f t="shared" si="93"/>
        <v>0</v>
      </c>
      <c r="AU688" s="42">
        <f t="shared" si="94"/>
        <v>5335.471270822416</v>
      </c>
      <c r="AV688" s="42">
        <f t="shared" si="95"/>
        <v>1912.4095130278843</v>
      </c>
      <c r="AW688" s="102">
        <f t="shared" si="96"/>
        <v>431</v>
      </c>
      <c r="AX688" s="43">
        <f t="shared" si="97"/>
        <v>0.5</v>
      </c>
      <c r="AY688" s="43" t="str">
        <f t="shared" si="98"/>
        <v>UTGS</v>
      </c>
    </row>
    <row r="689" spans="1:51" hidden="1" x14ac:dyDescent="0.2">
      <c r="A689" s="38">
        <v>682</v>
      </c>
      <c r="B689" t="s">
        <v>362</v>
      </c>
      <c r="C689" t="s">
        <v>289</v>
      </c>
      <c r="D689">
        <v>320</v>
      </c>
      <c r="E689" t="s">
        <v>1245</v>
      </c>
      <c r="F689">
        <v>0.25</v>
      </c>
      <c r="G689" t="str">
        <f>LOOKUP(F689,{0,6,45},{"F","L","H"})</f>
        <v>F</v>
      </c>
      <c r="H689" t="s">
        <v>2772</v>
      </c>
      <c r="I689" s="43" t="str">
        <f>IFERROR(VLOOKUP(#REF!,#REF!,2,FALSE),"No")</f>
        <v>No</v>
      </c>
      <c r="J689" s="149">
        <v>0.5</v>
      </c>
      <c r="K689" s="148">
        <v>53</v>
      </c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39">
        <v>1.25</v>
      </c>
      <c r="Y689" s="148">
        <v>357.89</v>
      </c>
      <c r="Z689" s="149">
        <v>2</v>
      </c>
      <c r="AA689" s="148">
        <v>642.11</v>
      </c>
      <c r="AB689" s="149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39">
        <v>0</v>
      </c>
      <c r="AM689" s="139">
        <v>0</v>
      </c>
      <c r="AN689" s="148">
        <f t="shared" si="90"/>
        <v>1000</v>
      </c>
      <c r="AO689" s="148">
        <f t="shared" si="91"/>
        <v>53</v>
      </c>
      <c r="AP689" s="148">
        <v>12</v>
      </c>
      <c r="AQ689" s="140">
        <v>12</v>
      </c>
      <c r="AS689" s="42">
        <f t="shared" si="92"/>
        <v>3625.3843250460009</v>
      </c>
      <c r="AT689" s="101">
        <f t="shared" si="93"/>
        <v>0</v>
      </c>
      <c r="AU689" s="42">
        <f t="shared" si="94"/>
        <v>3625.3843250460009</v>
      </c>
      <c r="AV689" s="42">
        <f t="shared" si="95"/>
        <v>2730.1237267895026</v>
      </c>
      <c r="AW689" s="102">
        <f t="shared" si="96"/>
        <v>431</v>
      </c>
      <c r="AX689" s="43">
        <f t="shared" si="97"/>
        <v>0.5</v>
      </c>
      <c r="AY689" s="43" t="str">
        <f t="shared" si="98"/>
        <v>UTGS</v>
      </c>
    </row>
    <row r="690" spans="1:51" hidden="1" x14ac:dyDescent="0.2">
      <c r="A690" s="38">
        <v>683</v>
      </c>
      <c r="B690" t="s">
        <v>362</v>
      </c>
      <c r="C690" t="s">
        <v>289</v>
      </c>
      <c r="D690">
        <v>320</v>
      </c>
      <c r="E690" t="s">
        <v>1245</v>
      </c>
      <c r="F690">
        <v>0.25</v>
      </c>
      <c r="G690" t="str">
        <f>LOOKUP(F690,{0,6,45},{"F","L","H"})</f>
        <v>F</v>
      </c>
      <c r="H690" t="s">
        <v>2773</v>
      </c>
      <c r="I690" s="43" t="str">
        <f>IFERROR(VLOOKUP(#REF!,#REF!,2,FALSE),"No")</f>
        <v>No</v>
      </c>
      <c r="J690" s="149">
        <v>0.5</v>
      </c>
      <c r="K690" s="148">
        <v>34</v>
      </c>
      <c r="L690" s="148">
        <v>0.75</v>
      </c>
      <c r="M690" s="148">
        <v>36</v>
      </c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39">
        <v>1.25</v>
      </c>
      <c r="Y690" s="148">
        <v>34.97</v>
      </c>
      <c r="Z690" s="149">
        <v>2</v>
      </c>
      <c r="AA690" s="148">
        <v>729.73</v>
      </c>
      <c r="AB690" s="148">
        <v>4</v>
      </c>
      <c r="AC690" s="148">
        <v>235.3</v>
      </c>
      <c r="AD690" s="148"/>
      <c r="AE690" s="148"/>
      <c r="AF690" s="148"/>
      <c r="AG690" s="148"/>
      <c r="AH690" s="148"/>
      <c r="AI690" s="148"/>
      <c r="AJ690" s="148"/>
      <c r="AK690" s="148"/>
      <c r="AL690" s="139">
        <v>0</v>
      </c>
      <c r="AM690" s="139">
        <v>0</v>
      </c>
      <c r="AN690" s="148">
        <f t="shared" si="90"/>
        <v>1000</v>
      </c>
      <c r="AO690" s="148">
        <f t="shared" si="91"/>
        <v>70</v>
      </c>
      <c r="AP690" s="148">
        <v>21</v>
      </c>
      <c r="AQ690" s="140">
        <v>21</v>
      </c>
      <c r="AS690" s="42">
        <f t="shared" si="92"/>
        <v>4643.5234481739626</v>
      </c>
      <c r="AT690" s="101">
        <f t="shared" si="93"/>
        <v>0</v>
      </c>
      <c r="AU690" s="42">
        <f t="shared" si="94"/>
        <v>4643.5234481739626</v>
      </c>
      <c r="AV690" s="42">
        <f t="shared" si="95"/>
        <v>1629.6448438797156</v>
      </c>
      <c r="AW690" s="102">
        <f t="shared" si="96"/>
        <v>431</v>
      </c>
      <c r="AX690" s="43">
        <f t="shared" si="97"/>
        <v>0.5</v>
      </c>
      <c r="AY690" s="43" t="str">
        <f t="shared" si="98"/>
        <v>UTGS</v>
      </c>
    </row>
    <row r="691" spans="1:51" hidden="1" x14ac:dyDescent="0.2">
      <c r="A691" s="38">
        <v>684</v>
      </c>
      <c r="B691" t="s">
        <v>5806</v>
      </c>
      <c r="C691" t="s">
        <v>289</v>
      </c>
      <c r="D691">
        <v>540</v>
      </c>
      <c r="E691" t="s">
        <v>1250</v>
      </c>
      <c r="F691">
        <v>0.25</v>
      </c>
      <c r="G691" t="str">
        <f>LOOKUP(F691,{0,6,45},{"F","L","H"})</f>
        <v>F</v>
      </c>
      <c r="H691" t="s">
        <v>2774</v>
      </c>
      <c r="I691" s="43" t="str">
        <f>IFERROR(VLOOKUP(#REF!,#REF!,2,FALSE),"No")</f>
        <v>No</v>
      </c>
      <c r="J691" s="139">
        <v>0.75</v>
      </c>
      <c r="K691" s="148">
        <v>21</v>
      </c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39">
        <v>2</v>
      </c>
      <c r="Y691" s="148">
        <v>955.65</v>
      </c>
      <c r="Z691" s="149">
        <v>16</v>
      </c>
      <c r="AA691" s="148">
        <v>44.35</v>
      </c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39">
        <v>0</v>
      </c>
      <c r="AM691" s="139">
        <v>0</v>
      </c>
      <c r="AN691" s="148">
        <f t="shared" si="90"/>
        <v>1000</v>
      </c>
      <c r="AO691" s="148">
        <f t="shared" si="91"/>
        <v>21</v>
      </c>
      <c r="AP691" s="148">
        <v>11</v>
      </c>
      <c r="AQ691" s="140">
        <v>11</v>
      </c>
      <c r="AS691" s="42">
        <f t="shared" si="92"/>
        <v>1352.0530344521887</v>
      </c>
      <c r="AT691" s="101">
        <f t="shared" si="93"/>
        <v>0</v>
      </c>
      <c r="AU691" s="42">
        <f t="shared" si="94"/>
        <v>1352.0530344521887</v>
      </c>
      <c r="AV691" s="42">
        <f t="shared" si="95"/>
        <v>3118.1855201340031</v>
      </c>
      <c r="AW691" s="102">
        <f t="shared" si="96"/>
        <v>585.0096169344007</v>
      </c>
      <c r="AX691" s="43">
        <f t="shared" si="97"/>
        <v>0.75</v>
      </c>
      <c r="AY691" s="43" t="str">
        <f t="shared" si="98"/>
        <v>UTGS</v>
      </c>
    </row>
    <row r="692" spans="1:51" hidden="1" x14ac:dyDescent="0.2">
      <c r="A692" s="38">
        <v>685</v>
      </c>
      <c r="B692" t="s">
        <v>362</v>
      </c>
      <c r="C692" t="s">
        <v>289</v>
      </c>
      <c r="D692">
        <v>320</v>
      </c>
      <c r="E692" t="s">
        <v>1243</v>
      </c>
      <c r="F692">
        <v>0.25</v>
      </c>
      <c r="G692" t="str">
        <f>LOOKUP(F692,{0,6,45},{"F","L","H"})</f>
        <v>F</v>
      </c>
      <c r="H692" t="s">
        <v>2775</v>
      </c>
      <c r="I692" s="43" t="str">
        <f>IFERROR(VLOOKUP(#REF!,#REF!,2,FALSE),"No")</f>
        <v>No</v>
      </c>
      <c r="J692" s="149">
        <v>0.5</v>
      </c>
      <c r="K692" s="148">
        <v>79</v>
      </c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39">
        <v>1.25</v>
      </c>
      <c r="Y692" s="148">
        <v>376</v>
      </c>
      <c r="Z692" s="148">
        <v>2</v>
      </c>
      <c r="AA692" s="148">
        <v>624</v>
      </c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39">
        <v>0</v>
      </c>
      <c r="AM692" s="139">
        <v>0</v>
      </c>
      <c r="AN692" s="148">
        <f t="shared" si="90"/>
        <v>1000</v>
      </c>
      <c r="AO692" s="148">
        <f t="shared" si="91"/>
        <v>79</v>
      </c>
      <c r="AP692" s="148">
        <v>16</v>
      </c>
      <c r="AQ692" s="140">
        <v>16</v>
      </c>
      <c r="AS692" s="42">
        <f t="shared" si="92"/>
        <v>5403.874748653473</v>
      </c>
      <c r="AT692" s="101">
        <f t="shared" si="93"/>
        <v>0</v>
      </c>
      <c r="AU692" s="42">
        <f t="shared" si="94"/>
        <v>5403.874748653473</v>
      </c>
      <c r="AV692" s="42">
        <f t="shared" si="95"/>
        <v>2048.385107592127</v>
      </c>
      <c r="AW692" s="102">
        <f t="shared" si="96"/>
        <v>431</v>
      </c>
      <c r="AX692" s="43">
        <f t="shared" si="97"/>
        <v>0.5</v>
      </c>
      <c r="AY692" s="43" t="str">
        <f t="shared" si="98"/>
        <v>UTGS</v>
      </c>
    </row>
    <row r="693" spans="1:51" hidden="1" x14ac:dyDescent="0.2">
      <c r="A693" s="38">
        <v>686</v>
      </c>
      <c r="B693" t="s">
        <v>5806</v>
      </c>
      <c r="C693" t="s">
        <v>292</v>
      </c>
      <c r="D693">
        <v>5550</v>
      </c>
      <c r="E693" t="s">
        <v>198</v>
      </c>
      <c r="F693">
        <v>2</v>
      </c>
      <c r="G693" t="str">
        <f>LOOKUP(F693,{0,6,45},{"F","L","H"})</f>
        <v>F</v>
      </c>
      <c r="H693" t="s">
        <v>2776</v>
      </c>
      <c r="I693" s="43" t="str">
        <f>IFERROR(VLOOKUP(#REF!,#REF!,2,FALSE),"No")</f>
        <v>No</v>
      </c>
      <c r="J693" s="149">
        <v>1.25</v>
      </c>
      <c r="K693" s="148">
        <v>64</v>
      </c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39">
        <v>2</v>
      </c>
      <c r="Y693" s="148">
        <v>285.7</v>
      </c>
      <c r="Z693" s="148">
        <v>4</v>
      </c>
      <c r="AA693" s="148">
        <v>714.3</v>
      </c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39">
        <v>0</v>
      </c>
      <c r="AM693" s="139">
        <v>0</v>
      </c>
      <c r="AN693" s="148">
        <f t="shared" si="90"/>
        <v>1000</v>
      </c>
      <c r="AO693" s="148">
        <f t="shared" si="91"/>
        <v>64</v>
      </c>
      <c r="AP693" s="148">
        <v>7</v>
      </c>
      <c r="AQ693" s="140">
        <v>11</v>
      </c>
      <c r="AS693" s="42">
        <f t="shared" si="92"/>
        <v>4768.8625811876227</v>
      </c>
      <c r="AT693" s="101">
        <f t="shared" si="93"/>
        <v>0</v>
      </c>
      <c r="AU693" s="42">
        <f t="shared" si="94"/>
        <v>4768.8625811876227</v>
      </c>
      <c r="AV693" s="42">
        <f t="shared" si="95"/>
        <v>3421.1357019521847</v>
      </c>
      <c r="AW693" s="102">
        <f t="shared" si="96"/>
        <v>3698.6666666666665</v>
      </c>
      <c r="AX693" s="43">
        <f t="shared" si="97"/>
        <v>1.25</v>
      </c>
      <c r="AY693" s="43" t="str">
        <f t="shared" si="98"/>
        <v>UTFS</v>
      </c>
    </row>
    <row r="694" spans="1:51" hidden="1" x14ac:dyDescent="0.2">
      <c r="A694" s="38">
        <v>687</v>
      </c>
      <c r="B694" t="s">
        <v>362</v>
      </c>
      <c r="C694" t="s">
        <v>289</v>
      </c>
      <c r="D694">
        <v>175</v>
      </c>
      <c r="E694" t="s">
        <v>1235</v>
      </c>
      <c r="F694">
        <v>0.25</v>
      </c>
      <c r="G694" t="str">
        <f>LOOKUP(F694,{0,6,45},{"F","L","H"})</f>
        <v>F</v>
      </c>
      <c r="H694" t="s">
        <v>2777</v>
      </c>
      <c r="I694" s="43" t="str">
        <f>IFERROR(VLOOKUP(#REF!,#REF!,2,FALSE),"No")</f>
        <v>No</v>
      </c>
      <c r="J694" s="149">
        <v>0.5</v>
      </c>
      <c r="K694" s="148">
        <v>45</v>
      </c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39">
        <v>2</v>
      </c>
      <c r="Y694" s="148">
        <v>1000</v>
      </c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39">
        <v>0</v>
      </c>
      <c r="AM694" s="139">
        <v>0</v>
      </c>
      <c r="AN694" s="148">
        <f t="shared" si="90"/>
        <v>1000</v>
      </c>
      <c r="AO694" s="148">
        <f t="shared" si="91"/>
        <v>45</v>
      </c>
      <c r="AP694" s="148">
        <v>14</v>
      </c>
      <c r="AQ694" s="140">
        <v>14</v>
      </c>
      <c r="AS694" s="42">
        <f t="shared" si="92"/>
        <v>3078.1565023975477</v>
      </c>
      <c r="AT694" s="101">
        <f t="shared" si="93"/>
        <v>0</v>
      </c>
      <c r="AU694" s="42">
        <f t="shared" si="94"/>
        <v>3078.1565023975477</v>
      </c>
      <c r="AV694" s="42">
        <f t="shared" si="95"/>
        <v>2322.2115515338596</v>
      </c>
      <c r="AW694" s="102">
        <f t="shared" si="96"/>
        <v>431</v>
      </c>
      <c r="AX694" s="43">
        <f t="shared" si="97"/>
        <v>0.5</v>
      </c>
      <c r="AY694" s="43" t="str">
        <f t="shared" si="98"/>
        <v>UTGS</v>
      </c>
    </row>
    <row r="695" spans="1:51" hidden="1" x14ac:dyDescent="0.2">
      <c r="A695" s="38">
        <v>688</v>
      </c>
      <c r="B695" t="s">
        <v>5806</v>
      </c>
      <c r="C695" t="s">
        <v>289</v>
      </c>
      <c r="D695">
        <v>18200</v>
      </c>
      <c r="E695" t="s">
        <v>215</v>
      </c>
      <c r="F695">
        <v>10</v>
      </c>
      <c r="G695" t="str">
        <f>LOOKUP(F695,{0,6,45},{"F","L","H"})</f>
        <v>L</v>
      </c>
      <c r="H695" t="s">
        <v>1320</v>
      </c>
      <c r="I695" s="43" t="str">
        <f>IFERROR(VLOOKUP(#REF!,#REF!,2,FALSE),"No")</f>
        <v>No</v>
      </c>
      <c r="J695" s="149">
        <v>1.25</v>
      </c>
      <c r="K695" s="148">
        <v>42</v>
      </c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39">
        <v>2</v>
      </c>
      <c r="Y695" s="148">
        <v>1000</v>
      </c>
      <c r="Z695" s="149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39">
        <v>0</v>
      </c>
      <c r="AM695" s="139">
        <v>0</v>
      </c>
      <c r="AN695" s="148">
        <f t="shared" si="90"/>
        <v>1000</v>
      </c>
      <c r="AO695" s="148">
        <f t="shared" si="91"/>
        <v>42</v>
      </c>
      <c r="AP695" s="148">
        <v>13</v>
      </c>
      <c r="AQ695" s="140">
        <v>15</v>
      </c>
      <c r="AS695" s="42">
        <f t="shared" si="92"/>
        <v>3129.5660689043775</v>
      </c>
      <c r="AT695" s="101">
        <f t="shared" si="93"/>
        <v>0</v>
      </c>
      <c r="AU695" s="42">
        <f t="shared" si="94"/>
        <v>3129.5660689043775</v>
      </c>
      <c r="AV695" s="42">
        <f t="shared" si="95"/>
        <v>2167.3974480982688</v>
      </c>
      <c r="AW695" s="102">
        <f t="shared" si="96"/>
        <v>17706.400000000001</v>
      </c>
      <c r="AX695" s="43">
        <f t="shared" si="97"/>
        <v>1.25</v>
      </c>
      <c r="AY695" s="43" t="str">
        <f t="shared" si="98"/>
        <v>UTGS</v>
      </c>
    </row>
    <row r="696" spans="1:51" hidden="1" x14ac:dyDescent="0.2">
      <c r="A696" s="38">
        <v>689</v>
      </c>
      <c r="B696" t="s">
        <v>5807</v>
      </c>
      <c r="C696" t="s">
        <v>5746</v>
      </c>
      <c r="D696">
        <v>28250</v>
      </c>
      <c r="E696" t="s">
        <v>212</v>
      </c>
      <c r="F696">
        <v>45</v>
      </c>
      <c r="G696" t="str">
        <f>LOOKUP(F696,{0,6,45},{"F","L","H"})</f>
        <v>H</v>
      </c>
      <c r="H696" t="s">
        <v>551</v>
      </c>
      <c r="I696" s="43" t="str">
        <f>IFERROR(VLOOKUP(#REF!,#REF!,2,FALSE),"No")</f>
        <v>No</v>
      </c>
      <c r="J696" s="149">
        <v>2</v>
      </c>
      <c r="K696" s="148">
        <v>115</v>
      </c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39">
        <v>3</v>
      </c>
      <c r="Y696" s="148">
        <v>97.08</v>
      </c>
      <c r="Z696" s="148">
        <v>6</v>
      </c>
      <c r="AA696" s="148">
        <v>902.92</v>
      </c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39">
        <v>0</v>
      </c>
      <c r="AM696" s="139">
        <v>0</v>
      </c>
      <c r="AN696" s="148">
        <f t="shared" si="90"/>
        <v>1000</v>
      </c>
      <c r="AO696" s="148">
        <f t="shared" si="91"/>
        <v>115</v>
      </c>
      <c r="AP696" s="148">
        <v>5</v>
      </c>
      <c r="AQ696" s="140">
        <v>6</v>
      </c>
      <c r="AS696" s="42">
        <f t="shared" si="92"/>
        <v>8393.0999505715099</v>
      </c>
      <c r="AT696" s="101">
        <f t="shared" si="93"/>
        <v>0</v>
      </c>
      <c r="AU696" s="42">
        <f t="shared" si="94"/>
        <v>8393.0999505715099</v>
      </c>
      <c r="AV696" s="42">
        <f t="shared" si="95"/>
        <v>9354.7242869123402</v>
      </c>
      <c r="AW696" s="102">
        <f t="shared" si="96"/>
        <v>52825.283763759828</v>
      </c>
      <c r="AX696" s="43">
        <f t="shared" si="97"/>
        <v>2</v>
      </c>
      <c r="AY696" s="43" t="str">
        <f t="shared" si="98"/>
        <v>UTTSS</v>
      </c>
    </row>
    <row r="697" spans="1:51" hidden="1" x14ac:dyDescent="0.2">
      <c r="A697" s="38">
        <v>690</v>
      </c>
      <c r="B697" t="s">
        <v>5807</v>
      </c>
      <c r="C697" t="s">
        <v>292</v>
      </c>
      <c r="D697">
        <v>5000</v>
      </c>
      <c r="E697" t="s">
        <v>203</v>
      </c>
      <c r="F697">
        <v>0.25</v>
      </c>
      <c r="G697" t="str">
        <f>LOOKUP(F697,{0,6,45},{"F","L","H"})</f>
        <v>F</v>
      </c>
      <c r="H697" t="s">
        <v>473</v>
      </c>
      <c r="I697" s="43" t="str">
        <f>IFERROR(VLOOKUP(#REF!,#REF!,2,FALSE),"No")</f>
        <v>No</v>
      </c>
      <c r="J697" s="139">
        <v>1.25</v>
      </c>
      <c r="K697" s="148">
        <v>113</v>
      </c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39">
        <v>3</v>
      </c>
      <c r="Y697" s="148">
        <v>153.29</v>
      </c>
      <c r="Z697" s="148">
        <v>6</v>
      </c>
      <c r="AA697" s="148">
        <v>846.71</v>
      </c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39">
        <v>0</v>
      </c>
      <c r="AM697" s="139">
        <v>0</v>
      </c>
      <c r="AN697" s="148">
        <f t="shared" si="90"/>
        <v>1000</v>
      </c>
      <c r="AO697" s="148">
        <f t="shared" si="91"/>
        <v>113</v>
      </c>
      <c r="AP697" s="148">
        <v>6</v>
      </c>
      <c r="AQ697" s="140">
        <v>10</v>
      </c>
      <c r="AS697" s="42">
        <f t="shared" si="92"/>
        <v>8420.0229949093955</v>
      </c>
      <c r="AT697" s="101">
        <f t="shared" si="93"/>
        <v>0</v>
      </c>
      <c r="AU697" s="42">
        <f t="shared" si="94"/>
        <v>8420.0229949093955</v>
      </c>
      <c r="AV697" s="42">
        <f t="shared" si="95"/>
        <v>5386.8703721474039</v>
      </c>
      <c r="AW697" s="102">
        <f t="shared" si="96"/>
        <v>3698.6666666666665</v>
      </c>
      <c r="AX697" s="43">
        <f t="shared" si="97"/>
        <v>1.25</v>
      </c>
      <c r="AY697" s="43" t="str">
        <f t="shared" si="98"/>
        <v>UTFS</v>
      </c>
    </row>
    <row r="698" spans="1:51" hidden="1" x14ac:dyDescent="0.2">
      <c r="A698" s="38">
        <v>691</v>
      </c>
      <c r="B698" t="s">
        <v>362</v>
      </c>
      <c r="C698" t="s">
        <v>289</v>
      </c>
      <c r="D698">
        <v>320</v>
      </c>
      <c r="E698" t="s">
        <v>1239</v>
      </c>
      <c r="F698">
        <v>0.25</v>
      </c>
      <c r="G698" t="str">
        <f>LOOKUP(F698,{0,6,45},{"F","L","H"})</f>
        <v>F</v>
      </c>
      <c r="H698" t="s">
        <v>2778</v>
      </c>
      <c r="I698" s="43" t="str">
        <f>IFERROR(VLOOKUP(#REF!,#REF!,2,FALSE),"No")</f>
        <v>No</v>
      </c>
      <c r="J698" s="149">
        <v>0.5</v>
      </c>
      <c r="K698" s="148">
        <v>67</v>
      </c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39">
        <v>1.25</v>
      </c>
      <c r="Y698" s="148">
        <v>183</v>
      </c>
      <c r="Z698" s="149">
        <v>2</v>
      </c>
      <c r="AA698" s="148">
        <v>817</v>
      </c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39">
        <v>0</v>
      </c>
      <c r="AM698" s="139">
        <v>0</v>
      </c>
      <c r="AN698" s="148">
        <f t="shared" si="90"/>
        <v>1000</v>
      </c>
      <c r="AO698" s="148">
        <f t="shared" si="91"/>
        <v>67</v>
      </c>
      <c r="AP698" s="148">
        <v>16</v>
      </c>
      <c r="AQ698" s="140">
        <v>18</v>
      </c>
      <c r="AS698" s="42">
        <f t="shared" si="92"/>
        <v>4583.0330146807937</v>
      </c>
      <c r="AT698" s="101">
        <f t="shared" si="93"/>
        <v>0</v>
      </c>
      <c r="AU698" s="42">
        <f t="shared" si="94"/>
        <v>4583.0330146807937</v>
      </c>
      <c r="AV698" s="42">
        <f t="shared" si="95"/>
        <v>1813.2812067485575</v>
      </c>
      <c r="AW698" s="102">
        <f t="shared" si="96"/>
        <v>431</v>
      </c>
      <c r="AX698" s="43">
        <f t="shared" si="97"/>
        <v>0.5</v>
      </c>
      <c r="AY698" s="43" t="str">
        <f t="shared" si="98"/>
        <v>UTGS</v>
      </c>
    </row>
    <row r="699" spans="1:51" hidden="1" x14ac:dyDescent="0.2">
      <c r="A699" s="38">
        <v>692</v>
      </c>
      <c r="B699" t="s">
        <v>5807</v>
      </c>
      <c r="C699" t="s">
        <v>5746</v>
      </c>
      <c r="D699">
        <v>7800</v>
      </c>
      <c r="E699" t="s">
        <v>212</v>
      </c>
      <c r="F699">
        <v>2</v>
      </c>
      <c r="G699" t="str">
        <f>LOOKUP(F699,{0,6,45},{"F","L","H"})</f>
        <v>F</v>
      </c>
      <c r="H699" t="s">
        <v>1930</v>
      </c>
      <c r="I699" s="43" t="str">
        <f>IFERROR(VLOOKUP(#REF!,#REF!,2,FALSE),"No")</f>
        <v>No</v>
      </c>
      <c r="J699" s="139">
        <v>2</v>
      </c>
      <c r="K699" s="148">
        <v>184</v>
      </c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39">
        <v>4</v>
      </c>
      <c r="Y699" s="148">
        <v>964.59</v>
      </c>
      <c r="Z699" s="149">
        <v>6</v>
      </c>
      <c r="AA699" s="148">
        <v>35.409999999999997</v>
      </c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39">
        <v>0</v>
      </c>
      <c r="AM699" s="139">
        <v>0</v>
      </c>
      <c r="AN699" s="148">
        <f t="shared" si="90"/>
        <v>1000</v>
      </c>
      <c r="AO699" s="148">
        <f t="shared" si="91"/>
        <v>184</v>
      </c>
      <c r="AP699" s="148">
        <v>3</v>
      </c>
      <c r="AQ699" s="140">
        <v>5</v>
      </c>
      <c r="AS699" s="42">
        <f t="shared" si="92"/>
        <v>13428.959920914414</v>
      </c>
      <c r="AT699" s="101">
        <f t="shared" si="93"/>
        <v>0</v>
      </c>
      <c r="AU699" s="42">
        <f t="shared" si="94"/>
        <v>13428.959920914414</v>
      </c>
      <c r="AV699" s="42">
        <f t="shared" si="95"/>
        <v>8080.3110442948073</v>
      </c>
      <c r="AW699" s="102">
        <f t="shared" si="96"/>
        <v>5118</v>
      </c>
      <c r="AX699" s="43">
        <f t="shared" si="97"/>
        <v>2</v>
      </c>
      <c r="AY699" s="43" t="str">
        <f t="shared" si="98"/>
        <v>UTTSS</v>
      </c>
    </row>
    <row r="700" spans="1:51" hidden="1" x14ac:dyDescent="0.2">
      <c r="A700" s="38">
        <v>693</v>
      </c>
      <c r="B700" t="s">
        <v>362</v>
      </c>
      <c r="C700" t="s">
        <v>289</v>
      </c>
      <c r="D700">
        <v>320</v>
      </c>
      <c r="E700" t="s">
        <v>1243</v>
      </c>
      <c r="F700">
        <v>0.25</v>
      </c>
      <c r="G700" t="str">
        <f>LOOKUP(F700,{0,6,45},{"F","L","H"})</f>
        <v>F</v>
      </c>
      <c r="H700" t="s">
        <v>2779</v>
      </c>
      <c r="I700" s="43" t="str">
        <f>IFERROR(VLOOKUP(#REF!,#REF!,2,FALSE),"No")</f>
        <v>No</v>
      </c>
      <c r="J700" s="149">
        <v>0.5</v>
      </c>
      <c r="K700" s="148">
        <v>44</v>
      </c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39">
        <v>1.25</v>
      </c>
      <c r="Y700" s="148">
        <v>224</v>
      </c>
      <c r="Z700" s="149">
        <v>2</v>
      </c>
      <c r="AA700" s="148">
        <v>776</v>
      </c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39">
        <v>0</v>
      </c>
      <c r="AM700" s="139">
        <v>0</v>
      </c>
      <c r="AN700" s="148">
        <f t="shared" si="90"/>
        <v>1000</v>
      </c>
      <c r="AO700" s="148">
        <f t="shared" si="91"/>
        <v>44</v>
      </c>
      <c r="AP700" s="148">
        <v>38</v>
      </c>
      <c r="AQ700" s="140">
        <v>38</v>
      </c>
      <c r="AS700" s="42">
        <f t="shared" si="92"/>
        <v>3009.7530245664911</v>
      </c>
      <c r="AT700" s="101">
        <f t="shared" si="93"/>
        <v>0</v>
      </c>
      <c r="AU700" s="42">
        <f t="shared" si="94"/>
        <v>3009.7530245664911</v>
      </c>
      <c r="AV700" s="42">
        <f t="shared" si="95"/>
        <v>859.67794003879033</v>
      </c>
      <c r="AW700" s="102">
        <f t="shared" si="96"/>
        <v>431</v>
      </c>
      <c r="AX700" s="43">
        <f t="shared" si="97"/>
        <v>0.5</v>
      </c>
      <c r="AY700" s="43" t="str">
        <f t="shared" si="98"/>
        <v>UTGS</v>
      </c>
    </row>
    <row r="701" spans="1:51" hidden="1" x14ac:dyDescent="0.2">
      <c r="A701" s="38">
        <v>694</v>
      </c>
      <c r="B701" t="s">
        <v>362</v>
      </c>
      <c r="C701" t="s">
        <v>289</v>
      </c>
      <c r="D701">
        <v>175</v>
      </c>
      <c r="E701" t="s">
        <v>1235</v>
      </c>
      <c r="F701">
        <v>0.25</v>
      </c>
      <c r="G701" t="str">
        <f>LOOKUP(F701,{0,6,45},{"F","L","H"})</f>
        <v>F</v>
      </c>
      <c r="H701" t="s">
        <v>2780</v>
      </c>
      <c r="I701" s="43" t="str">
        <f>IFERROR(VLOOKUP(#REF!,#REF!,2,FALSE),"No")</f>
        <v>No</v>
      </c>
      <c r="J701" s="149">
        <v>0.75</v>
      </c>
      <c r="K701" s="148">
        <v>94</v>
      </c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39">
        <v>2</v>
      </c>
      <c r="Y701" s="148">
        <v>254.49</v>
      </c>
      <c r="Z701" s="149">
        <v>3</v>
      </c>
      <c r="AA701" s="148">
        <v>745.51</v>
      </c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39">
        <v>0</v>
      </c>
      <c r="AM701" s="139">
        <v>0</v>
      </c>
      <c r="AN701" s="148">
        <f t="shared" si="90"/>
        <v>1000</v>
      </c>
      <c r="AO701" s="148">
        <f t="shared" si="91"/>
        <v>94</v>
      </c>
      <c r="AP701" s="148">
        <v>21</v>
      </c>
      <c r="AQ701" s="140">
        <v>42</v>
      </c>
      <c r="AS701" s="42">
        <f t="shared" si="92"/>
        <v>6052.0469161193214</v>
      </c>
      <c r="AT701" s="101">
        <f t="shared" si="93"/>
        <v>0</v>
      </c>
      <c r="AU701" s="42">
        <f t="shared" si="94"/>
        <v>6052.0469161193214</v>
      </c>
      <c r="AV701" s="42">
        <f t="shared" si="95"/>
        <v>548.99749813033418</v>
      </c>
      <c r="AW701" s="102">
        <f t="shared" si="96"/>
        <v>431</v>
      </c>
      <c r="AX701" s="43">
        <f t="shared" si="97"/>
        <v>0.75</v>
      </c>
      <c r="AY701" s="43" t="str">
        <f t="shared" si="98"/>
        <v>UTGS</v>
      </c>
    </row>
    <row r="702" spans="1:51" hidden="1" x14ac:dyDescent="0.2">
      <c r="A702" s="38">
        <v>695</v>
      </c>
      <c r="B702" t="s">
        <v>362</v>
      </c>
      <c r="C702" t="s">
        <v>289</v>
      </c>
      <c r="D702">
        <v>320</v>
      </c>
      <c r="E702" t="s">
        <v>1239</v>
      </c>
      <c r="F702">
        <v>0.25</v>
      </c>
      <c r="G702" t="str">
        <f>LOOKUP(F702,{0,6,45},{"F","L","H"})</f>
        <v>F</v>
      </c>
      <c r="H702" t="s">
        <v>2781</v>
      </c>
      <c r="I702" s="43" t="str">
        <f>IFERROR(VLOOKUP(#REF!,#REF!,2,FALSE),"No")</f>
        <v>No</v>
      </c>
      <c r="J702" s="139">
        <v>0.5</v>
      </c>
      <c r="K702" s="148">
        <v>32</v>
      </c>
      <c r="L702" s="148">
        <v>0.75</v>
      </c>
      <c r="M702" s="148">
        <v>56</v>
      </c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39">
        <v>2</v>
      </c>
      <c r="Y702" s="148">
        <v>1000</v>
      </c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39">
        <v>0</v>
      </c>
      <c r="AM702" s="139">
        <v>0</v>
      </c>
      <c r="AN702" s="148">
        <f t="shared" si="90"/>
        <v>1000</v>
      </c>
      <c r="AO702" s="148">
        <f t="shared" si="91"/>
        <v>88</v>
      </c>
      <c r="AP702" s="148">
        <v>14</v>
      </c>
      <c r="AQ702" s="140">
        <v>14</v>
      </c>
      <c r="AS702" s="42">
        <f t="shared" si="92"/>
        <v>5794.3860491329815</v>
      </c>
      <c r="AT702" s="101">
        <f t="shared" si="93"/>
        <v>0</v>
      </c>
      <c r="AU702" s="42">
        <f t="shared" si="94"/>
        <v>5794.3860491329815</v>
      </c>
      <c r="AV702" s="42">
        <f t="shared" si="95"/>
        <v>2322.2115515338596</v>
      </c>
      <c r="AW702" s="102">
        <f t="shared" si="96"/>
        <v>431</v>
      </c>
      <c r="AX702" s="43">
        <f t="shared" si="97"/>
        <v>0.5</v>
      </c>
      <c r="AY702" s="43" t="str">
        <f t="shared" si="98"/>
        <v>UTGS</v>
      </c>
    </row>
    <row r="703" spans="1:51" hidden="1" x14ac:dyDescent="0.2">
      <c r="A703" s="38">
        <v>696</v>
      </c>
      <c r="B703" t="s">
        <v>362</v>
      </c>
      <c r="C703" t="s">
        <v>289</v>
      </c>
      <c r="D703">
        <v>175</v>
      </c>
      <c r="E703" t="s">
        <v>1235</v>
      </c>
      <c r="F703">
        <v>0.25</v>
      </c>
      <c r="G703" t="str">
        <f>LOOKUP(F703,{0,6,45},{"F","L","H"})</f>
        <v>F</v>
      </c>
      <c r="H703" t="s">
        <v>2782</v>
      </c>
      <c r="I703" s="43" t="str">
        <f>IFERROR(VLOOKUP(#REF!,#REF!,2,FALSE),"No")</f>
        <v>No</v>
      </c>
      <c r="J703" s="148">
        <v>0.5</v>
      </c>
      <c r="K703" s="148">
        <v>44</v>
      </c>
      <c r="L703" s="148"/>
      <c r="M703" s="148"/>
      <c r="N703" s="148"/>
      <c r="O703" s="148"/>
      <c r="P703" s="148"/>
      <c r="Q703" s="148"/>
      <c r="R703" s="149"/>
      <c r="S703" s="148"/>
      <c r="T703" s="148"/>
      <c r="U703" s="148"/>
      <c r="V703" s="148"/>
      <c r="W703" s="148"/>
      <c r="X703" s="139">
        <v>1.25</v>
      </c>
      <c r="Y703" s="148">
        <v>496</v>
      </c>
      <c r="Z703" s="148">
        <v>2</v>
      </c>
      <c r="AA703" s="148">
        <v>504</v>
      </c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39">
        <v>0</v>
      </c>
      <c r="AM703" s="139">
        <v>0</v>
      </c>
      <c r="AN703" s="148">
        <f t="shared" si="90"/>
        <v>1000</v>
      </c>
      <c r="AO703" s="148">
        <f t="shared" si="91"/>
        <v>44</v>
      </c>
      <c r="AP703" s="148">
        <v>14</v>
      </c>
      <c r="AQ703" s="140">
        <v>14</v>
      </c>
      <c r="AS703" s="42">
        <f t="shared" si="92"/>
        <v>3009.7530245664911</v>
      </c>
      <c r="AT703" s="101">
        <f t="shared" si="93"/>
        <v>0</v>
      </c>
      <c r="AU703" s="42">
        <f t="shared" si="94"/>
        <v>3009.7530245664911</v>
      </c>
      <c r="AV703" s="42">
        <f t="shared" si="95"/>
        <v>2347.0115515338598</v>
      </c>
      <c r="AW703" s="102">
        <f t="shared" si="96"/>
        <v>431</v>
      </c>
      <c r="AX703" s="43">
        <f t="shared" si="97"/>
        <v>0.5</v>
      </c>
      <c r="AY703" s="43" t="str">
        <f t="shared" si="98"/>
        <v>UTGS</v>
      </c>
    </row>
    <row r="704" spans="1:51" hidden="1" x14ac:dyDescent="0.2">
      <c r="A704" s="38">
        <v>697</v>
      </c>
      <c r="B704" t="s">
        <v>362</v>
      </c>
      <c r="C704" t="s">
        <v>289</v>
      </c>
      <c r="D704">
        <v>540</v>
      </c>
      <c r="E704" t="s">
        <v>1250</v>
      </c>
      <c r="F704">
        <v>0.25</v>
      </c>
      <c r="G704" t="str">
        <f>LOOKUP(F704,{0,6,45},{"F","L","H"})</f>
        <v>F</v>
      </c>
      <c r="H704" t="s">
        <v>2783</v>
      </c>
      <c r="I704" s="43" t="str">
        <f>IFERROR(VLOOKUP(#REF!,#REF!,2,FALSE),"No")</f>
        <v>No</v>
      </c>
      <c r="J704" s="149">
        <v>0.5</v>
      </c>
      <c r="K704" s="148">
        <v>177</v>
      </c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39">
        <v>2</v>
      </c>
      <c r="Y704" s="148">
        <v>851.56</v>
      </c>
      <c r="Z704" s="148">
        <v>4</v>
      </c>
      <c r="AA704" s="148">
        <v>148.44</v>
      </c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39">
        <v>0</v>
      </c>
      <c r="AM704" s="139">
        <v>0</v>
      </c>
      <c r="AN704" s="148">
        <f t="shared" si="90"/>
        <v>1000</v>
      </c>
      <c r="AO704" s="148">
        <f t="shared" si="91"/>
        <v>177</v>
      </c>
      <c r="AP704" s="148">
        <v>8</v>
      </c>
      <c r="AQ704" s="140">
        <v>8</v>
      </c>
      <c r="AS704" s="42">
        <f t="shared" si="92"/>
        <v>12107.415576097022</v>
      </c>
      <c r="AT704" s="101">
        <f t="shared" si="93"/>
        <v>0</v>
      </c>
      <c r="AU704" s="42">
        <f t="shared" si="94"/>
        <v>12107.415576097022</v>
      </c>
      <c r="AV704" s="42">
        <f t="shared" si="95"/>
        <v>4196.9095651842536</v>
      </c>
      <c r="AW704" s="102">
        <f t="shared" si="96"/>
        <v>585.0096169344007</v>
      </c>
      <c r="AX704" s="43">
        <f t="shared" si="97"/>
        <v>0.5</v>
      </c>
      <c r="AY704" s="43" t="str">
        <f t="shared" si="98"/>
        <v>UTGS</v>
      </c>
    </row>
    <row r="705" spans="1:51" hidden="1" x14ac:dyDescent="0.2">
      <c r="A705" s="38">
        <v>698</v>
      </c>
      <c r="B705" t="s">
        <v>362</v>
      </c>
      <c r="C705" t="s">
        <v>289</v>
      </c>
      <c r="D705">
        <v>320</v>
      </c>
      <c r="E705" t="s">
        <v>1842</v>
      </c>
      <c r="F705">
        <v>0.25</v>
      </c>
      <c r="G705" t="str">
        <f>LOOKUP(F705,{0,6,45},{"F","L","H"})</f>
        <v>F</v>
      </c>
      <c r="H705" t="s">
        <v>2784</v>
      </c>
      <c r="I705" s="43" t="str">
        <f>IFERROR(VLOOKUP(#REF!,#REF!,2,FALSE),"No")</f>
        <v>No</v>
      </c>
      <c r="J705" s="149">
        <v>0.5</v>
      </c>
      <c r="K705" s="148">
        <v>47</v>
      </c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39">
        <v>2</v>
      </c>
      <c r="Y705" s="148">
        <v>765.52</v>
      </c>
      <c r="Z705" s="149">
        <v>4</v>
      </c>
      <c r="AA705" s="148">
        <v>234.48</v>
      </c>
      <c r="AB705" s="149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39">
        <v>0</v>
      </c>
      <c r="AM705" s="139">
        <v>0</v>
      </c>
      <c r="AN705" s="148">
        <f t="shared" si="90"/>
        <v>1000</v>
      </c>
      <c r="AO705" s="148">
        <f t="shared" si="91"/>
        <v>47</v>
      </c>
      <c r="AP705" s="148">
        <v>18</v>
      </c>
      <c r="AQ705" s="140">
        <v>18</v>
      </c>
      <c r="AS705" s="42">
        <f t="shared" si="92"/>
        <v>3214.9634580596612</v>
      </c>
      <c r="AT705" s="101">
        <f t="shared" si="93"/>
        <v>0</v>
      </c>
      <c r="AU705" s="42">
        <f t="shared" si="94"/>
        <v>3214.9634580596612</v>
      </c>
      <c r="AV705" s="42">
        <f t="shared" si="95"/>
        <v>1899.5657400818907</v>
      </c>
      <c r="AW705" s="102">
        <f t="shared" si="96"/>
        <v>431</v>
      </c>
      <c r="AX705" s="43">
        <f t="shared" si="97"/>
        <v>0.5</v>
      </c>
      <c r="AY705" s="43" t="str">
        <f t="shared" si="98"/>
        <v>UTGS</v>
      </c>
    </row>
    <row r="706" spans="1:51" hidden="1" x14ac:dyDescent="0.2">
      <c r="A706" s="38">
        <v>699</v>
      </c>
      <c r="B706" t="s">
        <v>362</v>
      </c>
      <c r="C706" t="s">
        <v>289</v>
      </c>
      <c r="D706">
        <v>175</v>
      </c>
      <c r="E706" t="s">
        <v>1235</v>
      </c>
      <c r="F706">
        <v>0.25</v>
      </c>
      <c r="G706" t="str">
        <f>LOOKUP(F706,{0,6,45},{"F","L","H"})</f>
        <v>F</v>
      </c>
      <c r="H706" t="s">
        <v>2785</v>
      </c>
      <c r="I706" s="43" t="str">
        <f>IFERROR(VLOOKUP(#REF!,#REF!,2,FALSE),"No")</f>
        <v>No</v>
      </c>
      <c r="J706" s="149">
        <v>0.5</v>
      </c>
      <c r="K706" s="148">
        <v>39</v>
      </c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39">
        <v>1.25</v>
      </c>
      <c r="Y706" s="148">
        <v>76</v>
      </c>
      <c r="Z706" s="148">
        <v>2</v>
      </c>
      <c r="AA706" s="148">
        <v>924</v>
      </c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39">
        <v>0</v>
      </c>
      <c r="AM706" s="139">
        <v>0</v>
      </c>
      <c r="AN706" s="148">
        <f t="shared" si="90"/>
        <v>1000</v>
      </c>
      <c r="AO706" s="148">
        <f t="shared" si="91"/>
        <v>39</v>
      </c>
      <c r="AP706" s="148">
        <v>16</v>
      </c>
      <c r="AQ706" s="140">
        <v>16</v>
      </c>
      <c r="AS706" s="42">
        <f t="shared" si="92"/>
        <v>2667.735635411208</v>
      </c>
      <c r="AT706" s="101">
        <f t="shared" si="93"/>
        <v>0</v>
      </c>
      <c r="AU706" s="42">
        <f t="shared" si="94"/>
        <v>2667.735635411208</v>
      </c>
      <c r="AV706" s="42">
        <f t="shared" si="95"/>
        <v>2035.260107592127</v>
      </c>
      <c r="AW706" s="102">
        <f t="shared" si="96"/>
        <v>431</v>
      </c>
      <c r="AX706" s="43">
        <f t="shared" si="97"/>
        <v>0.5</v>
      </c>
      <c r="AY706" s="43" t="str">
        <f t="shared" si="98"/>
        <v>UTGS</v>
      </c>
    </row>
    <row r="707" spans="1:51" hidden="1" x14ac:dyDescent="0.2">
      <c r="A707" s="38">
        <v>700</v>
      </c>
      <c r="B707" t="s">
        <v>5806</v>
      </c>
      <c r="C707" t="s">
        <v>5746</v>
      </c>
      <c r="D707">
        <v>21100</v>
      </c>
      <c r="E707" t="s">
        <v>197</v>
      </c>
      <c r="F707">
        <v>5</v>
      </c>
      <c r="G707" t="str">
        <f>LOOKUP(F707,{0,6,45},{"F","L","H"})</f>
        <v>F</v>
      </c>
      <c r="H707" t="s">
        <v>586</v>
      </c>
      <c r="I707" s="43" t="str">
        <f>IFERROR(VLOOKUP(#REF!,#REF!,2,FALSE),"No")</f>
        <v>No</v>
      </c>
      <c r="J707" s="148">
        <v>3</v>
      </c>
      <c r="K707" s="148">
        <v>402</v>
      </c>
      <c r="L707" s="148"/>
      <c r="M707" s="148"/>
      <c r="N707" s="148"/>
      <c r="O707" s="148"/>
      <c r="P707" s="148"/>
      <c r="Q707" s="148"/>
      <c r="R707" s="149"/>
      <c r="S707" s="148"/>
      <c r="T707" s="148"/>
      <c r="U707" s="148"/>
      <c r="V707" s="148"/>
      <c r="W707" s="148"/>
      <c r="X707" s="139">
        <v>4</v>
      </c>
      <c r="Y707" s="148">
        <v>527.37</v>
      </c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39">
        <v>0</v>
      </c>
      <c r="AM707" s="139">
        <v>0</v>
      </c>
      <c r="AN707" s="148">
        <f t="shared" si="90"/>
        <v>527.37</v>
      </c>
      <c r="AO707" s="148">
        <f t="shared" si="91"/>
        <v>402</v>
      </c>
      <c r="AP707" s="148">
        <v>3</v>
      </c>
      <c r="AQ707" s="140">
        <v>4</v>
      </c>
      <c r="AS707" s="42">
        <f t="shared" si="92"/>
        <v>29339.358088084755</v>
      </c>
      <c r="AT707" s="101">
        <f t="shared" si="93"/>
        <v>0</v>
      </c>
      <c r="AU707" s="42">
        <f t="shared" si="94"/>
        <v>29339.358088084755</v>
      </c>
      <c r="AV707" s="42">
        <f t="shared" si="95"/>
        <v>5231.6371957634401</v>
      </c>
      <c r="AW707" s="102">
        <f t="shared" si="96"/>
        <v>18747.149999999998</v>
      </c>
      <c r="AX707" s="43">
        <f t="shared" si="97"/>
        <v>3</v>
      </c>
      <c r="AY707" s="43" t="str">
        <f t="shared" si="98"/>
        <v>UTTSS</v>
      </c>
    </row>
    <row r="708" spans="1:51" hidden="1" x14ac:dyDescent="0.2">
      <c r="A708" s="38">
        <v>701</v>
      </c>
      <c r="B708" t="s">
        <v>5806</v>
      </c>
      <c r="C708" t="s">
        <v>292</v>
      </c>
      <c r="D708">
        <v>2400</v>
      </c>
      <c r="E708" t="s">
        <v>193</v>
      </c>
      <c r="F708">
        <v>2</v>
      </c>
      <c r="G708" t="str">
        <f>LOOKUP(F708,{0,6,45},{"F","L","H"})</f>
        <v>F</v>
      </c>
      <c r="H708" t="s">
        <v>1039</v>
      </c>
      <c r="I708" s="43" t="str">
        <f>IFERROR(VLOOKUP(#REF!,#REF!,2,FALSE),"No")</f>
        <v>No</v>
      </c>
      <c r="J708" s="149">
        <v>0.75</v>
      </c>
      <c r="K708" s="148">
        <v>45</v>
      </c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39">
        <v>2</v>
      </c>
      <c r="Y708" s="148">
        <v>304</v>
      </c>
      <c r="Z708" s="148">
        <v>4</v>
      </c>
      <c r="AA708" s="148">
        <v>696</v>
      </c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39">
        <v>0</v>
      </c>
      <c r="AM708" s="139">
        <v>0</v>
      </c>
      <c r="AN708" s="148">
        <f t="shared" si="90"/>
        <v>1000</v>
      </c>
      <c r="AO708" s="148">
        <f t="shared" si="91"/>
        <v>45</v>
      </c>
      <c r="AP708" s="148">
        <v>6</v>
      </c>
      <c r="AQ708" s="140">
        <v>6</v>
      </c>
      <c r="AS708" s="42">
        <f t="shared" si="92"/>
        <v>2897.2565023975476</v>
      </c>
      <c r="AT708" s="101">
        <f t="shared" si="93"/>
        <v>0</v>
      </c>
      <c r="AU708" s="42">
        <f t="shared" si="94"/>
        <v>2897.2565023975476</v>
      </c>
      <c r="AV708" s="42">
        <f t="shared" si="95"/>
        <v>6250.2136202456722</v>
      </c>
      <c r="AW708" s="102">
        <f t="shared" si="96"/>
        <v>2428.75</v>
      </c>
      <c r="AX708" s="43">
        <f t="shared" si="97"/>
        <v>0.75</v>
      </c>
      <c r="AY708" s="43" t="str">
        <f t="shared" si="98"/>
        <v>UTFS</v>
      </c>
    </row>
    <row r="709" spans="1:51" hidden="1" x14ac:dyDescent="0.2">
      <c r="A709" s="38">
        <v>702</v>
      </c>
      <c r="B709" t="s">
        <v>5806</v>
      </c>
      <c r="C709" t="s">
        <v>5746</v>
      </c>
      <c r="D709">
        <v>31000</v>
      </c>
      <c r="E709" t="s">
        <v>203</v>
      </c>
      <c r="F709">
        <v>45</v>
      </c>
      <c r="G709" t="str">
        <f>LOOKUP(F709,{0,6,45},{"F","L","H"})</f>
        <v>H</v>
      </c>
      <c r="H709" t="s">
        <v>1150</v>
      </c>
      <c r="I709" s="43" t="str">
        <f>IFERROR(VLOOKUP(#REF!,#REF!,2,FALSE),"No")</f>
        <v>No</v>
      </c>
      <c r="J709" s="149">
        <v>4</v>
      </c>
      <c r="K709" s="148">
        <v>132</v>
      </c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39">
        <v>2</v>
      </c>
      <c r="Y709" s="148">
        <v>278</v>
      </c>
      <c r="Z709" s="149">
        <v>4</v>
      </c>
      <c r="AA709" s="148">
        <v>722</v>
      </c>
      <c r="AB709" s="149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39">
        <v>0</v>
      </c>
      <c r="AM709" s="139">
        <v>0</v>
      </c>
      <c r="AN709" s="148">
        <f t="shared" si="90"/>
        <v>1000</v>
      </c>
      <c r="AO709" s="148">
        <f t="shared" si="91"/>
        <v>132</v>
      </c>
      <c r="AP709" s="148">
        <v>2</v>
      </c>
      <c r="AQ709" s="140">
        <v>2</v>
      </c>
      <c r="AS709" s="42">
        <f t="shared" si="92"/>
        <v>10103.739073699471</v>
      </c>
      <c r="AT709" s="101">
        <f t="shared" si="93"/>
        <v>0</v>
      </c>
      <c r="AU709" s="42">
        <f t="shared" si="94"/>
        <v>10103.739073699471</v>
      </c>
      <c r="AV709" s="42">
        <f t="shared" si="95"/>
        <v>18843.850860737017</v>
      </c>
      <c r="AW709" s="102">
        <f t="shared" si="96"/>
        <v>60371.752872868376</v>
      </c>
      <c r="AX709" s="43">
        <f t="shared" si="97"/>
        <v>4</v>
      </c>
      <c r="AY709" s="43" t="str">
        <f t="shared" si="98"/>
        <v>UTTSS</v>
      </c>
    </row>
    <row r="710" spans="1:51" hidden="1" x14ac:dyDescent="0.2">
      <c r="A710" s="38">
        <v>703</v>
      </c>
      <c r="B710" t="s">
        <v>5806</v>
      </c>
      <c r="C710" t="s">
        <v>5746</v>
      </c>
      <c r="D710">
        <v>5189</v>
      </c>
      <c r="E710" t="s">
        <v>199</v>
      </c>
      <c r="F710">
        <v>1</v>
      </c>
      <c r="G710" t="str">
        <f>LOOKUP(F710,{0,6,45},{"F","L","H"})</f>
        <v>F</v>
      </c>
      <c r="H710" t="s">
        <v>1321</v>
      </c>
      <c r="I710" s="43" t="str">
        <f>IFERROR(VLOOKUP(#REF!,#REF!,2,FALSE),"No")</f>
        <v>No</v>
      </c>
      <c r="J710" s="149">
        <v>0.75</v>
      </c>
      <c r="K710" s="148">
        <v>79</v>
      </c>
      <c r="L710" s="148">
        <v>1.25</v>
      </c>
      <c r="M710" s="148">
        <v>91</v>
      </c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39">
        <v>2</v>
      </c>
      <c r="Y710" s="148">
        <v>1000</v>
      </c>
      <c r="Z710" s="149"/>
      <c r="AA710" s="148"/>
      <c r="AB710" s="149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39">
        <v>0</v>
      </c>
      <c r="AM710" s="139">
        <v>0</v>
      </c>
      <c r="AN710" s="148">
        <f t="shared" si="90"/>
        <v>1000</v>
      </c>
      <c r="AO710" s="148">
        <f t="shared" si="91"/>
        <v>170</v>
      </c>
      <c r="AP710" s="148">
        <v>3</v>
      </c>
      <c r="AQ710" s="140">
        <v>4</v>
      </c>
      <c r="AS710" s="42">
        <f t="shared" si="92"/>
        <v>11867.021231279623</v>
      </c>
      <c r="AT710" s="101">
        <f t="shared" si="93"/>
        <v>0</v>
      </c>
      <c r="AU710" s="42">
        <f t="shared" si="94"/>
        <v>11867.021231279623</v>
      </c>
      <c r="AV710" s="42">
        <f t="shared" si="95"/>
        <v>8127.740430368508</v>
      </c>
      <c r="AW710" s="102">
        <f t="shared" si="96"/>
        <v>3698.6666666666665</v>
      </c>
      <c r="AX710" s="43">
        <f t="shared" si="97"/>
        <v>0.75</v>
      </c>
      <c r="AY710" s="43" t="str">
        <f t="shared" si="98"/>
        <v>UTTSS</v>
      </c>
    </row>
    <row r="711" spans="1:51" hidden="1" x14ac:dyDescent="0.2">
      <c r="A711" s="38">
        <v>704</v>
      </c>
      <c r="B711" t="s">
        <v>362</v>
      </c>
      <c r="C711" t="s">
        <v>289</v>
      </c>
      <c r="D711">
        <v>540</v>
      </c>
      <c r="E711" t="s">
        <v>195</v>
      </c>
      <c r="F711">
        <v>0.25</v>
      </c>
      <c r="G711" t="str">
        <f>LOOKUP(F711,{0,6,45},{"F","L","H"})</f>
        <v>F</v>
      </c>
      <c r="H711" t="s">
        <v>2786</v>
      </c>
      <c r="I711" s="43" t="str">
        <f>IFERROR(VLOOKUP(#REF!,#REF!,2,FALSE),"No")</f>
        <v>No</v>
      </c>
      <c r="J711" s="139">
        <v>0.5</v>
      </c>
      <c r="K711" s="148">
        <v>36</v>
      </c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39">
        <v>1.25</v>
      </c>
      <c r="Y711" s="148">
        <v>867</v>
      </c>
      <c r="Z711" s="149">
        <v>2</v>
      </c>
      <c r="AA711" s="148">
        <v>133</v>
      </c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39">
        <v>0</v>
      </c>
      <c r="AM711" s="139">
        <v>0</v>
      </c>
      <c r="AN711" s="148">
        <f t="shared" si="90"/>
        <v>1000</v>
      </c>
      <c r="AO711" s="148">
        <f t="shared" si="91"/>
        <v>36</v>
      </c>
      <c r="AP711" s="148">
        <v>17</v>
      </c>
      <c r="AQ711" s="140">
        <v>17</v>
      </c>
      <c r="AS711" s="42">
        <f t="shared" si="92"/>
        <v>2462.5252019180384</v>
      </c>
      <c r="AT711" s="101">
        <f t="shared" si="93"/>
        <v>0</v>
      </c>
      <c r="AU711" s="42">
        <f t="shared" si="94"/>
        <v>2462.5252019180384</v>
      </c>
      <c r="AV711" s="42">
        <f t="shared" si="95"/>
        <v>1948.1095130278845</v>
      </c>
      <c r="AW711" s="102">
        <f t="shared" si="96"/>
        <v>585.0096169344007</v>
      </c>
      <c r="AX711" s="43">
        <f t="shared" si="97"/>
        <v>0.5</v>
      </c>
      <c r="AY711" s="43" t="str">
        <f t="shared" si="98"/>
        <v>UTGS</v>
      </c>
    </row>
    <row r="712" spans="1:51" hidden="1" x14ac:dyDescent="0.2">
      <c r="A712" s="38">
        <v>705</v>
      </c>
      <c r="B712" t="s">
        <v>362</v>
      </c>
      <c r="C712" t="s">
        <v>289</v>
      </c>
      <c r="D712">
        <v>320</v>
      </c>
      <c r="E712" t="s">
        <v>1842</v>
      </c>
      <c r="F712">
        <v>0.25</v>
      </c>
      <c r="G712" t="str">
        <f>LOOKUP(F712,{0,6,45},{"F","L","H"})</f>
        <v>F</v>
      </c>
      <c r="H712" t="s">
        <v>2788</v>
      </c>
      <c r="I712" s="43" t="str">
        <f>IFERROR(VLOOKUP(#REF!,#REF!,2,FALSE),"No")</f>
        <v>No</v>
      </c>
      <c r="J712" s="139">
        <v>0.5</v>
      </c>
      <c r="K712" s="148">
        <v>88</v>
      </c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39">
        <v>2</v>
      </c>
      <c r="Y712" s="148">
        <v>195.55</v>
      </c>
      <c r="Z712" s="149">
        <v>3</v>
      </c>
      <c r="AA712" s="148">
        <v>804.45</v>
      </c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39">
        <v>0</v>
      </c>
      <c r="AM712" s="139">
        <v>0</v>
      </c>
      <c r="AN712" s="148">
        <f t="shared" ref="AN712:AN775" si="99">SUM(Y712,AA712,AC712,AE712,AG712,AI712,AK712,AM712)</f>
        <v>1000</v>
      </c>
      <c r="AO712" s="148">
        <f t="shared" ref="AO712:AO775" si="100">SUM(K712,M712,O712,Q712,S712,U712,W712)</f>
        <v>88</v>
      </c>
      <c r="AP712" s="148">
        <v>2</v>
      </c>
      <c r="AQ712" s="140">
        <v>2</v>
      </c>
      <c r="AS712" s="42">
        <f t="shared" ref="AS712:AS775" si="101">(VLOOKUP(J712,Service,2,FALSE)*K712+VLOOKUP(L712,Service,2,FALSE)*M712+VLOOKUP(N712,Service,2,FALSE)*O712+VLOOKUP(P712,Service,2,FALSE)*Q712)</f>
        <v>6019.5060491329823</v>
      </c>
      <c r="AT712" s="101">
        <f t="shared" ref="AT712:AT775" si="102">VLOOKUP(R712,serviceHP,2,FALSE)*S712+VLOOKUP(T712,serviceHP,2,FALSE)*U712+VLOOKUP(V712,serviceHP,2,FALSE)*W712</f>
        <v>0</v>
      </c>
      <c r="AU712" s="42">
        <f t="shared" ref="AU712:AU775" si="103">AS712+AT712</f>
        <v>6019.5060491329823</v>
      </c>
      <c r="AV712" s="42">
        <f t="shared" ref="AV712:AV775" si="104">(VLOOKUP(X712,Main,2,FALSE)*Y712+VLOOKUP(Z712,Main,2,FALSE)*AA712+VLOOKUP(AB712,Main,2,FALSE)*AC712+VLOOKUP(AD712,Main,2,FALSE)*AE712+VLOOKUP(AF712,Main,2,FALSE)*AG712+VLOOKUP(AL712,Main,2,FALSE)*AM712+VLOOKUP(AH712,Main,2,FALSE)*AI712+VLOOKUP(AL712,Main,2,FALSE)*AM712+VLOOKUP(AJ712,Main,2,FALSE)*AK712)/AQ712</f>
        <v>11155.267860737018</v>
      </c>
      <c r="AW712" s="102">
        <f t="shared" ref="AW712:AW775" si="105">IF(G712="F",VLOOKUP(D712,MeterAndReg2,2,TRUE),(IF(G712="L",VLOOKUP(D712,MeterAndReg2,3,TRUE),VLOOKUP(D712,MeterAndReg2,4,TRUE))))</f>
        <v>431</v>
      </c>
      <c r="AX712" s="43">
        <f t="shared" ref="AX712:AX775" si="106">IF(J712&gt;0,J712,R712)</f>
        <v>0.5</v>
      </c>
      <c r="AY712" s="43" t="str">
        <f t="shared" si="98"/>
        <v>UTGS</v>
      </c>
    </row>
    <row r="713" spans="1:51" hidden="1" x14ac:dyDescent="0.2">
      <c r="A713" s="38">
        <v>706</v>
      </c>
      <c r="B713" t="s">
        <v>362</v>
      </c>
      <c r="C713" t="s">
        <v>289</v>
      </c>
      <c r="D713">
        <v>320</v>
      </c>
      <c r="E713" t="s">
        <v>1236</v>
      </c>
      <c r="F713">
        <v>0.25</v>
      </c>
      <c r="G713" t="str">
        <f>LOOKUP(F713,{0,6,45},{"F","L","H"})</f>
        <v>F</v>
      </c>
      <c r="H713" t="s">
        <v>2789</v>
      </c>
      <c r="I713" s="43" t="str">
        <f>IFERROR(VLOOKUP(#REF!,#REF!,2,FALSE),"No")</f>
        <v>No</v>
      </c>
      <c r="J713" s="149">
        <v>0.5</v>
      </c>
      <c r="K713" s="148">
        <v>46</v>
      </c>
      <c r="L713" s="148">
        <v>0.75</v>
      </c>
      <c r="M713" s="148">
        <v>36</v>
      </c>
      <c r="N713" s="149"/>
      <c r="O713" s="149"/>
      <c r="P713" s="148"/>
      <c r="Q713" s="148"/>
      <c r="R713" s="148"/>
      <c r="S713" s="148"/>
      <c r="T713" s="148"/>
      <c r="U713" s="148"/>
      <c r="V713" s="148"/>
      <c r="W713" s="148"/>
      <c r="X713" s="139">
        <v>1.25</v>
      </c>
      <c r="Y713" s="148">
        <v>78.95</v>
      </c>
      <c r="Z713" s="149">
        <v>2</v>
      </c>
      <c r="AA713" s="148">
        <v>921.05</v>
      </c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39">
        <v>0</v>
      </c>
      <c r="AM713" s="139">
        <v>0</v>
      </c>
      <c r="AN713" s="148">
        <f t="shared" si="99"/>
        <v>1000</v>
      </c>
      <c r="AO713" s="148">
        <f t="shared" si="100"/>
        <v>82</v>
      </c>
      <c r="AP713" s="148">
        <v>16</v>
      </c>
      <c r="AQ713" s="140">
        <v>16</v>
      </c>
      <c r="AS713" s="42">
        <f t="shared" si="101"/>
        <v>5464.3651821466428</v>
      </c>
      <c r="AT713" s="101">
        <f t="shared" si="102"/>
        <v>0</v>
      </c>
      <c r="AU713" s="42">
        <f t="shared" si="103"/>
        <v>5464.3651821466428</v>
      </c>
      <c r="AV713" s="42">
        <f t="shared" si="104"/>
        <v>2035.389170092127</v>
      </c>
      <c r="AW713" s="102">
        <f t="shared" si="105"/>
        <v>431</v>
      </c>
      <c r="AX713" s="43">
        <f t="shared" si="106"/>
        <v>0.5</v>
      </c>
      <c r="AY713" s="43" t="str">
        <f t="shared" ref="AY713:AY776" si="107">C713</f>
        <v>UTGS</v>
      </c>
    </row>
    <row r="714" spans="1:51" hidden="1" x14ac:dyDescent="0.2">
      <c r="A714" s="38">
        <v>707</v>
      </c>
      <c r="B714" t="s">
        <v>5807</v>
      </c>
      <c r="C714" t="s">
        <v>5746</v>
      </c>
      <c r="D714">
        <v>21100</v>
      </c>
      <c r="E714" t="s">
        <v>197</v>
      </c>
      <c r="F714">
        <v>5</v>
      </c>
      <c r="G714" t="str">
        <f>LOOKUP(F714,{0,6,45},{"F","L","H"})</f>
        <v>F</v>
      </c>
      <c r="H714" t="s">
        <v>1041</v>
      </c>
      <c r="I714" s="43" t="str">
        <f>IFERROR(VLOOKUP(#REF!,#REF!,2,FALSE),"No")</f>
        <v>No</v>
      </c>
      <c r="J714" s="149">
        <v>2</v>
      </c>
      <c r="K714" s="148">
        <v>198</v>
      </c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39">
        <v>1.25</v>
      </c>
      <c r="Y714" s="148">
        <v>156.84</v>
      </c>
      <c r="Z714" s="149">
        <v>4</v>
      </c>
      <c r="AA714" s="148">
        <v>42.92</v>
      </c>
      <c r="AB714" s="148">
        <v>6</v>
      </c>
      <c r="AC714" s="148">
        <v>1</v>
      </c>
      <c r="AD714" s="148">
        <v>8</v>
      </c>
      <c r="AE714" s="148">
        <v>799.25</v>
      </c>
      <c r="AF714" s="148"/>
      <c r="AG714" s="148"/>
      <c r="AH714" s="148"/>
      <c r="AI714" s="148"/>
      <c r="AJ714" s="148"/>
      <c r="AK714" s="148"/>
      <c r="AL714" s="139">
        <v>0</v>
      </c>
      <c r="AM714" s="139">
        <v>0</v>
      </c>
      <c r="AN714" s="148">
        <f t="shared" si="99"/>
        <v>1000.01</v>
      </c>
      <c r="AO714" s="148">
        <f t="shared" si="100"/>
        <v>198</v>
      </c>
      <c r="AP714" s="148">
        <v>2</v>
      </c>
      <c r="AQ714" s="140">
        <v>7</v>
      </c>
      <c r="AS714" s="42">
        <f t="shared" si="101"/>
        <v>14450.728610549208</v>
      </c>
      <c r="AT714" s="101">
        <f t="shared" si="102"/>
        <v>0</v>
      </c>
      <c r="AU714" s="42">
        <f t="shared" si="103"/>
        <v>14450.728610549208</v>
      </c>
      <c r="AV714" s="42">
        <f t="shared" si="104"/>
        <v>9314.0108901558924</v>
      </c>
      <c r="AW714" s="102">
        <f t="shared" si="105"/>
        <v>18747.149999999998</v>
      </c>
      <c r="AX714" s="43">
        <f t="shared" si="106"/>
        <v>2</v>
      </c>
      <c r="AY714" s="43" t="str">
        <f t="shared" si="107"/>
        <v>UTTSS</v>
      </c>
    </row>
    <row r="715" spans="1:51" hidden="1" x14ac:dyDescent="0.2">
      <c r="A715" s="38">
        <v>708</v>
      </c>
      <c r="B715" t="s">
        <v>5806</v>
      </c>
      <c r="C715" t="s">
        <v>292</v>
      </c>
      <c r="D715">
        <v>1400</v>
      </c>
      <c r="E715" t="s">
        <v>208</v>
      </c>
      <c r="F715">
        <v>0.25</v>
      </c>
      <c r="G715" t="str">
        <f>LOOKUP(F715,{0,6,45},{"F","L","H"})</f>
        <v>F</v>
      </c>
      <c r="H715" t="s">
        <v>970</v>
      </c>
      <c r="I715" s="43" t="str">
        <f>IFERROR(VLOOKUP(#REF!,#REF!,2,FALSE),"No")</f>
        <v>No</v>
      </c>
      <c r="J715" s="139">
        <v>1.25</v>
      </c>
      <c r="K715" s="148">
        <v>31</v>
      </c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39">
        <v>2</v>
      </c>
      <c r="Y715" s="148">
        <v>295</v>
      </c>
      <c r="Z715" s="149">
        <v>3</v>
      </c>
      <c r="AA715" s="148">
        <v>13</v>
      </c>
      <c r="AB715" s="148">
        <v>4</v>
      </c>
      <c r="AC715" s="148">
        <v>62</v>
      </c>
      <c r="AD715" s="148">
        <v>6</v>
      </c>
      <c r="AE715" s="148">
        <v>570</v>
      </c>
      <c r="AF715" s="148">
        <v>8</v>
      </c>
      <c r="AG715" s="148">
        <v>60</v>
      </c>
      <c r="AH715" s="148"/>
      <c r="AI715" s="148"/>
      <c r="AJ715" s="148"/>
      <c r="AK715" s="148"/>
      <c r="AL715" s="139">
        <v>0</v>
      </c>
      <c r="AM715" s="139">
        <v>0</v>
      </c>
      <c r="AN715" s="148">
        <f t="shared" si="99"/>
        <v>1000</v>
      </c>
      <c r="AO715" s="148">
        <f t="shared" si="100"/>
        <v>31</v>
      </c>
      <c r="AP715" s="148">
        <v>1</v>
      </c>
      <c r="AQ715" s="140">
        <v>1</v>
      </c>
      <c r="AS715" s="42">
        <f t="shared" si="101"/>
        <v>2309.9178127627547</v>
      </c>
      <c r="AT715" s="101">
        <f t="shared" si="102"/>
        <v>0</v>
      </c>
      <c r="AU715" s="42">
        <f t="shared" si="103"/>
        <v>2309.9178127627547</v>
      </c>
      <c r="AV715" s="42">
        <f t="shared" si="104"/>
        <v>50897.461721474036</v>
      </c>
      <c r="AW715" s="102">
        <f t="shared" si="105"/>
        <v>2169</v>
      </c>
      <c r="AX715" s="43">
        <f t="shared" si="106"/>
        <v>1.25</v>
      </c>
      <c r="AY715" s="43" t="str">
        <f t="shared" si="107"/>
        <v>UTFS</v>
      </c>
    </row>
    <row r="716" spans="1:51" hidden="1" x14ac:dyDescent="0.2">
      <c r="A716" s="38">
        <v>709</v>
      </c>
      <c r="B716" t="s">
        <v>5807</v>
      </c>
      <c r="C716" t="s">
        <v>5746</v>
      </c>
      <c r="D716">
        <v>5200</v>
      </c>
      <c r="E716" t="s">
        <v>198</v>
      </c>
      <c r="F716">
        <v>1</v>
      </c>
      <c r="G716" t="str">
        <f>LOOKUP(F716,{0,6,45},{"F","L","H"})</f>
        <v>F</v>
      </c>
      <c r="H716" t="s">
        <v>1858</v>
      </c>
      <c r="I716" s="43" t="str">
        <f>IFERROR(VLOOKUP(#REF!,#REF!,2,FALSE),"No")</f>
        <v>No</v>
      </c>
      <c r="J716" s="148">
        <v>1.25</v>
      </c>
      <c r="K716" s="148">
        <v>81</v>
      </c>
      <c r="L716" s="148"/>
      <c r="M716" s="148"/>
      <c r="N716" s="148"/>
      <c r="O716" s="148"/>
      <c r="P716" s="148"/>
      <c r="Q716" s="148"/>
      <c r="R716" s="149"/>
      <c r="S716" s="148"/>
      <c r="T716" s="148"/>
      <c r="U716" s="148"/>
      <c r="V716" s="148"/>
      <c r="W716" s="148"/>
      <c r="X716" s="139">
        <v>2</v>
      </c>
      <c r="Y716" s="148">
        <v>193</v>
      </c>
      <c r="Z716" s="148">
        <v>4</v>
      </c>
      <c r="AA716" s="148">
        <v>807</v>
      </c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39">
        <v>0</v>
      </c>
      <c r="AM716" s="139">
        <v>0</v>
      </c>
      <c r="AN716" s="148">
        <f t="shared" si="99"/>
        <v>1000</v>
      </c>
      <c r="AO716" s="148">
        <f t="shared" si="100"/>
        <v>81</v>
      </c>
      <c r="AP716" s="148">
        <v>5</v>
      </c>
      <c r="AQ716" s="140">
        <v>5</v>
      </c>
      <c r="AS716" s="42">
        <f t="shared" si="101"/>
        <v>6035.591704315585</v>
      </c>
      <c r="AT716" s="101">
        <f t="shared" si="102"/>
        <v>0</v>
      </c>
      <c r="AU716" s="42">
        <f t="shared" si="103"/>
        <v>6035.591704315585</v>
      </c>
      <c r="AV716" s="42">
        <f t="shared" si="104"/>
        <v>7659.4303442948058</v>
      </c>
      <c r="AW716" s="102">
        <f t="shared" si="105"/>
        <v>3698.6666666666665</v>
      </c>
      <c r="AX716" s="43">
        <f t="shared" si="106"/>
        <v>1.25</v>
      </c>
      <c r="AY716" s="43" t="str">
        <f t="shared" si="107"/>
        <v>UTTSS</v>
      </c>
    </row>
    <row r="717" spans="1:51" hidden="1" x14ac:dyDescent="0.2">
      <c r="A717" s="38">
        <v>710</v>
      </c>
      <c r="B717" t="s">
        <v>5806</v>
      </c>
      <c r="C717" t="s">
        <v>289</v>
      </c>
      <c r="D717">
        <v>1500</v>
      </c>
      <c r="E717" t="s">
        <v>201</v>
      </c>
      <c r="F717">
        <v>0.25</v>
      </c>
      <c r="G717" t="str">
        <f>LOOKUP(F717,{0,6,45},{"F","L","H"})</f>
        <v>F</v>
      </c>
      <c r="H717" t="s">
        <v>2791</v>
      </c>
      <c r="I717" s="43" t="str">
        <f>IFERROR(VLOOKUP(#REF!,#REF!,2,FALSE),"No")</f>
        <v>No</v>
      </c>
      <c r="J717" s="149">
        <v>0.75</v>
      </c>
      <c r="K717" s="148">
        <v>68</v>
      </c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39">
        <v>1.25</v>
      </c>
      <c r="Y717" s="148">
        <v>56</v>
      </c>
      <c r="Z717" s="149">
        <v>2</v>
      </c>
      <c r="AA717" s="148">
        <v>442.74</v>
      </c>
      <c r="AB717" s="148">
        <v>4</v>
      </c>
      <c r="AC717" s="148">
        <v>501.26</v>
      </c>
      <c r="AD717" s="148"/>
      <c r="AE717" s="148"/>
      <c r="AF717" s="148"/>
      <c r="AG717" s="148"/>
      <c r="AH717" s="148"/>
      <c r="AI717" s="148"/>
      <c r="AJ717" s="148"/>
      <c r="AK717" s="148"/>
      <c r="AL717" s="139">
        <v>0</v>
      </c>
      <c r="AM717" s="139">
        <v>0</v>
      </c>
      <c r="AN717" s="148">
        <f t="shared" si="99"/>
        <v>1000</v>
      </c>
      <c r="AO717" s="148">
        <f t="shared" si="100"/>
        <v>68</v>
      </c>
      <c r="AP717" s="148">
        <v>10</v>
      </c>
      <c r="AQ717" s="140">
        <v>15</v>
      </c>
      <c r="AS717" s="42">
        <f t="shared" si="101"/>
        <v>4378.0764925118492</v>
      </c>
      <c r="AT717" s="101">
        <f t="shared" si="102"/>
        <v>0</v>
      </c>
      <c r="AU717" s="42">
        <f t="shared" si="103"/>
        <v>4378.0764925118492</v>
      </c>
      <c r="AV717" s="42">
        <f t="shared" si="104"/>
        <v>2409.6130614316021</v>
      </c>
      <c r="AW717" s="102">
        <f t="shared" si="105"/>
        <v>2169</v>
      </c>
      <c r="AX717" s="43">
        <f t="shared" si="106"/>
        <v>0.75</v>
      </c>
      <c r="AY717" s="43" t="str">
        <f t="shared" si="107"/>
        <v>UTGS</v>
      </c>
    </row>
    <row r="718" spans="1:51" hidden="1" x14ac:dyDescent="0.2">
      <c r="A718" s="38">
        <v>711</v>
      </c>
      <c r="B718" t="s">
        <v>362</v>
      </c>
      <c r="C718" t="s">
        <v>289</v>
      </c>
      <c r="D718">
        <v>320</v>
      </c>
      <c r="E718" t="s">
        <v>1239</v>
      </c>
      <c r="F718">
        <v>0.25</v>
      </c>
      <c r="G718" t="str">
        <f>LOOKUP(F718,{0,6,45},{"F","L","H"})</f>
        <v>F</v>
      </c>
      <c r="H718" t="s">
        <v>2793</v>
      </c>
      <c r="I718" s="43" t="str">
        <f>IFERROR(VLOOKUP(#REF!,#REF!,2,FALSE),"No")</f>
        <v>No</v>
      </c>
      <c r="J718" s="149">
        <v>0.75</v>
      </c>
      <c r="K718" s="148">
        <v>46</v>
      </c>
      <c r="L718" s="148"/>
      <c r="M718" s="148"/>
      <c r="N718" s="149"/>
      <c r="O718" s="149"/>
      <c r="P718" s="148"/>
      <c r="Q718" s="148"/>
      <c r="R718" s="148"/>
      <c r="S718" s="148"/>
      <c r="T718" s="148"/>
      <c r="U718" s="148"/>
      <c r="V718" s="148"/>
      <c r="W718" s="148"/>
      <c r="X718" s="139">
        <v>1.25</v>
      </c>
      <c r="Y718" s="148">
        <v>62.75</v>
      </c>
      <c r="Z718" s="149">
        <v>2</v>
      </c>
      <c r="AA718" s="148">
        <v>937.25</v>
      </c>
      <c r="AB718" s="149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39">
        <v>0</v>
      </c>
      <c r="AM718" s="139">
        <v>0</v>
      </c>
      <c r="AN718" s="148">
        <f t="shared" si="99"/>
        <v>1000</v>
      </c>
      <c r="AO718" s="148">
        <f t="shared" si="100"/>
        <v>46</v>
      </c>
      <c r="AP718" s="148">
        <v>16</v>
      </c>
      <c r="AQ718" s="140">
        <v>28</v>
      </c>
      <c r="AS718" s="42">
        <f t="shared" si="101"/>
        <v>2961.6399802286041</v>
      </c>
      <c r="AT718" s="101">
        <f t="shared" si="102"/>
        <v>0</v>
      </c>
      <c r="AU718" s="42">
        <f t="shared" si="103"/>
        <v>2961.6399802286041</v>
      </c>
      <c r="AV718" s="42">
        <f t="shared" si="104"/>
        <v>1162.6745257669297</v>
      </c>
      <c r="AW718" s="102">
        <f t="shared" si="105"/>
        <v>431</v>
      </c>
      <c r="AX718" s="43">
        <f t="shared" si="106"/>
        <v>0.75</v>
      </c>
      <c r="AY718" s="43" t="str">
        <f t="shared" si="107"/>
        <v>UTGS</v>
      </c>
    </row>
    <row r="719" spans="1:51" hidden="1" x14ac:dyDescent="0.2">
      <c r="A719" s="38">
        <v>712</v>
      </c>
      <c r="B719" t="s">
        <v>5806</v>
      </c>
      <c r="C719" t="s">
        <v>5746</v>
      </c>
      <c r="D719">
        <v>1500</v>
      </c>
      <c r="E719" t="s">
        <v>201</v>
      </c>
      <c r="F719">
        <v>0.25</v>
      </c>
      <c r="G719" t="str">
        <f>LOOKUP(F719,{0,6,45},{"F","L","H"})</f>
        <v>F</v>
      </c>
      <c r="H719" t="s">
        <v>2794</v>
      </c>
      <c r="I719" s="43" t="str">
        <f>IFERROR(VLOOKUP(#REF!,#REF!,2,FALSE),"No")</f>
        <v>No</v>
      </c>
      <c r="J719" s="149">
        <v>1.25</v>
      </c>
      <c r="K719" s="148">
        <v>268</v>
      </c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39">
        <v>2</v>
      </c>
      <c r="Y719" s="148">
        <v>510.69</v>
      </c>
      <c r="Z719" s="148">
        <v>4</v>
      </c>
      <c r="AA719" s="148">
        <v>489.31</v>
      </c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39">
        <v>0</v>
      </c>
      <c r="AM719" s="139">
        <v>0</v>
      </c>
      <c r="AN719" s="148">
        <f t="shared" si="99"/>
        <v>1000</v>
      </c>
      <c r="AO719" s="148">
        <f t="shared" si="100"/>
        <v>268</v>
      </c>
      <c r="AP719" s="148">
        <v>3</v>
      </c>
      <c r="AQ719" s="140">
        <v>6</v>
      </c>
      <c r="AS719" s="42">
        <f t="shared" si="101"/>
        <v>19969.612058723171</v>
      </c>
      <c r="AT719" s="101">
        <f t="shared" si="102"/>
        <v>0</v>
      </c>
      <c r="AU719" s="42">
        <f t="shared" si="103"/>
        <v>19969.612058723171</v>
      </c>
      <c r="AV719" s="42">
        <f t="shared" si="104"/>
        <v>6003.2190702456719</v>
      </c>
      <c r="AW719" s="102">
        <f t="shared" si="105"/>
        <v>2169</v>
      </c>
      <c r="AX719" s="43">
        <f t="shared" si="106"/>
        <v>1.25</v>
      </c>
      <c r="AY719" s="43" t="str">
        <f t="shared" si="107"/>
        <v>UTTSS</v>
      </c>
    </row>
    <row r="720" spans="1:51" hidden="1" x14ac:dyDescent="0.2">
      <c r="A720" s="38">
        <v>713</v>
      </c>
      <c r="B720" t="s">
        <v>362</v>
      </c>
      <c r="C720" t="s">
        <v>289</v>
      </c>
      <c r="D720">
        <v>320</v>
      </c>
      <c r="E720" t="s">
        <v>1236</v>
      </c>
      <c r="F720">
        <v>0.25</v>
      </c>
      <c r="G720" t="str">
        <f>LOOKUP(F720,{0,6,45},{"F","L","H"})</f>
        <v>F</v>
      </c>
      <c r="H720" t="s">
        <v>2795</v>
      </c>
      <c r="I720" s="43" t="str">
        <f>IFERROR(VLOOKUP(#REF!,#REF!,2,FALSE),"No")</f>
        <v>No</v>
      </c>
      <c r="J720" s="148">
        <v>0.5</v>
      </c>
      <c r="K720" s="148">
        <v>98</v>
      </c>
      <c r="L720" s="148"/>
      <c r="M720" s="148"/>
      <c r="N720" s="149"/>
      <c r="O720" s="149"/>
      <c r="P720" s="148"/>
      <c r="Q720" s="148"/>
      <c r="R720" s="149"/>
      <c r="S720" s="148"/>
      <c r="T720" s="148"/>
      <c r="U720" s="148"/>
      <c r="V720" s="148"/>
      <c r="W720" s="148"/>
      <c r="X720" s="139">
        <v>1.25</v>
      </c>
      <c r="Y720" s="148">
        <v>415</v>
      </c>
      <c r="Z720" s="148">
        <v>2</v>
      </c>
      <c r="AA720" s="148">
        <v>585</v>
      </c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39">
        <v>0</v>
      </c>
      <c r="AM720" s="139">
        <v>0</v>
      </c>
      <c r="AN720" s="148">
        <f t="shared" si="99"/>
        <v>1000</v>
      </c>
      <c r="AO720" s="148">
        <f t="shared" si="100"/>
        <v>98</v>
      </c>
      <c r="AP720" s="148">
        <v>15</v>
      </c>
      <c r="AQ720" s="140">
        <v>27</v>
      </c>
      <c r="AS720" s="42">
        <f t="shared" si="101"/>
        <v>6703.5408274435486</v>
      </c>
      <c r="AT720" s="101">
        <f t="shared" si="102"/>
        <v>0</v>
      </c>
      <c r="AU720" s="42">
        <f t="shared" si="103"/>
        <v>6703.5408274435486</v>
      </c>
      <c r="AV720" s="42">
        <f t="shared" si="104"/>
        <v>1214.8689526471865</v>
      </c>
      <c r="AW720" s="102">
        <f t="shared" si="105"/>
        <v>431</v>
      </c>
      <c r="AX720" s="43">
        <f t="shared" si="106"/>
        <v>0.5</v>
      </c>
      <c r="AY720" s="43" t="str">
        <f t="shared" si="107"/>
        <v>UTGS</v>
      </c>
    </row>
    <row r="721" spans="1:51" hidden="1" x14ac:dyDescent="0.2">
      <c r="A721" s="38">
        <v>714</v>
      </c>
      <c r="B721" t="s">
        <v>362</v>
      </c>
      <c r="C721" t="s">
        <v>289</v>
      </c>
      <c r="D721">
        <v>320</v>
      </c>
      <c r="E721" t="s">
        <v>1245</v>
      </c>
      <c r="F721">
        <v>0.25</v>
      </c>
      <c r="G721" t="str">
        <f>LOOKUP(F721,{0,6,45},{"F","L","H"})</f>
        <v>F</v>
      </c>
      <c r="H721" t="s">
        <v>2796</v>
      </c>
      <c r="I721" s="43" t="str">
        <f>IFERROR(VLOOKUP(#REF!,#REF!,2,FALSE),"No")</f>
        <v>No</v>
      </c>
      <c r="J721" s="139">
        <v>0.5</v>
      </c>
      <c r="K721" s="148">
        <v>44</v>
      </c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39">
        <v>1.25</v>
      </c>
      <c r="Y721" s="148">
        <v>23.17</v>
      </c>
      <c r="Z721" s="148">
        <v>2</v>
      </c>
      <c r="AA721" s="148">
        <v>304.83</v>
      </c>
      <c r="AB721" s="148">
        <v>6</v>
      </c>
      <c r="AC721" s="148">
        <v>672</v>
      </c>
      <c r="AD721" s="148"/>
      <c r="AE721" s="148"/>
      <c r="AF721" s="148"/>
      <c r="AG721" s="148"/>
      <c r="AH721" s="148"/>
      <c r="AI721" s="148"/>
      <c r="AJ721" s="148"/>
      <c r="AK721" s="148"/>
      <c r="AL721" s="139">
        <v>0</v>
      </c>
      <c r="AM721" s="139">
        <v>0</v>
      </c>
      <c r="AN721" s="148">
        <f t="shared" si="99"/>
        <v>1000</v>
      </c>
      <c r="AO721" s="148">
        <f t="shared" si="100"/>
        <v>44</v>
      </c>
      <c r="AP721" s="148">
        <v>8</v>
      </c>
      <c r="AQ721" s="140">
        <v>8</v>
      </c>
      <c r="AS721" s="42">
        <f t="shared" si="101"/>
        <v>3009.7530245664911</v>
      </c>
      <c r="AT721" s="101">
        <f t="shared" si="102"/>
        <v>0</v>
      </c>
      <c r="AU721" s="42">
        <f t="shared" si="103"/>
        <v>3009.7530245664911</v>
      </c>
      <c r="AV721" s="42">
        <f t="shared" si="104"/>
        <v>6377.5775901842544</v>
      </c>
      <c r="AW721" s="102">
        <f t="shared" si="105"/>
        <v>431</v>
      </c>
      <c r="AX721" s="43">
        <f t="shared" si="106"/>
        <v>0.5</v>
      </c>
      <c r="AY721" s="43" t="str">
        <f t="shared" si="107"/>
        <v>UTGS</v>
      </c>
    </row>
    <row r="722" spans="1:51" hidden="1" x14ac:dyDescent="0.2">
      <c r="A722" s="38">
        <v>715</v>
      </c>
      <c r="B722" t="s">
        <v>362</v>
      </c>
      <c r="C722" t="s">
        <v>289</v>
      </c>
      <c r="D722">
        <v>175</v>
      </c>
      <c r="E722" t="s">
        <v>1235</v>
      </c>
      <c r="F722">
        <v>0.25</v>
      </c>
      <c r="G722" t="str">
        <f>LOOKUP(F722,{0,6,45},{"F","L","H"})</f>
        <v>F</v>
      </c>
      <c r="H722" t="s">
        <v>2797</v>
      </c>
      <c r="I722" s="43" t="str">
        <f>IFERROR(VLOOKUP(#REF!,#REF!,2,FALSE),"No")</f>
        <v>No</v>
      </c>
      <c r="J722" s="139">
        <v>0.5</v>
      </c>
      <c r="K722" s="148">
        <v>124</v>
      </c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39">
        <v>0.75</v>
      </c>
      <c r="Y722" s="148">
        <v>180.54</v>
      </c>
      <c r="Z722" s="149">
        <v>2</v>
      </c>
      <c r="AA722" s="148">
        <v>819.46</v>
      </c>
      <c r="AB722" s="149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39">
        <v>0</v>
      </c>
      <c r="AM722" s="139">
        <v>0</v>
      </c>
      <c r="AN722" s="148">
        <f t="shared" si="99"/>
        <v>1000</v>
      </c>
      <c r="AO722" s="148">
        <f t="shared" si="100"/>
        <v>124</v>
      </c>
      <c r="AP722" s="148">
        <v>10</v>
      </c>
      <c r="AQ722" s="140">
        <v>11</v>
      </c>
      <c r="AS722" s="42">
        <f t="shared" si="101"/>
        <v>8482.0312510510212</v>
      </c>
      <c r="AT722" s="101">
        <f t="shared" si="102"/>
        <v>0</v>
      </c>
      <c r="AU722" s="42">
        <f t="shared" si="103"/>
        <v>8482.0312510510212</v>
      </c>
      <c r="AV722" s="42">
        <f t="shared" si="104"/>
        <v>3079.9504474067303</v>
      </c>
      <c r="AW722" s="102">
        <f t="shared" si="105"/>
        <v>431</v>
      </c>
      <c r="AX722" s="43">
        <f t="shared" si="106"/>
        <v>0.5</v>
      </c>
      <c r="AY722" s="43" t="str">
        <f t="shared" si="107"/>
        <v>UTGS</v>
      </c>
    </row>
    <row r="723" spans="1:51" hidden="1" x14ac:dyDescent="0.2">
      <c r="A723" s="38">
        <v>716</v>
      </c>
      <c r="B723" t="s">
        <v>362</v>
      </c>
      <c r="C723" t="s">
        <v>289</v>
      </c>
      <c r="D723">
        <v>320</v>
      </c>
      <c r="E723" t="s">
        <v>1223</v>
      </c>
      <c r="F723">
        <v>0.25</v>
      </c>
      <c r="G723" t="str">
        <f>LOOKUP(F723,{0,6,45},{"F","L","H"})</f>
        <v>F</v>
      </c>
      <c r="H723" t="s">
        <v>2798</v>
      </c>
      <c r="I723" s="43" t="str">
        <f>IFERROR(VLOOKUP(#REF!,#REF!,2,FALSE),"No")</f>
        <v>No</v>
      </c>
      <c r="J723" s="139">
        <v>0.5</v>
      </c>
      <c r="K723" s="148">
        <v>57</v>
      </c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39">
        <v>2</v>
      </c>
      <c r="Y723" s="148">
        <v>420.18</v>
      </c>
      <c r="Z723" s="149">
        <v>4</v>
      </c>
      <c r="AA723" s="148">
        <v>579.82000000000005</v>
      </c>
      <c r="AB723" s="149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39">
        <v>0</v>
      </c>
      <c r="AM723" s="139">
        <v>0</v>
      </c>
      <c r="AN723" s="148">
        <f t="shared" si="99"/>
        <v>1000</v>
      </c>
      <c r="AO723" s="148">
        <f t="shared" si="100"/>
        <v>57</v>
      </c>
      <c r="AP723" s="148">
        <v>10</v>
      </c>
      <c r="AQ723" s="140">
        <v>10</v>
      </c>
      <c r="AS723" s="42">
        <f t="shared" si="101"/>
        <v>3898.9982363702275</v>
      </c>
      <c r="AT723" s="101">
        <f t="shared" si="102"/>
        <v>0</v>
      </c>
      <c r="AU723" s="42">
        <f t="shared" si="103"/>
        <v>3898.9982363702275</v>
      </c>
      <c r="AV723" s="42">
        <f t="shared" si="104"/>
        <v>3666.8271121474036</v>
      </c>
      <c r="AW723" s="102">
        <f t="shared" si="105"/>
        <v>431</v>
      </c>
      <c r="AX723" s="43">
        <f t="shared" si="106"/>
        <v>0.5</v>
      </c>
      <c r="AY723" s="43" t="str">
        <f t="shared" si="107"/>
        <v>UTGS</v>
      </c>
    </row>
    <row r="724" spans="1:51" hidden="1" x14ac:dyDescent="0.2">
      <c r="A724" s="38">
        <v>717</v>
      </c>
      <c r="B724" t="s">
        <v>5806</v>
      </c>
      <c r="C724" t="s">
        <v>289</v>
      </c>
      <c r="D724">
        <v>16700</v>
      </c>
      <c r="E724" t="s">
        <v>197</v>
      </c>
      <c r="F724">
        <v>1</v>
      </c>
      <c r="G724" t="str">
        <f>LOOKUP(F724,{0,6,45},{"F","L","H"})</f>
        <v>F</v>
      </c>
      <c r="H724" t="s">
        <v>887</v>
      </c>
      <c r="I724" s="43" t="str">
        <f>IFERROR(VLOOKUP(#REF!,#REF!,2,FALSE),"No")</f>
        <v>No</v>
      </c>
      <c r="J724" s="149">
        <v>2</v>
      </c>
      <c r="K724" s="148">
        <v>60</v>
      </c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39">
        <v>3</v>
      </c>
      <c r="Y724" s="148">
        <v>445</v>
      </c>
      <c r="Z724" s="148">
        <v>4</v>
      </c>
      <c r="AA724" s="148">
        <v>143.09</v>
      </c>
      <c r="AB724" s="148">
        <v>6</v>
      </c>
      <c r="AC724" s="148">
        <v>411.91</v>
      </c>
      <c r="AD724" s="148"/>
      <c r="AE724" s="148"/>
      <c r="AF724" s="148"/>
      <c r="AG724" s="148"/>
      <c r="AH724" s="148"/>
      <c r="AI724" s="148"/>
      <c r="AJ724" s="148"/>
      <c r="AK724" s="148"/>
      <c r="AL724" s="139">
        <v>0</v>
      </c>
      <c r="AM724" s="139">
        <v>0</v>
      </c>
      <c r="AN724" s="148">
        <f t="shared" si="99"/>
        <v>1000</v>
      </c>
      <c r="AO724" s="148">
        <f t="shared" si="100"/>
        <v>60</v>
      </c>
      <c r="AP724" s="148">
        <v>2</v>
      </c>
      <c r="AQ724" s="140">
        <v>2</v>
      </c>
      <c r="AS724" s="42">
        <f t="shared" si="101"/>
        <v>4379.0086698633959</v>
      </c>
      <c r="AT724" s="101">
        <f t="shared" si="102"/>
        <v>0</v>
      </c>
      <c r="AU724" s="42">
        <f t="shared" si="103"/>
        <v>4379.0086698633959</v>
      </c>
      <c r="AV724" s="42">
        <f t="shared" si="104"/>
        <v>19615.04011073702</v>
      </c>
      <c r="AW724" s="102">
        <f t="shared" si="105"/>
        <v>15242</v>
      </c>
      <c r="AX724" s="43">
        <f t="shared" si="106"/>
        <v>2</v>
      </c>
      <c r="AY724" s="43" t="str">
        <f t="shared" si="107"/>
        <v>UTGS</v>
      </c>
    </row>
    <row r="725" spans="1:51" hidden="1" x14ac:dyDescent="0.2">
      <c r="A725" s="38">
        <v>718</v>
      </c>
      <c r="B725" t="s">
        <v>362</v>
      </c>
      <c r="C725" t="s">
        <v>289</v>
      </c>
      <c r="D725">
        <v>320</v>
      </c>
      <c r="E725" t="s">
        <v>1842</v>
      </c>
      <c r="F725">
        <v>0.25</v>
      </c>
      <c r="G725" t="str">
        <f>LOOKUP(F725,{0,6,45},{"F","L","H"})</f>
        <v>F</v>
      </c>
      <c r="H725" t="s">
        <v>2799</v>
      </c>
      <c r="I725" s="43" t="str">
        <f>IFERROR(VLOOKUP(#REF!,#REF!,2,FALSE),"No")</f>
        <v>No</v>
      </c>
      <c r="J725" s="139">
        <v>0.5</v>
      </c>
      <c r="K725" s="148">
        <v>45</v>
      </c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39">
        <v>1.25</v>
      </c>
      <c r="Y725" s="148">
        <v>79.319999999999993</v>
      </c>
      <c r="Z725" s="149">
        <v>2</v>
      </c>
      <c r="AA725" s="148">
        <v>920.68</v>
      </c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39">
        <v>0</v>
      </c>
      <c r="AM725" s="139">
        <v>0</v>
      </c>
      <c r="AN725" s="148">
        <f t="shared" si="99"/>
        <v>1000</v>
      </c>
      <c r="AO725" s="148">
        <f t="shared" si="100"/>
        <v>45</v>
      </c>
      <c r="AP725" s="148">
        <v>15</v>
      </c>
      <c r="AQ725" s="140">
        <v>15</v>
      </c>
      <c r="AS725" s="42">
        <f t="shared" si="101"/>
        <v>3078.1565023975477</v>
      </c>
      <c r="AT725" s="101">
        <f t="shared" si="102"/>
        <v>0</v>
      </c>
      <c r="AU725" s="42">
        <f t="shared" si="103"/>
        <v>3078.1565023975477</v>
      </c>
      <c r="AV725" s="42">
        <f t="shared" si="104"/>
        <v>2171.0990480982687</v>
      </c>
      <c r="AW725" s="102">
        <f t="shared" si="105"/>
        <v>431</v>
      </c>
      <c r="AX725" s="43">
        <f t="shared" si="106"/>
        <v>0.5</v>
      </c>
      <c r="AY725" s="43" t="str">
        <f t="shared" si="107"/>
        <v>UTGS</v>
      </c>
    </row>
    <row r="726" spans="1:51" hidden="1" x14ac:dyDescent="0.2">
      <c r="A726" s="38">
        <v>719</v>
      </c>
      <c r="B726" t="s">
        <v>362</v>
      </c>
      <c r="C726" t="s">
        <v>289</v>
      </c>
      <c r="D726">
        <v>320</v>
      </c>
      <c r="E726" t="s">
        <v>1247</v>
      </c>
      <c r="F726">
        <v>0.25</v>
      </c>
      <c r="G726" t="str">
        <f>LOOKUP(F726,{0,6,45},{"F","L","H"})</f>
        <v>F</v>
      </c>
      <c r="H726" t="s">
        <v>2800</v>
      </c>
      <c r="I726" s="43" t="str">
        <f>IFERROR(VLOOKUP(#REF!,#REF!,2,FALSE),"No")</f>
        <v>No</v>
      </c>
      <c r="J726" s="149">
        <v>0.5</v>
      </c>
      <c r="K726" s="148">
        <v>41</v>
      </c>
      <c r="L726" s="148"/>
      <c r="M726" s="148"/>
      <c r="N726" s="236"/>
      <c r="O726" s="149"/>
      <c r="P726" s="148"/>
      <c r="Q726" s="148"/>
      <c r="R726" s="148"/>
      <c r="S726" s="148"/>
      <c r="T726" s="148"/>
      <c r="U726" s="148"/>
      <c r="V726" s="148"/>
      <c r="W726" s="148"/>
      <c r="X726" s="139">
        <v>2</v>
      </c>
      <c r="Y726" s="148">
        <v>1000</v>
      </c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39">
        <v>0</v>
      </c>
      <c r="AM726" s="139">
        <v>0</v>
      </c>
      <c r="AN726" s="148">
        <f t="shared" si="99"/>
        <v>1000</v>
      </c>
      <c r="AO726" s="148">
        <f t="shared" si="100"/>
        <v>41</v>
      </c>
      <c r="AP726" s="148">
        <v>23</v>
      </c>
      <c r="AQ726" s="140">
        <v>25</v>
      </c>
      <c r="AS726" s="42">
        <f t="shared" si="101"/>
        <v>2804.5425910733215</v>
      </c>
      <c r="AT726" s="101">
        <f t="shared" si="102"/>
        <v>0</v>
      </c>
      <c r="AU726" s="42">
        <f t="shared" si="103"/>
        <v>2804.5425910733215</v>
      </c>
      <c r="AV726" s="42">
        <f t="shared" si="104"/>
        <v>1300.4384688589612</v>
      </c>
      <c r="AW726" s="102">
        <f t="shared" si="105"/>
        <v>431</v>
      </c>
      <c r="AX726" s="43">
        <f t="shared" si="106"/>
        <v>0.5</v>
      </c>
      <c r="AY726" s="43" t="str">
        <f t="shared" si="107"/>
        <v>UTGS</v>
      </c>
    </row>
    <row r="727" spans="1:51" hidden="1" x14ac:dyDescent="0.2">
      <c r="A727" s="38">
        <v>720</v>
      </c>
      <c r="B727" t="s">
        <v>362</v>
      </c>
      <c r="C727" t="s">
        <v>289</v>
      </c>
      <c r="D727">
        <v>175</v>
      </c>
      <c r="E727" t="s">
        <v>1235</v>
      </c>
      <c r="F727">
        <v>0.25</v>
      </c>
      <c r="G727" t="str">
        <f>LOOKUP(F727,{0,6,45},{"F","L","H"})</f>
        <v>F</v>
      </c>
      <c r="H727" t="s">
        <v>2801</v>
      </c>
      <c r="I727" s="43" t="str">
        <f>IFERROR(VLOOKUP(#REF!,#REF!,2,FALSE),"No")</f>
        <v>No</v>
      </c>
      <c r="J727" s="139">
        <v>1.25</v>
      </c>
      <c r="K727" s="148">
        <v>11</v>
      </c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39">
        <v>2</v>
      </c>
      <c r="Y727" s="148">
        <v>1000</v>
      </c>
      <c r="Z727" s="149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39">
        <v>0</v>
      </c>
      <c r="AM727" s="139">
        <v>0</v>
      </c>
      <c r="AN727" s="148">
        <f t="shared" si="99"/>
        <v>1000</v>
      </c>
      <c r="AO727" s="148">
        <f t="shared" si="100"/>
        <v>11</v>
      </c>
      <c r="AP727" s="148">
        <v>7</v>
      </c>
      <c r="AQ727" s="140">
        <v>84</v>
      </c>
      <c r="AS727" s="42">
        <f t="shared" si="101"/>
        <v>819.6482561416226</v>
      </c>
      <c r="AT727" s="101">
        <f t="shared" si="102"/>
        <v>0</v>
      </c>
      <c r="AU727" s="42">
        <f t="shared" si="103"/>
        <v>819.6482561416226</v>
      </c>
      <c r="AV727" s="42">
        <f t="shared" si="104"/>
        <v>387.03525858897655</v>
      </c>
      <c r="AW727" s="102">
        <f t="shared" si="105"/>
        <v>431</v>
      </c>
      <c r="AX727" s="43">
        <f t="shared" si="106"/>
        <v>1.25</v>
      </c>
      <c r="AY727" s="43" t="str">
        <f t="shared" si="107"/>
        <v>UTGS</v>
      </c>
    </row>
    <row r="728" spans="1:51" hidden="1" x14ac:dyDescent="0.2">
      <c r="A728" s="38">
        <v>721</v>
      </c>
      <c r="B728" t="s">
        <v>362</v>
      </c>
      <c r="C728" t="s">
        <v>289</v>
      </c>
      <c r="D728">
        <v>320</v>
      </c>
      <c r="E728" t="s">
        <v>1245</v>
      </c>
      <c r="F728">
        <v>0.25</v>
      </c>
      <c r="G728" t="str">
        <f>LOOKUP(F728,{0,6,45},{"F","L","H"})</f>
        <v>F</v>
      </c>
      <c r="H728" t="s">
        <v>2803</v>
      </c>
      <c r="I728" s="43" t="str">
        <f>IFERROR(VLOOKUP(#REF!,#REF!,2,FALSE),"No")</f>
        <v>No</v>
      </c>
      <c r="J728" s="149">
        <v>0.5</v>
      </c>
      <c r="K728" s="148">
        <v>38</v>
      </c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39">
        <v>1.25</v>
      </c>
      <c r="Y728" s="148">
        <v>172.32</v>
      </c>
      <c r="Z728" s="149">
        <v>2</v>
      </c>
      <c r="AA728" s="148">
        <v>827.68</v>
      </c>
      <c r="AB728" s="149"/>
      <c r="AC728" s="148"/>
      <c r="AD728" s="149"/>
      <c r="AE728" s="148"/>
      <c r="AF728" s="148"/>
      <c r="AG728" s="148"/>
      <c r="AH728" s="148"/>
      <c r="AI728" s="148"/>
      <c r="AJ728" s="148"/>
      <c r="AK728" s="148"/>
      <c r="AL728" s="139">
        <v>0</v>
      </c>
      <c r="AM728" s="139">
        <v>0</v>
      </c>
      <c r="AN728" s="148">
        <f t="shared" si="99"/>
        <v>1000</v>
      </c>
      <c r="AO728" s="148">
        <f t="shared" si="100"/>
        <v>38</v>
      </c>
      <c r="AP728" s="148">
        <v>18</v>
      </c>
      <c r="AQ728" s="140">
        <v>18</v>
      </c>
      <c r="AS728" s="42">
        <f t="shared" si="101"/>
        <v>2599.3321575801515</v>
      </c>
      <c r="AT728" s="101">
        <f t="shared" si="102"/>
        <v>0</v>
      </c>
      <c r="AU728" s="42">
        <f t="shared" si="103"/>
        <v>2599.3321575801515</v>
      </c>
      <c r="AV728" s="42">
        <f t="shared" si="104"/>
        <v>1812.8658734152241</v>
      </c>
      <c r="AW728" s="102">
        <f t="shared" si="105"/>
        <v>431</v>
      </c>
      <c r="AX728" s="43">
        <f t="shared" si="106"/>
        <v>0.5</v>
      </c>
      <c r="AY728" s="43" t="str">
        <f t="shared" si="107"/>
        <v>UTGS</v>
      </c>
    </row>
    <row r="729" spans="1:51" hidden="1" x14ac:dyDescent="0.2">
      <c r="A729" s="38">
        <v>722</v>
      </c>
      <c r="B729" t="s">
        <v>5806</v>
      </c>
      <c r="C729" t="s">
        <v>5746</v>
      </c>
      <c r="D729">
        <v>7300</v>
      </c>
      <c r="E729" t="s">
        <v>212</v>
      </c>
      <c r="F729">
        <v>1</v>
      </c>
      <c r="G729" t="str">
        <f>LOOKUP(F729,{0,6,45},{"F","L","H"})</f>
        <v>F</v>
      </c>
      <c r="H729" t="s">
        <v>1323</v>
      </c>
      <c r="I729" s="43" t="str">
        <f>IFERROR(VLOOKUP(#REF!,#REF!,2,FALSE),"No")</f>
        <v>No</v>
      </c>
      <c r="J729" s="149">
        <v>2</v>
      </c>
      <c r="K729" s="148">
        <v>357</v>
      </c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39">
        <v>3</v>
      </c>
      <c r="Y729" s="148">
        <v>277</v>
      </c>
      <c r="Z729" s="149">
        <v>6</v>
      </c>
      <c r="AA729" s="148">
        <v>723</v>
      </c>
      <c r="AB729" s="149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39">
        <v>0</v>
      </c>
      <c r="AM729" s="139">
        <v>0</v>
      </c>
      <c r="AN729" s="148">
        <f t="shared" si="99"/>
        <v>1000</v>
      </c>
      <c r="AO729" s="148">
        <f t="shared" si="100"/>
        <v>357</v>
      </c>
      <c r="AP729" s="148">
        <v>1</v>
      </c>
      <c r="AQ729" s="140">
        <v>1</v>
      </c>
      <c r="AS729" s="42">
        <f t="shared" si="101"/>
        <v>26055.101585687207</v>
      </c>
      <c r="AT729" s="101">
        <f t="shared" si="102"/>
        <v>0</v>
      </c>
      <c r="AU729" s="42">
        <f t="shared" si="103"/>
        <v>26055.101585687207</v>
      </c>
      <c r="AV729" s="42">
        <f t="shared" si="104"/>
        <v>48895.561721474041</v>
      </c>
      <c r="AW729" s="102">
        <f t="shared" si="105"/>
        <v>5118</v>
      </c>
      <c r="AX729" s="43">
        <f t="shared" si="106"/>
        <v>2</v>
      </c>
      <c r="AY729" s="43" t="str">
        <f t="shared" si="107"/>
        <v>UTTSS</v>
      </c>
    </row>
    <row r="730" spans="1:51" hidden="1" x14ac:dyDescent="0.2">
      <c r="A730" s="38">
        <v>723</v>
      </c>
      <c r="B730" t="s">
        <v>362</v>
      </c>
      <c r="C730" t="s">
        <v>289</v>
      </c>
      <c r="D730">
        <v>320</v>
      </c>
      <c r="E730" t="s">
        <v>1223</v>
      </c>
      <c r="F730">
        <v>0.25</v>
      </c>
      <c r="G730" t="str">
        <f>LOOKUP(F730,{0,6,45},{"F","L","H"})</f>
        <v>F</v>
      </c>
      <c r="H730" t="s">
        <v>2805</v>
      </c>
      <c r="I730" s="43" t="str">
        <f>IFERROR(VLOOKUP(#REF!,#REF!,2,FALSE),"No")</f>
        <v>No</v>
      </c>
      <c r="J730" s="139">
        <v>0.5</v>
      </c>
      <c r="K730" s="148">
        <v>50</v>
      </c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39">
        <v>1.25</v>
      </c>
      <c r="Y730" s="148">
        <v>158.93</v>
      </c>
      <c r="Z730" s="149">
        <v>2</v>
      </c>
      <c r="AA730" s="148">
        <v>841.07</v>
      </c>
      <c r="AB730" s="149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39">
        <v>0</v>
      </c>
      <c r="AM730" s="139">
        <v>0</v>
      </c>
      <c r="AN730" s="148">
        <f t="shared" si="99"/>
        <v>1000</v>
      </c>
      <c r="AO730" s="148">
        <f t="shared" si="100"/>
        <v>50</v>
      </c>
      <c r="AP730" s="148">
        <v>13</v>
      </c>
      <c r="AQ730" s="140">
        <v>13</v>
      </c>
      <c r="AS730" s="42">
        <f t="shared" si="101"/>
        <v>3420.1738915528308</v>
      </c>
      <c r="AT730" s="101">
        <f t="shared" si="102"/>
        <v>0</v>
      </c>
      <c r="AU730" s="42">
        <f t="shared" si="103"/>
        <v>3420.1738915528308</v>
      </c>
      <c r="AV730" s="42">
        <f t="shared" si="104"/>
        <v>2509.4009785749258</v>
      </c>
      <c r="AW730" s="102">
        <f t="shared" si="105"/>
        <v>431</v>
      </c>
      <c r="AX730" s="43">
        <f t="shared" si="106"/>
        <v>0.5</v>
      </c>
      <c r="AY730" s="43" t="str">
        <f t="shared" si="107"/>
        <v>UTGS</v>
      </c>
    </row>
    <row r="731" spans="1:51" hidden="1" x14ac:dyDescent="0.2">
      <c r="A731" s="38">
        <v>724</v>
      </c>
      <c r="B731" t="s">
        <v>362</v>
      </c>
      <c r="C731" t="s">
        <v>289</v>
      </c>
      <c r="D731">
        <v>320</v>
      </c>
      <c r="E731" t="s">
        <v>1232</v>
      </c>
      <c r="F731">
        <v>0.25</v>
      </c>
      <c r="G731" t="str">
        <f>LOOKUP(F731,{0,6,45},{"F","L","H"})</f>
        <v>F</v>
      </c>
      <c r="H731" t="s">
        <v>2806</v>
      </c>
      <c r="I731" s="43" t="str">
        <f>IFERROR(VLOOKUP(#REF!,#REF!,2,FALSE),"No")</f>
        <v>No</v>
      </c>
      <c r="J731" s="149">
        <v>0.5</v>
      </c>
      <c r="K731" s="148">
        <v>37</v>
      </c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39">
        <v>2</v>
      </c>
      <c r="Y731" s="148">
        <v>1000</v>
      </c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39">
        <v>0</v>
      </c>
      <c r="AM731" s="139">
        <v>0</v>
      </c>
      <c r="AN731" s="148">
        <f t="shared" si="99"/>
        <v>1000</v>
      </c>
      <c r="AO731" s="148">
        <f t="shared" si="100"/>
        <v>37</v>
      </c>
      <c r="AP731" s="148">
        <v>10</v>
      </c>
      <c r="AQ731" s="140">
        <v>10</v>
      </c>
      <c r="AS731" s="42">
        <f t="shared" si="101"/>
        <v>2530.928679749095</v>
      </c>
      <c r="AT731" s="101">
        <f t="shared" si="102"/>
        <v>0</v>
      </c>
      <c r="AU731" s="42">
        <f t="shared" si="103"/>
        <v>2530.928679749095</v>
      </c>
      <c r="AV731" s="42">
        <f t="shared" si="104"/>
        <v>3251.0961721474032</v>
      </c>
      <c r="AW731" s="102">
        <f t="shared" si="105"/>
        <v>431</v>
      </c>
      <c r="AX731" s="43">
        <f t="shared" si="106"/>
        <v>0.5</v>
      </c>
      <c r="AY731" s="43" t="str">
        <f t="shared" si="107"/>
        <v>UTGS</v>
      </c>
    </row>
    <row r="732" spans="1:51" hidden="1" x14ac:dyDescent="0.2">
      <c r="A732" s="38">
        <v>725</v>
      </c>
      <c r="B732" t="s">
        <v>362</v>
      </c>
      <c r="C732" t="s">
        <v>289</v>
      </c>
      <c r="D732">
        <v>320</v>
      </c>
      <c r="E732" t="s">
        <v>1236</v>
      </c>
      <c r="F732">
        <v>0.25</v>
      </c>
      <c r="G732" t="str">
        <f>LOOKUP(F732,{0,6,45},{"F","L","H"})</f>
        <v>F</v>
      </c>
      <c r="H732" t="s">
        <v>2807</v>
      </c>
      <c r="I732" s="43" t="str">
        <f>IFERROR(VLOOKUP(#REF!,#REF!,2,FALSE),"No")</f>
        <v>No</v>
      </c>
      <c r="J732" s="149">
        <v>0.5</v>
      </c>
      <c r="K732" s="148">
        <v>33</v>
      </c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39">
        <v>2</v>
      </c>
      <c r="Y732" s="148">
        <v>533.88</v>
      </c>
      <c r="Z732" s="149">
        <v>4</v>
      </c>
      <c r="AA732" s="148">
        <v>466.12</v>
      </c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39">
        <v>0</v>
      </c>
      <c r="AM732" s="139">
        <v>0</v>
      </c>
      <c r="AN732" s="148">
        <f t="shared" si="99"/>
        <v>1000</v>
      </c>
      <c r="AO732" s="148">
        <f t="shared" si="100"/>
        <v>33</v>
      </c>
      <c r="AP732" s="148">
        <v>21</v>
      </c>
      <c r="AQ732" s="140">
        <v>21</v>
      </c>
      <c r="AS732" s="42">
        <f t="shared" si="101"/>
        <v>2257.3147684248684</v>
      </c>
      <c r="AT732" s="101">
        <f t="shared" si="102"/>
        <v>0</v>
      </c>
      <c r="AU732" s="42">
        <f t="shared" si="103"/>
        <v>2257.3147684248684</v>
      </c>
      <c r="AV732" s="42">
        <f t="shared" si="104"/>
        <v>1707.2877200701921</v>
      </c>
      <c r="AW732" s="102">
        <f t="shared" si="105"/>
        <v>431</v>
      </c>
      <c r="AX732" s="43">
        <f t="shared" si="106"/>
        <v>0.5</v>
      </c>
      <c r="AY732" s="43" t="str">
        <f t="shared" si="107"/>
        <v>UTGS</v>
      </c>
    </row>
    <row r="733" spans="1:51" hidden="1" x14ac:dyDescent="0.2">
      <c r="A733" s="38">
        <v>726</v>
      </c>
      <c r="B733" t="s">
        <v>5807</v>
      </c>
      <c r="C733" t="s">
        <v>294</v>
      </c>
      <c r="D733">
        <v>6600</v>
      </c>
      <c r="E733" t="s">
        <v>198</v>
      </c>
      <c r="F733">
        <v>5</v>
      </c>
      <c r="G733" t="str">
        <f>LOOKUP(F733,{0,6,45},{"F","L","H"})</f>
        <v>F</v>
      </c>
      <c r="H733" t="s">
        <v>972</v>
      </c>
      <c r="I733" s="43" t="str">
        <f>IFERROR(VLOOKUP(#REF!,#REF!,2,FALSE),"No")</f>
        <v>No</v>
      </c>
      <c r="J733" s="149">
        <v>1.25</v>
      </c>
      <c r="K733" s="148">
        <v>48</v>
      </c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39">
        <v>4</v>
      </c>
      <c r="Y733" s="148">
        <v>1000</v>
      </c>
      <c r="Z733" s="149"/>
      <c r="AA733" s="148"/>
      <c r="AB733" s="149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39">
        <v>0</v>
      </c>
      <c r="AM733" s="139">
        <v>0</v>
      </c>
      <c r="AN733" s="148">
        <f t="shared" si="99"/>
        <v>1000</v>
      </c>
      <c r="AO733" s="148">
        <f t="shared" si="100"/>
        <v>48</v>
      </c>
      <c r="AP733" s="148">
        <v>5</v>
      </c>
      <c r="AQ733" s="140">
        <v>5</v>
      </c>
      <c r="AS733" s="42">
        <f t="shared" si="101"/>
        <v>3576.646935890717</v>
      </c>
      <c r="AT733" s="101">
        <f t="shared" si="102"/>
        <v>0</v>
      </c>
      <c r="AU733" s="42">
        <f t="shared" si="103"/>
        <v>3576.646935890717</v>
      </c>
      <c r="AV733" s="42">
        <f t="shared" si="104"/>
        <v>7936.1923442948073</v>
      </c>
      <c r="AW733" s="102">
        <f t="shared" si="105"/>
        <v>3698.6666666666665</v>
      </c>
      <c r="AX733" s="43">
        <f t="shared" si="106"/>
        <v>1.25</v>
      </c>
      <c r="AY733" s="43" t="str">
        <f t="shared" si="107"/>
        <v>UTIS</v>
      </c>
    </row>
    <row r="734" spans="1:51" hidden="1" x14ac:dyDescent="0.2">
      <c r="A734" s="38">
        <v>727</v>
      </c>
      <c r="B734" t="s">
        <v>362</v>
      </c>
      <c r="C734" t="s">
        <v>289</v>
      </c>
      <c r="D734">
        <v>320</v>
      </c>
      <c r="E734" t="s">
        <v>1245</v>
      </c>
      <c r="F734">
        <v>0.25</v>
      </c>
      <c r="G734" t="str">
        <f>LOOKUP(F734,{0,6,45},{"F","L","H"})</f>
        <v>F</v>
      </c>
      <c r="H734" t="s">
        <v>2808</v>
      </c>
      <c r="I734" s="43" t="str">
        <f>IFERROR(VLOOKUP(#REF!,#REF!,2,FALSE),"No")</f>
        <v>No</v>
      </c>
      <c r="J734" s="149">
        <v>0.75</v>
      </c>
      <c r="K734" s="148">
        <v>14</v>
      </c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39">
        <v>1.25</v>
      </c>
      <c r="Y734" s="148">
        <v>248.87</v>
      </c>
      <c r="Z734" s="148">
        <v>2</v>
      </c>
      <c r="AA734" s="148">
        <v>43</v>
      </c>
      <c r="AB734" s="148">
        <v>3</v>
      </c>
      <c r="AC734" s="148">
        <v>708.13</v>
      </c>
      <c r="AD734" s="148"/>
      <c r="AE734" s="148"/>
      <c r="AF734" s="148"/>
      <c r="AG734" s="148"/>
      <c r="AH734" s="148"/>
      <c r="AI734" s="148"/>
      <c r="AJ734" s="148"/>
      <c r="AK734" s="148"/>
      <c r="AL734" s="139">
        <v>0</v>
      </c>
      <c r="AM734" s="139">
        <v>0</v>
      </c>
      <c r="AN734" s="148">
        <f t="shared" si="99"/>
        <v>1000</v>
      </c>
      <c r="AO734" s="148">
        <f t="shared" si="100"/>
        <v>14</v>
      </c>
      <c r="AP734" s="148">
        <v>10</v>
      </c>
      <c r="AQ734" s="140">
        <v>46</v>
      </c>
      <c r="AS734" s="42">
        <f t="shared" si="101"/>
        <v>901.36868963479253</v>
      </c>
      <c r="AT734" s="101">
        <f t="shared" si="102"/>
        <v>0</v>
      </c>
      <c r="AU734" s="42">
        <f t="shared" si="103"/>
        <v>901.36868963479253</v>
      </c>
      <c r="AV734" s="42">
        <f t="shared" si="104"/>
        <v>515.34961568421818</v>
      </c>
      <c r="AW734" s="102">
        <f t="shared" si="105"/>
        <v>431</v>
      </c>
      <c r="AX734" s="43">
        <f t="shared" si="106"/>
        <v>0.75</v>
      </c>
      <c r="AY734" s="43" t="str">
        <f t="shared" si="107"/>
        <v>UTGS</v>
      </c>
    </row>
    <row r="735" spans="1:51" hidden="1" x14ac:dyDescent="0.2">
      <c r="A735" s="38">
        <v>728</v>
      </c>
      <c r="B735" t="s">
        <v>362</v>
      </c>
      <c r="C735" t="s">
        <v>289</v>
      </c>
      <c r="D735">
        <v>320</v>
      </c>
      <c r="E735" t="s">
        <v>1236</v>
      </c>
      <c r="F735">
        <v>0.25</v>
      </c>
      <c r="G735" t="str">
        <f>LOOKUP(F735,{0,6,45},{"F","L","H"})</f>
        <v>F</v>
      </c>
      <c r="H735" t="s">
        <v>2809</v>
      </c>
      <c r="I735" s="43" t="str">
        <f>IFERROR(VLOOKUP(#REF!,#REF!,2,FALSE),"No")</f>
        <v>No</v>
      </c>
      <c r="J735" s="149">
        <v>0.5</v>
      </c>
      <c r="K735" s="148">
        <v>46</v>
      </c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39">
        <v>1.25</v>
      </c>
      <c r="Y735" s="148">
        <v>233.46</v>
      </c>
      <c r="Z735" s="149">
        <v>2</v>
      </c>
      <c r="AA735" s="148">
        <v>163.81</v>
      </c>
      <c r="AB735" s="148">
        <v>4</v>
      </c>
      <c r="AC735" s="148">
        <v>602.73</v>
      </c>
      <c r="AD735" s="148"/>
      <c r="AE735" s="148"/>
      <c r="AF735" s="148"/>
      <c r="AG735" s="148"/>
      <c r="AH735" s="148"/>
      <c r="AI735" s="148"/>
      <c r="AJ735" s="148"/>
      <c r="AK735" s="148"/>
      <c r="AL735" s="139">
        <v>0</v>
      </c>
      <c r="AM735" s="139">
        <v>0</v>
      </c>
      <c r="AN735" s="148">
        <f t="shared" si="99"/>
        <v>1000</v>
      </c>
      <c r="AO735" s="148">
        <f t="shared" si="100"/>
        <v>46</v>
      </c>
      <c r="AP735" s="148">
        <v>10</v>
      </c>
      <c r="AQ735" s="140">
        <v>10</v>
      </c>
      <c r="AS735" s="42">
        <f t="shared" si="101"/>
        <v>3146.5599802286047</v>
      </c>
      <c r="AT735" s="101">
        <f t="shared" si="102"/>
        <v>0</v>
      </c>
      <c r="AU735" s="42">
        <f t="shared" si="103"/>
        <v>3146.5599802286047</v>
      </c>
      <c r="AV735" s="42">
        <f t="shared" si="104"/>
        <v>3699.595782147403</v>
      </c>
      <c r="AW735" s="102">
        <f t="shared" si="105"/>
        <v>431</v>
      </c>
      <c r="AX735" s="43">
        <f t="shared" si="106"/>
        <v>0.5</v>
      </c>
      <c r="AY735" s="43" t="str">
        <f t="shared" si="107"/>
        <v>UTGS</v>
      </c>
    </row>
    <row r="736" spans="1:51" hidden="1" x14ac:dyDescent="0.2">
      <c r="A736" s="38">
        <v>729</v>
      </c>
      <c r="B736" t="s">
        <v>5806</v>
      </c>
      <c r="C736" t="s">
        <v>289</v>
      </c>
      <c r="D736">
        <v>907</v>
      </c>
      <c r="E736" t="s">
        <v>1250</v>
      </c>
      <c r="F736">
        <v>1</v>
      </c>
      <c r="G736" t="str">
        <f>LOOKUP(F736,{0,6,45},{"F","L","H"})</f>
        <v>F</v>
      </c>
      <c r="H736" t="s">
        <v>2810</v>
      </c>
      <c r="I736" s="43" t="str">
        <f>IFERROR(VLOOKUP(#REF!,#REF!,2,FALSE),"No")</f>
        <v>No</v>
      </c>
      <c r="J736" s="149">
        <v>1.25</v>
      </c>
      <c r="K736" s="148">
        <v>111</v>
      </c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39">
        <v>4</v>
      </c>
      <c r="Y736" s="148">
        <v>1000</v>
      </c>
      <c r="Z736" s="149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39">
        <v>0</v>
      </c>
      <c r="AM736" s="139">
        <v>0</v>
      </c>
      <c r="AN736" s="148">
        <f t="shared" si="99"/>
        <v>1000</v>
      </c>
      <c r="AO736" s="148">
        <f t="shared" si="100"/>
        <v>111</v>
      </c>
      <c r="AP736" s="148">
        <v>7</v>
      </c>
      <c r="AQ736" s="140">
        <v>13</v>
      </c>
      <c r="AS736" s="42">
        <f t="shared" si="101"/>
        <v>8270.996039247284</v>
      </c>
      <c r="AT736" s="101">
        <f t="shared" si="102"/>
        <v>0</v>
      </c>
      <c r="AU736" s="42">
        <f t="shared" si="103"/>
        <v>8270.996039247284</v>
      </c>
      <c r="AV736" s="42">
        <f t="shared" si="104"/>
        <v>3052.381670882618</v>
      </c>
      <c r="AW736" s="102">
        <f t="shared" si="105"/>
        <v>1475.8772811117678</v>
      </c>
      <c r="AX736" s="43">
        <f t="shared" si="106"/>
        <v>1.25</v>
      </c>
      <c r="AY736" s="43" t="str">
        <f t="shared" si="107"/>
        <v>UTGS</v>
      </c>
    </row>
    <row r="737" spans="1:51" hidden="1" x14ac:dyDescent="0.2">
      <c r="A737" s="38">
        <v>730</v>
      </c>
      <c r="B737" t="s">
        <v>5806</v>
      </c>
      <c r="C737" t="s">
        <v>5746</v>
      </c>
      <c r="D737">
        <v>17800</v>
      </c>
      <c r="E737" t="s">
        <v>220</v>
      </c>
      <c r="F737">
        <v>2</v>
      </c>
      <c r="G737" t="str">
        <f>LOOKUP(F737,{0,6,45},{"F","L","H"})</f>
        <v>F</v>
      </c>
      <c r="H737" t="s">
        <v>848</v>
      </c>
      <c r="I737" s="43" t="str">
        <f>IFERROR(VLOOKUP(#REF!,#REF!,2,FALSE),"No")</f>
        <v>No</v>
      </c>
      <c r="J737" s="149">
        <v>2</v>
      </c>
      <c r="K737" s="148">
        <v>74</v>
      </c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39">
        <v>1.25</v>
      </c>
      <c r="Y737" s="148">
        <v>393.59</v>
      </c>
      <c r="Z737" s="149">
        <v>2</v>
      </c>
      <c r="AA737" s="148">
        <v>581.41</v>
      </c>
      <c r="AB737" s="148">
        <v>3</v>
      </c>
      <c r="AC737" s="148">
        <v>25</v>
      </c>
      <c r="AD737" s="148"/>
      <c r="AE737" s="148"/>
      <c r="AF737" s="148"/>
      <c r="AG737" s="148"/>
      <c r="AH737" s="148"/>
      <c r="AI737" s="148"/>
      <c r="AJ737" s="148"/>
      <c r="AK737" s="148"/>
      <c r="AL737" s="139">
        <v>0</v>
      </c>
      <c r="AM737" s="139">
        <v>0</v>
      </c>
      <c r="AN737" s="148">
        <f t="shared" si="99"/>
        <v>1000</v>
      </c>
      <c r="AO737" s="148">
        <f t="shared" si="100"/>
        <v>74</v>
      </c>
      <c r="AP737" s="148">
        <v>2</v>
      </c>
      <c r="AQ737" s="140">
        <v>2</v>
      </c>
      <c r="AS737" s="42">
        <f t="shared" si="101"/>
        <v>5400.7773594981891</v>
      </c>
      <c r="AT737" s="101">
        <f t="shared" si="102"/>
        <v>0</v>
      </c>
      <c r="AU737" s="42">
        <f t="shared" si="103"/>
        <v>5400.7773594981891</v>
      </c>
      <c r="AV737" s="42">
        <f t="shared" si="104"/>
        <v>16234.737360737015</v>
      </c>
      <c r="AW737" s="102">
        <f t="shared" si="105"/>
        <v>15242</v>
      </c>
      <c r="AX737" s="43">
        <f t="shared" si="106"/>
        <v>2</v>
      </c>
      <c r="AY737" s="43" t="str">
        <f t="shared" si="107"/>
        <v>UTTSS</v>
      </c>
    </row>
    <row r="738" spans="1:51" hidden="1" x14ac:dyDescent="0.2">
      <c r="A738" s="38">
        <v>731</v>
      </c>
      <c r="B738" t="s">
        <v>362</v>
      </c>
      <c r="C738" t="s">
        <v>289</v>
      </c>
      <c r="D738">
        <v>320</v>
      </c>
      <c r="E738" t="s">
        <v>1247</v>
      </c>
      <c r="F738">
        <v>0.25</v>
      </c>
      <c r="G738" t="str">
        <f>LOOKUP(F738,{0,6,45},{"F","L","H"})</f>
        <v>F</v>
      </c>
      <c r="H738" t="s">
        <v>2812</v>
      </c>
      <c r="I738" s="43" t="str">
        <f>IFERROR(VLOOKUP(#REF!,#REF!,2,FALSE),"No")</f>
        <v>No</v>
      </c>
      <c r="J738" s="139">
        <v>0.5</v>
      </c>
      <c r="K738" s="148">
        <v>79</v>
      </c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39">
        <v>2</v>
      </c>
      <c r="Y738" s="148">
        <v>15.79</v>
      </c>
      <c r="Z738" s="149">
        <v>4</v>
      </c>
      <c r="AA738" s="148">
        <v>984.21</v>
      </c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39">
        <v>0</v>
      </c>
      <c r="AM738" s="139">
        <v>0</v>
      </c>
      <c r="AN738" s="148">
        <f t="shared" si="99"/>
        <v>1000</v>
      </c>
      <c r="AO738" s="148">
        <f t="shared" si="100"/>
        <v>79</v>
      </c>
      <c r="AP738" s="148">
        <v>8</v>
      </c>
      <c r="AQ738" s="140">
        <v>13</v>
      </c>
      <c r="AS738" s="42">
        <f t="shared" si="101"/>
        <v>5403.874748653473</v>
      </c>
      <c r="AT738" s="101">
        <f t="shared" si="102"/>
        <v>0</v>
      </c>
      <c r="AU738" s="42">
        <f t="shared" si="103"/>
        <v>5403.874748653473</v>
      </c>
      <c r="AV738" s="42">
        <f t="shared" si="104"/>
        <v>3043.672878574926</v>
      </c>
      <c r="AW738" s="102">
        <f t="shared" si="105"/>
        <v>431</v>
      </c>
      <c r="AX738" s="43">
        <f t="shared" si="106"/>
        <v>0.5</v>
      </c>
      <c r="AY738" s="43" t="str">
        <f t="shared" si="107"/>
        <v>UTGS</v>
      </c>
    </row>
    <row r="739" spans="1:51" hidden="1" x14ac:dyDescent="0.2">
      <c r="A739" s="38">
        <v>732</v>
      </c>
      <c r="B739" t="s">
        <v>5806</v>
      </c>
      <c r="C739" t="s">
        <v>5746</v>
      </c>
      <c r="D739">
        <v>7319</v>
      </c>
      <c r="E739" t="s">
        <v>290</v>
      </c>
      <c r="F739">
        <v>1</v>
      </c>
      <c r="G739" t="str">
        <f>LOOKUP(F739,{0,6,45},{"F","L","H"})</f>
        <v>F</v>
      </c>
      <c r="H739" t="s">
        <v>2105</v>
      </c>
      <c r="I739" s="43" t="str">
        <f>IFERROR(VLOOKUP(#REF!,#REF!,2,FALSE),"No")</f>
        <v>No</v>
      </c>
      <c r="J739" s="149">
        <v>2</v>
      </c>
      <c r="K739" s="148">
        <v>116</v>
      </c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39">
        <v>4</v>
      </c>
      <c r="Y739" s="148">
        <v>1000</v>
      </c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39">
        <v>0</v>
      </c>
      <c r="AM739" s="139">
        <v>0</v>
      </c>
      <c r="AN739" s="148">
        <f t="shared" si="99"/>
        <v>1000</v>
      </c>
      <c r="AO739" s="148">
        <f t="shared" si="100"/>
        <v>116</v>
      </c>
      <c r="AP739" s="148">
        <v>5</v>
      </c>
      <c r="AQ739" s="140">
        <v>5</v>
      </c>
      <c r="AS739" s="42">
        <f t="shared" si="101"/>
        <v>8466.0834284025659</v>
      </c>
      <c r="AT739" s="101">
        <f t="shared" si="102"/>
        <v>0</v>
      </c>
      <c r="AU739" s="42">
        <f t="shared" si="103"/>
        <v>8466.0834284025659</v>
      </c>
      <c r="AV739" s="42">
        <f t="shared" si="104"/>
        <v>7936.1923442948073</v>
      </c>
      <c r="AW739" s="102">
        <f t="shared" si="105"/>
        <v>5118</v>
      </c>
      <c r="AX739" s="43">
        <f t="shared" si="106"/>
        <v>2</v>
      </c>
      <c r="AY739" s="43" t="str">
        <f t="shared" si="107"/>
        <v>UTTSS</v>
      </c>
    </row>
    <row r="740" spans="1:51" hidden="1" x14ac:dyDescent="0.2">
      <c r="A740" s="38">
        <v>733</v>
      </c>
      <c r="B740" t="s">
        <v>362</v>
      </c>
      <c r="C740" t="s">
        <v>289</v>
      </c>
      <c r="D740">
        <v>550</v>
      </c>
      <c r="E740" t="s">
        <v>1237</v>
      </c>
      <c r="F740">
        <v>2</v>
      </c>
      <c r="G740" t="str">
        <f>LOOKUP(F740,{0,6,45},{"F","L","H"})</f>
        <v>F</v>
      </c>
      <c r="H740" t="s">
        <v>2172</v>
      </c>
      <c r="I740" s="43" t="str">
        <f>IFERROR(VLOOKUP(#REF!,#REF!,2,FALSE),"No")</f>
        <v>No</v>
      </c>
      <c r="J740" s="139">
        <v>0.5</v>
      </c>
      <c r="K740" s="148">
        <v>61</v>
      </c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39">
        <v>1.25</v>
      </c>
      <c r="Y740" s="148">
        <v>89.44</v>
      </c>
      <c r="Z740" s="149">
        <v>2</v>
      </c>
      <c r="AA740" s="148">
        <v>910.56</v>
      </c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39">
        <v>0</v>
      </c>
      <c r="AM740" s="139">
        <v>0</v>
      </c>
      <c r="AN740" s="148">
        <f t="shared" si="99"/>
        <v>1000</v>
      </c>
      <c r="AO740" s="148">
        <f t="shared" si="100"/>
        <v>61</v>
      </c>
      <c r="AP740" s="148">
        <v>21</v>
      </c>
      <c r="AQ740" s="140">
        <v>26</v>
      </c>
      <c r="AS740" s="42">
        <f t="shared" si="101"/>
        <v>4172.6121476944536</v>
      </c>
      <c r="AT740" s="101">
        <f t="shared" si="102"/>
        <v>0</v>
      </c>
      <c r="AU740" s="42">
        <f t="shared" si="103"/>
        <v>4172.6121476944536</v>
      </c>
      <c r="AV740" s="42">
        <f t="shared" si="104"/>
        <v>1252.8296046720782</v>
      </c>
      <c r="AW740" s="102">
        <f t="shared" si="105"/>
        <v>585.0096169344007</v>
      </c>
      <c r="AX740" s="43">
        <f t="shared" si="106"/>
        <v>0.5</v>
      </c>
      <c r="AY740" s="43" t="str">
        <f t="shared" si="107"/>
        <v>UTGS</v>
      </c>
    </row>
    <row r="741" spans="1:51" hidden="1" x14ac:dyDescent="0.2">
      <c r="A741" s="38">
        <v>734</v>
      </c>
      <c r="B741" t="s">
        <v>362</v>
      </c>
      <c r="C741" t="s">
        <v>289</v>
      </c>
      <c r="D741">
        <v>320</v>
      </c>
      <c r="E741" t="s">
        <v>1223</v>
      </c>
      <c r="F741">
        <v>0.25</v>
      </c>
      <c r="G741" t="str">
        <f>LOOKUP(F741,{0,6,45},{"F","L","H"})</f>
        <v>F</v>
      </c>
      <c r="H741" t="s">
        <v>2813</v>
      </c>
      <c r="I741" s="43" t="str">
        <f>IFERROR(VLOOKUP(#REF!,#REF!,2,FALSE),"No")</f>
        <v>No</v>
      </c>
      <c r="J741" s="149">
        <v>0.5</v>
      </c>
      <c r="K741" s="148">
        <v>51</v>
      </c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39">
        <v>1.25</v>
      </c>
      <c r="Y741" s="148">
        <v>264</v>
      </c>
      <c r="Z741" s="149">
        <v>4</v>
      </c>
      <c r="AA741" s="148">
        <v>736</v>
      </c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39">
        <v>0</v>
      </c>
      <c r="AM741" s="139">
        <v>0</v>
      </c>
      <c r="AN741" s="148">
        <f t="shared" si="99"/>
        <v>1000</v>
      </c>
      <c r="AO741" s="148">
        <f t="shared" si="100"/>
        <v>51</v>
      </c>
      <c r="AP741" s="148">
        <v>15</v>
      </c>
      <c r="AQ741" s="140">
        <v>15</v>
      </c>
      <c r="AS741" s="42">
        <f t="shared" si="101"/>
        <v>3488.5773693838878</v>
      </c>
      <c r="AT741" s="101">
        <f t="shared" si="102"/>
        <v>0</v>
      </c>
      <c r="AU741" s="42">
        <f t="shared" si="103"/>
        <v>3488.5773693838878</v>
      </c>
      <c r="AV741" s="42">
        <f t="shared" si="104"/>
        <v>2531.525448098269</v>
      </c>
      <c r="AW741" s="102">
        <f t="shared" si="105"/>
        <v>431</v>
      </c>
      <c r="AX741" s="43">
        <f t="shared" si="106"/>
        <v>0.5</v>
      </c>
      <c r="AY741" s="43" t="str">
        <f t="shared" si="107"/>
        <v>UTGS</v>
      </c>
    </row>
    <row r="742" spans="1:51" hidden="1" x14ac:dyDescent="0.2">
      <c r="A742" s="38">
        <v>735</v>
      </c>
      <c r="B742" t="s">
        <v>5807</v>
      </c>
      <c r="C742" t="s">
        <v>5746</v>
      </c>
      <c r="D742">
        <v>28214</v>
      </c>
      <c r="E742" t="s">
        <v>290</v>
      </c>
      <c r="F742">
        <v>45</v>
      </c>
      <c r="G742" t="str">
        <f>LOOKUP(F742,{0,6,45},{"F","L","H"})</f>
        <v>H</v>
      </c>
      <c r="H742" t="s">
        <v>139</v>
      </c>
      <c r="I742" s="43" t="str">
        <f>IFERROR(VLOOKUP(#REF!,#REF!,2,FALSE),"No")</f>
        <v>No</v>
      </c>
      <c r="J742" s="139">
        <v>3</v>
      </c>
      <c r="K742" s="148">
        <v>151</v>
      </c>
      <c r="L742" s="148">
        <v>4</v>
      </c>
      <c r="M742" s="148">
        <v>2</v>
      </c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39">
        <v>1.25</v>
      </c>
      <c r="Y742" s="148">
        <v>126.79</v>
      </c>
      <c r="Z742" s="149">
        <v>4</v>
      </c>
      <c r="AA742" s="148">
        <v>873.21</v>
      </c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39">
        <v>0</v>
      </c>
      <c r="AM742" s="139">
        <v>0</v>
      </c>
      <c r="AN742" s="148">
        <f t="shared" si="99"/>
        <v>1000</v>
      </c>
      <c r="AO742" s="148">
        <f t="shared" si="100"/>
        <v>153</v>
      </c>
      <c r="AP742" s="148">
        <v>7</v>
      </c>
      <c r="AQ742" s="140">
        <v>12</v>
      </c>
      <c r="AS742" s="42">
        <f t="shared" si="101"/>
        <v>11173.592108151661</v>
      </c>
      <c r="AT742" s="101">
        <f t="shared" si="102"/>
        <v>0</v>
      </c>
      <c r="AU742" s="42">
        <f t="shared" si="103"/>
        <v>11173.592108151661</v>
      </c>
      <c r="AV742" s="42">
        <f t="shared" si="104"/>
        <v>3238.3858684561696</v>
      </c>
      <c r="AW742" s="102">
        <f t="shared" si="105"/>
        <v>52825.283763759828</v>
      </c>
      <c r="AX742" s="43">
        <f t="shared" si="106"/>
        <v>3</v>
      </c>
      <c r="AY742" s="43" t="str">
        <f t="shared" si="107"/>
        <v>UTTSS</v>
      </c>
    </row>
    <row r="743" spans="1:51" hidden="1" x14ac:dyDescent="0.2">
      <c r="A743" s="38">
        <v>736</v>
      </c>
      <c r="B743" t="s">
        <v>5806</v>
      </c>
      <c r="C743" t="s">
        <v>5746</v>
      </c>
      <c r="D743">
        <v>14500</v>
      </c>
      <c r="E743" t="s">
        <v>215</v>
      </c>
      <c r="F743">
        <v>5</v>
      </c>
      <c r="G743" t="str">
        <f>LOOKUP(F743,{0,6,45},{"F","L","H"})</f>
        <v>F</v>
      </c>
      <c r="H743" t="s">
        <v>495</v>
      </c>
      <c r="I743" s="43" t="str">
        <f>IFERROR(VLOOKUP(#REF!,#REF!,2,FALSE),"No")</f>
        <v>No</v>
      </c>
      <c r="J743" s="149">
        <v>2</v>
      </c>
      <c r="K743" s="148">
        <v>196</v>
      </c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39">
        <v>2</v>
      </c>
      <c r="Y743" s="148">
        <v>2</v>
      </c>
      <c r="Z743" s="149">
        <v>4</v>
      </c>
      <c r="AA743" s="148">
        <v>998</v>
      </c>
      <c r="AB743" s="149"/>
      <c r="AC743" s="148"/>
      <c r="AD743" s="149"/>
      <c r="AE743" s="148"/>
      <c r="AF743" s="148"/>
      <c r="AG743" s="148"/>
      <c r="AH743" s="148"/>
      <c r="AI743" s="148"/>
      <c r="AJ743" s="148"/>
      <c r="AK743" s="148"/>
      <c r="AL743" s="139">
        <v>0</v>
      </c>
      <c r="AM743" s="139">
        <v>0</v>
      </c>
      <c r="AN743" s="148">
        <f t="shared" si="99"/>
        <v>1000</v>
      </c>
      <c r="AO743" s="148">
        <f t="shared" si="100"/>
        <v>196</v>
      </c>
      <c r="AP743" s="148">
        <v>1</v>
      </c>
      <c r="AQ743" s="140">
        <v>1</v>
      </c>
      <c r="AS743" s="42">
        <f t="shared" si="101"/>
        <v>14304.761654887094</v>
      </c>
      <c r="AT743" s="101">
        <f t="shared" si="102"/>
        <v>0</v>
      </c>
      <c r="AU743" s="42">
        <f t="shared" si="103"/>
        <v>14304.761654887094</v>
      </c>
      <c r="AV743" s="42">
        <f t="shared" si="104"/>
        <v>39666.621721474032</v>
      </c>
      <c r="AW743" s="102">
        <f t="shared" si="105"/>
        <v>10791.333333333334</v>
      </c>
      <c r="AX743" s="43">
        <f t="shared" si="106"/>
        <v>2</v>
      </c>
      <c r="AY743" s="43" t="str">
        <f t="shared" si="107"/>
        <v>UTTSS</v>
      </c>
    </row>
    <row r="744" spans="1:51" hidden="1" x14ac:dyDescent="0.2">
      <c r="A744" s="38">
        <v>737</v>
      </c>
      <c r="B744" t="s">
        <v>5806</v>
      </c>
      <c r="C744" t="s">
        <v>289</v>
      </c>
      <c r="D744">
        <v>2300</v>
      </c>
      <c r="E744" t="s">
        <v>193</v>
      </c>
      <c r="F744">
        <v>1</v>
      </c>
      <c r="G744" t="str">
        <f>LOOKUP(F744,{0,6,45},{"F","L","H"})</f>
        <v>F</v>
      </c>
      <c r="H744" t="s">
        <v>2814</v>
      </c>
      <c r="I744" s="43" t="str">
        <f>IFERROR(VLOOKUP(#REF!,#REF!,2,FALSE),"No")</f>
        <v>No</v>
      </c>
      <c r="J744" s="139">
        <v>1.25</v>
      </c>
      <c r="K744" s="148">
        <v>205</v>
      </c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39">
        <v>4</v>
      </c>
      <c r="Y744" s="148">
        <v>743</v>
      </c>
      <c r="Z744" s="149">
        <v>6</v>
      </c>
      <c r="AA744" s="148">
        <v>98.28</v>
      </c>
      <c r="AB744" s="148">
        <v>8</v>
      </c>
      <c r="AC744" s="148">
        <v>158.72</v>
      </c>
      <c r="AD744" s="148"/>
      <c r="AE744" s="148"/>
      <c r="AF744" s="148"/>
      <c r="AG744" s="148"/>
      <c r="AH744" s="148"/>
      <c r="AI744" s="148"/>
      <c r="AJ744" s="148"/>
      <c r="AK744" s="148"/>
      <c r="AL744" s="139">
        <v>0</v>
      </c>
      <c r="AM744" s="139">
        <v>0</v>
      </c>
      <c r="AN744" s="148">
        <f t="shared" si="99"/>
        <v>1000</v>
      </c>
      <c r="AO744" s="148">
        <f t="shared" si="100"/>
        <v>205</v>
      </c>
      <c r="AP744" s="148">
        <v>4</v>
      </c>
      <c r="AQ744" s="140">
        <v>4</v>
      </c>
      <c r="AS744" s="42">
        <f t="shared" si="101"/>
        <v>15275.262955366605</v>
      </c>
      <c r="AT744" s="101">
        <f t="shared" si="102"/>
        <v>0</v>
      </c>
      <c r="AU744" s="42">
        <f t="shared" si="103"/>
        <v>15275.262955366605</v>
      </c>
      <c r="AV744" s="42">
        <f t="shared" si="104"/>
        <v>11736.425530368509</v>
      </c>
      <c r="AW744" s="102">
        <f t="shared" si="105"/>
        <v>2428.75</v>
      </c>
      <c r="AX744" s="43">
        <f t="shared" si="106"/>
        <v>1.25</v>
      </c>
      <c r="AY744" s="43" t="str">
        <f t="shared" si="107"/>
        <v>UTGS</v>
      </c>
    </row>
    <row r="745" spans="1:51" hidden="1" x14ac:dyDescent="0.2">
      <c r="A745" s="38">
        <v>738</v>
      </c>
      <c r="B745" t="s">
        <v>362</v>
      </c>
      <c r="C745" t="s">
        <v>289</v>
      </c>
      <c r="D745">
        <v>320</v>
      </c>
      <c r="E745" t="s">
        <v>1223</v>
      </c>
      <c r="F745">
        <v>0.25</v>
      </c>
      <c r="G745" t="str">
        <f>LOOKUP(F745,{0,6,45},{"F","L","H"})</f>
        <v>F</v>
      </c>
      <c r="H745" t="s">
        <v>2815</v>
      </c>
      <c r="I745" s="43" t="str">
        <f>IFERROR(VLOOKUP(#REF!,#REF!,2,FALSE),"No")</f>
        <v>No</v>
      </c>
      <c r="J745" s="148">
        <v>0.5</v>
      </c>
      <c r="K745" s="148">
        <v>41</v>
      </c>
      <c r="L745" s="148">
        <v>0.75</v>
      </c>
      <c r="M745" s="148">
        <v>47</v>
      </c>
      <c r="N745" s="148"/>
      <c r="O745" s="148"/>
      <c r="P745" s="148"/>
      <c r="Q745" s="148"/>
      <c r="R745" s="149"/>
      <c r="S745" s="148"/>
      <c r="T745" s="148"/>
      <c r="U745" s="148"/>
      <c r="V745" s="148"/>
      <c r="W745" s="148"/>
      <c r="X745" s="139">
        <v>2</v>
      </c>
      <c r="Y745" s="148">
        <v>1000</v>
      </c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39">
        <v>0</v>
      </c>
      <c r="AM745" s="139">
        <v>0</v>
      </c>
      <c r="AN745" s="148">
        <f t="shared" si="99"/>
        <v>1000</v>
      </c>
      <c r="AO745" s="148">
        <f t="shared" si="100"/>
        <v>88</v>
      </c>
      <c r="AP745" s="148">
        <v>15</v>
      </c>
      <c r="AQ745" s="140">
        <v>15</v>
      </c>
      <c r="AS745" s="42">
        <f t="shared" si="101"/>
        <v>5830.5660491329818</v>
      </c>
      <c r="AT745" s="101">
        <f t="shared" si="102"/>
        <v>0</v>
      </c>
      <c r="AU745" s="42">
        <f t="shared" si="103"/>
        <v>5830.5660491329818</v>
      </c>
      <c r="AV745" s="42">
        <f t="shared" si="104"/>
        <v>2167.3974480982688</v>
      </c>
      <c r="AW745" s="102">
        <f t="shared" si="105"/>
        <v>431</v>
      </c>
      <c r="AX745" s="43">
        <f t="shared" si="106"/>
        <v>0.5</v>
      </c>
      <c r="AY745" s="43" t="str">
        <f t="shared" si="107"/>
        <v>UTGS</v>
      </c>
    </row>
    <row r="746" spans="1:51" hidden="1" x14ac:dyDescent="0.2">
      <c r="A746" s="38">
        <v>739</v>
      </c>
      <c r="B746" t="s">
        <v>362</v>
      </c>
      <c r="C746" t="s">
        <v>289</v>
      </c>
      <c r="D746">
        <v>306</v>
      </c>
      <c r="E746" t="s">
        <v>1224</v>
      </c>
      <c r="F746">
        <v>0.25</v>
      </c>
      <c r="G746" t="str">
        <f>LOOKUP(F746,{0,6,45},{"F","L","H"})</f>
        <v>F</v>
      </c>
      <c r="H746" t="s">
        <v>2816</v>
      </c>
      <c r="I746" s="43" t="str">
        <f>IFERROR(VLOOKUP(#REF!,#REF!,2,FALSE),"No")</f>
        <v>No</v>
      </c>
      <c r="J746" s="139">
        <v>0.5</v>
      </c>
      <c r="K746" s="148">
        <v>53</v>
      </c>
      <c r="L746" s="148">
        <v>0.75</v>
      </c>
      <c r="M746" s="148">
        <v>47</v>
      </c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39">
        <v>2</v>
      </c>
      <c r="Y746" s="148">
        <v>1000</v>
      </c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39">
        <v>0</v>
      </c>
      <c r="AM746" s="139">
        <v>0</v>
      </c>
      <c r="AN746" s="148">
        <f t="shared" si="99"/>
        <v>1000</v>
      </c>
      <c r="AO746" s="148">
        <f t="shared" si="100"/>
        <v>100</v>
      </c>
      <c r="AP746" s="148">
        <v>25</v>
      </c>
      <c r="AQ746" s="140">
        <v>25</v>
      </c>
      <c r="AS746" s="42">
        <f t="shared" si="101"/>
        <v>6651.407783105662</v>
      </c>
      <c r="AT746" s="101">
        <f t="shared" si="102"/>
        <v>0</v>
      </c>
      <c r="AU746" s="42">
        <f t="shared" si="103"/>
        <v>6651.407783105662</v>
      </c>
      <c r="AV746" s="42">
        <f t="shared" si="104"/>
        <v>1300.4384688589612</v>
      </c>
      <c r="AW746" s="102">
        <f t="shared" si="105"/>
        <v>431</v>
      </c>
      <c r="AX746" s="43">
        <f t="shared" si="106"/>
        <v>0.5</v>
      </c>
      <c r="AY746" s="43" t="str">
        <f t="shared" si="107"/>
        <v>UTGS</v>
      </c>
    </row>
    <row r="747" spans="1:51" hidden="1" x14ac:dyDescent="0.2">
      <c r="A747" s="38">
        <v>740</v>
      </c>
      <c r="B747" t="s">
        <v>362</v>
      </c>
      <c r="C747" t="s">
        <v>289</v>
      </c>
      <c r="D747">
        <v>320</v>
      </c>
      <c r="E747" t="s">
        <v>1247</v>
      </c>
      <c r="F747">
        <v>0.25</v>
      </c>
      <c r="G747" t="str">
        <f>LOOKUP(F747,{0,6,45},{"F","L","H"})</f>
        <v>F</v>
      </c>
      <c r="H747" t="s">
        <v>2817</v>
      </c>
      <c r="I747" s="43" t="str">
        <f>IFERROR(VLOOKUP(#REF!,#REF!,2,FALSE),"No")</f>
        <v>No</v>
      </c>
      <c r="J747" s="149">
        <v>0.5</v>
      </c>
      <c r="K747" s="148">
        <v>83</v>
      </c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39">
        <v>3</v>
      </c>
      <c r="Y747" s="148">
        <v>346.5</v>
      </c>
      <c r="Z747" s="149">
        <v>4</v>
      </c>
      <c r="AA747" s="148">
        <v>653.5</v>
      </c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39">
        <v>0</v>
      </c>
      <c r="AM747" s="139">
        <v>0</v>
      </c>
      <c r="AN747" s="148">
        <f t="shared" si="99"/>
        <v>1000</v>
      </c>
      <c r="AO747" s="148">
        <f t="shared" si="100"/>
        <v>83</v>
      </c>
      <c r="AP747" s="148">
        <v>17</v>
      </c>
      <c r="AQ747" s="140">
        <v>24</v>
      </c>
      <c r="AS747" s="42">
        <f t="shared" si="101"/>
        <v>5677.4886599776992</v>
      </c>
      <c r="AT747" s="101">
        <f t="shared" si="102"/>
        <v>0</v>
      </c>
      <c r="AU747" s="42">
        <f t="shared" si="103"/>
        <v>5677.4886599776992</v>
      </c>
      <c r="AV747" s="42">
        <f t="shared" si="104"/>
        <v>1366.7890300614181</v>
      </c>
      <c r="AW747" s="102">
        <f t="shared" si="105"/>
        <v>431</v>
      </c>
      <c r="AX747" s="43">
        <f t="shared" si="106"/>
        <v>0.5</v>
      </c>
      <c r="AY747" s="43" t="str">
        <f t="shared" si="107"/>
        <v>UTGS</v>
      </c>
    </row>
    <row r="748" spans="1:51" hidden="1" x14ac:dyDescent="0.2">
      <c r="A748" s="38">
        <v>741</v>
      </c>
      <c r="B748" t="s">
        <v>362</v>
      </c>
      <c r="C748" t="s">
        <v>289</v>
      </c>
      <c r="D748">
        <v>175</v>
      </c>
      <c r="E748" t="s">
        <v>1235</v>
      </c>
      <c r="F748">
        <v>0.25</v>
      </c>
      <c r="G748" t="str">
        <f>LOOKUP(F748,{0,6,45},{"F","L","H"})</f>
        <v>F</v>
      </c>
      <c r="H748" t="s">
        <v>2818</v>
      </c>
      <c r="I748" s="43" t="str">
        <f>IFERROR(VLOOKUP(#REF!,#REF!,2,FALSE),"No")</f>
        <v>No</v>
      </c>
      <c r="J748" s="149">
        <v>0.5</v>
      </c>
      <c r="K748" s="148">
        <v>38</v>
      </c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39">
        <v>1.25</v>
      </c>
      <c r="Y748" s="148">
        <v>217.5</v>
      </c>
      <c r="Z748" s="149">
        <v>2</v>
      </c>
      <c r="AA748" s="148">
        <v>782.5</v>
      </c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39">
        <v>0</v>
      </c>
      <c r="AM748" s="139">
        <v>0</v>
      </c>
      <c r="AN748" s="148">
        <f t="shared" si="99"/>
        <v>1000</v>
      </c>
      <c r="AO748" s="148">
        <f t="shared" si="100"/>
        <v>38</v>
      </c>
      <c r="AP748" s="148">
        <v>18</v>
      </c>
      <c r="AQ748" s="140">
        <v>18</v>
      </c>
      <c r="AS748" s="42">
        <f t="shared" si="101"/>
        <v>2599.3321575801515</v>
      </c>
      <c r="AT748" s="101">
        <f t="shared" si="102"/>
        <v>0</v>
      </c>
      <c r="AU748" s="42">
        <f t="shared" si="103"/>
        <v>2599.3321575801515</v>
      </c>
      <c r="AV748" s="42">
        <f t="shared" si="104"/>
        <v>1814.6228734152241</v>
      </c>
      <c r="AW748" s="102">
        <f t="shared" si="105"/>
        <v>431</v>
      </c>
      <c r="AX748" s="43">
        <f t="shared" si="106"/>
        <v>0.5</v>
      </c>
      <c r="AY748" s="43" t="str">
        <f t="shared" si="107"/>
        <v>UTGS</v>
      </c>
    </row>
    <row r="749" spans="1:51" hidden="1" x14ac:dyDescent="0.2">
      <c r="A749" s="38">
        <v>742</v>
      </c>
      <c r="B749" t="s">
        <v>5806</v>
      </c>
      <c r="C749" t="s">
        <v>289</v>
      </c>
      <c r="D749">
        <v>31000</v>
      </c>
      <c r="E749" t="s">
        <v>203</v>
      </c>
      <c r="F749">
        <v>45</v>
      </c>
      <c r="G749" t="str">
        <f>LOOKUP(F749,{0,6,45},{"F","L","H"})</f>
        <v>H</v>
      </c>
      <c r="H749" t="s">
        <v>1325</v>
      </c>
      <c r="I749" s="43" t="str">
        <f>IFERROR(VLOOKUP(#REF!,#REF!,2,FALSE),"No")</f>
        <v>No</v>
      </c>
      <c r="J749" s="139">
        <v>2</v>
      </c>
      <c r="K749" s="148">
        <v>23</v>
      </c>
      <c r="L749" s="148">
        <v>3</v>
      </c>
      <c r="M749" s="148">
        <v>310</v>
      </c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39">
        <v>1.25</v>
      </c>
      <c r="Y749" s="148">
        <v>408.5</v>
      </c>
      <c r="Z749" s="149">
        <v>4</v>
      </c>
      <c r="AA749" s="148">
        <v>591.5</v>
      </c>
      <c r="AB749" s="149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39">
        <v>0</v>
      </c>
      <c r="AM749" s="139">
        <v>0</v>
      </c>
      <c r="AN749" s="148">
        <f t="shared" si="99"/>
        <v>1000</v>
      </c>
      <c r="AO749" s="148">
        <f t="shared" si="100"/>
        <v>333</v>
      </c>
      <c r="AP749" s="148">
        <v>23</v>
      </c>
      <c r="AQ749" s="140">
        <v>29</v>
      </c>
      <c r="AS749" s="42">
        <f t="shared" si="101"/>
        <v>24303.498117741849</v>
      </c>
      <c r="AT749" s="101">
        <f t="shared" si="102"/>
        <v>0</v>
      </c>
      <c r="AU749" s="42">
        <f t="shared" si="103"/>
        <v>24303.498117741849</v>
      </c>
      <c r="AV749" s="42">
        <f t="shared" si="104"/>
        <v>1277.1712662577252</v>
      </c>
      <c r="AW749" s="102">
        <f t="shared" si="105"/>
        <v>60371.752872868376</v>
      </c>
      <c r="AX749" s="43">
        <f t="shared" si="106"/>
        <v>2</v>
      </c>
      <c r="AY749" s="43" t="str">
        <f t="shared" si="107"/>
        <v>UTGS</v>
      </c>
    </row>
    <row r="750" spans="1:51" hidden="1" x14ac:dyDescent="0.2">
      <c r="A750" s="38">
        <v>743</v>
      </c>
      <c r="B750" t="s">
        <v>362</v>
      </c>
      <c r="C750" t="s">
        <v>289</v>
      </c>
      <c r="D750">
        <v>175</v>
      </c>
      <c r="E750" t="s">
        <v>1235</v>
      </c>
      <c r="F750">
        <v>0.25</v>
      </c>
      <c r="G750" t="str">
        <f>LOOKUP(F750,{0,6,45},{"F","L","H"})</f>
        <v>F</v>
      </c>
      <c r="H750" t="s">
        <v>2819</v>
      </c>
      <c r="I750" s="43" t="str">
        <f>IFERROR(VLOOKUP(#REF!,#REF!,2,FALSE),"No")</f>
        <v>No</v>
      </c>
      <c r="J750" s="149">
        <v>0.5</v>
      </c>
      <c r="K750" s="148">
        <v>53</v>
      </c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39">
        <v>1.25</v>
      </c>
      <c r="Y750" s="148">
        <v>311.52</v>
      </c>
      <c r="Z750" s="148">
        <v>2</v>
      </c>
      <c r="AA750" s="148">
        <v>478.37</v>
      </c>
      <c r="AB750" s="148">
        <v>6</v>
      </c>
      <c r="AC750" s="148">
        <v>210.11</v>
      </c>
      <c r="AD750" s="148"/>
      <c r="AE750" s="148"/>
      <c r="AF750" s="148"/>
      <c r="AG750" s="148"/>
      <c r="AH750" s="148"/>
      <c r="AI750" s="148"/>
      <c r="AJ750" s="148"/>
      <c r="AK750" s="148"/>
      <c r="AL750" s="139">
        <v>0</v>
      </c>
      <c r="AM750" s="139">
        <v>0</v>
      </c>
      <c r="AN750" s="148">
        <f t="shared" si="99"/>
        <v>1000</v>
      </c>
      <c r="AO750" s="148">
        <f t="shared" si="100"/>
        <v>53</v>
      </c>
      <c r="AP750" s="148">
        <v>20</v>
      </c>
      <c r="AQ750" s="140">
        <v>26</v>
      </c>
      <c r="AS750" s="42">
        <f t="shared" si="101"/>
        <v>3625.3843250460009</v>
      </c>
      <c r="AT750" s="101">
        <f t="shared" si="102"/>
        <v>0</v>
      </c>
      <c r="AU750" s="42">
        <f t="shared" si="103"/>
        <v>3625.3843250460009</v>
      </c>
      <c r="AV750" s="42">
        <f t="shared" si="104"/>
        <v>1481.2020354413091</v>
      </c>
      <c r="AW750" s="102">
        <f t="shared" si="105"/>
        <v>431</v>
      </c>
      <c r="AX750" s="43">
        <f t="shared" si="106"/>
        <v>0.5</v>
      </c>
      <c r="AY750" s="43" t="str">
        <f t="shared" si="107"/>
        <v>UTGS</v>
      </c>
    </row>
    <row r="751" spans="1:51" hidden="1" x14ac:dyDescent="0.2">
      <c r="A751" s="38">
        <v>744</v>
      </c>
      <c r="B751" t="s">
        <v>5806</v>
      </c>
      <c r="C751" t="s">
        <v>5746</v>
      </c>
      <c r="D751">
        <v>3000</v>
      </c>
      <c r="E751" t="s">
        <v>207</v>
      </c>
      <c r="F751">
        <v>0.25</v>
      </c>
      <c r="G751" t="str">
        <f>LOOKUP(F751,{0,6,45},{"F","L","H"})</f>
        <v>F</v>
      </c>
      <c r="H751" t="s">
        <v>841</v>
      </c>
      <c r="I751" s="43" t="str">
        <f>IFERROR(VLOOKUP(#REF!,#REF!,2,FALSE),"No")</f>
        <v>No</v>
      </c>
      <c r="J751" s="149">
        <v>1.25</v>
      </c>
      <c r="K751" s="148">
        <v>77</v>
      </c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39">
        <v>4</v>
      </c>
      <c r="Y751" s="148">
        <v>1000</v>
      </c>
      <c r="Z751" s="149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39">
        <v>0</v>
      </c>
      <c r="AM751" s="139">
        <v>0</v>
      </c>
      <c r="AN751" s="148">
        <f t="shared" si="99"/>
        <v>1000</v>
      </c>
      <c r="AO751" s="148">
        <f t="shared" si="100"/>
        <v>77</v>
      </c>
      <c r="AP751" s="148">
        <v>15</v>
      </c>
      <c r="AQ751" s="140">
        <v>46</v>
      </c>
      <c r="AS751" s="42">
        <f t="shared" si="101"/>
        <v>5737.5377929913584</v>
      </c>
      <c r="AT751" s="101">
        <f t="shared" si="102"/>
        <v>0</v>
      </c>
      <c r="AU751" s="42">
        <f t="shared" si="103"/>
        <v>5737.5377929913584</v>
      </c>
      <c r="AV751" s="42">
        <f t="shared" si="104"/>
        <v>862.6296026407399</v>
      </c>
      <c r="AW751" s="102">
        <f t="shared" si="105"/>
        <v>2145.6666666666665</v>
      </c>
      <c r="AX751" s="43">
        <f t="shared" si="106"/>
        <v>1.25</v>
      </c>
      <c r="AY751" s="43" t="str">
        <f t="shared" si="107"/>
        <v>UTTSS</v>
      </c>
    </row>
    <row r="752" spans="1:51" hidden="1" x14ac:dyDescent="0.2">
      <c r="A752" s="38">
        <v>745</v>
      </c>
      <c r="B752" t="s">
        <v>362</v>
      </c>
      <c r="C752" s="43" t="s">
        <v>289</v>
      </c>
      <c r="D752">
        <v>320</v>
      </c>
      <c r="E752" t="s">
        <v>1243</v>
      </c>
      <c r="F752">
        <v>0.25</v>
      </c>
      <c r="G752" t="str">
        <f>LOOKUP(F752,{0,6,45},{"F","L","H"})</f>
        <v>F</v>
      </c>
      <c r="H752" t="s">
        <v>2820</v>
      </c>
      <c r="I752" s="43" t="str">
        <f>IFERROR(VLOOKUP(#REF!,#REF!,2,FALSE),"No")</f>
        <v>No</v>
      </c>
      <c r="J752" s="148">
        <v>0.5</v>
      </c>
      <c r="K752" s="148">
        <v>39</v>
      </c>
      <c r="L752" s="148"/>
      <c r="M752" s="148"/>
      <c r="N752" s="148"/>
      <c r="O752" s="148"/>
      <c r="P752" s="148"/>
      <c r="Q752" s="148"/>
      <c r="R752" s="149"/>
      <c r="S752" s="148"/>
      <c r="T752" s="148"/>
      <c r="U752" s="148"/>
      <c r="V752" s="148"/>
      <c r="W752" s="148"/>
      <c r="X752" s="139">
        <v>1.25</v>
      </c>
      <c r="Y752" s="148">
        <v>63.16</v>
      </c>
      <c r="Z752" s="148">
        <v>2</v>
      </c>
      <c r="AA752" s="148">
        <v>65.17</v>
      </c>
      <c r="AB752" s="148">
        <v>3</v>
      </c>
      <c r="AC752" s="148">
        <v>157.34</v>
      </c>
      <c r="AD752" s="148">
        <v>4</v>
      </c>
      <c r="AE752" s="148">
        <v>714.33</v>
      </c>
      <c r="AF752" s="148"/>
      <c r="AG752" s="148"/>
      <c r="AH752" s="148"/>
      <c r="AI752" s="148"/>
      <c r="AJ752" s="148"/>
      <c r="AK752" s="148"/>
      <c r="AL752" s="139">
        <v>0</v>
      </c>
      <c r="AM752" s="139">
        <v>0</v>
      </c>
      <c r="AN752" s="148">
        <f t="shared" si="99"/>
        <v>1000</v>
      </c>
      <c r="AO752" s="148">
        <f t="shared" si="100"/>
        <v>39</v>
      </c>
      <c r="AP752" s="148">
        <v>8</v>
      </c>
      <c r="AQ752" s="140">
        <v>8</v>
      </c>
      <c r="AS752" s="42">
        <f t="shared" si="101"/>
        <v>2667.735635411208</v>
      </c>
      <c r="AT752" s="101">
        <f t="shared" si="102"/>
        <v>0</v>
      </c>
      <c r="AU752" s="42">
        <f t="shared" si="103"/>
        <v>2667.735635411208</v>
      </c>
      <c r="AV752" s="42">
        <f t="shared" si="104"/>
        <v>4460.2310776842542</v>
      </c>
      <c r="AW752" s="102">
        <f t="shared" si="105"/>
        <v>431</v>
      </c>
      <c r="AX752" s="43">
        <f t="shared" si="106"/>
        <v>0.5</v>
      </c>
      <c r="AY752" s="43" t="str">
        <f t="shared" si="107"/>
        <v>UTGS</v>
      </c>
    </row>
    <row r="753" spans="1:51" hidden="1" x14ac:dyDescent="0.2">
      <c r="A753" s="38">
        <v>746</v>
      </c>
      <c r="B753" t="s">
        <v>5806</v>
      </c>
      <c r="C753" t="s">
        <v>289</v>
      </c>
      <c r="D753">
        <v>320</v>
      </c>
      <c r="E753" t="s">
        <v>1223</v>
      </c>
      <c r="F753">
        <v>0.25</v>
      </c>
      <c r="G753" t="str">
        <f>LOOKUP(F753,{0,6,45},{"F","L","H"})</f>
        <v>F</v>
      </c>
      <c r="H753" t="s">
        <v>2821</v>
      </c>
      <c r="I753" s="43" t="str">
        <f>IFERROR(VLOOKUP(#REF!,#REF!,2,FALSE),"No")</f>
        <v>No</v>
      </c>
      <c r="J753" s="139">
        <v>0.75</v>
      </c>
      <c r="K753" s="148">
        <v>36</v>
      </c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39">
        <v>2</v>
      </c>
      <c r="Y753" s="148">
        <v>1000</v>
      </c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39">
        <v>0</v>
      </c>
      <c r="AM753" s="139">
        <v>0</v>
      </c>
      <c r="AN753" s="148">
        <f t="shared" si="99"/>
        <v>1000</v>
      </c>
      <c r="AO753" s="148">
        <f t="shared" si="100"/>
        <v>36</v>
      </c>
      <c r="AP753" s="148">
        <v>20</v>
      </c>
      <c r="AQ753" s="140">
        <v>42</v>
      </c>
      <c r="AS753" s="42">
        <f t="shared" si="101"/>
        <v>2317.8052019180377</v>
      </c>
      <c r="AT753" s="101">
        <f t="shared" si="102"/>
        <v>0</v>
      </c>
      <c r="AU753" s="42">
        <f t="shared" si="103"/>
        <v>2317.8052019180377</v>
      </c>
      <c r="AV753" s="42">
        <f t="shared" si="104"/>
        <v>774.07051717795309</v>
      </c>
      <c r="AW753" s="102">
        <f t="shared" si="105"/>
        <v>431</v>
      </c>
      <c r="AX753" s="43">
        <f t="shared" si="106"/>
        <v>0.75</v>
      </c>
      <c r="AY753" s="43" t="str">
        <f t="shared" si="107"/>
        <v>UTGS</v>
      </c>
    </row>
    <row r="754" spans="1:51" hidden="1" x14ac:dyDescent="0.2">
      <c r="A754" s="38">
        <v>747</v>
      </c>
      <c r="B754" t="s">
        <v>5806</v>
      </c>
      <c r="C754" t="s">
        <v>5745</v>
      </c>
      <c r="D754">
        <v>28224</v>
      </c>
      <c r="E754" t="s">
        <v>206</v>
      </c>
      <c r="F754">
        <v>45</v>
      </c>
      <c r="G754" t="str">
        <f>LOOKUP(F754,{0,6,45},{"F","L","H"})</f>
        <v>H</v>
      </c>
      <c r="H754" t="s">
        <v>1075</v>
      </c>
      <c r="I754" s="43" t="str">
        <f>IFERROR(VLOOKUP(#REF!,#REF!,2,FALSE),"No")</f>
        <v>No</v>
      </c>
      <c r="J754" s="139">
        <v>3</v>
      </c>
      <c r="K754" s="148">
        <v>196</v>
      </c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39">
        <v>4</v>
      </c>
      <c r="Y754" s="148">
        <v>1000</v>
      </c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39">
        <v>0</v>
      </c>
      <c r="AM754" s="139">
        <v>0</v>
      </c>
      <c r="AN754" s="148">
        <f t="shared" si="99"/>
        <v>1000</v>
      </c>
      <c r="AO754" s="148">
        <f t="shared" si="100"/>
        <v>196</v>
      </c>
      <c r="AP754" s="148">
        <v>2</v>
      </c>
      <c r="AQ754" s="140">
        <v>2</v>
      </c>
      <c r="AS754" s="42">
        <f t="shared" si="101"/>
        <v>14304.761654887094</v>
      </c>
      <c r="AT754" s="101">
        <f t="shared" si="102"/>
        <v>0</v>
      </c>
      <c r="AU754" s="42">
        <f t="shared" si="103"/>
        <v>14304.761654887094</v>
      </c>
      <c r="AV754" s="42">
        <f t="shared" si="104"/>
        <v>19840.480860737018</v>
      </c>
      <c r="AW754" s="102">
        <f t="shared" si="105"/>
        <v>52825.283763759828</v>
      </c>
      <c r="AX754" s="43">
        <f t="shared" si="106"/>
        <v>3</v>
      </c>
      <c r="AY754" s="43" t="str">
        <f t="shared" si="107"/>
        <v>UTTSM</v>
      </c>
    </row>
    <row r="755" spans="1:51" hidden="1" x14ac:dyDescent="0.2">
      <c r="A755" s="38">
        <v>748</v>
      </c>
      <c r="B755" t="s">
        <v>362</v>
      </c>
      <c r="C755" t="s">
        <v>289</v>
      </c>
      <c r="D755">
        <v>320</v>
      </c>
      <c r="E755" t="s">
        <v>1239</v>
      </c>
      <c r="F755">
        <v>0.25</v>
      </c>
      <c r="G755" t="str">
        <f>LOOKUP(F755,{0,6,45},{"F","L","H"})</f>
        <v>F</v>
      </c>
      <c r="H755" t="s">
        <v>2822</v>
      </c>
      <c r="I755" s="43" t="str">
        <f>IFERROR(VLOOKUP(#REF!,#REF!,2,FALSE),"No")</f>
        <v>No</v>
      </c>
      <c r="J755" s="139">
        <v>0.5</v>
      </c>
      <c r="K755" s="148">
        <v>40</v>
      </c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39">
        <v>1.25</v>
      </c>
      <c r="Y755" s="148">
        <v>14.1</v>
      </c>
      <c r="Z755" s="148">
        <v>2</v>
      </c>
      <c r="AA755" s="148">
        <v>985.9</v>
      </c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39">
        <v>0</v>
      </c>
      <c r="AM755" s="139">
        <v>0</v>
      </c>
      <c r="AN755" s="148">
        <f t="shared" si="99"/>
        <v>1000</v>
      </c>
      <c r="AO755" s="148">
        <f t="shared" si="100"/>
        <v>40</v>
      </c>
      <c r="AP755" s="148">
        <v>22</v>
      </c>
      <c r="AQ755" s="140">
        <v>22</v>
      </c>
      <c r="AS755" s="42">
        <f t="shared" si="101"/>
        <v>2736.139113242265</v>
      </c>
      <c r="AT755" s="101">
        <f t="shared" si="102"/>
        <v>0</v>
      </c>
      <c r="AU755" s="42">
        <f t="shared" si="103"/>
        <v>2736.139113242265</v>
      </c>
      <c r="AV755" s="42">
        <f t="shared" si="104"/>
        <v>1478.219623703365</v>
      </c>
      <c r="AW755" s="102">
        <f t="shared" si="105"/>
        <v>431</v>
      </c>
      <c r="AX755" s="43">
        <f t="shared" si="106"/>
        <v>0.5</v>
      </c>
      <c r="AY755" s="43" t="str">
        <f t="shared" si="107"/>
        <v>UTGS</v>
      </c>
    </row>
    <row r="756" spans="1:51" hidden="1" x14ac:dyDescent="0.2">
      <c r="A756" s="38">
        <v>749</v>
      </c>
      <c r="B756" t="s">
        <v>5807</v>
      </c>
      <c r="C756" t="s">
        <v>5746</v>
      </c>
      <c r="D756">
        <v>9219</v>
      </c>
      <c r="E756" t="s">
        <v>290</v>
      </c>
      <c r="F756">
        <v>5</v>
      </c>
      <c r="G756" t="str">
        <f>LOOKUP(F756,{0,6,45},{"F","L","H"})</f>
        <v>F</v>
      </c>
      <c r="H756" t="s">
        <v>534</v>
      </c>
      <c r="I756" s="43" t="str">
        <f>IFERROR(VLOOKUP(#REF!,#REF!,2,FALSE),"No")</f>
        <v>No</v>
      </c>
      <c r="J756" s="149">
        <v>1.25</v>
      </c>
      <c r="K756" s="148">
        <v>178</v>
      </c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39">
        <v>4</v>
      </c>
      <c r="Y756" s="148">
        <v>98.76</v>
      </c>
      <c r="Z756" s="148">
        <v>6</v>
      </c>
      <c r="AA756" s="148">
        <v>901.24</v>
      </c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39">
        <v>0</v>
      </c>
      <c r="AM756" s="139">
        <v>0</v>
      </c>
      <c r="AN756" s="148">
        <f t="shared" si="99"/>
        <v>1000</v>
      </c>
      <c r="AO756" s="148">
        <f t="shared" si="100"/>
        <v>178</v>
      </c>
      <c r="AP756" s="148">
        <v>2</v>
      </c>
      <c r="AQ756" s="140">
        <v>5</v>
      </c>
      <c r="AS756" s="42">
        <f t="shared" si="101"/>
        <v>13263.399053928075</v>
      </c>
      <c r="AT756" s="101">
        <f t="shared" si="102"/>
        <v>0</v>
      </c>
      <c r="AU756" s="42">
        <f t="shared" si="103"/>
        <v>13263.399053928075</v>
      </c>
      <c r="AV756" s="42">
        <f t="shared" si="104"/>
        <v>11604.23914429481</v>
      </c>
      <c r="AW756" s="102">
        <f t="shared" si="105"/>
        <v>5118</v>
      </c>
      <c r="AX756" s="43">
        <f t="shared" si="106"/>
        <v>1.25</v>
      </c>
      <c r="AY756" s="43" t="str">
        <f t="shared" si="107"/>
        <v>UTTSS</v>
      </c>
    </row>
    <row r="757" spans="1:51" hidden="1" x14ac:dyDescent="0.2">
      <c r="A757" s="38">
        <v>750</v>
      </c>
      <c r="B757" t="s">
        <v>362</v>
      </c>
      <c r="C757" t="s">
        <v>289</v>
      </c>
      <c r="D757">
        <v>320</v>
      </c>
      <c r="E757" t="s">
        <v>1228</v>
      </c>
      <c r="F757">
        <v>0.25</v>
      </c>
      <c r="G757" t="str">
        <f>LOOKUP(F757,{0,6,45},{"F","L","H"})</f>
        <v>F</v>
      </c>
      <c r="H757" t="s">
        <v>2824</v>
      </c>
      <c r="I757" s="43" t="str">
        <f>IFERROR(VLOOKUP(#REF!,#REF!,2,FALSE),"No")</f>
        <v>No</v>
      </c>
      <c r="J757" s="148">
        <v>0.75</v>
      </c>
      <c r="K757" s="148">
        <v>268</v>
      </c>
      <c r="L757" s="148"/>
      <c r="M757" s="148"/>
      <c r="N757" s="148"/>
      <c r="O757" s="148"/>
      <c r="P757" s="148"/>
      <c r="Q757" s="148"/>
      <c r="R757" s="149"/>
      <c r="S757" s="148"/>
      <c r="T757" s="148"/>
      <c r="U757" s="148"/>
      <c r="V757" s="148"/>
      <c r="W757" s="148"/>
      <c r="X757" s="139">
        <v>2</v>
      </c>
      <c r="Y757" s="148">
        <v>1000</v>
      </c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39">
        <v>0</v>
      </c>
      <c r="AM757" s="139">
        <v>0</v>
      </c>
      <c r="AN757" s="148">
        <f t="shared" si="99"/>
        <v>1000</v>
      </c>
      <c r="AO757" s="148">
        <f t="shared" si="100"/>
        <v>268</v>
      </c>
      <c r="AP757" s="148">
        <v>3</v>
      </c>
      <c r="AQ757" s="140">
        <v>3</v>
      </c>
      <c r="AS757" s="42">
        <f t="shared" si="101"/>
        <v>17254.772058723171</v>
      </c>
      <c r="AT757" s="101">
        <f t="shared" si="102"/>
        <v>0</v>
      </c>
      <c r="AU757" s="42">
        <f t="shared" si="103"/>
        <v>17254.772058723171</v>
      </c>
      <c r="AV757" s="42">
        <f t="shared" si="104"/>
        <v>10836.987240491344</v>
      </c>
      <c r="AW757" s="102">
        <f t="shared" si="105"/>
        <v>431</v>
      </c>
      <c r="AX757" s="43">
        <f t="shared" si="106"/>
        <v>0.75</v>
      </c>
      <c r="AY757" s="43" t="str">
        <f t="shared" si="107"/>
        <v>UTGS</v>
      </c>
    </row>
    <row r="758" spans="1:51" hidden="1" x14ac:dyDescent="0.2">
      <c r="A758" s="38">
        <v>751</v>
      </c>
      <c r="B758" t="s">
        <v>5806</v>
      </c>
      <c r="C758" t="s">
        <v>5746</v>
      </c>
      <c r="D758">
        <v>3120</v>
      </c>
      <c r="E758" t="s">
        <v>208</v>
      </c>
      <c r="F758">
        <v>1</v>
      </c>
      <c r="G758" t="str">
        <f>LOOKUP(F758,{0,6,45},{"F","L","H"})</f>
        <v>F</v>
      </c>
      <c r="H758" t="s">
        <v>1326</v>
      </c>
      <c r="I758" s="43" t="str">
        <f>IFERROR(VLOOKUP(#REF!,#REF!,2,FALSE),"No")</f>
        <v>No</v>
      </c>
      <c r="J758" s="149">
        <v>2</v>
      </c>
      <c r="K758" s="148">
        <v>185</v>
      </c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39">
        <v>4</v>
      </c>
      <c r="Y758" s="148">
        <v>1000</v>
      </c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39">
        <v>0</v>
      </c>
      <c r="AM758" s="139">
        <v>0</v>
      </c>
      <c r="AN758" s="148">
        <f t="shared" si="99"/>
        <v>1000</v>
      </c>
      <c r="AO758" s="148">
        <f t="shared" si="100"/>
        <v>185</v>
      </c>
      <c r="AP758" s="148">
        <v>5</v>
      </c>
      <c r="AQ758" s="140">
        <v>7</v>
      </c>
      <c r="AS758" s="42">
        <f t="shared" si="101"/>
        <v>13501.943398745472</v>
      </c>
      <c r="AT758" s="101">
        <f t="shared" si="102"/>
        <v>0</v>
      </c>
      <c r="AU758" s="42">
        <f t="shared" si="103"/>
        <v>13501.943398745472</v>
      </c>
      <c r="AV758" s="42">
        <f t="shared" si="104"/>
        <v>5668.7088173534339</v>
      </c>
      <c r="AW758" s="102">
        <f t="shared" si="105"/>
        <v>2145.6666666666665</v>
      </c>
      <c r="AX758" s="43">
        <f t="shared" si="106"/>
        <v>2</v>
      </c>
      <c r="AY758" s="43" t="str">
        <f t="shared" si="107"/>
        <v>UTTSS</v>
      </c>
    </row>
    <row r="759" spans="1:51" hidden="1" x14ac:dyDescent="0.2">
      <c r="A759" s="38">
        <v>752</v>
      </c>
      <c r="B759" t="s">
        <v>5807</v>
      </c>
      <c r="C759" t="s">
        <v>5746</v>
      </c>
      <c r="D759">
        <v>12247</v>
      </c>
      <c r="E759" t="s">
        <v>291</v>
      </c>
      <c r="F759">
        <v>2</v>
      </c>
      <c r="G759" t="str">
        <f>LOOKUP(F759,{0,6,45},{"F","L","H"})</f>
        <v>F</v>
      </c>
      <c r="H759" t="s">
        <v>556</v>
      </c>
      <c r="I759" s="43" t="str">
        <f>IFERROR(VLOOKUP(#REF!,#REF!,2,FALSE),"No")</f>
        <v>No</v>
      </c>
      <c r="J759" s="149">
        <v>1.25</v>
      </c>
      <c r="K759" s="148">
        <v>194</v>
      </c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39">
        <v>4</v>
      </c>
      <c r="Y759" s="148">
        <v>1000</v>
      </c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39">
        <v>0</v>
      </c>
      <c r="AM759" s="139">
        <v>0</v>
      </c>
      <c r="AN759" s="148">
        <f t="shared" si="99"/>
        <v>1000</v>
      </c>
      <c r="AO759" s="148">
        <f t="shared" si="100"/>
        <v>194</v>
      </c>
      <c r="AP759" s="148">
        <v>2</v>
      </c>
      <c r="AQ759" s="140">
        <v>2</v>
      </c>
      <c r="AS759" s="42">
        <f t="shared" si="101"/>
        <v>14455.614699224981</v>
      </c>
      <c r="AT759" s="101">
        <f t="shared" si="102"/>
        <v>0</v>
      </c>
      <c r="AU759" s="42">
        <f t="shared" si="103"/>
        <v>14455.614699224981</v>
      </c>
      <c r="AV759" s="42">
        <f t="shared" si="104"/>
        <v>19840.480860737018</v>
      </c>
      <c r="AW759" s="102">
        <f t="shared" si="105"/>
        <v>10791.333333333334</v>
      </c>
      <c r="AX759" s="43">
        <f t="shared" si="106"/>
        <v>1.25</v>
      </c>
      <c r="AY759" s="43" t="str">
        <f t="shared" si="107"/>
        <v>UTTSS</v>
      </c>
    </row>
    <row r="760" spans="1:51" hidden="1" x14ac:dyDescent="0.2">
      <c r="A760" s="38">
        <v>753</v>
      </c>
      <c r="B760" t="s">
        <v>362</v>
      </c>
      <c r="C760" t="s">
        <v>289</v>
      </c>
      <c r="D760">
        <v>320</v>
      </c>
      <c r="E760" t="s">
        <v>1236</v>
      </c>
      <c r="F760">
        <v>0.25</v>
      </c>
      <c r="G760" t="str">
        <f>LOOKUP(F760,{0,6,45},{"F","L","H"})</f>
        <v>F</v>
      </c>
      <c r="H760" t="s">
        <v>2825</v>
      </c>
      <c r="I760" s="43" t="str">
        <f>IFERROR(VLOOKUP(#REF!,#REF!,2,FALSE),"No")</f>
        <v>No</v>
      </c>
      <c r="J760" s="139">
        <v>0.5</v>
      </c>
      <c r="K760" s="148">
        <v>36</v>
      </c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39">
        <v>1.25</v>
      </c>
      <c r="Y760" s="148">
        <v>293.55</v>
      </c>
      <c r="Z760" s="149">
        <v>2</v>
      </c>
      <c r="AA760" s="148">
        <v>706.45</v>
      </c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39">
        <v>0</v>
      </c>
      <c r="AM760" s="139">
        <v>0</v>
      </c>
      <c r="AN760" s="148">
        <f t="shared" si="99"/>
        <v>1000</v>
      </c>
      <c r="AO760" s="148">
        <f t="shared" si="100"/>
        <v>36</v>
      </c>
      <c r="AP760" s="148">
        <v>7</v>
      </c>
      <c r="AQ760" s="140">
        <v>7</v>
      </c>
      <c r="AS760" s="42">
        <f t="shared" si="101"/>
        <v>2462.5252019180384</v>
      </c>
      <c r="AT760" s="101">
        <f t="shared" si="102"/>
        <v>0</v>
      </c>
      <c r="AU760" s="42">
        <f t="shared" si="103"/>
        <v>2462.5252019180384</v>
      </c>
      <c r="AV760" s="42">
        <f t="shared" si="104"/>
        <v>4673.7781030677197</v>
      </c>
      <c r="AW760" s="102">
        <f t="shared" si="105"/>
        <v>431</v>
      </c>
      <c r="AX760" s="43">
        <f t="shared" si="106"/>
        <v>0.5</v>
      </c>
      <c r="AY760" s="43" t="str">
        <f t="shared" si="107"/>
        <v>UTGS</v>
      </c>
    </row>
    <row r="761" spans="1:51" hidden="1" x14ac:dyDescent="0.2">
      <c r="A761" s="38">
        <v>754</v>
      </c>
      <c r="B761" t="s">
        <v>362</v>
      </c>
      <c r="C761" t="s">
        <v>289</v>
      </c>
      <c r="D761">
        <v>320</v>
      </c>
      <c r="E761" t="s">
        <v>1243</v>
      </c>
      <c r="F761">
        <v>0.25</v>
      </c>
      <c r="G761" t="str">
        <f>LOOKUP(F761,{0,6,45},{"F","L","H"})</f>
        <v>F</v>
      </c>
      <c r="H761" t="s">
        <v>2826</v>
      </c>
      <c r="I761" s="43" t="str">
        <f>IFERROR(VLOOKUP(#REF!,#REF!,2,FALSE),"No")</f>
        <v>No</v>
      </c>
      <c r="J761" s="139">
        <v>0.5</v>
      </c>
      <c r="K761" s="148">
        <v>42</v>
      </c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39">
        <v>0.75</v>
      </c>
      <c r="Y761" s="148">
        <v>207.84</v>
      </c>
      <c r="Z761" s="149">
        <v>1.25</v>
      </c>
      <c r="AA761" s="148">
        <v>685</v>
      </c>
      <c r="AB761" s="148">
        <v>4</v>
      </c>
      <c r="AC761" s="148">
        <v>107.16</v>
      </c>
      <c r="AD761" s="148"/>
      <c r="AE761" s="148"/>
      <c r="AF761" s="148"/>
      <c r="AG761" s="148"/>
      <c r="AH761" s="148"/>
      <c r="AI761" s="148"/>
      <c r="AJ761" s="148"/>
      <c r="AK761" s="148"/>
      <c r="AL761" s="139">
        <v>0</v>
      </c>
      <c r="AM761" s="139">
        <v>0</v>
      </c>
      <c r="AN761" s="148">
        <f t="shared" si="99"/>
        <v>1000</v>
      </c>
      <c r="AO761" s="148">
        <f t="shared" si="100"/>
        <v>42</v>
      </c>
      <c r="AP761" s="148">
        <v>9</v>
      </c>
      <c r="AQ761" s="140">
        <v>9</v>
      </c>
      <c r="AS761" s="42">
        <f t="shared" si="101"/>
        <v>2872.9460689043781</v>
      </c>
      <c r="AT761" s="101">
        <f t="shared" si="102"/>
        <v>0</v>
      </c>
      <c r="AU761" s="42">
        <f t="shared" si="103"/>
        <v>2872.9460689043781</v>
      </c>
      <c r="AV761" s="42">
        <f t="shared" si="104"/>
        <v>3926.0251246082262</v>
      </c>
      <c r="AW761" s="102">
        <f t="shared" si="105"/>
        <v>431</v>
      </c>
      <c r="AX761" s="43">
        <f t="shared" si="106"/>
        <v>0.5</v>
      </c>
      <c r="AY761" s="43" t="str">
        <f t="shared" si="107"/>
        <v>UTGS</v>
      </c>
    </row>
    <row r="762" spans="1:51" hidden="1" x14ac:dyDescent="0.2">
      <c r="A762" s="38">
        <v>755</v>
      </c>
      <c r="B762" t="s">
        <v>362</v>
      </c>
      <c r="C762" t="s">
        <v>289</v>
      </c>
      <c r="D762">
        <v>2400</v>
      </c>
      <c r="E762" t="s">
        <v>1917</v>
      </c>
      <c r="F762">
        <v>2</v>
      </c>
      <c r="G762" t="str">
        <f>LOOKUP(F762,{0,6,45},{"F","L","H"})</f>
        <v>F</v>
      </c>
      <c r="H762" t="s">
        <v>2827</v>
      </c>
      <c r="I762" s="43" t="str">
        <f>IFERROR(VLOOKUP(#REF!,#REF!,2,FALSE),"No")</f>
        <v>No</v>
      </c>
      <c r="J762" s="149">
        <v>0.75</v>
      </c>
      <c r="K762" s="148">
        <v>211</v>
      </c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39">
        <v>1.25</v>
      </c>
      <c r="Y762" s="148">
        <v>111.69</v>
      </c>
      <c r="Z762" s="148">
        <v>3</v>
      </c>
      <c r="AA762" s="148">
        <v>760.69</v>
      </c>
      <c r="AB762" s="148">
        <v>4</v>
      </c>
      <c r="AC762" s="148">
        <v>127.62</v>
      </c>
      <c r="AD762" s="148"/>
      <c r="AE762" s="148"/>
      <c r="AF762" s="148"/>
      <c r="AG762" s="148"/>
      <c r="AH762" s="148"/>
      <c r="AI762" s="148"/>
      <c r="AJ762" s="148"/>
      <c r="AK762" s="148"/>
      <c r="AL762" s="139">
        <v>0</v>
      </c>
      <c r="AM762" s="139">
        <v>0</v>
      </c>
      <c r="AN762" s="148">
        <f t="shared" si="99"/>
        <v>1000.0000000000001</v>
      </c>
      <c r="AO762" s="148">
        <f t="shared" si="100"/>
        <v>211</v>
      </c>
      <c r="AP762" s="148">
        <v>9</v>
      </c>
      <c r="AQ762" s="140">
        <v>9</v>
      </c>
      <c r="AS762" s="42">
        <f t="shared" si="101"/>
        <v>13584.913822352944</v>
      </c>
      <c r="AT762" s="101">
        <f t="shared" si="102"/>
        <v>0</v>
      </c>
      <c r="AU762" s="42">
        <f t="shared" si="103"/>
        <v>13584.913822352944</v>
      </c>
      <c r="AV762" s="42">
        <f t="shared" si="104"/>
        <v>2650.9589912748929</v>
      </c>
      <c r="AW762" s="102">
        <f t="shared" si="105"/>
        <v>2428.75</v>
      </c>
      <c r="AX762" s="43">
        <f t="shared" si="106"/>
        <v>0.75</v>
      </c>
      <c r="AY762" s="43" t="str">
        <f t="shared" si="107"/>
        <v>UTGS</v>
      </c>
    </row>
    <row r="763" spans="1:51" hidden="1" x14ac:dyDescent="0.2">
      <c r="A763" s="38">
        <v>756</v>
      </c>
      <c r="B763" t="s">
        <v>362</v>
      </c>
      <c r="C763" t="s">
        <v>289</v>
      </c>
      <c r="D763">
        <v>320</v>
      </c>
      <c r="E763" t="s">
        <v>1239</v>
      </c>
      <c r="F763">
        <v>0.25</v>
      </c>
      <c r="G763" t="str">
        <f>LOOKUP(F763,{0,6,45},{"F","L","H"})</f>
        <v>F</v>
      </c>
      <c r="H763" t="s">
        <v>2828</v>
      </c>
      <c r="I763" s="43" t="str">
        <f>IFERROR(VLOOKUP(#REF!,#REF!,2,FALSE),"No")</f>
        <v>No</v>
      </c>
      <c r="J763" s="139">
        <v>0.5</v>
      </c>
      <c r="K763" s="148">
        <v>56</v>
      </c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39">
        <v>1.25</v>
      </c>
      <c r="Y763" s="148">
        <v>669.09</v>
      </c>
      <c r="Z763" s="148">
        <v>2</v>
      </c>
      <c r="AA763" s="148">
        <v>330.91</v>
      </c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39">
        <v>0</v>
      </c>
      <c r="AM763" s="139">
        <v>0</v>
      </c>
      <c r="AN763" s="148">
        <f t="shared" si="99"/>
        <v>1000</v>
      </c>
      <c r="AO763" s="148">
        <f t="shared" si="100"/>
        <v>56</v>
      </c>
      <c r="AP763" s="148">
        <v>15</v>
      </c>
      <c r="AQ763" s="140">
        <v>15</v>
      </c>
      <c r="AS763" s="42">
        <f t="shared" si="101"/>
        <v>3830.5947585391705</v>
      </c>
      <c r="AT763" s="101">
        <f t="shared" si="102"/>
        <v>0</v>
      </c>
      <c r="AU763" s="42">
        <f t="shared" si="103"/>
        <v>3830.5947585391705</v>
      </c>
      <c r="AV763" s="42">
        <f t="shared" si="104"/>
        <v>2198.6216480982689</v>
      </c>
      <c r="AW763" s="102">
        <f t="shared" si="105"/>
        <v>431</v>
      </c>
      <c r="AX763" s="43">
        <f t="shared" si="106"/>
        <v>0.5</v>
      </c>
      <c r="AY763" s="43" t="str">
        <f t="shared" si="107"/>
        <v>UTGS</v>
      </c>
    </row>
    <row r="764" spans="1:51" hidden="1" x14ac:dyDescent="0.2">
      <c r="A764" s="38">
        <v>757</v>
      </c>
      <c r="B764" t="s">
        <v>362</v>
      </c>
      <c r="C764" t="s">
        <v>289</v>
      </c>
      <c r="D764">
        <v>320</v>
      </c>
      <c r="E764" t="s">
        <v>1223</v>
      </c>
      <c r="F764">
        <v>0.25</v>
      </c>
      <c r="G764" t="str">
        <f>LOOKUP(F764,{0,6,45},{"F","L","H"})</f>
        <v>F</v>
      </c>
      <c r="H764" t="s">
        <v>2829</v>
      </c>
      <c r="I764" s="43" t="str">
        <f>IFERROR(VLOOKUP(#REF!,#REF!,2,FALSE),"No")</f>
        <v>No</v>
      </c>
      <c r="J764" s="139">
        <v>0.5</v>
      </c>
      <c r="K764" s="148">
        <v>48</v>
      </c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39">
        <v>2</v>
      </c>
      <c r="Y764" s="148">
        <v>1000</v>
      </c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39">
        <v>0</v>
      </c>
      <c r="AM764" s="139">
        <v>0</v>
      </c>
      <c r="AN764" s="148">
        <f t="shared" si="99"/>
        <v>1000</v>
      </c>
      <c r="AO764" s="148">
        <f t="shared" si="100"/>
        <v>48</v>
      </c>
      <c r="AP764" s="148">
        <v>21</v>
      </c>
      <c r="AQ764" s="140">
        <v>21</v>
      </c>
      <c r="AS764" s="42">
        <f t="shared" si="101"/>
        <v>3283.3669358907177</v>
      </c>
      <c r="AT764" s="101">
        <f t="shared" si="102"/>
        <v>0</v>
      </c>
      <c r="AU764" s="42">
        <f t="shared" si="103"/>
        <v>3283.3669358907177</v>
      </c>
      <c r="AV764" s="42">
        <f t="shared" si="104"/>
        <v>1548.1410343559062</v>
      </c>
      <c r="AW764" s="102">
        <f t="shared" si="105"/>
        <v>431</v>
      </c>
      <c r="AX764" s="43">
        <f t="shared" si="106"/>
        <v>0.5</v>
      </c>
      <c r="AY764" s="43" t="str">
        <f t="shared" si="107"/>
        <v>UTGS</v>
      </c>
    </row>
    <row r="765" spans="1:51" hidden="1" x14ac:dyDescent="0.2">
      <c r="A765" s="38">
        <v>758</v>
      </c>
      <c r="B765" t="s">
        <v>5806</v>
      </c>
      <c r="C765" t="s">
        <v>292</v>
      </c>
      <c r="D765">
        <v>3120</v>
      </c>
      <c r="E765" t="s">
        <v>208</v>
      </c>
      <c r="F765">
        <v>1</v>
      </c>
      <c r="G765" t="str">
        <f>LOOKUP(F765,{0,6,45},{"F","L","H"})</f>
        <v>F</v>
      </c>
      <c r="H765" t="s">
        <v>874</v>
      </c>
      <c r="I765" s="43" t="str">
        <f>IFERROR(VLOOKUP(#REF!,#REF!,2,FALSE),"No")</f>
        <v>No</v>
      </c>
      <c r="J765" s="139">
        <v>1.25</v>
      </c>
      <c r="K765" s="148">
        <v>87</v>
      </c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39">
        <v>2</v>
      </c>
      <c r="Y765" s="148">
        <v>1000</v>
      </c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39">
        <v>0</v>
      </c>
      <c r="AM765" s="139">
        <v>0</v>
      </c>
      <c r="AN765" s="148">
        <f t="shared" si="99"/>
        <v>1000</v>
      </c>
      <c r="AO765" s="148">
        <f t="shared" si="100"/>
        <v>87</v>
      </c>
      <c r="AP765" s="148">
        <v>9</v>
      </c>
      <c r="AQ765" s="140">
        <v>16</v>
      </c>
      <c r="AS765" s="42">
        <f t="shared" si="101"/>
        <v>6482.672571301925</v>
      </c>
      <c r="AT765" s="101">
        <f t="shared" si="102"/>
        <v>0</v>
      </c>
      <c r="AU765" s="42">
        <f t="shared" si="103"/>
        <v>6482.672571301925</v>
      </c>
      <c r="AV765" s="42">
        <f t="shared" si="104"/>
        <v>2031.935107592127</v>
      </c>
      <c r="AW765" s="102">
        <f t="shared" si="105"/>
        <v>2145.6666666666665</v>
      </c>
      <c r="AX765" s="43">
        <f t="shared" si="106"/>
        <v>1.25</v>
      </c>
      <c r="AY765" s="43" t="str">
        <f t="shared" si="107"/>
        <v>UTFS</v>
      </c>
    </row>
    <row r="766" spans="1:51" hidden="1" x14ac:dyDescent="0.2">
      <c r="A766" s="38">
        <v>759</v>
      </c>
      <c r="B766" t="s">
        <v>5807</v>
      </c>
      <c r="C766" t="s">
        <v>292</v>
      </c>
      <c r="D766">
        <v>5740</v>
      </c>
      <c r="E766" t="s">
        <v>218</v>
      </c>
      <c r="F766">
        <v>1</v>
      </c>
      <c r="G766" t="str">
        <f>LOOKUP(F766,{0,6,45},{"F","L","H"})</f>
        <v>F</v>
      </c>
      <c r="H766" t="s">
        <v>612</v>
      </c>
      <c r="I766" s="43" t="str">
        <f>IFERROR(VLOOKUP(#REF!,#REF!,2,FALSE),"No")</f>
        <v>No</v>
      </c>
      <c r="J766" s="139">
        <v>2</v>
      </c>
      <c r="K766" s="148">
        <v>301</v>
      </c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39">
        <v>4</v>
      </c>
      <c r="Y766" s="148">
        <v>1000</v>
      </c>
      <c r="Z766" s="149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39">
        <v>0</v>
      </c>
      <c r="AM766" s="139">
        <v>0</v>
      </c>
      <c r="AN766" s="148">
        <f t="shared" si="99"/>
        <v>1000</v>
      </c>
      <c r="AO766" s="148">
        <f t="shared" si="100"/>
        <v>301</v>
      </c>
      <c r="AP766" s="148">
        <v>9</v>
      </c>
      <c r="AQ766" s="140">
        <v>9</v>
      </c>
      <c r="AS766" s="42">
        <f t="shared" si="101"/>
        <v>21968.026827148038</v>
      </c>
      <c r="AT766" s="101">
        <f t="shared" si="102"/>
        <v>0</v>
      </c>
      <c r="AU766" s="42">
        <f t="shared" si="103"/>
        <v>21968.026827148038</v>
      </c>
      <c r="AV766" s="42">
        <f t="shared" si="104"/>
        <v>4408.9957468304483</v>
      </c>
      <c r="AW766" s="102">
        <f t="shared" si="105"/>
        <v>3698.6666666666665</v>
      </c>
      <c r="AX766" s="43">
        <f t="shared" si="106"/>
        <v>2</v>
      </c>
      <c r="AY766" s="43" t="str">
        <f t="shared" si="107"/>
        <v>UTFS</v>
      </c>
    </row>
    <row r="767" spans="1:51" hidden="1" x14ac:dyDescent="0.2">
      <c r="A767" s="38">
        <v>760</v>
      </c>
      <c r="B767" t="s">
        <v>362</v>
      </c>
      <c r="C767" t="s">
        <v>289</v>
      </c>
      <c r="D767">
        <v>320</v>
      </c>
      <c r="E767" t="s">
        <v>1245</v>
      </c>
      <c r="F767">
        <v>0.25</v>
      </c>
      <c r="G767" t="str">
        <f>LOOKUP(F767,{0,6,45},{"F","L","H"})</f>
        <v>F</v>
      </c>
      <c r="H767" t="s">
        <v>2830</v>
      </c>
      <c r="I767" s="43" t="str">
        <f>IFERROR(VLOOKUP(#REF!,#REF!,2,FALSE),"No")</f>
        <v>No</v>
      </c>
      <c r="J767" s="149">
        <v>0.5</v>
      </c>
      <c r="K767" s="148">
        <v>132</v>
      </c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39">
        <v>2</v>
      </c>
      <c r="Y767" s="148">
        <v>878.76</v>
      </c>
      <c r="Z767" s="148">
        <v>3</v>
      </c>
      <c r="AA767" s="148">
        <v>121.24</v>
      </c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39">
        <v>0</v>
      </c>
      <c r="AM767" s="139">
        <v>0</v>
      </c>
      <c r="AN767" s="148">
        <f t="shared" si="99"/>
        <v>1000</v>
      </c>
      <c r="AO767" s="148">
        <f t="shared" si="100"/>
        <v>132</v>
      </c>
      <c r="AP767" s="148">
        <v>17</v>
      </c>
      <c r="AQ767" s="140">
        <v>17</v>
      </c>
      <c r="AS767" s="42">
        <f t="shared" si="101"/>
        <v>9029.2590736994734</v>
      </c>
      <c r="AT767" s="101">
        <f t="shared" si="102"/>
        <v>0</v>
      </c>
      <c r="AU767" s="42">
        <f t="shared" si="103"/>
        <v>9029.2590736994734</v>
      </c>
      <c r="AV767" s="42">
        <f t="shared" si="104"/>
        <v>1821.9787365572961</v>
      </c>
      <c r="AW767" s="102">
        <f t="shared" si="105"/>
        <v>431</v>
      </c>
      <c r="AX767" s="43">
        <f t="shared" si="106"/>
        <v>0.5</v>
      </c>
      <c r="AY767" s="43" t="str">
        <f t="shared" si="107"/>
        <v>UTGS</v>
      </c>
    </row>
    <row r="768" spans="1:51" hidden="1" x14ac:dyDescent="0.2">
      <c r="A768" s="38">
        <v>761</v>
      </c>
      <c r="B768" t="s">
        <v>5806</v>
      </c>
      <c r="C768" t="s">
        <v>5746</v>
      </c>
      <c r="D768">
        <v>11000</v>
      </c>
      <c r="E768" t="s">
        <v>215</v>
      </c>
      <c r="F768">
        <v>0.25</v>
      </c>
      <c r="G768" t="str">
        <f>LOOKUP(F768,{0,6,45},{"F","L","H"})</f>
        <v>F</v>
      </c>
      <c r="H768" t="s">
        <v>1879</v>
      </c>
      <c r="I768" s="43" t="str">
        <f>IFERROR(VLOOKUP(#REF!,#REF!,2,FALSE),"No")</f>
        <v>No</v>
      </c>
      <c r="J768" s="139">
        <v>2</v>
      </c>
      <c r="K768" s="148">
        <v>324</v>
      </c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39">
        <v>0.75</v>
      </c>
      <c r="Y768" s="148">
        <v>25.86</v>
      </c>
      <c r="Z768" s="148">
        <v>2</v>
      </c>
      <c r="AA768" s="148">
        <v>100.72</v>
      </c>
      <c r="AB768" s="148">
        <v>3</v>
      </c>
      <c r="AC768" s="148">
        <v>873.42</v>
      </c>
      <c r="AD768" s="148"/>
      <c r="AE768" s="148"/>
      <c r="AF768" s="148"/>
      <c r="AG768" s="148"/>
      <c r="AH768" s="148"/>
      <c r="AI768" s="148"/>
      <c r="AJ768" s="148"/>
      <c r="AK768" s="148"/>
      <c r="AL768" s="139">
        <v>0</v>
      </c>
      <c r="AM768" s="139">
        <v>0</v>
      </c>
      <c r="AN768" s="148">
        <f t="shared" si="99"/>
        <v>1000</v>
      </c>
      <c r="AO768" s="148">
        <f t="shared" si="100"/>
        <v>324</v>
      </c>
      <c r="AP768" s="148">
        <v>4</v>
      </c>
      <c r="AQ768" s="140">
        <v>4</v>
      </c>
      <c r="AS768" s="42">
        <f t="shared" si="101"/>
        <v>23646.646817262339</v>
      </c>
      <c r="AT768" s="101">
        <f t="shared" si="102"/>
        <v>0</v>
      </c>
      <c r="AU768" s="42">
        <f t="shared" si="103"/>
        <v>23646.646817262339</v>
      </c>
      <c r="AV768" s="42">
        <f t="shared" si="104"/>
        <v>5408.0037303685085</v>
      </c>
      <c r="AW768" s="102">
        <f t="shared" si="105"/>
        <v>10791.333333333334</v>
      </c>
      <c r="AX768" s="43">
        <f t="shared" si="106"/>
        <v>2</v>
      </c>
      <c r="AY768" s="43" t="str">
        <f t="shared" si="107"/>
        <v>UTTSS</v>
      </c>
    </row>
    <row r="769" spans="1:51" hidden="1" x14ac:dyDescent="0.2">
      <c r="A769" s="38">
        <v>762</v>
      </c>
      <c r="B769" t="s">
        <v>362</v>
      </c>
      <c r="C769" t="s">
        <v>289</v>
      </c>
      <c r="D769">
        <v>320</v>
      </c>
      <c r="E769" t="s">
        <v>1247</v>
      </c>
      <c r="F769">
        <v>0.25</v>
      </c>
      <c r="G769" t="str">
        <f>LOOKUP(F769,{0,6,45},{"F","L","H"})</f>
        <v>F</v>
      </c>
      <c r="H769" t="s">
        <v>2831</v>
      </c>
      <c r="I769" s="43" t="str">
        <f>IFERROR(VLOOKUP(#REF!,#REF!,2,FALSE),"No")</f>
        <v>No</v>
      </c>
      <c r="J769" s="149">
        <v>0.5</v>
      </c>
      <c r="K769" s="148">
        <v>39</v>
      </c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39">
        <v>1.25</v>
      </c>
      <c r="Y769" s="148">
        <v>177.49</v>
      </c>
      <c r="Z769" s="148">
        <v>2</v>
      </c>
      <c r="AA769" s="148">
        <v>822.51</v>
      </c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39">
        <v>0</v>
      </c>
      <c r="AM769" s="139">
        <v>0</v>
      </c>
      <c r="AN769" s="148">
        <f t="shared" si="99"/>
        <v>1000</v>
      </c>
      <c r="AO769" s="148">
        <f t="shared" si="100"/>
        <v>39</v>
      </c>
      <c r="AP769" s="148">
        <v>17</v>
      </c>
      <c r="AQ769" s="140">
        <v>17</v>
      </c>
      <c r="AS769" s="42">
        <f t="shared" si="101"/>
        <v>2667.735635411208</v>
      </c>
      <c r="AT769" s="101">
        <f t="shared" si="102"/>
        <v>0</v>
      </c>
      <c r="AU769" s="42">
        <f t="shared" si="103"/>
        <v>2667.735635411208</v>
      </c>
      <c r="AV769" s="42">
        <f t="shared" si="104"/>
        <v>1919.7179247925901</v>
      </c>
      <c r="AW769" s="102">
        <f t="shared" si="105"/>
        <v>431</v>
      </c>
      <c r="AX769" s="43">
        <f t="shared" si="106"/>
        <v>0.5</v>
      </c>
      <c r="AY769" s="43" t="str">
        <f t="shared" si="107"/>
        <v>UTGS</v>
      </c>
    </row>
    <row r="770" spans="1:51" hidden="1" x14ac:dyDescent="0.2">
      <c r="A770" s="38">
        <v>763</v>
      </c>
      <c r="B770" t="s">
        <v>5806</v>
      </c>
      <c r="C770" t="s">
        <v>5746</v>
      </c>
      <c r="D770">
        <v>7800</v>
      </c>
      <c r="E770" t="s">
        <v>212</v>
      </c>
      <c r="F770">
        <v>2</v>
      </c>
      <c r="G770" t="str">
        <f>LOOKUP(F770,{0,6,45},{"F","L","H"})</f>
        <v>F</v>
      </c>
      <c r="H770" t="s">
        <v>915</v>
      </c>
      <c r="I770" s="43" t="str">
        <f>IFERROR(VLOOKUP(#REF!,#REF!,2,FALSE),"No")</f>
        <v>No</v>
      </c>
      <c r="J770" s="149">
        <v>2</v>
      </c>
      <c r="K770" s="148">
        <v>110</v>
      </c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39">
        <v>4</v>
      </c>
      <c r="Y770" s="148">
        <v>1000</v>
      </c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39">
        <v>0</v>
      </c>
      <c r="AM770" s="139">
        <v>0</v>
      </c>
      <c r="AN770" s="148">
        <f t="shared" si="99"/>
        <v>1000</v>
      </c>
      <c r="AO770" s="148">
        <f t="shared" si="100"/>
        <v>110</v>
      </c>
      <c r="AP770" s="148">
        <v>3</v>
      </c>
      <c r="AQ770" s="140">
        <v>3</v>
      </c>
      <c r="AS770" s="42">
        <f t="shared" si="101"/>
        <v>8028.1825614162262</v>
      </c>
      <c r="AT770" s="101">
        <f t="shared" si="102"/>
        <v>0</v>
      </c>
      <c r="AU770" s="42">
        <f t="shared" si="103"/>
        <v>8028.1825614162262</v>
      </c>
      <c r="AV770" s="42">
        <f t="shared" si="104"/>
        <v>13226.987240491346</v>
      </c>
      <c r="AW770" s="102">
        <f t="shared" si="105"/>
        <v>5118</v>
      </c>
      <c r="AX770" s="43">
        <f t="shared" si="106"/>
        <v>2</v>
      </c>
      <c r="AY770" s="43" t="str">
        <f t="shared" si="107"/>
        <v>UTTSS</v>
      </c>
    </row>
    <row r="771" spans="1:51" hidden="1" x14ac:dyDescent="0.2">
      <c r="A771" s="38">
        <v>764</v>
      </c>
      <c r="B771" t="s">
        <v>5806</v>
      </c>
      <c r="C771" t="s">
        <v>292</v>
      </c>
      <c r="D771">
        <v>3300</v>
      </c>
      <c r="E771" t="s">
        <v>207</v>
      </c>
      <c r="F771">
        <v>2</v>
      </c>
      <c r="G771" t="str">
        <f>LOOKUP(F771,{0,6,45},{"F","L","H"})</f>
        <v>F</v>
      </c>
      <c r="H771" t="s">
        <v>666</v>
      </c>
      <c r="I771" s="43" t="str">
        <f>IFERROR(VLOOKUP(#REF!,#REF!,2,FALSE),"No")</f>
        <v>No</v>
      </c>
      <c r="J771" s="139">
        <v>1.25</v>
      </c>
      <c r="K771" s="148">
        <v>29</v>
      </c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39">
        <v>2</v>
      </c>
      <c r="Y771" s="148">
        <v>1000</v>
      </c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39">
        <v>0</v>
      </c>
      <c r="AM771" s="139">
        <v>0</v>
      </c>
      <c r="AN771" s="148">
        <f t="shared" si="99"/>
        <v>1000</v>
      </c>
      <c r="AO771" s="148">
        <f t="shared" si="100"/>
        <v>29</v>
      </c>
      <c r="AP771" s="148">
        <v>5</v>
      </c>
      <c r="AQ771" s="140">
        <v>7</v>
      </c>
      <c r="AS771" s="42">
        <f t="shared" si="101"/>
        <v>2160.8908571006414</v>
      </c>
      <c r="AT771" s="101">
        <f t="shared" si="102"/>
        <v>0</v>
      </c>
      <c r="AU771" s="42">
        <f t="shared" si="103"/>
        <v>2160.8908571006414</v>
      </c>
      <c r="AV771" s="42">
        <f t="shared" si="104"/>
        <v>4644.4231030677192</v>
      </c>
      <c r="AW771" s="102">
        <f t="shared" si="105"/>
        <v>2145.6666666666665</v>
      </c>
      <c r="AX771" s="43">
        <f t="shared" si="106"/>
        <v>1.25</v>
      </c>
      <c r="AY771" s="43" t="str">
        <f t="shared" si="107"/>
        <v>UTFS</v>
      </c>
    </row>
    <row r="772" spans="1:51" hidden="1" x14ac:dyDescent="0.2">
      <c r="A772" s="38">
        <v>765</v>
      </c>
      <c r="B772" t="s">
        <v>362</v>
      </c>
      <c r="C772" t="s">
        <v>289</v>
      </c>
      <c r="D772">
        <v>320</v>
      </c>
      <c r="E772" t="s">
        <v>1223</v>
      </c>
      <c r="F772">
        <v>0.25</v>
      </c>
      <c r="G772" t="str">
        <f>LOOKUP(F772,{0,6,45},{"F","L","H"})</f>
        <v>F</v>
      </c>
      <c r="H772" t="s">
        <v>2832</v>
      </c>
      <c r="I772" s="43" t="str">
        <f>IFERROR(VLOOKUP(#REF!,#REF!,2,FALSE),"No")</f>
        <v>No</v>
      </c>
      <c r="J772" s="149">
        <v>0.5</v>
      </c>
      <c r="K772" s="148">
        <v>48</v>
      </c>
      <c r="L772" s="148">
        <v>0.75</v>
      </c>
      <c r="M772" s="148">
        <v>47</v>
      </c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39">
        <v>3</v>
      </c>
      <c r="Y772" s="148">
        <v>1000</v>
      </c>
      <c r="Z772" s="149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39">
        <v>0</v>
      </c>
      <c r="AM772" s="139">
        <v>0</v>
      </c>
      <c r="AN772" s="148">
        <f t="shared" si="99"/>
        <v>1000</v>
      </c>
      <c r="AO772" s="148">
        <f t="shared" si="100"/>
        <v>95</v>
      </c>
      <c r="AP772" s="148">
        <v>15</v>
      </c>
      <c r="AQ772" s="140">
        <v>15</v>
      </c>
      <c r="AS772" s="42">
        <f t="shared" si="101"/>
        <v>6309.390393950378</v>
      </c>
      <c r="AT772" s="101">
        <f t="shared" si="102"/>
        <v>0</v>
      </c>
      <c r="AU772" s="42">
        <f t="shared" si="103"/>
        <v>6309.390393950378</v>
      </c>
      <c r="AV772" s="42">
        <f t="shared" si="104"/>
        <v>1322.0641147649358</v>
      </c>
      <c r="AW772" s="102">
        <f t="shared" si="105"/>
        <v>431</v>
      </c>
      <c r="AX772" s="43">
        <f t="shared" si="106"/>
        <v>0.5</v>
      </c>
      <c r="AY772" s="43" t="str">
        <f t="shared" si="107"/>
        <v>UTGS</v>
      </c>
    </row>
    <row r="773" spans="1:51" hidden="1" x14ac:dyDescent="0.2">
      <c r="A773" s="38">
        <v>766</v>
      </c>
      <c r="B773" t="s">
        <v>362</v>
      </c>
      <c r="C773" t="s">
        <v>289</v>
      </c>
      <c r="D773">
        <v>550</v>
      </c>
      <c r="E773" t="s">
        <v>1223</v>
      </c>
      <c r="F773">
        <v>2</v>
      </c>
      <c r="G773" t="str">
        <f>LOOKUP(F773,{0,6,45},{"F","L","H"})</f>
        <v>F</v>
      </c>
      <c r="H773" t="s">
        <v>2833</v>
      </c>
      <c r="I773" s="43" t="str">
        <f>IFERROR(VLOOKUP(#REF!,#REF!,2,FALSE),"No")</f>
        <v>No</v>
      </c>
      <c r="J773" s="149">
        <v>0.5</v>
      </c>
      <c r="K773" s="148">
        <v>77</v>
      </c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39">
        <v>1.25</v>
      </c>
      <c r="Y773" s="148">
        <v>60.82</v>
      </c>
      <c r="Z773" s="148">
        <v>2</v>
      </c>
      <c r="AA773" s="148">
        <v>939.18</v>
      </c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39">
        <v>0</v>
      </c>
      <c r="AM773" s="139">
        <v>0</v>
      </c>
      <c r="AN773" s="148">
        <f t="shared" si="99"/>
        <v>1000</v>
      </c>
      <c r="AO773" s="148">
        <f t="shared" si="100"/>
        <v>77</v>
      </c>
      <c r="AP773" s="148">
        <v>16</v>
      </c>
      <c r="AQ773" s="140">
        <v>16</v>
      </c>
      <c r="AS773" s="42">
        <f t="shared" si="101"/>
        <v>5267.06779299136</v>
      </c>
      <c r="AT773" s="101">
        <f t="shared" si="102"/>
        <v>0</v>
      </c>
      <c r="AU773" s="42">
        <f t="shared" si="103"/>
        <v>5267.06779299136</v>
      </c>
      <c r="AV773" s="42">
        <f t="shared" si="104"/>
        <v>2034.595982592127</v>
      </c>
      <c r="AW773" s="102">
        <f t="shared" si="105"/>
        <v>585.0096169344007</v>
      </c>
      <c r="AX773" s="43">
        <f t="shared" si="106"/>
        <v>0.5</v>
      </c>
      <c r="AY773" s="43" t="str">
        <f t="shared" si="107"/>
        <v>UTGS</v>
      </c>
    </row>
    <row r="774" spans="1:51" hidden="1" x14ac:dyDescent="0.2">
      <c r="A774" s="38">
        <v>767</v>
      </c>
      <c r="B774" t="s">
        <v>5807</v>
      </c>
      <c r="C774" t="s">
        <v>292</v>
      </c>
      <c r="D774">
        <v>5750</v>
      </c>
      <c r="E774" t="s">
        <v>209</v>
      </c>
      <c r="F774">
        <v>5</v>
      </c>
      <c r="G774" t="str">
        <f>LOOKUP(F774,{0,6,45},{"F","L","H"})</f>
        <v>F</v>
      </c>
      <c r="H774" t="s">
        <v>616</v>
      </c>
      <c r="I774" s="43" t="str">
        <f>IFERROR(VLOOKUP(#REF!,#REF!,2,FALSE),"No")</f>
        <v>No</v>
      </c>
      <c r="J774" s="149">
        <v>2</v>
      </c>
      <c r="K774" s="148">
        <v>199</v>
      </c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39">
        <v>2</v>
      </c>
      <c r="Y774" s="148">
        <v>130.08000000000001</v>
      </c>
      <c r="Z774" s="148">
        <v>4</v>
      </c>
      <c r="AA774" s="148">
        <v>869.92</v>
      </c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39">
        <v>0</v>
      </c>
      <c r="AM774" s="139">
        <v>0</v>
      </c>
      <c r="AN774" s="148">
        <f t="shared" si="99"/>
        <v>1000</v>
      </c>
      <c r="AO774" s="148">
        <f t="shared" si="100"/>
        <v>199</v>
      </c>
      <c r="AP774" s="148">
        <v>5</v>
      </c>
      <c r="AQ774" s="140">
        <v>5</v>
      </c>
      <c r="AS774" s="42">
        <f t="shared" si="101"/>
        <v>14523.712088380264</v>
      </c>
      <c r="AT774" s="101">
        <f t="shared" si="102"/>
        <v>0</v>
      </c>
      <c r="AU774" s="42">
        <f t="shared" si="103"/>
        <v>14523.712088380264</v>
      </c>
      <c r="AV774" s="42">
        <f t="shared" si="104"/>
        <v>7749.6576242948067</v>
      </c>
      <c r="AW774" s="102">
        <f t="shared" si="105"/>
        <v>3698.6666666666665</v>
      </c>
      <c r="AX774" s="43">
        <f t="shared" si="106"/>
        <v>2</v>
      </c>
      <c r="AY774" s="43" t="str">
        <f t="shared" si="107"/>
        <v>UTFS</v>
      </c>
    </row>
    <row r="775" spans="1:51" hidden="1" x14ac:dyDescent="0.2">
      <c r="A775" s="38">
        <v>768</v>
      </c>
      <c r="B775" t="s">
        <v>362</v>
      </c>
      <c r="C775" t="s">
        <v>289</v>
      </c>
      <c r="D775">
        <v>320</v>
      </c>
      <c r="E775" t="s">
        <v>1247</v>
      </c>
      <c r="F775">
        <v>0.25</v>
      </c>
      <c r="G775" t="str">
        <f>LOOKUP(F775,{0,6,45},{"F","L","H"})</f>
        <v>F</v>
      </c>
      <c r="H775" t="s">
        <v>2834</v>
      </c>
      <c r="I775" s="43" t="str">
        <f>IFERROR(VLOOKUP(#REF!,#REF!,2,FALSE),"No")</f>
        <v>No</v>
      </c>
      <c r="J775" s="139">
        <v>0.5</v>
      </c>
      <c r="K775" s="148">
        <v>42</v>
      </c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39">
        <v>1.25</v>
      </c>
      <c r="Y775" s="148">
        <v>78.89</v>
      </c>
      <c r="Z775" s="149">
        <v>2</v>
      </c>
      <c r="AA775" s="148">
        <v>694.67</v>
      </c>
      <c r="AB775" s="148">
        <v>4</v>
      </c>
      <c r="AC775" s="148">
        <v>226.44</v>
      </c>
      <c r="AD775" s="148"/>
      <c r="AE775" s="148"/>
      <c r="AF775" s="148"/>
      <c r="AG775" s="148"/>
      <c r="AH775" s="148"/>
      <c r="AI775" s="148"/>
      <c r="AJ775" s="148"/>
      <c r="AK775" s="148"/>
      <c r="AL775" s="139">
        <v>0</v>
      </c>
      <c r="AM775" s="139">
        <v>0</v>
      </c>
      <c r="AN775" s="148">
        <f t="shared" si="99"/>
        <v>1000</v>
      </c>
      <c r="AO775" s="148">
        <f t="shared" si="100"/>
        <v>42</v>
      </c>
      <c r="AP775" s="148">
        <v>13</v>
      </c>
      <c r="AQ775" s="140">
        <v>13</v>
      </c>
      <c r="AS775" s="42">
        <f t="shared" si="101"/>
        <v>2872.9460689043781</v>
      </c>
      <c r="AT775" s="101">
        <f t="shared" si="102"/>
        <v>0</v>
      </c>
      <c r="AU775" s="42">
        <f t="shared" si="103"/>
        <v>2872.9460689043781</v>
      </c>
      <c r="AV775" s="42">
        <f t="shared" si="104"/>
        <v>2629.9815016518482</v>
      </c>
      <c r="AW775" s="102">
        <f t="shared" si="105"/>
        <v>431</v>
      </c>
      <c r="AX775" s="43">
        <f t="shared" si="106"/>
        <v>0.5</v>
      </c>
      <c r="AY775" s="43" t="str">
        <f t="shared" si="107"/>
        <v>UTGS</v>
      </c>
    </row>
    <row r="776" spans="1:51" hidden="1" x14ac:dyDescent="0.2">
      <c r="A776" s="38">
        <v>769</v>
      </c>
      <c r="B776" t="s">
        <v>5807</v>
      </c>
      <c r="C776" t="s">
        <v>5746</v>
      </c>
      <c r="D776">
        <v>20200</v>
      </c>
      <c r="E776" t="s">
        <v>198</v>
      </c>
      <c r="F776">
        <v>45</v>
      </c>
      <c r="G776" t="str">
        <f>LOOKUP(F776,{0,6,45},{"F","L","H"})</f>
        <v>H</v>
      </c>
      <c r="H776" t="s">
        <v>1328</v>
      </c>
      <c r="I776" s="43" t="str">
        <f>IFERROR(VLOOKUP(#REF!,#REF!,2,FALSE),"No")</f>
        <v>No</v>
      </c>
      <c r="J776" s="149">
        <v>2</v>
      </c>
      <c r="K776" s="148">
        <v>95</v>
      </c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39">
        <v>2</v>
      </c>
      <c r="Y776" s="148">
        <v>400.84</v>
      </c>
      <c r="Z776" s="148">
        <v>3</v>
      </c>
      <c r="AA776" s="148">
        <v>584.34</v>
      </c>
      <c r="AB776" s="148">
        <v>12</v>
      </c>
      <c r="AC776" s="148">
        <v>14.82</v>
      </c>
      <c r="AD776" s="148"/>
      <c r="AE776" s="148"/>
      <c r="AF776" s="148"/>
      <c r="AG776" s="148"/>
      <c r="AH776" s="148"/>
      <c r="AI776" s="148"/>
      <c r="AJ776" s="148"/>
      <c r="AK776" s="148"/>
      <c r="AL776" s="139">
        <v>0</v>
      </c>
      <c r="AM776" s="139">
        <v>0</v>
      </c>
      <c r="AN776" s="148">
        <f t="shared" ref="AN776:AN839" si="108">SUM(Y776,AA776,AC776,AE776,AG776,AI776,AK776,AM776)</f>
        <v>1000.0000000000001</v>
      </c>
      <c r="AO776" s="148">
        <f t="shared" ref="AO776:AO839" si="109">SUM(K776,M776,O776,Q776,S776,U776,W776)</f>
        <v>95</v>
      </c>
      <c r="AP776" s="148">
        <v>10</v>
      </c>
      <c r="AQ776" s="140">
        <v>10</v>
      </c>
      <c r="AS776" s="42">
        <f t="shared" ref="AS776:AS839" si="110">(VLOOKUP(J776,Service,2,FALSE)*K776+VLOOKUP(L776,Service,2,FALSE)*M776+VLOOKUP(N776,Service,2,FALSE)*O776+VLOOKUP(P776,Service,2,FALSE)*Q776)</f>
        <v>6933.430393950377</v>
      </c>
      <c r="AT776" s="101">
        <f t="shared" ref="AT776:AT839" si="111">VLOOKUP(R776,serviceHP,2,FALSE)*S776+VLOOKUP(T776,serviceHP,2,FALSE)*U776+VLOOKUP(V776,serviceHP,2,FALSE)*W776</f>
        <v>0</v>
      </c>
      <c r="AU776" s="42">
        <f t="shared" ref="AU776:AU839" si="112">AS776+AT776</f>
        <v>6933.430393950377</v>
      </c>
      <c r="AV776" s="42">
        <f t="shared" ref="AV776:AV839" si="113">(VLOOKUP(X776,Main,2,FALSE)*Y776+VLOOKUP(Z776,Main,2,FALSE)*AA776+VLOOKUP(AB776,Main,2,FALSE)*AC776+VLOOKUP(AD776,Main,2,FALSE)*AE776+VLOOKUP(AF776,Main,2,FALSE)*AG776+VLOOKUP(AL776,Main,2,FALSE)*AM776+VLOOKUP(AH776,Main,2,FALSE)*AI776+VLOOKUP(AL776,Main,2,FALSE)*AM776+VLOOKUP(AJ776,Main,2,FALSE)*AK776)/AQ776</f>
        <v>2569.9369321474032</v>
      </c>
      <c r="AW776" s="102">
        <f t="shared" ref="AW776:AW839" si="114">IF(G776="F",VLOOKUP(D776,MeterAndReg2,2,TRUE),(IF(G776="L",VLOOKUP(D776,MeterAndReg2,3,TRUE),VLOOKUP(D776,MeterAndReg2,4,TRUE))))</f>
        <v>52825.283763759828</v>
      </c>
      <c r="AX776" s="43">
        <f t="shared" ref="AX776:AX839" si="115">IF(J776&gt;0,J776,R776)</f>
        <v>2</v>
      </c>
      <c r="AY776" s="43" t="str">
        <f t="shared" si="107"/>
        <v>UTTSS</v>
      </c>
    </row>
    <row r="777" spans="1:51" hidden="1" x14ac:dyDescent="0.2">
      <c r="A777" s="38">
        <v>770</v>
      </c>
      <c r="B777" t="s">
        <v>5806</v>
      </c>
      <c r="C777" t="s">
        <v>5746</v>
      </c>
      <c r="D777">
        <v>14100</v>
      </c>
      <c r="E777" t="s">
        <v>199</v>
      </c>
      <c r="F777">
        <v>45</v>
      </c>
      <c r="G777" t="str">
        <f>LOOKUP(F777,{0,6,45},{"F","L","H"})</f>
        <v>H</v>
      </c>
      <c r="H777" t="s">
        <v>469</v>
      </c>
      <c r="I777" s="43" t="str">
        <f>IFERROR(VLOOKUP(#REF!,#REF!,2,FALSE),"No")</f>
        <v>No</v>
      </c>
      <c r="J777" s="139">
        <v>3</v>
      </c>
      <c r="K777" s="148">
        <v>49</v>
      </c>
      <c r="L777" s="148">
        <v>4</v>
      </c>
      <c r="M777" s="148">
        <v>1</v>
      </c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39">
        <v>2</v>
      </c>
      <c r="Y777" s="148">
        <v>467.73</v>
      </c>
      <c r="Z777" s="149">
        <v>4</v>
      </c>
      <c r="AA777" s="148">
        <v>224</v>
      </c>
      <c r="AB777" s="149">
        <v>6</v>
      </c>
      <c r="AC777" s="148">
        <v>1</v>
      </c>
      <c r="AD777" s="149">
        <v>8</v>
      </c>
      <c r="AE777" s="148">
        <v>307.27</v>
      </c>
      <c r="AF777" s="148"/>
      <c r="AG777" s="148"/>
      <c r="AH777" s="148"/>
      <c r="AI777" s="148"/>
      <c r="AJ777" s="148"/>
      <c r="AK777" s="148"/>
      <c r="AL777" s="139">
        <v>0</v>
      </c>
      <c r="AM777" s="139">
        <v>0</v>
      </c>
      <c r="AN777" s="148">
        <f t="shared" si="108"/>
        <v>1000</v>
      </c>
      <c r="AO777" s="148">
        <f t="shared" si="109"/>
        <v>50</v>
      </c>
      <c r="AP777" s="148">
        <v>12</v>
      </c>
      <c r="AQ777" s="140">
        <v>14</v>
      </c>
      <c r="AS777" s="42">
        <f t="shared" si="110"/>
        <v>3652.7338915528298</v>
      </c>
      <c r="AT777" s="101">
        <f t="shared" si="111"/>
        <v>0</v>
      </c>
      <c r="AU777" s="42">
        <f t="shared" si="112"/>
        <v>3652.7338915528298</v>
      </c>
      <c r="AV777" s="42">
        <f t="shared" si="113"/>
        <v>3324.2738229624306</v>
      </c>
      <c r="AW777" s="102">
        <f t="shared" si="114"/>
        <v>45278.81465465128</v>
      </c>
      <c r="AX777" s="43">
        <f t="shared" si="115"/>
        <v>3</v>
      </c>
      <c r="AY777" s="43" t="str">
        <f t="shared" ref="AY777:AY840" si="116">C777</f>
        <v>UTTSS</v>
      </c>
    </row>
    <row r="778" spans="1:51" hidden="1" x14ac:dyDescent="0.2">
      <c r="A778" s="38">
        <v>771</v>
      </c>
      <c r="B778" t="s">
        <v>362</v>
      </c>
      <c r="C778" t="s">
        <v>289</v>
      </c>
      <c r="D778">
        <v>320</v>
      </c>
      <c r="E778" t="s">
        <v>1236</v>
      </c>
      <c r="F778">
        <v>0.25</v>
      </c>
      <c r="G778" t="str">
        <f>LOOKUP(F778,{0,6,45},{"F","L","H"})</f>
        <v>F</v>
      </c>
      <c r="H778" t="s">
        <v>2835</v>
      </c>
      <c r="I778" s="43" t="str">
        <f>IFERROR(VLOOKUP(#REF!,#REF!,2,FALSE),"No")</f>
        <v>No</v>
      </c>
      <c r="J778" s="149">
        <v>0.5</v>
      </c>
      <c r="K778" s="148">
        <v>90</v>
      </c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39">
        <v>2</v>
      </c>
      <c r="Y778" s="148">
        <v>1000</v>
      </c>
      <c r="Z778" s="149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39">
        <v>0</v>
      </c>
      <c r="AM778" s="139">
        <v>0</v>
      </c>
      <c r="AN778" s="148">
        <f t="shared" si="108"/>
        <v>1000</v>
      </c>
      <c r="AO778" s="148">
        <f t="shared" si="109"/>
        <v>90</v>
      </c>
      <c r="AP778" s="148">
        <v>27</v>
      </c>
      <c r="AQ778" s="140">
        <v>32</v>
      </c>
      <c r="AS778" s="42">
        <f t="shared" si="110"/>
        <v>6156.3130047950954</v>
      </c>
      <c r="AT778" s="101">
        <f t="shared" si="111"/>
        <v>0</v>
      </c>
      <c r="AU778" s="42">
        <f t="shared" si="112"/>
        <v>6156.3130047950954</v>
      </c>
      <c r="AV778" s="42">
        <f t="shared" si="113"/>
        <v>1015.9675537960635</v>
      </c>
      <c r="AW778" s="102">
        <f t="shared" si="114"/>
        <v>431</v>
      </c>
      <c r="AX778" s="43">
        <f t="shared" si="115"/>
        <v>0.5</v>
      </c>
      <c r="AY778" s="43" t="str">
        <f t="shared" si="116"/>
        <v>UTGS</v>
      </c>
    </row>
    <row r="779" spans="1:51" hidden="1" x14ac:dyDescent="0.2">
      <c r="A779" s="38">
        <v>772</v>
      </c>
      <c r="B779" t="s">
        <v>5806</v>
      </c>
      <c r="C779" t="s">
        <v>289</v>
      </c>
      <c r="D779">
        <v>31000</v>
      </c>
      <c r="E779" t="s">
        <v>203</v>
      </c>
      <c r="F779">
        <v>45</v>
      </c>
      <c r="G779" t="str">
        <f>LOOKUP(F779,{0,6,45},{"F","L","H"})</f>
        <v>H</v>
      </c>
      <c r="H779" t="s">
        <v>2098</v>
      </c>
      <c r="I779" s="43" t="str">
        <f>IFERROR(VLOOKUP(#REF!,#REF!,2,FALSE),"No")</f>
        <v>No</v>
      </c>
      <c r="J779" s="148">
        <v>3</v>
      </c>
      <c r="K779" s="148">
        <v>450</v>
      </c>
      <c r="L779" s="148"/>
      <c r="M779" s="148"/>
      <c r="N779" s="148"/>
      <c r="O779" s="148"/>
      <c r="P779" s="148"/>
      <c r="Q779" s="148"/>
      <c r="R779" s="149"/>
      <c r="S779" s="148"/>
      <c r="T779" s="148"/>
      <c r="U779" s="148"/>
      <c r="V779" s="148"/>
      <c r="W779" s="148"/>
      <c r="X779" s="139">
        <v>6</v>
      </c>
      <c r="Y779" s="148">
        <v>1000</v>
      </c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39">
        <v>0</v>
      </c>
      <c r="AM779" s="139">
        <v>0</v>
      </c>
      <c r="AN779" s="148">
        <f t="shared" si="108"/>
        <v>1000</v>
      </c>
      <c r="AO779" s="148">
        <f t="shared" si="109"/>
        <v>450</v>
      </c>
      <c r="AP779" s="148">
        <v>1</v>
      </c>
      <c r="AQ779" s="140">
        <v>1</v>
      </c>
      <c r="AS779" s="42">
        <f t="shared" si="110"/>
        <v>32842.565023975469</v>
      </c>
      <c r="AT779" s="101">
        <f t="shared" si="111"/>
        <v>0</v>
      </c>
      <c r="AU779" s="42">
        <f t="shared" si="112"/>
        <v>32842.565023975469</v>
      </c>
      <c r="AV779" s="42">
        <f t="shared" si="113"/>
        <v>60030.961721474043</v>
      </c>
      <c r="AW779" s="102">
        <f t="shared" si="114"/>
        <v>60371.752872868376</v>
      </c>
      <c r="AX779" s="43">
        <f t="shared" si="115"/>
        <v>3</v>
      </c>
      <c r="AY779" s="43" t="str">
        <f t="shared" si="116"/>
        <v>UTGS</v>
      </c>
    </row>
    <row r="780" spans="1:51" hidden="1" x14ac:dyDescent="0.2">
      <c r="A780" s="38">
        <v>773</v>
      </c>
      <c r="B780" t="s">
        <v>5806</v>
      </c>
      <c r="C780" t="s">
        <v>292</v>
      </c>
      <c r="D780">
        <v>1000</v>
      </c>
      <c r="E780" t="s">
        <v>202</v>
      </c>
      <c r="F780">
        <v>0.25</v>
      </c>
      <c r="G780" t="str">
        <f>LOOKUP(F780,{0,6,45},{"F","L","H"})</f>
        <v>F</v>
      </c>
      <c r="H780" t="s">
        <v>1963</v>
      </c>
      <c r="I780" s="43" t="str">
        <f>IFERROR(VLOOKUP(#REF!,#REF!,2,FALSE),"No")</f>
        <v>No</v>
      </c>
      <c r="J780" s="149">
        <v>1.25</v>
      </c>
      <c r="K780" s="148">
        <v>83</v>
      </c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39">
        <v>4</v>
      </c>
      <c r="Y780" s="148">
        <v>911.46</v>
      </c>
      <c r="Z780" s="149">
        <v>6</v>
      </c>
      <c r="AA780" s="148">
        <v>88.54</v>
      </c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39">
        <v>0</v>
      </c>
      <c r="AM780" s="139">
        <v>0</v>
      </c>
      <c r="AN780" s="148">
        <f t="shared" si="108"/>
        <v>1000</v>
      </c>
      <c r="AO780" s="148">
        <f t="shared" si="109"/>
        <v>83</v>
      </c>
      <c r="AP780" s="148">
        <v>5</v>
      </c>
      <c r="AQ780" s="140">
        <v>7</v>
      </c>
      <c r="AS780" s="42">
        <f t="shared" si="110"/>
        <v>6184.6186599776984</v>
      </c>
      <c r="AT780" s="101">
        <f t="shared" si="111"/>
        <v>0</v>
      </c>
      <c r="AU780" s="42">
        <f t="shared" si="112"/>
        <v>6184.6186599776984</v>
      </c>
      <c r="AV780" s="42">
        <f t="shared" si="113"/>
        <v>5926.1072459248626</v>
      </c>
      <c r="AW780" s="102">
        <f t="shared" si="114"/>
        <v>1475.8772811117678</v>
      </c>
      <c r="AX780" s="43">
        <f t="shared" si="115"/>
        <v>1.25</v>
      </c>
      <c r="AY780" s="43" t="str">
        <f t="shared" si="116"/>
        <v>UTFS</v>
      </c>
    </row>
    <row r="781" spans="1:51" hidden="1" x14ac:dyDescent="0.2">
      <c r="A781" s="38">
        <v>774</v>
      </c>
      <c r="B781" t="s">
        <v>5806</v>
      </c>
      <c r="C781" t="s">
        <v>292</v>
      </c>
      <c r="D781">
        <v>80640</v>
      </c>
      <c r="E781" t="s">
        <v>200</v>
      </c>
      <c r="F781">
        <v>45</v>
      </c>
      <c r="G781" t="str">
        <f>LOOKUP(F781,{0,6,45},{"F","L","H"})</f>
        <v>H</v>
      </c>
      <c r="H781" t="s">
        <v>1</v>
      </c>
      <c r="I781" s="43" t="str">
        <f>IFERROR(VLOOKUP(#REF!,#REF!,2,FALSE),"No")</f>
        <v>No</v>
      </c>
      <c r="J781" s="149">
        <v>2</v>
      </c>
      <c r="K781" s="148">
        <v>59</v>
      </c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39">
        <v>2</v>
      </c>
      <c r="Y781" s="148">
        <v>340</v>
      </c>
      <c r="Z781" s="149">
        <v>4</v>
      </c>
      <c r="AA781" s="148">
        <v>660</v>
      </c>
      <c r="AB781" s="149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39">
        <v>0</v>
      </c>
      <c r="AM781" s="139">
        <v>0</v>
      </c>
      <c r="AN781" s="148">
        <f t="shared" si="108"/>
        <v>1000</v>
      </c>
      <c r="AO781" s="148">
        <f t="shared" si="109"/>
        <v>59</v>
      </c>
      <c r="AP781" s="148">
        <v>6</v>
      </c>
      <c r="AQ781" s="140">
        <v>6</v>
      </c>
      <c r="AS781" s="42">
        <f t="shared" si="110"/>
        <v>4306.0251920323399</v>
      </c>
      <c r="AT781" s="101">
        <f t="shared" si="111"/>
        <v>0</v>
      </c>
      <c r="AU781" s="42">
        <f t="shared" si="112"/>
        <v>4306.0251920323399</v>
      </c>
      <c r="AV781" s="42">
        <f t="shared" si="113"/>
        <v>6207.1936202456718</v>
      </c>
      <c r="AW781" s="102">
        <f t="shared" si="114"/>
        <v>113197.0366366282</v>
      </c>
      <c r="AX781" s="43">
        <f t="shared" si="115"/>
        <v>2</v>
      </c>
      <c r="AY781" s="43" t="str">
        <f t="shared" si="116"/>
        <v>UTFS</v>
      </c>
    </row>
    <row r="782" spans="1:51" hidden="1" x14ac:dyDescent="0.2">
      <c r="A782" s="38">
        <v>775</v>
      </c>
      <c r="B782" t="s">
        <v>362</v>
      </c>
      <c r="C782" t="s">
        <v>289</v>
      </c>
      <c r="D782">
        <v>320</v>
      </c>
      <c r="E782" t="s">
        <v>1247</v>
      </c>
      <c r="F782">
        <v>0.25</v>
      </c>
      <c r="G782" t="str">
        <f>LOOKUP(F782,{0,6,45},{"F","L","H"})</f>
        <v>F</v>
      </c>
      <c r="H782" t="s">
        <v>2837</v>
      </c>
      <c r="I782" s="43" t="str">
        <f>IFERROR(VLOOKUP(#REF!,#REF!,2,FALSE),"No")</f>
        <v>No</v>
      </c>
      <c r="J782" s="149">
        <v>0.5</v>
      </c>
      <c r="K782" s="148">
        <v>114</v>
      </c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39">
        <v>2</v>
      </c>
      <c r="Y782" s="148">
        <v>824.34</v>
      </c>
      <c r="Z782" s="149">
        <v>4</v>
      </c>
      <c r="AA782" s="148">
        <v>175.66</v>
      </c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39">
        <v>0</v>
      </c>
      <c r="AM782" s="139">
        <v>0</v>
      </c>
      <c r="AN782" s="148">
        <f t="shared" si="108"/>
        <v>1000</v>
      </c>
      <c r="AO782" s="148">
        <f t="shared" si="109"/>
        <v>114</v>
      </c>
      <c r="AP782" s="148">
        <v>11</v>
      </c>
      <c r="AQ782" s="140">
        <v>24</v>
      </c>
      <c r="AS782" s="42">
        <f t="shared" si="110"/>
        <v>7797.9964727404549</v>
      </c>
      <c r="AT782" s="101">
        <f t="shared" si="111"/>
        <v>0</v>
      </c>
      <c r="AU782" s="42">
        <f t="shared" si="112"/>
        <v>7797.9964727404549</v>
      </c>
      <c r="AV782" s="42">
        <f t="shared" si="113"/>
        <v>1407.101830061418</v>
      </c>
      <c r="AW782" s="102">
        <f t="shared" si="114"/>
        <v>431</v>
      </c>
      <c r="AX782" s="43">
        <f t="shared" si="115"/>
        <v>0.5</v>
      </c>
      <c r="AY782" s="43" t="str">
        <f t="shared" si="116"/>
        <v>UTGS</v>
      </c>
    </row>
    <row r="783" spans="1:51" hidden="1" x14ac:dyDescent="0.2">
      <c r="A783" s="38">
        <v>776</v>
      </c>
      <c r="B783" t="s">
        <v>362</v>
      </c>
      <c r="C783" t="s">
        <v>289</v>
      </c>
      <c r="D783">
        <v>320</v>
      </c>
      <c r="E783" t="s">
        <v>1228</v>
      </c>
      <c r="F783">
        <v>0.25</v>
      </c>
      <c r="G783" t="str">
        <f>LOOKUP(F783,{0,6,45},{"F","L","H"})</f>
        <v>F</v>
      </c>
      <c r="H783" t="s">
        <v>2838</v>
      </c>
      <c r="I783" s="43" t="str">
        <f>IFERROR(VLOOKUP(#REF!,#REF!,2,FALSE),"No")</f>
        <v>No</v>
      </c>
      <c r="J783" s="149">
        <v>0.75</v>
      </c>
      <c r="K783" s="148">
        <v>58</v>
      </c>
      <c r="L783" s="148"/>
      <c r="M783" s="148"/>
      <c r="N783" s="149"/>
      <c r="O783" s="149"/>
      <c r="P783" s="149"/>
      <c r="Q783" s="149"/>
      <c r="R783" s="148"/>
      <c r="S783" s="148"/>
      <c r="T783" s="148"/>
      <c r="U783" s="148"/>
      <c r="V783" s="148"/>
      <c r="W783" s="148"/>
      <c r="X783" s="139">
        <v>2</v>
      </c>
      <c r="Y783" s="148">
        <v>1000</v>
      </c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39">
        <v>0</v>
      </c>
      <c r="AM783" s="139">
        <v>0</v>
      </c>
      <c r="AN783" s="148">
        <f t="shared" si="108"/>
        <v>1000</v>
      </c>
      <c r="AO783" s="148">
        <f t="shared" si="109"/>
        <v>58</v>
      </c>
      <c r="AP783" s="148">
        <v>19</v>
      </c>
      <c r="AQ783" s="140">
        <v>19</v>
      </c>
      <c r="AS783" s="42">
        <f t="shared" si="110"/>
        <v>3734.2417142012832</v>
      </c>
      <c r="AT783" s="101">
        <f t="shared" si="111"/>
        <v>0</v>
      </c>
      <c r="AU783" s="42">
        <f t="shared" si="112"/>
        <v>3734.2417142012832</v>
      </c>
      <c r="AV783" s="42">
        <f t="shared" si="113"/>
        <v>1711.1032484986333</v>
      </c>
      <c r="AW783" s="102">
        <f t="shared" si="114"/>
        <v>431</v>
      </c>
      <c r="AX783" s="43">
        <f t="shared" si="115"/>
        <v>0.75</v>
      </c>
      <c r="AY783" s="43" t="str">
        <f t="shared" si="116"/>
        <v>UTGS</v>
      </c>
    </row>
    <row r="784" spans="1:51" hidden="1" x14ac:dyDescent="0.2">
      <c r="A784" s="38">
        <v>777</v>
      </c>
      <c r="B784" t="s">
        <v>5806</v>
      </c>
      <c r="C784" t="s">
        <v>289</v>
      </c>
      <c r="D784">
        <v>540</v>
      </c>
      <c r="E784" t="s">
        <v>1250</v>
      </c>
      <c r="F784">
        <v>0.25</v>
      </c>
      <c r="G784" t="str">
        <f>LOOKUP(F784,{0,6,45},{"F","L","H"})</f>
        <v>F</v>
      </c>
      <c r="H784" t="s">
        <v>2839</v>
      </c>
      <c r="I784" s="43" t="str">
        <f>IFERROR(VLOOKUP(#REF!,#REF!,2,FALSE),"No")</f>
        <v>No</v>
      </c>
      <c r="J784" s="149">
        <v>1.25</v>
      </c>
      <c r="K784" s="148">
        <v>31</v>
      </c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39">
        <v>2</v>
      </c>
      <c r="Y784" s="148">
        <v>312</v>
      </c>
      <c r="Z784" s="149">
        <v>4</v>
      </c>
      <c r="AA784" s="148">
        <v>688</v>
      </c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39">
        <v>0</v>
      </c>
      <c r="AM784" s="139">
        <v>0</v>
      </c>
      <c r="AN784" s="148">
        <f t="shared" si="108"/>
        <v>1000</v>
      </c>
      <c r="AO784" s="148">
        <f t="shared" si="109"/>
        <v>31</v>
      </c>
      <c r="AP784" s="148">
        <v>6</v>
      </c>
      <c r="AQ784" s="140">
        <v>8</v>
      </c>
      <c r="AS784" s="42">
        <f t="shared" si="110"/>
        <v>2309.9178127627547</v>
      </c>
      <c r="AT784" s="101">
        <f t="shared" si="111"/>
        <v>0</v>
      </c>
      <c r="AU784" s="42">
        <f t="shared" si="112"/>
        <v>2309.9178127627547</v>
      </c>
      <c r="AV784" s="42">
        <f t="shared" si="113"/>
        <v>4680.4902151842543</v>
      </c>
      <c r="AW784" s="102">
        <f t="shared" si="114"/>
        <v>585.0096169344007</v>
      </c>
      <c r="AX784" s="43">
        <f t="shared" si="115"/>
        <v>1.25</v>
      </c>
      <c r="AY784" s="43" t="str">
        <f t="shared" si="116"/>
        <v>UTGS</v>
      </c>
    </row>
    <row r="785" spans="1:51" hidden="1" x14ac:dyDescent="0.2">
      <c r="A785" s="38">
        <v>778</v>
      </c>
      <c r="B785" t="s">
        <v>5806</v>
      </c>
      <c r="C785" t="s">
        <v>292</v>
      </c>
      <c r="D785">
        <v>3300</v>
      </c>
      <c r="E785" t="s">
        <v>207</v>
      </c>
      <c r="F785">
        <v>2</v>
      </c>
      <c r="G785" t="str">
        <f>LOOKUP(F785,{0,6,45},{"F","L","H"})</f>
        <v>F</v>
      </c>
      <c r="H785" t="s">
        <v>2020</v>
      </c>
      <c r="I785" s="43" t="str">
        <f>IFERROR(VLOOKUP(#REF!,#REF!,2,FALSE),"No")</f>
        <v>No</v>
      </c>
      <c r="J785" s="149">
        <v>1.25</v>
      </c>
      <c r="K785" s="148">
        <v>164</v>
      </c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39">
        <v>2</v>
      </c>
      <c r="Y785" s="148">
        <v>18.829999999999998</v>
      </c>
      <c r="Z785" s="148">
        <v>4</v>
      </c>
      <c r="AA785" s="148">
        <v>981.17</v>
      </c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39">
        <v>0</v>
      </c>
      <c r="AM785" s="139">
        <v>0</v>
      </c>
      <c r="AN785" s="148">
        <f t="shared" si="108"/>
        <v>1000</v>
      </c>
      <c r="AO785" s="148">
        <f t="shared" si="109"/>
        <v>164</v>
      </c>
      <c r="AP785" s="148">
        <v>2</v>
      </c>
      <c r="AQ785" s="140">
        <v>2</v>
      </c>
      <c r="AS785" s="42">
        <f t="shared" si="110"/>
        <v>12220.210364293283</v>
      </c>
      <c r="AT785" s="101">
        <f t="shared" si="111"/>
        <v>0</v>
      </c>
      <c r="AU785" s="42">
        <f t="shared" si="112"/>
        <v>12220.210364293283</v>
      </c>
      <c r="AV785" s="42">
        <f t="shared" si="113"/>
        <v>19772.975310737016</v>
      </c>
      <c r="AW785" s="102">
        <f t="shared" si="114"/>
        <v>2145.6666666666665</v>
      </c>
      <c r="AX785" s="43">
        <f t="shared" si="115"/>
        <v>1.25</v>
      </c>
      <c r="AY785" s="43" t="str">
        <f t="shared" si="116"/>
        <v>UTFS</v>
      </c>
    </row>
    <row r="786" spans="1:51" hidden="1" x14ac:dyDescent="0.2">
      <c r="A786" s="38">
        <v>779</v>
      </c>
      <c r="B786" t="s">
        <v>5806</v>
      </c>
      <c r="C786" t="s">
        <v>289</v>
      </c>
      <c r="D786">
        <v>3265</v>
      </c>
      <c r="E786" t="s">
        <v>208</v>
      </c>
      <c r="F786">
        <v>2</v>
      </c>
      <c r="G786" t="str">
        <f>LOOKUP(F786,{0,6,45},{"F","L","H"})</f>
        <v>F</v>
      </c>
      <c r="H786" t="s">
        <v>2840</v>
      </c>
      <c r="I786" s="43" t="str">
        <f>IFERROR(VLOOKUP(#REF!,#REF!,2,FALSE),"No")</f>
        <v>No</v>
      </c>
      <c r="J786" s="139">
        <v>1.25</v>
      </c>
      <c r="K786" s="148">
        <v>38.93</v>
      </c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39">
        <v>2</v>
      </c>
      <c r="Y786" s="148">
        <v>693.99</v>
      </c>
      <c r="Z786" s="149">
        <v>3</v>
      </c>
      <c r="AA786" s="148">
        <v>306.01</v>
      </c>
      <c r="AB786" s="149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39">
        <v>0</v>
      </c>
      <c r="AM786" s="139">
        <v>0</v>
      </c>
      <c r="AN786" s="148">
        <f t="shared" si="108"/>
        <v>1000</v>
      </c>
      <c r="AO786" s="148">
        <f t="shared" si="109"/>
        <v>38.93</v>
      </c>
      <c r="AP786" s="148">
        <v>5</v>
      </c>
      <c r="AQ786" s="140">
        <v>20</v>
      </c>
      <c r="AS786" s="42">
        <f t="shared" si="110"/>
        <v>2900.8096919630334</v>
      </c>
      <c r="AT786" s="101">
        <f t="shared" si="111"/>
        <v>0</v>
      </c>
      <c r="AU786" s="42">
        <f t="shared" si="112"/>
        <v>2900.8096919630334</v>
      </c>
      <c r="AV786" s="42">
        <f t="shared" si="113"/>
        <v>1431.5377460737018</v>
      </c>
      <c r="AW786" s="102">
        <f t="shared" si="114"/>
        <v>2145.6666666666665</v>
      </c>
      <c r="AX786" s="43">
        <f t="shared" si="115"/>
        <v>1.25</v>
      </c>
      <c r="AY786" s="43" t="str">
        <f t="shared" si="116"/>
        <v>UTGS</v>
      </c>
    </row>
    <row r="787" spans="1:51" hidden="1" x14ac:dyDescent="0.2">
      <c r="A787" s="38">
        <v>780</v>
      </c>
      <c r="B787" t="s">
        <v>5806</v>
      </c>
      <c r="C787" t="s">
        <v>5746</v>
      </c>
      <c r="D787">
        <v>14500</v>
      </c>
      <c r="E787" t="s">
        <v>215</v>
      </c>
      <c r="F787">
        <v>5</v>
      </c>
      <c r="G787" t="str">
        <f>LOOKUP(F787,{0,6,45},{"F","L","H"})</f>
        <v>F</v>
      </c>
      <c r="H787" t="s">
        <v>1153</v>
      </c>
      <c r="I787" s="43" t="str">
        <f>IFERROR(VLOOKUP(#REF!,#REF!,2,FALSE),"No")</f>
        <v>No</v>
      </c>
      <c r="J787" s="149">
        <v>2</v>
      </c>
      <c r="K787" s="148">
        <v>147</v>
      </c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39">
        <v>3</v>
      </c>
      <c r="Y787" s="148">
        <v>129.22999999999999</v>
      </c>
      <c r="Z787" s="149">
        <v>6</v>
      </c>
      <c r="AA787" s="148">
        <v>62.99</v>
      </c>
      <c r="AB787" s="148">
        <v>8</v>
      </c>
      <c r="AC787" s="148">
        <v>807.78</v>
      </c>
      <c r="AD787" s="148"/>
      <c r="AE787" s="148"/>
      <c r="AF787" s="148"/>
      <c r="AG787" s="148"/>
      <c r="AH787" s="148"/>
      <c r="AI787" s="148"/>
      <c r="AJ787" s="148"/>
      <c r="AK787" s="148"/>
      <c r="AL787" s="139">
        <v>0</v>
      </c>
      <c r="AM787" s="139">
        <v>0</v>
      </c>
      <c r="AN787" s="148">
        <f t="shared" si="108"/>
        <v>1000</v>
      </c>
      <c r="AO787" s="148">
        <f t="shared" si="109"/>
        <v>147</v>
      </c>
      <c r="AP787" s="148">
        <v>2</v>
      </c>
      <c r="AQ787" s="140">
        <v>2</v>
      </c>
      <c r="AS787" s="42">
        <f t="shared" si="110"/>
        <v>10728.57124116532</v>
      </c>
      <c r="AT787" s="101">
        <f t="shared" si="111"/>
        <v>0</v>
      </c>
      <c r="AU787" s="42">
        <f t="shared" si="112"/>
        <v>10728.57124116532</v>
      </c>
      <c r="AV787" s="42">
        <f t="shared" si="113"/>
        <v>32595.827660737017</v>
      </c>
      <c r="AW787" s="102">
        <f t="shared" si="114"/>
        <v>10791.333333333334</v>
      </c>
      <c r="AX787" s="43">
        <f t="shared" si="115"/>
        <v>2</v>
      </c>
      <c r="AY787" s="43" t="str">
        <f t="shared" si="116"/>
        <v>UTTSS</v>
      </c>
    </row>
    <row r="788" spans="1:51" hidden="1" x14ac:dyDescent="0.2">
      <c r="A788" s="38">
        <v>781</v>
      </c>
      <c r="B788" t="s">
        <v>5807</v>
      </c>
      <c r="C788" t="s">
        <v>292</v>
      </c>
      <c r="D788">
        <v>6600</v>
      </c>
      <c r="E788" t="s">
        <v>198</v>
      </c>
      <c r="F788">
        <v>5</v>
      </c>
      <c r="G788" t="str">
        <f>LOOKUP(F788,{0,6,45},{"F","L","H"})</f>
        <v>F</v>
      </c>
      <c r="H788" t="s">
        <v>1097</v>
      </c>
      <c r="I788" s="43" t="str">
        <f>IFERROR(VLOOKUP(#REF!,#REF!,2,FALSE),"No")</f>
        <v>No</v>
      </c>
      <c r="J788" s="139">
        <v>2</v>
      </c>
      <c r="K788" s="148">
        <v>12</v>
      </c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39">
        <v>2</v>
      </c>
      <c r="Y788" s="148">
        <v>391</v>
      </c>
      <c r="Z788" s="148">
        <v>8</v>
      </c>
      <c r="AA788" s="148">
        <v>609</v>
      </c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39">
        <v>0</v>
      </c>
      <c r="AM788" s="139">
        <v>0</v>
      </c>
      <c r="AN788" s="148">
        <f t="shared" si="108"/>
        <v>1000</v>
      </c>
      <c r="AO788" s="148">
        <f t="shared" si="109"/>
        <v>12</v>
      </c>
      <c r="AP788" s="148">
        <v>6</v>
      </c>
      <c r="AQ788" s="140">
        <v>7</v>
      </c>
      <c r="AS788" s="42">
        <f t="shared" si="110"/>
        <v>875.80173397267924</v>
      </c>
      <c r="AT788" s="101">
        <f t="shared" si="111"/>
        <v>0</v>
      </c>
      <c r="AU788" s="42">
        <f t="shared" si="112"/>
        <v>875.80173397267924</v>
      </c>
      <c r="AV788" s="42">
        <f t="shared" si="113"/>
        <v>8154.0031030677192</v>
      </c>
      <c r="AW788" s="102">
        <f t="shared" si="114"/>
        <v>3698.6666666666665</v>
      </c>
      <c r="AX788" s="43">
        <f t="shared" si="115"/>
        <v>2</v>
      </c>
      <c r="AY788" s="43" t="str">
        <f t="shared" si="116"/>
        <v>UTFS</v>
      </c>
    </row>
    <row r="789" spans="1:51" hidden="1" x14ac:dyDescent="0.2">
      <c r="A789" s="38">
        <v>782</v>
      </c>
      <c r="B789" t="s">
        <v>5806</v>
      </c>
      <c r="C789" t="s">
        <v>5746</v>
      </c>
      <c r="D789">
        <v>5900</v>
      </c>
      <c r="E789" t="s">
        <v>198</v>
      </c>
      <c r="F789">
        <v>3</v>
      </c>
      <c r="G789" t="str">
        <f>LOOKUP(F789,{0,6,45},{"F","L","H"})</f>
        <v>F</v>
      </c>
      <c r="H789" t="s">
        <v>1887</v>
      </c>
      <c r="I789" s="43" t="str">
        <f>IFERROR(VLOOKUP(#REF!,#REF!,2,FALSE),"No")</f>
        <v>No</v>
      </c>
      <c r="J789" s="149">
        <v>1.25</v>
      </c>
      <c r="K789" s="148">
        <v>114</v>
      </c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39">
        <v>4</v>
      </c>
      <c r="Y789" s="148">
        <v>1000</v>
      </c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39">
        <v>0</v>
      </c>
      <c r="AM789" s="139">
        <v>0</v>
      </c>
      <c r="AN789" s="148">
        <f t="shared" si="108"/>
        <v>1000</v>
      </c>
      <c r="AO789" s="148">
        <f t="shared" si="109"/>
        <v>114</v>
      </c>
      <c r="AP789" s="148">
        <v>2</v>
      </c>
      <c r="AQ789" s="140">
        <v>2</v>
      </c>
      <c r="AS789" s="42">
        <f t="shared" si="110"/>
        <v>8494.5364727404522</v>
      </c>
      <c r="AT789" s="101">
        <f t="shared" si="111"/>
        <v>0</v>
      </c>
      <c r="AU789" s="42">
        <f t="shared" si="112"/>
        <v>8494.5364727404522</v>
      </c>
      <c r="AV789" s="42">
        <f t="shared" si="113"/>
        <v>19840.480860737018</v>
      </c>
      <c r="AW789" s="102">
        <f t="shared" si="114"/>
        <v>3698.6666666666665</v>
      </c>
      <c r="AX789" s="43">
        <f t="shared" si="115"/>
        <v>1.25</v>
      </c>
      <c r="AY789" s="43" t="str">
        <f t="shared" si="116"/>
        <v>UTTSS</v>
      </c>
    </row>
    <row r="790" spans="1:51" hidden="1" x14ac:dyDescent="0.2">
      <c r="A790" s="38">
        <v>783</v>
      </c>
      <c r="B790" t="s">
        <v>362</v>
      </c>
      <c r="C790" t="s">
        <v>289</v>
      </c>
      <c r="D790">
        <v>320</v>
      </c>
      <c r="E790" t="s">
        <v>1232</v>
      </c>
      <c r="F790">
        <v>0.25</v>
      </c>
      <c r="G790" t="str">
        <f>LOOKUP(F790,{0,6,45},{"F","L","H"})</f>
        <v>F</v>
      </c>
      <c r="H790" t="s">
        <v>2841</v>
      </c>
      <c r="I790" s="43" t="str">
        <f>IFERROR(VLOOKUP(#REF!,#REF!,2,FALSE),"No")</f>
        <v>No</v>
      </c>
      <c r="J790" s="149">
        <v>0.5</v>
      </c>
      <c r="K790" s="148">
        <v>83</v>
      </c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39">
        <v>2</v>
      </c>
      <c r="Y790" s="148">
        <v>994.82</v>
      </c>
      <c r="Z790" s="149">
        <v>4</v>
      </c>
      <c r="AA790" s="148">
        <v>5.18</v>
      </c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39">
        <v>0</v>
      </c>
      <c r="AM790" s="139">
        <v>0</v>
      </c>
      <c r="AN790" s="148">
        <f t="shared" si="108"/>
        <v>1000</v>
      </c>
      <c r="AO790" s="148">
        <f t="shared" si="109"/>
        <v>83</v>
      </c>
      <c r="AP790" s="148">
        <v>4</v>
      </c>
      <c r="AQ790" s="140">
        <v>4</v>
      </c>
      <c r="AS790" s="42">
        <f t="shared" si="110"/>
        <v>5677.4886599776992</v>
      </c>
      <c r="AT790" s="101">
        <f t="shared" si="111"/>
        <v>0</v>
      </c>
      <c r="AU790" s="42">
        <f t="shared" si="112"/>
        <v>5677.4886599776992</v>
      </c>
      <c r="AV790" s="42">
        <f t="shared" si="113"/>
        <v>8137.0255803685086</v>
      </c>
      <c r="AW790" s="102">
        <f t="shared" si="114"/>
        <v>431</v>
      </c>
      <c r="AX790" s="43">
        <f t="shared" si="115"/>
        <v>0.5</v>
      </c>
      <c r="AY790" s="43" t="str">
        <f t="shared" si="116"/>
        <v>UTGS</v>
      </c>
    </row>
    <row r="791" spans="1:51" hidden="1" x14ac:dyDescent="0.2">
      <c r="A791" s="38">
        <v>784</v>
      </c>
      <c r="B791" t="s">
        <v>5806</v>
      </c>
      <c r="C791" t="s">
        <v>292</v>
      </c>
      <c r="D791">
        <v>9200</v>
      </c>
      <c r="E791" t="s">
        <v>212</v>
      </c>
      <c r="F791">
        <v>5</v>
      </c>
      <c r="G791" t="str">
        <f>LOOKUP(F791,{0,6,45},{"F","L","H"})</f>
        <v>F</v>
      </c>
      <c r="H791" t="s">
        <v>828</v>
      </c>
      <c r="I791" s="43" t="str">
        <f>IFERROR(VLOOKUP(#REF!,#REF!,2,FALSE),"No")</f>
        <v>No</v>
      </c>
      <c r="J791" s="139">
        <v>1.25</v>
      </c>
      <c r="K791" s="148">
        <v>110</v>
      </c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39">
        <v>2</v>
      </c>
      <c r="Y791" s="148">
        <v>160.13999999999999</v>
      </c>
      <c r="Z791" s="149">
        <v>4</v>
      </c>
      <c r="AA791" s="148">
        <v>839.86</v>
      </c>
      <c r="AB791" s="149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39">
        <v>0</v>
      </c>
      <c r="AM791" s="139">
        <v>0</v>
      </c>
      <c r="AN791" s="148">
        <f t="shared" si="108"/>
        <v>1000</v>
      </c>
      <c r="AO791" s="148">
        <f t="shared" si="109"/>
        <v>110</v>
      </c>
      <c r="AP791" s="148">
        <v>5</v>
      </c>
      <c r="AQ791" s="140">
        <v>5</v>
      </c>
      <c r="AS791" s="42">
        <f t="shared" si="110"/>
        <v>8196.4825614162273</v>
      </c>
      <c r="AT791" s="101">
        <f t="shared" si="111"/>
        <v>0</v>
      </c>
      <c r="AU791" s="42">
        <f t="shared" si="112"/>
        <v>8196.4825614162273</v>
      </c>
      <c r="AV791" s="42">
        <f t="shared" si="113"/>
        <v>7706.5515842948062</v>
      </c>
      <c r="AW791" s="102">
        <f t="shared" si="114"/>
        <v>5118</v>
      </c>
      <c r="AX791" s="43">
        <f t="shared" si="115"/>
        <v>1.25</v>
      </c>
      <c r="AY791" s="43" t="str">
        <f t="shared" si="116"/>
        <v>UTFS</v>
      </c>
    </row>
    <row r="792" spans="1:51" hidden="1" x14ac:dyDescent="0.2">
      <c r="A792" s="38">
        <v>785</v>
      </c>
      <c r="B792" t="s">
        <v>5806</v>
      </c>
      <c r="C792" t="s">
        <v>5746</v>
      </c>
      <c r="D792">
        <v>5200</v>
      </c>
      <c r="E792" t="s">
        <v>198</v>
      </c>
      <c r="F792">
        <v>1</v>
      </c>
      <c r="G792" t="str">
        <f>LOOKUP(F792,{0,6,45},{"F","L","H"})</f>
        <v>F</v>
      </c>
      <c r="H792" t="s">
        <v>882</v>
      </c>
      <c r="I792" s="43" t="str">
        <f>IFERROR(VLOOKUP(#REF!,#REF!,2,FALSE),"No")</f>
        <v>No</v>
      </c>
      <c r="J792" s="149">
        <v>2</v>
      </c>
      <c r="K792" s="148">
        <v>106</v>
      </c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39">
        <v>4</v>
      </c>
      <c r="Y792" s="148">
        <v>1000</v>
      </c>
      <c r="Z792" s="149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39">
        <v>0</v>
      </c>
      <c r="AM792" s="139">
        <v>0</v>
      </c>
      <c r="AN792" s="148">
        <f t="shared" si="108"/>
        <v>1000</v>
      </c>
      <c r="AO792" s="148">
        <f t="shared" si="109"/>
        <v>106</v>
      </c>
      <c r="AP792" s="148">
        <v>3</v>
      </c>
      <c r="AQ792" s="140">
        <v>3</v>
      </c>
      <c r="AS792" s="42">
        <f t="shared" si="110"/>
        <v>7736.2486500920004</v>
      </c>
      <c r="AT792" s="101">
        <f t="shared" si="111"/>
        <v>0</v>
      </c>
      <c r="AU792" s="42">
        <f t="shared" si="112"/>
        <v>7736.2486500920004</v>
      </c>
      <c r="AV792" s="42">
        <f t="shared" si="113"/>
        <v>13226.987240491346</v>
      </c>
      <c r="AW792" s="102">
        <f t="shared" si="114"/>
        <v>3698.6666666666665</v>
      </c>
      <c r="AX792" s="43">
        <f t="shared" si="115"/>
        <v>2</v>
      </c>
      <c r="AY792" s="43" t="str">
        <f t="shared" si="116"/>
        <v>UTTSS</v>
      </c>
    </row>
    <row r="793" spans="1:51" hidden="1" x14ac:dyDescent="0.2">
      <c r="A793" s="38">
        <v>786</v>
      </c>
      <c r="B793" t="s">
        <v>5806</v>
      </c>
      <c r="C793" t="s">
        <v>292</v>
      </c>
      <c r="D793">
        <v>3265</v>
      </c>
      <c r="E793" t="s">
        <v>208</v>
      </c>
      <c r="F793">
        <v>2</v>
      </c>
      <c r="G793" t="str">
        <f>LOOKUP(F793,{0,6,45},{"F","L","H"})</f>
        <v>F</v>
      </c>
      <c r="H793" t="s">
        <v>978</v>
      </c>
      <c r="I793" s="43" t="str">
        <f>IFERROR(VLOOKUP(#REF!,#REF!,2,FALSE),"No")</f>
        <v>No</v>
      </c>
      <c r="J793" s="139">
        <v>1.25</v>
      </c>
      <c r="K793" s="148">
        <v>61</v>
      </c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39">
        <v>2</v>
      </c>
      <c r="Y793" s="148">
        <v>303</v>
      </c>
      <c r="Z793" s="148">
        <v>4</v>
      </c>
      <c r="AA793" s="148">
        <v>697</v>
      </c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39">
        <v>0</v>
      </c>
      <c r="AM793" s="139">
        <v>0</v>
      </c>
      <c r="AN793" s="148">
        <f t="shared" si="108"/>
        <v>1000</v>
      </c>
      <c r="AO793" s="148">
        <f t="shared" si="109"/>
        <v>61</v>
      </c>
      <c r="AP793" s="148">
        <v>14</v>
      </c>
      <c r="AQ793" s="140">
        <v>48</v>
      </c>
      <c r="AS793" s="42">
        <f t="shared" si="110"/>
        <v>4545.3221476944527</v>
      </c>
      <c r="AT793" s="101">
        <f t="shared" si="111"/>
        <v>0</v>
      </c>
      <c r="AU793" s="42">
        <f t="shared" si="112"/>
        <v>4545.3221476944527</v>
      </c>
      <c r="AV793" s="42">
        <f t="shared" si="113"/>
        <v>781.42607753070899</v>
      </c>
      <c r="AW793" s="102">
        <f t="shared" si="114"/>
        <v>2145.6666666666665</v>
      </c>
      <c r="AX793" s="43">
        <f t="shared" si="115"/>
        <v>1.25</v>
      </c>
      <c r="AY793" s="43" t="str">
        <f t="shared" si="116"/>
        <v>UTFS</v>
      </c>
    </row>
    <row r="794" spans="1:51" hidden="1" x14ac:dyDescent="0.2">
      <c r="A794" s="38">
        <v>787</v>
      </c>
      <c r="B794" t="s">
        <v>5806</v>
      </c>
      <c r="C794" t="s">
        <v>5746</v>
      </c>
      <c r="D794">
        <v>80640</v>
      </c>
      <c r="E794" t="s">
        <v>200</v>
      </c>
      <c r="F794">
        <v>45</v>
      </c>
      <c r="G794" t="str">
        <f>LOOKUP(F794,{0,6,45},{"F","L","H"})</f>
        <v>H</v>
      </c>
      <c r="H794" t="s">
        <v>873</v>
      </c>
      <c r="I794" s="43" t="str">
        <f>IFERROR(VLOOKUP(#REF!,#REF!,2,FALSE),"No")</f>
        <v>No</v>
      </c>
      <c r="J794" s="149">
        <v>3</v>
      </c>
      <c r="K794" s="148">
        <v>78</v>
      </c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39">
        <v>4</v>
      </c>
      <c r="Y794" s="148">
        <v>1000</v>
      </c>
      <c r="Z794" s="149"/>
      <c r="AA794" s="148"/>
      <c r="AB794" s="149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39">
        <v>0</v>
      </c>
      <c r="AM794" s="139">
        <v>0</v>
      </c>
      <c r="AN794" s="148">
        <f t="shared" si="108"/>
        <v>1000</v>
      </c>
      <c r="AO794" s="148">
        <f t="shared" si="109"/>
        <v>78</v>
      </c>
      <c r="AP794" s="148">
        <v>5</v>
      </c>
      <c r="AQ794" s="140">
        <v>6</v>
      </c>
      <c r="AS794" s="42">
        <f t="shared" si="110"/>
        <v>5692.7112708224149</v>
      </c>
      <c r="AT794" s="101">
        <f t="shared" si="111"/>
        <v>0</v>
      </c>
      <c r="AU794" s="42">
        <f t="shared" si="112"/>
        <v>5692.7112708224149</v>
      </c>
      <c r="AV794" s="42">
        <f t="shared" si="113"/>
        <v>6613.4936202456729</v>
      </c>
      <c r="AW794" s="102">
        <f t="shared" si="114"/>
        <v>113197.0366366282</v>
      </c>
      <c r="AX794" s="43">
        <f t="shared" si="115"/>
        <v>3</v>
      </c>
      <c r="AY794" s="43" t="str">
        <f t="shared" si="116"/>
        <v>UTTSS</v>
      </c>
    </row>
    <row r="795" spans="1:51" hidden="1" x14ac:dyDescent="0.2">
      <c r="A795" s="38">
        <v>788</v>
      </c>
      <c r="B795" t="s">
        <v>362</v>
      </c>
      <c r="C795" t="s">
        <v>289</v>
      </c>
      <c r="D795">
        <v>320</v>
      </c>
      <c r="E795" t="s">
        <v>1245</v>
      </c>
      <c r="F795">
        <v>0.25</v>
      </c>
      <c r="G795" t="str">
        <f>LOOKUP(F795,{0,6,45},{"F","L","H"})</f>
        <v>F</v>
      </c>
      <c r="H795" t="s">
        <v>2843</v>
      </c>
      <c r="I795" s="43" t="str">
        <f>IFERROR(VLOOKUP(#REF!,#REF!,2,FALSE),"No")</f>
        <v>No</v>
      </c>
      <c r="J795" s="149">
        <v>0.5</v>
      </c>
      <c r="K795" s="148">
        <v>37</v>
      </c>
      <c r="L795" s="148">
        <v>0.75</v>
      </c>
      <c r="M795" s="148">
        <v>46</v>
      </c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39">
        <v>1.25</v>
      </c>
      <c r="Y795" s="148">
        <v>182.77</v>
      </c>
      <c r="Z795" s="149">
        <v>2</v>
      </c>
      <c r="AA795" s="148">
        <v>817.23</v>
      </c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39">
        <v>0</v>
      </c>
      <c r="AM795" s="139">
        <v>0</v>
      </c>
      <c r="AN795" s="148">
        <f t="shared" si="108"/>
        <v>1000</v>
      </c>
      <c r="AO795" s="148">
        <f t="shared" si="109"/>
        <v>83</v>
      </c>
      <c r="AP795" s="148">
        <v>14</v>
      </c>
      <c r="AQ795" s="140">
        <v>14</v>
      </c>
      <c r="AS795" s="42">
        <f t="shared" si="110"/>
        <v>5492.5686599776991</v>
      </c>
      <c r="AT795" s="101">
        <f t="shared" si="111"/>
        <v>0</v>
      </c>
      <c r="AU795" s="42">
        <f t="shared" si="112"/>
        <v>5492.5686599776991</v>
      </c>
      <c r="AV795" s="42">
        <f t="shared" si="113"/>
        <v>2331.3500515338596</v>
      </c>
      <c r="AW795" s="102">
        <f t="shared" si="114"/>
        <v>431</v>
      </c>
      <c r="AX795" s="43">
        <f t="shared" si="115"/>
        <v>0.5</v>
      </c>
      <c r="AY795" s="43" t="str">
        <f t="shared" si="116"/>
        <v>UTGS</v>
      </c>
    </row>
    <row r="796" spans="1:51" hidden="1" x14ac:dyDescent="0.2">
      <c r="A796" s="38">
        <v>789</v>
      </c>
      <c r="B796" t="s">
        <v>5806</v>
      </c>
      <c r="C796" t="s">
        <v>292</v>
      </c>
      <c r="D796">
        <v>5550</v>
      </c>
      <c r="E796" t="s">
        <v>198</v>
      </c>
      <c r="F796">
        <v>2</v>
      </c>
      <c r="G796" t="str">
        <f>LOOKUP(F796,{0,6,45},{"F","L","H"})</f>
        <v>F</v>
      </c>
      <c r="H796" t="s">
        <v>1964</v>
      </c>
      <c r="I796" s="43" t="str">
        <f>IFERROR(VLOOKUP(#REF!,#REF!,2,FALSE),"No")</f>
        <v>No</v>
      </c>
      <c r="J796" s="149">
        <v>1.25</v>
      </c>
      <c r="K796" s="148">
        <v>168</v>
      </c>
      <c r="L796" s="148">
        <v>2</v>
      </c>
      <c r="M796" s="148">
        <v>49</v>
      </c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39">
        <v>4</v>
      </c>
      <c r="Y796" s="148">
        <v>248.06</v>
      </c>
      <c r="Z796" s="149">
        <v>6</v>
      </c>
      <c r="AA796" s="148">
        <v>751.94</v>
      </c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39">
        <v>0</v>
      </c>
      <c r="AM796" s="139">
        <v>0</v>
      </c>
      <c r="AN796" s="148">
        <f t="shared" si="108"/>
        <v>1000</v>
      </c>
      <c r="AO796" s="148">
        <f t="shared" si="109"/>
        <v>217</v>
      </c>
      <c r="AP796" s="148">
        <v>1</v>
      </c>
      <c r="AQ796" s="140">
        <v>1</v>
      </c>
      <c r="AS796" s="42">
        <f t="shared" si="110"/>
        <v>16094.454689339284</v>
      </c>
      <c r="AT796" s="101">
        <f t="shared" si="111"/>
        <v>0</v>
      </c>
      <c r="AU796" s="42">
        <f t="shared" si="112"/>
        <v>16094.454689339284</v>
      </c>
      <c r="AV796" s="42">
        <f t="shared" si="113"/>
        <v>54982.940721474049</v>
      </c>
      <c r="AW796" s="102">
        <f t="shared" si="114"/>
        <v>3698.6666666666665</v>
      </c>
      <c r="AX796" s="43">
        <f t="shared" si="115"/>
        <v>1.25</v>
      </c>
      <c r="AY796" s="43" t="str">
        <f t="shared" si="116"/>
        <v>UTFS</v>
      </c>
    </row>
    <row r="797" spans="1:51" hidden="1" x14ac:dyDescent="0.2">
      <c r="A797" s="38">
        <v>790</v>
      </c>
      <c r="B797" t="s">
        <v>5806</v>
      </c>
      <c r="C797" t="s">
        <v>292</v>
      </c>
      <c r="D797">
        <v>4000</v>
      </c>
      <c r="E797" t="s">
        <v>207</v>
      </c>
      <c r="F797">
        <v>5</v>
      </c>
      <c r="G797" t="str">
        <f>LOOKUP(F797,{0,6,45},{"F","L","H"})</f>
        <v>F</v>
      </c>
      <c r="H797" t="s">
        <v>986</v>
      </c>
      <c r="I797" s="43" t="str">
        <f>IFERROR(VLOOKUP(#REF!,#REF!,2,FALSE),"No")</f>
        <v>No</v>
      </c>
      <c r="J797" s="139">
        <v>1.25</v>
      </c>
      <c r="K797" s="148">
        <v>178</v>
      </c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39">
        <v>6</v>
      </c>
      <c r="Y797" s="148">
        <v>1000</v>
      </c>
      <c r="Z797" s="149"/>
      <c r="AA797" s="148"/>
      <c r="AB797" s="149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39">
        <v>0</v>
      </c>
      <c r="AM797" s="139">
        <v>0</v>
      </c>
      <c r="AN797" s="148">
        <f t="shared" si="108"/>
        <v>1000</v>
      </c>
      <c r="AO797" s="148">
        <f t="shared" si="109"/>
        <v>178</v>
      </c>
      <c r="AP797" s="148">
        <v>1</v>
      </c>
      <c r="AQ797" s="140">
        <v>1</v>
      </c>
      <c r="AS797" s="42">
        <f t="shared" si="110"/>
        <v>13263.399053928075</v>
      </c>
      <c r="AT797" s="101">
        <f t="shared" si="111"/>
        <v>0</v>
      </c>
      <c r="AU797" s="42">
        <f t="shared" si="112"/>
        <v>13263.399053928075</v>
      </c>
      <c r="AV797" s="42">
        <f t="shared" si="113"/>
        <v>60030.961721474043</v>
      </c>
      <c r="AW797" s="102">
        <f t="shared" si="114"/>
        <v>2145.6666666666665</v>
      </c>
      <c r="AX797" s="43">
        <f t="shared" si="115"/>
        <v>1.25</v>
      </c>
      <c r="AY797" s="43" t="str">
        <f t="shared" si="116"/>
        <v>UTFS</v>
      </c>
    </row>
    <row r="798" spans="1:51" hidden="1" x14ac:dyDescent="0.2">
      <c r="A798" s="38">
        <v>791</v>
      </c>
      <c r="B798" t="s">
        <v>362</v>
      </c>
      <c r="C798" t="s">
        <v>289</v>
      </c>
      <c r="D798">
        <v>320</v>
      </c>
      <c r="E798" t="s">
        <v>1243</v>
      </c>
      <c r="F798">
        <v>0.25</v>
      </c>
      <c r="G798" t="str">
        <f>LOOKUP(F798,{0,6,45},{"F","L","H"})</f>
        <v>F</v>
      </c>
      <c r="H798" t="s">
        <v>2844</v>
      </c>
      <c r="I798" s="43" t="str">
        <f>IFERROR(VLOOKUP(#REF!,#REF!,2,FALSE),"No")</f>
        <v>No</v>
      </c>
      <c r="J798" s="139">
        <v>0.5</v>
      </c>
      <c r="K798" s="148">
        <v>66</v>
      </c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39">
        <v>2</v>
      </c>
      <c r="Y798" s="148">
        <v>1000</v>
      </c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39">
        <v>0</v>
      </c>
      <c r="AM798" s="139">
        <v>0</v>
      </c>
      <c r="AN798" s="148">
        <f t="shared" si="108"/>
        <v>1000</v>
      </c>
      <c r="AO798" s="148">
        <f t="shared" si="109"/>
        <v>66</v>
      </c>
      <c r="AP798" s="148">
        <v>29</v>
      </c>
      <c r="AQ798" s="140">
        <v>31</v>
      </c>
      <c r="AS798" s="42">
        <f t="shared" si="110"/>
        <v>4514.6295368497367</v>
      </c>
      <c r="AT798" s="101">
        <f t="shared" si="111"/>
        <v>0</v>
      </c>
      <c r="AU798" s="42">
        <f t="shared" si="112"/>
        <v>4514.6295368497367</v>
      </c>
      <c r="AV798" s="42">
        <f t="shared" si="113"/>
        <v>1048.7407006927108</v>
      </c>
      <c r="AW798" s="102">
        <f t="shared" si="114"/>
        <v>431</v>
      </c>
      <c r="AX798" s="43">
        <f t="shared" si="115"/>
        <v>0.5</v>
      </c>
      <c r="AY798" s="43" t="str">
        <f t="shared" si="116"/>
        <v>UTGS</v>
      </c>
    </row>
    <row r="799" spans="1:51" hidden="1" x14ac:dyDescent="0.2">
      <c r="A799" s="38">
        <v>792</v>
      </c>
      <c r="B799" t="s">
        <v>362</v>
      </c>
      <c r="C799" t="s">
        <v>289</v>
      </c>
      <c r="D799">
        <v>320</v>
      </c>
      <c r="E799" t="s">
        <v>1243</v>
      </c>
      <c r="F799">
        <v>0.25</v>
      </c>
      <c r="G799" t="str">
        <f>LOOKUP(F799,{0,6,45},{"F","L","H"})</f>
        <v>F</v>
      </c>
      <c r="H799" t="s">
        <v>2845</v>
      </c>
      <c r="I799" s="43" t="str">
        <f>IFERROR(VLOOKUP(#REF!,#REF!,2,FALSE),"No")</f>
        <v>No</v>
      </c>
      <c r="J799" s="149">
        <v>0.5</v>
      </c>
      <c r="K799" s="148">
        <v>39</v>
      </c>
      <c r="L799" s="148">
        <v>0.75</v>
      </c>
      <c r="M799" s="148">
        <v>35</v>
      </c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39">
        <v>2</v>
      </c>
      <c r="Y799" s="148">
        <v>125.1</v>
      </c>
      <c r="Z799" s="148">
        <v>3</v>
      </c>
      <c r="AA799" s="148">
        <v>874.9</v>
      </c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39">
        <v>0</v>
      </c>
      <c r="AM799" s="139">
        <v>0</v>
      </c>
      <c r="AN799" s="148">
        <f t="shared" si="108"/>
        <v>1000</v>
      </c>
      <c r="AO799" s="148">
        <f t="shared" si="109"/>
        <v>74</v>
      </c>
      <c r="AP799" s="148">
        <v>17</v>
      </c>
      <c r="AQ799" s="140">
        <v>17</v>
      </c>
      <c r="AS799" s="42">
        <f t="shared" si="110"/>
        <v>4921.1573594981892</v>
      </c>
      <c r="AT799" s="101">
        <f t="shared" si="111"/>
        <v>0</v>
      </c>
      <c r="AU799" s="42">
        <f t="shared" si="112"/>
        <v>4921.1573594981892</v>
      </c>
      <c r="AV799" s="42">
        <f t="shared" si="113"/>
        <v>1259.8370424396492</v>
      </c>
      <c r="AW799" s="102">
        <f t="shared" si="114"/>
        <v>431</v>
      </c>
      <c r="AX799" s="43">
        <f t="shared" si="115"/>
        <v>0.5</v>
      </c>
      <c r="AY799" s="43" t="str">
        <f t="shared" si="116"/>
        <v>UTGS</v>
      </c>
    </row>
    <row r="800" spans="1:51" hidden="1" x14ac:dyDescent="0.2">
      <c r="A800" s="38">
        <v>793</v>
      </c>
      <c r="B800" t="s">
        <v>362</v>
      </c>
      <c r="C800" t="s">
        <v>289</v>
      </c>
      <c r="D800">
        <v>320</v>
      </c>
      <c r="E800" t="s">
        <v>1239</v>
      </c>
      <c r="F800">
        <v>0.25</v>
      </c>
      <c r="G800" t="str">
        <f>LOOKUP(F800,{0,6,45},{"F","L","H"})</f>
        <v>F</v>
      </c>
      <c r="H800" t="s">
        <v>2846</v>
      </c>
      <c r="I800" s="43" t="str">
        <f>IFERROR(VLOOKUP(#REF!,#REF!,2,FALSE),"No")</f>
        <v>No</v>
      </c>
      <c r="J800" s="139">
        <v>0.5</v>
      </c>
      <c r="K800" s="148">
        <v>13</v>
      </c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39">
        <v>1.25</v>
      </c>
      <c r="Y800" s="148">
        <v>453.02</v>
      </c>
      <c r="Z800" s="148">
        <v>2</v>
      </c>
      <c r="AA800" s="148">
        <v>546.98</v>
      </c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39">
        <v>0</v>
      </c>
      <c r="AM800" s="139">
        <v>0</v>
      </c>
      <c r="AN800" s="148">
        <f t="shared" si="108"/>
        <v>1000</v>
      </c>
      <c r="AO800" s="148">
        <f t="shared" si="109"/>
        <v>13</v>
      </c>
      <c r="AP800" s="148">
        <v>33</v>
      </c>
      <c r="AQ800" s="140">
        <v>38</v>
      </c>
      <c r="AS800" s="42">
        <f t="shared" si="110"/>
        <v>889.24521180373608</v>
      </c>
      <c r="AT800" s="101">
        <f t="shared" si="111"/>
        <v>0</v>
      </c>
      <c r="AU800" s="42">
        <f t="shared" si="112"/>
        <v>889.24521180373608</v>
      </c>
      <c r="AV800" s="42">
        <f t="shared" si="113"/>
        <v>863.89672951247451</v>
      </c>
      <c r="AW800" s="102">
        <f t="shared" si="114"/>
        <v>431</v>
      </c>
      <c r="AX800" s="43">
        <f t="shared" si="115"/>
        <v>0.5</v>
      </c>
      <c r="AY800" s="43" t="str">
        <f t="shared" si="116"/>
        <v>UTGS</v>
      </c>
    </row>
    <row r="801" spans="1:51" hidden="1" x14ac:dyDescent="0.2">
      <c r="A801" s="38">
        <v>794</v>
      </c>
      <c r="B801" t="s">
        <v>362</v>
      </c>
      <c r="C801" t="s">
        <v>289</v>
      </c>
      <c r="D801">
        <v>320</v>
      </c>
      <c r="E801" t="s">
        <v>1245</v>
      </c>
      <c r="F801">
        <v>0.25</v>
      </c>
      <c r="G801" t="str">
        <f>LOOKUP(F801,{0,6,45},{"F","L","H"})</f>
        <v>F</v>
      </c>
      <c r="H801" t="s">
        <v>2847</v>
      </c>
      <c r="I801" s="43" t="str">
        <f>IFERROR(VLOOKUP(#REF!,#REF!,2,FALSE),"No")</f>
        <v>No</v>
      </c>
      <c r="J801" s="149">
        <v>0.5</v>
      </c>
      <c r="K801" s="148">
        <v>41</v>
      </c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39">
        <v>2</v>
      </c>
      <c r="Y801" s="148">
        <v>724.87</v>
      </c>
      <c r="Z801" s="148">
        <v>3</v>
      </c>
      <c r="AA801" s="148">
        <v>275.13</v>
      </c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39">
        <v>0</v>
      </c>
      <c r="AM801" s="139">
        <v>0</v>
      </c>
      <c r="AN801" s="148">
        <f t="shared" si="108"/>
        <v>1000</v>
      </c>
      <c r="AO801" s="148">
        <f t="shared" si="109"/>
        <v>41</v>
      </c>
      <c r="AP801" s="148">
        <v>16</v>
      </c>
      <c r="AQ801" s="140">
        <v>16</v>
      </c>
      <c r="AS801" s="42">
        <f t="shared" si="110"/>
        <v>2804.5425910733215</v>
      </c>
      <c r="AT801" s="101">
        <f t="shared" si="111"/>
        <v>0</v>
      </c>
      <c r="AU801" s="42">
        <f t="shared" si="112"/>
        <v>2804.5425910733215</v>
      </c>
      <c r="AV801" s="42">
        <f t="shared" si="113"/>
        <v>1813.8945825921271</v>
      </c>
      <c r="AW801" s="102">
        <f t="shared" si="114"/>
        <v>431</v>
      </c>
      <c r="AX801" s="43">
        <f t="shared" si="115"/>
        <v>0.5</v>
      </c>
      <c r="AY801" s="43" t="str">
        <f t="shared" si="116"/>
        <v>UTGS</v>
      </c>
    </row>
    <row r="802" spans="1:51" hidden="1" x14ac:dyDescent="0.2">
      <c r="A802" s="38">
        <v>795</v>
      </c>
      <c r="B802" t="s">
        <v>362</v>
      </c>
      <c r="C802" t="s">
        <v>289</v>
      </c>
      <c r="D802">
        <v>320</v>
      </c>
      <c r="E802" t="s">
        <v>1245</v>
      </c>
      <c r="F802">
        <v>0.25</v>
      </c>
      <c r="G802" t="str">
        <f>LOOKUP(F802,{0,6,45},{"F","L","H"})</f>
        <v>F</v>
      </c>
      <c r="H802" t="s">
        <v>2848</v>
      </c>
      <c r="I802" s="43" t="str">
        <f>IFERROR(VLOOKUP(#REF!,#REF!,2,FALSE),"No")</f>
        <v>No</v>
      </c>
      <c r="J802" s="149">
        <v>0.5</v>
      </c>
      <c r="K802" s="148">
        <v>20</v>
      </c>
      <c r="L802" s="148">
        <v>0.75</v>
      </c>
      <c r="M802" s="148">
        <v>24.6</v>
      </c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39">
        <v>2</v>
      </c>
      <c r="Y802" s="148">
        <v>453.5</v>
      </c>
      <c r="Z802" s="149">
        <v>3</v>
      </c>
      <c r="AA802" s="148">
        <v>138.5</v>
      </c>
      <c r="AB802" s="148">
        <v>4</v>
      </c>
      <c r="AC802" s="148">
        <v>408</v>
      </c>
      <c r="AD802" s="148"/>
      <c r="AE802" s="148"/>
      <c r="AF802" s="148"/>
      <c r="AG802" s="148"/>
      <c r="AH802" s="148"/>
      <c r="AI802" s="148"/>
      <c r="AJ802" s="148"/>
      <c r="AK802" s="148"/>
      <c r="AL802" s="139">
        <v>0</v>
      </c>
      <c r="AM802" s="139">
        <v>0</v>
      </c>
      <c r="AN802" s="148">
        <f t="shared" si="108"/>
        <v>1000</v>
      </c>
      <c r="AO802" s="148">
        <f t="shared" si="109"/>
        <v>44.6</v>
      </c>
      <c r="AP802" s="148">
        <v>11</v>
      </c>
      <c r="AQ802" s="140">
        <v>11</v>
      </c>
      <c r="AS802" s="42">
        <f t="shared" si="110"/>
        <v>2951.9031112651255</v>
      </c>
      <c r="AT802" s="101">
        <f t="shared" si="111"/>
        <v>0</v>
      </c>
      <c r="AU802" s="42">
        <f t="shared" si="112"/>
        <v>2951.9031112651255</v>
      </c>
      <c r="AV802" s="42">
        <f t="shared" si="113"/>
        <v>3061.8310655885489</v>
      </c>
      <c r="AW802" s="102">
        <f t="shared" si="114"/>
        <v>431</v>
      </c>
      <c r="AX802" s="43">
        <f t="shared" si="115"/>
        <v>0.5</v>
      </c>
      <c r="AY802" s="43" t="str">
        <f t="shared" si="116"/>
        <v>UTGS</v>
      </c>
    </row>
    <row r="803" spans="1:51" hidden="1" x14ac:dyDescent="0.2">
      <c r="A803" s="38">
        <v>796</v>
      </c>
      <c r="B803" t="s">
        <v>362</v>
      </c>
      <c r="C803" t="s">
        <v>289</v>
      </c>
      <c r="D803">
        <v>306</v>
      </c>
      <c r="E803" t="s">
        <v>1224</v>
      </c>
      <c r="F803">
        <v>0.25</v>
      </c>
      <c r="G803" t="str">
        <f>LOOKUP(F803,{0,6,45},{"F","L","H"})</f>
        <v>F</v>
      </c>
      <c r="H803" t="s">
        <v>2849</v>
      </c>
      <c r="I803" s="43" t="str">
        <f>IFERROR(VLOOKUP(#REF!,#REF!,2,FALSE),"No")</f>
        <v>No</v>
      </c>
      <c r="J803" s="149">
        <v>0.5</v>
      </c>
      <c r="K803" s="148">
        <v>62</v>
      </c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39">
        <v>2</v>
      </c>
      <c r="Y803" s="148">
        <v>944.52</v>
      </c>
      <c r="Z803" s="149">
        <v>4</v>
      </c>
      <c r="AA803" s="148">
        <v>55.48</v>
      </c>
      <c r="AB803" s="149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39">
        <v>0</v>
      </c>
      <c r="AM803" s="139">
        <v>0</v>
      </c>
      <c r="AN803" s="148">
        <f t="shared" si="108"/>
        <v>1000</v>
      </c>
      <c r="AO803" s="148">
        <f t="shared" si="109"/>
        <v>62</v>
      </c>
      <c r="AP803" s="148">
        <v>47</v>
      </c>
      <c r="AQ803" s="140">
        <v>47</v>
      </c>
      <c r="AS803" s="42">
        <f t="shared" si="110"/>
        <v>4241.0156255255106</v>
      </c>
      <c r="AT803" s="101">
        <f t="shared" si="111"/>
        <v>0</v>
      </c>
      <c r="AU803" s="42">
        <f t="shared" si="112"/>
        <v>4241.0156255255106</v>
      </c>
      <c r="AV803" s="42">
        <f t="shared" si="113"/>
        <v>700.1862408824262</v>
      </c>
      <c r="AW803" s="102">
        <f t="shared" si="114"/>
        <v>431</v>
      </c>
      <c r="AX803" s="43">
        <f t="shared" si="115"/>
        <v>0.5</v>
      </c>
      <c r="AY803" s="43" t="str">
        <f t="shared" si="116"/>
        <v>UTGS</v>
      </c>
    </row>
    <row r="804" spans="1:51" hidden="1" x14ac:dyDescent="0.2">
      <c r="A804" s="38">
        <v>797</v>
      </c>
      <c r="B804" t="s">
        <v>5806</v>
      </c>
      <c r="C804" t="s">
        <v>5746</v>
      </c>
      <c r="D804">
        <v>5200</v>
      </c>
      <c r="E804" t="s">
        <v>198</v>
      </c>
      <c r="F804">
        <v>1</v>
      </c>
      <c r="G804" t="str">
        <f>LOOKUP(F804,{0,6,45},{"F","L","H"})</f>
        <v>F</v>
      </c>
      <c r="H804" t="s">
        <v>1331</v>
      </c>
      <c r="I804" s="43" t="str">
        <f>IFERROR(VLOOKUP(#REF!,#REF!,2,FALSE),"No")</f>
        <v>No</v>
      </c>
      <c r="J804" s="149">
        <v>2</v>
      </c>
      <c r="K804" s="148">
        <v>71</v>
      </c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39">
        <v>2</v>
      </c>
      <c r="Y804" s="148">
        <v>461</v>
      </c>
      <c r="Z804" s="148">
        <v>4</v>
      </c>
      <c r="AA804" s="148">
        <v>47.45</v>
      </c>
      <c r="AB804" s="148">
        <v>6</v>
      </c>
      <c r="AC804" s="148">
        <v>491.55</v>
      </c>
      <c r="AD804" s="148"/>
      <c r="AE804" s="148"/>
      <c r="AF804" s="148"/>
      <c r="AG804" s="148"/>
      <c r="AH804" s="148"/>
      <c r="AI804" s="148"/>
      <c r="AJ804" s="148"/>
      <c r="AK804" s="148"/>
      <c r="AL804" s="139">
        <v>0</v>
      </c>
      <c r="AM804" s="139">
        <v>0</v>
      </c>
      <c r="AN804" s="148">
        <f t="shared" si="108"/>
        <v>1000</v>
      </c>
      <c r="AO804" s="148">
        <f t="shared" si="109"/>
        <v>71</v>
      </c>
      <c r="AP804" s="148">
        <v>3</v>
      </c>
      <c r="AQ804" s="140">
        <v>17</v>
      </c>
      <c r="AS804" s="42">
        <f t="shared" si="110"/>
        <v>5181.8269260050192</v>
      </c>
      <c r="AT804" s="101">
        <f t="shared" si="111"/>
        <v>0</v>
      </c>
      <c r="AU804" s="42">
        <f t="shared" si="112"/>
        <v>5181.8269260050192</v>
      </c>
      <c r="AV804" s="42">
        <f t="shared" si="113"/>
        <v>2728.1549542043549</v>
      </c>
      <c r="AW804" s="102">
        <f t="shared" si="114"/>
        <v>3698.6666666666665</v>
      </c>
      <c r="AX804" s="43">
        <f t="shared" si="115"/>
        <v>2</v>
      </c>
      <c r="AY804" s="43" t="str">
        <f t="shared" si="116"/>
        <v>UTTSS</v>
      </c>
    </row>
    <row r="805" spans="1:51" hidden="1" x14ac:dyDescent="0.2">
      <c r="A805" s="38">
        <v>798</v>
      </c>
      <c r="B805" t="s">
        <v>362</v>
      </c>
      <c r="C805" t="s">
        <v>289</v>
      </c>
      <c r="D805">
        <v>320</v>
      </c>
      <c r="E805" t="s">
        <v>1232</v>
      </c>
      <c r="F805">
        <v>0.25</v>
      </c>
      <c r="G805" t="str">
        <f>LOOKUP(F805,{0,6,45},{"F","L","H"})</f>
        <v>F</v>
      </c>
      <c r="H805" t="s">
        <v>2850</v>
      </c>
      <c r="I805" s="43" t="str">
        <f>IFERROR(VLOOKUP(#REF!,#REF!,2,FALSE),"No")</f>
        <v>No</v>
      </c>
      <c r="J805" s="148">
        <v>0.5</v>
      </c>
      <c r="K805" s="148">
        <v>16</v>
      </c>
      <c r="L805" s="148"/>
      <c r="M805" s="148"/>
      <c r="N805" s="148"/>
      <c r="O805" s="148"/>
      <c r="P805" s="148"/>
      <c r="Q805" s="148"/>
      <c r="R805" s="149"/>
      <c r="S805" s="148"/>
      <c r="T805" s="148"/>
      <c r="U805" s="148"/>
      <c r="V805" s="148"/>
      <c r="W805" s="148"/>
      <c r="X805" s="139">
        <v>1.25</v>
      </c>
      <c r="Y805" s="148">
        <v>295</v>
      </c>
      <c r="Z805" s="148">
        <v>2</v>
      </c>
      <c r="AA805" s="148">
        <v>551.5</v>
      </c>
      <c r="AB805" s="148">
        <v>3</v>
      </c>
      <c r="AC805" s="148">
        <v>61</v>
      </c>
      <c r="AD805" s="148">
        <v>4</v>
      </c>
      <c r="AE805" s="148">
        <v>3</v>
      </c>
      <c r="AF805" s="148">
        <v>6</v>
      </c>
      <c r="AG805" s="148">
        <v>89.5</v>
      </c>
      <c r="AH805" s="148"/>
      <c r="AI805" s="148"/>
      <c r="AJ805" s="148"/>
      <c r="AK805" s="148"/>
      <c r="AL805" s="139">
        <v>0</v>
      </c>
      <c r="AM805" s="139">
        <v>0</v>
      </c>
      <c r="AN805" s="148">
        <f t="shared" si="108"/>
        <v>1000</v>
      </c>
      <c r="AO805" s="148">
        <f t="shared" si="109"/>
        <v>16</v>
      </c>
      <c r="AP805" s="148">
        <v>13</v>
      </c>
      <c r="AQ805" s="140">
        <v>24</v>
      </c>
      <c r="AS805" s="42">
        <f t="shared" si="110"/>
        <v>1094.4556452969059</v>
      </c>
      <c r="AT805" s="101">
        <f t="shared" si="111"/>
        <v>0</v>
      </c>
      <c r="AU805" s="42">
        <f t="shared" si="112"/>
        <v>1094.4556452969059</v>
      </c>
      <c r="AV805" s="42">
        <f t="shared" si="113"/>
        <v>1434.5221550614181</v>
      </c>
      <c r="AW805" s="102">
        <f t="shared" si="114"/>
        <v>431</v>
      </c>
      <c r="AX805" s="43">
        <f t="shared" si="115"/>
        <v>0.5</v>
      </c>
      <c r="AY805" s="43" t="str">
        <f t="shared" si="116"/>
        <v>UTGS</v>
      </c>
    </row>
    <row r="806" spans="1:51" hidden="1" x14ac:dyDescent="0.2">
      <c r="A806" s="38">
        <v>799</v>
      </c>
      <c r="B806" t="s">
        <v>362</v>
      </c>
      <c r="C806" t="s">
        <v>289</v>
      </c>
      <c r="D806">
        <v>306</v>
      </c>
      <c r="E806" t="s">
        <v>1224</v>
      </c>
      <c r="F806">
        <v>0.25</v>
      </c>
      <c r="G806" t="str">
        <f>LOOKUP(F806,{0,6,45},{"F","L","H"})</f>
        <v>F</v>
      </c>
      <c r="H806" t="s">
        <v>2851</v>
      </c>
      <c r="I806" s="43" t="str">
        <f>IFERROR(VLOOKUP(#REF!,#REF!,2,FALSE),"No")</f>
        <v>No</v>
      </c>
      <c r="J806" s="148">
        <v>0.5</v>
      </c>
      <c r="K806" s="148">
        <v>40</v>
      </c>
      <c r="L806" s="148"/>
      <c r="M806" s="148"/>
      <c r="N806" s="148"/>
      <c r="O806" s="148"/>
      <c r="P806" s="148"/>
      <c r="Q806" s="148"/>
      <c r="R806" s="149"/>
      <c r="S806" s="148"/>
      <c r="T806" s="148"/>
      <c r="U806" s="148"/>
      <c r="V806" s="148"/>
      <c r="W806" s="148"/>
      <c r="X806" s="139">
        <v>2</v>
      </c>
      <c r="Y806" s="148">
        <v>1000</v>
      </c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39">
        <v>0</v>
      </c>
      <c r="AM806" s="139">
        <v>0</v>
      </c>
      <c r="AN806" s="148">
        <f t="shared" si="108"/>
        <v>1000</v>
      </c>
      <c r="AO806" s="148">
        <f t="shared" si="109"/>
        <v>40</v>
      </c>
      <c r="AP806" s="148">
        <v>15</v>
      </c>
      <c r="AQ806" s="140">
        <v>15</v>
      </c>
      <c r="AS806" s="42">
        <f t="shared" si="110"/>
        <v>2736.139113242265</v>
      </c>
      <c r="AT806" s="101">
        <f t="shared" si="111"/>
        <v>0</v>
      </c>
      <c r="AU806" s="42">
        <f t="shared" si="112"/>
        <v>2736.139113242265</v>
      </c>
      <c r="AV806" s="42">
        <f t="shared" si="113"/>
        <v>2167.3974480982688</v>
      </c>
      <c r="AW806" s="102">
        <f t="shared" si="114"/>
        <v>431</v>
      </c>
      <c r="AX806" s="43">
        <f t="shared" si="115"/>
        <v>0.5</v>
      </c>
      <c r="AY806" s="43" t="str">
        <f t="shared" si="116"/>
        <v>UTGS</v>
      </c>
    </row>
    <row r="807" spans="1:51" hidden="1" x14ac:dyDescent="0.2">
      <c r="A807" s="38">
        <v>800</v>
      </c>
      <c r="B807" t="s">
        <v>362</v>
      </c>
      <c r="C807" t="s">
        <v>289</v>
      </c>
      <c r="D807">
        <v>306</v>
      </c>
      <c r="E807" t="s">
        <v>1224</v>
      </c>
      <c r="F807">
        <v>0.25</v>
      </c>
      <c r="G807" t="str">
        <f>LOOKUP(F807,{0,6,45},{"F","L","H"})</f>
        <v>F</v>
      </c>
      <c r="H807" t="s">
        <v>2852</v>
      </c>
      <c r="I807" s="43" t="str">
        <f>IFERROR(VLOOKUP(#REF!,#REF!,2,FALSE),"No")</f>
        <v>No</v>
      </c>
      <c r="J807" s="139">
        <v>0.75</v>
      </c>
      <c r="K807" s="148">
        <v>47</v>
      </c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39">
        <v>1.25</v>
      </c>
      <c r="Y807" s="148">
        <v>246.54</v>
      </c>
      <c r="Z807" s="148">
        <v>2</v>
      </c>
      <c r="AA807" s="148">
        <v>753.46</v>
      </c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39">
        <v>0</v>
      </c>
      <c r="AM807" s="139">
        <v>0</v>
      </c>
      <c r="AN807" s="148">
        <f t="shared" si="108"/>
        <v>1000</v>
      </c>
      <c r="AO807" s="148">
        <f t="shared" si="109"/>
        <v>47</v>
      </c>
      <c r="AP807" s="148">
        <v>18</v>
      </c>
      <c r="AQ807" s="140">
        <v>24</v>
      </c>
      <c r="AS807" s="42">
        <f t="shared" si="110"/>
        <v>3026.0234580596607</v>
      </c>
      <c r="AT807" s="101">
        <f t="shared" si="111"/>
        <v>0</v>
      </c>
      <c r="AU807" s="42">
        <f t="shared" si="112"/>
        <v>3026.0234580596607</v>
      </c>
      <c r="AV807" s="42">
        <f t="shared" si="113"/>
        <v>1361.814155061418</v>
      </c>
      <c r="AW807" s="102">
        <f t="shared" si="114"/>
        <v>431</v>
      </c>
      <c r="AX807" s="43">
        <f t="shared" si="115"/>
        <v>0.75</v>
      </c>
      <c r="AY807" s="43" t="str">
        <f t="shared" si="116"/>
        <v>UTGS</v>
      </c>
    </row>
    <row r="808" spans="1:51" hidden="1" x14ac:dyDescent="0.2">
      <c r="A808" s="38">
        <v>801</v>
      </c>
      <c r="B808" t="s">
        <v>5806</v>
      </c>
      <c r="C808" t="s">
        <v>5746</v>
      </c>
      <c r="D808">
        <v>44350</v>
      </c>
      <c r="E808" t="s">
        <v>215</v>
      </c>
      <c r="F808">
        <v>45</v>
      </c>
      <c r="G808" t="str">
        <f>LOOKUP(F808,{0,6,45},{"F","L","H"})</f>
        <v>H</v>
      </c>
      <c r="H808" t="s">
        <v>1332</v>
      </c>
      <c r="I808" s="43" t="str">
        <f>IFERROR(VLOOKUP(#REF!,#REF!,2,FALSE),"No")</f>
        <v>No</v>
      </c>
      <c r="J808" s="139">
        <v>2</v>
      </c>
      <c r="K808" s="148">
        <v>46</v>
      </c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39">
        <v>2</v>
      </c>
      <c r="Y808" s="148">
        <v>317.58999999999997</v>
      </c>
      <c r="Z808" s="148">
        <v>4</v>
      </c>
      <c r="AA808" s="148">
        <v>1</v>
      </c>
      <c r="AB808" s="148">
        <v>6</v>
      </c>
      <c r="AC808" s="148">
        <v>681.41</v>
      </c>
      <c r="AD808" s="148"/>
      <c r="AE808" s="148"/>
      <c r="AF808" s="148"/>
      <c r="AG808" s="148"/>
      <c r="AH808" s="148"/>
      <c r="AI808" s="148"/>
      <c r="AJ808" s="148"/>
      <c r="AK808" s="148"/>
      <c r="AL808" s="139">
        <v>0</v>
      </c>
      <c r="AM808" s="139">
        <v>0</v>
      </c>
      <c r="AN808" s="148">
        <f t="shared" si="108"/>
        <v>1000</v>
      </c>
      <c r="AO808" s="148">
        <f t="shared" si="109"/>
        <v>46</v>
      </c>
      <c r="AP808" s="148">
        <v>4</v>
      </c>
      <c r="AQ808" s="140">
        <v>20</v>
      </c>
      <c r="AS808" s="42">
        <f t="shared" si="110"/>
        <v>3357.2399802286036</v>
      </c>
      <c r="AT808" s="101">
        <f t="shared" si="111"/>
        <v>0</v>
      </c>
      <c r="AU808" s="42">
        <f t="shared" si="112"/>
        <v>3357.2399802286036</v>
      </c>
      <c r="AV808" s="42">
        <f t="shared" si="113"/>
        <v>2563.5267460737023</v>
      </c>
      <c r="AW808" s="102">
        <f t="shared" si="114"/>
        <v>60371.752872868376</v>
      </c>
      <c r="AX808" s="43">
        <f t="shared" si="115"/>
        <v>2</v>
      </c>
      <c r="AY808" s="43" t="str">
        <f t="shared" si="116"/>
        <v>UTTSS</v>
      </c>
    </row>
    <row r="809" spans="1:51" hidden="1" x14ac:dyDescent="0.2">
      <c r="A809" s="38">
        <v>802</v>
      </c>
      <c r="B809" t="s">
        <v>5807</v>
      </c>
      <c r="C809" t="s">
        <v>5746</v>
      </c>
      <c r="D809">
        <v>5550</v>
      </c>
      <c r="E809" t="s">
        <v>198</v>
      </c>
      <c r="F809">
        <v>2</v>
      </c>
      <c r="G809" t="str">
        <f>LOOKUP(F809,{0,6,45},{"F","L","H"})</f>
        <v>F</v>
      </c>
      <c r="H809" t="s">
        <v>2043</v>
      </c>
      <c r="I809" s="43" t="str">
        <f>IFERROR(VLOOKUP(#REF!,#REF!,2,FALSE),"No")</f>
        <v>No</v>
      </c>
      <c r="J809" s="149">
        <v>1.25</v>
      </c>
      <c r="K809" s="148">
        <v>33</v>
      </c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39">
        <v>1.25</v>
      </c>
      <c r="Y809" s="148">
        <v>499</v>
      </c>
      <c r="Z809" s="149">
        <v>2</v>
      </c>
      <c r="AA809" s="148">
        <v>501</v>
      </c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39">
        <v>0</v>
      </c>
      <c r="AM809" s="139">
        <v>0</v>
      </c>
      <c r="AN809" s="148">
        <f t="shared" si="108"/>
        <v>1000</v>
      </c>
      <c r="AO809" s="148">
        <f t="shared" si="109"/>
        <v>33</v>
      </c>
      <c r="AP809" s="148">
        <v>16</v>
      </c>
      <c r="AQ809" s="140">
        <v>27</v>
      </c>
      <c r="AS809" s="42">
        <f t="shared" si="110"/>
        <v>2458.944768424868</v>
      </c>
      <c r="AT809" s="101">
        <f t="shared" si="111"/>
        <v>0</v>
      </c>
      <c r="AU809" s="42">
        <f t="shared" si="112"/>
        <v>2458.944768424868</v>
      </c>
      <c r="AV809" s="42">
        <f t="shared" si="113"/>
        <v>1217.0467304249642</v>
      </c>
      <c r="AW809" s="102">
        <f t="shared" si="114"/>
        <v>3698.6666666666665</v>
      </c>
      <c r="AX809" s="43">
        <f t="shared" si="115"/>
        <v>1.25</v>
      </c>
      <c r="AY809" s="43" t="str">
        <f t="shared" si="116"/>
        <v>UTTSS</v>
      </c>
    </row>
    <row r="810" spans="1:51" hidden="1" x14ac:dyDescent="0.2">
      <c r="A810" s="38">
        <v>803</v>
      </c>
      <c r="B810" t="s">
        <v>362</v>
      </c>
      <c r="C810" t="s">
        <v>289</v>
      </c>
      <c r="D810">
        <v>320</v>
      </c>
      <c r="E810" t="s">
        <v>1232</v>
      </c>
      <c r="F810">
        <v>0.25</v>
      </c>
      <c r="G810" t="str">
        <f>LOOKUP(F810,{0,6,45},{"F","L","H"})</f>
        <v>F</v>
      </c>
      <c r="H810" t="s">
        <v>2854</v>
      </c>
      <c r="I810" s="43" t="str">
        <f>IFERROR(VLOOKUP(#REF!,#REF!,2,FALSE),"No")</f>
        <v>No</v>
      </c>
      <c r="J810" s="139">
        <v>0.75</v>
      </c>
      <c r="K810" s="148">
        <v>43</v>
      </c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39">
        <v>2</v>
      </c>
      <c r="Y810" s="148">
        <v>69.77</v>
      </c>
      <c r="Z810" s="149">
        <v>4</v>
      </c>
      <c r="AA810" s="148">
        <v>930.23</v>
      </c>
      <c r="AB810" s="149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39">
        <v>0</v>
      </c>
      <c r="AM810" s="139">
        <v>0</v>
      </c>
      <c r="AN810" s="148">
        <f t="shared" si="108"/>
        <v>1000</v>
      </c>
      <c r="AO810" s="148">
        <f t="shared" si="109"/>
        <v>43</v>
      </c>
      <c r="AP810" s="148">
        <v>16</v>
      </c>
      <c r="AQ810" s="140">
        <v>16</v>
      </c>
      <c r="AS810" s="42">
        <f t="shared" si="110"/>
        <v>2768.489546735434</v>
      </c>
      <c r="AT810" s="101">
        <f t="shared" si="111"/>
        <v>0</v>
      </c>
      <c r="AU810" s="42">
        <f t="shared" si="112"/>
        <v>2768.489546735434</v>
      </c>
      <c r="AV810" s="42">
        <f t="shared" si="113"/>
        <v>2448.7944263421268</v>
      </c>
      <c r="AW810" s="102">
        <f t="shared" si="114"/>
        <v>431</v>
      </c>
      <c r="AX810" s="43">
        <f t="shared" si="115"/>
        <v>0.75</v>
      </c>
      <c r="AY810" s="43" t="str">
        <f t="shared" si="116"/>
        <v>UTGS</v>
      </c>
    </row>
    <row r="811" spans="1:51" hidden="1" x14ac:dyDescent="0.2">
      <c r="A811" s="38">
        <v>804</v>
      </c>
      <c r="B811" t="s">
        <v>5807</v>
      </c>
      <c r="C811" t="s">
        <v>5745</v>
      </c>
      <c r="D811">
        <v>31000</v>
      </c>
      <c r="E811" t="s">
        <v>203</v>
      </c>
      <c r="F811">
        <v>45</v>
      </c>
      <c r="G811" t="str">
        <f>LOOKUP(F811,{0,6,45},{"F","L","H"})</f>
        <v>H</v>
      </c>
      <c r="H811" t="s">
        <v>1333</v>
      </c>
      <c r="I811" s="43" t="str">
        <f>IFERROR(VLOOKUP(#REF!,#REF!,2,FALSE),"No")</f>
        <v>No</v>
      </c>
      <c r="J811" s="149">
        <v>3</v>
      </c>
      <c r="K811" s="148">
        <v>257</v>
      </c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39">
        <v>6</v>
      </c>
      <c r="Y811" s="148">
        <v>1000</v>
      </c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39">
        <v>0</v>
      </c>
      <c r="AM811" s="139">
        <v>0</v>
      </c>
      <c r="AN811" s="148">
        <f t="shared" si="108"/>
        <v>1000</v>
      </c>
      <c r="AO811" s="148">
        <f t="shared" si="109"/>
        <v>257</v>
      </c>
      <c r="AP811" s="148">
        <v>3</v>
      </c>
      <c r="AQ811" s="140">
        <v>3</v>
      </c>
      <c r="AS811" s="42">
        <f t="shared" si="110"/>
        <v>18756.753802581548</v>
      </c>
      <c r="AT811" s="101">
        <f t="shared" si="111"/>
        <v>0</v>
      </c>
      <c r="AU811" s="42">
        <f t="shared" si="112"/>
        <v>18756.753802581548</v>
      </c>
      <c r="AV811" s="42">
        <f t="shared" si="113"/>
        <v>20010.32057382468</v>
      </c>
      <c r="AW811" s="102">
        <f t="shared" si="114"/>
        <v>60371.752872868376</v>
      </c>
      <c r="AX811" s="43">
        <f t="shared" si="115"/>
        <v>3</v>
      </c>
      <c r="AY811" s="43" t="str">
        <f t="shared" si="116"/>
        <v>UTTSM</v>
      </c>
    </row>
    <row r="812" spans="1:51" hidden="1" x14ac:dyDescent="0.2">
      <c r="A812" s="38">
        <v>805</v>
      </c>
      <c r="B812" t="s">
        <v>5806</v>
      </c>
      <c r="C812" t="s">
        <v>289</v>
      </c>
      <c r="D812">
        <v>21100</v>
      </c>
      <c r="E812" t="s">
        <v>197</v>
      </c>
      <c r="F812">
        <v>5</v>
      </c>
      <c r="G812" t="str">
        <f>LOOKUP(F812,{0,6,45},{"F","L","H"})</f>
        <v>F</v>
      </c>
      <c r="H812" t="s">
        <v>1334</v>
      </c>
      <c r="I812" s="43" t="str">
        <f>IFERROR(VLOOKUP(#REF!,#REF!,2,FALSE),"No")</f>
        <v>No</v>
      </c>
      <c r="J812" s="148">
        <v>1.25</v>
      </c>
      <c r="K812" s="148">
        <v>28</v>
      </c>
      <c r="L812" s="148"/>
      <c r="M812" s="148"/>
      <c r="N812" s="148"/>
      <c r="O812" s="148"/>
      <c r="P812" s="148"/>
      <c r="Q812" s="148"/>
      <c r="R812" s="149"/>
      <c r="S812" s="148"/>
      <c r="T812" s="148"/>
      <c r="U812" s="148"/>
      <c r="V812" s="148"/>
      <c r="W812" s="148"/>
      <c r="X812" s="139">
        <v>2</v>
      </c>
      <c r="Y812" s="148">
        <v>126.92</v>
      </c>
      <c r="Z812" s="148">
        <v>4</v>
      </c>
      <c r="AA812" s="148">
        <v>873.08</v>
      </c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39">
        <v>0</v>
      </c>
      <c r="AM812" s="139">
        <v>0</v>
      </c>
      <c r="AN812" s="148">
        <f t="shared" si="108"/>
        <v>1000</v>
      </c>
      <c r="AO812" s="148">
        <f t="shared" si="109"/>
        <v>28</v>
      </c>
      <c r="AP812" s="148">
        <v>9</v>
      </c>
      <c r="AQ812" s="140">
        <v>164</v>
      </c>
      <c r="AS812" s="42">
        <f t="shared" si="110"/>
        <v>2086.3773792695847</v>
      </c>
      <c r="AT812" s="101">
        <f t="shared" si="111"/>
        <v>0</v>
      </c>
      <c r="AU812" s="42">
        <f t="shared" si="112"/>
        <v>2086.3773792695847</v>
      </c>
      <c r="AV812" s="42">
        <f t="shared" si="113"/>
        <v>236.40820317971972</v>
      </c>
      <c r="AW812" s="102">
        <f t="shared" si="114"/>
        <v>18747.149999999998</v>
      </c>
      <c r="AX812" s="43">
        <f t="shared" si="115"/>
        <v>1.25</v>
      </c>
      <c r="AY812" s="43" t="str">
        <f t="shared" si="116"/>
        <v>UTGS</v>
      </c>
    </row>
    <row r="813" spans="1:51" hidden="1" x14ac:dyDescent="0.2">
      <c r="A813" s="38">
        <v>806</v>
      </c>
      <c r="B813" t="s">
        <v>5807</v>
      </c>
      <c r="C813" t="s">
        <v>5746</v>
      </c>
      <c r="D813">
        <v>31000</v>
      </c>
      <c r="E813" t="s">
        <v>203</v>
      </c>
      <c r="F813">
        <v>45</v>
      </c>
      <c r="G813" t="str">
        <f>LOOKUP(F813,{0,6,45},{"F","L","H"})</f>
        <v>H</v>
      </c>
      <c r="H813" t="s">
        <v>832</v>
      </c>
      <c r="I813" s="43" t="str">
        <f>IFERROR(VLOOKUP(#REF!,#REF!,2,FALSE),"No")</f>
        <v>No</v>
      </c>
      <c r="J813" s="149">
        <v>2</v>
      </c>
      <c r="K813" s="148">
        <v>172</v>
      </c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39">
        <v>2</v>
      </c>
      <c r="Y813" s="148">
        <v>93.62</v>
      </c>
      <c r="Z813" s="149">
        <v>3</v>
      </c>
      <c r="AA813" s="148">
        <v>395.62</v>
      </c>
      <c r="AB813" s="148">
        <v>4</v>
      </c>
      <c r="AC813" s="148">
        <v>510.76</v>
      </c>
      <c r="AD813" s="148"/>
      <c r="AE813" s="148"/>
      <c r="AF813" s="148"/>
      <c r="AG813" s="148"/>
      <c r="AH813" s="148"/>
      <c r="AI813" s="148"/>
      <c r="AJ813" s="148"/>
      <c r="AK813" s="148"/>
      <c r="AL813" s="139">
        <v>0</v>
      </c>
      <c r="AM813" s="139">
        <v>0</v>
      </c>
      <c r="AN813" s="148">
        <f t="shared" si="108"/>
        <v>1000</v>
      </c>
      <c r="AO813" s="148">
        <f t="shared" si="109"/>
        <v>172</v>
      </c>
      <c r="AP813" s="148">
        <v>2</v>
      </c>
      <c r="AQ813" s="140">
        <v>2</v>
      </c>
      <c r="AS813" s="42">
        <f t="shared" si="110"/>
        <v>12553.158186941735</v>
      </c>
      <c r="AT813" s="101">
        <f t="shared" si="111"/>
        <v>0</v>
      </c>
      <c r="AU813" s="42">
        <f t="shared" si="112"/>
        <v>12553.158186941735</v>
      </c>
      <c r="AV813" s="42">
        <f t="shared" si="113"/>
        <v>15578.324660737017</v>
      </c>
      <c r="AW813" s="102">
        <f t="shared" si="114"/>
        <v>60371.752872868376</v>
      </c>
      <c r="AX813" s="43">
        <f t="shared" si="115"/>
        <v>2</v>
      </c>
      <c r="AY813" s="43" t="str">
        <f t="shared" si="116"/>
        <v>UTTSS</v>
      </c>
    </row>
    <row r="814" spans="1:51" hidden="1" x14ac:dyDescent="0.2">
      <c r="A814" s="38">
        <v>807</v>
      </c>
      <c r="B814" t="s">
        <v>5807</v>
      </c>
      <c r="C814" t="s">
        <v>5746</v>
      </c>
      <c r="D814">
        <v>2090</v>
      </c>
      <c r="E814" t="s">
        <v>196</v>
      </c>
      <c r="F814">
        <v>1</v>
      </c>
      <c r="G814" t="str">
        <f>LOOKUP(F814,{0,6,45},{"F","L","H"})</f>
        <v>F</v>
      </c>
      <c r="H814" t="s">
        <v>2093</v>
      </c>
      <c r="I814" s="43" t="str">
        <f>IFERROR(VLOOKUP(#REF!,#REF!,2,FALSE),"No")</f>
        <v>No</v>
      </c>
      <c r="J814" s="149">
        <v>1.25</v>
      </c>
      <c r="K814" s="148">
        <v>181</v>
      </c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39">
        <v>4</v>
      </c>
      <c r="Y814" s="148">
        <v>1000</v>
      </c>
      <c r="Z814" s="149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39">
        <v>0</v>
      </c>
      <c r="AM814" s="139">
        <v>0</v>
      </c>
      <c r="AN814" s="148">
        <f t="shared" si="108"/>
        <v>1000</v>
      </c>
      <c r="AO814" s="148">
        <f t="shared" si="109"/>
        <v>181</v>
      </c>
      <c r="AP814" s="148">
        <v>7</v>
      </c>
      <c r="AQ814" s="140">
        <v>7</v>
      </c>
      <c r="AS814" s="42">
        <f t="shared" si="110"/>
        <v>13486.939487421245</v>
      </c>
      <c r="AT814" s="101">
        <f t="shared" si="111"/>
        <v>0</v>
      </c>
      <c r="AU814" s="42">
        <f t="shared" si="112"/>
        <v>13486.939487421245</v>
      </c>
      <c r="AV814" s="42">
        <f t="shared" si="113"/>
        <v>5668.7088173534339</v>
      </c>
      <c r="AW814" s="102">
        <f t="shared" si="114"/>
        <v>2428.75</v>
      </c>
      <c r="AX814" s="43">
        <f t="shared" si="115"/>
        <v>1.25</v>
      </c>
      <c r="AY814" s="43" t="str">
        <f t="shared" si="116"/>
        <v>UTTSS</v>
      </c>
    </row>
    <row r="815" spans="1:51" hidden="1" x14ac:dyDescent="0.2">
      <c r="A815" s="38">
        <v>808</v>
      </c>
      <c r="B815" t="s">
        <v>362</v>
      </c>
      <c r="C815" t="s">
        <v>289</v>
      </c>
      <c r="D815">
        <v>306</v>
      </c>
      <c r="E815" t="s">
        <v>1238</v>
      </c>
      <c r="F815">
        <v>0.25</v>
      </c>
      <c r="G815" t="str">
        <f>LOOKUP(F815,{0,6,45},{"F","L","H"})</f>
        <v>F</v>
      </c>
      <c r="H815" t="s">
        <v>2855</v>
      </c>
      <c r="I815" s="43" t="str">
        <f>IFERROR(VLOOKUP(#REF!,#REF!,2,FALSE),"No")</f>
        <v>No</v>
      </c>
      <c r="J815" s="149">
        <v>0.5</v>
      </c>
      <c r="K815" s="148">
        <v>38</v>
      </c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39">
        <v>1.25</v>
      </c>
      <c r="Y815" s="148">
        <v>5.92</v>
      </c>
      <c r="Z815" s="148">
        <v>2</v>
      </c>
      <c r="AA815" s="148">
        <v>9.7899999999999991</v>
      </c>
      <c r="AB815" s="148">
        <v>3</v>
      </c>
      <c r="AC815" s="148">
        <v>185.58</v>
      </c>
      <c r="AD815" s="148">
        <v>4</v>
      </c>
      <c r="AE815" s="148">
        <v>798.71</v>
      </c>
      <c r="AF815" s="148"/>
      <c r="AG815" s="148"/>
      <c r="AH815" s="148"/>
      <c r="AI815" s="148"/>
      <c r="AJ815" s="148"/>
      <c r="AK815" s="148"/>
      <c r="AL815" s="139">
        <v>0</v>
      </c>
      <c r="AM815" s="139">
        <v>0</v>
      </c>
      <c r="AN815" s="148">
        <f t="shared" si="108"/>
        <v>1000</v>
      </c>
      <c r="AO815" s="148">
        <f t="shared" si="109"/>
        <v>38</v>
      </c>
      <c r="AP815" s="148">
        <v>13</v>
      </c>
      <c r="AQ815" s="140">
        <v>13</v>
      </c>
      <c r="AS815" s="42">
        <f t="shared" si="110"/>
        <v>2599.3321575801515</v>
      </c>
      <c r="AT815" s="101">
        <f t="shared" si="111"/>
        <v>0</v>
      </c>
      <c r="AU815" s="42">
        <f t="shared" si="112"/>
        <v>2599.3321575801515</v>
      </c>
      <c r="AV815" s="42">
        <f t="shared" si="113"/>
        <v>2760.6693862672332</v>
      </c>
      <c r="AW815" s="102">
        <f t="shared" si="114"/>
        <v>431</v>
      </c>
      <c r="AX815" s="43">
        <f t="shared" si="115"/>
        <v>0.5</v>
      </c>
      <c r="AY815" s="43" t="str">
        <f t="shared" si="116"/>
        <v>UTGS</v>
      </c>
    </row>
    <row r="816" spans="1:51" hidden="1" x14ac:dyDescent="0.2">
      <c r="A816" s="38">
        <v>809</v>
      </c>
      <c r="B816" t="s">
        <v>5806</v>
      </c>
      <c r="C816" t="s">
        <v>5745</v>
      </c>
      <c r="D816">
        <v>20160</v>
      </c>
      <c r="E816" t="s">
        <v>1226</v>
      </c>
      <c r="F816">
        <v>45</v>
      </c>
      <c r="G816" t="str">
        <f>LOOKUP(F816,{0,6,45},{"F","L","H"})</f>
        <v>H</v>
      </c>
      <c r="H816" t="s">
        <v>814</v>
      </c>
      <c r="I816" s="43" t="str">
        <f>IFERROR(VLOOKUP(#REF!,#REF!,2,FALSE),"No")</f>
        <v>No</v>
      </c>
      <c r="J816" s="149">
        <v>1.25</v>
      </c>
      <c r="K816" s="148">
        <v>269</v>
      </c>
      <c r="L816" s="148">
        <v>2</v>
      </c>
      <c r="M816" s="148">
        <v>245</v>
      </c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39">
        <v>4</v>
      </c>
      <c r="Y816" s="148">
        <v>1000</v>
      </c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39">
        <v>0</v>
      </c>
      <c r="AM816" s="139">
        <v>0</v>
      </c>
      <c r="AN816" s="148">
        <f t="shared" si="108"/>
        <v>1000</v>
      </c>
      <c r="AO816" s="148">
        <f t="shared" si="109"/>
        <v>514</v>
      </c>
      <c r="AP816" s="148">
        <v>1</v>
      </c>
      <c r="AQ816" s="140">
        <v>1</v>
      </c>
      <c r="AS816" s="42">
        <f t="shared" si="110"/>
        <v>37925.077605163096</v>
      </c>
      <c r="AT816" s="101">
        <f t="shared" si="111"/>
        <v>0</v>
      </c>
      <c r="AU816" s="42">
        <f t="shared" si="112"/>
        <v>37925.077605163096</v>
      </c>
      <c r="AV816" s="42">
        <f t="shared" si="113"/>
        <v>39680.961721474036</v>
      </c>
      <c r="AW816" s="102">
        <f t="shared" si="114"/>
        <v>52825.283763759828</v>
      </c>
      <c r="AX816" s="43">
        <f t="shared" si="115"/>
        <v>1.25</v>
      </c>
      <c r="AY816" s="43" t="str">
        <f t="shared" si="116"/>
        <v>UTTSM</v>
      </c>
    </row>
    <row r="817" spans="1:51" hidden="1" x14ac:dyDescent="0.2">
      <c r="A817" s="38">
        <v>810</v>
      </c>
      <c r="B817" t="s">
        <v>5806</v>
      </c>
      <c r="C817" t="s">
        <v>5746</v>
      </c>
      <c r="D817">
        <v>5740</v>
      </c>
      <c r="E817" t="s">
        <v>218</v>
      </c>
      <c r="F817">
        <v>1</v>
      </c>
      <c r="G817" t="str">
        <f>LOOKUP(F817,{0,6,45},{"F","L","H"})</f>
        <v>F</v>
      </c>
      <c r="H817" t="s">
        <v>424</v>
      </c>
      <c r="I817" s="43" t="str">
        <f>IFERROR(VLOOKUP(#REF!,#REF!,2,FALSE),"No")</f>
        <v>No</v>
      </c>
      <c r="J817" s="139">
        <v>2</v>
      </c>
      <c r="K817" s="148">
        <v>120</v>
      </c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39">
        <v>1.25</v>
      </c>
      <c r="Y817" s="148">
        <v>8</v>
      </c>
      <c r="Z817" s="149">
        <v>2</v>
      </c>
      <c r="AA817" s="148">
        <v>992</v>
      </c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39">
        <v>0</v>
      </c>
      <c r="AM817" s="139">
        <v>0</v>
      </c>
      <c r="AN817" s="148">
        <f t="shared" si="108"/>
        <v>1000</v>
      </c>
      <c r="AO817" s="148">
        <f t="shared" si="109"/>
        <v>120</v>
      </c>
      <c r="AP817" s="148">
        <v>12</v>
      </c>
      <c r="AQ817" s="140">
        <v>15</v>
      </c>
      <c r="AS817" s="42">
        <f t="shared" si="110"/>
        <v>8758.0173397267918</v>
      </c>
      <c r="AT817" s="101">
        <f t="shared" si="111"/>
        <v>0</v>
      </c>
      <c r="AU817" s="42">
        <f t="shared" si="112"/>
        <v>8758.0173397267918</v>
      </c>
      <c r="AV817" s="42">
        <f t="shared" si="113"/>
        <v>2167.7707814316022</v>
      </c>
      <c r="AW817" s="102">
        <f t="shared" si="114"/>
        <v>3698.6666666666665</v>
      </c>
      <c r="AX817" s="43">
        <f t="shared" si="115"/>
        <v>2</v>
      </c>
      <c r="AY817" s="43" t="str">
        <f t="shared" si="116"/>
        <v>UTTSS</v>
      </c>
    </row>
    <row r="818" spans="1:51" hidden="1" x14ac:dyDescent="0.2">
      <c r="A818" s="38">
        <v>811</v>
      </c>
      <c r="B818" t="s">
        <v>5807</v>
      </c>
      <c r="C818" t="s">
        <v>292</v>
      </c>
      <c r="D818">
        <v>2400</v>
      </c>
      <c r="E818" t="s">
        <v>193</v>
      </c>
      <c r="F818">
        <v>2</v>
      </c>
      <c r="G818" t="str">
        <f>LOOKUP(F818,{0,6,45},{"F","L","H"})</f>
        <v>F</v>
      </c>
      <c r="H818" t="s">
        <v>390</v>
      </c>
      <c r="I818" s="43" t="str">
        <f>IFERROR(VLOOKUP(#REF!,#REF!,2,FALSE),"No")</f>
        <v>No</v>
      </c>
      <c r="J818" s="149">
        <v>1.25</v>
      </c>
      <c r="K818" s="148">
        <v>250</v>
      </c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39">
        <v>2</v>
      </c>
      <c r="Y818" s="148">
        <v>544.09</v>
      </c>
      <c r="Z818" s="148">
        <v>4</v>
      </c>
      <c r="AA818" s="148">
        <v>455.91</v>
      </c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39">
        <v>0</v>
      </c>
      <c r="AM818" s="139">
        <v>0</v>
      </c>
      <c r="AN818" s="148">
        <f t="shared" si="108"/>
        <v>1000</v>
      </c>
      <c r="AO818" s="148">
        <f t="shared" si="109"/>
        <v>250</v>
      </c>
      <c r="AP818" s="148">
        <v>3</v>
      </c>
      <c r="AQ818" s="140">
        <v>6</v>
      </c>
      <c r="AS818" s="42">
        <f t="shared" si="110"/>
        <v>18628.369457764151</v>
      </c>
      <c r="AT818" s="101">
        <f t="shared" si="111"/>
        <v>0</v>
      </c>
      <c r="AU818" s="42">
        <f t="shared" si="112"/>
        <v>18628.369457764151</v>
      </c>
      <c r="AV818" s="42">
        <f t="shared" si="113"/>
        <v>5963.3060702456723</v>
      </c>
      <c r="AW818" s="102">
        <f t="shared" si="114"/>
        <v>2428.75</v>
      </c>
      <c r="AX818" s="43">
        <f t="shared" si="115"/>
        <v>1.25</v>
      </c>
      <c r="AY818" s="43" t="str">
        <f t="shared" si="116"/>
        <v>UTFS</v>
      </c>
    </row>
    <row r="819" spans="1:51" hidden="1" x14ac:dyDescent="0.2">
      <c r="A819" s="38">
        <v>812</v>
      </c>
      <c r="B819" t="s">
        <v>362</v>
      </c>
      <c r="C819" t="s">
        <v>289</v>
      </c>
      <c r="D819">
        <v>21100</v>
      </c>
      <c r="E819" t="s">
        <v>197</v>
      </c>
      <c r="F819">
        <v>5</v>
      </c>
      <c r="G819" t="str">
        <f>LOOKUP(F819,{0,6,45},{"F","L","H"})</f>
        <v>F</v>
      </c>
      <c r="H819" t="s">
        <v>1336</v>
      </c>
      <c r="I819" s="43" t="str">
        <f>IFERROR(VLOOKUP(#REF!,#REF!,2,FALSE),"No")</f>
        <v>No</v>
      </c>
      <c r="J819" s="139">
        <v>2</v>
      </c>
      <c r="K819" s="148">
        <v>47</v>
      </c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39">
        <v>2</v>
      </c>
      <c r="Y819" s="148">
        <v>889.25</v>
      </c>
      <c r="Z819" s="149">
        <v>4</v>
      </c>
      <c r="AA819" s="148">
        <v>110.75</v>
      </c>
      <c r="AB819" s="149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39">
        <v>0</v>
      </c>
      <c r="AM819" s="139">
        <v>0</v>
      </c>
      <c r="AN819" s="148">
        <f t="shared" si="108"/>
        <v>1000</v>
      </c>
      <c r="AO819" s="148">
        <f t="shared" si="109"/>
        <v>47</v>
      </c>
      <c r="AP819" s="148">
        <v>20</v>
      </c>
      <c r="AQ819" s="140">
        <v>25</v>
      </c>
      <c r="AS819" s="42">
        <f t="shared" si="110"/>
        <v>3430.2234580596605</v>
      </c>
      <c r="AT819" s="101">
        <f t="shared" si="111"/>
        <v>0</v>
      </c>
      <c r="AU819" s="42">
        <f t="shared" si="112"/>
        <v>3430.2234580596605</v>
      </c>
      <c r="AV819" s="42">
        <f t="shared" si="113"/>
        <v>1332.2015688589611</v>
      </c>
      <c r="AW819" s="102">
        <f t="shared" si="114"/>
        <v>18747.149999999998</v>
      </c>
      <c r="AX819" s="43">
        <f t="shared" si="115"/>
        <v>2</v>
      </c>
      <c r="AY819" s="43" t="str">
        <f t="shared" si="116"/>
        <v>UTGS</v>
      </c>
    </row>
    <row r="820" spans="1:51" hidden="1" x14ac:dyDescent="0.2">
      <c r="A820" s="38">
        <v>813</v>
      </c>
      <c r="B820" t="s">
        <v>362</v>
      </c>
      <c r="C820" t="s">
        <v>289</v>
      </c>
      <c r="D820">
        <v>306</v>
      </c>
      <c r="E820" t="s">
        <v>1238</v>
      </c>
      <c r="F820">
        <v>0.25</v>
      </c>
      <c r="G820" t="str">
        <f>LOOKUP(F820,{0,6,45},{"F","L","H"})</f>
        <v>F</v>
      </c>
      <c r="H820" t="s">
        <v>2856</v>
      </c>
      <c r="I820" s="43" t="str">
        <f>IFERROR(VLOOKUP(#REF!,#REF!,2,FALSE),"No")</f>
        <v>No</v>
      </c>
      <c r="J820" s="149">
        <v>0.5</v>
      </c>
      <c r="K820" s="148">
        <v>49</v>
      </c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39">
        <v>1.25</v>
      </c>
      <c r="Y820" s="148">
        <v>195.62</v>
      </c>
      <c r="Z820" s="148">
        <v>2</v>
      </c>
      <c r="AA820" s="148">
        <v>75.25</v>
      </c>
      <c r="AB820" s="148">
        <v>3</v>
      </c>
      <c r="AC820" s="148">
        <v>502.63</v>
      </c>
      <c r="AD820" s="148">
        <v>6</v>
      </c>
      <c r="AE820" s="148">
        <v>226.5</v>
      </c>
      <c r="AF820" s="148"/>
      <c r="AG820" s="148"/>
      <c r="AH820" s="148"/>
      <c r="AI820" s="148"/>
      <c r="AJ820" s="148"/>
      <c r="AK820" s="148"/>
      <c r="AL820" s="139">
        <v>0</v>
      </c>
      <c r="AM820" s="139">
        <v>0</v>
      </c>
      <c r="AN820" s="148">
        <f t="shared" si="108"/>
        <v>1000</v>
      </c>
      <c r="AO820" s="148">
        <f t="shared" si="109"/>
        <v>49</v>
      </c>
      <c r="AP820" s="148">
        <v>13</v>
      </c>
      <c r="AQ820" s="140">
        <v>13</v>
      </c>
      <c r="AS820" s="42">
        <f t="shared" si="110"/>
        <v>3351.7704137217743</v>
      </c>
      <c r="AT820" s="101">
        <f t="shared" si="111"/>
        <v>0</v>
      </c>
      <c r="AU820" s="42">
        <f t="shared" si="112"/>
        <v>3351.7704137217743</v>
      </c>
      <c r="AV820" s="42">
        <f t="shared" si="113"/>
        <v>2500.6021016518489</v>
      </c>
      <c r="AW820" s="102">
        <f t="shared" si="114"/>
        <v>431</v>
      </c>
      <c r="AX820" s="43">
        <f t="shared" si="115"/>
        <v>0.5</v>
      </c>
      <c r="AY820" s="43" t="str">
        <f t="shared" si="116"/>
        <v>UTGS</v>
      </c>
    </row>
    <row r="821" spans="1:51" hidden="1" x14ac:dyDescent="0.2">
      <c r="A821" s="38">
        <v>814</v>
      </c>
      <c r="B821" t="s">
        <v>362</v>
      </c>
      <c r="C821" t="s">
        <v>289</v>
      </c>
      <c r="D821">
        <v>320</v>
      </c>
      <c r="E821" t="s">
        <v>1236</v>
      </c>
      <c r="F821">
        <v>0.25</v>
      </c>
      <c r="G821" t="str">
        <f>LOOKUP(F821,{0,6,45},{"F","L","H"})</f>
        <v>F</v>
      </c>
      <c r="H821" t="s">
        <v>2857</v>
      </c>
      <c r="I821" s="43" t="str">
        <f>IFERROR(VLOOKUP(#REF!,#REF!,2,FALSE),"No")</f>
        <v>No</v>
      </c>
      <c r="J821" s="149">
        <v>0.5</v>
      </c>
      <c r="K821" s="148">
        <v>76</v>
      </c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39">
        <v>1.25</v>
      </c>
      <c r="Y821" s="148">
        <v>1000</v>
      </c>
      <c r="Z821" s="149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39">
        <v>0</v>
      </c>
      <c r="AM821" s="139">
        <v>0</v>
      </c>
      <c r="AN821" s="148">
        <f t="shared" si="108"/>
        <v>1000</v>
      </c>
      <c r="AO821" s="148">
        <f t="shared" si="109"/>
        <v>76</v>
      </c>
      <c r="AP821" s="148">
        <v>13</v>
      </c>
      <c r="AQ821" s="140">
        <v>13</v>
      </c>
      <c r="AS821" s="42">
        <f t="shared" si="110"/>
        <v>5198.664315160303</v>
      </c>
      <c r="AT821" s="101">
        <f t="shared" si="111"/>
        <v>0</v>
      </c>
      <c r="AU821" s="42">
        <f t="shared" si="112"/>
        <v>5198.664315160303</v>
      </c>
      <c r="AV821" s="42">
        <f t="shared" si="113"/>
        <v>2554.6893631903104</v>
      </c>
      <c r="AW821" s="102">
        <f t="shared" si="114"/>
        <v>431</v>
      </c>
      <c r="AX821" s="43">
        <f t="shared" si="115"/>
        <v>0.5</v>
      </c>
      <c r="AY821" s="43" t="str">
        <f t="shared" si="116"/>
        <v>UTGS</v>
      </c>
    </row>
    <row r="822" spans="1:51" hidden="1" x14ac:dyDescent="0.2">
      <c r="A822" s="38">
        <v>815</v>
      </c>
      <c r="B822" t="s">
        <v>5807</v>
      </c>
      <c r="C822" t="s">
        <v>5746</v>
      </c>
      <c r="D822">
        <v>14500</v>
      </c>
      <c r="E822" t="s">
        <v>215</v>
      </c>
      <c r="F822">
        <v>5</v>
      </c>
      <c r="G822" t="str">
        <f>LOOKUP(F822,{0,6,45},{"F","L","H"})</f>
        <v>F</v>
      </c>
      <c r="H822" t="s">
        <v>2073</v>
      </c>
      <c r="I822" s="43" t="str">
        <f>IFERROR(VLOOKUP(#REF!,#REF!,2,FALSE),"No")</f>
        <v>No</v>
      </c>
      <c r="J822" s="149">
        <v>1.25</v>
      </c>
      <c r="K822" s="148">
        <v>220.25</v>
      </c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39">
        <v>2</v>
      </c>
      <c r="Y822" s="148">
        <v>45.51</v>
      </c>
      <c r="Z822" s="149">
        <v>4</v>
      </c>
      <c r="AA822" s="148">
        <v>880.49</v>
      </c>
      <c r="AB822" s="148">
        <v>6</v>
      </c>
      <c r="AC822" s="148">
        <v>73.989999999999995</v>
      </c>
      <c r="AD822" s="148"/>
      <c r="AE822" s="148"/>
      <c r="AF822" s="148"/>
      <c r="AG822" s="148"/>
      <c r="AH822" s="148"/>
      <c r="AI822" s="148"/>
      <c r="AJ822" s="148"/>
      <c r="AK822" s="148"/>
      <c r="AL822" s="139">
        <v>0</v>
      </c>
      <c r="AM822" s="139">
        <v>0</v>
      </c>
      <c r="AN822" s="148">
        <f t="shared" si="108"/>
        <v>999.99</v>
      </c>
      <c r="AO822" s="148">
        <f t="shared" si="109"/>
        <v>220.25</v>
      </c>
      <c r="AP822" s="148">
        <v>2</v>
      </c>
      <c r="AQ822" s="140">
        <v>8</v>
      </c>
      <c r="AS822" s="42">
        <f t="shared" si="110"/>
        <v>16411.593492290216</v>
      </c>
      <c r="AT822" s="101">
        <f t="shared" si="111"/>
        <v>0</v>
      </c>
      <c r="AU822" s="42">
        <f t="shared" si="112"/>
        <v>16411.593492290216</v>
      </c>
      <c r="AV822" s="42">
        <f t="shared" si="113"/>
        <v>5107.4943389821019</v>
      </c>
      <c r="AW822" s="102">
        <f t="shared" si="114"/>
        <v>10791.333333333334</v>
      </c>
      <c r="AX822" s="43">
        <f t="shared" si="115"/>
        <v>1.25</v>
      </c>
      <c r="AY822" s="43" t="str">
        <f t="shared" si="116"/>
        <v>UTTSS</v>
      </c>
    </row>
    <row r="823" spans="1:51" hidden="1" x14ac:dyDescent="0.2">
      <c r="A823" s="38">
        <v>816</v>
      </c>
      <c r="B823" t="s">
        <v>362</v>
      </c>
      <c r="C823" t="s">
        <v>289</v>
      </c>
      <c r="D823">
        <v>320</v>
      </c>
      <c r="E823" t="s">
        <v>1247</v>
      </c>
      <c r="F823">
        <v>0.25</v>
      </c>
      <c r="G823" t="str">
        <f>LOOKUP(F823,{0,6,45},{"F","L","H"})</f>
        <v>F</v>
      </c>
      <c r="H823" t="s">
        <v>2859</v>
      </c>
      <c r="I823" s="43" t="str">
        <f>IFERROR(VLOOKUP(#REF!,#REF!,2,FALSE),"No")</f>
        <v>No</v>
      </c>
      <c r="J823" s="149">
        <v>0.5</v>
      </c>
      <c r="K823" s="148">
        <v>44</v>
      </c>
      <c r="L823" s="148">
        <v>0.75</v>
      </c>
      <c r="M823" s="148">
        <v>34.5</v>
      </c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39">
        <v>2</v>
      </c>
      <c r="Y823" s="148">
        <v>1000</v>
      </c>
      <c r="Z823" s="149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39">
        <v>0</v>
      </c>
      <c r="AM823" s="139">
        <v>0</v>
      </c>
      <c r="AN823" s="148">
        <f t="shared" si="108"/>
        <v>1000</v>
      </c>
      <c r="AO823" s="148">
        <f t="shared" si="109"/>
        <v>78.5</v>
      </c>
      <c r="AP823" s="148">
        <v>23</v>
      </c>
      <c r="AQ823" s="140">
        <v>45</v>
      </c>
      <c r="AS823" s="42">
        <f t="shared" si="110"/>
        <v>5230.9830097379436</v>
      </c>
      <c r="AT823" s="101">
        <f t="shared" si="111"/>
        <v>0</v>
      </c>
      <c r="AU823" s="42">
        <f t="shared" si="112"/>
        <v>5230.9830097379436</v>
      </c>
      <c r="AV823" s="42">
        <f t="shared" si="113"/>
        <v>722.46581603275627</v>
      </c>
      <c r="AW823" s="102">
        <f t="shared" si="114"/>
        <v>431</v>
      </c>
      <c r="AX823" s="43">
        <f t="shared" si="115"/>
        <v>0.5</v>
      </c>
      <c r="AY823" s="43" t="str">
        <f t="shared" si="116"/>
        <v>UTGS</v>
      </c>
    </row>
    <row r="824" spans="1:51" hidden="1" x14ac:dyDescent="0.2">
      <c r="A824" s="38">
        <v>817</v>
      </c>
      <c r="B824" t="s">
        <v>5806</v>
      </c>
      <c r="C824" t="s">
        <v>292</v>
      </c>
      <c r="D824">
        <v>800</v>
      </c>
      <c r="E824" t="s">
        <v>204</v>
      </c>
      <c r="F824">
        <v>0.25</v>
      </c>
      <c r="G824" t="str">
        <f>LOOKUP(F824,{0,6,45},{"F","L","H"})</f>
        <v>F</v>
      </c>
      <c r="H824" t="s">
        <v>805</v>
      </c>
      <c r="I824" s="43" t="str">
        <f>IFERROR(VLOOKUP(#REF!,#REF!,2,FALSE),"No")</f>
        <v>No</v>
      </c>
      <c r="J824" s="149">
        <v>0.75</v>
      </c>
      <c r="K824" s="148">
        <v>43</v>
      </c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39">
        <v>1.25</v>
      </c>
      <c r="Y824" s="148">
        <v>135</v>
      </c>
      <c r="Z824" s="148">
        <v>2</v>
      </c>
      <c r="AA824" s="148">
        <v>865</v>
      </c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39">
        <v>0</v>
      </c>
      <c r="AM824" s="139">
        <v>0</v>
      </c>
      <c r="AN824" s="148">
        <f t="shared" si="108"/>
        <v>1000</v>
      </c>
      <c r="AO824" s="148">
        <f t="shared" si="109"/>
        <v>43</v>
      </c>
      <c r="AP824" s="148">
        <v>14</v>
      </c>
      <c r="AQ824" s="140">
        <v>27</v>
      </c>
      <c r="AS824" s="42">
        <f t="shared" si="110"/>
        <v>2768.489546735434</v>
      </c>
      <c r="AT824" s="101">
        <f t="shared" si="111"/>
        <v>0</v>
      </c>
      <c r="AU824" s="42">
        <f t="shared" si="112"/>
        <v>2768.489546735434</v>
      </c>
      <c r="AV824" s="42">
        <f t="shared" si="113"/>
        <v>1207.6096933879273</v>
      </c>
      <c r="AW824" s="102">
        <f t="shared" si="114"/>
        <v>1348.3333333333333</v>
      </c>
      <c r="AX824" s="43">
        <f t="shared" si="115"/>
        <v>0.75</v>
      </c>
      <c r="AY824" s="43" t="str">
        <f t="shared" si="116"/>
        <v>UTFS</v>
      </c>
    </row>
    <row r="825" spans="1:51" hidden="1" x14ac:dyDescent="0.2">
      <c r="A825" s="38">
        <v>818</v>
      </c>
      <c r="B825" t="s">
        <v>5806</v>
      </c>
      <c r="C825" t="s">
        <v>292</v>
      </c>
      <c r="D825">
        <v>31000</v>
      </c>
      <c r="E825" t="s">
        <v>203</v>
      </c>
      <c r="F825">
        <v>45</v>
      </c>
      <c r="G825" t="str">
        <f>LOOKUP(F825,{0,6,45},{"F","L","H"})</f>
        <v>H</v>
      </c>
      <c r="H825" t="s">
        <v>906</v>
      </c>
      <c r="I825" s="43" t="str">
        <f>IFERROR(VLOOKUP(#REF!,#REF!,2,FALSE),"No")</f>
        <v>No</v>
      </c>
      <c r="J825" s="149">
        <v>3</v>
      </c>
      <c r="K825" s="148">
        <v>85</v>
      </c>
      <c r="L825" s="148">
        <v>4</v>
      </c>
      <c r="M825" s="148">
        <v>3</v>
      </c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39">
        <v>2</v>
      </c>
      <c r="Y825" s="148">
        <v>543.25</v>
      </c>
      <c r="Z825" s="149">
        <v>4</v>
      </c>
      <c r="AA825" s="148">
        <v>456.75</v>
      </c>
      <c r="AB825" s="149"/>
      <c r="AC825" s="148"/>
      <c r="AD825" s="149"/>
      <c r="AE825" s="148"/>
      <c r="AF825" s="148"/>
      <c r="AG825" s="148"/>
      <c r="AH825" s="148"/>
      <c r="AI825" s="148"/>
      <c r="AJ825" s="148"/>
      <c r="AK825" s="148"/>
      <c r="AL825" s="139">
        <v>0</v>
      </c>
      <c r="AM825" s="139">
        <v>0</v>
      </c>
      <c r="AN825" s="148">
        <f t="shared" si="108"/>
        <v>1000</v>
      </c>
      <c r="AO825" s="148">
        <f t="shared" si="109"/>
        <v>88</v>
      </c>
      <c r="AP825" s="148">
        <v>7</v>
      </c>
      <c r="AQ825" s="140">
        <v>12</v>
      </c>
      <c r="AS825" s="42">
        <f t="shared" si="110"/>
        <v>6433.2260491329816</v>
      </c>
      <c r="AT825" s="101">
        <f t="shared" si="111"/>
        <v>0</v>
      </c>
      <c r="AU825" s="42">
        <f t="shared" si="112"/>
        <v>6433.2260491329816</v>
      </c>
      <c r="AV825" s="42">
        <f t="shared" si="113"/>
        <v>2982.1549351228364</v>
      </c>
      <c r="AW825" s="102">
        <f t="shared" si="114"/>
        <v>60371.752872868376</v>
      </c>
      <c r="AX825" s="43">
        <f t="shared" si="115"/>
        <v>3</v>
      </c>
      <c r="AY825" s="43" t="str">
        <f t="shared" si="116"/>
        <v>UTFS</v>
      </c>
    </row>
    <row r="826" spans="1:51" hidden="1" x14ac:dyDescent="0.2">
      <c r="A826" s="38">
        <v>819</v>
      </c>
      <c r="B826" t="s">
        <v>5806</v>
      </c>
      <c r="C826" t="s">
        <v>5746</v>
      </c>
      <c r="D826">
        <v>5550</v>
      </c>
      <c r="E826" t="s">
        <v>198</v>
      </c>
      <c r="F826">
        <v>2</v>
      </c>
      <c r="G826" t="str">
        <f>LOOKUP(F826,{0,6,45},{"F","L","H"})</f>
        <v>F</v>
      </c>
      <c r="H826" t="s">
        <v>1893</v>
      </c>
      <c r="I826" s="43" t="str">
        <f>IFERROR(VLOOKUP(#REF!,#REF!,2,FALSE),"No")</f>
        <v>No</v>
      </c>
      <c r="J826" s="149">
        <v>1.25</v>
      </c>
      <c r="K826" s="148">
        <v>141</v>
      </c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39">
        <v>2</v>
      </c>
      <c r="Y826" s="148">
        <v>230</v>
      </c>
      <c r="Z826" s="149">
        <v>3</v>
      </c>
      <c r="AA826" s="148">
        <v>770</v>
      </c>
      <c r="AB826" s="149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39">
        <v>0</v>
      </c>
      <c r="AM826" s="139">
        <v>0</v>
      </c>
      <c r="AN826" s="148">
        <f t="shared" si="108"/>
        <v>1000</v>
      </c>
      <c r="AO826" s="148">
        <f t="shared" si="109"/>
        <v>141</v>
      </c>
      <c r="AP826" s="148">
        <v>1</v>
      </c>
      <c r="AQ826" s="140">
        <v>1</v>
      </c>
      <c r="AS826" s="42">
        <f t="shared" si="110"/>
        <v>10506.400374178982</v>
      </c>
      <c r="AT826" s="101">
        <f t="shared" si="111"/>
        <v>0</v>
      </c>
      <c r="AU826" s="42">
        <f t="shared" si="112"/>
        <v>10506.400374178982</v>
      </c>
      <c r="AV826" s="42">
        <f t="shared" si="113"/>
        <v>22747.361721474037</v>
      </c>
      <c r="AW826" s="102">
        <f t="shared" si="114"/>
        <v>3698.6666666666665</v>
      </c>
      <c r="AX826" s="43">
        <f t="shared" si="115"/>
        <v>1.25</v>
      </c>
      <c r="AY826" s="43" t="str">
        <f t="shared" si="116"/>
        <v>UTTSS</v>
      </c>
    </row>
    <row r="827" spans="1:51" hidden="1" x14ac:dyDescent="0.2">
      <c r="A827" s="38">
        <v>820</v>
      </c>
      <c r="B827" t="s">
        <v>5806</v>
      </c>
      <c r="C827" t="s">
        <v>289</v>
      </c>
      <c r="D827">
        <v>2400</v>
      </c>
      <c r="E827" t="s">
        <v>193</v>
      </c>
      <c r="F827">
        <v>2</v>
      </c>
      <c r="G827" t="str">
        <f>LOOKUP(F827,{0,6,45},{"F","L","H"})</f>
        <v>F</v>
      </c>
      <c r="H827" t="s">
        <v>2861</v>
      </c>
      <c r="I827" s="43" t="str">
        <f>IFERROR(VLOOKUP(#REF!,#REF!,2,FALSE),"No")</f>
        <v>No</v>
      </c>
      <c r="J827" s="149">
        <v>3</v>
      </c>
      <c r="K827" s="148">
        <v>5</v>
      </c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39">
        <v>2</v>
      </c>
      <c r="Y827" s="148">
        <v>49</v>
      </c>
      <c r="Z827" s="148">
        <v>3</v>
      </c>
      <c r="AA827" s="148">
        <v>434</v>
      </c>
      <c r="AB827" s="148">
        <v>8</v>
      </c>
      <c r="AC827" s="148">
        <v>517</v>
      </c>
      <c r="AD827" s="148"/>
      <c r="AE827" s="148"/>
      <c r="AF827" s="148"/>
      <c r="AG827" s="148"/>
      <c r="AH827" s="148"/>
      <c r="AI827" s="148"/>
      <c r="AJ827" s="148"/>
      <c r="AK827" s="148"/>
      <c r="AL827" s="139">
        <v>0</v>
      </c>
      <c r="AM827" s="139">
        <v>0</v>
      </c>
      <c r="AN827" s="148">
        <f t="shared" si="108"/>
        <v>1000</v>
      </c>
      <c r="AO827" s="148">
        <f t="shared" si="109"/>
        <v>5</v>
      </c>
      <c r="AP827" s="148">
        <v>5</v>
      </c>
      <c r="AQ827" s="140">
        <v>7</v>
      </c>
      <c r="AS827" s="42">
        <f t="shared" si="110"/>
        <v>364.91738915528299</v>
      </c>
      <c r="AT827" s="101">
        <f t="shared" si="111"/>
        <v>0</v>
      </c>
      <c r="AU827" s="42">
        <f t="shared" si="112"/>
        <v>364.91738915528299</v>
      </c>
      <c r="AV827" s="42">
        <f t="shared" si="113"/>
        <v>6837.6602459248625</v>
      </c>
      <c r="AW827" s="102">
        <f t="shared" si="114"/>
        <v>2428.75</v>
      </c>
      <c r="AX827" s="43">
        <f t="shared" si="115"/>
        <v>3</v>
      </c>
      <c r="AY827" s="43" t="str">
        <f t="shared" si="116"/>
        <v>UTGS</v>
      </c>
    </row>
    <row r="828" spans="1:51" hidden="1" x14ac:dyDescent="0.2">
      <c r="A828" s="38">
        <v>821</v>
      </c>
      <c r="B828" t="s">
        <v>5807</v>
      </c>
      <c r="C828" t="s">
        <v>5745</v>
      </c>
      <c r="D828">
        <v>610429</v>
      </c>
      <c r="E828" t="s">
        <v>216</v>
      </c>
      <c r="F828">
        <v>45</v>
      </c>
      <c r="G828" t="str">
        <f>LOOKUP(F828,{0,6,45},{"F","L","H"})</f>
        <v>H</v>
      </c>
      <c r="H828" t="s">
        <v>753</v>
      </c>
      <c r="I828" s="43" t="str">
        <f>IFERROR(VLOOKUP(#REF!,#REF!,2,FALSE),"No")</f>
        <v>No</v>
      </c>
      <c r="J828" s="139">
        <v>10</v>
      </c>
      <c r="K828" s="148">
        <v>2</v>
      </c>
      <c r="L828" s="148">
        <v>12</v>
      </c>
      <c r="M828" s="148">
        <v>4</v>
      </c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39">
        <v>4</v>
      </c>
      <c r="Y828" s="148">
        <v>238</v>
      </c>
      <c r="Z828" s="149">
        <v>6</v>
      </c>
      <c r="AA828" s="148">
        <v>173</v>
      </c>
      <c r="AB828" s="148">
        <v>10</v>
      </c>
      <c r="AC828" s="148">
        <v>5</v>
      </c>
      <c r="AD828" s="148">
        <v>12</v>
      </c>
      <c r="AE828" s="148">
        <v>584</v>
      </c>
      <c r="AF828" s="148"/>
      <c r="AG828" s="148"/>
      <c r="AH828" s="148"/>
      <c r="AI828" s="148"/>
      <c r="AJ828" s="148"/>
      <c r="AK828" s="148"/>
      <c r="AL828" s="139">
        <v>0</v>
      </c>
      <c r="AM828" s="139">
        <v>0</v>
      </c>
      <c r="AN828" s="148">
        <f t="shared" si="108"/>
        <v>1000</v>
      </c>
      <c r="AO828" s="148">
        <f t="shared" si="109"/>
        <v>6</v>
      </c>
      <c r="AP828" s="148">
        <v>4</v>
      </c>
      <c r="AQ828" s="140">
        <v>5</v>
      </c>
      <c r="AS828" s="42">
        <f t="shared" si="110"/>
        <v>563.07760000000007</v>
      </c>
      <c r="AT828" s="101">
        <f t="shared" si="111"/>
        <v>0</v>
      </c>
      <c r="AU828" s="42">
        <f t="shared" si="112"/>
        <v>563.07760000000007</v>
      </c>
      <c r="AV828" s="42">
        <f t="shared" si="113"/>
        <v>12547.728344294806</v>
      </c>
      <c r="AW828" s="102">
        <f t="shared" si="114"/>
        <v>301858.76436434186</v>
      </c>
      <c r="AX828" s="43">
        <f t="shared" si="115"/>
        <v>10</v>
      </c>
      <c r="AY828" s="43" t="str">
        <f t="shared" si="116"/>
        <v>UTTSM</v>
      </c>
    </row>
    <row r="829" spans="1:51" hidden="1" x14ac:dyDescent="0.2">
      <c r="A829" s="38">
        <v>822</v>
      </c>
      <c r="B829" t="s">
        <v>5806</v>
      </c>
      <c r="C829" t="s">
        <v>292</v>
      </c>
      <c r="D829">
        <v>2300</v>
      </c>
      <c r="E829" t="s">
        <v>193</v>
      </c>
      <c r="F829">
        <v>1</v>
      </c>
      <c r="G829" t="str">
        <f>LOOKUP(F829,{0,6,45},{"F","L","H"})</f>
        <v>F</v>
      </c>
      <c r="H829" t="s">
        <v>1923</v>
      </c>
      <c r="I829" s="43" t="str">
        <f>IFERROR(VLOOKUP(#REF!,#REF!,2,FALSE),"No")</f>
        <v>No</v>
      </c>
      <c r="J829" s="149">
        <v>1.25</v>
      </c>
      <c r="K829" s="148">
        <v>9</v>
      </c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39">
        <v>0.75</v>
      </c>
      <c r="Y829" s="148">
        <v>61.97</v>
      </c>
      <c r="Z829" s="149">
        <v>2</v>
      </c>
      <c r="AA829" s="148">
        <v>228</v>
      </c>
      <c r="AB829" s="148">
        <v>4</v>
      </c>
      <c r="AC829" s="148">
        <v>515.97</v>
      </c>
      <c r="AD829" s="148">
        <v>6</v>
      </c>
      <c r="AE829" s="148">
        <v>194.06</v>
      </c>
      <c r="AF829" s="148"/>
      <c r="AG829" s="148"/>
      <c r="AH829" s="148"/>
      <c r="AI829" s="148"/>
      <c r="AJ829" s="148"/>
      <c r="AK829" s="148"/>
      <c r="AL829" s="139">
        <v>0</v>
      </c>
      <c r="AM829" s="139">
        <v>0</v>
      </c>
      <c r="AN829" s="148">
        <f t="shared" si="108"/>
        <v>1000</v>
      </c>
      <c r="AO829" s="148">
        <f t="shared" si="109"/>
        <v>9</v>
      </c>
      <c r="AP829" s="148">
        <v>27</v>
      </c>
      <c r="AQ829" s="140">
        <v>41</v>
      </c>
      <c r="AS829" s="42">
        <f t="shared" si="110"/>
        <v>670.6213004795095</v>
      </c>
      <c r="AT829" s="101">
        <f t="shared" si="111"/>
        <v>0</v>
      </c>
      <c r="AU829" s="42">
        <f t="shared" si="112"/>
        <v>670.6213004795095</v>
      </c>
      <c r="AV829" s="42">
        <f t="shared" si="113"/>
        <v>1024.8958639383911</v>
      </c>
      <c r="AW829" s="102">
        <f t="shared" si="114"/>
        <v>2428.75</v>
      </c>
      <c r="AX829" s="43">
        <f t="shared" si="115"/>
        <v>1.25</v>
      </c>
      <c r="AY829" s="43" t="str">
        <f t="shared" si="116"/>
        <v>UTFS</v>
      </c>
    </row>
    <row r="830" spans="1:51" hidden="1" x14ac:dyDescent="0.2">
      <c r="A830" s="38">
        <v>823</v>
      </c>
      <c r="B830" t="s">
        <v>362</v>
      </c>
      <c r="C830" t="s">
        <v>289</v>
      </c>
      <c r="D830">
        <v>320</v>
      </c>
      <c r="E830" t="s">
        <v>1842</v>
      </c>
      <c r="F830">
        <v>0.25</v>
      </c>
      <c r="G830" t="str">
        <f>LOOKUP(F830,{0,6,45},{"F","L","H"})</f>
        <v>F</v>
      </c>
      <c r="H830" t="s">
        <v>2862</v>
      </c>
      <c r="I830" s="43" t="str">
        <f>IFERROR(VLOOKUP(#REF!,#REF!,2,FALSE),"No")</f>
        <v>No</v>
      </c>
      <c r="J830" s="149">
        <v>0.5</v>
      </c>
      <c r="K830" s="148">
        <v>59</v>
      </c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39">
        <v>1.25</v>
      </c>
      <c r="Y830" s="148">
        <v>159.80000000000001</v>
      </c>
      <c r="Z830" s="148">
        <v>2</v>
      </c>
      <c r="AA830" s="148">
        <v>585.79999999999995</v>
      </c>
      <c r="AB830" s="148">
        <v>4</v>
      </c>
      <c r="AC830" s="148">
        <v>39.6</v>
      </c>
      <c r="AD830" s="148">
        <v>6</v>
      </c>
      <c r="AE830" s="148">
        <v>214.8</v>
      </c>
      <c r="AF830" s="148"/>
      <c r="AG830" s="148"/>
      <c r="AH830" s="148"/>
      <c r="AI830" s="148"/>
      <c r="AJ830" s="148"/>
      <c r="AK830" s="148"/>
      <c r="AL830" s="139">
        <v>0</v>
      </c>
      <c r="AM830" s="139">
        <v>0</v>
      </c>
      <c r="AN830" s="148">
        <f t="shared" si="108"/>
        <v>1000</v>
      </c>
      <c r="AO830" s="148">
        <f t="shared" si="109"/>
        <v>59</v>
      </c>
      <c r="AP830" s="148">
        <v>21</v>
      </c>
      <c r="AQ830" s="140">
        <v>25</v>
      </c>
      <c r="AS830" s="42">
        <f t="shared" si="110"/>
        <v>4035.8051920323405</v>
      </c>
      <c r="AT830" s="101">
        <f t="shared" si="111"/>
        <v>0</v>
      </c>
      <c r="AU830" s="42">
        <f t="shared" si="112"/>
        <v>4035.8051920323405</v>
      </c>
      <c r="AV830" s="42">
        <f t="shared" si="113"/>
        <v>1552.7219888589616</v>
      </c>
      <c r="AW830" s="102">
        <f t="shared" si="114"/>
        <v>431</v>
      </c>
      <c r="AX830" s="43">
        <f t="shared" si="115"/>
        <v>0.5</v>
      </c>
      <c r="AY830" s="43" t="str">
        <f t="shared" si="116"/>
        <v>UTGS</v>
      </c>
    </row>
    <row r="831" spans="1:51" hidden="1" x14ac:dyDescent="0.2">
      <c r="A831" s="38">
        <v>824</v>
      </c>
      <c r="B831" t="s">
        <v>5807</v>
      </c>
      <c r="C831" t="s">
        <v>5746</v>
      </c>
      <c r="D831">
        <v>2300</v>
      </c>
      <c r="E831" t="s">
        <v>193</v>
      </c>
      <c r="F831">
        <v>1</v>
      </c>
      <c r="G831" t="str">
        <f>LOOKUP(F831,{0,6,45},{"F","L","H"})</f>
        <v>F</v>
      </c>
      <c r="H831" t="s">
        <v>2863</v>
      </c>
      <c r="I831" s="43" t="str">
        <f>IFERROR(VLOOKUP(#REF!,#REF!,2,FALSE),"No")</f>
        <v>No</v>
      </c>
      <c r="J831" s="149">
        <v>1.25</v>
      </c>
      <c r="K831" s="148">
        <v>38</v>
      </c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39">
        <v>3</v>
      </c>
      <c r="Y831" s="148">
        <v>1000</v>
      </c>
      <c r="Z831" s="149"/>
      <c r="AA831" s="148"/>
      <c r="AB831" s="149"/>
      <c r="AC831" s="148"/>
      <c r="AD831" s="149"/>
      <c r="AE831" s="148"/>
      <c r="AF831" s="148"/>
      <c r="AG831" s="148"/>
      <c r="AH831" s="148"/>
      <c r="AI831" s="148"/>
      <c r="AJ831" s="148"/>
      <c r="AK831" s="148"/>
      <c r="AL831" s="139">
        <v>0</v>
      </c>
      <c r="AM831" s="139">
        <v>0</v>
      </c>
      <c r="AN831" s="148">
        <f t="shared" si="108"/>
        <v>1000</v>
      </c>
      <c r="AO831" s="148">
        <f t="shared" si="109"/>
        <v>38</v>
      </c>
      <c r="AP831" s="148">
        <v>3</v>
      </c>
      <c r="AQ831" s="140">
        <v>3</v>
      </c>
      <c r="AS831" s="42">
        <f t="shared" si="110"/>
        <v>2831.5121575801509</v>
      </c>
      <c r="AT831" s="101">
        <f t="shared" si="111"/>
        <v>0</v>
      </c>
      <c r="AU831" s="42">
        <f t="shared" si="112"/>
        <v>2831.5121575801509</v>
      </c>
      <c r="AV831" s="42">
        <f t="shared" si="113"/>
        <v>6610.3205738246788</v>
      </c>
      <c r="AW831" s="102">
        <f t="shared" si="114"/>
        <v>2428.75</v>
      </c>
      <c r="AX831" s="43">
        <f t="shared" si="115"/>
        <v>1.25</v>
      </c>
      <c r="AY831" s="43" t="str">
        <f t="shared" si="116"/>
        <v>UTTSS</v>
      </c>
    </row>
    <row r="832" spans="1:51" hidden="1" x14ac:dyDescent="0.2">
      <c r="A832" s="38">
        <v>825</v>
      </c>
      <c r="B832" t="s">
        <v>362</v>
      </c>
      <c r="C832" t="s">
        <v>289</v>
      </c>
      <c r="D832">
        <v>175</v>
      </c>
      <c r="E832" t="s">
        <v>1235</v>
      </c>
      <c r="F832">
        <v>0.25</v>
      </c>
      <c r="G832" t="str">
        <f>LOOKUP(F832,{0,6,45},{"F","L","H"})</f>
        <v>F</v>
      </c>
      <c r="H832" t="s">
        <v>2864</v>
      </c>
      <c r="I832" s="43" t="str">
        <f>IFERROR(VLOOKUP(#REF!,#REF!,2,FALSE),"No")</f>
        <v>No</v>
      </c>
      <c r="J832" s="149">
        <v>0.75</v>
      </c>
      <c r="K832" s="148">
        <v>79</v>
      </c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39">
        <v>2</v>
      </c>
      <c r="Y832" s="148">
        <v>736.66</v>
      </c>
      <c r="Z832" s="148">
        <v>3</v>
      </c>
      <c r="AA832" s="148">
        <v>263.33999999999997</v>
      </c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39">
        <v>0</v>
      </c>
      <c r="AM832" s="139">
        <v>0</v>
      </c>
      <c r="AN832" s="148">
        <f t="shared" si="108"/>
        <v>1000</v>
      </c>
      <c r="AO832" s="148">
        <f t="shared" si="109"/>
        <v>79</v>
      </c>
      <c r="AP832" s="148">
        <v>12</v>
      </c>
      <c r="AQ832" s="140">
        <v>90</v>
      </c>
      <c r="AS832" s="42">
        <f t="shared" si="110"/>
        <v>5086.2947486534722</v>
      </c>
      <c r="AT832" s="101">
        <f t="shared" si="111"/>
        <v>0</v>
      </c>
      <c r="AU832" s="42">
        <f t="shared" si="112"/>
        <v>5086.2947486534722</v>
      </c>
      <c r="AV832" s="42">
        <f t="shared" si="113"/>
        <v>324.13122801637815</v>
      </c>
      <c r="AW832" s="102">
        <f t="shared" si="114"/>
        <v>431</v>
      </c>
      <c r="AX832" s="43">
        <f t="shared" si="115"/>
        <v>0.75</v>
      </c>
      <c r="AY832" s="43" t="str">
        <f t="shared" si="116"/>
        <v>UTGS</v>
      </c>
    </row>
    <row r="833" spans="1:51" hidden="1" x14ac:dyDescent="0.2">
      <c r="A833" s="38">
        <v>826</v>
      </c>
      <c r="B833" t="s">
        <v>362</v>
      </c>
      <c r="C833" t="s">
        <v>289</v>
      </c>
      <c r="D833">
        <v>320</v>
      </c>
      <c r="E833" t="s">
        <v>1245</v>
      </c>
      <c r="F833">
        <v>0.25</v>
      </c>
      <c r="G833" t="str">
        <f>LOOKUP(F833,{0,6,45},{"F","L","H"})</f>
        <v>F</v>
      </c>
      <c r="H833" t="s">
        <v>2865</v>
      </c>
      <c r="I833" s="43" t="str">
        <f>IFERROR(VLOOKUP(#REF!,#REF!,2,FALSE),"No")</f>
        <v>No</v>
      </c>
      <c r="J833" s="139">
        <v>0.5</v>
      </c>
      <c r="K833" s="148">
        <v>9</v>
      </c>
      <c r="L833" s="148">
        <v>0.75</v>
      </c>
      <c r="M833" s="148">
        <v>7.03</v>
      </c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39">
        <v>0.75</v>
      </c>
      <c r="Y833" s="148">
        <v>65</v>
      </c>
      <c r="Z833" s="149">
        <v>1.25</v>
      </c>
      <c r="AA833" s="148">
        <v>57</v>
      </c>
      <c r="AB833" s="148">
        <v>2</v>
      </c>
      <c r="AC833" s="148">
        <v>125.28</v>
      </c>
      <c r="AD833" s="148">
        <v>4</v>
      </c>
      <c r="AE833" s="148">
        <v>752.72</v>
      </c>
      <c r="AF833" s="148"/>
      <c r="AG833" s="148"/>
      <c r="AH833" s="148"/>
      <c r="AI833" s="148"/>
      <c r="AJ833" s="148"/>
      <c r="AK833" s="148"/>
      <c r="AL833" s="139">
        <v>0</v>
      </c>
      <c r="AM833" s="139">
        <v>0</v>
      </c>
      <c r="AN833" s="148">
        <f t="shared" si="108"/>
        <v>1000</v>
      </c>
      <c r="AO833" s="148">
        <f t="shared" si="109"/>
        <v>16.03</v>
      </c>
      <c r="AP833" s="148">
        <v>20</v>
      </c>
      <c r="AQ833" s="140">
        <v>23</v>
      </c>
      <c r="AS833" s="42">
        <f t="shared" si="110"/>
        <v>1068.2471496318376</v>
      </c>
      <c r="AT833" s="101">
        <f t="shared" si="111"/>
        <v>0</v>
      </c>
      <c r="AU833" s="42">
        <f t="shared" si="112"/>
        <v>1068.2471496318376</v>
      </c>
      <c r="AV833" s="42">
        <f t="shared" si="113"/>
        <v>1671.3288748466971</v>
      </c>
      <c r="AW833" s="102">
        <f t="shared" si="114"/>
        <v>431</v>
      </c>
      <c r="AX833" s="43">
        <f t="shared" si="115"/>
        <v>0.5</v>
      </c>
      <c r="AY833" s="43" t="str">
        <f t="shared" si="116"/>
        <v>UTGS</v>
      </c>
    </row>
    <row r="834" spans="1:51" hidden="1" x14ac:dyDescent="0.2">
      <c r="A834" s="38">
        <v>827</v>
      </c>
      <c r="B834" t="s">
        <v>5806</v>
      </c>
      <c r="C834" t="s">
        <v>5746</v>
      </c>
      <c r="D834">
        <v>11500</v>
      </c>
      <c r="E834" t="s">
        <v>203</v>
      </c>
      <c r="F834">
        <v>1</v>
      </c>
      <c r="G834" t="str">
        <f>LOOKUP(F834,{0,6,45},{"F","L","H"})</f>
        <v>F</v>
      </c>
      <c r="H834" t="s">
        <v>1337</v>
      </c>
      <c r="I834" s="43" t="str">
        <f>IFERROR(VLOOKUP(#REF!,#REF!,2,FALSE),"No")</f>
        <v>No</v>
      </c>
      <c r="J834" s="149">
        <v>2</v>
      </c>
      <c r="K834" s="148">
        <v>21</v>
      </c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39">
        <v>2</v>
      </c>
      <c r="Y834" s="148">
        <v>569</v>
      </c>
      <c r="Z834" s="148">
        <v>4</v>
      </c>
      <c r="AA834" s="148">
        <v>431</v>
      </c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39">
        <v>0</v>
      </c>
      <c r="AM834" s="139">
        <v>0</v>
      </c>
      <c r="AN834" s="148">
        <f t="shared" si="108"/>
        <v>1000</v>
      </c>
      <c r="AO834" s="148">
        <f t="shared" si="109"/>
        <v>21</v>
      </c>
      <c r="AP834" s="148">
        <v>1</v>
      </c>
      <c r="AQ834" s="140">
        <v>1</v>
      </c>
      <c r="AS834" s="42">
        <f t="shared" si="110"/>
        <v>1532.6530344521886</v>
      </c>
      <c r="AT834" s="101">
        <f t="shared" si="111"/>
        <v>0</v>
      </c>
      <c r="AU834" s="42">
        <f t="shared" si="112"/>
        <v>1532.6530344521886</v>
      </c>
      <c r="AV834" s="42">
        <f t="shared" si="113"/>
        <v>35601.231721474032</v>
      </c>
      <c r="AW834" s="102">
        <f t="shared" si="114"/>
        <v>10791.333333333334</v>
      </c>
      <c r="AX834" s="43">
        <f t="shared" si="115"/>
        <v>2</v>
      </c>
      <c r="AY834" s="43" t="str">
        <f t="shared" si="116"/>
        <v>UTTSS</v>
      </c>
    </row>
    <row r="835" spans="1:51" hidden="1" x14ac:dyDescent="0.2">
      <c r="A835" s="38">
        <v>828</v>
      </c>
      <c r="B835" t="s">
        <v>362</v>
      </c>
      <c r="C835" t="s">
        <v>289</v>
      </c>
      <c r="D835">
        <v>320</v>
      </c>
      <c r="E835" t="s">
        <v>1243</v>
      </c>
      <c r="F835">
        <v>0.25</v>
      </c>
      <c r="G835" t="str">
        <f>LOOKUP(F835,{0,6,45},{"F","L","H"})</f>
        <v>F</v>
      </c>
      <c r="H835" t="s">
        <v>2867</v>
      </c>
      <c r="I835" s="43" t="str">
        <f>IFERROR(VLOOKUP(#REF!,#REF!,2,FALSE),"No")</f>
        <v>No</v>
      </c>
      <c r="J835" s="149">
        <v>0.5</v>
      </c>
      <c r="K835" s="148">
        <v>74</v>
      </c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39">
        <v>1.25</v>
      </c>
      <c r="Y835" s="148">
        <v>302</v>
      </c>
      <c r="Z835" s="148">
        <v>2</v>
      </c>
      <c r="AA835" s="148">
        <v>698</v>
      </c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39">
        <v>0</v>
      </c>
      <c r="AM835" s="139">
        <v>0</v>
      </c>
      <c r="AN835" s="148">
        <f t="shared" si="108"/>
        <v>1000</v>
      </c>
      <c r="AO835" s="148">
        <f t="shared" si="109"/>
        <v>74</v>
      </c>
      <c r="AP835" s="148">
        <v>6</v>
      </c>
      <c r="AQ835" s="140">
        <v>6</v>
      </c>
      <c r="AS835" s="42">
        <f t="shared" si="110"/>
        <v>5061.8573594981899</v>
      </c>
      <c r="AT835" s="101">
        <f t="shared" si="111"/>
        <v>0</v>
      </c>
      <c r="AU835" s="42">
        <f t="shared" si="112"/>
        <v>5061.8573594981899</v>
      </c>
      <c r="AV835" s="42">
        <f t="shared" si="113"/>
        <v>5453.7269535790056</v>
      </c>
      <c r="AW835" s="102">
        <f t="shared" si="114"/>
        <v>431</v>
      </c>
      <c r="AX835" s="43">
        <f t="shared" si="115"/>
        <v>0.5</v>
      </c>
      <c r="AY835" s="43" t="str">
        <f t="shared" si="116"/>
        <v>UTGS</v>
      </c>
    </row>
    <row r="836" spans="1:51" hidden="1" x14ac:dyDescent="0.2">
      <c r="A836" s="38">
        <v>829</v>
      </c>
      <c r="B836" t="s">
        <v>362</v>
      </c>
      <c r="C836" t="s">
        <v>289</v>
      </c>
      <c r="D836">
        <v>320</v>
      </c>
      <c r="E836" t="s">
        <v>1245</v>
      </c>
      <c r="F836">
        <v>0.25</v>
      </c>
      <c r="G836" t="str">
        <f>LOOKUP(F836,{0,6,45},{"F","L","H"})</f>
        <v>F</v>
      </c>
      <c r="H836" t="s">
        <v>2868</v>
      </c>
      <c r="I836" s="43" t="str">
        <f>IFERROR(VLOOKUP(#REF!,#REF!,2,FALSE),"No")</f>
        <v>No</v>
      </c>
      <c r="J836" s="149">
        <v>0.75</v>
      </c>
      <c r="K836" s="148">
        <v>20</v>
      </c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39">
        <v>2</v>
      </c>
      <c r="Y836" s="148">
        <v>1000</v>
      </c>
      <c r="Z836" s="149"/>
      <c r="AA836" s="148"/>
      <c r="AB836" s="149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39">
        <v>0</v>
      </c>
      <c r="AM836" s="139">
        <v>0</v>
      </c>
      <c r="AN836" s="148">
        <f t="shared" si="108"/>
        <v>1000</v>
      </c>
      <c r="AO836" s="148">
        <f t="shared" si="109"/>
        <v>20</v>
      </c>
      <c r="AP836" s="148">
        <v>11</v>
      </c>
      <c r="AQ836" s="140">
        <v>84</v>
      </c>
      <c r="AS836" s="42">
        <f t="shared" si="110"/>
        <v>1287.6695566211322</v>
      </c>
      <c r="AT836" s="101">
        <f t="shared" si="111"/>
        <v>0</v>
      </c>
      <c r="AU836" s="42">
        <f t="shared" si="112"/>
        <v>1287.6695566211322</v>
      </c>
      <c r="AV836" s="42">
        <f t="shared" si="113"/>
        <v>387.03525858897655</v>
      </c>
      <c r="AW836" s="102">
        <f t="shared" si="114"/>
        <v>431</v>
      </c>
      <c r="AX836" s="43">
        <f t="shared" si="115"/>
        <v>0.75</v>
      </c>
      <c r="AY836" s="43" t="str">
        <f t="shared" si="116"/>
        <v>UTGS</v>
      </c>
    </row>
    <row r="837" spans="1:51" hidden="1" x14ac:dyDescent="0.2">
      <c r="A837" s="38">
        <v>830</v>
      </c>
      <c r="B837" t="s">
        <v>5807</v>
      </c>
      <c r="C837" t="s">
        <v>5746</v>
      </c>
      <c r="D837">
        <v>6600</v>
      </c>
      <c r="E837" t="s">
        <v>198</v>
      </c>
      <c r="F837">
        <v>5</v>
      </c>
      <c r="G837" t="str">
        <f>LOOKUP(F837,{0,6,45},{"F","L","H"})</f>
        <v>F</v>
      </c>
      <c r="H837" t="s">
        <v>581</v>
      </c>
      <c r="I837" s="43" t="str">
        <f>IFERROR(VLOOKUP(#REF!,#REF!,2,FALSE),"No")</f>
        <v>No</v>
      </c>
      <c r="J837" s="139">
        <v>1.25</v>
      </c>
      <c r="K837" s="148">
        <v>80</v>
      </c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39">
        <v>2</v>
      </c>
      <c r="Y837" s="148">
        <v>816.91</v>
      </c>
      <c r="Z837" s="148">
        <v>4</v>
      </c>
      <c r="AA837" s="148">
        <v>93.04</v>
      </c>
      <c r="AB837" s="148">
        <v>6</v>
      </c>
      <c r="AC837" s="148">
        <v>1</v>
      </c>
      <c r="AD837" s="148">
        <v>8</v>
      </c>
      <c r="AE837" s="148">
        <v>89.04</v>
      </c>
      <c r="AF837" s="148"/>
      <c r="AG837" s="148"/>
      <c r="AH837" s="148"/>
      <c r="AI837" s="148"/>
      <c r="AJ837" s="148"/>
      <c r="AK837" s="148"/>
      <c r="AL837" s="139">
        <v>0</v>
      </c>
      <c r="AM837" s="139">
        <v>0</v>
      </c>
      <c r="AN837" s="148">
        <f t="shared" si="108"/>
        <v>999.9899999999999</v>
      </c>
      <c r="AO837" s="148">
        <f t="shared" si="109"/>
        <v>80</v>
      </c>
      <c r="AP837" s="148">
        <v>6</v>
      </c>
      <c r="AQ837" s="140">
        <v>11</v>
      </c>
      <c r="AS837" s="42">
        <f t="shared" si="110"/>
        <v>5961.0782264845284</v>
      </c>
      <c r="AT837" s="101">
        <f t="shared" si="111"/>
        <v>0</v>
      </c>
      <c r="AU837" s="42">
        <f t="shared" si="112"/>
        <v>5961.0782264845284</v>
      </c>
      <c r="AV837" s="42">
        <f t="shared" si="113"/>
        <v>3345.1933647142564</v>
      </c>
      <c r="AW837" s="102">
        <f t="shared" si="114"/>
        <v>3698.6666666666665</v>
      </c>
      <c r="AX837" s="43">
        <f t="shared" si="115"/>
        <v>1.25</v>
      </c>
      <c r="AY837" s="43" t="str">
        <f t="shared" si="116"/>
        <v>UTTSS</v>
      </c>
    </row>
    <row r="838" spans="1:51" hidden="1" x14ac:dyDescent="0.2">
      <c r="A838" s="38">
        <v>831</v>
      </c>
      <c r="B838" t="s">
        <v>362</v>
      </c>
      <c r="C838" t="s">
        <v>289</v>
      </c>
      <c r="D838">
        <v>320</v>
      </c>
      <c r="E838" t="s">
        <v>1243</v>
      </c>
      <c r="F838">
        <v>0.25</v>
      </c>
      <c r="G838" t="str">
        <f>LOOKUP(F838,{0,6,45},{"F","L","H"})</f>
        <v>F</v>
      </c>
      <c r="H838" t="s">
        <v>2869</v>
      </c>
      <c r="I838" s="43" t="str">
        <f>IFERROR(VLOOKUP(#REF!,#REF!,2,FALSE),"No")</f>
        <v>No</v>
      </c>
      <c r="J838" s="139">
        <v>0.75</v>
      </c>
      <c r="K838" s="148">
        <v>26</v>
      </c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39">
        <v>1.25</v>
      </c>
      <c r="Y838" s="148">
        <v>132</v>
      </c>
      <c r="Z838" s="149">
        <v>2</v>
      </c>
      <c r="AA838" s="148">
        <v>418.38</v>
      </c>
      <c r="AB838" s="148">
        <v>4</v>
      </c>
      <c r="AC838" s="148">
        <v>449.62</v>
      </c>
      <c r="AD838" s="148"/>
      <c r="AE838" s="148"/>
      <c r="AF838" s="148"/>
      <c r="AG838" s="148"/>
      <c r="AH838" s="148"/>
      <c r="AI838" s="148"/>
      <c r="AJ838" s="148"/>
      <c r="AK838" s="148"/>
      <c r="AL838" s="139">
        <v>0</v>
      </c>
      <c r="AM838" s="139">
        <v>0</v>
      </c>
      <c r="AN838" s="148">
        <f t="shared" si="108"/>
        <v>1000</v>
      </c>
      <c r="AO838" s="148">
        <f t="shared" si="109"/>
        <v>26</v>
      </c>
      <c r="AP838" s="148">
        <v>9</v>
      </c>
      <c r="AQ838" s="140">
        <v>66</v>
      </c>
      <c r="AS838" s="42">
        <f t="shared" si="110"/>
        <v>1673.9704236074717</v>
      </c>
      <c r="AT838" s="101">
        <f t="shared" si="111"/>
        <v>0</v>
      </c>
      <c r="AU838" s="42">
        <f t="shared" si="112"/>
        <v>1673.9704236074717</v>
      </c>
      <c r="AV838" s="42">
        <f t="shared" si="113"/>
        <v>542.8354109314248</v>
      </c>
      <c r="AW838" s="102">
        <f t="shared" si="114"/>
        <v>431</v>
      </c>
      <c r="AX838" s="43">
        <f t="shared" si="115"/>
        <v>0.75</v>
      </c>
      <c r="AY838" s="43" t="str">
        <f t="shared" si="116"/>
        <v>UTGS</v>
      </c>
    </row>
    <row r="839" spans="1:51" hidden="1" x14ac:dyDescent="0.2">
      <c r="A839" s="38">
        <v>832</v>
      </c>
      <c r="B839" t="s">
        <v>362</v>
      </c>
      <c r="C839" t="s">
        <v>289</v>
      </c>
      <c r="D839">
        <v>320</v>
      </c>
      <c r="E839" t="s">
        <v>1239</v>
      </c>
      <c r="F839">
        <v>0.25</v>
      </c>
      <c r="G839" t="str">
        <f>LOOKUP(F839,{0,6,45},{"F","L","H"})</f>
        <v>F</v>
      </c>
      <c r="H839" t="s">
        <v>2870</v>
      </c>
      <c r="I839" s="43" t="str">
        <f>IFERROR(VLOOKUP(#REF!,#REF!,2,FALSE),"No")</f>
        <v>No</v>
      </c>
      <c r="J839" s="149">
        <v>0.75</v>
      </c>
      <c r="K839" s="148">
        <v>21</v>
      </c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39">
        <v>1.25</v>
      </c>
      <c r="Y839" s="148">
        <v>173</v>
      </c>
      <c r="Z839" s="148">
        <v>2</v>
      </c>
      <c r="AA839" s="148">
        <v>542.70000000000005</v>
      </c>
      <c r="AB839" s="148">
        <v>3</v>
      </c>
      <c r="AC839" s="148">
        <v>284.3</v>
      </c>
      <c r="AD839" s="148"/>
      <c r="AE839" s="148"/>
      <c r="AF839" s="148"/>
      <c r="AG839" s="148"/>
      <c r="AH839" s="148"/>
      <c r="AI839" s="148"/>
      <c r="AJ839" s="148"/>
      <c r="AK839" s="148"/>
      <c r="AL839" s="139">
        <v>0</v>
      </c>
      <c r="AM839" s="139">
        <v>0</v>
      </c>
      <c r="AN839" s="148">
        <f t="shared" si="108"/>
        <v>1000</v>
      </c>
      <c r="AO839" s="148">
        <f t="shared" si="109"/>
        <v>21</v>
      </c>
      <c r="AP839" s="148">
        <v>10</v>
      </c>
      <c r="AQ839" s="140">
        <v>60</v>
      </c>
      <c r="AS839" s="42">
        <f t="shared" si="110"/>
        <v>1352.0530344521887</v>
      </c>
      <c r="AT839" s="101">
        <f t="shared" si="111"/>
        <v>0</v>
      </c>
      <c r="AU839" s="42">
        <f t="shared" si="112"/>
        <v>1352.0530344521887</v>
      </c>
      <c r="AV839" s="42">
        <f t="shared" si="113"/>
        <v>483.78562869123397</v>
      </c>
      <c r="AW839" s="102">
        <f t="shared" si="114"/>
        <v>431</v>
      </c>
      <c r="AX839" s="43">
        <f t="shared" si="115"/>
        <v>0.75</v>
      </c>
      <c r="AY839" s="43" t="str">
        <f t="shared" si="116"/>
        <v>UTGS</v>
      </c>
    </row>
    <row r="840" spans="1:51" hidden="1" x14ac:dyDescent="0.2">
      <c r="A840" s="38">
        <v>833</v>
      </c>
      <c r="B840" t="s">
        <v>5806</v>
      </c>
      <c r="C840" t="s">
        <v>5745</v>
      </c>
      <c r="D840">
        <v>10250</v>
      </c>
      <c r="E840" t="s">
        <v>209</v>
      </c>
      <c r="F840">
        <v>45</v>
      </c>
      <c r="G840" t="str">
        <f>LOOKUP(F840,{0,6,45},{"F","L","H"})</f>
        <v>H</v>
      </c>
      <c r="H840" t="s">
        <v>1338</v>
      </c>
      <c r="I840" s="43" t="str">
        <f>IFERROR(VLOOKUP(#REF!,#REF!,2,FALSE),"No")</f>
        <v>No</v>
      </c>
      <c r="J840" s="149">
        <v>2</v>
      </c>
      <c r="K840" s="148">
        <v>68</v>
      </c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39">
        <v>2</v>
      </c>
      <c r="Y840" s="148">
        <v>184</v>
      </c>
      <c r="Z840" s="149">
        <v>4</v>
      </c>
      <c r="AA840" s="148">
        <v>816</v>
      </c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39">
        <v>0</v>
      </c>
      <c r="AM840" s="139">
        <v>0</v>
      </c>
      <c r="AN840" s="148">
        <f t="shared" ref="AN840:AN903" si="117">SUM(Y840,AA840,AC840,AE840,AG840,AI840,AK840,AM840)</f>
        <v>1000</v>
      </c>
      <c r="AO840" s="148">
        <f t="shared" ref="AO840:AO903" si="118">SUM(K840,M840,O840,Q840,S840,U840,W840)</f>
        <v>68</v>
      </c>
      <c r="AP840" s="148">
        <v>1</v>
      </c>
      <c r="AQ840" s="140">
        <v>2</v>
      </c>
      <c r="AS840" s="42">
        <f t="shared" ref="AS840:AS903" si="119">(VLOOKUP(J840,Service,2,FALSE)*K840+VLOOKUP(L840,Service,2,FALSE)*M840+VLOOKUP(N840,Service,2,FALSE)*O840+VLOOKUP(P840,Service,2,FALSE)*Q840)</f>
        <v>4962.8764925118494</v>
      </c>
      <c r="AT840" s="101">
        <f t="shared" ref="AT840:AT903" si="120">VLOOKUP(R840,serviceHP,2,FALSE)*S840+VLOOKUP(T840,serviceHP,2,FALSE)*U840+VLOOKUP(V840,serviceHP,2,FALSE)*W840</f>
        <v>0</v>
      </c>
      <c r="AU840" s="42">
        <f t="shared" ref="AU840:AU903" si="121">AS840+AT840</f>
        <v>4962.8764925118494</v>
      </c>
      <c r="AV840" s="42">
        <f t="shared" ref="AV840:AV903" si="122">(VLOOKUP(X840,Main,2,FALSE)*Y840+VLOOKUP(Z840,Main,2,FALSE)*AA840+VLOOKUP(AB840,Main,2,FALSE)*AC840+VLOOKUP(AD840,Main,2,FALSE)*AE840+VLOOKUP(AF840,Main,2,FALSE)*AG840+VLOOKUP(AL840,Main,2,FALSE)*AM840+VLOOKUP(AH840,Main,2,FALSE)*AI840+VLOOKUP(AL840,Main,2,FALSE)*AM840+VLOOKUP(AJ840,Main,2,FALSE)*AK840)/AQ840</f>
        <v>19180.840860737018</v>
      </c>
      <c r="AW840" s="102">
        <f t="shared" ref="AW840:AW903" si="123">IF(G840="F",VLOOKUP(D840,MeterAndReg2,2,TRUE),(IF(G840="L",VLOOKUP(D840,MeterAndReg2,3,TRUE),VLOOKUP(D840,MeterAndReg2,4,TRUE))))</f>
        <v>45278.81465465128</v>
      </c>
      <c r="AX840" s="43">
        <f t="shared" ref="AX840:AX903" si="124">IF(J840&gt;0,J840,R840)</f>
        <v>2</v>
      </c>
      <c r="AY840" s="43" t="str">
        <f t="shared" si="116"/>
        <v>UTTSM</v>
      </c>
    </row>
    <row r="841" spans="1:51" hidden="1" x14ac:dyDescent="0.2">
      <c r="A841" s="38">
        <v>834</v>
      </c>
      <c r="B841" t="s">
        <v>362</v>
      </c>
      <c r="C841" t="s">
        <v>289</v>
      </c>
      <c r="D841">
        <v>320</v>
      </c>
      <c r="E841" t="s">
        <v>1236</v>
      </c>
      <c r="F841">
        <v>0.25</v>
      </c>
      <c r="G841" t="str">
        <f>LOOKUP(F841,{0,6,45},{"F","L","H"})</f>
        <v>F</v>
      </c>
      <c r="H841" t="s">
        <v>2871</v>
      </c>
      <c r="I841" s="43" t="str">
        <f>IFERROR(VLOOKUP(#REF!,#REF!,2,FALSE),"No")</f>
        <v>No</v>
      </c>
      <c r="J841" s="139">
        <v>0.75</v>
      </c>
      <c r="K841" s="148">
        <v>35</v>
      </c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39">
        <v>1.25</v>
      </c>
      <c r="Y841" s="148">
        <v>226.79</v>
      </c>
      <c r="Z841" s="149">
        <v>2</v>
      </c>
      <c r="AA841" s="148">
        <v>514</v>
      </c>
      <c r="AB841" s="148">
        <v>3</v>
      </c>
      <c r="AC841" s="148">
        <v>259.20999999999998</v>
      </c>
      <c r="AD841" s="148"/>
      <c r="AE841" s="148"/>
      <c r="AF841" s="148"/>
      <c r="AG841" s="148"/>
      <c r="AH841" s="148"/>
      <c r="AI841" s="148"/>
      <c r="AJ841" s="148"/>
      <c r="AK841" s="148"/>
      <c r="AL841" s="139">
        <v>0</v>
      </c>
      <c r="AM841" s="139">
        <v>0</v>
      </c>
      <c r="AN841" s="148">
        <f t="shared" si="117"/>
        <v>1000</v>
      </c>
      <c r="AO841" s="148">
        <f t="shared" si="118"/>
        <v>35</v>
      </c>
      <c r="AP841" s="148">
        <v>13</v>
      </c>
      <c r="AQ841" s="140">
        <v>102</v>
      </c>
      <c r="AS841" s="42">
        <f t="shared" si="119"/>
        <v>2253.4217240869812</v>
      </c>
      <c r="AT841" s="101">
        <f t="shared" si="120"/>
        <v>0</v>
      </c>
      <c r="AU841" s="42">
        <f t="shared" si="121"/>
        <v>2253.4217240869812</v>
      </c>
      <c r="AV841" s="42">
        <f t="shared" si="122"/>
        <v>288.06796001445133</v>
      </c>
      <c r="AW841" s="102">
        <f t="shared" si="123"/>
        <v>431</v>
      </c>
      <c r="AX841" s="43">
        <f t="shared" si="124"/>
        <v>0.75</v>
      </c>
      <c r="AY841" s="43" t="str">
        <f t="shared" ref="AY841:AY904" si="125">C841</f>
        <v>UTGS</v>
      </c>
    </row>
    <row r="842" spans="1:51" hidden="1" x14ac:dyDescent="0.2">
      <c r="A842" s="38">
        <v>835</v>
      </c>
      <c r="B842" t="s">
        <v>362</v>
      </c>
      <c r="C842" t="s">
        <v>289</v>
      </c>
      <c r="D842">
        <v>320</v>
      </c>
      <c r="E842" t="s">
        <v>1236</v>
      </c>
      <c r="F842">
        <v>0.25</v>
      </c>
      <c r="G842" t="str">
        <f>LOOKUP(F842,{0,6,45},{"F","L","H"})</f>
        <v>F</v>
      </c>
      <c r="H842" t="s">
        <v>2872</v>
      </c>
      <c r="I842" s="43" t="str">
        <f>IFERROR(VLOOKUP(#REF!,#REF!,2,FALSE),"No")</f>
        <v>No</v>
      </c>
      <c r="J842" s="149">
        <v>0.5</v>
      </c>
      <c r="K842" s="148">
        <v>32</v>
      </c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39">
        <v>1.25</v>
      </c>
      <c r="Y842" s="148">
        <v>122.96</v>
      </c>
      <c r="Z842" s="149">
        <v>2</v>
      </c>
      <c r="AA842" s="148">
        <v>209.54</v>
      </c>
      <c r="AB842" s="148">
        <v>3</v>
      </c>
      <c r="AC842" s="148">
        <v>667.5</v>
      </c>
      <c r="AD842" s="148"/>
      <c r="AE842" s="148"/>
      <c r="AF842" s="148"/>
      <c r="AG842" s="148"/>
      <c r="AH842" s="148"/>
      <c r="AI842" s="148"/>
      <c r="AJ842" s="148"/>
      <c r="AK842" s="148"/>
      <c r="AL842" s="139">
        <v>0</v>
      </c>
      <c r="AM842" s="139">
        <v>0</v>
      </c>
      <c r="AN842" s="148">
        <f t="shared" si="117"/>
        <v>1000</v>
      </c>
      <c r="AO842" s="148">
        <f t="shared" si="118"/>
        <v>32</v>
      </c>
      <c r="AP842" s="148">
        <v>12</v>
      </c>
      <c r="AQ842" s="140">
        <v>12</v>
      </c>
      <c r="AS842" s="42">
        <f t="shared" si="119"/>
        <v>2188.9112905938118</v>
      </c>
      <c r="AT842" s="101">
        <f t="shared" si="120"/>
        <v>0</v>
      </c>
      <c r="AU842" s="42">
        <f t="shared" si="121"/>
        <v>2188.9112905938118</v>
      </c>
      <c r="AV842" s="42">
        <f t="shared" si="122"/>
        <v>2011.0944767895028</v>
      </c>
      <c r="AW842" s="102">
        <f t="shared" si="123"/>
        <v>431</v>
      </c>
      <c r="AX842" s="43">
        <f t="shared" si="124"/>
        <v>0.5</v>
      </c>
      <c r="AY842" s="43" t="str">
        <f t="shared" si="125"/>
        <v>UTGS</v>
      </c>
    </row>
    <row r="843" spans="1:51" hidden="1" x14ac:dyDescent="0.2">
      <c r="A843" s="38">
        <v>836</v>
      </c>
      <c r="B843" t="s">
        <v>362</v>
      </c>
      <c r="C843" t="s">
        <v>289</v>
      </c>
      <c r="D843">
        <v>320</v>
      </c>
      <c r="E843" t="s">
        <v>1228</v>
      </c>
      <c r="F843">
        <v>0.25</v>
      </c>
      <c r="G843" t="str">
        <f>LOOKUP(F843,{0,6,45},{"F","L","H"})</f>
        <v>F</v>
      </c>
      <c r="H843" t="s">
        <v>2873</v>
      </c>
      <c r="I843" s="43" t="str">
        <f>IFERROR(VLOOKUP(#REF!,#REF!,2,FALSE),"No")</f>
        <v>No</v>
      </c>
      <c r="J843" s="149">
        <v>0.5</v>
      </c>
      <c r="K843" s="148">
        <v>104</v>
      </c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39">
        <v>1.25</v>
      </c>
      <c r="Y843" s="148">
        <v>91.48</v>
      </c>
      <c r="Z843" s="148">
        <v>2</v>
      </c>
      <c r="AA843" s="148">
        <v>431.53</v>
      </c>
      <c r="AB843" s="148">
        <v>3</v>
      </c>
      <c r="AC843" s="148">
        <v>476.99</v>
      </c>
      <c r="AD843" s="148"/>
      <c r="AE843" s="148"/>
      <c r="AF843" s="148"/>
      <c r="AG843" s="148"/>
      <c r="AH843" s="148"/>
      <c r="AI843" s="148"/>
      <c r="AJ843" s="148"/>
      <c r="AK843" s="148"/>
      <c r="AL843" s="139">
        <v>0</v>
      </c>
      <c r="AM843" s="139">
        <v>0</v>
      </c>
      <c r="AN843" s="148">
        <f t="shared" si="117"/>
        <v>1000</v>
      </c>
      <c r="AO843" s="148">
        <f t="shared" si="118"/>
        <v>104</v>
      </c>
      <c r="AP843" s="148">
        <v>13</v>
      </c>
      <c r="AQ843" s="140">
        <v>13</v>
      </c>
      <c r="AS843" s="42">
        <f t="shared" si="119"/>
        <v>7113.9616944298887</v>
      </c>
      <c r="AT843" s="101">
        <f t="shared" si="120"/>
        <v>0</v>
      </c>
      <c r="AU843" s="42">
        <f t="shared" si="121"/>
        <v>7113.9616944298887</v>
      </c>
      <c r="AV843" s="42">
        <f t="shared" si="122"/>
        <v>2040.5203478056951</v>
      </c>
      <c r="AW843" s="102">
        <f t="shared" si="123"/>
        <v>431</v>
      </c>
      <c r="AX843" s="43">
        <f t="shared" si="124"/>
        <v>0.5</v>
      </c>
      <c r="AY843" s="43" t="str">
        <f t="shared" si="125"/>
        <v>UTGS</v>
      </c>
    </row>
    <row r="844" spans="1:51" hidden="1" x14ac:dyDescent="0.2">
      <c r="A844" s="38">
        <v>837</v>
      </c>
      <c r="B844" t="s">
        <v>362</v>
      </c>
      <c r="C844" t="s">
        <v>289</v>
      </c>
      <c r="D844">
        <v>320</v>
      </c>
      <c r="E844" t="s">
        <v>1245</v>
      </c>
      <c r="F844">
        <v>0.25</v>
      </c>
      <c r="G844" t="str">
        <f>LOOKUP(F844,{0,6,45},{"F","L","H"})</f>
        <v>F</v>
      </c>
      <c r="H844" t="s">
        <v>2874</v>
      </c>
      <c r="I844" s="43" t="str">
        <f>IFERROR(VLOOKUP(#REF!,#REF!,2,FALSE),"No")</f>
        <v>No</v>
      </c>
      <c r="J844" s="149">
        <v>0.5</v>
      </c>
      <c r="K844" s="148">
        <v>45</v>
      </c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39">
        <v>1.25</v>
      </c>
      <c r="Y844" s="148">
        <v>424</v>
      </c>
      <c r="Z844" s="149">
        <v>2</v>
      </c>
      <c r="AA844" s="148">
        <v>576</v>
      </c>
      <c r="AB844" s="149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39">
        <v>0</v>
      </c>
      <c r="AM844" s="139">
        <v>0</v>
      </c>
      <c r="AN844" s="148">
        <f t="shared" si="117"/>
        <v>1000</v>
      </c>
      <c r="AO844" s="148">
        <f t="shared" si="118"/>
        <v>45</v>
      </c>
      <c r="AP844" s="148">
        <v>13</v>
      </c>
      <c r="AQ844" s="140">
        <v>13</v>
      </c>
      <c r="AS844" s="42">
        <f t="shared" si="119"/>
        <v>3078.1565023975477</v>
      </c>
      <c r="AT844" s="101">
        <f t="shared" si="120"/>
        <v>0</v>
      </c>
      <c r="AU844" s="42">
        <f t="shared" si="121"/>
        <v>3078.1565023975477</v>
      </c>
      <c r="AV844" s="42">
        <f t="shared" si="122"/>
        <v>2523.6739785749255</v>
      </c>
      <c r="AW844" s="102">
        <f t="shared" si="123"/>
        <v>431</v>
      </c>
      <c r="AX844" s="43">
        <f t="shared" si="124"/>
        <v>0.5</v>
      </c>
      <c r="AY844" s="43" t="str">
        <f t="shared" si="125"/>
        <v>UTGS</v>
      </c>
    </row>
    <row r="845" spans="1:51" hidden="1" x14ac:dyDescent="0.2">
      <c r="A845" s="38">
        <v>838</v>
      </c>
      <c r="B845" t="s">
        <v>362</v>
      </c>
      <c r="C845" t="s">
        <v>289</v>
      </c>
      <c r="D845">
        <v>320</v>
      </c>
      <c r="E845" t="s">
        <v>1247</v>
      </c>
      <c r="F845">
        <v>0.25</v>
      </c>
      <c r="G845" t="str">
        <f>LOOKUP(F845,{0,6,45},{"F","L","H"})</f>
        <v>F</v>
      </c>
      <c r="H845" t="s">
        <v>2875</v>
      </c>
      <c r="I845" s="43" t="str">
        <f>IFERROR(VLOOKUP(#REF!,#REF!,2,FALSE),"No")</f>
        <v>No</v>
      </c>
      <c r="J845" s="139">
        <v>0.5</v>
      </c>
      <c r="K845" s="148">
        <v>20</v>
      </c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39">
        <v>1.25</v>
      </c>
      <c r="Y845" s="148">
        <v>109.45</v>
      </c>
      <c r="Z845" s="149">
        <v>2</v>
      </c>
      <c r="AA845" s="148">
        <v>890.55</v>
      </c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39">
        <v>0</v>
      </c>
      <c r="AM845" s="139">
        <v>0</v>
      </c>
      <c r="AN845" s="148">
        <f t="shared" si="117"/>
        <v>1000</v>
      </c>
      <c r="AO845" s="148">
        <f t="shared" si="118"/>
        <v>20</v>
      </c>
      <c r="AP845" s="148">
        <v>17</v>
      </c>
      <c r="AQ845" s="140">
        <v>17</v>
      </c>
      <c r="AS845" s="42">
        <f t="shared" si="119"/>
        <v>1368.0695566211325</v>
      </c>
      <c r="AT845" s="101">
        <f t="shared" si="120"/>
        <v>0</v>
      </c>
      <c r="AU845" s="42">
        <f t="shared" si="121"/>
        <v>1368.0695566211325</v>
      </c>
      <c r="AV845" s="42">
        <f t="shared" si="122"/>
        <v>1916.9162777337667</v>
      </c>
      <c r="AW845" s="102">
        <f t="shared" si="123"/>
        <v>431</v>
      </c>
      <c r="AX845" s="43">
        <f t="shared" si="124"/>
        <v>0.5</v>
      </c>
      <c r="AY845" s="43" t="str">
        <f t="shared" si="125"/>
        <v>UTGS</v>
      </c>
    </row>
    <row r="846" spans="1:51" hidden="1" x14ac:dyDescent="0.2">
      <c r="A846" s="38">
        <v>839</v>
      </c>
      <c r="B846" t="s">
        <v>5806</v>
      </c>
      <c r="C846" t="s">
        <v>5746</v>
      </c>
      <c r="D846">
        <v>14500</v>
      </c>
      <c r="E846" t="s">
        <v>215</v>
      </c>
      <c r="F846">
        <v>5</v>
      </c>
      <c r="G846" t="str">
        <f>LOOKUP(F846,{0,6,45},{"F","L","H"})</f>
        <v>F</v>
      </c>
      <c r="H846" t="s">
        <v>1339</v>
      </c>
      <c r="I846" s="43" t="str">
        <f>IFERROR(VLOOKUP(#REF!,#REF!,2,FALSE),"No")</f>
        <v>No</v>
      </c>
      <c r="J846" s="139">
        <v>2</v>
      </c>
      <c r="K846" s="148">
        <v>29</v>
      </c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39">
        <v>2</v>
      </c>
      <c r="Y846" s="148">
        <v>58.91</v>
      </c>
      <c r="Z846" s="149">
        <v>4</v>
      </c>
      <c r="AA846" s="148">
        <v>941.09</v>
      </c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39">
        <v>0</v>
      </c>
      <c r="AM846" s="139">
        <v>0</v>
      </c>
      <c r="AN846" s="148">
        <f t="shared" si="117"/>
        <v>1000</v>
      </c>
      <c r="AO846" s="148">
        <f t="shared" si="118"/>
        <v>29</v>
      </c>
      <c r="AP846" s="148">
        <v>2</v>
      </c>
      <c r="AQ846" s="140">
        <v>4</v>
      </c>
      <c r="AS846" s="42">
        <f t="shared" si="119"/>
        <v>2116.5208571006415</v>
      </c>
      <c r="AT846" s="101">
        <f t="shared" si="120"/>
        <v>0</v>
      </c>
      <c r="AU846" s="42">
        <f t="shared" si="121"/>
        <v>2116.5208571006415</v>
      </c>
      <c r="AV846" s="42">
        <f t="shared" si="122"/>
        <v>9814.6442553685083</v>
      </c>
      <c r="AW846" s="102">
        <f t="shared" si="123"/>
        <v>10791.333333333334</v>
      </c>
      <c r="AX846" s="43">
        <f t="shared" si="124"/>
        <v>2</v>
      </c>
      <c r="AY846" s="43" t="str">
        <f t="shared" si="125"/>
        <v>UTTSS</v>
      </c>
    </row>
    <row r="847" spans="1:51" hidden="1" x14ac:dyDescent="0.2">
      <c r="A847" s="38">
        <v>840</v>
      </c>
      <c r="B847" t="s">
        <v>5806</v>
      </c>
      <c r="C847" t="s">
        <v>292</v>
      </c>
      <c r="D847">
        <v>5000</v>
      </c>
      <c r="E847" t="s">
        <v>198</v>
      </c>
      <c r="F847">
        <v>0.25</v>
      </c>
      <c r="G847" t="str">
        <f>LOOKUP(F847,{0,6,45},{"F","L","H"})</f>
        <v>F</v>
      </c>
      <c r="H847" t="s">
        <v>598</v>
      </c>
      <c r="I847" s="43" t="str">
        <f>IFERROR(VLOOKUP(#REF!,#REF!,2,FALSE),"No")</f>
        <v>No</v>
      </c>
      <c r="J847" s="139">
        <v>2</v>
      </c>
      <c r="K847" s="148">
        <v>256</v>
      </c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39">
        <v>2</v>
      </c>
      <c r="Y847" s="148">
        <v>285</v>
      </c>
      <c r="Z847" s="148">
        <v>8</v>
      </c>
      <c r="AA847" s="148">
        <v>715</v>
      </c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39">
        <v>0</v>
      </c>
      <c r="AM847" s="139">
        <v>0</v>
      </c>
      <c r="AN847" s="148">
        <f t="shared" si="117"/>
        <v>1000</v>
      </c>
      <c r="AO847" s="148">
        <f t="shared" si="118"/>
        <v>256</v>
      </c>
      <c r="AP847" s="148">
        <v>4</v>
      </c>
      <c r="AQ847" s="140">
        <v>4</v>
      </c>
      <c r="AS847" s="42">
        <f t="shared" si="119"/>
        <v>18683.770324750491</v>
      </c>
      <c r="AT847" s="101">
        <f t="shared" si="120"/>
        <v>0</v>
      </c>
      <c r="AU847" s="42">
        <f t="shared" si="121"/>
        <v>18683.770324750491</v>
      </c>
      <c r="AV847" s="42">
        <f t="shared" si="122"/>
        <v>15338.515430368509</v>
      </c>
      <c r="AW847" s="102">
        <f t="shared" si="123"/>
        <v>3698.6666666666665</v>
      </c>
      <c r="AX847" s="43">
        <f t="shared" si="124"/>
        <v>2</v>
      </c>
      <c r="AY847" s="43" t="str">
        <f t="shared" si="125"/>
        <v>UTFS</v>
      </c>
    </row>
    <row r="848" spans="1:51" hidden="1" x14ac:dyDescent="0.2">
      <c r="A848" s="38">
        <v>841</v>
      </c>
      <c r="B848" t="s">
        <v>5807</v>
      </c>
      <c r="C848" t="s">
        <v>5746</v>
      </c>
      <c r="D848">
        <v>44352</v>
      </c>
      <c r="E848" t="s">
        <v>211</v>
      </c>
      <c r="F848">
        <v>45</v>
      </c>
      <c r="G848" t="str">
        <f>LOOKUP(F848,{0,6,45},{"F","L","H"})</f>
        <v>H</v>
      </c>
      <c r="H848" t="s">
        <v>1013</v>
      </c>
      <c r="I848" s="43" t="str">
        <f>IFERROR(VLOOKUP(#REF!,#REF!,2,FALSE),"No")</f>
        <v>No</v>
      </c>
      <c r="J848" s="149">
        <v>3</v>
      </c>
      <c r="K848" s="148">
        <v>245</v>
      </c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39">
        <v>6</v>
      </c>
      <c r="Y848" s="148">
        <v>1000</v>
      </c>
      <c r="Z848" s="149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39">
        <v>0</v>
      </c>
      <c r="AM848" s="139">
        <v>0</v>
      </c>
      <c r="AN848" s="148">
        <f t="shared" si="117"/>
        <v>1000</v>
      </c>
      <c r="AO848" s="148">
        <f t="shared" si="118"/>
        <v>245</v>
      </c>
      <c r="AP848" s="148">
        <v>2</v>
      </c>
      <c r="AQ848" s="140">
        <v>5</v>
      </c>
      <c r="AS848" s="42">
        <f t="shared" si="119"/>
        <v>17880.952068608869</v>
      </c>
      <c r="AT848" s="101">
        <f t="shared" si="120"/>
        <v>0</v>
      </c>
      <c r="AU848" s="42">
        <f t="shared" si="121"/>
        <v>17880.952068608869</v>
      </c>
      <c r="AV848" s="42">
        <f t="shared" si="122"/>
        <v>12006.192344294808</v>
      </c>
      <c r="AW848" s="102">
        <f t="shared" si="123"/>
        <v>60371.752872868376</v>
      </c>
      <c r="AX848" s="43">
        <f t="shared" si="124"/>
        <v>3</v>
      </c>
      <c r="AY848" s="43" t="str">
        <f t="shared" si="125"/>
        <v>UTTSS</v>
      </c>
    </row>
    <row r="849" spans="1:51" hidden="1" x14ac:dyDescent="0.2">
      <c r="A849" s="38">
        <v>842</v>
      </c>
      <c r="B849" t="s">
        <v>362</v>
      </c>
      <c r="C849" t="s">
        <v>289</v>
      </c>
      <c r="D849">
        <v>320</v>
      </c>
      <c r="E849" t="s">
        <v>1236</v>
      </c>
      <c r="F849">
        <v>0.25</v>
      </c>
      <c r="G849" t="str">
        <f>LOOKUP(F849,{0,6,45},{"F","L","H"})</f>
        <v>F</v>
      </c>
      <c r="H849" t="s">
        <v>2877</v>
      </c>
      <c r="I849" s="43" t="str">
        <f>IFERROR(VLOOKUP(#REF!,#REF!,2,FALSE),"No")</f>
        <v>No</v>
      </c>
      <c r="J849" s="149">
        <v>0.75</v>
      </c>
      <c r="K849" s="148">
        <v>69</v>
      </c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39">
        <v>1.25</v>
      </c>
      <c r="Y849" s="148">
        <v>178</v>
      </c>
      <c r="Z849" s="149">
        <v>2</v>
      </c>
      <c r="AA849" s="148">
        <v>822</v>
      </c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39">
        <v>0</v>
      </c>
      <c r="AM849" s="139">
        <v>0</v>
      </c>
      <c r="AN849" s="148">
        <f t="shared" si="117"/>
        <v>1000</v>
      </c>
      <c r="AO849" s="148">
        <f t="shared" si="118"/>
        <v>69</v>
      </c>
      <c r="AP849" s="148">
        <v>9</v>
      </c>
      <c r="AQ849" s="140">
        <v>97</v>
      </c>
      <c r="AS849" s="42">
        <f t="shared" si="119"/>
        <v>4442.4599703429058</v>
      </c>
      <c r="AT849" s="101">
        <f t="shared" si="120"/>
        <v>0</v>
      </c>
      <c r="AU849" s="42">
        <f t="shared" si="121"/>
        <v>4442.4599703429058</v>
      </c>
      <c r="AV849" s="42">
        <f t="shared" si="122"/>
        <v>336.44908991210343</v>
      </c>
      <c r="AW849" s="102">
        <f t="shared" si="123"/>
        <v>431</v>
      </c>
      <c r="AX849" s="43">
        <f t="shared" si="124"/>
        <v>0.75</v>
      </c>
      <c r="AY849" s="43" t="str">
        <f t="shared" si="125"/>
        <v>UTGS</v>
      </c>
    </row>
    <row r="850" spans="1:51" hidden="1" x14ac:dyDescent="0.2">
      <c r="A850" s="38">
        <v>843</v>
      </c>
      <c r="B850" t="s">
        <v>5806</v>
      </c>
      <c r="C850" t="s">
        <v>5746</v>
      </c>
      <c r="D850">
        <v>6600</v>
      </c>
      <c r="E850" t="s">
        <v>198</v>
      </c>
      <c r="F850">
        <v>5</v>
      </c>
      <c r="G850" t="str">
        <f>LOOKUP(F850,{0,6,45},{"F","L","H"})</f>
        <v>F</v>
      </c>
      <c r="H850" t="s">
        <v>1340</v>
      </c>
      <c r="I850" s="43" t="str">
        <f>IFERROR(VLOOKUP(#REF!,#REF!,2,FALSE),"No")</f>
        <v>No</v>
      </c>
      <c r="J850" s="149">
        <v>2</v>
      </c>
      <c r="K850" s="148">
        <v>106</v>
      </c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39">
        <v>1.25</v>
      </c>
      <c r="Y850" s="148">
        <v>360</v>
      </c>
      <c r="Z850" s="148">
        <v>2</v>
      </c>
      <c r="AA850" s="148">
        <v>183.17</v>
      </c>
      <c r="AB850" s="148">
        <v>3</v>
      </c>
      <c r="AC850" s="148">
        <v>456.83</v>
      </c>
      <c r="AD850" s="148"/>
      <c r="AE850" s="148"/>
      <c r="AF850" s="148"/>
      <c r="AG850" s="148"/>
      <c r="AH850" s="148"/>
      <c r="AI850" s="148"/>
      <c r="AJ850" s="148"/>
      <c r="AK850" s="148"/>
      <c r="AL850" s="139">
        <v>0</v>
      </c>
      <c r="AM850" s="139">
        <v>0</v>
      </c>
      <c r="AN850" s="148">
        <f t="shared" si="117"/>
        <v>1000</v>
      </c>
      <c r="AO850" s="148">
        <f t="shared" si="118"/>
        <v>106</v>
      </c>
      <c r="AP850" s="148">
        <v>10</v>
      </c>
      <c r="AQ850" s="140">
        <v>34</v>
      </c>
      <c r="AS850" s="42">
        <f t="shared" si="119"/>
        <v>7736.2486500920004</v>
      </c>
      <c r="AT850" s="101">
        <f t="shared" si="120"/>
        <v>0</v>
      </c>
      <c r="AU850" s="42">
        <f t="shared" si="121"/>
        <v>7736.2486500920004</v>
      </c>
      <c r="AV850" s="42">
        <f t="shared" si="122"/>
        <v>793.24580357276579</v>
      </c>
      <c r="AW850" s="102">
        <f t="shared" si="123"/>
        <v>3698.6666666666665</v>
      </c>
      <c r="AX850" s="43">
        <f t="shared" si="124"/>
        <v>2</v>
      </c>
      <c r="AY850" s="43" t="str">
        <f t="shared" si="125"/>
        <v>UTTSS</v>
      </c>
    </row>
    <row r="851" spans="1:51" hidden="1" x14ac:dyDescent="0.2">
      <c r="A851" s="38">
        <v>844</v>
      </c>
      <c r="B851" t="s">
        <v>5806</v>
      </c>
      <c r="C851" t="s">
        <v>5746</v>
      </c>
      <c r="D851">
        <v>13500</v>
      </c>
      <c r="E851" t="s">
        <v>203</v>
      </c>
      <c r="F851">
        <v>5</v>
      </c>
      <c r="G851" t="str">
        <f>LOOKUP(F851,{0,6,45},{"F","L","H"})</f>
        <v>F</v>
      </c>
      <c r="H851" t="s">
        <v>347</v>
      </c>
      <c r="I851" s="43" t="str">
        <f>IFERROR(VLOOKUP(#REF!,#REF!,2,FALSE),"No")</f>
        <v>No</v>
      </c>
      <c r="J851" s="139">
        <v>2</v>
      </c>
      <c r="K851" s="148">
        <v>16</v>
      </c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39">
        <v>2</v>
      </c>
      <c r="Y851" s="148">
        <v>400</v>
      </c>
      <c r="Z851" s="149">
        <v>6</v>
      </c>
      <c r="AA851" s="148">
        <v>242.6</v>
      </c>
      <c r="AB851" s="148">
        <v>16</v>
      </c>
      <c r="AC851" s="148">
        <v>357.4</v>
      </c>
      <c r="AD851" s="148"/>
      <c r="AE851" s="148"/>
      <c r="AF851" s="148"/>
      <c r="AG851" s="148"/>
      <c r="AH851" s="148"/>
      <c r="AI851" s="148"/>
      <c r="AJ851" s="148"/>
      <c r="AK851" s="148"/>
      <c r="AL851" s="139">
        <v>0</v>
      </c>
      <c r="AM851" s="139">
        <v>0</v>
      </c>
      <c r="AN851" s="148">
        <f t="shared" si="117"/>
        <v>1000</v>
      </c>
      <c r="AO851" s="148">
        <f t="shared" si="118"/>
        <v>16</v>
      </c>
      <c r="AP851" s="148">
        <v>3</v>
      </c>
      <c r="AQ851" s="140">
        <v>3</v>
      </c>
      <c r="AS851" s="42">
        <f t="shared" si="119"/>
        <v>1167.7356452969057</v>
      </c>
      <c r="AT851" s="101">
        <f t="shared" si="120"/>
        <v>0</v>
      </c>
      <c r="AU851" s="42">
        <f t="shared" si="121"/>
        <v>1167.7356452969057</v>
      </c>
      <c r="AV851" s="42">
        <f t="shared" si="122"/>
        <v>17868.276573824678</v>
      </c>
      <c r="AW851" s="102">
        <f t="shared" si="123"/>
        <v>10791.333333333334</v>
      </c>
      <c r="AX851" s="43">
        <f t="shared" si="124"/>
        <v>2</v>
      </c>
      <c r="AY851" s="43" t="str">
        <f t="shared" si="125"/>
        <v>UTTSS</v>
      </c>
    </row>
    <row r="852" spans="1:51" hidden="1" x14ac:dyDescent="0.2">
      <c r="A852" s="38">
        <v>845</v>
      </c>
      <c r="B852" t="s">
        <v>5806</v>
      </c>
      <c r="C852" t="s">
        <v>289</v>
      </c>
      <c r="D852">
        <v>33200</v>
      </c>
      <c r="E852" t="s">
        <v>215</v>
      </c>
      <c r="F852">
        <v>30</v>
      </c>
      <c r="G852" t="str">
        <f>LOOKUP(F852,{0,6,45},{"F","L","H"})</f>
        <v>L</v>
      </c>
      <c r="H852" t="s">
        <v>1341</v>
      </c>
      <c r="I852" s="43" t="str">
        <f>IFERROR(VLOOKUP(#REF!,#REF!,2,FALSE),"No")</f>
        <v>No</v>
      </c>
      <c r="J852" s="149">
        <v>4</v>
      </c>
      <c r="K852" s="148">
        <v>14</v>
      </c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39">
        <v>1.25</v>
      </c>
      <c r="Y852" s="148">
        <v>178.79</v>
      </c>
      <c r="Z852" s="149">
        <v>4</v>
      </c>
      <c r="AA852" s="148">
        <v>821.21</v>
      </c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39">
        <v>0</v>
      </c>
      <c r="AM852" s="139">
        <v>0</v>
      </c>
      <c r="AN852" s="148">
        <f t="shared" si="117"/>
        <v>1000</v>
      </c>
      <c r="AO852" s="148">
        <f t="shared" si="118"/>
        <v>14</v>
      </c>
      <c r="AP852" s="148">
        <v>7</v>
      </c>
      <c r="AQ852" s="140">
        <v>7</v>
      </c>
      <c r="AS852" s="42">
        <f t="shared" si="119"/>
        <v>1071.6086896347924</v>
      </c>
      <c r="AT852" s="101">
        <f t="shared" si="120"/>
        <v>0</v>
      </c>
      <c r="AU852" s="42">
        <f t="shared" si="121"/>
        <v>1071.6086896347924</v>
      </c>
      <c r="AV852" s="42">
        <f t="shared" si="122"/>
        <v>5503.4557744962904</v>
      </c>
      <c r="AW852" s="102">
        <f t="shared" si="123"/>
        <v>25053.949999999997</v>
      </c>
      <c r="AX852" s="43">
        <f t="shared" si="124"/>
        <v>4</v>
      </c>
      <c r="AY852" s="43" t="str">
        <f t="shared" si="125"/>
        <v>UTGS</v>
      </c>
    </row>
    <row r="853" spans="1:51" hidden="1" x14ac:dyDescent="0.2">
      <c r="A853" s="38">
        <v>846</v>
      </c>
      <c r="B853" t="s">
        <v>362</v>
      </c>
      <c r="C853" t="s">
        <v>289</v>
      </c>
      <c r="D853">
        <v>320</v>
      </c>
      <c r="E853" t="s">
        <v>1232</v>
      </c>
      <c r="F853">
        <v>0.25</v>
      </c>
      <c r="G853" t="str">
        <f>LOOKUP(F853,{0,6,45},{"F","L","H"})</f>
        <v>F</v>
      </c>
      <c r="H853" t="s">
        <v>2878</v>
      </c>
      <c r="I853" s="43" t="str">
        <f>IFERROR(VLOOKUP(#REF!,#REF!,2,FALSE),"No")</f>
        <v>No</v>
      </c>
      <c r="J853" s="149">
        <v>0.5</v>
      </c>
      <c r="K853" s="148">
        <v>60</v>
      </c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39">
        <v>2</v>
      </c>
      <c r="Y853" s="148">
        <v>1000</v>
      </c>
      <c r="Z853" s="149"/>
      <c r="AA853" s="148"/>
      <c r="AB853" s="149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39">
        <v>0</v>
      </c>
      <c r="AM853" s="139">
        <v>0</v>
      </c>
      <c r="AN853" s="148">
        <f t="shared" si="117"/>
        <v>1000</v>
      </c>
      <c r="AO853" s="148">
        <f t="shared" si="118"/>
        <v>60</v>
      </c>
      <c r="AP853" s="148">
        <v>30</v>
      </c>
      <c r="AQ853" s="140">
        <v>46</v>
      </c>
      <c r="AS853" s="42">
        <f t="shared" si="119"/>
        <v>4104.2086698633975</v>
      </c>
      <c r="AT853" s="101">
        <f t="shared" si="120"/>
        <v>0</v>
      </c>
      <c r="AU853" s="42">
        <f t="shared" si="121"/>
        <v>4104.2086698633975</v>
      </c>
      <c r="AV853" s="42">
        <f t="shared" si="122"/>
        <v>706.76003742334854</v>
      </c>
      <c r="AW853" s="102">
        <f t="shared" si="123"/>
        <v>431</v>
      </c>
      <c r="AX853" s="43">
        <f t="shared" si="124"/>
        <v>0.5</v>
      </c>
      <c r="AY853" s="43" t="str">
        <f t="shared" si="125"/>
        <v>UTGS</v>
      </c>
    </row>
    <row r="854" spans="1:51" hidden="1" x14ac:dyDescent="0.2">
      <c r="A854" s="38">
        <v>847</v>
      </c>
      <c r="B854" t="s">
        <v>5806</v>
      </c>
      <c r="C854" t="s">
        <v>5746</v>
      </c>
      <c r="D854">
        <v>5118</v>
      </c>
      <c r="E854" t="s">
        <v>209</v>
      </c>
      <c r="F854">
        <v>1</v>
      </c>
      <c r="G854" t="str">
        <f>LOOKUP(F854,{0,6,45},{"F","L","H"})</f>
        <v>F</v>
      </c>
      <c r="H854" t="s">
        <v>949</v>
      </c>
      <c r="I854" s="43" t="str">
        <f>IFERROR(VLOOKUP(#REF!,#REF!,2,FALSE),"No")</f>
        <v>No</v>
      </c>
      <c r="J854" s="139">
        <v>1.25</v>
      </c>
      <c r="K854" s="148">
        <v>98</v>
      </c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39">
        <v>4</v>
      </c>
      <c r="Y854" s="148">
        <v>1000</v>
      </c>
      <c r="Z854" s="149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39">
        <v>0</v>
      </c>
      <c r="AM854" s="139">
        <v>0</v>
      </c>
      <c r="AN854" s="148">
        <f t="shared" si="117"/>
        <v>1000</v>
      </c>
      <c r="AO854" s="148">
        <f t="shared" si="118"/>
        <v>98</v>
      </c>
      <c r="AP854" s="148">
        <v>8</v>
      </c>
      <c r="AQ854" s="140">
        <v>24</v>
      </c>
      <c r="AS854" s="42">
        <f t="shared" si="119"/>
        <v>7302.3208274435474</v>
      </c>
      <c r="AT854" s="101">
        <f t="shared" si="120"/>
        <v>0</v>
      </c>
      <c r="AU854" s="42">
        <f t="shared" si="121"/>
        <v>7302.3208274435474</v>
      </c>
      <c r="AV854" s="42">
        <f t="shared" si="122"/>
        <v>1653.3734050614182</v>
      </c>
      <c r="AW854" s="102">
        <f t="shared" si="123"/>
        <v>3698.6666666666665</v>
      </c>
      <c r="AX854" s="43">
        <f t="shared" si="124"/>
        <v>1.25</v>
      </c>
      <c r="AY854" s="43" t="str">
        <f t="shared" si="125"/>
        <v>UTTSS</v>
      </c>
    </row>
    <row r="855" spans="1:51" hidden="1" x14ac:dyDescent="0.2">
      <c r="A855" s="38">
        <v>848</v>
      </c>
      <c r="B855" t="s">
        <v>362</v>
      </c>
      <c r="C855" t="s">
        <v>289</v>
      </c>
      <c r="D855">
        <v>306</v>
      </c>
      <c r="E855" t="s">
        <v>1224</v>
      </c>
      <c r="F855">
        <v>0.25</v>
      </c>
      <c r="G855" t="str">
        <f>LOOKUP(F855,{0,6,45},{"F","L","H"})</f>
        <v>F</v>
      </c>
      <c r="H855" t="s">
        <v>2879</v>
      </c>
      <c r="I855" s="43" t="str">
        <f>IFERROR(VLOOKUP(#REF!,#REF!,2,FALSE),"No")</f>
        <v>No</v>
      </c>
      <c r="J855" s="149">
        <v>0.75</v>
      </c>
      <c r="K855" s="148">
        <v>19</v>
      </c>
      <c r="L855" s="148">
        <v>1.25</v>
      </c>
      <c r="M855" s="148">
        <v>41.21</v>
      </c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39">
        <v>1.25</v>
      </c>
      <c r="Y855" s="148">
        <v>168.19</v>
      </c>
      <c r="Z855" s="148">
        <v>2</v>
      </c>
      <c r="AA855" s="148">
        <v>131.19</v>
      </c>
      <c r="AB855" s="148">
        <v>3</v>
      </c>
      <c r="AC855" s="148">
        <v>700.63</v>
      </c>
      <c r="AD855" s="148"/>
      <c r="AE855" s="148"/>
      <c r="AF855" s="148"/>
      <c r="AG855" s="148"/>
      <c r="AH855" s="148"/>
      <c r="AI855" s="148"/>
      <c r="AJ855" s="148"/>
      <c r="AK855" s="148"/>
      <c r="AL855" s="139">
        <v>0</v>
      </c>
      <c r="AM855" s="139">
        <v>0</v>
      </c>
      <c r="AN855" s="148">
        <f t="shared" si="117"/>
        <v>1000.01</v>
      </c>
      <c r="AO855" s="148">
        <f t="shared" si="118"/>
        <v>60.21</v>
      </c>
      <c r="AP855" s="148">
        <v>15</v>
      </c>
      <c r="AQ855" s="140">
        <v>97</v>
      </c>
      <c r="AS855" s="42">
        <f t="shared" si="119"/>
        <v>4293.9865002079187</v>
      </c>
      <c r="AT855" s="101">
        <f t="shared" si="120"/>
        <v>0</v>
      </c>
      <c r="AU855" s="42">
        <f t="shared" si="121"/>
        <v>4293.9865002079187</v>
      </c>
      <c r="AV855" s="42">
        <f t="shared" si="122"/>
        <v>244.79413846485826</v>
      </c>
      <c r="AW855" s="102">
        <f t="shared" si="123"/>
        <v>431</v>
      </c>
      <c r="AX855" s="43">
        <f t="shared" si="124"/>
        <v>0.75</v>
      </c>
      <c r="AY855" s="43" t="str">
        <f t="shared" si="125"/>
        <v>UTGS</v>
      </c>
    </row>
    <row r="856" spans="1:51" hidden="1" x14ac:dyDescent="0.2">
      <c r="A856" s="38">
        <v>849</v>
      </c>
      <c r="B856" t="s">
        <v>5806</v>
      </c>
      <c r="C856" t="s">
        <v>5746</v>
      </c>
      <c r="D856">
        <v>14500</v>
      </c>
      <c r="E856" t="s">
        <v>215</v>
      </c>
      <c r="F856">
        <v>5</v>
      </c>
      <c r="G856" t="str">
        <f>LOOKUP(F856,{0,6,45},{"F","L","H"})</f>
        <v>F</v>
      </c>
      <c r="H856" t="s">
        <v>1342</v>
      </c>
      <c r="I856" s="43" t="str">
        <f>IFERROR(VLOOKUP(#REF!,#REF!,2,FALSE),"No")</f>
        <v>No</v>
      </c>
      <c r="J856" s="149">
        <v>2</v>
      </c>
      <c r="K856" s="148">
        <v>92</v>
      </c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39">
        <v>1.25</v>
      </c>
      <c r="Y856" s="148">
        <v>126.3</v>
      </c>
      <c r="Z856" s="149">
        <v>4</v>
      </c>
      <c r="AA856" s="148">
        <v>873.7</v>
      </c>
      <c r="AB856" s="149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39">
        <v>0</v>
      </c>
      <c r="AM856" s="139">
        <v>0</v>
      </c>
      <c r="AN856" s="148">
        <f t="shared" si="117"/>
        <v>1000</v>
      </c>
      <c r="AO856" s="148">
        <f t="shared" si="118"/>
        <v>92</v>
      </c>
      <c r="AP856" s="148">
        <v>3</v>
      </c>
      <c r="AQ856" s="140">
        <v>9</v>
      </c>
      <c r="AS856" s="42">
        <f t="shared" si="119"/>
        <v>6714.4799604572072</v>
      </c>
      <c r="AT856" s="101">
        <f t="shared" si="120"/>
        <v>0</v>
      </c>
      <c r="AU856" s="42">
        <f t="shared" si="121"/>
        <v>6714.4799604572072</v>
      </c>
      <c r="AV856" s="42">
        <f t="shared" si="122"/>
        <v>4318.2000801637814</v>
      </c>
      <c r="AW856" s="102">
        <f t="shared" si="123"/>
        <v>10791.333333333334</v>
      </c>
      <c r="AX856" s="43">
        <f t="shared" si="124"/>
        <v>2</v>
      </c>
      <c r="AY856" s="43" t="str">
        <f t="shared" si="125"/>
        <v>UTTSS</v>
      </c>
    </row>
    <row r="857" spans="1:51" hidden="1" x14ac:dyDescent="0.2">
      <c r="A857" s="38">
        <v>850</v>
      </c>
      <c r="B857" t="s">
        <v>362</v>
      </c>
      <c r="C857" t="s">
        <v>289</v>
      </c>
      <c r="D857">
        <v>320</v>
      </c>
      <c r="E857" t="s">
        <v>1236</v>
      </c>
      <c r="F857">
        <v>0.25</v>
      </c>
      <c r="G857" t="str">
        <f>LOOKUP(F857,{0,6,45},{"F","L","H"})</f>
        <v>F</v>
      </c>
      <c r="H857" t="s">
        <v>2880</v>
      </c>
      <c r="I857" s="43" t="str">
        <f>IFERROR(VLOOKUP(#REF!,#REF!,2,FALSE),"No")</f>
        <v>No</v>
      </c>
      <c r="J857" s="139">
        <v>0.5</v>
      </c>
      <c r="K857" s="148">
        <v>28</v>
      </c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39">
        <v>1.25</v>
      </c>
      <c r="Y857" s="148">
        <v>349</v>
      </c>
      <c r="Z857" s="149">
        <v>2</v>
      </c>
      <c r="AA857" s="148">
        <v>651</v>
      </c>
      <c r="AB857" s="149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39">
        <v>0</v>
      </c>
      <c r="AM857" s="139">
        <v>0</v>
      </c>
      <c r="AN857" s="148">
        <f t="shared" si="117"/>
        <v>1000</v>
      </c>
      <c r="AO857" s="148">
        <f t="shared" si="118"/>
        <v>28</v>
      </c>
      <c r="AP857" s="148">
        <v>8</v>
      </c>
      <c r="AQ857" s="140">
        <v>8</v>
      </c>
      <c r="AS857" s="42">
        <f t="shared" si="119"/>
        <v>1915.2973792695852</v>
      </c>
      <c r="AT857" s="101">
        <f t="shared" si="120"/>
        <v>0</v>
      </c>
      <c r="AU857" s="42">
        <f t="shared" si="121"/>
        <v>1915.2973792695852</v>
      </c>
      <c r="AV857" s="42">
        <f t="shared" si="122"/>
        <v>4094.4077151842544</v>
      </c>
      <c r="AW857" s="102">
        <f t="shared" si="123"/>
        <v>431</v>
      </c>
      <c r="AX857" s="43">
        <f t="shared" si="124"/>
        <v>0.5</v>
      </c>
      <c r="AY857" s="43" t="str">
        <f t="shared" si="125"/>
        <v>UTGS</v>
      </c>
    </row>
    <row r="858" spans="1:51" hidden="1" x14ac:dyDescent="0.2">
      <c r="A858" s="38">
        <v>851</v>
      </c>
      <c r="B858" t="s">
        <v>362</v>
      </c>
      <c r="C858" t="s">
        <v>289</v>
      </c>
      <c r="D858">
        <v>320</v>
      </c>
      <c r="E858" t="s">
        <v>1245</v>
      </c>
      <c r="F858">
        <v>0.25</v>
      </c>
      <c r="G858" t="str">
        <f>LOOKUP(F858,{0,6,45},{"F","L","H"})</f>
        <v>F</v>
      </c>
      <c r="H858" t="s">
        <v>2882</v>
      </c>
      <c r="I858" s="43" t="str">
        <f>IFERROR(VLOOKUP(#REF!,#REF!,2,FALSE),"No")</f>
        <v>No</v>
      </c>
      <c r="J858" s="149">
        <v>0.75</v>
      </c>
      <c r="K858" s="148">
        <v>126</v>
      </c>
      <c r="L858" s="148">
        <v>1.25</v>
      </c>
      <c r="M858" s="148">
        <v>115.19</v>
      </c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39">
        <v>4</v>
      </c>
      <c r="Y858" s="148">
        <v>1000</v>
      </c>
      <c r="Z858" s="149"/>
      <c r="AA858" s="148"/>
      <c r="AB858" s="149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39">
        <v>0</v>
      </c>
      <c r="AM858" s="139">
        <v>0</v>
      </c>
      <c r="AN858" s="148">
        <f t="shared" si="117"/>
        <v>1000</v>
      </c>
      <c r="AO858" s="148">
        <f t="shared" si="118"/>
        <v>241.19</v>
      </c>
      <c r="AP858" s="148">
        <v>15</v>
      </c>
      <c r="AQ858" s="140">
        <v>46</v>
      </c>
      <c r="AS858" s="42">
        <f t="shared" si="119"/>
        <v>16695.525718072546</v>
      </c>
      <c r="AT858" s="101">
        <f t="shared" si="120"/>
        <v>0</v>
      </c>
      <c r="AU858" s="42">
        <f t="shared" si="121"/>
        <v>16695.525718072546</v>
      </c>
      <c r="AV858" s="42">
        <f t="shared" si="122"/>
        <v>862.6296026407399</v>
      </c>
      <c r="AW858" s="102">
        <f t="shared" si="123"/>
        <v>431</v>
      </c>
      <c r="AX858" s="43">
        <f t="shared" si="124"/>
        <v>0.75</v>
      </c>
      <c r="AY858" s="43" t="str">
        <f t="shared" si="125"/>
        <v>UTGS</v>
      </c>
    </row>
    <row r="859" spans="1:51" hidden="1" x14ac:dyDescent="0.2">
      <c r="A859" s="38">
        <v>852</v>
      </c>
      <c r="B859" t="s">
        <v>5806</v>
      </c>
      <c r="C859" t="s">
        <v>292</v>
      </c>
      <c r="D859">
        <v>5550</v>
      </c>
      <c r="E859" t="s">
        <v>198</v>
      </c>
      <c r="F859">
        <v>2</v>
      </c>
      <c r="G859" t="str">
        <f>LOOKUP(F859,{0,6,45},{"F","L","H"})</f>
        <v>F</v>
      </c>
      <c r="H859" t="s">
        <v>2056</v>
      </c>
      <c r="I859" s="43" t="str">
        <f>IFERROR(VLOOKUP(#REF!,#REF!,2,FALSE),"No")</f>
        <v>No</v>
      </c>
      <c r="J859" s="139">
        <v>1.25</v>
      </c>
      <c r="K859" s="148">
        <v>109</v>
      </c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39">
        <v>2</v>
      </c>
      <c r="Y859" s="148">
        <v>157.82</v>
      </c>
      <c r="Z859" s="149">
        <v>3</v>
      </c>
      <c r="AA859" s="148">
        <v>406</v>
      </c>
      <c r="AB859" s="148">
        <v>4</v>
      </c>
      <c r="AC859" s="148">
        <v>436.18</v>
      </c>
      <c r="AD859" s="148"/>
      <c r="AE859" s="148"/>
      <c r="AF859" s="148"/>
      <c r="AG859" s="148"/>
      <c r="AH859" s="148"/>
      <c r="AI859" s="148"/>
      <c r="AJ859" s="148"/>
      <c r="AK859" s="148"/>
      <c r="AL859" s="139">
        <v>0</v>
      </c>
      <c r="AM859" s="139">
        <v>0</v>
      </c>
      <c r="AN859" s="148">
        <f t="shared" si="117"/>
        <v>1000</v>
      </c>
      <c r="AO859" s="148">
        <f t="shared" si="118"/>
        <v>109</v>
      </c>
      <c r="AP859" s="148">
        <v>2</v>
      </c>
      <c r="AQ859" s="140">
        <v>2</v>
      </c>
      <c r="AS859" s="42">
        <f t="shared" si="119"/>
        <v>8121.9690835851698</v>
      </c>
      <c r="AT859" s="101">
        <f t="shared" si="120"/>
        <v>0</v>
      </c>
      <c r="AU859" s="42">
        <f t="shared" si="121"/>
        <v>8121.9690835851698</v>
      </c>
      <c r="AV859" s="42">
        <f t="shared" si="122"/>
        <v>15245.146160737018</v>
      </c>
      <c r="AW859" s="102">
        <f t="shared" si="123"/>
        <v>3698.6666666666665</v>
      </c>
      <c r="AX859" s="43">
        <f t="shared" si="124"/>
        <v>1.25</v>
      </c>
      <c r="AY859" s="43" t="str">
        <f t="shared" si="125"/>
        <v>UTFS</v>
      </c>
    </row>
    <row r="860" spans="1:51" hidden="1" x14ac:dyDescent="0.2">
      <c r="A860" s="38">
        <v>853</v>
      </c>
      <c r="B860" t="s">
        <v>362</v>
      </c>
      <c r="C860" t="s">
        <v>289</v>
      </c>
      <c r="D860">
        <v>306</v>
      </c>
      <c r="E860" t="s">
        <v>1224</v>
      </c>
      <c r="F860">
        <v>0.25</v>
      </c>
      <c r="G860" t="str">
        <f>LOOKUP(F860,{0,6,45},{"F","L","H"})</f>
        <v>F</v>
      </c>
      <c r="H860" t="s">
        <v>2884</v>
      </c>
      <c r="I860" s="43" t="str">
        <f>IFERROR(VLOOKUP(#REF!,#REF!,2,FALSE),"No")</f>
        <v>No</v>
      </c>
      <c r="J860" s="149">
        <v>0.5</v>
      </c>
      <c r="K860" s="148">
        <v>91</v>
      </c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39">
        <v>2</v>
      </c>
      <c r="Y860" s="148">
        <v>1000</v>
      </c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39">
        <v>0</v>
      </c>
      <c r="AM860" s="139">
        <v>0</v>
      </c>
      <c r="AN860" s="148">
        <f t="shared" si="117"/>
        <v>1000</v>
      </c>
      <c r="AO860" s="148">
        <f t="shared" si="118"/>
        <v>91</v>
      </c>
      <c r="AP860" s="148">
        <v>19</v>
      </c>
      <c r="AQ860" s="140">
        <v>19</v>
      </c>
      <c r="AS860" s="42">
        <f t="shared" si="119"/>
        <v>6224.7164826261524</v>
      </c>
      <c r="AT860" s="101">
        <f t="shared" si="120"/>
        <v>0</v>
      </c>
      <c r="AU860" s="42">
        <f t="shared" si="121"/>
        <v>6224.7164826261524</v>
      </c>
      <c r="AV860" s="42">
        <f t="shared" si="122"/>
        <v>1711.1032484986333</v>
      </c>
      <c r="AW860" s="102">
        <f t="shared" si="123"/>
        <v>431</v>
      </c>
      <c r="AX860" s="43">
        <f t="shared" si="124"/>
        <v>0.5</v>
      </c>
      <c r="AY860" s="43" t="str">
        <f t="shared" si="125"/>
        <v>UTGS</v>
      </c>
    </row>
    <row r="861" spans="1:51" hidden="1" x14ac:dyDescent="0.2">
      <c r="A861" s="38">
        <v>854</v>
      </c>
      <c r="B861" t="s">
        <v>5806</v>
      </c>
      <c r="C861" t="s">
        <v>5746</v>
      </c>
      <c r="D861">
        <v>6600</v>
      </c>
      <c r="E861" t="s">
        <v>198</v>
      </c>
      <c r="F861">
        <v>5</v>
      </c>
      <c r="G861" t="str">
        <f>LOOKUP(F861,{0,6,45},{"F","L","H"})</f>
        <v>F</v>
      </c>
      <c r="H861" t="s">
        <v>1343</v>
      </c>
      <c r="I861" s="43" t="str">
        <f>IFERROR(VLOOKUP(#REF!,#REF!,2,FALSE),"No")</f>
        <v>No</v>
      </c>
      <c r="J861" s="139">
        <v>0.5</v>
      </c>
      <c r="K861" s="148">
        <v>4</v>
      </c>
      <c r="L861" s="148">
        <v>2</v>
      </c>
      <c r="M861" s="148">
        <v>28</v>
      </c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39">
        <v>4</v>
      </c>
      <c r="Y861" s="148">
        <v>144</v>
      </c>
      <c r="Z861" s="148">
        <v>6</v>
      </c>
      <c r="AA861" s="148">
        <v>3</v>
      </c>
      <c r="AB861" s="148">
        <v>8</v>
      </c>
      <c r="AC861" s="148">
        <v>853</v>
      </c>
      <c r="AD861" s="148"/>
      <c r="AE861" s="148"/>
      <c r="AF861" s="148"/>
      <c r="AG861" s="148"/>
      <c r="AH861" s="148"/>
      <c r="AI861" s="148"/>
      <c r="AJ861" s="148"/>
      <c r="AK861" s="148"/>
      <c r="AL861" s="139">
        <v>0</v>
      </c>
      <c r="AM861" s="139">
        <v>0</v>
      </c>
      <c r="AN861" s="148">
        <f t="shared" si="117"/>
        <v>1000</v>
      </c>
      <c r="AO861" s="148">
        <f t="shared" si="118"/>
        <v>32</v>
      </c>
      <c r="AP861" s="148">
        <v>4</v>
      </c>
      <c r="AQ861" s="140">
        <v>5</v>
      </c>
      <c r="AS861" s="42">
        <f t="shared" si="119"/>
        <v>2317.1512905938116</v>
      </c>
      <c r="AT861" s="101">
        <f t="shared" si="120"/>
        <v>0</v>
      </c>
      <c r="AU861" s="42">
        <f t="shared" si="121"/>
        <v>2317.1512905938116</v>
      </c>
      <c r="AV861" s="42">
        <f t="shared" si="122"/>
        <v>13607.204344294809</v>
      </c>
      <c r="AW861" s="102">
        <f t="shared" si="123"/>
        <v>3698.6666666666665</v>
      </c>
      <c r="AX861" s="43">
        <f t="shared" si="124"/>
        <v>0.5</v>
      </c>
      <c r="AY861" s="43" t="str">
        <f t="shared" si="125"/>
        <v>UTTSS</v>
      </c>
    </row>
    <row r="862" spans="1:51" hidden="1" x14ac:dyDescent="0.2">
      <c r="A862" s="38">
        <v>855</v>
      </c>
      <c r="B862" t="s">
        <v>362</v>
      </c>
      <c r="C862" t="s">
        <v>289</v>
      </c>
      <c r="D862">
        <v>320</v>
      </c>
      <c r="E862" t="s">
        <v>1236</v>
      </c>
      <c r="F862">
        <v>0.25</v>
      </c>
      <c r="G862" t="str">
        <f>LOOKUP(F862,{0,6,45},{"F","L","H"})</f>
        <v>F</v>
      </c>
      <c r="H862" t="s">
        <v>2885</v>
      </c>
      <c r="I862" s="43" t="str">
        <f>IFERROR(VLOOKUP(#REF!,#REF!,2,FALSE),"No")</f>
        <v>No</v>
      </c>
      <c r="J862" s="139">
        <v>0.5</v>
      </c>
      <c r="K862" s="148">
        <v>28</v>
      </c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39">
        <v>1.25</v>
      </c>
      <c r="Y862" s="148">
        <v>670.34</v>
      </c>
      <c r="Z862" s="149">
        <v>2</v>
      </c>
      <c r="AA862" s="148">
        <v>329.66</v>
      </c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39">
        <v>0</v>
      </c>
      <c r="AM862" s="139">
        <v>0</v>
      </c>
      <c r="AN862" s="148">
        <f t="shared" si="117"/>
        <v>1000</v>
      </c>
      <c r="AO862" s="148">
        <f t="shared" si="118"/>
        <v>28</v>
      </c>
      <c r="AP862" s="148">
        <v>10</v>
      </c>
      <c r="AQ862" s="140">
        <v>10</v>
      </c>
      <c r="AS862" s="42">
        <f t="shared" si="119"/>
        <v>1915.2973792695852</v>
      </c>
      <c r="AT862" s="101">
        <f t="shared" si="120"/>
        <v>0</v>
      </c>
      <c r="AU862" s="42">
        <f t="shared" si="121"/>
        <v>1915.2973792695852</v>
      </c>
      <c r="AV862" s="42">
        <f t="shared" si="122"/>
        <v>3298.0199721474041</v>
      </c>
      <c r="AW862" s="102">
        <f t="shared" si="123"/>
        <v>431</v>
      </c>
      <c r="AX862" s="43">
        <f t="shared" si="124"/>
        <v>0.5</v>
      </c>
      <c r="AY862" s="43" t="str">
        <f t="shared" si="125"/>
        <v>UTGS</v>
      </c>
    </row>
    <row r="863" spans="1:51" hidden="1" x14ac:dyDescent="0.2">
      <c r="A863" s="38">
        <v>856</v>
      </c>
      <c r="B863" t="s">
        <v>362</v>
      </c>
      <c r="C863" t="s">
        <v>289</v>
      </c>
      <c r="D863">
        <v>320</v>
      </c>
      <c r="E863" t="s">
        <v>1236</v>
      </c>
      <c r="F863">
        <v>0.25</v>
      </c>
      <c r="G863" t="str">
        <f>LOOKUP(F863,{0,6,45},{"F","L","H"})</f>
        <v>F</v>
      </c>
      <c r="H863" t="s">
        <v>2886</v>
      </c>
      <c r="I863" s="43" t="str">
        <f>IFERROR(VLOOKUP(#REF!,#REF!,2,FALSE),"No")</f>
        <v>No</v>
      </c>
      <c r="J863" s="149">
        <v>0.5</v>
      </c>
      <c r="K863" s="148">
        <v>50</v>
      </c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39">
        <v>1.25</v>
      </c>
      <c r="Y863" s="148">
        <v>197.86</v>
      </c>
      <c r="Z863" s="149">
        <v>2</v>
      </c>
      <c r="AA863" s="148">
        <v>418.86</v>
      </c>
      <c r="AB863" s="148">
        <v>4</v>
      </c>
      <c r="AC863" s="148">
        <v>383.28</v>
      </c>
      <c r="AD863" s="148"/>
      <c r="AE863" s="148"/>
      <c r="AF863" s="148"/>
      <c r="AG863" s="148"/>
      <c r="AH863" s="148"/>
      <c r="AI863" s="148"/>
      <c r="AJ863" s="148"/>
      <c r="AK863" s="148"/>
      <c r="AL863" s="139">
        <v>0</v>
      </c>
      <c r="AM863" s="139">
        <v>0</v>
      </c>
      <c r="AN863" s="148">
        <f t="shared" si="117"/>
        <v>1000</v>
      </c>
      <c r="AO863" s="148">
        <f t="shared" si="118"/>
        <v>50</v>
      </c>
      <c r="AP863" s="148">
        <v>12</v>
      </c>
      <c r="AQ863" s="140">
        <v>12</v>
      </c>
      <c r="AS863" s="42">
        <f t="shared" si="119"/>
        <v>3420.1738915528308</v>
      </c>
      <c r="AT863" s="101">
        <f t="shared" si="120"/>
        <v>0</v>
      </c>
      <c r="AU863" s="42">
        <f t="shared" si="121"/>
        <v>3420.1738915528308</v>
      </c>
      <c r="AV863" s="42">
        <f t="shared" si="122"/>
        <v>2949.7984434561695</v>
      </c>
      <c r="AW863" s="102">
        <f t="shared" si="123"/>
        <v>431</v>
      </c>
      <c r="AX863" s="43">
        <f t="shared" si="124"/>
        <v>0.5</v>
      </c>
      <c r="AY863" s="43" t="str">
        <f t="shared" si="125"/>
        <v>UTGS</v>
      </c>
    </row>
    <row r="864" spans="1:51" hidden="1" x14ac:dyDescent="0.2">
      <c r="A864" s="38">
        <v>857</v>
      </c>
      <c r="B864" t="s">
        <v>5806</v>
      </c>
      <c r="C864" t="s">
        <v>292</v>
      </c>
      <c r="D864">
        <v>6600</v>
      </c>
      <c r="E864" t="s">
        <v>198</v>
      </c>
      <c r="F864">
        <v>5</v>
      </c>
      <c r="G864" t="str">
        <f>LOOKUP(F864,{0,6,45},{"F","L","H"})</f>
        <v>F</v>
      </c>
      <c r="H864" t="s">
        <v>711</v>
      </c>
      <c r="I864" s="43" t="str">
        <f>IFERROR(VLOOKUP(#REF!,#REF!,2,FALSE),"No")</f>
        <v>No</v>
      </c>
      <c r="J864" s="149">
        <v>2</v>
      </c>
      <c r="K864" s="148">
        <v>59</v>
      </c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39">
        <v>4</v>
      </c>
      <c r="Y864" s="148">
        <v>231.63</v>
      </c>
      <c r="Z864" s="149">
        <v>6</v>
      </c>
      <c r="AA864" s="148">
        <v>592.75</v>
      </c>
      <c r="AB864" s="148">
        <v>8</v>
      </c>
      <c r="AC864" s="148">
        <v>86.81</v>
      </c>
      <c r="AD864" s="148">
        <v>12</v>
      </c>
      <c r="AE864" s="148">
        <v>88.81</v>
      </c>
      <c r="AF864" s="148"/>
      <c r="AG864" s="148"/>
      <c r="AH864" s="148"/>
      <c r="AI864" s="148"/>
      <c r="AJ864" s="148"/>
      <c r="AK864" s="148"/>
      <c r="AL864" s="139">
        <v>0</v>
      </c>
      <c r="AM864" s="139">
        <v>0</v>
      </c>
      <c r="AN864" s="148">
        <f t="shared" si="117"/>
        <v>1000</v>
      </c>
      <c r="AO864" s="148">
        <f t="shared" si="118"/>
        <v>59</v>
      </c>
      <c r="AP864" s="148">
        <v>2</v>
      </c>
      <c r="AQ864" s="140">
        <v>11</v>
      </c>
      <c r="AS864" s="42">
        <f t="shared" si="119"/>
        <v>4306.0251920323399</v>
      </c>
      <c r="AT864" s="101">
        <f t="shared" si="120"/>
        <v>0</v>
      </c>
      <c r="AU864" s="42">
        <f t="shared" si="121"/>
        <v>4306.0251920323399</v>
      </c>
      <c r="AV864" s="42">
        <f t="shared" si="122"/>
        <v>5233.5217837703676</v>
      </c>
      <c r="AW864" s="102">
        <f t="shared" si="123"/>
        <v>3698.6666666666665</v>
      </c>
      <c r="AX864" s="43">
        <f t="shared" si="124"/>
        <v>2</v>
      </c>
      <c r="AY864" s="43" t="str">
        <f t="shared" si="125"/>
        <v>UTFS</v>
      </c>
    </row>
    <row r="865" spans="1:51" hidden="1" x14ac:dyDescent="0.2">
      <c r="A865" s="38">
        <v>858</v>
      </c>
      <c r="B865" t="s">
        <v>362</v>
      </c>
      <c r="C865" t="s">
        <v>289</v>
      </c>
      <c r="D865">
        <v>320</v>
      </c>
      <c r="E865" t="s">
        <v>1247</v>
      </c>
      <c r="F865">
        <v>0.25</v>
      </c>
      <c r="G865" t="str">
        <f>LOOKUP(F865,{0,6,45},{"F","L","H"})</f>
        <v>F</v>
      </c>
      <c r="H865" t="s">
        <v>2887</v>
      </c>
      <c r="I865" s="43" t="str">
        <f>IFERROR(VLOOKUP(#REF!,#REF!,2,FALSE),"No")</f>
        <v>No</v>
      </c>
      <c r="J865" s="148">
        <v>0.5</v>
      </c>
      <c r="K865" s="148">
        <v>81</v>
      </c>
      <c r="L865" s="148"/>
      <c r="M865" s="148"/>
      <c r="N865" s="148"/>
      <c r="O865" s="148"/>
      <c r="P865" s="148"/>
      <c r="Q865" s="148"/>
      <c r="R865" s="149"/>
      <c r="S865" s="148"/>
      <c r="T865" s="148"/>
      <c r="U865" s="148"/>
      <c r="V865" s="148"/>
      <c r="W865" s="148"/>
      <c r="X865" s="139">
        <v>2</v>
      </c>
      <c r="Y865" s="148">
        <v>1000</v>
      </c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39">
        <v>0</v>
      </c>
      <c r="AM865" s="139">
        <v>0</v>
      </c>
      <c r="AN865" s="148">
        <f t="shared" si="117"/>
        <v>1000</v>
      </c>
      <c r="AO865" s="148">
        <f t="shared" si="118"/>
        <v>81</v>
      </c>
      <c r="AP865" s="148">
        <v>20</v>
      </c>
      <c r="AQ865" s="140">
        <v>20</v>
      </c>
      <c r="AS865" s="42">
        <f t="shared" si="119"/>
        <v>5540.6817043155861</v>
      </c>
      <c r="AT865" s="101">
        <f t="shared" si="120"/>
        <v>0</v>
      </c>
      <c r="AU865" s="42">
        <f t="shared" si="121"/>
        <v>5540.6817043155861</v>
      </c>
      <c r="AV865" s="42">
        <f t="shared" si="122"/>
        <v>1625.5480860737016</v>
      </c>
      <c r="AW865" s="102">
        <f t="shared" si="123"/>
        <v>431</v>
      </c>
      <c r="AX865" s="43">
        <f t="shared" si="124"/>
        <v>0.5</v>
      </c>
      <c r="AY865" s="43" t="str">
        <f t="shared" si="125"/>
        <v>UTGS</v>
      </c>
    </row>
    <row r="866" spans="1:51" hidden="1" x14ac:dyDescent="0.2">
      <c r="A866" s="38">
        <v>859</v>
      </c>
      <c r="B866" t="s">
        <v>5806</v>
      </c>
      <c r="C866" t="s">
        <v>5746</v>
      </c>
      <c r="D866">
        <v>3000</v>
      </c>
      <c r="E866" t="s">
        <v>207</v>
      </c>
      <c r="F866">
        <v>0.25</v>
      </c>
      <c r="G866" t="str">
        <f>LOOKUP(F866,{0,6,45},{"F","L","H"})</f>
        <v>F</v>
      </c>
      <c r="H866" t="s">
        <v>827</v>
      </c>
      <c r="I866" s="43" t="str">
        <f>IFERROR(VLOOKUP(#REF!,#REF!,2,FALSE),"No")</f>
        <v>No</v>
      </c>
      <c r="J866" s="139">
        <v>1.25</v>
      </c>
      <c r="K866" s="148">
        <v>137</v>
      </c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39">
        <v>4</v>
      </c>
      <c r="Y866" s="148">
        <v>1000</v>
      </c>
      <c r="Z866" s="149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39">
        <v>0</v>
      </c>
      <c r="AM866" s="139">
        <v>0</v>
      </c>
      <c r="AN866" s="148">
        <f t="shared" si="117"/>
        <v>1000</v>
      </c>
      <c r="AO866" s="148">
        <f t="shared" si="118"/>
        <v>137</v>
      </c>
      <c r="AP866" s="148">
        <v>1</v>
      </c>
      <c r="AQ866" s="140">
        <v>2</v>
      </c>
      <c r="AS866" s="42">
        <f t="shared" si="119"/>
        <v>10208.346462854755</v>
      </c>
      <c r="AT866" s="101">
        <f t="shared" si="120"/>
        <v>0</v>
      </c>
      <c r="AU866" s="42">
        <f t="shared" si="121"/>
        <v>10208.346462854755</v>
      </c>
      <c r="AV866" s="42">
        <f t="shared" si="122"/>
        <v>19840.480860737018</v>
      </c>
      <c r="AW866" s="102">
        <f t="shared" si="123"/>
        <v>2145.6666666666665</v>
      </c>
      <c r="AX866" s="43">
        <f t="shared" si="124"/>
        <v>1.25</v>
      </c>
      <c r="AY866" s="43" t="str">
        <f t="shared" si="125"/>
        <v>UTTSS</v>
      </c>
    </row>
    <row r="867" spans="1:51" hidden="1" x14ac:dyDescent="0.2">
      <c r="A867" s="38">
        <v>860</v>
      </c>
      <c r="B867" t="s">
        <v>362</v>
      </c>
      <c r="C867" t="s">
        <v>289</v>
      </c>
      <c r="D867">
        <v>320</v>
      </c>
      <c r="E867" t="s">
        <v>1236</v>
      </c>
      <c r="F867">
        <v>0.25</v>
      </c>
      <c r="G867" t="str">
        <f>LOOKUP(F867,{0,6,45},{"F","L","H"})</f>
        <v>F</v>
      </c>
      <c r="H867" t="s">
        <v>2888</v>
      </c>
      <c r="I867" s="43" t="str">
        <f>IFERROR(VLOOKUP(#REF!,#REF!,2,FALSE),"No")</f>
        <v>No</v>
      </c>
      <c r="J867" s="139">
        <v>0.75</v>
      </c>
      <c r="K867" s="148">
        <v>17</v>
      </c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39">
        <v>1.25</v>
      </c>
      <c r="Y867" s="148">
        <v>150</v>
      </c>
      <c r="Z867" s="148">
        <v>2</v>
      </c>
      <c r="AA867" s="148">
        <v>219</v>
      </c>
      <c r="AB867" s="148">
        <v>3</v>
      </c>
      <c r="AC867" s="148">
        <v>631</v>
      </c>
      <c r="AD867" s="148"/>
      <c r="AE867" s="148"/>
      <c r="AF867" s="148"/>
      <c r="AG867" s="148"/>
      <c r="AH867" s="148"/>
      <c r="AI867" s="148"/>
      <c r="AJ867" s="148"/>
      <c r="AK867" s="148"/>
      <c r="AL867" s="139">
        <v>0</v>
      </c>
      <c r="AM867" s="139">
        <v>0</v>
      </c>
      <c r="AN867" s="148">
        <f t="shared" si="117"/>
        <v>1000</v>
      </c>
      <c r="AO867" s="148">
        <f t="shared" si="118"/>
        <v>17</v>
      </c>
      <c r="AP867" s="148">
        <v>18</v>
      </c>
      <c r="AQ867" s="140">
        <v>56</v>
      </c>
      <c r="AS867" s="42">
        <f t="shared" si="119"/>
        <v>1094.5191231279623</v>
      </c>
      <c r="AT867" s="101">
        <f t="shared" si="120"/>
        <v>0</v>
      </c>
      <c r="AU867" s="42">
        <f t="shared" si="121"/>
        <v>1094.5191231279623</v>
      </c>
      <c r="AV867" s="42">
        <f t="shared" si="122"/>
        <v>439.55145931203634</v>
      </c>
      <c r="AW867" s="102">
        <f t="shared" si="123"/>
        <v>431</v>
      </c>
      <c r="AX867" s="43">
        <f t="shared" si="124"/>
        <v>0.75</v>
      </c>
      <c r="AY867" s="43" t="str">
        <f t="shared" si="125"/>
        <v>UTGS</v>
      </c>
    </row>
    <row r="868" spans="1:51" hidden="1" x14ac:dyDescent="0.2">
      <c r="A868" s="38">
        <v>861</v>
      </c>
      <c r="B868" t="s">
        <v>362</v>
      </c>
      <c r="C868" t="s">
        <v>289</v>
      </c>
      <c r="D868">
        <v>320</v>
      </c>
      <c r="E868" t="s">
        <v>1236</v>
      </c>
      <c r="F868">
        <v>0.25</v>
      </c>
      <c r="G868" t="str">
        <f>LOOKUP(F868,{0,6,45},{"F","L","H"})</f>
        <v>F</v>
      </c>
      <c r="H868" t="s">
        <v>2890</v>
      </c>
      <c r="I868" s="43" t="str">
        <f>IFERROR(VLOOKUP(#REF!,#REF!,2,FALSE),"No")</f>
        <v>No</v>
      </c>
      <c r="J868" s="149">
        <v>0.5</v>
      </c>
      <c r="K868" s="148">
        <v>41</v>
      </c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39">
        <v>2</v>
      </c>
      <c r="Y868" s="148">
        <v>30.86</v>
      </c>
      <c r="Z868" s="149">
        <v>3</v>
      </c>
      <c r="AA868" s="148">
        <v>969.14</v>
      </c>
      <c r="AB868" s="149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39">
        <v>0</v>
      </c>
      <c r="AM868" s="139">
        <v>0</v>
      </c>
      <c r="AN868" s="148">
        <f t="shared" si="117"/>
        <v>1000</v>
      </c>
      <c r="AO868" s="148">
        <f t="shared" si="118"/>
        <v>41</v>
      </c>
      <c r="AP868" s="148">
        <v>7</v>
      </c>
      <c r="AQ868" s="140">
        <v>7</v>
      </c>
      <c r="AS868" s="42">
        <f t="shared" si="119"/>
        <v>2804.5425910733215</v>
      </c>
      <c r="AT868" s="101">
        <f t="shared" si="120"/>
        <v>0</v>
      </c>
      <c r="AU868" s="42">
        <f t="shared" si="121"/>
        <v>2804.5425910733215</v>
      </c>
      <c r="AV868" s="42">
        <f t="shared" si="122"/>
        <v>2888.895217353434</v>
      </c>
      <c r="AW868" s="102">
        <f t="shared" si="123"/>
        <v>431</v>
      </c>
      <c r="AX868" s="43">
        <f t="shared" si="124"/>
        <v>0.5</v>
      </c>
      <c r="AY868" s="43" t="str">
        <f t="shared" si="125"/>
        <v>UTGS</v>
      </c>
    </row>
    <row r="869" spans="1:51" hidden="1" x14ac:dyDescent="0.2">
      <c r="A869" s="38">
        <v>862</v>
      </c>
      <c r="B869" t="s">
        <v>362</v>
      </c>
      <c r="C869" t="s">
        <v>289</v>
      </c>
      <c r="D869">
        <v>320</v>
      </c>
      <c r="E869" t="s">
        <v>1236</v>
      </c>
      <c r="F869">
        <v>0.25</v>
      </c>
      <c r="G869" t="str">
        <f>LOOKUP(F869,{0,6,45},{"F","L","H"})</f>
        <v>F</v>
      </c>
      <c r="H869" t="s">
        <v>2891</v>
      </c>
      <c r="I869" s="43" t="str">
        <f>IFERROR(VLOOKUP(#REF!,#REF!,2,FALSE),"No")</f>
        <v>No</v>
      </c>
      <c r="J869" s="149">
        <v>0.5</v>
      </c>
      <c r="K869" s="148">
        <v>50</v>
      </c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39">
        <v>2</v>
      </c>
      <c r="Y869" s="148">
        <v>1000</v>
      </c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39">
        <v>0</v>
      </c>
      <c r="AM869" s="139">
        <v>0</v>
      </c>
      <c r="AN869" s="148">
        <f t="shared" si="117"/>
        <v>1000</v>
      </c>
      <c r="AO869" s="148">
        <f t="shared" si="118"/>
        <v>50</v>
      </c>
      <c r="AP869" s="148">
        <v>21</v>
      </c>
      <c r="AQ869" s="140">
        <v>21</v>
      </c>
      <c r="AS869" s="42">
        <f t="shared" si="119"/>
        <v>3420.1738915528308</v>
      </c>
      <c r="AT869" s="101">
        <f t="shared" si="120"/>
        <v>0</v>
      </c>
      <c r="AU869" s="42">
        <f t="shared" si="121"/>
        <v>3420.1738915528308</v>
      </c>
      <c r="AV869" s="42">
        <f t="shared" si="122"/>
        <v>1548.1410343559062</v>
      </c>
      <c r="AW869" s="102">
        <f t="shared" si="123"/>
        <v>431</v>
      </c>
      <c r="AX869" s="43">
        <f t="shared" si="124"/>
        <v>0.5</v>
      </c>
      <c r="AY869" s="43" t="str">
        <f t="shared" si="125"/>
        <v>UTGS</v>
      </c>
    </row>
    <row r="870" spans="1:51" hidden="1" x14ac:dyDescent="0.2">
      <c r="A870" s="38">
        <v>863</v>
      </c>
      <c r="B870" t="s">
        <v>5806</v>
      </c>
      <c r="C870" t="s">
        <v>5746</v>
      </c>
      <c r="D870">
        <v>5550</v>
      </c>
      <c r="E870" t="s">
        <v>198</v>
      </c>
      <c r="F870">
        <v>2</v>
      </c>
      <c r="G870" t="str">
        <f>LOOKUP(F870,{0,6,45},{"F","L","H"})</f>
        <v>F</v>
      </c>
      <c r="H870" t="s">
        <v>577</v>
      </c>
      <c r="I870" s="43" t="str">
        <f>IFERROR(VLOOKUP(#REF!,#REF!,2,FALSE),"No")</f>
        <v>No</v>
      </c>
      <c r="J870" s="139">
        <v>1.25</v>
      </c>
      <c r="K870" s="148">
        <v>118</v>
      </c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39">
        <v>2</v>
      </c>
      <c r="Y870" s="148">
        <v>363.52</v>
      </c>
      <c r="Z870" s="149">
        <v>4</v>
      </c>
      <c r="AA870" s="148">
        <v>636.48</v>
      </c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39">
        <v>0</v>
      </c>
      <c r="AM870" s="139">
        <v>0</v>
      </c>
      <c r="AN870" s="148">
        <f t="shared" si="117"/>
        <v>1000</v>
      </c>
      <c r="AO870" s="148">
        <f t="shared" si="118"/>
        <v>118</v>
      </c>
      <c r="AP870" s="148">
        <v>3</v>
      </c>
      <c r="AQ870" s="140">
        <v>3</v>
      </c>
      <c r="AS870" s="42">
        <f t="shared" si="119"/>
        <v>8792.5903840646788</v>
      </c>
      <c r="AT870" s="101">
        <f t="shared" si="120"/>
        <v>0</v>
      </c>
      <c r="AU870" s="42">
        <f t="shared" si="121"/>
        <v>8792.5903840646788</v>
      </c>
      <c r="AV870" s="42">
        <f t="shared" si="122"/>
        <v>12358.174440491346</v>
      </c>
      <c r="AW870" s="102">
        <f t="shared" si="123"/>
        <v>3698.6666666666665</v>
      </c>
      <c r="AX870" s="43">
        <f t="shared" si="124"/>
        <v>1.25</v>
      </c>
      <c r="AY870" s="43" t="str">
        <f t="shared" si="125"/>
        <v>UTTSS</v>
      </c>
    </row>
    <row r="871" spans="1:51" hidden="1" x14ac:dyDescent="0.2">
      <c r="A871" s="38">
        <v>864</v>
      </c>
      <c r="B871" t="s">
        <v>5806</v>
      </c>
      <c r="C871" t="s">
        <v>292</v>
      </c>
      <c r="D871">
        <v>1000</v>
      </c>
      <c r="E871" t="s">
        <v>194</v>
      </c>
      <c r="F871">
        <v>0.25</v>
      </c>
      <c r="G871" t="str">
        <f>LOOKUP(F871,{0,6,45},{"F","L","H"})</f>
        <v>F</v>
      </c>
      <c r="H871" t="s">
        <v>1006</v>
      </c>
      <c r="I871" s="43" t="str">
        <f>IFERROR(VLOOKUP(#REF!,#REF!,2,FALSE),"No")</f>
        <v>No</v>
      </c>
      <c r="J871" s="149">
        <v>1.25</v>
      </c>
      <c r="K871" s="148">
        <v>67</v>
      </c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39">
        <v>3</v>
      </c>
      <c r="Y871" s="148">
        <v>752</v>
      </c>
      <c r="Z871" s="148">
        <v>4</v>
      </c>
      <c r="AA871" s="148">
        <v>248</v>
      </c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39">
        <v>0</v>
      </c>
      <c r="AM871" s="139">
        <v>0</v>
      </c>
      <c r="AN871" s="148">
        <f t="shared" si="117"/>
        <v>1000</v>
      </c>
      <c r="AO871" s="148">
        <f t="shared" si="118"/>
        <v>67</v>
      </c>
      <c r="AP871" s="148">
        <v>11</v>
      </c>
      <c r="AQ871" s="140">
        <v>16</v>
      </c>
      <c r="AS871" s="42">
        <f t="shared" si="119"/>
        <v>4992.4030146807927</v>
      </c>
      <c r="AT871" s="101">
        <f t="shared" si="120"/>
        <v>0</v>
      </c>
      <c r="AU871" s="42">
        <f t="shared" si="121"/>
        <v>4992.4030146807927</v>
      </c>
      <c r="AV871" s="42">
        <f t="shared" si="122"/>
        <v>1547.1101075921274</v>
      </c>
      <c r="AW871" s="102">
        <f t="shared" si="123"/>
        <v>1475.8772811117678</v>
      </c>
      <c r="AX871" s="43">
        <f t="shared" si="124"/>
        <v>1.25</v>
      </c>
      <c r="AY871" s="43" t="str">
        <f t="shared" si="125"/>
        <v>UTFS</v>
      </c>
    </row>
    <row r="872" spans="1:51" hidden="1" x14ac:dyDescent="0.2">
      <c r="A872" s="38">
        <v>865</v>
      </c>
      <c r="B872" t="s">
        <v>362</v>
      </c>
      <c r="C872" t="s">
        <v>289</v>
      </c>
      <c r="D872">
        <v>320</v>
      </c>
      <c r="E872" t="s">
        <v>1842</v>
      </c>
      <c r="F872">
        <v>0.25</v>
      </c>
      <c r="G872" t="str">
        <f>LOOKUP(F872,{0,6,45},{"F","L","H"})</f>
        <v>F</v>
      </c>
      <c r="H872" t="s">
        <v>2892</v>
      </c>
      <c r="I872" s="43" t="str">
        <f>IFERROR(VLOOKUP(#REF!,#REF!,2,FALSE),"No")</f>
        <v>No</v>
      </c>
      <c r="J872" s="149">
        <v>0.5</v>
      </c>
      <c r="K872" s="148">
        <v>42</v>
      </c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39">
        <v>1.25</v>
      </c>
      <c r="Y872" s="148">
        <v>709.06</v>
      </c>
      <c r="Z872" s="149">
        <v>2</v>
      </c>
      <c r="AA872" s="148">
        <v>290.94</v>
      </c>
      <c r="AB872" s="149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39">
        <v>0</v>
      </c>
      <c r="AM872" s="139">
        <v>0</v>
      </c>
      <c r="AN872" s="148">
        <f t="shared" si="117"/>
        <v>1000</v>
      </c>
      <c r="AO872" s="148">
        <f t="shared" si="118"/>
        <v>42</v>
      </c>
      <c r="AP872" s="148">
        <v>14</v>
      </c>
      <c r="AQ872" s="140">
        <v>14</v>
      </c>
      <c r="AS872" s="42">
        <f t="shared" si="119"/>
        <v>2872.9460689043781</v>
      </c>
      <c r="AT872" s="101">
        <f t="shared" si="120"/>
        <v>0</v>
      </c>
      <c r="AU872" s="42">
        <f t="shared" si="121"/>
        <v>2872.9460689043781</v>
      </c>
      <c r="AV872" s="42">
        <f t="shared" si="122"/>
        <v>2357.6645515338596</v>
      </c>
      <c r="AW872" s="102">
        <f t="shared" si="123"/>
        <v>431</v>
      </c>
      <c r="AX872" s="43">
        <f t="shared" si="124"/>
        <v>0.5</v>
      </c>
      <c r="AY872" s="43" t="str">
        <f t="shared" si="125"/>
        <v>UTGS</v>
      </c>
    </row>
    <row r="873" spans="1:51" hidden="1" x14ac:dyDescent="0.2">
      <c r="A873" s="38">
        <v>866</v>
      </c>
      <c r="B873" t="s">
        <v>5806</v>
      </c>
      <c r="C873" t="s">
        <v>5746</v>
      </c>
      <c r="D873">
        <v>44350</v>
      </c>
      <c r="E873" t="s">
        <v>215</v>
      </c>
      <c r="F873">
        <v>45</v>
      </c>
      <c r="G873" t="str">
        <f>LOOKUP(F873,{0,6,45},{"F","L","H"})</f>
        <v>H</v>
      </c>
      <c r="H873" t="s">
        <v>1345</v>
      </c>
      <c r="I873" s="43" t="str">
        <f>IFERROR(VLOOKUP(#REF!,#REF!,2,FALSE),"No")</f>
        <v>No</v>
      </c>
      <c r="J873" s="149">
        <v>4</v>
      </c>
      <c r="K873" s="148">
        <v>204</v>
      </c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39">
        <v>4</v>
      </c>
      <c r="Y873" s="148">
        <v>1000</v>
      </c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39">
        <v>0</v>
      </c>
      <c r="AM873" s="139">
        <v>0</v>
      </c>
      <c r="AN873" s="148">
        <f t="shared" si="117"/>
        <v>1000</v>
      </c>
      <c r="AO873" s="148">
        <f t="shared" si="118"/>
        <v>204</v>
      </c>
      <c r="AP873" s="148">
        <v>4</v>
      </c>
      <c r="AQ873" s="140">
        <v>7</v>
      </c>
      <c r="AS873" s="42">
        <f t="shared" si="119"/>
        <v>15614.869477535547</v>
      </c>
      <c r="AT873" s="101">
        <f t="shared" si="120"/>
        <v>0</v>
      </c>
      <c r="AU873" s="42">
        <f t="shared" si="121"/>
        <v>15614.869477535547</v>
      </c>
      <c r="AV873" s="42">
        <f t="shared" si="122"/>
        <v>5668.7088173534339</v>
      </c>
      <c r="AW873" s="102">
        <f t="shared" si="123"/>
        <v>60371.752872868376</v>
      </c>
      <c r="AX873" s="43">
        <f t="shared" si="124"/>
        <v>4</v>
      </c>
      <c r="AY873" s="43" t="str">
        <f t="shared" si="125"/>
        <v>UTTSS</v>
      </c>
    </row>
    <row r="874" spans="1:51" hidden="1" x14ac:dyDescent="0.2">
      <c r="A874" s="38">
        <v>867</v>
      </c>
      <c r="B874" t="s">
        <v>362</v>
      </c>
      <c r="C874" t="s">
        <v>289</v>
      </c>
      <c r="D874">
        <v>320</v>
      </c>
      <c r="E874" t="s">
        <v>1223</v>
      </c>
      <c r="F874">
        <v>0.25</v>
      </c>
      <c r="G874" t="str">
        <f>LOOKUP(F874,{0,6,45},{"F","L","H"})</f>
        <v>F</v>
      </c>
      <c r="H874" t="s">
        <v>2893</v>
      </c>
      <c r="I874" s="43" t="str">
        <f>IFERROR(VLOOKUP(#REF!,#REF!,2,FALSE),"No")</f>
        <v>No</v>
      </c>
      <c r="J874" s="148">
        <v>0.75</v>
      </c>
      <c r="K874" s="148">
        <v>118</v>
      </c>
      <c r="L874" s="148"/>
      <c r="M874" s="148"/>
      <c r="N874" s="148"/>
      <c r="O874" s="148"/>
      <c r="P874" s="148"/>
      <c r="Q874" s="148"/>
      <c r="R874" s="149"/>
      <c r="S874" s="148"/>
      <c r="T874" s="148"/>
      <c r="U874" s="148"/>
      <c r="V874" s="148"/>
      <c r="W874" s="148"/>
      <c r="X874" s="139">
        <v>2</v>
      </c>
      <c r="Y874" s="148">
        <v>1000</v>
      </c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39">
        <v>0</v>
      </c>
      <c r="AM874" s="139">
        <v>0</v>
      </c>
      <c r="AN874" s="148">
        <f t="shared" si="117"/>
        <v>1000</v>
      </c>
      <c r="AO874" s="148">
        <f t="shared" si="118"/>
        <v>118</v>
      </c>
      <c r="AP874" s="148">
        <v>21</v>
      </c>
      <c r="AQ874" s="140">
        <v>97</v>
      </c>
      <c r="AS874" s="42">
        <f t="shared" si="119"/>
        <v>7597.2503840646796</v>
      </c>
      <c r="AT874" s="101">
        <f t="shared" si="120"/>
        <v>0</v>
      </c>
      <c r="AU874" s="42">
        <f t="shared" si="121"/>
        <v>7597.2503840646796</v>
      </c>
      <c r="AV874" s="42">
        <f t="shared" si="122"/>
        <v>335.1645538296292</v>
      </c>
      <c r="AW874" s="102">
        <f t="shared" si="123"/>
        <v>431</v>
      </c>
      <c r="AX874" s="43">
        <f t="shared" si="124"/>
        <v>0.75</v>
      </c>
      <c r="AY874" s="43" t="str">
        <f t="shared" si="125"/>
        <v>UTGS</v>
      </c>
    </row>
    <row r="875" spans="1:51" hidden="1" x14ac:dyDescent="0.2">
      <c r="A875" s="38">
        <v>868</v>
      </c>
      <c r="B875" t="s">
        <v>362</v>
      </c>
      <c r="C875" t="s">
        <v>289</v>
      </c>
      <c r="D875">
        <v>320</v>
      </c>
      <c r="E875" t="s">
        <v>1245</v>
      </c>
      <c r="F875">
        <v>0.25</v>
      </c>
      <c r="G875" t="str">
        <f>LOOKUP(F875,{0,6,45},{"F","L","H"})</f>
        <v>F</v>
      </c>
      <c r="H875" t="s">
        <v>1346</v>
      </c>
      <c r="I875" s="43" t="str">
        <f>IFERROR(VLOOKUP(#REF!,#REF!,2,FALSE),"No")</f>
        <v>No</v>
      </c>
      <c r="J875" s="149">
        <v>0.75</v>
      </c>
      <c r="K875" s="148">
        <v>92</v>
      </c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39">
        <v>2</v>
      </c>
      <c r="Y875" s="148">
        <v>1000</v>
      </c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39">
        <v>0</v>
      </c>
      <c r="AM875" s="139">
        <v>0</v>
      </c>
      <c r="AN875" s="148">
        <f t="shared" si="117"/>
        <v>1000</v>
      </c>
      <c r="AO875" s="148">
        <f t="shared" si="118"/>
        <v>92</v>
      </c>
      <c r="AP875" s="148">
        <v>20</v>
      </c>
      <c r="AQ875" s="140">
        <v>93</v>
      </c>
      <c r="AS875" s="42">
        <f t="shared" si="119"/>
        <v>5923.2799604572083</v>
      </c>
      <c r="AT875" s="101">
        <f t="shared" si="120"/>
        <v>0</v>
      </c>
      <c r="AU875" s="42">
        <f t="shared" si="121"/>
        <v>5923.2799604572083</v>
      </c>
      <c r="AV875" s="42">
        <f t="shared" si="122"/>
        <v>349.58023356423689</v>
      </c>
      <c r="AW875" s="102">
        <f t="shared" si="123"/>
        <v>431</v>
      </c>
      <c r="AX875" s="43">
        <f t="shared" si="124"/>
        <v>0.75</v>
      </c>
      <c r="AY875" s="43" t="str">
        <f t="shared" si="125"/>
        <v>UTGS</v>
      </c>
    </row>
    <row r="876" spans="1:51" hidden="1" x14ac:dyDescent="0.2">
      <c r="A876" s="38">
        <v>869</v>
      </c>
      <c r="B876" t="s">
        <v>362</v>
      </c>
      <c r="C876" t="s">
        <v>289</v>
      </c>
      <c r="D876">
        <v>320</v>
      </c>
      <c r="E876" t="s">
        <v>1236</v>
      </c>
      <c r="F876">
        <v>0.25</v>
      </c>
      <c r="G876" t="str">
        <f>LOOKUP(F876,{0,6,45},{"F","L","H"})</f>
        <v>F</v>
      </c>
      <c r="H876" t="s">
        <v>2894</v>
      </c>
      <c r="I876" s="43" t="str">
        <f>IFERROR(VLOOKUP(#REF!,#REF!,2,FALSE),"No")</f>
        <v>No</v>
      </c>
      <c r="J876" s="149">
        <v>0.75</v>
      </c>
      <c r="K876" s="148">
        <v>68</v>
      </c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39">
        <v>2</v>
      </c>
      <c r="Y876" s="148">
        <v>745.21</v>
      </c>
      <c r="Z876" s="148">
        <v>4</v>
      </c>
      <c r="AA876" s="148">
        <v>254.79</v>
      </c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39">
        <v>0</v>
      </c>
      <c r="AM876" s="139">
        <v>0</v>
      </c>
      <c r="AN876" s="148">
        <f t="shared" si="117"/>
        <v>1000</v>
      </c>
      <c r="AO876" s="148">
        <f t="shared" si="118"/>
        <v>68</v>
      </c>
      <c r="AP876" s="148">
        <v>12</v>
      </c>
      <c r="AQ876" s="140">
        <v>42</v>
      </c>
      <c r="AS876" s="42">
        <f t="shared" si="119"/>
        <v>4378.0764925118492</v>
      </c>
      <c r="AT876" s="101">
        <f t="shared" si="120"/>
        <v>0</v>
      </c>
      <c r="AU876" s="42">
        <f t="shared" si="121"/>
        <v>4378.0764925118492</v>
      </c>
      <c r="AV876" s="42">
        <f t="shared" si="122"/>
        <v>817.56681003509607</v>
      </c>
      <c r="AW876" s="102">
        <f t="shared" si="123"/>
        <v>431</v>
      </c>
      <c r="AX876" s="43">
        <f t="shared" si="124"/>
        <v>0.75</v>
      </c>
      <c r="AY876" s="43" t="str">
        <f t="shared" si="125"/>
        <v>UTGS</v>
      </c>
    </row>
    <row r="877" spans="1:51" hidden="1" x14ac:dyDescent="0.2">
      <c r="A877" s="38">
        <v>870</v>
      </c>
      <c r="B877" t="s">
        <v>5806</v>
      </c>
      <c r="C877" t="s">
        <v>5746</v>
      </c>
      <c r="D877">
        <v>1980</v>
      </c>
      <c r="E877" t="s">
        <v>201</v>
      </c>
      <c r="F877">
        <v>5</v>
      </c>
      <c r="G877" t="str">
        <f>LOOKUP(F877,{0,6,45},{"F","L","H"})</f>
        <v>F</v>
      </c>
      <c r="H877" t="s">
        <v>158</v>
      </c>
      <c r="I877" s="43" t="str">
        <f>IFERROR(VLOOKUP(#REF!,#REF!,2,FALSE),"No")</f>
        <v>No</v>
      </c>
      <c r="J877" s="149">
        <v>2</v>
      </c>
      <c r="K877" s="148">
        <v>48</v>
      </c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39">
        <v>2</v>
      </c>
      <c r="Y877" s="148">
        <v>240.14</v>
      </c>
      <c r="Z877" s="149">
        <v>4</v>
      </c>
      <c r="AA877" s="148">
        <v>759.86</v>
      </c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39">
        <v>0</v>
      </c>
      <c r="AM877" s="139">
        <v>0</v>
      </c>
      <c r="AN877" s="148">
        <f t="shared" si="117"/>
        <v>1000</v>
      </c>
      <c r="AO877" s="148">
        <f t="shared" si="118"/>
        <v>48</v>
      </c>
      <c r="AP877" s="148">
        <v>16</v>
      </c>
      <c r="AQ877" s="140">
        <v>31</v>
      </c>
      <c r="AS877" s="42">
        <f t="shared" si="119"/>
        <v>3503.206935890717</v>
      </c>
      <c r="AT877" s="101">
        <f t="shared" si="120"/>
        <v>0</v>
      </c>
      <c r="AU877" s="42">
        <f t="shared" si="121"/>
        <v>3503.206935890717</v>
      </c>
      <c r="AV877" s="42">
        <f t="shared" si="122"/>
        <v>1224.4889652088398</v>
      </c>
      <c r="AW877" s="102">
        <f t="shared" si="123"/>
        <v>2169</v>
      </c>
      <c r="AX877" s="43">
        <f t="shared" si="124"/>
        <v>2</v>
      </c>
      <c r="AY877" s="43" t="str">
        <f t="shared" si="125"/>
        <v>UTTSS</v>
      </c>
    </row>
    <row r="878" spans="1:51" hidden="1" x14ac:dyDescent="0.2">
      <c r="A878" s="38">
        <v>871</v>
      </c>
      <c r="B878" t="s">
        <v>5806</v>
      </c>
      <c r="C878" t="s">
        <v>5746</v>
      </c>
      <c r="D878">
        <v>9200</v>
      </c>
      <c r="E878" t="s">
        <v>212</v>
      </c>
      <c r="F878">
        <v>5</v>
      </c>
      <c r="G878" t="str">
        <f>LOOKUP(F878,{0,6,45},{"F","L","H"})</f>
        <v>F</v>
      </c>
      <c r="H878" t="s">
        <v>1347</v>
      </c>
      <c r="I878" s="43" t="str">
        <f>IFERROR(VLOOKUP(#REF!,#REF!,2,FALSE),"No")</f>
        <v>No</v>
      </c>
      <c r="J878" s="149">
        <v>2</v>
      </c>
      <c r="K878" s="148">
        <v>92</v>
      </c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39">
        <v>2</v>
      </c>
      <c r="Y878" s="148">
        <v>18.91</v>
      </c>
      <c r="Z878" s="148">
        <v>4</v>
      </c>
      <c r="AA878" s="148">
        <v>904</v>
      </c>
      <c r="AB878" s="148">
        <v>6</v>
      </c>
      <c r="AC878" s="148">
        <v>77.09</v>
      </c>
      <c r="AD878" s="148"/>
      <c r="AE878" s="148"/>
      <c r="AF878" s="148"/>
      <c r="AG878" s="148"/>
      <c r="AH878" s="148"/>
      <c r="AI878" s="148"/>
      <c r="AJ878" s="148"/>
      <c r="AK878" s="148"/>
      <c r="AL878" s="139">
        <v>0</v>
      </c>
      <c r="AM878" s="139">
        <v>0</v>
      </c>
      <c r="AN878" s="148">
        <f t="shared" si="117"/>
        <v>1000</v>
      </c>
      <c r="AO878" s="148">
        <f t="shared" si="118"/>
        <v>92</v>
      </c>
      <c r="AP878" s="148">
        <v>4</v>
      </c>
      <c r="AQ878" s="140">
        <v>5</v>
      </c>
      <c r="AS878" s="42">
        <f t="shared" si="119"/>
        <v>6714.4799604572072</v>
      </c>
      <c r="AT878" s="101">
        <f t="shared" si="120"/>
        <v>0</v>
      </c>
      <c r="AU878" s="42">
        <f t="shared" si="121"/>
        <v>6714.4799604572072</v>
      </c>
      <c r="AV878" s="42">
        <f t="shared" si="122"/>
        <v>8222.8317042948074</v>
      </c>
      <c r="AW878" s="102">
        <f t="shared" si="123"/>
        <v>5118</v>
      </c>
      <c r="AX878" s="43">
        <f t="shared" si="124"/>
        <v>2</v>
      </c>
      <c r="AY878" s="43" t="str">
        <f t="shared" si="125"/>
        <v>UTTSS</v>
      </c>
    </row>
    <row r="879" spans="1:51" hidden="1" x14ac:dyDescent="0.2">
      <c r="A879" s="38">
        <v>872</v>
      </c>
      <c r="B879" t="s">
        <v>362</v>
      </c>
      <c r="C879" t="s">
        <v>289</v>
      </c>
      <c r="D879">
        <v>320</v>
      </c>
      <c r="E879" t="s">
        <v>1247</v>
      </c>
      <c r="F879">
        <v>0.25</v>
      </c>
      <c r="G879" t="str">
        <f>LOOKUP(F879,{0,6,45},{"F","L","H"})</f>
        <v>F</v>
      </c>
      <c r="H879" t="s">
        <v>2895</v>
      </c>
      <c r="I879" s="43" t="str">
        <f>IFERROR(VLOOKUP(#REF!,#REF!,2,FALSE),"No")</f>
        <v>No</v>
      </c>
      <c r="J879" s="139">
        <v>0.75</v>
      </c>
      <c r="K879" s="148">
        <v>44.36</v>
      </c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39">
        <v>2</v>
      </c>
      <c r="Y879" s="148">
        <v>199.5</v>
      </c>
      <c r="Z879" s="149">
        <v>3</v>
      </c>
      <c r="AA879" s="148">
        <v>11</v>
      </c>
      <c r="AB879" s="148">
        <v>4</v>
      </c>
      <c r="AC879" s="148">
        <v>789.5</v>
      </c>
      <c r="AD879" s="148"/>
      <c r="AE879" s="148"/>
      <c r="AF879" s="148"/>
      <c r="AG879" s="148"/>
      <c r="AH879" s="148"/>
      <c r="AI879" s="148"/>
      <c r="AJ879" s="148"/>
      <c r="AK879" s="148"/>
      <c r="AL879" s="139">
        <v>0</v>
      </c>
      <c r="AM879" s="139">
        <v>0</v>
      </c>
      <c r="AN879" s="148">
        <f t="shared" si="117"/>
        <v>1000</v>
      </c>
      <c r="AO879" s="148">
        <f t="shared" si="118"/>
        <v>44.36</v>
      </c>
      <c r="AP879" s="148">
        <v>22</v>
      </c>
      <c r="AQ879" s="140">
        <v>35</v>
      </c>
      <c r="AS879" s="42">
        <f t="shared" si="119"/>
        <v>2856.0510765856711</v>
      </c>
      <c r="AT879" s="101">
        <f t="shared" si="120"/>
        <v>0</v>
      </c>
      <c r="AU879" s="42">
        <f t="shared" si="121"/>
        <v>2856.0510765856711</v>
      </c>
      <c r="AV879" s="42">
        <f t="shared" si="122"/>
        <v>1086.6341920421153</v>
      </c>
      <c r="AW879" s="102">
        <f t="shared" si="123"/>
        <v>431</v>
      </c>
      <c r="AX879" s="43">
        <f t="shared" si="124"/>
        <v>0.75</v>
      </c>
      <c r="AY879" s="43" t="str">
        <f t="shared" si="125"/>
        <v>UTGS</v>
      </c>
    </row>
    <row r="880" spans="1:51" hidden="1" x14ac:dyDescent="0.2">
      <c r="A880" s="38">
        <v>873</v>
      </c>
      <c r="B880" t="s">
        <v>362</v>
      </c>
      <c r="C880" t="s">
        <v>289</v>
      </c>
      <c r="D880">
        <v>320</v>
      </c>
      <c r="E880" t="s">
        <v>1842</v>
      </c>
      <c r="F880">
        <v>0.25</v>
      </c>
      <c r="G880" t="str">
        <f>LOOKUP(F880,{0,6,45},{"F","L","H"})</f>
        <v>F</v>
      </c>
      <c r="H880" t="s">
        <v>2896</v>
      </c>
      <c r="I880" s="43" t="str">
        <f>IFERROR(VLOOKUP(#REF!,#REF!,2,FALSE),"No")</f>
        <v>No</v>
      </c>
      <c r="J880" s="139">
        <v>0.5</v>
      </c>
      <c r="K880" s="148">
        <v>32</v>
      </c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39">
        <v>2</v>
      </c>
      <c r="Y880" s="148">
        <v>1000</v>
      </c>
      <c r="Z880" s="149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39">
        <v>0</v>
      </c>
      <c r="AM880" s="139">
        <v>0</v>
      </c>
      <c r="AN880" s="148">
        <f t="shared" si="117"/>
        <v>1000</v>
      </c>
      <c r="AO880" s="148">
        <f t="shared" si="118"/>
        <v>32</v>
      </c>
      <c r="AP880" s="148">
        <v>15</v>
      </c>
      <c r="AQ880" s="140">
        <v>16</v>
      </c>
      <c r="AS880" s="42">
        <f t="shared" si="119"/>
        <v>2188.9112905938118</v>
      </c>
      <c r="AT880" s="101">
        <f t="shared" si="120"/>
        <v>0</v>
      </c>
      <c r="AU880" s="42">
        <f t="shared" si="121"/>
        <v>2188.9112905938118</v>
      </c>
      <c r="AV880" s="42">
        <f t="shared" si="122"/>
        <v>2031.935107592127</v>
      </c>
      <c r="AW880" s="102">
        <f t="shared" si="123"/>
        <v>431</v>
      </c>
      <c r="AX880" s="43">
        <f t="shared" si="124"/>
        <v>0.5</v>
      </c>
      <c r="AY880" s="43" t="str">
        <f t="shared" si="125"/>
        <v>UTGS</v>
      </c>
    </row>
    <row r="881" spans="1:51" hidden="1" x14ac:dyDescent="0.2">
      <c r="A881" s="38">
        <v>874</v>
      </c>
      <c r="B881" t="s">
        <v>362</v>
      </c>
      <c r="C881" t="s">
        <v>289</v>
      </c>
      <c r="D881">
        <v>320</v>
      </c>
      <c r="E881" t="s">
        <v>1245</v>
      </c>
      <c r="F881">
        <v>0.25</v>
      </c>
      <c r="G881" t="str">
        <f>LOOKUP(F881,{0,6,45},{"F","L","H"})</f>
        <v>F</v>
      </c>
      <c r="H881" t="s">
        <v>2897</v>
      </c>
      <c r="I881" s="43" t="str">
        <f>IFERROR(VLOOKUP(#REF!,#REF!,2,FALSE),"No")</f>
        <v>No</v>
      </c>
      <c r="J881" s="139">
        <v>0.5</v>
      </c>
      <c r="K881" s="148">
        <v>178</v>
      </c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39">
        <v>2</v>
      </c>
      <c r="Y881" s="148">
        <v>1000</v>
      </c>
      <c r="Z881" s="149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39">
        <v>0</v>
      </c>
      <c r="AM881" s="139">
        <v>0</v>
      </c>
      <c r="AN881" s="148">
        <f t="shared" si="117"/>
        <v>1000</v>
      </c>
      <c r="AO881" s="148">
        <f t="shared" si="118"/>
        <v>178</v>
      </c>
      <c r="AP881" s="148">
        <v>12</v>
      </c>
      <c r="AQ881" s="140">
        <v>13</v>
      </c>
      <c r="AS881" s="42">
        <f t="shared" si="119"/>
        <v>12175.819053928079</v>
      </c>
      <c r="AT881" s="101">
        <f t="shared" si="120"/>
        <v>0</v>
      </c>
      <c r="AU881" s="42">
        <f t="shared" si="121"/>
        <v>12175.819053928079</v>
      </c>
      <c r="AV881" s="42">
        <f t="shared" si="122"/>
        <v>2500.8432093441561</v>
      </c>
      <c r="AW881" s="102">
        <f t="shared" si="123"/>
        <v>431</v>
      </c>
      <c r="AX881" s="43">
        <f t="shared" si="124"/>
        <v>0.5</v>
      </c>
      <c r="AY881" s="43" t="str">
        <f t="shared" si="125"/>
        <v>UTGS</v>
      </c>
    </row>
    <row r="882" spans="1:51" hidden="1" x14ac:dyDescent="0.2">
      <c r="A882" s="38">
        <v>875</v>
      </c>
      <c r="B882" t="s">
        <v>5806</v>
      </c>
      <c r="C882" t="s">
        <v>5746</v>
      </c>
      <c r="D882">
        <v>6600</v>
      </c>
      <c r="E882" t="s">
        <v>198</v>
      </c>
      <c r="F882">
        <v>5</v>
      </c>
      <c r="G882" t="str">
        <f>LOOKUP(F882,{0,6,45},{"F","L","H"})</f>
        <v>F</v>
      </c>
      <c r="H882" t="s">
        <v>1348</v>
      </c>
      <c r="I882" s="43" t="str">
        <f>IFERROR(VLOOKUP(#REF!,#REF!,2,FALSE),"No")</f>
        <v>No</v>
      </c>
      <c r="J882" s="139">
        <v>2</v>
      </c>
      <c r="K882" s="148">
        <v>16</v>
      </c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39">
        <v>4</v>
      </c>
      <c r="Y882" s="148">
        <v>626.48</v>
      </c>
      <c r="Z882" s="148">
        <v>16</v>
      </c>
      <c r="AA882" s="148">
        <v>373.52</v>
      </c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39">
        <v>0</v>
      </c>
      <c r="AM882" s="139">
        <v>0</v>
      </c>
      <c r="AN882" s="148">
        <f t="shared" si="117"/>
        <v>1000</v>
      </c>
      <c r="AO882" s="148">
        <f t="shared" si="118"/>
        <v>16</v>
      </c>
      <c r="AP882" s="148">
        <v>4</v>
      </c>
      <c r="AQ882" s="140">
        <v>6</v>
      </c>
      <c r="AS882" s="42">
        <f t="shared" si="119"/>
        <v>1167.7356452969057</v>
      </c>
      <c r="AT882" s="101">
        <f t="shared" si="120"/>
        <v>0</v>
      </c>
      <c r="AU882" s="42">
        <f t="shared" si="121"/>
        <v>1167.7356452969057</v>
      </c>
      <c r="AV882" s="42">
        <f t="shared" si="122"/>
        <v>8678.4366869123387</v>
      </c>
      <c r="AW882" s="102">
        <f t="shared" si="123"/>
        <v>3698.6666666666665</v>
      </c>
      <c r="AX882" s="43">
        <f t="shared" si="124"/>
        <v>2</v>
      </c>
      <c r="AY882" s="43" t="str">
        <f t="shared" si="125"/>
        <v>UTTSS</v>
      </c>
    </row>
    <row r="883" spans="1:51" hidden="1" x14ac:dyDescent="0.2">
      <c r="A883" s="38">
        <v>876</v>
      </c>
      <c r="B883" t="s">
        <v>362</v>
      </c>
      <c r="C883" t="s">
        <v>289</v>
      </c>
      <c r="D883">
        <v>320</v>
      </c>
      <c r="E883" t="s">
        <v>1236</v>
      </c>
      <c r="F883">
        <v>0.25</v>
      </c>
      <c r="G883" t="str">
        <f>LOOKUP(F883,{0,6,45},{"F","L","H"})</f>
        <v>F</v>
      </c>
      <c r="H883" t="s">
        <v>2898</v>
      </c>
      <c r="I883" s="43" t="str">
        <f>IFERROR(VLOOKUP(#REF!,#REF!,2,FALSE),"No")</f>
        <v>No</v>
      </c>
      <c r="J883" s="139">
        <v>0.5</v>
      </c>
      <c r="K883" s="148">
        <v>110.36</v>
      </c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39">
        <v>1.25</v>
      </c>
      <c r="Y883" s="148">
        <v>4.82</v>
      </c>
      <c r="Z883" s="148">
        <v>2</v>
      </c>
      <c r="AA883" s="148">
        <v>995.18</v>
      </c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39">
        <v>0</v>
      </c>
      <c r="AM883" s="139">
        <v>0</v>
      </c>
      <c r="AN883" s="148">
        <f t="shared" si="117"/>
        <v>1000</v>
      </c>
      <c r="AO883" s="148">
        <f t="shared" si="118"/>
        <v>110.36</v>
      </c>
      <c r="AP883" s="148">
        <v>29</v>
      </c>
      <c r="AQ883" s="140">
        <v>46</v>
      </c>
      <c r="AS883" s="42">
        <f t="shared" si="119"/>
        <v>7549.0078134354089</v>
      </c>
      <c r="AT883" s="101">
        <f t="shared" si="120"/>
        <v>0</v>
      </c>
      <c r="AU883" s="42">
        <f t="shared" si="121"/>
        <v>7549.0078134354089</v>
      </c>
      <c r="AV883" s="42">
        <f t="shared" si="122"/>
        <v>706.83338524943542</v>
      </c>
      <c r="AW883" s="102">
        <f t="shared" si="123"/>
        <v>431</v>
      </c>
      <c r="AX883" s="43">
        <f t="shared" si="124"/>
        <v>0.5</v>
      </c>
      <c r="AY883" s="43" t="str">
        <f t="shared" si="125"/>
        <v>UTGS</v>
      </c>
    </row>
    <row r="884" spans="1:51" hidden="1" x14ac:dyDescent="0.2">
      <c r="A884" s="38">
        <v>877</v>
      </c>
      <c r="B884" t="s">
        <v>5806</v>
      </c>
      <c r="C884" t="s">
        <v>292</v>
      </c>
      <c r="D884">
        <v>2400</v>
      </c>
      <c r="E884" t="s">
        <v>193</v>
      </c>
      <c r="F884">
        <v>2</v>
      </c>
      <c r="G884" t="str">
        <f>LOOKUP(F884,{0,6,45},{"F","L","H"})</f>
        <v>F</v>
      </c>
      <c r="H884" t="s">
        <v>624</v>
      </c>
      <c r="I884" s="43" t="str">
        <f>IFERROR(VLOOKUP(#REF!,#REF!,2,FALSE),"No")</f>
        <v>No</v>
      </c>
      <c r="J884" s="149">
        <v>2</v>
      </c>
      <c r="K884" s="148">
        <v>207</v>
      </c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39">
        <v>2</v>
      </c>
      <c r="Y884" s="148">
        <v>1000</v>
      </c>
      <c r="Z884" s="149"/>
      <c r="AA884" s="148"/>
      <c r="AB884" s="149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39">
        <v>0</v>
      </c>
      <c r="AM884" s="139">
        <v>0</v>
      </c>
      <c r="AN884" s="148">
        <f t="shared" si="117"/>
        <v>1000</v>
      </c>
      <c r="AO884" s="148">
        <f t="shared" si="118"/>
        <v>207</v>
      </c>
      <c r="AP884" s="148">
        <v>2</v>
      </c>
      <c r="AQ884" s="140">
        <v>3</v>
      </c>
      <c r="AS884" s="42">
        <f t="shared" si="119"/>
        <v>15107.579911028717</v>
      </c>
      <c r="AT884" s="101">
        <f t="shared" si="120"/>
        <v>0</v>
      </c>
      <c r="AU884" s="42">
        <f t="shared" si="121"/>
        <v>15107.579911028717</v>
      </c>
      <c r="AV884" s="42">
        <f t="shared" si="122"/>
        <v>10836.987240491344</v>
      </c>
      <c r="AW884" s="102">
        <f t="shared" si="123"/>
        <v>2428.75</v>
      </c>
      <c r="AX884" s="43">
        <f t="shared" si="124"/>
        <v>2</v>
      </c>
      <c r="AY884" s="43" t="str">
        <f t="shared" si="125"/>
        <v>UTFS</v>
      </c>
    </row>
    <row r="885" spans="1:51" hidden="1" x14ac:dyDescent="0.2">
      <c r="A885" s="38">
        <v>878</v>
      </c>
      <c r="B885" t="s">
        <v>362</v>
      </c>
      <c r="C885" t="s">
        <v>289</v>
      </c>
      <c r="D885">
        <v>320</v>
      </c>
      <c r="E885" t="s">
        <v>1842</v>
      </c>
      <c r="F885">
        <v>0.25</v>
      </c>
      <c r="G885" t="str">
        <f>LOOKUP(F885,{0,6,45},{"F","L","H"})</f>
        <v>F</v>
      </c>
      <c r="H885" t="s">
        <v>2899</v>
      </c>
      <c r="I885" s="43" t="str">
        <f>IFERROR(VLOOKUP(#REF!,#REF!,2,FALSE),"No")</f>
        <v>No</v>
      </c>
      <c r="J885" s="149">
        <v>0.75</v>
      </c>
      <c r="K885" s="148">
        <v>29</v>
      </c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39">
        <v>1.25</v>
      </c>
      <c r="Y885" s="148">
        <v>131</v>
      </c>
      <c r="Z885" s="148">
        <v>2</v>
      </c>
      <c r="AA885" s="148">
        <v>222.91</v>
      </c>
      <c r="AB885" s="148">
        <v>4</v>
      </c>
      <c r="AC885" s="148">
        <v>646.09</v>
      </c>
      <c r="AD885" s="148"/>
      <c r="AE885" s="148"/>
      <c r="AF885" s="148"/>
      <c r="AG885" s="148"/>
      <c r="AH885" s="148"/>
      <c r="AI885" s="148"/>
      <c r="AJ885" s="148"/>
      <c r="AK885" s="148"/>
      <c r="AL885" s="139">
        <v>0</v>
      </c>
      <c r="AM885" s="139">
        <v>0</v>
      </c>
      <c r="AN885" s="148">
        <f t="shared" si="117"/>
        <v>1000</v>
      </c>
      <c r="AO885" s="148">
        <f t="shared" si="118"/>
        <v>29</v>
      </c>
      <c r="AP885" s="148">
        <v>8</v>
      </c>
      <c r="AQ885" s="140">
        <v>55</v>
      </c>
      <c r="AS885" s="42">
        <f t="shared" si="119"/>
        <v>1867.1208571006416</v>
      </c>
      <c r="AT885" s="101">
        <f t="shared" si="120"/>
        <v>0</v>
      </c>
      <c r="AU885" s="42">
        <f t="shared" si="121"/>
        <v>1867.1208571006416</v>
      </c>
      <c r="AV885" s="42">
        <f t="shared" si="122"/>
        <v>677.00230948134606</v>
      </c>
      <c r="AW885" s="102">
        <f t="shared" si="123"/>
        <v>431</v>
      </c>
      <c r="AX885" s="43">
        <f t="shared" si="124"/>
        <v>0.75</v>
      </c>
      <c r="AY885" s="43" t="str">
        <f t="shared" si="125"/>
        <v>UTGS</v>
      </c>
    </row>
    <row r="886" spans="1:51" hidden="1" x14ac:dyDescent="0.2">
      <c r="A886" s="38">
        <v>879</v>
      </c>
      <c r="B886" t="s">
        <v>5806</v>
      </c>
      <c r="C886" t="s">
        <v>292</v>
      </c>
      <c r="D886">
        <v>6600</v>
      </c>
      <c r="E886" t="s">
        <v>198</v>
      </c>
      <c r="F886">
        <v>5</v>
      </c>
      <c r="G886" t="str">
        <f>LOOKUP(F886,{0,6,45},{"F","L","H"})</f>
        <v>F</v>
      </c>
      <c r="H886" t="s">
        <v>871</v>
      </c>
      <c r="I886" s="43" t="str">
        <f>IFERROR(VLOOKUP(#REF!,#REF!,2,FALSE),"No")</f>
        <v>No</v>
      </c>
      <c r="J886" s="149">
        <v>2</v>
      </c>
      <c r="K886" s="148">
        <v>29</v>
      </c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39">
        <v>2</v>
      </c>
      <c r="Y886" s="148">
        <v>182.71</v>
      </c>
      <c r="Z886" s="149">
        <v>8</v>
      </c>
      <c r="AA886" s="148">
        <v>817.29</v>
      </c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39">
        <v>0</v>
      </c>
      <c r="AM886" s="139">
        <v>0</v>
      </c>
      <c r="AN886" s="148">
        <f t="shared" si="117"/>
        <v>1000</v>
      </c>
      <c r="AO886" s="148">
        <f t="shared" si="118"/>
        <v>29</v>
      </c>
      <c r="AP886" s="148">
        <v>2</v>
      </c>
      <c r="AQ886" s="140">
        <v>2</v>
      </c>
      <c r="AS886" s="42">
        <f t="shared" si="119"/>
        <v>2116.5208571006415</v>
      </c>
      <c r="AT886" s="101">
        <f t="shared" si="120"/>
        <v>0</v>
      </c>
      <c r="AU886" s="42">
        <f t="shared" si="121"/>
        <v>2116.5208571006415</v>
      </c>
      <c r="AV886" s="42">
        <f t="shared" si="122"/>
        <v>32740.220160737015</v>
      </c>
      <c r="AW886" s="102">
        <f t="shared" si="123"/>
        <v>3698.6666666666665</v>
      </c>
      <c r="AX886" s="43">
        <f t="shared" si="124"/>
        <v>2</v>
      </c>
      <c r="AY886" s="43" t="str">
        <f t="shared" si="125"/>
        <v>UTFS</v>
      </c>
    </row>
    <row r="887" spans="1:51" hidden="1" x14ac:dyDescent="0.2">
      <c r="A887" s="38">
        <v>880</v>
      </c>
      <c r="B887" t="s">
        <v>5806</v>
      </c>
      <c r="C887" t="s">
        <v>289</v>
      </c>
      <c r="D887">
        <v>320</v>
      </c>
      <c r="E887" t="s">
        <v>1239</v>
      </c>
      <c r="F887">
        <v>0.25</v>
      </c>
      <c r="G887" t="str">
        <f>LOOKUP(F887,{0,6,45},{"F","L","H"})</f>
        <v>F</v>
      </c>
      <c r="H887" t="s">
        <v>2900</v>
      </c>
      <c r="I887" s="43" t="str">
        <f>IFERROR(VLOOKUP(#REF!,#REF!,2,FALSE),"No")</f>
        <v>No</v>
      </c>
      <c r="J887" s="139">
        <v>1.25</v>
      </c>
      <c r="K887" s="148">
        <v>272</v>
      </c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39">
        <v>2</v>
      </c>
      <c r="Y887" s="148">
        <v>317.93</v>
      </c>
      <c r="Z887" s="149">
        <v>4</v>
      </c>
      <c r="AA887" s="148">
        <v>682.07</v>
      </c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39">
        <v>0</v>
      </c>
      <c r="AM887" s="139">
        <v>0</v>
      </c>
      <c r="AN887" s="148">
        <f t="shared" si="117"/>
        <v>1000</v>
      </c>
      <c r="AO887" s="148">
        <f t="shared" si="118"/>
        <v>272</v>
      </c>
      <c r="AP887" s="148">
        <v>4</v>
      </c>
      <c r="AQ887" s="140">
        <v>17</v>
      </c>
      <c r="AS887" s="42">
        <f t="shared" si="119"/>
        <v>20267.665970047397</v>
      </c>
      <c r="AT887" s="101">
        <f t="shared" si="120"/>
        <v>0</v>
      </c>
      <c r="AU887" s="42">
        <f t="shared" si="121"/>
        <v>20267.665970047397</v>
      </c>
      <c r="AV887" s="42">
        <f t="shared" si="122"/>
        <v>2200.0825659690609</v>
      </c>
      <c r="AW887" s="102">
        <f t="shared" si="123"/>
        <v>431</v>
      </c>
      <c r="AX887" s="43">
        <f t="shared" si="124"/>
        <v>1.25</v>
      </c>
      <c r="AY887" s="43" t="str">
        <f t="shared" si="125"/>
        <v>UTGS</v>
      </c>
    </row>
    <row r="888" spans="1:51" hidden="1" x14ac:dyDescent="0.2">
      <c r="A888" s="38">
        <v>881</v>
      </c>
      <c r="B888" t="s">
        <v>362</v>
      </c>
      <c r="C888" t="s">
        <v>289</v>
      </c>
      <c r="D888">
        <v>320</v>
      </c>
      <c r="E888" t="s">
        <v>1236</v>
      </c>
      <c r="F888">
        <v>0.25</v>
      </c>
      <c r="G888" t="str">
        <f>LOOKUP(F888,{0,6,45},{"F","L","H"})</f>
        <v>F</v>
      </c>
      <c r="H888" t="s">
        <v>2901</v>
      </c>
      <c r="I888" s="43" t="str">
        <f>IFERROR(VLOOKUP(#REF!,#REF!,2,FALSE),"No")</f>
        <v>No</v>
      </c>
      <c r="J888" s="139">
        <v>0.5</v>
      </c>
      <c r="K888" s="148">
        <v>43.65</v>
      </c>
      <c r="L888" s="148">
        <v>0.75</v>
      </c>
      <c r="M888" s="148">
        <v>36</v>
      </c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39">
        <v>1.25</v>
      </c>
      <c r="Y888" s="148">
        <v>441</v>
      </c>
      <c r="Z888" s="148">
        <v>2</v>
      </c>
      <c r="AA888" s="148">
        <v>557</v>
      </c>
      <c r="AB888" s="148">
        <v>6</v>
      </c>
      <c r="AC888" s="148">
        <v>2</v>
      </c>
      <c r="AD888" s="148"/>
      <c r="AE888" s="148"/>
      <c r="AF888" s="148"/>
      <c r="AG888" s="148"/>
      <c r="AH888" s="148"/>
      <c r="AI888" s="148"/>
      <c r="AJ888" s="148"/>
      <c r="AK888" s="148"/>
      <c r="AL888" s="139">
        <v>0</v>
      </c>
      <c r="AM888" s="139">
        <v>0</v>
      </c>
      <c r="AN888" s="148">
        <f t="shared" si="117"/>
        <v>1000</v>
      </c>
      <c r="AO888" s="148">
        <f t="shared" si="118"/>
        <v>79.650000000000006</v>
      </c>
      <c r="AP888" s="148">
        <v>15</v>
      </c>
      <c r="AQ888" s="140">
        <v>15</v>
      </c>
      <c r="AS888" s="42">
        <f t="shared" si="119"/>
        <v>5303.6170092436587</v>
      </c>
      <c r="AT888" s="101">
        <f t="shared" si="120"/>
        <v>0</v>
      </c>
      <c r="AU888" s="42">
        <f t="shared" si="121"/>
        <v>5303.6170092436587</v>
      </c>
      <c r="AV888" s="42">
        <f t="shared" si="122"/>
        <v>2191.6467814316024</v>
      </c>
      <c r="AW888" s="102">
        <f t="shared" si="123"/>
        <v>431</v>
      </c>
      <c r="AX888" s="43">
        <f t="shared" si="124"/>
        <v>0.5</v>
      </c>
      <c r="AY888" s="43" t="str">
        <f t="shared" si="125"/>
        <v>UTGS</v>
      </c>
    </row>
    <row r="889" spans="1:51" hidden="1" x14ac:dyDescent="0.2">
      <c r="A889" s="38">
        <v>882</v>
      </c>
      <c r="B889" t="s">
        <v>362</v>
      </c>
      <c r="C889" t="s">
        <v>289</v>
      </c>
      <c r="D889">
        <v>320</v>
      </c>
      <c r="E889" t="s">
        <v>1236</v>
      </c>
      <c r="F889">
        <v>0.25</v>
      </c>
      <c r="G889" t="str">
        <f>LOOKUP(F889,{0,6,45},{"F","L","H"})</f>
        <v>F</v>
      </c>
      <c r="H889" t="s">
        <v>2902</v>
      </c>
      <c r="I889" s="43" t="str">
        <f>IFERROR(VLOOKUP(#REF!,#REF!,2,FALSE),"No")</f>
        <v>No</v>
      </c>
      <c r="J889" s="139">
        <v>0.5</v>
      </c>
      <c r="K889" s="148">
        <v>37</v>
      </c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39">
        <v>1.25</v>
      </c>
      <c r="Y889" s="148">
        <v>873.38</v>
      </c>
      <c r="Z889" s="148">
        <v>2</v>
      </c>
      <c r="AA889" s="148">
        <v>126.62</v>
      </c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39">
        <v>0</v>
      </c>
      <c r="AM889" s="139">
        <v>0</v>
      </c>
      <c r="AN889" s="148">
        <f t="shared" si="117"/>
        <v>1000</v>
      </c>
      <c r="AO889" s="148">
        <f t="shared" si="118"/>
        <v>37</v>
      </c>
      <c r="AP889" s="148">
        <v>10</v>
      </c>
      <c r="AQ889" s="140">
        <v>10</v>
      </c>
      <c r="AS889" s="42">
        <f t="shared" si="119"/>
        <v>2530.928679749095</v>
      </c>
      <c r="AT889" s="101">
        <f t="shared" si="120"/>
        <v>0</v>
      </c>
      <c r="AU889" s="42">
        <f t="shared" si="121"/>
        <v>2530.928679749095</v>
      </c>
      <c r="AV889" s="42">
        <f t="shared" si="122"/>
        <v>3312.232772147403</v>
      </c>
      <c r="AW889" s="102">
        <f t="shared" si="123"/>
        <v>431</v>
      </c>
      <c r="AX889" s="43">
        <f t="shared" si="124"/>
        <v>0.5</v>
      </c>
      <c r="AY889" s="43" t="str">
        <f t="shared" si="125"/>
        <v>UTGS</v>
      </c>
    </row>
    <row r="890" spans="1:51" hidden="1" x14ac:dyDescent="0.2">
      <c r="A890" s="38">
        <v>883</v>
      </c>
      <c r="B890" t="s">
        <v>362</v>
      </c>
      <c r="C890" t="s">
        <v>289</v>
      </c>
      <c r="D890">
        <v>320</v>
      </c>
      <c r="E890" t="s">
        <v>1842</v>
      </c>
      <c r="F890">
        <v>0.25</v>
      </c>
      <c r="G890" t="str">
        <f>LOOKUP(F890,{0,6,45},{"F","L","H"})</f>
        <v>F</v>
      </c>
      <c r="H890" t="s">
        <v>2903</v>
      </c>
      <c r="I890" s="43" t="str">
        <f>IFERROR(VLOOKUP(#REF!,#REF!,2,FALSE),"No")</f>
        <v>No</v>
      </c>
      <c r="J890" s="149">
        <v>0.75</v>
      </c>
      <c r="K890" s="148">
        <v>48</v>
      </c>
      <c r="L890" s="148"/>
      <c r="M890" s="148"/>
      <c r="N890" s="149"/>
      <c r="O890" s="149"/>
      <c r="P890" s="148"/>
      <c r="Q890" s="148"/>
      <c r="R890" s="148"/>
      <c r="S890" s="148"/>
      <c r="T890" s="148"/>
      <c r="U890" s="148"/>
      <c r="V890" s="148"/>
      <c r="W890" s="148"/>
      <c r="X890" s="139">
        <v>1.25</v>
      </c>
      <c r="Y890" s="148">
        <v>137</v>
      </c>
      <c r="Z890" s="149">
        <v>2</v>
      </c>
      <c r="AA890" s="148">
        <v>863</v>
      </c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39">
        <v>0</v>
      </c>
      <c r="AM890" s="139">
        <v>0</v>
      </c>
      <c r="AN890" s="148">
        <f t="shared" si="117"/>
        <v>1000</v>
      </c>
      <c r="AO890" s="148">
        <f t="shared" si="118"/>
        <v>48</v>
      </c>
      <c r="AP890" s="148">
        <v>15</v>
      </c>
      <c r="AQ890" s="140">
        <v>58</v>
      </c>
      <c r="AS890" s="42">
        <f t="shared" si="119"/>
        <v>3090.4069358907173</v>
      </c>
      <c r="AT890" s="101">
        <f t="shared" si="120"/>
        <v>0</v>
      </c>
      <c r="AU890" s="42">
        <f t="shared" si="121"/>
        <v>3090.4069358907173</v>
      </c>
      <c r="AV890" s="42">
        <f t="shared" si="122"/>
        <v>562.18727105989717</v>
      </c>
      <c r="AW890" s="102">
        <f t="shared" si="123"/>
        <v>431</v>
      </c>
      <c r="AX890" s="43">
        <f t="shared" si="124"/>
        <v>0.75</v>
      </c>
      <c r="AY890" s="43" t="str">
        <f t="shared" si="125"/>
        <v>UTGS</v>
      </c>
    </row>
    <row r="891" spans="1:51" hidden="1" x14ac:dyDescent="0.2">
      <c r="A891" s="38">
        <v>884</v>
      </c>
      <c r="B891" t="s">
        <v>5806</v>
      </c>
      <c r="C891" t="s">
        <v>5746</v>
      </c>
      <c r="D891">
        <v>31000</v>
      </c>
      <c r="E891" t="s">
        <v>203</v>
      </c>
      <c r="F891">
        <v>45</v>
      </c>
      <c r="G891" t="str">
        <f>LOOKUP(F891,{0,6,45},{"F","L","H"})</f>
        <v>H</v>
      </c>
      <c r="H891" t="s">
        <v>1349</v>
      </c>
      <c r="I891" s="43" t="str">
        <f>IFERROR(VLOOKUP(#REF!,#REF!,2,FALSE),"No")</f>
        <v>No</v>
      </c>
      <c r="J891" s="149">
        <v>2</v>
      </c>
      <c r="K891" s="148">
        <v>1</v>
      </c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39">
        <v>2</v>
      </c>
      <c r="Y891" s="148">
        <v>567.5</v>
      </c>
      <c r="Z891" s="148">
        <v>4</v>
      </c>
      <c r="AA891" s="148">
        <v>432.5</v>
      </c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39">
        <v>0</v>
      </c>
      <c r="AM891" s="139">
        <v>0</v>
      </c>
      <c r="AN891" s="148">
        <f t="shared" si="117"/>
        <v>1000</v>
      </c>
      <c r="AO891" s="148">
        <f t="shared" si="118"/>
        <v>1</v>
      </c>
      <c r="AP891" s="148">
        <v>5</v>
      </c>
      <c r="AQ891" s="140">
        <v>6</v>
      </c>
      <c r="AS891" s="42">
        <f t="shared" si="119"/>
        <v>72.983477831056604</v>
      </c>
      <c r="AT891" s="101">
        <f t="shared" si="120"/>
        <v>0</v>
      </c>
      <c r="AU891" s="42">
        <f t="shared" si="121"/>
        <v>72.983477831056604</v>
      </c>
      <c r="AV891" s="42">
        <f t="shared" si="122"/>
        <v>5935.3311202456725</v>
      </c>
      <c r="AW891" s="102">
        <f t="shared" si="123"/>
        <v>60371.752872868376</v>
      </c>
      <c r="AX891" s="43">
        <f t="shared" si="124"/>
        <v>2</v>
      </c>
      <c r="AY891" s="43" t="str">
        <f t="shared" si="125"/>
        <v>UTTSS</v>
      </c>
    </row>
    <row r="892" spans="1:51" hidden="1" x14ac:dyDescent="0.2">
      <c r="A892" s="38">
        <v>885</v>
      </c>
      <c r="B892" t="s">
        <v>362</v>
      </c>
      <c r="C892" t="s">
        <v>289</v>
      </c>
      <c r="D892">
        <v>320</v>
      </c>
      <c r="E892" t="s">
        <v>1243</v>
      </c>
      <c r="F892">
        <v>0.25</v>
      </c>
      <c r="G892" t="str">
        <f>LOOKUP(F892,{0,6,45},{"F","L","H"})</f>
        <v>F</v>
      </c>
      <c r="H892" t="s">
        <v>2904</v>
      </c>
      <c r="I892" s="43" t="str">
        <f>IFERROR(VLOOKUP(#REF!,#REF!,2,FALSE),"No")</f>
        <v>No</v>
      </c>
      <c r="J892" s="149">
        <v>0.5</v>
      </c>
      <c r="K892" s="148">
        <v>27</v>
      </c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39">
        <v>1.25</v>
      </c>
      <c r="Y892" s="148">
        <v>64.11</v>
      </c>
      <c r="Z892" s="148">
        <v>2</v>
      </c>
      <c r="AA892" s="148">
        <v>935.89</v>
      </c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39">
        <v>0</v>
      </c>
      <c r="AM892" s="139">
        <v>0</v>
      </c>
      <c r="AN892" s="148">
        <f t="shared" si="117"/>
        <v>1000</v>
      </c>
      <c r="AO892" s="148">
        <f t="shared" si="118"/>
        <v>27</v>
      </c>
      <c r="AP892" s="148">
        <v>11</v>
      </c>
      <c r="AQ892" s="140">
        <v>11</v>
      </c>
      <c r="AS892" s="42">
        <f t="shared" si="119"/>
        <v>1846.8939014385287</v>
      </c>
      <c r="AT892" s="101">
        <f t="shared" si="120"/>
        <v>0</v>
      </c>
      <c r="AU892" s="42">
        <f t="shared" si="121"/>
        <v>1846.8939014385287</v>
      </c>
      <c r="AV892" s="42">
        <f t="shared" si="122"/>
        <v>2959.6217019521846</v>
      </c>
      <c r="AW892" s="102">
        <f t="shared" si="123"/>
        <v>431</v>
      </c>
      <c r="AX892" s="43">
        <f t="shared" si="124"/>
        <v>0.5</v>
      </c>
      <c r="AY892" s="43" t="str">
        <f t="shared" si="125"/>
        <v>UTGS</v>
      </c>
    </row>
    <row r="893" spans="1:51" hidden="1" x14ac:dyDescent="0.2">
      <c r="A893" s="38">
        <v>886</v>
      </c>
      <c r="B893" t="s">
        <v>362</v>
      </c>
      <c r="C893" t="s">
        <v>289</v>
      </c>
      <c r="D893">
        <v>320</v>
      </c>
      <c r="E893" t="s">
        <v>1245</v>
      </c>
      <c r="F893">
        <v>0.25</v>
      </c>
      <c r="G893" t="str">
        <f>LOOKUP(F893,{0,6,45},{"F","L","H"})</f>
        <v>F</v>
      </c>
      <c r="H893" t="s">
        <v>2190</v>
      </c>
      <c r="I893" s="43" t="str">
        <f>IFERROR(VLOOKUP(#REF!,#REF!,2,FALSE),"No")</f>
        <v>No</v>
      </c>
      <c r="J893" s="149">
        <v>0.5</v>
      </c>
      <c r="K893" s="148">
        <v>24</v>
      </c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39">
        <v>1.25</v>
      </c>
      <c r="Y893" s="148">
        <v>888.73</v>
      </c>
      <c r="Z893" s="148">
        <v>2</v>
      </c>
      <c r="AA893" s="148">
        <v>111.27</v>
      </c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39">
        <v>0</v>
      </c>
      <c r="AM893" s="139">
        <v>0</v>
      </c>
      <c r="AN893" s="148">
        <f t="shared" si="117"/>
        <v>1000</v>
      </c>
      <c r="AO893" s="148">
        <f t="shared" si="118"/>
        <v>24</v>
      </c>
      <c r="AP893" s="148">
        <v>10</v>
      </c>
      <c r="AQ893" s="140">
        <v>10</v>
      </c>
      <c r="AS893" s="42">
        <f t="shared" si="119"/>
        <v>1641.6834679453589</v>
      </c>
      <c r="AT893" s="101">
        <f t="shared" si="120"/>
        <v>0</v>
      </c>
      <c r="AU893" s="42">
        <f t="shared" si="121"/>
        <v>1641.6834679453589</v>
      </c>
      <c r="AV893" s="42">
        <f t="shared" si="122"/>
        <v>3313.3072721474041</v>
      </c>
      <c r="AW893" s="102">
        <f t="shared" si="123"/>
        <v>431</v>
      </c>
      <c r="AX893" s="43">
        <f t="shared" si="124"/>
        <v>0.5</v>
      </c>
      <c r="AY893" s="43" t="str">
        <f t="shared" si="125"/>
        <v>UTGS</v>
      </c>
    </row>
    <row r="894" spans="1:51" hidden="1" x14ac:dyDescent="0.2">
      <c r="A894" s="38">
        <v>887</v>
      </c>
      <c r="B894" t="s">
        <v>5806</v>
      </c>
      <c r="C894" t="s">
        <v>292</v>
      </c>
      <c r="D894">
        <v>5550</v>
      </c>
      <c r="E894" t="s">
        <v>198</v>
      </c>
      <c r="F894">
        <v>2</v>
      </c>
      <c r="G894" t="str">
        <f>LOOKUP(F894,{0,6,45},{"F","L","H"})</f>
        <v>F</v>
      </c>
      <c r="H894" t="s">
        <v>2137</v>
      </c>
      <c r="I894" s="43" t="str">
        <f>IFERROR(VLOOKUP(#REF!,#REF!,2,FALSE),"No")</f>
        <v>No</v>
      </c>
      <c r="J894" s="149">
        <v>2</v>
      </c>
      <c r="K894" s="148">
        <v>139</v>
      </c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39">
        <v>6</v>
      </c>
      <c r="Y894" s="148">
        <v>37.9</v>
      </c>
      <c r="Z894" s="149">
        <v>8</v>
      </c>
      <c r="AA894" s="148">
        <v>962.1</v>
      </c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39">
        <v>0</v>
      </c>
      <c r="AM894" s="139">
        <v>0</v>
      </c>
      <c r="AN894" s="148">
        <f t="shared" si="117"/>
        <v>1000</v>
      </c>
      <c r="AO894" s="148">
        <f t="shared" si="118"/>
        <v>139</v>
      </c>
      <c r="AP894" s="148">
        <v>1</v>
      </c>
      <c r="AQ894" s="140">
        <v>1</v>
      </c>
      <c r="AS894" s="42">
        <f t="shared" si="119"/>
        <v>10144.703418516869</v>
      </c>
      <c r="AT894" s="101">
        <f t="shared" si="120"/>
        <v>0</v>
      </c>
      <c r="AU894" s="42">
        <f t="shared" si="121"/>
        <v>10144.703418516869</v>
      </c>
      <c r="AV894" s="42">
        <f t="shared" si="122"/>
        <v>72365.083721474046</v>
      </c>
      <c r="AW894" s="102">
        <f t="shared" si="123"/>
        <v>3698.6666666666665</v>
      </c>
      <c r="AX894" s="43">
        <f t="shared" si="124"/>
        <v>2</v>
      </c>
      <c r="AY894" s="43" t="str">
        <f t="shared" si="125"/>
        <v>UTFS</v>
      </c>
    </row>
    <row r="895" spans="1:51" hidden="1" x14ac:dyDescent="0.2">
      <c r="A895" s="38">
        <v>888</v>
      </c>
      <c r="B895" t="s">
        <v>362</v>
      </c>
      <c r="C895" t="s">
        <v>289</v>
      </c>
      <c r="D895">
        <v>320</v>
      </c>
      <c r="E895" t="s">
        <v>1236</v>
      </c>
      <c r="F895">
        <v>0.25</v>
      </c>
      <c r="G895" t="str">
        <f>LOOKUP(F895,{0,6,45},{"F","L","H"})</f>
        <v>F</v>
      </c>
      <c r="H895" t="s">
        <v>2905</v>
      </c>
      <c r="I895" s="43" t="str">
        <f>IFERROR(VLOOKUP(#REF!,#REF!,2,FALSE),"No")</f>
        <v>No</v>
      </c>
      <c r="J895" s="149">
        <v>0.75</v>
      </c>
      <c r="K895" s="148">
        <v>56</v>
      </c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39">
        <v>2</v>
      </c>
      <c r="Y895" s="148">
        <v>159.88</v>
      </c>
      <c r="Z895" s="149">
        <v>3</v>
      </c>
      <c r="AA895" s="148">
        <v>840.12</v>
      </c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39">
        <v>0</v>
      </c>
      <c r="AM895" s="139">
        <v>0</v>
      </c>
      <c r="AN895" s="148">
        <f t="shared" si="117"/>
        <v>1000</v>
      </c>
      <c r="AO895" s="148">
        <f t="shared" si="118"/>
        <v>56</v>
      </c>
      <c r="AP895" s="148">
        <v>15</v>
      </c>
      <c r="AQ895" s="140">
        <v>96</v>
      </c>
      <c r="AS895" s="42">
        <f t="shared" si="119"/>
        <v>3605.4747585391701</v>
      </c>
      <c r="AT895" s="101">
        <f t="shared" si="120"/>
        <v>0</v>
      </c>
      <c r="AU895" s="42">
        <f t="shared" si="121"/>
        <v>3605.4747585391701</v>
      </c>
      <c r="AV895" s="42">
        <f t="shared" si="122"/>
        <v>227.69000126535454</v>
      </c>
      <c r="AW895" s="102">
        <f t="shared" si="123"/>
        <v>431</v>
      </c>
      <c r="AX895" s="43">
        <f t="shared" si="124"/>
        <v>0.75</v>
      </c>
      <c r="AY895" s="43" t="str">
        <f t="shared" si="125"/>
        <v>UTGS</v>
      </c>
    </row>
    <row r="896" spans="1:51" hidden="1" x14ac:dyDescent="0.2">
      <c r="A896" s="38">
        <v>889</v>
      </c>
      <c r="B896" t="s">
        <v>362</v>
      </c>
      <c r="C896" t="s">
        <v>289</v>
      </c>
      <c r="D896">
        <v>320</v>
      </c>
      <c r="E896" t="s">
        <v>1223</v>
      </c>
      <c r="F896">
        <v>0.25</v>
      </c>
      <c r="G896" t="str">
        <f>LOOKUP(F896,{0,6,45},{"F","L","H"})</f>
        <v>F</v>
      </c>
      <c r="H896" t="s">
        <v>2906</v>
      </c>
      <c r="I896" s="43" t="str">
        <f>IFERROR(VLOOKUP(#REF!,#REF!,2,FALSE),"No")</f>
        <v>No</v>
      </c>
      <c r="J896" s="149">
        <v>0.75</v>
      </c>
      <c r="K896" s="148">
        <v>17</v>
      </c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39">
        <v>2</v>
      </c>
      <c r="Y896" s="148">
        <v>289</v>
      </c>
      <c r="Z896" s="149">
        <v>3</v>
      </c>
      <c r="AA896" s="148">
        <v>711</v>
      </c>
      <c r="AB896" s="149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39">
        <v>0</v>
      </c>
      <c r="AM896" s="139">
        <v>0</v>
      </c>
      <c r="AN896" s="148">
        <f t="shared" si="117"/>
        <v>1000</v>
      </c>
      <c r="AO896" s="148">
        <f t="shared" si="118"/>
        <v>17</v>
      </c>
      <c r="AP896" s="148">
        <v>12</v>
      </c>
      <c r="AQ896" s="140">
        <v>84</v>
      </c>
      <c r="AS896" s="42">
        <f t="shared" si="119"/>
        <v>1094.5191231279623</v>
      </c>
      <c r="AT896" s="101">
        <f t="shared" si="120"/>
        <v>0</v>
      </c>
      <c r="AU896" s="42">
        <f t="shared" si="121"/>
        <v>1094.5191231279623</v>
      </c>
      <c r="AV896" s="42">
        <f t="shared" si="122"/>
        <v>279.70811573183374</v>
      </c>
      <c r="AW896" s="102">
        <f t="shared" si="123"/>
        <v>431</v>
      </c>
      <c r="AX896" s="43">
        <f t="shared" si="124"/>
        <v>0.75</v>
      </c>
      <c r="AY896" s="43" t="str">
        <f t="shared" si="125"/>
        <v>UTGS</v>
      </c>
    </row>
    <row r="897" spans="1:51" hidden="1" x14ac:dyDescent="0.2">
      <c r="A897" s="38">
        <v>890</v>
      </c>
      <c r="B897" t="s">
        <v>362</v>
      </c>
      <c r="C897" t="s">
        <v>289</v>
      </c>
      <c r="D897">
        <v>320</v>
      </c>
      <c r="E897" t="s">
        <v>1842</v>
      </c>
      <c r="F897">
        <v>0.25</v>
      </c>
      <c r="G897" t="str">
        <f>LOOKUP(F897,{0,6,45},{"F","L","H"})</f>
        <v>F</v>
      </c>
      <c r="H897" t="s">
        <v>2907</v>
      </c>
      <c r="I897" s="43" t="str">
        <f>IFERROR(VLOOKUP(#REF!,#REF!,2,FALSE),"No")</f>
        <v>No</v>
      </c>
      <c r="J897" s="139">
        <v>0.75</v>
      </c>
      <c r="K897" s="148">
        <v>82</v>
      </c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39">
        <v>2</v>
      </c>
      <c r="Y897" s="148">
        <v>386</v>
      </c>
      <c r="Z897" s="149">
        <v>4</v>
      </c>
      <c r="AA897" s="148">
        <v>614</v>
      </c>
      <c r="AB897" s="149"/>
      <c r="AC897" s="148"/>
      <c r="AD897" s="149"/>
      <c r="AE897" s="148"/>
      <c r="AF897" s="148"/>
      <c r="AG897" s="148"/>
      <c r="AH897" s="148"/>
      <c r="AI897" s="148"/>
      <c r="AJ897" s="148"/>
      <c r="AK897" s="148"/>
      <c r="AL897" s="139">
        <v>0</v>
      </c>
      <c r="AM897" s="139">
        <v>0</v>
      </c>
      <c r="AN897" s="148">
        <f t="shared" si="117"/>
        <v>1000</v>
      </c>
      <c r="AO897" s="148">
        <f t="shared" si="118"/>
        <v>82</v>
      </c>
      <c r="AP897" s="148">
        <v>10</v>
      </c>
      <c r="AQ897" s="140">
        <v>11</v>
      </c>
      <c r="AS897" s="42">
        <f t="shared" si="119"/>
        <v>5279.4451821466419</v>
      </c>
      <c r="AT897" s="101">
        <f t="shared" si="120"/>
        <v>0</v>
      </c>
      <c r="AU897" s="42">
        <f t="shared" si="121"/>
        <v>5279.4451821466419</v>
      </c>
      <c r="AV897" s="42">
        <f t="shared" si="122"/>
        <v>3355.7583383158212</v>
      </c>
      <c r="AW897" s="102">
        <f t="shared" si="123"/>
        <v>431</v>
      </c>
      <c r="AX897" s="43">
        <f t="shared" si="124"/>
        <v>0.75</v>
      </c>
      <c r="AY897" s="43" t="str">
        <f t="shared" si="125"/>
        <v>UTGS</v>
      </c>
    </row>
    <row r="898" spans="1:51" hidden="1" x14ac:dyDescent="0.2">
      <c r="A898" s="38">
        <v>891</v>
      </c>
      <c r="B898" t="s">
        <v>5807</v>
      </c>
      <c r="C898" t="s">
        <v>5746</v>
      </c>
      <c r="D898">
        <v>9200</v>
      </c>
      <c r="E898" t="s">
        <v>212</v>
      </c>
      <c r="F898">
        <v>5</v>
      </c>
      <c r="G898" t="str">
        <f>LOOKUP(F898,{0,6,45},{"F","L","H"})</f>
        <v>F</v>
      </c>
      <c r="H898" t="s">
        <v>1350</v>
      </c>
      <c r="I898" s="43" t="str">
        <f>IFERROR(VLOOKUP(#REF!,#REF!,2,FALSE),"No")</f>
        <v>No</v>
      </c>
      <c r="J898" s="139">
        <v>1.25</v>
      </c>
      <c r="K898" s="148">
        <v>72</v>
      </c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39">
        <v>4</v>
      </c>
      <c r="Y898" s="148">
        <v>1000</v>
      </c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39">
        <v>0</v>
      </c>
      <c r="AM898" s="139">
        <v>0</v>
      </c>
      <c r="AN898" s="148">
        <f t="shared" si="117"/>
        <v>1000</v>
      </c>
      <c r="AO898" s="148">
        <f t="shared" si="118"/>
        <v>72</v>
      </c>
      <c r="AP898" s="148">
        <v>5</v>
      </c>
      <c r="AQ898" s="140">
        <v>5</v>
      </c>
      <c r="AS898" s="42">
        <f t="shared" si="119"/>
        <v>5364.970403836076</v>
      </c>
      <c r="AT898" s="101">
        <f t="shared" si="120"/>
        <v>0</v>
      </c>
      <c r="AU898" s="42">
        <f t="shared" si="121"/>
        <v>5364.970403836076</v>
      </c>
      <c r="AV898" s="42">
        <f t="shared" si="122"/>
        <v>7936.1923442948073</v>
      </c>
      <c r="AW898" s="102">
        <f t="shared" si="123"/>
        <v>5118</v>
      </c>
      <c r="AX898" s="43">
        <f t="shared" si="124"/>
        <v>1.25</v>
      </c>
      <c r="AY898" s="43" t="str">
        <f t="shared" si="125"/>
        <v>UTTSS</v>
      </c>
    </row>
    <row r="899" spans="1:51" hidden="1" x14ac:dyDescent="0.2">
      <c r="A899" s="38">
        <v>892</v>
      </c>
      <c r="B899" t="s">
        <v>362</v>
      </c>
      <c r="C899" t="s">
        <v>289</v>
      </c>
      <c r="D899">
        <v>306</v>
      </c>
      <c r="E899" t="s">
        <v>1224</v>
      </c>
      <c r="F899">
        <v>0.25</v>
      </c>
      <c r="G899" t="str">
        <f>LOOKUP(F899,{0,6,45},{"F","L","H"})</f>
        <v>F</v>
      </c>
      <c r="H899" t="s">
        <v>2908</v>
      </c>
      <c r="I899" s="43" t="str">
        <f>IFERROR(VLOOKUP(#REF!,#REF!,2,FALSE),"No")</f>
        <v>No</v>
      </c>
      <c r="J899" s="149">
        <v>0.5</v>
      </c>
      <c r="K899" s="148">
        <v>27</v>
      </c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39">
        <v>1.25</v>
      </c>
      <c r="Y899" s="148">
        <v>108.49</v>
      </c>
      <c r="Z899" s="148">
        <v>2</v>
      </c>
      <c r="AA899" s="148">
        <v>891.51</v>
      </c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39">
        <v>0</v>
      </c>
      <c r="AM899" s="139">
        <v>0</v>
      </c>
      <c r="AN899" s="148">
        <f t="shared" si="117"/>
        <v>1000</v>
      </c>
      <c r="AO899" s="148">
        <f t="shared" si="118"/>
        <v>27</v>
      </c>
      <c r="AP899" s="148">
        <v>6</v>
      </c>
      <c r="AQ899" s="140">
        <v>6</v>
      </c>
      <c r="AS899" s="42">
        <f t="shared" si="119"/>
        <v>1846.8939014385287</v>
      </c>
      <c r="AT899" s="101">
        <f t="shared" si="120"/>
        <v>0</v>
      </c>
      <c r="AU899" s="42">
        <f t="shared" si="121"/>
        <v>1846.8939014385287</v>
      </c>
      <c r="AV899" s="42">
        <f t="shared" si="122"/>
        <v>5431.1507869123388</v>
      </c>
      <c r="AW899" s="102">
        <f t="shared" si="123"/>
        <v>431</v>
      </c>
      <c r="AX899" s="43">
        <f t="shared" si="124"/>
        <v>0.5</v>
      </c>
      <c r="AY899" s="43" t="str">
        <f t="shared" si="125"/>
        <v>UTGS</v>
      </c>
    </row>
    <row r="900" spans="1:51" hidden="1" x14ac:dyDescent="0.2">
      <c r="A900" s="38">
        <v>893</v>
      </c>
      <c r="B900" t="s">
        <v>5806</v>
      </c>
      <c r="C900" t="s">
        <v>292</v>
      </c>
      <c r="D900">
        <v>4000</v>
      </c>
      <c r="E900" t="s">
        <v>207</v>
      </c>
      <c r="F900">
        <v>5</v>
      </c>
      <c r="G900" t="str">
        <f>LOOKUP(F900,{0,6,45},{"F","L","H"})</f>
        <v>F</v>
      </c>
      <c r="H900" t="s">
        <v>713</v>
      </c>
      <c r="I900" s="43" t="str">
        <f>IFERROR(VLOOKUP(#REF!,#REF!,2,FALSE),"No")</f>
        <v>No</v>
      </c>
      <c r="J900" s="149">
        <v>1.25</v>
      </c>
      <c r="K900" s="148">
        <v>119</v>
      </c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39">
        <v>1.25</v>
      </c>
      <c r="Y900" s="148">
        <v>7</v>
      </c>
      <c r="Z900" s="149">
        <v>2</v>
      </c>
      <c r="AA900" s="148">
        <v>329</v>
      </c>
      <c r="AB900" s="148">
        <v>4</v>
      </c>
      <c r="AC900" s="148">
        <v>664</v>
      </c>
      <c r="AD900" s="148"/>
      <c r="AE900" s="148"/>
      <c r="AF900" s="148"/>
      <c r="AG900" s="148"/>
      <c r="AH900" s="148"/>
      <c r="AI900" s="148"/>
      <c r="AJ900" s="148"/>
      <c r="AK900" s="148"/>
      <c r="AL900" s="139">
        <v>0</v>
      </c>
      <c r="AM900" s="139">
        <v>0</v>
      </c>
      <c r="AN900" s="148">
        <f t="shared" si="117"/>
        <v>1000</v>
      </c>
      <c r="AO900" s="148">
        <f t="shared" si="118"/>
        <v>119</v>
      </c>
      <c r="AP900" s="148">
        <v>36</v>
      </c>
      <c r="AQ900" s="140">
        <v>58</v>
      </c>
      <c r="AS900" s="42">
        <f t="shared" si="119"/>
        <v>8867.1038618957355</v>
      </c>
      <c r="AT900" s="101">
        <f t="shared" si="120"/>
        <v>0</v>
      </c>
      <c r="AU900" s="42">
        <f t="shared" si="121"/>
        <v>8867.1038618957355</v>
      </c>
      <c r="AV900" s="42">
        <f t="shared" si="122"/>
        <v>642.70244347369021</v>
      </c>
      <c r="AW900" s="102">
        <f t="shared" si="123"/>
        <v>2145.6666666666665</v>
      </c>
      <c r="AX900" s="43">
        <f t="shared" si="124"/>
        <v>1.25</v>
      </c>
      <c r="AY900" s="43" t="str">
        <f t="shared" si="125"/>
        <v>UTFS</v>
      </c>
    </row>
    <row r="901" spans="1:51" hidden="1" x14ac:dyDescent="0.2">
      <c r="A901" s="38">
        <v>894</v>
      </c>
      <c r="B901" t="s">
        <v>362</v>
      </c>
      <c r="C901" t="s">
        <v>289</v>
      </c>
      <c r="D901">
        <v>320</v>
      </c>
      <c r="E901" t="s">
        <v>1842</v>
      </c>
      <c r="F901">
        <v>0.25</v>
      </c>
      <c r="G901" t="str">
        <f>LOOKUP(F901,{0,6,45},{"F","L","H"})</f>
        <v>F</v>
      </c>
      <c r="H901" t="s">
        <v>2909</v>
      </c>
      <c r="I901" s="43" t="str">
        <f>IFERROR(VLOOKUP(#REF!,#REF!,2,FALSE),"No")</f>
        <v>No</v>
      </c>
      <c r="J901" s="149">
        <v>0.5</v>
      </c>
      <c r="K901" s="148">
        <v>18</v>
      </c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39">
        <v>1.25</v>
      </c>
      <c r="Y901" s="148">
        <v>80.08</v>
      </c>
      <c r="Z901" s="149">
        <v>2</v>
      </c>
      <c r="AA901" s="148">
        <v>919.92</v>
      </c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39">
        <v>0</v>
      </c>
      <c r="AM901" s="139">
        <v>0</v>
      </c>
      <c r="AN901" s="148">
        <f t="shared" si="117"/>
        <v>1000</v>
      </c>
      <c r="AO901" s="148">
        <f t="shared" si="118"/>
        <v>18</v>
      </c>
      <c r="AP901" s="148">
        <v>11</v>
      </c>
      <c r="AQ901" s="140">
        <v>11</v>
      </c>
      <c r="AS901" s="42">
        <f t="shared" si="119"/>
        <v>1231.2626009590192</v>
      </c>
      <c r="AT901" s="101">
        <f t="shared" si="120"/>
        <v>0</v>
      </c>
      <c r="AU901" s="42">
        <f t="shared" si="121"/>
        <v>1231.2626009590192</v>
      </c>
      <c r="AV901" s="42">
        <f t="shared" si="122"/>
        <v>2960.6379746794573</v>
      </c>
      <c r="AW901" s="102">
        <f t="shared" si="123"/>
        <v>431</v>
      </c>
      <c r="AX901" s="43">
        <f t="shared" si="124"/>
        <v>0.5</v>
      </c>
      <c r="AY901" s="43" t="str">
        <f t="shared" si="125"/>
        <v>UTGS</v>
      </c>
    </row>
    <row r="902" spans="1:51" hidden="1" x14ac:dyDescent="0.2">
      <c r="A902" s="38">
        <v>895</v>
      </c>
      <c r="B902" t="s">
        <v>362</v>
      </c>
      <c r="C902" t="s">
        <v>289</v>
      </c>
      <c r="D902">
        <v>320</v>
      </c>
      <c r="E902" t="s">
        <v>1842</v>
      </c>
      <c r="F902">
        <v>0.25</v>
      </c>
      <c r="G902" t="str">
        <f>LOOKUP(F902,{0,6,45},{"F","L","H"})</f>
        <v>F</v>
      </c>
      <c r="H902" t="s">
        <v>2910</v>
      </c>
      <c r="I902" s="43" t="str">
        <f>IFERROR(VLOOKUP(#REF!,#REF!,2,FALSE),"No")</f>
        <v>No</v>
      </c>
      <c r="J902" s="139">
        <v>0.75</v>
      </c>
      <c r="K902" s="148">
        <v>40.98</v>
      </c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39">
        <v>2</v>
      </c>
      <c r="Y902" s="148">
        <v>675.17</v>
      </c>
      <c r="Z902" s="149">
        <v>3</v>
      </c>
      <c r="AA902" s="148">
        <v>324.83</v>
      </c>
      <c r="AB902" s="149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39">
        <v>0</v>
      </c>
      <c r="AM902" s="139">
        <v>0</v>
      </c>
      <c r="AN902" s="148">
        <f t="shared" si="117"/>
        <v>1000</v>
      </c>
      <c r="AO902" s="148">
        <f t="shared" si="118"/>
        <v>40.98</v>
      </c>
      <c r="AP902" s="148">
        <v>19</v>
      </c>
      <c r="AQ902" s="140">
        <v>80</v>
      </c>
      <c r="AS902" s="42">
        <f t="shared" si="119"/>
        <v>2638.4349215166994</v>
      </c>
      <c r="AT902" s="101">
        <f t="shared" si="120"/>
        <v>0</v>
      </c>
      <c r="AU902" s="42">
        <f t="shared" si="121"/>
        <v>2638.4349215166994</v>
      </c>
      <c r="AV902" s="42">
        <f t="shared" si="122"/>
        <v>354.90146651842542</v>
      </c>
      <c r="AW902" s="102">
        <f t="shared" si="123"/>
        <v>431</v>
      </c>
      <c r="AX902" s="43">
        <f t="shared" si="124"/>
        <v>0.75</v>
      </c>
      <c r="AY902" s="43" t="str">
        <f t="shared" si="125"/>
        <v>UTGS</v>
      </c>
    </row>
    <row r="903" spans="1:51" hidden="1" x14ac:dyDescent="0.2">
      <c r="A903" s="38">
        <v>896</v>
      </c>
      <c r="B903" t="s">
        <v>362</v>
      </c>
      <c r="C903" t="s">
        <v>289</v>
      </c>
      <c r="D903">
        <v>320</v>
      </c>
      <c r="E903" t="s">
        <v>1236</v>
      </c>
      <c r="F903">
        <v>0.25</v>
      </c>
      <c r="G903" t="str">
        <f>LOOKUP(F903,{0,6,45},{"F","L","H"})</f>
        <v>F</v>
      </c>
      <c r="H903" t="s">
        <v>2911</v>
      </c>
      <c r="I903" s="43" t="str">
        <f>IFERROR(VLOOKUP(#REF!,#REF!,2,FALSE),"No")</f>
        <v>No</v>
      </c>
      <c r="J903" s="139">
        <v>0.75</v>
      </c>
      <c r="K903" s="148">
        <v>14.35</v>
      </c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39">
        <v>2</v>
      </c>
      <c r="Y903" s="148">
        <v>536.14</v>
      </c>
      <c r="Z903" s="148">
        <v>3</v>
      </c>
      <c r="AA903" s="148">
        <v>463.86</v>
      </c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39">
        <v>0</v>
      </c>
      <c r="AM903" s="139">
        <v>0</v>
      </c>
      <c r="AN903" s="148">
        <f t="shared" si="117"/>
        <v>1000</v>
      </c>
      <c r="AO903" s="148">
        <f t="shared" si="118"/>
        <v>14.35</v>
      </c>
      <c r="AP903" s="148">
        <v>23</v>
      </c>
      <c r="AQ903" s="140">
        <v>127</v>
      </c>
      <c r="AS903" s="42">
        <f t="shared" si="119"/>
        <v>923.90290687566232</v>
      </c>
      <c r="AT903" s="101">
        <f t="shared" si="120"/>
        <v>0</v>
      </c>
      <c r="AU903" s="42">
        <f t="shared" si="121"/>
        <v>923.90290687566232</v>
      </c>
      <c r="AV903" s="42">
        <f t="shared" si="122"/>
        <v>209.67887339743334</v>
      </c>
      <c r="AW903" s="102">
        <f t="shared" si="123"/>
        <v>431</v>
      </c>
      <c r="AX903" s="43">
        <f t="shared" si="124"/>
        <v>0.75</v>
      </c>
      <c r="AY903" s="43" t="str">
        <f t="shared" si="125"/>
        <v>UTGS</v>
      </c>
    </row>
    <row r="904" spans="1:51" hidden="1" x14ac:dyDescent="0.2">
      <c r="A904" s="38">
        <v>897</v>
      </c>
      <c r="B904" t="s">
        <v>362</v>
      </c>
      <c r="C904" t="s">
        <v>289</v>
      </c>
      <c r="D904">
        <v>320</v>
      </c>
      <c r="E904" t="s">
        <v>1245</v>
      </c>
      <c r="F904">
        <v>0.25</v>
      </c>
      <c r="G904" t="str">
        <f>LOOKUP(F904,{0,6,45},{"F","L","H"})</f>
        <v>F</v>
      </c>
      <c r="H904" t="s">
        <v>2912</v>
      </c>
      <c r="I904" s="43" t="str">
        <f>IFERROR(VLOOKUP(#REF!,#REF!,2,FALSE),"No")</f>
        <v>No</v>
      </c>
      <c r="J904" s="139">
        <v>0.5</v>
      </c>
      <c r="K904" s="148">
        <v>70</v>
      </c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39">
        <v>2</v>
      </c>
      <c r="Y904" s="148">
        <v>374.46</v>
      </c>
      <c r="Z904" s="149">
        <v>3</v>
      </c>
      <c r="AA904" s="148">
        <v>625.54</v>
      </c>
      <c r="AB904" s="149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39">
        <v>0</v>
      </c>
      <c r="AM904" s="139">
        <v>0</v>
      </c>
      <c r="AN904" s="148">
        <f t="shared" ref="AN904:AN967" si="126">SUM(Y904,AA904,AC904,AE904,AG904,AI904,AK904,AM904)</f>
        <v>1000</v>
      </c>
      <c r="AO904" s="148">
        <f t="shared" ref="AO904:AO967" si="127">SUM(K904,M904,O904,Q904,S904,U904,W904)</f>
        <v>70</v>
      </c>
      <c r="AP904" s="148">
        <v>13</v>
      </c>
      <c r="AQ904" s="140">
        <v>13</v>
      </c>
      <c r="AS904" s="42">
        <f t="shared" ref="AS904:AS967" si="128">(VLOOKUP(J904,Service,2,FALSE)*K904+VLOOKUP(L904,Service,2,FALSE)*M904+VLOOKUP(N904,Service,2,FALSE)*O904+VLOOKUP(P904,Service,2,FALSE)*Q904)</f>
        <v>4788.2434481739638</v>
      </c>
      <c r="AT904" s="101">
        <f t="shared" ref="AT904:AT967" si="129">VLOOKUP(R904,serviceHP,2,FALSE)*S904+VLOOKUP(T904,serviceHP,2,FALSE)*U904+VLOOKUP(V904,serviceHP,2,FALSE)*W904</f>
        <v>0</v>
      </c>
      <c r="AU904" s="42">
        <f t="shared" ref="AU904:AU967" si="130">AS904+AT904</f>
        <v>4788.2434481739638</v>
      </c>
      <c r="AV904" s="42">
        <f t="shared" ref="AV904:AV967" si="131">(VLOOKUP(X904,Main,2,FALSE)*Y904+VLOOKUP(Z904,Main,2,FALSE)*AA904+VLOOKUP(AB904,Main,2,FALSE)*AC904+VLOOKUP(AD904,Main,2,FALSE)*AE904+VLOOKUP(AF904,Main,2,FALSE)*AG904+VLOOKUP(AL904,Main,2,FALSE)*AM904+VLOOKUP(AH904,Main,2,FALSE)*AI904+VLOOKUP(AL904,Main,2,FALSE)*AM904+VLOOKUP(AJ904,Main,2,FALSE)*AK904)/AQ904</f>
        <v>1890.701117036464</v>
      </c>
      <c r="AW904" s="102">
        <f t="shared" ref="AW904:AW967" si="132">IF(G904="F",VLOOKUP(D904,MeterAndReg2,2,TRUE),(IF(G904="L",VLOOKUP(D904,MeterAndReg2,3,TRUE),VLOOKUP(D904,MeterAndReg2,4,TRUE))))</f>
        <v>431</v>
      </c>
      <c r="AX904" s="43">
        <f t="shared" ref="AX904:AX967" si="133">IF(J904&gt;0,J904,R904)</f>
        <v>0.5</v>
      </c>
      <c r="AY904" s="43" t="str">
        <f t="shared" si="125"/>
        <v>UTGS</v>
      </c>
    </row>
    <row r="905" spans="1:51" hidden="1" x14ac:dyDescent="0.2">
      <c r="A905" s="38">
        <v>898</v>
      </c>
      <c r="B905" t="s">
        <v>5806</v>
      </c>
      <c r="C905" t="s">
        <v>5746</v>
      </c>
      <c r="D905">
        <v>3700</v>
      </c>
      <c r="E905" t="s">
        <v>208</v>
      </c>
      <c r="F905">
        <v>5</v>
      </c>
      <c r="G905" t="str">
        <f>LOOKUP(F905,{0,6,45},{"F","L","H"})</f>
        <v>F</v>
      </c>
      <c r="H905" t="s">
        <v>5748</v>
      </c>
      <c r="I905" s="43" t="str">
        <f>IFERROR(VLOOKUP(#REF!,#REF!,2,FALSE),"No")</f>
        <v>No</v>
      </c>
      <c r="J905" s="149">
        <v>1.25</v>
      </c>
      <c r="K905" s="148">
        <v>62</v>
      </c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39">
        <v>1.25</v>
      </c>
      <c r="Y905" s="148">
        <v>209.83</v>
      </c>
      <c r="Z905" s="148">
        <v>2</v>
      </c>
      <c r="AA905" s="148">
        <v>483.83</v>
      </c>
      <c r="AB905" s="148">
        <v>4</v>
      </c>
      <c r="AC905" s="148">
        <v>100.67</v>
      </c>
      <c r="AD905" s="148">
        <v>6</v>
      </c>
      <c r="AE905" s="148">
        <v>205.67</v>
      </c>
      <c r="AF905" s="148"/>
      <c r="AG905" s="148"/>
      <c r="AH905" s="148"/>
      <c r="AI905" s="148"/>
      <c r="AJ905" s="148"/>
      <c r="AK905" s="148"/>
      <c r="AL905" s="139">
        <v>0</v>
      </c>
      <c r="AM905" s="139">
        <v>0</v>
      </c>
      <c r="AN905" s="148">
        <f t="shared" si="126"/>
        <v>999.99999999999989</v>
      </c>
      <c r="AO905" s="148">
        <f t="shared" si="127"/>
        <v>62</v>
      </c>
      <c r="AP905" s="148">
        <v>1</v>
      </c>
      <c r="AQ905" s="140">
        <v>7</v>
      </c>
      <c r="AS905" s="42">
        <f t="shared" si="128"/>
        <v>4619.8356255255094</v>
      </c>
      <c r="AT905" s="101">
        <f t="shared" si="129"/>
        <v>0</v>
      </c>
      <c r="AU905" s="42">
        <f t="shared" si="130"/>
        <v>4619.8356255255094</v>
      </c>
      <c r="AV905" s="42">
        <f t="shared" si="131"/>
        <v>5577.097860210577</v>
      </c>
      <c r="AW905" s="102">
        <f t="shared" si="132"/>
        <v>2145.6666666666665</v>
      </c>
      <c r="AX905" s="43">
        <f t="shared" si="133"/>
        <v>1.25</v>
      </c>
      <c r="AY905" s="43" t="str">
        <f t="shared" ref="AY905:AY968" si="134">C905</f>
        <v>UTTSS</v>
      </c>
    </row>
    <row r="906" spans="1:51" hidden="1" x14ac:dyDescent="0.2">
      <c r="A906" s="38">
        <v>899</v>
      </c>
      <c r="B906" t="s">
        <v>362</v>
      </c>
      <c r="C906" t="s">
        <v>289</v>
      </c>
      <c r="D906">
        <v>320</v>
      </c>
      <c r="E906" t="s">
        <v>1842</v>
      </c>
      <c r="F906">
        <v>0.25</v>
      </c>
      <c r="G906" t="str">
        <f>LOOKUP(F906,{0,6,45},{"F","L","H"})</f>
        <v>F</v>
      </c>
      <c r="H906" t="s">
        <v>2913</v>
      </c>
      <c r="I906" s="43" t="str">
        <f>IFERROR(VLOOKUP(#REF!,#REF!,2,FALSE),"No")</f>
        <v>No</v>
      </c>
      <c r="J906" s="139">
        <v>0.5</v>
      </c>
      <c r="K906" s="148">
        <v>101</v>
      </c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39">
        <v>1.25</v>
      </c>
      <c r="Y906" s="148">
        <v>606.47</v>
      </c>
      <c r="Z906" s="149">
        <v>2</v>
      </c>
      <c r="AA906" s="148">
        <v>393.53</v>
      </c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39">
        <v>0</v>
      </c>
      <c r="AM906" s="139">
        <v>0</v>
      </c>
      <c r="AN906" s="148">
        <f t="shared" si="126"/>
        <v>1000</v>
      </c>
      <c r="AO906" s="148">
        <f t="shared" si="127"/>
        <v>101</v>
      </c>
      <c r="AP906" s="148">
        <v>16</v>
      </c>
      <c r="AQ906" s="140">
        <v>16</v>
      </c>
      <c r="AS906" s="42">
        <f t="shared" si="128"/>
        <v>6908.7512609367186</v>
      </c>
      <c r="AT906" s="101">
        <f t="shared" si="129"/>
        <v>0</v>
      </c>
      <c r="AU906" s="42">
        <f t="shared" si="130"/>
        <v>6908.7512609367186</v>
      </c>
      <c r="AV906" s="42">
        <f t="shared" si="131"/>
        <v>2058.4681700921269</v>
      </c>
      <c r="AW906" s="102">
        <f t="shared" si="132"/>
        <v>431</v>
      </c>
      <c r="AX906" s="43">
        <f t="shared" si="133"/>
        <v>0.5</v>
      </c>
      <c r="AY906" s="43" t="str">
        <f t="shared" si="134"/>
        <v>UTGS</v>
      </c>
    </row>
    <row r="907" spans="1:51" hidden="1" x14ac:dyDescent="0.2">
      <c r="A907" s="38">
        <v>900</v>
      </c>
      <c r="B907" t="s">
        <v>362</v>
      </c>
      <c r="C907" t="s">
        <v>289</v>
      </c>
      <c r="D907">
        <v>320</v>
      </c>
      <c r="E907" t="s">
        <v>1245</v>
      </c>
      <c r="F907">
        <v>0.25</v>
      </c>
      <c r="G907" t="str">
        <f>LOOKUP(F907,{0,6,45},{"F","L","H"})</f>
        <v>F</v>
      </c>
      <c r="H907" t="s">
        <v>2914</v>
      </c>
      <c r="I907" s="43" t="str">
        <f>IFERROR(VLOOKUP(#REF!,#REF!,2,FALSE),"No")</f>
        <v>No</v>
      </c>
      <c r="J907" s="139">
        <v>0.75</v>
      </c>
      <c r="K907" s="148">
        <v>187</v>
      </c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39">
        <v>2</v>
      </c>
      <c r="Y907" s="148">
        <v>149.72</v>
      </c>
      <c r="Z907" s="148">
        <v>4</v>
      </c>
      <c r="AA907" s="148">
        <v>850.28</v>
      </c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39">
        <v>0</v>
      </c>
      <c r="AM907" s="139">
        <v>0</v>
      </c>
      <c r="AN907" s="148">
        <f t="shared" si="126"/>
        <v>1000</v>
      </c>
      <c r="AO907" s="148">
        <f t="shared" si="127"/>
        <v>187</v>
      </c>
      <c r="AP907" s="148">
        <v>7</v>
      </c>
      <c r="AQ907" s="140">
        <v>7</v>
      </c>
      <c r="AS907" s="42">
        <f t="shared" si="128"/>
        <v>12039.710354407585</v>
      </c>
      <c r="AT907" s="101">
        <f t="shared" si="129"/>
        <v>0</v>
      </c>
      <c r="AU907" s="42">
        <f t="shared" si="130"/>
        <v>12039.710354407585</v>
      </c>
      <c r="AV907" s="42">
        <f t="shared" si="131"/>
        <v>5515.3527602105769</v>
      </c>
      <c r="AW907" s="102">
        <f t="shared" si="132"/>
        <v>431</v>
      </c>
      <c r="AX907" s="43">
        <f t="shared" si="133"/>
        <v>0.75</v>
      </c>
      <c r="AY907" s="43" t="str">
        <f t="shared" si="134"/>
        <v>UTGS</v>
      </c>
    </row>
    <row r="908" spans="1:51" hidden="1" x14ac:dyDescent="0.2">
      <c r="A908" s="38">
        <v>901</v>
      </c>
      <c r="B908" t="s">
        <v>5807</v>
      </c>
      <c r="C908" t="s">
        <v>5746</v>
      </c>
      <c r="D908">
        <v>31000</v>
      </c>
      <c r="E908" t="s">
        <v>203</v>
      </c>
      <c r="F908">
        <v>45</v>
      </c>
      <c r="G908" t="str">
        <f>LOOKUP(F908,{0,6,45},{"F","L","H"})</f>
        <v>H</v>
      </c>
      <c r="H908" t="s">
        <v>554</v>
      </c>
      <c r="I908" s="43" t="str">
        <f>IFERROR(VLOOKUP(#REF!,#REF!,2,FALSE),"No")</f>
        <v>No</v>
      </c>
      <c r="J908" s="139">
        <v>2</v>
      </c>
      <c r="K908" s="148">
        <v>222</v>
      </c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39">
        <v>2</v>
      </c>
      <c r="Y908" s="148">
        <v>110</v>
      </c>
      <c r="Z908" s="149">
        <v>3</v>
      </c>
      <c r="AA908" s="148">
        <v>890</v>
      </c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39">
        <v>0</v>
      </c>
      <c r="AM908" s="139">
        <v>0</v>
      </c>
      <c r="AN908" s="148">
        <f t="shared" si="126"/>
        <v>1000</v>
      </c>
      <c r="AO908" s="148">
        <f t="shared" si="127"/>
        <v>222</v>
      </c>
      <c r="AP908" s="148">
        <v>5</v>
      </c>
      <c r="AQ908" s="140">
        <v>6</v>
      </c>
      <c r="AS908" s="42">
        <f t="shared" si="128"/>
        <v>16202.332078494566</v>
      </c>
      <c r="AT908" s="101">
        <f t="shared" si="129"/>
        <v>0</v>
      </c>
      <c r="AU908" s="42">
        <f t="shared" si="130"/>
        <v>16202.332078494566</v>
      </c>
      <c r="AV908" s="42">
        <f t="shared" si="131"/>
        <v>3537.6269535790057</v>
      </c>
      <c r="AW908" s="102">
        <f t="shared" si="132"/>
        <v>60371.752872868376</v>
      </c>
      <c r="AX908" s="43">
        <f t="shared" si="133"/>
        <v>2</v>
      </c>
      <c r="AY908" s="43" t="str">
        <f t="shared" si="134"/>
        <v>UTTSS</v>
      </c>
    </row>
    <row r="909" spans="1:51" hidden="1" x14ac:dyDescent="0.2">
      <c r="A909" s="38">
        <v>902</v>
      </c>
      <c r="B909" t="s">
        <v>5806</v>
      </c>
      <c r="C909" t="s">
        <v>292</v>
      </c>
      <c r="D909">
        <v>2700</v>
      </c>
      <c r="E909" t="s">
        <v>193</v>
      </c>
      <c r="F909">
        <v>5</v>
      </c>
      <c r="G909" t="str">
        <f>LOOKUP(F909,{0,6,45},{"F","L","H"})</f>
        <v>F</v>
      </c>
      <c r="H909" t="s">
        <v>677</v>
      </c>
      <c r="I909" s="43" t="str">
        <f>IFERROR(VLOOKUP(#REF!,#REF!,2,FALSE),"No")</f>
        <v>No</v>
      </c>
      <c r="J909" s="149">
        <v>1.25</v>
      </c>
      <c r="K909" s="148">
        <v>52</v>
      </c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39">
        <v>2</v>
      </c>
      <c r="Y909" s="148">
        <v>1000</v>
      </c>
      <c r="Z909" s="149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39">
        <v>0</v>
      </c>
      <c r="AM909" s="139">
        <v>0</v>
      </c>
      <c r="AN909" s="148">
        <f t="shared" si="126"/>
        <v>1000</v>
      </c>
      <c r="AO909" s="148">
        <f t="shared" si="127"/>
        <v>52</v>
      </c>
      <c r="AP909" s="148">
        <v>7</v>
      </c>
      <c r="AQ909" s="140">
        <v>7</v>
      </c>
      <c r="AS909" s="42">
        <f t="shared" si="128"/>
        <v>3874.7008472149437</v>
      </c>
      <c r="AT909" s="101">
        <f t="shared" si="129"/>
        <v>0</v>
      </c>
      <c r="AU909" s="42">
        <f t="shared" si="130"/>
        <v>3874.7008472149437</v>
      </c>
      <c r="AV909" s="42">
        <f t="shared" si="131"/>
        <v>4644.4231030677192</v>
      </c>
      <c r="AW909" s="102">
        <f t="shared" si="132"/>
        <v>2428.75</v>
      </c>
      <c r="AX909" s="43">
        <f t="shared" si="133"/>
        <v>1.25</v>
      </c>
      <c r="AY909" s="43" t="str">
        <f t="shared" si="134"/>
        <v>UTFS</v>
      </c>
    </row>
    <row r="910" spans="1:51" hidden="1" x14ac:dyDescent="0.2">
      <c r="A910" s="38">
        <v>903</v>
      </c>
      <c r="B910" t="s">
        <v>5806</v>
      </c>
      <c r="C910" t="s">
        <v>289</v>
      </c>
      <c r="D910">
        <v>2400</v>
      </c>
      <c r="E910" t="s">
        <v>193</v>
      </c>
      <c r="F910">
        <v>2</v>
      </c>
      <c r="G910" t="str">
        <f>LOOKUP(F910,{0,6,45},{"F","L","H"})</f>
        <v>F</v>
      </c>
      <c r="H910" t="s">
        <v>2915</v>
      </c>
      <c r="I910" s="43" t="str">
        <f>IFERROR(VLOOKUP(#REF!,#REF!,2,FALSE),"No")</f>
        <v>No</v>
      </c>
      <c r="J910" s="148">
        <v>1.25</v>
      </c>
      <c r="K910" s="148">
        <v>394</v>
      </c>
      <c r="L910" s="148"/>
      <c r="M910" s="148"/>
      <c r="N910" s="148"/>
      <c r="O910" s="148"/>
      <c r="P910" s="148"/>
      <c r="Q910" s="148"/>
      <c r="R910" s="149"/>
      <c r="S910" s="148"/>
      <c r="T910" s="148"/>
      <c r="U910" s="148"/>
      <c r="V910" s="148"/>
      <c r="W910" s="148"/>
      <c r="X910" s="139">
        <v>6</v>
      </c>
      <c r="Y910" s="148">
        <v>1000</v>
      </c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39">
        <v>0</v>
      </c>
      <c r="AM910" s="139">
        <v>0</v>
      </c>
      <c r="AN910" s="148">
        <f t="shared" si="126"/>
        <v>1000</v>
      </c>
      <c r="AO910" s="148">
        <f t="shared" si="127"/>
        <v>394</v>
      </c>
      <c r="AP910" s="148">
        <v>4</v>
      </c>
      <c r="AQ910" s="140">
        <v>6</v>
      </c>
      <c r="AS910" s="42">
        <f t="shared" si="128"/>
        <v>29358.310265436303</v>
      </c>
      <c r="AT910" s="101">
        <f t="shared" si="129"/>
        <v>0</v>
      </c>
      <c r="AU910" s="42">
        <f t="shared" si="130"/>
        <v>29358.310265436303</v>
      </c>
      <c r="AV910" s="42">
        <f t="shared" si="131"/>
        <v>10005.16028691234</v>
      </c>
      <c r="AW910" s="102">
        <f t="shared" si="132"/>
        <v>2428.75</v>
      </c>
      <c r="AX910" s="43">
        <f t="shared" si="133"/>
        <v>1.25</v>
      </c>
      <c r="AY910" s="43" t="str">
        <f t="shared" si="134"/>
        <v>UTGS</v>
      </c>
    </row>
    <row r="911" spans="1:51" hidden="1" x14ac:dyDescent="0.2">
      <c r="A911" s="38">
        <v>904</v>
      </c>
      <c r="B911" t="s">
        <v>362</v>
      </c>
      <c r="C911" t="s">
        <v>289</v>
      </c>
      <c r="D911">
        <v>320</v>
      </c>
      <c r="E911" t="s">
        <v>1236</v>
      </c>
      <c r="F911">
        <v>0.25</v>
      </c>
      <c r="G911" t="str">
        <f>LOOKUP(F911,{0,6,45},{"F","L","H"})</f>
        <v>F</v>
      </c>
      <c r="H911" t="s">
        <v>2916</v>
      </c>
      <c r="I911" s="43" t="str">
        <f>IFERROR(VLOOKUP(#REF!,#REF!,2,FALSE),"No")</f>
        <v>No</v>
      </c>
      <c r="J911" s="139">
        <v>0.75</v>
      </c>
      <c r="K911" s="148">
        <v>119</v>
      </c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39">
        <v>2</v>
      </c>
      <c r="Y911" s="148">
        <v>931.96</v>
      </c>
      <c r="Z911" s="148">
        <v>3</v>
      </c>
      <c r="AA911" s="148">
        <v>68.040000000000006</v>
      </c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39">
        <v>0</v>
      </c>
      <c r="AM911" s="139">
        <v>0</v>
      </c>
      <c r="AN911" s="148">
        <f t="shared" si="126"/>
        <v>1000</v>
      </c>
      <c r="AO911" s="148">
        <f t="shared" si="127"/>
        <v>119</v>
      </c>
      <c r="AP911" s="148">
        <v>14</v>
      </c>
      <c r="AQ911" s="140">
        <v>14</v>
      </c>
      <c r="AS911" s="42">
        <f t="shared" si="128"/>
        <v>7661.6338618957361</v>
      </c>
      <c r="AT911" s="101">
        <f t="shared" si="129"/>
        <v>0</v>
      </c>
      <c r="AU911" s="42">
        <f t="shared" si="130"/>
        <v>7661.6338618957361</v>
      </c>
      <c r="AV911" s="42">
        <f t="shared" si="131"/>
        <v>2260.5867515338596</v>
      </c>
      <c r="AW911" s="102">
        <f t="shared" si="132"/>
        <v>431</v>
      </c>
      <c r="AX911" s="43">
        <f t="shared" si="133"/>
        <v>0.75</v>
      </c>
      <c r="AY911" s="43" t="str">
        <f t="shared" si="134"/>
        <v>UTGS</v>
      </c>
    </row>
    <row r="912" spans="1:51" hidden="1" x14ac:dyDescent="0.2">
      <c r="A912" s="38">
        <v>905</v>
      </c>
      <c r="B912" t="s">
        <v>362</v>
      </c>
      <c r="C912" t="s">
        <v>289</v>
      </c>
      <c r="D912">
        <v>320</v>
      </c>
      <c r="E912" t="s">
        <v>1223</v>
      </c>
      <c r="F912">
        <v>0.25</v>
      </c>
      <c r="G912" t="str">
        <f>LOOKUP(F912,{0,6,45},{"F","L","H"})</f>
        <v>F</v>
      </c>
      <c r="H912" t="s">
        <v>2917</v>
      </c>
      <c r="I912" s="43" t="str">
        <f>IFERROR(VLOOKUP(#REF!,#REF!,2,FALSE),"No")</f>
        <v>No</v>
      </c>
      <c r="J912" s="149">
        <v>0.5</v>
      </c>
      <c r="K912" s="148">
        <v>15</v>
      </c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39">
        <v>1.25</v>
      </c>
      <c r="Y912" s="148">
        <v>1.74</v>
      </c>
      <c r="Z912" s="148">
        <v>2</v>
      </c>
      <c r="AA912" s="148">
        <v>497.05</v>
      </c>
      <c r="AB912" s="148">
        <v>3</v>
      </c>
      <c r="AC912" s="148">
        <v>359</v>
      </c>
      <c r="AD912" s="148">
        <v>6</v>
      </c>
      <c r="AE912" s="148">
        <v>142.21</v>
      </c>
      <c r="AF912" s="148"/>
      <c r="AG912" s="148"/>
      <c r="AH912" s="148"/>
      <c r="AI912" s="148"/>
      <c r="AJ912" s="148"/>
      <c r="AK912" s="148"/>
      <c r="AL912" s="139">
        <v>0</v>
      </c>
      <c r="AM912" s="139">
        <v>0</v>
      </c>
      <c r="AN912" s="148">
        <f t="shared" si="126"/>
        <v>1000</v>
      </c>
      <c r="AO912" s="148">
        <f t="shared" si="127"/>
        <v>15</v>
      </c>
      <c r="AP912" s="148">
        <v>27</v>
      </c>
      <c r="AQ912" s="140">
        <v>80</v>
      </c>
      <c r="AS912" s="42">
        <f t="shared" si="128"/>
        <v>1026.0521674658494</v>
      </c>
      <c r="AT912" s="101">
        <f t="shared" si="129"/>
        <v>0</v>
      </c>
      <c r="AU912" s="42">
        <f t="shared" si="130"/>
        <v>1026.0521674658494</v>
      </c>
      <c r="AV912" s="42">
        <f t="shared" si="131"/>
        <v>398.42098651842542</v>
      </c>
      <c r="AW912" s="102">
        <f t="shared" si="132"/>
        <v>431</v>
      </c>
      <c r="AX912" s="43">
        <f t="shared" si="133"/>
        <v>0.5</v>
      </c>
      <c r="AY912" s="43" t="str">
        <f t="shared" si="134"/>
        <v>UTGS</v>
      </c>
    </row>
    <row r="913" spans="1:51" hidden="1" x14ac:dyDescent="0.2">
      <c r="A913" s="38">
        <v>906</v>
      </c>
      <c r="B913" t="s">
        <v>362</v>
      </c>
      <c r="C913" t="s">
        <v>289</v>
      </c>
      <c r="D913">
        <v>320</v>
      </c>
      <c r="E913" t="s">
        <v>1245</v>
      </c>
      <c r="F913">
        <v>0.25</v>
      </c>
      <c r="G913" t="str">
        <f>LOOKUP(F913,{0,6,45},{"F","L","H"})</f>
        <v>F</v>
      </c>
      <c r="H913" t="s">
        <v>2918</v>
      </c>
      <c r="I913" s="43" t="str">
        <f>IFERROR(VLOOKUP(#REF!,#REF!,2,FALSE),"No")</f>
        <v>No</v>
      </c>
      <c r="J913" s="149">
        <v>0.5</v>
      </c>
      <c r="K913" s="148">
        <v>32</v>
      </c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39">
        <v>2</v>
      </c>
      <c r="Y913" s="148">
        <v>1000</v>
      </c>
      <c r="Z913" s="149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39">
        <v>0</v>
      </c>
      <c r="AM913" s="139">
        <v>0</v>
      </c>
      <c r="AN913" s="148">
        <f t="shared" si="126"/>
        <v>1000</v>
      </c>
      <c r="AO913" s="148">
        <f t="shared" si="127"/>
        <v>32</v>
      </c>
      <c r="AP913" s="148">
        <v>15</v>
      </c>
      <c r="AQ913" s="140">
        <v>15</v>
      </c>
      <c r="AS913" s="42">
        <f t="shared" si="128"/>
        <v>2188.9112905938118</v>
      </c>
      <c r="AT913" s="101">
        <f t="shared" si="129"/>
        <v>0</v>
      </c>
      <c r="AU913" s="42">
        <f t="shared" si="130"/>
        <v>2188.9112905938118</v>
      </c>
      <c r="AV913" s="42">
        <f t="shared" si="131"/>
        <v>2167.3974480982688</v>
      </c>
      <c r="AW913" s="102">
        <f t="shared" si="132"/>
        <v>431</v>
      </c>
      <c r="AX913" s="43">
        <f t="shared" si="133"/>
        <v>0.5</v>
      </c>
      <c r="AY913" s="43" t="str">
        <f t="shared" si="134"/>
        <v>UTGS</v>
      </c>
    </row>
    <row r="914" spans="1:51" hidden="1" x14ac:dyDescent="0.2">
      <c r="A914" s="38">
        <v>907</v>
      </c>
      <c r="B914" t="s">
        <v>5806</v>
      </c>
      <c r="C914" t="s">
        <v>5746</v>
      </c>
      <c r="D914">
        <v>2630</v>
      </c>
      <c r="E914" t="s">
        <v>196</v>
      </c>
      <c r="F914">
        <v>5</v>
      </c>
      <c r="G914" t="str">
        <f>LOOKUP(F914,{0,6,45},{"F","L","H"})</f>
        <v>F</v>
      </c>
      <c r="H914" t="s">
        <v>884</v>
      </c>
      <c r="I914" s="43" t="str">
        <f>IFERROR(VLOOKUP(#REF!,#REF!,2,FALSE),"No")</f>
        <v>No</v>
      </c>
      <c r="J914" s="149">
        <v>1.25</v>
      </c>
      <c r="K914" s="148">
        <v>226</v>
      </c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39">
        <v>0.75</v>
      </c>
      <c r="Y914" s="148">
        <v>54.48</v>
      </c>
      <c r="Z914" s="149">
        <v>2</v>
      </c>
      <c r="AA914" s="148">
        <v>945.52</v>
      </c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39">
        <v>0</v>
      </c>
      <c r="AM914" s="139">
        <v>0</v>
      </c>
      <c r="AN914" s="148">
        <f t="shared" si="126"/>
        <v>1000</v>
      </c>
      <c r="AO914" s="148">
        <f t="shared" si="127"/>
        <v>226</v>
      </c>
      <c r="AP914" s="148">
        <v>9</v>
      </c>
      <c r="AQ914" s="140">
        <v>15</v>
      </c>
      <c r="AS914" s="42">
        <f t="shared" si="128"/>
        <v>16840.045989818791</v>
      </c>
      <c r="AT914" s="101">
        <f t="shared" si="129"/>
        <v>0</v>
      </c>
      <c r="AU914" s="42">
        <f t="shared" si="130"/>
        <v>16840.045989818791</v>
      </c>
      <c r="AV914" s="42">
        <f t="shared" si="131"/>
        <v>2194.9280080982689</v>
      </c>
      <c r="AW914" s="102">
        <f t="shared" si="132"/>
        <v>2428.75</v>
      </c>
      <c r="AX914" s="43">
        <f t="shared" si="133"/>
        <v>1.25</v>
      </c>
      <c r="AY914" s="43" t="str">
        <f t="shared" si="134"/>
        <v>UTTSS</v>
      </c>
    </row>
    <row r="915" spans="1:51" hidden="1" x14ac:dyDescent="0.2">
      <c r="A915" s="38">
        <v>908</v>
      </c>
      <c r="B915" t="s">
        <v>5806</v>
      </c>
      <c r="C915" t="s">
        <v>5746</v>
      </c>
      <c r="D915">
        <v>6600</v>
      </c>
      <c r="E915" t="s">
        <v>198</v>
      </c>
      <c r="F915">
        <v>5</v>
      </c>
      <c r="G915" t="str">
        <f>LOOKUP(F915,{0,6,45},{"F","L","H"})</f>
        <v>F</v>
      </c>
      <c r="H915" t="s">
        <v>1351</v>
      </c>
      <c r="I915" s="43" t="str">
        <f>IFERROR(VLOOKUP(#REF!,#REF!,2,FALSE),"No")</f>
        <v>No</v>
      </c>
      <c r="J915" s="149">
        <v>1.25</v>
      </c>
      <c r="K915" s="148">
        <v>36</v>
      </c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39">
        <v>1.25</v>
      </c>
      <c r="Y915" s="148">
        <v>137</v>
      </c>
      <c r="Z915" s="149">
        <v>2</v>
      </c>
      <c r="AA915" s="148">
        <v>214.97</v>
      </c>
      <c r="AB915" s="149">
        <v>3</v>
      </c>
      <c r="AC915" s="148">
        <v>648.03</v>
      </c>
      <c r="AD915" s="148"/>
      <c r="AE915" s="148"/>
      <c r="AF915" s="148"/>
      <c r="AG915" s="148"/>
      <c r="AH915" s="148"/>
      <c r="AI915" s="148"/>
      <c r="AJ915" s="148"/>
      <c r="AK915" s="148"/>
      <c r="AL915" s="139">
        <v>0</v>
      </c>
      <c r="AM915" s="139">
        <v>0</v>
      </c>
      <c r="AN915" s="148">
        <f t="shared" si="126"/>
        <v>1000</v>
      </c>
      <c r="AO915" s="148">
        <f t="shared" si="127"/>
        <v>36</v>
      </c>
      <c r="AP915" s="148">
        <v>13</v>
      </c>
      <c r="AQ915" s="140">
        <v>28</v>
      </c>
      <c r="AS915" s="42">
        <f t="shared" si="128"/>
        <v>2682.485201918038</v>
      </c>
      <c r="AT915" s="101">
        <f t="shared" si="129"/>
        <v>0</v>
      </c>
      <c r="AU915" s="42">
        <f t="shared" si="130"/>
        <v>2682.485201918038</v>
      </c>
      <c r="AV915" s="42">
        <f t="shared" si="131"/>
        <v>871.06576148121553</v>
      </c>
      <c r="AW915" s="102">
        <f t="shared" si="132"/>
        <v>3698.6666666666665</v>
      </c>
      <c r="AX915" s="43">
        <f t="shared" si="133"/>
        <v>1.25</v>
      </c>
      <c r="AY915" s="43" t="str">
        <f t="shared" si="134"/>
        <v>UTTSS</v>
      </c>
    </row>
    <row r="916" spans="1:51" hidden="1" x14ac:dyDescent="0.2">
      <c r="A916" s="38">
        <v>909</v>
      </c>
      <c r="B916" t="s">
        <v>362</v>
      </c>
      <c r="C916" t="s">
        <v>289</v>
      </c>
      <c r="D916">
        <v>320</v>
      </c>
      <c r="E916" t="s">
        <v>1245</v>
      </c>
      <c r="F916">
        <v>0.25</v>
      </c>
      <c r="G916" t="str">
        <f>LOOKUP(F916,{0,6,45},{"F","L","H"})</f>
        <v>F</v>
      </c>
      <c r="H916" t="s">
        <v>2919</v>
      </c>
      <c r="I916" s="43" t="str">
        <f>IFERROR(VLOOKUP(#REF!,#REF!,2,FALSE),"No")</f>
        <v>No</v>
      </c>
      <c r="J916" s="139">
        <v>0.75</v>
      </c>
      <c r="K916" s="148">
        <v>9</v>
      </c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39">
        <v>0.75</v>
      </c>
      <c r="Y916" s="148">
        <v>11.1</v>
      </c>
      <c r="Z916" s="148">
        <v>2</v>
      </c>
      <c r="AA916" s="148">
        <v>543.36</v>
      </c>
      <c r="AB916" s="148">
        <v>4</v>
      </c>
      <c r="AC916" s="148">
        <v>66.2</v>
      </c>
      <c r="AD916" s="148">
        <v>6</v>
      </c>
      <c r="AE916" s="148">
        <v>379.35</v>
      </c>
      <c r="AF916" s="148"/>
      <c r="AG916" s="148"/>
      <c r="AH916" s="148"/>
      <c r="AI916" s="148"/>
      <c r="AJ916" s="148"/>
      <c r="AK916" s="148"/>
      <c r="AL916" s="139">
        <v>0</v>
      </c>
      <c r="AM916" s="139">
        <v>0</v>
      </c>
      <c r="AN916" s="148">
        <f t="shared" si="126"/>
        <v>1000.0100000000001</v>
      </c>
      <c r="AO916" s="148">
        <f t="shared" si="127"/>
        <v>9</v>
      </c>
      <c r="AP916" s="148">
        <v>9</v>
      </c>
      <c r="AQ916" s="140">
        <v>17</v>
      </c>
      <c r="AS916" s="42">
        <f t="shared" si="128"/>
        <v>579.45130047950943</v>
      </c>
      <c r="AT916" s="101">
        <f t="shared" si="129"/>
        <v>0</v>
      </c>
      <c r="AU916" s="42">
        <f t="shared" si="130"/>
        <v>579.45130047950943</v>
      </c>
      <c r="AV916" s="42">
        <f t="shared" si="131"/>
        <v>2559.3994606524266</v>
      </c>
      <c r="AW916" s="102">
        <f t="shared" si="132"/>
        <v>431</v>
      </c>
      <c r="AX916" s="43">
        <f t="shared" si="133"/>
        <v>0.75</v>
      </c>
      <c r="AY916" s="43" t="str">
        <f t="shared" si="134"/>
        <v>UTGS</v>
      </c>
    </row>
    <row r="917" spans="1:51" hidden="1" x14ac:dyDescent="0.2">
      <c r="A917" s="38">
        <v>910</v>
      </c>
      <c r="B917" t="s">
        <v>362</v>
      </c>
      <c r="C917" t="s">
        <v>289</v>
      </c>
      <c r="D917">
        <v>320</v>
      </c>
      <c r="E917" t="s">
        <v>1243</v>
      </c>
      <c r="F917">
        <v>0.25</v>
      </c>
      <c r="G917" t="str">
        <f>LOOKUP(F917,{0,6,45},{"F","L","H"})</f>
        <v>F</v>
      </c>
      <c r="H917" t="s">
        <v>2920</v>
      </c>
      <c r="I917" s="43" t="str">
        <f>IFERROR(VLOOKUP(#REF!,#REF!,2,FALSE),"No")</f>
        <v>No</v>
      </c>
      <c r="J917" s="149">
        <v>0.5</v>
      </c>
      <c r="K917" s="148">
        <v>16</v>
      </c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39">
        <v>1.25</v>
      </c>
      <c r="Y917" s="148">
        <v>273.22000000000003</v>
      </c>
      <c r="Z917" s="149">
        <v>2</v>
      </c>
      <c r="AA917" s="148">
        <v>610.86</v>
      </c>
      <c r="AB917" s="149">
        <v>3</v>
      </c>
      <c r="AC917" s="148">
        <v>115.92</v>
      </c>
      <c r="AD917" s="148"/>
      <c r="AE917" s="148"/>
      <c r="AF917" s="148"/>
      <c r="AG917" s="148"/>
      <c r="AH917" s="148"/>
      <c r="AI917" s="148"/>
      <c r="AJ917" s="148"/>
      <c r="AK917" s="148"/>
      <c r="AL917" s="139">
        <v>0</v>
      </c>
      <c r="AM917" s="139">
        <v>0</v>
      </c>
      <c r="AN917" s="148">
        <f t="shared" si="126"/>
        <v>1000</v>
      </c>
      <c r="AO917" s="148">
        <f t="shared" si="127"/>
        <v>16</v>
      </c>
      <c r="AP917" s="148">
        <v>10</v>
      </c>
      <c r="AQ917" s="140">
        <v>10</v>
      </c>
      <c r="AS917" s="42">
        <f t="shared" si="128"/>
        <v>1094.4556452969059</v>
      </c>
      <c r="AT917" s="101">
        <f t="shared" si="129"/>
        <v>0</v>
      </c>
      <c r="AU917" s="42">
        <f t="shared" si="130"/>
        <v>1094.4556452969059</v>
      </c>
      <c r="AV917" s="42">
        <f t="shared" si="131"/>
        <v>3123.2350121474037</v>
      </c>
      <c r="AW917" s="102">
        <f t="shared" si="132"/>
        <v>431</v>
      </c>
      <c r="AX917" s="43">
        <f t="shared" si="133"/>
        <v>0.5</v>
      </c>
      <c r="AY917" s="43" t="str">
        <f t="shared" si="134"/>
        <v>UTGS</v>
      </c>
    </row>
    <row r="918" spans="1:51" hidden="1" x14ac:dyDescent="0.2">
      <c r="A918" s="38">
        <v>911</v>
      </c>
      <c r="B918" t="s">
        <v>5806</v>
      </c>
      <c r="C918" t="s">
        <v>5746</v>
      </c>
      <c r="D918">
        <v>6600</v>
      </c>
      <c r="E918" t="s">
        <v>198</v>
      </c>
      <c r="F918">
        <v>5</v>
      </c>
      <c r="G918" t="str">
        <f>LOOKUP(F918,{0,6,45},{"F","L","H"})</f>
        <v>F</v>
      </c>
      <c r="H918" t="s">
        <v>1352</v>
      </c>
      <c r="I918" s="43" t="str">
        <f>IFERROR(VLOOKUP(#REF!,#REF!,2,FALSE),"No")</f>
        <v>No</v>
      </c>
      <c r="J918" s="149">
        <v>1.25</v>
      </c>
      <c r="K918" s="148">
        <v>199</v>
      </c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39">
        <v>1.25</v>
      </c>
      <c r="Y918" s="148">
        <v>217.76</v>
      </c>
      <c r="Z918" s="149">
        <v>2</v>
      </c>
      <c r="AA918" s="148">
        <v>604.76</v>
      </c>
      <c r="AB918" s="148">
        <v>3</v>
      </c>
      <c r="AC918" s="148">
        <v>40.869999999999997</v>
      </c>
      <c r="AD918" s="148">
        <v>16</v>
      </c>
      <c r="AE918" s="148">
        <v>136.61000000000001</v>
      </c>
      <c r="AF918" s="148"/>
      <c r="AG918" s="148"/>
      <c r="AH918" s="148"/>
      <c r="AI918" s="148"/>
      <c r="AJ918" s="148"/>
      <c r="AK918" s="148"/>
      <c r="AL918" s="139">
        <v>0</v>
      </c>
      <c r="AM918" s="139">
        <v>0</v>
      </c>
      <c r="AN918" s="148">
        <f t="shared" si="126"/>
        <v>1000</v>
      </c>
      <c r="AO918" s="148">
        <f t="shared" si="127"/>
        <v>199</v>
      </c>
      <c r="AP918" s="148">
        <v>2</v>
      </c>
      <c r="AQ918" s="140">
        <v>2</v>
      </c>
      <c r="AS918" s="42">
        <f t="shared" si="128"/>
        <v>14828.182088380265</v>
      </c>
      <c r="AT918" s="101">
        <f t="shared" si="129"/>
        <v>0</v>
      </c>
      <c r="AU918" s="42">
        <f t="shared" si="130"/>
        <v>14828.182088380265</v>
      </c>
      <c r="AV918" s="42">
        <f t="shared" si="131"/>
        <v>18828.004760737014</v>
      </c>
      <c r="AW918" s="102">
        <f t="shared" si="132"/>
        <v>3698.6666666666665</v>
      </c>
      <c r="AX918" s="43">
        <f t="shared" si="133"/>
        <v>1.25</v>
      </c>
      <c r="AY918" s="43" t="str">
        <f t="shared" si="134"/>
        <v>UTTSS</v>
      </c>
    </row>
    <row r="919" spans="1:51" hidden="1" x14ac:dyDescent="0.2">
      <c r="A919" s="38">
        <v>912</v>
      </c>
      <c r="B919" t="s">
        <v>362</v>
      </c>
      <c r="C919" t="s">
        <v>289</v>
      </c>
      <c r="D919">
        <v>540</v>
      </c>
      <c r="E919" t="s">
        <v>1221</v>
      </c>
      <c r="F919">
        <v>0.25</v>
      </c>
      <c r="G919" t="str">
        <f>LOOKUP(F919,{0,6,45},{"F","L","H"})</f>
        <v>F</v>
      </c>
      <c r="H919" t="s">
        <v>2921</v>
      </c>
      <c r="I919" s="43" t="str">
        <f>IFERROR(VLOOKUP(#REF!,#REF!,2,FALSE),"No")</f>
        <v>No</v>
      </c>
      <c r="J919" s="139">
        <v>0.75</v>
      </c>
      <c r="K919" s="148">
        <v>98</v>
      </c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39">
        <v>1.25</v>
      </c>
      <c r="Y919" s="148">
        <v>12.94</v>
      </c>
      <c r="Z919" s="148">
        <v>2</v>
      </c>
      <c r="AA919" s="148">
        <v>888.94</v>
      </c>
      <c r="AB919" s="148">
        <v>4</v>
      </c>
      <c r="AC919" s="148">
        <v>98.12</v>
      </c>
      <c r="AD919" s="148"/>
      <c r="AE919" s="148"/>
      <c r="AF919" s="148"/>
      <c r="AG919" s="148"/>
      <c r="AH919" s="148"/>
      <c r="AI919" s="148"/>
      <c r="AJ919" s="148"/>
      <c r="AK919" s="148"/>
      <c r="AL919" s="139">
        <v>0</v>
      </c>
      <c r="AM919" s="139">
        <v>0</v>
      </c>
      <c r="AN919" s="148">
        <f t="shared" si="126"/>
        <v>1000.0000000000001</v>
      </c>
      <c r="AO919" s="148">
        <f t="shared" si="127"/>
        <v>98</v>
      </c>
      <c r="AP919" s="148">
        <v>16</v>
      </c>
      <c r="AQ919" s="140">
        <v>16</v>
      </c>
      <c r="AS919" s="42">
        <f t="shared" si="128"/>
        <v>6309.5808274435476</v>
      </c>
      <c r="AT919" s="101">
        <f t="shared" si="129"/>
        <v>0</v>
      </c>
      <c r="AU919" s="42">
        <f t="shared" si="130"/>
        <v>6309.5808274435476</v>
      </c>
      <c r="AV919" s="42">
        <f t="shared" si="131"/>
        <v>2076.4712575921271</v>
      </c>
      <c r="AW919" s="102">
        <f t="shared" si="132"/>
        <v>585.0096169344007</v>
      </c>
      <c r="AX919" s="43">
        <f t="shared" si="133"/>
        <v>0.75</v>
      </c>
      <c r="AY919" s="43" t="str">
        <f t="shared" si="134"/>
        <v>UTGS</v>
      </c>
    </row>
    <row r="920" spans="1:51" hidden="1" x14ac:dyDescent="0.2">
      <c r="A920" s="38">
        <v>913</v>
      </c>
      <c r="B920" t="s">
        <v>5806</v>
      </c>
      <c r="C920" t="s">
        <v>292</v>
      </c>
      <c r="D920">
        <v>3300</v>
      </c>
      <c r="E920" t="s">
        <v>207</v>
      </c>
      <c r="F920">
        <v>2</v>
      </c>
      <c r="G920" t="str">
        <f>LOOKUP(F920,{0,6,45},{"F","L","H"})</f>
        <v>F</v>
      </c>
      <c r="H920" t="s">
        <v>1353</v>
      </c>
      <c r="I920" s="43" t="str">
        <f>IFERROR(VLOOKUP(#REF!,#REF!,2,FALSE),"No")</f>
        <v>No</v>
      </c>
      <c r="J920" s="149">
        <v>1.25</v>
      </c>
      <c r="K920" s="148">
        <v>81</v>
      </c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39">
        <v>4</v>
      </c>
      <c r="Y920" s="148">
        <v>71.17</v>
      </c>
      <c r="Z920" s="149">
        <v>6</v>
      </c>
      <c r="AA920" s="148">
        <v>316.31</v>
      </c>
      <c r="AB920" s="148">
        <v>8</v>
      </c>
      <c r="AC920" s="148">
        <v>612.52</v>
      </c>
      <c r="AD920" s="148"/>
      <c r="AE920" s="148"/>
      <c r="AF920" s="148"/>
      <c r="AG920" s="148"/>
      <c r="AH920" s="148"/>
      <c r="AI920" s="148"/>
      <c r="AJ920" s="148"/>
      <c r="AK920" s="148"/>
      <c r="AL920" s="139">
        <v>0</v>
      </c>
      <c r="AM920" s="139">
        <v>0</v>
      </c>
      <c r="AN920" s="148">
        <f t="shared" si="126"/>
        <v>1000</v>
      </c>
      <c r="AO920" s="148">
        <f t="shared" si="127"/>
        <v>81</v>
      </c>
      <c r="AP920" s="148">
        <v>4</v>
      </c>
      <c r="AQ920" s="140">
        <v>4</v>
      </c>
      <c r="AS920" s="42">
        <f t="shared" si="128"/>
        <v>6035.591704315585</v>
      </c>
      <c r="AT920" s="101">
        <f t="shared" si="129"/>
        <v>0</v>
      </c>
      <c r="AU920" s="42">
        <f t="shared" si="130"/>
        <v>6035.591704315585</v>
      </c>
      <c r="AV920" s="42">
        <f t="shared" si="131"/>
        <v>16608.78965536851</v>
      </c>
      <c r="AW920" s="102">
        <f t="shared" si="132"/>
        <v>2145.6666666666665</v>
      </c>
      <c r="AX920" s="43">
        <f t="shared" si="133"/>
        <v>1.25</v>
      </c>
      <c r="AY920" s="43" t="str">
        <f t="shared" si="134"/>
        <v>UTFS</v>
      </c>
    </row>
    <row r="921" spans="1:51" hidden="1" x14ac:dyDescent="0.2">
      <c r="A921" s="38">
        <v>914</v>
      </c>
      <c r="B921" t="s">
        <v>362</v>
      </c>
      <c r="C921" t="s">
        <v>289</v>
      </c>
      <c r="D921">
        <v>320</v>
      </c>
      <c r="E921" t="s">
        <v>1239</v>
      </c>
      <c r="F921">
        <v>0.25</v>
      </c>
      <c r="G921" t="str">
        <f>LOOKUP(F921,{0,6,45},{"F","L","H"})</f>
        <v>F</v>
      </c>
      <c r="H921" t="s">
        <v>2922</v>
      </c>
      <c r="I921" s="43" t="str">
        <f>IFERROR(VLOOKUP(#REF!,#REF!,2,FALSE),"No")</f>
        <v>No</v>
      </c>
      <c r="J921" s="149">
        <v>0.5</v>
      </c>
      <c r="K921" s="148">
        <v>68</v>
      </c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39">
        <v>2</v>
      </c>
      <c r="Y921" s="148">
        <v>825.27</v>
      </c>
      <c r="Z921" s="149">
        <v>4</v>
      </c>
      <c r="AA921" s="148">
        <v>174.73</v>
      </c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39">
        <v>0</v>
      </c>
      <c r="AM921" s="139">
        <v>0</v>
      </c>
      <c r="AN921" s="148">
        <f t="shared" si="126"/>
        <v>1000</v>
      </c>
      <c r="AO921" s="148">
        <f t="shared" si="127"/>
        <v>68</v>
      </c>
      <c r="AP921" s="148">
        <v>4</v>
      </c>
      <c r="AQ921" s="140">
        <v>4</v>
      </c>
      <c r="AS921" s="42">
        <f t="shared" si="128"/>
        <v>4651.4364925118498</v>
      </c>
      <c r="AT921" s="101">
        <f t="shared" si="129"/>
        <v>0</v>
      </c>
      <c r="AU921" s="42">
        <f t="shared" si="130"/>
        <v>4651.4364925118498</v>
      </c>
      <c r="AV921" s="42">
        <f t="shared" si="131"/>
        <v>8440.9439553685079</v>
      </c>
      <c r="AW921" s="102">
        <f t="shared" si="132"/>
        <v>431</v>
      </c>
      <c r="AX921" s="43">
        <f t="shared" si="133"/>
        <v>0.5</v>
      </c>
      <c r="AY921" s="43" t="str">
        <f t="shared" si="134"/>
        <v>UTGS</v>
      </c>
    </row>
    <row r="922" spans="1:51" hidden="1" x14ac:dyDescent="0.2">
      <c r="A922" s="38">
        <v>915</v>
      </c>
      <c r="B922" t="s">
        <v>5806</v>
      </c>
      <c r="C922" t="s">
        <v>289</v>
      </c>
      <c r="D922">
        <v>320</v>
      </c>
      <c r="E922" t="s">
        <v>1842</v>
      </c>
      <c r="F922">
        <v>0.25</v>
      </c>
      <c r="G922" t="str">
        <f>LOOKUP(F922,{0,6,45},{"F","L","H"})</f>
        <v>F</v>
      </c>
      <c r="H922" t="s">
        <v>2923</v>
      </c>
      <c r="I922" s="43" t="str">
        <f>IFERROR(VLOOKUP(#REF!,#REF!,2,FALSE),"No")</f>
        <v>No</v>
      </c>
      <c r="J922" s="149">
        <v>1.25</v>
      </c>
      <c r="K922" s="148">
        <v>81</v>
      </c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39">
        <v>2</v>
      </c>
      <c r="Y922" s="148">
        <v>291.42</v>
      </c>
      <c r="Z922" s="149">
        <v>4</v>
      </c>
      <c r="AA922" s="148">
        <v>708.58</v>
      </c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39">
        <v>0</v>
      </c>
      <c r="AM922" s="139">
        <v>0</v>
      </c>
      <c r="AN922" s="148">
        <f t="shared" si="126"/>
        <v>1000</v>
      </c>
      <c r="AO922" s="148">
        <f t="shared" si="127"/>
        <v>81</v>
      </c>
      <c r="AP922" s="148">
        <v>8</v>
      </c>
      <c r="AQ922" s="140">
        <v>26</v>
      </c>
      <c r="AS922" s="42">
        <f t="shared" si="128"/>
        <v>6035.591704315585</v>
      </c>
      <c r="AT922" s="101">
        <f t="shared" si="129"/>
        <v>0</v>
      </c>
      <c r="AU922" s="42">
        <f t="shared" si="130"/>
        <v>6035.591704315585</v>
      </c>
      <c r="AV922" s="42">
        <f t="shared" si="131"/>
        <v>1445.8261662105399</v>
      </c>
      <c r="AW922" s="102">
        <f t="shared" si="132"/>
        <v>431</v>
      </c>
      <c r="AX922" s="43">
        <f t="shared" si="133"/>
        <v>1.25</v>
      </c>
      <c r="AY922" s="43" t="str">
        <f t="shared" si="134"/>
        <v>UTGS</v>
      </c>
    </row>
    <row r="923" spans="1:51" hidden="1" x14ac:dyDescent="0.2">
      <c r="A923" s="38">
        <v>916</v>
      </c>
      <c r="B923" t="s">
        <v>5806</v>
      </c>
      <c r="C923" t="s">
        <v>289</v>
      </c>
      <c r="D923">
        <v>581</v>
      </c>
      <c r="E923" t="s">
        <v>1239</v>
      </c>
      <c r="F923">
        <v>4</v>
      </c>
      <c r="G923" t="str">
        <f>LOOKUP(F923,{0,6,45},{"F","L","H"})</f>
        <v>F</v>
      </c>
      <c r="H923" t="s">
        <v>2924</v>
      </c>
      <c r="I923" s="43" t="str">
        <f>IFERROR(VLOOKUP(#REF!,#REF!,2,FALSE),"No")</f>
        <v>No</v>
      </c>
      <c r="J923" s="149">
        <v>2</v>
      </c>
      <c r="K923" s="148">
        <v>300</v>
      </c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39">
        <v>2</v>
      </c>
      <c r="Y923" s="148">
        <v>1000</v>
      </c>
      <c r="Z923" s="149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39">
        <v>0</v>
      </c>
      <c r="AM923" s="139">
        <v>0</v>
      </c>
      <c r="AN923" s="148">
        <f t="shared" si="126"/>
        <v>1000</v>
      </c>
      <c r="AO923" s="148">
        <f t="shared" si="127"/>
        <v>300</v>
      </c>
      <c r="AP923" s="148">
        <v>16</v>
      </c>
      <c r="AQ923" s="140">
        <v>59</v>
      </c>
      <c r="AS923" s="42">
        <f t="shared" si="128"/>
        <v>21895.04334931698</v>
      </c>
      <c r="AT923" s="101">
        <f t="shared" si="129"/>
        <v>0</v>
      </c>
      <c r="AU923" s="42">
        <f t="shared" si="130"/>
        <v>21895.04334931698</v>
      </c>
      <c r="AV923" s="42">
        <f t="shared" si="131"/>
        <v>551.03324951650904</v>
      </c>
      <c r="AW923" s="102">
        <f t="shared" si="132"/>
        <v>585.0096169344007</v>
      </c>
      <c r="AX923" s="43">
        <f t="shared" si="133"/>
        <v>2</v>
      </c>
      <c r="AY923" s="43" t="str">
        <f t="shared" si="134"/>
        <v>UTGS</v>
      </c>
    </row>
    <row r="924" spans="1:51" hidden="1" x14ac:dyDescent="0.2">
      <c r="A924" s="38">
        <v>917</v>
      </c>
      <c r="B924" t="s">
        <v>5806</v>
      </c>
      <c r="C924" t="s">
        <v>5746</v>
      </c>
      <c r="D924">
        <v>6600</v>
      </c>
      <c r="E924" t="s">
        <v>198</v>
      </c>
      <c r="F924">
        <v>5</v>
      </c>
      <c r="G924" t="str">
        <f>LOOKUP(F924,{0,6,45},{"F","L","H"})</f>
        <v>F</v>
      </c>
      <c r="H924" t="s">
        <v>1354</v>
      </c>
      <c r="I924" s="43" t="str">
        <f>IFERROR(VLOOKUP(#REF!,#REF!,2,FALSE),"No")</f>
        <v>No</v>
      </c>
      <c r="J924" s="139">
        <v>1.25</v>
      </c>
      <c r="K924" s="148">
        <v>173</v>
      </c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39">
        <v>4</v>
      </c>
      <c r="Y924" s="148">
        <v>1000</v>
      </c>
      <c r="Z924" s="149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39">
        <v>0</v>
      </c>
      <c r="AM924" s="139">
        <v>0</v>
      </c>
      <c r="AN924" s="148">
        <f t="shared" si="126"/>
        <v>1000</v>
      </c>
      <c r="AO924" s="148">
        <f t="shared" si="127"/>
        <v>173</v>
      </c>
      <c r="AP924" s="148">
        <v>2</v>
      </c>
      <c r="AQ924" s="140">
        <v>3</v>
      </c>
      <c r="AS924" s="42">
        <f t="shared" si="128"/>
        <v>12890.831664772793</v>
      </c>
      <c r="AT924" s="101">
        <f t="shared" si="129"/>
        <v>0</v>
      </c>
      <c r="AU924" s="42">
        <f t="shared" si="130"/>
        <v>12890.831664772793</v>
      </c>
      <c r="AV924" s="42">
        <f t="shared" si="131"/>
        <v>13226.987240491346</v>
      </c>
      <c r="AW924" s="102">
        <f t="shared" si="132"/>
        <v>3698.6666666666665</v>
      </c>
      <c r="AX924" s="43">
        <f t="shared" si="133"/>
        <v>1.25</v>
      </c>
      <c r="AY924" s="43" t="str">
        <f t="shared" si="134"/>
        <v>UTTSS</v>
      </c>
    </row>
    <row r="925" spans="1:51" hidden="1" x14ac:dyDescent="0.2">
      <c r="A925" s="38">
        <v>918</v>
      </c>
      <c r="B925" t="s">
        <v>5806</v>
      </c>
      <c r="C925" t="s">
        <v>292</v>
      </c>
      <c r="D925">
        <v>3300</v>
      </c>
      <c r="E925" t="s">
        <v>207</v>
      </c>
      <c r="F925">
        <v>2</v>
      </c>
      <c r="G925" t="str">
        <f>LOOKUP(F925,{0,6,45},{"F","L","H"})</f>
        <v>F</v>
      </c>
      <c r="H925" t="s">
        <v>2925</v>
      </c>
      <c r="I925" s="43" t="str">
        <f>IFERROR(VLOOKUP(#REF!,#REF!,2,FALSE),"No")</f>
        <v>No</v>
      </c>
      <c r="J925" s="139">
        <v>1.25</v>
      </c>
      <c r="K925" s="148">
        <v>298</v>
      </c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39">
        <v>2</v>
      </c>
      <c r="Y925" s="148">
        <v>249</v>
      </c>
      <c r="Z925" s="149">
        <v>4</v>
      </c>
      <c r="AA925" s="148">
        <v>751</v>
      </c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39">
        <v>0</v>
      </c>
      <c r="AM925" s="139">
        <v>0</v>
      </c>
      <c r="AN925" s="148">
        <f t="shared" si="126"/>
        <v>1000</v>
      </c>
      <c r="AO925" s="148">
        <f t="shared" si="127"/>
        <v>298</v>
      </c>
      <c r="AP925" s="148">
        <v>12</v>
      </c>
      <c r="AQ925" s="140">
        <v>17</v>
      </c>
      <c r="AS925" s="42">
        <f t="shared" si="128"/>
        <v>22205.016393654867</v>
      </c>
      <c r="AT925" s="101">
        <f t="shared" si="129"/>
        <v>0</v>
      </c>
      <c r="AU925" s="42">
        <f t="shared" si="130"/>
        <v>22205.016393654867</v>
      </c>
      <c r="AV925" s="42">
        <f t="shared" si="131"/>
        <v>2229.1548071455313</v>
      </c>
      <c r="AW925" s="102">
        <f t="shared" si="132"/>
        <v>2145.6666666666665</v>
      </c>
      <c r="AX925" s="43">
        <f t="shared" si="133"/>
        <v>1.25</v>
      </c>
      <c r="AY925" s="43" t="str">
        <f t="shared" si="134"/>
        <v>UTFS</v>
      </c>
    </row>
    <row r="926" spans="1:51" hidden="1" x14ac:dyDescent="0.2">
      <c r="A926" s="38">
        <v>919</v>
      </c>
      <c r="B926" t="s">
        <v>5807</v>
      </c>
      <c r="C926" t="s">
        <v>5746</v>
      </c>
      <c r="D926">
        <v>2090</v>
      </c>
      <c r="E926" t="s">
        <v>196</v>
      </c>
      <c r="F926">
        <v>1</v>
      </c>
      <c r="G926" t="str">
        <f>LOOKUP(F926,{0,6,45},{"F","L","H"})</f>
        <v>F</v>
      </c>
      <c r="H926" t="s">
        <v>1896</v>
      </c>
      <c r="I926" s="43" t="str">
        <f>IFERROR(VLOOKUP(#REF!,#REF!,2,FALSE),"No")</f>
        <v>No</v>
      </c>
      <c r="J926" s="148">
        <v>1.25</v>
      </c>
      <c r="K926" s="148">
        <v>102</v>
      </c>
      <c r="L926" s="148"/>
      <c r="M926" s="148"/>
      <c r="N926" s="148"/>
      <c r="O926" s="148"/>
      <c r="P926" s="148"/>
      <c r="Q926" s="148"/>
      <c r="R926" s="149"/>
      <c r="S926" s="148"/>
      <c r="T926" s="148"/>
      <c r="U926" s="148"/>
      <c r="V926" s="148"/>
      <c r="W926" s="148"/>
      <c r="X926" s="139">
        <v>4</v>
      </c>
      <c r="Y926" s="148">
        <v>1000</v>
      </c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39">
        <v>0</v>
      </c>
      <c r="AM926" s="139">
        <v>0</v>
      </c>
      <c r="AN926" s="148">
        <f t="shared" si="126"/>
        <v>1000</v>
      </c>
      <c r="AO926" s="148">
        <f t="shared" si="127"/>
        <v>102</v>
      </c>
      <c r="AP926" s="148">
        <v>7</v>
      </c>
      <c r="AQ926" s="140">
        <v>7</v>
      </c>
      <c r="AS926" s="42">
        <f t="shared" si="128"/>
        <v>7600.374738767774</v>
      </c>
      <c r="AT926" s="101">
        <f t="shared" si="129"/>
        <v>0</v>
      </c>
      <c r="AU926" s="42">
        <f t="shared" si="130"/>
        <v>7600.374738767774</v>
      </c>
      <c r="AV926" s="42">
        <f t="shared" si="131"/>
        <v>5668.7088173534339</v>
      </c>
      <c r="AW926" s="102">
        <f t="shared" si="132"/>
        <v>2428.75</v>
      </c>
      <c r="AX926" s="43">
        <f t="shared" si="133"/>
        <v>1.25</v>
      </c>
      <c r="AY926" s="43" t="str">
        <f t="shared" si="134"/>
        <v>UTTSS</v>
      </c>
    </row>
    <row r="927" spans="1:51" hidden="1" x14ac:dyDescent="0.2">
      <c r="A927" s="38">
        <v>920</v>
      </c>
      <c r="B927" t="s">
        <v>362</v>
      </c>
      <c r="C927" t="s">
        <v>289</v>
      </c>
      <c r="D927">
        <v>320</v>
      </c>
      <c r="E927" t="s">
        <v>1247</v>
      </c>
      <c r="F927">
        <v>0.25</v>
      </c>
      <c r="G927" t="str">
        <f>LOOKUP(F927,{0,6,45},{"F","L","H"})</f>
        <v>F</v>
      </c>
      <c r="H927" t="s">
        <v>2926</v>
      </c>
      <c r="I927" s="43" t="str">
        <f>IFERROR(VLOOKUP(#REF!,#REF!,2,FALSE),"No")</f>
        <v>No</v>
      </c>
      <c r="J927" s="149">
        <v>0.75</v>
      </c>
      <c r="K927" s="148">
        <v>36</v>
      </c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39">
        <v>1.25</v>
      </c>
      <c r="Y927" s="148">
        <v>537</v>
      </c>
      <c r="Z927" s="149">
        <v>2</v>
      </c>
      <c r="AA927" s="148">
        <v>91.69</v>
      </c>
      <c r="AB927" s="148">
        <v>4</v>
      </c>
      <c r="AC927" s="148">
        <v>371.31</v>
      </c>
      <c r="AD927" s="148"/>
      <c r="AE927" s="148"/>
      <c r="AF927" s="148"/>
      <c r="AG927" s="148"/>
      <c r="AH927" s="148"/>
      <c r="AI927" s="148"/>
      <c r="AJ927" s="148"/>
      <c r="AK927" s="148"/>
      <c r="AL927" s="139">
        <v>0</v>
      </c>
      <c r="AM927" s="139">
        <v>0</v>
      </c>
      <c r="AN927" s="148">
        <f t="shared" si="126"/>
        <v>1000</v>
      </c>
      <c r="AO927" s="148">
        <f t="shared" si="127"/>
        <v>36</v>
      </c>
      <c r="AP927" s="148">
        <v>12</v>
      </c>
      <c r="AQ927" s="140">
        <v>51</v>
      </c>
      <c r="AS927" s="42">
        <f t="shared" si="128"/>
        <v>2317.8052019180377</v>
      </c>
      <c r="AT927" s="101">
        <f t="shared" si="129"/>
        <v>0</v>
      </c>
      <c r="AU927" s="42">
        <f t="shared" si="130"/>
        <v>2317.8052019180377</v>
      </c>
      <c r="AV927" s="42">
        <f t="shared" si="131"/>
        <v>697.04224355831445</v>
      </c>
      <c r="AW927" s="102">
        <f t="shared" si="132"/>
        <v>431</v>
      </c>
      <c r="AX927" s="43">
        <f t="shared" si="133"/>
        <v>0.75</v>
      </c>
      <c r="AY927" s="43" t="str">
        <f t="shared" si="134"/>
        <v>UTGS</v>
      </c>
    </row>
    <row r="928" spans="1:51" hidden="1" x14ac:dyDescent="0.2">
      <c r="A928" s="38">
        <v>921</v>
      </c>
      <c r="B928" t="s">
        <v>362</v>
      </c>
      <c r="C928" t="s">
        <v>289</v>
      </c>
      <c r="D928">
        <v>320</v>
      </c>
      <c r="E928" t="s">
        <v>1842</v>
      </c>
      <c r="F928">
        <v>0.25</v>
      </c>
      <c r="G928" t="str">
        <f>LOOKUP(F928,{0,6,45},{"F","L","H"})</f>
        <v>F</v>
      </c>
      <c r="H928" t="s">
        <v>2927</v>
      </c>
      <c r="I928" s="43" t="str">
        <f>IFERROR(VLOOKUP(#REF!,#REF!,2,FALSE),"No")</f>
        <v>No</v>
      </c>
      <c r="J928" s="149">
        <v>0.5</v>
      </c>
      <c r="K928" s="148">
        <v>65</v>
      </c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39">
        <v>2</v>
      </c>
      <c r="Y928" s="148">
        <v>321.70999999999998</v>
      </c>
      <c r="Z928" s="149">
        <v>3</v>
      </c>
      <c r="AA928" s="148">
        <v>678.29</v>
      </c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39">
        <v>0</v>
      </c>
      <c r="AM928" s="139">
        <v>0</v>
      </c>
      <c r="AN928" s="148">
        <f t="shared" si="126"/>
        <v>1000</v>
      </c>
      <c r="AO928" s="148">
        <f t="shared" si="127"/>
        <v>65</v>
      </c>
      <c r="AP928" s="148">
        <v>16</v>
      </c>
      <c r="AQ928" s="140">
        <v>16</v>
      </c>
      <c r="AS928" s="42">
        <f t="shared" si="128"/>
        <v>4446.2260590186806</v>
      </c>
      <c r="AT928" s="101">
        <f t="shared" si="129"/>
        <v>0</v>
      </c>
      <c r="AU928" s="42">
        <f t="shared" si="130"/>
        <v>4446.2260590186806</v>
      </c>
      <c r="AV928" s="42">
        <f t="shared" si="131"/>
        <v>1494.3902825921273</v>
      </c>
      <c r="AW928" s="102">
        <f t="shared" si="132"/>
        <v>431</v>
      </c>
      <c r="AX928" s="43">
        <f t="shared" si="133"/>
        <v>0.5</v>
      </c>
      <c r="AY928" s="43" t="str">
        <f t="shared" si="134"/>
        <v>UTGS</v>
      </c>
    </row>
    <row r="929" spans="1:51" hidden="1" x14ac:dyDescent="0.2">
      <c r="A929" s="38">
        <v>922</v>
      </c>
      <c r="B929" t="s">
        <v>362</v>
      </c>
      <c r="C929" t="s">
        <v>289</v>
      </c>
      <c r="D929">
        <v>320</v>
      </c>
      <c r="E929" t="s">
        <v>1245</v>
      </c>
      <c r="F929">
        <v>0.25</v>
      </c>
      <c r="G929" t="str">
        <f>LOOKUP(F929,{0,6,45},{"F","L","H"})</f>
        <v>F</v>
      </c>
      <c r="H929" t="s">
        <v>2928</v>
      </c>
      <c r="I929" s="43" t="str">
        <f>IFERROR(VLOOKUP(#REF!,#REF!,2,FALSE),"No")</f>
        <v>No</v>
      </c>
      <c r="J929" s="139">
        <v>0.75</v>
      </c>
      <c r="K929" s="148">
        <v>44</v>
      </c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39">
        <v>2</v>
      </c>
      <c r="Y929" s="148">
        <v>1000</v>
      </c>
      <c r="Z929" s="149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39">
        <v>0</v>
      </c>
      <c r="AM929" s="139">
        <v>0</v>
      </c>
      <c r="AN929" s="148">
        <f t="shared" si="126"/>
        <v>1000</v>
      </c>
      <c r="AO929" s="148">
        <f t="shared" si="127"/>
        <v>44</v>
      </c>
      <c r="AP929" s="148">
        <v>12</v>
      </c>
      <c r="AQ929" s="140">
        <v>12</v>
      </c>
      <c r="AS929" s="42">
        <f t="shared" si="128"/>
        <v>2832.873024566491</v>
      </c>
      <c r="AT929" s="101">
        <f t="shared" si="129"/>
        <v>0</v>
      </c>
      <c r="AU929" s="42">
        <f t="shared" si="130"/>
        <v>2832.873024566491</v>
      </c>
      <c r="AV929" s="42">
        <f t="shared" si="131"/>
        <v>2709.246810122836</v>
      </c>
      <c r="AW929" s="102">
        <f t="shared" si="132"/>
        <v>431</v>
      </c>
      <c r="AX929" s="43">
        <f t="shared" si="133"/>
        <v>0.75</v>
      </c>
      <c r="AY929" s="43" t="str">
        <f t="shared" si="134"/>
        <v>UTGS</v>
      </c>
    </row>
    <row r="930" spans="1:51" hidden="1" x14ac:dyDescent="0.2">
      <c r="A930" s="38">
        <v>923</v>
      </c>
      <c r="B930" t="s">
        <v>5806</v>
      </c>
      <c r="C930" t="s">
        <v>292</v>
      </c>
      <c r="D930">
        <v>3300</v>
      </c>
      <c r="E930" t="s">
        <v>207</v>
      </c>
      <c r="F930">
        <v>2</v>
      </c>
      <c r="G930" t="str">
        <f>LOOKUP(F930,{0,6,45},{"F","L","H"})</f>
        <v>F</v>
      </c>
      <c r="H930" t="s">
        <v>611</v>
      </c>
      <c r="I930" s="43" t="str">
        <f>IFERROR(VLOOKUP(#REF!,#REF!,2,FALSE),"No")</f>
        <v>No</v>
      </c>
      <c r="J930" s="149">
        <v>1.25</v>
      </c>
      <c r="K930" s="148">
        <v>236</v>
      </c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39">
        <v>6</v>
      </c>
      <c r="Y930" s="148">
        <v>1000</v>
      </c>
      <c r="Z930" s="149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39">
        <v>0</v>
      </c>
      <c r="AM930" s="139">
        <v>0</v>
      </c>
      <c r="AN930" s="148">
        <f t="shared" si="126"/>
        <v>1000</v>
      </c>
      <c r="AO930" s="148">
        <f t="shared" si="127"/>
        <v>236</v>
      </c>
      <c r="AP930" s="148">
        <v>2</v>
      </c>
      <c r="AQ930" s="140">
        <v>3</v>
      </c>
      <c r="AS930" s="42">
        <f t="shared" si="128"/>
        <v>17585.180768129358</v>
      </c>
      <c r="AT930" s="101">
        <f t="shared" si="129"/>
        <v>0</v>
      </c>
      <c r="AU930" s="42">
        <f t="shared" si="130"/>
        <v>17585.180768129358</v>
      </c>
      <c r="AV930" s="42">
        <f t="shared" si="131"/>
        <v>20010.32057382468</v>
      </c>
      <c r="AW930" s="102">
        <f t="shared" si="132"/>
        <v>2145.6666666666665</v>
      </c>
      <c r="AX930" s="43">
        <f t="shared" si="133"/>
        <v>1.25</v>
      </c>
      <c r="AY930" s="43" t="str">
        <f t="shared" si="134"/>
        <v>UTFS</v>
      </c>
    </row>
    <row r="931" spans="1:51" hidden="1" x14ac:dyDescent="0.2">
      <c r="A931" s="38">
        <v>924</v>
      </c>
      <c r="B931" t="s">
        <v>5806</v>
      </c>
      <c r="C931" t="s">
        <v>5746</v>
      </c>
      <c r="D931">
        <v>4000</v>
      </c>
      <c r="E931" t="s">
        <v>207</v>
      </c>
      <c r="F931">
        <v>5</v>
      </c>
      <c r="G931" t="str">
        <f>LOOKUP(F931,{0,6,45},{"F","L","H"})</f>
        <v>F</v>
      </c>
      <c r="H931" t="s">
        <v>1357</v>
      </c>
      <c r="I931" s="43" t="str">
        <f>IFERROR(VLOOKUP(#REF!,#REF!,2,FALSE),"No")</f>
        <v>No</v>
      </c>
      <c r="J931" s="149">
        <v>1.25</v>
      </c>
      <c r="K931" s="148">
        <v>214</v>
      </c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39">
        <v>1.25</v>
      </c>
      <c r="Y931" s="148">
        <v>258.82</v>
      </c>
      <c r="Z931" s="148">
        <v>2</v>
      </c>
      <c r="AA931" s="148">
        <v>741.18</v>
      </c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39">
        <v>0</v>
      </c>
      <c r="AM931" s="139">
        <v>0</v>
      </c>
      <c r="AN931" s="148">
        <f t="shared" si="126"/>
        <v>1000</v>
      </c>
      <c r="AO931" s="148">
        <f t="shared" si="127"/>
        <v>214</v>
      </c>
      <c r="AP931" s="148">
        <v>3</v>
      </c>
      <c r="AQ931" s="140">
        <v>3</v>
      </c>
      <c r="AS931" s="42">
        <f t="shared" si="128"/>
        <v>15945.884255846113</v>
      </c>
      <c r="AT931" s="101">
        <f t="shared" si="129"/>
        <v>0</v>
      </c>
      <c r="AU931" s="42">
        <f t="shared" si="130"/>
        <v>15945.884255846113</v>
      </c>
      <c r="AV931" s="42">
        <f t="shared" si="131"/>
        <v>10897.378573824677</v>
      </c>
      <c r="AW931" s="102">
        <f t="shared" si="132"/>
        <v>2145.6666666666665</v>
      </c>
      <c r="AX931" s="43">
        <f t="shared" si="133"/>
        <v>1.25</v>
      </c>
      <c r="AY931" s="43" t="str">
        <f t="shared" si="134"/>
        <v>UTTSS</v>
      </c>
    </row>
    <row r="932" spans="1:51" hidden="1" x14ac:dyDescent="0.2">
      <c r="A932" s="38">
        <v>925</v>
      </c>
      <c r="B932" t="s">
        <v>5807</v>
      </c>
      <c r="C932" t="s">
        <v>5746</v>
      </c>
      <c r="D932">
        <v>21100</v>
      </c>
      <c r="E932" t="s">
        <v>197</v>
      </c>
      <c r="F932">
        <v>5</v>
      </c>
      <c r="G932" t="str">
        <f>LOOKUP(F932,{0,6,45},{"F","L","H"})</f>
        <v>F</v>
      </c>
      <c r="H932" t="s">
        <v>993</v>
      </c>
      <c r="I932" s="43" t="str">
        <f>IFERROR(VLOOKUP(#REF!,#REF!,2,FALSE),"No")</f>
        <v>No</v>
      </c>
      <c r="J932" s="149">
        <v>2</v>
      </c>
      <c r="K932" s="148">
        <v>232</v>
      </c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39">
        <v>4</v>
      </c>
      <c r="Y932" s="148">
        <v>1000</v>
      </c>
      <c r="Z932" s="149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39">
        <v>0</v>
      </c>
      <c r="AM932" s="139">
        <v>0</v>
      </c>
      <c r="AN932" s="148">
        <f t="shared" si="126"/>
        <v>1000</v>
      </c>
      <c r="AO932" s="148">
        <f t="shared" si="127"/>
        <v>232</v>
      </c>
      <c r="AP932" s="148">
        <v>1</v>
      </c>
      <c r="AQ932" s="140">
        <v>1</v>
      </c>
      <c r="AS932" s="42">
        <f t="shared" si="128"/>
        <v>16932.166856805132</v>
      </c>
      <c r="AT932" s="101">
        <f t="shared" si="129"/>
        <v>0</v>
      </c>
      <c r="AU932" s="42">
        <f t="shared" si="130"/>
        <v>16932.166856805132</v>
      </c>
      <c r="AV932" s="42">
        <f t="shared" si="131"/>
        <v>39680.961721474036</v>
      </c>
      <c r="AW932" s="102">
        <f t="shared" si="132"/>
        <v>18747.149999999998</v>
      </c>
      <c r="AX932" s="43">
        <f t="shared" si="133"/>
        <v>2</v>
      </c>
      <c r="AY932" s="43" t="str">
        <f t="shared" si="134"/>
        <v>UTTSS</v>
      </c>
    </row>
    <row r="933" spans="1:51" hidden="1" x14ac:dyDescent="0.2">
      <c r="A933" s="38">
        <v>926</v>
      </c>
      <c r="B933" t="s">
        <v>362</v>
      </c>
      <c r="C933" t="s">
        <v>289</v>
      </c>
      <c r="D933">
        <v>320</v>
      </c>
      <c r="E933" t="s">
        <v>1236</v>
      </c>
      <c r="F933">
        <v>0.25</v>
      </c>
      <c r="G933" t="str">
        <f>LOOKUP(F933,{0,6,45},{"F","L","H"})</f>
        <v>F</v>
      </c>
      <c r="H933" t="s">
        <v>2929</v>
      </c>
      <c r="I933" s="43" t="str">
        <f>IFERROR(VLOOKUP(#REF!,#REF!,2,FALSE),"No")</f>
        <v>No</v>
      </c>
      <c r="J933" s="149">
        <v>0.5</v>
      </c>
      <c r="K933" s="148">
        <v>43</v>
      </c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39">
        <v>1.25</v>
      </c>
      <c r="Y933" s="148">
        <v>658.09</v>
      </c>
      <c r="Z933" s="148">
        <v>2</v>
      </c>
      <c r="AA933" s="148">
        <v>341.91</v>
      </c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39">
        <v>0</v>
      </c>
      <c r="AM933" s="139">
        <v>0</v>
      </c>
      <c r="AN933" s="148">
        <f t="shared" si="126"/>
        <v>1000</v>
      </c>
      <c r="AO933" s="148">
        <f t="shared" si="127"/>
        <v>43</v>
      </c>
      <c r="AP933" s="148">
        <v>16</v>
      </c>
      <c r="AQ933" s="140">
        <v>16</v>
      </c>
      <c r="AS933" s="42">
        <f t="shared" si="128"/>
        <v>2941.3495467354346</v>
      </c>
      <c r="AT933" s="101">
        <f t="shared" si="129"/>
        <v>0</v>
      </c>
      <c r="AU933" s="42">
        <f t="shared" si="130"/>
        <v>2941.3495467354346</v>
      </c>
      <c r="AV933" s="42">
        <f t="shared" si="131"/>
        <v>2060.7265450921273</v>
      </c>
      <c r="AW933" s="102">
        <f t="shared" si="132"/>
        <v>431</v>
      </c>
      <c r="AX933" s="43">
        <f t="shared" si="133"/>
        <v>0.5</v>
      </c>
      <c r="AY933" s="43" t="str">
        <f t="shared" si="134"/>
        <v>UTGS</v>
      </c>
    </row>
    <row r="934" spans="1:51" hidden="1" x14ac:dyDescent="0.2">
      <c r="A934" s="38">
        <v>927</v>
      </c>
      <c r="B934" t="s">
        <v>5806</v>
      </c>
      <c r="C934" t="s">
        <v>5746</v>
      </c>
      <c r="D934">
        <v>5000</v>
      </c>
      <c r="E934" t="s">
        <v>198</v>
      </c>
      <c r="F934">
        <v>0.25</v>
      </c>
      <c r="G934" t="str">
        <f>LOOKUP(F934,{0,6,45},{"F","L","H"})</f>
        <v>F</v>
      </c>
      <c r="H934" t="s">
        <v>2930</v>
      </c>
      <c r="I934" s="43" t="str">
        <f>IFERROR(VLOOKUP(#REF!,#REF!,2,FALSE),"No")</f>
        <v>No</v>
      </c>
      <c r="J934" s="149">
        <v>1.25</v>
      </c>
      <c r="K934" s="148">
        <v>90</v>
      </c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39">
        <v>2</v>
      </c>
      <c r="Y934" s="148">
        <v>1000</v>
      </c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39">
        <v>0</v>
      </c>
      <c r="AM934" s="139">
        <v>0</v>
      </c>
      <c r="AN934" s="148">
        <f t="shared" si="126"/>
        <v>1000</v>
      </c>
      <c r="AO934" s="148">
        <f t="shared" si="127"/>
        <v>90</v>
      </c>
      <c r="AP934" s="148">
        <v>15</v>
      </c>
      <c r="AQ934" s="140">
        <v>22</v>
      </c>
      <c r="AS934" s="42">
        <f t="shared" si="128"/>
        <v>6706.2130047950941</v>
      </c>
      <c r="AT934" s="101">
        <f t="shared" si="129"/>
        <v>0</v>
      </c>
      <c r="AU934" s="42">
        <f t="shared" si="130"/>
        <v>6706.2130047950941</v>
      </c>
      <c r="AV934" s="42">
        <f t="shared" si="131"/>
        <v>1477.7709873397287</v>
      </c>
      <c r="AW934" s="102">
        <f t="shared" si="132"/>
        <v>3698.6666666666665</v>
      </c>
      <c r="AX934" s="43">
        <f t="shared" si="133"/>
        <v>1.25</v>
      </c>
      <c r="AY934" s="43" t="str">
        <f t="shared" si="134"/>
        <v>UTTSS</v>
      </c>
    </row>
    <row r="935" spans="1:51" hidden="1" x14ac:dyDescent="0.2">
      <c r="A935" s="38">
        <v>928</v>
      </c>
      <c r="B935" t="s">
        <v>362</v>
      </c>
      <c r="C935" t="s">
        <v>289</v>
      </c>
      <c r="D935">
        <v>306</v>
      </c>
      <c r="E935" t="s">
        <v>1238</v>
      </c>
      <c r="F935">
        <v>0.25</v>
      </c>
      <c r="G935" t="str">
        <f>LOOKUP(F935,{0,6,45},{"F","L","H"})</f>
        <v>F</v>
      </c>
      <c r="H935" t="s">
        <v>2931</v>
      </c>
      <c r="I935" s="43" t="str">
        <f>IFERROR(VLOOKUP(#REF!,#REF!,2,FALSE),"No")</f>
        <v>No</v>
      </c>
      <c r="J935" s="148">
        <v>0.5</v>
      </c>
      <c r="K935" s="148">
        <v>40</v>
      </c>
      <c r="L935" s="148"/>
      <c r="M935" s="148"/>
      <c r="N935" s="148"/>
      <c r="O935" s="148"/>
      <c r="P935" s="148"/>
      <c r="Q935" s="148"/>
      <c r="R935" s="149"/>
      <c r="S935" s="148"/>
      <c r="T935" s="148"/>
      <c r="U935" s="148"/>
      <c r="V935" s="148"/>
      <c r="W935" s="148"/>
      <c r="X935" s="139">
        <v>2</v>
      </c>
      <c r="Y935" s="148">
        <v>715.62</v>
      </c>
      <c r="Z935" s="148">
        <v>3</v>
      </c>
      <c r="AA935" s="148">
        <v>284.38</v>
      </c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39">
        <v>0</v>
      </c>
      <c r="AM935" s="139">
        <v>0</v>
      </c>
      <c r="AN935" s="148">
        <f t="shared" si="126"/>
        <v>1000</v>
      </c>
      <c r="AO935" s="148">
        <f t="shared" si="127"/>
        <v>40</v>
      </c>
      <c r="AP935" s="148">
        <v>17</v>
      </c>
      <c r="AQ935" s="140">
        <v>19</v>
      </c>
      <c r="AS935" s="42">
        <f t="shared" si="128"/>
        <v>2736.139113242265</v>
      </c>
      <c r="AT935" s="101">
        <f t="shared" si="129"/>
        <v>0</v>
      </c>
      <c r="AU935" s="42">
        <f t="shared" si="130"/>
        <v>2736.139113242265</v>
      </c>
      <c r="AV935" s="42">
        <f t="shared" si="131"/>
        <v>1521.3170169196862</v>
      </c>
      <c r="AW935" s="102">
        <f t="shared" si="132"/>
        <v>431</v>
      </c>
      <c r="AX935" s="43">
        <f t="shared" si="133"/>
        <v>0.5</v>
      </c>
      <c r="AY935" s="43" t="str">
        <f t="shared" si="134"/>
        <v>UTGS</v>
      </c>
    </row>
    <row r="936" spans="1:51" hidden="1" x14ac:dyDescent="0.2">
      <c r="A936" s="38">
        <v>929</v>
      </c>
      <c r="B936" t="s">
        <v>5806</v>
      </c>
      <c r="C936" t="s">
        <v>289</v>
      </c>
      <c r="D936">
        <v>930</v>
      </c>
      <c r="E936" t="s">
        <v>1241</v>
      </c>
      <c r="F936">
        <v>2</v>
      </c>
      <c r="G936" t="str">
        <f>LOOKUP(F936,{0,6,45},{"F","L","H"})</f>
        <v>F</v>
      </c>
      <c r="H936" t="s">
        <v>2932</v>
      </c>
      <c r="I936" s="43" t="str">
        <f>IFERROR(VLOOKUP(#REF!,#REF!,2,FALSE),"No")</f>
        <v>No</v>
      </c>
      <c r="J936" s="139">
        <v>0.75</v>
      </c>
      <c r="K936" s="148">
        <v>206.22</v>
      </c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39">
        <v>2</v>
      </c>
      <c r="Y936" s="148">
        <v>1000</v>
      </c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39">
        <v>0</v>
      </c>
      <c r="AM936" s="139">
        <v>0</v>
      </c>
      <c r="AN936" s="148">
        <f t="shared" si="126"/>
        <v>1000</v>
      </c>
      <c r="AO936" s="148">
        <f t="shared" si="127"/>
        <v>206.22</v>
      </c>
      <c r="AP936" s="148">
        <v>15</v>
      </c>
      <c r="AQ936" s="140">
        <v>27</v>
      </c>
      <c r="AS936" s="42">
        <f t="shared" si="128"/>
        <v>13277.160798320494</v>
      </c>
      <c r="AT936" s="101">
        <f t="shared" si="129"/>
        <v>0</v>
      </c>
      <c r="AU936" s="42">
        <f t="shared" si="130"/>
        <v>13277.160798320494</v>
      </c>
      <c r="AV936" s="42">
        <f t="shared" si="131"/>
        <v>1204.1096933879271</v>
      </c>
      <c r="AW936" s="102">
        <f t="shared" si="132"/>
        <v>1475.8772811117678</v>
      </c>
      <c r="AX936" s="43">
        <f t="shared" si="133"/>
        <v>0.75</v>
      </c>
      <c r="AY936" s="43" t="str">
        <f t="shared" si="134"/>
        <v>UTGS</v>
      </c>
    </row>
    <row r="937" spans="1:51" hidden="1" x14ac:dyDescent="0.2">
      <c r="A937" s="38">
        <v>930</v>
      </c>
      <c r="B937" t="s">
        <v>5807</v>
      </c>
      <c r="C937" t="s">
        <v>5746</v>
      </c>
      <c r="D937">
        <v>6600</v>
      </c>
      <c r="E937" t="s">
        <v>198</v>
      </c>
      <c r="F937">
        <v>5</v>
      </c>
      <c r="G937" t="str">
        <f>LOOKUP(F937,{0,6,45},{"F","L","H"})</f>
        <v>F</v>
      </c>
      <c r="H937" t="s">
        <v>1047</v>
      </c>
      <c r="I937" s="43" t="str">
        <f>IFERROR(VLOOKUP(#REF!,#REF!,2,FALSE),"No")</f>
        <v>No</v>
      </c>
      <c r="J937" s="139">
        <v>1.25</v>
      </c>
      <c r="K937" s="148">
        <v>154</v>
      </c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39">
        <v>4</v>
      </c>
      <c r="Y937" s="148">
        <v>1000</v>
      </c>
      <c r="Z937" s="149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39">
        <v>0</v>
      </c>
      <c r="AM937" s="139">
        <v>0</v>
      </c>
      <c r="AN937" s="148">
        <f t="shared" si="126"/>
        <v>1000</v>
      </c>
      <c r="AO937" s="148">
        <f t="shared" si="127"/>
        <v>154</v>
      </c>
      <c r="AP937" s="148">
        <v>1</v>
      </c>
      <c r="AQ937" s="140">
        <v>1</v>
      </c>
      <c r="AS937" s="42">
        <f t="shared" si="128"/>
        <v>11475.075585982717</v>
      </c>
      <c r="AT937" s="101">
        <f t="shared" si="129"/>
        <v>0</v>
      </c>
      <c r="AU937" s="42">
        <f t="shared" si="130"/>
        <v>11475.075585982717</v>
      </c>
      <c r="AV937" s="42">
        <f t="shared" si="131"/>
        <v>39680.961721474036</v>
      </c>
      <c r="AW937" s="102">
        <f t="shared" si="132"/>
        <v>3698.6666666666665</v>
      </c>
      <c r="AX937" s="43">
        <f t="shared" si="133"/>
        <v>1.25</v>
      </c>
      <c r="AY937" s="43" t="str">
        <f t="shared" si="134"/>
        <v>UTTSS</v>
      </c>
    </row>
    <row r="938" spans="1:51" hidden="1" x14ac:dyDescent="0.2">
      <c r="A938" s="38">
        <v>931</v>
      </c>
      <c r="B938" t="s">
        <v>5806</v>
      </c>
      <c r="C938" t="s">
        <v>289</v>
      </c>
      <c r="D938">
        <v>320</v>
      </c>
      <c r="E938" t="s">
        <v>1842</v>
      </c>
      <c r="F938">
        <v>0.25</v>
      </c>
      <c r="G938" t="str">
        <f>LOOKUP(F938,{0,6,45},{"F","L","H"})</f>
        <v>F</v>
      </c>
      <c r="H938" t="s">
        <v>2933</v>
      </c>
      <c r="I938" s="43" t="str">
        <f>IFERROR(VLOOKUP(#REF!,#REF!,2,FALSE),"No")</f>
        <v>No</v>
      </c>
      <c r="J938" s="149">
        <v>0.75</v>
      </c>
      <c r="K938" s="148">
        <v>112</v>
      </c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39">
        <v>2</v>
      </c>
      <c r="Y938" s="148">
        <v>147.44</v>
      </c>
      <c r="Z938" s="149">
        <v>4</v>
      </c>
      <c r="AA938" s="148">
        <v>852.56</v>
      </c>
      <c r="AB938" s="149"/>
      <c r="AC938" s="148"/>
      <c r="AD938" s="149"/>
      <c r="AE938" s="148"/>
      <c r="AF938" s="148"/>
      <c r="AG938" s="148"/>
      <c r="AH938" s="148"/>
      <c r="AI938" s="148"/>
      <c r="AJ938" s="148"/>
      <c r="AK938" s="148"/>
      <c r="AL938" s="139">
        <v>0</v>
      </c>
      <c r="AM938" s="139">
        <v>0</v>
      </c>
      <c r="AN938" s="148">
        <f t="shared" si="126"/>
        <v>1000</v>
      </c>
      <c r="AO938" s="148">
        <f t="shared" si="127"/>
        <v>112</v>
      </c>
      <c r="AP938" s="148">
        <v>14</v>
      </c>
      <c r="AQ938" s="140">
        <v>56</v>
      </c>
      <c r="AS938" s="42">
        <f t="shared" si="128"/>
        <v>7210.9495170783403</v>
      </c>
      <c r="AT938" s="101">
        <f t="shared" si="129"/>
        <v>0</v>
      </c>
      <c r="AU938" s="42">
        <f t="shared" si="130"/>
        <v>7210.9495170783403</v>
      </c>
      <c r="AV938" s="42">
        <f t="shared" si="131"/>
        <v>689.71101645489341</v>
      </c>
      <c r="AW938" s="102">
        <f t="shared" si="132"/>
        <v>431</v>
      </c>
      <c r="AX938" s="43">
        <f t="shared" si="133"/>
        <v>0.75</v>
      </c>
      <c r="AY938" s="43" t="str">
        <f t="shared" si="134"/>
        <v>UTGS</v>
      </c>
    </row>
    <row r="939" spans="1:51" hidden="1" x14ac:dyDescent="0.2">
      <c r="A939" s="38">
        <v>932</v>
      </c>
      <c r="B939" t="s">
        <v>5807</v>
      </c>
      <c r="C939" t="s">
        <v>5746</v>
      </c>
      <c r="D939">
        <v>14500</v>
      </c>
      <c r="E939" t="s">
        <v>215</v>
      </c>
      <c r="F939">
        <v>5</v>
      </c>
      <c r="G939" t="str">
        <f>LOOKUP(F939,{0,6,45},{"F","L","H"})</f>
        <v>F</v>
      </c>
      <c r="H939" t="s">
        <v>691</v>
      </c>
      <c r="I939" s="43" t="str">
        <f>IFERROR(VLOOKUP(#REF!,#REF!,2,FALSE),"No")</f>
        <v>No</v>
      </c>
      <c r="J939" s="149">
        <v>2</v>
      </c>
      <c r="K939" s="148">
        <v>67</v>
      </c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39">
        <v>4</v>
      </c>
      <c r="Y939" s="148">
        <v>1000</v>
      </c>
      <c r="Z939" s="149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39">
        <v>0</v>
      </c>
      <c r="AM939" s="139">
        <v>0</v>
      </c>
      <c r="AN939" s="148">
        <f t="shared" si="126"/>
        <v>1000</v>
      </c>
      <c r="AO939" s="148">
        <f t="shared" si="127"/>
        <v>67</v>
      </c>
      <c r="AP939" s="148">
        <v>2</v>
      </c>
      <c r="AQ939" s="140">
        <v>2</v>
      </c>
      <c r="AS939" s="42">
        <f t="shared" si="128"/>
        <v>4889.8930146807925</v>
      </c>
      <c r="AT939" s="101">
        <f t="shared" si="129"/>
        <v>0</v>
      </c>
      <c r="AU939" s="42">
        <f t="shared" si="130"/>
        <v>4889.8930146807925</v>
      </c>
      <c r="AV939" s="42">
        <f t="shared" si="131"/>
        <v>19840.480860737018</v>
      </c>
      <c r="AW939" s="102">
        <f t="shared" si="132"/>
        <v>10791.333333333334</v>
      </c>
      <c r="AX939" s="43">
        <f t="shared" si="133"/>
        <v>2</v>
      </c>
      <c r="AY939" s="43" t="str">
        <f t="shared" si="134"/>
        <v>UTTSS</v>
      </c>
    </row>
    <row r="940" spans="1:51" hidden="1" x14ac:dyDescent="0.2">
      <c r="A940" s="38">
        <v>933</v>
      </c>
      <c r="B940" t="s">
        <v>5806</v>
      </c>
      <c r="C940" t="s">
        <v>5746</v>
      </c>
      <c r="D940">
        <v>6600</v>
      </c>
      <c r="E940" t="s">
        <v>198</v>
      </c>
      <c r="F940">
        <v>5</v>
      </c>
      <c r="G940" t="str">
        <f>LOOKUP(F940,{0,6,45},{"F","L","H"})</f>
        <v>F</v>
      </c>
      <c r="H940" t="s">
        <v>1155</v>
      </c>
      <c r="I940" s="43" t="str">
        <f>IFERROR(VLOOKUP(#REF!,#REF!,2,FALSE),"No")</f>
        <v>No</v>
      </c>
      <c r="J940" s="139">
        <v>1.25</v>
      </c>
      <c r="K940" s="148">
        <v>205</v>
      </c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39">
        <v>3</v>
      </c>
      <c r="Y940" s="148">
        <v>1000</v>
      </c>
      <c r="Z940" s="149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39">
        <v>0</v>
      </c>
      <c r="AM940" s="139">
        <v>0</v>
      </c>
      <c r="AN940" s="148">
        <f t="shared" si="126"/>
        <v>1000</v>
      </c>
      <c r="AO940" s="148">
        <f t="shared" si="127"/>
        <v>205</v>
      </c>
      <c r="AP940" s="148">
        <v>4</v>
      </c>
      <c r="AQ940" s="140">
        <v>4</v>
      </c>
      <c r="AS940" s="42">
        <f t="shared" si="128"/>
        <v>15275.262955366605</v>
      </c>
      <c r="AT940" s="101">
        <f t="shared" si="129"/>
        <v>0</v>
      </c>
      <c r="AU940" s="42">
        <f t="shared" si="130"/>
        <v>15275.262955366605</v>
      </c>
      <c r="AV940" s="42">
        <f t="shared" si="131"/>
        <v>4957.7404303685089</v>
      </c>
      <c r="AW940" s="102">
        <f t="shared" si="132"/>
        <v>3698.6666666666665</v>
      </c>
      <c r="AX940" s="43">
        <f t="shared" si="133"/>
        <v>1.25</v>
      </c>
      <c r="AY940" s="43" t="str">
        <f t="shared" si="134"/>
        <v>UTTSS</v>
      </c>
    </row>
    <row r="941" spans="1:51" hidden="1" x14ac:dyDescent="0.2">
      <c r="A941" s="38">
        <v>934</v>
      </c>
      <c r="B941" t="s">
        <v>5806</v>
      </c>
      <c r="C941" t="s">
        <v>292</v>
      </c>
      <c r="D941">
        <v>2000</v>
      </c>
      <c r="E941" t="s">
        <v>196</v>
      </c>
      <c r="F941">
        <v>0.25</v>
      </c>
      <c r="G941" t="str">
        <f>LOOKUP(F941,{0,6,45},{"F","L","H"})</f>
        <v>F</v>
      </c>
      <c r="H941" t="s">
        <v>641</v>
      </c>
      <c r="I941" s="43" t="str">
        <f>IFERROR(VLOOKUP(#REF!,#REF!,2,FALSE),"No")</f>
        <v>No</v>
      </c>
      <c r="J941" s="149">
        <v>1.25</v>
      </c>
      <c r="K941" s="148">
        <v>214</v>
      </c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39">
        <v>2</v>
      </c>
      <c r="Y941" s="148">
        <v>166.64</v>
      </c>
      <c r="Z941" s="149">
        <v>4</v>
      </c>
      <c r="AA941" s="148">
        <v>833.36</v>
      </c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39">
        <v>0</v>
      </c>
      <c r="AM941" s="139">
        <v>0</v>
      </c>
      <c r="AN941" s="148">
        <f t="shared" si="126"/>
        <v>1000</v>
      </c>
      <c r="AO941" s="148">
        <f t="shared" si="127"/>
        <v>214</v>
      </c>
      <c r="AP941" s="148">
        <v>3</v>
      </c>
      <c r="AQ941" s="140">
        <v>4</v>
      </c>
      <c r="AS941" s="42">
        <f t="shared" si="128"/>
        <v>15945.884255846113</v>
      </c>
      <c r="AT941" s="101">
        <f t="shared" si="129"/>
        <v>0</v>
      </c>
      <c r="AU941" s="42">
        <f t="shared" si="130"/>
        <v>15945.884255846113</v>
      </c>
      <c r="AV941" s="42">
        <f t="shared" si="131"/>
        <v>9621.5382303685092</v>
      </c>
      <c r="AW941" s="102">
        <f t="shared" si="132"/>
        <v>2428.75</v>
      </c>
      <c r="AX941" s="43">
        <f t="shared" si="133"/>
        <v>1.25</v>
      </c>
      <c r="AY941" s="43" t="str">
        <f t="shared" si="134"/>
        <v>UTFS</v>
      </c>
    </row>
    <row r="942" spans="1:51" hidden="1" x14ac:dyDescent="0.2">
      <c r="A942" s="38">
        <v>935</v>
      </c>
      <c r="B942" t="s">
        <v>5807</v>
      </c>
      <c r="C942" t="s">
        <v>292</v>
      </c>
      <c r="D942">
        <v>6200</v>
      </c>
      <c r="E942" t="s">
        <v>199</v>
      </c>
      <c r="F942">
        <v>5</v>
      </c>
      <c r="G942" t="str">
        <f>LOOKUP(F942,{0,6,45},{"F","L","H"})</f>
        <v>F</v>
      </c>
      <c r="H942" t="s">
        <v>870</v>
      </c>
      <c r="I942" s="43" t="str">
        <f>IFERROR(VLOOKUP(#REF!,#REF!,2,FALSE),"No")</f>
        <v>No</v>
      </c>
      <c r="J942" s="149">
        <v>2</v>
      </c>
      <c r="K942" s="148">
        <v>135</v>
      </c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39">
        <v>4</v>
      </c>
      <c r="Y942" s="148">
        <v>1000</v>
      </c>
      <c r="Z942" s="149"/>
      <c r="AA942" s="148"/>
      <c r="AB942" s="149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39">
        <v>0</v>
      </c>
      <c r="AM942" s="139">
        <v>0</v>
      </c>
      <c r="AN942" s="148">
        <f t="shared" si="126"/>
        <v>1000</v>
      </c>
      <c r="AO942" s="148">
        <f t="shared" si="127"/>
        <v>135</v>
      </c>
      <c r="AP942" s="148">
        <v>4</v>
      </c>
      <c r="AQ942" s="140">
        <v>4</v>
      </c>
      <c r="AS942" s="42">
        <f t="shared" si="128"/>
        <v>9852.769507192641</v>
      </c>
      <c r="AT942" s="101">
        <f t="shared" si="129"/>
        <v>0</v>
      </c>
      <c r="AU942" s="42">
        <f t="shared" si="130"/>
        <v>9852.769507192641</v>
      </c>
      <c r="AV942" s="42">
        <f t="shared" si="131"/>
        <v>9920.2404303685089</v>
      </c>
      <c r="AW942" s="102">
        <f t="shared" si="132"/>
        <v>3698.6666666666665</v>
      </c>
      <c r="AX942" s="43">
        <f t="shared" si="133"/>
        <v>2</v>
      </c>
      <c r="AY942" s="43" t="str">
        <f t="shared" si="134"/>
        <v>UTFS</v>
      </c>
    </row>
    <row r="943" spans="1:51" hidden="1" x14ac:dyDescent="0.2">
      <c r="A943" s="38">
        <v>936</v>
      </c>
      <c r="B943" t="s">
        <v>362</v>
      </c>
      <c r="C943" t="s">
        <v>289</v>
      </c>
      <c r="D943">
        <v>550</v>
      </c>
      <c r="E943" t="s">
        <v>1243</v>
      </c>
      <c r="F943">
        <v>2</v>
      </c>
      <c r="G943" t="str">
        <f>LOOKUP(F943,{0,6,45},{"F","L","H"})</f>
        <v>F</v>
      </c>
      <c r="H943" t="s">
        <v>2934</v>
      </c>
      <c r="I943" s="43" t="str">
        <f>IFERROR(VLOOKUP(#REF!,#REF!,2,FALSE),"No")</f>
        <v>No</v>
      </c>
      <c r="J943" s="139">
        <v>0.5</v>
      </c>
      <c r="K943" s="148">
        <v>38</v>
      </c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39">
        <v>2</v>
      </c>
      <c r="Y943" s="148">
        <v>188.94</v>
      </c>
      <c r="Z943" s="149">
        <v>3</v>
      </c>
      <c r="AA943" s="148">
        <v>225.06</v>
      </c>
      <c r="AB943" s="148">
        <v>4</v>
      </c>
      <c r="AC943" s="148">
        <v>586</v>
      </c>
      <c r="AD943" s="148"/>
      <c r="AE943" s="148"/>
      <c r="AF943" s="148"/>
      <c r="AG943" s="148"/>
      <c r="AH943" s="148"/>
      <c r="AI943" s="148"/>
      <c r="AJ943" s="148"/>
      <c r="AK943" s="148"/>
      <c r="AL943" s="139">
        <v>0</v>
      </c>
      <c r="AM943" s="139">
        <v>0</v>
      </c>
      <c r="AN943" s="148">
        <f t="shared" si="126"/>
        <v>1000</v>
      </c>
      <c r="AO943" s="148">
        <f t="shared" si="127"/>
        <v>38</v>
      </c>
      <c r="AP943" s="148">
        <v>13</v>
      </c>
      <c r="AQ943" s="140">
        <v>13</v>
      </c>
      <c r="AS943" s="42">
        <f t="shared" si="128"/>
        <v>2599.3321575801515</v>
      </c>
      <c r="AT943" s="101">
        <f t="shared" si="129"/>
        <v>0</v>
      </c>
      <c r="AU943" s="42">
        <f t="shared" si="130"/>
        <v>2599.3321575801515</v>
      </c>
      <c r="AV943" s="42">
        <f t="shared" si="131"/>
        <v>2604.5246862672334</v>
      </c>
      <c r="AW943" s="102">
        <f t="shared" si="132"/>
        <v>585.0096169344007</v>
      </c>
      <c r="AX943" s="43">
        <f t="shared" si="133"/>
        <v>0.5</v>
      </c>
      <c r="AY943" s="43" t="str">
        <f t="shared" si="134"/>
        <v>UTGS</v>
      </c>
    </row>
    <row r="944" spans="1:51" hidden="1" x14ac:dyDescent="0.2">
      <c r="A944" s="38">
        <v>937</v>
      </c>
      <c r="B944" t="s">
        <v>362</v>
      </c>
      <c r="C944" t="s">
        <v>289</v>
      </c>
      <c r="D944">
        <v>320</v>
      </c>
      <c r="E944" t="s">
        <v>1243</v>
      </c>
      <c r="F944">
        <v>0.25</v>
      </c>
      <c r="G944" t="str">
        <f>LOOKUP(F944,{0,6,45},{"F","L","H"})</f>
        <v>F</v>
      </c>
      <c r="H944" t="s">
        <v>2935</v>
      </c>
      <c r="I944" s="43" t="str">
        <f>IFERROR(VLOOKUP(#REF!,#REF!,2,FALSE),"No")</f>
        <v>No</v>
      </c>
      <c r="J944" s="139">
        <v>0.5</v>
      </c>
      <c r="K944" s="148">
        <v>10</v>
      </c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39">
        <v>1.25</v>
      </c>
      <c r="Y944" s="148">
        <v>59</v>
      </c>
      <c r="Z944" s="149">
        <v>2</v>
      </c>
      <c r="AA944" s="148">
        <v>885.12</v>
      </c>
      <c r="AB944" s="148">
        <v>4</v>
      </c>
      <c r="AC944" s="148">
        <v>55.88</v>
      </c>
      <c r="AD944" s="148"/>
      <c r="AE944" s="148"/>
      <c r="AF944" s="148"/>
      <c r="AG944" s="148"/>
      <c r="AH944" s="148"/>
      <c r="AI944" s="148"/>
      <c r="AJ944" s="148"/>
      <c r="AK944" s="148"/>
      <c r="AL944" s="139">
        <v>0</v>
      </c>
      <c r="AM944" s="139">
        <v>0</v>
      </c>
      <c r="AN944" s="148">
        <f t="shared" si="126"/>
        <v>1000</v>
      </c>
      <c r="AO944" s="148">
        <f t="shared" si="127"/>
        <v>10</v>
      </c>
      <c r="AP944" s="148">
        <v>23</v>
      </c>
      <c r="AQ944" s="140">
        <v>23</v>
      </c>
      <c r="AS944" s="42">
        <f t="shared" si="128"/>
        <v>684.03477831056625</v>
      </c>
      <c r="AT944" s="101">
        <f t="shared" si="129"/>
        <v>0</v>
      </c>
      <c r="AU944" s="42">
        <f t="shared" si="130"/>
        <v>684.03477831056625</v>
      </c>
      <c r="AV944" s="42">
        <f t="shared" si="131"/>
        <v>1432.7357096293056</v>
      </c>
      <c r="AW944" s="102">
        <f t="shared" si="132"/>
        <v>431</v>
      </c>
      <c r="AX944" s="43">
        <f t="shared" si="133"/>
        <v>0.5</v>
      </c>
      <c r="AY944" s="43" t="str">
        <f t="shared" si="134"/>
        <v>UTGS</v>
      </c>
    </row>
    <row r="945" spans="1:51" hidden="1" x14ac:dyDescent="0.2">
      <c r="A945" s="38">
        <v>938</v>
      </c>
      <c r="B945" t="s">
        <v>5806</v>
      </c>
      <c r="C945" t="s">
        <v>5746</v>
      </c>
      <c r="D945">
        <v>3230</v>
      </c>
      <c r="E945" t="s">
        <v>1230</v>
      </c>
      <c r="F945">
        <v>45</v>
      </c>
      <c r="G945" t="str">
        <f>LOOKUP(F945,{0,6,45},{"F","L","H"})</f>
        <v>H</v>
      </c>
      <c r="H945" t="s">
        <v>1156</v>
      </c>
      <c r="I945" s="43" t="str">
        <f>IFERROR(VLOOKUP(#REF!,#REF!,2,FALSE),"No")</f>
        <v>No</v>
      </c>
      <c r="J945" s="149">
        <v>3</v>
      </c>
      <c r="K945" s="148">
        <v>5</v>
      </c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39">
        <v>3</v>
      </c>
      <c r="Y945" s="148">
        <v>1000</v>
      </c>
      <c r="Z945" s="149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39">
        <v>0</v>
      </c>
      <c r="AM945" s="139">
        <v>0</v>
      </c>
      <c r="AN945" s="148">
        <f t="shared" si="126"/>
        <v>1000</v>
      </c>
      <c r="AO945" s="148">
        <f t="shared" si="127"/>
        <v>5</v>
      </c>
      <c r="AP945" s="148">
        <v>4</v>
      </c>
      <c r="AQ945" s="140">
        <v>4</v>
      </c>
      <c r="AS945" s="42">
        <f t="shared" si="128"/>
        <v>364.91738915528299</v>
      </c>
      <c r="AT945" s="101">
        <f t="shared" si="129"/>
        <v>0</v>
      </c>
      <c r="AU945" s="42">
        <f t="shared" si="130"/>
        <v>364.91738915528299</v>
      </c>
      <c r="AV945" s="42">
        <f t="shared" si="131"/>
        <v>4957.7404303685089</v>
      </c>
      <c r="AW945" s="102">
        <f t="shared" si="132"/>
        <v>37732.345545542732</v>
      </c>
      <c r="AX945" s="43">
        <f t="shared" si="133"/>
        <v>3</v>
      </c>
      <c r="AY945" s="43" t="str">
        <f t="shared" si="134"/>
        <v>UTTSS</v>
      </c>
    </row>
    <row r="946" spans="1:51" hidden="1" x14ac:dyDescent="0.2">
      <c r="A946" s="38">
        <v>939</v>
      </c>
      <c r="B946" t="s">
        <v>362</v>
      </c>
      <c r="C946" t="s">
        <v>289</v>
      </c>
      <c r="D946">
        <v>306</v>
      </c>
      <c r="E946" t="s">
        <v>1224</v>
      </c>
      <c r="F946">
        <v>0.25</v>
      </c>
      <c r="G946" t="str">
        <f>LOOKUP(F946,{0,6,45},{"F","L","H"})</f>
        <v>F</v>
      </c>
      <c r="H946" t="s">
        <v>2937</v>
      </c>
      <c r="I946" s="43" t="str">
        <f>IFERROR(VLOOKUP(#REF!,#REF!,2,FALSE),"No")</f>
        <v>No</v>
      </c>
      <c r="J946" s="149">
        <v>0.5</v>
      </c>
      <c r="K946" s="148">
        <v>44</v>
      </c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39">
        <v>2</v>
      </c>
      <c r="Y946" s="148">
        <v>304.98</v>
      </c>
      <c r="Z946" s="149">
        <v>4</v>
      </c>
      <c r="AA946" s="148">
        <v>695.02</v>
      </c>
      <c r="AB946" s="149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39">
        <v>0</v>
      </c>
      <c r="AM946" s="139">
        <v>0</v>
      </c>
      <c r="AN946" s="148">
        <f t="shared" si="126"/>
        <v>1000</v>
      </c>
      <c r="AO946" s="148">
        <f t="shared" si="127"/>
        <v>44</v>
      </c>
      <c r="AP946" s="148">
        <v>8</v>
      </c>
      <c r="AQ946" s="140">
        <v>8</v>
      </c>
      <c r="AS946" s="42">
        <f t="shared" si="128"/>
        <v>3009.7530245664911</v>
      </c>
      <c r="AT946" s="101">
        <f t="shared" si="129"/>
        <v>0</v>
      </c>
      <c r="AU946" s="42">
        <f t="shared" si="130"/>
        <v>3009.7530245664911</v>
      </c>
      <c r="AV946" s="42">
        <f t="shared" si="131"/>
        <v>4686.7818901842538</v>
      </c>
      <c r="AW946" s="102">
        <f t="shared" si="132"/>
        <v>431</v>
      </c>
      <c r="AX946" s="43">
        <f t="shared" si="133"/>
        <v>0.5</v>
      </c>
      <c r="AY946" s="43" t="str">
        <f t="shared" si="134"/>
        <v>UTGS</v>
      </c>
    </row>
    <row r="947" spans="1:51" hidden="1" x14ac:dyDescent="0.2">
      <c r="A947" s="38">
        <v>940</v>
      </c>
      <c r="B947" t="s">
        <v>5807</v>
      </c>
      <c r="C947" t="s">
        <v>5746</v>
      </c>
      <c r="D947">
        <v>9200</v>
      </c>
      <c r="E947" t="s">
        <v>212</v>
      </c>
      <c r="F947">
        <v>5</v>
      </c>
      <c r="G947" t="str">
        <f>LOOKUP(F947,{0,6,45},{"F","L","H"})</f>
        <v>F</v>
      </c>
      <c r="H947" t="s">
        <v>2003</v>
      </c>
      <c r="I947" s="43" t="str">
        <f>IFERROR(VLOOKUP(#REF!,#REF!,2,FALSE),"No")</f>
        <v>No</v>
      </c>
      <c r="J947" s="149">
        <v>2</v>
      </c>
      <c r="K947" s="148">
        <v>146</v>
      </c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39">
        <v>4</v>
      </c>
      <c r="Y947" s="148">
        <v>1000</v>
      </c>
      <c r="Z947" s="149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39">
        <v>0</v>
      </c>
      <c r="AM947" s="139">
        <v>0</v>
      </c>
      <c r="AN947" s="148">
        <f t="shared" si="126"/>
        <v>1000</v>
      </c>
      <c r="AO947" s="148">
        <f t="shared" si="127"/>
        <v>146</v>
      </c>
      <c r="AP947" s="148">
        <v>4</v>
      </c>
      <c r="AQ947" s="140">
        <v>5</v>
      </c>
      <c r="AS947" s="42">
        <f t="shared" si="128"/>
        <v>10655.587763334264</v>
      </c>
      <c r="AT947" s="101">
        <f t="shared" si="129"/>
        <v>0</v>
      </c>
      <c r="AU947" s="42">
        <f t="shared" si="130"/>
        <v>10655.587763334264</v>
      </c>
      <c r="AV947" s="42">
        <f t="shared" si="131"/>
        <v>7936.1923442948073</v>
      </c>
      <c r="AW947" s="102">
        <f t="shared" si="132"/>
        <v>5118</v>
      </c>
      <c r="AX947" s="43">
        <f t="shared" si="133"/>
        <v>2</v>
      </c>
      <c r="AY947" s="43" t="str">
        <f t="shared" si="134"/>
        <v>UTTSS</v>
      </c>
    </row>
    <row r="948" spans="1:51" hidden="1" x14ac:dyDescent="0.2">
      <c r="A948" s="38">
        <v>941</v>
      </c>
      <c r="B948" t="s">
        <v>5806</v>
      </c>
      <c r="C948" t="s">
        <v>5746</v>
      </c>
      <c r="D948">
        <v>28250</v>
      </c>
      <c r="E948" t="s">
        <v>212</v>
      </c>
      <c r="F948">
        <v>45</v>
      </c>
      <c r="G948" t="str">
        <f>LOOKUP(F948,{0,6,45},{"F","L","H"})</f>
        <v>H</v>
      </c>
      <c r="H948" t="s">
        <v>791</v>
      </c>
      <c r="I948" s="43" t="str">
        <f>IFERROR(VLOOKUP(#REF!,#REF!,2,FALSE),"No")</f>
        <v>No</v>
      </c>
      <c r="J948" s="149">
        <v>3</v>
      </c>
      <c r="K948" s="148">
        <v>230</v>
      </c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39">
        <v>3</v>
      </c>
      <c r="Y948" s="148">
        <v>1000</v>
      </c>
      <c r="Z948" s="149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39">
        <v>0</v>
      </c>
      <c r="AM948" s="139">
        <v>0</v>
      </c>
      <c r="AN948" s="148">
        <f t="shared" si="126"/>
        <v>1000</v>
      </c>
      <c r="AO948" s="148">
        <f t="shared" si="127"/>
        <v>230</v>
      </c>
      <c r="AP948" s="148">
        <v>1</v>
      </c>
      <c r="AQ948" s="140">
        <v>1</v>
      </c>
      <c r="AS948" s="42">
        <f t="shared" si="128"/>
        <v>16786.19990114302</v>
      </c>
      <c r="AT948" s="101">
        <f t="shared" si="129"/>
        <v>0</v>
      </c>
      <c r="AU948" s="42">
        <f t="shared" si="130"/>
        <v>16786.19990114302</v>
      </c>
      <c r="AV948" s="42">
        <f t="shared" si="131"/>
        <v>19830.961721474036</v>
      </c>
      <c r="AW948" s="102">
        <f t="shared" si="132"/>
        <v>52825.283763759828</v>
      </c>
      <c r="AX948" s="43">
        <f t="shared" si="133"/>
        <v>3</v>
      </c>
      <c r="AY948" s="43" t="str">
        <f t="shared" si="134"/>
        <v>UTTSS</v>
      </c>
    </row>
    <row r="949" spans="1:51" hidden="1" x14ac:dyDescent="0.2">
      <c r="A949" s="38">
        <v>942</v>
      </c>
      <c r="B949" t="s">
        <v>5806</v>
      </c>
      <c r="C949" t="s">
        <v>289</v>
      </c>
      <c r="D949">
        <v>2400</v>
      </c>
      <c r="E949" t="s">
        <v>1917</v>
      </c>
      <c r="F949">
        <v>2</v>
      </c>
      <c r="G949" t="str">
        <f>LOOKUP(F949,{0,6,45},{"F","L","H"})</f>
        <v>F</v>
      </c>
      <c r="H949" t="s">
        <v>2938</v>
      </c>
      <c r="I949" s="43" t="str">
        <f>IFERROR(VLOOKUP(#REF!,#REF!,2,FALSE),"No")</f>
        <v>No</v>
      </c>
      <c r="J949" s="149">
        <v>1.25</v>
      </c>
      <c r="K949" s="148">
        <v>95</v>
      </c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39">
        <v>0.75</v>
      </c>
      <c r="Y949" s="148">
        <v>204.66</v>
      </c>
      <c r="Z949" s="148">
        <v>1.25</v>
      </c>
      <c r="AA949" s="148">
        <v>150.22999999999999</v>
      </c>
      <c r="AB949" s="148">
        <v>2</v>
      </c>
      <c r="AC949" s="148">
        <v>645.11</v>
      </c>
      <c r="AD949" s="148"/>
      <c r="AE949" s="148"/>
      <c r="AF949" s="148"/>
      <c r="AG949" s="148"/>
      <c r="AH949" s="148"/>
      <c r="AI949" s="148"/>
      <c r="AJ949" s="148"/>
      <c r="AK949" s="148"/>
      <c r="AL949" s="139">
        <v>0</v>
      </c>
      <c r="AM949" s="139">
        <v>0</v>
      </c>
      <c r="AN949" s="148">
        <f t="shared" si="126"/>
        <v>1000</v>
      </c>
      <c r="AO949" s="148">
        <f t="shared" si="127"/>
        <v>95</v>
      </c>
      <c r="AP949" s="148">
        <v>8</v>
      </c>
      <c r="AQ949" s="140">
        <v>8</v>
      </c>
      <c r="AS949" s="42">
        <f t="shared" si="128"/>
        <v>7078.7803939503774</v>
      </c>
      <c r="AT949" s="101">
        <f t="shared" si="129"/>
        <v>0</v>
      </c>
      <c r="AU949" s="42">
        <f t="shared" si="130"/>
        <v>7078.7803939503774</v>
      </c>
      <c r="AV949" s="42">
        <f t="shared" si="131"/>
        <v>4270.9306901842538</v>
      </c>
      <c r="AW949" s="102">
        <f t="shared" si="132"/>
        <v>2428.75</v>
      </c>
      <c r="AX949" s="43">
        <f t="shared" si="133"/>
        <v>1.25</v>
      </c>
      <c r="AY949" s="43" t="str">
        <f t="shared" si="134"/>
        <v>UTGS</v>
      </c>
    </row>
    <row r="950" spans="1:51" hidden="1" x14ac:dyDescent="0.2">
      <c r="A950" s="38">
        <v>943</v>
      </c>
      <c r="B950" t="s">
        <v>362</v>
      </c>
      <c r="C950" t="s">
        <v>289</v>
      </c>
      <c r="D950">
        <v>320</v>
      </c>
      <c r="E950" t="s">
        <v>1239</v>
      </c>
      <c r="F950">
        <v>0.25</v>
      </c>
      <c r="G950" t="str">
        <f>LOOKUP(F950,{0,6,45},{"F","L","H"})</f>
        <v>F</v>
      </c>
      <c r="H950" t="s">
        <v>2939</v>
      </c>
      <c r="I950" s="43" t="str">
        <f>IFERROR(VLOOKUP(#REF!,#REF!,2,FALSE),"No")</f>
        <v>No</v>
      </c>
      <c r="J950" s="149">
        <v>0.5</v>
      </c>
      <c r="K950" s="148">
        <v>23</v>
      </c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39">
        <v>1.25</v>
      </c>
      <c r="Y950" s="148">
        <v>525.13</v>
      </c>
      <c r="Z950" s="148">
        <v>2</v>
      </c>
      <c r="AA950" s="148">
        <v>474.87</v>
      </c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39">
        <v>0</v>
      </c>
      <c r="AM950" s="139">
        <v>0</v>
      </c>
      <c r="AN950" s="148">
        <f t="shared" si="126"/>
        <v>1000</v>
      </c>
      <c r="AO950" s="148">
        <f t="shared" si="127"/>
        <v>23</v>
      </c>
      <c r="AP950" s="148">
        <v>24</v>
      </c>
      <c r="AQ950" s="140">
        <v>24</v>
      </c>
      <c r="AS950" s="42">
        <f t="shared" si="128"/>
        <v>1573.2799901143023</v>
      </c>
      <c r="AT950" s="101">
        <f t="shared" si="129"/>
        <v>0</v>
      </c>
      <c r="AU950" s="42">
        <f t="shared" si="130"/>
        <v>1573.2799901143023</v>
      </c>
      <c r="AV950" s="42">
        <f t="shared" si="131"/>
        <v>1369.9396967280848</v>
      </c>
      <c r="AW950" s="102">
        <f t="shared" si="132"/>
        <v>431</v>
      </c>
      <c r="AX950" s="43">
        <f t="shared" si="133"/>
        <v>0.5</v>
      </c>
      <c r="AY950" s="43" t="str">
        <f t="shared" si="134"/>
        <v>UTGS</v>
      </c>
    </row>
    <row r="951" spans="1:51" hidden="1" x14ac:dyDescent="0.2">
      <c r="A951" s="38">
        <v>944</v>
      </c>
      <c r="B951" t="s">
        <v>362</v>
      </c>
      <c r="C951" t="s">
        <v>289</v>
      </c>
      <c r="D951">
        <v>320</v>
      </c>
      <c r="E951" t="s">
        <v>1228</v>
      </c>
      <c r="F951">
        <v>0.25</v>
      </c>
      <c r="G951" t="str">
        <f>LOOKUP(F951,{0,6,45},{"F","L","H"})</f>
        <v>F</v>
      </c>
      <c r="H951" t="s">
        <v>2940</v>
      </c>
      <c r="I951" s="43" t="str">
        <f>IFERROR(VLOOKUP(#REF!,#REF!,2,FALSE),"No")</f>
        <v>No</v>
      </c>
      <c r="J951" s="139">
        <v>0.75</v>
      </c>
      <c r="K951" s="148">
        <v>59</v>
      </c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39">
        <v>1.25</v>
      </c>
      <c r="Y951" s="148">
        <v>174.75</v>
      </c>
      <c r="Z951" s="148">
        <v>3</v>
      </c>
      <c r="AA951" s="148">
        <v>825.25</v>
      </c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39">
        <v>0</v>
      </c>
      <c r="AM951" s="139">
        <v>0</v>
      </c>
      <c r="AN951" s="148">
        <f t="shared" si="126"/>
        <v>1000</v>
      </c>
      <c r="AO951" s="148">
        <f t="shared" si="127"/>
        <v>59</v>
      </c>
      <c r="AP951" s="148">
        <v>10</v>
      </c>
      <c r="AQ951" s="140">
        <v>20</v>
      </c>
      <c r="AS951" s="42">
        <f t="shared" si="128"/>
        <v>3798.6251920323398</v>
      </c>
      <c r="AT951" s="101">
        <f t="shared" si="129"/>
        <v>0</v>
      </c>
      <c r="AU951" s="42">
        <f t="shared" si="130"/>
        <v>3798.6251920323398</v>
      </c>
      <c r="AV951" s="42">
        <f t="shared" si="131"/>
        <v>1108.4558360737017</v>
      </c>
      <c r="AW951" s="102">
        <f t="shared" si="132"/>
        <v>431</v>
      </c>
      <c r="AX951" s="43">
        <f t="shared" si="133"/>
        <v>0.75</v>
      </c>
      <c r="AY951" s="43" t="str">
        <f t="shared" si="134"/>
        <v>UTGS</v>
      </c>
    </row>
    <row r="952" spans="1:51" hidden="1" x14ac:dyDescent="0.2">
      <c r="A952" s="38">
        <v>945</v>
      </c>
      <c r="B952" t="s">
        <v>362</v>
      </c>
      <c r="C952" t="s">
        <v>289</v>
      </c>
      <c r="D952">
        <v>500</v>
      </c>
      <c r="E952" t="s">
        <v>1241</v>
      </c>
      <c r="F952">
        <v>0.25</v>
      </c>
      <c r="G952" t="str">
        <f>LOOKUP(F952,{0,6,45},{"F","L","H"})</f>
        <v>F</v>
      </c>
      <c r="H952" t="s">
        <v>2941</v>
      </c>
      <c r="I952" s="43" t="str">
        <f>IFERROR(VLOOKUP(#REF!,#REF!,2,FALSE),"No")</f>
        <v>No</v>
      </c>
      <c r="J952" s="149">
        <v>0.75</v>
      </c>
      <c r="K952" s="148">
        <v>74</v>
      </c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39">
        <v>1.25</v>
      </c>
      <c r="Y952" s="148">
        <v>207.71</v>
      </c>
      <c r="Z952" s="148">
        <v>3</v>
      </c>
      <c r="AA952" s="148">
        <v>792.29</v>
      </c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39">
        <v>0</v>
      </c>
      <c r="AM952" s="139">
        <v>0</v>
      </c>
      <c r="AN952" s="148">
        <f t="shared" si="126"/>
        <v>1000</v>
      </c>
      <c r="AO952" s="148">
        <f t="shared" si="127"/>
        <v>74</v>
      </c>
      <c r="AP952" s="148">
        <v>11</v>
      </c>
      <c r="AQ952" s="140">
        <v>11</v>
      </c>
      <c r="AS952" s="42">
        <f t="shared" si="128"/>
        <v>4764.3773594981894</v>
      </c>
      <c r="AT952" s="101">
        <f t="shared" si="129"/>
        <v>0</v>
      </c>
      <c r="AU952" s="42">
        <f t="shared" si="130"/>
        <v>4764.3773594981894</v>
      </c>
      <c r="AV952" s="42">
        <f t="shared" si="131"/>
        <v>2055.465592861276</v>
      </c>
      <c r="AW952" s="102">
        <f t="shared" si="132"/>
        <v>585.0096169344007</v>
      </c>
      <c r="AX952" s="43">
        <f t="shared" si="133"/>
        <v>0.75</v>
      </c>
      <c r="AY952" s="43" t="str">
        <f t="shared" si="134"/>
        <v>UTGS</v>
      </c>
    </row>
    <row r="953" spans="1:51" hidden="1" x14ac:dyDescent="0.2">
      <c r="A953" s="38">
        <v>946</v>
      </c>
      <c r="B953" t="s">
        <v>362</v>
      </c>
      <c r="C953" t="s">
        <v>289</v>
      </c>
      <c r="D953">
        <v>320</v>
      </c>
      <c r="E953" t="s">
        <v>1842</v>
      </c>
      <c r="F953">
        <v>0.25</v>
      </c>
      <c r="G953" t="str">
        <f>LOOKUP(F953,{0,6,45},{"F","L","H"})</f>
        <v>F</v>
      </c>
      <c r="H953" t="s">
        <v>2942</v>
      </c>
      <c r="I953" s="43" t="str">
        <f>IFERROR(VLOOKUP(#REF!,#REF!,2,FALSE),"No")</f>
        <v>No</v>
      </c>
      <c r="J953" s="139">
        <v>0.75</v>
      </c>
      <c r="K953" s="148">
        <v>61</v>
      </c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39">
        <v>1.25</v>
      </c>
      <c r="Y953" s="148">
        <v>742.63</v>
      </c>
      <c r="Z953" s="148">
        <v>2</v>
      </c>
      <c r="AA953" s="148">
        <v>257.37</v>
      </c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39">
        <v>0</v>
      </c>
      <c r="AM953" s="139">
        <v>0</v>
      </c>
      <c r="AN953" s="148">
        <f t="shared" si="126"/>
        <v>1000</v>
      </c>
      <c r="AO953" s="148">
        <f t="shared" si="127"/>
        <v>61</v>
      </c>
      <c r="AP953" s="148">
        <v>7</v>
      </c>
      <c r="AQ953" s="140">
        <v>7</v>
      </c>
      <c r="AS953" s="42">
        <f t="shared" si="128"/>
        <v>3927.3921476944533</v>
      </c>
      <c r="AT953" s="101">
        <f t="shared" si="129"/>
        <v>0</v>
      </c>
      <c r="AU953" s="42">
        <f t="shared" si="130"/>
        <v>3927.3921476944533</v>
      </c>
      <c r="AV953" s="42">
        <f t="shared" si="131"/>
        <v>4718.6861030677192</v>
      </c>
      <c r="AW953" s="102">
        <f t="shared" si="132"/>
        <v>431</v>
      </c>
      <c r="AX953" s="43">
        <f t="shared" si="133"/>
        <v>0.75</v>
      </c>
      <c r="AY953" s="43" t="str">
        <f t="shared" si="134"/>
        <v>UTGS</v>
      </c>
    </row>
    <row r="954" spans="1:51" hidden="1" x14ac:dyDescent="0.2">
      <c r="A954" s="38">
        <v>947</v>
      </c>
      <c r="B954" t="s">
        <v>5806</v>
      </c>
      <c r="C954" t="s">
        <v>5745</v>
      </c>
      <c r="D954">
        <v>21100</v>
      </c>
      <c r="E954" t="s">
        <v>220</v>
      </c>
      <c r="F954">
        <v>5</v>
      </c>
      <c r="G954" t="str">
        <f>LOOKUP(F954,{0,6,45},{"F","L","H"})</f>
        <v>F</v>
      </c>
      <c r="H954" t="s">
        <v>1157</v>
      </c>
      <c r="I954" s="43" t="str">
        <f>IFERROR(VLOOKUP(#REF!,#REF!,2,FALSE),"No")</f>
        <v>No</v>
      </c>
      <c r="J954" s="139">
        <v>3</v>
      </c>
      <c r="K954" s="148">
        <v>106</v>
      </c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39">
        <v>3</v>
      </c>
      <c r="Y954" s="148">
        <v>682.59</v>
      </c>
      <c r="Z954" s="149">
        <v>4</v>
      </c>
      <c r="AA954" s="148">
        <v>317.41000000000003</v>
      </c>
      <c r="AB954" s="149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39">
        <v>0</v>
      </c>
      <c r="AM954" s="139">
        <v>0</v>
      </c>
      <c r="AN954" s="148">
        <f t="shared" si="126"/>
        <v>1000</v>
      </c>
      <c r="AO954" s="148">
        <f t="shared" si="127"/>
        <v>106</v>
      </c>
      <c r="AP954" s="148">
        <v>4</v>
      </c>
      <c r="AQ954" s="140">
        <v>18</v>
      </c>
      <c r="AS954" s="42">
        <f t="shared" si="128"/>
        <v>7736.2486500920004</v>
      </c>
      <c r="AT954" s="101">
        <f t="shared" si="129"/>
        <v>0</v>
      </c>
      <c r="AU954" s="42">
        <f t="shared" si="130"/>
        <v>7736.2486500920004</v>
      </c>
      <c r="AV954" s="42">
        <f t="shared" si="131"/>
        <v>1451.7527900818909</v>
      </c>
      <c r="AW954" s="102">
        <f t="shared" si="132"/>
        <v>18747.149999999998</v>
      </c>
      <c r="AX954" s="43">
        <f t="shared" si="133"/>
        <v>3</v>
      </c>
      <c r="AY954" s="43" t="str">
        <f t="shared" si="134"/>
        <v>UTTSM</v>
      </c>
    </row>
    <row r="955" spans="1:51" hidden="1" x14ac:dyDescent="0.2">
      <c r="A955" s="38">
        <v>948</v>
      </c>
      <c r="B955" t="s">
        <v>5806</v>
      </c>
      <c r="C955" t="s">
        <v>5746</v>
      </c>
      <c r="D955">
        <v>6600</v>
      </c>
      <c r="E955" t="s">
        <v>198</v>
      </c>
      <c r="F955">
        <v>5</v>
      </c>
      <c r="G955" t="str">
        <f>LOOKUP(F955,{0,6,45},{"F","L","H"})</f>
        <v>F</v>
      </c>
      <c r="H955" t="s">
        <v>1158</v>
      </c>
      <c r="I955" s="43" t="str">
        <f>IFERROR(VLOOKUP(#REF!,#REF!,2,FALSE),"No")</f>
        <v>No</v>
      </c>
      <c r="J955" s="139">
        <v>2</v>
      </c>
      <c r="K955" s="148">
        <v>120</v>
      </c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39">
        <v>2</v>
      </c>
      <c r="Y955" s="148">
        <v>479.85</v>
      </c>
      <c r="Z955" s="148">
        <v>4</v>
      </c>
      <c r="AA955" s="148">
        <v>379.87</v>
      </c>
      <c r="AB955" s="148">
        <v>6</v>
      </c>
      <c r="AC955" s="148">
        <v>140.28</v>
      </c>
      <c r="AD955" s="148"/>
      <c r="AE955" s="148"/>
      <c r="AF955" s="148"/>
      <c r="AG955" s="148"/>
      <c r="AH955" s="148"/>
      <c r="AI955" s="148"/>
      <c r="AJ955" s="148"/>
      <c r="AK955" s="148"/>
      <c r="AL955" s="139">
        <v>0</v>
      </c>
      <c r="AM955" s="139">
        <v>0</v>
      </c>
      <c r="AN955" s="148">
        <f t="shared" si="126"/>
        <v>1000</v>
      </c>
      <c r="AO955" s="148">
        <f t="shared" si="127"/>
        <v>120</v>
      </c>
      <c r="AP955" s="148">
        <v>3</v>
      </c>
      <c r="AQ955" s="140">
        <v>4</v>
      </c>
      <c r="AS955" s="42">
        <f t="shared" si="128"/>
        <v>8758.0173397267918</v>
      </c>
      <c r="AT955" s="101">
        <f t="shared" si="129"/>
        <v>0</v>
      </c>
      <c r="AU955" s="42">
        <f t="shared" si="130"/>
        <v>8758.0173397267918</v>
      </c>
      <c r="AV955" s="42">
        <f t="shared" si="131"/>
        <v>9773.7838053685082</v>
      </c>
      <c r="AW955" s="102">
        <f t="shared" si="132"/>
        <v>3698.6666666666665</v>
      </c>
      <c r="AX955" s="43">
        <f t="shared" si="133"/>
        <v>2</v>
      </c>
      <c r="AY955" s="43" t="str">
        <f t="shared" si="134"/>
        <v>UTTSS</v>
      </c>
    </row>
    <row r="956" spans="1:51" hidden="1" x14ac:dyDescent="0.2">
      <c r="A956" s="38">
        <v>949</v>
      </c>
      <c r="B956" t="s">
        <v>362</v>
      </c>
      <c r="C956" t="s">
        <v>289</v>
      </c>
      <c r="D956">
        <v>320</v>
      </c>
      <c r="E956" t="s">
        <v>1842</v>
      </c>
      <c r="F956">
        <v>0.25</v>
      </c>
      <c r="G956" t="str">
        <f>LOOKUP(F956,{0,6,45},{"F","L","H"})</f>
        <v>F</v>
      </c>
      <c r="H956" t="s">
        <v>2943</v>
      </c>
      <c r="I956" s="43" t="str">
        <f>IFERROR(VLOOKUP(#REF!,#REF!,2,FALSE),"No")</f>
        <v>No</v>
      </c>
      <c r="J956" s="139">
        <v>0.5</v>
      </c>
      <c r="K956" s="148">
        <v>61</v>
      </c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39">
        <v>1.25</v>
      </c>
      <c r="Y956" s="148">
        <v>603.15</v>
      </c>
      <c r="Z956" s="148">
        <v>2</v>
      </c>
      <c r="AA956" s="148">
        <v>396.85</v>
      </c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39">
        <v>0</v>
      </c>
      <c r="AM956" s="139">
        <v>0</v>
      </c>
      <c r="AN956" s="148">
        <f t="shared" si="126"/>
        <v>1000</v>
      </c>
      <c r="AO956" s="148">
        <f t="shared" si="127"/>
        <v>61</v>
      </c>
      <c r="AP956" s="148">
        <v>14</v>
      </c>
      <c r="AQ956" s="140">
        <v>14</v>
      </c>
      <c r="AS956" s="42">
        <f t="shared" si="128"/>
        <v>4172.6121476944536</v>
      </c>
      <c r="AT956" s="101">
        <f t="shared" si="129"/>
        <v>0</v>
      </c>
      <c r="AU956" s="42">
        <f t="shared" si="130"/>
        <v>4172.6121476944536</v>
      </c>
      <c r="AV956" s="42">
        <f t="shared" si="131"/>
        <v>2352.3690515338594</v>
      </c>
      <c r="AW956" s="102">
        <f t="shared" si="132"/>
        <v>431</v>
      </c>
      <c r="AX956" s="43">
        <f t="shared" si="133"/>
        <v>0.5</v>
      </c>
      <c r="AY956" s="43" t="str">
        <f t="shared" si="134"/>
        <v>UTGS</v>
      </c>
    </row>
    <row r="957" spans="1:51" hidden="1" x14ac:dyDescent="0.2">
      <c r="A957" s="38">
        <v>950</v>
      </c>
      <c r="B957" t="s">
        <v>5806</v>
      </c>
      <c r="C957" t="s">
        <v>292</v>
      </c>
      <c r="D957">
        <v>3100</v>
      </c>
      <c r="E957" t="s">
        <v>207</v>
      </c>
      <c r="F957">
        <v>1</v>
      </c>
      <c r="G957" t="str">
        <f>LOOKUP(F957,{0,6,45},{"F","L","H"})</f>
        <v>F</v>
      </c>
      <c r="H957" t="s">
        <v>2142</v>
      </c>
      <c r="I957" s="43" t="str">
        <f>IFERROR(VLOOKUP(#REF!,#REF!,2,FALSE),"No")</f>
        <v>No</v>
      </c>
      <c r="J957" s="149">
        <v>1.25</v>
      </c>
      <c r="K957" s="148">
        <v>82</v>
      </c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39">
        <v>1.25</v>
      </c>
      <c r="Y957" s="148">
        <v>424</v>
      </c>
      <c r="Z957" s="148">
        <v>2</v>
      </c>
      <c r="AA957" s="148">
        <v>23.5</v>
      </c>
      <c r="AB957" s="148">
        <v>4</v>
      </c>
      <c r="AC957" s="148">
        <v>552.5</v>
      </c>
      <c r="AD957" s="148"/>
      <c r="AE957" s="148"/>
      <c r="AF957" s="148"/>
      <c r="AG957" s="148"/>
      <c r="AH957" s="148"/>
      <c r="AI957" s="148"/>
      <c r="AJ957" s="148"/>
      <c r="AK957" s="148"/>
      <c r="AL957" s="139">
        <v>0</v>
      </c>
      <c r="AM957" s="139">
        <v>0</v>
      </c>
      <c r="AN957" s="148">
        <f t="shared" si="126"/>
        <v>1000</v>
      </c>
      <c r="AO957" s="148">
        <f t="shared" si="127"/>
        <v>82</v>
      </c>
      <c r="AP957" s="148">
        <v>12</v>
      </c>
      <c r="AQ957" s="140">
        <v>15</v>
      </c>
      <c r="AS957" s="42">
        <f t="shared" si="128"/>
        <v>6110.1051821466417</v>
      </c>
      <c r="AT957" s="101">
        <f t="shared" si="129"/>
        <v>0</v>
      </c>
      <c r="AU957" s="42">
        <f t="shared" si="130"/>
        <v>6110.1051821466417</v>
      </c>
      <c r="AV957" s="42">
        <f t="shared" si="131"/>
        <v>2451.2791147649355</v>
      </c>
      <c r="AW957" s="102">
        <f t="shared" si="132"/>
        <v>2145.6666666666665</v>
      </c>
      <c r="AX957" s="43">
        <f t="shared" si="133"/>
        <v>1.25</v>
      </c>
      <c r="AY957" s="43" t="str">
        <f t="shared" si="134"/>
        <v>UTFS</v>
      </c>
    </row>
    <row r="958" spans="1:51" hidden="1" x14ac:dyDescent="0.2">
      <c r="A958" s="38">
        <v>951</v>
      </c>
      <c r="B958" t="s">
        <v>362</v>
      </c>
      <c r="C958" t="s">
        <v>289</v>
      </c>
      <c r="D958">
        <v>306</v>
      </c>
      <c r="E958" t="s">
        <v>1224</v>
      </c>
      <c r="F958">
        <v>0.25</v>
      </c>
      <c r="G958" t="str">
        <f>LOOKUP(F958,{0,6,45},{"F","L","H"})</f>
        <v>F</v>
      </c>
      <c r="H958" t="s">
        <v>2944</v>
      </c>
      <c r="I958" s="43" t="str">
        <f>IFERROR(VLOOKUP(#REF!,#REF!,2,FALSE),"No")</f>
        <v>No</v>
      </c>
      <c r="J958" s="139">
        <v>0.5</v>
      </c>
      <c r="K958" s="148">
        <v>59</v>
      </c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39">
        <v>2</v>
      </c>
      <c r="Y958" s="148">
        <v>1000</v>
      </c>
      <c r="Z958" s="149"/>
      <c r="AA958" s="148"/>
      <c r="AB958" s="149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39">
        <v>0</v>
      </c>
      <c r="AM958" s="139">
        <v>0</v>
      </c>
      <c r="AN958" s="148">
        <f t="shared" si="126"/>
        <v>1000</v>
      </c>
      <c r="AO958" s="148">
        <f t="shared" si="127"/>
        <v>59</v>
      </c>
      <c r="AP958" s="148">
        <v>32</v>
      </c>
      <c r="AQ958" s="140">
        <v>32</v>
      </c>
      <c r="AS958" s="42">
        <f t="shared" si="128"/>
        <v>4035.8051920323405</v>
      </c>
      <c r="AT958" s="101">
        <f t="shared" si="129"/>
        <v>0</v>
      </c>
      <c r="AU958" s="42">
        <f t="shared" si="130"/>
        <v>4035.8051920323405</v>
      </c>
      <c r="AV958" s="42">
        <f t="shared" si="131"/>
        <v>1015.9675537960635</v>
      </c>
      <c r="AW958" s="102">
        <f t="shared" si="132"/>
        <v>431</v>
      </c>
      <c r="AX958" s="43">
        <f t="shared" si="133"/>
        <v>0.5</v>
      </c>
      <c r="AY958" s="43" t="str">
        <f t="shared" si="134"/>
        <v>UTGS</v>
      </c>
    </row>
    <row r="959" spans="1:51" hidden="1" x14ac:dyDescent="0.2">
      <c r="A959" s="38">
        <v>952</v>
      </c>
      <c r="B959" t="s">
        <v>5806</v>
      </c>
      <c r="C959" t="s">
        <v>292</v>
      </c>
      <c r="D959">
        <v>3000</v>
      </c>
      <c r="E959" t="s">
        <v>207</v>
      </c>
      <c r="F959">
        <v>0.25</v>
      </c>
      <c r="G959" t="str">
        <f>LOOKUP(F959,{0,6,45},{"F","L","H"})</f>
        <v>F</v>
      </c>
      <c r="H959" t="s">
        <v>777</v>
      </c>
      <c r="I959" s="43" t="str">
        <f>IFERROR(VLOOKUP(#REF!,#REF!,2,FALSE),"No")</f>
        <v>No</v>
      </c>
      <c r="J959" s="149">
        <v>1.25</v>
      </c>
      <c r="K959" s="148">
        <v>186</v>
      </c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39">
        <v>2</v>
      </c>
      <c r="Y959" s="148">
        <v>579.42999999999995</v>
      </c>
      <c r="Z959" s="148">
        <v>3</v>
      </c>
      <c r="AA959" s="148">
        <v>229.14</v>
      </c>
      <c r="AB959" s="148">
        <v>4</v>
      </c>
      <c r="AC959" s="148">
        <v>191.43</v>
      </c>
      <c r="AD959" s="148"/>
      <c r="AE959" s="148"/>
      <c r="AF959" s="148"/>
      <c r="AG959" s="148"/>
      <c r="AH959" s="148"/>
      <c r="AI959" s="148"/>
      <c r="AJ959" s="148"/>
      <c r="AK959" s="148"/>
      <c r="AL959" s="139">
        <v>0</v>
      </c>
      <c r="AM959" s="139">
        <v>0</v>
      </c>
      <c r="AN959" s="148">
        <f t="shared" si="126"/>
        <v>1000</v>
      </c>
      <c r="AO959" s="148">
        <f t="shared" si="127"/>
        <v>186</v>
      </c>
      <c r="AP959" s="148">
        <v>4</v>
      </c>
      <c r="AQ959" s="140">
        <v>5</v>
      </c>
      <c r="AS959" s="42">
        <f t="shared" si="128"/>
        <v>13859.506876576528</v>
      </c>
      <c r="AT959" s="101">
        <f t="shared" si="129"/>
        <v>0</v>
      </c>
      <c r="AU959" s="42">
        <f t="shared" si="130"/>
        <v>13859.506876576528</v>
      </c>
      <c r="AV959" s="42">
        <f t="shared" si="131"/>
        <v>6195.6039242948073</v>
      </c>
      <c r="AW959" s="102">
        <f t="shared" si="132"/>
        <v>2145.6666666666665</v>
      </c>
      <c r="AX959" s="43">
        <f t="shared" si="133"/>
        <v>1.25</v>
      </c>
      <c r="AY959" s="43" t="str">
        <f t="shared" si="134"/>
        <v>UTFS</v>
      </c>
    </row>
    <row r="960" spans="1:51" hidden="1" x14ac:dyDescent="0.2">
      <c r="A960" s="38">
        <v>953</v>
      </c>
      <c r="B960" t="s">
        <v>5806</v>
      </c>
      <c r="C960" t="s">
        <v>292</v>
      </c>
      <c r="D960">
        <v>3000</v>
      </c>
      <c r="E960" t="s">
        <v>207</v>
      </c>
      <c r="F960">
        <v>0.25</v>
      </c>
      <c r="G960" t="str">
        <f>LOOKUP(F960,{0,6,45},{"F","L","H"})</f>
        <v>F</v>
      </c>
      <c r="H960" t="s">
        <v>674</v>
      </c>
      <c r="I960" s="43" t="str">
        <f>IFERROR(VLOOKUP(#REF!,#REF!,2,FALSE),"No")</f>
        <v>No</v>
      </c>
      <c r="J960" s="139">
        <v>1.25</v>
      </c>
      <c r="K960" s="148">
        <v>154</v>
      </c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39">
        <v>2</v>
      </c>
      <c r="Y960" s="148">
        <v>102.5</v>
      </c>
      <c r="Z960" s="148">
        <v>4</v>
      </c>
      <c r="AA960" s="148">
        <v>897.5</v>
      </c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39">
        <v>0</v>
      </c>
      <c r="AM960" s="139">
        <v>0</v>
      </c>
      <c r="AN960" s="148">
        <f t="shared" si="126"/>
        <v>1000</v>
      </c>
      <c r="AO960" s="148">
        <f t="shared" si="127"/>
        <v>154</v>
      </c>
      <c r="AP960" s="148">
        <v>11</v>
      </c>
      <c r="AQ960" s="140">
        <v>17</v>
      </c>
      <c r="AS960" s="42">
        <f t="shared" si="128"/>
        <v>11475.075585982717</v>
      </c>
      <c r="AT960" s="101">
        <f t="shared" si="129"/>
        <v>0</v>
      </c>
      <c r="AU960" s="42">
        <f t="shared" si="130"/>
        <v>11475.075585982717</v>
      </c>
      <c r="AV960" s="42">
        <f t="shared" si="131"/>
        <v>2290.9433365572959</v>
      </c>
      <c r="AW960" s="102">
        <f t="shared" si="132"/>
        <v>2145.6666666666665</v>
      </c>
      <c r="AX960" s="43">
        <f t="shared" si="133"/>
        <v>1.25</v>
      </c>
      <c r="AY960" s="43" t="str">
        <f t="shared" si="134"/>
        <v>UTFS</v>
      </c>
    </row>
    <row r="961" spans="1:51" hidden="1" x14ac:dyDescent="0.2">
      <c r="A961" s="38">
        <v>954</v>
      </c>
      <c r="B961" t="s">
        <v>362</v>
      </c>
      <c r="C961" t="s">
        <v>289</v>
      </c>
      <c r="D961">
        <v>320</v>
      </c>
      <c r="E961" t="s">
        <v>1223</v>
      </c>
      <c r="F961">
        <v>0.25</v>
      </c>
      <c r="G961" t="str">
        <f>LOOKUP(F961,{0,6,45},{"F","L","H"})</f>
        <v>F</v>
      </c>
      <c r="H961" t="s">
        <v>2945</v>
      </c>
      <c r="I961" s="43" t="str">
        <f>IFERROR(VLOOKUP(#REF!,#REF!,2,FALSE),"No")</f>
        <v>No</v>
      </c>
      <c r="J961" s="149">
        <v>0.5</v>
      </c>
      <c r="K961" s="148">
        <v>47</v>
      </c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39">
        <v>1.25</v>
      </c>
      <c r="Y961" s="148">
        <v>692.86</v>
      </c>
      <c r="Z961" s="149">
        <v>2</v>
      </c>
      <c r="AA961" s="148">
        <v>307.14</v>
      </c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39">
        <v>0</v>
      </c>
      <c r="AM961" s="139">
        <v>0</v>
      </c>
      <c r="AN961" s="148">
        <f t="shared" si="126"/>
        <v>1000</v>
      </c>
      <c r="AO961" s="148">
        <f t="shared" si="127"/>
        <v>47</v>
      </c>
      <c r="AP961" s="148">
        <v>9</v>
      </c>
      <c r="AQ961" s="140">
        <v>9</v>
      </c>
      <c r="AS961" s="42">
        <f t="shared" si="128"/>
        <v>3214.9634580596612</v>
      </c>
      <c r="AT961" s="101">
        <f t="shared" si="129"/>
        <v>0</v>
      </c>
      <c r="AU961" s="42">
        <f t="shared" si="130"/>
        <v>3214.9634580596612</v>
      </c>
      <c r="AV961" s="42">
        <f t="shared" si="131"/>
        <v>3666.2181912748929</v>
      </c>
      <c r="AW961" s="102">
        <f t="shared" si="132"/>
        <v>431</v>
      </c>
      <c r="AX961" s="43">
        <f t="shared" si="133"/>
        <v>0.5</v>
      </c>
      <c r="AY961" s="43" t="str">
        <f t="shared" si="134"/>
        <v>UTGS</v>
      </c>
    </row>
    <row r="962" spans="1:51" hidden="1" x14ac:dyDescent="0.2">
      <c r="A962" s="38">
        <v>955</v>
      </c>
      <c r="B962" t="s">
        <v>362</v>
      </c>
      <c r="C962" t="s">
        <v>289</v>
      </c>
      <c r="D962">
        <v>320</v>
      </c>
      <c r="E962" t="s">
        <v>1223</v>
      </c>
      <c r="F962">
        <v>0.25</v>
      </c>
      <c r="G962" t="str">
        <f>LOOKUP(F962,{0,6,45},{"F","L","H"})</f>
        <v>F</v>
      </c>
      <c r="H962" t="s">
        <v>2946</v>
      </c>
      <c r="I962" s="43" t="str">
        <f>IFERROR(VLOOKUP(#REF!,#REF!,2,FALSE),"No")</f>
        <v>No</v>
      </c>
      <c r="J962" s="139">
        <v>0.5</v>
      </c>
      <c r="K962" s="148">
        <v>41</v>
      </c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39">
        <v>1.25</v>
      </c>
      <c r="Y962" s="148">
        <v>379.5</v>
      </c>
      <c r="Z962" s="148">
        <v>2</v>
      </c>
      <c r="AA962" s="148">
        <v>43</v>
      </c>
      <c r="AB962" s="148">
        <v>4</v>
      </c>
      <c r="AC962" s="148">
        <v>577.5</v>
      </c>
      <c r="AD962" s="148"/>
      <c r="AE962" s="148"/>
      <c r="AF962" s="148"/>
      <c r="AG962" s="148"/>
      <c r="AH962" s="148"/>
      <c r="AI962" s="148"/>
      <c r="AJ962" s="148"/>
      <c r="AK962" s="148"/>
      <c r="AL962" s="139">
        <v>0</v>
      </c>
      <c r="AM962" s="139">
        <v>0</v>
      </c>
      <c r="AN962" s="148">
        <f t="shared" si="126"/>
        <v>1000</v>
      </c>
      <c r="AO962" s="148">
        <f t="shared" si="127"/>
        <v>41</v>
      </c>
      <c r="AP962" s="148">
        <v>18</v>
      </c>
      <c r="AQ962" s="140">
        <v>18</v>
      </c>
      <c r="AS962" s="42">
        <f t="shared" si="128"/>
        <v>2804.5425910733215</v>
      </c>
      <c r="AT962" s="101">
        <f t="shared" si="129"/>
        <v>0</v>
      </c>
      <c r="AU962" s="42">
        <f t="shared" si="130"/>
        <v>2804.5425910733215</v>
      </c>
      <c r="AV962" s="42">
        <f t="shared" si="131"/>
        <v>2050.9603734152242</v>
      </c>
      <c r="AW962" s="102">
        <f t="shared" si="132"/>
        <v>431</v>
      </c>
      <c r="AX962" s="43">
        <f t="shared" si="133"/>
        <v>0.5</v>
      </c>
      <c r="AY962" s="43" t="str">
        <f t="shared" si="134"/>
        <v>UTGS</v>
      </c>
    </row>
    <row r="963" spans="1:51" hidden="1" x14ac:dyDescent="0.2">
      <c r="A963" s="38">
        <v>956</v>
      </c>
      <c r="B963" t="s">
        <v>362</v>
      </c>
      <c r="C963" t="s">
        <v>289</v>
      </c>
      <c r="D963">
        <v>540</v>
      </c>
      <c r="E963" t="s">
        <v>1221</v>
      </c>
      <c r="F963">
        <v>0.25</v>
      </c>
      <c r="G963" t="str">
        <f>LOOKUP(F963,{0,6,45},{"F","L","H"})</f>
        <v>F</v>
      </c>
      <c r="H963" t="s">
        <v>2947</v>
      </c>
      <c r="I963" s="43" t="str">
        <f>IFERROR(VLOOKUP(#REF!,#REF!,2,FALSE),"No")</f>
        <v>No</v>
      </c>
      <c r="J963" s="149">
        <v>0.75</v>
      </c>
      <c r="K963" s="148">
        <v>72</v>
      </c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39">
        <v>1.25</v>
      </c>
      <c r="Y963" s="148">
        <v>623</v>
      </c>
      <c r="Z963" s="149">
        <v>2</v>
      </c>
      <c r="AA963" s="148">
        <v>377</v>
      </c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39">
        <v>0</v>
      </c>
      <c r="AM963" s="139">
        <v>0</v>
      </c>
      <c r="AN963" s="148">
        <f t="shared" si="126"/>
        <v>1000</v>
      </c>
      <c r="AO963" s="148">
        <f t="shared" si="127"/>
        <v>72</v>
      </c>
      <c r="AP963" s="148">
        <v>17</v>
      </c>
      <c r="AQ963" s="140">
        <v>17</v>
      </c>
      <c r="AS963" s="42">
        <f t="shared" si="128"/>
        <v>4635.6104038360754</v>
      </c>
      <c r="AT963" s="101">
        <f t="shared" si="129"/>
        <v>0</v>
      </c>
      <c r="AU963" s="42">
        <f t="shared" si="130"/>
        <v>4635.6104038360754</v>
      </c>
      <c r="AV963" s="42">
        <f t="shared" si="131"/>
        <v>1938.0624542043549</v>
      </c>
      <c r="AW963" s="102">
        <f t="shared" si="132"/>
        <v>585.0096169344007</v>
      </c>
      <c r="AX963" s="43">
        <f t="shared" si="133"/>
        <v>0.75</v>
      </c>
      <c r="AY963" s="43" t="str">
        <f t="shared" si="134"/>
        <v>UTGS</v>
      </c>
    </row>
    <row r="964" spans="1:51" hidden="1" x14ac:dyDescent="0.2">
      <c r="A964" s="38">
        <v>957</v>
      </c>
      <c r="B964" t="s">
        <v>362</v>
      </c>
      <c r="C964" t="s">
        <v>289</v>
      </c>
      <c r="D964">
        <v>320</v>
      </c>
      <c r="E964" t="s">
        <v>1239</v>
      </c>
      <c r="F964">
        <v>0.25</v>
      </c>
      <c r="G964" t="str">
        <f>LOOKUP(F964,{0,6,45},{"F","L","H"})</f>
        <v>F</v>
      </c>
      <c r="H964" t="s">
        <v>2948</v>
      </c>
      <c r="I964" s="43" t="str">
        <f>IFERROR(VLOOKUP(#REF!,#REF!,2,FALSE),"No")</f>
        <v>No</v>
      </c>
      <c r="J964" s="139">
        <v>0.5</v>
      </c>
      <c r="K964" s="148">
        <v>45</v>
      </c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39">
        <v>2</v>
      </c>
      <c r="Y964" s="148">
        <v>1000</v>
      </c>
      <c r="Z964" s="149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39">
        <v>0</v>
      </c>
      <c r="AM964" s="139">
        <v>0</v>
      </c>
      <c r="AN964" s="148">
        <f t="shared" si="126"/>
        <v>1000</v>
      </c>
      <c r="AO964" s="148">
        <f t="shared" si="127"/>
        <v>45</v>
      </c>
      <c r="AP964" s="148">
        <v>12</v>
      </c>
      <c r="AQ964" s="140">
        <v>12</v>
      </c>
      <c r="AS964" s="42">
        <f t="shared" si="128"/>
        <v>3078.1565023975477</v>
      </c>
      <c r="AT964" s="101">
        <f t="shared" si="129"/>
        <v>0</v>
      </c>
      <c r="AU964" s="42">
        <f t="shared" si="130"/>
        <v>3078.1565023975477</v>
      </c>
      <c r="AV964" s="42">
        <f t="shared" si="131"/>
        <v>2709.246810122836</v>
      </c>
      <c r="AW964" s="102">
        <f t="shared" si="132"/>
        <v>431</v>
      </c>
      <c r="AX964" s="43">
        <f t="shared" si="133"/>
        <v>0.5</v>
      </c>
      <c r="AY964" s="43" t="str">
        <f t="shared" si="134"/>
        <v>UTGS</v>
      </c>
    </row>
    <row r="965" spans="1:51" hidden="1" x14ac:dyDescent="0.2">
      <c r="A965" s="38">
        <v>958</v>
      </c>
      <c r="B965" t="s">
        <v>5806</v>
      </c>
      <c r="C965" t="s">
        <v>5746</v>
      </c>
      <c r="D965">
        <v>9200</v>
      </c>
      <c r="E965" t="s">
        <v>212</v>
      </c>
      <c r="F965">
        <v>5</v>
      </c>
      <c r="G965" t="str">
        <f>LOOKUP(F965,{0,6,45},{"F","L","H"})</f>
        <v>F</v>
      </c>
      <c r="H965" t="s">
        <v>684</v>
      </c>
      <c r="I965" s="43" t="str">
        <f>IFERROR(VLOOKUP(#REF!,#REF!,2,FALSE),"No")</f>
        <v>No</v>
      </c>
      <c r="J965" s="149">
        <v>2</v>
      </c>
      <c r="K965" s="148">
        <v>98</v>
      </c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39">
        <v>2</v>
      </c>
      <c r="Y965" s="148">
        <v>45</v>
      </c>
      <c r="Z965" s="148">
        <v>4</v>
      </c>
      <c r="AA965" s="148">
        <v>955</v>
      </c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39">
        <v>0</v>
      </c>
      <c r="AM965" s="139">
        <v>0</v>
      </c>
      <c r="AN965" s="148">
        <f t="shared" si="126"/>
        <v>1000</v>
      </c>
      <c r="AO965" s="148">
        <f t="shared" si="127"/>
        <v>98</v>
      </c>
      <c r="AP965" s="148">
        <v>5</v>
      </c>
      <c r="AQ965" s="140">
        <v>5</v>
      </c>
      <c r="AS965" s="42">
        <f t="shared" si="128"/>
        <v>7152.3808274435469</v>
      </c>
      <c r="AT965" s="101">
        <f t="shared" si="129"/>
        <v>0</v>
      </c>
      <c r="AU965" s="42">
        <f t="shared" si="130"/>
        <v>7152.3808274435469</v>
      </c>
      <c r="AV965" s="42">
        <f t="shared" si="131"/>
        <v>7871.6623442948066</v>
      </c>
      <c r="AW965" s="102">
        <f t="shared" si="132"/>
        <v>5118</v>
      </c>
      <c r="AX965" s="43">
        <f t="shared" si="133"/>
        <v>2</v>
      </c>
      <c r="AY965" s="43" t="str">
        <f t="shared" si="134"/>
        <v>UTTSS</v>
      </c>
    </row>
    <row r="966" spans="1:51" hidden="1" x14ac:dyDescent="0.2">
      <c r="A966" s="38">
        <v>959</v>
      </c>
      <c r="B966" t="s">
        <v>362</v>
      </c>
      <c r="C966" t="s">
        <v>289</v>
      </c>
      <c r="D966">
        <v>540</v>
      </c>
      <c r="E966" t="s">
        <v>1221</v>
      </c>
      <c r="F966">
        <v>0.25</v>
      </c>
      <c r="G966" t="str">
        <f>LOOKUP(F966,{0,6,45},{"F","L","H"})</f>
        <v>F</v>
      </c>
      <c r="H966" t="s">
        <v>2949</v>
      </c>
      <c r="I966" s="43" t="str">
        <f>IFERROR(VLOOKUP(#REF!,#REF!,2,FALSE),"No")</f>
        <v>No</v>
      </c>
      <c r="J966" s="149">
        <v>0.5</v>
      </c>
      <c r="K966" s="148">
        <v>74</v>
      </c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39">
        <v>1.25</v>
      </c>
      <c r="Y966" s="148">
        <v>232.61</v>
      </c>
      <c r="Z966" s="149">
        <v>2</v>
      </c>
      <c r="AA966" s="148">
        <v>50.31</v>
      </c>
      <c r="AB966" s="149">
        <v>3</v>
      </c>
      <c r="AC966" s="148">
        <v>717.08</v>
      </c>
      <c r="AD966" s="149"/>
      <c r="AE966" s="148"/>
      <c r="AF966" s="148"/>
      <c r="AG966" s="148"/>
      <c r="AH966" s="148"/>
      <c r="AI966" s="148"/>
      <c r="AJ966" s="148"/>
      <c r="AK966" s="148"/>
      <c r="AL966" s="139">
        <v>0</v>
      </c>
      <c r="AM966" s="139">
        <v>0</v>
      </c>
      <c r="AN966" s="148">
        <f t="shared" si="126"/>
        <v>1000</v>
      </c>
      <c r="AO966" s="148">
        <f t="shared" si="127"/>
        <v>74</v>
      </c>
      <c r="AP966" s="148">
        <v>5</v>
      </c>
      <c r="AQ966" s="140">
        <v>5</v>
      </c>
      <c r="AS966" s="42">
        <f t="shared" si="128"/>
        <v>5061.8573594981899</v>
      </c>
      <c r="AT966" s="101">
        <f t="shared" si="129"/>
        <v>0</v>
      </c>
      <c r="AU966" s="42">
        <f t="shared" si="130"/>
        <v>5061.8573594981899</v>
      </c>
      <c r="AV966" s="42">
        <f t="shared" si="131"/>
        <v>4716.2428642948071</v>
      </c>
      <c r="AW966" s="102">
        <f t="shared" si="132"/>
        <v>585.0096169344007</v>
      </c>
      <c r="AX966" s="43">
        <f t="shared" si="133"/>
        <v>0.5</v>
      </c>
      <c r="AY966" s="43" t="str">
        <f t="shared" si="134"/>
        <v>UTGS</v>
      </c>
    </row>
    <row r="967" spans="1:51" hidden="1" x14ac:dyDescent="0.2">
      <c r="A967" s="38">
        <v>960</v>
      </c>
      <c r="B967" t="s">
        <v>5806</v>
      </c>
      <c r="C967" t="s">
        <v>292</v>
      </c>
      <c r="D967">
        <v>2630</v>
      </c>
      <c r="E967" t="s">
        <v>196</v>
      </c>
      <c r="F967">
        <v>5</v>
      </c>
      <c r="G967" t="str">
        <f>LOOKUP(F967,{0,6,45},{"F","L","H"})</f>
        <v>F</v>
      </c>
      <c r="H967" t="s">
        <v>491</v>
      </c>
      <c r="I967" s="43" t="str">
        <f>IFERROR(VLOOKUP(#REF!,#REF!,2,FALSE),"No")</f>
        <v>No</v>
      </c>
      <c r="J967" s="139">
        <v>1.25</v>
      </c>
      <c r="K967" s="148">
        <v>268</v>
      </c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39">
        <v>1.25</v>
      </c>
      <c r="Y967" s="148">
        <v>105</v>
      </c>
      <c r="Z967" s="149">
        <v>2</v>
      </c>
      <c r="AA967" s="148">
        <v>12.51</v>
      </c>
      <c r="AB967" s="149">
        <v>4</v>
      </c>
      <c r="AC967" s="148">
        <v>223.23</v>
      </c>
      <c r="AD967" s="148">
        <v>6</v>
      </c>
      <c r="AE967" s="148">
        <v>604.51</v>
      </c>
      <c r="AF967" s="148"/>
      <c r="AG967" s="148"/>
      <c r="AH967" s="148"/>
      <c r="AI967" s="148"/>
      <c r="AJ967" s="148"/>
      <c r="AK967" s="148"/>
      <c r="AL967" s="139">
        <v>0</v>
      </c>
      <c r="AM967" s="139">
        <v>0</v>
      </c>
      <c r="AN967" s="148">
        <f t="shared" si="126"/>
        <v>945.25</v>
      </c>
      <c r="AO967" s="148">
        <f t="shared" si="127"/>
        <v>268</v>
      </c>
      <c r="AP967" s="148">
        <v>3</v>
      </c>
      <c r="AQ967" s="140">
        <v>3</v>
      </c>
      <c r="AS967" s="42">
        <f t="shared" si="128"/>
        <v>19969.612058723171</v>
      </c>
      <c r="AT967" s="101">
        <f t="shared" si="129"/>
        <v>0</v>
      </c>
      <c r="AU967" s="42">
        <f t="shared" si="130"/>
        <v>19969.612058723171</v>
      </c>
      <c r="AV967" s="42">
        <f t="shared" si="131"/>
        <v>16347.053622407779</v>
      </c>
      <c r="AW967" s="102">
        <f t="shared" si="132"/>
        <v>2428.75</v>
      </c>
      <c r="AX967" s="43">
        <f t="shared" si="133"/>
        <v>1.25</v>
      </c>
      <c r="AY967" s="43" t="str">
        <f t="shared" si="134"/>
        <v>UTFS</v>
      </c>
    </row>
    <row r="968" spans="1:51" hidden="1" x14ac:dyDescent="0.2">
      <c r="A968" s="38">
        <v>961</v>
      </c>
      <c r="B968" t="s">
        <v>5806</v>
      </c>
      <c r="C968" t="s">
        <v>289</v>
      </c>
      <c r="D968">
        <v>930</v>
      </c>
      <c r="E968" t="s">
        <v>1241</v>
      </c>
      <c r="F968">
        <v>2</v>
      </c>
      <c r="G968" t="str">
        <f>LOOKUP(F968,{0,6,45},{"F","L","H"})</f>
        <v>F</v>
      </c>
      <c r="H968" t="s">
        <v>2950</v>
      </c>
      <c r="I968" s="43" t="str">
        <f>IFERROR(VLOOKUP(#REF!,#REF!,2,FALSE),"No")</f>
        <v>No</v>
      </c>
      <c r="J968" s="149">
        <v>1.25</v>
      </c>
      <c r="K968" s="148">
        <v>50</v>
      </c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39">
        <v>2</v>
      </c>
      <c r="Y968" s="148">
        <v>383.62</v>
      </c>
      <c r="Z968" s="149">
        <v>4</v>
      </c>
      <c r="AA968" s="148">
        <v>616.38</v>
      </c>
      <c r="AB968" s="149"/>
      <c r="AC968" s="148"/>
      <c r="AD968" s="149"/>
      <c r="AE968" s="148"/>
      <c r="AF968" s="148"/>
      <c r="AG968" s="148"/>
      <c r="AH968" s="148"/>
      <c r="AI968" s="148"/>
      <c r="AJ968" s="148"/>
      <c r="AK968" s="148"/>
      <c r="AL968" s="139">
        <v>0</v>
      </c>
      <c r="AM968" s="139">
        <v>0</v>
      </c>
      <c r="AN968" s="148">
        <f t="shared" ref="AN968:AN1031" si="135">SUM(Y968,AA968,AC968,AE968,AG968,AI968,AK968,AM968)</f>
        <v>1000</v>
      </c>
      <c r="AO968" s="148">
        <f t="shared" ref="AO968:AO1031" si="136">SUM(K968,M968,O968,Q968,S968,U968,W968)</f>
        <v>50</v>
      </c>
      <c r="AP968" s="148">
        <v>11</v>
      </c>
      <c r="AQ968" s="140">
        <v>17</v>
      </c>
      <c r="AS968" s="42">
        <f t="shared" ref="AS968:AS1031" si="137">(VLOOKUP(J968,Service,2,FALSE)*K968+VLOOKUP(L968,Service,2,FALSE)*M968+VLOOKUP(N968,Service,2,FALSE)*O968+VLOOKUP(P968,Service,2,FALSE)*Q968)</f>
        <v>3725.6738915528304</v>
      </c>
      <c r="AT968" s="101">
        <f t="shared" ref="AT968:AT1031" si="138">VLOOKUP(R968,serviceHP,2,FALSE)*S968+VLOOKUP(T968,serviceHP,2,FALSE)*U968+VLOOKUP(V968,serviceHP,2,FALSE)*W968</f>
        <v>0</v>
      </c>
      <c r="AU968" s="42">
        <f t="shared" ref="AU968:AU1031" si="139">AS968+AT968</f>
        <v>3725.6738915528304</v>
      </c>
      <c r="AV968" s="42">
        <f t="shared" ref="AV968:AV1031" si="140">(VLOOKUP(X968,Main,2,FALSE)*Y968+VLOOKUP(Z968,Main,2,FALSE)*AA968+VLOOKUP(AB968,Main,2,FALSE)*AC968+VLOOKUP(AD968,Main,2,FALSE)*AE968+VLOOKUP(AF968,Main,2,FALSE)*AG968+VLOOKUP(AL968,Main,2,FALSE)*AM968+VLOOKUP(AH968,Main,2,FALSE)*AI968+VLOOKUP(AL968,Main,2,FALSE)*AM968+VLOOKUP(AJ968,Main,2,FALSE)*AK968)/AQ968</f>
        <v>2172.376842439649</v>
      </c>
      <c r="AW968" s="102">
        <f t="shared" ref="AW968:AW1031" si="141">IF(G968="F",VLOOKUP(D968,MeterAndReg2,2,TRUE),(IF(G968="L",VLOOKUP(D968,MeterAndReg2,3,TRUE),VLOOKUP(D968,MeterAndReg2,4,TRUE))))</f>
        <v>1475.8772811117678</v>
      </c>
      <c r="AX968" s="43">
        <f t="shared" ref="AX968:AX1031" si="142">IF(J968&gt;0,J968,R968)</f>
        <v>1.25</v>
      </c>
      <c r="AY968" s="43" t="str">
        <f t="shared" si="134"/>
        <v>UTGS</v>
      </c>
    </row>
    <row r="969" spans="1:51" hidden="1" x14ac:dyDescent="0.2">
      <c r="A969" s="38">
        <v>962</v>
      </c>
      <c r="B969" t="s">
        <v>362</v>
      </c>
      <c r="C969" t="s">
        <v>289</v>
      </c>
      <c r="D969">
        <v>320</v>
      </c>
      <c r="E969" t="s">
        <v>1247</v>
      </c>
      <c r="F969">
        <v>0.25</v>
      </c>
      <c r="G969" t="str">
        <f>LOOKUP(F969,{0,6,45},{"F","L","H"})</f>
        <v>F</v>
      </c>
      <c r="H969" t="s">
        <v>2951</v>
      </c>
      <c r="I969" s="43" t="str">
        <f>IFERROR(VLOOKUP(#REF!,#REF!,2,FALSE),"No")</f>
        <v>No</v>
      </c>
      <c r="J969" s="148">
        <v>0.5</v>
      </c>
      <c r="K969" s="148">
        <v>31</v>
      </c>
      <c r="L969" s="148"/>
      <c r="M969" s="148"/>
      <c r="N969" s="148"/>
      <c r="O969" s="148"/>
      <c r="P969" s="148"/>
      <c r="Q969" s="148"/>
      <c r="R969" s="149"/>
      <c r="S969" s="148"/>
      <c r="T969" s="148"/>
      <c r="U969" s="148"/>
      <c r="V969" s="148"/>
      <c r="W969" s="148"/>
      <c r="X969" s="139">
        <v>0.75</v>
      </c>
      <c r="Y969" s="148">
        <v>177.83</v>
      </c>
      <c r="Z969" s="148">
        <v>1.25</v>
      </c>
      <c r="AA969" s="148">
        <v>264.08</v>
      </c>
      <c r="AB969" s="148">
        <v>2</v>
      </c>
      <c r="AC969" s="148">
        <v>558.08000000000004</v>
      </c>
      <c r="AD969" s="148"/>
      <c r="AE969" s="148"/>
      <c r="AF969" s="148"/>
      <c r="AG969" s="148"/>
      <c r="AH969" s="148"/>
      <c r="AI969" s="148"/>
      <c r="AJ969" s="148"/>
      <c r="AK969" s="148"/>
      <c r="AL969" s="139">
        <v>0</v>
      </c>
      <c r="AM969" s="139">
        <v>0</v>
      </c>
      <c r="AN969" s="148">
        <f t="shared" si="135"/>
        <v>999.99</v>
      </c>
      <c r="AO969" s="148">
        <f t="shared" si="136"/>
        <v>31</v>
      </c>
      <c r="AP969" s="148">
        <v>11</v>
      </c>
      <c r="AQ969" s="140">
        <v>11</v>
      </c>
      <c r="AS969" s="42">
        <f t="shared" si="137"/>
        <v>2120.5078127627553</v>
      </c>
      <c r="AT969" s="101">
        <f t="shared" si="138"/>
        <v>0</v>
      </c>
      <c r="AU969" s="42">
        <f t="shared" si="139"/>
        <v>2120.5078127627553</v>
      </c>
      <c r="AV969" s="42">
        <f t="shared" si="140"/>
        <v>3094.8585465324377</v>
      </c>
      <c r="AW969" s="102">
        <f t="shared" si="141"/>
        <v>431</v>
      </c>
      <c r="AX969" s="43">
        <f t="shared" si="142"/>
        <v>0.5</v>
      </c>
      <c r="AY969" s="43" t="str">
        <f t="shared" ref="AY969:AY1032" si="143">C969</f>
        <v>UTGS</v>
      </c>
    </row>
    <row r="970" spans="1:51" hidden="1" x14ac:dyDescent="0.2">
      <c r="A970" s="38">
        <v>963</v>
      </c>
      <c r="B970" t="s">
        <v>5806</v>
      </c>
      <c r="C970" t="s">
        <v>289</v>
      </c>
      <c r="D970">
        <v>21100</v>
      </c>
      <c r="E970" t="s">
        <v>197</v>
      </c>
      <c r="F970">
        <v>5</v>
      </c>
      <c r="G970" t="str">
        <f>LOOKUP(F970,{0,6,45},{"F","L","H"})</f>
        <v>F</v>
      </c>
      <c r="H970" t="s">
        <v>1363</v>
      </c>
      <c r="I970" s="43" t="str">
        <f>IFERROR(VLOOKUP(#REF!,#REF!,2,FALSE),"No")</f>
        <v>No</v>
      </c>
      <c r="J970" s="149">
        <v>2</v>
      </c>
      <c r="K970" s="148">
        <v>78</v>
      </c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39">
        <v>2</v>
      </c>
      <c r="Y970" s="148">
        <v>420</v>
      </c>
      <c r="Z970" s="148">
        <v>4</v>
      </c>
      <c r="AA970" s="148">
        <v>580</v>
      </c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39">
        <v>0</v>
      </c>
      <c r="AM970" s="139">
        <v>0</v>
      </c>
      <c r="AN970" s="148">
        <f t="shared" si="135"/>
        <v>1000</v>
      </c>
      <c r="AO970" s="148">
        <f t="shared" si="136"/>
        <v>78</v>
      </c>
      <c r="AP970" s="148">
        <v>3</v>
      </c>
      <c r="AQ970" s="140">
        <v>3</v>
      </c>
      <c r="AS970" s="42">
        <f t="shared" si="137"/>
        <v>5692.7112708224149</v>
      </c>
      <c r="AT970" s="101">
        <f t="shared" si="138"/>
        <v>0</v>
      </c>
      <c r="AU970" s="42">
        <f t="shared" si="139"/>
        <v>5692.7112708224149</v>
      </c>
      <c r="AV970" s="42">
        <f t="shared" si="140"/>
        <v>12223.187240491345</v>
      </c>
      <c r="AW970" s="102">
        <f t="shared" si="141"/>
        <v>18747.149999999998</v>
      </c>
      <c r="AX970" s="43">
        <f t="shared" si="142"/>
        <v>2</v>
      </c>
      <c r="AY970" s="43" t="str">
        <f t="shared" si="143"/>
        <v>UTGS</v>
      </c>
    </row>
    <row r="971" spans="1:51" hidden="1" x14ac:dyDescent="0.2">
      <c r="A971" s="38">
        <v>964</v>
      </c>
      <c r="B971" t="s">
        <v>5807</v>
      </c>
      <c r="C971" t="s">
        <v>292</v>
      </c>
      <c r="D971">
        <v>3700</v>
      </c>
      <c r="E971" t="s">
        <v>208</v>
      </c>
      <c r="F971">
        <v>5</v>
      </c>
      <c r="G971" t="str">
        <f>LOOKUP(F971,{0,6,45},{"F","L","H"})</f>
        <v>F</v>
      </c>
      <c r="H971" t="s">
        <v>1060</v>
      </c>
      <c r="I971" s="43" t="str">
        <f>IFERROR(VLOOKUP(#REF!,#REF!,2,FALSE),"No")</f>
        <v>No</v>
      </c>
      <c r="J971" s="139">
        <v>2</v>
      </c>
      <c r="K971" s="148">
        <v>158</v>
      </c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39">
        <v>2</v>
      </c>
      <c r="Y971" s="148">
        <v>1000</v>
      </c>
      <c r="Z971" s="149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39">
        <v>0</v>
      </c>
      <c r="AM971" s="139">
        <v>0</v>
      </c>
      <c r="AN971" s="148">
        <f t="shared" si="135"/>
        <v>1000</v>
      </c>
      <c r="AO971" s="148">
        <f t="shared" si="136"/>
        <v>158</v>
      </c>
      <c r="AP971" s="148">
        <v>5</v>
      </c>
      <c r="AQ971" s="140">
        <v>7</v>
      </c>
      <c r="AS971" s="42">
        <f t="shared" si="137"/>
        <v>11531.389497306944</v>
      </c>
      <c r="AT971" s="101">
        <f t="shared" si="138"/>
        <v>0</v>
      </c>
      <c r="AU971" s="42">
        <f t="shared" si="139"/>
        <v>11531.389497306944</v>
      </c>
      <c r="AV971" s="42">
        <f t="shared" si="140"/>
        <v>4644.4231030677192</v>
      </c>
      <c r="AW971" s="102">
        <f t="shared" si="141"/>
        <v>2145.6666666666665</v>
      </c>
      <c r="AX971" s="43">
        <f t="shared" si="142"/>
        <v>2</v>
      </c>
      <c r="AY971" s="43" t="str">
        <f t="shared" si="143"/>
        <v>UTFS</v>
      </c>
    </row>
    <row r="972" spans="1:51" hidden="1" x14ac:dyDescent="0.2">
      <c r="A972" s="38">
        <v>965</v>
      </c>
      <c r="B972" t="s">
        <v>5806</v>
      </c>
      <c r="C972" t="s">
        <v>5746</v>
      </c>
      <c r="D972">
        <v>6200</v>
      </c>
      <c r="E972" t="s">
        <v>199</v>
      </c>
      <c r="F972">
        <v>5</v>
      </c>
      <c r="G972" t="str">
        <f>LOOKUP(F972,{0,6,45},{"F","L","H"})</f>
        <v>F</v>
      </c>
      <c r="H972" t="s">
        <v>2953</v>
      </c>
      <c r="I972" s="43" t="str">
        <f>IFERROR(VLOOKUP(#REF!,#REF!,2,FALSE),"No")</f>
        <v>No</v>
      </c>
      <c r="J972" s="148">
        <v>2</v>
      </c>
      <c r="K972" s="148">
        <v>208</v>
      </c>
      <c r="L972" s="148"/>
      <c r="M972" s="148"/>
      <c r="N972" s="148"/>
      <c r="O972" s="148"/>
      <c r="P972" s="148"/>
      <c r="Q972" s="148"/>
      <c r="R972" s="149"/>
      <c r="S972" s="148"/>
      <c r="T972" s="148"/>
      <c r="U972" s="148"/>
      <c r="V972" s="148"/>
      <c r="W972" s="148"/>
      <c r="X972" s="139">
        <v>3</v>
      </c>
      <c r="Y972" s="148">
        <v>413.99</v>
      </c>
      <c r="Z972" s="148">
        <v>4</v>
      </c>
      <c r="AA972" s="148">
        <v>586.01</v>
      </c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39">
        <v>0</v>
      </c>
      <c r="AM972" s="139">
        <v>0</v>
      </c>
      <c r="AN972" s="148">
        <f t="shared" si="135"/>
        <v>1000</v>
      </c>
      <c r="AO972" s="148">
        <f t="shared" si="136"/>
        <v>208</v>
      </c>
      <c r="AP972" s="148">
        <v>4</v>
      </c>
      <c r="AQ972" s="140">
        <v>5</v>
      </c>
      <c r="AS972" s="42">
        <f t="shared" si="137"/>
        <v>15180.563388859773</v>
      </c>
      <c r="AT972" s="101">
        <f t="shared" si="138"/>
        <v>0</v>
      </c>
      <c r="AU972" s="42">
        <f t="shared" si="139"/>
        <v>15180.563388859773</v>
      </c>
      <c r="AV972" s="42">
        <f t="shared" si="140"/>
        <v>6292.6520442948076</v>
      </c>
      <c r="AW972" s="102">
        <f t="shared" si="141"/>
        <v>3698.6666666666665</v>
      </c>
      <c r="AX972" s="43">
        <f t="shared" si="142"/>
        <v>2</v>
      </c>
      <c r="AY972" s="43" t="str">
        <f t="shared" si="143"/>
        <v>UTTSS</v>
      </c>
    </row>
    <row r="973" spans="1:51" hidden="1" x14ac:dyDescent="0.2">
      <c r="A973" s="38">
        <v>966</v>
      </c>
      <c r="B973" t="s">
        <v>362</v>
      </c>
      <c r="C973" t="s">
        <v>289</v>
      </c>
      <c r="D973">
        <v>320</v>
      </c>
      <c r="E973" t="s">
        <v>1223</v>
      </c>
      <c r="F973">
        <v>0.25</v>
      </c>
      <c r="G973" t="str">
        <f>LOOKUP(F973,{0,6,45},{"F","L","H"})</f>
        <v>F</v>
      </c>
      <c r="H973" t="s">
        <v>2954</v>
      </c>
      <c r="I973" s="43" t="str">
        <f>IFERROR(VLOOKUP(#REF!,#REF!,2,FALSE),"No")</f>
        <v>No</v>
      </c>
      <c r="J973" s="139">
        <v>0.5</v>
      </c>
      <c r="K973" s="148">
        <v>51</v>
      </c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39">
        <v>2</v>
      </c>
      <c r="Y973" s="148">
        <v>1000</v>
      </c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39">
        <v>0</v>
      </c>
      <c r="AM973" s="139">
        <v>0</v>
      </c>
      <c r="AN973" s="148">
        <f t="shared" si="135"/>
        <v>1000</v>
      </c>
      <c r="AO973" s="148">
        <f t="shared" si="136"/>
        <v>51</v>
      </c>
      <c r="AP973" s="148">
        <v>6</v>
      </c>
      <c r="AQ973" s="140">
        <v>6</v>
      </c>
      <c r="AS973" s="42">
        <f t="shared" si="137"/>
        <v>3488.5773693838878</v>
      </c>
      <c r="AT973" s="101">
        <f t="shared" si="138"/>
        <v>0</v>
      </c>
      <c r="AU973" s="42">
        <f t="shared" si="139"/>
        <v>3488.5773693838878</v>
      </c>
      <c r="AV973" s="42">
        <f t="shared" si="140"/>
        <v>5418.493620245672</v>
      </c>
      <c r="AW973" s="102">
        <f t="shared" si="141"/>
        <v>431</v>
      </c>
      <c r="AX973" s="43">
        <f t="shared" si="142"/>
        <v>0.5</v>
      </c>
      <c r="AY973" s="43" t="str">
        <f t="shared" si="143"/>
        <v>UTGS</v>
      </c>
    </row>
    <row r="974" spans="1:51" hidden="1" x14ac:dyDescent="0.2">
      <c r="A974" s="38">
        <v>967</v>
      </c>
      <c r="B974" t="s">
        <v>362</v>
      </c>
      <c r="C974" t="s">
        <v>289</v>
      </c>
      <c r="D974">
        <v>320</v>
      </c>
      <c r="E974" t="s">
        <v>1239</v>
      </c>
      <c r="F974">
        <v>0.25</v>
      </c>
      <c r="G974" t="str">
        <f>LOOKUP(F974,{0,6,45},{"F","L","H"})</f>
        <v>F</v>
      </c>
      <c r="H974" t="s">
        <v>2955</v>
      </c>
      <c r="I974" s="43" t="str">
        <f>IFERROR(VLOOKUP(#REF!,#REF!,2,FALSE),"No")</f>
        <v>No</v>
      </c>
      <c r="J974" s="149">
        <v>0.75</v>
      </c>
      <c r="K974" s="148">
        <v>7</v>
      </c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39">
        <v>2</v>
      </c>
      <c r="Y974" s="148">
        <v>1000</v>
      </c>
      <c r="Z974" s="149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39">
        <v>0</v>
      </c>
      <c r="AM974" s="139">
        <v>0</v>
      </c>
      <c r="AN974" s="148">
        <f t="shared" si="135"/>
        <v>1000</v>
      </c>
      <c r="AO974" s="148">
        <f t="shared" si="136"/>
        <v>7</v>
      </c>
      <c r="AP974" s="148">
        <v>14</v>
      </c>
      <c r="AQ974" s="140">
        <v>38</v>
      </c>
      <c r="AS974" s="42">
        <f t="shared" si="137"/>
        <v>450.68434481739627</v>
      </c>
      <c r="AT974" s="101">
        <f t="shared" si="138"/>
        <v>0</v>
      </c>
      <c r="AU974" s="42">
        <f t="shared" si="139"/>
        <v>450.68434481739627</v>
      </c>
      <c r="AV974" s="42">
        <f t="shared" si="140"/>
        <v>855.55162424931666</v>
      </c>
      <c r="AW974" s="102">
        <f t="shared" si="141"/>
        <v>431</v>
      </c>
      <c r="AX974" s="43">
        <f t="shared" si="142"/>
        <v>0.75</v>
      </c>
      <c r="AY974" s="43" t="str">
        <f t="shared" si="143"/>
        <v>UTGS</v>
      </c>
    </row>
    <row r="975" spans="1:51" hidden="1" x14ac:dyDescent="0.2">
      <c r="A975" s="38">
        <v>968</v>
      </c>
      <c r="B975" t="s">
        <v>5807</v>
      </c>
      <c r="C975" t="s">
        <v>292</v>
      </c>
      <c r="D975">
        <v>7800</v>
      </c>
      <c r="E975" t="s">
        <v>212</v>
      </c>
      <c r="F975">
        <v>2</v>
      </c>
      <c r="G975" t="str">
        <f>LOOKUP(F975,{0,6,45},{"F","L","H"})</f>
        <v>F</v>
      </c>
      <c r="H975" t="s">
        <v>636</v>
      </c>
      <c r="I975" s="43" t="str">
        <f>IFERROR(VLOOKUP(#REF!,#REF!,2,FALSE),"No")</f>
        <v>No</v>
      </c>
      <c r="J975" s="139">
        <v>1.25</v>
      </c>
      <c r="K975" s="148">
        <v>96</v>
      </c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39">
        <v>4</v>
      </c>
      <c r="Y975" s="148">
        <v>1000</v>
      </c>
      <c r="Z975" s="149"/>
      <c r="AA975" s="148"/>
      <c r="AB975" s="149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39">
        <v>0</v>
      </c>
      <c r="AM975" s="139">
        <v>0</v>
      </c>
      <c r="AN975" s="148">
        <f t="shared" si="135"/>
        <v>1000</v>
      </c>
      <c r="AO975" s="148">
        <f t="shared" si="136"/>
        <v>96</v>
      </c>
      <c r="AP975" s="148">
        <v>5</v>
      </c>
      <c r="AQ975" s="140">
        <v>7</v>
      </c>
      <c r="AS975" s="42">
        <f t="shared" si="137"/>
        <v>7153.2938717814341</v>
      </c>
      <c r="AT975" s="101">
        <f t="shared" si="138"/>
        <v>0</v>
      </c>
      <c r="AU975" s="42">
        <f t="shared" si="139"/>
        <v>7153.2938717814341</v>
      </c>
      <c r="AV975" s="42">
        <f t="shared" si="140"/>
        <v>5668.7088173534339</v>
      </c>
      <c r="AW975" s="102">
        <f t="shared" si="141"/>
        <v>5118</v>
      </c>
      <c r="AX975" s="43">
        <f t="shared" si="142"/>
        <v>1.25</v>
      </c>
      <c r="AY975" s="43" t="str">
        <f t="shared" si="143"/>
        <v>UTFS</v>
      </c>
    </row>
    <row r="976" spans="1:51" hidden="1" x14ac:dyDescent="0.2">
      <c r="A976" s="38">
        <v>969</v>
      </c>
      <c r="B976" t="s">
        <v>5806</v>
      </c>
      <c r="C976" t="s">
        <v>5746</v>
      </c>
      <c r="D976">
        <v>5200</v>
      </c>
      <c r="E976" t="s">
        <v>198</v>
      </c>
      <c r="F976">
        <v>1</v>
      </c>
      <c r="G976" t="str">
        <f>LOOKUP(F976,{0,6,45},{"F","L","H"})</f>
        <v>F</v>
      </c>
      <c r="H976" t="s">
        <v>738</v>
      </c>
      <c r="I976" s="43" t="str">
        <f>IFERROR(VLOOKUP(#REF!,#REF!,2,FALSE),"No")</f>
        <v>No</v>
      </c>
      <c r="J976" s="149">
        <v>2</v>
      </c>
      <c r="K976" s="148">
        <v>224</v>
      </c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39">
        <v>2</v>
      </c>
      <c r="Y976" s="148">
        <v>364.5</v>
      </c>
      <c r="Z976" s="148">
        <v>3</v>
      </c>
      <c r="AA976" s="148">
        <v>635.5</v>
      </c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39">
        <v>0</v>
      </c>
      <c r="AM976" s="139">
        <v>0</v>
      </c>
      <c r="AN976" s="148">
        <f t="shared" si="135"/>
        <v>1000</v>
      </c>
      <c r="AO976" s="148">
        <f t="shared" si="136"/>
        <v>224</v>
      </c>
      <c r="AP976" s="148">
        <v>15</v>
      </c>
      <c r="AQ976" s="140">
        <v>15</v>
      </c>
      <c r="AS976" s="42">
        <f t="shared" si="137"/>
        <v>16348.29903415668</v>
      </c>
      <c r="AT976" s="101">
        <f t="shared" si="138"/>
        <v>0</v>
      </c>
      <c r="AU976" s="42">
        <f t="shared" si="139"/>
        <v>16348.29903415668</v>
      </c>
      <c r="AV976" s="42">
        <f t="shared" si="140"/>
        <v>1630.1881147649358</v>
      </c>
      <c r="AW976" s="102">
        <f t="shared" si="141"/>
        <v>3698.6666666666665</v>
      </c>
      <c r="AX976" s="43">
        <f t="shared" si="142"/>
        <v>2</v>
      </c>
      <c r="AY976" s="43" t="str">
        <f t="shared" si="143"/>
        <v>UTTSS</v>
      </c>
    </row>
    <row r="977" spans="1:51" hidden="1" x14ac:dyDescent="0.2">
      <c r="A977" s="38">
        <v>970</v>
      </c>
      <c r="B977" t="s">
        <v>5806</v>
      </c>
      <c r="C977" t="s">
        <v>5746</v>
      </c>
      <c r="D977">
        <v>28250</v>
      </c>
      <c r="E977" t="s">
        <v>212</v>
      </c>
      <c r="F977">
        <v>45</v>
      </c>
      <c r="G977" t="str">
        <f>LOOKUP(F977,{0,6,45},{"F","L","H"})</f>
        <v>H</v>
      </c>
      <c r="H977" t="s">
        <v>775</v>
      </c>
      <c r="I977" s="43" t="str">
        <f>IFERROR(VLOOKUP(#REF!,#REF!,2,FALSE),"No")</f>
        <v>No</v>
      </c>
      <c r="J977" s="139">
        <v>2</v>
      </c>
      <c r="K977" s="148">
        <v>90</v>
      </c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39">
        <v>2</v>
      </c>
      <c r="Y977" s="148">
        <v>1000</v>
      </c>
      <c r="Z977" s="149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39">
        <v>0</v>
      </c>
      <c r="AM977" s="139">
        <v>0</v>
      </c>
      <c r="AN977" s="148">
        <f t="shared" si="135"/>
        <v>1000</v>
      </c>
      <c r="AO977" s="148">
        <f t="shared" si="136"/>
        <v>90</v>
      </c>
      <c r="AP977" s="148">
        <v>24</v>
      </c>
      <c r="AQ977" s="140">
        <v>25</v>
      </c>
      <c r="AS977" s="42">
        <f t="shared" si="137"/>
        <v>6568.5130047950943</v>
      </c>
      <c r="AT977" s="101">
        <f t="shared" si="138"/>
        <v>0</v>
      </c>
      <c r="AU977" s="42">
        <f t="shared" si="139"/>
        <v>6568.5130047950943</v>
      </c>
      <c r="AV977" s="42">
        <f t="shared" si="140"/>
        <v>1300.4384688589612</v>
      </c>
      <c r="AW977" s="102">
        <f t="shared" si="141"/>
        <v>52825.283763759828</v>
      </c>
      <c r="AX977" s="43">
        <f t="shared" si="142"/>
        <v>2</v>
      </c>
      <c r="AY977" s="43" t="str">
        <f t="shared" si="143"/>
        <v>UTTSS</v>
      </c>
    </row>
    <row r="978" spans="1:51" hidden="1" x14ac:dyDescent="0.2">
      <c r="A978" s="38">
        <v>971</v>
      </c>
      <c r="B978" t="s">
        <v>5806</v>
      </c>
      <c r="C978" t="s">
        <v>289</v>
      </c>
      <c r="D978">
        <v>21072</v>
      </c>
      <c r="E978" t="s">
        <v>205</v>
      </c>
      <c r="F978">
        <v>5</v>
      </c>
      <c r="G978" t="str">
        <f>LOOKUP(F978,{0,6,45},{"F","L","H"})</f>
        <v>F</v>
      </c>
      <c r="H978" t="s">
        <v>1364</v>
      </c>
      <c r="I978" s="43" t="str">
        <f>IFERROR(VLOOKUP(#REF!,#REF!,2,FALSE),"No")</f>
        <v>No</v>
      </c>
      <c r="J978" s="149">
        <v>2</v>
      </c>
      <c r="K978" s="148">
        <v>126</v>
      </c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39">
        <v>4</v>
      </c>
      <c r="Y978" s="148">
        <v>1000</v>
      </c>
      <c r="Z978" s="149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39">
        <v>0</v>
      </c>
      <c r="AM978" s="139">
        <v>0</v>
      </c>
      <c r="AN978" s="148">
        <f t="shared" si="135"/>
        <v>1000</v>
      </c>
      <c r="AO978" s="148">
        <f t="shared" si="136"/>
        <v>126</v>
      </c>
      <c r="AP978" s="148">
        <v>4</v>
      </c>
      <c r="AQ978" s="140">
        <v>4</v>
      </c>
      <c r="AS978" s="42">
        <f t="shared" si="137"/>
        <v>9195.9182067131314</v>
      </c>
      <c r="AT978" s="101">
        <f t="shared" si="138"/>
        <v>0</v>
      </c>
      <c r="AU978" s="42">
        <f t="shared" si="139"/>
        <v>9195.9182067131314</v>
      </c>
      <c r="AV978" s="42">
        <f t="shared" si="140"/>
        <v>9920.2404303685089</v>
      </c>
      <c r="AW978" s="102">
        <f t="shared" si="141"/>
        <v>18747.149999999998</v>
      </c>
      <c r="AX978" s="43">
        <f t="shared" si="142"/>
        <v>2</v>
      </c>
      <c r="AY978" s="43" t="str">
        <f t="shared" si="143"/>
        <v>UTGS</v>
      </c>
    </row>
    <row r="979" spans="1:51" hidden="1" x14ac:dyDescent="0.2">
      <c r="A979" s="38">
        <v>972</v>
      </c>
      <c r="B979" t="s">
        <v>5806</v>
      </c>
      <c r="C979" t="s">
        <v>289</v>
      </c>
      <c r="D979">
        <v>550</v>
      </c>
      <c r="E979" t="s">
        <v>1239</v>
      </c>
      <c r="F979">
        <v>2</v>
      </c>
      <c r="G979" t="str">
        <f>LOOKUP(F979,{0,6,45},{"F","L","H"})</f>
        <v>F</v>
      </c>
      <c r="H979" t="s">
        <v>2957</v>
      </c>
      <c r="I979" s="43" t="str">
        <f>IFERROR(VLOOKUP(#REF!,#REF!,2,FALSE),"No")</f>
        <v>No</v>
      </c>
      <c r="J979" s="139">
        <v>1.25</v>
      </c>
      <c r="K979" s="148">
        <v>72</v>
      </c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39">
        <v>2</v>
      </c>
      <c r="Y979" s="148">
        <v>657.81</v>
      </c>
      <c r="Z979" s="149">
        <v>3</v>
      </c>
      <c r="AA979" s="148">
        <v>342.19</v>
      </c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39">
        <v>0</v>
      </c>
      <c r="AM979" s="139">
        <v>0</v>
      </c>
      <c r="AN979" s="148">
        <f t="shared" si="135"/>
        <v>1000</v>
      </c>
      <c r="AO979" s="148">
        <f t="shared" si="136"/>
        <v>72</v>
      </c>
      <c r="AP979" s="148">
        <v>6</v>
      </c>
      <c r="AQ979" s="140">
        <v>12</v>
      </c>
      <c r="AS979" s="42">
        <f t="shared" si="137"/>
        <v>5364.970403836076</v>
      </c>
      <c r="AT979" s="101">
        <f t="shared" si="138"/>
        <v>0</v>
      </c>
      <c r="AU979" s="42">
        <f t="shared" si="139"/>
        <v>5364.970403836076</v>
      </c>
      <c r="AV979" s="42">
        <f t="shared" si="140"/>
        <v>2347.6660434561691</v>
      </c>
      <c r="AW979" s="102">
        <f t="shared" si="141"/>
        <v>585.0096169344007</v>
      </c>
      <c r="AX979" s="43">
        <f t="shared" si="142"/>
        <v>1.25</v>
      </c>
      <c r="AY979" s="43" t="str">
        <f t="shared" si="143"/>
        <v>UTGS</v>
      </c>
    </row>
    <row r="980" spans="1:51" hidden="1" x14ac:dyDescent="0.2">
      <c r="A980" s="38">
        <v>973</v>
      </c>
      <c r="B980" t="s">
        <v>362</v>
      </c>
      <c r="C980" t="s">
        <v>289</v>
      </c>
      <c r="D980">
        <v>306</v>
      </c>
      <c r="E980" t="s">
        <v>1224</v>
      </c>
      <c r="F980">
        <v>0.25</v>
      </c>
      <c r="G980" t="str">
        <f>LOOKUP(F980,{0,6,45},{"F","L","H"})</f>
        <v>F</v>
      </c>
      <c r="H980" t="s">
        <v>2958</v>
      </c>
      <c r="I980" s="43" t="str">
        <f>IFERROR(VLOOKUP(#REF!,#REF!,2,FALSE),"No")</f>
        <v>No</v>
      </c>
      <c r="J980" s="149">
        <v>0.75</v>
      </c>
      <c r="K980" s="148">
        <v>46</v>
      </c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39">
        <v>2</v>
      </c>
      <c r="Y980" s="148">
        <v>1000</v>
      </c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39">
        <v>0</v>
      </c>
      <c r="AM980" s="139">
        <v>0</v>
      </c>
      <c r="AN980" s="148">
        <f t="shared" si="135"/>
        <v>1000</v>
      </c>
      <c r="AO980" s="148">
        <f t="shared" si="136"/>
        <v>46</v>
      </c>
      <c r="AP980" s="148">
        <v>10</v>
      </c>
      <c r="AQ980" s="140">
        <v>73</v>
      </c>
      <c r="AS980" s="42">
        <f t="shared" si="137"/>
        <v>2961.6399802286041</v>
      </c>
      <c r="AT980" s="101">
        <f t="shared" si="138"/>
        <v>0</v>
      </c>
      <c r="AU980" s="42">
        <f t="shared" si="139"/>
        <v>2961.6399802286041</v>
      </c>
      <c r="AV980" s="42">
        <f t="shared" si="140"/>
        <v>445.3556400201922</v>
      </c>
      <c r="AW980" s="102">
        <f t="shared" si="141"/>
        <v>431</v>
      </c>
      <c r="AX980" s="43">
        <f t="shared" si="142"/>
        <v>0.75</v>
      </c>
      <c r="AY980" s="43" t="str">
        <f t="shared" si="143"/>
        <v>UTGS</v>
      </c>
    </row>
    <row r="981" spans="1:51" hidden="1" x14ac:dyDescent="0.2">
      <c r="A981" s="38">
        <v>974</v>
      </c>
      <c r="B981" t="s">
        <v>362</v>
      </c>
      <c r="C981" t="s">
        <v>289</v>
      </c>
      <c r="D981">
        <v>320</v>
      </c>
      <c r="E981" t="s">
        <v>1247</v>
      </c>
      <c r="F981">
        <v>0.25</v>
      </c>
      <c r="G981" t="str">
        <f>LOOKUP(F981,{0,6,45},{"F","L","H"})</f>
        <v>F</v>
      </c>
      <c r="H981" t="s">
        <v>2959</v>
      </c>
      <c r="I981" s="43" t="str">
        <f>IFERROR(VLOOKUP(#REF!,#REF!,2,FALSE),"No")</f>
        <v>No</v>
      </c>
      <c r="J981" s="148">
        <v>0.75</v>
      </c>
      <c r="K981" s="148">
        <v>66.58</v>
      </c>
      <c r="L981" s="148"/>
      <c r="M981" s="148"/>
      <c r="N981" s="148"/>
      <c r="O981" s="148"/>
      <c r="P981" s="148"/>
      <c r="Q981" s="148"/>
      <c r="R981" s="149"/>
      <c r="S981" s="148"/>
      <c r="T981" s="148"/>
      <c r="U981" s="148"/>
      <c r="V981" s="148"/>
      <c r="W981" s="148"/>
      <c r="X981" s="139">
        <v>1.25</v>
      </c>
      <c r="Y981" s="148">
        <v>129</v>
      </c>
      <c r="Z981" s="148">
        <v>2</v>
      </c>
      <c r="AA981" s="148">
        <v>871</v>
      </c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39">
        <v>0</v>
      </c>
      <c r="AM981" s="139">
        <v>0</v>
      </c>
      <c r="AN981" s="148">
        <f t="shared" si="135"/>
        <v>1000</v>
      </c>
      <c r="AO981" s="148">
        <f t="shared" si="136"/>
        <v>66.58</v>
      </c>
      <c r="AP981" s="148">
        <v>14</v>
      </c>
      <c r="AQ981" s="140">
        <v>67</v>
      </c>
      <c r="AS981" s="42">
        <f t="shared" si="137"/>
        <v>4286.651953991749</v>
      </c>
      <c r="AT981" s="101">
        <f t="shared" si="138"/>
        <v>0</v>
      </c>
      <c r="AU981" s="42">
        <f t="shared" si="139"/>
        <v>4286.651953991749</v>
      </c>
      <c r="AV981" s="42">
        <f t="shared" si="140"/>
        <v>486.58599584289601</v>
      </c>
      <c r="AW981" s="102">
        <f t="shared" si="141"/>
        <v>431</v>
      </c>
      <c r="AX981" s="43">
        <f t="shared" si="142"/>
        <v>0.75</v>
      </c>
      <c r="AY981" s="43" t="str">
        <f t="shared" si="143"/>
        <v>UTGS</v>
      </c>
    </row>
    <row r="982" spans="1:51" hidden="1" x14ac:dyDescent="0.2">
      <c r="A982" s="38">
        <v>975</v>
      </c>
      <c r="B982" t="s">
        <v>362</v>
      </c>
      <c r="C982" t="s">
        <v>289</v>
      </c>
      <c r="D982">
        <v>320</v>
      </c>
      <c r="E982" t="s">
        <v>1236</v>
      </c>
      <c r="F982">
        <v>0.25</v>
      </c>
      <c r="G982" t="str">
        <f>LOOKUP(F982,{0,6,45},{"F","L","H"})</f>
        <v>F</v>
      </c>
      <c r="H982" t="s">
        <v>2960</v>
      </c>
      <c r="I982" s="43" t="str">
        <f>IFERROR(VLOOKUP(#REF!,#REF!,2,FALSE),"No")</f>
        <v>No</v>
      </c>
      <c r="J982" s="148">
        <v>0.75</v>
      </c>
      <c r="K982" s="148">
        <v>69</v>
      </c>
      <c r="L982" s="148"/>
      <c r="M982" s="148"/>
      <c r="N982" s="148"/>
      <c r="O982" s="148"/>
      <c r="P982" s="148"/>
      <c r="Q982" s="148"/>
      <c r="R982" s="149"/>
      <c r="S982" s="148"/>
      <c r="T982" s="148"/>
      <c r="U982" s="148"/>
      <c r="V982" s="148"/>
      <c r="W982" s="148"/>
      <c r="X982" s="139">
        <v>1.25</v>
      </c>
      <c r="Y982" s="148">
        <v>333</v>
      </c>
      <c r="Z982" s="148">
        <v>4</v>
      </c>
      <c r="AA982" s="148">
        <v>667</v>
      </c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39">
        <v>0</v>
      </c>
      <c r="AM982" s="139">
        <v>0</v>
      </c>
      <c r="AN982" s="148">
        <f t="shared" si="135"/>
        <v>1000</v>
      </c>
      <c r="AO982" s="148">
        <f t="shared" si="136"/>
        <v>69</v>
      </c>
      <c r="AP982" s="148">
        <v>11</v>
      </c>
      <c r="AQ982" s="140">
        <v>11</v>
      </c>
      <c r="AS982" s="42">
        <f t="shared" si="137"/>
        <v>4442.4599703429058</v>
      </c>
      <c r="AT982" s="101">
        <f t="shared" si="138"/>
        <v>0</v>
      </c>
      <c r="AU982" s="42">
        <f t="shared" si="139"/>
        <v>4442.4599703429058</v>
      </c>
      <c r="AV982" s="42">
        <f t="shared" si="140"/>
        <v>3411.495611043094</v>
      </c>
      <c r="AW982" s="102">
        <f t="shared" si="141"/>
        <v>431</v>
      </c>
      <c r="AX982" s="43">
        <f t="shared" si="142"/>
        <v>0.75</v>
      </c>
      <c r="AY982" s="43" t="str">
        <f t="shared" si="143"/>
        <v>UTGS</v>
      </c>
    </row>
    <row r="983" spans="1:51" hidden="1" x14ac:dyDescent="0.2">
      <c r="A983" s="38">
        <v>976</v>
      </c>
      <c r="B983" t="s">
        <v>362</v>
      </c>
      <c r="C983" t="s">
        <v>289</v>
      </c>
      <c r="D983">
        <v>320</v>
      </c>
      <c r="E983" t="s">
        <v>1223</v>
      </c>
      <c r="F983">
        <v>0.25</v>
      </c>
      <c r="G983" t="str">
        <f>LOOKUP(F983,{0,6,45},{"F","L","H"})</f>
        <v>F</v>
      </c>
      <c r="H983" t="s">
        <v>2961</v>
      </c>
      <c r="I983" s="43" t="str">
        <f>IFERROR(VLOOKUP(#REF!,#REF!,2,FALSE),"No")</f>
        <v>No</v>
      </c>
      <c r="J983" s="149">
        <v>0.5</v>
      </c>
      <c r="K983" s="148">
        <v>26</v>
      </c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39">
        <v>2</v>
      </c>
      <c r="Y983" s="148">
        <v>955.98</v>
      </c>
      <c r="Z983" s="149">
        <v>4</v>
      </c>
      <c r="AA983" s="148">
        <v>44.02</v>
      </c>
      <c r="AB983" s="149"/>
      <c r="AC983" s="148"/>
      <c r="AD983" s="149"/>
      <c r="AE983" s="148"/>
      <c r="AF983" s="148"/>
      <c r="AG983" s="148"/>
      <c r="AH983" s="148"/>
      <c r="AI983" s="148"/>
      <c r="AJ983" s="148"/>
      <c r="AK983" s="148"/>
      <c r="AL983" s="139">
        <v>0</v>
      </c>
      <c r="AM983" s="139">
        <v>0</v>
      </c>
      <c r="AN983" s="148">
        <f t="shared" si="135"/>
        <v>1000</v>
      </c>
      <c r="AO983" s="148">
        <f t="shared" si="136"/>
        <v>26</v>
      </c>
      <c r="AP983" s="148">
        <v>10</v>
      </c>
      <c r="AQ983" s="140">
        <v>11</v>
      </c>
      <c r="AS983" s="42">
        <f t="shared" si="137"/>
        <v>1778.4904236074722</v>
      </c>
      <c r="AT983" s="101">
        <f t="shared" si="138"/>
        <v>0</v>
      </c>
      <c r="AU983" s="42">
        <f t="shared" si="139"/>
        <v>1778.4904236074722</v>
      </c>
      <c r="AV983" s="42">
        <f t="shared" si="140"/>
        <v>2984.2350110430939</v>
      </c>
      <c r="AW983" s="102">
        <f t="shared" si="141"/>
        <v>431</v>
      </c>
      <c r="AX983" s="43">
        <f t="shared" si="142"/>
        <v>0.5</v>
      </c>
      <c r="AY983" s="43" t="str">
        <f t="shared" si="143"/>
        <v>UTGS</v>
      </c>
    </row>
    <row r="984" spans="1:51" hidden="1" x14ac:dyDescent="0.2">
      <c r="A984" s="38">
        <v>977</v>
      </c>
      <c r="B984" t="s">
        <v>5806</v>
      </c>
      <c r="C984" t="s">
        <v>5746</v>
      </c>
      <c r="D984">
        <v>3300</v>
      </c>
      <c r="E984" t="s">
        <v>207</v>
      </c>
      <c r="F984">
        <v>2</v>
      </c>
      <c r="G984" t="str">
        <f>LOOKUP(F984,{0,6,45},{"F","L","H"})</f>
        <v>F</v>
      </c>
      <c r="H984" t="s">
        <v>905</v>
      </c>
      <c r="I984" s="43" t="str">
        <f>IFERROR(VLOOKUP(#REF!,#REF!,2,FALSE),"No")</f>
        <v>No</v>
      </c>
      <c r="J984" s="149">
        <v>1.25</v>
      </c>
      <c r="K984" s="148">
        <v>191</v>
      </c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39">
        <v>1.25</v>
      </c>
      <c r="Y984" s="148">
        <v>128.28</v>
      </c>
      <c r="Z984" s="149">
        <v>2</v>
      </c>
      <c r="AA984" s="148">
        <v>64.72</v>
      </c>
      <c r="AB984" s="148">
        <v>3</v>
      </c>
      <c r="AC984" s="148">
        <v>807</v>
      </c>
      <c r="AD984" s="148"/>
      <c r="AE984" s="148"/>
      <c r="AF984" s="148"/>
      <c r="AG984" s="148"/>
      <c r="AH984" s="148"/>
      <c r="AI984" s="148"/>
      <c r="AJ984" s="148"/>
      <c r="AK984" s="148"/>
      <c r="AL984" s="139">
        <v>0</v>
      </c>
      <c r="AM984" s="139">
        <v>0</v>
      </c>
      <c r="AN984" s="148">
        <f t="shared" si="135"/>
        <v>1000</v>
      </c>
      <c r="AO984" s="148">
        <f t="shared" si="136"/>
        <v>191</v>
      </c>
      <c r="AP984" s="148">
        <v>7</v>
      </c>
      <c r="AQ984" s="140">
        <v>8</v>
      </c>
      <c r="AS984" s="42">
        <f t="shared" si="137"/>
        <v>14232.074265731811</v>
      </c>
      <c r="AT984" s="101">
        <f t="shared" si="138"/>
        <v>0</v>
      </c>
      <c r="AU984" s="42">
        <f t="shared" si="139"/>
        <v>14232.074265731811</v>
      </c>
      <c r="AV984" s="42">
        <f t="shared" si="140"/>
        <v>2795.9997151842545</v>
      </c>
      <c r="AW984" s="102">
        <f t="shared" si="141"/>
        <v>2145.6666666666665</v>
      </c>
      <c r="AX984" s="43">
        <f t="shared" si="142"/>
        <v>1.25</v>
      </c>
      <c r="AY984" s="43" t="str">
        <f t="shared" si="143"/>
        <v>UTTSS</v>
      </c>
    </row>
    <row r="985" spans="1:51" hidden="1" x14ac:dyDescent="0.2">
      <c r="A985" s="38">
        <v>978</v>
      </c>
      <c r="B985" t="s">
        <v>362</v>
      </c>
      <c r="C985" t="s">
        <v>289</v>
      </c>
      <c r="D985">
        <v>320</v>
      </c>
      <c r="E985" t="s">
        <v>1223</v>
      </c>
      <c r="F985">
        <v>0.25</v>
      </c>
      <c r="G985" t="str">
        <f>LOOKUP(F985,{0,6,45},{"F","L","H"})</f>
        <v>F</v>
      </c>
      <c r="H985" t="s">
        <v>2962</v>
      </c>
      <c r="I985" s="43" t="str">
        <f>IFERROR(VLOOKUP(#REF!,#REF!,2,FALSE),"No")</f>
        <v>No</v>
      </c>
      <c r="J985" s="139">
        <v>0.75</v>
      </c>
      <c r="K985" s="148">
        <v>69</v>
      </c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39">
        <v>2</v>
      </c>
      <c r="Y985" s="148">
        <v>1000</v>
      </c>
      <c r="Z985" s="149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39">
        <v>0</v>
      </c>
      <c r="AM985" s="139">
        <v>0</v>
      </c>
      <c r="AN985" s="148">
        <f t="shared" si="135"/>
        <v>1000</v>
      </c>
      <c r="AO985" s="148">
        <f t="shared" si="136"/>
        <v>69</v>
      </c>
      <c r="AP985" s="148">
        <v>15</v>
      </c>
      <c r="AQ985" s="140">
        <v>68</v>
      </c>
      <c r="AS985" s="42">
        <f t="shared" si="137"/>
        <v>4442.4599703429058</v>
      </c>
      <c r="AT985" s="101">
        <f t="shared" si="138"/>
        <v>0</v>
      </c>
      <c r="AU985" s="42">
        <f t="shared" si="139"/>
        <v>4442.4599703429058</v>
      </c>
      <c r="AV985" s="42">
        <f t="shared" si="140"/>
        <v>478.10237825697106</v>
      </c>
      <c r="AW985" s="102">
        <f t="shared" si="141"/>
        <v>431</v>
      </c>
      <c r="AX985" s="43">
        <f t="shared" si="142"/>
        <v>0.75</v>
      </c>
      <c r="AY985" s="43" t="str">
        <f t="shared" si="143"/>
        <v>UTGS</v>
      </c>
    </row>
    <row r="986" spans="1:51" hidden="1" x14ac:dyDescent="0.2">
      <c r="A986" s="38">
        <v>979</v>
      </c>
      <c r="B986" t="s">
        <v>5806</v>
      </c>
      <c r="C986" t="s">
        <v>289</v>
      </c>
      <c r="D986">
        <v>955</v>
      </c>
      <c r="E986" t="s">
        <v>1250</v>
      </c>
      <c r="F986">
        <v>2</v>
      </c>
      <c r="G986" t="str">
        <f>LOOKUP(F986,{0,6,45},{"F","L","H"})</f>
        <v>F</v>
      </c>
      <c r="H986" t="s">
        <v>2963</v>
      </c>
      <c r="I986" s="43" t="str">
        <f>IFERROR(VLOOKUP(#REF!,#REF!,2,FALSE),"No")</f>
        <v>No</v>
      </c>
      <c r="J986" s="148">
        <v>0.75</v>
      </c>
      <c r="K986" s="148">
        <v>133</v>
      </c>
      <c r="L986" s="148"/>
      <c r="M986" s="148"/>
      <c r="N986" s="148"/>
      <c r="O986" s="148"/>
      <c r="P986" s="148"/>
      <c r="Q986" s="148"/>
      <c r="R986" s="149"/>
      <c r="S986" s="148"/>
      <c r="T986" s="148"/>
      <c r="U986" s="148"/>
      <c r="V986" s="148"/>
      <c r="W986" s="148"/>
      <c r="X986" s="139">
        <v>2</v>
      </c>
      <c r="Y986" s="148">
        <v>239.64</v>
      </c>
      <c r="Z986" s="148">
        <v>4</v>
      </c>
      <c r="AA986" s="148">
        <v>760.36</v>
      </c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39">
        <v>0</v>
      </c>
      <c r="AM986" s="139">
        <v>0</v>
      </c>
      <c r="AN986" s="148">
        <f t="shared" si="135"/>
        <v>1000</v>
      </c>
      <c r="AO986" s="148">
        <f t="shared" si="136"/>
        <v>133</v>
      </c>
      <c r="AP986" s="148">
        <v>6</v>
      </c>
      <c r="AQ986" s="140">
        <v>16</v>
      </c>
      <c r="AS986" s="42">
        <f t="shared" si="137"/>
        <v>8563.0025515305297</v>
      </c>
      <c r="AT986" s="101">
        <f t="shared" si="138"/>
        <v>0</v>
      </c>
      <c r="AU986" s="42">
        <f t="shared" si="139"/>
        <v>8563.0025515305297</v>
      </c>
      <c r="AV986" s="42">
        <f t="shared" si="140"/>
        <v>2372.6714325921271</v>
      </c>
      <c r="AW986" s="102">
        <f t="shared" si="141"/>
        <v>1475.8772811117678</v>
      </c>
      <c r="AX986" s="43">
        <f t="shared" si="142"/>
        <v>0.75</v>
      </c>
      <c r="AY986" s="43" t="str">
        <f t="shared" si="143"/>
        <v>UTGS</v>
      </c>
    </row>
    <row r="987" spans="1:51" hidden="1" x14ac:dyDescent="0.2">
      <c r="A987" s="38">
        <v>980</v>
      </c>
      <c r="B987" t="s">
        <v>5806</v>
      </c>
      <c r="C987" t="s">
        <v>289</v>
      </c>
      <c r="D987">
        <v>21100</v>
      </c>
      <c r="E987" t="s">
        <v>197</v>
      </c>
      <c r="F987">
        <v>5</v>
      </c>
      <c r="G987" t="str">
        <f>LOOKUP(F987,{0,6,45},{"F","L","H"})</f>
        <v>F</v>
      </c>
      <c r="H987" t="s">
        <v>1367</v>
      </c>
      <c r="I987" s="43" t="str">
        <f>IFERROR(VLOOKUP(#REF!,#REF!,2,FALSE),"No")</f>
        <v>No</v>
      </c>
      <c r="J987" s="139">
        <v>1.25</v>
      </c>
      <c r="K987" s="148">
        <v>84</v>
      </c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39">
        <v>4</v>
      </c>
      <c r="Y987" s="148">
        <v>1000</v>
      </c>
      <c r="Z987" s="149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39">
        <v>0</v>
      </c>
      <c r="AM987" s="139">
        <v>0</v>
      </c>
      <c r="AN987" s="148">
        <f t="shared" si="135"/>
        <v>1000</v>
      </c>
      <c r="AO987" s="148">
        <f t="shared" si="136"/>
        <v>84</v>
      </c>
      <c r="AP987" s="148">
        <v>3</v>
      </c>
      <c r="AQ987" s="140">
        <v>4</v>
      </c>
      <c r="AS987" s="42">
        <f t="shared" si="137"/>
        <v>6259.132137808755</v>
      </c>
      <c r="AT987" s="101">
        <f t="shared" si="138"/>
        <v>0</v>
      </c>
      <c r="AU987" s="42">
        <f t="shared" si="139"/>
        <v>6259.132137808755</v>
      </c>
      <c r="AV987" s="42">
        <f t="shared" si="140"/>
        <v>9920.2404303685089</v>
      </c>
      <c r="AW987" s="102">
        <f t="shared" si="141"/>
        <v>18747.149999999998</v>
      </c>
      <c r="AX987" s="43">
        <f t="shared" si="142"/>
        <v>1.25</v>
      </c>
      <c r="AY987" s="43" t="str">
        <f t="shared" si="143"/>
        <v>UTGS</v>
      </c>
    </row>
    <row r="988" spans="1:51" hidden="1" x14ac:dyDescent="0.2">
      <c r="A988" s="38">
        <v>981</v>
      </c>
      <c r="B988" t="s">
        <v>5806</v>
      </c>
      <c r="C988" t="s">
        <v>289</v>
      </c>
      <c r="D988">
        <v>28224</v>
      </c>
      <c r="E988" t="s">
        <v>206</v>
      </c>
      <c r="F988">
        <v>45</v>
      </c>
      <c r="G988" t="str">
        <f>LOOKUP(F988,{0,6,45},{"F","L","H"})</f>
        <v>H</v>
      </c>
      <c r="H988" t="s">
        <v>1368</v>
      </c>
      <c r="I988" s="43" t="str">
        <f>IFERROR(VLOOKUP(#REF!,#REF!,2,FALSE),"No")</f>
        <v>No</v>
      </c>
      <c r="J988" s="149">
        <v>3</v>
      </c>
      <c r="K988" s="148">
        <v>296</v>
      </c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39">
        <v>2</v>
      </c>
      <c r="Y988" s="148">
        <v>439</v>
      </c>
      <c r="Z988" s="148">
        <v>3</v>
      </c>
      <c r="AA988" s="148">
        <v>77</v>
      </c>
      <c r="AB988" s="148">
        <v>20</v>
      </c>
      <c r="AC988" s="148">
        <v>484</v>
      </c>
      <c r="AD988" s="148"/>
      <c r="AE988" s="148"/>
      <c r="AF988" s="148"/>
      <c r="AG988" s="148"/>
      <c r="AH988" s="148"/>
      <c r="AI988" s="148"/>
      <c r="AJ988" s="148"/>
      <c r="AK988" s="148"/>
      <c r="AL988" s="139">
        <v>0</v>
      </c>
      <c r="AM988" s="139">
        <v>0</v>
      </c>
      <c r="AN988" s="148">
        <f t="shared" si="135"/>
        <v>1000</v>
      </c>
      <c r="AO988" s="148">
        <f t="shared" si="136"/>
        <v>296</v>
      </c>
      <c r="AP988" s="148">
        <v>5</v>
      </c>
      <c r="AQ988" s="140">
        <v>5</v>
      </c>
      <c r="AS988" s="42">
        <f t="shared" si="137"/>
        <v>21603.109437992756</v>
      </c>
      <c r="AT988" s="101">
        <f t="shared" si="138"/>
        <v>0</v>
      </c>
      <c r="AU988" s="42">
        <f t="shared" si="139"/>
        <v>21603.109437992756</v>
      </c>
      <c r="AV988" s="42">
        <f t="shared" si="140"/>
        <v>10211.832344294808</v>
      </c>
      <c r="AW988" s="102">
        <f t="shared" si="141"/>
        <v>52825.283763759828</v>
      </c>
      <c r="AX988" s="43">
        <f t="shared" si="142"/>
        <v>3</v>
      </c>
      <c r="AY988" s="43" t="str">
        <f t="shared" si="143"/>
        <v>UTGS</v>
      </c>
    </row>
    <row r="989" spans="1:51" hidden="1" x14ac:dyDescent="0.2">
      <c r="A989" s="38">
        <v>982</v>
      </c>
      <c r="B989" t="s">
        <v>5807</v>
      </c>
      <c r="C989" t="s">
        <v>5745</v>
      </c>
      <c r="D989">
        <v>92750</v>
      </c>
      <c r="E989" t="s">
        <v>219</v>
      </c>
      <c r="F989">
        <v>45</v>
      </c>
      <c r="G989" t="str">
        <f>LOOKUP(F989,{0,6,45},{"F","L","H"})</f>
        <v>H</v>
      </c>
      <c r="H989" t="s">
        <v>157</v>
      </c>
      <c r="I989" s="43" t="str">
        <f>IFERROR(VLOOKUP(#REF!,#REF!,2,FALSE),"No")</f>
        <v>No</v>
      </c>
      <c r="J989" s="148">
        <v>4</v>
      </c>
      <c r="K989" s="148">
        <v>64</v>
      </c>
      <c r="L989" s="148"/>
      <c r="M989" s="148"/>
      <c r="N989" s="148"/>
      <c r="O989" s="148"/>
      <c r="P989" s="148"/>
      <c r="Q989" s="148"/>
      <c r="R989" s="149"/>
      <c r="S989" s="148"/>
      <c r="T989" s="148"/>
      <c r="U989" s="148"/>
      <c r="V989" s="148"/>
      <c r="W989" s="148"/>
      <c r="X989" s="139">
        <v>2</v>
      </c>
      <c r="Y989" s="148">
        <v>1000</v>
      </c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39">
        <v>0</v>
      </c>
      <c r="AM989" s="139">
        <v>0</v>
      </c>
      <c r="AN989" s="148">
        <f t="shared" si="135"/>
        <v>1000</v>
      </c>
      <c r="AO989" s="148">
        <f t="shared" si="136"/>
        <v>64</v>
      </c>
      <c r="AP989" s="148">
        <v>9</v>
      </c>
      <c r="AQ989" s="140">
        <v>13</v>
      </c>
      <c r="AS989" s="42">
        <f t="shared" si="137"/>
        <v>4898.7825811876228</v>
      </c>
      <c r="AT989" s="101">
        <f t="shared" si="138"/>
        <v>0</v>
      </c>
      <c r="AU989" s="42">
        <f t="shared" si="139"/>
        <v>4898.7825811876228</v>
      </c>
      <c r="AV989" s="42">
        <f t="shared" si="140"/>
        <v>2500.8432093441561</v>
      </c>
      <c r="AW989" s="102">
        <f t="shared" si="141"/>
        <v>113197.0366366282</v>
      </c>
      <c r="AX989" s="43">
        <f t="shared" si="142"/>
        <v>4</v>
      </c>
      <c r="AY989" s="43" t="str">
        <f t="shared" si="143"/>
        <v>UTTSM</v>
      </c>
    </row>
    <row r="990" spans="1:51" hidden="1" x14ac:dyDescent="0.2">
      <c r="A990" s="38">
        <v>983</v>
      </c>
      <c r="B990" t="s">
        <v>362</v>
      </c>
      <c r="C990" t="s">
        <v>289</v>
      </c>
      <c r="D990">
        <v>320</v>
      </c>
      <c r="E990" t="s">
        <v>1239</v>
      </c>
      <c r="F990">
        <v>0.25</v>
      </c>
      <c r="G990" t="str">
        <f>LOOKUP(F990,{0,6,45},{"F","L","H"})</f>
        <v>F</v>
      </c>
      <c r="H990" t="s">
        <v>2964</v>
      </c>
      <c r="I990" s="43" t="str">
        <f>IFERROR(VLOOKUP(#REF!,#REF!,2,FALSE),"No")</f>
        <v>No</v>
      </c>
      <c r="J990" s="149">
        <v>1.25</v>
      </c>
      <c r="K990" s="148">
        <v>63</v>
      </c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39">
        <v>1.25</v>
      </c>
      <c r="Y990" s="148">
        <v>95.38</v>
      </c>
      <c r="Z990" s="148">
        <v>2</v>
      </c>
      <c r="AA990" s="148">
        <v>179.25</v>
      </c>
      <c r="AB990" s="148">
        <v>4</v>
      </c>
      <c r="AC990" s="148">
        <v>182.37</v>
      </c>
      <c r="AD990" s="148">
        <v>6</v>
      </c>
      <c r="AE990" s="148">
        <v>3</v>
      </c>
      <c r="AF990" s="148"/>
      <c r="AG990" s="148"/>
      <c r="AH990" s="148"/>
      <c r="AI990" s="148"/>
      <c r="AJ990" s="148"/>
      <c r="AK990" s="148"/>
      <c r="AL990" s="139">
        <v>0</v>
      </c>
      <c r="AM990" s="139">
        <v>0</v>
      </c>
      <c r="AN990" s="148">
        <f t="shared" si="135"/>
        <v>460</v>
      </c>
      <c r="AO990" s="148">
        <f t="shared" si="136"/>
        <v>63</v>
      </c>
      <c r="AP990" s="148">
        <v>4</v>
      </c>
      <c r="AQ990" s="140">
        <v>28</v>
      </c>
      <c r="AS990" s="42">
        <f t="shared" si="137"/>
        <v>4694.349103356566</v>
      </c>
      <c r="AT990" s="101">
        <f t="shared" si="138"/>
        <v>0</v>
      </c>
      <c r="AU990" s="42">
        <f t="shared" si="139"/>
        <v>4694.349103356566</v>
      </c>
      <c r="AV990" s="42">
        <f t="shared" si="140"/>
        <v>586.14147470993055</v>
      </c>
      <c r="AW990" s="102">
        <f t="shared" si="141"/>
        <v>431</v>
      </c>
      <c r="AX990" s="43">
        <f t="shared" si="142"/>
        <v>1.25</v>
      </c>
      <c r="AY990" s="43" t="str">
        <f t="shared" si="143"/>
        <v>UTGS</v>
      </c>
    </row>
    <row r="991" spans="1:51" hidden="1" x14ac:dyDescent="0.2">
      <c r="A991" s="38">
        <v>984</v>
      </c>
      <c r="B991" t="s">
        <v>5806</v>
      </c>
      <c r="C991" t="s">
        <v>5746</v>
      </c>
      <c r="D991">
        <v>5550</v>
      </c>
      <c r="E991" t="s">
        <v>198</v>
      </c>
      <c r="F991">
        <v>2</v>
      </c>
      <c r="G991" t="str">
        <f>LOOKUP(F991,{0,6,45},{"F","L","H"})</f>
        <v>F</v>
      </c>
      <c r="H991" t="s">
        <v>331</v>
      </c>
      <c r="I991" s="43" t="str">
        <f>IFERROR(VLOOKUP(#REF!,#REF!,2,FALSE),"No")</f>
        <v>No</v>
      </c>
      <c r="J991" s="139">
        <v>1.25</v>
      </c>
      <c r="K991" s="148">
        <v>145</v>
      </c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39">
        <v>2</v>
      </c>
      <c r="Y991" s="148">
        <v>193</v>
      </c>
      <c r="Z991" s="148">
        <v>4</v>
      </c>
      <c r="AA991" s="148">
        <v>644.11</v>
      </c>
      <c r="AB991" s="148">
        <v>6</v>
      </c>
      <c r="AC991" s="148">
        <v>162.88999999999999</v>
      </c>
      <c r="AD991" s="148"/>
      <c r="AE991" s="148"/>
      <c r="AF991" s="148"/>
      <c r="AG991" s="148"/>
      <c r="AH991" s="148"/>
      <c r="AI991" s="148"/>
      <c r="AJ991" s="148"/>
      <c r="AK991" s="148"/>
      <c r="AL991" s="139">
        <v>0</v>
      </c>
      <c r="AM991" s="139">
        <v>0</v>
      </c>
      <c r="AN991" s="148">
        <f t="shared" si="135"/>
        <v>1000</v>
      </c>
      <c r="AO991" s="148">
        <f t="shared" si="136"/>
        <v>145</v>
      </c>
      <c r="AP991" s="148">
        <v>7</v>
      </c>
      <c r="AQ991" s="140">
        <v>42</v>
      </c>
      <c r="AS991" s="42">
        <f t="shared" si="137"/>
        <v>10804.454285503207</v>
      </c>
      <c r="AT991" s="101">
        <f t="shared" si="138"/>
        <v>0</v>
      </c>
      <c r="AU991" s="42">
        <f t="shared" si="139"/>
        <v>10804.454285503207</v>
      </c>
      <c r="AV991" s="42">
        <f t="shared" si="140"/>
        <v>990.76102908271514</v>
      </c>
      <c r="AW991" s="102">
        <f t="shared" si="141"/>
        <v>3698.6666666666665</v>
      </c>
      <c r="AX991" s="43">
        <f t="shared" si="142"/>
        <v>1.25</v>
      </c>
      <c r="AY991" s="43" t="str">
        <f t="shared" si="143"/>
        <v>UTTSS</v>
      </c>
    </row>
    <row r="992" spans="1:51" hidden="1" x14ac:dyDescent="0.2">
      <c r="A992" s="38">
        <v>985</v>
      </c>
      <c r="B992" t="s">
        <v>5806</v>
      </c>
      <c r="C992" t="s">
        <v>5746</v>
      </c>
      <c r="D992">
        <v>7800</v>
      </c>
      <c r="E992" t="s">
        <v>212</v>
      </c>
      <c r="F992">
        <v>2</v>
      </c>
      <c r="G992" t="str">
        <f>LOOKUP(F992,{0,6,45},{"F","L","H"})</f>
        <v>F</v>
      </c>
      <c r="H992" t="s">
        <v>340</v>
      </c>
      <c r="I992" s="43" t="str">
        <f>IFERROR(VLOOKUP(#REF!,#REF!,2,FALSE),"No")</f>
        <v>No</v>
      </c>
      <c r="J992" s="149">
        <v>2</v>
      </c>
      <c r="K992" s="148">
        <v>542</v>
      </c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39">
        <v>3</v>
      </c>
      <c r="Y992" s="148">
        <v>1000</v>
      </c>
      <c r="Z992" s="149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39">
        <v>0</v>
      </c>
      <c r="AM992" s="139">
        <v>0</v>
      </c>
      <c r="AN992" s="148">
        <f t="shared" si="135"/>
        <v>1000</v>
      </c>
      <c r="AO992" s="148">
        <f t="shared" si="136"/>
        <v>542</v>
      </c>
      <c r="AP992" s="148">
        <v>2</v>
      </c>
      <c r="AQ992" s="140">
        <v>4</v>
      </c>
      <c r="AS992" s="42">
        <f t="shared" si="137"/>
        <v>39557.044984432679</v>
      </c>
      <c r="AT992" s="101">
        <f t="shared" si="138"/>
        <v>0</v>
      </c>
      <c r="AU992" s="42">
        <f t="shared" si="139"/>
        <v>39557.044984432679</v>
      </c>
      <c r="AV992" s="42">
        <f t="shared" si="140"/>
        <v>4957.7404303685089</v>
      </c>
      <c r="AW992" s="102">
        <f t="shared" si="141"/>
        <v>5118</v>
      </c>
      <c r="AX992" s="43">
        <f t="shared" si="142"/>
        <v>2</v>
      </c>
      <c r="AY992" s="43" t="str">
        <f t="shared" si="143"/>
        <v>UTTSS</v>
      </c>
    </row>
    <row r="993" spans="1:51" hidden="1" x14ac:dyDescent="0.2">
      <c r="A993" s="38">
        <v>986</v>
      </c>
      <c r="B993" t="s">
        <v>5806</v>
      </c>
      <c r="C993" t="s">
        <v>5746</v>
      </c>
      <c r="D993">
        <v>7300</v>
      </c>
      <c r="E993" t="s">
        <v>212</v>
      </c>
      <c r="F993">
        <v>1</v>
      </c>
      <c r="G993" t="str">
        <f>LOOKUP(F993,{0,6,45},{"F","L","H"})</f>
        <v>F</v>
      </c>
      <c r="H993" t="s">
        <v>2965</v>
      </c>
      <c r="I993" s="43" t="str">
        <f>IFERROR(VLOOKUP(#REF!,#REF!,2,FALSE),"No")</f>
        <v>No</v>
      </c>
      <c r="J993" s="149">
        <v>1.25</v>
      </c>
      <c r="K993" s="148">
        <v>206</v>
      </c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39">
        <v>2</v>
      </c>
      <c r="Y993" s="148">
        <v>241.54</v>
      </c>
      <c r="Z993" s="149">
        <v>6</v>
      </c>
      <c r="AA993" s="148">
        <v>138.46</v>
      </c>
      <c r="AB993" s="148">
        <v>12</v>
      </c>
      <c r="AC993" s="148">
        <v>412.07</v>
      </c>
      <c r="AD993" s="148">
        <v>16</v>
      </c>
      <c r="AE993" s="148">
        <v>207.93</v>
      </c>
      <c r="AF993" s="148"/>
      <c r="AG993" s="148"/>
      <c r="AH993" s="148"/>
      <c r="AI993" s="148"/>
      <c r="AJ993" s="148"/>
      <c r="AK993" s="148"/>
      <c r="AL993" s="139">
        <v>0</v>
      </c>
      <c r="AM993" s="139">
        <v>0</v>
      </c>
      <c r="AN993" s="148">
        <f t="shared" si="135"/>
        <v>1000</v>
      </c>
      <c r="AO993" s="148">
        <f t="shared" si="136"/>
        <v>206</v>
      </c>
      <c r="AP993" s="148">
        <v>4</v>
      </c>
      <c r="AQ993" s="140">
        <v>4</v>
      </c>
      <c r="AS993" s="42">
        <f t="shared" si="137"/>
        <v>15349.776433197661</v>
      </c>
      <c r="AT993" s="101">
        <f t="shared" si="138"/>
        <v>0</v>
      </c>
      <c r="AU993" s="42">
        <f t="shared" si="139"/>
        <v>15349.776433197661</v>
      </c>
      <c r="AV993" s="42">
        <f t="shared" si="140"/>
        <v>15333.045230368509</v>
      </c>
      <c r="AW993" s="102">
        <f t="shared" si="141"/>
        <v>5118</v>
      </c>
      <c r="AX993" s="43">
        <f t="shared" si="142"/>
        <v>1.25</v>
      </c>
      <c r="AY993" s="43" t="str">
        <f t="shared" si="143"/>
        <v>UTTSS</v>
      </c>
    </row>
    <row r="994" spans="1:51" hidden="1" x14ac:dyDescent="0.2">
      <c r="A994" s="38">
        <v>987</v>
      </c>
      <c r="B994" t="s">
        <v>5806</v>
      </c>
      <c r="C994" t="s">
        <v>292</v>
      </c>
      <c r="D994">
        <v>2400</v>
      </c>
      <c r="E994" t="s">
        <v>193</v>
      </c>
      <c r="F994">
        <v>2</v>
      </c>
      <c r="G994" t="str">
        <f>LOOKUP(F994,{0,6,45},{"F","L","H"})</f>
        <v>F</v>
      </c>
      <c r="H994" t="s">
        <v>591</v>
      </c>
      <c r="I994" s="43" t="str">
        <f>IFERROR(VLOOKUP(#REF!,#REF!,2,FALSE),"No")</f>
        <v>No</v>
      </c>
      <c r="J994" s="139">
        <v>1.25</v>
      </c>
      <c r="K994" s="148">
        <v>95</v>
      </c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39">
        <v>1.25</v>
      </c>
      <c r="Y994" s="148">
        <v>89</v>
      </c>
      <c r="Z994" s="149">
        <v>2</v>
      </c>
      <c r="AA994" s="148">
        <v>911</v>
      </c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39">
        <v>0</v>
      </c>
      <c r="AM994" s="139">
        <v>0</v>
      </c>
      <c r="AN994" s="148">
        <f t="shared" si="135"/>
        <v>1000</v>
      </c>
      <c r="AO994" s="148">
        <f t="shared" si="136"/>
        <v>95</v>
      </c>
      <c r="AP994" s="148">
        <v>4</v>
      </c>
      <c r="AQ994" s="140">
        <v>6</v>
      </c>
      <c r="AS994" s="42">
        <f t="shared" si="137"/>
        <v>7078.7803939503774</v>
      </c>
      <c r="AT994" s="101">
        <f t="shared" si="138"/>
        <v>0</v>
      </c>
      <c r="AU994" s="42">
        <f t="shared" si="139"/>
        <v>7078.7803939503774</v>
      </c>
      <c r="AV994" s="42">
        <f t="shared" si="140"/>
        <v>5428.8769535790061</v>
      </c>
      <c r="AW994" s="102">
        <f t="shared" si="141"/>
        <v>2428.75</v>
      </c>
      <c r="AX994" s="43">
        <f t="shared" si="142"/>
        <v>1.25</v>
      </c>
      <c r="AY994" s="43" t="str">
        <f t="shared" si="143"/>
        <v>UTFS</v>
      </c>
    </row>
    <row r="995" spans="1:51" hidden="1" x14ac:dyDescent="0.2">
      <c r="A995" s="38">
        <v>988</v>
      </c>
      <c r="B995" t="s">
        <v>362</v>
      </c>
      <c r="C995" t="s">
        <v>289</v>
      </c>
      <c r="D995">
        <v>550</v>
      </c>
      <c r="E995" t="s">
        <v>1232</v>
      </c>
      <c r="F995">
        <v>2</v>
      </c>
      <c r="G995" t="str">
        <f>LOOKUP(F995,{0,6,45},{"F","L","H"})</f>
        <v>F</v>
      </c>
      <c r="H995" t="s">
        <v>2966</v>
      </c>
      <c r="I995" s="43" t="str">
        <f>IFERROR(VLOOKUP(#REF!,#REF!,2,FALSE),"No")</f>
        <v>No</v>
      </c>
      <c r="J995" s="149">
        <v>0.75</v>
      </c>
      <c r="K995" s="148">
        <v>25</v>
      </c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39">
        <v>2</v>
      </c>
      <c r="Y995" s="148">
        <v>418</v>
      </c>
      <c r="Z995" s="148">
        <v>4</v>
      </c>
      <c r="AA995" s="148">
        <v>262</v>
      </c>
      <c r="AB995" s="148">
        <v>6</v>
      </c>
      <c r="AC995" s="148">
        <v>3</v>
      </c>
      <c r="AD995" s="148">
        <v>8</v>
      </c>
      <c r="AE995" s="148">
        <v>207</v>
      </c>
      <c r="AF995" s="148"/>
      <c r="AG995" s="148"/>
      <c r="AH995" s="148"/>
      <c r="AI995" s="148"/>
      <c r="AJ995" s="148"/>
      <c r="AK995" s="148"/>
      <c r="AL995" s="139">
        <v>0</v>
      </c>
      <c r="AM995" s="139">
        <v>0</v>
      </c>
      <c r="AN995" s="148">
        <f t="shared" si="135"/>
        <v>890</v>
      </c>
      <c r="AO995" s="148">
        <f t="shared" si="136"/>
        <v>25</v>
      </c>
      <c r="AP995" s="148">
        <v>16</v>
      </c>
      <c r="AQ995" s="140">
        <v>64</v>
      </c>
      <c r="AS995" s="42">
        <f t="shared" si="137"/>
        <v>1609.5869457764152</v>
      </c>
      <c r="AT995" s="101">
        <f t="shared" si="138"/>
        <v>0</v>
      </c>
      <c r="AU995" s="42">
        <f t="shared" si="139"/>
        <v>1609.5869457764152</v>
      </c>
      <c r="AV995" s="42">
        <f t="shared" si="140"/>
        <v>613.22243643924821</v>
      </c>
      <c r="AW995" s="102">
        <f t="shared" si="141"/>
        <v>585.0096169344007</v>
      </c>
      <c r="AX995" s="43">
        <f t="shared" si="142"/>
        <v>0.75</v>
      </c>
      <c r="AY995" s="43" t="str">
        <f t="shared" si="143"/>
        <v>UTGS</v>
      </c>
    </row>
    <row r="996" spans="1:51" hidden="1" x14ac:dyDescent="0.2">
      <c r="A996" s="38">
        <v>989</v>
      </c>
      <c r="B996" t="s">
        <v>362</v>
      </c>
      <c r="C996" t="s">
        <v>289</v>
      </c>
      <c r="D996">
        <v>500</v>
      </c>
      <c r="E996" t="s">
        <v>1235</v>
      </c>
      <c r="F996">
        <v>2</v>
      </c>
      <c r="G996" t="str">
        <f>LOOKUP(F996,{0,6,45},{"F","L","H"})</f>
        <v>F</v>
      </c>
      <c r="H996" t="s">
        <v>2967</v>
      </c>
      <c r="I996" s="43" t="str">
        <f>IFERROR(VLOOKUP(#REF!,#REF!,2,FALSE),"No")</f>
        <v>No</v>
      </c>
      <c r="J996" s="139">
        <v>0.75</v>
      </c>
      <c r="K996" s="148">
        <v>88</v>
      </c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39">
        <v>1.25</v>
      </c>
      <c r="Y996" s="148">
        <v>82</v>
      </c>
      <c r="Z996" s="149">
        <v>2</v>
      </c>
      <c r="AA996" s="148">
        <v>918</v>
      </c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39">
        <v>0</v>
      </c>
      <c r="AM996" s="139">
        <v>0</v>
      </c>
      <c r="AN996" s="148">
        <f t="shared" si="135"/>
        <v>1000</v>
      </c>
      <c r="AO996" s="148">
        <f t="shared" si="136"/>
        <v>88</v>
      </c>
      <c r="AP996" s="148">
        <v>9</v>
      </c>
      <c r="AQ996" s="140">
        <v>38</v>
      </c>
      <c r="AS996" s="42">
        <f t="shared" si="137"/>
        <v>5665.7460491329821</v>
      </c>
      <c r="AT996" s="101">
        <f t="shared" si="138"/>
        <v>0</v>
      </c>
      <c r="AU996" s="42">
        <f t="shared" si="139"/>
        <v>5665.7460491329821</v>
      </c>
      <c r="AV996" s="42">
        <f t="shared" si="140"/>
        <v>857.06215056510609</v>
      </c>
      <c r="AW996" s="102">
        <f t="shared" si="141"/>
        <v>585.0096169344007</v>
      </c>
      <c r="AX996" s="43">
        <f t="shared" si="142"/>
        <v>0.75</v>
      </c>
      <c r="AY996" s="43" t="str">
        <f t="shared" si="143"/>
        <v>UTGS</v>
      </c>
    </row>
    <row r="997" spans="1:51" hidden="1" x14ac:dyDescent="0.2">
      <c r="A997" s="38">
        <v>990</v>
      </c>
      <c r="B997" t="s">
        <v>5807</v>
      </c>
      <c r="C997" t="s">
        <v>5746</v>
      </c>
      <c r="D997">
        <v>4000</v>
      </c>
      <c r="E997" t="s">
        <v>207</v>
      </c>
      <c r="F997">
        <v>5</v>
      </c>
      <c r="G997" t="str">
        <f>LOOKUP(F997,{0,6,45},{"F","L","H"})</f>
        <v>F</v>
      </c>
      <c r="H997" t="s">
        <v>346</v>
      </c>
      <c r="I997" s="43" t="str">
        <f>IFERROR(VLOOKUP(#REF!,#REF!,2,FALSE),"No")</f>
        <v>No</v>
      </c>
      <c r="J997" s="148">
        <v>1.25</v>
      </c>
      <c r="K997" s="148">
        <v>148</v>
      </c>
      <c r="L997" s="148"/>
      <c r="M997" s="148"/>
      <c r="N997" s="148"/>
      <c r="O997" s="148"/>
      <c r="P997" s="148"/>
      <c r="Q997" s="148"/>
      <c r="R997" s="149"/>
      <c r="S997" s="148"/>
      <c r="T997" s="148"/>
      <c r="U997" s="148"/>
      <c r="V997" s="148"/>
      <c r="W997" s="148"/>
      <c r="X997" s="139">
        <v>2</v>
      </c>
      <c r="Y997" s="148">
        <v>2.36</v>
      </c>
      <c r="Z997" s="148">
        <v>3</v>
      </c>
      <c r="AA997" s="148">
        <v>299.08999999999997</v>
      </c>
      <c r="AB997" s="148">
        <v>4</v>
      </c>
      <c r="AC997" s="148">
        <v>698.55</v>
      </c>
      <c r="AD997" s="148"/>
      <c r="AE997" s="148"/>
      <c r="AF997" s="148"/>
      <c r="AG997" s="148"/>
      <c r="AH997" s="148"/>
      <c r="AI997" s="148"/>
      <c r="AJ997" s="148"/>
      <c r="AK997" s="148"/>
      <c r="AL997" s="139">
        <v>0</v>
      </c>
      <c r="AM997" s="139">
        <v>0</v>
      </c>
      <c r="AN997" s="148">
        <f t="shared" si="135"/>
        <v>1000</v>
      </c>
      <c r="AO997" s="148">
        <f t="shared" si="136"/>
        <v>148</v>
      </c>
      <c r="AP997" s="148">
        <v>9</v>
      </c>
      <c r="AQ997" s="140">
        <v>11</v>
      </c>
      <c r="AS997" s="42">
        <f t="shared" si="137"/>
        <v>11027.994718996377</v>
      </c>
      <c r="AT997" s="101">
        <f t="shared" si="138"/>
        <v>0</v>
      </c>
      <c r="AU997" s="42">
        <f t="shared" si="139"/>
        <v>11027.994718996377</v>
      </c>
      <c r="AV997" s="42">
        <f t="shared" si="140"/>
        <v>3066.1003655885488</v>
      </c>
      <c r="AW997" s="102">
        <f t="shared" si="141"/>
        <v>2145.6666666666665</v>
      </c>
      <c r="AX997" s="43">
        <f t="shared" si="142"/>
        <v>1.25</v>
      </c>
      <c r="AY997" s="43" t="str">
        <f t="shared" si="143"/>
        <v>UTTSS</v>
      </c>
    </row>
    <row r="998" spans="1:51" hidden="1" x14ac:dyDescent="0.2">
      <c r="A998" s="38">
        <v>991</v>
      </c>
      <c r="B998" t="s">
        <v>5807</v>
      </c>
      <c r="C998" t="s">
        <v>5746</v>
      </c>
      <c r="D998">
        <v>9200</v>
      </c>
      <c r="E998" t="s">
        <v>212</v>
      </c>
      <c r="F998">
        <v>5</v>
      </c>
      <c r="G998" t="str">
        <f>LOOKUP(F998,{0,6,45},{"F","L","H"})</f>
        <v>F</v>
      </c>
      <c r="H998" t="s">
        <v>637</v>
      </c>
      <c r="I998" s="43" t="str">
        <f>IFERROR(VLOOKUP(#REF!,#REF!,2,FALSE),"No")</f>
        <v>No</v>
      </c>
      <c r="J998" s="149">
        <v>2</v>
      </c>
      <c r="K998" s="148">
        <v>274</v>
      </c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39">
        <v>1.25</v>
      </c>
      <c r="Y998" s="148">
        <v>127.71</v>
      </c>
      <c r="Z998" s="149">
        <v>2</v>
      </c>
      <c r="AA998" s="148">
        <v>487.29</v>
      </c>
      <c r="AB998" s="149">
        <v>4</v>
      </c>
      <c r="AC998" s="148">
        <v>385</v>
      </c>
      <c r="AD998" s="148"/>
      <c r="AE998" s="148"/>
      <c r="AF998" s="148"/>
      <c r="AG998" s="148"/>
      <c r="AH998" s="148"/>
      <c r="AI998" s="148"/>
      <c r="AJ998" s="148"/>
      <c r="AK998" s="148"/>
      <c r="AL998" s="139">
        <v>0</v>
      </c>
      <c r="AM998" s="139">
        <v>0</v>
      </c>
      <c r="AN998" s="148">
        <f t="shared" si="135"/>
        <v>1000</v>
      </c>
      <c r="AO998" s="148">
        <f t="shared" si="136"/>
        <v>274</v>
      </c>
      <c r="AP998" s="148">
        <v>4</v>
      </c>
      <c r="AQ998" s="140">
        <v>5</v>
      </c>
      <c r="AS998" s="42">
        <f t="shared" si="137"/>
        <v>19997.47292570951</v>
      </c>
      <c r="AT998" s="101">
        <f t="shared" si="138"/>
        <v>0</v>
      </c>
      <c r="AU998" s="42">
        <f t="shared" si="139"/>
        <v>19997.47292570951</v>
      </c>
      <c r="AV998" s="42">
        <f t="shared" si="140"/>
        <v>7072.1617442948072</v>
      </c>
      <c r="AW998" s="102">
        <f t="shared" si="141"/>
        <v>5118</v>
      </c>
      <c r="AX998" s="43">
        <f t="shared" si="142"/>
        <v>2</v>
      </c>
      <c r="AY998" s="43" t="str">
        <f t="shared" si="143"/>
        <v>UTTSS</v>
      </c>
    </row>
    <row r="999" spans="1:51" hidden="1" x14ac:dyDescent="0.2">
      <c r="A999" s="38">
        <v>992</v>
      </c>
      <c r="B999" t="s">
        <v>362</v>
      </c>
      <c r="C999" t="s">
        <v>289</v>
      </c>
      <c r="D999">
        <v>320</v>
      </c>
      <c r="E999" t="s">
        <v>1245</v>
      </c>
      <c r="F999">
        <v>0.25</v>
      </c>
      <c r="G999" t="str">
        <f>LOOKUP(F999,{0,6,45},{"F","L","H"})</f>
        <v>F</v>
      </c>
      <c r="H999" t="s">
        <v>2968</v>
      </c>
      <c r="I999" s="43" t="str">
        <f>IFERROR(VLOOKUP(#REF!,#REF!,2,FALSE),"No")</f>
        <v>No</v>
      </c>
      <c r="J999" s="149">
        <v>0.5</v>
      </c>
      <c r="K999" s="148">
        <v>39</v>
      </c>
      <c r="L999" s="148">
        <v>0.75</v>
      </c>
      <c r="M999" s="148">
        <v>36</v>
      </c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39">
        <v>1.25</v>
      </c>
      <c r="Y999" s="148">
        <v>88.25</v>
      </c>
      <c r="Z999" s="149">
        <v>2</v>
      </c>
      <c r="AA999" s="148">
        <v>768</v>
      </c>
      <c r="AB999" s="149">
        <v>4</v>
      </c>
      <c r="AC999" s="148">
        <v>143.75</v>
      </c>
      <c r="AD999" s="148"/>
      <c r="AE999" s="148"/>
      <c r="AF999" s="148"/>
      <c r="AG999" s="148"/>
      <c r="AH999" s="148"/>
      <c r="AI999" s="148"/>
      <c r="AJ999" s="148"/>
      <c r="AK999" s="148"/>
      <c r="AL999" s="139">
        <v>0</v>
      </c>
      <c r="AM999" s="139">
        <v>0</v>
      </c>
      <c r="AN999" s="148">
        <f t="shared" si="135"/>
        <v>1000</v>
      </c>
      <c r="AO999" s="148">
        <f t="shared" si="136"/>
        <v>75</v>
      </c>
      <c r="AP999" s="148">
        <v>17</v>
      </c>
      <c r="AQ999" s="140">
        <v>17</v>
      </c>
      <c r="AS999" s="42">
        <f t="shared" si="137"/>
        <v>4985.5408373292457</v>
      </c>
      <c r="AT999" s="101">
        <f t="shared" si="138"/>
        <v>0</v>
      </c>
      <c r="AU999" s="42">
        <f t="shared" si="139"/>
        <v>4985.5408373292457</v>
      </c>
      <c r="AV999" s="42">
        <f t="shared" si="140"/>
        <v>1976.6720130278845</v>
      </c>
      <c r="AW999" s="102">
        <f t="shared" si="141"/>
        <v>431</v>
      </c>
      <c r="AX999" s="43">
        <f t="shared" si="142"/>
        <v>0.5</v>
      </c>
      <c r="AY999" s="43" t="str">
        <f t="shared" si="143"/>
        <v>UTGS</v>
      </c>
    </row>
    <row r="1000" spans="1:51" hidden="1" x14ac:dyDescent="0.2">
      <c r="A1000" s="38">
        <v>993</v>
      </c>
      <c r="B1000" t="s">
        <v>362</v>
      </c>
      <c r="C1000" t="s">
        <v>289</v>
      </c>
      <c r="D1000">
        <v>320</v>
      </c>
      <c r="E1000" t="s">
        <v>1232</v>
      </c>
      <c r="F1000">
        <v>0.25</v>
      </c>
      <c r="G1000" t="str">
        <f>LOOKUP(F1000,{0,6,45},{"F","L","H"})</f>
        <v>F</v>
      </c>
      <c r="H1000" t="s">
        <v>2969</v>
      </c>
      <c r="I1000" s="43" t="str">
        <f>IFERROR(VLOOKUP(#REF!,#REF!,2,FALSE),"No")</f>
        <v>No</v>
      </c>
      <c r="J1000" s="149">
        <v>0.5</v>
      </c>
      <c r="K1000" s="148">
        <v>39</v>
      </c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39">
        <v>1.25</v>
      </c>
      <c r="Y1000" s="148">
        <v>430.48</v>
      </c>
      <c r="Z1000" s="149">
        <v>2</v>
      </c>
      <c r="AA1000" s="148">
        <v>569.52</v>
      </c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39">
        <v>0</v>
      </c>
      <c r="AM1000" s="139">
        <v>0</v>
      </c>
      <c r="AN1000" s="148">
        <f t="shared" si="135"/>
        <v>1000</v>
      </c>
      <c r="AO1000" s="148">
        <f t="shared" si="136"/>
        <v>39</v>
      </c>
      <c r="AP1000" s="148">
        <v>13</v>
      </c>
      <c r="AQ1000" s="140">
        <v>13</v>
      </c>
      <c r="AS1000" s="42">
        <f t="shared" si="137"/>
        <v>2667.735635411208</v>
      </c>
      <c r="AT1000" s="101">
        <f t="shared" si="138"/>
        <v>0</v>
      </c>
      <c r="AU1000" s="42">
        <f t="shared" si="139"/>
        <v>2667.735635411208</v>
      </c>
      <c r="AV1000" s="42">
        <f t="shared" si="140"/>
        <v>2524.0229016518488</v>
      </c>
      <c r="AW1000" s="102">
        <f t="shared" si="141"/>
        <v>431</v>
      </c>
      <c r="AX1000" s="43">
        <f t="shared" si="142"/>
        <v>0.5</v>
      </c>
      <c r="AY1000" s="43" t="str">
        <f t="shared" si="143"/>
        <v>UTGS</v>
      </c>
    </row>
    <row r="1001" spans="1:51" hidden="1" x14ac:dyDescent="0.2">
      <c r="A1001" s="38">
        <v>994</v>
      </c>
      <c r="B1001" t="s">
        <v>362</v>
      </c>
      <c r="C1001" t="s">
        <v>289</v>
      </c>
      <c r="D1001">
        <v>306</v>
      </c>
      <c r="E1001" t="s">
        <v>1224</v>
      </c>
      <c r="F1001">
        <v>0.25</v>
      </c>
      <c r="G1001" t="str">
        <f>LOOKUP(F1001,{0,6,45},{"F","L","H"})</f>
        <v>F</v>
      </c>
      <c r="H1001" t="s">
        <v>2970</v>
      </c>
      <c r="I1001" s="43" t="str">
        <f>IFERROR(VLOOKUP(#REF!,#REF!,2,FALSE),"No")</f>
        <v>No</v>
      </c>
      <c r="J1001" s="149">
        <v>0.75</v>
      </c>
      <c r="K1001" s="148">
        <v>10</v>
      </c>
      <c r="L1001" s="148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39">
        <v>2</v>
      </c>
      <c r="Y1001" s="148">
        <v>1000</v>
      </c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39">
        <v>0</v>
      </c>
      <c r="AM1001" s="139">
        <v>0</v>
      </c>
      <c r="AN1001" s="148">
        <f t="shared" si="135"/>
        <v>1000</v>
      </c>
      <c r="AO1001" s="148">
        <f t="shared" si="136"/>
        <v>10</v>
      </c>
      <c r="AP1001" s="148">
        <v>6</v>
      </c>
      <c r="AQ1001" s="140">
        <v>61</v>
      </c>
      <c r="AS1001" s="42">
        <f t="shared" si="137"/>
        <v>643.83477831056609</v>
      </c>
      <c r="AT1001" s="101">
        <f t="shared" si="138"/>
        <v>0</v>
      </c>
      <c r="AU1001" s="42">
        <f t="shared" si="139"/>
        <v>643.83477831056609</v>
      </c>
      <c r="AV1001" s="42">
        <f t="shared" si="140"/>
        <v>532.96658559793491</v>
      </c>
      <c r="AW1001" s="102">
        <f t="shared" si="141"/>
        <v>431</v>
      </c>
      <c r="AX1001" s="43">
        <f t="shared" si="142"/>
        <v>0.75</v>
      </c>
      <c r="AY1001" s="43" t="str">
        <f t="shared" si="143"/>
        <v>UTGS</v>
      </c>
    </row>
    <row r="1002" spans="1:51" hidden="1" x14ac:dyDescent="0.2">
      <c r="A1002" s="38">
        <v>995</v>
      </c>
      <c r="B1002" t="s">
        <v>362</v>
      </c>
      <c r="C1002" t="s">
        <v>289</v>
      </c>
      <c r="D1002">
        <v>320</v>
      </c>
      <c r="E1002" t="s">
        <v>1245</v>
      </c>
      <c r="F1002">
        <v>0.25</v>
      </c>
      <c r="G1002" t="str">
        <f>LOOKUP(F1002,{0,6,45},{"F","L","H"})</f>
        <v>F</v>
      </c>
      <c r="H1002" t="s">
        <v>2971</v>
      </c>
      <c r="I1002" s="43" t="str">
        <f>IFERROR(VLOOKUP(#REF!,#REF!,2,FALSE),"No")</f>
        <v>No</v>
      </c>
      <c r="J1002" s="149">
        <v>0.75</v>
      </c>
      <c r="K1002" s="148">
        <v>81</v>
      </c>
      <c r="L1002" s="148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39">
        <v>2</v>
      </c>
      <c r="Y1002" s="148">
        <v>1000</v>
      </c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39">
        <v>0</v>
      </c>
      <c r="AM1002" s="139">
        <v>0</v>
      </c>
      <c r="AN1002" s="148">
        <f t="shared" si="135"/>
        <v>1000</v>
      </c>
      <c r="AO1002" s="148">
        <f t="shared" si="136"/>
        <v>81</v>
      </c>
      <c r="AP1002" s="148">
        <v>8</v>
      </c>
      <c r="AQ1002" s="140">
        <v>49</v>
      </c>
      <c r="AS1002" s="42">
        <f t="shared" si="137"/>
        <v>5215.0617043155853</v>
      </c>
      <c r="AT1002" s="101">
        <f t="shared" si="138"/>
        <v>0</v>
      </c>
      <c r="AU1002" s="42">
        <f t="shared" si="139"/>
        <v>5215.0617043155853</v>
      </c>
      <c r="AV1002" s="42">
        <f t="shared" si="140"/>
        <v>663.48901472395983</v>
      </c>
      <c r="AW1002" s="102">
        <f t="shared" si="141"/>
        <v>431</v>
      </c>
      <c r="AX1002" s="43">
        <f t="shared" si="142"/>
        <v>0.75</v>
      </c>
      <c r="AY1002" s="43" t="str">
        <f t="shared" si="143"/>
        <v>UTGS</v>
      </c>
    </row>
    <row r="1003" spans="1:51" hidden="1" x14ac:dyDescent="0.2">
      <c r="A1003" s="38">
        <v>996</v>
      </c>
      <c r="B1003" t="s">
        <v>362</v>
      </c>
      <c r="C1003" t="s">
        <v>289</v>
      </c>
      <c r="D1003">
        <v>320</v>
      </c>
      <c r="E1003" t="s">
        <v>1247</v>
      </c>
      <c r="F1003">
        <v>0.25</v>
      </c>
      <c r="G1003" t="str">
        <f>LOOKUP(F1003,{0,6,45},{"F","L","H"})</f>
        <v>F</v>
      </c>
      <c r="H1003" t="s">
        <v>2972</v>
      </c>
      <c r="I1003" s="43" t="str">
        <f>IFERROR(VLOOKUP(#REF!,#REF!,2,FALSE),"No")</f>
        <v>No</v>
      </c>
      <c r="J1003" s="139">
        <v>0.5</v>
      </c>
      <c r="K1003" s="148">
        <v>55</v>
      </c>
      <c r="L1003" s="148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39">
        <v>1.25</v>
      </c>
      <c r="Y1003" s="148">
        <v>154</v>
      </c>
      <c r="Z1003" s="148">
        <v>2</v>
      </c>
      <c r="AA1003" s="148">
        <v>846</v>
      </c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39">
        <v>0</v>
      </c>
      <c r="AM1003" s="139">
        <v>0</v>
      </c>
      <c r="AN1003" s="148">
        <f t="shared" si="135"/>
        <v>1000</v>
      </c>
      <c r="AO1003" s="148">
        <f t="shared" si="136"/>
        <v>55</v>
      </c>
      <c r="AP1003" s="148">
        <v>11</v>
      </c>
      <c r="AQ1003" s="140">
        <v>11</v>
      </c>
      <c r="AS1003" s="42">
        <f t="shared" si="137"/>
        <v>3762.1912807081139</v>
      </c>
      <c r="AT1003" s="101">
        <f t="shared" si="138"/>
        <v>0</v>
      </c>
      <c r="AU1003" s="42">
        <f t="shared" si="139"/>
        <v>3762.1912807081139</v>
      </c>
      <c r="AV1003" s="42">
        <f t="shared" si="140"/>
        <v>2965.3419746794575</v>
      </c>
      <c r="AW1003" s="102">
        <f t="shared" si="141"/>
        <v>431</v>
      </c>
      <c r="AX1003" s="43">
        <f t="shared" si="142"/>
        <v>0.5</v>
      </c>
      <c r="AY1003" s="43" t="str">
        <f t="shared" si="143"/>
        <v>UTGS</v>
      </c>
    </row>
    <row r="1004" spans="1:51" hidden="1" x14ac:dyDescent="0.2">
      <c r="A1004" s="38">
        <v>997</v>
      </c>
      <c r="B1004" t="s">
        <v>362</v>
      </c>
      <c r="C1004" t="s">
        <v>289</v>
      </c>
      <c r="D1004">
        <v>320</v>
      </c>
      <c r="E1004" t="s">
        <v>1236</v>
      </c>
      <c r="F1004">
        <v>0.25</v>
      </c>
      <c r="G1004" t="str">
        <f>LOOKUP(F1004,{0,6,45},{"F","L","H"})</f>
        <v>F</v>
      </c>
      <c r="H1004" t="s">
        <v>2973</v>
      </c>
      <c r="I1004" s="43" t="str">
        <f>IFERROR(VLOOKUP(#REF!,#REF!,2,FALSE),"No")</f>
        <v>No</v>
      </c>
      <c r="J1004" s="139">
        <v>0.75</v>
      </c>
      <c r="K1004" s="148">
        <v>55.73</v>
      </c>
      <c r="L1004" s="148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39">
        <v>1.25</v>
      </c>
      <c r="Y1004" s="148">
        <v>12.92</v>
      </c>
      <c r="Z1004" s="148">
        <v>2</v>
      </c>
      <c r="AA1004" s="148">
        <v>566.25</v>
      </c>
      <c r="AB1004" s="148">
        <v>4</v>
      </c>
      <c r="AC1004" s="148">
        <v>420.83</v>
      </c>
      <c r="AD1004" s="148"/>
      <c r="AE1004" s="148"/>
      <c r="AF1004" s="148"/>
      <c r="AG1004" s="148"/>
      <c r="AH1004" s="148"/>
      <c r="AI1004" s="148"/>
      <c r="AJ1004" s="148"/>
      <c r="AK1004" s="148"/>
      <c r="AL1004" s="139">
        <v>0</v>
      </c>
      <c r="AM1004" s="139">
        <v>0</v>
      </c>
      <c r="AN1004" s="148">
        <f t="shared" si="135"/>
        <v>1000</v>
      </c>
      <c r="AO1004" s="148">
        <f t="shared" si="136"/>
        <v>55.73</v>
      </c>
      <c r="AP1004" s="148">
        <v>14</v>
      </c>
      <c r="AQ1004" s="140">
        <v>53</v>
      </c>
      <c r="AS1004" s="42">
        <f t="shared" si="137"/>
        <v>3588.0912195247847</v>
      </c>
      <c r="AT1004" s="101">
        <f t="shared" si="138"/>
        <v>0</v>
      </c>
      <c r="AU1004" s="42">
        <f t="shared" si="139"/>
        <v>3588.0912195247847</v>
      </c>
      <c r="AV1004" s="42">
        <f t="shared" si="140"/>
        <v>670.51616644290618</v>
      </c>
      <c r="AW1004" s="102">
        <f t="shared" si="141"/>
        <v>431</v>
      </c>
      <c r="AX1004" s="43">
        <f t="shared" si="142"/>
        <v>0.75</v>
      </c>
      <c r="AY1004" s="43" t="str">
        <f t="shared" si="143"/>
        <v>UTGS</v>
      </c>
    </row>
    <row r="1005" spans="1:51" hidden="1" x14ac:dyDescent="0.2">
      <c r="A1005" s="38">
        <v>998</v>
      </c>
      <c r="B1005" t="s">
        <v>362</v>
      </c>
      <c r="C1005" t="s">
        <v>289</v>
      </c>
      <c r="D1005">
        <v>320</v>
      </c>
      <c r="E1005" t="s">
        <v>1842</v>
      </c>
      <c r="F1005">
        <v>0.25</v>
      </c>
      <c r="G1005" t="str">
        <f>LOOKUP(F1005,{0,6,45},{"F","L","H"})</f>
        <v>F</v>
      </c>
      <c r="H1005" t="s">
        <v>2974</v>
      </c>
      <c r="I1005" s="43" t="str">
        <f>IFERROR(VLOOKUP(#REF!,#REF!,2,FALSE),"No")</f>
        <v>No</v>
      </c>
      <c r="J1005" s="139">
        <v>0.5</v>
      </c>
      <c r="K1005" s="148">
        <v>41</v>
      </c>
      <c r="L1005" s="148">
        <v>0.75</v>
      </c>
      <c r="M1005" s="148">
        <v>35</v>
      </c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39">
        <v>2</v>
      </c>
      <c r="Y1005" s="148">
        <v>1000</v>
      </c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39">
        <v>0</v>
      </c>
      <c r="AM1005" s="139">
        <v>0</v>
      </c>
      <c r="AN1005" s="148">
        <f t="shared" si="135"/>
        <v>1000</v>
      </c>
      <c r="AO1005" s="148">
        <f t="shared" si="136"/>
        <v>76</v>
      </c>
      <c r="AP1005" s="148">
        <v>20</v>
      </c>
      <c r="AQ1005" s="140">
        <v>20</v>
      </c>
      <c r="AS1005" s="42">
        <f t="shared" si="137"/>
        <v>5057.9643151603032</v>
      </c>
      <c r="AT1005" s="101">
        <f t="shared" si="138"/>
        <v>0</v>
      </c>
      <c r="AU1005" s="42">
        <f t="shared" si="139"/>
        <v>5057.9643151603032</v>
      </c>
      <c r="AV1005" s="42">
        <f t="shared" si="140"/>
        <v>1625.5480860737016</v>
      </c>
      <c r="AW1005" s="102">
        <f t="shared" si="141"/>
        <v>431</v>
      </c>
      <c r="AX1005" s="43">
        <f t="shared" si="142"/>
        <v>0.5</v>
      </c>
      <c r="AY1005" s="43" t="str">
        <f t="shared" si="143"/>
        <v>UTGS</v>
      </c>
    </row>
    <row r="1006" spans="1:51" hidden="1" x14ac:dyDescent="0.2">
      <c r="A1006" s="38">
        <v>999</v>
      </c>
      <c r="B1006" t="s">
        <v>362</v>
      </c>
      <c r="C1006" t="s">
        <v>289</v>
      </c>
      <c r="D1006">
        <v>320</v>
      </c>
      <c r="E1006" t="s">
        <v>1247</v>
      </c>
      <c r="F1006">
        <v>0.25</v>
      </c>
      <c r="G1006" t="str">
        <f>LOOKUP(F1006,{0,6,45},{"F","L","H"})</f>
        <v>F</v>
      </c>
      <c r="H1006" t="s">
        <v>2975</v>
      </c>
      <c r="I1006" s="43" t="str">
        <f>IFERROR(VLOOKUP(#REF!,#REF!,2,FALSE),"No")</f>
        <v>No</v>
      </c>
      <c r="J1006" s="139">
        <v>0.5</v>
      </c>
      <c r="K1006" s="148">
        <v>44</v>
      </c>
      <c r="L1006" s="148"/>
      <c r="M1006" s="148"/>
      <c r="N1006" s="148"/>
      <c r="O1006" s="148"/>
      <c r="P1006" s="148"/>
      <c r="Q1006" s="148"/>
      <c r="R1006" s="148"/>
      <c r="S1006" s="148"/>
      <c r="T1006" s="148"/>
      <c r="U1006" s="148"/>
      <c r="V1006" s="148"/>
      <c r="W1006" s="148"/>
      <c r="X1006" s="139">
        <v>1.25</v>
      </c>
      <c r="Y1006" s="148">
        <v>417</v>
      </c>
      <c r="Z1006" s="149">
        <v>3</v>
      </c>
      <c r="AA1006" s="148">
        <v>19.25</v>
      </c>
      <c r="AB1006" s="148">
        <v>4</v>
      </c>
      <c r="AC1006" s="148">
        <v>563.75</v>
      </c>
      <c r="AD1006" s="148"/>
      <c r="AE1006" s="148"/>
      <c r="AF1006" s="148"/>
      <c r="AG1006" s="148"/>
      <c r="AH1006" s="148"/>
      <c r="AI1006" s="148"/>
      <c r="AJ1006" s="148"/>
      <c r="AK1006" s="148"/>
      <c r="AL1006" s="139">
        <v>0</v>
      </c>
      <c r="AM1006" s="139">
        <v>0</v>
      </c>
      <c r="AN1006" s="148">
        <f t="shared" si="135"/>
        <v>1000</v>
      </c>
      <c r="AO1006" s="148">
        <f t="shared" si="136"/>
        <v>44</v>
      </c>
      <c r="AP1006" s="148">
        <v>16</v>
      </c>
      <c r="AQ1006" s="140">
        <v>16</v>
      </c>
      <c r="AS1006" s="42">
        <f t="shared" si="137"/>
        <v>3009.7530245664911</v>
      </c>
      <c r="AT1006" s="101">
        <f t="shared" si="138"/>
        <v>0</v>
      </c>
      <c r="AU1006" s="42">
        <f t="shared" si="139"/>
        <v>3009.7530245664911</v>
      </c>
      <c r="AV1006" s="42">
        <f t="shared" si="140"/>
        <v>2287.5537013421272</v>
      </c>
      <c r="AW1006" s="102">
        <f t="shared" si="141"/>
        <v>431</v>
      </c>
      <c r="AX1006" s="43">
        <f t="shared" si="142"/>
        <v>0.5</v>
      </c>
      <c r="AY1006" s="43" t="str">
        <f t="shared" si="143"/>
        <v>UTGS</v>
      </c>
    </row>
    <row r="1007" spans="1:51" hidden="1" x14ac:dyDescent="0.2">
      <c r="A1007" s="38">
        <v>1000</v>
      </c>
      <c r="B1007" t="s">
        <v>362</v>
      </c>
      <c r="C1007" t="s">
        <v>289</v>
      </c>
      <c r="D1007">
        <v>320</v>
      </c>
      <c r="E1007" t="s">
        <v>1243</v>
      </c>
      <c r="F1007">
        <v>0.25</v>
      </c>
      <c r="G1007" t="str">
        <f>LOOKUP(F1007,{0,6,45},{"F","L","H"})</f>
        <v>F</v>
      </c>
      <c r="H1007" t="s">
        <v>2976</v>
      </c>
      <c r="I1007" s="43" t="str">
        <f>IFERROR(VLOOKUP(#REF!,#REF!,2,FALSE),"No")</f>
        <v>No</v>
      </c>
      <c r="J1007" s="149">
        <v>0.5</v>
      </c>
      <c r="K1007" s="148">
        <v>46</v>
      </c>
      <c r="L1007" s="148">
        <v>0.75</v>
      </c>
      <c r="M1007" s="148">
        <v>35</v>
      </c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39">
        <v>1.25</v>
      </c>
      <c r="Y1007" s="148">
        <v>632.48</v>
      </c>
      <c r="Z1007" s="148">
        <v>2</v>
      </c>
      <c r="AA1007" s="148">
        <v>367.52</v>
      </c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39">
        <v>0</v>
      </c>
      <c r="AM1007" s="139">
        <v>0</v>
      </c>
      <c r="AN1007" s="148">
        <f t="shared" si="135"/>
        <v>1000</v>
      </c>
      <c r="AO1007" s="148">
        <f t="shared" si="136"/>
        <v>81</v>
      </c>
      <c r="AP1007" s="148">
        <v>20</v>
      </c>
      <c r="AQ1007" s="140">
        <v>20</v>
      </c>
      <c r="AS1007" s="42">
        <f t="shared" si="137"/>
        <v>5399.9817043155854</v>
      </c>
      <c r="AT1007" s="101">
        <f t="shared" si="138"/>
        <v>0</v>
      </c>
      <c r="AU1007" s="42">
        <f t="shared" si="139"/>
        <v>5399.9817043155854</v>
      </c>
      <c r="AV1007" s="42">
        <f t="shared" si="140"/>
        <v>1647.6848860737016</v>
      </c>
      <c r="AW1007" s="102">
        <f t="shared" si="141"/>
        <v>431</v>
      </c>
      <c r="AX1007" s="43">
        <f t="shared" si="142"/>
        <v>0.5</v>
      </c>
      <c r="AY1007" s="43" t="str">
        <f t="shared" si="143"/>
        <v>UTGS</v>
      </c>
    </row>
    <row r="1008" spans="1:51" hidden="1" x14ac:dyDescent="0.2">
      <c r="A1008" s="38">
        <v>1001</v>
      </c>
      <c r="B1008" t="s">
        <v>362</v>
      </c>
      <c r="C1008" t="s">
        <v>289</v>
      </c>
      <c r="D1008">
        <v>320</v>
      </c>
      <c r="E1008" t="s">
        <v>1236</v>
      </c>
      <c r="F1008">
        <v>0.25</v>
      </c>
      <c r="G1008" t="str">
        <f>LOOKUP(F1008,{0,6,45},{"F","L","H"})</f>
        <v>F</v>
      </c>
      <c r="H1008" t="s">
        <v>2977</v>
      </c>
      <c r="I1008" s="43" t="str">
        <f>IFERROR(VLOOKUP(#REF!,#REF!,2,FALSE),"No")</f>
        <v>No</v>
      </c>
      <c r="J1008" s="149">
        <v>0.75</v>
      </c>
      <c r="K1008" s="148">
        <v>115.23</v>
      </c>
      <c r="L1008" s="148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39">
        <v>2</v>
      </c>
      <c r="Y1008" s="148">
        <v>904</v>
      </c>
      <c r="Z1008" s="148">
        <v>3</v>
      </c>
      <c r="AA1008" s="148">
        <v>28.7</v>
      </c>
      <c r="AB1008" s="148">
        <v>4</v>
      </c>
      <c r="AC1008" s="148">
        <v>67.3</v>
      </c>
      <c r="AD1008" s="148"/>
      <c r="AE1008" s="148"/>
      <c r="AF1008" s="148"/>
      <c r="AG1008" s="148"/>
      <c r="AH1008" s="148"/>
      <c r="AI1008" s="148"/>
      <c r="AJ1008" s="148"/>
      <c r="AK1008" s="148"/>
      <c r="AL1008" s="139">
        <v>0</v>
      </c>
      <c r="AM1008" s="139">
        <v>0</v>
      </c>
      <c r="AN1008" s="148">
        <f t="shared" si="135"/>
        <v>1000</v>
      </c>
      <c r="AO1008" s="148">
        <f t="shared" si="136"/>
        <v>115.23</v>
      </c>
      <c r="AP1008" s="148">
        <v>20</v>
      </c>
      <c r="AQ1008" s="140">
        <v>150</v>
      </c>
      <c r="AS1008" s="42">
        <f t="shared" si="137"/>
        <v>7418.9081504726537</v>
      </c>
      <c r="AT1008" s="101">
        <f t="shared" si="138"/>
        <v>0</v>
      </c>
      <c r="AU1008" s="42">
        <f t="shared" si="139"/>
        <v>7418.9081504726537</v>
      </c>
      <c r="AV1008" s="42">
        <f t="shared" si="140"/>
        <v>217.53057814316023</v>
      </c>
      <c r="AW1008" s="102">
        <f t="shared" si="141"/>
        <v>431</v>
      </c>
      <c r="AX1008" s="43">
        <f t="shared" si="142"/>
        <v>0.75</v>
      </c>
      <c r="AY1008" s="43" t="str">
        <f t="shared" si="143"/>
        <v>UTGS</v>
      </c>
    </row>
    <row r="1009" spans="1:51" hidden="1" x14ac:dyDescent="0.2">
      <c r="A1009" s="38">
        <v>1002</v>
      </c>
      <c r="B1009" t="s">
        <v>362</v>
      </c>
      <c r="C1009" t="s">
        <v>289</v>
      </c>
      <c r="D1009">
        <v>306</v>
      </c>
      <c r="E1009" t="s">
        <v>1238</v>
      </c>
      <c r="F1009">
        <v>0.25</v>
      </c>
      <c r="G1009" t="str">
        <f>LOOKUP(F1009,{0,6,45},{"F","L","H"})</f>
        <v>F</v>
      </c>
      <c r="H1009" t="s">
        <v>2978</v>
      </c>
      <c r="I1009" s="43" t="str">
        <f>IFERROR(VLOOKUP(#REF!,#REF!,2,FALSE),"No")</f>
        <v>No</v>
      </c>
      <c r="J1009" s="139">
        <v>0.5</v>
      </c>
      <c r="K1009" s="148">
        <v>45</v>
      </c>
      <c r="L1009" s="148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39">
        <v>2</v>
      </c>
      <c r="Y1009" s="148">
        <v>72.239999999999995</v>
      </c>
      <c r="Z1009" s="148">
        <v>3</v>
      </c>
      <c r="AA1009" s="148">
        <v>146.49</v>
      </c>
      <c r="AB1009" s="148">
        <v>4</v>
      </c>
      <c r="AC1009" s="148">
        <v>781.27</v>
      </c>
      <c r="AD1009" s="148"/>
      <c r="AE1009" s="148"/>
      <c r="AF1009" s="148"/>
      <c r="AG1009" s="148"/>
      <c r="AH1009" s="148"/>
      <c r="AI1009" s="148"/>
      <c r="AJ1009" s="148"/>
      <c r="AK1009" s="148"/>
      <c r="AL1009" s="139">
        <v>0</v>
      </c>
      <c r="AM1009" s="139">
        <v>0</v>
      </c>
      <c r="AN1009" s="148">
        <f t="shared" si="135"/>
        <v>1000</v>
      </c>
      <c r="AO1009" s="148">
        <f t="shared" si="136"/>
        <v>45</v>
      </c>
      <c r="AP1009" s="148">
        <v>11</v>
      </c>
      <c r="AQ1009" s="140">
        <v>11</v>
      </c>
      <c r="AS1009" s="42">
        <f t="shared" si="137"/>
        <v>3078.1565023975477</v>
      </c>
      <c r="AT1009" s="101">
        <f t="shared" si="138"/>
        <v>0</v>
      </c>
      <c r="AU1009" s="42">
        <f t="shared" si="139"/>
        <v>3078.1565023975477</v>
      </c>
      <c r="AV1009" s="42">
        <f t="shared" si="140"/>
        <v>3295.9249474067301</v>
      </c>
      <c r="AW1009" s="102">
        <f t="shared" si="141"/>
        <v>431</v>
      </c>
      <c r="AX1009" s="43">
        <f t="shared" si="142"/>
        <v>0.5</v>
      </c>
      <c r="AY1009" s="43" t="str">
        <f t="shared" si="143"/>
        <v>UTGS</v>
      </c>
    </row>
    <row r="1010" spans="1:51" hidden="1" x14ac:dyDescent="0.2">
      <c r="A1010" s="38">
        <v>1003</v>
      </c>
      <c r="B1010" t="s">
        <v>362</v>
      </c>
      <c r="C1010" t="s">
        <v>289</v>
      </c>
      <c r="D1010">
        <v>320</v>
      </c>
      <c r="E1010" t="s">
        <v>1236</v>
      </c>
      <c r="F1010">
        <v>0.25</v>
      </c>
      <c r="G1010" t="str">
        <f>LOOKUP(F1010,{0,6,45},{"F","L","H"})</f>
        <v>F</v>
      </c>
      <c r="H1010" t="s">
        <v>2979</v>
      </c>
      <c r="I1010" s="43" t="str">
        <f>IFERROR(VLOOKUP(#REF!,#REF!,2,FALSE),"No")</f>
        <v>No</v>
      </c>
      <c r="J1010" s="148">
        <v>0.5</v>
      </c>
      <c r="K1010" s="148">
        <v>47</v>
      </c>
      <c r="L1010" s="148">
        <v>0.75</v>
      </c>
      <c r="M1010" s="148">
        <v>35</v>
      </c>
      <c r="N1010" s="148"/>
      <c r="O1010" s="148"/>
      <c r="P1010" s="148"/>
      <c r="Q1010" s="148"/>
      <c r="R1010" s="149"/>
      <c r="S1010" s="148"/>
      <c r="T1010" s="148"/>
      <c r="U1010" s="148"/>
      <c r="V1010" s="148"/>
      <c r="W1010" s="148"/>
      <c r="X1010" s="139">
        <v>1.25</v>
      </c>
      <c r="Y1010" s="148">
        <v>76.08</v>
      </c>
      <c r="Z1010" s="148">
        <v>2</v>
      </c>
      <c r="AA1010" s="148">
        <v>923.92</v>
      </c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39">
        <v>0</v>
      </c>
      <c r="AM1010" s="139">
        <v>0</v>
      </c>
      <c r="AN1010" s="148">
        <f t="shared" si="135"/>
        <v>1000</v>
      </c>
      <c r="AO1010" s="148">
        <f t="shared" si="136"/>
        <v>82</v>
      </c>
      <c r="AP1010" s="148">
        <v>15</v>
      </c>
      <c r="AQ1010" s="140">
        <v>15</v>
      </c>
      <c r="AS1010" s="42">
        <f t="shared" si="137"/>
        <v>5468.3851821466424</v>
      </c>
      <c r="AT1010" s="101">
        <f t="shared" si="138"/>
        <v>0</v>
      </c>
      <c r="AU1010" s="42">
        <f t="shared" si="139"/>
        <v>5468.3851821466424</v>
      </c>
      <c r="AV1010" s="42">
        <f t="shared" si="140"/>
        <v>2170.9478480982684</v>
      </c>
      <c r="AW1010" s="102">
        <f t="shared" si="141"/>
        <v>431</v>
      </c>
      <c r="AX1010" s="43">
        <f t="shared" si="142"/>
        <v>0.5</v>
      </c>
      <c r="AY1010" s="43" t="str">
        <f t="shared" si="143"/>
        <v>UTGS</v>
      </c>
    </row>
    <row r="1011" spans="1:51" hidden="1" x14ac:dyDescent="0.2">
      <c r="A1011" s="38">
        <v>1004</v>
      </c>
      <c r="B1011" t="s">
        <v>362</v>
      </c>
      <c r="C1011" t="s">
        <v>289</v>
      </c>
      <c r="D1011">
        <v>320</v>
      </c>
      <c r="E1011" t="s">
        <v>1842</v>
      </c>
      <c r="F1011">
        <v>0.25</v>
      </c>
      <c r="G1011" t="str">
        <f>LOOKUP(F1011,{0,6,45},{"F","L","H"})</f>
        <v>F</v>
      </c>
      <c r="H1011" t="s">
        <v>2980</v>
      </c>
      <c r="I1011" s="43" t="str">
        <f>IFERROR(VLOOKUP(#REF!,#REF!,2,FALSE),"No")</f>
        <v>No</v>
      </c>
      <c r="J1011" s="139">
        <v>0.5</v>
      </c>
      <c r="K1011" s="148">
        <v>59</v>
      </c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39">
        <v>2</v>
      </c>
      <c r="Y1011" s="148">
        <v>898.06</v>
      </c>
      <c r="Z1011" s="149">
        <v>3</v>
      </c>
      <c r="AA1011" s="148">
        <v>101.94</v>
      </c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39">
        <v>0</v>
      </c>
      <c r="AM1011" s="139">
        <v>0</v>
      </c>
      <c r="AN1011" s="148">
        <f t="shared" si="135"/>
        <v>1000</v>
      </c>
      <c r="AO1011" s="148">
        <f t="shared" si="136"/>
        <v>59</v>
      </c>
      <c r="AP1011" s="148">
        <v>23</v>
      </c>
      <c r="AQ1011" s="140">
        <v>23</v>
      </c>
      <c r="AS1011" s="42">
        <f t="shared" si="137"/>
        <v>4035.8051920323405</v>
      </c>
      <c r="AT1011" s="101">
        <f t="shared" si="138"/>
        <v>0</v>
      </c>
      <c r="AU1011" s="42">
        <f t="shared" si="139"/>
        <v>4035.8051920323405</v>
      </c>
      <c r="AV1011" s="42">
        <f t="shared" si="140"/>
        <v>1357.3201096293058</v>
      </c>
      <c r="AW1011" s="102">
        <f t="shared" si="141"/>
        <v>431</v>
      </c>
      <c r="AX1011" s="43">
        <f t="shared" si="142"/>
        <v>0.5</v>
      </c>
      <c r="AY1011" s="43" t="str">
        <f t="shared" si="143"/>
        <v>UTGS</v>
      </c>
    </row>
    <row r="1012" spans="1:51" hidden="1" x14ac:dyDescent="0.2">
      <c r="A1012" s="38">
        <v>1005</v>
      </c>
      <c r="B1012" t="s">
        <v>362</v>
      </c>
      <c r="C1012" t="s">
        <v>289</v>
      </c>
      <c r="D1012">
        <v>320</v>
      </c>
      <c r="E1012" t="s">
        <v>1236</v>
      </c>
      <c r="F1012">
        <v>0.25</v>
      </c>
      <c r="G1012" t="str">
        <f>LOOKUP(F1012,{0,6,45},{"F","L","H"})</f>
        <v>F</v>
      </c>
      <c r="H1012" t="s">
        <v>2981</v>
      </c>
      <c r="I1012" s="43" t="str">
        <f>IFERROR(VLOOKUP(#REF!,#REF!,2,FALSE),"No")</f>
        <v>No</v>
      </c>
      <c r="J1012" s="149">
        <v>0.5</v>
      </c>
      <c r="K1012" s="148">
        <v>40</v>
      </c>
      <c r="L1012" s="148">
        <v>0.75</v>
      </c>
      <c r="M1012" s="148">
        <v>45</v>
      </c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39">
        <v>1.25</v>
      </c>
      <c r="Y1012" s="148">
        <v>247.93</v>
      </c>
      <c r="Z1012" s="149">
        <v>2</v>
      </c>
      <c r="AA1012" s="148">
        <v>662.14</v>
      </c>
      <c r="AB1012" s="148">
        <v>4</v>
      </c>
      <c r="AC1012" s="148">
        <v>89.93</v>
      </c>
      <c r="AD1012" s="148"/>
      <c r="AE1012" s="148"/>
      <c r="AF1012" s="148"/>
      <c r="AG1012" s="148"/>
      <c r="AH1012" s="148"/>
      <c r="AI1012" s="148"/>
      <c r="AJ1012" s="148"/>
      <c r="AK1012" s="148"/>
      <c r="AL1012" s="139">
        <v>0</v>
      </c>
      <c r="AM1012" s="139">
        <v>0</v>
      </c>
      <c r="AN1012" s="148">
        <f t="shared" si="135"/>
        <v>1000</v>
      </c>
      <c r="AO1012" s="148">
        <f t="shared" si="136"/>
        <v>85</v>
      </c>
      <c r="AP1012" s="148">
        <v>15</v>
      </c>
      <c r="AQ1012" s="140">
        <v>16</v>
      </c>
      <c r="AS1012" s="42">
        <f t="shared" si="137"/>
        <v>5633.3956156398126</v>
      </c>
      <c r="AT1012" s="101">
        <f t="shared" si="138"/>
        <v>0</v>
      </c>
      <c r="AU1012" s="42">
        <f t="shared" si="139"/>
        <v>5633.3956156398126</v>
      </c>
      <c r="AV1012" s="42">
        <f t="shared" si="140"/>
        <v>2083.0819263421272</v>
      </c>
      <c r="AW1012" s="102">
        <f t="shared" si="141"/>
        <v>431</v>
      </c>
      <c r="AX1012" s="43">
        <f t="shared" si="142"/>
        <v>0.5</v>
      </c>
      <c r="AY1012" s="43" t="str">
        <f t="shared" si="143"/>
        <v>UTGS</v>
      </c>
    </row>
    <row r="1013" spans="1:51" hidden="1" x14ac:dyDescent="0.2">
      <c r="A1013" s="38">
        <v>1006</v>
      </c>
      <c r="B1013" t="s">
        <v>362</v>
      </c>
      <c r="C1013" t="s">
        <v>289</v>
      </c>
      <c r="D1013">
        <v>320</v>
      </c>
      <c r="E1013" t="s">
        <v>1232</v>
      </c>
      <c r="F1013">
        <v>0.25</v>
      </c>
      <c r="G1013" t="str">
        <f>LOOKUP(F1013,{0,6,45},{"F","L","H"})</f>
        <v>F</v>
      </c>
      <c r="H1013" t="s">
        <v>2982</v>
      </c>
      <c r="I1013" s="43" t="str">
        <f>IFERROR(VLOOKUP(#REF!,#REF!,2,FALSE),"No")</f>
        <v>No</v>
      </c>
      <c r="J1013" s="139">
        <v>0.5</v>
      </c>
      <c r="K1013" s="148">
        <v>116</v>
      </c>
      <c r="L1013" s="148">
        <v>0.75</v>
      </c>
      <c r="M1013" s="148">
        <v>45</v>
      </c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39">
        <v>1.25</v>
      </c>
      <c r="Y1013" s="148">
        <v>350.5</v>
      </c>
      <c r="Z1013" s="149">
        <v>2</v>
      </c>
      <c r="AA1013" s="148">
        <v>649.5</v>
      </c>
      <c r="AB1013" s="149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39">
        <v>0</v>
      </c>
      <c r="AM1013" s="139">
        <v>0</v>
      </c>
      <c r="AN1013" s="148">
        <f t="shared" si="135"/>
        <v>1000</v>
      </c>
      <c r="AO1013" s="148">
        <f t="shared" si="136"/>
        <v>161</v>
      </c>
      <c r="AP1013" s="148">
        <v>15</v>
      </c>
      <c r="AQ1013" s="140">
        <v>15</v>
      </c>
      <c r="AS1013" s="42">
        <f t="shared" si="137"/>
        <v>10832.059930800115</v>
      </c>
      <c r="AT1013" s="101">
        <f t="shared" si="138"/>
        <v>0</v>
      </c>
      <c r="AU1013" s="42">
        <f t="shared" si="139"/>
        <v>10832.059930800115</v>
      </c>
      <c r="AV1013" s="42">
        <f t="shared" si="140"/>
        <v>2183.7541147649358</v>
      </c>
      <c r="AW1013" s="102">
        <f t="shared" si="141"/>
        <v>431</v>
      </c>
      <c r="AX1013" s="43">
        <f t="shared" si="142"/>
        <v>0.5</v>
      </c>
      <c r="AY1013" s="43" t="str">
        <f t="shared" si="143"/>
        <v>UTGS</v>
      </c>
    </row>
    <row r="1014" spans="1:51" hidden="1" x14ac:dyDescent="0.2">
      <c r="A1014" s="38">
        <v>1007</v>
      </c>
      <c r="B1014" t="s">
        <v>362</v>
      </c>
      <c r="C1014" t="s">
        <v>289</v>
      </c>
      <c r="D1014">
        <v>320</v>
      </c>
      <c r="E1014" t="s">
        <v>1232</v>
      </c>
      <c r="F1014">
        <v>0.25</v>
      </c>
      <c r="G1014" t="str">
        <f>LOOKUP(F1014,{0,6,45},{"F","L","H"})</f>
        <v>F</v>
      </c>
      <c r="H1014" t="s">
        <v>2983</v>
      </c>
      <c r="I1014" s="43" t="str">
        <f>IFERROR(VLOOKUP(#REF!,#REF!,2,FALSE),"No")</f>
        <v>No</v>
      </c>
      <c r="J1014" s="148">
        <v>0.5</v>
      </c>
      <c r="K1014" s="148">
        <v>40</v>
      </c>
      <c r="L1014" s="148"/>
      <c r="M1014" s="148"/>
      <c r="N1014" s="148"/>
      <c r="O1014" s="148"/>
      <c r="P1014" s="148"/>
      <c r="Q1014" s="148"/>
      <c r="R1014" s="149"/>
      <c r="S1014" s="148"/>
      <c r="T1014" s="148"/>
      <c r="U1014" s="148"/>
      <c r="V1014" s="148"/>
      <c r="W1014" s="148"/>
      <c r="X1014" s="139">
        <v>2</v>
      </c>
      <c r="Y1014" s="148">
        <v>1000</v>
      </c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39">
        <v>0</v>
      </c>
      <c r="AM1014" s="139">
        <v>0</v>
      </c>
      <c r="AN1014" s="148">
        <f t="shared" si="135"/>
        <v>1000</v>
      </c>
      <c r="AO1014" s="148">
        <f t="shared" si="136"/>
        <v>40</v>
      </c>
      <c r="AP1014" s="148">
        <v>20</v>
      </c>
      <c r="AQ1014" s="140">
        <v>20</v>
      </c>
      <c r="AS1014" s="42">
        <f t="shared" si="137"/>
        <v>2736.139113242265</v>
      </c>
      <c r="AT1014" s="101">
        <f t="shared" si="138"/>
        <v>0</v>
      </c>
      <c r="AU1014" s="42">
        <f t="shared" si="139"/>
        <v>2736.139113242265</v>
      </c>
      <c r="AV1014" s="42">
        <f t="shared" si="140"/>
        <v>1625.5480860737016</v>
      </c>
      <c r="AW1014" s="102">
        <f t="shared" si="141"/>
        <v>431</v>
      </c>
      <c r="AX1014" s="43">
        <f t="shared" si="142"/>
        <v>0.5</v>
      </c>
      <c r="AY1014" s="43" t="str">
        <f t="shared" si="143"/>
        <v>UTGS</v>
      </c>
    </row>
    <row r="1015" spans="1:51" hidden="1" x14ac:dyDescent="0.2">
      <c r="A1015" s="38">
        <v>1008</v>
      </c>
      <c r="B1015" t="s">
        <v>362</v>
      </c>
      <c r="C1015" t="s">
        <v>289</v>
      </c>
      <c r="D1015">
        <v>175</v>
      </c>
      <c r="E1015" t="s">
        <v>1235</v>
      </c>
      <c r="F1015">
        <v>0.25</v>
      </c>
      <c r="G1015" t="str">
        <f>LOOKUP(F1015,{0,6,45},{"F","L","H"})</f>
        <v>F</v>
      </c>
      <c r="H1015" t="s">
        <v>2985</v>
      </c>
      <c r="I1015" s="43" t="str">
        <f>IFERROR(VLOOKUP(#REF!,#REF!,2,FALSE),"No")</f>
        <v>No</v>
      </c>
      <c r="J1015" s="139">
        <v>0.5</v>
      </c>
      <c r="K1015" s="148">
        <v>44</v>
      </c>
      <c r="L1015" s="148">
        <v>0.75</v>
      </c>
      <c r="M1015" s="148">
        <v>45</v>
      </c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39">
        <v>2</v>
      </c>
      <c r="Y1015" s="148">
        <v>644.76</v>
      </c>
      <c r="Z1015" s="149">
        <v>4</v>
      </c>
      <c r="AA1015" s="148">
        <v>355.24</v>
      </c>
      <c r="AB1015" s="149"/>
      <c r="AC1015" s="148"/>
      <c r="AD1015" s="149"/>
      <c r="AE1015" s="148"/>
      <c r="AF1015" s="148"/>
      <c r="AG1015" s="148"/>
      <c r="AH1015" s="148"/>
      <c r="AI1015" s="148"/>
      <c r="AJ1015" s="148"/>
      <c r="AK1015" s="148"/>
      <c r="AL1015" s="139">
        <v>0</v>
      </c>
      <c r="AM1015" s="139">
        <v>0</v>
      </c>
      <c r="AN1015" s="148">
        <f t="shared" si="135"/>
        <v>1000</v>
      </c>
      <c r="AO1015" s="148">
        <f t="shared" si="136"/>
        <v>89</v>
      </c>
      <c r="AP1015" s="148">
        <v>14</v>
      </c>
      <c r="AQ1015" s="140">
        <v>14</v>
      </c>
      <c r="AS1015" s="42">
        <f t="shared" si="137"/>
        <v>5907.0095269640387</v>
      </c>
      <c r="AT1015" s="101">
        <f t="shared" si="138"/>
        <v>0</v>
      </c>
      <c r="AU1015" s="42">
        <f t="shared" si="139"/>
        <v>5907.0095269640387</v>
      </c>
      <c r="AV1015" s="42">
        <f t="shared" si="140"/>
        <v>2504.1451801052876</v>
      </c>
      <c r="AW1015" s="102">
        <f t="shared" si="141"/>
        <v>431</v>
      </c>
      <c r="AX1015" s="43">
        <f t="shared" si="142"/>
        <v>0.5</v>
      </c>
      <c r="AY1015" s="43" t="str">
        <f t="shared" si="143"/>
        <v>UTGS</v>
      </c>
    </row>
    <row r="1016" spans="1:51" hidden="1" x14ac:dyDescent="0.2">
      <c r="A1016" s="38">
        <v>1009</v>
      </c>
      <c r="B1016" t="s">
        <v>362</v>
      </c>
      <c r="C1016" t="s">
        <v>289</v>
      </c>
      <c r="D1016">
        <v>320</v>
      </c>
      <c r="E1016" t="s">
        <v>1232</v>
      </c>
      <c r="F1016">
        <v>0.25</v>
      </c>
      <c r="G1016" t="str">
        <f>LOOKUP(F1016,{0,6,45},{"F","L","H"})</f>
        <v>F</v>
      </c>
      <c r="H1016" t="s">
        <v>2986</v>
      </c>
      <c r="I1016" s="43" t="str">
        <f>IFERROR(VLOOKUP(#REF!,#REF!,2,FALSE),"No")</f>
        <v>No</v>
      </c>
      <c r="J1016" s="139">
        <v>0.5</v>
      </c>
      <c r="K1016" s="148">
        <v>68</v>
      </c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39">
        <v>1.25</v>
      </c>
      <c r="Y1016" s="148">
        <v>204</v>
      </c>
      <c r="Z1016" s="149">
        <v>2</v>
      </c>
      <c r="AA1016" s="148">
        <v>796</v>
      </c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39">
        <v>0</v>
      </c>
      <c r="AM1016" s="139">
        <v>0</v>
      </c>
      <c r="AN1016" s="148">
        <f t="shared" si="135"/>
        <v>1000</v>
      </c>
      <c r="AO1016" s="148">
        <f t="shared" si="136"/>
        <v>68</v>
      </c>
      <c r="AP1016" s="148">
        <v>17</v>
      </c>
      <c r="AQ1016" s="140">
        <v>17</v>
      </c>
      <c r="AS1016" s="42">
        <f t="shared" si="137"/>
        <v>4651.4364925118498</v>
      </c>
      <c r="AT1016" s="101">
        <f t="shared" si="138"/>
        <v>0</v>
      </c>
      <c r="AU1016" s="42">
        <f t="shared" si="139"/>
        <v>4651.4364925118498</v>
      </c>
      <c r="AV1016" s="42">
        <f t="shared" si="140"/>
        <v>1920.8095130278841</v>
      </c>
      <c r="AW1016" s="102">
        <f t="shared" si="141"/>
        <v>431</v>
      </c>
      <c r="AX1016" s="43">
        <f t="shared" si="142"/>
        <v>0.5</v>
      </c>
      <c r="AY1016" s="43" t="str">
        <f t="shared" si="143"/>
        <v>UTGS</v>
      </c>
    </row>
    <row r="1017" spans="1:51" hidden="1" x14ac:dyDescent="0.2">
      <c r="A1017" s="38">
        <v>1010</v>
      </c>
      <c r="B1017" t="s">
        <v>362</v>
      </c>
      <c r="C1017" t="s">
        <v>289</v>
      </c>
      <c r="D1017">
        <v>175</v>
      </c>
      <c r="E1017" t="s">
        <v>1235</v>
      </c>
      <c r="F1017">
        <v>0.25</v>
      </c>
      <c r="G1017" t="str">
        <f>LOOKUP(F1017,{0,6,45},{"F","L","H"})</f>
        <v>F</v>
      </c>
      <c r="H1017" t="s">
        <v>2987</v>
      </c>
      <c r="I1017" s="43" t="str">
        <f>IFERROR(VLOOKUP(#REF!,#REF!,2,FALSE),"No")</f>
        <v>No</v>
      </c>
      <c r="J1017" s="139">
        <v>0.5</v>
      </c>
      <c r="K1017" s="148">
        <v>40</v>
      </c>
      <c r="L1017" s="148"/>
      <c r="M1017" s="148"/>
      <c r="N1017" s="148"/>
      <c r="O1017" s="148"/>
      <c r="P1017" s="148"/>
      <c r="Q1017" s="148"/>
      <c r="R1017" s="148"/>
      <c r="S1017" s="148"/>
      <c r="T1017" s="148"/>
      <c r="U1017" s="148"/>
      <c r="V1017" s="148"/>
      <c r="W1017" s="148"/>
      <c r="X1017" s="139">
        <v>1.25</v>
      </c>
      <c r="Y1017" s="148">
        <v>54</v>
      </c>
      <c r="Z1017" s="148">
        <v>2</v>
      </c>
      <c r="AA1017" s="148">
        <v>946</v>
      </c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39">
        <v>0</v>
      </c>
      <c r="AM1017" s="139">
        <v>0</v>
      </c>
      <c r="AN1017" s="148">
        <f t="shared" si="135"/>
        <v>1000</v>
      </c>
      <c r="AO1017" s="148">
        <f t="shared" si="136"/>
        <v>40</v>
      </c>
      <c r="AP1017" s="148">
        <v>20</v>
      </c>
      <c r="AQ1017" s="140">
        <v>20</v>
      </c>
      <c r="AS1017" s="42">
        <f t="shared" si="137"/>
        <v>2736.139113242265</v>
      </c>
      <c r="AT1017" s="101">
        <f t="shared" si="138"/>
        <v>0</v>
      </c>
      <c r="AU1017" s="42">
        <f t="shared" si="139"/>
        <v>2736.139113242265</v>
      </c>
      <c r="AV1017" s="42">
        <f t="shared" si="140"/>
        <v>1627.4380860737017</v>
      </c>
      <c r="AW1017" s="102">
        <f t="shared" si="141"/>
        <v>431</v>
      </c>
      <c r="AX1017" s="43">
        <f t="shared" si="142"/>
        <v>0.5</v>
      </c>
      <c r="AY1017" s="43" t="str">
        <f t="shared" si="143"/>
        <v>UTGS</v>
      </c>
    </row>
    <row r="1018" spans="1:51" hidden="1" x14ac:dyDescent="0.2">
      <c r="A1018" s="38">
        <v>1011</v>
      </c>
      <c r="B1018" t="s">
        <v>362</v>
      </c>
      <c r="C1018" t="s">
        <v>289</v>
      </c>
      <c r="D1018">
        <v>320</v>
      </c>
      <c r="E1018" t="s">
        <v>1245</v>
      </c>
      <c r="F1018">
        <v>0.25</v>
      </c>
      <c r="G1018" t="str">
        <f>LOOKUP(F1018,{0,6,45},{"F","L","H"})</f>
        <v>F</v>
      </c>
      <c r="H1018" t="s">
        <v>2989</v>
      </c>
      <c r="I1018" s="43" t="str">
        <f>IFERROR(VLOOKUP(#REF!,#REF!,2,FALSE),"No")</f>
        <v>No</v>
      </c>
      <c r="J1018" s="149">
        <v>0.5</v>
      </c>
      <c r="K1018" s="148">
        <v>44</v>
      </c>
      <c r="L1018" s="148"/>
      <c r="M1018" s="148"/>
      <c r="N1018" s="148"/>
      <c r="O1018" s="148"/>
      <c r="P1018" s="148"/>
      <c r="Q1018" s="148"/>
      <c r="R1018" s="148"/>
      <c r="S1018" s="148"/>
      <c r="T1018" s="148"/>
      <c r="U1018" s="148"/>
      <c r="V1018" s="148"/>
      <c r="W1018" s="148"/>
      <c r="X1018" s="139">
        <v>2</v>
      </c>
      <c r="Y1018" s="148">
        <v>1000</v>
      </c>
      <c r="Z1018" s="149"/>
      <c r="AA1018" s="148"/>
      <c r="AB1018" s="149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39">
        <v>0</v>
      </c>
      <c r="AM1018" s="139">
        <v>0</v>
      </c>
      <c r="AN1018" s="148">
        <f t="shared" si="135"/>
        <v>1000</v>
      </c>
      <c r="AO1018" s="148">
        <f t="shared" si="136"/>
        <v>44</v>
      </c>
      <c r="AP1018" s="148">
        <v>17</v>
      </c>
      <c r="AQ1018" s="140">
        <v>17</v>
      </c>
      <c r="AS1018" s="42">
        <f t="shared" si="137"/>
        <v>3009.7530245664911</v>
      </c>
      <c r="AT1018" s="101">
        <f t="shared" si="138"/>
        <v>0</v>
      </c>
      <c r="AU1018" s="42">
        <f t="shared" si="139"/>
        <v>3009.7530245664911</v>
      </c>
      <c r="AV1018" s="42">
        <f t="shared" si="140"/>
        <v>1912.4095130278843</v>
      </c>
      <c r="AW1018" s="102">
        <f t="shared" si="141"/>
        <v>431</v>
      </c>
      <c r="AX1018" s="43">
        <f t="shared" si="142"/>
        <v>0.5</v>
      </c>
      <c r="AY1018" s="43" t="str">
        <f t="shared" si="143"/>
        <v>UTGS</v>
      </c>
    </row>
    <row r="1019" spans="1:51" hidden="1" x14ac:dyDescent="0.2">
      <c r="A1019" s="38">
        <v>1012</v>
      </c>
      <c r="B1019" t="s">
        <v>362</v>
      </c>
      <c r="C1019" t="s">
        <v>289</v>
      </c>
      <c r="D1019">
        <v>306</v>
      </c>
      <c r="E1019" t="s">
        <v>1238</v>
      </c>
      <c r="F1019">
        <v>0.25</v>
      </c>
      <c r="G1019" t="str">
        <f>LOOKUP(F1019,{0,6,45},{"F","L","H"})</f>
        <v>F</v>
      </c>
      <c r="H1019" t="s">
        <v>2990</v>
      </c>
      <c r="I1019" s="43" t="str">
        <f>IFERROR(VLOOKUP(#REF!,#REF!,2,FALSE),"No")</f>
        <v>No</v>
      </c>
      <c r="J1019" s="149">
        <v>0.5</v>
      </c>
      <c r="K1019" s="148">
        <v>39</v>
      </c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39">
        <v>2</v>
      </c>
      <c r="Y1019" s="148">
        <v>1000</v>
      </c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39">
        <v>0</v>
      </c>
      <c r="AM1019" s="139">
        <v>0</v>
      </c>
      <c r="AN1019" s="148">
        <f t="shared" si="135"/>
        <v>1000</v>
      </c>
      <c r="AO1019" s="148">
        <f t="shared" si="136"/>
        <v>39</v>
      </c>
      <c r="AP1019" s="148">
        <v>21</v>
      </c>
      <c r="AQ1019" s="140">
        <v>21</v>
      </c>
      <c r="AS1019" s="42">
        <f t="shared" si="137"/>
        <v>2667.735635411208</v>
      </c>
      <c r="AT1019" s="101">
        <f t="shared" si="138"/>
        <v>0</v>
      </c>
      <c r="AU1019" s="42">
        <f t="shared" si="139"/>
        <v>2667.735635411208</v>
      </c>
      <c r="AV1019" s="42">
        <f t="shared" si="140"/>
        <v>1548.1410343559062</v>
      </c>
      <c r="AW1019" s="102">
        <f t="shared" si="141"/>
        <v>431</v>
      </c>
      <c r="AX1019" s="43">
        <f t="shared" si="142"/>
        <v>0.5</v>
      </c>
      <c r="AY1019" s="43" t="str">
        <f t="shared" si="143"/>
        <v>UTGS</v>
      </c>
    </row>
    <row r="1020" spans="1:51" hidden="1" x14ac:dyDescent="0.2">
      <c r="A1020" s="38">
        <v>1013</v>
      </c>
      <c r="B1020" t="s">
        <v>362</v>
      </c>
      <c r="C1020" t="s">
        <v>289</v>
      </c>
      <c r="D1020">
        <v>320</v>
      </c>
      <c r="E1020" t="s">
        <v>1247</v>
      </c>
      <c r="F1020">
        <v>0.25</v>
      </c>
      <c r="G1020" t="str">
        <f>LOOKUP(F1020,{0,6,45},{"F","L","H"})</f>
        <v>F</v>
      </c>
      <c r="H1020" t="s">
        <v>2991</v>
      </c>
      <c r="I1020" s="43" t="str">
        <f>IFERROR(VLOOKUP(#REF!,#REF!,2,FALSE),"No")</f>
        <v>No</v>
      </c>
      <c r="J1020" s="149">
        <v>0.5</v>
      </c>
      <c r="K1020" s="148">
        <v>63</v>
      </c>
      <c r="L1020" s="148">
        <v>0.75</v>
      </c>
      <c r="M1020" s="148">
        <v>35</v>
      </c>
      <c r="N1020" s="148"/>
      <c r="O1020" s="148"/>
      <c r="P1020" s="148"/>
      <c r="Q1020" s="148"/>
      <c r="R1020" s="148"/>
      <c r="S1020" s="148"/>
      <c r="T1020" s="148"/>
      <c r="U1020" s="148"/>
      <c r="V1020" s="148"/>
      <c r="W1020" s="148"/>
      <c r="X1020" s="139">
        <v>1.25</v>
      </c>
      <c r="Y1020" s="148">
        <v>205.12</v>
      </c>
      <c r="Z1020" s="148">
        <v>2</v>
      </c>
      <c r="AA1020" s="148">
        <v>794.88</v>
      </c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39">
        <v>0</v>
      </c>
      <c r="AM1020" s="139">
        <v>0</v>
      </c>
      <c r="AN1020" s="148">
        <f t="shared" si="135"/>
        <v>1000</v>
      </c>
      <c r="AO1020" s="148">
        <f t="shared" si="136"/>
        <v>98</v>
      </c>
      <c r="AP1020" s="148">
        <v>23</v>
      </c>
      <c r="AQ1020" s="140">
        <v>23</v>
      </c>
      <c r="AS1020" s="42">
        <f t="shared" si="137"/>
        <v>6562.8408274435478</v>
      </c>
      <c r="AT1020" s="101">
        <f t="shared" si="138"/>
        <v>0</v>
      </c>
      <c r="AU1020" s="42">
        <f t="shared" si="139"/>
        <v>6562.8408274435478</v>
      </c>
      <c r="AV1020" s="42">
        <f t="shared" si="140"/>
        <v>1419.7628574553926</v>
      </c>
      <c r="AW1020" s="102">
        <f t="shared" si="141"/>
        <v>431</v>
      </c>
      <c r="AX1020" s="43">
        <f t="shared" si="142"/>
        <v>0.5</v>
      </c>
      <c r="AY1020" s="43" t="str">
        <f t="shared" si="143"/>
        <v>UTGS</v>
      </c>
    </row>
    <row r="1021" spans="1:51" hidden="1" x14ac:dyDescent="0.2">
      <c r="A1021" s="38">
        <v>1014</v>
      </c>
      <c r="B1021" t="s">
        <v>362</v>
      </c>
      <c r="C1021" t="s">
        <v>289</v>
      </c>
      <c r="D1021">
        <v>320</v>
      </c>
      <c r="E1021" t="s">
        <v>1236</v>
      </c>
      <c r="F1021">
        <v>0.25</v>
      </c>
      <c r="G1021" t="str">
        <f>LOOKUP(F1021,{0,6,45},{"F","L","H"})</f>
        <v>F</v>
      </c>
      <c r="H1021" t="s">
        <v>2992</v>
      </c>
      <c r="I1021" s="43" t="str">
        <f>IFERROR(VLOOKUP(#REF!,#REF!,2,FALSE),"No")</f>
        <v>No</v>
      </c>
      <c r="J1021" s="148">
        <v>0.5</v>
      </c>
      <c r="K1021" s="148">
        <v>32</v>
      </c>
      <c r="L1021" s="148"/>
      <c r="M1021" s="148"/>
      <c r="N1021" s="148"/>
      <c r="O1021" s="148"/>
      <c r="P1021" s="148"/>
      <c r="Q1021" s="148"/>
      <c r="R1021" s="149"/>
      <c r="S1021" s="148"/>
      <c r="T1021" s="148"/>
      <c r="U1021" s="148"/>
      <c r="V1021" s="148"/>
      <c r="W1021" s="148"/>
      <c r="X1021" s="139">
        <v>1.25</v>
      </c>
      <c r="Y1021" s="148">
        <v>585.41999999999996</v>
      </c>
      <c r="Z1021" s="148">
        <v>4</v>
      </c>
      <c r="AA1021" s="148">
        <v>414.58</v>
      </c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39">
        <v>0</v>
      </c>
      <c r="AM1021" s="139">
        <v>0</v>
      </c>
      <c r="AN1021" s="148">
        <f t="shared" si="135"/>
        <v>1000</v>
      </c>
      <c r="AO1021" s="148">
        <f t="shared" si="136"/>
        <v>32</v>
      </c>
      <c r="AP1021" s="148">
        <v>16</v>
      </c>
      <c r="AQ1021" s="140">
        <v>16</v>
      </c>
      <c r="AS1021" s="42">
        <f t="shared" si="137"/>
        <v>2188.9112905938118</v>
      </c>
      <c r="AT1021" s="101">
        <f t="shared" si="138"/>
        <v>0</v>
      </c>
      <c r="AU1021" s="42">
        <f t="shared" si="139"/>
        <v>2188.9112905938118</v>
      </c>
      <c r="AV1021" s="42">
        <f t="shared" si="140"/>
        <v>2243.3308950921273</v>
      </c>
      <c r="AW1021" s="102">
        <f t="shared" si="141"/>
        <v>431</v>
      </c>
      <c r="AX1021" s="43">
        <f t="shared" si="142"/>
        <v>0.5</v>
      </c>
      <c r="AY1021" s="43" t="str">
        <f t="shared" si="143"/>
        <v>UTGS</v>
      </c>
    </row>
    <row r="1022" spans="1:51" hidden="1" x14ac:dyDescent="0.2">
      <c r="A1022" s="38">
        <v>1015</v>
      </c>
      <c r="B1022" t="s">
        <v>362</v>
      </c>
      <c r="C1022" t="s">
        <v>289</v>
      </c>
      <c r="D1022">
        <v>320</v>
      </c>
      <c r="E1022" t="s">
        <v>1245</v>
      </c>
      <c r="F1022">
        <v>0.25</v>
      </c>
      <c r="G1022" t="str">
        <f>LOOKUP(F1022,{0,6,45},{"F","L","H"})</f>
        <v>F</v>
      </c>
      <c r="H1022" t="s">
        <v>2993</v>
      </c>
      <c r="I1022" s="43" t="str">
        <f>IFERROR(VLOOKUP(#REF!,#REF!,2,FALSE),"No")</f>
        <v>No</v>
      </c>
      <c r="J1022" s="139">
        <v>0.5</v>
      </c>
      <c r="K1022" s="148">
        <v>39</v>
      </c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39">
        <v>1.25</v>
      </c>
      <c r="Y1022" s="148">
        <v>166.62</v>
      </c>
      <c r="Z1022" s="148">
        <v>2</v>
      </c>
      <c r="AA1022" s="148">
        <v>79.709999999999994</v>
      </c>
      <c r="AB1022" s="148">
        <v>4</v>
      </c>
      <c r="AC1022" s="148">
        <v>753.67</v>
      </c>
      <c r="AD1022" s="148"/>
      <c r="AE1022" s="148"/>
      <c r="AF1022" s="148"/>
      <c r="AG1022" s="148"/>
      <c r="AH1022" s="148"/>
      <c r="AI1022" s="148"/>
      <c r="AJ1022" s="148"/>
      <c r="AK1022" s="148"/>
      <c r="AL1022" s="139">
        <v>0</v>
      </c>
      <c r="AM1022" s="139">
        <v>0</v>
      </c>
      <c r="AN1022" s="148">
        <f t="shared" si="135"/>
        <v>1000</v>
      </c>
      <c r="AO1022" s="148">
        <f t="shared" si="136"/>
        <v>39</v>
      </c>
      <c r="AP1022" s="148">
        <v>29</v>
      </c>
      <c r="AQ1022" s="140">
        <v>29</v>
      </c>
      <c r="AS1022" s="42">
        <f t="shared" si="137"/>
        <v>2667.735635411208</v>
      </c>
      <c r="AT1022" s="101">
        <f t="shared" si="138"/>
        <v>0</v>
      </c>
      <c r="AU1022" s="42">
        <f t="shared" si="139"/>
        <v>2667.735635411208</v>
      </c>
      <c r="AV1022" s="42">
        <f t="shared" si="140"/>
        <v>1311.4279179818632</v>
      </c>
      <c r="AW1022" s="102">
        <f t="shared" si="141"/>
        <v>431</v>
      </c>
      <c r="AX1022" s="43">
        <f t="shared" si="142"/>
        <v>0.5</v>
      </c>
      <c r="AY1022" s="43" t="str">
        <f t="shared" si="143"/>
        <v>UTGS</v>
      </c>
    </row>
    <row r="1023" spans="1:51" hidden="1" x14ac:dyDescent="0.2">
      <c r="A1023" s="38">
        <v>1016</v>
      </c>
      <c r="B1023" t="s">
        <v>362</v>
      </c>
      <c r="C1023" t="s">
        <v>289</v>
      </c>
      <c r="D1023">
        <v>320</v>
      </c>
      <c r="E1023" t="s">
        <v>1232</v>
      </c>
      <c r="F1023">
        <v>0.25</v>
      </c>
      <c r="G1023" t="str">
        <f>LOOKUP(F1023,{0,6,45},{"F","L","H"})</f>
        <v>F</v>
      </c>
      <c r="H1023" t="s">
        <v>2994</v>
      </c>
      <c r="I1023" s="43" t="str">
        <f>IFERROR(VLOOKUP(#REF!,#REF!,2,FALSE),"No")</f>
        <v>No</v>
      </c>
      <c r="J1023" s="149">
        <v>0.5</v>
      </c>
      <c r="K1023" s="148">
        <v>54</v>
      </c>
      <c r="L1023" s="148"/>
      <c r="M1023" s="148"/>
      <c r="N1023" s="148"/>
      <c r="O1023" s="148"/>
      <c r="P1023" s="148"/>
      <c r="Q1023" s="148"/>
      <c r="R1023" s="148"/>
      <c r="S1023" s="148"/>
      <c r="T1023" s="148"/>
      <c r="U1023" s="148"/>
      <c r="V1023" s="148"/>
      <c r="W1023" s="148"/>
      <c r="X1023" s="139">
        <v>1.25</v>
      </c>
      <c r="Y1023" s="148">
        <v>302.75</v>
      </c>
      <c r="Z1023" s="149">
        <v>2</v>
      </c>
      <c r="AA1023" s="148">
        <v>617.75</v>
      </c>
      <c r="AB1023" s="149">
        <v>3</v>
      </c>
      <c r="AC1023" s="148">
        <v>79.5</v>
      </c>
      <c r="AD1023" s="149"/>
      <c r="AE1023" s="148"/>
      <c r="AF1023" s="148"/>
      <c r="AG1023" s="148"/>
      <c r="AH1023" s="148"/>
      <c r="AI1023" s="148"/>
      <c r="AJ1023" s="148"/>
      <c r="AK1023" s="148"/>
      <c r="AL1023" s="139">
        <v>0</v>
      </c>
      <c r="AM1023" s="139">
        <v>0</v>
      </c>
      <c r="AN1023" s="148">
        <f t="shared" si="135"/>
        <v>1000</v>
      </c>
      <c r="AO1023" s="148">
        <f t="shared" si="136"/>
        <v>54</v>
      </c>
      <c r="AP1023" s="148">
        <v>12</v>
      </c>
      <c r="AQ1023" s="140">
        <v>12</v>
      </c>
      <c r="AS1023" s="42">
        <f t="shared" si="137"/>
        <v>3693.7878028770574</v>
      </c>
      <c r="AT1023" s="101">
        <f t="shared" si="138"/>
        <v>0</v>
      </c>
      <c r="AU1023" s="42">
        <f t="shared" si="139"/>
        <v>3693.7878028770574</v>
      </c>
      <c r="AV1023" s="42">
        <f t="shared" si="140"/>
        <v>2642.9022267895029</v>
      </c>
      <c r="AW1023" s="102">
        <f t="shared" si="141"/>
        <v>431</v>
      </c>
      <c r="AX1023" s="43">
        <f t="shared" si="142"/>
        <v>0.5</v>
      </c>
      <c r="AY1023" s="43" t="str">
        <f t="shared" si="143"/>
        <v>UTGS</v>
      </c>
    </row>
    <row r="1024" spans="1:51" hidden="1" x14ac:dyDescent="0.2">
      <c r="A1024" s="38">
        <v>1017</v>
      </c>
      <c r="B1024" t="s">
        <v>362</v>
      </c>
      <c r="C1024" t="s">
        <v>289</v>
      </c>
      <c r="D1024">
        <v>320</v>
      </c>
      <c r="E1024" t="s">
        <v>1236</v>
      </c>
      <c r="F1024">
        <v>0.25</v>
      </c>
      <c r="G1024" t="str">
        <f>LOOKUP(F1024,{0,6,45},{"F","L","H"})</f>
        <v>F</v>
      </c>
      <c r="H1024" t="s">
        <v>2995</v>
      </c>
      <c r="I1024" s="43" t="str">
        <f>IFERROR(VLOOKUP(#REF!,#REF!,2,FALSE),"No")</f>
        <v>No</v>
      </c>
      <c r="J1024" s="139">
        <v>0.5</v>
      </c>
      <c r="K1024" s="148">
        <v>45</v>
      </c>
      <c r="L1024" s="148"/>
      <c r="M1024" s="148"/>
      <c r="N1024" s="148"/>
      <c r="O1024" s="148"/>
      <c r="P1024" s="148"/>
      <c r="Q1024" s="148"/>
      <c r="R1024" s="148"/>
      <c r="S1024" s="148"/>
      <c r="T1024" s="148"/>
      <c r="U1024" s="148"/>
      <c r="V1024" s="148"/>
      <c r="W1024" s="148"/>
      <c r="X1024" s="139">
        <v>1.25</v>
      </c>
      <c r="Y1024" s="148">
        <v>369.5</v>
      </c>
      <c r="Z1024" s="149">
        <v>2</v>
      </c>
      <c r="AA1024" s="148">
        <v>543.27</v>
      </c>
      <c r="AB1024" s="148">
        <v>4</v>
      </c>
      <c r="AC1024" s="148">
        <v>87.23</v>
      </c>
      <c r="AD1024" s="148"/>
      <c r="AE1024" s="148"/>
      <c r="AF1024" s="148"/>
      <c r="AG1024" s="148"/>
      <c r="AH1024" s="148"/>
      <c r="AI1024" s="148"/>
      <c r="AJ1024" s="148"/>
      <c r="AK1024" s="148"/>
      <c r="AL1024" s="139">
        <v>0</v>
      </c>
      <c r="AM1024" s="139">
        <v>0</v>
      </c>
      <c r="AN1024" s="148">
        <f t="shared" si="135"/>
        <v>1000</v>
      </c>
      <c r="AO1024" s="148">
        <f t="shared" si="136"/>
        <v>45</v>
      </c>
      <c r="AP1024" s="148">
        <v>17</v>
      </c>
      <c r="AQ1024" s="140">
        <v>17</v>
      </c>
      <c r="AS1024" s="42">
        <f t="shared" si="137"/>
        <v>3078.1565023975477</v>
      </c>
      <c r="AT1024" s="101">
        <f t="shared" si="138"/>
        <v>0</v>
      </c>
      <c r="AU1024" s="42">
        <f t="shared" si="139"/>
        <v>3078.1565023975477</v>
      </c>
      <c r="AV1024" s="42">
        <f t="shared" si="140"/>
        <v>1964.4147542043549</v>
      </c>
      <c r="AW1024" s="102">
        <f t="shared" si="141"/>
        <v>431</v>
      </c>
      <c r="AX1024" s="43">
        <f t="shared" si="142"/>
        <v>0.5</v>
      </c>
      <c r="AY1024" s="43" t="str">
        <f t="shared" si="143"/>
        <v>UTGS</v>
      </c>
    </row>
    <row r="1025" spans="1:51" hidden="1" x14ac:dyDescent="0.2">
      <c r="A1025" s="38">
        <v>1018</v>
      </c>
      <c r="B1025" t="s">
        <v>362</v>
      </c>
      <c r="C1025" t="s">
        <v>289</v>
      </c>
      <c r="D1025">
        <v>320</v>
      </c>
      <c r="E1025" t="s">
        <v>1228</v>
      </c>
      <c r="F1025">
        <v>0.25</v>
      </c>
      <c r="G1025" t="str">
        <f>LOOKUP(F1025,{0,6,45},{"F","L","H"})</f>
        <v>F</v>
      </c>
      <c r="H1025" t="s">
        <v>2996</v>
      </c>
      <c r="I1025" s="43" t="str">
        <f>IFERROR(VLOOKUP(#REF!,#REF!,2,FALSE),"No")</f>
        <v>No</v>
      </c>
      <c r="J1025" s="149">
        <v>0.5</v>
      </c>
      <c r="K1025" s="148">
        <v>8</v>
      </c>
      <c r="L1025" s="148"/>
      <c r="M1025" s="148"/>
      <c r="N1025" s="148"/>
      <c r="O1025" s="148"/>
      <c r="P1025" s="148"/>
      <c r="Q1025" s="148"/>
      <c r="R1025" s="148"/>
      <c r="S1025" s="148"/>
      <c r="T1025" s="148"/>
      <c r="U1025" s="148"/>
      <c r="V1025" s="148"/>
      <c r="W1025" s="148"/>
      <c r="X1025" s="139">
        <v>1.25</v>
      </c>
      <c r="Y1025" s="148">
        <v>641</v>
      </c>
      <c r="Z1025" s="149">
        <v>2</v>
      </c>
      <c r="AA1025" s="148">
        <v>359</v>
      </c>
      <c r="AB1025" s="149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39">
        <v>0</v>
      </c>
      <c r="AM1025" s="139">
        <v>0</v>
      </c>
      <c r="AN1025" s="148">
        <f t="shared" si="135"/>
        <v>1000</v>
      </c>
      <c r="AO1025" s="148">
        <f t="shared" si="136"/>
        <v>8</v>
      </c>
      <c r="AP1025" s="148">
        <v>11</v>
      </c>
      <c r="AQ1025" s="140">
        <v>12</v>
      </c>
      <c r="AS1025" s="42">
        <f t="shared" si="137"/>
        <v>547.22782264845296</v>
      </c>
      <c r="AT1025" s="101">
        <f t="shared" si="138"/>
        <v>0</v>
      </c>
      <c r="AU1025" s="42">
        <f t="shared" si="139"/>
        <v>547.22782264845296</v>
      </c>
      <c r="AV1025" s="42">
        <f t="shared" si="140"/>
        <v>2746.6384767895029</v>
      </c>
      <c r="AW1025" s="102">
        <f t="shared" si="141"/>
        <v>431</v>
      </c>
      <c r="AX1025" s="43">
        <f t="shared" si="142"/>
        <v>0.5</v>
      </c>
      <c r="AY1025" s="43" t="str">
        <f t="shared" si="143"/>
        <v>UTGS</v>
      </c>
    </row>
    <row r="1026" spans="1:51" hidden="1" x14ac:dyDescent="0.2">
      <c r="A1026" s="38">
        <v>1019</v>
      </c>
      <c r="B1026" t="s">
        <v>5806</v>
      </c>
      <c r="C1026" t="s">
        <v>292</v>
      </c>
      <c r="D1026">
        <v>5550</v>
      </c>
      <c r="E1026" t="s">
        <v>198</v>
      </c>
      <c r="F1026">
        <v>2</v>
      </c>
      <c r="G1026" t="str">
        <f>LOOKUP(F1026,{0,6,45},{"F","L","H"})</f>
        <v>F</v>
      </c>
      <c r="H1026" t="s">
        <v>1936</v>
      </c>
      <c r="I1026" s="43" t="str">
        <f>IFERROR(VLOOKUP(#REF!,#REF!,2,FALSE),"No")</f>
        <v>No</v>
      </c>
      <c r="J1026" s="139">
        <v>2</v>
      </c>
      <c r="K1026" s="148">
        <v>48</v>
      </c>
      <c r="L1026" s="148"/>
      <c r="M1026" s="148"/>
      <c r="N1026" s="148"/>
      <c r="O1026" s="148"/>
      <c r="P1026" s="148"/>
      <c r="Q1026" s="148"/>
      <c r="R1026" s="148"/>
      <c r="S1026" s="148"/>
      <c r="T1026" s="148"/>
      <c r="U1026" s="148"/>
      <c r="V1026" s="148"/>
      <c r="W1026" s="148"/>
      <c r="X1026" s="139">
        <v>2</v>
      </c>
      <c r="Y1026" s="148">
        <v>25.94</v>
      </c>
      <c r="Z1026" s="149">
        <v>4</v>
      </c>
      <c r="AA1026" s="148">
        <v>974.06</v>
      </c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39">
        <v>0</v>
      </c>
      <c r="AM1026" s="139">
        <v>0</v>
      </c>
      <c r="AN1026" s="148">
        <f t="shared" si="135"/>
        <v>1000</v>
      </c>
      <c r="AO1026" s="148">
        <f t="shared" si="136"/>
        <v>48</v>
      </c>
      <c r="AP1026" s="148">
        <v>6</v>
      </c>
      <c r="AQ1026" s="140">
        <v>20</v>
      </c>
      <c r="AS1026" s="42">
        <f t="shared" si="137"/>
        <v>3503.206935890717</v>
      </c>
      <c r="AT1026" s="101">
        <f t="shared" si="138"/>
        <v>0</v>
      </c>
      <c r="AU1026" s="42">
        <f t="shared" si="139"/>
        <v>3503.206935890717</v>
      </c>
      <c r="AV1026" s="42">
        <f t="shared" si="140"/>
        <v>1974.7485960737017</v>
      </c>
      <c r="AW1026" s="102">
        <f t="shared" si="141"/>
        <v>3698.6666666666665</v>
      </c>
      <c r="AX1026" s="43">
        <f t="shared" si="142"/>
        <v>2</v>
      </c>
      <c r="AY1026" s="43" t="str">
        <f t="shared" si="143"/>
        <v>UTFS</v>
      </c>
    </row>
    <row r="1027" spans="1:51" hidden="1" x14ac:dyDescent="0.2">
      <c r="A1027" s="38">
        <v>1020</v>
      </c>
      <c r="B1027" t="s">
        <v>362</v>
      </c>
      <c r="C1027" t="s">
        <v>289</v>
      </c>
      <c r="D1027">
        <v>320</v>
      </c>
      <c r="E1027" t="s">
        <v>1247</v>
      </c>
      <c r="F1027">
        <v>0.25</v>
      </c>
      <c r="G1027" t="str">
        <f>LOOKUP(F1027,{0,6,45},{"F","L","H"})</f>
        <v>F</v>
      </c>
      <c r="H1027" t="s">
        <v>2997</v>
      </c>
      <c r="I1027" s="43" t="str">
        <f>IFERROR(VLOOKUP(#REF!,#REF!,2,FALSE),"No")</f>
        <v>No</v>
      </c>
      <c r="J1027" s="149">
        <v>0.5</v>
      </c>
      <c r="K1027" s="148">
        <v>46</v>
      </c>
      <c r="L1027" s="148">
        <v>0.75</v>
      </c>
      <c r="M1027" s="148">
        <v>52</v>
      </c>
      <c r="N1027" s="148"/>
      <c r="O1027" s="148"/>
      <c r="P1027" s="148"/>
      <c r="Q1027" s="148"/>
      <c r="R1027" s="148"/>
      <c r="S1027" s="148"/>
      <c r="T1027" s="148"/>
      <c r="U1027" s="148"/>
      <c r="V1027" s="148"/>
      <c r="W1027" s="148"/>
      <c r="X1027" s="139">
        <v>2</v>
      </c>
      <c r="Y1027" s="148">
        <v>88.41</v>
      </c>
      <c r="Z1027" s="149">
        <v>4</v>
      </c>
      <c r="AA1027" s="148">
        <v>911.59</v>
      </c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39">
        <v>0</v>
      </c>
      <c r="AM1027" s="139">
        <v>0</v>
      </c>
      <c r="AN1027" s="148">
        <f t="shared" si="135"/>
        <v>1000</v>
      </c>
      <c r="AO1027" s="148">
        <f t="shared" si="136"/>
        <v>98</v>
      </c>
      <c r="AP1027" s="148">
        <v>17</v>
      </c>
      <c r="AQ1027" s="140">
        <v>17</v>
      </c>
      <c r="AS1027" s="42">
        <f t="shared" si="137"/>
        <v>6494.5008274435477</v>
      </c>
      <c r="AT1027" s="101">
        <f t="shared" si="138"/>
        <v>0</v>
      </c>
      <c r="AU1027" s="42">
        <f t="shared" si="139"/>
        <v>6494.5008274435477</v>
      </c>
      <c r="AV1027" s="42">
        <f t="shared" si="140"/>
        <v>2296.8860012631785</v>
      </c>
      <c r="AW1027" s="102">
        <f t="shared" si="141"/>
        <v>431</v>
      </c>
      <c r="AX1027" s="43">
        <f t="shared" si="142"/>
        <v>0.5</v>
      </c>
      <c r="AY1027" s="43" t="str">
        <f t="shared" si="143"/>
        <v>UTGS</v>
      </c>
    </row>
    <row r="1028" spans="1:51" hidden="1" x14ac:dyDescent="0.2">
      <c r="A1028" s="38">
        <v>1021</v>
      </c>
      <c r="B1028" t="s">
        <v>362</v>
      </c>
      <c r="C1028" t="s">
        <v>289</v>
      </c>
      <c r="D1028">
        <v>320</v>
      </c>
      <c r="E1028" t="s">
        <v>1236</v>
      </c>
      <c r="F1028">
        <v>0.25</v>
      </c>
      <c r="G1028" t="str">
        <f>LOOKUP(F1028,{0,6,45},{"F","L","H"})</f>
        <v>F</v>
      </c>
      <c r="H1028" t="s">
        <v>2998</v>
      </c>
      <c r="I1028" s="43" t="str">
        <f>IFERROR(VLOOKUP(#REF!,#REF!,2,FALSE),"No")</f>
        <v>No</v>
      </c>
      <c r="J1028" s="139">
        <v>0.75</v>
      </c>
      <c r="K1028" s="148">
        <v>43.12</v>
      </c>
      <c r="L1028" s="148"/>
      <c r="M1028" s="148"/>
      <c r="N1028" s="148"/>
      <c r="O1028" s="148"/>
      <c r="P1028" s="148"/>
      <c r="Q1028" s="148"/>
      <c r="R1028" s="148"/>
      <c r="S1028" s="148"/>
      <c r="T1028" s="148"/>
      <c r="U1028" s="148"/>
      <c r="V1028" s="148"/>
      <c r="W1028" s="148"/>
      <c r="X1028" s="139">
        <v>1.25</v>
      </c>
      <c r="Y1028" s="148">
        <v>261</v>
      </c>
      <c r="Z1028" s="148">
        <v>2</v>
      </c>
      <c r="AA1028" s="148">
        <v>374</v>
      </c>
      <c r="AB1028" s="148">
        <v>3</v>
      </c>
      <c r="AC1028" s="148">
        <v>180.5</v>
      </c>
      <c r="AD1028" s="148">
        <v>4</v>
      </c>
      <c r="AE1028" s="148">
        <v>184.5</v>
      </c>
      <c r="AF1028" s="148"/>
      <c r="AG1028" s="148"/>
      <c r="AH1028" s="148"/>
      <c r="AI1028" s="148"/>
      <c r="AJ1028" s="148"/>
      <c r="AK1028" s="148"/>
      <c r="AL1028" s="139">
        <v>0</v>
      </c>
      <c r="AM1028" s="139">
        <v>0</v>
      </c>
      <c r="AN1028" s="148">
        <f t="shared" si="135"/>
        <v>1000</v>
      </c>
      <c r="AO1028" s="148">
        <f t="shared" si="136"/>
        <v>43.12</v>
      </c>
      <c r="AP1028" s="148">
        <v>13</v>
      </c>
      <c r="AQ1028" s="140">
        <v>72</v>
      </c>
      <c r="AS1028" s="42">
        <f t="shared" si="137"/>
        <v>2776.2155640751607</v>
      </c>
      <c r="AT1028" s="101">
        <f t="shared" si="138"/>
        <v>0</v>
      </c>
      <c r="AU1028" s="42">
        <f t="shared" si="139"/>
        <v>2776.2155640751607</v>
      </c>
      <c r="AV1028" s="42">
        <f t="shared" si="140"/>
        <v>440.66370446491715</v>
      </c>
      <c r="AW1028" s="102">
        <f t="shared" si="141"/>
        <v>431</v>
      </c>
      <c r="AX1028" s="43">
        <f t="shared" si="142"/>
        <v>0.75</v>
      </c>
      <c r="AY1028" s="43" t="str">
        <f t="shared" si="143"/>
        <v>UTGS</v>
      </c>
    </row>
    <row r="1029" spans="1:51" hidden="1" x14ac:dyDescent="0.2">
      <c r="A1029" s="38">
        <v>1022</v>
      </c>
      <c r="B1029" t="s">
        <v>362</v>
      </c>
      <c r="C1029" t="s">
        <v>289</v>
      </c>
      <c r="D1029">
        <v>320</v>
      </c>
      <c r="E1029" t="s">
        <v>1223</v>
      </c>
      <c r="F1029">
        <v>0.25</v>
      </c>
      <c r="G1029" t="str">
        <f>LOOKUP(F1029,{0,6,45},{"F","L","H"})</f>
        <v>F</v>
      </c>
      <c r="H1029" t="s">
        <v>2999</v>
      </c>
      <c r="I1029" s="43" t="str">
        <f>IFERROR(VLOOKUP(#REF!,#REF!,2,FALSE),"No")</f>
        <v>No</v>
      </c>
      <c r="J1029" s="149">
        <v>0.5</v>
      </c>
      <c r="K1029" s="148">
        <v>39</v>
      </c>
      <c r="L1029" s="148">
        <v>0.75</v>
      </c>
      <c r="M1029" s="148">
        <v>67.88</v>
      </c>
      <c r="N1029" s="148"/>
      <c r="O1029" s="148"/>
      <c r="P1029" s="148"/>
      <c r="Q1029" s="148"/>
      <c r="R1029" s="148"/>
      <c r="S1029" s="148"/>
      <c r="T1029" s="148"/>
      <c r="U1029" s="148"/>
      <c r="V1029" s="148"/>
      <c r="W1029" s="148"/>
      <c r="X1029" s="139">
        <v>1.25</v>
      </c>
      <c r="Y1029" s="148">
        <v>111.92</v>
      </c>
      <c r="Z1029" s="148">
        <v>2</v>
      </c>
      <c r="AA1029" s="148">
        <v>888.08</v>
      </c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39">
        <v>0</v>
      </c>
      <c r="AM1029" s="139">
        <v>0</v>
      </c>
      <c r="AN1029" s="148">
        <f t="shared" si="135"/>
        <v>1000</v>
      </c>
      <c r="AO1029" s="148">
        <f t="shared" si="136"/>
        <v>106.88</v>
      </c>
      <c r="AP1029" s="148">
        <v>9</v>
      </c>
      <c r="AQ1029" s="140">
        <v>9</v>
      </c>
      <c r="AS1029" s="42">
        <f t="shared" si="137"/>
        <v>7038.0861105833301</v>
      </c>
      <c r="AT1029" s="101">
        <f t="shared" si="138"/>
        <v>0</v>
      </c>
      <c r="AU1029" s="42">
        <f t="shared" si="139"/>
        <v>7038.0861105833301</v>
      </c>
      <c r="AV1029" s="42">
        <f t="shared" si="140"/>
        <v>3621.0339690526703</v>
      </c>
      <c r="AW1029" s="102">
        <f t="shared" si="141"/>
        <v>431</v>
      </c>
      <c r="AX1029" s="43">
        <f t="shared" si="142"/>
        <v>0.5</v>
      </c>
      <c r="AY1029" s="43" t="str">
        <f t="shared" si="143"/>
        <v>UTGS</v>
      </c>
    </row>
    <row r="1030" spans="1:51" hidden="1" x14ac:dyDescent="0.2">
      <c r="A1030" s="38">
        <v>1023</v>
      </c>
      <c r="B1030" t="s">
        <v>5806</v>
      </c>
      <c r="C1030" t="s">
        <v>292</v>
      </c>
      <c r="D1030">
        <v>5550</v>
      </c>
      <c r="E1030" t="s">
        <v>198</v>
      </c>
      <c r="F1030">
        <v>2</v>
      </c>
      <c r="G1030" t="str">
        <f>LOOKUP(F1030,{0,6,45},{"F","L","H"})</f>
        <v>F</v>
      </c>
      <c r="H1030" t="s">
        <v>1371</v>
      </c>
      <c r="I1030" s="43" t="str">
        <f>IFERROR(VLOOKUP(#REF!,#REF!,2,FALSE),"No")</f>
        <v>No</v>
      </c>
      <c r="J1030" s="148">
        <v>1.25</v>
      </c>
      <c r="K1030" s="148">
        <v>28</v>
      </c>
      <c r="L1030" s="148"/>
      <c r="M1030" s="148"/>
      <c r="N1030" s="148"/>
      <c r="O1030" s="148"/>
      <c r="P1030" s="148"/>
      <c r="Q1030" s="148"/>
      <c r="R1030" s="149"/>
      <c r="S1030" s="148"/>
      <c r="T1030" s="148"/>
      <c r="U1030" s="148"/>
      <c r="V1030" s="148"/>
      <c r="W1030" s="148"/>
      <c r="X1030" s="139">
        <v>1.25</v>
      </c>
      <c r="Y1030" s="148">
        <v>195.58</v>
      </c>
      <c r="Z1030" s="148">
        <v>2</v>
      </c>
      <c r="AA1030" s="148">
        <v>646</v>
      </c>
      <c r="AB1030" s="148">
        <v>4</v>
      </c>
      <c r="AC1030" s="148">
        <v>158.41999999999999</v>
      </c>
      <c r="AD1030" s="148"/>
      <c r="AE1030" s="148"/>
      <c r="AF1030" s="148"/>
      <c r="AG1030" s="148"/>
      <c r="AH1030" s="148"/>
      <c r="AI1030" s="148"/>
      <c r="AJ1030" s="148"/>
      <c r="AK1030" s="148"/>
      <c r="AL1030" s="139">
        <v>0</v>
      </c>
      <c r="AM1030" s="139">
        <v>0</v>
      </c>
      <c r="AN1030" s="148">
        <f t="shared" si="135"/>
        <v>1000</v>
      </c>
      <c r="AO1030" s="148">
        <f t="shared" si="136"/>
        <v>28</v>
      </c>
      <c r="AP1030" s="148">
        <v>8</v>
      </c>
      <c r="AQ1030" s="140">
        <v>27</v>
      </c>
      <c r="AS1030" s="42">
        <f t="shared" si="137"/>
        <v>2086.3773792695847</v>
      </c>
      <c r="AT1030" s="101">
        <f t="shared" si="138"/>
        <v>0</v>
      </c>
      <c r="AU1030" s="42">
        <f t="shared" si="139"/>
        <v>2086.3773792695847</v>
      </c>
      <c r="AV1030" s="42">
        <f t="shared" si="140"/>
        <v>1251.2495970916307</v>
      </c>
      <c r="AW1030" s="102">
        <f t="shared" si="141"/>
        <v>3698.6666666666665</v>
      </c>
      <c r="AX1030" s="43">
        <f t="shared" si="142"/>
        <v>1.25</v>
      </c>
      <c r="AY1030" s="43" t="str">
        <f t="shared" si="143"/>
        <v>UTFS</v>
      </c>
    </row>
    <row r="1031" spans="1:51" hidden="1" x14ac:dyDescent="0.2">
      <c r="A1031" s="38">
        <v>1024</v>
      </c>
      <c r="B1031" t="s">
        <v>5806</v>
      </c>
      <c r="C1031" t="s">
        <v>289</v>
      </c>
      <c r="D1031">
        <v>21100</v>
      </c>
      <c r="E1031" t="s">
        <v>197</v>
      </c>
      <c r="F1031">
        <v>5</v>
      </c>
      <c r="G1031" t="str">
        <f>LOOKUP(F1031,{0,6,45},{"F","L","H"})</f>
        <v>F</v>
      </c>
      <c r="H1031" t="s">
        <v>1372</v>
      </c>
      <c r="I1031" s="43" t="str">
        <f>IFERROR(VLOOKUP(#REF!,#REF!,2,FALSE),"No")</f>
        <v>No</v>
      </c>
      <c r="J1031" s="149">
        <v>2</v>
      </c>
      <c r="K1031" s="148">
        <v>75</v>
      </c>
      <c r="L1031" s="148"/>
      <c r="M1031" s="148"/>
      <c r="N1031" s="148"/>
      <c r="O1031" s="148"/>
      <c r="P1031" s="148"/>
      <c r="Q1031" s="148"/>
      <c r="R1031" s="148"/>
      <c r="S1031" s="148"/>
      <c r="T1031" s="148"/>
      <c r="U1031" s="148"/>
      <c r="V1031" s="148"/>
      <c r="W1031" s="148"/>
      <c r="X1031" s="139">
        <v>2</v>
      </c>
      <c r="Y1031" s="148">
        <v>33.979999999999997</v>
      </c>
      <c r="Z1031" s="149">
        <v>4</v>
      </c>
      <c r="AA1031" s="148">
        <v>966.02</v>
      </c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39">
        <v>0</v>
      </c>
      <c r="AM1031" s="139">
        <v>0</v>
      </c>
      <c r="AN1031" s="148">
        <f t="shared" si="135"/>
        <v>1000</v>
      </c>
      <c r="AO1031" s="148">
        <f t="shared" si="136"/>
        <v>75</v>
      </c>
      <c r="AP1031" s="148">
        <v>7</v>
      </c>
      <c r="AQ1031" s="140">
        <v>7</v>
      </c>
      <c r="AS1031" s="42">
        <f t="shared" si="137"/>
        <v>5473.7608373292451</v>
      </c>
      <c r="AT1031" s="101">
        <f t="shared" si="138"/>
        <v>0</v>
      </c>
      <c r="AU1031" s="42">
        <f t="shared" si="139"/>
        <v>5473.7608373292451</v>
      </c>
      <c r="AV1031" s="42">
        <f t="shared" si="140"/>
        <v>5633.9035887820046</v>
      </c>
      <c r="AW1031" s="102">
        <f t="shared" si="141"/>
        <v>18747.149999999998</v>
      </c>
      <c r="AX1031" s="43">
        <f t="shared" si="142"/>
        <v>2</v>
      </c>
      <c r="AY1031" s="43" t="str">
        <f t="shared" si="143"/>
        <v>UTGS</v>
      </c>
    </row>
    <row r="1032" spans="1:51" hidden="1" x14ac:dyDescent="0.2">
      <c r="A1032" s="38">
        <v>1025</v>
      </c>
      <c r="B1032" t="s">
        <v>362</v>
      </c>
      <c r="C1032" t="s">
        <v>289</v>
      </c>
      <c r="D1032">
        <v>320</v>
      </c>
      <c r="E1032" t="s">
        <v>1232</v>
      </c>
      <c r="F1032">
        <v>0.25</v>
      </c>
      <c r="G1032" t="str">
        <f>LOOKUP(F1032,{0,6,45},{"F","L","H"})</f>
        <v>F</v>
      </c>
      <c r="H1032" t="s">
        <v>3002</v>
      </c>
      <c r="I1032" s="43" t="str">
        <f>IFERROR(VLOOKUP(#REF!,#REF!,2,FALSE),"No")</f>
        <v>No</v>
      </c>
      <c r="J1032" s="148">
        <v>0.75</v>
      </c>
      <c r="K1032" s="148">
        <v>42</v>
      </c>
      <c r="L1032" s="148"/>
      <c r="M1032" s="148"/>
      <c r="N1032" s="148"/>
      <c r="O1032" s="148"/>
      <c r="P1032" s="148"/>
      <c r="Q1032" s="148"/>
      <c r="R1032" s="139"/>
      <c r="S1032" s="148"/>
      <c r="T1032" s="148"/>
      <c r="U1032" s="148"/>
      <c r="V1032" s="148"/>
      <c r="W1032" s="148"/>
      <c r="X1032" s="139">
        <v>1.25</v>
      </c>
      <c r="Y1032" s="148">
        <v>174</v>
      </c>
      <c r="Z1032" s="148">
        <v>2</v>
      </c>
      <c r="AA1032" s="148">
        <v>826</v>
      </c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39">
        <v>0</v>
      </c>
      <c r="AM1032" s="139">
        <v>0</v>
      </c>
      <c r="AN1032" s="148">
        <f t="shared" ref="AN1032:AN1095" si="144">SUM(Y1032,AA1032,AC1032,AE1032,AG1032,AI1032,AK1032,AM1032)</f>
        <v>1000</v>
      </c>
      <c r="AO1032" s="148">
        <f t="shared" ref="AO1032:AO1095" si="145">SUM(K1032,M1032,O1032,Q1032,S1032,U1032,W1032)</f>
        <v>42</v>
      </c>
      <c r="AP1032" s="148">
        <v>32</v>
      </c>
      <c r="AQ1032" s="140">
        <v>34</v>
      </c>
      <c r="AS1032" s="42">
        <f t="shared" ref="AS1032:AS1095" si="146">(VLOOKUP(J1032,Service,2,FALSE)*K1032+VLOOKUP(L1032,Service,2,FALSE)*M1032+VLOOKUP(N1032,Service,2,FALSE)*O1032+VLOOKUP(P1032,Service,2,FALSE)*Q1032)</f>
        <v>2704.1060689043775</v>
      </c>
      <c r="AT1032" s="101">
        <f t="shared" ref="AT1032:AT1095" si="147">VLOOKUP(R1032,serviceHP,2,FALSE)*S1032+VLOOKUP(T1032,serviceHP,2,FALSE)*U1032+VLOOKUP(V1032,serviceHP,2,FALSE)*W1032</f>
        <v>0</v>
      </c>
      <c r="AU1032" s="42">
        <f t="shared" ref="AU1032:AU1095" si="148">AS1032+AT1032</f>
        <v>2704.1060689043775</v>
      </c>
      <c r="AV1032" s="42">
        <f t="shared" ref="AV1032:AV1095" si="149">(VLOOKUP(X1032,Main,2,FALSE)*Y1032+VLOOKUP(Z1032,Main,2,FALSE)*AA1032+VLOOKUP(AB1032,Main,2,FALSE)*AC1032+VLOOKUP(AD1032,Main,2,FALSE)*AE1032+VLOOKUP(AF1032,Main,2,FALSE)*AG1032+VLOOKUP(AL1032,Main,2,FALSE)*AM1032+VLOOKUP(AH1032,Main,2,FALSE)*AI1032+VLOOKUP(AL1032,Main,2,FALSE)*AM1032+VLOOKUP(AJ1032,Main,2,FALSE)*AK1032)/AQ1032</f>
        <v>959.78710945511864</v>
      </c>
      <c r="AW1032" s="102">
        <f t="shared" ref="AW1032:AW1095" si="150">IF(G1032="F",VLOOKUP(D1032,MeterAndReg2,2,TRUE),(IF(G1032="L",VLOOKUP(D1032,MeterAndReg2,3,TRUE),VLOOKUP(D1032,MeterAndReg2,4,TRUE))))</f>
        <v>431</v>
      </c>
      <c r="AX1032" s="43">
        <f t="shared" ref="AX1032:AX1095" si="151">IF(J1032&gt;0,J1032,R1032)</f>
        <v>0.75</v>
      </c>
      <c r="AY1032" s="43" t="str">
        <f t="shared" si="143"/>
        <v>UTGS</v>
      </c>
    </row>
    <row r="1033" spans="1:51" hidden="1" x14ac:dyDescent="0.2">
      <c r="A1033" s="38">
        <v>1026</v>
      </c>
      <c r="B1033" t="s">
        <v>362</v>
      </c>
      <c r="C1033" t="s">
        <v>289</v>
      </c>
      <c r="D1033">
        <v>320</v>
      </c>
      <c r="E1033" t="s">
        <v>1247</v>
      </c>
      <c r="F1033">
        <v>0.25</v>
      </c>
      <c r="G1033" t="str">
        <f>LOOKUP(F1033,{0,6,45},{"F","L","H"})</f>
        <v>F</v>
      </c>
      <c r="H1033" t="s">
        <v>3003</v>
      </c>
      <c r="I1033" s="43" t="str">
        <f>IFERROR(VLOOKUP(#REF!,#REF!,2,FALSE),"No")</f>
        <v>No</v>
      </c>
      <c r="J1033" s="149">
        <v>0.5</v>
      </c>
      <c r="K1033" s="148">
        <v>87</v>
      </c>
      <c r="L1033" s="148"/>
      <c r="M1033" s="148"/>
      <c r="N1033" s="148"/>
      <c r="O1033" s="148"/>
      <c r="P1033" s="148"/>
      <c r="Q1033" s="148"/>
      <c r="R1033" s="148"/>
      <c r="S1033" s="148"/>
      <c r="T1033" s="148"/>
      <c r="U1033" s="148"/>
      <c r="V1033" s="148"/>
      <c r="W1033" s="148"/>
      <c r="X1033" s="139">
        <v>1.25</v>
      </c>
      <c r="Y1033" s="148">
        <v>217.38</v>
      </c>
      <c r="Z1033" s="148">
        <v>2</v>
      </c>
      <c r="AA1033" s="148">
        <v>501.06</v>
      </c>
      <c r="AB1033" s="148">
        <v>4</v>
      </c>
      <c r="AC1033" s="148">
        <v>281.56</v>
      </c>
      <c r="AD1033" s="148"/>
      <c r="AE1033" s="148"/>
      <c r="AF1033" s="148"/>
      <c r="AG1033" s="148"/>
      <c r="AH1033" s="148"/>
      <c r="AI1033" s="148"/>
      <c r="AJ1033" s="148"/>
      <c r="AK1033" s="148"/>
      <c r="AL1033" s="139">
        <v>0</v>
      </c>
      <c r="AM1033" s="139">
        <v>0</v>
      </c>
      <c r="AN1033" s="148">
        <f t="shared" si="144"/>
        <v>1000</v>
      </c>
      <c r="AO1033" s="148">
        <f t="shared" si="145"/>
        <v>87</v>
      </c>
      <c r="AP1033" s="148">
        <v>9</v>
      </c>
      <c r="AQ1033" s="140">
        <v>9</v>
      </c>
      <c r="AS1033" s="42">
        <f t="shared" si="146"/>
        <v>5951.1025713019262</v>
      </c>
      <c r="AT1033" s="101">
        <f t="shared" si="147"/>
        <v>0</v>
      </c>
      <c r="AU1033" s="42">
        <f t="shared" si="148"/>
        <v>5951.1025713019262</v>
      </c>
      <c r="AV1033" s="42">
        <f t="shared" si="149"/>
        <v>3853.5458801637815</v>
      </c>
      <c r="AW1033" s="102">
        <f t="shared" si="150"/>
        <v>431</v>
      </c>
      <c r="AX1033" s="43">
        <f t="shared" si="151"/>
        <v>0.5</v>
      </c>
      <c r="AY1033" s="43" t="str">
        <f t="shared" ref="AY1033:AY1096" si="152">C1033</f>
        <v>UTGS</v>
      </c>
    </row>
    <row r="1034" spans="1:51" hidden="1" x14ac:dyDescent="0.2">
      <c r="A1034" s="38">
        <v>1027</v>
      </c>
      <c r="B1034" t="s">
        <v>5806</v>
      </c>
      <c r="C1034" t="s">
        <v>289</v>
      </c>
      <c r="D1034">
        <v>320</v>
      </c>
      <c r="E1034" t="s">
        <v>1223</v>
      </c>
      <c r="F1034">
        <v>0.25</v>
      </c>
      <c r="G1034" t="str">
        <f>LOOKUP(F1034,{0,6,45},{"F","L","H"})</f>
        <v>F</v>
      </c>
      <c r="H1034" t="s">
        <v>3004</v>
      </c>
      <c r="I1034" s="43" t="str">
        <f>IFERROR(VLOOKUP(#REF!,#REF!,2,FALSE),"No")</f>
        <v>No</v>
      </c>
      <c r="J1034" s="149">
        <v>1.25</v>
      </c>
      <c r="K1034" s="148">
        <v>75</v>
      </c>
      <c r="L1034" s="148"/>
      <c r="M1034" s="148"/>
      <c r="N1034" s="148"/>
      <c r="O1034" s="148"/>
      <c r="P1034" s="148"/>
      <c r="Q1034" s="148"/>
      <c r="R1034" s="148"/>
      <c r="S1034" s="148"/>
      <c r="T1034" s="148"/>
      <c r="U1034" s="148"/>
      <c r="V1034" s="148"/>
      <c r="W1034" s="148"/>
      <c r="X1034" s="139">
        <v>1.25</v>
      </c>
      <c r="Y1034" s="148">
        <v>238.74</v>
      </c>
      <c r="Z1034" s="149">
        <v>2</v>
      </c>
      <c r="AA1034" s="148">
        <v>128.76</v>
      </c>
      <c r="AB1034" s="149">
        <v>4</v>
      </c>
      <c r="AC1034" s="148">
        <v>632.5</v>
      </c>
      <c r="AD1034" s="148"/>
      <c r="AE1034" s="148"/>
      <c r="AF1034" s="148"/>
      <c r="AG1034" s="148"/>
      <c r="AH1034" s="148"/>
      <c r="AI1034" s="148"/>
      <c r="AJ1034" s="148"/>
      <c r="AK1034" s="148"/>
      <c r="AL1034" s="139">
        <v>0</v>
      </c>
      <c r="AM1034" s="139">
        <v>0</v>
      </c>
      <c r="AN1034" s="148">
        <f t="shared" si="144"/>
        <v>1000</v>
      </c>
      <c r="AO1034" s="148">
        <f t="shared" si="145"/>
        <v>75</v>
      </c>
      <c r="AP1034" s="148">
        <v>14</v>
      </c>
      <c r="AQ1034" s="140">
        <v>35</v>
      </c>
      <c r="AS1034" s="42">
        <f t="shared" si="146"/>
        <v>5588.5108373292451</v>
      </c>
      <c r="AT1034" s="101">
        <f t="shared" si="147"/>
        <v>0</v>
      </c>
      <c r="AU1034" s="42">
        <f t="shared" si="148"/>
        <v>5588.5108373292451</v>
      </c>
      <c r="AV1034" s="42">
        <f t="shared" si="149"/>
        <v>1063.2315634706868</v>
      </c>
      <c r="AW1034" s="102">
        <f t="shared" si="150"/>
        <v>431</v>
      </c>
      <c r="AX1034" s="43">
        <f t="shared" si="151"/>
        <v>1.25</v>
      </c>
      <c r="AY1034" s="43" t="str">
        <f t="shared" si="152"/>
        <v>UTGS</v>
      </c>
    </row>
    <row r="1035" spans="1:51" hidden="1" x14ac:dyDescent="0.2">
      <c r="A1035" s="38">
        <v>1028</v>
      </c>
      <c r="B1035" t="s">
        <v>362</v>
      </c>
      <c r="C1035" t="s">
        <v>289</v>
      </c>
      <c r="D1035">
        <v>306</v>
      </c>
      <c r="E1035" t="s">
        <v>1224</v>
      </c>
      <c r="F1035">
        <v>0.25</v>
      </c>
      <c r="G1035" t="str">
        <f>LOOKUP(F1035,{0,6,45},{"F","L","H"})</f>
        <v>F</v>
      </c>
      <c r="H1035" t="s">
        <v>3005</v>
      </c>
      <c r="I1035" s="43" t="str">
        <f>IFERROR(VLOOKUP(#REF!,#REF!,2,FALSE),"No")</f>
        <v>No</v>
      </c>
      <c r="J1035" s="149">
        <v>0.5</v>
      </c>
      <c r="K1035" s="148">
        <v>43</v>
      </c>
      <c r="L1035" s="148"/>
      <c r="M1035" s="148"/>
      <c r="N1035" s="148"/>
      <c r="O1035" s="148"/>
      <c r="P1035" s="148"/>
      <c r="Q1035" s="148"/>
      <c r="R1035" s="148"/>
      <c r="S1035" s="148"/>
      <c r="T1035" s="148"/>
      <c r="U1035" s="148"/>
      <c r="V1035" s="148"/>
      <c r="W1035" s="148"/>
      <c r="X1035" s="139">
        <v>2</v>
      </c>
      <c r="Y1035" s="148">
        <v>1000</v>
      </c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39">
        <v>0</v>
      </c>
      <c r="AM1035" s="139">
        <v>0</v>
      </c>
      <c r="AN1035" s="148">
        <f t="shared" si="144"/>
        <v>1000</v>
      </c>
      <c r="AO1035" s="148">
        <f t="shared" si="145"/>
        <v>43</v>
      </c>
      <c r="AP1035" s="148">
        <v>18</v>
      </c>
      <c r="AQ1035" s="140">
        <v>18</v>
      </c>
      <c r="AS1035" s="42">
        <f t="shared" si="146"/>
        <v>2941.3495467354346</v>
      </c>
      <c r="AT1035" s="101">
        <f t="shared" si="147"/>
        <v>0</v>
      </c>
      <c r="AU1035" s="42">
        <f t="shared" si="148"/>
        <v>2941.3495467354346</v>
      </c>
      <c r="AV1035" s="42">
        <f t="shared" si="149"/>
        <v>1806.1645400818907</v>
      </c>
      <c r="AW1035" s="102">
        <f t="shared" si="150"/>
        <v>431</v>
      </c>
      <c r="AX1035" s="43">
        <f t="shared" si="151"/>
        <v>0.5</v>
      </c>
      <c r="AY1035" s="43" t="str">
        <f t="shared" si="152"/>
        <v>UTGS</v>
      </c>
    </row>
    <row r="1036" spans="1:51" hidden="1" x14ac:dyDescent="0.2">
      <c r="A1036" s="38">
        <v>1029</v>
      </c>
      <c r="B1036" t="s">
        <v>362</v>
      </c>
      <c r="C1036" t="s">
        <v>289</v>
      </c>
      <c r="D1036">
        <v>306</v>
      </c>
      <c r="E1036" t="s">
        <v>1224</v>
      </c>
      <c r="F1036">
        <v>0.25</v>
      </c>
      <c r="G1036" t="str">
        <f>LOOKUP(F1036,{0,6,45},{"F","L","H"})</f>
        <v>F</v>
      </c>
      <c r="H1036" t="s">
        <v>3006</v>
      </c>
      <c r="I1036" s="43" t="str">
        <f>IFERROR(VLOOKUP(#REF!,#REF!,2,FALSE),"No")</f>
        <v>No</v>
      </c>
      <c r="J1036" s="139">
        <v>0.5</v>
      </c>
      <c r="K1036" s="148">
        <v>22</v>
      </c>
      <c r="L1036" s="148"/>
      <c r="M1036" s="148"/>
      <c r="N1036" s="148"/>
      <c r="O1036" s="148"/>
      <c r="P1036" s="148"/>
      <c r="Q1036" s="148"/>
      <c r="R1036" s="148"/>
      <c r="S1036" s="148"/>
      <c r="T1036" s="148"/>
      <c r="U1036" s="148"/>
      <c r="V1036" s="148"/>
      <c r="W1036" s="148"/>
      <c r="X1036" s="139">
        <v>2</v>
      </c>
      <c r="Y1036" s="148">
        <v>1000</v>
      </c>
      <c r="Z1036" s="149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39">
        <v>0</v>
      </c>
      <c r="AM1036" s="139">
        <v>0</v>
      </c>
      <c r="AN1036" s="148">
        <f t="shared" si="144"/>
        <v>1000</v>
      </c>
      <c r="AO1036" s="148">
        <f t="shared" si="145"/>
        <v>22</v>
      </c>
      <c r="AP1036" s="148">
        <v>21</v>
      </c>
      <c r="AQ1036" s="140">
        <v>21</v>
      </c>
      <c r="AS1036" s="42">
        <f t="shared" si="146"/>
        <v>1504.8765122832456</v>
      </c>
      <c r="AT1036" s="101">
        <f t="shared" si="147"/>
        <v>0</v>
      </c>
      <c r="AU1036" s="42">
        <f t="shared" si="148"/>
        <v>1504.8765122832456</v>
      </c>
      <c r="AV1036" s="42">
        <f t="shared" si="149"/>
        <v>1548.1410343559062</v>
      </c>
      <c r="AW1036" s="102">
        <f t="shared" si="150"/>
        <v>431</v>
      </c>
      <c r="AX1036" s="43">
        <f t="shared" si="151"/>
        <v>0.5</v>
      </c>
      <c r="AY1036" s="43" t="str">
        <f t="shared" si="152"/>
        <v>UTGS</v>
      </c>
    </row>
    <row r="1037" spans="1:51" hidden="1" x14ac:dyDescent="0.2">
      <c r="A1037" s="38">
        <v>1030</v>
      </c>
      <c r="B1037" t="s">
        <v>362</v>
      </c>
      <c r="C1037" t="s">
        <v>289</v>
      </c>
      <c r="D1037">
        <v>320</v>
      </c>
      <c r="E1037" t="s">
        <v>1223</v>
      </c>
      <c r="F1037">
        <v>0.25</v>
      </c>
      <c r="G1037" t="str">
        <f>LOOKUP(F1037,{0,6,45},{"F","L","H"})</f>
        <v>F</v>
      </c>
      <c r="H1037" t="s">
        <v>3007</v>
      </c>
      <c r="I1037" s="43" t="str">
        <f>IFERROR(VLOOKUP(#REF!,#REF!,2,FALSE),"No")</f>
        <v>No</v>
      </c>
      <c r="J1037" s="149">
        <v>0.5</v>
      </c>
      <c r="K1037" s="148">
        <v>50</v>
      </c>
      <c r="L1037" s="148"/>
      <c r="M1037" s="148"/>
      <c r="N1037" s="148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39">
        <v>1.25</v>
      </c>
      <c r="Y1037" s="148">
        <v>52</v>
      </c>
      <c r="Z1037" s="149">
        <v>2</v>
      </c>
      <c r="AA1037" s="148">
        <v>948</v>
      </c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39">
        <v>0</v>
      </c>
      <c r="AM1037" s="139">
        <v>0</v>
      </c>
      <c r="AN1037" s="148">
        <f t="shared" si="144"/>
        <v>1000</v>
      </c>
      <c r="AO1037" s="148">
        <f t="shared" si="145"/>
        <v>50</v>
      </c>
      <c r="AP1037" s="148">
        <v>16</v>
      </c>
      <c r="AQ1037" s="140">
        <v>16</v>
      </c>
      <c r="AS1037" s="42">
        <f t="shared" si="146"/>
        <v>3420.1738915528308</v>
      </c>
      <c r="AT1037" s="101">
        <f t="shared" si="147"/>
        <v>0</v>
      </c>
      <c r="AU1037" s="42">
        <f t="shared" si="148"/>
        <v>3420.1738915528308</v>
      </c>
      <c r="AV1037" s="42">
        <f t="shared" si="149"/>
        <v>2034.2101075921269</v>
      </c>
      <c r="AW1037" s="102">
        <f t="shared" si="150"/>
        <v>431</v>
      </c>
      <c r="AX1037" s="43">
        <f t="shared" si="151"/>
        <v>0.5</v>
      </c>
      <c r="AY1037" s="43" t="str">
        <f t="shared" si="152"/>
        <v>UTGS</v>
      </c>
    </row>
    <row r="1038" spans="1:51" hidden="1" x14ac:dyDescent="0.2">
      <c r="A1038" s="38">
        <v>1031</v>
      </c>
      <c r="B1038" t="s">
        <v>362</v>
      </c>
      <c r="C1038" t="s">
        <v>289</v>
      </c>
      <c r="D1038">
        <v>320</v>
      </c>
      <c r="E1038" t="s">
        <v>1245</v>
      </c>
      <c r="F1038">
        <v>0.25</v>
      </c>
      <c r="G1038" t="str">
        <f>LOOKUP(F1038,{0,6,45},{"F","L","H"})</f>
        <v>F</v>
      </c>
      <c r="H1038" t="s">
        <v>3008</v>
      </c>
      <c r="I1038" s="43" t="str">
        <f>IFERROR(VLOOKUP(#REF!,#REF!,2,FALSE),"No")</f>
        <v>No</v>
      </c>
      <c r="J1038" s="139">
        <v>0.5</v>
      </c>
      <c r="K1038" s="148">
        <v>30</v>
      </c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39">
        <v>1.25</v>
      </c>
      <c r="Y1038" s="148">
        <v>582.29</v>
      </c>
      <c r="Z1038" s="149">
        <v>2</v>
      </c>
      <c r="AA1038" s="148">
        <v>417.71</v>
      </c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39">
        <v>0</v>
      </c>
      <c r="AM1038" s="139">
        <v>0</v>
      </c>
      <c r="AN1038" s="148">
        <f t="shared" si="144"/>
        <v>1000</v>
      </c>
      <c r="AO1038" s="148">
        <f t="shared" si="145"/>
        <v>30</v>
      </c>
      <c r="AP1038" s="148">
        <v>15</v>
      </c>
      <c r="AQ1038" s="140">
        <v>15</v>
      </c>
      <c r="AS1038" s="42">
        <f t="shared" si="146"/>
        <v>2052.1043349316988</v>
      </c>
      <c r="AT1038" s="101">
        <f t="shared" si="147"/>
        <v>0</v>
      </c>
      <c r="AU1038" s="42">
        <f t="shared" si="148"/>
        <v>2052.1043349316988</v>
      </c>
      <c r="AV1038" s="42">
        <f t="shared" si="149"/>
        <v>2194.5709814316019</v>
      </c>
      <c r="AW1038" s="102">
        <f t="shared" si="150"/>
        <v>431</v>
      </c>
      <c r="AX1038" s="43">
        <f t="shared" si="151"/>
        <v>0.5</v>
      </c>
      <c r="AY1038" s="43" t="str">
        <f t="shared" si="152"/>
        <v>UTGS</v>
      </c>
    </row>
    <row r="1039" spans="1:51" hidden="1" x14ac:dyDescent="0.2">
      <c r="A1039" s="38">
        <v>1032</v>
      </c>
      <c r="B1039" t="s">
        <v>362</v>
      </c>
      <c r="C1039" t="s">
        <v>289</v>
      </c>
      <c r="D1039">
        <v>320</v>
      </c>
      <c r="E1039" t="s">
        <v>1245</v>
      </c>
      <c r="F1039">
        <v>0.25</v>
      </c>
      <c r="G1039" t="str">
        <f>LOOKUP(F1039,{0,6,45},{"F","L","H"})</f>
        <v>F</v>
      </c>
      <c r="H1039" t="s">
        <v>3009</v>
      </c>
      <c r="I1039" s="43" t="str">
        <f>IFERROR(VLOOKUP(#REF!,#REF!,2,FALSE),"No")</f>
        <v>No</v>
      </c>
      <c r="J1039" s="149">
        <v>0.75</v>
      </c>
      <c r="K1039" s="148">
        <v>17</v>
      </c>
      <c r="L1039" s="148">
        <v>1.25</v>
      </c>
      <c r="M1039" s="148">
        <v>73.08</v>
      </c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39">
        <v>1.25</v>
      </c>
      <c r="Y1039" s="148">
        <v>40.56</v>
      </c>
      <c r="Z1039" s="148">
        <v>2</v>
      </c>
      <c r="AA1039" s="148">
        <v>815.69</v>
      </c>
      <c r="AB1039" s="148">
        <v>6</v>
      </c>
      <c r="AC1039" s="148">
        <v>143.75</v>
      </c>
      <c r="AD1039" s="148"/>
      <c r="AE1039" s="148"/>
      <c r="AF1039" s="148"/>
      <c r="AG1039" s="148"/>
      <c r="AH1039" s="148"/>
      <c r="AI1039" s="148"/>
      <c r="AJ1039" s="148"/>
      <c r="AK1039" s="148"/>
      <c r="AL1039" s="139">
        <v>0</v>
      </c>
      <c r="AM1039" s="139">
        <v>0</v>
      </c>
      <c r="AN1039" s="148">
        <f t="shared" si="144"/>
        <v>1000</v>
      </c>
      <c r="AO1039" s="148">
        <f t="shared" si="145"/>
        <v>90.08</v>
      </c>
      <c r="AP1039" s="148">
        <v>20</v>
      </c>
      <c r="AQ1039" s="140">
        <v>90</v>
      </c>
      <c r="AS1039" s="42">
        <f t="shared" si="146"/>
        <v>6539.9640830215785</v>
      </c>
      <c r="AT1039" s="101">
        <f t="shared" si="147"/>
        <v>0</v>
      </c>
      <c r="AU1039" s="42">
        <f t="shared" si="148"/>
        <v>6539.9640830215785</v>
      </c>
      <c r="AV1039" s="42">
        <f t="shared" si="149"/>
        <v>405.50393023860039</v>
      </c>
      <c r="AW1039" s="102">
        <f t="shared" si="150"/>
        <v>431</v>
      </c>
      <c r="AX1039" s="43">
        <f t="shared" si="151"/>
        <v>0.75</v>
      </c>
      <c r="AY1039" s="43" t="str">
        <f t="shared" si="152"/>
        <v>UTGS</v>
      </c>
    </row>
    <row r="1040" spans="1:51" hidden="1" x14ac:dyDescent="0.2">
      <c r="A1040" s="38">
        <v>1033</v>
      </c>
      <c r="B1040" t="s">
        <v>5806</v>
      </c>
      <c r="C1040" t="s">
        <v>292</v>
      </c>
      <c r="D1040">
        <v>6600</v>
      </c>
      <c r="E1040" t="s">
        <v>198</v>
      </c>
      <c r="F1040">
        <v>5</v>
      </c>
      <c r="G1040" t="str">
        <f>LOOKUP(F1040,{0,6,45},{"F","L","H"})</f>
        <v>F</v>
      </c>
      <c r="H1040" t="s">
        <v>1009</v>
      </c>
      <c r="I1040" s="43" t="str">
        <f>IFERROR(VLOOKUP(#REF!,#REF!,2,FALSE),"No")</f>
        <v>No</v>
      </c>
      <c r="J1040" s="139">
        <v>1.25</v>
      </c>
      <c r="K1040" s="148">
        <v>1</v>
      </c>
      <c r="L1040" s="148">
        <v>2</v>
      </c>
      <c r="M1040" s="148">
        <v>1</v>
      </c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39">
        <v>3</v>
      </c>
      <c r="Y1040" s="148">
        <v>323</v>
      </c>
      <c r="Z1040" s="149">
        <v>6</v>
      </c>
      <c r="AA1040" s="148">
        <v>677</v>
      </c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39">
        <v>0</v>
      </c>
      <c r="AM1040" s="139">
        <v>0</v>
      </c>
      <c r="AN1040" s="148">
        <f t="shared" si="144"/>
        <v>1000</v>
      </c>
      <c r="AO1040" s="148">
        <f t="shared" si="145"/>
        <v>2</v>
      </c>
      <c r="AP1040" s="148">
        <v>5</v>
      </c>
      <c r="AQ1040" s="140">
        <v>20</v>
      </c>
      <c r="AS1040" s="42">
        <f t="shared" si="146"/>
        <v>147.49695566211321</v>
      </c>
      <c r="AT1040" s="101">
        <f t="shared" si="147"/>
        <v>0</v>
      </c>
      <c r="AU1040" s="42">
        <f t="shared" si="148"/>
        <v>147.49695566211321</v>
      </c>
      <c r="AV1040" s="42">
        <f t="shared" si="149"/>
        <v>2352.318086073702</v>
      </c>
      <c r="AW1040" s="102">
        <f t="shared" si="150"/>
        <v>3698.6666666666665</v>
      </c>
      <c r="AX1040" s="43">
        <f t="shared" si="151"/>
        <v>1.25</v>
      </c>
      <c r="AY1040" s="43" t="str">
        <f t="shared" si="152"/>
        <v>UTFS</v>
      </c>
    </row>
    <row r="1041" spans="1:51" hidden="1" x14ac:dyDescent="0.2">
      <c r="A1041" s="38">
        <v>1034</v>
      </c>
      <c r="B1041" t="s">
        <v>362</v>
      </c>
      <c r="C1041" t="s">
        <v>289</v>
      </c>
      <c r="D1041">
        <v>320</v>
      </c>
      <c r="E1041" t="s">
        <v>1245</v>
      </c>
      <c r="F1041">
        <v>0.25</v>
      </c>
      <c r="G1041" t="str">
        <f>LOOKUP(F1041,{0,6,45},{"F","L","H"})</f>
        <v>F</v>
      </c>
      <c r="H1041" t="s">
        <v>3010</v>
      </c>
      <c r="I1041" s="43" t="str">
        <f>IFERROR(VLOOKUP(#REF!,#REF!,2,FALSE),"No")</f>
        <v>No</v>
      </c>
      <c r="J1041" s="149">
        <v>0.75</v>
      </c>
      <c r="K1041" s="148">
        <v>69</v>
      </c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39">
        <v>2</v>
      </c>
      <c r="Y1041" s="148">
        <v>1000</v>
      </c>
      <c r="Z1041" s="149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39">
        <v>0</v>
      </c>
      <c r="AM1041" s="139">
        <v>0</v>
      </c>
      <c r="AN1041" s="148">
        <f t="shared" si="144"/>
        <v>1000</v>
      </c>
      <c r="AO1041" s="148">
        <f t="shared" si="145"/>
        <v>69</v>
      </c>
      <c r="AP1041" s="148">
        <v>15</v>
      </c>
      <c r="AQ1041" s="140">
        <v>39</v>
      </c>
      <c r="AS1041" s="42">
        <f t="shared" si="146"/>
        <v>4442.4599703429058</v>
      </c>
      <c r="AT1041" s="101">
        <f t="shared" si="147"/>
        <v>0</v>
      </c>
      <c r="AU1041" s="42">
        <f t="shared" si="148"/>
        <v>4442.4599703429058</v>
      </c>
      <c r="AV1041" s="42">
        <f t="shared" si="149"/>
        <v>833.61440311471881</v>
      </c>
      <c r="AW1041" s="102">
        <f t="shared" si="150"/>
        <v>431</v>
      </c>
      <c r="AX1041" s="43">
        <f t="shared" si="151"/>
        <v>0.75</v>
      </c>
      <c r="AY1041" s="43" t="str">
        <f t="shared" si="152"/>
        <v>UTGS</v>
      </c>
    </row>
    <row r="1042" spans="1:51" hidden="1" x14ac:dyDescent="0.2">
      <c r="A1042" s="38">
        <v>1035</v>
      </c>
      <c r="B1042" t="s">
        <v>362</v>
      </c>
      <c r="C1042" t="s">
        <v>289</v>
      </c>
      <c r="D1042">
        <v>320</v>
      </c>
      <c r="E1042" t="s">
        <v>1245</v>
      </c>
      <c r="F1042">
        <v>0.25</v>
      </c>
      <c r="G1042" t="str">
        <f>LOOKUP(F1042,{0,6,45},{"F","L","H"})</f>
        <v>F</v>
      </c>
      <c r="H1042" t="s">
        <v>3011</v>
      </c>
      <c r="I1042" s="43" t="str">
        <f>IFERROR(VLOOKUP(#REF!,#REF!,2,FALSE),"No")</f>
        <v>No</v>
      </c>
      <c r="J1042" s="139">
        <v>0.75</v>
      </c>
      <c r="K1042" s="148">
        <v>10</v>
      </c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39">
        <v>2</v>
      </c>
      <c r="Y1042" s="148">
        <v>581.75</v>
      </c>
      <c r="Z1042" s="149">
        <v>3</v>
      </c>
      <c r="AA1042" s="148">
        <v>418.25</v>
      </c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39">
        <v>0</v>
      </c>
      <c r="AM1042" s="139">
        <v>0</v>
      </c>
      <c r="AN1042" s="148">
        <f t="shared" si="144"/>
        <v>1000</v>
      </c>
      <c r="AO1042" s="148">
        <f t="shared" si="145"/>
        <v>10</v>
      </c>
      <c r="AP1042" s="148">
        <v>11</v>
      </c>
      <c r="AQ1042" s="140">
        <v>79</v>
      </c>
      <c r="AS1042" s="42">
        <f t="shared" si="146"/>
        <v>643.83477831056609</v>
      </c>
      <c r="AT1042" s="101">
        <f t="shared" si="147"/>
        <v>0</v>
      </c>
      <c r="AU1042" s="42">
        <f t="shared" si="148"/>
        <v>643.83477831056609</v>
      </c>
      <c r="AV1042" s="42">
        <f t="shared" si="149"/>
        <v>344.39938887941815</v>
      </c>
      <c r="AW1042" s="102">
        <f t="shared" si="150"/>
        <v>431</v>
      </c>
      <c r="AX1042" s="43">
        <f t="shared" si="151"/>
        <v>0.75</v>
      </c>
      <c r="AY1042" s="43" t="str">
        <f t="shared" si="152"/>
        <v>UTGS</v>
      </c>
    </row>
    <row r="1043" spans="1:51" hidden="1" x14ac:dyDescent="0.2">
      <c r="A1043" s="38">
        <v>1036</v>
      </c>
      <c r="B1043" t="s">
        <v>362</v>
      </c>
      <c r="C1043" t="s">
        <v>289</v>
      </c>
      <c r="D1043">
        <v>320</v>
      </c>
      <c r="E1043" t="s">
        <v>1232</v>
      </c>
      <c r="F1043">
        <v>0.25</v>
      </c>
      <c r="G1043" t="str">
        <f>LOOKUP(F1043,{0,6,45},{"F","L","H"})</f>
        <v>F</v>
      </c>
      <c r="H1043" t="s">
        <v>3012</v>
      </c>
      <c r="I1043" s="43" t="str">
        <f>IFERROR(VLOOKUP(#REF!,#REF!,2,FALSE),"No")</f>
        <v>No</v>
      </c>
      <c r="J1043" s="149">
        <v>0.75</v>
      </c>
      <c r="K1043" s="148">
        <v>45</v>
      </c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39">
        <v>2</v>
      </c>
      <c r="Y1043" s="148">
        <v>207.08</v>
      </c>
      <c r="Z1043" s="148">
        <v>3</v>
      </c>
      <c r="AA1043" s="148">
        <v>792.92</v>
      </c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39">
        <v>0</v>
      </c>
      <c r="AM1043" s="139">
        <v>0</v>
      </c>
      <c r="AN1043" s="148">
        <f t="shared" si="144"/>
        <v>1000</v>
      </c>
      <c r="AO1043" s="148">
        <f t="shared" si="145"/>
        <v>45</v>
      </c>
      <c r="AP1043" s="148">
        <v>11</v>
      </c>
      <c r="AQ1043" s="140">
        <v>83</v>
      </c>
      <c r="AS1043" s="42">
        <f t="shared" si="146"/>
        <v>2897.2565023975476</v>
      </c>
      <c r="AT1043" s="101">
        <f t="shared" si="147"/>
        <v>0</v>
      </c>
      <c r="AU1043" s="42">
        <f t="shared" si="148"/>
        <v>2897.2565023975476</v>
      </c>
      <c r="AV1043" s="42">
        <f t="shared" si="149"/>
        <v>270.563085800892</v>
      </c>
      <c r="AW1043" s="102">
        <f t="shared" si="150"/>
        <v>431</v>
      </c>
      <c r="AX1043" s="43">
        <f t="shared" si="151"/>
        <v>0.75</v>
      </c>
      <c r="AY1043" s="43" t="str">
        <f t="shared" si="152"/>
        <v>UTGS</v>
      </c>
    </row>
    <row r="1044" spans="1:51" hidden="1" x14ac:dyDescent="0.2">
      <c r="A1044" s="38">
        <v>1037</v>
      </c>
      <c r="B1044" t="s">
        <v>362</v>
      </c>
      <c r="C1044" t="s">
        <v>289</v>
      </c>
      <c r="D1044">
        <v>320</v>
      </c>
      <c r="E1044" t="s">
        <v>1243</v>
      </c>
      <c r="F1044">
        <v>0.25</v>
      </c>
      <c r="G1044" t="str">
        <f>LOOKUP(F1044,{0,6,45},{"F","L","H"})</f>
        <v>F</v>
      </c>
      <c r="H1044" t="s">
        <v>3013</v>
      </c>
      <c r="I1044" s="43" t="str">
        <f>IFERROR(VLOOKUP(#REF!,#REF!,2,FALSE),"No")</f>
        <v>No</v>
      </c>
      <c r="J1044" s="149">
        <v>0.75</v>
      </c>
      <c r="K1044" s="148">
        <v>34</v>
      </c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39">
        <v>2</v>
      </c>
      <c r="Y1044" s="148">
        <v>465.21</v>
      </c>
      <c r="Z1044" s="148">
        <v>4</v>
      </c>
      <c r="AA1044" s="148">
        <v>534.79</v>
      </c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39">
        <v>0</v>
      </c>
      <c r="AM1044" s="139">
        <v>0</v>
      </c>
      <c r="AN1044" s="148">
        <f t="shared" si="144"/>
        <v>1000</v>
      </c>
      <c r="AO1044" s="148">
        <f t="shared" si="145"/>
        <v>34</v>
      </c>
      <c r="AP1044" s="148">
        <v>7</v>
      </c>
      <c r="AQ1044" s="140">
        <v>15</v>
      </c>
      <c r="AS1044" s="42">
        <f t="shared" si="146"/>
        <v>2189.0382462559246</v>
      </c>
      <c r="AT1044" s="101">
        <f t="shared" si="147"/>
        <v>0</v>
      </c>
      <c r="AU1044" s="42">
        <f t="shared" si="148"/>
        <v>2189.0382462559246</v>
      </c>
      <c r="AV1044" s="42">
        <f t="shared" si="149"/>
        <v>2423.027068098269</v>
      </c>
      <c r="AW1044" s="102">
        <f t="shared" si="150"/>
        <v>431</v>
      </c>
      <c r="AX1044" s="43">
        <f t="shared" si="151"/>
        <v>0.75</v>
      </c>
      <c r="AY1044" s="43" t="str">
        <f t="shared" si="152"/>
        <v>UTGS</v>
      </c>
    </row>
    <row r="1045" spans="1:51" hidden="1" x14ac:dyDescent="0.2">
      <c r="A1045" s="38">
        <v>1038</v>
      </c>
      <c r="B1045" t="s">
        <v>362</v>
      </c>
      <c r="C1045" t="s">
        <v>289</v>
      </c>
      <c r="D1045">
        <v>175</v>
      </c>
      <c r="E1045" t="s">
        <v>1235</v>
      </c>
      <c r="F1045">
        <v>0.25</v>
      </c>
      <c r="G1045" t="str">
        <f>LOOKUP(F1045,{0,6,45},{"F","L","H"})</f>
        <v>F</v>
      </c>
      <c r="H1045" t="s">
        <v>3014</v>
      </c>
      <c r="I1045" s="43" t="str">
        <f>IFERROR(VLOOKUP(#REF!,#REF!,2,FALSE),"No")</f>
        <v>No</v>
      </c>
      <c r="J1045" s="139">
        <v>0.5</v>
      </c>
      <c r="K1045" s="148">
        <v>37</v>
      </c>
      <c r="L1045" s="148"/>
      <c r="M1045" s="148"/>
      <c r="N1045" s="148"/>
      <c r="O1045" s="148"/>
      <c r="P1045" s="148"/>
      <c r="Q1045" s="148"/>
      <c r="R1045" s="148"/>
      <c r="S1045" s="148"/>
      <c r="T1045" s="148"/>
      <c r="U1045" s="148"/>
      <c r="V1045" s="148"/>
      <c r="W1045" s="148"/>
      <c r="X1045" s="139">
        <v>1.25</v>
      </c>
      <c r="Y1045" s="148">
        <v>545</v>
      </c>
      <c r="Z1045" s="149">
        <v>2</v>
      </c>
      <c r="AA1045" s="148">
        <v>455</v>
      </c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39">
        <v>0</v>
      </c>
      <c r="AM1045" s="139">
        <v>0</v>
      </c>
      <c r="AN1045" s="148">
        <f t="shared" si="144"/>
        <v>1000</v>
      </c>
      <c r="AO1045" s="148">
        <f t="shared" si="145"/>
        <v>37</v>
      </c>
      <c r="AP1045" s="148">
        <v>15</v>
      </c>
      <c r="AQ1045" s="140">
        <v>15</v>
      </c>
      <c r="AS1045" s="42">
        <f t="shared" si="146"/>
        <v>2530.928679749095</v>
      </c>
      <c r="AT1045" s="101">
        <f t="shared" si="147"/>
        <v>0</v>
      </c>
      <c r="AU1045" s="42">
        <f t="shared" si="148"/>
        <v>2530.928679749095</v>
      </c>
      <c r="AV1045" s="42">
        <f t="shared" si="149"/>
        <v>2192.8307814316022</v>
      </c>
      <c r="AW1045" s="102">
        <f t="shared" si="150"/>
        <v>431</v>
      </c>
      <c r="AX1045" s="43">
        <f t="shared" si="151"/>
        <v>0.5</v>
      </c>
      <c r="AY1045" s="43" t="str">
        <f t="shared" si="152"/>
        <v>UTGS</v>
      </c>
    </row>
    <row r="1046" spans="1:51" hidden="1" x14ac:dyDescent="0.2">
      <c r="A1046" s="38">
        <v>1039</v>
      </c>
      <c r="B1046" t="s">
        <v>362</v>
      </c>
      <c r="C1046" t="s">
        <v>289</v>
      </c>
      <c r="D1046">
        <v>320</v>
      </c>
      <c r="E1046" t="s">
        <v>1243</v>
      </c>
      <c r="F1046">
        <v>0.25</v>
      </c>
      <c r="G1046" t="str">
        <f>LOOKUP(F1046,{0,6,45},{"F","L","H"})</f>
        <v>F</v>
      </c>
      <c r="H1046" t="s">
        <v>3015</v>
      </c>
      <c r="I1046" s="43" t="str">
        <f>IFERROR(VLOOKUP(#REF!,#REF!,2,FALSE),"No")</f>
        <v>No</v>
      </c>
      <c r="J1046" s="149">
        <v>0.5</v>
      </c>
      <c r="K1046" s="148">
        <v>25</v>
      </c>
      <c r="L1046" s="148"/>
      <c r="M1046" s="148"/>
      <c r="N1046" s="148"/>
      <c r="O1046" s="148"/>
      <c r="P1046" s="148"/>
      <c r="Q1046" s="148"/>
      <c r="R1046" s="148"/>
      <c r="S1046" s="148"/>
      <c r="T1046" s="148"/>
      <c r="U1046" s="148"/>
      <c r="V1046" s="148"/>
      <c r="W1046" s="148"/>
      <c r="X1046" s="139">
        <v>1.25</v>
      </c>
      <c r="Y1046" s="148">
        <v>57.65</v>
      </c>
      <c r="Z1046" s="148">
        <v>2</v>
      </c>
      <c r="AA1046" s="148">
        <v>651.4</v>
      </c>
      <c r="AB1046" s="148">
        <v>4</v>
      </c>
      <c r="AC1046" s="148">
        <v>290.95</v>
      </c>
      <c r="AD1046" s="148"/>
      <c r="AE1046" s="148"/>
      <c r="AF1046" s="148"/>
      <c r="AG1046" s="148"/>
      <c r="AH1046" s="148"/>
      <c r="AI1046" s="148"/>
      <c r="AJ1046" s="148"/>
      <c r="AK1046" s="148"/>
      <c r="AL1046" s="139">
        <v>0</v>
      </c>
      <c r="AM1046" s="139">
        <v>0</v>
      </c>
      <c r="AN1046" s="148">
        <f t="shared" si="144"/>
        <v>1000</v>
      </c>
      <c r="AO1046" s="148">
        <f t="shared" si="145"/>
        <v>25</v>
      </c>
      <c r="AP1046" s="148">
        <v>14</v>
      </c>
      <c r="AQ1046" s="140">
        <v>14</v>
      </c>
      <c r="AS1046" s="42">
        <f t="shared" si="146"/>
        <v>1710.0869457764154</v>
      </c>
      <c r="AT1046" s="101">
        <f t="shared" si="147"/>
        <v>0</v>
      </c>
      <c r="AU1046" s="42">
        <f t="shared" si="148"/>
        <v>1710.0869457764154</v>
      </c>
      <c r="AV1046" s="42">
        <f t="shared" si="149"/>
        <v>2474.1020158195738</v>
      </c>
      <c r="AW1046" s="102">
        <f t="shared" si="150"/>
        <v>431</v>
      </c>
      <c r="AX1046" s="43">
        <f t="shared" si="151"/>
        <v>0.5</v>
      </c>
      <c r="AY1046" s="43" t="str">
        <f t="shared" si="152"/>
        <v>UTGS</v>
      </c>
    </row>
    <row r="1047" spans="1:51" hidden="1" x14ac:dyDescent="0.2">
      <c r="A1047" s="38">
        <v>1040</v>
      </c>
      <c r="B1047" t="s">
        <v>362</v>
      </c>
      <c r="C1047" t="s">
        <v>289</v>
      </c>
      <c r="D1047">
        <v>320</v>
      </c>
      <c r="E1047" t="s">
        <v>1232</v>
      </c>
      <c r="F1047">
        <v>0.25</v>
      </c>
      <c r="G1047" t="str">
        <f>LOOKUP(F1047,{0,6,45},{"F","L","H"})</f>
        <v>F</v>
      </c>
      <c r="H1047" t="s">
        <v>3016</v>
      </c>
      <c r="I1047" s="43" t="str">
        <f>IFERROR(VLOOKUP(#REF!,#REF!,2,FALSE),"No")</f>
        <v>No</v>
      </c>
      <c r="J1047" s="149">
        <v>0.5</v>
      </c>
      <c r="K1047" s="148">
        <v>34</v>
      </c>
      <c r="L1047" s="148"/>
      <c r="M1047" s="148"/>
      <c r="N1047" s="148"/>
      <c r="O1047" s="148"/>
      <c r="P1047" s="148"/>
      <c r="Q1047" s="148"/>
      <c r="R1047" s="148"/>
      <c r="S1047" s="148"/>
      <c r="T1047" s="148"/>
      <c r="U1047" s="148"/>
      <c r="V1047" s="148"/>
      <c r="W1047" s="148"/>
      <c r="X1047" s="139">
        <v>1.25</v>
      </c>
      <c r="Y1047" s="148">
        <v>1000</v>
      </c>
      <c r="Z1047" s="149"/>
      <c r="AA1047" s="148"/>
      <c r="AB1047" s="149"/>
      <c r="AC1047" s="148"/>
      <c r="AD1047" s="149"/>
      <c r="AE1047" s="148"/>
      <c r="AF1047" s="148"/>
      <c r="AG1047" s="148"/>
      <c r="AH1047" s="148"/>
      <c r="AI1047" s="148"/>
      <c r="AJ1047" s="148"/>
      <c r="AK1047" s="148"/>
      <c r="AL1047" s="139">
        <v>0</v>
      </c>
      <c r="AM1047" s="139">
        <v>0</v>
      </c>
      <c r="AN1047" s="148">
        <f t="shared" si="144"/>
        <v>1000</v>
      </c>
      <c r="AO1047" s="148">
        <f t="shared" si="145"/>
        <v>34</v>
      </c>
      <c r="AP1047" s="148">
        <v>10</v>
      </c>
      <c r="AQ1047" s="140">
        <v>10</v>
      </c>
      <c r="AS1047" s="42">
        <f t="shared" si="146"/>
        <v>2325.7182462559249</v>
      </c>
      <c r="AT1047" s="101">
        <f t="shared" si="147"/>
        <v>0</v>
      </c>
      <c r="AU1047" s="42">
        <f t="shared" si="148"/>
        <v>2325.7182462559249</v>
      </c>
      <c r="AV1047" s="42">
        <f t="shared" si="149"/>
        <v>3321.0961721474036</v>
      </c>
      <c r="AW1047" s="102">
        <f t="shared" si="150"/>
        <v>431</v>
      </c>
      <c r="AX1047" s="43">
        <f t="shared" si="151"/>
        <v>0.5</v>
      </c>
      <c r="AY1047" s="43" t="str">
        <f t="shared" si="152"/>
        <v>UTGS</v>
      </c>
    </row>
    <row r="1048" spans="1:51" hidden="1" x14ac:dyDescent="0.2">
      <c r="A1048" s="38">
        <v>1041</v>
      </c>
      <c r="B1048" t="s">
        <v>362</v>
      </c>
      <c r="C1048" t="s">
        <v>289</v>
      </c>
      <c r="D1048">
        <v>320</v>
      </c>
      <c r="E1048" t="s">
        <v>1243</v>
      </c>
      <c r="F1048">
        <v>0.25</v>
      </c>
      <c r="G1048" t="str">
        <f>LOOKUP(F1048,{0,6,45},{"F","L","H"})</f>
        <v>F</v>
      </c>
      <c r="H1048" t="s">
        <v>3017</v>
      </c>
      <c r="I1048" s="43" t="str">
        <f>IFERROR(VLOOKUP(#REF!,#REF!,2,FALSE),"No")</f>
        <v>No</v>
      </c>
      <c r="J1048" s="149">
        <v>0.75</v>
      </c>
      <c r="K1048" s="148">
        <v>122</v>
      </c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39">
        <v>2</v>
      </c>
      <c r="Y1048" s="148">
        <v>275.25</v>
      </c>
      <c r="Z1048" s="148">
        <v>3</v>
      </c>
      <c r="AA1048" s="148">
        <v>699.75</v>
      </c>
      <c r="AB1048" s="148">
        <v>6</v>
      </c>
      <c r="AC1048" s="148">
        <v>25</v>
      </c>
      <c r="AD1048" s="148"/>
      <c r="AE1048" s="148"/>
      <c r="AF1048" s="148"/>
      <c r="AG1048" s="148"/>
      <c r="AH1048" s="148"/>
      <c r="AI1048" s="148"/>
      <c r="AJ1048" s="148"/>
      <c r="AK1048" s="148"/>
      <c r="AL1048" s="139">
        <v>0</v>
      </c>
      <c r="AM1048" s="139">
        <v>0</v>
      </c>
      <c r="AN1048" s="148">
        <f t="shared" si="144"/>
        <v>1000</v>
      </c>
      <c r="AO1048" s="148">
        <f t="shared" si="145"/>
        <v>122</v>
      </c>
      <c r="AP1048" s="148">
        <v>10</v>
      </c>
      <c r="AQ1048" s="140">
        <v>59</v>
      </c>
      <c r="AS1048" s="42">
        <f t="shared" si="146"/>
        <v>7854.7842953889067</v>
      </c>
      <c r="AT1048" s="101">
        <f t="shared" si="147"/>
        <v>0</v>
      </c>
      <c r="AU1048" s="42">
        <f t="shared" si="148"/>
        <v>7854.7842953889067</v>
      </c>
      <c r="AV1048" s="42">
        <f t="shared" si="149"/>
        <v>412.3073173131192</v>
      </c>
      <c r="AW1048" s="102">
        <f t="shared" si="150"/>
        <v>431</v>
      </c>
      <c r="AX1048" s="43">
        <f t="shared" si="151"/>
        <v>0.75</v>
      </c>
      <c r="AY1048" s="43" t="str">
        <f t="shared" si="152"/>
        <v>UTGS</v>
      </c>
    </row>
    <row r="1049" spans="1:51" hidden="1" x14ac:dyDescent="0.2">
      <c r="A1049" s="38">
        <v>1042</v>
      </c>
      <c r="B1049" t="s">
        <v>362</v>
      </c>
      <c r="C1049" t="s">
        <v>289</v>
      </c>
      <c r="D1049">
        <v>320</v>
      </c>
      <c r="E1049" t="s">
        <v>1245</v>
      </c>
      <c r="F1049">
        <v>0.25</v>
      </c>
      <c r="G1049" t="str">
        <f>LOOKUP(F1049,{0,6,45},{"F","L","H"})</f>
        <v>F</v>
      </c>
      <c r="H1049" t="s">
        <v>3018</v>
      </c>
      <c r="I1049" s="43" t="str">
        <f>IFERROR(VLOOKUP(#REF!,#REF!,2,FALSE),"No")</f>
        <v>No</v>
      </c>
      <c r="J1049" s="149">
        <v>0.75</v>
      </c>
      <c r="K1049" s="148">
        <v>14</v>
      </c>
      <c r="L1049" s="148"/>
      <c r="M1049" s="148"/>
      <c r="N1049" s="148"/>
      <c r="O1049" s="148"/>
      <c r="P1049" s="148"/>
      <c r="Q1049" s="148"/>
      <c r="R1049" s="148"/>
      <c r="S1049" s="148"/>
      <c r="T1049" s="148"/>
      <c r="U1049" s="148"/>
      <c r="V1049" s="148"/>
      <c r="W1049" s="148"/>
      <c r="X1049" s="139">
        <v>2</v>
      </c>
      <c r="Y1049" s="148">
        <v>251</v>
      </c>
      <c r="Z1049" s="148">
        <v>3</v>
      </c>
      <c r="AA1049" s="148">
        <v>727</v>
      </c>
      <c r="AB1049" s="148">
        <v>4</v>
      </c>
      <c r="AC1049" s="148">
        <v>22</v>
      </c>
      <c r="AD1049" s="148"/>
      <c r="AE1049" s="148"/>
      <c r="AF1049" s="148"/>
      <c r="AG1049" s="148"/>
      <c r="AH1049" s="148"/>
      <c r="AI1049" s="148"/>
      <c r="AJ1049" s="148"/>
      <c r="AK1049" s="148"/>
      <c r="AL1049" s="139">
        <v>0</v>
      </c>
      <c r="AM1049" s="139">
        <v>0</v>
      </c>
      <c r="AN1049" s="148">
        <f t="shared" si="144"/>
        <v>1000</v>
      </c>
      <c r="AO1049" s="148">
        <f t="shared" si="145"/>
        <v>14</v>
      </c>
      <c r="AP1049" s="148">
        <v>14</v>
      </c>
      <c r="AQ1049" s="140">
        <v>59</v>
      </c>
      <c r="AS1049" s="42">
        <f t="shared" si="146"/>
        <v>901.36868963479253</v>
      </c>
      <c r="AT1049" s="101">
        <f t="shared" si="147"/>
        <v>0</v>
      </c>
      <c r="AU1049" s="42">
        <f t="shared" si="148"/>
        <v>901.36868963479253</v>
      </c>
      <c r="AV1049" s="42">
        <f t="shared" si="149"/>
        <v>397.46341900803452</v>
      </c>
      <c r="AW1049" s="102">
        <f t="shared" si="150"/>
        <v>431</v>
      </c>
      <c r="AX1049" s="43">
        <f t="shared" si="151"/>
        <v>0.75</v>
      </c>
      <c r="AY1049" s="43" t="str">
        <f t="shared" si="152"/>
        <v>UTGS</v>
      </c>
    </row>
    <row r="1050" spans="1:51" hidden="1" x14ac:dyDescent="0.2">
      <c r="A1050" s="38">
        <v>1043</v>
      </c>
      <c r="B1050" t="s">
        <v>362</v>
      </c>
      <c r="C1050" t="s">
        <v>289</v>
      </c>
      <c r="D1050">
        <v>320</v>
      </c>
      <c r="E1050" t="s">
        <v>1842</v>
      </c>
      <c r="F1050">
        <v>0.25</v>
      </c>
      <c r="G1050" t="str">
        <f>LOOKUP(F1050,{0,6,45},{"F","L","H"})</f>
        <v>F</v>
      </c>
      <c r="H1050" t="s">
        <v>3019</v>
      </c>
      <c r="I1050" s="43" t="str">
        <f>IFERROR(VLOOKUP(#REF!,#REF!,2,FALSE),"No")</f>
        <v>No</v>
      </c>
      <c r="J1050" s="149">
        <v>0.5</v>
      </c>
      <c r="K1050" s="148">
        <v>34</v>
      </c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39">
        <v>1.25</v>
      </c>
      <c r="Y1050" s="148">
        <v>69</v>
      </c>
      <c r="Z1050" s="149">
        <v>2</v>
      </c>
      <c r="AA1050" s="148">
        <v>931</v>
      </c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39">
        <v>0</v>
      </c>
      <c r="AM1050" s="139">
        <v>0</v>
      </c>
      <c r="AN1050" s="148">
        <f t="shared" si="144"/>
        <v>1000</v>
      </c>
      <c r="AO1050" s="148">
        <f t="shared" si="145"/>
        <v>34</v>
      </c>
      <c r="AP1050" s="148">
        <v>11</v>
      </c>
      <c r="AQ1050" s="140">
        <v>11</v>
      </c>
      <c r="AS1050" s="42">
        <f t="shared" si="146"/>
        <v>2325.7182462559249</v>
      </c>
      <c r="AT1050" s="101">
        <f t="shared" si="147"/>
        <v>0</v>
      </c>
      <c r="AU1050" s="42">
        <f t="shared" si="148"/>
        <v>2325.7182462559249</v>
      </c>
      <c r="AV1050" s="42">
        <f t="shared" si="149"/>
        <v>2959.9328837703665</v>
      </c>
      <c r="AW1050" s="102">
        <f t="shared" si="150"/>
        <v>431</v>
      </c>
      <c r="AX1050" s="43">
        <f t="shared" si="151"/>
        <v>0.5</v>
      </c>
      <c r="AY1050" s="43" t="str">
        <f t="shared" si="152"/>
        <v>UTGS</v>
      </c>
    </row>
    <row r="1051" spans="1:51" hidden="1" x14ac:dyDescent="0.2">
      <c r="A1051" s="38">
        <v>1044</v>
      </c>
      <c r="B1051" t="s">
        <v>362</v>
      </c>
      <c r="C1051" t="s">
        <v>289</v>
      </c>
      <c r="D1051">
        <v>320</v>
      </c>
      <c r="E1051" t="s">
        <v>1236</v>
      </c>
      <c r="F1051">
        <v>0.25</v>
      </c>
      <c r="G1051" t="str">
        <f>LOOKUP(F1051,{0,6,45},{"F","L","H"})</f>
        <v>F</v>
      </c>
      <c r="H1051" t="s">
        <v>3020</v>
      </c>
      <c r="I1051" s="43" t="str">
        <f>IFERROR(VLOOKUP(#REF!,#REF!,2,FALSE),"No")</f>
        <v>No</v>
      </c>
      <c r="J1051" s="149">
        <v>0.75</v>
      </c>
      <c r="K1051" s="148">
        <v>126.85</v>
      </c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39">
        <v>2</v>
      </c>
      <c r="Y1051" s="148">
        <v>1000</v>
      </c>
      <c r="Z1051" s="149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39">
        <v>0</v>
      </c>
      <c r="AM1051" s="139">
        <v>0</v>
      </c>
      <c r="AN1051" s="148">
        <f t="shared" si="144"/>
        <v>1000</v>
      </c>
      <c r="AO1051" s="148">
        <f t="shared" si="145"/>
        <v>126.85</v>
      </c>
      <c r="AP1051" s="148">
        <v>13</v>
      </c>
      <c r="AQ1051" s="140">
        <v>75</v>
      </c>
      <c r="AS1051" s="42">
        <f t="shared" si="146"/>
        <v>8167.0441628695307</v>
      </c>
      <c r="AT1051" s="101">
        <f t="shared" si="147"/>
        <v>0</v>
      </c>
      <c r="AU1051" s="42">
        <f t="shared" si="148"/>
        <v>8167.0441628695307</v>
      </c>
      <c r="AV1051" s="42">
        <f t="shared" si="149"/>
        <v>433.47948961965375</v>
      </c>
      <c r="AW1051" s="102">
        <f t="shared" si="150"/>
        <v>431</v>
      </c>
      <c r="AX1051" s="43">
        <f t="shared" si="151"/>
        <v>0.75</v>
      </c>
      <c r="AY1051" s="43" t="str">
        <f t="shared" si="152"/>
        <v>UTGS</v>
      </c>
    </row>
    <row r="1052" spans="1:51" hidden="1" x14ac:dyDescent="0.2">
      <c r="A1052" s="38">
        <v>1045</v>
      </c>
      <c r="B1052" t="s">
        <v>362</v>
      </c>
      <c r="C1052" t="s">
        <v>289</v>
      </c>
      <c r="D1052">
        <v>320</v>
      </c>
      <c r="E1052" t="s">
        <v>1245</v>
      </c>
      <c r="F1052">
        <v>0.25</v>
      </c>
      <c r="G1052" t="str">
        <f>LOOKUP(F1052,{0,6,45},{"F","L","H"})</f>
        <v>F</v>
      </c>
      <c r="H1052" t="s">
        <v>3021</v>
      </c>
      <c r="I1052" s="43" t="str">
        <f>IFERROR(VLOOKUP(#REF!,#REF!,2,FALSE),"No")</f>
        <v>No</v>
      </c>
      <c r="J1052" s="149">
        <v>0.75</v>
      </c>
      <c r="K1052" s="148">
        <v>129</v>
      </c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39">
        <v>2</v>
      </c>
      <c r="Y1052" s="148">
        <v>1000</v>
      </c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39">
        <v>0</v>
      </c>
      <c r="AM1052" s="139">
        <v>0</v>
      </c>
      <c r="AN1052" s="148">
        <f t="shared" si="144"/>
        <v>1000</v>
      </c>
      <c r="AO1052" s="148">
        <f t="shared" si="145"/>
        <v>129</v>
      </c>
      <c r="AP1052" s="148">
        <v>13</v>
      </c>
      <c r="AQ1052" s="140">
        <v>75</v>
      </c>
      <c r="AS1052" s="42">
        <f t="shared" si="146"/>
        <v>8305.4686402063035</v>
      </c>
      <c r="AT1052" s="101">
        <f t="shared" si="147"/>
        <v>0</v>
      </c>
      <c r="AU1052" s="42">
        <f t="shared" si="148"/>
        <v>8305.4686402063035</v>
      </c>
      <c r="AV1052" s="42">
        <f t="shared" si="149"/>
        <v>433.47948961965375</v>
      </c>
      <c r="AW1052" s="102">
        <f t="shared" si="150"/>
        <v>431</v>
      </c>
      <c r="AX1052" s="43">
        <f t="shared" si="151"/>
        <v>0.75</v>
      </c>
      <c r="AY1052" s="43" t="str">
        <f t="shared" si="152"/>
        <v>UTGS</v>
      </c>
    </row>
    <row r="1053" spans="1:51" hidden="1" x14ac:dyDescent="0.2">
      <c r="A1053" s="38">
        <v>1046</v>
      </c>
      <c r="B1053" t="s">
        <v>5806</v>
      </c>
      <c r="C1053" t="s">
        <v>292</v>
      </c>
      <c r="D1053">
        <v>6600</v>
      </c>
      <c r="E1053" t="s">
        <v>198</v>
      </c>
      <c r="F1053">
        <v>5</v>
      </c>
      <c r="G1053" t="str">
        <f>LOOKUP(F1053,{0,6,45},{"F","L","H"})</f>
        <v>F</v>
      </c>
      <c r="H1053" t="s">
        <v>991</v>
      </c>
      <c r="I1053" s="43" t="str">
        <f>IFERROR(VLOOKUP(#REF!,#REF!,2,FALSE),"No")</f>
        <v>No</v>
      </c>
      <c r="J1053" s="139">
        <v>1.25</v>
      </c>
      <c r="K1053" s="148">
        <v>24</v>
      </c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39">
        <v>2</v>
      </c>
      <c r="Y1053" s="148">
        <v>513</v>
      </c>
      <c r="Z1053" s="149">
        <v>4</v>
      </c>
      <c r="AA1053" s="148">
        <v>487</v>
      </c>
      <c r="AB1053" s="149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39">
        <v>0</v>
      </c>
      <c r="AM1053" s="139">
        <v>0</v>
      </c>
      <c r="AN1053" s="148">
        <f t="shared" si="144"/>
        <v>1000</v>
      </c>
      <c r="AO1053" s="148">
        <f t="shared" si="145"/>
        <v>24</v>
      </c>
      <c r="AP1053" s="148">
        <v>11</v>
      </c>
      <c r="AQ1053" s="140">
        <v>14</v>
      </c>
      <c r="AS1053" s="42">
        <f t="shared" si="146"/>
        <v>1788.3234679453585</v>
      </c>
      <c r="AT1053" s="101">
        <f t="shared" si="147"/>
        <v>0</v>
      </c>
      <c r="AU1053" s="42">
        <f t="shared" si="148"/>
        <v>1788.3234679453585</v>
      </c>
      <c r="AV1053" s="42">
        <f t="shared" si="149"/>
        <v>2571.6251229624313</v>
      </c>
      <c r="AW1053" s="102">
        <f t="shared" si="150"/>
        <v>3698.6666666666665</v>
      </c>
      <c r="AX1053" s="43">
        <f t="shared" si="151"/>
        <v>1.25</v>
      </c>
      <c r="AY1053" s="43" t="str">
        <f t="shared" si="152"/>
        <v>UTFS</v>
      </c>
    </row>
    <row r="1054" spans="1:51" hidden="1" x14ac:dyDescent="0.2">
      <c r="A1054" s="38">
        <v>1047</v>
      </c>
      <c r="B1054" t="s">
        <v>5806</v>
      </c>
      <c r="C1054" t="s">
        <v>292</v>
      </c>
      <c r="D1054">
        <v>3300</v>
      </c>
      <c r="E1054" t="s">
        <v>207</v>
      </c>
      <c r="F1054">
        <v>2</v>
      </c>
      <c r="G1054" t="str">
        <f>LOOKUP(F1054,{0,6,45},{"F","L","H"})</f>
        <v>F</v>
      </c>
      <c r="H1054" t="s">
        <v>1974</v>
      </c>
      <c r="I1054" s="43" t="str">
        <f>IFERROR(VLOOKUP(#REF!,#REF!,2,FALSE),"No")</f>
        <v>No</v>
      </c>
      <c r="J1054" s="149">
        <v>0.75</v>
      </c>
      <c r="K1054" s="148">
        <v>129</v>
      </c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39">
        <v>4</v>
      </c>
      <c r="Y1054" s="148">
        <v>1000</v>
      </c>
      <c r="Z1054" s="149"/>
      <c r="AA1054" s="148"/>
      <c r="AB1054" s="149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39">
        <v>0</v>
      </c>
      <c r="AM1054" s="139">
        <v>0</v>
      </c>
      <c r="AN1054" s="148">
        <f t="shared" si="144"/>
        <v>1000</v>
      </c>
      <c r="AO1054" s="148">
        <f t="shared" si="145"/>
        <v>129</v>
      </c>
      <c r="AP1054" s="148">
        <v>15</v>
      </c>
      <c r="AQ1054" s="140">
        <v>34</v>
      </c>
      <c r="AS1054" s="42">
        <f t="shared" si="146"/>
        <v>8305.4686402063035</v>
      </c>
      <c r="AT1054" s="101">
        <f t="shared" si="147"/>
        <v>0</v>
      </c>
      <c r="AU1054" s="42">
        <f t="shared" si="148"/>
        <v>8305.4686402063035</v>
      </c>
      <c r="AV1054" s="42">
        <f t="shared" si="149"/>
        <v>1167.0871094551187</v>
      </c>
      <c r="AW1054" s="102">
        <f t="shared" si="150"/>
        <v>2145.6666666666665</v>
      </c>
      <c r="AX1054" s="43">
        <f t="shared" si="151"/>
        <v>0.75</v>
      </c>
      <c r="AY1054" s="43" t="str">
        <f t="shared" si="152"/>
        <v>UTFS</v>
      </c>
    </row>
    <row r="1055" spans="1:51" hidden="1" x14ac:dyDescent="0.2">
      <c r="A1055" s="38">
        <v>1048</v>
      </c>
      <c r="B1055" t="s">
        <v>362</v>
      </c>
      <c r="C1055" t="s">
        <v>289</v>
      </c>
      <c r="D1055">
        <v>320</v>
      </c>
      <c r="E1055" t="s">
        <v>1243</v>
      </c>
      <c r="F1055">
        <v>0.25</v>
      </c>
      <c r="G1055" t="str">
        <f>LOOKUP(F1055,{0,6,45},{"F","L","H"})</f>
        <v>F</v>
      </c>
      <c r="H1055" t="s">
        <v>3022</v>
      </c>
      <c r="I1055" s="43" t="str">
        <f>IFERROR(VLOOKUP(#REF!,#REF!,2,FALSE),"No")</f>
        <v>No</v>
      </c>
      <c r="J1055" s="139">
        <v>0.75</v>
      </c>
      <c r="K1055" s="148">
        <v>12</v>
      </c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39">
        <v>2</v>
      </c>
      <c r="Y1055" s="148">
        <v>804.94</v>
      </c>
      <c r="Z1055" s="149">
        <v>4</v>
      </c>
      <c r="AA1055" s="148">
        <v>195.06</v>
      </c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39">
        <v>0</v>
      </c>
      <c r="AM1055" s="139">
        <v>0</v>
      </c>
      <c r="AN1055" s="148">
        <f t="shared" si="144"/>
        <v>1000</v>
      </c>
      <c r="AO1055" s="148">
        <f t="shared" si="145"/>
        <v>12</v>
      </c>
      <c r="AP1055" s="148">
        <v>17</v>
      </c>
      <c r="AQ1055" s="140">
        <v>49</v>
      </c>
      <c r="AS1055" s="42">
        <f t="shared" si="146"/>
        <v>772.60173397267931</v>
      </c>
      <c r="AT1055" s="101">
        <f t="shared" si="147"/>
        <v>0</v>
      </c>
      <c r="AU1055" s="42">
        <f t="shared" si="148"/>
        <v>772.60173397267931</v>
      </c>
      <c r="AV1055" s="42">
        <f t="shared" si="149"/>
        <v>692.0314677851843</v>
      </c>
      <c r="AW1055" s="102">
        <f t="shared" si="150"/>
        <v>431</v>
      </c>
      <c r="AX1055" s="43">
        <f t="shared" si="151"/>
        <v>0.75</v>
      </c>
      <c r="AY1055" s="43" t="str">
        <f t="shared" si="152"/>
        <v>UTGS</v>
      </c>
    </row>
    <row r="1056" spans="1:51" hidden="1" x14ac:dyDescent="0.2">
      <c r="A1056" s="38">
        <v>1049</v>
      </c>
      <c r="B1056" t="s">
        <v>362</v>
      </c>
      <c r="C1056" t="s">
        <v>289</v>
      </c>
      <c r="D1056">
        <v>320</v>
      </c>
      <c r="E1056" t="s">
        <v>1245</v>
      </c>
      <c r="F1056">
        <v>0.25</v>
      </c>
      <c r="G1056" t="str">
        <f>LOOKUP(F1056,{0,6,45},{"F","L","H"})</f>
        <v>F</v>
      </c>
      <c r="H1056" t="s">
        <v>3023</v>
      </c>
      <c r="I1056" s="43" t="str">
        <f>IFERROR(VLOOKUP(#REF!,#REF!,2,FALSE),"No")</f>
        <v>No</v>
      </c>
      <c r="J1056" s="149">
        <v>0.75</v>
      </c>
      <c r="K1056" s="148">
        <v>4</v>
      </c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39">
        <v>1.25</v>
      </c>
      <c r="Y1056" s="148">
        <v>162.19</v>
      </c>
      <c r="Z1056" s="148">
        <v>2</v>
      </c>
      <c r="AA1056" s="148">
        <v>837.81</v>
      </c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39">
        <v>0</v>
      </c>
      <c r="AM1056" s="139">
        <v>0</v>
      </c>
      <c r="AN1056" s="148">
        <f t="shared" si="144"/>
        <v>1000</v>
      </c>
      <c r="AO1056" s="148">
        <f t="shared" si="145"/>
        <v>4</v>
      </c>
      <c r="AP1056" s="148">
        <v>16</v>
      </c>
      <c r="AQ1056" s="140">
        <v>39</v>
      </c>
      <c r="AS1056" s="42">
        <f t="shared" si="146"/>
        <v>257.53391132422644</v>
      </c>
      <c r="AT1056" s="101">
        <f t="shared" si="147"/>
        <v>0</v>
      </c>
      <c r="AU1056" s="42">
        <f t="shared" si="148"/>
        <v>257.53391132422644</v>
      </c>
      <c r="AV1056" s="42">
        <f t="shared" si="149"/>
        <v>836.52550567882133</v>
      </c>
      <c r="AW1056" s="102">
        <f t="shared" si="150"/>
        <v>431</v>
      </c>
      <c r="AX1056" s="43">
        <f t="shared" si="151"/>
        <v>0.75</v>
      </c>
      <c r="AY1056" s="43" t="str">
        <f t="shared" si="152"/>
        <v>UTGS</v>
      </c>
    </row>
    <row r="1057" spans="1:51" hidden="1" x14ac:dyDescent="0.2">
      <c r="A1057" s="38">
        <v>1050</v>
      </c>
      <c r="B1057" t="s">
        <v>362</v>
      </c>
      <c r="C1057" t="s">
        <v>289</v>
      </c>
      <c r="D1057">
        <v>320</v>
      </c>
      <c r="E1057" t="s">
        <v>1223</v>
      </c>
      <c r="F1057">
        <v>0.25</v>
      </c>
      <c r="G1057" t="str">
        <f>LOOKUP(F1057,{0,6,45},{"F","L","H"})</f>
        <v>F</v>
      </c>
      <c r="H1057" t="s">
        <v>3024</v>
      </c>
      <c r="I1057" s="43" t="str">
        <f>IFERROR(VLOOKUP(#REF!,#REF!,2,FALSE),"No")</f>
        <v>No</v>
      </c>
      <c r="J1057" s="149">
        <v>0.75</v>
      </c>
      <c r="K1057" s="148">
        <v>69</v>
      </c>
      <c r="L1057" s="148"/>
      <c r="M1057" s="148"/>
      <c r="N1057" s="148"/>
      <c r="O1057" s="148"/>
      <c r="P1057" s="148"/>
      <c r="Q1057" s="148"/>
      <c r="R1057" s="148"/>
      <c r="S1057" s="148"/>
      <c r="T1057" s="148"/>
      <c r="U1057" s="148"/>
      <c r="V1057" s="148"/>
      <c r="W1057" s="148"/>
      <c r="X1057" s="139">
        <v>2</v>
      </c>
      <c r="Y1057" s="148">
        <v>1000</v>
      </c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39">
        <v>0</v>
      </c>
      <c r="AM1057" s="139">
        <v>0</v>
      </c>
      <c r="AN1057" s="148">
        <f t="shared" si="144"/>
        <v>1000</v>
      </c>
      <c r="AO1057" s="148">
        <f t="shared" si="145"/>
        <v>69</v>
      </c>
      <c r="AP1057" s="148">
        <v>19</v>
      </c>
      <c r="AQ1057" s="140">
        <v>51</v>
      </c>
      <c r="AS1057" s="42">
        <f t="shared" si="146"/>
        <v>4442.4599703429058</v>
      </c>
      <c r="AT1057" s="101">
        <f t="shared" si="147"/>
        <v>0</v>
      </c>
      <c r="AU1057" s="42">
        <f t="shared" si="148"/>
        <v>4442.4599703429058</v>
      </c>
      <c r="AV1057" s="42">
        <f t="shared" si="149"/>
        <v>637.46983767596146</v>
      </c>
      <c r="AW1057" s="102">
        <f t="shared" si="150"/>
        <v>431</v>
      </c>
      <c r="AX1057" s="43">
        <f t="shared" si="151"/>
        <v>0.75</v>
      </c>
      <c r="AY1057" s="43" t="str">
        <f t="shared" si="152"/>
        <v>UTGS</v>
      </c>
    </row>
    <row r="1058" spans="1:51" hidden="1" x14ac:dyDescent="0.2">
      <c r="A1058" s="38">
        <v>1051</v>
      </c>
      <c r="B1058" t="s">
        <v>362</v>
      </c>
      <c r="C1058" t="s">
        <v>289</v>
      </c>
      <c r="D1058">
        <v>320</v>
      </c>
      <c r="E1058" t="s">
        <v>1243</v>
      </c>
      <c r="F1058">
        <v>0.25</v>
      </c>
      <c r="G1058" t="str">
        <f>LOOKUP(F1058,{0,6,45},{"F","L","H"})</f>
        <v>F</v>
      </c>
      <c r="H1058" t="s">
        <v>3025</v>
      </c>
      <c r="I1058" s="43" t="str">
        <f>IFERROR(VLOOKUP(#REF!,#REF!,2,FALSE),"No")</f>
        <v>No</v>
      </c>
      <c r="J1058" s="149">
        <v>0.75</v>
      </c>
      <c r="K1058" s="148">
        <v>65</v>
      </c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39">
        <v>1.25</v>
      </c>
      <c r="Y1058" s="148">
        <v>508.89</v>
      </c>
      <c r="Z1058" s="148">
        <v>2</v>
      </c>
      <c r="AA1058" s="148">
        <v>491.11</v>
      </c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39">
        <v>0</v>
      </c>
      <c r="AM1058" s="139">
        <v>0</v>
      </c>
      <c r="AN1058" s="148">
        <f t="shared" si="144"/>
        <v>1000</v>
      </c>
      <c r="AO1058" s="148">
        <f t="shared" si="145"/>
        <v>65</v>
      </c>
      <c r="AP1058" s="148">
        <v>10</v>
      </c>
      <c r="AQ1058" s="140">
        <v>89</v>
      </c>
      <c r="AS1058" s="42">
        <f t="shared" si="146"/>
        <v>4184.9260590186796</v>
      </c>
      <c r="AT1058" s="101">
        <f t="shared" si="147"/>
        <v>0</v>
      </c>
      <c r="AU1058" s="42">
        <f t="shared" si="148"/>
        <v>4184.9260590186796</v>
      </c>
      <c r="AV1058" s="42">
        <f t="shared" si="149"/>
        <v>369.29421035364084</v>
      </c>
      <c r="AW1058" s="102">
        <f t="shared" si="150"/>
        <v>431</v>
      </c>
      <c r="AX1058" s="43">
        <f t="shared" si="151"/>
        <v>0.75</v>
      </c>
      <c r="AY1058" s="43" t="str">
        <f t="shared" si="152"/>
        <v>UTGS</v>
      </c>
    </row>
    <row r="1059" spans="1:51" hidden="1" x14ac:dyDescent="0.2">
      <c r="A1059" s="38">
        <v>1052</v>
      </c>
      <c r="B1059" t="s">
        <v>362</v>
      </c>
      <c r="C1059" t="s">
        <v>289</v>
      </c>
      <c r="D1059">
        <v>320</v>
      </c>
      <c r="E1059" t="s">
        <v>1232</v>
      </c>
      <c r="F1059">
        <v>0.25</v>
      </c>
      <c r="G1059" t="str">
        <f>LOOKUP(F1059,{0,6,45},{"F","L","H"})</f>
        <v>F</v>
      </c>
      <c r="H1059" t="s">
        <v>3026</v>
      </c>
      <c r="I1059" s="43" t="str">
        <f>IFERROR(VLOOKUP(#REF!,#REF!,2,FALSE),"No")</f>
        <v>No</v>
      </c>
      <c r="J1059" s="149">
        <v>0.5</v>
      </c>
      <c r="K1059" s="148">
        <v>39</v>
      </c>
      <c r="L1059" s="148"/>
      <c r="M1059" s="148"/>
      <c r="N1059" s="148"/>
      <c r="O1059" s="148"/>
      <c r="P1059" s="148"/>
      <c r="Q1059" s="148"/>
      <c r="R1059" s="148"/>
      <c r="S1059" s="148"/>
      <c r="T1059" s="148"/>
      <c r="U1059" s="148"/>
      <c r="V1059" s="148"/>
      <c r="W1059" s="148"/>
      <c r="X1059" s="139">
        <v>2</v>
      </c>
      <c r="Y1059" s="148">
        <v>581.23</v>
      </c>
      <c r="Z1059" s="149">
        <v>4</v>
      </c>
      <c r="AA1059" s="148">
        <v>418.77</v>
      </c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39">
        <v>0</v>
      </c>
      <c r="AM1059" s="139">
        <v>0</v>
      </c>
      <c r="AN1059" s="148">
        <f t="shared" si="144"/>
        <v>1000</v>
      </c>
      <c r="AO1059" s="148">
        <f t="shared" si="145"/>
        <v>39</v>
      </c>
      <c r="AP1059" s="148">
        <v>16</v>
      </c>
      <c r="AQ1059" s="140">
        <v>16</v>
      </c>
      <c r="AS1059" s="42">
        <f t="shared" si="146"/>
        <v>2667.735635411208</v>
      </c>
      <c r="AT1059" s="101">
        <f t="shared" si="147"/>
        <v>0</v>
      </c>
      <c r="AU1059" s="42">
        <f t="shared" si="148"/>
        <v>2667.735635411208</v>
      </c>
      <c r="AV1059" s="42">
        <f t="shared" si="149"/>
        <v>2219.5964138421268</v>
      </c>
      <c r="AW1059" s="102">
        <f t="shared" si="150"/>
        <v>431</v>
      </c>
      <c r="AX1059" s="43">
        <f t="shared" si="151"/>
        <v>0.5</v>
      </c>
      <c r="AY1059" s="43" t="str">
        <f t="shared" si="152"/>
        <v>UTGS</v>
      </c>
    </row>
    <row r="1060" spans="1:51" hidden="1" x14ac:dyDescent="0.2">
      <c r="A1060" s="38">
        <v>1053</v>
      </c>
      <c r="B1060" t="s">
        <v>362</v>
      </c>
      <c r="C1060" t="s">
        <v>289</v>
      </c>
      <c r="D1060">
        <v>320</v>
      </c>
      <c r="E1060" t="s">
        <v>1236</v>
      </c>
      <c r="F1060">
        <v>0.25</v>
      </c>
      <c r="G1060" t="str">
        <f>LOOKUP(F1060,{0,6,45},{"F","L","H"})</f>
        <v>F</v>
      </c>
      <c r="H1060" t="s">
        <v>3027</v>
      </c>
      <c r="I1060" s="43" t="str">
        <f>IFERROR(VLOOKUP(#REF!,#REF!,2,FALSE),"No")</f>
        <v>No</v>
      </c>
      <c r="J1060" s="149">
        <v>0.5</v>
      </c>
      <c r="K1060" s="148">
        <v>20</v>
      </c>
      <c r="L1060" s="148"/>
      <c r="M1060" s="148"/>
      <c r="N1060" s="148"/>
      <c r="O1060" s="148"/>
      <c r="P1060" s="148"/>
      <c r="Q1060" s="148"/>
      <c r="R1060" s="148"/>
      <c r="S1060" s="148"/>
      <c r="T1060" s="148"/>
      <c r="U1060" s="148"/>
      <c r="V1060" s="148"/>
      <c r="W1060" s="148"/>
      <c r="X1060" s="139">
        <v>2</v>
      </c>
      <c r="Y1060" s="148">
        <v>201.95</v>
      </c>
      <c r="Z1060" s="148">
        <v>3</v>
      </c>
      <c r="AA1060" s="148">
        <v>135.02000000000001</v>
      </c>
      <c r="AB1060" s="148">
        <v>4</v>
      </c>
      <c r="AC1060" s="148">
        <v>663.04</v>
      </c>
      <c r="AD1060" s="148"/>
      <c r="AE1060" s="148"/>
      <c r="AF1060" s="148"/>
      <c r="AG1060" s="148"/>
      <c r="AH1060" s="148"/>
      <c r="AI1060" s="148"/>
      <c r="AJ1060" s="148"/>
      <c r="AK1060" s="148"/>
      <c r="AL1060" s="139">
        <v>0</v>
      </c>
      <c r="AM1060" s="139">
        <v>0</v>
      </c>
      <c r="AN1060" s="148">
        <f t="shared" si="144"/>
        <v>1000.01</v>
      </c>
      <c r="AO1060" s="148">
        <f t="shared" si="145"/>
        <v>20</v>
      </c>
      <c r="AP1060" s="148">
        <v>15</v>
      </c>
      <c r="AQ1060" s="140">
        <v>39</v>
      </c>
      <c r="AS1060" s="42">
        <f t="shared" si="146"/>
        <v>1368.0695566211325</v>
      </c>
      <c r="AT1060" s="101">
        <f t="shared" si="147"/>
        <v>0</v>
      </c>
      <c r="AU1060" s="42">
        <f t="shared" si="148"/>
        <v>1368.0695566211325</v>
      </c>
      <c r="AV1060" s="42">
        <f t="shared" si="149"/>
        <v>911.62128284849348</v>
      </c>
      <c r="AW1060" s="102">
        <f t="shared" si="150"/>
        <v>431</v>
      </c>
      <c r="AX1060" s="43">
        <f t="shared" si="151"/>
        <v>0.5</v>
      </c>
      <c r="AY1060" s="43" t="str">
        <f t="shared" si="152"/>
        <v>UTGS</v>
      </c>
    </row>
    <row r="1061" spans="1:51" hidden="1" x14ac:dyDescent="0.2">
      <c r="A1061" s="38">
        <v>1054</v>
      </c>
      <c r="B1061" t="s">
        <v>5806</v>
      </c>
      <c r="C1061" t="s">
        <v>289</v>
      </c>
      <c r="D1061">
        <v>1000</v>
      </c>
      <c r="E1061" t="s">
        <v>202</v>
      </c>
      <c r="F1061">
        <v>0.25</v>
      </c>
      <c r="G1061" t="str">
        <f>LOOKUP(F1061,{0,6,45},{"F","L","H"})</f>
        <v>F</v>
      </c>
      <c r="H1061" t="s">
        <v>3028</v>
      </c>
      <c r="I1061" s="43" t="str">
        <f>IFERROR(VLOOKUP(#REF!,#REF!,2,FALSE),"No")</f>
        <v>No</v>
      </c>
      <c r="J1061" s="149">
        <v>1.25</v>
      </c>
      <c r="K1061" s="148">
        <v>164</v>
      </c>
      <c r="L1061" s="148"/>
      <c r="M1061" s="148"/>
      <c r="N1061" s="148"/>
      <c r="O1061" s="148"/>
      <c r="P1061" s="148"/>
      <c r="Q1061" s="148"/>
      <c r="R1061" s="148"/>
      <c r="S1061" s="148"/>
      <c r="T1061" s="148"/>
      <c r="U1061" s="148"/>
      <c r="V1061" s="148"/>
      <c r="W1061" s="148"/>
      <c r="X1061" s="139">
        <v>2</v>
      </c>
      <c r="Y1061" s="148">
        <v>18.170000000000002</v>
      </c>
      <c r="Z1061" s="149">
        <v>4</v>
      </c>
      <c r="AA1061" s="148">
        <v>981.83</v>
      </c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39">
        <v>0</v>
      </c>
      <c r="AM1061" s="139">
        <v>0</v>
      </c>
      <c r="AN1061" s="148">
        <f t="shared" si="144"/>
        <v>1000</v>
      </c>
      <c r="AO1061" s="148">
        <f t="shared" si="145"/>
        <v>164</v>
      </c>
      <c r="AP1061" s="148">
        <v>10</v>
      </c>
      <c r="AQ1061" s="140">
        <v>10</v>
      </c>
      <c r="AS1061" s="42">
        <f t="shared" si="146"/>
        <v>12220.210364293283</v>
      </c>
      <c r="AT1061" s="101">
        <f t="shared" si="147"/>
        <v>0</v>
      </c>
      <c r="AU1061" s="42">
        <f t="shared" si="148"/>
        <v>12220.210364293283</v>
      </c>
      <c r="AV1061" s="42">
        <f t="shared" si="149"/>
        <v>3955.0682821474038</v>
      </c>
      <c r="AW1061" s="102">
        <f t="shared" si="150"/>
        <v>1475.8772811117678</v>
      </c>
      <c r="AX1061" s="43">
        <f t="shared" si="151"/>
        <v>1.25</v>
      </c>
      <c r="AY1061" s="43" t="str">
        <f t="shared" si="152"/>
        <v>UTGS</v>
      </c>
    </row>
    <row r="1062" spans="1:51" hidden="1" x14ac:dyDescent="0.2">
      <c r="A1062" s="38">
        <v>1055</v>
      </c>
      <c r="B1062" t="s">
        <v>362</v>
      </c>
      <c r="C1062" t="s">
        <v>289</v>
      </c>
      <c r="D1062">
        <v>320</v>
      </c>
      <c r="E1062" t="s">
        <v>1247</v>
      </c>
      <c r="F1062">
        <v>0.25</v>
      </c>
      <c r="G1062" t="str">
        <f>LOOKUP(F1062,{0,6,45},{"F","L","H"})</f>
        <v>F</v>
      </c>
      <c r="H1062" t="s">
        <v>3029</v>
      </c>
      <c r="I1062" s="43" t="str">
        <f>IFERROR(VLOOKUP(#REF!,#REF!,2,FALSE),"No")</f>
        <v>No</v>
      </c>
      <c r="J1062" s="149">
        <v>0.75</v>
      </c>
      <c r="K1062" s="148">
        <v>78</v>
      </c>
      <c r="L1062" s="148"/>
      <c r="M1062" s="148"/>
      <c r="N1062" s="148"/>
      <c r="O1062" s="148"/>
      <c r="P1062" s="148"/>
      <c r="Q1062" s="148"/>
      <c r="R1062" s="148"/>
      <c r="S1062" s="148"/>
      <c r="T1062" s="148"/>
      <c r="U1062" s="148"/>
      <c r="V1062" s="148"/>
      <c r="W1062" s="148"/>
      <c r="X1062" s="139">
        <v>1.25</v>
      </c>
      <c r="Y1062" s="148">
        <v>298</v>
      </c>
      <c r="Z1062" s="149">
        <v>2</v>
      </c>
      <c r="AA1062" s="148">
        <v>702</v>
      </c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39">
        <v>0</v>
      </c>
      <c r="AM1062" s="139">
        <v>0</v>
      </c>
      <c r="AN1062" s="148">
        <f t="shared" si="144"/>
        <v>1000</v>
      </c>
      <c r="AO1062" s="148">
        <f t="shared" si="145"/>
        <v>78</v>
      </c>
      <c r="AP1062" s="148">
        <v>7</v>
      </c>
      <c r="AQ1062" s="140">
        <v>90</v>
      </c>
      <c r="AS1062" s="42">
        <f t="shared" si="146"/>
        <v>5021.9112708224156</v>
      </c>
      <c r="AT1062" s="101">
        <f t="shared" si="147"/>
        <v>0</v>
      </c>
      <c r="AU1062" s="42">
        <f t="shared" si="148"/>
        <v>5021.9112708224156</v>
      </c>
      <c r="AV1062" s="42">
        <f t="shared" si="149"/>
        <v>363.55068579415592</v>
      </c>
      <c r="AW1062" s="102">
        <f t="shared" si="150"/>
        <v>431</v>
      </c>
      <c r="AX1062" s="43">
        <f t="shared" si="151"/>
        <v>0.75</v>
      </c>
      <c r="AY1062" s="43" t="str">
        <f t="shared" si="152"/>
        <v>UTGS</v>
      </c>
    </row>
    <row r="1063" spans="1:51" hidden="1" x14ac:dyDescent="0.2">
      <c r="A1063" s="38">
        <v>1056</v>
      </c>
      <c r="B1063" t="s">
        <v>362</v>
      </c>
      <c r="C1063" t="s">
        <v>289</v>
      </c>
      <c r="D1063">
        <v>320</v>
      </c>
      <c r="E1063" t="s">
        <v>1243</v>
      </c>
      <c r="F1063">
        <v>0.25</v>
      </c>
      <c r="G1063" t="str">
        <f>LOOKUP(F1063,{0,6,45},{"F","L","H"})</f>
        <v>F</v>
      </c>
      <c r="H1063" t="s">
        <v>3031</v>
      </c>
      <c r="I1063" s="43" t="str">
        <f>IFERROR(VLOOKUP(#REF!,#REF!,2,FALSE),"No")</f>
        <v>No</v>
      </c>
      <c r="J1063" s="149">
        <v>0.75</v>
      </c>
      <c r="K1063" s="148">
        <v>37</v>
      </c>
      <c r="L1063" s="148"/>
      <c r="M1063" s="148"/>
      <c r="N1063" s="148"/>
      <c r="O1063" s="148"/>
      <c r="P1063" s="148"/>
      <c r="Q1063" s="148"/>
      <c r="R1063" s="148"/>
      <c r="S1063" s="148"/>
      <c r="T1063" s="148"/>
      <c r="U1063" s="148"/>
      <c r="V1063" s="148"/>
      <c r="W1063" s="148"/>
      <c r="X1063" s="139">
        <v>2</v>
      </c>
      <c r="Y1063" s="148">
        <v>115.01</v>
      </c>
      <c r="Z1063" s="148">
        <v>3</v>
      </c>
      <c r="AA1063" s="148">
        <v>884.99</v>
      </c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39">
        <v>0</v>
      </c>
      <c r="AM1063" s="139">
        <v>0</v>
      </c>
      <c r="AN1063" s="148">
        <f t="shared" si="144"/>
        <v>1000</v>
      </c>
      <c r="AO1063" s="148">
        <f t="shared" si="145"/>
        <v>37</v>
      </c>
      <c r="AP1063" s="148">
        <v>21</v>
      </c>
      <c r="AQ1063" s="140">
        <v>131</v>
      </c>
      <c r="AS1063" s="42">
        <f t="shared" si="146"/>
        <v>2382.1886797490947</v>
      </c>
      <c r="AT1063" s="101">
        <f t="shared" si="147"/>
        <v>0</v>
      </c>
      <c r="AU1063" s="42">
        <f t="shared" si="148"/>
        <v>2382.1886797490947</v>
      </c>
      <c r="AV1063" s="42">
        <f t="shared" si="149"/>
        <v>162.51365283567966</v>
      </c>
      <c r="AW1063" s="102">
        <f t="shared" si="150"/>
        <v>431</v>
      </c>
      <c r="AX1063" s="43">
        <f t="shared" si="151"/>
        <v>0.75</v>
      </c>
      <c r="AY1063" s="43" t="str">
        <f t="shared" si="152"/>
        <v>UTGS</v>
      </c>
    </row>
    <row r="1064" spans="1:51" hidden="1" x14ac:dyDescent="0.2">
      <c r="A1064" s="38">
        <v>1057</v>
      </c>
      <c r="B1064" t="s">
        <v>362</v>
      </c>
      <c r="C1064" t="s">
        <v>289</v>
      </c>
      <c r="D1064">
        <v>320</v>
      </c>
      <c r="E1064" t="s">
        <v>1236</v>
      </c>
      <c r="F1064">
        <v>0.25</v>
      </c>
      <c r="G1064" t="str">
        <f>LOOKUP(F1064,{0,6,45},{"F","L","H"})</f>
        <v>F</v>
      </c>
      <c r="H1064" t="s">
        <v>3032</v>
      </c>
      <c r="I1064" s="43" t="str">
        <f>IFERROR(VLOOKUP(#REF!,#REF!,2,FALSE),"No")</f>
        <v>No</v>
      </c>
      <c r="J1064" s="149">
        <v>0.5</v>
      </c>
      <c r="K1064" s="148">
        <v>25</v>
      </c>
      <c r="L1064" s="148">
        <v>0.75</v>
      </c>
      <c r="M1064" s="148">
        <v>44</v>
      </c>
      <c r="N1064" s="148"/>
      <c r="O1064" s="148"/>
      <c r="P1064" s="148"/>
      <c r="Q1064" s="148"/>
      <c r="R1064" s="148"/>
      <c r="S1064" s="148"/>
      <c r="T1064" s="148"/>
      <c r="U1064" s="148"/>
      <c r="V1064" s="148"/>
      <c r="W1064" s="148"/>
      <c r="X1064" s="139">
        <v>1.25</v>
      </c>
      <c r="Y1064" s="148">
        <v>117</v>
      </c>
      <c r="Z1064" s="149">
        <v>2</v>
      </c>
      <c r="AA1064" s="148">
        <v>791</v>
      </c>
      <c r="AB1064" s="148">
        <v>4</v>
      </c>
      <c r="AC1064" s="148">
        <v>91.99</v>
      </c>
      <c r="AD1064" s="148"/>
      <c r="AE1064" s="148"/>
      <c r="AF1064" s="148"/>
      <c r="AG1064" s="148"/>
      <c r="AH1064" s="148"/>
      <c r="AI1064" s="148"/>
      <c r="AJ1064" s="148"/>
      <c r="AK1064" s="148"/>
      <c r="AL1064" s="139">
        <v>0</v>
      </c>
      <c r="AM1064" s="139">
        <v>0</v>
      </c>
      <c r="AN1064" s="148">
        <f t="shared" si="144"/>
        <v>999.99</v>
      </c>
      <c r="AO1064" s="148">
        <f t="shared" si="145"/>
        <v>69</v>
      </c>
      <c r="AP1064" s="148">
        <v>9</v>
      </c>
      <c r="AQ1064" s="140">
        <v>9</v>
      </c>
      <c r="AS1064" s="42">
        <f t="shared" si="146"/>
        <v>4542.9599703429067</v>
      </c>
      <c r="AT1064" s="101">
        <f t="shared" si="147"/>
        <v>0</v>
      </c>
      <c r="AU1064" s="42">
        <f t="shared" si="148"/>
        <v>4542.9599703429067</v>
      </c>
      <c r="AV1064" s="42">
        <f t="shared" si="149"/>
        <v>3694.6783235396465</v>
      </c>
      <c r="AW1064" s="102">
        <f t="shared" si="150"/>
        <v>431</v>
      </c>
      <c r="AX1064" s="43">
        <f t="shared" si="151"/>
        <v>0.5</v>
      </c>
      <c r="AY1064" s="43" t="str">
        <f t="shared" si="152"/>
        <v>UTGS</v>
      </c>
    </row>
    <row r="1065" spans="1:51" hidden="1" x14ac:dyDescent="0.2">
      <c r="A1065" s="38">
        <v>1058</v>
      </c>
      <c r="B1065" t="s">
        <v>362</v>
      </c>
      <c r="C1065" t="s">
        <v>289</v>
      </c>
      <c r="D1065">
        <v>320</v>
      </c>
      <c r="E1065" t="s">
        <v>1247</v>
      </c>
      <c r="F1065">
        <v>0.25</v>
      </c>
      <c r="G1065" t="str">
        <f>LOOKUP(F1065,{0,6,45},{"F","L","H"})</f>
        <v>F</v>
      </c>
      <c r="H1065" t="s">
        <v>3033</v>
      </c>
      <c r="I1065" s="43" t="str">
        <f>IFERROR(VLOOKUP(#REF!,#REF!,2,FALSE),"No")</f>
        <v>No</v>
      </c>
      <c r="J1065" s="148">
        <v>0.75</v>
      </c>
      <c r="K1065" s="148">
        <v>16</v>
      </c>
      <c r="L1065" s="148">
        <v>1.25</v>
      </c>
      <c r="M1065" s="148">
        <v>39.99</v>
      </c>
      <c r="N1065" s="148"/>
      <c r="O1065" s="148"/>
      <c r="P1065" s="148"/>
      <c r="Q1065" s="148"/>
      <c r="R1065" s="149"/>
      <c r="S1065" s="148"/>
      <c r="T1065" s="148"/>
      <c r="U1065" s="148"/>
      <c r="V1065" s="148"/>
      <c r="W1065" s="148"/>
      <c r="X1065" s="139">
        <v>3</v>
      </c>
      <c r="Y1065" s="148">
        <v>141.6</v>
      </c>
      <c r="Z1065" s="148">
        <v>4</v>
      </c>
      <c r="AA1065" s="148">
        <v>858.4</v>
      </c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39">
        <v>0</v>
      </c>
      <c r="AM1065" s="139">
        <v>0</v>
      </c>
      <c r="AN1065" s="148">
        <f t="shared" si="144"/>
        <v>1000</v>
      </c>
      <c r="AO1065" s="148">
        <f t="shared" si="145"/>
        <v>55.99</v>
      </c>
      <c r="AP1065" s="148">
        <v>8</v>
      </c>
      <c r="AQ1065" s="140">
        <v>96</v>
      </c>
      <c r="AS1065" s="42">
        <f t="shared" si="146"/>
        <v>4009.9296237608596</v>
      </c>
      <c r="AT1065" s="101">
        <f t="shared" si="147"/>
        <v>0</v>
      </c>
      <c r="AU1065" s="42">
        <f t="shared" si="148"/>
        <v>4009.9296237608596</v>
      </c>
      <c r="AV1065" s="42">
        <f t="shared" si="149"/>
        <v>384.0646012653545</v>
      </c>
      <c r="AW1065" s="102">
        <f t="shared" si="150"/>
        <v>431</v>
      </c>
      <c r="AX1065" s="43">
        <f t="shared" si="151"/>
        <v>0.75</v>
      </c>
      <c r="AY1065" s="43" t="str">
        <f t="shared" si="152"/>
        <v>UTGS</v>
      </c>
    </row>
    <row r="1066" spans="1:51" hidden="1" x14ac:dyDescent="0.2">
      <c r="A1066" s="38">
        <v>1059</v>
      </c>
      <c r="B1066" t="s">
        <v>362</v>
      </c>
      <c r="C1066" t="s">
        <v>289</v>
      </c>
      <c r="D1066">
        <v>320</v>
      </c>
      <c r="E1066" t="s">
        <v>1232</v>
      </c>
      <c r="F1066">
        <v>0.25</v>
      </c>
      <c r="G1066" t="str">
        <f>LOOKUP(F1066,{0,6,45},{"F","L","H"})</f>
        <v>F</v>
      </c>
      <c r="H1066" t="s">
        <v>3034</v>
      </c>
      <c r="I1066" s="43" t="str">
        <f>IFERROR(VLOOKUP(#REF!,#REF!,2,FALSE),"No")</f>
        <v>No</v>
      </c>
      <c r="J1066" s="149">
        <v>0.75</v>
      </c>
      <c r="K1066" s="148">
        <v>18</v>
      </c>
      <c r="L1066" s="148"/>
      <c r="M1066" s="148"/>
      <c r="N1066" s="148"/>
      <c r="O1066" s="148"/>
      <c r="P1066" s="148"/>
      <c r="Q1066" s="148"/>
      <c r="R1066" s="148"/>
      <c r="S1066" s="148"/>
      <c r="T1066" s="148"/>
      <c r="U1066" s="148"/>
      <c r="V1066" s="148"/>
      <c r="W1066" s="148"/>
      <c r="X1066" s="139">
        <v>2</v>
      </c>
      <c r="Y1066" s="148">
        <v>187</v>
      </c>
      <c r="Z1066" s="149">
        <v>3</v>
      </c>
      <c r="AA1066" s="148">
        <v>813</v>
      </c>
      <c r="AB1066" s="149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39">
        <v>0</v>
      </c>
      <c r="AM1066" s="139">
        <v>0</v>
      </c>
      <c r="AN1066" s="148">
        <f t="shared" si="144"/>
        <v>1000</v>
      </c>
      <c r="AO1066" s="148">
        <f t="shared" si="145"/>
        <v>18</v>
      </c>
      <c r="AP1066" s="148">
        <v>10</v>
      </c>
      <c r="AQ1066" s="140">
        <v>120</v>
      </c>
      <c r="AS1066" s="42">
        <f t="shared" si="146"/>
        <v>1158.9026009590189</v>
      </c>
      <c r="AT1066" s="101">
        <f t="shared" si="147"/>
        <v>0</v>
      </c>
      <c r="AU1066" s="42">
        <f t="shared" si="148"/>
        <v>1158.9026009590189</v>
      </c>
      <c r="AV1066" s="42">
        <f t="shared" si="149"/>
        <v>185.01768101228362</v>
      </c>
      <c r="AW1066" s="102">
        <f t="shared" si="150"/>
        <v>431</v>
      </c>
      <c r="AX1066" s="43">
        <f t="shared" si="151"/>
        <v>0.75</v>
      </c>
      <c r="AY1066" s="43" t="str">
        <f t="shared" si="152"/>
        <v>UTGS</v>
      </c>
    </row>
    <row r="1067" spans="1:51" hidden="1" x14ac:dyDescent="0.2">
      <c r="A1067" s="38">
        <v>1060</v>
      </c>
      <c r="B1067" t="s">
        <v>362</v>
      </c>
      <c r="C1067" t="s">
        <v>289</v>
      </c>
      <c r="D1067">
        <v>320</v>
      </c>
      <c r="E1067" t="s">
        <v>1236</v>
      </c>
      <c r="F1067">
        <v>0.25</v>
      </c>
      <c r="G1067" t="str">
        <f>LOOKUP(F1067,{0,6,45},{"F","L","H"})</f>
        <v>F</v>
      </c>
      <c r="H1067" t="s">
        <v>3035</v>
      </c>
      <c r="I1067" s="43" t="str">
        <f>IFERROR(VLOOKUP(#REF!,#REF!,2,FALSE),"No")</f>
        <v>No</v>
      </c>
      <c r="J1067" s="149">
        <v>0.5</v>
      </c>
      <c r="K1067" s="148">
        <v>29</v>
      </c>
      <c r="L1067" s="148"/>
      <c r="M1067" s="148"/>
      <c r="N1067" s="148"/>
      <c r="O1067" s="148"/>
      <c r="P1067" s="148"/>
      <c r="Q1067" s="148"/>
      <c r="R1067" s="148"/>
      <c r="S1067" s="148"/>
      <c r="T1067" s="148"/>
      <c r="U1067" s="148"/>
      <c r="V1067" s="148"/>
      <c r="W1067" s="148"/>
      <c r="X1067" s="139">
        <v>1.25</v>
      </c>
      <c r="Y1067" s="148">
        <v>894.45</v>
      </c>
      <c r="Z1067" s="149">
        <v>2</v>
      </c>
      <c r="AA1067" s="148">
        <v>60.78</v>
      </c>
      <c r="AB1067" s="149">
        <v>3</v>
      </c>
      <c r="AC1067" s="148">
        <v>44.78</v>
      </c>
      <c r="AD1067" s="149"/>
      <c r="AE1067" s="148"/>
      <c r="AF1067" s="148"/>
      <c r="AG1067" s="148"/>
      <c r="AH1067" s="148"/>
      <c r="AI1067" s="148"/>
      <c r="AJ1067" s="148"/>
      <c r="AK1067" s="148"/>
      <c r="AL1067" s="139">
        <v>0</v>
      </c>
      <c r="AM1067" s="139">
        <v>0</v>
      </c>
      <c r="AN1067" s="148">
        <f t="shared" si="144"/>
        <v>1000.01</v>
      </c>
      <c r="AO1067" s="148">
        <f t="shared" si="145"/>
        <v>29</v>
      </c>
      <c r="AP1067" s="148">
        <v>15</v>
      </c>
      <c r="AQ1067" s="140">
        <v>15</v>
      </c>
      <c r="AS1067" s="42">
        <f t="shared" si="146"/>
        <v>1983.700857100642</v>
      </c>
      <c r="AT1067" s="101">
        <f t="shared" si="147"/>
        <v>0</v>
      </c>
      <c r="AU1067" s="42">
        <f t="shared" si="148"/>
        <v>1983.700857100642</v>
      </c>
      <c r="AV1067" s="42">
        <f t="shared" si="149"/>
        <v>2171.3060954060834</v>
      </c>
      <c r="AW1067" s="102">
        <f t="shared" si="150"/>
        <v>431</v>
      </c>
      <c r="AX1067" s="43">
        <f t="shared" si="151"/>
        <v>0.5</v>
      </c>
      <c r="AY1067" s="43" t="str">
        <f t="shared" si="152"/>
        <v>UTGS</v>
      </c>
    </row>
    <row r="1068" spans="1:51" hidden="1" x14ac:dyDescent="0.2">
      <c r="A1068" s="38">
        <v>1061</v>
      </c>
      <c r="B1068" t="s">
        <v>5806</v>
      </c>
      <c r="C1068" t="s">
        <v>5746</v>
      </c>
      <c r="D1068">
        <v>7233</v>
      </c>
      <c r="E1068" t="s">
        <v>218</v>
      </c>
      <c r="F1068">
        <v>5</v>
      </c>
      <c r="G1068" t="str">
        <f>LOOKUP(F1068,{0,6,45},{"F","L","H"})</f>
        <v>F</v>
      </c>
      <c r="H1068" t="s">
        <v>1376</v>
      </c>
      <c r="I1068" s="43" t="str">
        <f>IFERROR(VLOOKUP(#REF!,#REF!,2,FALSE),"No")</f>
        <v>No</v>
      </c>
      <c r="J1068" s="149">
        <v>1.25</v>
      </c>
      <c r="K1068" s="148">
        <v>130</v>
      </c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39">
        <v>2</v>
      </c>
      <c r="Y1068" s="148">
        <v>15.75</v>
      </c>
      <c r="Z1068" s="149">
        <v>3</v>
      </c>
      <c r="AA1068" s="148">
        <v>519</v>
      </c>
      <c r="AB1068" s="148">
        <v>4</v>
      </c>
      <c r="AC1068" s="148">
        <v>465.25</v>
      </c>
      <c r="AD1068" s="148"/>
      <c r="AE1068" s="148"/>
      <c r="AF1068" s="148"/>
      <c r="AG1068" s="148"/>
      <c r="AH1068" s="148"/>
      <c r="AI1068" s="148"/>
      <c r="AJ1068" s="148"/>
      <c r="AK1068" s="148"/>
      <c r="AL1068" s="139">
        <v>0</v>
      </c>
      <c r="AM1068" s="139">
        <v>0</v>
      </c>
      <c r="AN1068" s="148">
        <f t="shared" si="144"/>
        <v>1000</v>
      </c>
      <c r="AO1068" s="148">
        <f t="shared" si="145"/>
        <v>130</v>
      </c>
      <c r="AP1068" s="148">
        <v>4</v>
      </c>
      <c r="AQ1068" s="140">
        <v>11</v>
      </c>
      <c r="AS1068" s="42">
        <f t="shared" si="146"/>
        <v>9686.7521180373587</v>
      </c>
      <c r="AT1068" s="101">
        <f t="shared" si="147"/>
        <v>0</v>
      </c>
      <c r="AU1068" s="42">
        <f t="shared" si="148"/>
        <v>9686.7521180373587</v>
      </c>
      <c r="AV1068" s="42">
        <f t="shared" si="149"/>
        <v>2660.5349292249125</v>
      </c>
      <c r="AW1068" s="102">
        <f t="shared" si="150"/>
        <v>5118</v>
      </c>
      <c r="AX1068" s="43">
        <f t="shared" si="151"/>
        <v>1.25</v>
      </c>
      <c r="AY1068" s="43" t="str">
        <f t="shared" si="152"/>
        <v>UTTSS</v>
      </c>
    </row>
    <row r="1069" spans="1:51" hidden="1" x14ac:dyDescent="0.2">
      <c r="A1069" s="38">
        <v>1062</v>
      </c>
      <c r="B1069" t="s">
        <v>362</v>
      </c>
      <c r="C1069" t="s">
        <v>289</v>
      </c>
      <c r="D1069">
        <v>320</v>
      </c>
      <c r="E1069" t="s">
        <v>1236</v>
      </c>
      <c r="F1069">
        <v>0.25</v>
      </c>
      <c r="G1069" t="str">
        <f>LOOKUP(F1069,{0,6,45},{"F","L","H"})</f>
        <v>F</v>
      </c>
      <c r="H1069" t="s">
        <v>3036</v>
      </c>
      <c r="I1069" s="43" t="str">
        <f>IFERROR(VLOOKUP(#REF!,#REF!,2,FALSE),"No")</f>
        <v>No</v>
      </c>
      <c r="J1069" s="149">
        <v>0.5</v>
      </c>
      <c r="K1069" s="148">
        <v>32</v>
      </c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39">
        <v>1.25</v>
      </c>
      <c r="Y1069" s="148">
        <v>74.290000000000006</v>
      </c>
      <c r="Z1069" s="148">
        <v>2</v>
      </c>
      <c r="AA1069" s="148">
        <v>596.84</v>
      </c>
      <c r="AB1069" s="148">
        <v>4</v>
      </c>
      <c r="AC1069" s="148">
        <v>328.87</v>
      </c>
      <c r="AD1069" s="148"/>
      <c r="AE1069" s="148"/>
      <c r="AF1069" s="148"/>
      <c r="AG1069" s="148"/>
      <c r="AH1069" s="148"/>
      <c r="AI1069" s="148"/>
      <c r="AJ1069" s="148"/>
      <c r="AK1069" s="148"/>
      <c r="AL1069" s="139">
        <v>0</v>
      </c>
      <c r="AM1069" s="139">
        <v>0</v>
      </c>
      <c r="AN1069" s="148">
        <f t="shared" si="144"/>
        <v>1000</v>
      </c>
      <c r="AO1069" s="148">
        <f t="shared" si="145"/>
        <v>32</v>
      </c>
      <c r="AP1069" s="148">
        <v>11</v>
      </c>
      <c r="AQ1069" s="140">
        <v>11</v>
      </c>
      <c r="AS1069" s="42">
        <f t="shared" si="146"/>
        <v>2188.9112905938118</v>
      </c>
      <c r="AT1069" s="101">
        <f t="shared" si="147"/>
        <v>0</v>
      </c>
      <c r="AU1069" s="42">
        <f t="shared" si="148"/>
        <v>2188.9112905938118</v>
      </c>
      <c r="AV1069" s="42">
        <f t="shared" si="149"/>
        <v>3174.6329655885488</v>
      </c>
      <c r="AW1069" s="102">
        <f t="shared" si="150"/>
        <v>431</v>
      </c>
      <c r="AX1069" s="43">
        <f t="shared" si="151"/>
        <v>0.5</v>
      </c>
      <c r="AY1069" s="43" t="str">
        <f t="shared" si="152"/>
        <v>UTGS</v>
      </c>
    </row>
    <row r="1070" spans="1:51" hidden="1" x14ac:dyDescent="0.2">
      <c r="A1070" s="38">
        <v>1063</v>
      </c>
      <c r="B1070" t="s">
        <v>5806</v>
      </c>
      <c r="C1070" t="s">
        <v>289</v>
      </c>
      <c r="D1070">
        <v>540</v>
      </c>
      <c r="E1070" t="s">
        <v>1250</v>
      </c>
      <c r="F1070">
        <v>0.25</v>
      </c>
      <c r="G1070" t="str">
        <f>LOOKUP(F1070,{0,6,45},{"F","L","H"})</f>
        <v>F</v>
      </c>
      <c r="H1070" t="s">
        <v>3037</v>
      </c>
      <c r="I1070" s="43" t="str">
        <f>IFERROR(VLOOKUP(#REF!,#REF!,2,FALSE),"No")</f>
        <v>No</v>
      </c>
      <c r="J1070" s="149">
        <v>0.75</v>
      </c>
      <c r="K1070" s="148">
        <v>121</v>
      </c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39">
        <v>2</v>
      </c>
      <c r="Y1070" s="148">
        <v>148.4</v>
      </c>
      <c r="Z1070" s="149">
        <v>4</v>
      </c>
      <c r="AA1070" s="148">
        <v>851.6</v>
      </c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39">
        <v>0</v>
      </c>
      <c r="AM1070" s="139">
        <v>0</v>
      </c>
      <c r="AN1070" s="148">
        <f t="shared" si="144"/>
        <v>1000</v>
      </c>
      <c r="AO1070" s="148">
        <f t="shared" si="145"/>
        <v>121</v>
      </c>
      <c r="AP1070" s="148">
        <v>7</v>
      </c>
      <c r="AQ1070" s="140">
        <v>14</v>
      </c>
      <c r="AS1070" s="42">
        <f t="shared" si="146"/>
        <v>7790.4008175578501</v>
      </c>
      <c r="AT1070" s="101">
        <f t="shared" si="147"/>
        <v>0</v>
      </c>
      <c r="AU1070" s="42">
        <f t="shared" si="148"/>
        <v>7790.4008175578501</v>
      </c>
      <c r="AV1070" s="42">
        <f t="shared" si="149"/>
        <v>2758.352408676717</v>
      </c>
      <c r="AW1070" s="102">
        <f t="shared" si="150"/>
        <v>585.0096169344007</v>
      </c>
      <c r="AX1070" s="43">
        <f t="shared" si="151"/>
        <v>0.75</v>
      </c>
      <c r="AY1070" s="43" t="str">
        <f t="shared" si="152"/>
        <v>UTGS</v>
      </c>
    </row>
    <row r="1071" spans="1:51" hidden="1" x14ac:dyDescent="0.2">
      <c r="A1071" s="38">
        <v>1064</v>
      </c>
      <c r="B1071" t="s">
        <v>362</v>
      </c>
      <c r="C1071" t="s">
        <v>289</v>
      </c>
      <c r="D1071">
        <v>320</v>
      </c>
      <c r="E1071" t="s">
        <v>1245</v>
      </c>
      <c r="F1071">
        <v>0.25</v>
      </c>
      <c r="G1071" t="str">
        <f>LOOKUP(F1071,{0,6,45},{"F","L","H"})</f>
        <v>F</v>
      </c>
      <c r="H1071" t="s">
        <v>3038</v>
      </c>
      <c r="I1071" s="43" t="str">
        <f>IFERROR(VLOOKUP(#REF!,#REF!,2,FALSE),"No")</f>
        <v>No</v>
      </c>
      <c r="J1071" s="149">
        <v>0.5</v>
      </c>
      <c r="K1071" s="148">
        <v>21</v>
      </c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39">
        <v>1.25</v>
      </c>
      <c r="Y1071" s="148">
        <v>204.2</v>
      </c>
      <c r="Z1071" s="149">
        <v>2</v>
      </c>
      <c r="AA1071" s="148">
        <v>786.61</v>
      </c>
      <c r="AB1071" s="149">
        <v>4</v>
      </c>
      <c r="AC1071" s="148">
        <v>9.1999999999999993</v>
      </c>
      <c r="AD1071" s="148"/>
      <c r="AE1071" s="148"/>
      <c r="AF1071" s="148"/>
      <c r="AG1071" s="148"/>
      <c r="AH1071" s="148"/>
      <c r="AI1071" s="148"/>
      <c r="AJ1071" s="148"/>
      <c r="AK1071" s="148"/>
      <c r="AL1071" s="139">
        <v>0</v>
      </c>
      <c r="AM1071" s="139">
        <v>0</v>
      </c>
      <c r="AN1071" s="148">
        <f t="shared" si="144"/>
        <v>1000.01</v>
      </c>
      <c r="AO1071" s="148">
        <f t="shared" si="145"/>
        <v>21</v>
      </c>
      <c r="AP1071" s="148">
        <v>10</v>
      </c>
      <c r="AQ1071" s="140">
        <v>17</v>
      </c>
      <c r="AS1071" s="42">
        <f t="shared" si="146"/>
        <v>1436.473034452189</v>
      </c>
      <c r="AT1071" s="101">
        <f t="shared" si="147"/>
        <v>0</v>
      </c>
      <c r="AU1071" s="42">
        <f t="shared" si="148"/>
        <v>1436.473034452189</v>
      </c>
      <c r="AV1071" s="42">
        <f t="shared" si="149"/>
        <v>1924.71710771125</v>
      </c>
      <c r="AW1071" s="102">
        <f t="shared" si="150"/>
        <v>431</v>
      </c>
      <c r="AX1071" s="43">
        <f t="shared" si="151"/>
        <v>0.5</v>
      </c>
      <c r="AY1071" s="43" t="str">
        <f t="shared" si="152"/>
        <v>UTGS</v>
      </c>
    </row>
    <row r="1072" spans="1:51" hidden="1" x14ac:dyDescent="0.2">
      <c r="A1072" s="38">
        <v>1065</v>
      </c>
      <c r="B1072" t="s">
        <v>362</v>
      </c>
      <c r="C1072" t="s">
        <v>289</v>
      </c>
      <c r="D1072">
        <v>320</v>
      </c>
      <c r="E1072" t="s">
        <v>1236</v>
      </c>
      <c r="F1072">
        <v>0.25</v>
      </c>
      <c r="G1072" t="str">
        <f>LOOKUP(F1072,{0,6,45},{"F","L","H"})</f>
        <v>F</v>
      </c>
      <c r="H1072" t="s">
        <v>3039</v>
      </c>
      <c r="I1072" s="43" t="str">
        <f>IFERROR(VLOOKUP(#REF!,#REF!,2,FALSE),"No")</f>
        <v>No</v>
      </c>
      <c r="J1072" s="139">
        <v>0.5</v>
      </c>
      <c r="K1072" s="148">
        <v>24</v>
      </c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39">
        <v>1.25</v>
      </c>
      <c r="Y1072" s="148">
        <v>205.78</v>
      </c>
      <c r="Z1072" s="149">
        <v>2</v>
      </c>
      <c r="AA1072" s="148">
        <v>227</v>
      </c>
      <c r="AB1072" s="149">
        <v>3</v>
      </c>
      <c r="AC1072" s="148">
        <v>567.22</v>
      </c>
      <c r="AD1072" s="148"/>
      <c r="AE1072" s="148"/>
      <c r="AF1072" s="148"/>
      <c r="AG1072" s="148"/>
      <c r="AH1072" s="148"/>
      <c r="AI1072" s="148"/>
      <c r="AJ1072" s="148"/>
      <c r="AK1072" s="148"/>
      <c r="AL1072" s="139">
        <v>0</v>
      </c>
      <c r="AM1072" s="139">
        <v>0</v>
      </c>
      <c r="AN1072" s="148">
        <f t="shared" si="144"/>
        <v>1000</v>
      </c>
      <c r="AO1072" s="148">
        <f t="shared" si="145"/>
        <v>24</v>
      </c>
      <c r="AP1072" s="148">
        <v>9</v>
      </c>
      <c r="AQ1072" s="140">
        <v>9</v>
      </c>
      <c r="AS1072" s="42">
        <f t="shared" si="146"/>
        <v>1641.6834679453589</v>
      </c>
      <c r="AT1072" s="101">
        <f t="shared" si="147"/>
        <v>0</v>
      </c>
      <c r="AU1072" s="42">
        <f t="shared" si="148"/>
        <v>1641.6834679453589</v>
      </c>
      <c r="AV1072" s="42">
        <f t="shared" si="149"/>
        <v>2829.1842357193373</v>
      </c>
      <c r="AW1072" s="102">
        <f t="shared" si="150"/>
        <v>431</v>
      </c>
      <c r="AX1072" s="43">
        <f t="shared" si="151"/>
        <v>0.5</v>
      </c>
      <c r="AY1072" s="43" t="str">
        <f t="shared" si="152"/>
        <v>UTGS</v>
      </c>
    </row>
    <row r="1073" spans="1:51" hidden="1" x14ac:dyDescent="0.2">
      <c r="A1073" s="38">
        <v>1066</v>
      </c>
      <c r="B1073" t="s">
        <v>362</v>
      </c>
      <c r="C1073" t="s">
        <v>289</v>
      </c>
      <c r="D1073">
        <v>320</v>
      </c>
      <c r="E1073" t="s">
        <v>1228</v>
      </c>
      <c r="F1073">
        <v>0.25</v>
      </c>
      <c r="G1073" t="str">
        <f>LOOKUP(F1073,{0,6,45},{"F","L","H"})</f>
        <v>F</v>
      </c>
      <c r="H1073" t="s">
        <v>3040</v>
      </c>
      <c r="I1073" s="43" t="str">
        <f>IFERROR(VLOOKUP(#REF!,#REF!,2,FALSE),"No")</f>
        <v>No</v>
      </c>
      <c r="J1073" s="149">
        <v>0.5</v>
      </c>
      <c r="K1073" s="148">
        <v>30</v>
      </c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39">
        <v>2</v>
      </c>
      <c r="Y1073" s="148">
        <v>732.95</v>
      </c>
      <c r="Z1073" s="149">
        <v>3</v>
      </c>
      <c r="AA1073" s="148">
        <v>267.05</v>
      </c>
      <c r="AB1073" s="149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39">
        <v>0</v>
      </c>
      <c r="AM1073" s="139">
        <v>0</v>
      </c>
      <c r="AN1073" s="148">
        <f t="shared" si="144"/>
        <v>1000</v>
      </c>
      <c r="AO1073" s="148">
        <f t="shared" si="145"/>
        <v>30</v>
      </c>
      <c r="AP1073" s="148">
        <v>20</v>
      </c>
      <c r="AQ1073" s="140">
        <v>21</v>
      </c>
      <c r="AS1073" s="42">
        <f t="shared" si="146"/>
        <v>2052.1043349316988</v>
      </c>
      <c r="AT1073" s="101">
        <f t="shared" si="147"/>
        <v>0</v>
      </c>
      <c r="AU1073" s="42">
        <f t="shared" si="148"/>
        <v>2052.1043349316988</v>
      </c>
      <c r="AV1073" s="42">
        <f t="shared" si="149"/>
        <v>1386.8937010225732</v>
      </c>
      <c r="AW1073" s="102">
        <f t="shared" si="150"/>
        <v>431</v>
      </c>
      <c r="AX1073" s="43">
        <f t="shared" si="151"/>
        <v>0.5</v>
      </c>
      <c r="AY1073" s="43" t="str">
        <f t="shared" si="152"/>
        <v>UTGS</v>
      </c>
    </row>
    <row r="1074" spans="1:51" hidden="1" x14ac:dyDescent="0.2">
      <c r="A1074" s="38">
        <v>1067</v>
      </c>
      <c r="B1074" t="s">
        <v>362</v>
      </c>
      <c r="C1074" t="s">
        <v>289</v>
      </c>
      <c r="D1074">
        <v>320</v>
      </c>
      <c r="E1074" t="s">
        <v>1236</v>
      </c>
      <c r="F1074">
        <v>0.25</v>
      </c>
      <c r="G1074" t="str">
        <f>LOOKUP(F1074,{0,6,45},{"F","L","H"})</f>
        <v>F</v>
      </c>
      <c r="H1074" t="s">
        <v>3041</v>
      </c>
      <c r="I1074" s="43" t="str">
        <f>IFERROR(VLOOKUP(#REF!,#REF!,2,FALSE),"No")</f>
        <v>No</v>
      </c>
      <c r="J1074" s="139">
        <v>0.5</v>
      </c>
      <c r="K1074" s="148">
        <v>54</v>
      </c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39">
        <v>1.25</v>
      </c>
      <c r="Y1074" s="148">
        <v>135.88</v>
      </c>
      <c r="Z1074" s="148">
        <v>2</v>
      </c>
      <c r="AA1074" s="148">
        <v>779.5</v>
      </c>
      <c r="AB1074" s="148">
        <v>3</v>
      </c>
      <c r="AC1074" s="148">
        <v>84.62</v>
      </c>
      <c r="AD1074" s="148"/>
      <c r="AE1074" s="148"/>
      <c r="AF1074" s="148"/>
      <c r="AG1074" s="148"/>
      <c r="AH1074" s="148"/>
      <c r="AI1074" s="148"/>
      <c r="AJ1074" s="148"/>
      <c r="AK1074" s="148"/>
      <c r="AL1074" s="139">
        <v>0</v>
      </c>
      <c r="AM1074" s="139">
        <v>0</v>
      </c>
      <c r="AN1074" s="148">
        <f t="shared" si="144"/>
        <v>1000</v>
      </c>
      <c r="AO1074" s="148">
        <f t="shared" si="145"/>
        <v>54</v>
      </c>
      <c r="AP1074" s="148">
        <v>15</v>
      </c>
      <c r="AQ1074" s="140">
        <v>15</v>
      </c>
      <c r="AS1074" s="42">
        <f t="shared" si="146"/>
        <v>3693.7878028770574</v>
      </c>
      <c r="AT1074" s="101">
        <f t="shared" si="147"/>
        <v>0</v>
      </c>
      <c r="AU1074" s="42">
        <f t="shared" si="148"/>
        <v>3693.7878028770574</v>
      </c>
      <c r="AV1074" s="42">
        <f t="shared" si="149"/>
        <v>2102.2064080982691</v>
      </c>
      <c r="AW1074" s="102">
        <f t="shared" si="150"/>
        <v>431</v>
      </c>
      <c r="AX1074" s="43">
        <f t="shared" si="151"/>
        <v>0.5</v>
      </c>
      <c r="AY1074" s="43" t="str">
        <f t="shared" si="152"/>
        <v>UTGS</v>
      </c>
    </row>
    <row r="1075" spans="1:51" hidden="1" x14ac:dyDescent="0.2">
      <c r="A1075" s="38">
        <v>1068</v>
      </c>
      <c r="B1075" t="s">
        <v>362</v>
      </c>
      <c r="C1075" t="s">
        <v>289</v>
      </c>
      <c r="D1075">
        <v>320</v>
      </c>
      <c r="E1075" t="s">
        <v>1245</v>
      </c>
      <c r="F1075">
        <v>0.25</v>
      </c>
      <c r="G1075" t="str">
        <f>LOOKUP(F1075,{0,6,45},{"F","L","H"})</f>
        <v>F</v>
      </c>
      <c r="H1075" t="s">
        <v>3042</v>
      </c>
      <c r="I1075" s="43" t="str">
        <f>IFERROR(VLOOKUP(#REF!,#REF!,2,FALSE),"No")</f>
        <v>No</v>
      </c>
      <c r="J1075" s="149">
        <v>0.75</v>
      </c>
      <c r="K1075" s="148">
        <v>27</v>
      </c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39">
        <v>3</v>
      </c>
      <c r="Y1075" s="148">
        <v>738.51</v>
      </c>
      <c r="Z1075" s="149">
        <v>4</v>
      </c>
      <c r="AA1075" s="148">
        <v>261.49</v>
      </c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39">
        <v>0</v>
      </c>
      <c r="AM1075" s="139">
        <v>0</v>
      </c>
      <c r="AN1075" s="148">
        <f t="shared" si="144"/>
        <v>1000</v>
      </c>
      <c r="AO1075" s="148">
        <f t="shared" si="145"/>
        <v>27</v>
      </c>
      <c r="AP1075" s="148">
        <v>12</v>
      </c>
      <c r="AQ1075" s="140">
        <v>114</v>
      </c>
      <c r="AS1075" s="42">
        <f t="shared" si="146"/>
        <v>1738.3539014385285</v>
      </c>
      <c r="AT1075" s="101">
        <f t="shared" si="147"/>
        <v>0</v>
      </c>
      <c r="AU1075" s="42">
        <f t="shared" si="148"/>
        <v>1738.3539014385285</v>
      </c>
      <c r="AV1075" s="42">
        <f t="shared" si="149"/>
        <v>219.48717738135122</v>
      </c>
      <c r="AW1075" s="102">
        <f t="shared" si="150"/>
        <v>431</v>
      </c>
      <c r="AX1075" s="43">
        <f t="shared" si="151"/>
        <v>0.75</v>
      </c>
      <c r="AY1075" s="43" t="str">
        <f t="shared" si="152"/>
        <v>UTGS</v>
      </c>
    </row>
    <row r="1076" spans="1:51" hidden="1" x14ac:dyDescent="0.2">
      <c r="A1076" s="38">
        <v>1069</v>
      </c>
      <c r="B1076" t="s">
        <v>362</v>
      </c>
      <c r="C1076" t="s">
        <v>289</v>
      </c>
      <c r="D1076">
        <v>320</v>
      </c>
      <c r="E1076" t="s">
        <v>1245</v>
      </c>
      <c r="F1076">
        <v>0.25</v>
      </c>
      <c r="G1076" t="str">
        <f>LOOKUP(F1076,{0,6,45},{"F","L","H"})</f>
        <v>F</v>
      </c>
      <c r="H1076" t="s">
        <v>3044</v>
      </c>
      <c r="I1076" s="43" t="str">
        <f>IFERROR(VLOOKUP(#REF!,#REF!,2,FALSE),"No")</f>
        <v>No</v>
      </c>
      <c r="J1076" s="149">
        <v>0.75</v>
      </c>
      <c r="K1076" s="148">
        <v>116</v>
      </c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39">
        <v>2</v>
      </c>
      <c r="Y1076" s="148">
        <v>1000</v>
      </c>
      <c r="Z1076" s="149"/>
      <c r="AA1076" s="148"/>
      <c r="AB1076" s="149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39">
        <v>0</v>
      </c>
      <c r="AM1076" s="139">
        <v>0</v>
      </c>
      <c r="AN1076" s="148">
        <f t="shared" si="144"/>
        <v>1000</v>
      </c>
      <c r="AO1076" s="148">
        <f t="shared" si="145"/>
        <v>116</v>
      </c>
      <c r="AP1076" s="148">
        <v>6</v>
      </c>
      <c r="AQ1076" s="140">
        <v>53</v>
      </c>
      <c r="AS1076" s="42">
        <f t="shared" si="146"/>
        <v>7468.4834284025665</v>
      </c>
      <c r="AT1076" s="101">
        <f t="shared" si="147"/>
        <v>0</v>
      </c>
      <c r="AU1076" s="42">
        <f t="shared" si="148"/>
        <v>7468.4834284025665</v>
      </c>
      <c r="AV1076" s="42">
        <f t="shared" si="149"/>
        <v>613.41437210328365</v>
      </c>
      <c r="AW1076" s="102">
        <f t="shared" si="150"/>
        <v>431</v>
      </c>
      <c r="AX1076" s="43">
        <f t="shared" si="151"/>
        <v>0.75</v>
      </c>
      <c r="AY1076" s="43" t="str">
        <f t="shared" si="152"/>
        <v>UTGS</v>
      </c>
    </row>
    <row r="1077" spans="1:51" hidden="1" x14ac:dyDescent="0.2">
      <c r="A1077" s="38">
        <v>1070</v>
      </c>
      <c r="B1077" t="s">
        <v>362</v>
      </c>
      <c r="C1077" t="s">
        <v>289</v>
      </c>
      <c r="D1077">
        <v>320</v>
      </c>
      <c r="E1077" t="s">
        <v>1245</v>
      </c>
      <c r="F1077">
        <v>0.25</v>
      </c>
      <c r="G1077" t="str">
        <f>LOOKUP(F1077,{0,6,45},{"F","L","H"})</f>
        <v>F</v>
      </c>
      <c r="H1077" t="s">
        <v>3045</v>
      </c>
      <c r="I1077" s="43" t="str">
        <f>IFERROR(VLOOKUP(#REF!,#REF!,2,FALSE),"No")</f>
        <v>No</v>
      </c>
      <c r="J1077" s="149">
        <v>0.5</v>
      </c>
      <c r="K1077" s="148">
        <v>42</v>
      </c>
      <c r="L1077" s="148"/>
      <c r="M1077" s="148"/>
      <c r="N1077" s="148"/>
      <c r="O1077" s="148"/>
      <c r="P1077" s="148"/>
      <c r="Q1077" s="148"/>
      <c r="R1077" s="148"/>
      <c r="S1077" s="148"/>
      <c r="T1077" s="148"/>
      <c r="U1077" s="148"/>
      <c r="V1077" s="148"/>
      <c r="W1077" s="148"/>
      <c r="X1077" s="139">
        <v>1.25</v>
      </c>
      <c r="Y1077" s="148">
        <v>1000</v>
      </c>
      <c r="Z1077" s="149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39">
        <v>0</v>
      </c>
      <c r="AM1077" s="139">
        <v>0</v>
      </c>
      <c r="AN1077" s="148">
        <f t="shared" si="144"/>
        <v>1000</v>
      </c>
      <c r="AO1077" s="148">
        <f t="shared" si="145"/>
        <v>42</v>
      </c>
      <c r="AP1077" s="148">
        <v>15</v>
      </c>
      <c r="AQ1077" s="140">
        <v>15</v>
      </c>
      <c r="AS1077" s="42">
        <f t="shared" si="146"/>
        <v>2872.9460689043781</v>
      </c>
      <c r="AT1077" s="101">
        <f t="shared" si="147"/>
        <v>0</v>
      </c>
      <c r="AU1077" s="42">
        <f t="shared" si="148"/>
        <v>2872.9460689043781</v>
      </c>
      <c r="AV1077" s="42">
        <f t="shared" si="149"/>
        <v>2214.0641147649358</v>
      </c>
      <c r="AW1077" s="102">
        <f t="shared" si="150"/>
        <v>431</v>
      </c>
      <c r="AX1077" s="43">
        <f t="shared" si="151"/>
        <v>0.5</v>
      </c>
      <c r="AY1077" s="43" t="str">
        <f t="shared" si="152"/>
        <v>UTGS</v>
      </c>
    </row>
    <row r="1078" spans="1:51" hidden="1" x14ac:dyDescent="0.2">
      <c r="A1078" s="38">
        <v>1071</v>
      </c>
      <c r="B1078" t="s">
        <v>362</v>
      </c>
      <c r="C1078" t="s">
        <v>289</v>
      </c>
      <c r="D1078">
        <v>320</v>
      </c>
      <c r="E1078" t="s">
        <v>1236</v>
      </c>
      <c r="F1078">
        <v>0.25</v>
      </c>
      <c r="G1078" t="str">
        <f>LOOKUP(F1078,{0,6,45},{"F","L","H"})</f>
        <v>F</v>
      </c>
      <c r="H1078" t="s">
        <v>3046</v>
      </c>
      <c r="I1078" s="43" t="str">
        <f>IFERROR(VLOOKUP(#REF!,#REF!,2,FALSE),"No")</f>
        <v>No</v>
      </c>
      <c r="J1078" s="139">
        <v>0.5</v>
      </c>
      <c r="K1078" s="148">
        <v>32</v>
      </c>
      <c r="L1078" s="148"/>
      <c r="M1078" s="148"/>
      <c r="N1078" s="148"/>
      <c r="O1078" s="148"/>
      <c r="P1078" s="148"/>
      <c r="Q1078" s="148"/>
      <c r="R1078" s="148"/>
      <c r="S1078" s="148"/>
      <c r="T1078" s="148"/>
      <c r="U1078" s="148"/>
      <c r="V1078" s="148"/>
      <c r="W1078" s="148"/>
      <c r="X1078" s="139">
        <v>1.25</v>
      </c>
      <c r="Y1078" s="148">
        <v>674.99</v>
      </c>
      <c r="Z1078" s="149">
        <v>2</v>
      </c>
      <c r="AA1078" s="148">
        <v>54.25</v>
      </c>
      <c r="AB1078" s="148">
        <v>4</v>
      </c>
      <c r="AC1078" s="148">
        <v>270.75</v>
      </c>
      <c r="AD1078" s="148"/>
      <c r="AE1078" s="148"/>
      <c r="AF1078" s="148"/>
      <c r="AG1078" s="148"/>
      <c r="AH1078" s="148"/>
      <c r="AI1078" s="148"/>
      <c r="AJ1078" s="148"/>
      <c r="AK1078" s="148"/>
      <c r="AL1078" s="139">
        <v>0</v>
      </c>
      <c r="AM1078" s="139">
        <v>0</v>
      </c>
      <c r="AN1078" s="148">
        <f t="shared" si="144"/>
        <v>999.99</v>
      </c>
      <c r="AO1078" s="148">
        <f t="shared" si="145"/>
        <v>32</v>
      </c>
      <c r="AP1078" s="148">
        <v>13</v>
      </c>
      <c r="AQ1078" s="140">
        <v>13</v>
      </c>
      <c r="AS1078" s="42">
        <f t="shared" si="146"/>
        <v>2188.9112905938118</v>
      </c>
      <c r="AT1078" s="101">
        <f t="shared" si="147"/>
        <v>0</v>
      </c>
      <c r="AU1078" s="42">
        <f t="shared" si="148"/>
        <v>2188.9112905938118</v>
      </c>
      <c r="AV1078" s="42">
        <f t="shared" si="149"/>
        <v>2686.4928547582167</v>
      </c>
      <c r="AW1078" s="102">
        <f t="shared" si="150"/>
        <v>431</v>
      </c>
      <c r="AX1078" s="43">
        <f t="shared" si="151"/>
        <v>0.5</v>
      </c>
      <c r="AY1078" s="43" t="str">
        <f t="shared" si="152"/>
        <v>UTGS</v>
      </c>
    </row>
    <row r="1079" spans="1:51" hidden="1" x14ac:dyDescent="0.2">
      <c r="A1079" s="38">
        <v>1072</v>
      </c>
      <c r="B1079" t="s">
        <v>5806</v>
      </c>
      <c r="C1079" t="s">
        <v>289</v>
      </c>
      <c r="D1079">
        <v>955</v>
      </c>
      <c r="E1079" t="s">
        <v>195</v>
      </c>
      <c r="F1079">
        <v>2</v>
      </c>
      <c r="G1079" t="str">
        <f>LOOKUP(F1079,{0,6,45},{"F","L","H"})</f>
        <v>F</v>
      </c>
      <c r="H1079" t="s">
        <v>3047</v>
      </c>
      <c r="I1079" s="43" t="str">
        <f>IFERROR(VLOOKUP(#REF!,#REF!,2,FALSE),"No")</f>
        <v>No</v>
      </c>
      <c r="J1079" s="149">
        <v>1.25</v>
      </c>
      <c r="K1079" s="148">
        <v>220</v>
      </c>
      <c r="L1079" s="148"/>
      <c r="M1079" s="148"/>
      <c r="N1079" s="148"/>
      <c r="O1079" s="148"/>
      <c r="P1079" s="148"/>
      <c r="Q1079" s="148"/>
      <c r="R1079" s="148"/>
      <c r="S1079" s="148"/>
      <c r="T1079" s="148"/>
      <c r="U1079" s="148"/>
      <c r="V1079" s="148"/>
      <c r="W1079" s="148"/>
      <c r="X1079" s="139">
        <v>3</v>
      </c>
      <c r="Y1079" s="148">
        <v>794.63</v>
      </c>
      <c r="Z1079" s="148">
        <v>4</v>
      </c>
      <c r="AA1079" s="148">
        <v>205.38</v>
      </c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39">
        <v>0</v>
      </c>
      <c r="AM1079" s="139">
        <v>0</v>
      </c>
      <c r="AN1079" s="148">
        <f t="shared" si="144"/>
        <v>1000.01</v>
      </c>
      <c r="AO1079" s="148">
        <f t="shared" si="145"/>
        <v>220</v>
      </c>
      <c r="AP1079" s="148">
        <v>13</v>
      </c>
      <c r="AQ1079" s="140">
        <v>15</v>
      </c>
      <c r="AS1079" s="42">
        <f t="shared" si="146"/>
        <v>16392.965122832455</v>
      </c>
      <c r="AT1079" s="101">
        <f t="shared" si="147"/>
        <v>0</v>
      </c>
      <c r="AU1079" s="42">
        <f t="shared" si="148"/>
        <v>16392.965122832455</v>
      </c>
      <c r="AV1079" s="42">
        <f t="shared" si="149"/>
        <v>1593.8635354060834</v>
      </c>
      <c r="AW1079" s="102">
        <f t="shared" si="150"/>
        <v>1475.8772811117678</v>
      </c>
      <c r="AX1079" s="43">
        <f t="shared" si="151"/>
        <v>1.25</v>
      </c>
      <c r="AY1079" s="43" t="str">
        <f t="shared" si="152"/>
        <v>UTGS</v>
      </c>
    </row>
    <row r="1080" spans="1:51" hidden="1" x14ac:dyDescent="0.2">
      <c r="A1080" s="38">
        <v>1073</v>
      </c>
      <c r="B1080" t="s">
        <v>362</v>
      </c>
      <c r="C1080" t="s">
        <v>289</v>
      </c>
      <c r="D1080">
        <v>320</v>
      </c>
      <c r="E1080" t="s">
        <v>1245</v>
      </c>
      <c r="F1080">
        <v>0.25</v>
      </c>
      <c r="G1080" t="str">
        <f>LOOKUP(F1080,{0,6,45},{"F","L","H"})</f>
        <v>F</v>
      </c>
      <c r="H1080" t="s">
        <v>3048</v>
      </c>
      <c r="I1080" s="43" t="str">
        <f>IFERROR(VLOOKUP(#REF!,#REF!,2,FALSE),"No")</f>
        <v>No</v>
      </c>
      <c r="J1080" s="149">
        <v>0.75</v>
      </c>
      <c r="K1080" s="148">
        <v>8</v>
      </c>
      <c r="L1080" s="148"/>
      <c r="M1080" s="148"/>
      <c r="N1080" s="148"/>
      <c r="O1080" s="148"/>
      <c r="P1080" s="148"/>
      <c r="Q1080" s="148"/>
      <c r="R1080" s="148"/>
      <c r="S1080" s="148"/>
      <c r="T1080" s="148"/>
      <c r="U1080" s="148"/>
      <c r="V1080" s="148"/>
      <c r="W1080" s="148"/>
      <c r="X1080" s="139">
        <v>1.25</v>
      </c>
      <c r="Y1080" s="148">
        <v>101.22</v>
      </c>
      <c r="Z1080" s="149">
        <v>2</v>
      </c>
      <c r="AA1080" s="148">
        <v>566</v>
      </c>
      <c r="AB1080" s="148">
        <v>3</v>
      </c>
      <c r="AC1080" s="148">
        <v>332.78</v>
      </c>
      <c r="AD1080" s="148"/>
      <c r="AE1080" s="148"/>
      <c r="AF1080" s="148"/>
      <c r="AG1080" s="148"/>
      <c r="AH1080" s="148"/>
      <c r="AI1080" s="148"/>
      <c r="AJ1080" s="148"/>
      <c r="AK1080" s="148"/>
      <c r="AL1080" s="139">
        <v>0</v>
      </c>
      <c r="AM1080" s="139">
        <v>0</v>
      </c>
      <c r="AN1080" s="148">
        <f t="shared" si="144"/>
        <v>1000</v>
      </c>
      <c r="AO1080" s="148">
        <f t="shared" si="145"/>
        <v>8</v>
      </c>
      <c r="AP1080" s="148">
        <v>9</v>
      </c>
      <c r="AQ1080" s="140">
        <v>49</v>
      </c>
      <c r="AS1080" s="42">
        <f t="shared" si="146"/>
        <v>515.06782264845288</v>
      </c>
      <c r="AT1080" s="101">
        <f t="shared" si="147"/>
        <v>0</v>
      </c>
      <c r="AU1080" s="42">
        <f t="shared" si="148"/>
        <v>515.06782264845288</v>
      </c>
      <c r="AV1080" s="42">
        <f t="shared" si="149"/>
        <v>578.8197004382456</v>
      </c>
      <c r="AW1080" s="102">
        <f t="shared" si="150"/>
        <v>431</v>
      </c>
      <c r="AX1080" s="43">
        <f t="shared" si="151"/>
        <v>0.75</v>
      </c>
      <c r="AY1080" s="43" t="str">
        <f t="shared" si="152"/>
        <v>UTGS</v>
      </c>
    </row>
    <row r="1081" spans="1:51" hidden="1" x14ac:dyDescent="0.2">
      <c r="A1081" s="38">
        <v>1074</v>
      </c>
      <c r="B1081" t="s">
        <v>362</v>
      </c>
      <c r="C1081" t="s">
        <v>289</v>
      </c>
      <c r="D1081">
        <v>320</v>
      </c>
      <c r="E1081" t="s">
        <v>1236</v>
      </c>
      <c r="F1081">
        <v>0.25</v>
      </c>
      <c r="G1081" t="str">
        <f>LOOKUP(F1081,{0,6,45},{"F","L","H"})</f>
        <v>F</v>
      </c>
      <c r="H1081" t="s">
        <v>5749</v>
      </c>
      <c r="I1081" s="43" t="str">
        <f>IFERROR(VLOOKUP(#REF!,#REF!,2,FALSE),"No")</f>
        <v>No</v>
      </c>
      <c r="J1081" s="149">
        <v>0.75</v>
      </c>
      <c r="K1081" s="148">
        <v>44</v>
      </c>
      <c r="L1081" s="148"/>
      <c r="M1081" s="148"/>
      <c r="N1081" s="148"/>
      <c r="O1081" s="148"/>
      <c r="P1081" s="148"/>
      <c r="Q1081" s="148"/>
      <c r="R1081" s="148"/>
      <c r="S1081" s="148"/>
      <c r="T1081" s="148"/>
      <c r="U1081" s="148"/>
      <c r="V1081" s="148"/>
      <c r="W1081" s="148"/>
      <c r="X1081" s="139">
        <v>2</v>
      </c>
      <c r="Y1081" s="148">
        <v>17.510000000000002</v>
      </c>
      <c r="Z1081" s="149">
        <v>4</v>
      </c>
      <c r="AA1081" s="148">
        <v>982.49</v>
      </c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39">
        <v>0</v>
      </c>
      <c r="AM1081" s="139">
        <v>0</v>
      </c>
      <c r="AN1081" s="148">
        <f t="shared" si="144"/>
        <v>1000</v>
      </c>
      <c r="AO1081" s="148">
        <f t="shared" si="145"/>
        <v>44</v>
      </c>
      <c r="AP1081" s="148">
        <v>1</v>
      </c>
      <c r="AQ1081" s="140">
        <v>2</v>
      </c>
      <c r="AS1081" s="42">
        <f t="shared" si="146"/>
        <v>2832.873024566491</v>
      </c>
      <c r="AT1081" s="101">
        <f t="shared" si="147"/>
        <v>0</v>
      </c>
      <c r="AU1081" s="42">
        <f t="shared" si="148"/>
        <v>2832.873024566491</v>
      </c>
      <c r="AV1081" s="42">
        <f t="shared" si="149"/>
        <v>19777.707510737015</v>
      </c>
      <c r="AW1081" s="102">
        <f t="shared" si="150"/>
        <v>431</v>
      </c>
      <c r="AX1081" s="43">
        <f t="shared" si="151"/>
        <v>0.75</v>
      </c>
      <c r="AY1081" s="43" t="str">
        <f t="shared" si="152"/>
        <v>UTGS</v>
      </c>
    </row>
    <row r="1082" spans="1:51" hidden="1" x14ac:dyDescent="0.2">
      <c r="A1082" s="38">
        <v>1075</v>
      </c>
      <c r="B1082" t="s">
        <v>5806</v>
      </c>
      <c r="C1082" t="s">
        <v>289</v>
      </c>
      <c r="D1082">
        <v>500</v>
      </c>
      <c r="E1082" t="s">
        <v>1241</v>
      </c>
      <c r="F1082">
        <v>0.25</v>
      </c>
      <c r="G1082" t="str">
        <f>LOOKUP(F1082,{0,6,45},{"F","L","H"})</f>
        <v>F</v>
      </c>
      <c r="H1082" t="s">
        <v>3049</v>
      </c>
      <c r="I1082" s="43" t="str">
        <f>IFERROR(VLOOKUP(#REF!,#REF!,2,FALSE),"No")</f>
        <v>No</v>
      </c>
      <c r="J1082" s="149">
        <v>0.75</v>
      </c>
      <c r="K1082" s="148">
        <v>35</v>
      </c>
      <c r="L1082" s="148"/>
      <c r="M1082" s="148"/>
      <c r="N1082" s="148"/>
      <c r="O1082" s="148"/>
      <c r="P1082" s="148"/>
      <c r="Q1082" s="148"/>
      <c r="R1082" s="148"/>
      <c r="S1082" s="148"/>
      <c r="T1082" s="148"/>
      <c r="U1082" s="148"/>
      <c r="V1082" s="148"/>
      <c r="W1082" s="148"/>
      <c r="X1082" s="139">
        <v>2</v>
      </c>
      <c r="Y1082" s="148">
        <v>1000</v>
      </c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39">
        <v>0</v>
      </c>
      <c r="AM1082" s="139">
        <v>0</v>
      </c>
      <c r="AN1082" s="148">
        <f t="shared" si="144"/>
        <v>1000</v>
      </c>
      <c r="AO1082" s="148">
        <f t="shared" si="145"/>
        <v>35</v>
      </c>
      <c r="AP1082" s="148">
        <v>8</v>
      </c>
      <c r="AQ1082" s="140">
        <v>66</v>
      </c>
      <c r="AS1082" s="42">
        <f t="shared" si="146"/>
        <v>2253.4217240869812</v>
      </c>
      <c r="AT1082" s="101">
        <f t="shared" si="147"/>
        <v>0</v>
      </c>
      <c r="AU1082" s="42">
        <f t="shared" si="148"/>
        <v>2253.4217240869812</v>
      </c>
      <c r="AV1082" s="42">
        <f t="shared" si="149"/>
        <v>492.59032911324289</v>
      </c>
      <c r="AW1082" s="102">
        <f t="shared" si="150"/>
        <v>585.0096169344007</v>
      </c>
      <c r="AX1082" s="43">
        <f t="shared" si="151"/>
        <v>0.75</v>
      </c>
      <c r="AY1082" s="43" t="str">
        <f t="shared" si="152"/>
        <v>UTGS</v>
      </c>
    </row>
    <row r="1083" spans="1:51" hidden="1" x14ac:dyDescent="0.2">
      <c r="A1083" s="38">
        <v>1076</v>
      </c>
      <c r="B1083" t="s">
        <v>362</v>
      </c>
      <c r="C1083" t="s">
        <v>289</v>
      </c>
      <c r="D1083">
        <v>320</v>
      </c>
      <c r="E1083" t="s">
        <v>1228</v>
      </c>
      <c r="F1083">
        <v>0.25</v>
      </c>
      <c r="G1083" t="str">
        <f>LOOKUP(F1083,{0,6,45},{"F","L","H"})</f>
        <v>F</v>
      </c>
      <c r="H1083" t="s">
        <v>3050</v>
      </c>
      <c r="I1083" s="43" t="str">
        <f>IFERROR(VLOOKUP(#REF!,#REF!,2,FALSE),"No")</f>
        <v>No</v>
      </c>
      <c r="J1083" s="149">
        <v>0.5</v>
      </c>
      <c r="K1083" s="148">
        <v>41</v>
      </c>
      <c r="L1083" s="148"/>
      <c r="M1083" s="148"/>
      <c r="N1083" s="236"/>
      <c r="O1083" s="149"/>
      <c r="P1083" s="148"/>
      <c r="Q1083" s="148"/>
      <c r="R1083" s="148"/>
      <c r="S1083" s="148"/>
      <c r="T1083" s="148"/>
      <c r="U1083" s="148"/>
      <c r="V1083" s="148"/>
      <c r="W1083" s="148"/>
      <c r="X1083" s="139">
        <v>1.25</v>
      </c>
      <c r="Y1083" s="148">
        <v>143.34</v>
      </c>
      <c r="Z1083" s="149">
        <v>2</v>
      </c>
      <c r="AA1083" s="148">
        <v>420.08</v>
      </c>
      <c r="AB1083" s="148">
        <v>3</v>
      </c>
      <c r="AC1083" s="148">
        <v>436.58</v>
      </c>
      <c r="AD1083" s="148"/>
      <c r="AE1083" s="148"/>
      <c r="AF1083" s="148"/>
      <c r="AG1083" s="148"/>
      <c r="AH1083" s="148"/>
      <c r="AI1083" s="148"/>
      <c r="AJ1083" s="148"/>
      <c r="AK1083" s="148"/>
      <c r="AL1083" s="139">
        <v>0</v>
      </c>
      <c r="AM1083" s="139">
        <v>0</v>
      </c>
      <c r="AN1083" s="148">
        <f t="shared" si="144"/>
        <v>1000</v>
      </c>
      <c r="AO1083" s="148">
        <f t="shared" si="145"/>
        <v>41</v>
      </c>
      <c r="AP1083" s="148">
        <v>19</v>
      </c>
      <c r="AQ1083" s="140">
        <v>19</v>
      </c>
      <c r="AS1083" s="42">
        <f t="shared" si="146"/>
        <v>2804.5425910733215</v>
      </c>
      <c r="AT1083" s="101">
        <f t="shared" si="147"/>
        <v>0</v>
      </c>
      <c r="AU1083" s="42">
        <f t="shared" si="148"/>
        <v>2804.5425910733215</v>
      </c>
      <c r="AV1083" s="42">
        <f t="shared" si="149"/>
        <v>1425.0244906038965</v>
      </c>
      <c r="AW1083" s="102">
        <f t="shared" si="150"/>
        <v>431</v>
      </c>
      <c r="AX1083" s="43">
        <f t="shared" si="151"/>
        <v>0.5</v>
      </c>
      <c r="AY1083" s="43" t="str">
        <f t="shared" si="152"/>
        <v>UTGS</v>
      </c>
    </row>
    <row r="1084" spans="1:51" hidden="1" x14ac:dyDescent="0.2">
      <c r="A1084" s="38">
        <v>1077</v>
      </c>
      <c r="B1084" t="s">
        <v>362</v>
      </c>
      <c r="C1084" t="s">
        <v>289</v>
      </c>
      <c r="D1084">
        <v>320</v>
      </c>
      <c r="E1084" t="s">
        <v>1236</v>
      </c>
      <c r="F1084">
        <v>0.25</v>
      </c>
      <c r="G1084" t="str">
        <f>LOOKUP(F1084,{0,6,45},{"F","L","H"})</f>
        <v>F</v>
      </c>
      <c r="H1084" t="s">
        <v>3051</v>
      </c>
      <c r="I1084" s="43" t="str">
        <f>IFERROR(VLOOKUP(#REF!,#REF!,2,FALSE),"No")</f>
        <v>No</v>
      </c>
      <c r="J1084" s="149">
        <v>0.5</v>
      </c>
      <c r="K1084" s="148">
        <v>35</v>
      </c>
      <c r="L1084" s="148"/>
      <c r="M1084" s="148"/>
      <c r="N1084" s="148"/>
      <c r="O1084" s="148"/>
      <c r="P1084" s="148"/>
      <c r="Q1084" s="148"/>
      <c r="R1084" s="148"/>
      <c r="S1084" s="148"/>
      <c r="T1084" s="148"/>
      <c r="U1084" s="148"/>
      <c r="V1084" s="148"/>
      <c r="W1084" s="148"/>
      <c r="X1084" s="139">
        <v>1.25</v>
      </c>
      <c r="Y1084" s="148">
        <v>218.28</v>
      </c>
      <c r="Z1084" s="148">
        <v>2</v>
      </c>
      <c r="AA1084" s="148">
        <v>28.14</v>
      </c>
      <c r="AB1084" s="148">
        <v>4</v>
      </c>
      <c r="AC1084" s="148">
        <v>753.58</v>
      </c>
      <c r="AD1084" s="148"/>
      <c r="AE1084" s="148"/>
      <c r="AF1084" s="148"/>
      <c r="AG1084" s="148"/>
      <c r="AH1084" s="148"/>
      <c r="AI1084" s="148"/>
      <c r="AJ1084" s="148"/>
      <c r="AK1084" s="148"/>
      <c r="AL1084" s="139">
        <v>0</v>
      </c>
      <c r="AM1084" s="139">
        <v>0</v>
      </c>
      <c r="AN1084" s="148">
        <f t="shared" si="144"/>
        <v>1000</v>
      </c>
      <c r="AO1084" s="148">
        <f t="shared" si="145"/>
        <v>35</v>
      </c>
      <c r="AP1084" s="148">
        <v>15</v>
      </c>
      <c r="AQ1084" s="140">
        <v>15</v>
      </c>
      <c r="AS1084" s="42">
        <f t="shared" si="146"/>
        <v>2394.1217240869819</v>
      </c>
      <c r="AT1084" s="101">
        <f t="shared" si="147"/>
        <v>0</v>
      </c>
      <c r="AU1084" s="42">
        <f t="shared" si="148"/>
        <v>2394.1217240869819</v>
      </c>
      <c r="AV1084" s="42">
        <f t="shared" si="149"/>
        <v>2537.7950880982689</v>
      </c>
      <c r="AW1084" s="102">
        <f t="shared" si="150"/>
        <v>431</v>
      </c>
      <c r="AX1084" s="43">
        <f t="shared" si="151"/>
        <v>0.5</v>
      </c>
      <c r="AY1084" s="43" t="str">
        <f t="shared" si="152"/>
        <v>UTGS</v>
      </c>
    </row>
    <row r="1085" spans="1:51" hidden="1" x14ac:dyDescent="0.2">
      <c r="A1085" s="38">
        <v>1078</v>
      </c>
      <c r="B1085" t="s">
        <v>362</v>
      </c>
      <c r="C1085" t="s">
        <v>289</v>
      </c>
      <c r="D1085">
        <v>320</v>
      </c>
      <c r="E1085" t="s">
        <v>1245</v>
      </c>
      <c r="F1085">
        <v>0.25</v>
      </c>
      <c r="G1085" t="str">
        <f>LOOKUP(F1085,{0,6,45},{"F","L","H"})</f>
        <v>F</v>
      </c>
      <c r="H1085" t="s">
        <v>3052</v>
      </c>
      <c r="I1085" s="43" t="str">
        <f>IFERROR(VLOOKUP(#REF!,#REF!,2,FALSE),"No")</f>
        <v>No</v>
      </c>
      <c r="J1085" s="149">
        <v>0.5</v>
      </c>
      <c r="K1085" s="148">
        <v>78.33</v>
      </c>
      <c r="L1085" s="148">
        <v>0.75</v>
      </c>
      <c r="M1085" s="148">
        <v>38</v>
      </c>
      <c r="N1085" s="148"/>
      <c r="O1085" s="148"/>
      <c r="P1085" s="148"/>
      <c r="Q1085" s="148"/>
      <c r="R1085" s="148"/>
      <c r="S1085" s="148"/>
      <c r="T1085" s="148"/>
      <c r="U1085" s="148"/>
      <c r="V1085" s="148"/>
      <c r="W1085" s="148"/>
      <c r="X1085" s="139">
        <v>1.25</v>
      </c>
      <c r="Y1085" s="148">
        <v>287.5</v>
      </c>
      <c r="Z1085" s="149">
        <v>4</v>
      </c>
      <c r="AA1085" s="148">
        <v>712.5</v>
      </c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39">
        <v>0</v>
      </c>
      <c r="AM1085" s="139">
        <v>0</v>
      </c>
      <c r="AN1085" s="148">
        <f t="shared" si="144"/>
        <v>1000</v>
      </c>
      <c r="AO1085" s="148">
        <f t="shared" si="145"/>
        <v>116.33</v>
      </c>
      <c r="AP1085" s="148">
        <v>13</v>
      </c>
      <c r="AQ1085" s="140">
        <v>13</v>
      </c>
      <c r="AS1085" s="42">
        <f t="shared" si="146"/>
        <v>7804.6165760868153</v>
      </c>
      <c r="AT1085" s="101">
        <f t="shared" si="147"/>
        <v>0</v>
      </c>
      <c r="AU1085" s="42">
        <f t="shared" si="148"/>
        <v>7804.6165760868153</v>
      </c>
      <c r="AV1085" s="42">
        <f t="shared" si="149"/>
        <v>2909.2951324210799</v>
      </c>
      <c r="AW1085" s="102">
        <f t="shared" si="150"/>
        <v>431</v>
      </c>
      <c r="AX1085" s="43">
        <f t="shared" si="151"/>
        <v>0.5</v>
      </c>
      <c r="AY1085" s="43" t="str">
        <f t="shared" si="152"/>
        <v>UTGS</v>
      </c>
    </row>
    <row r="1086" spans="1:51" hidden="1" x14ac:dyDescent="0.2">
      <c r="A1086" s="38">
        <v>1079</v>
      </c>
      <c r="B1086" t="s">
        <v>362</v>
      </c>
      <c r="C1086" t="s">
        <v>289</v>
      </c>
      <c r="D1086">
        <v>320</v>
      </c>
      <c r="E1086" t="s">
        <v>1236</v>
      </c>
      <c r="F1086">
        <v>0.25</v>
      </c>
      <c r="G1086" t="str">
        <f>LOOKUP(F1086,{0,6,45},{"F","L","H"})</f>
        <v>F</v>
      </c>
      <c r="H1086" t="s">
        <v>3053</v>
      </c>
      <c r="I1086" s="43" t="str">
        <f>IFERROR(VLOOKUP(#REF!,#REF!,2,FALSE),"No")</f>
        <v>No</v>
      </c>
      <c r="J1086" s="149">
        <v>0.75</v>
      </c>
      <c r="K1086" s="148">
        <v>89</v>
      </c>
      <c r="L1086" s="148"/>
      <c r="M1086" s="148"/>
      <c r="N1086" s="148"/>
      <c r="O1086" s="148"/>
      <c r="P1086" s="148"/>
      <c r="Q1086" s="148"/>
      <c r="R1086" s="148"/>
      <c r="S1086" s="148"/>
      <c r="T1086" s="148"/>
      <c r="U1086" s="148"/>
      <c r="V1086" s="148"/>
      <c r="W1086" s="148"/>
      <c r="X1086" s="139">
        <v>2</v>
      </c>
      <c r="Y1086" s="148">
        <v>1000</v>
      </c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39">
        <v>0</v>
      </c>
      <c r="AM1086" s="139">
        <v>0</v>
      </c>
      <c r="AN1086" s="148">
        <f t="shared" si="144"/>
        <v>1000</v>
      </c>
      <c r="AO1086" s="148">
        <f t="shared" si="145"/>
        <v>89</v>
      </c>
      <c r="AP1086" s="148">
        <v>12</v>
      </c>
      <c r="AQ1086" s="140">
        <v>97</v>
      </c>
      <c r="AS1086" s="42">
        <f t="shared" si="146"/>
        <v>5730.1295269640386</v>
      </c>
      <c r="AT1086" s="101">
        <f t="shared" si="147"/>
        <v>0</v>
      </c>
      <c r="AU1086" s="42">
        <f t="shared" si="148"/>
        <v>5730.1295269640386</v>
      </c>
      <c r="AV1086" s="42">
        <f t="shared" si="149"/>
        <v>335.1645538296292</v>
      </c>
      <c r="AW1086" s="102">
        <f t="shared" si="150"/>
        <v>431</v>
      </c>
      <c r="AX1086" s="43">
        <f t="shared" si="151"/>
        <v>0.75</v>
      </c>
      <c r="AY1086" s="43" t="str">
        <f t="shared" si="152"/>
        <v>UTGS</v>
      </c>
    </row>
    <row r="1087" spans="1:51" hidden="1" x14ac:dyDescent="0.2">
      <c r="A1087" s="38">
        <v>1080</v>
      </c>
      <c r="B1087" t="s">
        <v>362</v>
      </c>
      <c r="C1087" t="s">
        <v>289</v>
      </c>
      <c r="D1087">
        <v>320</v>
      </c>
      <c r="E1087" t="s">
        <v>1236</v>
      </c>
      <c r="F1087">
        <v>0.25</v>
      </c>
      <c r="G1087" t="str">
        <f>LOOKUP(F1087,{0,6,45},{"F","L","H"})</f>
        <v>F</v>
      </c>
      <c r="H1087" t="s">
        <v>3054</v>
      </c>
      <c r="I1087" s="43" t="str">
        <f>IFERROR(VLOOKUP(#REF!,#REF!,2,FALSE),"No")</f>
        <v>No</v>
      </c>
      <c r="J1087" s="139">
        <v>0.5</v>
      </c>
      <c r="K1087" s="148">
        <v>33</v>
      </c>
      <c r="L1087" s="148"/>
      <c r="M1087" s="148"/>
      <c r="N1087" s="148"/>
      <c r="O1087" s="148"/>
      <c r="P1087" s="148"/>
      <c r="Q1087" s="148"/>
      <c r="R1087" s="148"/>
      <c r="S1087" s="148"/>
      <c r="T1087" s="148"/>
      <c r="U1087" s="148"/>
      <c r="V1087" s="148"/>
      <c r="W1087" s="148"/>
      <c r="X1087" s="139">
        <v>1.25</v>
      </c>
      <c r="Y1087" s="148">
        <v>389</v>
      </c>
      <c r="Z1087" s="148">
        <v>2</v>
      </c>
      <c r="AA1087" s="148">
        <v>611</v>
      </c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39">
        <v>0</v>
      </c>
      <c r="AM1087" s="139">
        <v>0</v>
      </c>
      <c r="AN1087" s="148">
        <f t="shared" si="144"/>
        <v>1000</v>
      </c>
      <c r="AO1087" s="148">
        <f t="shared" si="145"/>
        <v>33</v>
      </c>
      <c r="AP1087" s="148">
        <v>12</v>
      </c>
      <c r="AQ1087" s="140">
        <v>12</v>
      </c>
      <c r="AS1087" s="42">
        <f t="shared" si="146"/>
        <v>2257.3147684248684</v>
      </c>
      <c r="AT1087" s="101">
        <f t="shared" si="147"/>
        <v>0</v>
      </c>
      <c r="AU1087" s="42">
        <f t="shared" si="148"/>
        <v>2257.3147684248684</v>
      </c>
      <c r="AV1087" s="42">
        <f t="shared" si="149"/>
        <v>2731.9384767895026</v>
      </c>
      <c r="AW1087" s="102">
        <f t="shared" si="150"/>
        <v>431</v>
      </c>
      <c r="AX1087" s="43">
        <f t="shared" si="151"/>
        <v>0.5</v>
      </c>
      <c r="AY1087" s="43" t="str">
        <f t="shared" si="152"/>
        <v>UTGS</v>
      </c>
    </row>
    <row r="1088" spans="1:51" hidden="1" x14ac:dyDescent="0.2">
      <c r="A1088" s="38">
        <v>1081</v>
      </c>
      <c r="B1088" t="s">
        <v>362</v>
      </c>
      <c r="C1088" t="s">
        <v>289</v>
      </c>
      <c r="D1088">
        <v>320</v>
      </c>
      <c r="E1088" t="s">
        <v>1842</v>
      </c>
      <c r="F1088">
        <v>0.25</v>
      </c>
      <c r="G1088" t="str">
        <f>LOOKUP(F1088,{0,6,45},{"F","L","H"})</f>
        <v>F</v>
      </c>
      <c r="H1088" t="s">
        <v>3055</v>
      </c>
      <c r="I1088" s="43" t="str">
        <f>IFERROR(VLOOKUP(#REF!,#REF!,2,FALSE),"No")</f>
        <v>No</v>
      </c>
      <c r="J1088" s="139">
        <v>0.5</v>
      </c>
      <c r="K1088" s="148">
        <v>59</v>
      </c>
      <c r="L1088" s="148"/>
      <c r="M1088" s="148"/>
      <c r="N1088" s="148"/>
      <c r="O1088" s="148"/>
      <c r="P1088" s="148"/>
      <c r="Q1088" s="148"/>
      <c r="R1088" s="148"/>
      <c r="S1088" s="148"/>
      <c r="T1088" s="148"/>
      <c r="U1088" s="148"/>
      <c r="V1088" s="148"/>
      <c r="W1088" s="148"/>
      <c r="X1088" s="139">
        <v>3</v>
      </c>
      <c r="Y1088" s="148">
        <v>1000</v>
      </c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39">
        <v>0</v>
      </c>
      <c r="AM1088" s="139">
        <v>0</v>
      </c>
      <c r="AN1088" s="148">
        <f t="shared" si="144"/>
        <v>1000</v>
      </c>
      <c r="AO1088" s="148">
        <f t="shared" si="145"/>
        <v>59</v>
      </c>
      <c r="AP1088" s="148">
        <v>19</v>
      </c>
      <c r="AQ1088" s="140">
        <v>19</v>
      </c>
      <c r="AS1088" s="42">
        <f t="shared" si="146"/>
        <v>4035.8051920323405</v>
      </c>
      <c r="AT1088" s="101">
        <f t="shared" si="147"/>
        <v>0</v>
      </c>
      <c r="AU1088" s="42">
        <f t="shared" si="148"/>
        <v>4035.8051920323405</v>
      </c>
      <c r="AV1088" s="42">
        <f t="shared" si="149"/>
        <v>1043.7348274460019</v>
      </c>
      <c r="AW1088" s="102">
        <f t="shared" si="150"/>
        <v>431</v>
      </c>
      <c r="AX1088" s="43">
        <f t="shared" si="151"/>
        <v>0.5</v>
      </c>
      <c r="AY1088" s="43" t="str">
        <f t="shared" si="152"/>
        <v>UTGS</v>
      </c>
    </row>
    <row r="1089" spans="1:51" hidden="1" x14ac:dyDescent="0.2">
      <c r="A1089" s="38">
        <v>1082</v>
      </c>
      <c r="B1089" t="s">
        <v>362</v>
      </c>
      <c r="C1089" t="s">
        <v>289</v>
      </c>
      <c r="D1089">
        <v>320</v>
      </c>
      <c r="E1089" t="s">
        <v>1243</v>
      </c>
      <c r="F1089">
        <v>0.25</v>
      </c>
      <c r="G1089" t="str">
        <f>LOOKUP(F1089,{0,6,45},{"F","L","H"})</f>
        <v>F</v>
      </c>
      <c r="H1089" t="s">
        <v>3056</v>
      </c>
      <c r="I1089" s="43" t="str">
        <f>IFERROR(VLOOKUP(#REF!,#REF!,2,FALSE),"No")</f>
        <v>No</v>
      </c>
      <c r="J1089" s="149">
        <v>0.5</v>
      </c>
      <c r="K1089" s="148">
        <v>48.79</v>
      </c>
      <c r="L1089" s="148">
        <v>0.75</v>
      </c>
      <c r="M1089" s="148">
        <v>36</v>
      </c>
      <c r="N1089" s="148"/>
      <c r="O1089" s="148"/>
      <c r="P1089" s="148"/>
      <c r="Q1089" s="148"/>
      <c r="R1089" s="148"/>
      <c r="S1089" s="148"/>
      <c r="T1089" s="148"/>
      <c r="U1089" s="148"/>
      <c r="V1089" s="148"/>
      <c r="W1089" s="148"/>
      <c r="X1089" s="139">
        <v>2</v>
      </c>
      <c r="Y1089" s="148">
        <v>788.17</v>
      </c>
      <c r="Z1089" s="149">
        <v>4</v>
      </c>
      <c r="AA1089" s="148">
        <v>211.83</v>
      </c>
      <c r="AB1089" s="149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39">
        <v>0</v>
      </c>
      <c r="AM1089" s="139">
        <v>0</v>
      </c>
      <c r="AN1089" s="148">
        <f t="shared" si="144"/>
        <v>1000</v>
      </c>
      <c r="AO1089" s="148">
        <f t="shared" si="145"/>
        <v>84.789999999999992</v>
      </c>
      <c r="AP1089" s="148">
        <v>15</v>
      </c>
      <c r="AQ1089" s="140">
        <v>15</v>
      </c>
      <c r="AS1089" s="42">
        <f t="shared" si="146"/>
        <v>5655.2108852952897</v>
      </c>
      <c r="AT1089" s="101">
        <f t="shared" si="147"/>
        <v>0</v>
      </c>
      <c r="AU1089" s="42">
        <f t="shared" si="148"/>
        <v>5655.2108852952897</v>
      </c>
      <c r="AV1089" s="42">
        <f t="shared" si="149"/>
        <v>2268.6521880982687</v>
      </c>
      <c r="AW1089" s="102">
        <f t="shared" si="150"/>
        <v>431</v>
      </c>
      <c r="AX1089" s="43">
        <f t="shared" si="151"/>
        <v>0.5</v>
      </c>
      <c r="AY1089" s="43" t="str">
        <f t="shared" si="152"/>
        <v>UTGS</v>
      </c>
    </row>
    <row r="1090" spans="1:51" hidden="1" x14ac:dyDescent="0.2">
      <c r="A1090" s="38">
        <v>1083</v>
      </c>
      <c r="B1090" t="s">
        <v>362</v>
      </c>
      <c r="C1090" t="s">
        <v>289</v>
      </c>
      <c r="D1090">
        <v>320</v>
      </c>
      <c r="E1090" t="s">
        <v>1236</v>
      </c>
      <c r="F1090">
        <v>0.25</v>
      </c>
      <c r="G1090" t="str">
        <f>LOOKUP(F1090,{0,6,45},{"F","L","H"})</f>
        <v>F</v>
      </c>
      <c r="H1090" t="s">
        <v>3057</v>
      </c>
      <c r="I1090" s="43" t="str">
        <f>IFERROR(VLOOKUP(#REF!,#REF!,2,FALSE),"No")</f>
        <v>No</v>
      </c>
      <c r="J1090" s="148">
        <v>0.75</v>
      </c>
      <c r="K1090" s="148">
        <v>78</v>
      </c>
      <c r="L1090" s="148"/>
      <c r="M1090" s="148"/>
      <c r="N1090" s="148"/>
      <c r="O1090" s="148"/>
      <c r="P1090" s="148"/>
      <c r="Q1090" s="148"/>
      <c r="R1090" s="149"/>
      <c r="S1090" s="148"/>
      <c r="T1090" s="148"/>
      <c r="U1090" s="148"/>
      <c r="V1090" s="148"/>
      <c r="W1090" s="148"/>
      <c r="X1090" s="139">
        <v>2</v>
      </c>
      <c r="Y1090" s="148">
        <v>797.98</v>
      </c>
      <c r="Z1090" s="148">
        <v>3</v>
      </c>
      <c r="AA1090" s="148">
        <v>4</v>
      </c>
      <c r="AB1090" s="148">
        <v>4</v>
      </c>
      <c r="AC1090" s="148">
        <v>198.02</v>
      </c>
      <c r="AD1090" s="148"/>
      <c r="AE1090" s="148"/>
      <c r="AF1090" s="148"/>
      <c r="AG1090" s="148"/>
      <c r="AH1090" s="148"/>
      <c r="AI1090" s="148"/>
      <c r="AJ1090" s="148"/>
      <c r="AK1090" s="148"/>
      <c r="AL1090" s="139">
        <v>0</v>
      </c>
      <c r="AM1090" s="139">
        <v>0</v>
      </c>
      <c r="AN1090" s="148">
        <f t="shared" si="144"/>
        <v>1000</v>
      </c>
      <c r="AO1090" s="148">
        <f t="shared" si="145"/>
        <v>78</v>
      </c>
      <c r="AP1090" s="148">
        <v>26</v>
      </c>
      <c r="AQ1090" s="140">
        <v>26</v>
      </c>
      <c r="AS1090" s="42">
        <f t="shared" si="146"/>
        <v>5021.9112708224156</v>
      </c>
      <c r="AT1090" s="101">
        <f t="shared" si="147"/>
        <v>0</v>
      </c>
      <c r="AU1090" s="42">
        <f t="shared" si="148"/>
        <v>5021.9112708224156</v>
      </c>
      <c r="AV1090" s="42">
        <f t="shared" si="149"/>
        <v>1303.078658518232</v>
      </c>
      <c r="AW1090" s="102">
        <f t="shared" si="150"/>
        <v>431</v>
      </c>
      <c r="AX1090" s="43">
        <f t="shared" si="151"/>
        <v>0.75</v>
      </c>
      <c r="AY1090" s="43" t="str">
        <f t="shared" si="152"/>
        <v>UTGS</v>
      </c>
    </row>
    <row r="1091" spans="1:51" hidden="1" x14ac:dyDescent="0.2">
      <c r="A1091" s="38">
        <v>1084</v>
      </c>
      <c r="B1091" t="s">
        <v>362</v>
      </c>
      <c r="C1091" t="s">
        <v>289</v>
      </c>
      <c r="D1091">
        <v>320</v>
      </c>
      <c r="E1091" t="s">
        <v>1243</v>
      </c>
      <c r="F1091">
        <v>0.25</v>
      </c>
      <c r="G1091" t="str">
        <f>LOOKUP(F1091,{0,6,45},{"F","L","H"})</f>
        <v>F</v>
      </c>
      <c r="H1091" t="s">
        <v>3058</v>
      </c>
      <c r="I1091" s="43" t="str">
        <f>IFERROR(VLOOKUP(#REF!,#REF!,2,FALSE),"No")</f>
        <v>No</v>
      </c>
      <c r="J1091" s="149">
        <v>0.75</v>
      </c>
      <c r="K1091" s="148">
        <v>10</v>
      </c>
      <c r="L1091" s="148"/>
      <c r="M1091" s="148"/>
      <c r="N1091" s="148"/>
      <c r="O1091" s="148"/>
      <c r="P1091" s="148"/>
      <c r="Q1091" s="148"/>
      <c r="R1091" s="148"/>
      <c r="S1091" s="148"/>
      <c r="T1091" s="148"/>
      <c r="U1091" s="148"/>
      <c r="V1091" s="148"/>
      <c r="W1091" s="148"/>
      <c r="X1091" s="139">
        <v>1.25</v>
      </c>
      <c r="Y1091" s="148">
        <v>184</v>
      </c>
      <c r="Z1091" s="149">
        <v>2</v>
      </c>
      <c r="AA1091" s="148">
        <v>179</v>
      </c>
      <c r="AB1091" s="149">
        <v>3</v>
      </c>
      <c r="AC1091" s="148">
        <v>637</v>
      </c>
      <c r="AD1091" s="148"/>
      <c r="AE1091" s="148"/>
      <c r="AF1091" s="148"/>
      <c r="AG1091" s="148"/>
      <c r="AH1091" s="148"/>
      <c r="AI1091" s="148"/>
      <c r="AJ1091" s="148"/>
      <c r="AK1091" s="148"/>
      <c r="AL1091" s="139">
        <v>0</v>
      </c>
      <c r="AM1091" s="139">
        <v>0</v>
      </c>
      <c r="AN1091" s="148">
        <f t="shared" si="144"/>
        <v>1000</v>
      </c>
      <c r="AO1091" s="148">
        <f t="shared" si="145"/>
        <v>10</v>
      </c>
      <c r="AP1091" s="148">
        <v>7</v>
      </c>
      <c r="AQ1091" s="140">
        <v>14</v>
      </c>
      <c r="AS1091" s="42">
        <f t="shared" si="146"/>
        <v>643.83477831056609</v>
      </c>
      <c r="AT1091" s="101">
        <f t="shared" si="147"/>
        <v>0</v>
      </c>
      <c r="AU1091" s="42">
        <f t="shared" si="148"/>
        <v>643.83477831056609</v>
      </c>
      <c r="AV1091" s="42">
        <f t="shared" si="149"/>
        <v>1754.4715515338596</v>
      </c>
      <c r="AW1091" s="102">
        <f t="shared" si="150"/>
        <v>431</v>
      </c>
      <c r="AX1091" s="43">
        <f t="shared" si="151"/>
        <v>0.75</v>
      </c>
      <c r="AY1091" s="43" t="str">
        <f t="shared" si="152"/>
        <v>UTGS</v>
      </c>
    </row>
    <row r="1092" spans="1:51" hidden="1" x14ac:dyDescent="0.2">
      <c r="A1092" s="38">
        <v>1085</v>
      </c>
      <c r="B1092" t="s">
        <v>362</v>
      </c>
      <c r="C1092" t="s">
        <v>289</v>
      </c>
      <c r="D1092">
        <v>320</v>
      </c>
      <c r="E1092" t="s">
        <v>1245</v>
      </c>
      <c r="F1092">
        <v>0.25</v>
      </c>
      <c r="G1092" t="str">
        <f>LOOKUP(F1092,{0,6,45},{"F","L","H"})</f>
        <v>F</v>
      </c>
      <c r="H1092" t="s">
        <v>3059</v>
      </c>
      <c r="I1092" s="43" t="str">
        <f>IFERROR(VLOOKUP(#REF!,#REF!,2,FALSE),"No")</f>
        <v>No</v>
      </c>
      <c r="J1092" s="139">
        <v>0.5</v>
      </c>
      <c r="K1092" s="148">
        <v>34</v>
      </c>
      <c r="L1092" s="149"/>
      <c r="M1092" s="149"/>
      <c r="N1092" s="149"/>
      <c r="O1092" s="149"/>
      <c r="P1092" s="148"/>
      <c r="Q1092" s="148"/>
      <c r="R1092" s="148"/>
      <c r="S1092" s="148"/>
      <c r="T1092" s="148"/>
      <c r="U1092" s="148"/>
      <c r="V1092" s="148"/>
      <c r="W1092" s="148"/>
      <c r="X1092" s="148">
        <v>1.25</v>
      </c>
      <c r="Y1092" s="148">
        <v>973.15</v>
      </c>
      <c r="Z1092" s="149">
        <v>2</v>
      </c>
      <c r="AA1092" s="149">
        <v>26.85</v>
      </c>
      <c r="AB1092" s="149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39">
        <v>0</v>
      </c>
      <c r="AM1092" s="139">
        <v>0</v>
      </c>
      <c r="AN1092" s="148">
        <f t="shared" si="144"/>
        <v>1000</v>
      </c>
      <c r="AO1092" s="148">
        <f t="shared" si="145"/>
        <v>34</v>
      </c>
      <c r="AP1092" s="148">
        <v>10</v>
      </c>
      <c r="AQ1092" s="140">
        <v>10</v>
      </c>
      <c r="AS1092" s="42">
        <f t="shared" si="146"/>
        <v>2325.7182462559249</v>
      </c>
      <c r="AT1092" s="101">
        <f t="shared" si="147"/>
        <v>0</v>
      </c>
      <c r="AU1092" s="42">
        <f t="shared" si="148"/>
        <v>2325.7182462559249</v>
      </c>
      <c r="AV1092" s="42">
        <f t="shared" si="149"/>
        <v>3319.2166721474036</v>
      </c>
      <c r="AW1092" s="102">
        <f t="shared" si="150"/>
        <v>431</v>
      </c>
      <c r="AX1092" s="43">
        <f t="shared" si="151"/>
        <v>0.5</v>
      </c>
      <c r="AY1092" s="43" t="str">
        <f t="shared" si="152"/>
        <v>UTGS</v>
      </c>
    </row>
    <row r="1093" spans="1:51" hidden="1" x14ac:dyDescent="0.2">
      <c r="A1093" s="38">
        <v>1086</v>
      </c>
      <c r="B1093" t="s">
        <v>362</v>
      </c>
      <c r="C1093" t="s">
        <v>289</v>
      </c>
      <c r="D1093">
        <v>320</v>
      </c>
      <c r="E1093" t="s">
        <v>1223</v>
      </c>
      <c r="F1093">
        <v>0.25</v>
      </c>
      <c r="G1093" t="str">
        <f>LOOKUP(F1093,{0,6,45},{"F","L","H"})</f>
        <v>F</v>
      </c>
      <c r="H1093" t="s">
        <v>3060</v>
      </c>
      <c r="I1093" s="43" t="str">
        <f>IFERROR(VLOOKUP(#REF!,#REF!,2,FALSE),"No")</f>
        <v>No</v>
      </c>
      <c r="J1093" s="149">
        <v>0.5</v>
      </c>
      <c r="K1093" s="148">
        <v>44</v>
      </c>
      <c r="L1093" s="148"/>
      <c r="M1093" s="148"/>
      <c r="N1093" s="148"/>
      <c r="O1093" s="148"/>
      <c r="P1093" s="148"/>
      <c r="Q1093" s="148"/>
      <c r="R1093" s="148"/>
      <c r="S1093" s="148"/>
      <c r="T1093" s="148"/>
      <c r="U1093" s="148"/>
      <c r="V1093" s="148"/>
      <c r="W1093" s="148"/>
      <c r="X1093" s="139">
        <v>1.25</v>
      </c>
      <c r="Y1093" s="148">
        <v>1000</v>
      </c>
      <c r="Z1093" s="149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39">
        <v>0</v>
      </c>
      <c r="AM1093" s="139">
        <v>0</v>
      </c>
      <c r="AN1093" s="148">
        <f t="shared" si="144"/>
        <v>1000</v>
      </c>
      <c r="AO1093" s="148">
        <f t="shared" si="145"/>
        <v>44</v>
      </c>
      <c r="AP1093" s="148">
        <v>12</v>
      </c>
      <c r="AQ1093" s="140">
        <v>12</v>
      </c>
      <c r="AS1093" s="42">
        <f t="shared" si="146"/>
        <v>3009.7530245664911</v>
      </c>
      <c r="AT1093" s="101">
        <f t="shared" si="147"/>
        <v>0</v>
      </c>
      <c r="AU1093" s="42">
        <f t="shared" si="148"/>
        <v>3009.7530245664911</v>
      </c>
      <c r="AV1093" s="42">
        <f t="shared" si="149"/>
        <v>2767.5801434561695</v>
      </c>
      <c r="AW1093" s="102">
        <f t="shared" si="150"/>
        <v>431</v>
      </c>
      <c r="AX1093" s="43">
        <f t="shared" si="151"/>
        <v>0.5</v>
      </c>
      <c r="AY1093" s="43" t="str">
        <f t="shared" si="152"/>
        <v>UTGS</v>
      </c>
    </row>
    <row r="1094" spans="1:51" hidden="1" x14ac:dyDescent="0.2">
      <c r="A1094" s="38">
        <v>1087</v>
      </c>
      <c r="B1094" t="s">
        <v>5806</v>
      </c>
      <c r="C1094" t="s">
        <v>5746</v>
      </c>
      <c r="D1094">
        <v>6600</v>
      </c>
      <c r="E1094" t="s">
        <v>198</v>
      </c>
      <c r="F1094">
        <v>5</v>
      </c>
      <c r="G1094" t="str">
        <f>LOOKUP(F1094,{0,6,45},{"F","L","H"})</f>
        <v>F</v>
      </c>
      <c r="H1094" t="s">
        <v>3061</v>
      </c>
      <c r="I1094" s="43" t="str">
        <f>IFERROR(VLOOKUP(#REF!,#REF!,2,FALSE),"No")</f>
        <v>No</v>
      </c>
      <c r="J1094" s="139">
        <v>2</v>
      </c>
      <c r="K1094" s="148">
        <v>263</v>
      </c>
      <c r="L1094" s="148"/>
      <c r="M1094" s="148"/>
      <c r="N1094" s="148"/>
      <c r="O1094" s="148"/>
      <c r="P1094" s="148"/>
      <c r="Q1094" s="148"/>
      <c r="R1094" s="148"/>
      <c r="S1094" s="148"/>
      <c r="T1094" s="148"/>
      <c r="U1094" s="148"/>
      <c r="V1094" s="148"/>
      <c r="W1094" s="148"/>
      <c r="X1094" s="139">
        <v>2</v>
      </c>
      <c r="Y1094" s="148">
        <v>332.5</v>
      </c>
      <c r="Z1094" s="149">
        <v>4</v>
      </c>
      <c r="AA1094" s="148">
        <v>667.5</v>
      </c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39">
        <v>0</v>
      </c>
      <c r="AM1094" s="139">
        <v>0</v>
      </c>
      <c r="AN1094" s="148">
        <f t="shared" si="144"/>
        <v>1000</v>
      </c>
      <c r="AO1094" s="148">
        <f t="shared" si="145"/>
        <v>263</v>
      </c>
      <c r="AP1094" s="148">
        <v>6</v>
      </c>
      <c r="AQ1094" s="140">
        <v>6</v>
      </c>
      <c r="AS1094" s="42">
        <f t="shared" si="146"/>
        <v>19194.654669567888</v>
      </c>
      <c r="AT1094" s="101">
        <f t="shared" si="147"/>
        <v>0</v>
      </c>
      <c r="AU1094" s="42">
        <f t="shared" si="148"/>
        <v>19194.654669567888</v>
      </c>
      <c r="AV1094" s="42">
        <f t="shared" si="149"/>
        <v>6216.1561202456724</v>
      </c>
      <c r="AW1094" s="102">
        <f t="shared" si="150"/>
        <v>3698.6666666666665</v>
      </c>
      <c r="AX1094" s="43">
        <f t="shared" si="151"/>
        <v>2</v>
      </c>
      <c r="AY1094" s="43" t="str">
        <f t="shared" si="152"/>
        <v>UTTSS</v>
      </c>
    </row>
    <row r="1095" spans="1:51" hidden="1" x14ac:dyDescent="0.2">
      <c r="A1095" s="38">
        <v>1088</v>
      </c>
      <c r="B1095" t="s">
        <v>5806</v>
      </c>
      <c r="C1095" t="s">
        <v>5746</v>
      </c>
      <c r="D1095">
        <v>5000</v>
      </c>
      <c r="E1095" t="s">
        <v>198</v>
      </c>
      <c r="F1095">
        <v>0.25</v>
      </c>
      <c r="G1095" t="str">
        <f>LOOKUP(F1095,{0,6,45},{"F","L","H"})</f>
        <v>F</v>
      </c>
      <c r="H1095" t="s">
        <v>3062</v>
      </c>
      <c r="I1095" s="43" t="str">
        <f>IFERROR(VLOOKUP(#REF!,#REF!,2,FALSE),"No")</f>
        <v>No</v>
      </c>
      <c r="J1095" s="149">
        <v>1.25</v>
      </c>
      <c r="K1095" s="148">
        <v>192</v>
      </c>
      <c r="L1095" s="148"/>
      <c r="M1095" s="148"/>
      <c r="N1095" s="148"/>
      <c r="O1095" s="148"/>
      <c r="P1095" s="148"/>
      <c r="Q1095" s="148"/>
      <c r="R1095" s="148"/>
      <c r="S1095" s="148"/>
      <c r="T1095" s="148"/>
      <c r="U1095" s="148"/>
      <c r="V1095" s="148"/>
      <c r="W1095" s="148"/>
      <c r="X1095" s="139">
        <v>2</v>
      </c>
      <c r="Y1095" s="148">
        <v>212.25</v>
      </c>
      <c r="Z1095" s="149">
        <v>4</v>
      </c>
      <c r="AA1095" s="148">
        <v>787.75</v>
      </c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39">
        <v>0</v>
      </c>
      <c r="AM1095" s="139">
        <v>0</v>
      </c>
      <c r="AN1095" s="148">
        <f t="shared" si="144"/>
        <v>1000</v>
      </c>
      <c r="AO1095" s="148">
        <f t="shared" si="145"/>
        <v>192</v>
      </c>
      <c r="AP1095" s="148">
        <v>4</v>
      </c>
      <c r="AQ1095" s="140">
        <v>11</v>
      </c>
      <c r="AS1095" s="42">
        <f t="shared" si="146"/>
        <v>14306.587743562868</v>
      </c>
      <c r="AT1095" s="101">
        <f t="shared" si="147"/>
        <v>0</v>
      </c>
      <c r="AU1095" s="42">
        <f t="shared" si="148"/>
        <v>14306.587743562868</v>
      </c>
      <c r="AV1095" s="42">
        <f t="shared" si="149"/>
        <v>3469.0117474067301</v>
      </c>
      <c r="AW1095" s="102">
        <f t="shared" si="150"/>
        <v>3698.6666666666665</v>
      </c>
      <c r="AX1095" s="43">
        <f t="shared" si="151"/>
        <v>1.25</v>
      </c>
      <c r="AY1095" s="43" t="str">
        <f t="shared" si="152"/>
        <v>UTTSS</v>
      </c>
    </row>
    <row r="1096" spans="1:51" hidden="1" x14ac:dyDescent="0.2">
      <c r="A1096" s="38">
        <v>1089</v>
      </c>
      <c r="B1096" t="s">
        <v>5806</v>
      </c>
      <c r="C1096" t="s">
        <v>292</v>
      </c>
      <c r="D1096">
        <v>6600</v>
      </c>
      <c r="E1096" t="s">
        <v>198</v>
      </c>
      <c r="F1096">
        <v>5</v>
      </c>
      <c r="G1096" t="str">
        <f>LOOKUP(F1096,{0,6,45},{"F","L","H"})</f>
        <v>F</v>
      </c>
      <c r="H1096" t="s">
        <v>373</v>
      </c>
      <c r="I1096" s="43" t="str">
        <f>IFERROR(VLOOKUP(#REF!,#REF!,2,FALSE),"No")</f>
        <v>No</v>
      </c>
      <c r="J1096" s="149">
        <v>2</v>
      </c>
      <c r="K1096" s="148">
        <v>94</v>
      </c>
      <c r="L1096" s="148"/>
      <c r="M1096" s="148"/>
      <c r="N1096" s="148"/>
      <c r="O1096" s="148"/>
      <c r="P1096" s="148"/>
      <c r="Q1096" s="148"/>
      <c r="R1096" s="148"/>
      <c r="S1096" s="148"/>
      <c r="T1096" s="148"/>
      <c r="U1096" s="148"/>
      <c r="V1096" s="148"/>
      <c r="W1096" s="148"/>
      <c r="X1096" s="139">
        <v>2</v>
      </c>
      <c r="Y1096" s="148">
        <v>8</v>
      </c>
      <c r="Z1096" s="149">
        <v>4</v>
      </c>
      <c r="AA1096" s="148">
        <v>992</v>
      </c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39">
        <v>0</v>
      </c>
      <c r="AM1096" s="139">
        <v>0</v>
      </c>
      <c r="AN1096" s="148">
        <f t="shared" ref="AN1096:AN1159" si="153">SUM(Y1096,AA1096,AC1096,AE1096,AG1096,AI1096,AK1096,AM1096)</f>
        <v>1000</v>
      </c>
      <c r="AO1096" s="148">
        <f t="shared" ref="AO1096:AO1159" si="154">SUM(K1096,M1096,O1096,Q1096,S1096,U1096,W1096)</f>
        <v>94</v>
      </c>
      <c r="AP1096" s="148">
        <v>20</v>
      </c>
      <c r="AQ1096" s="140">
        <v>24</v>
      </c>
      <c r="AS1096" s="42">
        <f t="shared" ref="AS1096:AS1159" si="155">(VLOOKUP(J1096,Service,2,FALSE)*K1096+VLOOKUP(L1096,Service,2,FALSE)*M1096+VLOOKUP(N1096,Service,2,FALSE)*O1096+VLOOKUP(P1096,Service,2,FALSE)*Q1096)</f>
        <v>6860.446916119321</v>
      </c>
      <c r="AT1096" s="101">
        <f t="shared" ref="AT1096:AT1159" si="156">VLOOKUP(R1096,serviceHP,2,FALSE)*S1096+VLOOKUP(T1096,serviceHP,2,FALSE)*U1096+VLOOKUP(V1096,serviceHP,2,FALSE)*W1096</f>
        <v>0</v>
      </c>
      <c r="AU1096" s="42">
        <f t="shared" ref="AU1096:AU1159" si="157">AS1096+AT1096</f>
        <v>6860.446916119321</v>
      </c>
      <c r="AV1096" s="42">
        <f t="shared" ref="AV1096:AV1159" si="158">(VLOOKUP(X1096,Main,2,FALSE)*Y1096+VLOOKUP(Z1096,Main,2,FALSE)*AA1096+VLOOKUP(AB1096,Main,2,FALSE)*AC1096+VLOOKUP(AD1096,Main,2,FALSE)*AE1096+VLOOKUP(AF1096,Main,2,FALSE)*AG1096+VLOOKUP(AL1096,Main,2,FALSE)*AM1096+VLOOKUP(AH1096,Main,2,FALSE)*AI1096+VLOOKUP(AL1096,Main,2,FALSE)*AM1096+VLOOKUP(AJ1096,Main,2,FALSE)*AK1096)/AQ1096</f>
        <v>1650.9834050614181</v>
      </c>
      <c r="AW1096" s="102">
        <f t="shared" ref="AW1096:AW1159" si="159">IF(G1096="F",VLOOKUP(D1096,MeterAndReg2,2,TRUE),(IF(G1096="L",VLOOKUP(D1096,MeterAndReg2,3,TRUE),VLOOKUP(D1096,MeterAndReg2,4,TRUE))))</f>
        <v>3698.6666666666665</v>
      </c>
      <c r="AX1096" s="43">
        <f t="shared" ref="AX1096:AX1159" si="160">IF(J1096&gt;0,J1096,R1096)</f>
        <v>2</v>
      </c>
      <c r="AY1096" s="43" t="str">
        <f t="shared" si="152"/>
        <v>UTFS</v>
      </c>
    </row>
    <row r="1097" spans="1:51" hidden="1" x14ac:dyDescent="0.2">
      <c r="A1097" s="38">
        <v>1090</v>
      </c>
      <c r="B1097" t="s">
        <v>362</v>
      </c>
      <c r="C1097" t="s">
        <v>289</v>
      </c>
      <c r="D1097">
        <v>320</v>
      </c>
      <c r="E1097" t="s">
        <v>1232</v>
      </c>
      <c r="F1097">
        <v>0.25</v>
      </c>
      <c r="G1097" t="str">
        <f>LOOKUP(F1097,{0,6,45},{"F","L","H"})</f>
        <v>F</v>
      </c>
      <c r="H1097" t="s">
        <v>3063</v>
      </c>
      <c r="I1097" s="43" t="str">
        <f>IFERROR(VLOOKUP(#REF!,#REF!,2,FALSE),"No")</f>
        <v>No</v>
      </c>
      <c r="J1097" s="149">
        <v>0.5</v>
      </c>
      <c r="K1097" s="148">
        <v>37</v>
      </c>
      <c r="L1097" s="148"/>
      <c r="M1097" s="148"/>
      <c r="N1097" s="148"/>
      <c r="O1097" s="148"/>
      <c r="P1097" s="148"/>
      <c r="Q1097" s="148"/>
      <c r="R1097" s="148"/>
      <c r="S1097" s="148"/>
      <c r="T1097" s="148"/>
      <c r="U1097" s="148"/>
      <c r="V1097" s="148"/>
      <c r="W1097" s="148"/>
      <c r="X1097" s="139">
        <v>1.25</v>
      </c>
      <c r="Y1097" s="148">
        <v>423.06</v>
      </c>
      <c r="Z1097" s="149">
        <v>2</v>
      </c>
      <c r="AA1097" s="148">
        <v>576.94000000000005</v>
      </c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39">
        <v>0</v>
      </c>
      <c r="AM1097" s="139">
        <v>0</v>
      </c>
      <c r="AN1097" s="148">
        <f t="shared" si="153"/>
        <v>1000</v>
      </c>
      <c r="AO1097" s="148">
        <f t="shared" si="154"/>
        <v>37</v>
      </c>
      <c r="AP1097" s="148">
        <v>22</v>
      </c>
      <c r="AQ1097" s="140">
        <v>22</v>
      </c>
      <c r="AS1097" s="42">
        <f t="shared" si="155"/>
        <v>2530.928679749095</v>
      </c>
      <c r="AT1097" s="101">
        <f t="shared" si="156"/>
        <v>0</v>
      </c>
      <c r="AU1097" s="42">
        <f t="shared" si="157"/>
        <v>2530.928679749095</v>
      </c>
      <c r="AV1097" s="42">
        <f t="shared" si="158"/>
        <v>1491.2319873397289</v>
      </c>
      <c r="AW1097" s="102">
        <f t="shared" si="159"/>
        <v>431</v>
      </c>
      <c r="AX1097" s="43">
        <f t="shared" si="160"/>
        <v>0.5</v>
      </c>
      <c r="AY1097" s="43" t="str">
        <f t="shared" ref="AY1097:AY1160" si="161">C1097</f>
        <v>UTGS</v>
      </c>
    </row>
    <row r="1098" spans="1:51" hidden="1" x14ac:dyDescent="0.2">
      <c r="A1098" s="38">
        <v>1091</v>
      </c>
      <c r="B1098" t="s">
        <v>362</v>
      </c>
      <c r="C1098" t="s">
        <v>289</v>
      </c>
      <c r="D1098">
        <v>320</v>
      </c>
      <c r="E1098" t="s">
        <v>1842</v>
      </c>
      <c r="F1098">
        <v>0.25</v>
      </c>
      <c r="G1098" t="str">
        <f>LOOKUP(F1098,{0,6,45},{"F","L","H"})</f>
        <v>F</v>
      </c>
      <c r="H1098" t="s">
        <v>3064</v>
      </c>
      <c r="I1098" s="43" t="str">
        <f>IFERROR(VLOOKUP(#REF!,#REF!,2,FALSE),"No")</f>
        <v>No</v>
      </c>
      <c r="J1098" s="148">
        <v>0.5</v>
      </c>
      <c r="K1098" s="148">
        <v>49</v>
      </c>
      <c r="L1098" s="148"/>
      <c r="M1098" s="148"/>
      <c r="N1098" s="148"/>
      <c r="O1098" s="148"/>
      <c r="P1098" s="148"/>
      <c r="Q1098" s="148"/>
      <c r="R1098" s="149"/>
      <c r="S1098" s="148"/>
      <c r="T1098" s="148"/>
      <c r="U1098" s="148"/>
      <c r="V1098" s="148"/>
      <c r="W1098" s="148"/>
      <c r="X1098" s="139">
        <v>1.25</v>
      </c>
      <c r="Y1098" s="148">
        <v>1000</v>
      </c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39">
        <v>0</v>
      </c>
      <c r="AM1098" s="139">
        <v>0</v>
      </c>
      <c r="AN1098" s="148">
        <f t="shared" si="153"/>
        <v>1000</v>
      </c>
      <c r="AO1098" s="148">
        <f t="shared" si="154"/>
        <v>49</v>
      </c>
      <c r="AP1098" s="148">
        <v>8</v>
      </c>
      <c r="AQ1098" s="140">
        <v>8</v>
      </c>
      <c r="AS1098" s="42">
        <f t="shared" si="155"/>
        <v>3351.7704137217743</v>
      </c>
      <c r="AT1098" s="101">
        <f t="shared" si="156"/>
        <v>0</v>
      </c>
      <c r="AU1098" s="42">
        <f t="shared" si="157"/>
        <v>3351.7704137217743</v>
      </c>
      <c r="AV1098" s="42">
        <f t="shared" si="158"/>
        <v>4151.3702151842544</v>
      </c>
      <c r="AW1098" s="102">
        <f t="shared" si="159"/>
        <v>431</v>
      </c>
      <c r="AX1098" s="43">
        <f t="shared" si="160"/>
        <v>0.5</v>
      </c>
      <c r="AY1098" s="43" t="str">
        <f t="shared" si="161"/>
        <v>UTGS</v>
      </c>
    </row>
    <row r="1099" spans="1:51" hidden="1" x14ac:dyDescent="0.2">
      <c r="A1099" s="38">
        <v>1092</v>
      </c>
      <c r="B1099" t="s">
        <v>362</v>
      </c>
      <c r="C1099" t="s">
        <v>289</v>
      </c>
      <c r="D1099">
        <v>320</v>
      </c>
      <c r="E1099" t="s">
        <v>1236</v>
      </c>
      <c r="F1099">
        <v>0.25</v>
      </c>
      <c r="G1099" t="str">
        <f>LOOKUP(F1099,{0,6,45},{"F","L","H"})</f>
        <v>F</v>
      </c>
      <c r="H1099" t="s">
        <v>3066</v>
      </c>
      <c r="I1099" s="43" t="str">
        <f>IFERROR(VLOOKUP(#REF!,#REF!,2,FALSE),"No")</f>
        <v>No</v>
      </c>
      <c r="J1099" s="149">
        <v>0.5</v>
      </c>
      <c r="K1099" s="148">
        <v>31</v>
      </c>
      <c r="L1099" s="148"/>
      <c r="M1099" s="148"/>
      <c r="N1099" s="148"/>
      <c r="O1099" s="148"/>
      <c r="P1099" s="148"/>
      <c r="Q1099" s="148"/>
      <c r="R1099" s="148"/>
      <c r="S1099" s="148"/>
      <c r="T1099" s="148"/>
      <c r="U1099" s="148"/>
      <c r="V1099" s="148"/>
      <c r="W1099" s="148"/>
      <c r="X1099" s="139">
        <v>1.25</v>
      </c>
      <c r="Y1099" s="148">
        <v>380.22</v>
      </c>
      <c r="Z1099" s="148">
        <v>2</v>
      </c>
      <c r="AA1099" s="148">
        <v>619.78</v>
      </c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39">
        <v>0</v>
      </c>
      <c r="AM1099" s="139">
        <v>0</v>
      </c>
      <c r="AN1099" s="148">
        <f t="shared" si="153"/>
        <v>1000</v>
      </c>
      <c r="AO1099" s="148">
        <f t="shared" si="154"/>
        <v>31</v>
      </c>
      <c r="AP1099" s="148">
        <v>12</v>
      </c>
      <c r="AQ1099" s="140">
        <v>12</v>
      </c>
      <c r="AS1099" s="42">
        <f t="shared" si="155"/>
        <v>2120.5078127627553</v>
      </c>
      <c r="AT1099" s="101">
        <f t="shared" si="156"/>
        <v>0</v>
      </c>
      <c r="AU1099" s="42">
        <f t="shared" si="157"/>
        <v>2120.5078127627553</v>
      </c>
      <c r="AV1099" s="42">
        <f t="shared" si="158"/>
        <v>2731.4263101228366</v>
      </c>
      <c r="AW1099" s="102">
        <f t="shared" si="159"/>
        <v>431</v>
      </c>
      <c r="AX1099" s="43">
        <f t="shared" si="160"/>
        <v>0.5</v>
      </c>
      <c r="AY1099" s="43" t="str">
        <f t="shared" si="161"/>
        <v>UTGS</v>
      </c>
    </row>
    <row r="1100" spans="1:51" hidden="1" x14ac:dyDescent="0.2">
      <c r="A1100" s="38">
        <v>1093</v>
      </c>
      <c r="B1100" t="s">
        <v>362</v>
      </c>
      <c r="C1100" t="s">
        <v>289</v>
      </c>
      <c r="D1100">
        <v>320</v>
      </c>
      <c r="E1100" t="s">
        <v>1236</v>
      </c>
      <c r="F1100">
        <v>0.25</v>
      </c>
      <c r="G1100" t="str">
        <f>LOOKUP(F1100,{0,6,45},{"F","L","H"})</f>
        <v>F</v>
      </c>
      <c r="H1100" t="s">
        <v>3067</v>
      </c>
      <c r="I1100" s="43" t="str">
        <f>IFERROR(VLOOKUP(#REF!,#REF!,2,FALSE),"No")</f>
        <v>No</v>
      </c>
      <c r="J1100" s="149">
        <v>0.5</v>
      </c>
      <c r="K1100" s="148">
        <v>47</v>
      </c>
      <c r="L1100" s="148"/>
      <c r="M1100" s="148"/>
      <c r="N1100" s="148"/>
      <c r="O1100" s="148"/>
      <c r="P1100" s="148"/>
      <c r="Q1100" s="148"/>
      <c r="R1100" s="148"/>
      <c r="S1100" s="148"/>
      <c r="T1100" s="148"/>
      <c r="U1100" s="148"/>
      <c r="V1100" s="148"/>
      <c r="W1100" s="148"/>
      <c r="X1100" s="139">
        <v>2</v>
      </c>
      <c r="Y1100" s="148">
        <v>1000</v>
      </c>
      <c r="Z1100" s="149"/>
      <c r="AA1100" s="148"/>
      <c r="AB1100" s="149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39">
        <v>0</v>
      </c>
      <c r="AM1100" s="139">
        <v>0</v>
      </c>
      <c r="AN1100" s="148">
        <f t="shared" si="153"/>
        <v>1000</v>
      </c>
      <c r="AO1100" s="148">
        <f t="shared" si="154"/>
        <v>47</v>
      </c>
      <c r="AP1100" s="148">
        <v>21</v>
      </c>
      <c r="AQ1100" s="140">
        <v>21</v>
      </c>
      <c r="AS1100" s="42">
        <f t="shared" si="155"/>
        <v>3214.9634580596612</v>
      </c>
      <c r="AT1100" s="101">
        <f t="shared" si="156"/>
        <v>0</v>
      </c>
      <c r="AU1100" s="42">
        <f t="shared" si="157"/>
        <v>3214.9634580596612</v>
      </c>
      <c r="AV1100" s="42">
        <f t="shared" si="158"/>
        <v>1548.1410343559062</v>
      </c>
      <c r="AW1100" s="102">
        <f t="shared" si="159"/>
        <v>431</v>
      </c>
      <c r="AX1100" s="43">
        <f t="shared" si="160"/>
        <v>0.5</v>
      </c>
      <c r="AY1100" s="43" t="str">
        <f t="shared" si="161"/>
        <v>UTGS</v>
      </c>
    </row>
    <row r="1101" spans="1:51" hidden="1" x14ac:dyDescent="0.2">
      <c r="A1101" s="38">
        <v>1094</v>
      </c>
      <c r="B1101" t="s">
        <v>362</v>
      </c>
      <c r="C1101" t="s">
        <v>289</v>
      </c>
      <c r="D1101">
        <v>320</v>
      </c>
      <c r="E1101" t="s">
        <v>1842</v>
      </c>
      <c r="F1101">
        <v>0.25</v>
      </c>
      <c r="G1101" t="str">
        <f>LOOKUP(F1101,{0,6,45},{"F","L","H"})</f>
        <v>F</v>
      </c>
      <c r="H1101" t="s">
        <v>3068</v>
      </c>
      <c r="I1101" s="43" t="str">
        <f>IFERROR(VLOOKUP(#REF!,#REF!,2,FALSE),"No")</f>
        <v>No</v>
      </c>
      <c r="J1101" s="149">
        <v>0.75</v>
      </c>
      <c r="K1101" s="148">
        <v>35</v>
      </c>
      <c r="L1101" s="148"/>
      <c r="M1101" s="148"/>
      <c r="N1101" s="148"/>
      <c r="O1101" s="148"/>
      <c r="P1101" s="148"/>
      <c r="Q1101" s="148"/>
      <c r="R1101" s="148"/>
      <c r="S1101" s="148"/>
      <c r="T1101" s="148"/>
      <c r="U1101" s="148"/>
      <c r="V1101" s="148"/>
      <c r="W1101" s="148"/>
      <c r="X1101" s="139">
        <v>2</v>
      </c>
      <c r="Y1101" s="148">
        <v>763</v>
      </c>
      <c r="Z1101" s="148">
        <v>4</v>
      </c>
      <c r="AA1101" s="148">
        <v>237</v>
      </c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39">
        <v>0</v>
      </c>
      <c r="AM1101" s="139">
        <v>0</v>
      </c>
      <c r="AN1101" s="148">
        <f t="shared" si="153"/>
        <v>1000</v>
      </c>
      <c r="AO1101" s="148">
        <f t="shared" si="154"/>
        <v>35</v>
      </c>
      <c r="AP1101" s="148">
        <v>11</v>
      </c>
      <c r="AQ1101" s="140">
        <v>105</v>
      </c>
      <c r="AS1101" s="42">
        <f t="shared" si="155"/>
        <v>2253.4217240869812</v>
      </c>
      <c r="AT1101" s="101">
        <f t="shared" si="156"/>
        <v>0</v>
      </c>
      <c r="AU1101" s="42">
        <f t="shared" si="157"/>
        <v>2253.4217240869812</v>
      </c>
      <c r="AV1101" s="42">
        <f t="shared" si="158"/>
        <v>325.81192115689561</v>
      </c>
      <c r="AW1101" s="102">
        <f t="shared" si="159"/>
        <v>431</v>
      </c>
      <c r="AX1101" s="43">
        <f t="shared" si="160"/>
        <v>0.75</v>
      </c>
      <c r="AY1101" s="43" t="str">
        <f t="shared" si="161"/>
        <v>UTGS</v>
      </c>
    </row>
    <row r="1102" spans="1:51" hidden="1" x14ac:dyDescent="0.2">
      <c r="A1102" s="38">
        <v>1095</v>
      </c>
      <c r="B1102" t="s">
        <v>362</v>
      </c>
      <c r="C1102" t="s">
        <v>289</v>
      </c>
      <c r="D1102">
        <v>320</v>
      </c>
      <c r="E1102" t="s">
        <v>1236</v>
      </c>
      <c r="F1102">
        <v>0.25</v>
      </c>
      <c r="G1102" t="str">
        <f>LOOKUP(F1102,{0,6,45},{"F","L","H"})</f>
        <v>F</v>
      </c>
      <c r="H1102" t="s">
        <v>3069</v>
      </c>
      <c r="I1102" s="43" t="str">
        <f>IFERROR(VLOOKUP(#REF!,#REF!,2,FALSE),"No")</f>
        <v>No</v>
      </c>
      <c r="J1102" s="149">
        <v>0.5</v>
      </c>
      <c r="K1102" s="148">
        <v>50</v>
      </c>
      <c r="L1102" s="148"/>
      <c r="M1102" s="148"/>
      <c r="N1102" s="148"/>
      <c r="O1102" s="148"/>
      <c r="P1102" s="148"/>
      <c r="Q1102" s="148"/>
      <c r="R1102" s="148"/>
      <c r="S1102" s="148"/>
      <c r="T1102" s="148"/>
      <c r="U1102" s="148"/>
      <c r="V1102" s="148"/>
      <c r="W1102" s="148"/>
      <c r="X1102" s="139">
        <v>1.25</v>
      </c>
      <c r="Y1102" s="148">
        <v>140.47</v>
      </c>
      <c r="Z1102" s="148">
        <v>2</v>
      </c>
      <c r="AA1102" s="148">
        <v>859.53</v>
      </c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39">
        <v>0</v>
      </c>
      <c r="AM1102" s="139">
        <v>0</v>
      </c>
      <c r="AN1102" s="148">
        <f t="shared" si="153"/>
        <v>1000</v>
      </c>
      <c r="AO1102" s="148">
        <f t="shared" si="154"/>
        <v>50</v>
      </c>
      <c r="AP1102" s="148">
        <v>8</v>
      </c>
      <c r="AQ1102" s="140">
        <v>8</v>
      </c>
      <c r="AS1102" s="42">
        <f t="shared" si="155"/>
        <v>3420.1738915528308</v>
      </c>
      <c r="AT1102" s="101">
        <f t="shared" si="156"/>
        <v>0</v>
      </c>
      <c r="AU1102" s="42">
        <f t="shared" si="157"/>
        <v>3420.1738915528308</v>
      </c>
      <c r="AV1102" s="42">
        <f t="shared" si="158"/>
        <v>4076.1613401842537</v>
      </c>
      <c r="AW1102" s="102">
        <f t="shared" si="159"/>
        <v>431</v>
      </c>
      <c r="AX1102" s="43">
        <f t="shared" si="160"/>
        <v>0.5</v>
      </c>
      <c r="AY1102" s="43" t="str">
        <f t="shared" si="161"/>
        <v>UTGS</v>
      </c>
    </row>
    <row r="1103" spans="1:51" hidden="1" x14ac:dyDescent="0.2">
      <c r="A1103" s="38">
        <v>1096</v>
      </c>
      <c r="B1103" t="s">
        <v>5806</v>
      </c>
      <c r="C1103" t="s">
        <v>5746</v>
      </c>
      <c r="D1103">
        <v>4000</v>
      </c>
      <c r="E1103" t="s">
        <v>207</v>
      </c>
      <c r="F1103">
        <v>5</v>
      </c>
      <c r="G1103" t="str">
        <f>LOOKUP(F1103,{0,6,45},{"F","L","H"})</f>
        <v>F</v>
      </c>
      <c r="H1103" t="s">
        <v>3070</v>
      </c>
      <c r="I1103" s="43" t="str">
        <f>IFERROR(VLOOKUP(#REF!,#REF!,2,FALSE),"No")</f>
        <v>No</v>
      </c>
      <c r="J1103" s="149">
        <v>1.25</v>
      </c>
      <c r="K1103" s="148">
        <v>33</v>
      </c>
      <c r="L1103" s="148"/>
      <c r="M1103" s="148"/>
      <c r="N1103" s="148"/>
      <c r="O1103" s="148"/>
      <c r="P1103" s="148"/>
      <c r="Q1103" s="148"/>
      <c r="R1103" s="148"/>
      <c r="S1103" s="148"/>
      <c r="T1103" s="148"/>
      <c r="U1103" s="148"/>
      <c r="V1103" s="148"/>
      <c r="W1103" s="148"/>
      <c r="X1103" s="139">
        <v>1.25</v>
      </c>
      <c r="Y1103" s="148">
        <v>453</v>
      </c>
      <c r="Z1103" s="149">
        <v>2</v>
      </c>
      <c r="AA1103" s="148">
        <v>547</v>
      </c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39">
        <v>0</v>
      </c>
      <c r="AM1103" s="139">
        <v>0</v>
      </c>
      <c r="AN1103" s="148">
        <f t="shared" si="153"/>
        <v>1000</v>
      </c>
      <c r="AO1103" s="148">
        <f t="shared" si="154"/>
        <v>33</v>
      </c>
      <c r="AP1103" s="148">
        <v>13</v>
      </c>
      <c r="AQ1103" s="140">
        <v>17</v>
      </c>
      <c r="AS1103" s="42">
        <f t="shared" si="155"/>
        <v>2458.944768424868</v>
      </c>
      <c r="AT1103" s="101">
        <f t="shared" si="156"/>
        <v>0</v>
      </c>
      <c r="AU1103" s="42">
        <f t="shared" si="157"/>
        <v>2458.944768424868</v>
      </c>
      <c r="AV1103" s="42">
        <f t="shared" si="158"/>
        <v>1931.0624542043549</v>
      </c>
      <c r="AW1103" s="102">
        <f t="shared" si="159"/>
        <v>2145.6666666666665</v>
      </c>
      <c r="AX1103" s="43">
        <f t="shared" si="160"/>
        <v>1.25</v>
      </c>
      <c r="AY1103" s="43" t="str">
        <f t="shared" si="161"/>
        <v>UTTSS</v>
      </c>
    </row>
    <row r="1104" spans="1:51" hidden="1" x14ac:dyDescent="0.2">
      <c r="A1104" s="38">
        <v>1097</v>
      </c>
      <c r="B1104" t="s">
        <v>362</v>
      </c>
      <c r="C1104" t="s">
        <v>289</v>
      </c>
      <c r="D1104">
        <v>320</v>
      </c>
      <c r="E1104" t="s">
        <v>1247</v>
      </c>
      <c r="F1104">
        <v>0.25</v>
      </c>
      <c r="G1104" t="str">
        <f>LOOKUP(F1104,{0,6,45},{"F","L","H"})</f>
        <v>F</v>
      </c>
      <c r="H1104" t="s">
        <v>3071</v>
      </c>
      <c r="I1104" s="43" t="str">
        <f>IFERROR(VLOOKUP(#REF!,#REF!,2,FALSE),"No")</f>
        <v>No</v>
      </c>
      <c r="J1104" s="149">
        <v>0.5</v>
      </c>
      <c r="K1104" s="148">
        <v>37</v>
      </c>
      <c r="L1104" s="148"/>
      <c r="M1104" s="148"/>
      <c r="N1104" s="148"/>
      <c r="O1104" s="148"/>
      <c r="P1104" s="148"/>
      <c r="Q1104" s="148"/>
      <c r="R1104" s="148"/>
      <c r="S1104" s="148"/>
      <c r="T1104" s="148"/>
      <c r="U1104" s="148"/>
      <c r="V1104" s="148"/>
      <c r="W1104" s="148"/>
      <c r="X1104" s="139">
        <v>1.25</v>
      </c>
      <c r="Y1104" s="148">
        <v>322</v>
      </c>
      <c r="Z1104" s="148">
        <v>2</v>
      </c>
      <c r="AA1104" s="148">
        <v>609.66</v>
      </c>
      <c r="AB1104" s="148">
        <v>4</v>
      </c>
      <c r="AC1104" s="148">
        <v>68.34</v>
      </c>
      <c r="AD1104" s="148"/>
      <c r="AE1104" s="148"/>
      <c r="AF1104" s="148"/>
      <c r="AG1104" s="148"/>
      <c r="AH1104" s="148"/>
      <c r="AI1104" s="148"/>
      <c r="AJ1104" s="148"/>
      <c r="AK1104" s="148"/>
      <c r="AL1104" s="139">
        <v>0</v>
      </c>
      <c r="AM1104" s="139">
        <v>0</v>
      </c>
      <c r="AN1104" s="148">
        <f t="shared" si="153"/>
        <v>1000</v>
      </c>
      <c r="AO1104" s="148">
        <f t="shared" si="154"/>
        <v>37</v>
      </c>
      <c r="AP1104" s="148">
        <v>9</v>
      </c>
      <c r="AQ1104" s="140">
        <v>9</v>
      </c>
      <c r="AS1104" s="42">
        <f t="shared" si="155"/>
        <v>2530.928679749095</v>
      </c>
      <c r="AT1104" s="101">
        <f t="shared" si="156"/>
        <v>0</v>
      </c>
      <c r="AU1104" s="42">
        <f t="shared" si="157"/>
        <v>2530.928679749095</v>
      </c>
      <c r="AV1104" s="42">
        <f t="shared" si="158"/>
        <v>3691.8177246082259</v>
      </c>
      <c r="AW1104" s="102">
        <f t="shared" si="159"/>
        <v>431</v>
      </c>
      <c r="AX1104" s="43">
        <f t="shared" si="160"/>
        <v>0.5</v>
      </c>
      <c r="AY1104" s="43" t="str">
        <f t="shared" si="161"/>
        <v>UTGS</v>
      </c>
    </row>
    <row r="1105" spans="1:51" hidden="1" x14ac:dyDescent="0.2">
      <c r="A1105" s="38">
        <v>1098</v>
      </c>
      <c r="B1105" t="s">
        <v>362</v>
      </c>
      <c r="C1105" t="s">
        <v>289</v>
      </c>
      <c r="D1105">
        <v>320</v>
      </c>
      <c r="E1105" t="s">
        <v>1842</v>
      </c>
      <c r="F1105">
        <v>0.25</v>
      </c>
      <c r="G1105" t="str">
        <f>LOOKUP(F1105,{0,6,45},{"F","L","H"})</f>
        <v>F</v>
      </c>
      <c r="H1105" t="s">
        <v>3072</v>
      </c>
      <c r="I1105" s="43" t="str">
        <f>IFERROR(VLOOKUP(#REF!,#REF!,2,FALSE),"No")</f>
        <v>No</v>
      </c>
      <c r="J1105" s="149">
        <v>0.5</v>
      </c>
      <c r="K1105" s="148">
        <v>25</v>
      </c>
      <c r="L1105" s="148"/>
      <c r="M1105" s="148"/>
      <c r="N1105" s="148"/>
      <c r="O1105" s="148"/>
      <c r="P1105" s="148"/>
      <c r="Q1105" s="148"/>
      <c r="R1105" s="148"/>
      <c r="S1105" s="148"/>
      <c r="T1105" s="148"/>
      <c r="U1105" s="148"/>
      <c r="V1105" s="148"/>
      <c r="W1105" s="148"/>
      <c r="X1105" s="139">
        <v>1.25</v>
      </c>
      <c r="Y1105" s="148">
        <v>563.45000000000005</v>
      </c>
      <c r="Z1105" s="149">
        <v>2</v>
      </c>
      <c r="AA1105" s="148">
        <v>436.55</v>
      </c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39">
        <v>0</v>
      </c>
      <c r="AM1105" s="139">
        <v>0</v>
      </c>
      <c r="AN1105" s="148">
        <f t="shared" si="153"/>
        <v>1000</v>
      </c>
      <c r="AO1105" s="148">
        <f t="shared" si="154"/>
        <v>25</v>
      </c>
      <c r="AP1105" s="148">
        <v>8</v>
      </c>
      <c r="AQ1105" s="140">
        <v>8</v>
      </c>
      <c r="AS1105" s="42">
        <f t="shared" si="155"/>
        <v>1710.0869457764154</v>
      </c>
      <c r="AT1105" s="101">
        <f t="shared" si="156"/>
        <v>0</v>
      </c>
      <c r="AU1105" s="42">
        <f t="shared" si="157"/>
        <v>1710.0869457764154</v>
      </c>
      <c r="AV1105" s="42">
        <f t="shared" si="158"/>
        <v>4113.1720901842546</v>
      </c>
      <c r="AW1105" s="102">
        <f t="shared" si="159"/>
        <v>431</v>
      </c>
      <c r="AX1105" s="43">
        <f t="shared" si="160"/>
        <v>0.5</v>
      </c>
      <c r="AY1105" s="43" t="str">
        <f t="shared" si="161"/>
        <v>UTGS</v>
      </c>
    </row>
    <row r="1106" spans="1:51" hidden="1" x14ac:dyDescent="0.2">
      <c r="A1106" s="38">
        <v>1099</v>
      </c>
      <c r="B1106" t="s">
        <v>362</v>
      </c>
      <c r="C1106" t="s">
        <v>289</v>
      </c>
      <c r="D1106">
        <v>320</v>
      </c>
      <c r="E1106" t="s">
        <v>1245</v>
      </c>
      <c r="F1106">
        <v>0.25</v>
      </c>
      <c r="G1106" t="str">
        <f>LOOKUP(F1106,{0,6,45},{"F","L","H"})</f>
        <v>F</v>
      </c>
      <c r="H1106" t="s">
        <v>3073</v>
      </c>
      <c r="I1106" s="43" t="str">
        <f>IFERROR(VLOOKUP(#REF!,#REF!,2,FALSE),"No")</f>
        <v>No</v>
      </c>
      <c r="J1106" s="139">
        <v>0.75</v>
      </c>
      <c r="K1106" s="148">
        <v>69.849999999999994</v>
      </c>
      <c r="L1106" s="148"/>
      <c r="M1106" s="148"/>
      <c r="N1106" s="148"/>
      <c r="O1106" s="148"/>
      <c r="P1106" s="148"/>
      <c r="Q1106" s="148"/>
      <c r="R1106" s="148"/>
      <c r="S1106" s="148"/>
      <c r="T1106" s="148"/>
      <c r="U1106" s="148"/>
      <c r="V1106" s="148"/>
      <c r="W1106" s="148"/>
      <c r="X1106" s="139">
        <v>1.25</v>
      </c>
      <c r="Y1106" s="148">
        <v>188.24</v>
      </c>
      <c r="Z1106" s="148">
        <v>2</v>
      </c>
      <c r="AA1106" s="148">
        <v>811.76</v>
      </c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39">
        <v>0</v>
      </c>
      <c r="AM1106" s="139">
        <v>0</v>
      </c>
      <c r="AN1106" s="148">
        <f t="shared" si="153"/>
        <v>1000</v>
      </c>
      <c r="AO1106" s="148">
        <f t="shared" si="154"/>
        <v>69.849999999999994</v>
      </c>
      <c r="AP1106" s="148">
        <v>15</v>
      </c>
      <c r="AQ1106" s="140">
        <v>68</v>
      </c>
      <c r="AS1106" s="42">
        <f t="shared" si="155"/>
        <v>4497.1859264993036</v>
      </c>
      <c r="AT1106" s="101">
        <f t="shared" si="156"/>
        <v>0</v>
      </c>
      <c r="AU1106" s="42">
        <f t="shared" si="157"/>
        <v>4497.1859264993036</v>
      </c>
      <c r="AV1106" s="42">
        <f t="shared" si="158"/>
        <v>480.04014296285339</v>
      </c>
      <c r="AW1106" s="102">
        <f t="shared" si="159"/>
        <v>431</v>
      </c>
      <c r="AX1106" s="43">
        <f t="shared" si="160"/>
        <v>0.75</v>
      </c>
      <c r="AY1106" s="43" t="str">
        <f t="shared" si="161"/>
        <v>UTGS</v>
      </c>
    </row>
    <row r="1107" spans="1:51" hidden="1" x14ac:dyDescent="0.2">
      <c r="A1107" s="38">
        <v>1100</v>
      </c>
      <c r="B1107" t="s">
        <v>362</v>
      </c>
      <c r="C1107" t="s">
        <v>289</v>
      </c>
      <c r="D1107">
        <v>320</v>
      </c>
      <c r="E1107" t="s">
        <v>1245</v>
      </c>
      <c r="F1107">
        <v>0.25</v>
      </c>
      <c r="G1107" t="str">
        <f>LOOKUP(F1107,{0,6,45},{"F","L","H"})</f>
        <v>F</v>
      </c>
      <c r="H1107" t="s">
        <v>3075</v>
      </c>
      <c r="I1107" s="43" t="str">
        <f>IFERROR(VLOOKUP(#REF!,#REF!,2,FALSE),"No")</f>
        <v>No</v>
      </c>
      <c r="J1107" s="149">
        <v>0.5</v>
      </c>
      <c r="K1107" s="148">
        <v>44</v>
      </c>
      <c r="L1107" s="148"/>
      <c r="M1107" s="148"/>
      <c r="N1107" s="148"/>
      <c r="O1107" s="148"/>
      <c r="P1107" s="148"/>
      <c r="Q1107" s="148"/>
      <c r="R1107" s="148"/>
      <c r="S1107" s="148"/>
      <c r="T1107" s="148"/>
      <c r="U1107" s="148"/>
      <c r="V1107" s="148"/>
      <c r="W1107" s="148"/>
      <c r="X1107" s="139">
        <v>1.25</v>
      </c>
      <c r="Y1107" s="148">
        <v>198.35</v>
      </c>
      <c r="Z1107" s="149">
        <v>2</v>
      </c>
      <c r="AA1107" s="148">
        <v>801.65</v>
      </c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39">
        <v>0</v>
      </c>
      <c r="AM1107" s="139">
        <v>0</v>
      </c>
      <c r="AN1107" s="148">
        <f t="shared" si="153"/>
        <v>1000</v>
      </c>
      <c r="AO1107" s="148">
        <f t="shared" si="154"/>
        <v>44</v>
      </c>
      <c r="AP1107" s="148">
        <v>9</v>
      </c>
      <c r="AQ1107" s="140">
        <v>9</v>
      </c>
      <c r="AS1107" s="42">
        <f t="shared" si="155"/>
        <v>3009.7530245664911</v>
      </c>
      <c r="AT1107" s="101">
        <f t="shared" si="156"/>
        <v>0</v>
      </c>
      <c r="AU1107" s="42">
        <f t="shared" si="157"/>
        <v>3009.7530245664911</v>
      </c>
      <c r="AV1107" s="42">
        <f t="shared" si="158"/>
        <v>3627.7563023860034</v>
      </c>
      <c r="AW1107" s="102">
        <f t="shared" si="159"/>
        <v>431</v>
      </c>
      <c r="AX1107" s="43">
        <f t="shared" si="160"/>
        <v>0.5</v>
      </c>
      <c r="AY1107" s="43" t="str">
        <f t="shared" si="161"/>
        <v>UTGS</v>
      </c>
    </row>
    <row r="1108" spans="1:51" hidden="1" x14ac:dyDescent="0.2">
      <c r="A1108" s="38">
        <v>1101</v>
      </c>
      <c r="B1108" t="s">
        <v>5806</v>
      </c>
      <c r="C1108" t="s">
        <v>292</v>
      </c>
      <c r="D1108">
        <v>6600</v>
      </c>
      <c r="E1108" t="s">
        <v>198</v>
      </c>
      <c r="F1108">
        <v>5</v>
      </c>
      <c r="G1108" t="str">
        <f>LOOKUP(F1108,{0,6,45},{"F","L","H"})</f>
        <v>F</v>
      </c>
      <c r="H1108" t="s">
        <v>596</v>
      </c>
      <c r="I1108" s="43" t="str">
        <f>IFERROR(VLOOKUP(#REF!,#REF!,2,FALSE),"No")</f>
        <v>No</v>
      </c>
      <c r="J1108" s="149">
        <v>1.25</v>
      </c>
      <c r="K1108" s="148">
        <v>38</v>
      </c>
      <c r="L1108" s="148"/>
      <c r="M1108" s="148"/>
      <c r="N1108" s="148"/>
      <c r="O1108" s="148"/>
      <c r="P1108" s="148"/>
      <c r="Q1108" s="148"/>
      <c r="R1108" s="148"/>
      <c r="S1108" s="148"/>
      <c r="T1108" s="148"/>
      <c r="U1108" s="148"/>
      <c r="V1108" s="148"/>
      <c r="W1108" s="148"/>
      <c r="X1108" s="139">
        <v>1.25</v>
      </c>
      <c r="Y1108" s="148">
        <v>115.94</v>
      </c>
      <c r="Z1108" s="149">
        <v>4</v>
      </c>
      <c r="AA1108" s="148">
        <v>884.06</v>
      </c>
      <c r="AB1108" s="149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39">
        <v>0</v>
      </c>
      <c r="AM1108" s="139">
        <v>0</v>
      </c>
      <c r="AN1108" s="148">
        <f t="shared" si="153"/>
        <v>1000</v>
      </c>
      <c r="AO1108" s="148">
        <f t="shared" si="154"/>
        <v>38</v>
      </c>
      <c r="AP1108" s="148">
        <v>4</v>
      </c>
      <c r="AQ1108" s="140">
        <v>4</v>
      </c>
      <c r="AS1108" s="42">
        <f t="shared" si="155"/>
        <v>2831.5121575801509</v>
      </c>
      <c r="AT1108" s="101">
        <f t="shared" si="156"/>
        <v>0</v>
      </c>
      <c r="AU1108" s="42">
        <f t="shared" si="157"/>
        <v>2831.5121575801509</v>
      </c>
      <c r="AV1108" s="42">
        <f t="shared" si="158"/>
        <v>9732.7074803685082</v>
      </c>
      <c r="AW1108" s="102">
        <f t="shared" si="159"/>
        <v>3698.6666666666665</v>
      </c>
      <c r="AX1108" s="43">
        <f t="shared" si="160"/>
        <v>1.25</v>
      </c>
      <c r="AY1108" s="43" t="str">
        <f t="shared" si="161"/>
        <v>UTFS</v>
      </c>
    </row>
    <row r="1109" spans="1:51" hidden="1" x14ac:dyDescent="0.2">
      <c r="A1109" s="38">
        <v>1102</v>
      </c>
      <c r="B1109" t="s">
        <v>5806</v>
      </c>
      <c r="C1109" t="s">
        <v>5746</v>
      </c>
      <c r="D1109">
        <v>21100</v>
      </c>
      <c r="E1109" t="s">
        <v>197</v>
      </c>
      <c r="F1109">
        <v>5</v>
      </c>
      <c r="G1109" t="str">
        <f>LOOKUP(F1109,{0,6,45},{"F","L","H"})</f>
        <v>F</v>
      </c>
      <c r="H1109" t="s">
        <v>1377</v>
      </c>
      <c r="I1109" s="43" t="str">
        <f>IFERROR(VLOOKUP(#REF!,#REF!,2,FALSE),"No")</f>
        <v>No</v>
      </c>
      <c r="J1109" s="149">
        <v>2</v>
      </c>
      <c r="K1109" s="148">
        <v>41</v>
      </c>
      <c r="L1109" s="148"/>
      <c r="M1109" s="148"/>
      <c r="N1109" s="148"/>
      <c r="O1109" s="148"/>
      <c r="P1109" s="148"/>
      <c r="Q1109" s="148"/>
      <c r="R1109" s="148"/>
      <c r="S1109" s="148"/>
      <c r="T1109" s="148"/>
      <c r="U1109" s="148"/>
      <c r="V1109" s="148"/>
      <c r="W1109" s="148"/>
      <c r="X1109" s="139">
        <v>2</v>
      </c>
      <c r="Y1109" s="148">
        <v>326.52999999999997</v>
      </c>
      <c r="Z1109" s="149">
        <v>4</v>
      </c>
      <c r="AA1109" s="148">
        <v>673.47</v>
      </c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39">
        <v>0</v>
      </c>
      <c r="AM1109" s="139">
        <v>0</v>
      </c>
      <c r="AN1109" s="148">
        <f t="shared" si="153"/>
        <v>1000</v>
      </c>
      <c r="AO1109" s="148">
        <f t="shared" si="154"/>
        <v>41</v>
      </c>
      <c r="AP1109" s="148">
        <v>4</v>
      </c>
      <c r="AQ1109" s="140">
        <v>4</v>
      </c>
      <c r="AS1109" s="42">
        <f t="shared" si="155"/>
        <v>2992.3225910733208</v>
      </c>
      <c r="AT1109" s="101">
        <f t="shared" si="156"/>
        <v>0</v>
      </c>
      <c r="AU1109" s="42">
        <f t="shared" si="157"/>
        <v>2992.3225910733208</v>
      </c>
      <c r="AV1109" s="42">
        <f t="shared" si="158"/>
        <v>9334.9354053685092</v>
      </c>
      <c r="AW1109" s="102">
        <f t="shared" si="159"/>
        <v>18747.149999999998</v>
      </c>
      <c r="AX1109" s="43">
        <f t="shared" si="160"/>
        <v>2</v>
      </c>
      <c r="AY1109" s="43" t="str">
        <f t="shared" si="161"/>
        <v>UTTSS</v>
      </c>
    </row>
    <row r="1110" spans="1:51" hidden="1" x14ac:dyDescent="0.2">
      <c r="A1110" s="38">
        <v>1103</v>
      </c>
      <c r="B1110" t="s">
        <v>362</v>
      </c>
      <c r="C1110" t="s">
        <v>289</v>
      </c>
      <c r="D1110">
        <v>320</v>
      </c>
      <c r="E1110" t="s">
        <v>1245</v>
      </c>
      <c r="F1110">
        <v>0.25</v>
      </c>
      <c r="G1110" t="str">
        <f>LOOKUP(F1110,{0,6,45},{"F","L","H"})</f>
        <v>F</v>
      </c>
      <c r="H1110" t="s">
        <v>3077</v>
      </c>
      <c r="I1110" s="43" t="str">
        <f>IFERROR(VLOOKUP(#REF!,#REF!,2,FALSE),"No")</f>
        <v>No</v>
      </c>
      <c r="J1110" s="149">
        <v>0.75</v>
      </c>
      <c r="K1110" s="148">
        <v>125</v>
      </c>
      <c r="L1110" s="148">
        <v>1.25</v>
      </c>
      <c r="M1110" s="148">
        <v>3</v>
      </c>
      <c r="N1110" s="148"/>
      <c r="O1110" s="148"/>
      <c r="P1110" s="148"/>
      <c r="Q1110" s="148"/>
      <c r="R1110" s="148"/>
      <c r="S1110" s="148"/>
      <c r="T1110" s="148"/>
      <c r="U1110" s="148"/>
      <c r="V1110" s="148"/>
      <c r="W1110" s="148"/>
      <c r="X1110" s="139">
        <v>1.25</v>
      </c>
      <c r="Y1110" s="148">
        <v>684.84</v>
      </c>
      <c r="Z1110" s="148">
        <v>2</v>
      </c>
      <c r="AA1110" s="148">
        <v>315.16000000000003</v>
      </c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39">
        <v>0</v>
      </c>
      <c r="AM1110" s="139">
        <v>0</v>
      </c>
      <c r="AN1110" s="148">
        <f t="shared" si="153"/>
        <v>1000</v>
      </c>
      <c r="AO1110" s="148">
        <f t="shared" si="154"/>
        <v>128</v>
      </c>
      <c r="AP1110" s="148">
        <v>10</v>
      </c>
      <c r="AQ1110" s="140">
        <v>10</v>
      </c>
      <c r="AS1110" s="42">
        <f t="shared" si="155"/>
        <v>8271.4751623752454</v>
      </c>
      <c r="AT1110" s="101">
        <f t="shared" si="156"/>
        <v>0</v>
      </c>
      <c r="AU1110" s="42">
        <f t="shared" si="157"/>
        <v>8271.4751623752454</v>
      </c>
      <c r="AV1110" s="42">
        <f t="shared" si="158"/>
        <v>3299.0349721474036</v>
      </c>
      <c r="AW1110" s="102">
        <f t="shared" si="159"/>
        <v>431</v>
      </c>
      <c r="AX1110" s="43">
        <f t="shared" si="160"/>
        <v>0.75</v>
      </c>
      <c r="AY1110" s="43" t="str">
        <f t="shared" si="161"/>
        <v>UTGS</v>
      </c>
    </row>
    <row r="1111" spans="1:51" hidden="1" x14ac:dyDescent="0.2">
      <c r="A1111" s="38">
        <v>1104</v>
      </c>
      <c r="B1111" t="s">
        <v>362</v>
      </c>
      <c r="C1111" t="s">
        <v>289</v>
      </c>
      <c r="D1111">
        <v>320</v>
      </c>
      <c r="E1111" t="s">
        <v>1842</v>
      </c>
      <c r="F1111">
        <v>0.25</v>
      </c>
      <c r="G1111" t="str">
        <f>LOOKUP(F1111,{0,6,45},{"F","L","H"})</f>
        <v>F</v>
      </c>
      <c r="H1111" t="s">
        <v>3078</v>
      </c>
      <c r="I1111" s="43" t="str">
        <f>IFERROR(VLOOKUP(#REF!,#REF!,2,FALSE),"No")</f>
        <v>No</v>
      </c>
      <c r="J1111" s="148">
        <v>0.5</v>
      </c>
      <c r="K1111" s="148">
        <v>24</v>
      </c>
      <c r="L1111" s="148"/>
      <c r="M1111" s="148"/>
      <c r="N1111" s="148"/>
      <c r="O1111" s="148"/>
      <c r="P1111" s="148"/>
      <c r="Q1111" s="148"/>
      <c r="R1111" s="148"/>
      <c r="S1111" s="148"/>
      <c r="T1111" s="148"/>
      <c r="U1111" s="148"/>
      <c r="V1111" s="148"/>
      <c r="W1111" s="148"/>
      <c r="X1111" s="148">
        <v>1.25</v>
      </c>
      <c r="Y1111" s="148">
        <v>772.5</v>
      </c>
      <c r="Z1111" s="148">
        <v>2</v>
      </c>
      <c r="AA1111" s="148">
        <v>227.5</v>
      </c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39">
        <v>0</v>
      </c>
      <c r="AM1111" s="139">
        <v>0</v>
      </c>
      <c r="AN1111" s="148">
        <f t="shared" si="153"/>
        <v>1000</v>
      </c>
      <c r="AO1111" s="148">
        <f t="shared" si="154"/>
        <v>24</v>
      </c>
      <c r="AP1111" s="148">
        <v>11</v>
      </c>
      <c r="AQ1111" s="140">
        <v>11</v>
      </c>
      <c r="AS1111" s="42">
        <f t="shared" si="155"/>
        <v>1641.6834679453589</v>
      </c>
      <c r="AT1111" s="101">
        <f t="shared" si="156"/>
        <v>0</v>
      </c>
      <c r="AU1111" s="42">
        <f t="shared" si="157"/>
        <v>1641.6834679453589</v>
      </c>
      <c r="AV1111" s="42">
        <f t="shared" si="158"/>
        <v>3004.7010655885488</v>
      </c>
      <c r="AW1111" s="102">
        <f t="shared" si="159"/>
        <v>431</v>
      </c>
      <c r="AX1111" s="43">
        <f t="shared" si="160"/>
        <v>0.5</v>
      </c>
      <c r="AY1111" s="43" t="str">
        <f t="shared" si="161"/>
        <v>UTGS</v>
      </c>
    </row>
    <row r="1112" spans="1:51" hidden="1" x14ac:dyDescent="0.2">
      <c r="A1112" s="38">
        <v>1105</v>
      </c>
      <c r="B1112" t="s">
        <v>362</v>
      </c>
      <c r="C1112" t="s">
        <v>289</v>
      </c>
      <c r="D1112">
        <v>320</v>
      </c>
      <c r="E1112" t="s">
        <v>1245</v>
      </c>
      <c r="F1112">
        <v>0.25</v>
      </c>
      <c r="G1112" t="str">
        <f>LOOKUP(F1112,{0,6,45},{"F","L","H"})</f>
        <v>F</v>
      </c>
      <c r="H1112" t="s">
        <v>3079</v>
      </c>
      <c r="I1112" s="43" t="str">
        <f>IFERROR(VLOOKUP(#REF!,#REF!,2,FALSE),"No")</f>
        <v>No</v>
      </c>
      <c r="J1112" s="149">
        <v>0.75</v>
      </c>
      <c r="K1112" s="148">
        <v>266</v>
      </c>
      <c r="L1112" s="148"/>
      <c r="M1112" s="148"/>
      <c r="N1112" s="148"/>
      <c r="O1112" s="148"/>
      <c r="P1112" s="148"/>
      <c r="Q1112" s="148"/>
      <c r="R1112" s="148"/>
      <c r="S1112" s="148"/>
      <c r="T1112" s="148"/>
      <c r="U1112" s="148"/>
      <c r="V1112" s="148"/>
      <c r="W1112" s="148"/>
      <c r="X1112" s="139">
        <v>2</v>
      </c>
      <c r="Y1112" s="148">
        <v>272.39</v>
      </c>
      <c r="Z1112" s="149">
        <v>4</v>
      </c>
      <c r="AA1112" s="148">
        <v>727.61</v>
      </c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39">
        <v>0</v>
      </c>
      <c r="AM1112" s="139">
        <v>0</v>
      </c>
      <c r="AN1112" s="148">
        <f t="shared" si="153"/>
        <v>1000</v>
      </c>
      <c r="AO1112" s="148">
        <f t="shared" si="154"/>
        <v>266</v>
      </c>
      <c r="AP1112" s="148">
        <v>5</v>
      </c>
      <c r="AQ1112" s="140">
        <v>10</v>
      </c>
      <c r="AS1112" s="42">
        <f t="shared" si="155"/>
        <v>17126.005103061059</v>
      </c>
      <c r="AT1112" s="101">
        <f t="shared" si="156"/>
        <v>0</v>
      </c>
      <c r="AU1112" s="42">
        <f t="shared" si="157"/>
        <v>17126.005103061059</v>
      </c>
      <c r="AV1112" s="42">
        <f t="shared" si="158"/>
        <v>3772.7925421474038</v>
      </c>
      <c r="AW1112" s="102">
        <f t="shared" si="159"/>
        <v>431</v>
      </c>
      <c r="AX1112" s="43">
        <f t="shared" si="160"/>
        <v>0.75</v>
      </c>
      <c r="AY1112" s="43" t="str">
        <f t="shared" si="161"/>
        <v>UTGS</v>
      </c>
    </row>
    <row r="1113" spans="1:51" hidden="1" x14ac:dyDescent="0.2">
      <c r="A1113" s="38">
        <v>1106</v>
      </c>
      <c r="B1113" t="s">
        <v>362</v>
      </c>
      <c r="C1113" t="s">
        <v>289</v>
      </c>
      <c r="D1113">
        <v>550</v>
      </c>
      <c r="E1113" t="s">
        <v>1243</v>
      </c>
      <c r="F1113">
        <v>2</v>
      </c>
      <c r="G1113" t="str">
        <f>LOOKUP(F1113,{0,6,45},{"F","L","H"})</f>
        <v>F</v>
      </c>
      <c r="H1113" t="s">
        <v>3080</v>
      </c>
      <c r="I1113" s="43" t="str">
        <f>IFERROR(VLOOKUP(#REF!,#REF!,2,FALSE),"No")</f>
        <v>No</v>
      </c>
      <c r="J1113" s="139">
        <v>0.5</v>
      </c>
      <c r="K1113" s="148">
        <v>37</v>
      </c>
      <c r="L1113" s="148"/>
      <c r="M1113" s="148"/>
      <c r="N1113" s="148"/>
      <c r="O1113" s="148"/>
      <c r="P1113" s="148"/>
      <c r="Q1113" s="148"/>
      <c r="R1113" s="148"/>
      <c r="S1113" s="148"/>
      <c r="T1113" s="148"/>
      <c r="U1113" s="148"/>
      <c r="V1113" s="148"/>
      <c r="W1113" s="148"/>
      <c r="X1113" s="139">
        <v>1.25</v>
      </c>
      <c r="Y1113" s="148">
        <v>434</v>
      </c>
      <c r="Z1113" s="149">
        <v>2</v>
      </c>
      <c r="AA1113" s="148">
        <v>566</v>
      </c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39">
        <v>0</v>
      </c>
      <c r="AM1113" s="139">
        <v>0</v>
      </c>
      <c r="AN1113" s="148">
        <f t="shared" si="153"/>
        <v>1000</v>
      </c>
      <c r="AO1113" s="148">
        <f t="shared" si="154"/>
        <v>37</v>
      </c>
      <c r="AP1113" s="148">
        <v>15</v>
      </c>
      <c r="AQ1113" s="140">
        <v>15</v>
      </c>
      <c r="AS1113" s="42">
        <f t="shared" si="155"/>
        <v>2530.928679749095</v>
      </c>
      <c r="AT1113" s="101">
        <f t="shared" si="156"/>
        <v>0</v>
      </c>
      <c r="AU1113" s="42">
        <f t="shared" si="157"/>
        <v>2530.928679749095</v>
      </c>
      <c r="AV1113" s="42">
        <f t="shared" si="158"/>
        <v>2187.6507814316019</v>
      </c>
      <c r="AW1113" s="102">
        <f t="shared" si="159"/>
        <v>585.0096169344007</v>
      </c>
      <c r="AX1113" s="43">
        <f t="shared" si="160"/>
        <v>0.5</v>
      </c>
      <c r="AY1113" s="43" t="str">
        <f t="shared" si="161"/>
        <v>UTGS</v>
      </c>
    </row>
    <row r="1114" spans="1:51" hidden="1" x14ac:dyDescent="0.2">
      <c r="A1114" s="38">
        <v>1107</v>
      </c>
      <c r="B1114" t="s">
        <v>5806</v>
      </c>
      <c r="C1114" t="s">
        <v>292</v>
      </c>
      <c r="D1114">
        <v>3300</v>
      </c>
      <c r="E1114" t="s">
        <v>207</v>
      </c>
      <c r="F1114">
        <v>2</v>
      </c>
      <c r="G1114" t="str">
        <f>LOOKUP(F1114,{0,6,45},{"F","L","H"})</f>
        <v>F</v>
      </c>
      <c r="H1114" t="s">
        <v>410</v>
      </c>
      <c r="I1114" s="43" t="str">
        <f>IFERROR(VLOOKUP(#REF!,#REF!,2,FALSE),"No")</f>
        <v>No</v>
      </c>
      <c r="J1114" s="149">
        <v>1.25</v>
      </c>
      <c r="K1114" s="148">
        <v>240</v>
      </c>
      <c r="L1114" s="148"/>
      <c r="M1114" s="148"/>
      <c r="N1114" s="148"/>
      <c r="O1114" s="148"/>
      <c r="P1114" s="148"/>
      <c r="Q1114" s="148"/>
      <c r="R1114" s="148"/>
      <c r="S1114" s="148"/>
      <c r="T1114" s="148"/>
      <c r="U1114" s="148"/>
      <c r="V1114" s="148"/>
      <c r="W1114" s="148"/>
      <c r="X1114" s="139">
        <v>4</v>
      </c>
      <c r="Y1114" s="148">
        <v>782.92</v>
      </c>
      <c r="Z1114" s="148">
        <v>6</v>
      </c>
      <c r="AA1114" s="148">
        <v>217.08</v>
      </c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39">
        <v>0</v>
      </c>
      <c r="AM1114" s="139">
        <v>0</v>
      </c>
      <c r="AN1114" s="148">
        <f t="shared" si="153"/>
        <v>1000</v>
      </c>
      <c r="AO1114" s="148">
        <f t="shared" si="154"/>
        <v>240</v>
      </c>
      <c r="AP1114" s="148">
        <v>3</v>
      </c>
      <c r="AQ1114" s="140">
        <v>4</v>
      </c>
      <c r="AS1114" s="42">
        <f t="shared" si="155"/>
        <v>17883.234679453584</v>
      </c>
      <c r="AT1114" s="101">
        <f t="shared" si="156"/>
        <v>0</v>
      </c>
      <c r="AU1114" s="42">
        <f t="shared" si="157"/>
        <v>17883.234679453584</v>
      </c>
      <c r="AV1114" s="42">
        <f t="shared" si="158"/>
        <v>11024.634930368509</v>
      </c>
      <c r="AW1114" s="102">
        <f t="shared" si="159"/>
        <v>2145.6666666666665</v>
      </c>
      <c r="AX1114" s="43">
        <f t="shared" si="160"/>
        <v>1.25</v>
      </c>
      <c r="AY1114" s="43" t="str">
        <f t="shared" si="161"/>
        <v>UTFS</v>
      </c>
    </row>
    <row r="1115" spans="1:51" hidden="1" x14ac:dyDescent="0.2">
      <c r="A1115" s="38">
        <v>1108</v>
      </c>
      <c r="B1115" t="s">
        <v>362</v>
      </c>
      <c r="C1115" t="s">
        <v>289</v>
      </c>
      <c r="D1115">
        <v>320</v>
      </c>
      <c r="E1115" t="s">
        <v>1239</v>
      </c>
      <c r="F1115">
        <v>0.25</v>
      </c>
      <c r="G1115" t="str">
        <f>LOOKUP(F1115,{0,6,45},{"F","L","H"})</f>
        <v>F</v>
      </c>
      <c r="H1115" t="s">
        <v>3081</v>
      </c>
      <c r="I1115" s="43" t="str">
        <f>IFERROR(VLOOKUP(#REF!,#REF!,2,FALSE),"No")</f>
        <v>No</v>
      </c>
      <c r="J1115" s="139">
        <v>0.75</v>
      </c>
      <c r="K1115" s="148">
        <v>85</v>
      </c>
      <c r="L1115" s="148"/>
      <c r="M1115" s="148"/>
      <c r="N1115" s="148"/>
      <c r="O1115" s="148"/>
      <c r="P1115" s="148"/>
      <c r="Q1115" s="148"/>
      <c r="R1115" s="148"/>
      <c r="S1115" s="148"/>
      <c r="T1115" s="148"/>
      <c r="U1115" s="148"/>
      <c r="V1115" s="148"/>
      <c r="W1115" s="148"/>
      <c r="X1115" s="139">
        <v>2</v>
      </c>
      <c r="Y1115" s="148">
        <v>53.91</v>
      </c>
      <c r="Z1115" s="148">
        <v>3</v>
      </c>
      <c r="AA1115" s="148">
        <v>172.81</v>
      </c>
      <c r="AB1115" s="148">
        <v>4</v>
      </c>
      <c r="AC1115" s="148">
        <v>361.38</v>
      </c>
      <c r="AD1115" s="148">
        <v>6</v>
      </c>
      <c r="AE1115" s="148">
        <v>411.91</v>
      </c>
      <c r="AF1115" s="148"/>
      <c r="AG1115" s="148"/>
      <c r="AH1115" s="148"/>
      <c r="AI1115" s="148"/>
      <c r="AJ1115" s="148"/>
      <c r="AK1115" s="148"/>
      <c r="AL1115" s="139">
        <v>0</v>
      </c>
      <c r="AM1115" s="139">
        <v>0</v>
      </c>
      <c r="AN1115" s="148">
        <f t="shared" si="153"/>
        <v>1000.01</v>
      </c>
      <c r="AO1115" s="148">
        <f t="shared" si="154"/>
        <v>85</v>
      </c>
      <c r="AP1115" s="148">
        <v>13</v>
      </c>
      <c r="AQ1115" s="140">
        <v>33</v>
      </c>
      <c r="AS1115" s="42">
        <f t="shared" si="155"/>
        <v>5472.5956156398115</v>
      </c>
      <c r="AT1115" s="101">
        <f t="shared" si="156"/>
        <v>0</v>
      </c>
      <c r="AU1115" s="42">
        <f t="shared" si="157"/>
        <v>5472.5956156398115</v>
      </c>
      <c r="AV1115" s="42">
        <f t="shared" si="158"/>
        <v>1340.815570639129</v>
      </c>
      <c r="AW1115" s="102">
        <f t="shared" si="159"/>
        <v>431</v>
      </c>
      <c r="AX1115" s="43">
        <f t="shared" si="160"/>
        <v>0.75</v>
      </c>
      <c r="AY1115" s="43" t="str">
        <f t="shared" si="161"/>
        <v>UTGS</v>
      </c>
    </row>
    <row r="1116" spans="1:51" hidden="1" x14ac:dyDescent="0.2">
      <c r="A1116" s="38">
        <v>1109</v>
      </c>
      <c r="B1116" t="s">
        <v>362</v>
      </c>
      <c r="C1116" t="s">
        <v>289</v>
      </c>
      <c r="D1116">
        <v>320</v>
      </c>
      <c r="E1116" t="s">
        <v>1239</v>
      </c>
      <c r="F1116">
        <v>0.25</v>
      </c>
      <c r="G1116" t="str">
        <f>LOOKUP(F1116,{0,6,45},{"F","L","H"})</f>
        <v>F</v>
      </c>
      <c r="H1116" t="s">
        <v>3082</v>
      </c>
      <c r="I1116" s="43" t="str">
        <f>IFERROR(VLOOKUP(#REF!,#REF!,2,FALSE),"No")</f>
        <v>No</v>
      </c>
      <c r="J1116" s="149">
        <v>0.75</v>
      </c>
      <c r="K1116" s="148">
        <v>16</v>
      </c>
      <c r="L1116" s="148"/>
      <c r="M1116" s="148"/>
      <c r="N1116" s="148"/>
      <c r="O1116" s="148"/>
      <c r="P1116" s="148"/>
      <c r="Q1116" s="148"/>
      <c r="R1116" s="148"/>
      <c r="S1116" s="148"/>
      <c r="T1116" s="148"/>
      <c r="U1116" s="148"/>
      <c r="V1116" s="148"/>
      <c r="W1116" s="148"/>
      <c r="X1116" s="139">
        <v>1.25</v>
      </c>
      <c r="Y1116" s="148">
        <v>204</v>
      </c>
      <c r="Z1116" s="148">
        <v>2</v>
      </c>
      <c r="AA1116" s="148">
        <v>678</v>
      </c>
      <c r="AB1116" s="148">
        <v>4</v>
      </c>
      <c r="AC1116" s="148">
        <v>118</v>
      </c>
      <c r="AD1116" s="148"/>
      <c r="AE1116" s="148"/>
      <c r="AF1116" s="148"/>
      <c r="AG1116" s="148"/>
      <c r="AH1116" s="148"/>
      <c r="AI1116" s="148"/>
      <c r="AJ1116" s="148"/>
      <c r="AK1116" s="148"/>
      <c r="AL1116" s="139">
        <v>0</v>
      </c>
      <c r="AM1116" s="139">
        <v>0</v>
      </c>
      <c r="AN1116" s="148">
        <f t="shared" si="153"/>
        <v>1000</v>
      </c>
      <c r="AO1116" s="148">
        <f t="shared" si="154"/>
        <v>16</v>
      </c>
      <c r="AP1116" s="148">
        <v>18</v>
      </c>
      <c r="AQ1116" s="140">
        <v>93</v>
      </c>
      <c r="AS1116" s="42">
        <f t="shared" si="155"/>
        <v>1030.1356452969058</v>
      </c>
      <c r="AT1116" s="101">
        <f t="shared" si="156"/>
        <v>0</v>
      </c>
      <c r="AU1116" s="42">
        <f t="shared" si="157"/>
        <v>1030.1356452969058</v>
      </c>
      <c r="AV1116" s="42">
        <f t="shared" si="158"/>
        <v>360.21313679004334</v>
      </c>
      <c r="AW1116" s="102">
        <f t="shared" si="159"/>
        <v>431</v>
      </c>
      <c r="AX1116" s="43">
        <f t="shared" si="160"/>
        <v>0.75</v>
      </c>
      <c r="AY1116" s="43" t="str">
        <f t="shared" si="161"/>
        <v>UTGS</v>
      </c>
    </row>
    <row r="1117" spans="1:51" hidden="1" x14ac:dyDescent="0.2">
      <c r="A1117" s="38">
        <v>1110</v>
      </c>
      <c r="B1117" t="s">
        <v>362</v>
      </c>
      <c r="C1117" t="s">
        <v>289</v>
      </c>
      <c r="D1117">
        <v>320</v>
      </c>
      <c r="E1117" t="s">
        <v>1239</v>
      </c>
      <c r="F1117">
        <v>0.25</v>
      </c>
      <c r="G1117" t="str">
        <f>LOOKUP(F1117,{0,6,45},{"F","L","H"})</f>
        <v>F</v>
      </c>
      <c r="H1117" t="s">
        <v>3083</v>
      </c>
      <c r="I1117" s="43" t="str">
        <f>IFERROR(VLOOKUP(#REF!,#REF!,2,FALSE),"No")</f>
        <v>No</v>
      </c>
      <c r="J1117" s="148">
        <v>0.5</v>
      </c>
      <c r="K1117" s="148">
        <v>30</v>
      </c>
      <c r="L1117" s="148"/>
      <c r="M1117" s="148"/>
      <c r="N1117" s="148"/>
      <c r="O1117" s="148"/>
      <c r="P1117" s="148"/>
      <c r="Q1117" s="148"/>
      <c r="R1117" s="149"/>
      <c r="S1117" s="148"/>
      <c r="T1117" s="148"/>
      <c r="U1117" s="148"/>
      <c r="V1117" s="148"/>
      <c r="W1117" s="148"/>
      <c r="X1117" s="139">
        <v>1.25</v>
      </c>
      <c r="Y1117" s="148">
        <v>983.25</v>
      </c>
      <c r="Z1117" s="148">
        <v>2</v>
      </c>
      <c r="AA1117" s="148">
        <v>16.75</v>
      </c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39">
        <v>0</v>
      </c>
      <c r="AM1117" s="139">
        <v>0</v>
      </c>
      <c r="AN1117" s="148">
        <f t="shared" si="153"/>
        <v>1000</v>
      </c>
      <c r="AO1117" s="148">
        <f t="shared" si="154"/>
        <v>30</v>
      </c>
      <c r="AP1117" s="148">
        <v>12</v>
      </c>
      <c r="AQ1117" s="140">
        <v>12</v>
      </c>
      <c r="AS1117" s="42">
        <f t="shared" si="155"/>
        <v>2052.1043349316988</v>
      </c>
      <c r="AT1117" s="101">
        <f t="shared" si="156"/>
        <v>0</v>
      </c>
      <c r="AU1117" s="42">
        <f t="shared" si="157"/>
        <v>2052.1043349316988</v>
      </c>
      <c r="AV1117" s="42">
        <f t="shared" si="158"/>
        <v>2766.6030601228363</v>
      </c>
      <c r="AW1117" s="102">
        <f t="shared" si="159"/>
        <v>431</v>
      </c>
      <c r="AX1117" s="43">
        <f t="shared" si="160"/>
        <v>0.5</v>
      </c>
      <c r="AY1117" s="43" t="str">
        <f t="shared" si="161"/>
        <v>UTGS</v>
      </c>
    </row>
    <row r="1118" spans="1:51" hidden="1" x14ac:dyDescent="0.2">
      <c r="A1118" s="38">
        <v>1111</v>
      </c>
      <c r="B1118" t="s">
        <v>5806</v>
      </c>
      <c r="C1118" t="s">
        <v>292</v>
      </c>
      <c r="D1118">
        <v>5000</v>
      </c>
      <c r="E1118" t="s">
        <v>198</v>
      </c>
      <c r="F1118">
        <v>0.25</v>
      </c>
      <c r="G1118" t="str">
        <f>LOOKUP(F1118,{0,6,45},{"F","L","H"})</f>
        <v>F</v>
      </c>
      <c r="H1118" t="s">
        <v>614</v>
      </c>
      <c r="I1118" s="43" t="str">
        <f>IFERROR(VLOOKUP(#REF!,#REF!,2,FALSE),"No")</f>
        <v>No</v>
      </c>
      <c r="J1118" s="149">
        <v>3</v>
      </c>
      <c r="K1118" s="148">
        <v>485</v>
      </c>
      <c r="L1118" s="148"/>
      <c r="M1118" s="148"/>
      <c r="N1118" s="148"/>
      <c r="O1118" s="148"/>
      <c r="P1118" s="148"/>
      <c r="Q1118" s="148"/>
      <c r="R1118" s="148"/>
      <c r="S1118" s="148"/>
      <c r="T1118" s="148"/>
      <c r="U1118" s="148"/>
      <c r="V1118" s="148"/>
      <c r="W1118" s="148"/>
      <c r="X1118" s="139">
        <v>4</v>
      </c>
      <c r="Y1118" s="148">
        <v>251</v>
      </c>
      <c r="Z1118" s="149">
        <v>6</v>
      </c>
      <c r="AA1118" s="148">
        <v>749</v>
      </c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39">
        <v>0</v>
      </c>
      <c r="AM1118" s="139">
        <v>0</v>
      </c>
      <c r="AN1118" s="148">
        <f t="shared" si="153"/>
        <v>1000</v>
      </c>
      <c r="AO1118" s="148">
        <f t="shared" si="154"/>
        <v>485</v>
      </c>
      <c r="AP1118" s="148">
        <v>1</v>
      </c>
      <c r="AQ1118" s="140">
        <v>1</v>
      </c>
      <c r="AS1118" s="42">
        <f t="shared" si="155"/>
        <v>35396.986748062453</v>
      </c>
      <c r="AT1118" s="101">
        <f t="shared" si="156"/>
        <v>0</v>
      </c>
      <c r="AU1118" s="42">
        <f t="shared" si="157"/>
        <v>35396.986748062453</v>
      </c>
      <c r="AV1118" s="42">
        <f t="shared" si="158"/>
        <v>54923.111721474037</v>
      </c>
      <c r="AW1118" s="102">
        <f t="shared" si="159"/>
        <v>3698.6666666666665</v>
      </c>
      <c r="AX1118" s="43">
        <f t="shared" si="160"/>
        <v>3</v>
      </c>
      <c r="AY1118" s="43" t="str">
        <f t="shared" si="161"/>
        <v>UTFS</v>
      </c>
    </row>
    <row r="1119" spans="1:51" hidden="1" x14ac:dyDescent="0.2">
      <c r="A1119" s="38">
        <v>1112</v>
      </c>
      <c r="B1119" t="s">
        <v>5806</v>
      </c>
      <c r="C1119" t="s">
        <v>5746</v>
      </c>
      <c r="D1119">
        <v>4000</v>
      </c>
      <c r="E1119" t="s">
        <v>207</v>
      </c>
      <c r="F1119">
        <v>5</v>
      </c>
      <c r="G1119" t="str">
        <f>LOOKUP(F1119,{0,6,45},{"F","L","H"})</f>
        <v>F</v>
      </c>
      <c r="H1119" t="s">
        <v>990</v>
      </c>
      <c r="I1119" s="43" t="str">
        <f>IFERROR(VLOOKUP(#REF!,#REF!,2,FALSE),"No")</f>
        <v>No</v>
      </c>
      <c r="J1119" s="139">
        <v>1.25</v>
      </c>
      <c r="K1119" s="148">
        <v>379</v>
      </c>
      <c r="L1119" s="148"/>
      <c r="M1119" s="148"/>
      <c r="N1119" s="148"/>
      <c r="O1119" s="148"/>
      <c r="P1119" s="148"/>
      <c r="Q1119" s="148"/>
      <c r="R1119" s="148"/>
      <c r="S1119" s="148"/>
      <c r="T1119" s="148"/>
      <c r="U1119" s="148"/>
      <c r="V1119" s="148"/>
      <c r="W1119" s="148"/>
      <c r="X1119" s="139">
        <v>2</v>
      </c>
      <c r="Y1119" s="148">
        <v>388.56</v>
      </c>
      <c r="Z1119" s="148">
        <v>4</v>
      </c>
      <c r="AA1119" s="148">
        <v>611.44000000000005</v>
      </c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39">
        <v>0</v>
      </c>
      <c r="AM1119" s="139">
        <v>0</v>
      </c>
      <c r="AN1119" s="148">
        <f t="shared" si="153"/>
        <v>1000</v>
      </c>
      <c r="AO1119" s="148">
        <f t="shared" si="154"/>
        <v>379</v>
      </c>
      <c r="AP1119" s="148">
        <v>4</v>
      </c>
      <c r="AQ1119" s="140">
        <v>4</v>
      </c>
      <c r="AS1119" s="42">
        <f t="shared" si="155"/>
        <v>28240.608097970453</v>
      </c>
      <c r="AT1119" s="101">
        <f t="shared" si="156"/>
        <v>0</v>
      </c>
      <c r="AU1119" s="42">
        <f t="shared" si="157"/>
        <v>28240.608097970453</v>
      </c>
      <c r="AV1119" s="42">
        <f t="shared" si="158"/>
        <v>9223.7466303685087</v>
      </c>
      <c r="AW1119" s="102">
        <f t="shared" si="159"/>
        <v>2145.6666666666665</v>
      </c>
      <c r="AX1119" s="43">
        <f t="shared" si="160"/>
        <v>1.25</v>
      </c>
      <c r="AY1119" s="43" t="str">
        <f t="shared" si="161"/>
        <v>UTTSS</v>
      </c>
    </row>
    <row r="1120" spans="1:51" hidden="1" x14ac:dyDescent="0.2">
      <c r="A1120" s="38">
        <v>1113</v>
      </c>
      <c r="B1120" t="s">
        <v>362</v>
      </c>
      <c r="C1120" t="s">
        <v>289</v>
      </c>
      <c r="D1120">
        <v>320</v>
      </c>
      <c r="E1120" t="s">
        <v>1239</v>
      </c>
      <c r="F1120">
        <v>0.25</v>
      </c>
      <c r="G1120" t="str">
        <f>LOOKUP(F1120,{0,6,45},{"F","L","H"})</f>
        <v>F</v>
      </c>
      <c r="H1120" t="s">
        <v>3084</v>
      </c>
      <c r="I1120" s="43" t="str">
        <f>IFERROR(VLOOKUP(#REF!,#REF!,2,FALSE),"No")</f>
        <v>No</v>
      </c>
      <c r="J1120" s="139">
        <v>0.5</v>
      </c>
      <c r="K1120" s="148">
        <v>19</v>
      </c>
      <c r="L1120" s="148"/>
      <c r="M1120" s="148"/>
      <c r="N1120" s="148"/>
      <c r="O1120" s="148"/>
      <c r="P1120" s="148"/>
      <c r="Q1120" s="148"/>
      <c r="R1120" s="148"/>
      <c r="S1120" s="148"/>
      <c r="T1120" s="148"/>
      <c r="U1120" s="148"/>
      <c r="V1120" s="148"/>
      <c r="W1120" s="148"/>
      <c r="X1120" s="139">
        <v>1.25</v>
      </c>
      <c r="Y1120" s="148">
        <v>675.05</v>
      </c>
      <c r="Z1120" s="148">
        <v>2</v>
      </c>
      <c r="AA1120" s="148">
        <v>54.74</v>
      </c>
      <c r="AB1120" s="148">
        <v>3</v>
      </c>
      <c r="AC1120" s="148">
        <v>270.20999999999998</v>
      </c>
      <c r="AD1120" s="148"/>
      <c r="AE1120" s="148"/>
      <c r="AF1120" s="148"/>
      <c r="AG1120" s="148"/>
      <c r="AH1120" s="148"/>
      <c r="AI1120" s="148"/>
      <c r="AJ1120" s="148"/>
      <c r="AK1120" s="148"/>
      <c r="AL1120" s="139">
        <v>0</v>
      </c>
      <c r="AM1120" s="139">
        <v>0</v>
      </c>
      <c r="AN1120" s="148">
        <f t="shared" si="153"/>
        <v>1000</v>
      </c>
      <c r="AO1120" s="148">
        <f t="shared" si="154"/>
        <v>19</v>
      </c>
      <c r="AP1120" s="148">
        <v>11</v>
      </c>
      <c r="AQ1120" s="140">
        <v>11</v>
      </c>
      <c r="AS1120" s="42">
        <f t="shared" si="155"/>
        <v>1299.6660787900757</v>
      </c>
      <c r="AT1120" s="101">
        <f t="shared" si="156"/>
        <v>0</v>
      </c>
      <c r="AU1120" s="42">
        <f t="shared" si="157"/>
        <v>1299.6660787900757</v>
      </c>
      <c r="AV1120" s="42">
        <f t="shared" si="158"/>
        <v>2687.0212655885484</v>
      </c>
      <c r="AW1120" s="102">
        <f t="shared" si="159"/>
        <v>431</v>
      </c>
      <c r="AX1120" s="43">
        <f t="shared" si="160"/>
        <v>0.5</v>
      </c>
      <c r="AY1120" s="43" t="str">
        <f t="shared" si="161"/>
        <v>UTGS</v>
      </c>
    </row>
    <row r="1121" spans="1:51" hidden="1" x14ac:dyDescent="0.2">
      <c r="A1121" s="38">
        <v>1114</v>
      </c>
      <c r="B1121" t="s">
        <v>362</v>
      </c>
      <c r="C1121" t="s">
        <v>289</v>
      </c>
      <c r="D1121">
        <v>320</v>
      </c>
      <c r="E1121" t="s">
        <v>1239</v>
      </c>
      <c r="F1121">
        <v>0.25</v>
      </c>
      <c r="G1121" t="str">
        <f>LOOKUP(F1121,{0,6,45},{"F","L","H"})</f>
        <v>F</v>
      </c>
      <c r="H1121" t="s">
        <v>3085</v>
      </c>
      <c r="I1121" s="43" t="str">
        <f>IFERROR(VLOOKUP(#REF!,#REF!,2,FALSE),"No")</f>
        <v>No</v>
      </c>
      <c r="J1121" s="139">
        <v>0.5</v>
      </c>
      <c r="K1121" s="148">
        <v>85</v>
      </c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39">
        <v>0.75</v>
      </c>
      <c r="Y1121" s="148">
        <v>221.22</v>
      </c>
      <c r="Z1121" s="149">
        <v>2</v>
      </c>
      <c r="AA1121" s="148">
        <v>728.57</v>
      </c>
      <c r="AB1121" s="148">
        <v>3</v>
      </c>
      <c r="AC1121" s="148">
        <v>50.22</v>
      </c>
      <c r="AD1121" s="148"/>
      <c r="AE1121" s="148"/>
      <c r="AF1121" s="148"/>
      <c r="AG1121" s="148"/>
      <c r="AH1121" s="148"/>
      <c r="AI1121" s="148"/>
      <c r="AJ1121" s="148"/>
      <c r="AK1121" s="148"/>
      <c r="AL1121" s="139">
        <v>0</v>
      </c>
      <c r="AM1121" s="139">
        <v>0</v>
      </c>
      <c r="AN1121" s="148">
        <f t="shared" si="153"/>
        <v>1000.0100000000001</v>
      </c>
      <c r="AO1121" s="148">
        <f t="shared" si="154"/>
        <v>85</v>
      </c>
      <c r="AP1121" s="148">
        <v>9</v>
      </c>
      <c r="AQ1121" s="140">
        <v>9</v>
      </c>
      <c r="AS1121" s="42">
        <f t="shared" si="155"/>
        <v>5814.2956156398122</v>
      </c>
      <c r="AT1121" s="101">
        <f t="shared" si="156"/>
        <v>0</v>
      </c>
      <c r="AU1121" s="42">
        <f t="shared" si="157"/>
        <v>5814.2956156398122</v>
      </c>
      <c r="AV1121" s="42">
        <f t="shared" si="158"/>
        <v>3727.9272034545834</v>
      </c>
      <c r="AW1121" s="102">
        <f t="shared" si="159"/>
        <v>431</v>
      </c>
      <c r="AX1121" s="43">
        <f t="shared" si="160"/>
        <v>0.5</v>
      </c>
      <c r="AY1121" s="43" t="str">
        <f t="shared" si="161"/>
        <v>UTGS</v>
      </c>
    </row>
    <row r="1122" spans="1:51" hidden="1" x14ac:dyDescent="0.2">
      <c r="A1122" s="38">
        <v>1115</v>
      </c>
      <c r="B1122" t="s">
        <v>362</v>
      </c>
      <c r="C1122" t="s">
        <v>289</v>
      </c>
      <c r="D1122">
        <v>320</v>
      </c>
      <c r="E1122" t="s">
        <v>1245</v>
      </c>
      <c r="F1122">
        <v>0.25</v>
      </c>
      <c r="G1122" t="str">
        <f>LOOKUP(F1122,{0,6,45},{"F","L","H"})</f>
        <v>F</v>
      </c>
      <c r="H1122" t="s">
        <v>3086</v>
      </c>
      <c r="I1122" s="43" t="str">
        <f>IFERROR(VLOOKUP(#REF!,#REF!,2,FALSE),"No")</f>
        <v>No</v>
      </c>
      <c r="J1122" s="149">
        <v>0.5</v>
      </c>
      <c r="K1122" s="148">
        <v>37</v>
      </c>
      <c r="L1122" s="148"/>
      <c r="M1122" s="148"/>
      <c r="N1122" s="148"/>
      <c r="O1122" s="148"/>
      <c r="P1122" s="148"/>
      <c r="Q1122" s="148"/>
      <c r="R1122" s="148"/>
      <c r="S1122" s="148"/>
      <c r="T1122" s="148"/>
      <c r="U1122" s="148"/>
      <c r="V1122" s="148"/>
      <c r="W1122" s="148"/>
      <c r="X1122" s="139">
        <v>1.25</v>
      </c>
      <c r="Y1122" s="148">
        <v>600.58000000000004</v>
      </c>
      <c r="Z1122" s="149">
        <v>2</v>
      </c>
      <c r="AA1122" s="148">
        <v>68.55</v>
      </c>
      <c r="AB1122" s="148">
        <v>4</v>
      </c>
      <c r="AC1122" s="148">
        <v>330.87</v>
      </c>
      <c r="AD1122" s="148"/>
      <c r="AE1122" s="148"/>
      <c r="AF1122" s="148"/>
      <c r="AG1122" s="148"/>
      <c r="AH1122" s="148"/>
      <c r="AI1122" s="148"/>
      <c r="AJ1122" s="148"/>
      <c r="AK1122" s="148"/>
      <c r="AL1122" s="139">
        <v>0</v>
      </c>
      <c r="AM1122" s="139">
        <v>0</v>
      </c>
      <c r="AN1122" s="148">
        <f t="shared" si="153"/>
        <v>1000</v>
      </c>
      <c r="AO1122" s="148">
        <f t="shared" si="154"/>
        <v>37</v>
      </c>
      <c r="AP1122" s="148">
        <v>12</v>
      </c>
      <c r="AQ1122" s="140">
        <v>12</v>
      </c>
      <c r="AS1122" s="42">
        <f t="shared" si="155"/>
        <v>2530.928679749095</v>
      </c>
      <c r="AT1122" s="101">
        <f t="shared" si="156"/>
        <v>0</v>
      </c>
      <c r="AU1122" s="42">
        <f t="shared" si="157"/>
        <v>2530.928679749095</v>
      </c>
      <c r="AV1122" s="42">
        <f t="shared" si="158"/>
        <v>2941.9754684561699</v>
      </c>
      <c r="AW1122" s="102">
        <f t="shared" si="159"/>
        <v>431</v>
      </c>
      <c r="AX1122" s="43">
        <f t="shared" si="160"/>
        <v>0.5</v>
      </c>
      <c r="AY1122" s="43" t="str">
        <f t="shared" si="161"/>
        <v>UTGS</v>
      </c>
    </row>
    <row r="1123" spans="1:51" hidden="1" x14ac:dyDescent="0.2">
      <c r="A1123" s="38">
        <v>1116</v>
      </c>
      <c r="B1123" t="s">
        <v>362</v>
      </c>
      <c r="C1123" t="s">
        <v>289</v>
      </c>
      <c r="D1123">
        <v>320</v>
      </c>
      <c r="E1123" t="s">
        <v>1232</v>
      </c>
      <c r="F1123">
        <v>0.25</v>
      </c>
      <c r="G1123" t="str">
        <f>LOOKUP(F1123,{0,6,45},{"F","L","H"})</f>
        <v>F</v>
      </c>
      <c r="H1123" t="s">
        <v>3087</v>
      </c>
      <c r="I1123" s="43" t="str">
        <f>IFERROR(VLOOKUP(#REF!,#REF!,2,FALSE),"No")</f>
        <v>No</v>
      </c>
      <c r="J1123" s="149">
        <v>0.5</v>
      </c>
      <c r="K1123" s="148">
        <v>65</v>
      </c>
      <c r="L1123" s="148"/>
      <c r="M1123" s="148"/>
      <c r="N1123" s="148"/>
      <c r="O1123" s="148"/>
      <c r="P1123" s="148"/>
      <c r="Q1123" s="148"/>
      <c r="R1123" s="148"/>
      <c r="S1123" s="148"/>
      <c r="T1123" s="148"/>
      <c r="U1123" s="148"/>
      <c r="V1123" s="148"/>
      <c r="W1123" s="148"/>
      <c r="X1123" s="139">
        <v>1.25</v>
      </c>
      <c r="Y1123" s="148">
        <v>55.59</v>
      </c>
      <c r="Z1123" s="148">
        <v>2</v>
      </c>
      <c r="AA1123" s="148">
        <v>944.41</v>
      </c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39">
        <v>0</v>
      </c>
      <c r="AM1123" s="139">
        <v>0</v>
      </c>
      <c r="AN1123" s="148">
        <f t="shared" si="153"/>
        <v>1000</v>
      </c>
      <c r="AO1123" s="148">
        <f t="shared" si="154"/>
        <v>65</v>
      </c>
      <c r="AP1123" s="148">
        <v>9</v>
      </c>
      <c r="AQ1123" s="140">
        <v>9</v>
      </c>
      <c r="AS1123" s="42">
        <f t="shared" si="155"/>
        <v>4446.2260590186806</v>
      </c>
      <c r="AT1123" s="101">
        <f t="shared" si="156"/>
        <v>0</v>
      </c>
      <c r="AU1123" s="42">
        <f t="shared" si="157"/>
        <v>4446.2260590186806</v>
      </c>
      <c r="AV1123" s="42">
        <f t="shared" si="158"/>
        <v>3616.6527468304475</v>
      </c>
      <c r="AW1123" s="102">
        <f t="shared" si="159"/>
        <v>431</v>
      </c>
      <c r="AX1123" s="43">
        <f t="shared" si="160"/>
        <v>0.5</v>
      </c>
      <c r="AY1123" s="43" t="str">
        <f t="shared" si="161"/>
        <v>UTGS</v>
      </c>
    </row>
    <row r="1124" spans="1:51" hidden="1" x14ac:dyDescent="0.2">
      <c r="A1124" s="38">
        <v>1117</v>
      </c>
      <c r="B1124" t="s">
        <v>362</v>
      </c>
      <c r="C1124" t="s">
        <v>289</v>
      </c>
      <c r="D1124">
        <v>320</v>
      </c>
      <c r="E1124" t="s">
        <v>1223</v>
      </c>
      <c r="F1124">
        <v>0.25</v>
      </c>
      <c r="G1124" t="str">
        <f>LOOKUP(F1124,{0,6,45},{"F","L","H"})</f>
        <v>F</v>
      </c>
      <c r="H1124" t="s">
        <v>3088</v>
      </c>
      <c r="I1124" s="43" t="str">
        <f>IFERROR(VLOOKUP(#REF!,#REF!,2,FALSE),"No")</f>
        <v>No</v>
      </c>
      <c r="J1124" s="149">
        <v>0.5</v>
      </c>
      <c r="K1124" s="148">
        <v>48</v>
      </c>
      <c r="L1124" s="148"/>
      <c r="M1124" s="148"/>
      <c r="N1124" s="148"/>
      <c r="O1124" s="148"/>
      <c r="P1124" s="148"/>
      <c r="Q1124" s="148"/>
      <c r="R1124" s="148"/>
      <c r="S1124" s="148"/>
      <c r="T1124" s="148"/>
      <c r="U1124" s="148"/>
      <c r="V1124" s="148"/>
      <c r="W1124" s="148"/>
      <c r="X1124" s="139">
        <v>1.25</v>
      </c>
      <c r="Y1124" s="148">
        <v>226</v>
      </c>
      <c r="Z1124" s="148">
        <v>4</v>
      </c>
      <c r="AA1124" s="148">
        <v>774</v>
      </c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39">
        <v>0</v>
      </c>
      <c r="AM1124" s="139">
        <v>0</v>
      </c>
      <c r="AN1124" s="148">
        <f t="shared" si="153"/>
        <v>1000</v>
      </c>
      <c r="AO1124" s="148">
        <f t="shared" si="154"/>
        <v>48</v>
      </c>
      <c r="AP1124" s="148">
        <v>13</v>
      </c>
      <c r="AQ1124" s="140">
        <v>13</v>
      </c>
      <c r="AS1124" s="42">
        <f t="shared" si="155"/>
        <v>3283.3669358907177</v>
      </c>
      <c r="AT1124" s="101">
        <f t="shared" si="156"/>
        <v>0</v>
      </c>
      <c r="AU1124" s="42">
        <f t="shared" si="157"/>
        <v>3283.3669358907177</v>
      </c>
      <c r="AV1124" s="42">
        <f t="shared" si="158"/>
        <v>2939.9032093441565</v>
      </c>
      <c r="AW1124" s="102">
        <f t="shared" si="159"/>
        <v>431</v>
      </c>
      <c r="AX1124" s="43">
        <f t="shared" si="160"/>
        <v>0.5</v>
      </c>
      <c r="AY1124" s="43" t="str">
        <f t="shared" si="161"/>
        <v>UTGS</v>
      </c>
    </row>
    <row r="1125" spans="1:51" hidden="1" x14ac:dyDescent="0.2">
      <c r="A1125" s="38">
        <v>1118</v>
      </c>
      <c r="B1125" t="s">
        <v>362</v>
      </c>
      <c r="C1125" t="s">
        <v>289</v>
      </c>
      <c r="D1125">
        <v>306</v>
      </c>
      <c r="E1125" t="s">
        <v>1238</v>
      </c>
      <c r="F1125">
        <v>0.25</v>
      </c>
      <c r="G1125" t="str">
        <f>LOOKUP(F1125,{0,6,45},{"F","L","H"})</f>
        <v>F</v>
      </c>
      <c r="H1125" t="s">
        <v>3089</v>
      </c>
      <c r="I1125" s="43" t="str">
        <f>IFERROR(VLOOKUP(#REF!,#REF!,2,FALSE),"No")</f>
        <v>No</v>
      </c>
      <c r="J1125" s="148">
        <v>0.5</v>
      </c>
      <c r="K1125" s="148">
        <v>42</v>
      </c>
      <c r="L1125" s="148"/>
      <c r="M1125" s="148"/>
      <c r="N1125" s="148"/>
      <c r="O1125" s="148"/>
      <c r="P1125" s="148"/>
      <c r="Q1125" s="148"/>
      <c r="R1125" s="149"/>
      <c r="S1125" s="148"/>
      <c r="T1125" s="148"/>
      <c r="U1125" s="148"/>
      <c r="V1125" s="148"/>
      <c r="W1125" s="148"/>
      <c r="X1125" s="139">
        <v>1.25</v>
      </c>
      <c r="Y1125" s="148">
        <v>1000</v>
      </c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39">
        <v>0</v>
      </c>
      <c r="AM1125" s="139">
        <v>0</v>
      </c>
      <c r="AN1125" s="148">
        <f t="shared" si="153"/>
        <v>1000</v>
      </c>
      <c r="AO1125" s="148">
        <f t="shared" si="154"/>
        <v>42</v>
      </c>
      <c r="AP1125" s="148">
        <v>11</v>
      </c>
      <c r="AQ1125" s="140">
        <v>11</v>
      </c>
      <c r="AS1125" s="42">
        <f t="shared" si="155"/>
        <v>2872.9460689043781</v>
      </c>
      <c r="AT1125" s="101">
        <f t="shared" si="156"/>
        <v>0</v>
      </c>
      <c r="AU1125" s="42">
        <f t="shared" si="157"/>
        <v>2872.9460689043781</v>
      </c>
      <c r="AV1125" s="42">
        <f t="shared" si="158"/>
        <v>3019.1783383158213</v>
      </c>
      <c r="AW1125" s="102">
        <f t="shared" si="159"/>
        <v>431</v>
      </c>
      <c r="AX1125" s="43">
        <f t="shared" si="160"/>
        <v>0.5</v>
      </c>
      <c r="AY1125" s="43" t="str">
        <f t="shared" si="161"/>
        <v>UTGS</v>
      </c>
    </row>
    <row r="1126" spans="1:51" hidden="1" x14ac:dyDescent="0.2">
      <c r="A1126" s="38">
        <v>1119</v>
      </c>
      <c r="B1126" t="s">
        <v>5806</v>
      </c>
      <c r="C1126" t="s">
        <v>5746</v>
      </c>
      <c r="D1126">
        <v>28224</v>
      </c>
      <c r="E1126" t="s">
        <v>206</v>
      </c>
      <c r="F1126">
        <v>45</v>
      </c>
      <c r="G1126" t="str">
        <f>LOOKUP(F1126,{0,6,45},{"F","L","H"})</f>
        <v>H</v>
      </c>
      <c r="H1126" t="s">
        <v>942</v>
      </c>
      <c r="I1126" s="43" t="str">
        <f>IFERROR(VLOOKUP(#REF!,#REF!,2,FALSE),"No")</f>
        <v>No</v>
      </c>
      <c r="J1126" s="139">
        <v>3</v>
      </c>
      <c r="K1126" s="148">
        <v>417</v>
      </c>
      <c r="L1126" s="148"/>
      <c r="M1126" s="148"/>
      <c r="N1126" s="148"/>
      <c r="O1126" s="148"/>
      <c r="P1126" s="148"/>
      <c r="Q1126" s="148"/>
      <c r="R1126" s="148"/>
      <c r="S1126" s="148"/>
      <c r="T1126" s="148"/>
      <c r="U1126" s="148"/>
      <c r="V1126" s="148"/>
      <c r="W1126" s="148"/>
      <c r="X1126" s="139">
        <v>2</v>
      </c>
      <c r="Y1126" s="148">
        <v>180</v>
      </c>
      <c r="Z1126" s="149">
        <v>4</v>
      </c>
      <c r="AA1126" s="148">
        <v>820</v>
      </c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39">
        <v>0</v>
      </c>
      <c r="AM1126" s="139">
        <v>0</v>
      </c>
      <c r="AN1126" s="148">
        <f t="shared" si="153"/>
        <v>1000</v>
      </c>
      <c r="AO1126" s="148">
        <f t="shared" si="154"/>
        <v>417</v>
      </c>
      <c r="AP1126" s="148">
        <v>2</v>
      </c>
      <c r="AQ1126" s="140">
        <v>2</v>
      </c>
      <c r="AS1126" s="42">
        <f t="shared" si="155"/>
        <v>30434.110255550604</v>
      </c>
      <c r="AT1126" s="101">
        <f t="shared" si="156"/>
        <v>0</v>
      </c>
      <c r="AU1126" s="42">
        <f t="shared" si="157"/>
        <v>30434.110255550604</v>
      </c>
      <c r="AV1126" s="42">
        <f t="shared" si="158"/>
        <v>19195.180860737019</v>
      </c>
      <c r="AW1126" s="102">
        <f t="shared" si="159"/>
        <v>52825.283763759828</v>
      </c>
      <c r="AX1126" s="43">
        <f t="shared" si="160"/>
        <v>3</v>
      </c>
      <c r="AY1126" s="43" t="str">
        <f t="shared" si="161"/>
        <v>UTTSS</v>
      </c>
    </row>
    <row r="1127" spans="1:51" hidden="1" x14ac:dyDescent="0.2">
      <c r="A1127" s="38">
        <v>1120</v>
      </c>
      <c r="B1127" t="s">
        <v>362</v>
      </c>
      <c r="C1127" t="s">
        <v>289</v>
      </c>
      <c r="D1127">
        <v>320</v>
      </c>
      <c r="E1127" t="s">
        <v>1239</v>
      </c>
      <c r="F1127">
        <v>0.25</v>
      </c>
      <c r="G1127" t="str">
        <f>LOOKUP(F1127,{0,6,45},{"F","L","H"})</f>
        <v>F</v>
      </c>
      <c r="H1127" t="s">
        <v>3090</v>
      </c>
      <c r="I1127" s="43" t="str">
        <f>IFERROR(VLOOKUP(#REF!,#REF!,2,FALSE),"No")</f>
        <v>No</v>
      </c>
      <c r="J1127" s="139">
        <v>0.75</v>
      </c>
      <c r="K1127" s="148">
        <v>7</v>
      </c>
      <c r="L1127" s="148"/>
      <c r="M1127" s="148"/>
      <c r="N1127" s="148"/>
      <c r="O1127" s="148"/>
      <c r="P1127" s="148"/>
      <c r="Q1127" s="148"/>
      <c r="R1127" s="148"/>
      <c r="S1127" s="148"/>
      <c r="T1127" s="148"/>
      <c r="U1127" s="148"/>
      <c r="V1127" s="148"/>
      <c r="W1127" s="148"/>
      <c r="X1127" s="139">
        <v>1.25</v>
      </c>
      <c r="Y1127" s="148">
        <v>357.72</v>
      </c>
      <c r="Z1127" s="149">
        <v>2</v>
      </c>
      <c r="AA1127" s="148">
        <v>642.28</v>
      </c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39">
        <v>0</v>
      </c>
      <c r="AM1127" s="139">
        <v>0</v>
      </c>
      <c r="AN1127" s="148">
        <f t="shared" si="153"/>
        <v>1000</v>
      </c>
      <c r="AO1127" s="148">
        <f t="shared" si="154"/>
        <v>7</v>
      </c>
      <c r="AP1127" s="148">
        <v>17</v>
      </c>
      <c r="AQ1127" s="140">
        <v>43</v>
      </c>
      <c r="AS1127" s="42">
        <f t="shared" si="155"/>
        <v>450.68434481739627</v>
      </c>
      <c r="AT1127" s="101">
        <f t="shared" si="156"/>
        <v>0</v>
      </c>
      <c r="AU1127" s="42">
        <f t="shared" si="157"/>
        <v>450.68434481739627</v>
      </c>
      <c r="AV1127" s="42">
        <f t="shared" si="158"/>
        <v>761.89222608079149</v>
      </c>
      <c r="AW1127" s="102">
        <f t="shared" si="159"/>
        <v>431</v>
      </c>
      <c r="AX1127" s="43">
        <f t="shared" si="160"/>
        <v>0.75</v>
      </c>
      <c r="AY1127" s="43" t="str">
        <f t="shared" si="161"/>
        <v>UTGS</v>
      </c>
    </row>
    <row r="1128" spans="1:51" hidden="1" x14ac:dyDescent="0.2">
      <c r="A1128" s="38">
        <v>1121</v>
      </c>
      <c r="B1128" t="s">
        <v>362</v>
      </c>
      <c r="C1128" t="s">
        <v>289</v>
      </c>
      <c r="D1128">
        <v>320</v>
      </c>
      <c r="E1128" t="s">
        <v>1228</v>
      </c>
      <c r="F1128">
        <v>0.25</v>
      </c>
      <c r="G1128" t="str">
        <f>LOOKUP(F1128,{0,6,45},{"F","L","H"})</f>
        <v>F</v>
      </c>
      <c r="H1128" t="s">
        <v>3091</v>
      </c>
      <c r="I1128" s="43" t="str">
        <f>IFERROR(VLOOKUP(#REF!,#REF!,2,FALSE),"No")</f>
        <v>No</v>
      </c>
      <c r="J1128" s="149">
        <v>0.5</v>
      </c>
      <c r="K1128" s="148">
        <v>39</v>
      </c>
      <c r="L1128" s="148"/>
      <c r="M1128" s="148"/>
      <c r="N1128" s="148"/>
      <c r="O1128" s="148"/>
      <c r="P1128" s="148"/>
      <c r="Q1128" s="148"/>
      <c r="R1128" s="148"/>
      <c r="S1128" s="148"/>
      <c r="T1128" s="148"/>
      <c r="U1128" s="148"/>
      <c r="V1128" s="148"/>
      <c r="W1128" s="148"/>
      <c r="X1128" s="139">
        <v>1.25</v>
      </c>
      <c r="Y1128" s="148">
        <v>616.71</v>
      </c>
      <c r="Z1128" s="148">
        <v>2</v>
      </c>
      <c r="AA1128" s="148">
        <v>383.29</v>
      </c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39">
        <v>0</v>
      </c>
      <c r="AM1128" s="139">
        <v>0</v>
      </c>
      <c r="AN1128" s="148">
        <f t="shared" si="153"/>
        <v>1000</v>
      </c>
      <c r="AO1128" s="148">
        <f t="shared" si="154"/>
        <v>39</v>
      </c>
      <c r="AP1128" s="148">
        <v>8</v>
      </c>
      <c r="AQ1128" s="140">
        <v>8</v>
      </c>
      <c r="AS1128" s="42">
        <f t="shared" si="155"/>
        <v>2667.735635411208</v>
      </c>
      <c r="AT1128" s="101">
        <f t="shared" si="156"/>
        <v>0</v>
      </c>
      <c r="AU1128" s="42">
        <f t="shared" si="157"/>
        <v>2667.735635411208</v>
      </c>
      <c r="AV1128" s="42">
        <f t="shared" si="158"/>
        <v>4117.8323401842545</v>
      </c>
      <c r="AW1128" s="102">
        <f t="shared" si="159"/>
        <v>431</v>
      </c>
      <c r="AX1128" s="43">
        <f t="shared" si="160"/>
        <v>0.5</v>
      </c>
      <c r="AY1128" s="43" t="str">
        <f t="shared" si="161"/>
        <v>UTGS</v>
      </c>
    </row>
    <row r="1129" spans="1:51" hidden="1" x14ac:dyDescent="0.2">
      <c r="A1129" s="38">
        <v>1122</v>
      </c>
      <c r="B1129" t="s">
        <v>362</v>
      </c>
      <c r="C1129" t="s">
        <v>289</v>
      </c>
      <c r="D1129">
        <v>320</v>
      </c>
      <c r="E1129" t="s">
        <v>1245</v>
      </c>
      <c r="F1129">
        <v>0.25</v>
      </c>
      <c r="G1129" t="str">
        <f>LOOKUP(F1129,{0,6,45},{"F","L","H"})</f>
        <v>F</v>
      </c>
      <c r="H1129" t="s">
        <v>3092</v>
      </c>
      <c r="I1129" s="43" t="str">
        <f>IFERROR(VLOOKUP(#REF!,#REF!,2,FALSE),"No")</f>
        <v>No</v>
      </c>
      <c r="J1129" s="149">
        <v>0.5</v>
      </c>
      <c r="K1129" s="148">
        <v>33</v>
      </c>
      <c r="L1129" s="148"/>
      <c r="M1129" s="148"/>
      <c r="N1129" s="148"/>
      <c r="O1129" s="148"/>
      <c r="P1129" s="148"/>
      <c r="Q1129" s="148"/>
      <c r="R1129" s="148"/>
      <c r="S1129" s="148"/>
      <c r="T1129" s="148"/>
      <c r="U1129" s="148"/>
      <c r="V1129" s="148"/>
      <c r="W1129" s="148"/>
      <c r="X1129" s="139">
        <v>1.25</v>
      </c>
      <c r="Y1129" s="148">
        <v>14.81</v>
      </c>
      <c r="Z1129" s="149">
        <v>2</v>
      </c>
      <c r="AA1129" s="148">
        <v>985.19</v>
      </c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39">
        <v>0</v>
      </c>
      <c r="AM1129" s="139">
        <v>0</v>
      </c>
      <c r="AN1129" s="148">
        <f t="shared" si="153"/>
        <v>1000</v>
      </c>
      <c r="AO1129" s="148">
        <f t="shared" si="154"/>
        <v>33</v>
      </c>
      <c r="AP1129" s="148">
        <v>13</v>
      </c>
      <c r="AQ1129" s="140">
        <v>13</v>
      </c>
      <c r="AS1129" s="42">
        <f t="shared" si="155"/>
        <v>2257.3147684248684</v>
      </c>
      <c r="AT1129" s="101">
        <f t="shared" si="156"/>
        <v>0</v>
      </c>
      <c r="AU1129" s="42">
        <f t="shared" si="157"/>
        <v>2257.3147684248684</v>
      </c>
      <c r="AV1129" s="42">
        <f t="shared" si="158"/>
        <v>2501.640670882618</v>
      </c>
      <c r="AW1129" s="102">
        <f t="shared" si="159"/>
        <v>431</v>
      </c>
      <c r="AX1129" s="43">
        <f t="shared" si="160"/>
        <v>0.5</v>
      </c>
      <c r="AY1129" s="43" t="str">
        <f t="shared" si="161"/>
        <v>UTGS</v>
      </c>
    </row>
    <row r="1130" spans="1:51" hidden="1" x14ac:dyDescent="0.2">
      <c r="A1130" s="38">
        <v>1123</v>
      </c>
      <c r="B1130" t="s">
        <v>5806</v>
      </c>
      <c r="C1130" t="s">
        <v>292</v>
      </c>
      <c r="D1130">
        <v>800</v>
      </c>
      <c r="E1130" t="s">
        <v>204</v>
      </c>
      <c r="F1130">
        <v>0.25</v>
      </c>
      <c r="G1130" t="str">
        <f>LOOKUP(F1130,{0,6,45},{"F","L","H"})</f>
        <v>F</v>
      </c>
      <c r="H1130" t="s">
        <v>3093</v>
      </c>
      <c r="I1130" s="43" t="str">
        <f>IFERROR(VLOOKUP(#REF!,#REF!,2,FALSE),"No")</f>
        <v>No</v>
      </c>
      <c r="J1130" s="139">
        <v>0.75</v>
      </c>
      <c r="K1130" s="148">
        <v>111</v>
      </c>
      <c r="L1130" s="148"/>
      <c r="M1130" s="148"/>
      <c r="N1130" s="148"/>
      <c r="O1130" s="148"/>
      <c r="P1130" s="148"/>
      <c r="Q1130" s="148"/>
      <c r="R1130" s="148"/>
      <c r="S1130" s="148"/>
      <c r="T1130" s="148"/>
      <c r="U1130" s="148"/>
      <c r="V1130" s="148"/>
      <c r="W1130" s="148"/>
      <c r="X1130" s="139">
        <v>2</v>
      </c>
      <c r="Y1130" s="148">
        <v>781.5</v>
      </c>
      <c r="Z1130" s="148">
        <v>3</v>
      </c>
      <c r="AA1130" s="148">
        <v>218.5</v>
      </c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39">
        <v>0</v>
      </c>
      <c r="AM1130" s="139">
        <v>0</v>
      </c>
      <c r="AN1130" s="148">
        <f t="shared" si="153"/>
        <v>1000</v>
      </c>
      <c r="AO1130" s="148">
        <f t="shared" si="154"/>
        <v>111</v>
      </c>
      <c r="AP1130" s="148">
        <v>7</v>
      </c>
      <c r="AQ1130" s="140">
        <v>17</v>
      </c>
      <c r="AS1130" s="42">
        <f t="shared" si="155"/>
        <v>7146.5660392472837</v>
      </c>
      <c r="AT1130" s="101">
        <f t="shared" si="156"/>
        <v>0</v>
      </c>
      <c r="AU1130" s="42">
        <f t="shared" si="157"/>
        <v>7146.5660392472837</v>
      </c>
      <c r="AV1130" s="42">
        <f t="shared" si="158"/>
        <v>1749.4342189102372</v>
      </c>
      <c r="AW1130" s="102">
        <f t="shared" si="159"/>
        <v>1348.3333333333333</v>
      </c>
      <c r="AX1130" s="43">
        <f t="shared" si="160"/>
        <v>0.75</v>
      </c>
      <c r="AY1130" s="43" t="str">
        <f t="shared" si="161"/>
        <v>UTFS</v>
      </c>
    </row>
    <row r="1131" spans="1:51" hidden="1" x14ac:dyDescent="0.2">
      <c r="A1131" s="38">
        <v>1124</v>
      </c>
      <c r="B1131" t="s">
        <v>362</v>
      </c>
      <c r="C1131" t="s">
        <v>289</v>
      </c>
      <c r="D1131">
        <v>306</v>
      </c>
      <c r="E1131" t="s">
        <v>1224</v>
      </c>
      <c r="F1131">
        <v>0.25</v>
      </c>
      <c r="G1131" t="str">
        <f>LOOKUP(F1131,{0,6,45},{"F","L","H"})</f>
        <v>F</v>
      </c>
      <c r="H1131" t="s">
        <v>3094</v>
      </c>
      <c r="I1131" s="43" t="str">
        <f>IFERROR(VLOOKUP(#REF!,#REF!,2,FALSE),"No")</f>
        <v>No</v>
      </c>
      <c r="J1131" s="149">
        <v>0.5</v>
      </c>
      <c r="K1131" s="148">
        <v>26</v>
      </c>
      <c r="L1131" s="148"/>
      <c r="M1131" s="148"/>
      <c r="N1131" s="148"/>
      <c r="O1131" s="148"/>
      <c r="P1131" s="148"/>
      <c r="Q1131" s="148"/>
      <c r="R1131" s="148"/>
      <c r="S1131" s="148"/>
      <c r="T1131" s="148"/>
      <c r="U1131" s="148"/>
      <c r="V1131" s="148"/>
      <c r="W1131" s="148"/>
      <c r="X1131" s="139">
        <v>1.25</v>
      </c>
      <c r="Y1131" s="148">
        <v>73.209999999999994</v>
      </c>
      <c r="Z1131" s="149">
        <v>3</v>
      </c>
      <c r="AA1131" s="148">
        <v>146.41</v>
      </c>
      <c r="AB1131" s="148">
        <v>4</v>
      </c>
      <c r="AC1131" s="148">
        <v>780.38</v>
      </c>
      <c r="AD1131" s="148"/>
      <c r="AE1131" s="148"/>
      <c r="AF1131" s="148"/>
      <c r="AG1131" s="148"/>
      <c r="AH1131" s="148"/>
      <c r="AI1131" s="148"/>
      <c r="AJ1131" s="148"/>
      <c r="AK1131" s="148"/>
      <c r="AL1131" s="139">
        <v>0</v>
      </c>
      <c r="AM1131" s="139">
        <v>0</v>
      </c>
      <c r="AN1131" s="148">
        <f t="shared" si="153"/>
        <v>1000</v>
      </c>
      <c r="AO1131" s="148">
        <f t="shared" si="154"/>
        <v>26</v>
      </c>
      <c r="AP1131" s="148">
        <v>9</v>
      </c>
      <c r="AQ1131" s="140">
        <v>9</v>
      </c>
      <c r="AS1131" s="42">
        <f t="shared" si="155"/>
        <v>1778.4904236074722</v>
      </c>
      <c r="AT1131" s="101">
        <f t="shared" si="156"/>
        <v>0</v>
      </c>
      <c r="AU1131" s="42">
        <f t="shared" si="157"/>
        <v>1778.4904236074722</v>
      </c>
      <c r="AV1131" s="42">
        <f t="shared" si="158"/>
        <v>4033.4505023860038</v>
      </c>
      <c r="AW1131" s="102">
        <f t="shared" si="159"/>
        <v>431</v>
      </c>
      <c r="AX1131" s="43">
        <f t="shared" si="160"/>
        <v>0.5</v>
      </c>
      <c r="AY1131" s="43" t="str">
        <f t="shared" si="161"/>
        <v>UTGS</v>
      </c>
    </row>
    <row r="1132" spans="1:51" hidden="1" x14ac:dyDescent="0.2">
      <c r="A1132" s="38">
        <v>1125</v>
      </c>
      <c r="B1132" t="s">
        <v>5806</v>
      </c>
      <c r="C1132" t="s">
        <v>292</v>
      </c>
      <c r="D1132">
        <v>1500</v>
      </c>
      <c r="E1132" t="s">
        <v>201</v>
      </c>
      <c r="F1132">
        <v>0.25</v>
      </c>
      <c r="G1132" t="str">
        <f>LOOKUP(F1132,{0,6,45},{"F","L","H"})</f>
        <v>F</v>
      </c>
      <c r="H1132" t="s">
        <v>876</v>
      </c>
      <c r="I1132" s="43" t="str">
        <f>IFERROR(VLOOKUP(#REF!,#REF!,2,FALSE),"No")</f>
        <v>No</v>
      </c>
      <c r="J1132" s="149">
        <v>1.25</v>
      </c>
      <c r="K1132" s="148">
        <v>74</v>
      </c>
      <c r="L1132" s="148"/>
      <c r="M1132" s="148"/>
      <c r="N1132" s="148"/>
      <c r="O1132" s="148"/>
      <c r="P1132" s="148"/>
      <c r="Q1132" s="148"/>
      <c r="R1132" s="148"/>
      <c r="S1132" s="148"/>
      <c r="T1132" s="148"/>
      <c r="U1132" s="148"/>
      <c r="V1132" s="148"/>
      <c r="W1132" s="148"/>
      <c r="X1132" s="139">
        <v>2</v>
      </c>
      <c r="Y1132" s="148">
        <v>874</v>
      </c>
      <c r="Z1132" s="149">
        <v>4</v>
      </c>
      <c r="AA1132" s="148">
        <v>126</v>
      </c>
      <c r="AB1132" s="149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39">
        <v>0</v>
      </c>
      <c r="AM1132" s="139">
        <v>0</v>
      </c>
      <c r="AN1132" s="148">
        <f t="shared" si="153"/>
        <v>1000</v>
      </c>
      <c r="AO1132" s="148">
        <f t="shared" si="154"/>
        <v>74</v>
      </c>
      <c r="AP1132" s="148">
        <v>7</v>
      </c>
      <c r="AQ1132" s="140">
        <v>7</v>
      </c>
      <c r="AS1132" s="42">
        <f t="shared" si="155"/>
        <v>5513.9973594981884</v>
      </c>
      <c r="AT1132" s="101">
        <f t="shared" si="156"/>
        <v>0</v>
      </c>
      <c r="AU1132" s="42">
        <f t="shared" si="157"/>
        <v>5513.9973594981884</v>
      </c>
      <c r="AV1132" s="42">
        <f t="shared" si="158"/>
        <v>4773.4831030677187</v>
      </c>
      <c r="AW1132" s="102">
        <f t="shared" si="159"/>
        <v>2169</v>
      </c>
      <c r="AX1132" s="43">
        <f t="shared" si="160"/>
        <v>1.25</v>
      </c>
      <c r="AY1132" s="43" t="str">
        <f t="shared" si="161"/>
        <v>UTFS</v>
      </c>
    </row>
    <row r="1133" spans="1:51" hidden="1" x14ac:dyDescent="0.2">
      <c r="A1133" s="38">
        <v>1126</v>
      </c>
      <c r="B1133" t="s">
        <v>362</v>
      </c>
      <c r="C1133" t="s">
        <v>289</v>
      </c>
      <c r="D1133">
        <v>320</v>
      </c>
      <c r="E1133" t="s">
        <v>1243</v>
      </c>
      <c r="F1133">
        <v>0.25</v>
      </c>
      <c r="G1133" t="str">
        <f>LOOKUP(F1133,{0,6,45},{"F","L","H"})</f>
        <v>F</v>
      </c>
      <c r="H1133" t="s">
        <v>3095</v>
      </c>
      <c r="I1133" s="43" t="str">
        <f>IFERROR(VLOOKUP(#REF!,#REF!,2,FALSE),"No")</f>
        <v>No</v>
      </c>
      <c r="J1133" s="139">
        <v>0.5</v>
      </c>
      <c r="K1133" s="148">
        <v>34</v>
      </c>
      <c r="L1133" s="148"/>
      <c r="M1133" s="148"/>
      <c r="N1133" s="148"/>
      <c r="O1133" s="148"/>
      <c r="P1133" s="148"/>
      <c r="Q1133" s="148"/>
      <c r="R1133" s="148"/>
      <c r="S1133" s="148"/>
      <c r="T1133" s="148"/>
      <c r="U1133" s="148"/>
      <c r="V1133" s="148"/>
      <c r="W1133" s="148"/>
      <c r="X1133" s="139">
        <v>1.25</v>
      </c>
      <c r="Y1133" s="148">
        <v>676.74</v>
      </c>
      <c r="Z1133" s="149">
        <v>2</v>
      </c>
      <c r="AA1133" s="148">
        <v>323.26</v>
      </c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39">
        <v>0</v>
      </c>
      <c r="AM1133" s="139">
        <v>0</v>
      </c>
      <c r="AN1133" s="148">
        <f t="shared" si="153"/>
        <v>1000</v>
      </c>
      <c r="AO1133" s="148">
        <f t="shared" si="154"/>
        <v>34</v>
      </c>
      <c r="AP1133" s="148">
        <v>13</v>
      </c>
      <c r="AQ1133" s="140">
        <v>13</v>
      </c>
      <c r="AS1133" s="42">
        <f t="shared" si="155"/>
        <v>2325.7182462559249</v>
      </c>
      <c r="AT1133" s="101">
        <f t="shared" si="156"/>
        <v>0</v>
      </c>
      <c r="AU1133" s="42">
        <f t="shared" si="157"/>
        <v>2325.7182462559249</v>
      </c>
      <c r="AV1133" s="42">
        <f t="shared" si="158"/>
        <v>2537.2830554980028</v>
      </c>
      <c r="AW1133" s="102">
        <f t="shared" si="159"/>
        <v>431</v>
      </c>
      <c r="AX1133" s="43">
        <f t="shared" si="160"/>
        <v>0.5</v>
      </c>
      <c r="AY1133" s="43" t="str">
        <f t="shared" si="161"/>
        <v>UTGS</v>
      </c>
    </row>
    <row r="1134" spans="1:51" hidden="1" x14ac:dyDescent="0.2">
      <c r="A1134" s="38">
        <v>1127</v>
      </c>
      <c r="B1134" t="s">
        <v>362</v>
      </c>
      <c r="C1134" t="s">
        <v>289</v>
      </c>
      <c r="D1134">
        <v>320</v>
      </c>
      <c r="E1134" t="s">
        <v>1245</v>
      </c>
      <c r="F1134">
        <v>0.25</v>
      </c>
      <c r="G1134" t="str">
        <f>LOOKUP(F1134,{0,6,45},{"F","L","H"})</f>
        <v>F</v>
      </c>
      <c r="H1134" t="s">
        <v>3096</v>
      </c>
      <c r="I1134" s="43" t="str">
        <f>IFERROR(VLOOKUP(#REF!,#REF!,2,FALSE),"No")</f>
        <v>No</v>
      </c>
      <c r="J1134" s="139">
        <v>0.5</v>
      </c>
      <c r="K1134" s="148">
        <v>17</v>
      </c>
      <c r="L1134" s="148"/>
      <c r="M1134" s="148"/>
      <c r="N1134" s="148"/>
      <c r="O1134" s="148"/>
      <c r="P1134" s="148"/>
      <c r="Q1134" s="148"/>
      <c r="R1134" s="148"/>
      <c r="S1134" s="148"/>
      <c r="T1134" s="148"/>
      <c r="U1134" s="148"/>
      <c r="V1134" s="148"/>
      <c r="W1134" s="148"/>
      <c r="X1134" s="139">
        <v>1.25</v>
      </c>
      <c r="Y1134" s="148">
        <v>401.4</v>
      </c>
      <c r="Z1134" s="148">
        <v>2</v>
      </c>
      <c r="AA1134" s="148">
        <v>598.6</v>
      </c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39">
        <v>0</v>
      </c>
      <c r="AM1134" s="139">
        <v>0</v>
      </c>
      <c r="AN1134" s="148">
        <f t="shared" si="153"/>
        <v>1000</v>
      </c>
      <c r="AO1134" s="148">
        <f t="shared" si="154"/>
        <v>17</v>
      </c>
      <c r="AP1134" s="148">
        <v>7</v>
      </c>
      <c r="AQ1134" s="140">
        <v>7</v>
      </c>
      <c r="AS1134" s="42">
        <f t="shared" si="155"/>
        <v>1162.8591231279624</v>
      </c>
      <c r="AT1134" s="101">
        <f t="shared" si="156"/>
        <v>0</v>
      </c>
      <c r="AU1134" s="42">
        <f t="shared" si="157"/>
        <v>1162.8591231279624</v>
      </c>
      <c r="AV1134" s="42">
        <f t="shared" si="158"/>
        <v>4684.5631030677187</v>
      </c>
      <c r="AW1134" s="102">
        <f t="shared" si="159"/>
        <v>431</v>
      </c>
      <c r="AX1134" s="43">
        <f t="shared" si="160"/>
        <v>0.5</v>
      </c>
      <c r="AY1134" s="43" t="str">
        <f t="shared" si="161"/>
        <v>UTGS</v>
      </c>
    </row>
    <row r="1135" spans="1:51" hidden="1" x14ac:dyDescent="0.2">
      <c r="A1135" s="38">
        <v>1128</v>
      </c>
      <c r="B1135" t="s">
        <v>362</v>
      </c>
      <c r="C1135" t="s">
        <v>289</v>
      </c>
      <c r="D1135">
        <v>320</v>
      </c>
      <c r="E1135" t="s">
        <v>1245</v>
      </c>
      <c r="F1135">
        <v>0.25</v>
      </c>
      <c r="G1135" t="str">
        <f>LOOKUP(F1135,{0,6,45},{"F","L","H"})</f>
        <v>F</v>
      </c>
      <c r="H1135" t="s">
        <v>3097</v>
      </c>
      <c r="I1135" s="43" t="str">
        <f>IFERROR(VLOOKUP(#REF!,#REF!,2,FALSE),"No")</f>
        <v>No</v>
      </c>
      <c r="J1135" s="139">
        <v>0.75</v>
      </c>
      <c r="K1135" s="148">
        <v>8</v>
      </c>
      <c r="L1135" s="148"/>
      <c r="M1135" s="148"/>
      <c r="N1135" s="148"/>
      <c r="O1135" s="148"/>
      <c r="P1135" s="148"/>
      <c r="Q1135" s="148"/>
      <c r="R1135" s="148"/>
      <c r="S1135" s="148"/>
      <c r="T1135" s="148"/>
      <c r="U1135" s="148"/>
      <c r="V1135" s="148"/>
      <c r="W1135" s="148"/>
      <c r="X1135" s="139">
        <v>1.25</v>
      </c>
      <c r="Y1135" s="148">
        <v>207.07</v>
      </c>
      <c r="Z1135" s="149">
        <v>2</v>
      </c>
      <c r="AA1135" s="148">
        <v>658.5</v>
      </c>
      <c r="AB1135" s="148">
        <v>4</v>
      </c>
      <c r="AC1135" s="148">
        <v>134.43</v>
      </c>
      <c r="AD1135" s="148"/>
      <c r="AE1135" s="148"/>
      <c r="AF1135" s="148"/>
      <c r="AG1135" s="148"/>
      <c r="AH1135" s="148"/>
      <c r="AI1135" s="148"/>
      <c r="AJ1135" s="148"/>
      <c r="AK1135" s="148"/>
      <c r="AL1135" s="139">
        <v>0</v>
      </c>
      <c r="AM1135" s="139">
        <v>0</v>
      </c>
      <c r="AN1135" s="148">
        <f t="shared" si="153"/>
        <v>1000</v>
      </c>
      <c r="AO1135" s="148">
        <f t="shared" si="154"/>
        <v>8</v>
      </c>
      <c r="AP1135" s="148">
        <v>10</v>
      </c>
      <c r="AQ1135" s="140">
        <v>53</v>
      </c>
      <c r="AS1135" s="42">
        <f t="shared" si="155"/>
        <v>515.06782264845288</v>
      </c>
      <c r="AT1135" s="101">
        <f t="shared" si="156"/>
        <v>0</v>
      </c>
      <c r="AU1135" s="42">
        <f t="shared" si="157"/>
        <v>515.06782264845288</v>
      </c>
      <c r="AV1135" s="42">
        <f t="shared" si="158"/>
        <v>634.33535512215155</v>
      </c>
      <c r="AW1135" s="102">
        <f t="shared" si="159"/>
        <v>431</v>
      </c>
      <c r="AX1135" s="43">
        <f t="shared" si="160"/>
        <v>0.75</v>
      </c>
      <c r="AY1135" s="43" t="str">
        <f t="shared" si="161"/>
        <v>UTGS</v>
      </c>
    </row>
    <row r="1136" spans="1:51" hidden="1" x14ac:dyDescent="0.2">
      <c r="A1136" s="38">
        <v>1129</v>
      </c>
      <c r="B1136" t="s">
        <v>362</v>
      </c>
      <c r="C1136" t="s">
        <v>289</v>
      </c>
      <c r="D1136">
        <v>320</v>
      </c>
      <c r="E1136" t="s">
        <v>1239</v>
      </c>
      <c r="F1136">
        <v>0.25</v>
      </c>
      <c r="G1136" t="str">
        <f>LOOKUP(F1136,{0,6,45},{"F","L","H"})</f>
        <v>F</v>
      </c>
      <c r="H1136" t="s">
        <v>3098</v>
      </c>
      <c r="I1136" s="43" t="str">
        <f>IFERROR(VLOOKUP(#REF!,#REF!,2,FALSE),"No")</f>
        <v>No</v>
      </c>
      <c r="J1136" s="149">
        <v>0.75</v>
      </c>
      <c r="K1136" s="148">
        <v>30</v>
      </c>
      <c r="L1136" s="148"/>
      <c r="M1136" s="148"/>
      <c r="N1136" s="148"/>
      <c r="O1136" s="148"/>
      <c r="P1136" s="148"/>
      <c r="Q1136" s="148"/>
      <c r="R1136" s="148"/>
      <c r="S1136" s="148"/>
      <c r="T1136" s="148"/>
      <c r="U1136" s="148"/>
      <c r="V1136" s="148"/>
      <c r="W1136" s="148"/>
      <c r="X1136" s="139">
        <v>1.25</v>
      </c>
      <c r="Y1136" s="148">
        <v>349.25</v>
      </c>
      <c r="Z1136" s="149">
        <v>2</v>
      </c>
      <c r="AA1136" s="148">
        <v>650.75</v>
      </c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39">
        <v>0</v>
      </c>
      <c r="AM1136" s="139">
        <v>0</v>
      </c>
      <c r="AN1136" s="148">
        <f t="shared" si="153"/>
        <v>1000</v>
      </c>
      <c r="AO1136" s="148">
        <f t="shared" si="154"/>
        <v>30</v>
      </c>
      <c r="AP1136" s="148">
        <v>9</v>
      </c>
      <c r="AQ1136" s="140">
        <v>54</v>
      </c>
      <c r="AS1136" s="42">
        <f t="shared" si="155"/>
        <v>1931.5043349316984</v>
      </c>
      <c r="AT1136" s="101">
        <f t="shared" si="156"/>
        <v>0</v>
      </c>
      <c r="AU1136" s="42">
        <f t="shared" si="157"/>
        <v>1931.5043349316984</v>
      </c>
      <c r="AV1136" s="42">
        <f t="shared" si="158"/>
        <v>606.58216150877843</v>
      </c>
      <c r="AW1136" s="102">
        <f t="shared" si="159"/>
        <v>431</v>
      </c>
      <c r="AX1136" s="43">
        <f t="shared" si="160"/>
        <v>0.75</v>
      </c>
      <c r="AY1136" s="43" t="str">
        <f t="shared" si="161"/>
        <v>UTGS</v>
      </c>
    </row>
    <row r="1137" spans="1:51" hidden="1" x14ac:dyDescent="0.2">
      <c r="A1137" s="38">
        <v>1130</v>
      </c>
      <c r="B1137" t="s">
        <v>362</v>
      </c>
      <c r="C1137" t="s">
        <v>289</v>
      </c>
      <c r="D1137">
        <v>320</v>
      </c>
      <c r="E1137" t="s">
        <v>1243</v>
      </c>
      <c r="F1137">
        <v>0.25</v>
      </c>
      <c r="G1137" t="str">
        <f>LOOKUP(F1137,{0,6,45},{"F","L","H"})</f>
        <v>F</v>
      </c>
      <c r="H1137" t="s">
        <v>3099</v>
      </c>
      <c r="I1137" s="43" t="str">
        <f>IFERROR(VLOOKUP(#REF!,#REF!,2,FALSE),"No")</f>
        <v>No</v>
      </c>
      <c r="J1137" s="149">
        <v>0.5</v>
      </c>
      <c r="K1137" s="148">
        <v>50</v>
      </c>
      <c r="L1137" s="148"/>
      <c r="M1137" s="148"/>
      <c r="N1137" s="148"/>
      <c r="O1137" s="148"/>
      <c r="P1137" s="148"/>
      <c r="Q1137" s="148"/>
      <c r="R1137" s="148"/>
      <c r="S1137" s="148"/>
      <c r="T1137" s="148"/>
      <c r="U1137" s="148"/>
      <c r="V1137" s="148"/>
      <c r="W1137" s="148"/>
      <c r="X1137" s="139">
        <v>1.25</v>
      </c>
      <c r="Y1137" s="148">
        <v>20.3</v>
      </c>
      <c r="Z1137" s="148">
        <v>2</v>
      </c>
      <c r="AA1137" s="148">
        <v>979.7</v>
      </c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39">
        <v>0</v>
      </c>
      <c r="AM1137" s="139">
        <v>0</v>
      </c>
      <c r="AN1137" s="148">
        <f t="shared" si="153"/>
        <v>1000</v>
      </c>
      <c r="AO1137" s="148">
        <f t="shared" si="154"/>
        <v>50</v>
      </c>
      <c r="AP1137" s="148">
        <v>11</v>
      </c>
      <c r="AQ1137" s="140">
        <v>11</v>
      </c>
      <c r="AS1137" s="42">
        <f t="shared" si="155"/>
        <v>3420.1738915528308</v>
      </c>
      <c r="AT1137" s="101">
        <f t="shared" si="156"/>
        <v>0</v>
      </c>
      <c r="AU1137" s="42">
        <f t="shared" si="157"/>
        <v>3420.1738915528308</v>
      </c>
      <c r="AV1137" s="42">
        <f t="shared" si="158"/>
        <v>2956.8337928612759</v>
      </c>
      <c r="AW1137" s="102">
        <f t="shared" si="159"/>
        <v>431</v>
      </c>
      <c r="AX1137" s="43">
        <f t="shared" si="160"/>
        <v>0.5</v>
      </c>
      <c r="AY1137" s="43" t="str">
        <f t="shared" si="161"/>
        <v>UTGS</v>
      </c>
    </row>
    <row r="1138" spans="1:51" hidden="1" x14ac:dyDescent="0.2">
      <c r="A1138" s="38">
        <v>1131</v>
      </c>
      <c r="B1138" t="s">
        <v>362</v>
      </c>
      <c r="C1138" t="s">
        <v>289</v>
      </c>
      <c r="D1138">
        <v>320</v>
      </c>
      <c r="E1138" t="s">
        <v>1239</v>
      </c>
      <c r="F1138">
        <v>0.25</v>
      </c>
      <c r="G1138" t="str">
        <f>LOOKUP(F1138,{0,6,45},{"F","L","H"})</f>
        <v>F</v>
      </c>
      <c r="H1138" t="s">
        <v>3100</v>
      </c>
      <c r="I1138" s="43" t="str">
        <f>IFERROR(VLOOKUP(#REF!,#REF!,2,FALSE),"No")</f>
        <v>No</v>
      </c>
      <c r="J1138" s="139">
        <v>0.5</v>
      </c>
      <c r="K1138" s="148">
        <v>26</v>
      </c>
      <c r="L1138" s="148"/>
      <c r="M1138" s="148"/>
      <c r="N1138" s="148"/>
      <c r="O1138" s="148"/>
      <c r="P1138" s="148"/>
      <c r="Q1138" s="148"/>
      <c r="R1138" s="148"/>
      <c r="S1138" s="148"/>
      <c r="T1138" s="148"/>
      <c r="U1138" s="148"/>
      <c r="V1138" s="148"/>
      <c r="W1138" s="148"/>
      <c r="X1138" s="139">
        <v>1.25</v>
      </c>
      <c r="Y1138" s="148">
        <v>232.75</v>
      </c>
      <c r="Z1138" s="148">
        <v>2</v>
      </c>
      <c r="AA1138" s="148">
        <v>756.5</v>
      </c>
      <c r="AB1138" s="148">
        <v>3</v>
      </c>
      <c r="AC1138" s="148">
        <v>10.75</v>
      </c>
      <c r="AD1138" s="148"/>
      <c r="AE1138" s="148"/>
      <c r="AF1138" s="148"/>
      <c r="AG1138" s="148"/>
      <c r="AH1138" s="148"/>
      <c r="AI1138" s="148"/>
      <c r="AJ1138" s="148"/>
      <c r="AK1138" s="148"/>
      <c r="AL1138" s="139">
        <v>0</v>
      </c>
      <c r="AM1138" s="139">
        <v>0</v>
      </c>
      <c r="AN1138" s="148">
        <f t="shared" si="153"/>
        <v>1000</v>
      </c>
      <c r="AO1138" s="148">
        <f t="shared" si="154"/>
        <v>26</v>
      </c>
      <c r="AP1138" s="148">
        <v>14</v>
      </c>
      <c r="AQ1138" s="140">
        <v>14</v>
      </c>
      <c r="AS1138" s="42">
        <f t="shared" si="155"/>
        <v>1778.4904236074722</v>
      </c>
      <c r="AT1138" s="101">
        <f t="shared" si="156"/>
        <v>0</v>
      </c>
      <c r="AU1138" s="42">
        <f t="shared" si="157"/>
        <v>1778.4904236074722</v>
      </c>
      <c r="AV1138" s="42">
        <f t="shared" si="158"/>
        <v>2324.112622962431</v>
      </c>
      <c r="AW1138" s="102">
        <f t="shared" si="159"/>
        <v>431</v>
      </c>
      <c r="AX1138" s="43">
        <f t="shared" si="160"/>
        <v>0.5</v>
      </c>
      <c r="AY1138" s="43" t="str">
        <f t="shared" si="161"/>
        <v>UTGS</v>
      </c>
    </row>
    <row r="1139" spans="1:51" hidden="1" x14ac:dyDescent="0.2">
      <c r="A1139" s="38">
        <v>1132</v>
      </c>
      <c r="B1139" t="s">
        <v>362</v>
      </c>
      <c r="C1139" t="s">
        <v>289</v>
      </c>
      <c r="D1139">
        <v>320</v>
      </c>
      <c r="E1139" t="s">
        <v>1228</v>
      </c>
      <c r="F1139">
        <v>0.25</v>
      </c>
      <c r="G1139" t="str">
        <f>LOOKUP(F1139,{0,6,45},{"F","L","H"})</f>
        <v>F</v>
      </c>
      <c r="H1139" t="s">
        <v>3101</v>
      </c>
      <c r="I1139" s="43" t="str">
        <f>IFERROR(VLOOKUP(#REF!,#REF!,2,FALSE),"No")</f>
        <v>No</v>
      </c>
      <c r="J1139" s="139">
        <v>0.5</v>
      </c>
      <c r="K1139" s="148">
        <v>11</v>
      </c>
      <c r="L1139" s="148"/>
      <c r="M1139" s="148"/>
      <c r="N1139" s="148"/>
      <c r="O1139" s="148"/>
      <c r="P1139" s="148"/>
      <c r="Q1139" s="148"/>
      <c r="R1139" s="148"/>
      <c r="S1139" s="148"/>
      <c r="T1139" s="148"/>
      <c r="U1139" s="148"/>
      <c r="V1139" s="148"/>
      <c r="W1139" s="148"/>
      <c r="X1139" s="139">
        <v>2</v>
      </c>
      <c r="Y1139" s="148">
        <v>743.05</v>
      </c>
      <c r="Z1139" s="148">
        <v>3</v>
      </c>
      <c r="AA1139" s="148">
        <v>256.95</v>
      </c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39">
        <v>0</v>
      </c>
      <c r="AM1139" s="139">
        <v>0</v>
      </c>
      <c r="AN1139" s="148">
        <f t="shared" si="153"/>
        <v>1000</v>
      </c>
      <c r="AO1139" s="148">
        <f t="shared" si="154"/>
        <v>11</v>
      </c>
      <c r="AP1139" s="148">
        <v>24</v>
      </c>
      <c r="AQ1139" s="140">
        <v>24</v>
      </c>
      <c r="AS1139" s="42">
        <f t="shared" si="155"/>
        <v>752.43825614162279</v>
      </c>
      <c r="AT1139" s="101">
        <f t="shared" si="156"/>
        <v>0</v>
      </c>
      <c r="AU1139" s="42">
        <f t="shared" si="157"/>
        <v>752.43825614162279</v>
      </c>
      <c r="AV1139" s="42">
        <f t="shared" si="158"/>
        <v>1218.8681550614181</v>
      </c>
      <c r="AW1139" s="102">
        <f t="shared" si="159"/>
        <v>431</v>
      </c>
      <c r="AX1139" s="43">
        <f t="shared" si="160"/>
        <v>0.5</v>
      </c>
      <c r="AY1139" s="43" t="str">
        <f t="shared" si="161"/>
        <v>UTGS</v>
      </c>
    </row>
    <row r="1140" spans="1:51" hidden="1" x14ac:dyDescent="0.2">
      <c r="A1140" s="38">
        <v>1133</v>
      </c>
      <c r="B1140" t="s">
        <v>362</v>
      </c>
      <c r="C1140" t="s">
        <v>289</v>
      </c>
      <c r="D1140">
        <v>320</v>
      </c>
      <c r="E1140" t="s">
        <v>1243</v>
      </c>
      <c r="F1140">
        <v>0.25</v>
      </c>
      <c r="G1140" t="str">
        <f>LOOKUP(F1140,{0,6,45},{"F","L","H"})</f>
        <v>F</v>
      </c>
      <c r="H1140" t="s">
        <v>3102</v>
      </c>
      <c r="I1140" s="43" t="str">
        <f>IFERROR(VLOOKUP(#REF!,#REF!,2,FALSE),"No")</f>
        <v>No</v>
      </c>
      <c r="J1140" s="149">
        <v>0.5</v>
      </c>
      <c r="K1140" s="148">
        <v>39</v>
      </c>
      <c r="L1140" s="148"/>
      <c r="M1140" s="148"/>
      <c r="N1140" s="148"/>
      <c r="O1140" s="148"/>
      <c r="P1140" s="148"/>
      <c r="Q1140" s="148"/>
      <c r="R1140" s="148"/>
      <c r="S1140" s="148"/>
      <c r="T1140" s="148"/>
      <c r="U1140" s="148"/>
      <c r="V1140" s="148"/>
      <c r="W1140" s="148"/>
      <c r="X1140" s="139">
        <v>2</v>
      </c>
      <c r="Y1140" s="148">
        <v>1000</v>
      </c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39">
        <v>0</v>
      </c>
      <c r="AM1140" s="139">
        <v>0</v>
      </c>
      <c r="AN1140" s="148">
        <f t="shared" si="153"/>
        <v>1000</v>
      </c>
      <c r="AO1140" s="148">
        <f t="shared" si="154"/>
        <v>39</v>
      </c>
      <c r="AP1140" s="148">
        <v>12</v>
      </c>
      <c r="AQ1140" s="140">
        <v>12</v>
      </c>
      <c r="AS1140" s="42">
        <f t="shared" si="155"/>
        <v>2667.735635411208</v>
      </c>
      <c r="AT1140" s="101">
        <f t="shared" si="156"/>
        <v>0</v>
      </c>
      <c r="AU1140" s="42">
        <f t="shared" si="157"/>
        <v>2667.735635411208</v>
      </c>
      <c r="AV1140" s="42">
        <f t="shared" si="158"/>
        <v>2709.246810122836</v>
      </c>
      <c r="AW1140" s="102">
        <f t="shared" si="159"/>
        <v>431</v>
      </c>
      <c r="AX1140" s="43">
        <f t="shared" si="160"/>
        <v>0.5</v>
      </c>
      <c r="AY1140" s="43" t="str">
        <f t="shared" si="161"/>
        <v>UTGS</v>
      </c>
    </row>
    <row r="1141" spans="1:51" hidden="1" x14ac:dyDescent="0.2">
      <c r="A1141" s="38">
        <v>1134</v>
      </c>
      <c r="B1141" t="s">
        <v>5806</v>
      </c>
      <c r="C1141" t="s">
        <v>5746</v>
      </c>
      <c r="D1141">
        <v>30300</v>
      </c>
      <c r="E1141" t="s">
        <v>219</v>
      </c>
      <c r="F1141">
        <v>5</v>
      </c>
      <c r="G1141" t="str">
        <f>LOOKUP(F1141,{0,6,45},{"F","L","H"})</f>
        <v>F</v>
      </c>
      <c r="H1141" t="s">
        <v>326</v>
      </c>
      <c r="I1141" s="43" t="str">
        <f>IFERROR(VLOOKUP(#REF!,#REF!,2,FALSE),"No")</f>
        <v>No</v>
      </c>
      <c r="J1141" s="139">
        <v>2</v>
      </c>
      <c r="K1141" s="148">
        <v>181</v>
      </c>
      <c r="L1141" s="148"/>
      <c r="M1141" s="148"/>
      <c r="N1141" s="148"/>
      <c r="O1141" s="148"/>
      <c r="P1141" s="148"/>
      <c r="Q1141" s="148"/>
      <c r="R1141" s="148"/>
      <c r="S1141" s="148"/>
      <c r="T1141" s="148"/>
      <c r="U1141" s="148"/>
      <c r="V1141" s="148"/>
      <c r="W1141" s="148"/>
      <c r="X1141" s="139">
        <v>4</v>
      </c>
      <c r="Y1141" s="148">
        <v>1000</v>
      </c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39">
        <v>0</v>
      </c>
      <c r="AM1141" s="139">
        <v>0</v>
      </c>
      <c r="AN1141" s="148">
        <f t="shared" si="153"/>
        <v>1000</v>
      </c>
      <c r="AO1141" s="148">
        <f t="shared" si="154"/>
        <v>181</v>
      </c>
      <c r="AP1141" s="148">
        <v>2</v>
      </c>
      <c r="AQ1141" s="140">
        <v>2</v>
      </c>
      <c r="AS1141" s="42">
        <f t="shared" si="155"/>
        <v>13210.009487421245</v>
      </c>
      <c r="AT1141" s="101">
        <f t="shared" si="156"/>
        <v>0</v>
      </c>
      <c r="AU1141" s="42">
        <f t="shared" si="157"/>
        <v>13210.009487421245</v>
      </c>
      <c r="AV1141" s="42">
        <f t="shared" si="158"/>
        <v>19840.480860737018</v>
      </c>
      <c r="AW1141" s="102">
        <f t="shared" si="159"/>
        <v>27686.400000000001</v>
      </c>
      <c r="AX1141" s="43">
        <f t="shared" si="160"/>
        <v>2</v>
      </c>
      <c r="AY1141" s="43" t="str">
        <f t="shared" si="161"/>
        <v>UTTSS</v>
      </c>
    </row>
    <row r="1142" spans="1:51" hidden="1" x14ac:dyDescent="0.2">
      <c r="A1142" s="38">
        <v>1135</v>
      </c>
      <c r="B1142" t="s">
        <v>5806</v>
      </c>
      <c r="C1142" t="s">
        <v>5746</v>
      </c>
      <c r="D1142">
        <v>5550</v>
      </c>
      <c r="E1142" t="s">
        <v>198</v>
      </c>
      <c r="F1142">
        <v>2</v>
      </c>
      <c r="G1142" t="str">
        <f>LOOKUP(F1142,{0,6,45},{"F","L","H"})</f>
        <v>F</v>
      </c>
      <c r="H1142" t="s">
        <v>3103</v>
      </c>
      <c r="I1142" s="43" t="str">
        <f>IFERROR(VLOOKUP(#REF!,#REF!,2,FALSE),"No")</f>
        <v>No</v>
      </c>
      <c r="J1142" s="139">
        <v>1.25</v>
      </c>
      <c r="K1142" s="148">
        <v>49</v>
      </c>
      <c r="L1142" s="148">
        <v>2</v>
      </c>
      <c r="M1142" s="148">
        <v>2</v>
      </c>
      <c r="N1142" s="148"/>
      <c r="O1142" s="148"/>
      <c r="P1142" s="148"/>
      <c r="Q1142" s="148"/>
      <c r="R1142" s="148"/>
      <c r="S1142" s="148"/>
      <c r="T1142" s="148"/>
      <c r="U1142" s="148"/>
      <c r="V1142" s="148"/>
      <c r="W1142" s="148"/>
      <c r="X1142" s="139">
        <v>2</v>
      </c>
      <c r="Y1142" s="148">
        <v>1000</v>
      </c>
      <c r="Z1142" s="149"/>
      <c r="AA1142" s="148"/>
      <c r="AB1142" s="149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39">
        <v>0</v>
      </c>
      <c r="AM1142" s="139">
        <v>0</v>
      </c>
      <c r="AN1142" s="148">
        <f t="shared" si="153"/>
        <v>1000</v>
      </c>
      <c r="AO1142" s="148">
        <f t="shared" si="154"/>
        <v>51</v>
      </c>
      <c r="AP1142" s="148">
        <v>8</v>
      </c>
      <c r="AQ1142" s="140">
        <v>12</v>
      </c>
      <c r="AS1142" s="42">
        <f t="shared" si="155"/>
        <v>3797.1273693838871</v>
      </c>
      <c r="AT1142" s="101">
        <f t="shared" si="156"/>
        <v>0</v>
      </c>
      <c r="AU1142" s="42">
        <f t="shared" si="157"/>
        <v>3797.1273693838871</v>
      </c>
      <c r="AV1142" s="42">
        <f t="shared" si="158"/>
        <v>2709.246810122836</v>
      </c>
      <c r="AW1142" s="102">
        <f t="shared" si="159"/>
        <v>3698.6666666666665</v>
      </c>
      <c r="AX1142" s="43">
        <f t="shared" si="160"/>
        <v>1.25</v>
      </c>
      <c r="AY1142" s="43" t="str">
        <f t="shared" si="161"/>
        <v>UTTSS</v>
      </c>
    </row>
    <row r="1143" spans="1:51" hidden="1" x14ac:dyDescent="0.2">
      <c r="A1143" s="38">
        <v>1136</v>
      </c>
      <c r="B1143" t="s">
        <v>362</v>
      </c>
      <c r="C1143" t="s">
        <v>289</v>
      </c>
      <c r="D1143">
        <v>320</v>
      </c>
      <c r="E1143" t="s">
        <v>1245</v>
      </c>
      <c r="F1143">
        <v>0.25</v>
      </c>
      <c r="G1143" t="str">
        <f>LOOKUP(F1143,{0,6,45},{"F","L","H"})</f>
        <v>F</v>
      </c>
      <c r="H1143" t="s">
        <v>3104</v>
      </c>
      <c r="I1143" s="43" t="str">
        <f>IFERROR(VLOOKUP(#REF!,#REF!,2,FALSE),"No")</f>
        <v>No</v>
      </c>
      <c r="J1143" s="139">
        <v>0.5</v>
      </c>
      <c r="K1143" s="148">
        <v>43</v>
      </c>
      <c r="L1143" s="148"/>
      <c r="M1143" s="148"/>
      <c r="N1143" s="148"/>
      <c r="O1143" s="148"/>
      <c r="P1143" s="148"/>
      <c r="Q1143" s="148"/>
      <c r="R1143" s="148"/>
      <c r="S1143" s="148"/>
      <c r="T1143" s="148"/>
      <c r="U1143" s="148"/>
      <c r="V1143" s="148"/>
      <c r="W1143" s="148"/>
      <c r="X1143" s="139">
        <v>1.25</v>
      </c>
      <c r="Y1143" s="148">
        <v>606</v>
      </c>
      <c r="Z1143" s="148">
        <v>2</v>
      </c>
      <c r="AA1143" s="148">
        <v>35.5</v>
      </c>
      <c r="AB1143" s="148">
        <v>3</v>
      </c>
      <c r="AC1143" s="148">
        <v>29.5</v>
      </c>
      <c r="AD1143" s="148">
        <v>4</v>
      </c>
      <c r="AE1143" s="148">
        <v>329</v>
      </c>
      <c r="AF1143" s="148"/>
      <c r="AG1143" s="148"/>
      <c r="AH1143" s="148"/>
      <c r="AI1143" s="148"/>
      <c r="AJ1143" s="148"/>
      <c r="AK1143" s="148"/>
      <c r="AL1143" s="139">
        <v>0</v>
      </c>
      <c r="AM1143" s="139">
        <v>0</v>
      </c>
      <c r="AN1143" s="148">
        <f t="shared" si="153"/>
        <v>1000</v>
      </c>
      <c r="AO1143" s="148">
        <f t="shared" si="154"/>
        <v>43</v>
      </c>
      <c r="AP1143" s="148">
        <v>9</v>
      </c>
      <c r="AQ1143" s="140">
        <v>9</v>
      </c>
      <c r="AS1143" s="42">
        <f t="shared" si="155"/>
        <v>2941.3495467354346</v>
      </c>
      <c r="AT1143" s="101">
        <f t="shared" si="156"/>
        <v>0</v>
      </c>
      <c r="AU1143" s="42">
        <f t="shared" si="157"/>
        <v>2941.3495467354346</v>
      </c>
      <c r="AV1143" s="42">
        <f t="shared" si="158"/>
        <v>3880.0035246082261</v>
      </c>
      <c r="AW1143" s="102">
        <f t="shared" si="159"/>
        <v>431</v>
      </c>
      <c r="AX1143" s="43">
        <f t="shared" si="160"/>
        <v>0.5</v>
      </c>
      <c r="AY1143" s="43" t="str">
        <f t="shared" si="161"/>
        <v>UTGS</v>
      </c>
    </row>
    <row r="1144" spans="1:51" hidden="1" x14ac:dyDescent="0.2">
      <c r="A1144" s="38">
        <v>1137</v>
      </c>
      <c r="B1144" t="s">
        <v>362</v>
      </c>
      <c r="C1144" t="s">
        <v>289</v>
      </c>
      <c r="D1144">
        <v>320</v>
      </c>
      <c r="E1144" t="s">
        <v>1232</v>
      </c>
      <c r="F1144">
        <v>0.25</v>
      </c>
      <c r="G1144" t="str">
        <f>LOOKUP(F1144,{0,6,45},{"F","L","H"})</f>
        <v>F</v>
      </c>
      <c r="H1144" t="s">
        <v>3105</v>
      </c>
      <c r="I1144" s="43" t="str">
        <f>IFERROR(VLOOKUP(#REF!,#REF!,2,FALSE),"No")</f>
        <v>No</v>
      </c>
      <c r="J1144" s="148">
        <v>0.5</v>
      </c>
      <c r="K1144" s="148">
        <v>29</v>
      </c>
      <c r="L1144" s="148"/>
      <c r="M1144" s="148"/>
      <c r="N1144" s="148"/>
      <c r="O1144" s="148"/>
      <c r="P1144" s="148"/>
      <c r="Q1144" s="148"/>
      <c r="R1144" s="149"/>
      <c r="S1144" s="148"/>
      <c r="T1144" s="148"/>
      <c r="U1144" s="148"/>
      <c r="V1144" s="148"/>
      <c r="W1144" s="148"/>
      <c r="X1144" s="139">
        <v>1.25</v>
      </c>
      <c r="Y1144" s="148">
        <v>668.22</v>
      </c>
      <c r="Z1144" s="148">
        <v>2</v>
      </c>
      <c r="AA1144" s="148">
        <v>241.39</v>
      </c>
      <c r="AB1144" s="148">
        <v>3</v>
      </c>
      <c r="AC1144" s="148">
        <v>90.39</v>
      </c>
      <c r="AD1144" s="148"/>
      <c r="AE1144" s="148"/>
      <c r="AF1144" s="148"/>
      <c r="AG1144" s="148"/>
      <c r="AH1144" s="148"/>
      <c r="AI1144" s="148"/>
      <c r="AJ1144" s="148"/>
      <c r="AK1144" s="148"/>
      <c r="AL1144" s="139">
        <v>0</v>
      </c>
      <c r="AM1144" s="139">
        <v>0</v>
      </c>
      <c r="AN1144" s="148">
        <f t="shared" si="153"/>
        <v>1000</v>
      </c>
      <c r="AO1144" s="148">
        <f t="shared" si="154"/>
        <v>29</v>
      </c>
      <c r="AP1144" s="148">
        <v>7</v>
      </c>
      <c r="AQ1144" s="140">
        <v>7</v>
      </c>
      <c r="AS1144" s="42">
        <f t="shared" si="155"/>
        <v>1983.700857100642</v>
      </c>
      <c r="AT1144" s="101">
        <f t="shared" si="156"/>
        <v>0</v>
      </c>
      <c r="AU1144" s="42">
        <f t="shared" si="157"/>
        <v>1983.700857100642</v>
      </c>
      <c r="AV1144" s="42">
        <f t="shared" si="158"/>
        <v>4547.5100744962901</v>
      </c>
      <c r="AW1144" s="102">
        <f t="shared" si="159"/>
        <v>431</v>
      </c>
      <c r="AX1144" s="43">
        <f t="shared" si="160"/>
        <v>0.5</v>
      </c>
      <c r="AY1144" s="43" t="str">
        <f t="shared" si="161"/>
        <v>UTGS</v>
      </c>
    </row>
    <row r="1145" spans="1:51" hidden="1" x14ac:dyDescent="0.2">
      <c r="A1145" s="38">
        <v>1138</v>
      </c>
      <c r="B1145" t="s">
        <v>362</v>
      </c>
      <c r="C1145" t="s">
        <v>289</v>
      </c>
      <c r="D1145">
        <v>320</v>
      </c>
      <c r="E1145" t="s">
        <v>1239</v>
      </c>
      <c r="F1145">
        <v>0.25</v>
      </c>
      <c r="G1145" t="str">
        <f>LOOKUP(F1145,{0,6,45},{"F","L","H"})</f>
        <v>F</v>
      </c>
      <c r="H1145" t="s">
        <v>3106</v>
      </c>
      <c r="I1145" s="43" t="str">
        <f>IFERROR(VLOOKUP(#REF!,#REF!,2,FALSE),"No")</f>
        <v>No</v>
      </c>
      <c r="J1145" s="149">
        <v>0.5</v>
      </c>
      <c r="K1145" s="148">
        <v>25</v>
      </c>
      <c r="L1145" s="148"/>
      <c r="M1145" s="148"/>
      <c r="N1145" s="148"/>
      <c r="O1145" s="148"/>
      <c r="P1145" s="148"/>
      <c r="Q1145" s="148"/>
      <c r="R1145" s="148"/>
      <c r="S1145" s="148"/>
      <c r="T1145" s="148"/>
      <c r="U1145" s="148"/>
      <c r="V1145" s="148"/>
      <c r="W1145" s="148"/>
      <c r="X1145" s="139">
        <v>1.25</v>
      </c>
      <c r="Y1145" s="148">
        <v>937</v>
      </c>
      <c r="Z1145" s="148">
        <v>2</v>
      </c>
      <c r="AA1145" s="148">
        <v>63</v>
      </c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39">
        <v>0</v>
      </c>
      <c r="AM1145" s="139">
        <v>0</v>
      </c>
      <c r="AN1145" s="148">
        <f t="shared" si="153"/>
        <v>1000</v>
      </c>
      <c r="AO1145" s="148">
        <f t="shared" si="154"/>
        <v>25</v>
      </c>
      <c r="AP1145" s="148">
        <v>11</v>
      </c>
      <c r="AQ1145" s="140">
        <v>11</v>
      </c>
      <c r="AS1145" s="42">
        <f t="shared" si="155"/>
        <v>1710.0869457764154</v>
      </c>
      <c r="AT1145" s="101">
        <f t="shared" si="156"/>
        <v>0</v>
      </c>
      <c r="AU1145" s="42">
        <f t="shared" si="157"/>
        <v>1710.0869457764154</v>
      </c>
      <c r="AV1145" s="42">
        <f t="shared" si="158"/>
        <v>3015.1692474067308</v>
      </c>
      <c r="AW1145" s="102">
        <f t="shared" si="159"/>
        <v>431</v>
      </c>
      <c r="AX1145" s="43">
        <f t="shared" si="160"/>
        <v>0.5</v>
      </c>
      <c r="AY1145" s="43" t="str">
        <f t="shared" si="161"/>
        <v>UTGS</v>
      </c>
    </row>
    <row r="1146" spans="1:51" hidden="1" x14ac:dyDescent="0.2">
      <c r="A1146" s="38">
        <v>1139</v>
      </c>
      <c r="B1146" t="s">
        <v>362</v>
      </c>
      <c r="C1146" t="s">
        <v>289</v>
      </c>
      <c r="D1146">
        <v>320</v>
      </c>
      <c r="E1146" t="s">
        <v>1239</v>
      </c>
      <c r="F1146">
        <v>0.25</v>
      </c>
      <c r="G1146" t="str">
        <f>LOOKUP(F1146,{0,6,45},{"F","L","H"})</f>
        <v>F</v>
      </c>
      <c r="H1146" t="s">
        <v>3107</v>
      </c>
      <c r="I1146" s="43" t="str">
        <f>IFERROR(VLOOKUP(#REF!,#REF!,2,FALSE),"No")</f>
        <v>No</v>
      </c>
      <c r="J1146" s="139">
        <v>0.5</v>
      </c>
      <c r="K1146" s="148">
        <v>28</v>
      </c>
      <c r="L1146" s="148"/>
      <c r="M1146" s="148"/>
      <c r="N1146" s="148"/>
      <c r="O1146" s="148"/>
      <c r="P1146" s="148"/>
      <c r="Q1146" s="148"/>
      <c r="R1146" s="148"/>
      <c r="S1146" s="148"/>
      <c r="T1146" s="148"/>
      <c r="U1146" s="148"/>
      <c r="V1146" s="148"/>
      <c r="W1146" s="148"/>
      <c r="X1146" s="139">
        <v>1.25</v>
      </c>
      <c r="Y1146" s="148">
        <v>767.89</v>
      </c>
      <c r="Z1146" s="148">
        <v>2</v>
      </c>
      <c r="AA1146" s="148">
        <v>232.11</v>
      </c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39">
        <v>0</v>
      </c>
      <c r="AM1146" s="139">
        <v>0</v>
      </c>
      <c r="AN1146" s="148">
        <f t="shared" si="153"/>
        <v>1000</v>
      </c>
      <c r="AO1146" s="148">
        <f t="shared" si="154"/>
        <v>28</v>
      </c>
      <c r="AP1146" s="148">
        <v>14</v>
      </c>
      <c r="AQ1146" s="140">
        <v>14</v>
      </c>
      <c r="AS1146" s="42">
        <f t="shared" si="155"/>
        <v>1915.2973792695852</v>
      </c>
      <c r="AT1146" s="101">
        <f t="shared" si="156"/>
        <v>0</v>
      </c>
      <c r="AU1146" s="42">
        <f t="shared" si="157"/>
        <v>1915.2973792695852</v>
      </c>
      <c r="AV1146" s="42">
        <f t="shared" si="158"/>
        <v>2360.60605153386</v>
      </c>
      <c r="AW1146" s="102">
        <f t="shared" si="159"/>
        <v>431</v>
      </c>
      <c r="AX1146" s="43">
        <f t="shared" si="160"/>
        <v>0.5</v>
      </c>
      <c r="AY1146" s="43" t="str">
        <f t="shared" si="161"/>
        <v>UTGS</v>
      </c>
    </row>
    <row r="1147" spans="1:51" hidden="1" x14ac:dyDescent="0.2">
      <c r="A1147" s="38">
        <v>1140</v>
      </c>
      <c r="B1147" t="s">
        <v>362</v>
      </c>
      <c r="C1147" t="s">
        <v>289</v>
      </c>
      <c r="D1147">
        <v>320</v>
      </c>
      <c r="E1147" t="s">
        <v>1239</v>
      </c>
      <c r="F1147">
        <v>0.25</v>
      </c>
      <c r="G1147" t="str">
        <f>LOOKUP(F1147,{0,6,45},{"F","L","H"})</f>
        <v>F</v>
      </c>
      <c r="H1147" t="s">
        <v>3108</v>
      </c>
      <c r="I1147" s="43" t="str">
        <f>IFERROR(VLOOKUP(#REF!,#REF!,2,FALSE),"No")</f>
        <v>No</v>
      </c>
      <c r="J1147" s="149">
        <v>0.5</v>
      </c>
      <c r="K1147" s="148">
        <v>28</v>
      </c>
      <c r="L1147" s="148"/>
      <c r="M1147" s="148"/>
      <c r="N1147" s="148"/>
      <c r="O1147" s="148"/>
      <c r="P1147" s="148"/>
      <c r="Q1147" s="148"/>
      <c r="R1147" s="148"/>
      <c r="S1147" s="148"/>
      <c r="T1147" s="148"/>
      <c r="U1147" s="148"/>
      <c r="V1147" s="148"/>
      <c r="W1147" s="148"/>
      <c r="X1147" s="139">
        <v>1.25</v>
      </c>
      <c r="Y1147" s="148">
        <v>211.34</v>
      </c>
      <c r="Z1147" s="149">
        <v>2</v>
      </c>
      <c r="AA1147" s="148">
        <v>262.5</v>
      </c>
      <c r="AB1147" s="148">
        <v>3</v>
      </c>
      <c r="AC1147" s="148">
        <v>526.16</v>
      </c>
      <c r="AD1147" s="148"/>
      <c r="AE1147" s="148"/>
      <c r="AF1147" s="148"/>
      <c r="AG1147" s="148"/>
      <c r="AH1147" s="148"/>
      <c r="AI1147" s="148"/>
      <c r="AJ1147" s="148"/>
      <c r="AK1147" s="148"/>
      <c r="AL1147" s="139">
        <v>0</v>
      </c>
      <c r="AM1147" s="139">
        <v>0</v>
      </c>
      <c r="AN1147" s="148">
        <f t="shared" si="153"/>
        <v>1000</v>
      </c>
      <c r="AO1147" s="148">
        <f t="shared" si="154"/>
        <v>28</v>
      </c>
      <c r="AP1147" s="148">
        <v>10</v>
      </c>
      <c r="AQ1147" s="140">
        <v>10</v>
      </c>
      <c r="AS1147" s="42">
        <f t="shared" si="155"/>
        <v>1915.2973792695852</v>
      </c>
      <c r="AT1147" s="101">
        <f t="shared" si="156"/>
        <v>0</v>
      </c>
      <c r="AU1147" s="42">
        <f t="shared" si="157"/>
        <v>1915.2973792695852</v>
      </c>
      <c r="AV1147" s="42">
        <f t="shared" si="158"/>
        <v>2598.7190921474034</v>
      </c>
      <c r="AW1147" s="102">
        <f t="shared" si="159"/>
        <v>431</v>
      </c>
      <c r="AX1147" s="43">
        <f t="shared" si="160"/>
        <v>0.5</v>
      </c>
      <c r="AY1147" s="43" t="str">
        <f t="shared" si="161"/>
        <v>UTGS</v>
      </c>
    </row>
    <row r="1148" spans="1:51" hidden="1" x14ac:dyDescent="0.2">
      <c r="A1148" s="38">
        <v>1141</v>
      </c>
      <c r="B1148" t="s">
        <v>362</v>
      </c>
      <c r="C1148" t="s">
        <v>289</v>
      </c>
      <c r="D1148">
        <v>320</v>
      </c>
      <c r="E1148" t="s">
        <v>1239</v>
      </c>
      <c r="F1148">
        <v>0.25</v>
      </c>
      <c r="G1148" t="str">
        <f>LOOKUP(F1148,{0,6,45},{"F","L","H"})</f>
        <v>F</v>
      </c>
      <c r="H1148" t="s">
        <v>3109</v>
      </c>
      <c r="I1148" s="43" t="str">
        <f>IFERROR(VLOOKUP(#REF!,#REF!,2,FALSE),"No")</f>
        <v>No</v>
      </c>
      <c r="J1148" s="149">
        <v>0.5</v>
      </c>
      <c r="K1148" s="148">
        <v>37</v>
      </c>
      <c r="L1148" s="148"/>
      <c r="M1148" s="148"/>
      <c r="N1148" s="148"/>
      <c r="O1148" s="148"/>
      <c r="P1148" s="148"/>
      <c r="Q1148" s="148"/>
      <c r="R1148" s="148"/>
      <c r="S1148" s="148"/>
      <c r="T1148" s="148"/>
      <c r="U1148" s="148"/>
      <c r="V1148" s="148"/>
      <c r="W1148" s="148"/>
      <c r="X1148" s="139">
        <v>2</v>
      </c>
      <c r="Y1148" s="148">
        <v>1000</v>
      </c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39">
        <v>0</v>
      </c>
      <c r="AM1148" s="139">
        <v>0</v>
      </c>
      <c r="AN1148" s="148">
        <f t="shared" si="153"/>
        <v>1000</v>
      </c>
      <c r="AO1148" s="148">
        <f t="shared" si="154"/>
        <v>37</v>
      </c>
      <c r="AP1148" s="148">
        <v>9</v>
      </c>
      <c r="AQ1148" s="140">
        <v>43</v>
      </c>
      <c r="AS1148" s="42">
        <f t="shared" si="155"/>
        <v>2530.928679749095</v>
      </c>
      <c r="AT1148" s="101">
        <f t="shared" si="156"/>
        <v>0</v>
      </c>
      <c r="AU1148" s="42">
        <f t="shared" si="157"/>
        <v>2530.928679749095</v>
      </c>
      <c r="AV1148" s="42">
        <f t="shared" si="158"/>
        <v>756.06887724358216</v>
      </c>
      <c r="AW1148" s="102">
        <f t="shared" si="159"/>
        <v>431</v>
      </c>
      <c r="AX1148" s="43">
        <f t="shared" si="160"/>
        <v>0.5</v>
      </c>
      <c r="AY1148" s="43" t="str">
        <f t="shared" si="161"/>
        <v>UTGS</v>
      </c>
    </row>
    <row r="1149" spans="1:51" hidden="1" x14ac:dyDescent="0.2">
      <c r="A1149" s="38">
        <v>1142</v>
      </c>
      <c r="B1149" t="s">
        <v>362</v>
      </c>
      <c r="C1149" t="s">
        <v>289</v>
      </c>
      <c r="D1149">
        <v>320</v>
      </c>
      <c r="E1149" t="s">
        <v>1228</v>
      </c>
      <c r="F1149">
        <v>0.25</v>
      </c>
      <c r="G1149" t="str">
        <f>LOOKUP(F1149,{0,6,45},{"F","L","H"})</f>
        <v>F</v>
      </c>
      <c r="H1149" t="s">
        <v>3110</v>
      </c>
      <c r="I1149" s="43" t="str">
        <f>IFERROR(VLOOKUP(#REF!,#REF!,2,FALSE),"No")</f>
        <v>No</v>
      </c>
      <c r="J1149" s="149">
        <v>0.5</v>
      </c>
      <c r="K1149" s="148">
        <v>19</v>
      </c>
      <c r="L1149" s="148"/>
      <c r="M1149" s="148"/>
      <c r="N1149" s="148"/>
      <c r="O1149" s="148"/>
      <c r="P1149" s="148"/>
      <c r="Q1149" s="148"/>
      <c r="R1149" s="148"/>
      <c r="S1149" s="148"/>
      <c r="T1149" s="148"/>
      <c r="U1149" s="148"/>
      <c r="V1149" s="148"/>
      <c r="W1149" s="148"/>
      <c r="X1149" s="139">
        <v>1.25</v>
      </c>
      <c r="Y1149" s="148">
        <v>744.67</v>
      </c>
      <c r="Z1149" s="149">
        <v>3</v>
      </c>
      <c r="AA1149" s="148">
        <v>255.33</v>
      </c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39">
        <v>0</v>
      </c>
      <c r="AM1149" s="139">
        <v>0</v>
      </c>
      <c r="AN1149" s="148">
        <f t="shared" si="153"/>
        <v>1000</v>
      </c>
      <c r="AO1149" s="148">
        <f t="shared" si="154"/>
        <v>19</v>
      </c>
      <c r="AP1149" s="148">
        <v>14</v>
      </c>
      <c r="AQ1149" s="140">
        <v>14</v>
      </c>
      <c r="AS1149" s="42">
        <f t="shared" si="155"/>
        <v>1299.6660787900757</v>
      </c>
      <c r="AT1149" s="101">
        <f t="shared" si="156"/>
        <v>0</v>
      </c>
      <c r="AU1149" s="42">
        <f t="shared" si="157"/>
        <v>1299.6660787900757</v>
      </c>
      <c r="AV1149" s="42">
        <f t="shared" si="158"/>
        <v>2128.189022962431</v>
      </c>
      <c r="AW1149" s="102">
        <f t="shared" si="159"/>
        <v>431</v>
      </c>
      <c r="AX1149" s="43">
        <f t="shared" si="160"/>
        <v>0.5</v>
      </c>
      <c r="AY1149" s="43" t="str">
        <f t="shared" si="161"/>
        <v>UTGS</v>
      </c>
    </row>
    <row r="1150" spans="1:51" hidden="1" x14ac:dyDescent="0.2">
      <c r="A1150" s="38">
        <v>1143</v>
      </c>
      <c r="B1150" t="s">
        <v>362</v>
      </c>
      <c r="C1150" t="s">
        <v>289</v>
      </c>
      <c r="D1150">
        <v>320</v>
      </c>
      <c r="E1150" t="s">
        <v>1245</v>
      </c>
      <c r="F1150">
        <v>0.25</v>
      </c>
      <c r="G1150" t="str">
        <f>LOOKUP(F1150,{0,6,45},{"F","L","H"})</f>
        <v>F</v>
      </c>
      <c r="H1150" t="s">
        <v>3111</v>
      </c>
      <c r="I1150" s="43" t="str">
        <f>IFERROR(VLOOKUP(#REF!,#REF!,2,FALSE),"No")</f>
        <v>No</v>
      </c>
      <c r="J1150" s="139">
        <v>0.5</v>
      </c>
      <c r="K1150" s="148">
        <v>28</v>
      </c>
      <c r="L1150" s="148"/>
      <c r="M1150" s="148"/>
      <c r="N1150" s="148"/>
      <c r="O1150" s="148"/>
      <c r="P1150" s="148"/>
      <c r="Q1150" s="148"/>
      <c r="R1150" s="148"/>
      <c r="S1150" s="148"/>
      <c r="T1150" s="148"/>
      <c r="U1150" s="148"/>
      <c r="V1150" s="148"/>
      <c r="W1150" s="148"/>
      <c r="X1150" s="139">
        <v>1.25</v>
      </c>
      <c r="Y1150" s="148">
        <v>28.96</v>
      </c>
      <c r="Z1150" s="149">
        <v>2</v>
      </c>
      <c r="AA1150" s="148">
        <v>971.04</v>
      </c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39">
        <v>0</v>
      </c>
      <c r="AM1150" s="139">
        <v>0</v>
      </c>
      <c r="AN1150" s="148">
        <f t="shared" si="153"/>
        <v>1000</v>
      </c>
      <c r="AO1150" s="148">
        <f t="shared" si="154"/>
        <v>28</v>
      </c>
      <c r="AP1150" s="148">
        <v>6</v>
      </c>
      <c r="AQ1150" s="140">
        <v>6</v>
      </c>
      <c r="AS1150" s="42">
        <f t="shared" si="155"/>
        <v>1915.2973792695852</v>
      </c>
      <c r="AT1150" s="101">
        <f t="shared" si="156"/>
        <v>0</v>
      </c>
      <c r="AU1150" s="42">
        <f t="shared" si="157"/>
        <v>1915.2973792695852</v>
      </c>
      <c r="AV1150" s="42">
        <f t="shared" si="158"/>
        <v>5421.8722869123385</v>
      </c>
      <c r="AW1150" s="102">
        <f t="shared" si="159"/>
        <v>431</v>
      </c>
      <c r="AX1150" s="43">
        <f t="shared" si="160"/>
        <v>0.5</v>
      </c>
      <c r="AY1150" s="43" t="str">
        <f t="shared" si="161"/>
        <v>UTGS</v>
      </c>
    </row>
    <row r="1151" spans="1:51" hidden="1" x14ac:dyDescent="0.2">
      <c r="A1151" s="38">
        <v>1144</v>
      </c>
      <c r="B1151" t="s">
        <v>5806</v>
      </c>
      <c r="C1151" t="s">
        <v>292</v>
      </c>
      <c r="D1151">
        <v>6600</v>
      </c>
      <c r="E1151" t="s">
        <v>198</v>
      </c>
      <c r="F1151">
        <v>5</v>
      </c>
      <c r="G1151" t="str">
        <f>LOOKUP(F1151,{0,6,45},{"F","L","H"})</f>
        <v>F</v>
      </c>
      <c r="H1151" t="s">
        <v>909</v>
      </c>
      <c r="I1151" s="43" t="str">
        <f>IFERROR(VLOOKUP(#REF!,#REF!,2,FALSE),"No")</f>
        <v>No</v>
      </c>
      <c r="J1151" s="149">
        <v>1.25</v>
      </c>
      <c r="K1151" s="148">
        <v>40</v>
      </c>
      <c r="L1151" s="148"/>
      <c r="M1151" s="148"/>
      <c r="N1151" s="148"/>
      <c r="O1151" s="148"/>
      <c r="P1151" s="148"/>
      <c r="Q1151" s="148"/>
      <c r="R1151" s="148"/>
      <c r="S1151" s="148"/>
      <c r="T1151" s="148"/>
      <c r="U1151" s="148"/>
      <c r="V1151" s="148"/>
      <c r="W1151" s="148"/>
      <c r="X1151" s="139">
        <v>3</v>
      </c>
      <c r="Y1151" s="148">
        <v>50.06</v>
      </c>
      <c r="Z1151" s="148">
        <v>4</v>
      </c>
      <c r="AA1151" s="148">
        <v>699.78</v>
      </c>
      <c r="AB1151" s="148">
        <v>6</v>
      </c>
      <c r="AC1151" s="148">
        <v>250.17</v>
      </c>
      <c r="AD1151" s="148"/>
      <c r="AE1151" s="148"/>
      <c r="AF1151" s="148"/>
      <c r="AG1151" s="148"/>
      <c r="AH1151" s="148"/>
      <c r="AI1151" s="148"/>
      <c r="AJ1151" s="148"/>
      <c r="AK1151" s="148"/>
      <c r="AL1151" s="139">
        <v>0</v>
      </c>
      <c r="AM1151" s="139">
        <v>0</v>
      </c>
      <c r="AN1151" s="148">
        <f t="shared" si="153"/>
        <v>1000.0099999999999</v>
      </c>
      <c r="AO1151" s="148">
        <f t="shared" si="154"/>
        <v>40</v>
      </c>
      <c r="AP1151" s="148">
        <v>1</v>
      </c>
      <c r="AQ1151" s="140">
        <v>11</v>
      </c>
      <c r="AS1151" s="42">
        <f t="shared" si="155"/>
        <v>2980.5391132422642</v>
      </c>
      <c r="AT1151" s="101">
        <f t="shared" si="156"/>
        <v>0</v>
      </c>
      <c r="AU1151" s="42">
        <f t="shared" si="157"/>
        <v>2980.5391132422642</v>
      </c>
      <c r="AV1151" s="42">
        <f t="shared" si="158"/>
        <v>3979.8751846446585</v>
      </c>
      <c r="AW1151" s="102">
        <f t="shared" si="159"/>
        <v>3698.6666666666665</v>
      </c>
      <c r="AX1151" s="43">
        <f t="shared" si="160"/>
        <v>1.25</v>
      </c>
      <c r="AY1151" s="43" t="str">
        <f t="shared" si="161"/>
        <v>UTFS</v>
      </c>
    </row>
    <row r="1152" spans="1:51" hidden="1" x14ac:dyDescent="0.2">
      <c r="A1152" s="38">
        <v>1145</v>
      </c>
      <c r="B1152" t="s">
        <v>362</v>
      </c>
      <c r="C1152" t="s">
        <v>289</v>
      </c>
      <c r="D1152">
        <v>320</v>
      </c>
      <c r="E1152" t="s">
        <v>1223</v>
      </c>
      <c r="F1152">
        <v>0.25</v>
      </c>
      <c r="G1152" t="str">
        <f>LOOKUP(F1152,{0,6,45},{"F","L","H"})</f>
        <v>F</v>
      </c>
      <c r="H1152" t="s">
        <v>3112</v>
      </c>
      <c r="I1152" s="43" t="str">
        <f>IFERROR(VLOOKUP(#REF!,#REF!,2,FALSE),"No")</f>
        <v>No</v>
      </c>
      <c r="J1152" s="149">
        <v>0.5</v>
      </c>
      <c r="K1152" s="148">
        <v>20</v>
      </c>
      <c r="L1152" s="148"/>
      <c r="M1152" s="148"/>
      <c r="N1152" s="148"/>
      <c r="O1152" s="148"/>
      <c r="P1152" s="148"/>
      <c r="Q1152" s="148"/>
      <c r="R1152" s="148"/>
      <c r="S1152" s="148"/>
      <c r="T1152" s="148"/>
      <c r="U1152" s="148"/>
      <c r="V1152" s="148"/>
      <c r="W1152" s="148"/>
      <c r="X1152" s="139">
        <v>1.25</v>
      </c>
      <c r="Y1152" s="148">
        <v>963.88</v>
      </c>
      <c r="Z1152" s="148">
        <v>2</v>
      </c>
      <c r="AA1152" s="148">
        <v>36.119999999999997</v>
      </c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39">
        <v>0</v>
      </c>
      <c r="AM1152" s="139">
        <v>0</v>
      </c>
      <c r="AN1152" s="148">
        <f t="shared" si="153"/>
        <v>1000</v>
      </c>
      <c r="AO1152" s="148">
        <f t="shared" si="154"/>
        <v>20</v>
      </c>
      <c r="AP1152" s="148">
        <v>10</v>
      </c>
      <c r="AQ1152" s="140">
        <v>10</v>
      </c>
      <c r="AS1152" s="42">
        <f t="shared" si="155"/>
        <v>1368.0695566211325</v>
      </c>
      <c r="AT1152" s="101">
        <f t="shared" si="156"/>
        <v>0</v>
      </c>
      <c r="AU1152" s="42">
        <f t="shared" si="157"/>
        <v>1368.0695566211325</v>
      </c>
      <c r="AV1152" s="42">
        <f t="shared" si="158"/>
        <v>3318.5677721474035</v>
      </c>
      <c r="AW1152" s="102">
        <f t="shared" si="159"/>
        <v>431</v>
      </c>
      <c r="AX1152" s="43">
        <f t="shared" si="160"/>
        <v>0.5</v>
      </c>
      <c r="AY1152" s="43" t="str">
        <f t="shared" si="161"/>
        <v>UTGS</v>
      </c>
    </row>
    <row r="1153" spans="1:51" hidden="1" x14ac:dyDescent="0.2">
      <c r="A1153" s="38">
        <v>1146</v>
      </c>
      <c r="B1153" t="s">
        <v>5806</v>
      </c>
      <c r="C1153" t="s">
        <v>5746</v>
      </c>
      <c r="D1153">
        <v>1980</v>
      </c>
      <c r="E1153" t="s">
        <v>201</v>
      </c>
      <c r="F1153">
        <v>5</v>
      </c>
      <c r="G1153" t="str">
        <f>LOOKUP(F1153,{0,6,45},{"F","L","H"})</f>
        <v>F</v>
      </c>
      <c r="H1153" t="s">
        <v>1876</v>
      </c>
      <c r="I1153" s="43" t="str">
        <f>IFERROR(VLOOKUP(#REF!,#REF!,2,FALSE),"No")</f>
        <v>No</v>
      </c>
      <c r="J1153" s="139">
        <v>1.25</v>
      </c>
      <c r="K1153" s="148">
        <v>59</v>
      </c>
      <c r="L1153" s="148"/>
      <c r="M1153" s="148"/>
      <c r="N1153" s="148"/>
      <c r="O1153" s="148"/>
      <c r="P1153" s="148"/>
      <c r="Q1153" s="148"/>
      <c r="R1153" s="148"/>
      <c r="S1153" s="148"/>
      <c r="T1153" s="148"/>
      <c r="U1153" s="148"/>
      <c r="V1153" s="148"/>
      <c r="W1153" s="148"/>
      <c r="X1153" s="139">
        <v>2</v>
      </c>
      <c r="Y1153" s="148">
        <v>228.08</v>
      </c>
      <c r="Z1153" s="148">
        <v>3</v>
      </c>
      <c r="AA1153" s="148">
        <v>74.11</v>
      </c>
      <c r="AB1153" s="148">
        <v>4</v>
      </c>
      <c r="AC1153" s="148">
        <v>697.81</v>
      </c>
      <c r="AD1153" s="148"/>
      <c r="AE1153" s="148"/>
      <c r="AF1153" s="148"/>
      <c r="AG1153" s="148"/>
      <c r="AH1153" s="148"/>
      <c r="AI1153" s="148"/>
      <c r="AJ1153" s="148"/>
      <c r="AK1153" s="148"/>
      <c r="AL1153" s="139">
        <v>0</v>
      </c>
      <c r="AM1153" s="139">
        <v>0</v>
      </c>
      <c r="AN1153" s="148">
        <f t="shared" si="153"/>
        <v>1000</v>
      </c>
      <c r="AO1153" s="148">
        <f t="shared" si="154"/>
        <v>59</v>
      </c>
      <c r="AP1153" s="148">
        <v>3</v>
      </c>
      <c r="AQ1153" s="140">
        <v>6</v>
      </c>
      <c r="AS1153" s="42">
        <f t="shared" si="155"/>
        <v>4396.2951920323394</v>
      </c>
      <c r="AT1153" s="101">
        <f t="shared" si="156"/>
        <v>0</v>
      </c>
      <c r="AU1153" s="42">
        <f t="shared" si="157"/>
        <v>4396.2951920323394</v>
      </c>
      <c r="AV1153" s="42">
        <f t="shared" si="158"/>
        <v>6095.7574369123386</v>
      </c>
      <c r="AW1153" s="102">
        <f t="shared" si="159"/>
        <v>2169</v>
      </c>
      <c r="AX1153" s="43">
        <f t="shared" si="160"/>
        <v>1.25</v>
      </c>
      <c r="AY1153" s="43" t="str">
        <f t="shared" si="161"/>
        <v>UTTSS</v>
      </c>
    </row>
    <row r="1154" spans="1:51" hidden="1" x14ac:dyDescent="0.2">
      <c r="A1154" s="38">
        <v>1147</v>
      </c>
      <c r="B1154" t="s">
        <v>362</v>
      </c>
      <c r="C1154" t="s">
        <v>289</v>
      </c>
      <c r="D1154">
        <v>320</v>
      </c>
      <c r="E1154" t="s">
        <v>1239</v>
      </c>
      <c r="F1154">
        <v>0.25</v>
      </c>
      <c r="G1154" t="str">
        <f>LOOKUP(F1154,{0,6,45},{"F","L","H"})</f>
        <v>F</v>
      </c>
      <c r="H1154" t="s">
        <v>1382</v>
      </c>
      <c r="I1154" s="43" t="str">
        <f>IFERROR(VLOOKUP(#REF!,#REF!,2,FALSE),"No")</f>
        <v>No</v>
      </c>
      <c r="J1154" s="149">
        <v>0.5</v>
      </c>
      <c r="K1154" s="148">
        <v>36</v>
      </c>
      <c r="L1154" s="148"/>
      <c r="M1154" s="148"/>
      <c r="N1154" s="148"/>
      <c r="O1154" s="148"/>
      <c r="P1154" s="148"/>
      <c r="Q1154" s="148"/>
      <c r="R1154" s="148"/>
      <c r="S1154" s="148"/>
      <c r="T1154" s="148"/>
      <c r="U1154" s="148"/>
      <c r="V1154" s="148"/>
      <c r="W1154" s="148"/>
      <c r="X1154" s="139">
        <v>2</v>
      </c>
      <c r="Y1154" s="148">
        <v>1000</v>
      </c>
      <c r="Z1154" s="149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39">
        <v>0</v>
      </c>
      <c r="AM1154" s="139">
        <v>0</v>
      </c>
      <c r="AN1154" s="148">
        <f t="shared" si="153"/>
        <v>1000</v>
      </c>
      <c r="AO1154" s="148">
        <f t="shared" si="154"/>
        <v>36</v>
      </c>
      <c r="AP1154" s="148">
        <v>14</v>
      </c>
      <c r="AQ1154" s="140">
        <v>14</v>
      </c>
      <c r="AS1154" s="42">
        <f t="shared" si="155"/>
        <v>2462.5252019180384</v>
      </c>
      <c r="AT1154" s="101">
        <f t="shared" si="156"/>
        <v>0</v>
      </c>
      <c r="AU1154" s="42">
        <f t="shared" si="157"/>
        <v>2462.5252019180384</v>
      </c>
      <c r="AV1154" s="42">
        <f t="shared" si="158"/>
        <v>2322.2115515338596</v>
      </c>
      <c r="AW1154" s="102">
        <f t="shared" si="159"/>
        <v>431</v>
      </c>
      <c r="AX1154" s="43">
        <f t="shared" si="160"/>
        <v>0.5</v>
      </c>
      <c r="AY1154" s="43" t="str">
        <f t="shared" si="161"/>
        <v>UTGS</v>
      </c>
    </row>
    <row r="1155" spans="1:51" hidden="1" x14ac:dyDescent="0.2">
      <c r="A1155" s="38">
        <v>1148</v>
      </c>
      <c r="B1155" t="s">
        <v>362</v>
      </c>
      <c r="C1155" t="s">
        <v>289</v>
      </c>
      <c r="D1155">
        <v>320</v>
      </c>
      <c r="E1155" t="s">
        <v>1228</v>
      </c>
      <c r="F1155">
        <v>0.25</v>
      </c>
      <c r="G1155" t="str">
        <f>LOOKUP(F1155,{0,6,45},{"F","L","H"})</f>
        <v>F</v>
      </c>
      <c r="H1155" t="s">
        <v>3113</v>
      </c>
      <c r="I1155" s="43" t="str">
        <f>IFERROR(VLOOKUP(#REF!,#REF!,2,FALSE),"No")</f>
        <v>No</v>
      </c>
      <c r="J1155" s="149">
        <v>0.5</v>
      </c>
      <c r="K1155" s="148">
        <v>42</v>
      </c>
      <c r="L1155" s="148"/>
      <c r="M1155" s="148"/>
      <c r="N1155" s="148"/>
      <c r="O1155" s="148"/>
      <c r="P1155" s="148"/>
      <c r="Q1155" s="148"/>
      <c r="R1155" s="148"/>
      <c r="S1155" s="148"/>
      <c r="T1155" s="148"/>
      <c r="U1155" s="148"/>
      <c r="V1155" s="148"/>
      <c r="W1155" s="148"/>
      <c r="X1155" s="139">
        <v>1.25</v>
      </c>
      <c r="Y1155" s="148">
        <v>761.79</v>
      </c>
      <c r="Z1155" s="148">
        <v>2</v>
      </c>
      <c r="AA1155" s="148">
        <v>238.21</v>
      </c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39">
        <v>0</v>
      </c>
      <c r="AM1155" s="139">
        <v>0</v>
      </c>
      <c r="AN1155" s="148">
        <f t="shared" si="153"/>
        <v>1000</v>
      </c>
      <c r="AO1155" s="148">
        <f t="shared" si="154"/>
        <v>42</v>
      </c>
      <c r="AP1155" s="148">
        <v>13</v>
      </c>
      <c r="AQ1155" s="140">
        <v>13</v>
      </c>
      <c r="AS1155" s="42">
        <f t="shared" si="155"/>
        <v>2872.9460689043781</v>
      </c>
      <c r="AT1155" s="101">
        <f t="shared" si="156"/>
        <v>0</v>
      </c>
      <c r="AU1155" s="42">
        <f t="shared" si="157"/>
        <v>2872.9460689043781</v>
      </c>
      <c r="AV1155" s="42">
        <f t="shared" si="158"/>
        <v>2541.8626708826177</v>
      </c>
      <c r="AW1155" s="102">
        <f t="shared" si="159"/>
        <v>431</v>
      </c>
      <c r="AX1155" s="43">
        <f t="shared" si="160"/>
        <v>0.5</v>
      </c>
      <c r="AY1155" s="43" t="str">
        <f t="shared" si="161"/>
        <v>UTGS</v>
      </c>
    </row>
    <row r="1156" spans="1:51" hidden="1" x14ac:dyDescent="0.2">
      <c r="A1156" s="38">
        <v>1149</v>
      </c>
      <c r="B1156" t="s">
        <v>362</v>
      </c>
      <c r="C1156" t="s">
        <v>289</v>
      </c>
      <c r="D1156">
        <v>320</v>
      </c>
      <c r="E1156" t="s">
        <v>1239</v>
      </c>
      <c r="F1156">
        <v>0.25</v>
      </c>
      <c r="G1156" t="str">
        <f>LOOKUP(F1156,{0,6,45},{"F","L","H"})</f>
        <v>F</v>
      </c>
      <c r="H1156" t="s">
        <v>3114</v>
      </c>
      <c r="I1156" s="43" t="str">
        <f>IFERROR(VLOOKUP(#REF!,#REF!,2,FALSE),"No")</f>
        <v>No</v>
      </c>
      <c r="J1156" s="149">
        <v>0.5</v>
      </c>
      <c r="K1156" s="148">
        <v>59</v>
      </c>
      <c r="L1156" s="148"/>
      <c r="M1156" s="148"/>
      <c r="N1156" s="148"/>
      <c r="O1156" s="148"/>
      <c r="P1156" s="148"/>
      <c r="Q1156" s="148"/>
      <c r="R1156" s="148"/>
      <c r="S1156" s="148"/>
      <c r="T1156" s="148"/>
      <c r="U1156" s="148"/>
      <c r="V1156" s="148"/>
      <c r="W1156" s="148"/>
      <c r="X1156" s="139">
        <v>1.25</v>
      </c>
      <c r="Y1156" s="148">
        <v>147</v>
      </c>
      <c r="Z1156" s="149">
        <v>4</v>
      </c>
      <c r="AA1156" s="148">
        <v>304.94</v>
      </c>
      <c r="AB1156" s="148">
        <v>6</v>
      </c>
      <c r="AC1156" s="148">
        <v>548.05999999999995</v>
      </c>
      <c r="AD1156" s="148"/>
      <c r="AE1156" s="148"/>
      <c r="AF1156" s="148"/>
      <c r="AG1156" s="148"/>
      <c r="AH1156" s="148"/>
      <c r="AI1156" s="148"/>
      <c r="AJ1156" s="148"/>
      <c r="AK1156" s="148"/>
      <c r="AL1156" s="139">
        <v>0</v>
      </c>
      <c r="AM1156" s="139">
        <v>0</v>
      </c>
      <c r="AN1156" s="148">
        <f t="shared" si="153"/>
        <v>1000</v>
      </c>
      <c r="AO1156" s="148">
        <f t="shared" si="154"/>
        <v>59</v>
      </c>
      <c r="AP1156" s="148">
        <v>11</v>
      </c>
      <c r="AQ1156" s="140">
        <v>24</v>
      </c>
      <c r="AS1156" s="42">
        <f t="shared" si="155"/>
        <v>4035.8051920323405</v>
      </c>
      <c r="AT1156" s="101">
        <f t="shared" si="156"/>
        <v>0</v>
      </c>
      <c r="AU1156" s="42">
        <f t="shared" si="157"/>
        <v>4035.8051920323405</v>
      </c>
      <c r="AV1156" s="42">
        <f t="shared" si="158"/>
        <v>2078.4538633947518</v>
      </c>
      <c r="AW1156" s="102">
        <f t="shared" si="159"/>
        <v>431</v>
      </c>
      <c r="AX1156" s="43">
        <f t="shared" si="160"/>
        <v>0.5</v>
      </c>
      <c r="AY1156" s="43" t="str">
        <f t="shared" si="161"/>
        <v>UTGS</v>
      </c>
    </row>
    <row r="1157" spans="1:51" hidden="1" x14ac:dyDescent="0.2">
      <c r="A1157" s="38">
        <v>1150</v>
      </c>
      <c r="B1157" t="s">
        <v>362</v>
      </c>
      <c r="C1157" t="s">
        <v>289</v>
      </c>
      <c r="D1157">
        <v>320</v>
      </c>
      <c r="E1157" t="s">
        <v>1245</v>
      </c>
      <c r="F1157">
        <v>0.25</v>
      </c>
      <c r="G1157" t="str">
        <f>LOOKUP(F1157,{0,6,45},{"F","L","H"})</f>
        <v>F</v>
      </c>
      <c r="H1157" t="s">
        <v>3115</v>
      </c>
      <c r="I1157" s="43" t="str">
        <f>IFERROR(VLOOKUP(#REF!,#REF!,2,FALSE),"No")</f>
        <v>No</v>
      </c>
      <c r="J1157" s="149">
        <v>0.75</v>
      </c>
      <c r="K1157" s="148">
        <v>74</v>
      </c>
      <c r="L1157" s="148"/>
      <c r="M1157" s="148"/>
      <c r="N1157" s="148"/>
      <c r="O1157" s="148"/>
      <c r="P1157" s="148"/>
      <c r="Q1157" s="148"/>
      <c r="R1157" s="148"/>
      <c r="S1157" s="148"/>
      <c r="T1157" s="148"/>
      <c r="U1157" s="148"/>
      <c r="V1157" s="148"/>
      <c r="W1157" s="148"/>
      <c r="X1157" s="139">
        <v>2</v>
      </c>
      <c r="Y1157" s="148">
        <v>122.64</v>
      </c>
      <c r="Z1157" s="148">
        <v>3</v>
      </c>
      <c r="AA1157" s="148">
        <v>877.36</v>
      </c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39">
        <v>0</v>
      </c>
      <c r="AM1157" s="139">
        <v>0</v>
      </c>
      <c r="AN1157" s="148">
        <f t="shared" si="153"/>
        <v>1000</v>
      </c>
      <c r="AO1157" s="148">
        <f t="shared" si="154"/>
        <v>74</v>
      </c>
      <c r="AP1157" s="148">
        <v>9</v>
      </c>
      <c r="AQ1157" s="140">
        <v>9</v>
      </c>
      <c r="AS1157" s="42">
        <f t="shared" si="155"/>
        <v>4764.3773594981894</v>
      </c>
      <c r="AT1157" s="101">
        <f t="shared" si="156"/>
        <v>0</v>
      </c>
      <c r="AU1157" s="42">
        <f t="shared" si="157"/>
        <v>4764.3773594981894</v>
      </c>
      <c r="AV1157" s="42">
        <f t="shared" si="158"/>
        <v>2376.2263246082262</v>
      </c>
      <c r="AW1157" s="102">
        <f t="shared" si="159"/>
        <v>431</v>
      </c>
      <c r="AX1157" s="43">
        <f t="shared" si="160"/>
        <v>0.75</v>
      </c>
      <c r="AY1157" s="43" t="str">
        <f t="shared" si="161"/>
        <v>UTGS</v>
      </c>
    </row>
    <row r="1158" spans="1:51" hidden="1" x14ac:dyDescent="0.2">
      <c r="A1158" s="38">
        <v>1151</v>
      </c>
      <c r="B1158" t="s">
        <v>5806</v>
      </c>
      <c r="C1158" t="s">
        <v>5746</v>
      </c>
      <c r="D1158">
        <v>5000</v>
      </c>
      <c r="E1158" t="s">
        <v>198</v>
      </c>
      <c r="F1158">
        <v>0.25</v>
      </c>
      <c r="G1158" t="str">
        <f>LOOKUP(F1158,{0,6,45},{"F","L","H"})</f>
        <v>F</v>
      </c>
      <c r="H1158" t="s">
        <v>568</v>
      </c>
      <c r="I1158" s="43" t="str">
        <f>IFERROR(VLOOKUP(#REF!,#REF!,2,FALSE),"No")</f>
        <v>No</v>
      </c>
      <c r="J1158" s="148">
        <v>2</v>
      </c>
      <c r="K1158" s="148">
        <v>288</v>
      </c>
      <c r="L1158" s="148"/>
      <c r="M1158" s="148"/>
      <c r="N1158" s="148"/>
      <c r="O1158" s="148"/>
      <c r="P1158" s="148"/>
      <c r="Q1158" s="148"/>
      <c r="R1158" s="149"/>
      <c r="S1158" s="148"/>
      <c r="T1158" s="148"/>
      <c r="U1158" s="148"/>
      <c r="V1158" s="148"/>
      <c r="W1158" s="148"/>
      <c r="X1158" s="139">
        <v>2</v>
      </c>
      <c r="Y1158" s="148">
        <v>1000</v>
      </c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39">
        <v>0</v>
      </c>
      <c r="AM1158" s="139">
        <v>0</v>
      </c>
      <c r="AN1158" s="148">
        <f t="shared" si="153"/>
        <v>1000</v>
      </c>
      <c r="AO1158" s="148">
        <f t="shared" si="154"/>
        <v>288</v>
      </c>
      <c r="AP1158" s="148">
        <v>6</v>
      </c>
      <c r="AQ1158" s="140">
        <v>6</v>
      </c>
      <c r="AS1158" s="42">
        <f t="shared" si="155"/>
        <v>21019.241615344301</v>
      </c>
      <c r="AT1158" s="101">
        <f t="shared" si="156"/>
        <v>0</v>
      </c>
      <c r="AU1158" s="42">
        <f t="shared" si="157"/>
        <v>21019.241615344301</v>
      </c>
      <c r="AV1158" s="42">
        <f t="shared" si="158"/>
        <v>5418.493620245672</v>
      </c>
      <c r="AW1158" s="102">
        <f t="shared" si="159"/>
        <v>3698.6666666666665</v>
      </c>
      <c r="AX1158" s="43">
        <f t="shared" si="160"/>
        <v>2</v>
      </c>
      <c r="AY1158" s="43" t="str">
        <f t="shared" si="161"/>
        <v>UTTSS</v>
      </c>
    </row>
    <row r="1159" spans="1:51" hidden="1" x14ac:dyDescent="0.2">
      <c r="A1159" s="38">
        <v>1152</v>
      </c>
      <c r="B1159" t="s">
        <v>362</v>
      </c>
      <c r="C1159" t="s">
        <v>289</v>
      </c>
      <c r="D1159">
        <v>320</v>
      </c>
      <c r="E1159" t="s">
        <v>1245</v>
      </c>
      <c r="F1159">
        <v>0.25</v>
      </c>
      <c r="G1159" t="str">
        <f>LOOKUP(F1159,{0,6,45},{"F","L","H"})</f>
        <v>F</v>
      </c>
      <c r="H1159" t="s">
        <v>3116</v>
      </c>
      <c r="I1159" s="43" t="str">
        <f>IFERROR(VLOOKUP(#REF!,#REF!,2,FALSE),"No")</f>
        <v>No</v>
      </c>
      <c r="J1159" s="149">
        <v>0.5</v>
      </c>
      <c r="K1159" s="148">
        <v>34</v>
      </c>
      <c r="L1159" s="148"/>
      <c r="M1159" s="148"/>
      <c r="N1159" s="148"/>
      <c r="O1159" s="148"/>
      <c r="P1159" s="148"/>
      <c r="Q1159" s="148"/>
      <c r="R1159" s="148"/>
      <c r="S1159" s="148"/>
      <c r="T1159" s="148"/>
      <c r="U1159" s="148"/>
      <c r="V1159" s="148"/>
      <c r="W1159" s="148"/>
      <c r="X1159" s="139">
        <v>1.25</v>
      </c>
      <c r="Y1159" s="148">
        <v>160.6</v>
      </c>
      <c r="Z1159" s="149">
        <v>2</v>
      </c>
      <c r="AA1159" s="148">
        <v>786.01</v>
      </c>
      <c r="AB1159" s="149">
        <v>3</v>
      </c>
      <c r="AC1159" s="148">
        <v>53.4</v>
      </c>
      <c r="AD1159" s="148"/>
      <c r="AE1159" s="148"/>
      <c r="AF1159" s="148"/>
      <c r="AG1159" s="148"/>
      <c r="AH1159" s="148"/>
      <c r="AI1159" s="148"/>
      <c r="AJ1159" s="148"/>
      <c r="AK1159" s="148"/>
      <c r="AL1159" s="139">
        <v>0</v>
      </c>
      <c r="AM1159" s="139">
        <v>0</v>
      </c>
      <c r="AN1159" s="148">
        <f t="shared" si="153"/>
        <v>1000.01</v>
      </c>
      <c r="AO1159" s="148">
        <f t="shared" si="154"/>
        <v>34</v>
      </c>
      <c r="AP1159" s="148">
        <v>9</v>
      </c>
      <c r="AQ1159" s="140">
        <v>9</v>
      </c>
      <c r="AS1159" s="42">
        <f t="shared" si="155"/>
        <v>2325.7182462559249</v>
      </c>
      <c r="AT1159" s="101">
        <f t="shared" si="156"/>
        <v>0</v>
      </c>
      <c r="AU1159" s="42">
        <f t="shared" si="157"/>
        <v>2325.7182462559249</v>
      </c>
      <c r="AV1159" s="42">
        <f t="shared" si="158"/>
        <v>3549.6216478990273</v>
      </c>
      <c r="AW1159" s="102">
        <f t="shared" si="159"/>
        <v>431</v>
      </c>
      <c r="AX1159" s="43">
        <f t="shared" si="160"/>
        <v>0.5</v>
      </c>
      <c r="AY1159" s="43" t="str">
        <f t="shared" si="161"/>
        <v>UTGS</v>
      </c>
    </row>
    <row r="1160" spans="1:51" hidden="1" x14ac:dyDescent="0.2">
      <c r="A1160" s="38">
        <v>1153</v>
      </c>
      <c r="B1160" t="s">
        <v>362</v>
      </c>
      <c r="C1160" t="s">
        <v>289</v>
      </c>
      <c r="D1160">
        <v>320</v>
      </c>
      <c r="E1160" t="s">
        <v>1245</v>
      </c>
      <c r="F1160">
        <v>0.25</v>
      </c>
      <c r="G1160" t="str">
        <f>LOOKUP(F1160,{0,6,45},{"F","L","H"})</f>
        <v>F</v>
      </c>
      <c r="H1160" t="s">
        <v>3117</v>
      </c>
      <c r="I1160" s="43" t="str">
        <f>IFERROR(VLOOKUP(#REF!,#REF!,2,FALSE),"No")</f>
        <v>No</v>
      </c>
      <c r="J1160" s="149">
        <v>0.5</v>
      </c>
      <c r="K1160" s="148">
        <v>51</v>
      </c>
      <c r="L1160" s="148"/>
      <c r="M1160" s="148"/>
      <c r="N1160" s="148"/>
      <c r="O1160" s="148"/>
      <c r="P1160" s="148"/>
      <c r="Q1160" s="148"/>
      <c r="R1160" s="148"/>
      <c r="S1160" s="148"/>
      <c r="T1160" s="148"/>
      <c r="U1160" s="148"/>
      <c r="V1160" s="148"/>
      <c r="W1160" s="148"/>
      <c r="X1160" s="139">
        <v>1.25</v>
      </c>
      <c r="Y1160" s="148">
        <v>176.2</v>
      </c>
      <c r="Z1160" s="149">
        <v>2</v>
      </c>
      <c r="AA1160" s="148">
        <v>718</v>
      </c>
      <c r="AB1160" s="149">
        <v>8</v>
      </c>
      <c r="AC1160" s="148">
        <v>105.8</v>
      </c>
      <c r="AD1160" s="148"/>
      <c r="AE1160" s="148"/>
      <c r="AF1160" s="148"/>
      <c r="AG1160" s="148"/>
      <c r="AH1160" s="148"/>
      <c r="AI1160" s="148"/>
      <c r="AJ1160" s="148"/>
      <c r="AK1160" s="148"/>
      <c r="AL1160" s="139">
        <v>0</v>
      </c>
      <c r="AM1160" s="139">
        <v>0</v>
      </c>
      <c r="AN1160" s="148">
        <f t="shared" ref="AN1160:AN1223" si="162">SUM(Y1160,AA1160,AC1160,AE1160,AG1160,AI1160,AK1160,AM1160)</f>
        <v>1000</v>
      </c>
      <c r="AO1160" s="148">
        <f t="shared" ref="AO1160:AO1223" si="163">SUM(K1160,M1160,O1160,Q1160,S1160,U1160,W1160)</f>
        <v>51</v>
      </c>
      <c r="AP1160" s="148">
        <v>7</v>
      </c>
      <c r="AQ1160" s="140">
        <v>7</v>
      </c>
      <c r="AS1160" s="42">
        <f t="shared" ref="AS1160:AS1223" si="164">(VLOOKUP(J1160,Service,2,FALSE)*K1160+VLOOKUP(L1160,Service,2,FALSE)*M1160+VLOOKUP(N1160,Service,2,FALSE)*O1160+VLOOKUP(P1160,Service,2,FALSE)*Q1160)</f>
        <v>3488.5773693838878</v>
      </c>
      <c r="AT1160" s="101">
        <f t="shared" ref="AT1160:AT1223" si="165">VLOOKUP(R1160,serviceHP,2,FALSE)*S1160+VLOOKUP(T1160,serviceHP,2,FALSE)*U1160+VLOOKUP(V1160,serviceHP,2,FALSE)*W1160</f>
        <v>0</v>
      </c>
      <c r="AU1160" s="42">
        <f t="shared" ref="AU1160:AU1223" si="166">AS1160+AT1160</f>
        <v>3488.5773693838878</v>
      </c>
      <c r="AV1160" s="42">
        <f t="shared" ref="AV1160:AV1223" si="167">(VLOOKUP(X1160,Main,2,FALSE)*Y1160+VLOOKUP(Z1160,Main,2,FALSE)*AA1160+VLOOKUP(AB1160,Main,2,FALSE)*AC1160+VLOOKUP(AD1160,Main,2,FALSE)*AE1160+VLOOKUP(AF1160,Main,2,FALSE)*AG1160+VLOOKUP(AL1160,Main,2,FALSE)*AM1160+VLOOKUP(AH1160,Main,2,FALSE)*AI1160+VLOOKUP(AL1160,Main,2,FALSE)*AM1160+VLOOKUP(AJ1160,Main,2,FALSE)*AK1160)/AQ1160</f>
        <v>5271.7533887820045</v>
      </c>
      <c r="AW1160" s="102">
        <f t="shared" ref="AW1160:AW1223" si="168">IF(G1160="F",VLOOKUP(D1160,MeterAndReg2,2,TRUE),(IF(G1160="L",VLOOKUP(D1160,MeterAndReg2,3,TRUE),VLOOKUP(D1160,MeterAndReg2,4,TRUE))))</f>
        <v>431</v>
      </c>
      <c r="AX1160" s="43">
        <f t="shared" ref="AX1160:AX1223" si="169">IF(J1160&gt;0,J1160,R1160)</f>
        <v>0.5</v>
      </c>
      <c r="AY1160" s="43" t="str">
        <f t="shared" si="161"/>
        <v>UTGS</v>
      </c>
    </row>
    <row r="1161" spans="1:51" hidden="1" x14ac:dyDescent="0.2">
      <c r="A1161" s="38">
        <v>1154</v>
      </c>
      <c r="B1161" t="s">
        <v>362</v>
      </c>
      <c r="C1161" t="s">
        <v>289</v>
      </c>
      <c r="D1161">
        <v>175</v>
      </c>
      <c r="E1161" t="s">
        <v>1235</v>
      </c>
      <c r="F1161">
        <v>0.25</v>
      </c>
      <c r="G1161" t="str">
        <f>LOOKUP(F1161,{0,6,45},{"F","L","H"})</f>
        <v>F</v>
      </c>
      <c r="H1161" t="s">
        <v>3118</v>
      </c>
      <c r="I1161" s="43" t="str">
        <f>IFERROR(VLOOKUP(#REF!,#REF!,2,FALSE),"No")</f>
        <v>No</v>
      </c>
      <c r="J1161" s="149">
        <v>0.5</v>
      </c>
      <c r="K1161" s="148">
        <v>34</v>
      </c>
      <c r="L1161" s="148"/>
      <c r="M1161" s="148"/>
      <c r="N1161" s="148"/>
      <c r="O1161" s="148"/>
      <c r="P1161" s="148"/>
      <c r="Q1161" s="148"/>
      <c r="R1161" s="148"/>
      <c r="S1161" s="148"/>
      <c r="T1161" s="148"/>
      <c r="U1161" s="148"/>
      <c r="V1161" s="148"/>
      <c r="W1161" s="148"/>
      <c r="X1161" s="139">
        <v>1.25</v>
      </c>
      <c r="Y1161" s="148">
        <v>899.94</v>
      </c>
      <c r="Z1161" s="149">
        <v>2</v>
      </c>
      <c r="AA1161" s="148">
        <v>100.06</v>
      </c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39">
        <v>0</v>
      </c>
      <c r="AM1161" s="139">
        <v>0</v>
      </c>
      <c r="AN1161" s="148">
        <f t="shared" si="162"/>
        <v>1000</v>
      </c>
      <c r="AO1161" s="148">
        <f t="shared" si="163"/>
        <v>34</v>
      </c>
      <c r="AP1161" s="148">
        <v>13</v>
      </c>
      <c r="AQ1161" s="140">
        <v>13</v>
      </c>
      <c r="AS1161" s="42">
        <f t="shared" si="164"/>
        <v>2325.7182462559249</v>
      </c>
      <c r="AT1161" s="101">
        <f t="shared" si="165"/>
        <v>0</v>
      </c>
      <c r="AU1161" s="42">
        <f t="shared" si="166"/>
        <v>2325.7182462559249</v>
      </c>
      <c r="AV1161" s="42">
        <f t="shared" si="167"/>
        <v>2549.3015170364642</v>
      </c>
      <c r="AW1161" s="102">
        <f t="shared" si="168"/>
        <v>431</v>
      </c>
      <c r="AX1161" s="43">
        <f t="shared" si="169"/>
        <v>0.5</v>
      </c>
      <c r="AY1161" s="43" t="str">
        <f t="shared" ref="AY1161:AY1224" si="170">C1161</f>
        <v>UTGS</v>
      </c>
    </row>
    <row r="1162" spans="1:51" hidden="1" x14ac:dyDescent="0.2">
      <c r="A1162" s="38">
        <v>1155</v>
      </c>
      <c r="B1162" t="s">
        <v>5806</v>
      </c>
      <c r="C1162" t="s">
        <v>5746</v>
      </c>
      <c r="D1162">
        <v>5550</v>
      </c>
      <c r="E1162" t="s">
        <v>198</v>
      </c>
      <c r="F1162">
        <v>2</v>
      </c>
      <c r="G1162" t="str">
        <f>LOOKUP(F1162,{0,6,45},{"F","L","H"})</f>
        <v>F</v>
      </c>
      <c r="H1162" t="s">
        <v>3119</v>
      </c>
      <c r="I1162" s="43" t="str">
        <f>IFERROR(VLOOKUP(#REF!,#REF!,2,FALSE),"No")</f>
        <v>No</v>
      </c>
      <c r="J1162" s="149">
        <v>1.25</v>
      </c>
      <c r="K1162" s="148">
        <v>245</v>
      </c>
      <c r="L1162" s="148"/>
      <c r="M1162" s="148"/>
      <c r="N1162" s="148"/>
      <c r="O1162" s="148"/>
      <c r="P1162" s="148"/>
      <c r="Q1162" s="148"/>
      <c r="R1162" s="148"/>
      <c r="S1162" s="148"/>
      <c r="T1162" s="148"/>
      <c r="U1162" s="148"/>
      <c r="V1162" s="148"/>
      <c r="W1162" s="148"/>
      <c r="X1162" s="139">
        <v>4</v>
      </c>
      <c r="Y1162" s="148">
        <v>1000</v>
      </c>
      <c r="Z1162" s="149"/>
      <c r="AA1162" s="148"/>
      <c r="AB1162" s="149"/>
      <c r="AC1162" s="148"/>
      <c r="AD1162" s="149"/>
      <c r="AE1162" s="148"/>
      <c r="AF1162" s="139"/>
      <c r="AG1162" s="148"/>
      <c r="AH1162" s="148"/>
      <c r="AI1162" s="148"/>
      <c r="AJ1162" s="148"/>
      <c r="AK1162" s="148"/>
      <c r="AL1162" s="139">
        <v>0</v>
      </c>
      <c r="AM1162" s="139">
        <v>0</v>
      </c>
      <c r="AN1162" s="148">
        <f t="shared" si="162"/>
        <v>1000</v>
      </c>
      <c r="AO1162" s="148">
        <f t="shared" si="163"/>
        <v>245</v>
      </c>
      <c r="AP1162" s="148">
        <v>2</v>
      </c>
      <c r="AQ1162" s="140">
        <v>4</v>
      </c>
      <c r="AS1162" s="42">
        <f t="shared" si="164"/>
        <v>18255.802068608868</v>
      </c>
      <c r="AT1162" s="101">
        <f t="shared" si="165"/>
        <v>0</v>
      </c>
      <c r="AU1162" s="42">
        <f t="shared" si="166"/>
        <v>18255.802068608868</v>
      </c>
      <c r="AV1162" s="42">
        <f t="shared" si="167"/>
        <v>9920.2404303685089</v>
      </c>
      <c r="AW1162" s="102">
        <f t="shared" si="168"/>
        <v>3698.6666666666665</v>
      </c>
      <c r="AX1162" s="43">
        <f t="shared" si="169"/>
        <v>1.25</v>
      </c>
      <c r="AY1162" s="43" t="str">
        <f t="shared" si="170"/>
        <v>UTTSS</v>
      </c>
    </row>
    <row r="1163" spans="1:51" hidden="1" x14ac:dyDescent="0.2">
      <c r="A1163" s="38">
        <v>1156</v>
      </c>
      <c r="B1163" t="s">
        <v>362</v>
      </c>
      <c r="C1163" t="s">
        <v>289</v>
      </c>
      <c r="D1163">
        <v>320</v>
      </c>
      <c r="E1163" t="s">
        <v>1239</v>
      </c>
      <c r="F1163">
        <v>0.25</v>
      </c>
      <c r="G1163" t="str">
        <f>LOOKUP(F1163,{0,6,45},{"F","L","H"})</f>
        <v>F</v>
      </c>
      <c r="H1163" t="s">
        <v>2165</v>
      </c>
      <c r="I1163" s="43" t="str">
        <f>IFERROR(VLOOKUP(#REF!,#REF!,2,FALSE),"No")</f>
        <v>No</v>
      </c>
      <c r="J1163" s="149">
        <v>0.75</v>
      </c>
      <c r="K1163" s="148">
        <v>159</v>
      </c>
      <c r="L1163" s="148"/>
      <c r="M1163" s="148"/>
      <c r="N1163" s="148"/>
      <c r="O1163" s="148"/>
      <c r="P1163" s="148"/>
      <c r="Q1163" s="148"/>
      <c r="R1163" s="148"/>
      <c r="S1163" s="148"/>
      <c r="T1163" s="148"/>
      <c r="U1163" s="148"/>
      <c r="V1163" s="148"/>
      <c r="W1163" s="148"/>
      <c r="X1163" s="139">
        <v>1.25</v>
      </c>
      <c r="Y1163" s="148">
        <v>256.76</v>
      </c>
      <c r="Z1163" s="149">
        <v>2</v>
      </c>
      <c r="AA1163" s="148">
        <v>743.24</v>
      </c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39">
        <v>0</v>
      </c>
      <c r="AM1163" s="139">
        <v>0</v>
      </c>
      <c r="AN1163" s="148">
        <f t="shared" si="162"/>
        <v>1000</v>
      </c>
      <c r="AO1163" s="148">
        <f t="shared" si="163"/>
        <v>159</v>
      </c>
      <c r="AP1163" s="148">
        <v>8</v>
      </c>
      <c r="AQ1163" s="140">
        <v>46</v>
      </c>
      <c r="AS1163" s="42">
        <f t="shared" si="164"/>
        <v>10236.972975138</v>
      </c>
      <c r="AT1163" s="101">
        <f t="shared" si="165"/>
        <v>0</v>
      </c>
      <c r="AU1163" s="42">
        <f t="shared" si="166"/>
        <v>10236.972975138</v>
      </c>
      <c r="AV1163" s="42">
        <f t="shared" si="167"/>
        <v>710.66725481465289</v>
      </c>
      <c r="AW1163" s="102">
        <f t="shared" si="168"/>
        <v>431</v>
      </c>
      <c r="AX1163" s="43">
        <f t="shared" si="169"/>
        <v>0.75</v>
      </c>
      <c r="AY1163" s="43" t="str">
        <f t="shared" si="170"/>
        <v>UTGS</v>
      </c>
    </row>
    <row r="1164" spans="1:51" hidden="1" x14ac:dyDescent="0.2">
      <c r="A1164" s="38">
        <v>1157</v>
      </c>
      <c r="B1164" t="s">
        <v>362</v>
      </c>
      <c r="C1164" t="s">
        <v>289</v>
      </c>
      <c r="D1164">
        <v>320</v>
      </c>
      <c r="E1164" t="s">
        <v>1243</v>
      </c>
      <c r="F1164">
        <v>0.25</v>
      </c>
      <c r="G1164" t="str">
        <f>LOOKUP(F1164,{0,6,45},{"F","L","H"})</f>
        <v>F</v>
      </c>
      <c r="H1164" t="s">
        <v>3120</v>
      </c>
      <c r="I1164" s="43" t="str">
        <f>IFERROR(VLOOKUP(#REF!,#REF!,2,FALSE),"No")</f>
        <v>No</v>
      </c>
      <c r="J1164" s="149">
        <v>0.75</v>
      </c>
      <c r="K1164" s="148">
        <v>239</v>
      </c>
      <c r="L1164" s="148"/>
      <c r="M1164" s="148"/>
      <c r="N1164" s="148"/>
      <c r="O1164" s="148"/>
      <c r="P1164" s="148"/>
      <c r="Q1164" s="148"/>
      <c r="R1164" s="148"/>
      <c r="S1164" s="148"/>
      <c r="T1164" s="148"/>
      <c r="U1164" s="148"/>
      <c r="V1164" s="148"/>
      <c r="W1164" s="148"/>
      <c r="X1164" s="139">
        <v>2</v>
      </c>
      <c r="Y1164" s="148">
        <v>1000</v>
      </c>
      <c r="Z1164" s="149"/>
      <c r="AA1164" s="148"/>
      <c r="AB1164" s="149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39">
        <v>0</v>
      </c>
      <c r="AM1164" s="139">
        <v>0</v>
      </c>
      <c r="AN1164" s="148">
        <f t="shared" si="162"/>
        <v>1000</v>
      </c>
      <c r="AO1164" s="148">
        <f t="shared" si="163"/>
        <v>239</v>
      </c>
      <c r="AP1164" s="148">
        <v>9</v>
      </c>
      <c r="AQ1164" s="140">
        <v>9</v>
      </c>
      <c r="AS1164" s="42">
        <f t="shared" si="164"/>
        <v>15387.65120162253</v>
      </c>
      <c r="AT1164" s="101">
        <f t="shared" si="165"/>
        <v>0</v>
      </c>
      <c r="AU1164" s="42">
        <f t="shared" si="166"/>
        <v>15387.65120162253</v>
      </c>
      <c r="AV1164" s="42">
        <f t="shared" si="167"/>
        <v>3612.3290801637813</v>
      </c>
      <c r="AW1164" s="102">
        <f t="shared" si="168"/>
        <v>431</v>
      </c>
      <c r="AX1164" s="43">
        <f t="shared" si="169"/>
        <v>0.75</v>
      </c>
      <c r="AY1164" s="43" t="str">
        <f t="shared" si="170"/>
        <v>UTGS</v>
      </c>
    </row>
    <row r="1165" spans="1:51" hidden="1" x14ac:dyDescent="0.2">
      <c r="A1165" s="38">
        <v>1158</v>
      </c>
      <c r="B1165" t="s">
        <v>5806</v>
      </c>
      <c r="C1165" t="s">
        <v>5746</v>
      </c>
      <c r="D1165">
        <v>7300</v>
      </c>
      <c r="E1165" t="s">
        <v>212</v>
      </c>
      <c r="F1165">
        <v>1</v>
      </c>
      <c r="G1165" t="str">
        <f>LOOKUP(F1165,{0,6,45},{"F","L","H"})</f>
        <v>F</v>
      </c>
      <c r="H1165" t="s">
        <v>1383</v>
      </c>
      <c r="I1165" s="43" t="str">
        <f>IFERROR(VLOOKUP(#REF!,#REF!,2,FALSE),"No")</f>
        <v>No</v>
      </c>
      <c r="J1165" s="139">
        <v>0.75</v>
      </c>
      <c r="K1165" s="148">
        <v>58</v>
      </c>
      <c r="L1165" s="148"/>
      <c r="M1165" s="148"/>
      <c r="N1165" s="148"/>
      <c r="O1165" s="148"/>
      <c r="P1165" s="148"/>
      <c r="Q1165" s="148"/>
      <c r="R1165" s="148"/>
      <c r="S1165" s="148"/>
      <c r="T1165" s="148"/>
      <c r="U1165" s="148"/>
      <c r="V1165" s="148"/>
      <c r="W1165" s="148"/>
      <c r="X1165" s="139">
        <v>2</v>
      </c>
      <c r="Y1165" s="148">
        <v>81.72</v>
      </c>
      <c r="Z1165" s="149">
        <v>4</v>
      </c>
      <c r="AA1165" s="148">
        <v>719.09</v>
      </c>
      <c r="AB1165" s="148">
        <v>6</v>
      </c>
      <c r="AC1165" s="148">
        <v>199.19</v>
      </c>
      <c r="AD1165" s="148"/>
      <c r="AE1165" s="148"/>
      <c r="AF1165" s="148"/>
      <c r="AG1165" s="148"/>
      <c r="AH1165" s="148"/>
      <c r="AI1165" s="148"/>
      <c r="AJ1165" s="148"/>
      <c r="AK1165" s="148"/>
      <c r="AL1165" s="139">
        <v>0</v>
      </c>
      <c r="AM1165" s="139">
        <v>0</v>
      </c>
      <c r="AN1165" s="148">
        <f t="shared" si="162"/>
        <v>1000</v>
      </c>
      <c r="AO1165" s="148">
        <f t="shared" si="163"/>
        <v>58</v>
      </c>
      <c r="AP1165" s="148">
        <v>5</v>
      </c>
      <c r="AQ1165" s="140">
        <v>24</v>
      </c>
      <c r="AS1165" s="42">
        <f t="shared" si="164"/>
        <v>3734.2417142012832</v>
      </c>
      <c r="AT1165" s="101">
        <f t="shared" si="165"/>
        <v>0</v>
      </c>
      <c r="AU1165" s="42">
        <f t="shared" si="166"/>
        <v>3734.2417142012832</v>
      </c>
      <c r="AV1165" s="42">
        <f t="shared" si="167"/>
        <v>1797.8560758947515</v>
      </c>
      <c r="AW1165" s="102">
        <f t="shared" si="168"/>
        <v>5118</v>
      </c>
      <c r="AX1165" s="43">
        <f t="shared" si="169"/>
        <v>0.75</v>
      </c>
      <c r="AY1165" s="43" t="str">
        <f t="shared" si="170"/>
        <v>UTTSS</v>
      </c>
    </row>
    <row r="1166" spans="1:51" hidden="1" x14ac:dyDescent="0.2">
      <c r="A1166" s="38">
        <v>1159</v>
      </c>
      <c r="B1166" t="s">
        <v>362</v>
      </c>
      <c r="C1166" t="s">
        <v>289</v>
      </c>
      <c r="D1166">
        <v>320</v>
      </c>
      <c r="E1166" t="s">
        <v>1239</v>
      </c>
      <c r="F1166">
        <v>0.25</v>
      </c>
      <c r="G1166" t="str">
        <f>LOOKUP(F1166,{0,6,45},{"F","L","H"})</f>
        <v>F</v>
      </c>
      <c r="H1166" t="s">
        <v>3121</v>
      </c>
      <c r="I1166" s="43" t="str">
        <f>IFERROR(VLOOKUP(#REF!,#REF!,2,FALSE),"No")</f>
        <v>No</v>
      </c>
      <c r="J1166" s="149">
        <v>0.5</v>
      </c>
      <c r="K1166" s="148">
        <v>32</v>
      </c>
      <c r="L1166" s="148"/>
      <c r="M1166" s="148"/>
      <c r="N1166" s="148"/>
      <c r="O1166" s="148"/>
      <c r="P1166" s="148"/>
      <c r="Q1166" s="148"/>
      <c r="R1166" s="148"/>
      <c r="S1166" s="148"/>
      <c r="T1166" s="148"/>
      <c r="U1166" s="148"/>
      <c r="V1166" s="148"/>
      <c r="W1166" s="148"/>
      <c r="X1166" s="139">
        <v>1.25</v>
      </c>
      <c r="Y1166" s="148">
        <v>517.98</v>
      </c>
      <c r="Z1166" s="149">
        <v>2</v>
      </c>
      <c r="AA1166" s="148">
        <v>86</v>
      </c>
      <c r="AB1166" s="148">
        <v>4</v>
      </c>
      <c r="AC1166" s="148">
        <v>41</v>
      </c>
      <c r="AD1166" s="148">
        <v>6</v>
      </c>
      <c r="AE1166" s="148">
        <v>355.01</v>
      </c>
      <c r="AF1166" s="148"/>
      <c r="AG1166" s="148"/>
      <c r="AH1166" s="148"/>
      <c r="AI1166" s="148"/>
      <c r="AJ1166" s="148"/>
      <c r="AK1166" s="148"/>
      <c r="AL1166" s="139">
        <v>0</v>
      </c>
      <c r="AM1166" s="139">
        <v>0</v>
      </c>
      <c r="AN1166" s="148">
        <f t="shared" si="162"/>
        <v>999.99</v>
      </c>
      <c r="AO1166" s="148">
        <f t="shared" si="163"/>
        <v>32</v>
      </c>
      <c r="AP1166" s="148">
        <v>6</v>
      </c>
      <c r="AQ1166" s="140">
        <v>6</v>
      </c>
      <c r="AS1166" s="42">
        <f t="shared" si="164"/>
        <v>2188.9112905938118</v>
      </c>
      <c r="AT1166" s="101">
        <f t="shared" si="165"/>
        <v>0</v>
      </c>
      <c r="AU1166" s="42">
        <f t="shared" si="166"/>
        <v>2188.9112905938118</v>
      </c>
      <c r="AV1166" s="42">
        <f t="shared" si="167"/>
        <v>7156.1779686428044</v>
      </c>
      <c r="AW1166" s="102">
        <f t="shared" si="168"/>
        <v>431</v>
      </c>
      <c r="AX1166" s="43">
        <f t="shared" si="169"/>
        <v>0.5</v>
      </c>
      <c r="AY1166" s="43" t="str">
        <f t="shared" si="170"/>
        <v>UTGS</v>
      </c>
    </row>
    <row r="1167" spans="1:51" hidden="1" x14ac:dyDescent="0.2">
      <c r="A1167" s="38">
        <v>1160</v>
      </c>
      <c r="B1167" t="s">
        <v>5806</v>
      </c>
      <c r="C1167" t="s">
        <v>292</v>
      </c>
      <c r="D1167">
        <v>1500</v>
      </c>
      <c r="E1167" t="s">
        <v>201</v>
      </c>
      <c r="F1167">
        <v>0.25</v>
      </c>
      <c r="G1167" t="str">
        <f>LOOKUP(F1167,{0,6,45},{"F","L","H"})</f>
        <v>F</v>
      </c>
      <c r="H1167" t="s">
        <v>786</v>
      </c>
      <c r="I1167" s="43" t="str">
        <f>IFERROR(VLOOKUP(#REF!,#REF!,2,FALSE),"No")</f>
        <v>No</v>
      </c>
      <c r="J1167" s="139">
        <v>1.25</v>
      </c>
      <c r="K1167" s="148">
        <v>278</v>
      </c>
      <c r="L1167" s="148"/>
      <c r="M1167" s="148"/>
      <c r="N1167" s="148"/>
      <c r="O1167" s="148"/>
      <c r="P1167" s="148"/>
      <c r="Q1167" s="148"/>
      <c r="R1167" s="148"/>
      <c r="S1167" s="148"/>
      <c r="T1167" s="148"/>
      <c r="U1167" s="148"/>
      <c r="V1167" s="148"/>
      <c r="W1167" s="148"/>
      <c r="X1167" s="139">
        <v>2</v>
      </c>
      <c r="Y1167" s="148">
        <v>290.69</v>
      </c>
      <c r="Z1167" s="148">
        <v>4</v>
      </c>
      <c r="AA1167" s="148">
        <v>327.63</v>
      </c>
      <c r="AB1167" s="148">
        <v>6</v>
      </c>
      <c r="AC1167" s="148">
        <v>381.69</v>
      </c>
      <c r="AD1167" s="148"/>
      <c r="AE1167" s="148"/>
      <c r="AF1167" s="148"/>
      <c r="AG1167" s="148"/>
      <c r="AH1167" s="148"/>
      <c r="AI1167" s="148"/>
      <c r="AJ1167" s="148"/>
      <c r="AK1167" s="148"/>
      <c r="AL1167" s="139">
        <v>0</v>
      </c>
      <c r="AM1167" s="139">
        <v>0</v>
      </c>
      <c r="AN1167" s="148">
        <f t="shared" si="162"/>
        <v>1000.01</v>
      </c>
      <c r="AO1167" s="148">
        <f t="shared" si="163"/>
        <v>278</v>
      </c>
      <c r="AP1167" s="148">
        <v>8</v>
      </c>
      <c r="AQ1167" s="140">
        <v>8</v>
      </c>
      <c r="AS1167" s="42">
        <f t="shared" si="164"/>
        <v>20714.746837033737</v>
      </c>
      <c r="AT1167" s="101">
        <f t="shared" si="165"/>
        <v>0</v>
      </c>
      <c r="AU1167" s="42">
        <f t="shared" si="166"/>
        <v>20714.746837033737</v>
      </c>
      <c r="AV1167" s="42">
        <f t="shared" si="167"/>
        <v>5670.5628413864069</v>
      </c>
      <c r="AW1167" s="102">
        <f t="shared" si="168"/>
        <v>2169</v>
      </c>
      <c r="AX1167" s="43">
        <f t="shared" si="169"/>
        <v>1.25</v>
      </c>
      <c r="AY1167" s="43" t="str">
        <f t="shared" si="170"/>
        <v>UTFS</v>
      </c>
    </row>
    <row r="1168" spans="1:51" hidden="1" x14ac:dyDescent="0.2">
      <c r="A1168" s="38">
        <v>1161</v>
      </c>
      <c r="B1168" t="s">
        <v>362</v>
      </c>
      <c r="C1168" t="s">
        <v>289</v>
      </c>
      <c r="D1168">
        <v>320</v>
      </c>
      <c r="E1168" t="s">
        <v>1236</v>
      </c>
      <c r="F1168">
        <v>0.25</v>
      </c>
      <c r="G1168" t="str">
        <f>LOOKUP(F1168,{0,6,45},{"F","L","H"})</f>
        <v>F</v>
      </c>
      <c r="H1168" t="s">
        <v>3122</v>
      </c>
      <c r="I1168" s="43" t="str">
        <f>IFERROR(VLOOKUP(#REF!,#REF!,2,FALSE),"No")</f>
        <v>No</v>
      </c>
      <c r="J1168" s="139">
        <v>0.5</v>
      </c>
      <c r="K1168" s="148">
        <v>40</v>
      </c>
      <c r="L1168" s="148"/>
      <c r="M1168" s="148"/>
      <c r="N1168" s="148"/>
      <c r="O1168" s="148"/>
      <c r="P1168" s="148"/>
      <c r="Q1168" s="148"/>
      <c r="R1168" s="148"/>
      <c r="S1168" s="148"/>
      <c r="T1168" s="148"/>
      <c r="U1168" s="148"/>
      <c r="V1168" s="148"/>
      <c r="W1168" s="148"/>
      <c r="X1168" s="139">
        <v>1.25</v>
      </c>
      <c r="Y1168" s="148">
        <v>251.98</v>
      </c>
      <c r="Z1168" s="149">
        <v>2</v>
      </c>
      <c r="AA1168" s="148">
        <v>503.66</v>
      </c>
      <c r="AB1168" s="148">
        <v>4</v>
      </c>
      <c r="AC1168" s="148">
        <v>244.36</v>
      </c>
      <c r="AD1168" s="148"/>
      <c r="AE1168" s="148"/>
      <c r="AF1168" s="148"/>
      <c r="AG1168" s="148"/>
      <c r="AH1168" s="148"/>
      <c r="AI1168" s="148"/>
      <c r="AJ1168" s="148"/>
      <c r="AK1168" s="148"/>
      <c r="AL1168" s="139">
        <v>0</v>
      </c>
      <c r="AM1168" s="139">
        <v>0</v>
      </c>
      <c r="AN1168" s="148">
        <f t="shared" si="162"/>
        <v>1000</v>
      </c>
      <c r="AO1168" s="148">
        <f t="shared" si="163"/>
        <v>40</v>
      </c>
      <c r="AP1168" s="148">
        <v>10</v>
      </c>
      <c r="AQ1168" s="140">
        <v>10</v>
      </c>
      <c r="AS1168" s="42">
        <f t="shared" si="164"/>
        <v>2736.139113242265</v>
      </c>
      <c r="AT1168" s="101">
        <f t="shared" si="165"/>
        <v>0</v>
      </c>
      <c r="AU1168" s="42">
        <f t="shared" si="166"/>
        <v>2736.139113242265</v>
      </c>
      <c r="AV1168" s="42">
        <f t="shared" si="167"/>
        <v>3443.9408921474037</v>
      </c>
      <c r="AW1168" s="102">
        <f t="shared" si="168"/>
        <v>431</v>
      </c>
      <c r="AX1168" s="43">
        <f t="shared" si="169"/>
        <v>0.5</v>
      </c>
      <c r="AY1168" s="43" t="str">
        <f t="shared" si="170"/>
        <v>UTGS</v>
      </c>
    </row>
    <row r="1169" spans="1:51" hidden="1" x14ac:dyDescent="0.2">
      <c r="A1169" s="38">
        <v>1162</v>
      </c>
      <c r="B1169" t="s">
        <v>362</v>
      </c>
      <c r="C1169" t="s">
        <v>289</v>
      </c>
      <c r="D1169">
        <v>320</v>
      </c>
      <c r="E1169" t="s">
        <v>1245</v>
      </c>
      <c r="F1169">
        <v>0.25</v>
      </c>
      <c r="G1169" t="str">
        <f>LOOKUP(F1169,{0,6,45},{"F","L","H"})</f>
        <v>F</v>
      </c>
      <c r="H1169" t="s">
        <v>3123</v>
      </c>
      <c r="I1169" s="43" t="str">
        <f>IFERROR(VLOOKUP(#REF!,#REF!,2,FALSE),"No")</f>
        <v>No</v>
      </c>
      <c r="J1169" s="149">
        <v>0.5</v>
      </c>
      <c r="K1169" s="148">
        <v>35</v>
      </c>
      <c r="L1169" s="148"/>
      <c r="M1169" s="148"/>
      <c r="N1169" s="148"/>
      <c r="O1169" s="148"/>
      <c r="P1169" s="148"/>
      <c r="Q1169" s="148"/>
      <c r="R1169" s="148"/>
      <c r="S1169" s="148"/>
      <c r="T1169" s="148"/>
      <c r="U1169" s="148"/>
      <c r="V1169" s="148"/>
      <c r="W1169" s="148"/>
      <c r="X1169" s="139">
        <v>1.25</v>
      </c>
      <c r="Y1169" s="148">
        <v>227.87</v>
      </c>
      <c r="Z1169" s="149">
        <v>2</v>
      </c>
      <c r="AA1169" s="148">
        <v>768.26</v>
      </c>
      <c r="AB1169" s="149">
        <v>4</v>
      </c>
      <c r="AC1169" s="148">
        <v>3.87</v>
      </c>
      <c r="AD1169" s="148"/>
      <c r="AE1169" s="148"/>
      <c r="AF1169" s="148"/>
      <c r="AG1169" s="148"/>
      <c r="AH1169" s="148"/>
      <c r="AI1169" s="148"/>
      <c r="AJ1169" s="148"/>
      <c r="AK1169" s="148"/>
      <c r="AL1169" s="139">
        <v>0</v>
      </c>
      <c r="AM1169" s="139">
        <v>0</v>
      </c>
      <c r="AN1169" s="148">
        <f t="shared" si="162"/>
        <v>1000</v>
      </c>
      <c r="AO1169" s="148">
        <f t="shared" si="163"/>
        <v>35</v>
      </c>
      <c r="AP1169" s="148">
        <v>10</v>
      </c>
      <c r="AQ1169" s="140">
        <v>10</v>
      </c>
      <c r="AS1169" s="42">
        <f t="shared" si="164"/>
        <v>2394.1217240869819</v>
      </c>
      <c r="AT1169" s="101">
        <f t="shared" si="165"/>
        <v>0</v>
      </c>
      <c r="AU1169" s="42">
        <f t="shared" si="166"/>
        <v>2394.1217240869819</v>
      </c>
      <c r="AV1169" s="42">
        <f t="shared" si="167"/>
        <v>3269.8218621474034</v>
      </c>
      <c r="AW1169" s="102">
        <f t="shared" si="168"/>
        <v>431</v>
      </c>
      <c r="AX1169" s="43">
        <f t="shared" si="169"/>
        <v>0.5</v>
      </c>
      <c r="AY1169" s="43" t="str">
        <f t="shared" si="170"/>
        <v>UTGS</v>
      </c>
    </row>
    <row r="1170" spans="1:51" hidden="1" x14ac:dyDescent="0.2">
      <c r="A1170" s="38">
        <v>1163</v>
      </c>
      <c r="B1170" t="s">
        <v>5806</v>
      </c>
      <c r="C1170" t="s">
        <v>292</v>
      </c>
      <c r="D1170">
        <v>3000</v>
      </c>
      <c r="E1170" t="s">
        <v>207</v>
      </c>
      <c r="F1170">
        <v>0.25</v>
      </c>
      <c r="G1170" t="str">
        <f>LOOKUP(F1170,{0,6,45},{"F","L","H"})</f>
        <v>F</v>
      </c>
      <c r="H1170" t="s">
        <v>937</v>
      </c>
      <c r="I1170" s="43" t="str">
        <f>IFERROR(VLOOKUP(#REF!,#REF!,2,FALSE),"No")</f>
        <v>No</v>
      </c>
      <c r="J1170" s="139">
        <v>1.25</v>
      </c>
      <c r="K1170" s="148">
        <v>75</v>
      </c>
      <c r="L1170" s="148"/>
      <c r="M1170" s="148"/>
      <c r="N1170" s="148"/>
      <c r="O1170" s="148"/>
      <c r="P1170" s="148"/>
      <c r="Q1170" s="148"/>
      <c r="R1170" s="148"/>
      <c r="S1170" s="148"/>
      <c r="T1170" s="148"/>
      <c r="U1170" s="148"/>
      <c r="V1170" s="148"/>
      <c r="W1170" s="148"/>
      <c r="X1170" s="139">
        <v>2</v>
      </c>
      <c r="Y1170" s="148">
        <v>184.38</v>
      </c>
      <c r="Z1170" s="149">
        <v>6</v>
      </c>
      <c r="AA1170" s="148">
        <v>125.26</v>
      </c>
      <c r="AB1170" s="149">
        <v>10</v>
      </c>
      <c r="AC1170" s="148">
        <v>690.36</v>
      </c>
      <c r="AD1170" s="148"/>
      <c r="AE1170" s="148"/>
      <c r="AF1170" s="148"/>
      <c r="AG1170" s="148"/>
      <c r="AH1170" s="148"/>
      <c r="AI1170" s="148"/>
      <c r="AJ1170" s="148"/>
      <c r="AK1170" s="148"/>
      <c r="AL1170" s="139">
        <v>0</v>
      </c>
      <c r="AM1170" s="139">
        <v>0</v>
      </c>
      <c r="AN1170" s="148">
        <f t="shared" si="162"/>
        <v>1000</v>
      </c>
      <c r="AO1170" s="148">
        <f t="shared" si="163"/>
        <v>75</v>
      </c>
      <c r="AP1170" s="148">
        <v>3</v>
      </c>
      <c r="AQ1170" s="140">
        <v>6</v>
      </c>
      <c r="AS1170" s="42">
        <f t="shared" si="164"/>
        <v>5588.5108373292451</v>
      </c>
      <c r="AT1170" s="101">
        <f t="shared" si="165"/>
        <v>0</v>
      </c>
      <c r="AU1170" s="42">
        <f t="shared" si="166"/>
        <v>5588.5108373292451</v>
      </c>
      <c r="AV1170" s="42">
        <f t="shared" si="167"/>
        <v>10634.53988691234</v>
      </c>
      <c r="AW1170" s="102">
        <f t="shared" si="168"/>
        <v>2145.6666666666665</v>
      </c>
      <c r="AX1170" s="43">
        <f t="shared" si="169"/>
        <v>1.25</v>
      </c>
      <c r="AY1170" s="43" t="str">
        <f t="shared" si="170"/>
        <v>UTFS</v>
      </c>
    </row>
    <row r="1171" spans="1:51" hidden="1" x14ac:dyDescent="0.2">
      <c r="A1171" s="38">
        <v>1164</v>
      </c>
      <c r="B1171" t="s">
        <v>362</v>
      </c>
      <c r="C1171" t="s">
        <v>289</v>
      </c>
      <c r="D1171">
        <v>306</v>
      </c>
      <c r="E1171" t="s">
        <v>1238</v>
      </c>
      <c r="F1171">
        <v>0.25</v>
      </c>
      <c r="G1171" t="str">
        <f>LOOKUP(F1171,{0,6,45},{"F","L","H"})</f>
        <v>F</v>
      </c>
      <c r="H1171" t="s">
        <v>3124</v>
      </c>
      <c r="I1171" s="43" t="str">
        <f>IFERROR(VLOOKUP(#REF!,#REF!,2,FALSE),"No")</f>
        <v>No</v>
      </c>
      <c r="J1171" s="149">
        <v>0.5</v>
      </c>
      <c r="K1171" s="148">
        <v>56</v>
      </c>
      <c r="L1171" s="148"/>
      <c r="M1171" s="148"/>
      <c r="N1171" s="148"/>
      <c r="O1171" s="148"/>
      <c r="P1171" s="148"/>
      <c r="Q1171" s="148"/>
      <c r="R1171" s="148"/>
      <c r="S1171" s="148"/>
      <c r="T1171" s="148"/>
      <c r="U1171" s="148"/>
      <c r="V1171" s="148"/>
      <c r="W1171" s="148"/>
      <c r="X1171" s="139">
        <v>1.25</v>
      </c>
      <c r="Y1171" s="148">
        <v>586.51</v>
      </c>
      <c r="Z1171" s="149">
        <v>2</v>
      </c>
      <c r="AA1171" s="148">
        <v>413.49</v>
      </c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39">
        <v>0</v>
      </c>
      <c r="AM1171" s="139">
        <v>0</v>
      </c>
      <c r="AN1171" s="148">
        <f t="shared" si="162"/>
        <v>1000</v>
      </c>
      <c r="AO1171" s="148">
        <f t="shared" si="163"/>
        <v>56</v>
      </c>
      <c r="AP1171" s="148">
        <v>19</v>
      </c>
      <c r="AQ1171" s="140">
        <v>19</v>
      </c>
      <c r="AS1171" s="42">
        <f t="shared" si="164"/>
        <v>3830.5947585391705</v>
      </c>
      <c r="AT1171" s="101">
        <f t="shared" si="165"/>
        <v>0</v>
      </c>
      <c r="AU1171" s="42">
        <f t="shared" si="166"/>
        <v>3830.5947585391705</v>
      </c>
      <c r="AV1171" s="42">
        <f t="shared" si="167"/>
        <v>1732.7115116565278</v>
      </c>
      <c r="AW1171" s="102">
        <f t="shared" si="168"/>
        <v>431</v>
      </c>
      <c r="AX1171" s="43">
        <f t="shared" si="169"/>
        <v>0.5</v>
      </c>
      <c r="AY1171" s="43" t="str">
        <f t="shared" si="170"/>
        <v>UTGS</v>
      </c>
    </row>
    <row r="1172" spans="1:51" hidden="1" x14ac:dyDescent="0.2">
      <c r="A1172" s="38">
        <v>1165</v>
      </c>
      <c r="B1172" t="s">
        <v>362</v>
      </c>
      <c r="C1172" t="s">
        <v>289</v>
      </c>
      <c r="D1172">
        <v>320</v>
      </c>
      <c r="E1172" t="s">
        <v>1223</v>
      </c>
      <c r="F1172">
        <v>0.25</v>
      </c>
      <c r="G1172" t="str">
        <f>LOOKUP(F1172,{0,6,45},{"F","L","H"})</f>
        <v>F</v>
      </c>
      <c r="H1172" t="s">
        <v>3125</v>
      </c>
      <c r="I1172" s="43" t="str">
        <f>IFERROR(VLOOKUP(#REF!,#REF!,2,FALSE),"No")</f>
        <v>No</v>
      </c>
      <c r="J1172" s="149">
        <v>0.5</v>
      </c>
      <c r="K1172" s="148">
        <v>67</v>
      </c>
      <c r="L1172" s="148"/>
      <c r="M1172" s="148"/>
      <c r="N1172" s="148"/>
      <c r="O1172" s="148"/>
      <c r="P1172" s="148"/>
      <c r="Q1172" s="148"/>
      <c r="R1172" s="148"/>
      <c r="S1172" s="148"/>
      <c r="T1172" s="148"/>
      <c r="U1172" s="148"/>
      <c r="V1172" s="148"/>
      <c r="W1172" s="148"/>
      <c r="X1172" s="139">
        <v>1.25</v>
      </c>
      <c r="Y1172" s="148">
        <v>55.88</v>
      </c>
      <c r="Z1172" s="148">
        <v>2</v>
      </c>
      <c r="AA1172" s="148">
        <v>593.44000000000005</v>
      </c>
      <c r="AB1172" s="148">
        <v>4</v>
      </c>
      <c r="AC1172" s="148">
        <v>350.69</v>
      </c>
      <c r="AD1172" s="148"/>
      <c r="AE1172" s="148"/>
      <c r="AF1172" s="148"/>
      <c r="AG1172" s="148"/>
      <c r="AH1172" s="148"/>
      <c r="AI1172" s="148"/>
      <c r="AJ1172" s="148"/>
      <c r="AK1172" s="148"/>
      <c r="AL1172" s="139">
        <v>0</v>
      </c>
      <c r="AM1172" s="139">
        <v>0</v>
      </c>
      <c r="AN1172" s="148">
        <f t="shared" si="162"/>
        <v>1000.01</v>
      </c>
      <c r="AO1172" s="148">
        <f t="shared" si="163"/>
        <v>67</v>
      </c>
      <c r="AP1172" s="148">
        <v>11</v>
      </c>
      <c r="AQ1172" s="140">
        <v>11</v>
      </c>
      <c r="AS1172" s="42">
        <f t="shared" si="164"/>
        <v>4583.0330146807937</v>
      </c>
      <c r="AT1172" s="101">
        <f t="shared" si="165"/>
        <v>0</v>
      </c>
      <c r="AU1172" s="42">
        <f t="shared" si="166"/>
        <v>4583.0330146807937</v>
      </c>
      <c r="AV1172" s="42">
        <f t="shared" si="167"/>
        <v>3187.7136482810224</v>
      </c>
      <c r="AW1172" s="102">
        <f t="shared" si="168"/>
        <v>431</v>
      </c>
      <c r="AX1172" s="43">
        <f t="shared" si="169"/>
        <v>0.5</v>
      </c>
      <c r="AY1172" s="43" t="str">
        <f t="shared" si="170"/>
        <v>UTGS</v>
      </c>
    </row>
    <row r="1173" spans="1:51" hidden="1" x14ac:dyDescent="0.2">
      <c r="A1173" s="38">
        <v>1166</v>
      </c>
      <c r="B1173" t="s">
        <v>362</v>
      </c>
      <c r="C1173" t="s">
        <v>289</v>
      </c>
      <c r="D1173">
        <v>320</v>
      </c>
      <c r="E1173" t="s">
        <v>1245</v>
      </c>
      <c r="F1173">
        <v>0.25</v>
      </c>
      <c r="G1173" t="str">
        <f>LOOKUP(F1173,{0,6,45},{"F","L","H"})</f>
        <v>F</v>
      </c>
      <c r="H1173" t="s">
        <v>3127</v>
      </c>
      <c r="I1173" s="43" t="str">
        <f>IFERROR(VLOOKUP(#REF!,#REF!,2,FALSE),"No")</f>
        <v>No</v>
      </c>
      <c r="J1173" s="149">
        <v>0.75</v>
      </c>
      <c r="K1173" s="148">
        <v>116</v>
      </c>
      <c r="L1173" s="148"/>
      <c r="M1173" s="148"/>
      <c r="N1173" s="148"/>
      <c r="O1173" s="148"/>
      <c r="P1173" s="148"/>
      <c r="Q1173" s="148"/>
      <c r="R1173" s="148"/>
      <c r="S1173" s="148"/>
      <c r="T1173" s="148"/>
      <c r="U1173" s="148"/>
      <c r="V1173" s="148"/>
      <c r="W1173" s="148"/>
      <c r="X1173" s="139">
        <v>1.25</v>
      </c>
      <c r="Y1173" s="148">
        <v>308.16000000000003</v>
      </c>
      <c r="Z1173" s="149">
        <v>2</v>
      </c>
      <c r="AA1173" s="148">
        <v>691.84</v>
      </c>
      <c r="AB1173" s="149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39">
        <v>0</v>
      </c>
      <c r="AM1173" s="139">
        <v>0</v>
      </c>
      <c r="AN1173" s="148">
        <f t="shared" si="162"/>
        <v>1000</v>
      </c>
      <c r="AO1173" s="148">
        <f t="shared" si="163"/>
        <v>116</v>
      </c>
      <c r="AP1173" s="148">
        <v>10</v>
      </c>
      <c r="AQ1173" s="140">
        <v>10</v>
      </c>
      <c r="AS1173" s="42">
        <f t="shared" si="164"/>
        <v>7468.4834284025665</v>
      </c>
      <c r="AT1173" s="101">
        <f t="shared" si="165"/>
        <v>0</v>
      </c>
      <c r="AU1173" s="42">
        <f t="shared" si="166"/>
        <v>7468.4834284025665</v>
      </c>
      <c r="AV1173" s="42">
        <f t="shared" si="167"/>
        <v>3272.6673721474035</v>
      </c>
      <c r="AW1173" s="102">
        <f t="shared" si="168"/>
        <v>431</v>
      </c>
      <c r="AX1173" s="43">
        <f t="shared" si="169"/>
        <v>0.75</v>
      </c>
      <c r="AY1173" s="43" t="str">
        <f t="shared" si="170"/>
        <v>UTGS</v>
      </c>
    </row>
    <row r="1174" spans="1:51" hidden="1" x14ac:dyDescent="0.2">
      <c r="A1174" s="38">
        <v>1167</v>
      </c>
      <c r="B1174" t="s">
        <v>362</v>
      </c>
      <c r="C1174" t="s">
        <v>289</v>
      </c>
      <c r="D1174">
        <v>320</v>
      </c>
      <c r="E1174" t="s">
        <v>1239</v>
      </c>
      <c r="F1174">
        <v>0.25</v>
      </c>
      <c r="G1174" t="str">
        <f>LOOKUP(F1174,{0,6,45},{"F","L","H"})</f>
        <v>F</v>
      </c>
      <c r="H1174" t="s">
        <v>3128</v>
      </c>
      <c r="I1174" s="43" t="str">
        <f>IFERROR(VLOOKUP(#REF!,#REF!,2,FALSE),"No")</f>
        <v>No</v>
      </c>
      <c r="J1174" s="149">
        <v>0.5</v>
      </c>
      <c r="K1174" s="148">
        <v>40</v>
      </c>
      <c r="L1174" s="148"/>
      <c r="M1174" s="148"/>
      <c r="N1174" s="148"/>
      <c r="O1174" s="148"/>
      <c r="P1174" s="148"/>
      <c r="Q1174" s="148"/>
      <c r="R1174" s="148"/>
      <c r="S1174" s="148"/>
      <c r="T1174" s="148"/>
      <c r="U1174" s="148"/>
      <c r="V1174" s="148"/>
      <c r="W1174" s="148"/>
      <c r="X1174" s="139">
        <v>1.25</v>
      </c>
      <c r="Y1174" s="148">
        <v>806.17</v>
      </c>
      <c r="Z1174" s="149">
        <v>2</v>
      </c>
      <c r="AA1174" s="148">
        <v>19.739999999999998</v>
      </c>
      <c r="AB1174" s="149">
        <v>4</v>
      </c>
      <c r="AC1174" s="148">
        <v>174.09</v>
      </c>
      <c r="AD1174" s="148"/>
      <c r="AE1174" s="148"/>
      <c r="AF1174" s="148"/>
      <c r="AG1174" s="148"/>
      <c r="AH1174" s="148"/>
      <c r="AI1174" s="148"/>
      <c r="AJ1174" s="148"/>
      <c r="AK1174" s="148"/>
      <c r="AL1174" s="139">
        <v>0</v>
      </c>
      <c r="AM1174" s="139">
        <v>0</v>
      </c>
      <c r="AN1174" s="148">
        <f t="shared" si="162"/>
        <v>1000</v>
      </c>
      <c r="AO1174" s="148">
        <f t="shared" si="163"/>
        <v>40</v>
      </c>
      <c r="AP1174" s="148">
        <v>8</v>
      </c>
      <c r="AQ1174" s="140">
        <v>8</v>
      </c>
      <c r="AS1174" s="42">
        <f t="shared" si="164"/>
        <v>2736.139113242265</v>
      </c>
      <c r="AT1174" s="101">
        <f t="shared" si="165"/>
        <v>0</v>
      </c>
      <c r="AU1174" s="42">
        <f t="shared" si="166"/>
        <v>2736.139113242265</v>
      </c>
      <c r="AV1174" s="42">
        <f t="shared" si="167"/>
        <v>4290.4382526842537</v>
      </c>
      <c r="AW1174" s="102">
        <f t="shared" si="168"/>
        <v>431</v>
      </c>
      <c r="AX1174" s="43">
        <f t="shared" si="169"/>
        <v>0.5</v>
      </c>
      <c r="AY1174" s="43" t="str">
        <f t="shared" si="170"/>
        <v>UTGS</v>
      </c>
    </row>
    <row r="1175" spans="1:51" hidden="1" x14ac:dyDescent="0.2">
      <c r="A1175" s="38">
        <v>1168</v>
      </c>
      <c r="B1175" t="s">
        <v>362</v>
      </c>
      <c r="C1175" t="s">
        <v>289</v>
      </c>
      <c r="D1175">
        <v>320</v>
      </c>
      <c r="E1175" t="s">
        <v>1842</v>
      </c>
      <c r="F1175">
        <v>0.25</v>
      </c>
      <c r="G1175" t="str">
        <f>LOOKUP(F1175,{0,6,45},{"F","L","H"})</f>
        <v>F</v>
      </c>
      <c r="H1175" t="s">
        <v>3129</v>
      </c>
      <c r="I1175" s="43" t="str">
        <f>IFERROR(VLOOKUP(#REF!,#REF!,2,FALSE),"No")</f>
        <v>No</v>
      </c>
      <c r="J1175" s="149">
        <v>0.75</v>
      </c>
      <c r="K1175" s="148">
        <v>74</v>
      </c>
      <c r="L1175" s="148"/>
      <c r="M1175" s="148"/>
      <c r="N1175" s="148"/>
      <c r="O1175" s="148"/>
      <c r="P1175" s="148"/>
      <c r="Q1175" s="148"/>
      <c r="R1175" s="148"/>
      <c r="S1175" s="148"/>
      <c r="T1175" s="148"/>
      <c r="U1175" s="148"/>
      <c r="V1175" s="148"/>
      <c r="W1175" s="148"/>
      <c r="X1175" s="139">
        <v>1.25</v>
      </c>
      <c r="Y1175" s="148">
        <v>121.94</v>
      </c>
      <c r="Z1175" s="149">
        <v>2</v>
      </c>
      <c r="AA1175" s="148">
        <v>878.06</v>
      </c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39">
        <v>0</v>
      </c>
      <c r="AM1175" s="139">
        <v>0</v>
      </c>
      <c r="AN1175" s="148">
        <f t="shared" si="162"/>
        <v>1000</v>
      </c>
      <c r="AO1175" s="148">
        <f t="shared" si="163"/>
        <v>74</v>
      </c>
      <c r="AP1175" s="148">
        <v>7</v>
      </c>
      <c r="AQ1175" s="140">
        <v>7</v>
      </c>
      <c r="AS1175" s="42">
        <f t="shared" si="164"/>
        <v>4764.3773594981894</v>
      </c>
      <c r="AT1175" s="101">
        <f t="shared" si="165"/>
        <v>0</v>
      </c>
      <c r="AU1175" s="42">
        <f t="shared" si="166"/>
        <v>4764.3773594981894</v>
      </c>
      <c r="AV1175" s="42">
        <f t="shared" si="167"/>
        <v>4656.6171030677187</v>
      </c>
      <c r="AW1175" s="102">
        <f t="shared" si="168"/>
        <v>431</v>
      </c>
      <c r="AX1175" s="43">
        <f t="shared" si="169"/>
        <v>0.75</v>
      </c>
      <c r="AY1175" s="43" t="str">
        <f t="shared" si="170"/>
        <v>UTGS</v>
      </c>
    </row>
    <row r="1176" spans="1:51" hidden="1" x14ac:dyDescent="0.2">
      <c r="A1176" s="38">
        <v>1169</v>
      </c>
      <c r="B1176" t="s">
        <v>362</v>
      </c>
      <c r="C1176" t="s">
        <v>289</v>
      </c>
      <c r="D1176">
        <v>320</v>
      </c>
      <c r="E1176" t="s">
        <v>1223</v>
      </c>
      <c r="F1176">
        <v>0.25</v>
      </c>
      <c r="G1176" t="str">
        <f>LOOKUP(F1176,{0,6,45},{"F","L","H"})</f>
        <v>F</v>
      </c>
      <c r="H1176" t="s">
        <v>3130</v>
      </c>
      <c r="I1176" s="43" t="str">
        <f>IFERROR(VLOOKUP(#REF!,#REF!,2,FALSE),"No")</f>
        <v>No</v>
      </c>
      <c r="J1176" s="139">
        <v>0.5</v>
      </c>
      <c r="K1176" s="148">
        <v>34</v>
      </c>
      <c r="L1176" s="148"/>
      <c r="M1176" s="148"/>
      <c r="N1176" s="148"/>
      <c r="O1176" s="148"/>
      <c r="P1176" s="148"/>
      <c r="Q1176" s="148"/>
      <c r="R1176" s="148"/>
      <c r="S1176" s="148"/>
      <c r="T1176" s="148"/>
      <c r="U1176" s="148"/>
      <c r="V1176" s="148"/>
      <c r="W1176" s="148"/>
      <c r="X1176" s="139">
        <v>1.25</v>
      </c>
      <c r="Y1176" s="148">
        <v>633.85</v>
      </c>
      <c r="Z1176" s="149">
        <v>2</v>
      </c>
      <c r="AA1176" s="148">
        <v>366.15</v>
      </c>
      <c r="AB1176" s="149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39">
        <v>0</v>
      </c>
      <c r="AM1176" s="139">
        <v>0</v>
      </c>
      <c r="AN1176" s="148">
        <f t="shared" si="162"/>
        <v>1000</v>
      </c>
      <c r="AO1176" s="148">
        <f t="shared" si="163"/>
        <v>34</v>
      </c>
      <c r="AP1176" s="148">
        <v>12</v>
      </c>
      <c r="AQ1176" s="140">
        <v>12</v>
      </c>
      <c r="AS1176" s="42">
        <f t="shared" si="164"/>
        <v>2325.7182462559249</v>
      </c>
      <c r="AT1176" s="101">
        <f t="shared" si="165"/>
        <v>0</v>
      </c>
      <c r="AU1176" s="42">
        <f t="shared" si="166"/>
        <v>2325.7182462559249</v>
      </c>
      <c r="AV1176" s="42">
        <f t="shared" si="167"/>
        <v>2746.2213934561696</v>
      </c>
      <c r="AW1176" s="102">
        <f t="shared" si="168"/>
        <v>431</v>
      </c>
      <c r="AX1176" s="43">
        <f t="shared" si="169"/>
        <v>0.5</v>
      </c>
      <c r="AY1176" s="43" t="str">
        <f t="shared" si="170"/>
        <v>UTGS</v>
      </c>
    </row>
    <row r="1177" spans="1:51" hidden="1" x14ac:dyDescent="0.2">
      <c r="A1177" s="38">
        <v>1170</v>
      </c>
      <c r="B1177" t="s">
        <v>362</v>
      </c>
      <c r="C1177" t="s">
        <v>289</v>
      </c>
      <c r="D1177">
        <v>320</v>
      </c>
      <c r="E1177" t="s">
        <v>1245</v>
      </c>
      <c r="F1177">
        <v>0.25</v>
      </c>
      <c r="G1177" t="str">
        <f>LOOKUP(F1177,{0,6,45},{"F","L","H"})</f>
        <v>F</v>
      </c>
      <c r="H1177" t="s">
        <v>3131</v>
      </c>
      <c r="I1177" s="43" t="str">
        <f>IFERROR(VLOOKUP(#REF!,#REF!,2,FALSE),"No")</f>
        <v>No</v>
      </c>
      <c r="J1177" s="149">
        <v>0.5</v>
      </c>
      <c r="K1177" s="148">
        <v>40</v>
      </c>
      <c r="L1177" s="148"/>
      <c r="M1177" s="148"/>
      <c r="N1177" s="148"/>
      <c r="O1177" s="148"/>
      <c r="P1177" s="148"/>
      <c r="Q1177" s="148"/>
      <c r="R1177" s="148"/>
      <c r="S1177" s="148"/>
      <c r="T1177" s="148"/>
      <c r="U1177" s="148"/>
      <c r="V1177" s="148"/>
      <c r="W1177" s="148"/>
      <c r="X1177" s="139">
        <v>1.25</v>
      </c>
      <c r="Y1177" s="148">
        <v>174.56</v>
      </c>
      <c r="Z1177" s="149">
        <v>2</v>
      </c>
      <c r="AA1177" s="148">
        <v>825.44</v>
      </c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39">
        <v>0</v>
      </c>
      <c r="AM1177" s="139">
        <v>0</v>
      </c>
      <c r="AN1177" s="148">
        <f t="shared" si="162"/>
        <v>1000</v>
      </c>
      <c r="AO1177" s="148">
        <f t="shared" si="163"/>
        <v>40</v>
      </c>
      <c r="AP1177" s="148">
        <v>11</v>
      </c>
      <c r="AQ1177" s="140">
        <v>11</v>
      </c>
      <c r="AS1177" s="42">
        <f t="shared" si="164"/>
        <v>2736.139113242265</v>
      </c>
      <c r="AT1177" s="101">
        <f t="shared" si="165"/>
        <v>0</v>
      </c>
      <c r="AU1177" s="42">
        <f t="shared" si="166"/>
        <v>2736.139113242265</v>
      </c>
      <c r="AV1177" s="42">
        <f t="shared" si="167"/>
        <v>2966.6503383158215</v>
      </c>
      <c r="AW1177" s="102">
        <f t="shared" si="168"/>
        <v>431</v>
      </c>
      <c r="AX1177" s="43">
        <f t="shared" si="169"/>
        <v>0.5</v>
      </c>
      <c r="AY1177" s="43" t="str">
        <f t="shared" si="170"/>
        <v>UTGS</v>
      </c>
    </row>
    <row r="1178" spans="1:51" hidden="1" x14ac:dyDescent="0.2">
      <c r="A1178" s="38">
        <v>1171</v>
      </c>
      <c r="B1178" t="s">
        <v>362</v>
      </c>
      <c r="C1178" t="s">
        <v>289</v>
      </c>
      <c r="D1178">
        <v>320</v>
      </c>
      <c r="E1178" t="s">
        <v>1842</v>
      </c>
      <c r="F1178">
        <v>0.25</v>
      </c>
      <c r="G1178" t="str">
        <f>LOOKUP(F1178,{0,6,45},{"F","L","H"})</f>
        <v>F</v>
      </c>
      <c r="H1178" t="s">
        <v>3132</v>
      </c>
      <c r="I1178" s="43" t="str">
        <f>IFERROR(VLOOKUP(#REF!,#REF!,2,FALSE),"No")</f>
        <v>No</v>
      </c>
      <c r="J1178" s="148">
        <v>0.5</v>
      </c>
      <c r="K1178" s="148">
        <v>40</v>
      </c>
      <c r="L1178" s="148"/>
      <c r="M1178" s="148"/>
      <c r="N1178" s="148"/>
      <c r="O1178" s="148"/>
      <c r="P1178" s="148"/>
      <c r="Q1178" s="148"/>
      <c r="R1178" s="149"/>
      <c r="S1178" s="148"/>
      <c r="T1178" s="148"/>
      <c r="U1178" s="148"/>
      <c r="V1178" s="148"/>
      <c r="W1178" s="148"/>
      <c r="X1178" s="139">
        <v>1.25</v>
      </c>
      <c r="Y1178" s="148">
        <v>234.16</v>
      </c>
      <c r="Z1178" s="148">
        <v>2</v>
      </c>
      <c r="AA1178" s="148">
        <v>765.84</v>
      </c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39">
        <v>0</v>
      </c>
      <c r="AM1178" s="139">
        <v>0</v>
      </c>
      <c r="AN1178" s="148">
        <f t="shared" si="162"/>
        <v>1000</v>
      </c>
      <c r="AO1178" s="148">
        <f t="shared" si="163"/>
        <v>40</v>
      </c>
      <c r="AP1178" s="148">
        <v>12</v>
      </c>
      <c r="AQ1178" s="140">
        <v>12</v>
      </c>
      <c r="AS1178" s="42">
        <f t="shared" si="164"/>
        <v>2736.139113242265</v>
      </c>
      <c r="AT1178" s="101">
        <f t="shared" si="165"/>
        <v>0</v>
      </c>
      <c r="AU1178" s="42">
        <f t="shared" si="166"/>
        <v>2736.139113242265</v>
      </c>
      <c r="AV1178" s="42">
        <f t="shared" si="167"/>
        <v>2722.9061434561695</v>
      </c>
      <c r="AW1178" s="102">
        <f t="shared" si="168"/>
        <v>431</v>
      </c>
      <c r="AX1178" s="43">
        <f t="shared" si="169"/>
        <v>0.5</v>
      </c>
      <c r="AY1178" s="43" t="str">
        <f t="shared" si="170"/>
        <v>UTGS</v>
      </c>
    </row>
    <row r="1179" spans="1:51" hidden="1" x14ac:dyDescent="0.2">
      <c r="A1179" s="38">
        <v>1172</v>
      </c>
      <c r="B1179" t="s">
        <v>5806</v>
      </c>
      <c r="C1179" t="s">
        <v>292</v>
      </c>
      <c r="D1179">
        <v>2225</v>
      </c>
      <c r="E1179" t="s">
        <v>196</v>
      </c>
      <c r="F1179">
        <v>2</v>
      </c>
      <c r="G1179" t="str">
        <f>LOOKUP(F1179,{0,6,45},{"F","L","H"})</f>
        <v>F</v>
      </c>
      <c r="H1179" t="s">
        <v>3133</v>
      </c>
      <c r="I1179" s="43" t="str">
        <f>IFERROR(VLOOKUP(#REF!,#REF!,2,FALSE),"No")</f>
        <v>No</v>
      </c>
      <c r="J1179" s="139">
        <v>1.25</v>
      </c>
      <c r="K1179" s="148">
        <v>252</v>
      </c>
      <c r="L1179" s="148"/>
      <c r="M1179" s="148"/>
      <c r="N1179" s="148"/>
      <c r="O1179" s="148"/>
      <c r="P1179" s="148"/>
      <c r="Q1179" s="148"/>
      <c r="R1179" s="148"/>
      <c r="S1179" s="148"/>
      <c r="T1179" s="148"/>
      <c r="U1179" s="148"/>
      <c r="V1179" s="148"/>
      <c r="W1179" s="148"/>
      <c r="X1179" s="139">
        <v>3</v>
      </c>
      <c r="Y1179" s="148">
        <v>5</v>
      </c>
      <c r="Z1179" s="148">
        <v>4</v>
      </c>
      <c r="AA1179" s="148">
        <v>995</v>
      </c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39">
        <v>0</v>
      </c>
      <c r="AM1179" s="139">
        <v>0</v>
      </c>
      <c r="AN1179" s="148">
        <f t="shared" si="162"/>
        <v>1000</v>
      </c>
      <c r="AO1179" s="148">
        <f t="shared" si="163"/>
        <v>252</v>
      </c>
      <c r="AP1179" s="148">
        <v>2</v>
      </c>
      <c r="AQ1179" s="140">
        <v>2</v>
      </c>
      <c r="AS1179" s="42">
        <f t="shared" si="164"/>
        <v>18777.396413426264</v>
      </c>
      <c r="AT1179" s="101">
        <f t="shared" si="165"/>
        <v>0</v>
      </c>
      <c r="AU1179" s="42">
        <f t="shared" si="166"/>
        <v>18777.396413426264</v>
      </c>
      <c r="AV1179" s="42">
        <f t="shared" si="167"/>
        <v>19790.855860737014</v>
      </c>
      <c r="AW1179" s="102">
        <f t="shared" si="168"/>
        <v>2428.75</v>
      </c>
      <c r="AX1179" s="43">
        <f t="shared" si="169"/>
        <v>1.25</v>
      </c>
      <c r="AY1179" s="43" t="str">
        <f t="shared" si="170"/>
        <v>UTFS</v>
      </c>
    </row>
    <row r="1180" spans="1:51" hidden="1" x14ac:dyDescent="0.2">
      <c r="A1180" s="38">
        <v>1173</v>
      </c>
      <c r="B1180" t="s">
        <v>362</v>
      </c>
      <c r="C1180" t="s">
        <v>289</v>
      </c>
      <c r="D1180">
        <v>320</v>
      </c>
      <c r="E1180" t="s">
        <v>1239</v>
      </c>
      <c r="F1180">
        <v>0.25</v>
      </c>
      <c r="G1180" t="str">
        <f>LOOKUP(F1180,{0,6,45},{"F","L","H"})</f>
        <v>F</v>
      </c>
      <c r="H1180" t="s">
        <v>3134</v>
      </c>
      <c r="I1180" s="43" t="str">
        <f>IFERROR(VLOOKUP(#REF!,#REF!,2,FALSE),"No")</f>
        <v>No</v>
      </c>
      <c r="J1180" s="139">
        <v>0.5</v>
      </c>
      <c r="K1180" s="148">
        <v>34</v>
      </c>
      <c r="L1180" s="148"/>
      <c r="M1180" s="148"/>
      <c r="N1180" s="148"/>
      <c r="O1180" s="148"/>
      <c r="P1180" s="148"/>
      <c r="Q1180" s="148"/>
      <c r="R1180" s="148"/>
      <c r="S1180" s="148"/>
      <c r="T1180" s="148"/>
      <c r="U1180" s="148"/>
      <c r="V1180" s="148"/>
      <c r="W1180" s="148"/>
      <c r="X1180" s="139">
        <v>1.25</v>
      </c>
      <c r="Y1180" s="148">
        <v>715</v>
      </c>
      <c r="Z1180" s="149">
        <v>2</v>
      </c>
      <c r="AA1180" s="148">
        <v>285</v>
      </c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39">
        <v>0</v>
      </c>
      <c r="AM1180" s="139">
        <v>0</v>
      </c>
      <c r="AN1180" s="148">
        <f t="shared" si="162"/>
        <v>1000</v>
      </c>
      <c r="AO1180" s="148">
        <f t="shared" si="163"/>
        <v>34</v>
      </c>
      <c r="AP1180" s="148">
        <v>12</v>
      </c>
      <c r="AQ1180" s="140">
        <v>12</v>
      </c>
      <c r="AS1180" s="42">
        <f t="shared" si="164"/>
        <v>2325.7182462559249</v>
      </c>
      <c r="AT1180" s="101">
        <f t="shared" si="165"/>
        <v>0</v>
      </c>
      <c r="AU1180" s="42">
        <f t="shared" si="166"/>
        <v>2325.7182462559249</v>
      </c>
      <c r="AV1180" s="42">
        <f t="shared" si="167"/>
        <v>2750.9551434561695</v>
      </c>
      <c r="AW1180" s="102">
        <f t="shared" si="168"/>
        <v>431</v>
      </c>
      <c r="AX1180" s="43">
        <f t="shared" si="169"/>
        <v>0.5</v>
      </c>
      <c r="AY1180" s="43" t="str">
        <f t="shared" si="170"/>
        <v>UTGS</v>
      </c>
    </row>
    <row r="1181" spans="1:51" hidden="1" x14ac:dyDescent="0.2">
      <c r="A1181" s="38">
        <v>1174</v>
      </c>
      <c r="B1181" t="s">
        <v>362</v>
      </c>
      <c r="C1181" t="s">
        <v>289</v>
      </c>
      <c r="D1181">
        <v>320</v>
      </c>
      <c r="E1181" t="s">
        <v>1223</v>
      </c>
      <c r="F1181">
        <v>0.25</v>
      </c>
      <c r="G1181" t="str">
        <f>LOOKUP(F1181,{0,6,45},{"F","L","H"})</f>
        <v>F</v>
      </c>
      <c r="H1181" t="s">
        <v>3135</v>
      </c>
      <c r="I1181" s="43" t="str">
        <f>IFERROR(VLOOKUP(#REF!,#REF!,2,FALSE),"No")</f>
        <v>No</v>
      </c>
      <c r="J1181" s="139">
        <v>0.75</v>
      </c>
      <c r="K1181" s="148">
        <v>10</v>
      </c>
      <c r="L1181" s="148"/>
      <c r="M1181" s="148"/>
      <c r="N1181" s="148"/>
      <c r="O1181" s="148"/>
      <c r="P1181" s="148"/>
      <c r="Q1181" s="148"/>
      <c r="R1181" s="148"/>
      <c r="S1181" s="148"/>
      <c r="T1181" s="148"/>
      <c r="U1181" s="148"/>
      <c r="V1181" s="148"/>
      <c r="W1181" s="148"/>
      <c r="X1181" s="139">
        <v>1.25</v>
      </c>
      <c r="Y1181" s="148">
        <v>80</v>
      </c>
      <c r="Z1181" s="148">
        <v>2</v>
      </c>
      <c r="AA1181" s="148">
        <v>920</v>
      </c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39">
        <v>0</v>
      </c>
      <c r="AM1181" s="139">
        <v>0</v>
      </c>
      <c r="AN1181" s="148">
        <f t="shared" si="162"/>
        <v>1000</v>
      </c>
      <c r="AO1181" s="148">
        <f t="shared" si="163"/>
        <v>10</v>
      </c>
      <c r="AP1181" s="148">
        <v>16</v>
      </c>
      <c r="AQ1181" s="140">
        <v>31</v>
      </c>
      <c r="AS1181" s="42">
        <f t="shared" si="164"/>
        <v>643.83477831056609</v>
      </c>
      <c r="AT1181" s="101">
        <f t="shared" si="165"/>
        <v>0</v>
      </c>
      <c r="AU1181" s="42">
        <f t="shared" si="166"/>
        <v>643.83477831056609</v>
      </c>
      <c r="AV1181" s="42">
        <f t="shared" si="167"/>
        <v>1050.547152305614</v>
      </c>
      <c r="AW1181" s="102">
        <f t="shared" si="168"/>
        <v>431</v>
      </c>
      <c r="AX1181" s="43">
        <f t="shared" si="169"/>
        <v>0.75</v>
      </c>
      <c r="AY1181" s="43" t="str">
        <f t="shared" si="170"/>
        <v>UTGS</v>
      </c>
    </row>
    <row r="1182" spans="1:51" hidden="1" x14ac:dyDescent="0.2">
      <c r="A1182" s="38">
        <v>1175</v>
      </c>
      <c r="B1182" t="s">
        <v>5806</v>
      </c>
      <c r="C1182" t="s">
        <v>5746</v>
      </c>
      <c r="D1182">
        <v>2000</v>
      </c>
      <c r="E1182" t="s">
        <v>196</v>
      </c>
      <c r="F1182">
        <v>0.25</v>
      </c>
      <c r="G1182" t="str">
        <f>LOOKUP(F1182,{0,6,45},{"F","L","H"})</f>
        <v>F</v>
      </c>
      <c r="H1182" t="s">
        <v>330</v>
      </c>
      <c r="I1182" s="43" t="str">
        <f>IFERROR(VLOOKUP(#REF!,#REF!,2,FALSE),"No")</f>
        <v>No</v>
      </c>
      <c r="J1182" s="139">
        <v>1.25</v>
      </c>
      <c r="K1182" s="148">
        <v>24</v>
      </c>
      <c r="L1182" s="148"/>
      <c r="M1182" s="148"/>
      <c r="N1182" s="148"/>
      <c r="O1182" s="148"/>
      <c r="P1182" s="148"/>
      <c r="Q1182" s="148"/>
      <c r="R1182" s="148"/>
      <c r="S1182" s="148"/>
      <c r="T1182" s="148"/>
      <c r="U1182" s="148"/>
      <c r="V1182" s="148"/>
      <c r="W1182" s="148"/>
      <c r="X1182" s="139">
        <v>1.25</v>
      </c>
      <c r="Y1182" s="148">
        <v>60</v>
      </c>
      <c r="Z1182" s="149">
        <v>2</v>
      </c>
      <c r="AA1182" s="148">
        <v>214</v>
      </c>
      <c r="AB1182" s="148">
        <v>4</v>
      </c>
      <c r="AC1182" s="148">
        <v>726</v>
      </c>
      <c r="AD1182" s="148"/>
      <c r="AE1182" s="148"/>
      <c r="AF1182" s="148"/>
      <c r="AG1182" s="148"/>
      <c r="AH1182" s="148"/>
      <c r="AI1182" s="148"/>
      <c r="AJ1182" s="148"/>
      <c r="AK1182" s="148"/>
      <c r="AL1182" s="139">
        <v>0</v>
      </c>
      <c r="AM1182" s="139">
        <v>0</v>
      </c>
      <c r="AN1182" s="148">
        <f t="shared" si="162"/>
        <v>1000</v>
      </c>
      <c r="AO1182" s="148">
        <f t="shared" si="163"/>
        <v>24</v>
      </c>
      <c r="AP1182" s="148">
        <v>9</v>
      </c>
      <c r="AQ1182" s="140">
        <v>73</v>
      </c>
      <c r="AS1182" s="42">
        <f t="shared" si="164"/>
        <v>1788.3234679453585</v>
      </c>
      <c r="AT1182" s="101">
        <f t="shared" si="165"/>
        <v>0</v>
      </c>
      <c r="AU1182" s="42">
        <f t="shared" si="166"/>
        <v>1788.3234679453585</v>
      </c>
      <c r="AV1182" s="42">
        <f t="shared" si="167"/>
        <v>517.23810577361689</v>
      </c>
      <c r="AW1182" s="102">
        <f t="shared" si="168"/>
        <v>2428.75</v>
      </c>
      <c r="AX1182" s="43">
        <f t="shared" si="169"/>
        <v>1.25</v>
      </c>
      <c r="AY1182" s="43" t="str">
        <f t="shared" si="170"/>
        <v>UTTSS</v>
      </c>
    </row>
    <row r="1183" spans="1:51" hidden="1" x14ac:dyDescent="0.2">
      <c r="A1183" s="38">
        <v>1176</v>
      </c>
      <c r="B1183" t="s">
        <v>362</v>
      </c>
      <c r="C1183" t="s">
        <v>289</v>
      </c>
      <c r="D1183">
        <v>320</v>
      </c>
      <c r="E1183" t="s">
        <v>1239</v>
      </c>
      <c r="F1183">
        <v>0.25</v>
      </c>
      <c r="G1183" t="str">
        <f>LOOKUP(F1183,{0,6,45},{"F","L","H"})</f>
        <v>F</v>
      </c>
      <c r="H1183" t="s">
        <v>3137</v>
      </c>
      <c r="I1183" s="43" t="str">
        <f>IFERROR(VLOOKUP(#REF!,#REF!,2,FALSE),"No")</f>
        <v>No</v>
      </c>
      <c r="J1183" s="149">
        <v>0.75</v>
      </c>
      <c r="K1183" s="148">
        <v>41.64</v>
      </c>
      <c r="L1183" s="148"/>
      <c r="M1183" s="148"/>
      <c r="N1183" s="149"/>
      <c r="O1183" s="149"/>
      <c r="P1183" s="148"/>
      <c r="Q1183" s="148"/>
      <c r="R1183" s="148"/>
      <c r="S1183" s="148"/>
      <c r="T1183" s="148"/>
      <c r="U1183" s="148"/>
      <c r="V1183" s="148"/>
      <c r="W1183" s="148"/>
      <c r="X1183" s="139">
        <v>2</v>
      </c>
      <c r="Y1183" s="148">
        <v>413</v>
      </c>
      <c r="Z1183" s="149">
        <v>4</v>
      </c>
      <c r="AA1183" s="148">
        <v>587</v>
      </c>
      <c r="AB1183" s="149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39">
        <v>0</v>
      </c>
      <c r="AM1183" s="139">
        <v>0</v>
      </c>
      <c r="AN1183" s="148">
        <f t="shared" si="162"/>
        <v>1000</v>
      </c>
      <c r="AO1183" s="148">
        <f t="shared" si="163"/>
        <v>41.64</v>
      </c>
      <c r="AP1183" s="148">
        <v>9</v>
      </c>
      <c r="AQ1183" s="140">
        <v>41</v>
      </c>
      <c r="AS1183" s="42">
        <f t="shared" si="164"/>
        <v>2680.9280168851974</v>
      </c>
      <c r="AT1183" s="101">
        <f t="shared" si="165"/>
        <v>0</v>
      </c>
      <c r="AU1183" s="42">
        <f t="shared" si="166"/>
        <v>2680.9280168851974</v>
      </c>
      <c r="AV1183" s="42">
        <f t="shared" si="167"/>
        <v>895.60370052375697</v>
      </c>
      <c r="AW1183" s="102">
        <f t="shared" si="168"/>
        <v>431</v>
      </c>
      <c r="AX1183" s="43">
        <f t="shared" si="169"/>
        <v>0.75</v>
      </c>
      <c r="AY1183" s="43" t="str">
        <f t="shared" si="170"/>
        <v>UTGS</v>
      </c>
    </row>
    <row r="1184" spans="1:51" hidden="1" x14ac:dyDescent="0.2">
      <c r="A1184" s="38">
        <v>1177</v>
      </c>
      <c r="B1184" t="s">
        <v>362</v>
      </c>
      <c r="C1184" t="s">
        <v>289</v>
      </c>
      <c r="D1184">
        <v>320</v>
      </c>
      <c r="E1184" t="s">
        <v>1245</v>
      </c>
      <c r="F1184">
        <v>0.25</v>
      </c>
      <c r="G1184" t="str">
        <f>LOOKUP(F1184,{0,6,45},{"F","L","H"})</f>
        <v>F</v>
      </c>
      <c r="H1184" t="s">
        <v>3138</v>
      </c>
      <c r="I1184" s="43" t="str">
        <f>IFERROR(VLOOKUP(#REF!,#REF!,2,FALSE),"No")</f>
        <v>No</v>
      </c>
      <c r="J1184" s="149">
        <v>0.5</v>
      </c>
      <c r="K1184" s="148">
        <v>38</v>
      </c>
      <c r="L1184" s="148"/>
      <c r="M1184" s="148"/>
      <c r="N1184" s="148"/>
      <c r="O1184" s="148"/>
      <c r="P1184" s="148"/>
      <c r="Q1184" s="148"/>
      <c r="R1184" s="148"/>
      <c r="S1184" s="148"/>
      <c r="T1184" s="148"/>
      <c r="U1184" s="148"/>
      <c r="V1184" s="148"/>
      <c r="W1184" s="148"/>
      <c r="X1184" s="139">
        <v>1.25</v>
      </c>
      <c r="Y1184" s="148">
        <v>70</v>
      </c>
      <c r="Z1184" s="149">
        <v>2</v>
      </c>
      <c r="AA1184" s="148">
        <v>930</v>
      </c>
      <c r="AB1184" s="149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39">
        <v>0</v>
      </c>
      <c r="AM1184" s="139">
        <v>0</v>
      </c>
      <c r="AN1184" s="148">
        <f t="shared" si="162"/>
        <v>1000</v>
      </c>
      <c r="AO1184" s="148">
        <f t="shared" si="163"/>
        <v>38</v>
      </c>
      <c r="AP1184" s="148">
        <v>18</v>
      </c>
      <c r="AQ1184" s="140">
        <v>18</v>
      </c>
      <c r="AS1184" s="42">
        <f t="shared" si="164"/>
        <v>2599.3321575801515</v>
      </c>
      <c r="AT1184" s="101">
        <f t="shared" si="165"/>
        <v>0</v>
      </c>
      <c r="AU1184" s="42">
        <f t="shared" si="166"/>
        <v>2599.3321575801515</v>
      </c>
      <c r="AV1184" s="42">
        <f t="shared" si="167"/>
        <v>1808.8867623041128</v>
      </c>
      <c r="AW1184" s="102">
        <f t="shared" si="168"/>
        <v>431</v>
      </c>
      <c r="AX1184" s="43">
        <f t="shared" si="169"/>
        <v>0.5</v>
      </c>
      <c r="AY1184" s="43" t="str">
        <f t="shared" si="170"/>
        <v>UTGS</v>
      </c>
    </row>
    <row r="1185" spans="1:51" hidden="1" x14ac:dyDescent="0.2">
      <c r="A1185" s="38">
        <v>1178</v>
      </c>
      <c r="B1185" t="s">
        <v>362</v>
      </c>
      <c r="C1185" t="s">
        <v>289</v>
      </c>
      <c r="D1185">
        <v>320</v>
      </c>
      <c r="E1185" t="s">
        <v>1223</v>
      </c>
      <c r="F1185">
        <v>0.25</v>
      </c>
      <c r="G1185" t="str">
        <f>LOOKUP(F1185,{0,6,45},{"F","L","H"})</f>
        <v>F</v>
      </c>
      <c r="H1185" t="s">
        <v>3139</v>
      </c>
      <c r="I1185" s="43" t="str">
        <f>IFERROR(VLOOKUP(#REF!,#REF!,2,FALSE),"No")</f>
        <v>No</v>
      </c>
      <c r="J1185" s="139">
        <v>0.5</v>
      </c>
      <c r="K1185" s="148">
        <v>51</v>
      </c>
      <c r="L1185" s="148"/>
      <c r="M1185" s="148"/>
      <c r="N1185" s="148"/>
      <c r="O1185" s="148"/>
      <c r="P1185" s="148"/>
      <c r="Q1185" s="148"/>
      <c r="R1185" s="148"/>
      <c r="S1185" s="148"/>
      <c r="T1185" s="148"/>
      <c r="U1185" s="148"/>
      <c r="V1185" s="148"/>
      <c r="W1185" s="148"/>
      <c r="X1185" s="139">
        <v>0.75</v>
      </c>
      <c r="Y1185" s="148">
        <v>323</v>
      </c>
      <c r="Z1185" s="148">
        <v>1.25</v>
      </c>
      <c r="AA1185" s="148">
        <v>677</v>
      </c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39">
        <v>0</v>
      </c>
      <c r="AM1185" s="139">
        <v>0</v>
      </c>
      <c r="AN1185" s="148">
        <f t="shared" si="162"/>
        <v>1000</v>
      </c>
      <c r="AO1185" s="148">
        <f t="shared" si="163"/>
        <v>51</v>
      </c>
      <c r="AP1185" s="148">
        <v>12</v>
      </c>
      <c r="AQ1185" s="140">
        <v>12</v>
      </c>
      <c r="AS1185" s="42">
        <f t="shared" si="164"/>
        <v>3488.5773693838878</v>
      </c>
      <c r="AT1185" s="101">
        <f t="shared" si="165"/>
        <v>0</v>
      </c>
      <c r="AU1185" s="42">
        <f t="shared" si="166"/>
        <v>3488.5773693838878</v>
      </c>
      <c r="AV1185" s="42">
        <f t="shared" si="167"/>
        <v>2952.766810122836</v>
      </c>
      <c r="AW1185" s="102">
        <f t="shared" si="168"/>
        <v>431</v>
      </c>
      <c r="AX1185" s="43">
        <f t="shared" si="169"/>
        <v>0.5</v>
      </c>
      <c r="AY1185" s="43" t="str">
        <f t="shared" si="170"/>
        <v>UTGS</v>
      </c>
    </row>
    <row r="1186" spans="1:51" hidden="1" x14ac:dyDescent="0.2">
      <c r="A1186" s="38">
        <v>1179</v>
      </c>
      <c r="B1186" t="s">
        <v>362</v>
      </c>
      <c r="C1186" t="s">
        <v>289</v>
      </c>
      <c r="D1186">
        <v>320</v>
      </c>
      <c r="E1186" t="s">
        <v>1239</v>
      </c>
      <c r="F1186">
        <v>0.25</v>
      </c>
      <c r="G1186" t="str">
        <f>LOOKUP(F1186,{0,6,45},{"F","L","H"})</f>
        <v>F</v>
      </c>
      <c r="H1186" t="s">
        <v>3140</v>
      </c>
      <c r="I1186" s="43" t="str">
        <f>IFERROR(VLOOKUP(#REF!,#REF!,2,FALSE),"No")</f>
        <v>No</v>
      </c>
      <c r="J1186" s="149">
        <v>0.75</v>
      </c>
      <c r="K1186" s="148">
        <v>145</v>
      </c>
      <c r="L1186" s="148"/>
      <c r="M1186" s="148"/>
      <c r="N1186" s="148"/>
      <c r="O1186" s="148"/>
      <c r="P1186" s="148"/>
      <c r="Q1186" s="148"/>
      <c r="R1186" s="148"/>
      <c r="S1186" s="148"/>
      <c r="T1186" s="148"/>
      <c r="U1186" s="148"/>
      <c r="V1186" s="148"/>
      <c r="W1186" s="148"/>
      <c r="X1186" s="139">
        <v>2</v>
      </c>
      <c r="Y1186" s="148">
        <v>1000</v>
      </c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39">
        <v>0</v>
      </c>
      <c r="AM1186" s="139">
        <v>0</v>
      </c>
      <c r="AN1186" s="148">
        <f t="shared" si="162"/>
        <v>1000</v>
      </c>
      <c r="AO1186" s="148">
        <f t="shared" si="163"/>
        <v>145</v>
      </c>
      <c r="AP1186" s="148">
        <v>16</v>
      </c>
      <c r="AQ1186" s="140">
        <v>16</v>
      </c>
      <c r="AS1186" s="42">
        <f t="shared" si="164"/>
        <v>9335.6042855032083</v>
      </c>
      <c r="AT1186" s="101">
        <f t="shared" si="165"/>
        <v>0</v>
      </c>
      <c r="AU1186" s="42">
        <f t="shared" si="166"/>
        <v>9335.6042855032083</v>
      </c>
      <c r="AV1186" s="42">
        <f t="shared" si="167"/>
        <v>2031.935107592127</v>
      </c>
      <c r="AW1186" s="102">
        <f t="shared" si="168"/>
        <v>431</v>
      </c>
      <c r="AX1186" s="43">
        <f t="shared" si="169"/>
        <v>0.75</v>
      </c>
      <c r="AY1186" s="43" t="str">
        <f t="shared" si="170"/>
        <v>UTGS</v>
      </c>
    </row>
    <row r="1187" spans="1:51" hidden="1" x14ac:dyDescent="0.2">
      <c r="A1187" s="38">
        <v>1180</v>
      </c>
      <c r="B1187" t="s">
        <v>362</v>
      </c>
      <c r="C1187" t="s">
        <v>289</v>
      </c>
      <c r="D1187">
        <v>320</v>
      </c>
      <c r="E1187" t="s">
        <v>1223</v>
      </c>
      <c r="F1187">
        <v>0.25</v>
      </c>
      <c r="G1187" t="str">
        <f>LOOKUP(F1187,{0,6,45},{"F","L","H"})</f>
        <v>F</v>
      </c>
      <c r="H1187" t="s">
        <v>3141</v>
      </c>
      <c r="I1187" s="43" t="str">
        <f>IFERROR(VLOOKUP(#REF!,#REF!,2,FALSE),"No")</f>
        <v>No</v>
      </c>
      <c r="J1187" s="149">
        <v>0.5</v>
      </c>
      <c r="K1187" s="148">
        <v>63</v>
      </c>
      <c r="L1187" s="148"/>
      <c r="M1187" s="148"/>
      <c r="N1187" s="148"/>
      <c r="O1187" s="148"/>
      <c r="P1187" s="148"/>
      <c r="Q1187" s="148"/>
      <c r="R1187" s="148"/>
      <c r="S1187" s="148"/>
      <c r="T1187" s="148"/>
      <c r="U1187" s="148"/>
      <c r="V1187" s="148"/>
      <c r="W1187" s="148"/>
      <c r="X1187" s="139">
        <v>1.25</v>
      </c>
      <c r="Y1187" s="148">
        <v>99.5</v>
      </c>
      <c r="Z1187" s="148">
        <v>2</v>
      </c>
      <c r="AA1187" s="148">
        <v>900.5</v>
      </c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39">
        <v>0</v>
      </c>
      <c r="AM1187" s="139">
        <v>0</v>
      </c>
      <c r="AN1187" s="148">
        <f t="shared" si="162"/>
        <v>1000</v>
      </c>
      <c r="AO1187" s="148">
        <f t="shared" si="163"/>
        <v>63</v>
      </c>
      <c r="AP1187" s="148">
        <v>9</v>
      </c>
      <c r="AQ1187" s="140">
        <v>9</v>
      </c>
      <c r="AS1187" s="42">
        <f t="shared" si="164"/>
        <v>4309.4191033565667</v>
      </c>
      <c r="AT1187" s="101">
        <f t="shared" si="165"/>
        <v>0</v>
      </c>
      <c r="AU1187" s="42">
        <f t="shared" si="166"/>
        <v>4309.4191033565667</v>
      </c>
      <c r="AV1187" s="42">
        <f t="shared" si="167"/>
        <v>3620.0679690526699</v>
      </c>
      <c r="AW1187" s="102">
        <f t="shared" si="168"/>
        <v>431</v>
      </c>
      <c r="AX1187" s="43">
        <f t="shared" si="169"/>
        <v>0.5</v>
      </c>
      <c r="AY1187" s="43" t="str">
        <f t="shared" si="170"/>
        <v>UTGS</v>
      </c>
    </row>
    <row r="1188" spans="1:51" hidden="1" x14ac:dyDescent="0.2">
      <c r="A1188" s="38">
        <v>1181</v>
      </c>
      <c r="B1188" t="s">
        <v>362</v>
      </c>
      <c r="C1188" t="s">
        <v>289</v>
      </c>
      <c r="D1188">
        <v>320</v>
      </c>
      <c r="E1188" t="s">
        <v>1239</v>
      </c>
      <c r="F1188">
        <v>0.25</v>
      </c>
      <c r="G1188" t="str">
        <f>LOOKUP(F1188,{0,6,45},{"F","L","H"})</f>
        <v>F</v>
      </c>
      <c r="H1188" t="s">
        <v>3142</v>
      </c>
      <c r="I1188" s="43" t="str">
        <f>IFERROR(VLOOKUP(#REF!,#REF!,2,FALSE),"No")</f>
        <v>No</v>
      </c>
      <c r="J1188" s="149">
        <v>0.5</v>
      </c>
      <c r="K1188" s="148">
        <v>90</v>
      </c>
      <c r="L1188" s="148"/>
      <c r="M1188" s="148"/>
      <c r="N1188" s="148"/>
      <c r="O1188" s="148"/>
      <c r="P1188" s="148"/>
      <c r="Q1188" s="148"/>
      <c r="R1188" s="148"/>
      <c r="S1188" s="148"/>
      <c r="T1188" s="148"/>
      <c r="U1188" s="148"/>
      <c r="V1188" s="148"/>
      <c r="W1188" s="148"/>
      <c r="X1188" s="139">
        <v>1.25</v>
      </c>
      <c r="Y1188" s="148">
        <v>453</v>
      </c>
      <c r="Z1188" s="148">
        <v>2</v>
      </c>
      <c r="AA1188" s="148">
        <v>547</v>
      </c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39">
        <v>0</v>
      </c>
      <c r="AM1188" s="139">
        <v>0</v>
      </c>
      <c r="AN1188" s="148">
        <f t="shared" si="162"/>
        <v>1000</v>
      </c>
      <c r="AO1188" s="148">
        <f t="shared" si="163"/>
        <v>90</v>
      </c>
      <c r="AP1188" s="148">
        <v>12</v>
      </c>
      <c r="AQ1188" s="140">
        <v>13</v>
      </c>
      <c r="AS1188" s="42">
        <f t="shared" si="164"/>
        <v>6156.3130047950954</v>
      </c>
      <c r="AT1188" s="101">
        <f t="shared" si="165"/>
        <v>0</v>
      </c>
      <c r="AU1188" s="42">
        <f t="shared" si="166"/>
        <v>6156.3130047950954</v>
      </c>
      <c r="AV1188" s="42">
        <f t="shared" si="167"/>
        <v>2525.235517036464</v>
      </c>
      <c r="AW1188" s="102">
        <f t="shared" si="168"/>
        <v>431</v>
      </c>
      <c r="AX1188" s="43">
        <f t="shared" si="169"/>
        <v>0.5</v>
      </c>
      <c r="AY1188" s="43" t="str">
        <f t="shared" si="170"/>
        <v>UTGS</v>
      </c>
    </row>
    <row r="1189" spans="1:51" hidden="1" x14ac:dyDescent="0.2">
      <c r="A1189" s="38">
        <v>1182</v>
      </c>
      <c r="B1189" t="s">
        <v>362</v>
      </c>
      <c r="C1189" t="s">
        <v>289</v>
      </c>
      <c r="D1189">
        <v>320</v>
      </c>
      <c r="E1189" t="s">
        <v>1239</v>
      </c>
      <c r="F1189">
        <v>0.25</v>
      </c>
      <c r="G1189" t="str">
        <f>LOOKUP(F1189,{0,6,45},{"F","L","H"})</f>
        <v>F</v>
      </c>
      <c r="H1189" t="s">
        <v>3143</v>
      </c>
      <c r="I1189" s="43" t="str">
        <f>IFERROR(VLOOKUP(#REF!,#REF!,2,FALSE),"No")</f>
        <v>No</v>
      </c>
      <c r="J1189" s="149">
        <v>0.5</v>
      </c>
      <c r="K1189" s="148">
        <v>30</v>
      </c>
      <c r="L1189" s="148"/>
      <c r="M1189" s="148"/>
      <c r="N1189" s="148"/>
      <c r="O1189" s="148"/>
      <c r="P1189" s="148"/>
      <c r="Q1189" s="148"/>
      <c r="R1189" s="148"/>
      <c r="S1189" s="148"/>
      <c r="T1189" s="148"/>
      <c r="U1189" s="148"/>
      <c r="V1189" s="148"/>
      <c r="W1189" s="148"/>
      <c r="X1189" s="139">
        <v>2</v>
      </c>
      <c r="Y1189" s="148">
        <v>166.47</v>
      </c>
      <c r="Z1189" s="149">
        <v>3</v>
      </c>
      <c r="AA1189" s="148">
        <v>657.06</v>
      </c>
      <c r="AB1189" s="148">
        <v>4</v>
      </c>
      <c r="AC1189" s="148">
        <v>176.47</v>
      </c>
      <c r="AD1189" s="148"/>
      <c r="AE1189" s="148"/>
      <c r="AF1189" s="148"/>
      <c r="AG1189" s="148"/>
      <c r="AH1189" s="148"/>
      <c r="AI1189" s="148"/>
      <c r="AJ1189" s="148"/>
      <c r="AK1189" s="148"/>
      <c r="AL1189" s="139">
        <v>0</v>
      </c>
      <c r="AM1189" s="139">
        <v>0</v>
      </c>
      <c r="AN1189" s="148">
        <f t="shared" si="162"/>
        <v>1000</v>
      </c>
      <c r="AO1189" s="148">
        <f t="shared" si="163"/>
        <v>30</v>
      </c>
      <c r="AP1189" s="148">
        <v>30</v>
      </c>
      <c r="AQ1189" s="140">
        <v>37</v>
      </c>
      <c r="AS1189" s="42">
        <f t="shared" si="164"/>
        <v>2052.1043349316988</v>
      </c>
      <c r="AT1189" s="101">
        <f t="shared" si="165"/>
        <v>0</v>
      </c>
      <c r="AU1189" s="42">
        <f t="shared" si="166"/>
        <v>2052.1043349316988</v>
      </c>
      <c r="AV1189" s="42">
        <f t="shared" si="167"/>
        <v>687.69542760740637</v>
      </c>
      <c r="AW1189" s="102">
        <f t="shared" si="168"/>
        <v>431</v>
      </c>
      <c r="AX1189" s="43">
        <f t="shared" si="169"/>
        <v>0.5</v>
      </c>
      <c r="AY1189" s="43" t="str">
        <f t="shared" si="170"/>
        <v>UTGS</v>
      </c>
    </row>
    <row r="1190" spans="1:51" hidden="1" x14ac:dyDescent="0.2">
      <c r="A1190" s="38">
        <v>1183</v>
      </c>
      <c r="B1190" t="s">
        <v>362</v>
      </c>
      <c r="C1190" t="s">
        <v>289</v>
      </c>
      <c r="D1190">
        <v>320</v>
      </c>
      <c r="E1190" t="s">
        <v>1245</v>
      </c>
      <c r="F1190">
        <v>0.25</v>
      </c>
      <c r="G1190" t="str">
        <f>LOOKUP(F1190,{0,6,45},{"F","L","H"})</f>
        <v>F</v>
      </c>
      <c r="H1190" t="s">
        <v>3144</v>
      </c>
      <c r="I1190" s="43" t="str">
        <f>IFERROR(VLOOKUP(#REF!,#REF!,2,FALSE),"No")</f>
        <v>No</v>
      </c>
      <c r="J1190" s="139">
        <v>0.5</v>
      </c>
      <c r="K1190" s="148">
        <v>100</v>
      </c>
      <c r="L1190" s="148"/>
      <c r="M1190" s="148"/>
      <c r="N1190" s="148"/>
      <c r="O1190" s="148"/>
      <c r="P1190" s="148"/>
      <c r="Q1190" s="148"/>
      <c r="R1190" s="148"/>
      <c r="S1190" s="148"/>
      <c r="T1190" s="148"/>
      <c r="U1190" s="148"/>
      <c r="V1190" s="148"/>
      <c r="W1190" s="148"/>
      <c r="X1190" s="139">
        <v>2</v>
      </c>
      <c r="Y1190" s="148">
        <v>840.44</v>
      </c>
      <c r="Z1190" s="149">
        <v>3</v>
      </c>
      <c r="AA1190" s="148">
        <v>159.56</v>
      </c>
      <c r="AB1190" s="149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39">
        <v>0</v>
      </c>
      <c r="AM1190" s="139">
        <v>0</v>
      </c>
      <c r="AN1190" s="148">
        <f t="shared" si="162"/>
        <v>1000</v>
      </c>
      <c r="AO1190" s="148">
        <f t="shared" si="163"/>
        <v>100</v>
      </c>
      <c r="AP1190" s="148">
        <v>10</v>
      </c>
      <c r="AQ1190" s="140">
        <v>10</v>
      </c>
      <c r="AS1190" s="42">
        <f t="shared" si="164"/>
        <v>6840.3477831056616</v>
      </c>
      <c r="AT1190" s="101">
        <f t="shared" si="165"/>
        <v>0</v>
      </c>
      <c r="AU1190" s="42">
        <f t="shared" si="166"/>
        <v>6840.3477831056616</v>
      </c>
      <c r="AV1190" s="42">
        <f t="shared" si="167"/>
        <v>3048.7740921474037</v>
      </c>
      <c r="AW1190" s="102">
        <f t="shared" si="168"/>
        <v>431</v>
      </c>
      <c r="AX1190" s="43">
        <f t="shared" si="169"/>
        <v>0.5</v>
      </c>
      <c r="AY1190" s="43" t="str">
        <f t="shared" si="170"/>
        <v>UTGS</v>
      </c>
    </row>
    <row r="1191" spans="1:51" hidden="1" x14ac:dyDescent="0.2">
      <c r="A1191" s="38">
        <v>1184</v>
      </c>
      <c r="B1191" t="s">
        <v>362</v>
      </c>
      <c r="C1191" t="s">
        <v>289</v>
      </c>
      <c r="D1191">
        <v>320</v>
      </c>
      <c r="E1191" t="s">
        <v>1239</v>
      </c>
      <c r="F1191">
        <v>0.25</v>
      </c>
      <c r="G1191" t="str">
        <f>LOOKUP(F1191,{0,6,45},{"F","L","H"})</f>
        <v>F</v>
      </c>
      <c r="H1191" t="s">
        <v>3147</v>
      </c>
      <c r="I1191" s="43" t="str">
        <f>IFERROR(VLOOKUP(#REF!,#REF!,2,FALSE),"No")</f>
        <v>No</v>
      </c>
      <c r="J1191" s="139">
        <v>0.5</v>
      </c>
      <c r="K1191" s="148">
        <v>55</v>
      </c>
      <c r="L1191" s="148"/>
      <c r="M1191" s="148"/>
      <c r="N1191" s="148"/>
      <c r="O1191" s="148"/>
      <c r="P1191" s="148"/>
      <c r="Q1191" s="148"/>
      <c r="R1191" s="148"/>
      <c r="S1191" s="148"/>
      <c r="T1191" s="148"/>
      <c r="U1191" s="148"/>
      <c r="V1191" s="148"/>
      <c r="W1191" s="148"/>
      <c r="X1191" s="139">
        <v>1.25</v>
      </c>
      <c r="Y1191" s="148">
        <v>220</v>
      </c>
      <c r="Z1191" s="149">
        <v>2</v>
      </c>
      <c r="AA1191" s="148">
        <v>189</v>
      </c>
      <c r="AB1191" s="148">
        <v>4</v>
      </c>
      <c r="AC1191" s="148">
        <v>591</v>
      </c>
      <c r="AD1191" s="148"/>
      <c r="AE1191" s="148"/>
      <c r="AF1191" s="148"/>
      <c r="AG1191" s="148"/>
      <c r="AH1191" s="148"/>
      <c r="AI1191" s="148"/>
      <c r="AJ1191" s="148"/>
      <c r="AK1191" s="148"/>
      <c r="AL1191" s="139">
        <v>0</v>
      </c>
      <c r="AM1191" s="139">
        <v>0</v>
      </c>
      <c r="AN1191" s="148">
        <f t="shared" si="162"/>
        <v>1000</v>
      </c>
      <c r="AO1191" s="148">
        <f t="shared" si="163"/>
        <v>55</v>
      </c>
      <c r="AP1191" s="148">
        <v>7</v>
      </c>
      <c r="AQ1191" s="140">
        <v>7</v>
      </c>
      <c r="AS1191" s="42">
        <f t="shared" si="164"/>
        <v>3762.1912807081139</v>
      </c>
      <c r="AT1191" s="101">
        <f t="shared" si="165"/>
        <v>0</v>
      </c>
      <c r="AU1191" s="42">
        <f t="shared" si="166"/>
        <v>3762.1912807081139</v>
      </c>
      <c r="AV1191" s="42">
        <f t="shared" si="167"/>
        <v>5271.7759602105752</v>
      </c>
      <c r="AW1191" s="102">
        <f t="shared" si="168"/>
        <v>431</v>
      </c>
      <c r="AX1191" s="43">
        <f t="shared" si="169"/>
        <v>0.5</v>
      </c>
      <c r="AY1191" s="43" t="str">
        <f t="shared" si="170"/>
        <v>UTGS</v>
      </c>
    </row>
    <row r="1192" spans="1:51" hidden="1" x14ac:dyDescent="0.2">
      <c r="A1192" s="38">
        <v>1185</v>
      </c>
      <c r="B1192" t="s">
        <v>362</v>
      </c>
      <c r="C1192" t="s">
        <v>289</v>
      </c>
      <c r="D1192">
        <v>500</v>
      </c>
      <c r="E1192" t="s">
        <v>1241</v>
      </c>
      <c r="F1192">
        <v>0.25</v>
      </c>
      <c r="G1192" t="str">
        <f>LOOKUP(F1192,{0,6,45},{"F","L","H"})</f>
        <v>F</v>
      </c>
      <c r="H1192" t="s">
        <v>3148</v>
      </c>
      <c r="I1192" s="43" t="str">
        <f>IFERROR(VLOOKUP(#REF!,#REF!,2,FALSE),"No")</f>
        <v>No</v>
      </c>
      <c r="J1192" s="149">
        <v>0.75</v>
      </c>
      <c r="K1192" s="148">
        <v>118</v>
      </c>
      <c r="L1192" s="148"/>
      <c r="M1192" s="148"/>
      <c r="N1192" s="148"/>
      <c r="O1192" s="148"/>
      <c r="P1192" s="148"/>
      <c r="Q1192" s="148"/>
      <c r="R1192" s="148"/>
      <c r="S1192" s="148"/>
      <c r="T1192" s="148"/>
      <c r="U1192" s="148"/>
      <c r="V1192" s="148"/>
      <c r="W1192" s="148"/>
      <c r="X1192" s="139">
        <v>1.25</v>
      </c>
      <c r="Y1192" s="148">
        <v>53.62</v>
      </c>
      <c r="Z1192" s="149">
        <v>2</v>
      </c>
      <c r="AA1192" s="148">
        <v>946.38</v>
      </c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39">
        <v>0</v>
      </c>
      <c r="AM1192" s="139">
        <v>0</v>
      </c>
      <c r="AN1192" s="148">
        <f t="shared" si="162"/>
        <v>1000</v>
      </c>
      <c r="AO1192" s="148">
        <f t="shared" si="163"/>
        <v>118</v>
      </c>
      <c r="AP1192" s="148">
        <v>3</v>
      </c>
      <c r="AQ1192" s="140">
        <v>3</v>
      </c>
      <c r="AS1192" s="42">
        <f t="shared" si="164"/>
        <v>7597.2503840646796</v>
      </c>
      <c r="AT1192" s="101">
        <f t="shared" si="165"/>
        <v>0</v>
      </c>
      <c r="AU1192" s="42">
        <f t="shared" si="166"/>
        <v>7597.2503840646796</v>
      </c>
      <c r="AV1192" s="42">
        <f t="shared" si="167"/>
        <v>10849.498573824678</v>
      </c>
      <c r="AW1192" s="102">
        <f t="shared" si="168"/>
        <v>585.0096169344007</v>
      </c>
      <c r="AX1192" s="43">
        <f t="shared" si="169"/>
        <v>0.75</v>
      </c>
      <c r="AY1192" s="43" t="str">
        <f t="shared" si="170"/>
        <v>UTGS</v>
      </c>
    </row>
    <row r="1193" spans="1:51" hidden="1" x14ac:dyDescent="0.2">
      <c r="A1193" s="38">
        <v>1186</v>
      </c>
      <c r="B1193" t="s">
        <v>362</v>
      </c>
      <c r="C1193" t="s">
        <v>289</v>
      </c>
      <c r="D1193">
        <v>320</v>
      </c>
      <c r="E1193" t="s">
        <v>1239</v>
      </c>
      <c r="F1193">
        <v>0.25</v>
      </c>
      <c r="G1193" t="str">
        <f>LOOKUP(F1193,{0,6,45},{"F","L","H"})</f>
        <v>F</v>
      </c>
      <c r="H1193" t="s">
        <v>3149</v>
      </c>
      <c r="I1193" s="43" t="str">
        <f>IFERROR(VLOOKUP(#REF!,#REF!,2,FALSE),"No")</f>
        <v>No</v>
      </c>
      <c r="J1193" s="139">
        <v>0.5</v>
      </c>
      <c r="K1193" s="148">
        <v>38</v>
      </c>
      <c r="L1193" s="148"/>
      <c r="M1193" s="148"/>
      <c r="N1193" s="148"/>
      <c r="O1193" s="148"/>
      <c r="P1193" s="148"/>
      <c r="Q1193" s="148"/>
      <c r="R1193" s="148"/>
      <c r="S1193" s="148"/>
      <c r="T1193" s="148"/>
      <c r="U1193" s="148"/>
      <c r="V1193" s="148"/>
      <c r="W1193" s="148"/>
      <c r="X1193" s="139">
        <v>1.25</v>
      </c>
      <c r="Y1193" s="148">
        <v>669</v>
      </c>
      <c r="Z1193" s="148">
        <v>2</v>
      </c>
      <c r="AA1193" s="148">
        <v>124.23</v>
      </c>
      <c r="AB1193" s="148">
        <v>4</v>
      </c>
      <c r="AC1193" s="148">
        <v>206.77</v>
      </c>
      <c r="AD1193" s="148"/>
      <c r="AE1193" s="148"/>
      <c r="AF1193" s="148"/>
      <c r="AG1193" s="148"/>
      <c r="AH1193" s="148"/>
      <c r="AI1193" s="148"/>
      <c r="AJ1193" s="148"/>
      <c r="AK1193" s="148"/>
      <c r="AL1193" s="139">
        <v>0</v>
      </c>
      <c r="AM1193" s="139">
        <v>0</v>
      </c>
      <c r="AN1193" s="148">
        <f t="shared" si="162"/>
        <v>1000</v>
      </c>
      <c r="AO1193" s="148">
        <f t="shared" si="163"/>
        <v>38</v>
      </c>
      <c r="AP1193" s="148">
        <v>7</v>
      </c>
      <c r="AQ1193" s="140">
        <v>7</v>
      </c>
      <c r="AS1193" s="42">
        <f t="shared" si="164"/>
        <v>2599.3321575801515</v>
      </c>
      <c r="AT1193" s="101">
        <f t="shared" si="165"/>
        <v>0</v>
      </c>
      <c r="AU1193" s="42">
        <f t="shared" si="166"/>
        <v>2599.3321575801515</v>
      </c>
      <c r="AV1193" s="42">
        <f t="shared" si="167"/>
        <v>4923.1146602105773</v>
      </c>
      <c r="AW1193" s="102">
        <f t="shared" si="168"/>
        <v>431</v>
      </c>
      <c r="AX1193" s="43">
        <f t="shared" si="169"/>
        <v>0.5</v>
      </c>
      <c r="AY1193" s="43" t="str">
        <f t="shared" si="170"/>
        <v>UTGS</v>
      </c>
    </row>
    <row r="1194" spans="1:51" hidden="1" x14ac:dyDescent="0.2">
      <c r="A1194" s="38">
        <v>1187</v>
      </c>
      <c r="B1194" t="s">
        <v>362</v>
      </c>
      <c r="C1194" t="s">
        <v>289</v>
      </c>
      <c r="D1194">
        <v>320</v>
      </c>
      <c r="E1194" t="s">
        <v>1239</v>
      </c>
      <c r="F1194">
        <v>0.25</v>
      </c>
      <c r="G1194" t="str">
        <f>LOOKUP(F1194,{0,6,45},{"F","L","H"})</f>
        <v>F</v>
      </c>
      <c r="H1194" t="s">
        <v>3150</v>
      </c>
      <c r="I1194" s="43" t="str">
        <f>IFERROR(VLOOKUP(#REF!,#REF!,2,FALSE),"No")</f>
        <v>No</v>
      </c>
      <c r="J1194" s="139">
        <v>0.75</v>
      </c>
      <c r="K1194" s="148">
        <v>42.02</v>
      </c>
      <c r="L1194" s="148"/>
      <c r="M1194" s="148"/>
      <c r="N1194" s="148"/>
      <c r="O1194" s="148"/>
      <c r="P1194" s="148"/>
      <c r="Q1194" s="148"/>
      <c r="R1194" s="148"/>
      <c r="S1194" s="148"/>
      <c r="T1194" s="148"/>
      <c r="U1194" s="148"/>
      <c r="V1194" s="148"/>
      <c r="W1194" s="148"/>
      <c r="X1194" s="139">
        <v>1.25</v>
      </c>
      <c r="Y1194" s="148">
        <v>33.25</v>
      </c>
      <c r="Z1194" s="149">
        <v>2</v>
      </c>
      <c r="AA1194" s="148">
        <v>880.25</v>
      </c>
      <c r="AB1194" s="149">
        <v>4</v>
      </c>
      <c r="AC1194" s="148">
        <v>86.5</v>
      </c>
      <c r="AD1194" s="148"/>
      <c r="AE1194" s="148"/>
      <c r="AF1194" s="148"/>
      <c r="AG1194" s="148"/>
      <c r="AH1194" s="148"/>
      <c r="AI1194" s="148"/>
      <c r="AJ1194" s="148"/>
      <c r="AK1194" s="148"/>
      <c r="AL1194" s="139">
        <v>0</v>
      </c>
      <c r="AM1194" s="139">
        <v>0</v>
      </c>
      <c r="AN1194" s="148">
        <f t="shared" si="162"/>
        <v>1000</v>
      </c>
      <c r="AO1194" s="148">
        <f t="shared" si="163"/>
        <v>42.02</v>
      </c>
      <c r="AP1194" s="148">
        <v>13</v>
      </c>
      <c r="AQ1194" s="140">
        <v>52</v>
      </c>
      <c r="AS1194" s="42">
        <f t="shared" si="164"/>
        <v>2705.393738460999</v>
      </c>
      <c r="AT1194" s="101">
        <f t="shared" si="165"/>
        <v>0</v>
      </c>
      <c r="AU1194" s="42">
        <f t="shared" si="166"/>
        <v>2705.393738460999</v>
      </c>
      <c r="AV1194" s="42">
        <f t="shared" si="167"/>
        <v>637.5854177206545</v>
      </c>
      <c r="AW1194" s="102">
        <f t="shared" si="168"/>
        <v>431</v>
      </c>
      <c r="AX1194" s="43">
        <f t="shared" si="169"/>
        <v>0.75</v>
      </c>
      <c r="AY1194" s="43" t="str">
        <f t="shared" si="170"/>
        <v>UTGS</v>
      </c>
    </row>
    <row r="1195" spans="1:51" hidden="1" x14ac:dyDescent="0.2">
      <c r="A1195" s="38">
        <v>1188</v>
      </c>
      <c r="B1195" t="s">
        <v>362</v>
      </c>
      <c r="C1195" t="s">
        <v>289</v>
      </c>
      <c r="D1195">
        <v>320</v>
      </c>
      <c r="E1195" t="s">
        <v>1239</v>
      </c>
      <c r="F1195">
        <v>0.25</v>
      </c>
      <c r="G1195" t="str">
        <f>LOOKUP(F1195,{0,6,45},{"F","L","H"})</f>
        <v>F</v>
      </c>
      <c r="H1195" t="s">
        <v>3151</v>
      </c>
      <c r="I1195" s="43" t="str">
        <f>IFERROR(VLOOKUP(#REF!,#REF!,2,FALSE),"No")</f>
        <v>No</v>
      </c>
      <c r="J1195" s="149">
        <v>0.5</v>
      </c>
      <c r="K1195" s="148">
        <v>85</v>
      </c>
      <c r="L1195" s="148"/>
      <c r="M1195" s="148"/>
      <c r="N1195" s="148"/>
      <c r="O1195" s="148"/>
      <c r="P1195" s="148"/>
      <c r="Q1195" s="148"/>
      <c r="R1195" s="148"/>
      <c r="S1195" s="148"/>
      <c r="T1195" s="148"/>
      <c r="U1195" s="148"/>
      <c r="V1195" s="148"/>
      <c r="W1195" s="148"/>
      <c r="X1195" s="139">
        <v>1.25</v>
      </c>
      <c r="Y1195" s="148">
        <v>310</v>
      </c>
      <c r="Z1195" s="148">
        <v>4</v>
      </c>
      <c r="AA1195" s="148">
        <v>690</v>
      </c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39">
        <v>0</v>
      </c>
      <c r="AM1195" s="139">
        <v>0</v>
      </c>
      <c r="AN1195" s="148">
        <f t="shared" si="162"/>
        <v>1000</v>
      </c>
      <c r="AO1195" s="148">
        <f t="shared" si="163"/>
        <v>85</v>
      </c>
      <c r="AP1195" s="148">
        <v>7</v>
      </c>
      <c r="AQ1195" s="140">
        <v>7</v>
      </c>
      <c r="AS1195" s="42">
        <f t="shared" si="164"/>
        <v>5814.2956156398122</v>
      </c>
      <c r="AT1195" s="101">
        <f t="shared" si="165"/>
        <v>0</v>
      </c>
      <c r="AU1195" s="42">
        <f t="shared" si="166"/>
        <v>5814.2956156398122</v>
      </c>
      <c r="AV1195" s="42">
        <f t="shared" si="167"/>
        <v>5382.180245924862</v>
      </c>
      <c r="AW1195" s="102">
        <f t="shared" si="168"/>
        <v>431</v>
      </c>
      <c r="AX1195" s="43">
        <f t="shared" si="169"/>
        <v>0.5</v>
      </c>
      <c r="AY1195" s="43" t="str">
        <f t="shared" si="170"/>
        <v>UTGS</v>
      </c>
    </row>
    <row r="1196" spans="1:51" hidden="1" x14ac:dyDescent="0.2">
      <c r="A1196" s="38">
        <v>1189</v>
      </c>
      <c r="B1196" t="s">
        <v>362</v>
      </c>
      <c r="C1196" t="s">
        <v>289</v>
      </c>
      <c r="D1196">
        <v>320</v>
      </c>
      <c r="E1196" t="s">
        <v>1223</v>
      </c>
      <c r="F1196">
        <v>0.25</v>
      </c>
      <c r="G1196" t="str">
        <f>LOOKUP(F1196,{0,6,45},{"F","L","H"})</f>
        <v>F</v>
      </c>
      <c r="H1196" t="s">
        <v>3152</v>
      </c>
      <c r="I1196" s="43" t="str">
        <f>IFERROR(VLOOKUP(#REF!,#REF!,2,FALSE),"No")</f>
        <v>No</v>
      </c>
      <c r="J1196" s="149">
        <v>0.75</v>
      </c>
      <c r="K1196" s="148">
        <v>62</v>
      </c>
      <c r="L1196" s="148"/>
      <c r="M1196" s="148"/>
      <c r="N1196" s="148"/>
      <c r="O1196" s="148"/>
      <c r="P1196" s="148"/>
      <c r="Q1196" s="148"/>
      <c r="R1196" s="148"/>
      <c r="S1196" s="148"/>
      <c r="T1196" s="148"/>
      <c r="U1196" s="148"/>
      <c r="V1196" s="148"/>
      <c r="W1196" s="148"/>
      <c r="X1196" s="139">
        <v>1.25</v>
      </c>
      <c r="Y1196" s="148">
        <v>77</v>
      </c>
      <c r="Z1196" s="148">
        <v>2</v>
      </c>
      <c r="AA1196" s="148">
        <v>189.1</v>
      </c>
      <c r="AB1196" s="148">
        <v>3</v>
      </c>
      <c r="AC1196" s="148">
        <v>528</v>
      </c>
      <c r="AD1196" s="148">
        <v>4</v>
      </c>
      <c r="AE1196" s="148">
        <v>107</v>
      </c>
      <c r="AF1196" s="148"/>
      <c r="AG1196" s="148"/>
      <c r="AH1196" s="148"/>
      <c r="AI1196" s="148"/>
      <c r="AJ1196" s="148"/>
      <c r="AK1196" s="148"/>
      <c r="AL1196" s="139">
        <v>0</v>
      </c>
      <c r="AM1196" s="139">
        <v>0</v>
      </c>
      <c r="AN1196" s="148">
        <f t="shared" si="162"/>
        <v>901.1</v>
      </c>
      <c r="AO1196" s="148">
        <f t="shared" si="163"/>
        <v>62</v>
      </c>
      <c r="AP1196" s="148">
        <v>15</v>
      </c>
      <c r="AQ1196" s="140">
        <v>85</v>
      </c>
      <c r="AS1196" s="42">
        <f t="shared" si="164"/>
        <v>3991.7756255255099</v>
      </c>
      <c r="AT1196" s="101">
        <f t="shared" si="165"/>
        <v>0</v>
      </c>
      <c r="AU1196" s="42">
        <f t="shared" si="166"/>
        <v>3991.7756255255099</v>
      </c>
      <c r="AV1196" s="42">
        <f t="shared" si="167"/>
        <v>275.54914832023826</v>
      </c>
      <c r="AW1196" s="102">
        <f t="shared" si="168"/>
        <v>431</v>
      </c>
      <c r="AX1196" s="43">
        <f t="shared" si="169"/>
        <v>0.75</v>
      </c>
      <c r="AY1196" s="43" t="str">
        <f t="shared" si="170"/>
        <v>UTGS</v>
      </c>
    </row>
    <row r="1197" spans="1:51" hidden="1" x14ac:dyDescent="0.2">
      <c r="A1197" s="38">
        <v>1190</v>
      </c>
      <c r="B1197" t="s">
        <v>362</v>
      </c>
      <c r="C1197" t="s">
        <v>289</v>
      </c>
      <c r="D1197">
        <v>320</v>
      </c>
      <c r="E1197" t="s">
        <v>1243</v>
      </c>
      <c r="F1197">
        <v>0.25</v>
      </c>
      <c r="G1197" t="str">
        <f>LOOKUP(F1197,{0,6,45},{"F","L","H"})</f>
        <v>F</v>
      </c>
      <c r="H1197" t="s">
        <v>3153</v>
      </c>
      <c r="I1197" s="43" t="str">
        <f>IFERROR(VLOOKUP(#REF!,#REF!,2,FALSE),"No")</f>
        <v>No</v>
      </c>
      <c r="J1197" s="139">
        <v>0.5</v>
      </c>
      <c r="K1197" s="148">
        <v>35</v>
      </c>
      <c r="L1197" s="148"/>
      <c r="M1197" s="148"/>
      <c r="N1197" s="148"/>
      <c r="O1197" s="148"/>
      <c r="P1197" s="148"/>
      <c r="Q1197" s="148"/>
      <c r="R1197" s="148"/>
      <c r="S1197" s="148"/>
      <c r="T1197" s="148"/>
      <c r="U1197" s="148"/>
      <c r="V1197" s="148"/>
      <c r="W1197" s="148"/>
      <c r="X1197" s="139">
        <v>1.25</v>
      </c>
      <c r="Y1197" s="148">
        <v>645.05999999999995</v>
      </c>
      <c r="Z1197" s="148">
        <v>2</v>
      </c>
      <c r="AA1197" s="148">
        <v>354.94</v>
      </c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39">
        <v>0</v>
      </c>
      <c r="AM1197" s="139">
        <v>0</v>
      </c>
      <c r="AN1197" s="148">
        <f t="shared" si="162"/>
        <v>1000</v>
      </c>
      <c r="AO1197" s="148">
        <f t="shared" si="163"/>
        <v>35</v>
      </c>
      <c r="AP1197" s="148">
        <v>11</v>
      </c>
      <c r="AQ1197" s="140">
        <v>11</v>
      </c>
      <c r="AS1197" s="42">
        <f t="shared" si="164"/>
        <v>2394.1217240869819</v>
      </c>
      <c r="AT1197" s="101">
        <f t="shared" si="165"/>
        <v>0</v>
      </c>
      <c r="AU1197" s="42">
        <f t="shared" si="166"/>
        <v>2394.1217240869819</v>
      </c>
      <c r="AV1197" s="42">
        <f t="shared" si="167"/>
        <v>2996.59124740673</v>
      </c>
      <c r="AW1197" s="102">
        <f t="shared" si="168"/>
        <v>431</v>
      </c>
      <c r="AX1197" s="43">
        <f t="shared" si="169"/>
        <v>0.5</v>
      </c>
      <c r="AY1197" s="43" t="str">
        <f t="shared" si="170"/>
        <v>UTGS</v>
      </c>
    </row>
    <row r="1198" spans="1:51" hidden="1" x14ac:dyDescent="0.2">
      <c r="A1198" s="38">
        <v>1191</v>
      </c>
      <c r="B1198" t="s">
        <v>362</v>
      </c>
      <c r="C1198" t="s">
        <v>289</v>
      </c>
      <c r="D1198">
        <v>320</v>
      </c>
      <c r="E1198" t="s">
        <v>1223</v>
      </c>
      <c r="F1198">
        <v>0.25</v>
      </c>
      <c r="G1198" t="str">
        <f>LOOKUP(F1198,{0,6,45},{"F","L","H"})</f>
        <v>F</v>
      </c>
      <c r="H1198" t="s">
        <v>3154</v>
      </c>
      <c r="I1198" s="43" t="str">
        <f>IFERROR(VLOOKUP(#REF!,#REF!,2,FALSE),"No")</f>
        <v>No</v>
      </c>
      <c r="J1198" s="149">
        <v>0.75</v>
      </c>
      <c r="K1198" s="148">
        <v>44</v>
      </c>
      <c r="L1198" s="148"/>
      <c r="M1198" s="148"/>
      <c r="N1198" s="148"/>
      <c r="O1198" s="148"/>
      <c r="P1198" s="148"/>
      <c r="Q1198" s="148"/>
      <c r="R1198" s="148"/>
      <c r="S1198" s="148"/>
      <c r="T1198" s="148"/>
      <c r="U1198" s="148"/>
      <c r="V1198" s="148"/>
      <c r="W1198" s="148"/>
      <c r="X1198" s="139">
        <v>1.25</v>
      </c>
      <c r="Y1198" s="148">
        <v>128</v>
      </c>
      <c r="Z1198" s="149">
        <v>2</v>
      </c>
      <c r="AA1198" s="148">
        <v>831</v>
      </c>
      <c r="AB1198" s="148">
        <v>3</v>
      </c>
      <c r="AC1198" s="148">
        <v>41</v>
      </c>
      <c r="AD1198" s="148"/>
      <c r="AE1198" s="148"/>
      <c r="AF1198" s="148"/>
      <c r="AG1198" s="148"/>
      <c r="AH1198" s="148"/>
      <c r="AI1198" s="148"/>
      <c r="AJ1198" s="148"/>
      <c r="AK1198" s="148"/>
      <c r="AL1198" s="139">
        <v>0</v>
      </c>
      <c r="AM1198" s="139">
        <v>0</v>
      </c>
      <c r="AN1198" s="148">
        <f t="shared" si="162"/>
        <v>1000</v>
      </c>
      <c r="AO1198" s="148">
        <f t="shared" si="163"/>
        <v>44</v>
      </c>
      <c r="AP1198" s="148">
        <v>6</v>
      </c>
      <c r="AQ1198" s="140">
        <v>69</v>
      </c>
      <c r="AS1198" s="42">
        <f t="shared" si="164"/>
        <v>2832.873024566491</v>
      </c>
      <c r="AT1198" s="101">
        <f t="shared" si="165"/>
        <v>0</v>
      </c>
      <c r="AU1198" s="42">
        <f t="shared" si="166"/>
        <v>2832.873024566491</v>
      </c>
      <c r="AV1198" s="42">
        <f t="shared" si="167"/>
        <v>464.93741625324685</v>
      </c>
      <c r="AW1198" s="102">
        <f t="shared" si="168"/>
        <v>431</v>
      </c>
      <c r="AX1198" s="43">
        <f t="shared" si="169"/>
        <v>0.75</v>
      </c>
      <c r="AY1198" s="43" t="str">
        <f t="shared" si="170"/>
        <v>UTGS</v>
      </c>
    </row>
    <row r="1199" spans="1:51" hidden="1" x14ac:dyDescent="0.2">
      <c r="A1199" s="38">
        <v>1192</v>
      </c>
      <c r="B1199" t="s">
        <v>5806</v>
      </c>
      <c r="C1199" t="s">
        <v>5746</v>
      </c>
      <c r="D1199">
        <v>5550</v>
      </c>
      <c r="E1199" t="s">
        <v>198</v>
      </c>
      <c r="F1199">
        <v>2</v>
      </c>
      <c r="G1199" t="str">
        <f>LOOKUP(F1199,{0,6,45},{"F","L","H"})</f>
        <v>F</v>
      </c>
      <c r="H1199" t="s">
        <v>943</v>
      </c>
      <c r="I1199" s="43" t="str">
        <f>IFERROR(VLOOKUP(#REF!,#REF!,2,FALSE),"No")</f>
        <v>No</v>
      </c>
      <c r="J1199" s="139">
        <v>1.25</v>
      </c>
      <c r="K1199" s="148">
        <v>362</v>
      </c>
      <c r="L1199" s="148"/>
      <c r="M1199" s="148"/>
      <c r="N1199" s="148"/>
      <c r="O1199" s="148"/>
      <c r="P1199" s="148"/>
      <c r="Q1199" s="148"/>
      <c r="R1199" s="148"/>
      <c r="S1199" s="148"/>
      <c r="T1199" s="148"/>
      <c r="U1199" s="148"/>
      <c r="V1199" s="148"/>
      <c r="W1199" s="148"/>
      <c r="X1199" s="139">
        <v>4</v>
      </c>
      <c r="Y1199" s="148">
        <v>1000</v>
      </c>
      <c r="Z1199" s="149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39">
        <v>0</v>
      </c>
      <c r="AM1199" s="139">
        <v>0</v>
      </c>
      <c r="AN1199" s="148">
        <f t="shared" si="162"/>
        <v>1000</v>
      </c>
      <c r="AO1199" s="148">
        <f t="shared" si="163"/>
        <v>362</v>
      </c>
      <c r="AP1199" s="148">
        <v>9</v>
      </c>
      <c r="AQ1199" s="140">
        <v>9</v>
      </c>
      <c r="AS1199" s="42">
        <f t="shared" si="164"/>
        <v>26973.87897484249</v>
      </c>
      <c r="AT1199" s="101">
        <f t="shared" si="165"/>
        <v>0</v>
      </c>
      <c r="AU1199" s="42">
        <f t="shared" si="166"/>
        <v>26973.87897484249</v>
      </c>
      <c r="AV1199" s="42">
        <f t="shared" si="167"/>
        <v>4408.9957468304483</v>
      </c>
      <c r="AW1199" s="102">
        <f t="shared" si="168"/>
        <v>3698.6666666666665</v>
      </c>
      <c r="AX1199" s="43">
        <f t="shared" si="169"/>
        <v>1.25</v>
      </c>
      <c r="AY1199" s="43" t="str">
        <f t="shared" si="170"/>
        <v>UTTSS</v>
      </c>
    </row>
    <row r="1200" spans="1:51" hidden="1" x14ac:dyDescent="0.2">
      <c r="A1200" s="38">
        <v>1193</v>
      </c>
      <c r="B1200" t="s">
        <v>362</v>
      </c>
      <c r="C1200" t="s">
        <v>289</v>
      </c>
      <c r="D1200">
        <v>320</v>
      </c>
      <c r="E1200" t="s">
        <v>1236</v>
      </c>
      <c r="F1200">
        <v>0.25</v>
      </c>
      <c r="G1200" t="str">
        <f>LOOKUP(F1200,{0,6,45},{"F","L","H"})</f>
        <v>F</v>
      </c>
      <c r="H1200" t="s">
        <v>3155</v>
      </c>
      <c r="I1200" s="43" t="str">
        <f>IFERROR(VLOOKUP(#REF!,#REF!,2,FALSE),"No")</f>
        <v>No</v>
      </c>
      <c r="J1200" s="149">
        <v>0.5</v>
      </c>
      <c r="K1200" s="148">
        <v>107</v>
      </c>
      <c r="L1200" s="148"/>
      <c r="M1200" s="148"/>
      <c r="N1200" s="148"/>
      <c r="O1200" s="148"/>
      <c r="P1200" s="148"/>
      <c r="Q1200" s="148"/>
      <c r="R1200" s="148"/>
      <c r="S1200" s="148"/>
      <c r="T1200" s="148"/>
      <c r="U1200" s="148"/>
      <c r="V1200" s="148"/>
      <c r="W1200" s="148"/>
      <c r="X1200" s="139">
        <v>1.25</v>
      </c>
      <c r="Y1200" s="148">
        <v>94.2</v>
      </c>
      <c r="Z1200" s="149">
        <v>2</v>
      </c>
      <c r="AA1200" s="148">
        <v>890.7</v>
      </c>
      <c r="AB1200" s="149">
        <v>4</v>
      </c>
      <c r="AC1200" s="148">
        <v>15.1</v>
      </c>
      <c r="AD1200" s="148"/>
      <c r="AE1200" s="148"/>
      <c r="AF1200" s="148"/>
      <c r="AG1200" s="148"/>
      <c r="AH1200" s="148"/>
      <c r="AI1200" s="148"/>
      <c r="AJ1200" s="148"/>
      <c r="AK1200" s="148"/>
      <c r="AL1200" s="139">
        <v>0</v>
      </c>
      <c r="AM1200" s="139">
        <v>0</v>
      </c>
      <c r="AN1200" s="148">
        <f t="shared" si="162"/>
        <v>1000.0000000000001</v>
      </c>
      <c r="AO1200" s="148">
        <f t="shared" si="163"/>
        <v>107</v>
      </c>
      <c r="AP1200" s="148">
        <v>10</v>
      </c>
      <c r="AQ1200" s="140">
        <v>10</v>
      </c>
      <c r="AS1200" s="42">
        <f t="shared" si="164"/>
        <v>7319.1721279230587</v>
      </c>
      <c r="AT1200" s="101">
        <f t="shared" si="165"/>
        <v>0</v>
      </c>
      <c r="AU1200" s="42">
        <f t="shared" si="166"/>
        <v>7319.1721279230587</v>
      </c>
      <c r="AV1200" s="42">
        <f t="shared" si="167"/>
        <v>3268.5168721474033</v>
      </c>
      <c r="AW1200" s="102">
        <f t="shared" si="168"/>
        <v>431</v>
      </c>
      <c r="AX1200" s="43">
        <f t="shared" si="169"/>
        <v>0.5</v>
      </c>
      <c r="AY1200" s="43" t="str">
        <f t="shared" si="170"/>
        <v>UTGS</v>
      </c>
    </row>
    <row r="1201" spans="1:51" hidden="1" x14ac:dyDescent="0.2">
      <c r="A1201" s="38">
        <v>1194</v>
      </c>
      <c r="B1201" t="s">
        <v>362</v>
      </c>
      <c r="C1201" t="s">
        <v>289</v>
      </c>
      <c r="D1201">
        <v>320</v>
      </c>
      <c r="E1201" t="s">
        <v>1223</v>
      </c>
      <c r="F1201">
        <v>0.25</v>
      </c>
      <c r="G1201" t="str">
        <f>LOOKUP(F1201,{0,6,45},{"F","L","H"})</f>
        <v>F</v>
      </c>
      <c r="H1201" t="s">
        <v>3157</v>
      </c>
      <c r="I1201" s="43" t="str">
        <f>IFERROR(VLOOKUP(#REF!,#REF!,2,FALSE),"No")</f>
        <v>No</v>
      </c>
      <c r="J1201" s="139">
        <v>0.5</v>
      </c>
      <c r="K1201" s="148">
        <v>38</v>
      </c>
      <c r="L1201" s="148"/>
      <c r="M1201" s="148"/>
      <c r="N1201" s="148"/>
      <c r="O1201" s="148"/>
      <c r="P1201" s="148"/>
      <c r="Q1201" s="148"/>
      <c r="R1201" s="148"/>
      <c r="S1201" s="148"/>
      <c r="T1201" s="148"/>
      <c r="U1201" s="148"/>
      <c r="V1201" s="148"/>
      <c r="W1201" s="148"/>
      <c r="X1201" s="139">
        <v>2</v>
      </c>
      <c r="Y1201" s="148">
        <v>1000</v>
      </c>
      <c r="Z1201" s="149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39">
        <v>0</v>
      </c>
      <c r="AM1201" s="139">
        <v>0</v>
      </c>
      <c r="AN1201" s="148">
        <f t="shared" si="162"/>
        <v>1000</v>
      </c>
      <c r="AO1201" s="148">
        <f t="shared" si="163"/>
        <v>38</v>
      </c>
      <c r="AP1201" s="148">
        <v>12</v>
      </c>
      <c r="AQ1201" s="140">
        <v>12</v>
      </c>
      <c r="AS1201" s="42">
        <f t="shared" si="164"/>
        <v>2599.3321575801515</v>
      </c>
      <c r="AT1201" s="101">
        <f t="shared" si="165"/>
        <v>0</v>
      </c>
      <c r="AU1201" s="42">
        <f t="shared" si="166"/>
        <v>2599.3321575801515</v>
      </c>
      <c r="AV1201" s="42">
        <f t="shared" si="167"/>
        <v>2709.246810122836</v>
      </c>
      <c r="AW1201" s="102">
        <f t="shared" si="168"/>
        <v>431</v>
      </c>
      <c r="AX1201" s="43">
        <f t="shared" si="169"/>
        <v>0.5</v>
      </c>
      <c r="AY1201" s="43" t="str">
        <f t="shared" si="170"/>
        <v>UTGS</v>
      </c>
    </row>
    <row r="1202" spans="1:51" hidden="1" x14ac:dyDescent="0.2">
      <c r="A1202" s="38">
        <v>1195</v>
      </c>
      <c r="B1202" t="s">
        <v>362</v>
      </c>
      <c r="C1202" t="s">
        <v>289</v>
      </c>
      <c r="D1202">
        <v>320</v>
      </c>
      <c r="E1202" t="s">
        <v>1245</v>
      </c>
      <c r="F1202">
        <v>0.25</v>
      </c>
      <c r="G1202" t="str">
        <f>LOOKUP(F1202,{0,6,45},{"F","L","H"})</f>
        <v>F</v>
      </c>
      <c r="H1202" t="s">
        <v>3158</v>
      </c>
      <c r="I1202" s="43" t="str">
        <f>IFERROR(VLOOKUP(#REF!,#REF!,2,FALSE),"No")</f>
        <v>No</v>
      </c>
      <c r="J1202" s="149">
        <v>0.5</v>
      </c>
      <c r="K1202" s="148">
        <v>54</v>
      </c>
      <c r="L1202" s="148"/>
      <c r="M1202" s="148"/>
      <c r="N1202" s="148"/>
      <c r="O1202" s="148"/>
      <c r="P1202" s="148"/>
      <c r="Q1202" s="148"/>
      <c r="R1202" s="148"/>
      <c r="S1202" s="148"/>
      <c r="T1202" s="148"/>
      <c r="U1202" s="148"/>
      <c r="V1202" s="148"/>
      <c r="W1202" s="148"/>
      <c r="X1202" s="139">
        <v>2</v>
      </c>
      <c r="Y1202" s="148">
        <v>1000</v>
      </c>
      <c r="Z1202" s="149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39">
        <v>0</v>
      </c>
      <c r="AM1202" s="139">
        <v>0</v>
      </c>
      <c r="AN1202" s="148">
        <f t="shared" si="162"/>
        <v>1000</v>
      </c>
      <c r="AO1202" s="148">
        <f t="shared" si="163"/>
        <v>54</v>
      </c>
      <c r="AP1202" s="148">
        <v>7</v>
      </c>
      <c r="AQ1202" s="140">
        <v>7</v>
      </c>
      <c r="AS1202" s="42">
        <f t="shared" si="164"/>
        <v>3693.7878028770574</v>
      </c>
      <c r="AT1202" s="101">
        <f t="shared" si="165"/>
        <v>0</v>
      </c>
      <c r="AU1202" s="42">
        <f t="shared" si="166"/>
        <v>3693.7878028770574</v>
      </c>
      <c r="AV1202" s="42">
        <f t="shared" si="167"/>
        <v>4644.4231030677192</v>
      </c>
      <c r="AW1202" s="102">
        <f t="shared" si="168"/>
        <v>431</v>
      </c>
      <c r="AX1202" s="43">
        <f t="shared" si="169"/>
        <v>0.5</v>
      </c>
      <c r="AY1202" s="43" t="str">
        <f t="shared" si="170"/>
        <v>UTGS</v>
      </c>
    </row>
    <row r="1203" spans="1:51" hidden="1" x14ac:dyDescent="0.2">
      <c r="A1203" s="38">
        <v>1196</v>
      </c>
      <c r="B1203" t="s">
        <v>362</v>
      </c>
      <c r="C1203" t="s">
        <v>289</v>
      </c>
      <c r="D1203">
        <v>320</v>
      </c>
      <c r="E1203" t="s">
        <v>1247</v>
      </c>
      <c r="F1203">
        <v>0.25</v>
      </c>
      <c r="G1203" t="str">
        <f>LOOKUP(F1203,{0,6,45},{"F","L","H"})</f>
        <v>F</v>
      </c>
      <c r="H1203" t="s">
        <v>3159</v>
      </c>
      <c r="I1203" s="43" t="str">
        <f>IFERROR(VLOOKUP(#REF!,#REF!,2,FALSE),"No")</f>
        <v>No</v>
      </c>
      <c r="J1203" s="149">
        <v>0.5</v>
      </c>
      <c r="K1203" s="148">
        <v>32</v>
      </c>
      <c r="L1203" s="148"/>
      <c r="M1203" s="148"/>
      <c r="N1203" s="148"/>
      <c r="O1203" s="148"/>
      <c r="P1203" s="148"/>
      <c r="Q1203" s="148"/>
      <c r="R1203" s="148"/>
      <c r="S1203" s="148"/>
      <c r="T1203" s="148"/>
      <c r="U1203" s="148"/>
      <c r="V1203" s="148"/>
      <c r="W1203" s="148"/>
      <c r="X1203" s="139">
        <v>1.25</v>
      </c>
      <c r="Y1203" s="148">
        <v>882.57</v>
      </c>
      <c r="Z1203" s="149">
        <v>4</v>
      </c>
      <c r="AA1203" s="148">
        <v>117.43</v>
      </c>
      <c r="AB1203" s="149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39">
        <v>0</v>
      </c>
      <c r="AM1203" s="139">
        <v>0</v>
      </c>
      <c r="AN1203" s="148">
        <f t="shared" si="162"/>
        <v>1000</v>
      </c>
      <c r="AO1203" s="148">
        <f t="shared" si="163"/>
        <v>32</v>
      </c>
      <c r="AP1203" s="148">
        <v>9</v>
      </c>
      <c r="AQ1203" s="140">
        <v>9</v>
      </c>
      <c r="AS1203" s="42">
        <f t="shared" si="164"/>
        <v>2188.9112905938118</v>
      </c>
      <c r="AT1203" s="101">
        <f t="shared" si="165"/>
        <v>0</v>
      </c>
      <c r="AU1203" s="42">
        <f t="shared" si="166"/>
        <v>2188.9112905938118</v>
      </c>
      <c r="AV1203" s="42">
        <f t="shared" si="167"/>
        <v>3774.5259801637822</v>
      </c>
      <c r="AW1203" s="102">
        <f t="shared" si="168"/>
        <v>431</v>
      </c>
      <c r="AX1203" s="43">
        <f t="shared" si="169"/>
        <v>0.5</v>
      </c>
      <c r="AY1203" s="43" t="str">
        <f t="shared" si="170"/>
        <v>UTGS</v>
      </c>
    </row>
    <row r="1204" spans="1:51" hidden="1" x14ac:dyDescent="0.2">
      <c r="A1204" s="38">
        <v>1197</v>
      </c>
      <c r="B1204" t="s">
        <v>362</v>
      </c>
      <c r="C1204" t="s">
        <v>289</v>
      </c>
      <c r="D1204">
        <v>175</v>
      </c>
      <c r="E1204" t="s">
        <v>1235</v>
      </c>
      <c r="F1204">
        <v>0.25</v>
      </c>
      <c r="G1204" t="str">
        <f>LOOKUP(F1204,{0,6,45},{"F","L","H"})</f>
        <v>F</v>
      </c>
      <c r="H1204" t="s">
        <v>2151</v>
      </c>
      <c r="I1204" s="43" t="str">
        <f>IFERROR(VLOOKUP(#REF!,#REF!,2,FALSE),"No")</f>
        <v>No</v>
      </c>
      <c r="J1204" s="149">
        <v>0.75</v>
      </c>
      <c r="K1204" s="148">
        <v>76</v>
      </c>
      <c r="L1204" s="148"/>
      <c r="M1204" s="148"/>
      <c r="N1204" s="148"/>
      <c r="O1204" s="148"/>
      <c r="P1204" s="148"/>
      <c r="Q1204" s="148"/>
      <c r="R1204" s="148"/>
      <c r="S1204" s="148"/>
      <c r="T1204" s="148"/>
      <c r="U1204" s="148"/>
      <c r="V1204" s="148"/>
      <c r="W1204" s="148"/>
      <c r="X1204" s="139">
        <v>1.25</v>
      </c>
      <c r="Y1204" s="148">
        <v>68.5</v>
      </c>
      <c r="Z1204" s="149">
        <v>2</v>
      </c>
      <c r="AA1204" s="148">
        <v>931.5</v>
      </c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39">
        <v>0</v>
      </c>
      <c r="AM1204" s="139">
        <v>0</v>
      </c>
      <c r="AN1204" s="148">
        <f t="shared" si="162"/>
        <v>1000</v>
      </c>
      <c r="AO1204" s="148">
        <f t="shared" si="163"/>
        <v>76</v>
      </c>
      <c r="AP1204" s="148">
        <v>7</v>
      </c>
      <c r="AQ1204" s="140">
        <v>84</v>
      </c>
      <c r="AS1204" s="42">
        <f t="shared" si="164"/>
        <v>4893.1443151603025</v>
      </c>
      <c r="AT1204" s="101">
        <f t="shared" si="165"/>
        <v>0</v>
      </c>
      <c r="AU1204" s="42">
        <f t="shared" si="166"/>
        <v>4893.1443151603025</v>
      </c>
      <c r="AV1204" s="42">
        <f t="shared" si="167"/>
        <v>387.60609192230993</v>
      </c>
      <c r="AW1204" s="102">
        <f t="shared" si="168"/>
        <v>431</v>
      </c>
      <c r="AX1204" s="43">
        <f t="shared" si="169"/>
        <v>0.75</v>
      </c>
      <c r="AY1204" s="43" t="str">
        <f t="shared" si="170"/>
        <v>UTGS</v>
      </c>
    </row>
    <row r="1205" spans="1:51" hidden="1" x14ac:dyDescent="0.2">
      <c r="A1205" s="38">
        <v>1198</v>
      </c>
      <c r="B1205" t="s">
        <v>5806</v>
      </c>
      <c r="C1205" t="s">
        <v>289</v>
      </c>
      <c r="D1205">
        <v>1000</v>
      </c>
      <c r="E1205" t="s">
        <v>194</v>
      </c>
      <c r="F1205">
        <v>0.25</v>
      </c>
      <c r="G1205" t="str">
        <f>LOOKUP(F1205,{0,6,45},{"F","L","H"})</f>
        <v>F</v>
      </c>
      <c r="H1205" t="s">
        <v>3160</v>
      </c>
      <c r="I1205" s="43" t="str">
        <f>IFERROR(VLOOKUP(#REF!,#REF!,2,FALSE),"No")</f>
        <v>No</v>
      </c>
      <c r="J1205" s="149">
        <v>0.75</v>
      </c>
      <c r="K1205" s="148">
        <v>85</v>
      </c>
      <c r="L1205" s="148"/>
      <c r="M1205" s="148"/>
      <c r="N1205" s="148"/>
      <c r="O1205" s="148"/>
      <c r="P1205" s="148"/>
      <c r="Q1205" s="148"/>
      <c r="R1205" s="148"/>
      <c r="S1205" s="148"/>
      <c r="T1205" s="148"/>
      <c r="U1205" s="148"/>
      <c r="V1205" s="148"/>
      <c r="W1205" s="148"/>
      <c r="X1205" s="139">
        <v>2</v>
      </c>
      <c r="Y1205" s="148">
        <v>279.83999999999997</v>
      </c>
      <c r="Z1205" s="149">
        <v>3</v>
      </c>
      <c r="AA1205" s="148">
        <v>135.38</v>
      </c>
      <c r="AB1205" s="148">
        <v>4</v>
      </c>
      <c r="AC1205" s="148">
        <v>584.78</v>
      </c>
      <c r="AD1205" s="148"/>
      <c r="AE1205" s="148"/>
      <c r="AF1205" s="148"/>
      <c r="AG1205" s="148"/>
      <c r="AH1205" s="148"/>
      <c r="AI1205" s="148"/>
      <c r="AJ1205" s="148"/>
      <c r="AK1205" s="148"/>
      <c r="AL1205" s="139">
        <v>0</v>
      </c>
      <c r="AM1205" s="139">
        <v>0</v>
      </c>
      <c r="AN1205" s="148">
        <f t="shared" si="162"/>
        <v>1000</v>
      </c>
      <c r="AO1205" s="148">
        <f t="shared" si="163"/>
        <v>85</v>
      </c>
      <c r="AP1205" s="148">
        <v>6</v>
      </c>
      <c r="AQ1205" s="140">
        <v>10</v>
      </c>
      <c r="AS1205" s="42">
        <f t="shared" si="164"/>
        <v>5472.5956156398115</v>
      </c>
      <c r="AT1205" s="101">
        <f t="shared" si="165"/>
        <v>0</v>
      </c>
      <c r="AU1205" s="42">
        <f t="shared" si="166"/>
        <v>5472.5956156398115</v>
      </c>
      <c r="AV1205" s="42">
        <f t="shared" si="167"/>
        <v>3498.721592147403</v>
      </c>
      <c r="AW1205" s="102">
        <f t="shared" si="168"/>
        <v>1475.8772811117678</v>
      </c>
      <c r="AX1205" s="43">
        <f t="shared" si="169"/>
        <v>0.75</v>
      </c>
      <c r="AY1205" s="43" t="str">
        <f t="shared" si="170"/>
        <v>UTGS</v>
      </c>
    </row>
    <row r="1206" spans="1:51" hidden="1" x14ac:dyDescent="0.2">
      <c r="A1206" s="38">
        <v>1199</v>
      </c>
      <c r="B1206" t="s">
        <v>5806</v>
      </c>
      <c r="C1206" t="s">
        <v>289</v>
      </c>
      <c r="D1206">
        <v>18200</v>
      </c>
      <c r="E1206" t="s">
        <v>215</v>
      </c>
      <c r="F1206">
        <v>10</v>
      </c>
      <c r="G1206" t="str">
        <f>LOOKUP(F1206,{0,6,45},{"F","L","H"})</f>
        <v>L</v>
      </c>
      <c r="H1206" t="s">
        <v>1386</v>
      </c>
      <c r="I1206" s="43" t="str">
        <f>IFERROR(VLOOKUP(#REF!,#REF!,2,FALSE),"No")</f>
        <v>No</v>
      </c>
      <c r="J1206" s="149">
        <v>2</v>
      </c>
      <c r="K1206" s="148">
        <v>29</v>
      </c>
      <c r="L1206" s="148"/>
      <c r="M1206" s="148"/>
      <c r="N1206" s="148"/>
      <c r="O1206" s="148"/>
      <c r="P1206" s="148"/>
      <c r="Q1206" s="148"/>
      <c r="R1206" s="148"/>
      <c r="S1206" s="148"/>
      <c r="T1206" s="148"/>
      <c r="U1206" s="148"/>
      <c r="V1206" s="148"/>
      <c r="W1206" s="148"/>
      <c r="X1206" s="139">
        <v>4</v>
      </c>
      <c r="Y1206" s="148">
        <v>1000</v>
      </c>
      <c r="Z1206" s="149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39">
        <v>0</v>
      </c>
      <c r="AM1206" s="139">
        <v>0</v>
      </c>
      <c r="AN1206" s="148">
        <f t="shared" si="162"/>
        <v>1000</v>
      </c>
      <c r="AO1206" s="148">
        <f t="shared" si="163"/>
        <v>29</v>
      </c>
      <c r="AP1206" s="148">
        <v>1</v>
      </c>
      <c r="AQ1206" s="140">
        <v>1</v>
      </c>
      <c r="AS1206" s="42">
        <f t="shared" si="164"/>
        <v>2116.5208571006415</v>
      </c>
      <c r="AT1206" s="101">
        <f t="shared" si="165"/>
        <v>0</v>
      </c>
      <c r="AU1206" s="42">
        <f t="shared" si="166"/>
        <v>2116.5208571006415</v>
      </c>
      <c r="AV1206" s="42">
        <f t="shared" si="167"/>
        <v>39680.961721474036</v>
      </c>
      <c r="AW1206" s="102">
        <f t="shared" si="168"/>
        <v>17706.400000000001</v>
      </c>
      <c r="AX1206" s="43">
        <f t="shared" si="169"/>
        <v>2</v>
      </c>
      <c r="AY1206" s="43" t="str">
        <f t="shared" si="170"/>
        <v>UTGS</v>
      </c>
    </row>
    <row r="1207" spans="1:51" hidden="1" x14ac:dyDescent="0.2">
      <c r="A1207" s="38">
        <v>1200</v>
      </c>
      <c r="B1207" t="s">
        <v>362</v>
      </c>
      <c r="C1207" t="s">
        <v>289</v>
      </c>
      <c r="D1207">
        <v>320</v>
      </c>
      <c r="E1207" t="s">
        <v>1247</v>
      </c>
      <c r="F1207">
        <v>0.25</v>
      </c>
      <c r="G1207" t="str">
        <f>LOOKUP(F1207,{0,6,45},{"F","L","H"})</f>
        <v>F</v>
      </c>
      <c r="H1207" t="s">
        <v>3161</v>
      </c>
      <c r="I1207" s="43" t="str">
        <f>IFERROR(VLOOKUP(#REF!,#REF!,2,FALSE),"No")</f>
        <v>No</v>
      </c>
      <c r="J1207" s="149">
        <v>0.75</v>
      </c>
      <c r="K1207" s="148">
        <v>18</v>
      </c>
      <c r="L1207" s="148"/>
      <c r="M1207" s="148"/>
      <c r="N1207" s="148"/>
      <c r="O1207" s="148"/>
      <c r="P1207" s="148"/>
      <c r="Q1207" s="148"/>
      <c r="R1207" s="148"/>
      <c r="S1207" s="148"/>
      <c r="T1207" s="148"/>
      <c r="U1207" s="148"/>
      <c r="V1207" s="148"/>
      <c r="W1207" s="148"/>
      <c r="X1207" s="139">
        <v>1.25</v>
      </c>
      <c r="Y1207" s="148">
        <v>114</v>
      </c>
      <c r="Z1207" s="149">
        <v>2</v>
      </c>
      <c r="AA1207" s="148">
        <v>446.46</v>
      </c>
      <c r="AB1207" s="148">
        <v>4</v>
      </c>
      <c r="AC1207" s="148">
        <v>439.54</v>
      </c>
      <c r="AD1207" s="148"/>
      <c r="AE1207" s="148"/>
      <c r="AF1207" s="148"/>
      <c r="AG1207" s="148"/>
      <c r="AH1207" s="148"/>
      <c r="AI1207" s="148"/>
      <c r="AJ1207" s="148"/>
      <c r="AK1207" s="148"/>
      <c r="AL1207" s="139">
        <v>0</v>
      </c>
      <c r="AM1207" s="139">
        <v>0</v>
      </c>
      <c r="AN1207" s="148">
        <f t="shared" si="162"/>
        <v>1000</v>
      </c>
      <c r="AO1207" s="148">
        <f t="shared" si="163"/>
        <v>18</v>
      </c>
      <c r="AP1207" s="148">
        <v>3</v>
      </c>
      <c r="AQ1207" s="140">
        <v>20</v>
      </c>
      <c r="AS1207" s="42">
        <f t="shared" si="164"/>
        <v>1158.9026009590189</v>
      </c>
      <c r="AT1207" s="101">
        <f t="shared" si="165"/>
        <v>0</v>
      </c>
      <c r="AU1207" s="42">
        <f t="shared" si="166"/>
        <v>1158.9026009590189</v>
      </c>
      <c r="AV1207" s="42">
        <f t="shared" si="167"/>
        <v>1787.1131760737014</v>
      </c>
      <c r="AW1207" s="102">
        <f t="shared" si="168"/>
        <v>431</v>
      </c>
      <c r="AX1207" s="43">
        <f t="shared" si="169"/>
        <v>0.75</v>
      </c>
      <c r="AY1207" s="43" t="str">
        <f t="shared" si="170"/>
        <v>UTGS</v>
      </c>
    </row>
    <row r="1208" spans="1:51" hidden="1" x14ac:dyDescent="0.2">
      <c r="A1208" s="38">
        <v>1201</v>
      </c>
      <c r="B1208" t="s">
        <v>5806</v>
      </c>
      <c r="C1208" t="s">
        <v>5746</v>
      </c>
      <c r="D1208">
        <v>5550</v>
      </c>
      <c r="E1208" t="s">
        <v>198</v>
      </c>
      <c r="F1208">
        <v>2</v>
      </c>
      <c r="G1208" t="str">
        <f>LOOKUP(F1208,{0,6,45},{"F","L","H"})</f>
        <v>F</v>
      </c>
      <c r="H1208" t="s">
        <v>771</v>
      </c>
      <c r="I1208" s="43" t="str">
        <f>IFERROR(VLOOKUP(#REF!,#REF!,2,FALSE),"No")</f>
        <v>No</v>
      </c>
      <c r="J1208" s="149">
        <v>1.25</v>
      </c>
      <c r="K1208" s="148">
        <v>107</v>
      </c>
      <c r="L1208" s="148"/>
      <c r="M1208" s="148"/>
      <c r="N1208" s="148"/>
      <c r="O1208" s="148"/>
      <c r="P1208" s="148"/>
      <c r="Q1208" s="148"/>
      <c r="R1208" s="148"/>
      <c r="S1208" s="148"/>
      <c r="T1208" s="148"/>
      <c r="U1208" s="148"/>
      <c r="V1208" s="148"/>
      <c r="W1208" s="148"/>
      <c r="X1208" s="139">
        <v>4</v>
      </c>
      <c r="Y1208" s="148">
        <v>859.59</v>
      </c>
      <c r="Z1208" s="148">
        <v>6</v>
      </c>
      <c r="AA1208" s="148">
        <v>140.41</v>
      </c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39">
        <v>0</v>
      </c>
      <c r="AM1208" s="139">
        <v>0</v>
      </c>
      <c r="AN1208" s="148">
        <f t="shared" si="162"/>
        <v>1000</v>
      </c>
      <c r="AO1208" s="148">
        <f t="shared" si="163"/>
        <v>107</v>
      </c>
      <c r="AP1208" s="148">
        <v>7</v>
      </c>
      <c r="AQ1208" s="140">
        <v>7</v>
      </c>
      <c r="AS1208" s="42">
        <f t="shared" si="164"/>
        <v>7972.9421279230564</v>
      </c>
      <c r="AT1208" s="101">
        <f t="shared" si="165"/>
        <v>0</v>
      </c>
      <c r="AU1208" s="42">
        <f t="shared" si="166"/>
        <v>7972.9421279230564</v>
      </c>
      <c r="AV1208" s="42">
        <f t="shared" si="167"/>
        <v>6076.9007459248623</v>
      </c>
      <c r="AW1208" s="102">
        <f t="shared" si="168"/>
        <v>3698.6666666666665</v>
      </c>
      <c r="AX1208" s="43">
        <f t="shared" si="169"/>
        <v>1.25</v>
      </c>
      <c r="AY1208" s="43" t="str">
        <f t="shared" si="170"/>
        <v>UTTSS</v>
      </c>
    </row>
    <row r="1209" spans="1:51" hidden="1" x14ac:dyDescent="0.2">
      <c r="A1209" s="38">
        <v>1202</v>
      </c>
      <c r="B1209" t="s">
        <v>362</v>
      </c>
      <c r="C1209" t="s">
        <v>289</v>
      </c>
      <c r="D1209">
        <v>320</v>
      </c>
      <c r="E1209" t="s">
        <v>1223</v>
      </c>
      <c r="F1209">
        <v>0.25</v>
      </c>
      <c r="G1209" t="str">
        <f>LOOKUP(F1209,{0,6,45},{"F","L","H"})</f>
        <v>F</v>
      </c>
      <c r="H1209" t="s">
        <v>3162</v>
      </c>
      <c r="I1209" s="43" t="str">
        <f>IFERROR(VLOOKUP(#REF!,#REF!,2,FALSE),"No")</f>
        <v>No</v>
      </c>
      <c r="J1209" s="149">
        <v>0.75</v>
      </c>
      <c r="K1209" s="148">
        <v>42</v>
      </c>
      <c r="L1209" s="148"/>
      <c r="M1209" s="148"/>
      <c r="N1209" s="148"/>
      <c r="O1209" s="148"/>
      <c r="P1209" s="148"/>
      <c r="Q1209" s="148"/>
      <c r="R1209" s="148"/>
      <c r="S1209" s="148"/>
      <c r="T1209" s="148"/>
      <c r="U1209" s="148"/>
      <c r="V1209" s="148"/>
      <c r="W1209" s="148"/>
      <c r="X1209" s="139">
        <v>1.25</v>
      </c>
      <c r="Y1209" s="148">
        <v>14</v>
      </c>
      <c r="Z1209" s="149">
        <v>2</v>
      </c>
      <c r="AA1209" s="148">
        <v>986</v>
      </c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39">
        <v>0</v>
      </c>
      <c r="AM1209" s="139">
        <v>0</v>
      </c>
      <c r="AN1209" s="148">
        <f t="shared" si="162"/>
        <v>1000</v>
      </c>
      <c r="AO1209" s="148">
        <f t="shared" si="163"/>
        <v>42</v>
      </c>
      <c r="AP1209" s="148">
        <v>6</v>
      </c>
      <c r="AQ1209" s="140">
        <v>12</v>
      </c>
      <c r="AS1209" s="42">
        <f t="shared" si="164"/>
        <v>2704.1060689043775</v>
      </c>
      <c r="AT1209" s="101">
        <f t="shared" si="165"/>
        <v>0</v>
      </c>
      <c r="AU1209" s="42">
        <f t="shared" si="166"/>
        <v>2704.1060689043775</v>
      </c>
      <c r="AV1209" s="42">
        <f t="shared" si="167"/>
        <v>2710.0634767895026</v>
      </c>
      <c r="AW1209" s="102">
        <f t="shared" si="168"/>
        <v>431</v>
      </c>
      <c r="AX1209" s="43">
        <f t="shared" si="169"/>
        <v>0.75</v>
      </c>
      <c r="AY1209" s="43" t="str">
        <f t="shared" si="170"/>
        <v>UTGS</v>
      </c>
    </row>
    <row r="1210" spans="1:51" hidden="1" x14ac:dyDescent="0.2">
      <c r="A1210" s="38">
        <v>1203</v>
      </c>
      <c r="B1210" t="s">
        <v>362</v>
      </c>
      <c r="C1210" t="s">
        <v>289</v>
      </c>
      <c r="D1210">
        <v>320</v>
      </c>
      <c r="E1210" t="s">
        <v>1247</v>
      </c>
      <c r="F1210">
        <v>0.25</v>
      </c>
      <c r="G1210" t="str">
        <f>LOOKUP(F1210,{0,6,45},{"F","L","H"})</f>
        <v>F</v>
      </c>
      <c r="H1210" t="s">
        <v>3163</v>
      </c>
      <c r="I1210" s="43" t="str">
        <f>IFERROR(VLOOKUP(#REF!,#REF!,2,FALSE),"No")</f>
        <v>No</v>
      </c>
      <c r="J1210" s="149">
        <v>0.75</v>
      </c>
      <c r="K1210" s="148">
        <v>40</v>
      </c>
      <c r="L1210" s="148"/>
      <c r="M1210" s="148"/>
      <c r="N1210" s="148"/>
      <c r="O1210" s="148"/>
      <c r="P1210" s="148"/>
      <c r="Q1210" s="148"/>
      <c r="R1210" s="148"/>
      <c r="S1210" s="148"/>
      <c r="T1210" s="148"/>
      <c r="U1210" s="148"/>
      <c r="V1210" s="148"/>
      <c r="W1210" s="148"/>
      <c r="X1210" s="139">
        <v>1.25</v>
      </c>
      <c r="Y1210" s="148">
        <v>14.97</v>
      </c>
      <c r="Z1210" s="149">
        <v>2</v>
      </c>
      <c r="AA1210" s="148">
        <v>985.03</v>
      </c>
      <c r="AB1210" s="149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39">
        <v>0</v>
      </c>
      <c r="AM1210" s="139">
        <v>0</v>
      </c>
      <c r="AN1210" s="148">
        <f t="shared" si="162"/>
        <v>1000</v>
      </c>
      <c r="AO1210" s="148">
        <f t="shared" si="163"/>
        <v>40</v>
      </c>
      <c r="AP1210" s="148">
        <v>6</v>
      </c>
      <c r="AQ1210" s="140">
        <v>12</v>
      </c>
      <c r="AS1210" s="42">
        <f t="shared" si="164"/>
        <v>2575.3391132422644</v>
      </c>
      <c r="AT1210" s="101">
        <f t="shared" si="165"/>
        <v>0</v>
      </c>
      <c r="AU1210" s="42">
        <f t="shared" si="166"/>
        <v>2575.3391132422644</v>
      </c>
      <c r="AV1210" s="42">
        <f t="shared" si="167"/>
        <v>2710.1200601228361</v>
      </c>
      <c r="AW1210" s="102">
        <f t="shared" si="168"/>
        <v>431</v>
      </c>
      <c r="AX1210" s="43">
        <f t="shared" si="169"/>
        <v>0.75</v>
      </c>
      <c r="AY1210" s="43" t="str">
        <f t="shared" si="170"/>
        <v>UTGS</v>
      </c>
    </row>
    <row r="1211" spans="1:51" hidden="1" x14ac:dyDescent="0.2">
      <c r="A1211" s="38">
        <v>1204</v>
      </c>
      <c r="B1211" t="s">
        <v>362</v>
      </c>
      <c r="C1211" t="s">
        <v>289</v>
      </c>
      <c r="D1211">
        <v>320</v>
      </c>
      <c r="E1211" t="s">
        <v>1236</v>
      </c>
      <c r="F1211">
        <v>0.25</v>
      </c>
      <c r="G1211" t="str">
        <f>LOOKUP(F1211,{0,6,45},{"F","L","H"})</f>
        <v>F</v>
      </c>
      <c r="H1211" t="s">
        <v>3164</v>
      </c>
      <c r="I1211" s="43" t="str">
        <f>IFERROR(VLOOKUP(#REF!,#REF!,2,FALSE),"No")</f>
        <v>No</v>
      </c>
      <c r="J1211" s="149">
        <v>0.5</v>
      </c>
      <c r="K1211" s="148">
        <v>12</v>
      </c>
      <c r="L1211" s="148"/>
      <c r="M1211" s="148"/>
      <c r="N1211" s="148"/>
      <c r="O1211" s="148"/>
      <c r="P1211" s="148"/>
      <c r="Q1211" s="148"/>
      <c r="R1211" s="148"/>
      <c r="S1211" s="148"/>
      <c r="T1211" s="148"/>
      <c r="U1211" s="148"/>
      <c r="V1211" s="148"/>
      <c r="W1211" s="148"/>
      <c r="X1211" s="139">
        <v>1.25</v>
      </c>
      <c r="Y1211" s="148">
        <v>526</v>
      </c>
      <c r="Z1211" s="148">
        <v>2</v>
      </c>
      <c r="AA1211" s="148">
        <v>368.71</v>
      </c>
      <c r="AB1211" s="148">
        <v>3</v>
      </c>
      <c r="AC1211" s="148">
        <v>105.29</v>
      </c>
      <c r="AD1211" s="148"/>
      <c r="AE1211" s="148"/>
      <c r="AF1211" s="148"/>
      <c r="AG1211" s="148"/>
      <c r="AH1211" s="148"/>
      <c r="AI1211" s="148"/>
      <c r="AJ1211" s="148"/>
      <c r="AK1211" s="148"/>
      <c r="AL1211" s="139">
        <v>0</v>
      </c>
      <c r="AM1211" s="139">
        <v>0</v>
      </c>
      <c r="AN1211" s="148">
        <f t="shared" si="162"/>
        <v>1000</v>
      </c>
      <c r="AO1211" s="148">
        <f t="shared" si="163"/>
        <v>12</v>
      </c>
      <c r="AP1211" s="148">
        <v>8</v>
      </c>
      <c r="AQ1211" s="140">
        <v>8</v>
      </c>
      <c r="AS1211" s="42">
        <f t="shared" si="164"/>
        <v>820.84173397267944</v>
      </c>
      <c r="AT1211" s="101">
        <f t="shared" si="165"/>
        <v>0</v>
      </c>
      <c r="AU1211" s="42">
        <f t="shared" si="166"/>
        <v>820.84173397267944</v>
      </c>
      <c r="AV1211" s="42">
        <f t="shared" si="167"/>
        <v>3943.0105651842541</v>
      </c>
      <c r="AW1211" s="102">
        <f t="shared" si="168"/>
        <v>431</v>
      </c>
      <c r="AX1211" s="43">
        <f t="shared" si="169"/>
        <v>0.5</v>
      </c>
      <c r="AY1211" s="43" t="str">
        <f t="shared" si="170"/>
        <v>UTGS</v>
      </c>
    </row>
    <row r="1212" spans="1:51" hidden="1" x14ac:dyDescent="0.2">
      <c r="A1212" s="38">
        <v>1205</v>
      </c>
      <c r="B1212" t="s">
        <v>362</v>
      </c>
      <c r="C1212" t="s">
        <v>289</v>
      </c>
      <c r="D1212">
        <v>320</v>
      </c>
      <c r="E1212" t="s">
        <v>1236</v>
      </c>
      <c r="F1212">
        <v>0.25</v>
      </c>
      <c r="G1212" t="str">
        <f>LOOKUP(F1212,{0,6,45},{"F","L","H"})</f>
        <v>F</v>
      </c>
      <c r="H1212" t="s">
        <v>3165</v>
      </c>
      <c r="I1212" s="43" t="str">
        <f>IFERROR(VLOOKUP(#REF!,#REF!,2,FALSE),"No")</f>
        <v>No</v>
      </c>
      <c r="J1212" s="149">
        <v>0.5</v>
      </c>
      <c r="K1212" s="148">
        <v>52.25</v>
      </c>
      <c r="L1212" s="148">
        <v>0.75</v>
      </c>
      <c r="M1212" s="148">
        <v>44</v>
      </c>
      <c r="N1212" s="148"/>
      <c r="O1212" s="148"/>
      <c r="P1212" s="148"/>
      <c r="Q1212" s="148"/>
      <c r="R1212" s="148"/>
      <c r="S1212" s="148"/>
      <c r="T1212" s="148"/>
      <c r="U1212" s="148"/>
      <c r="V1212" s="148"/>
      <c r="W1212" s="148"/>
      <c r="X1212" s="139">
        <v>2</v>
      </c>
      <c r="Y1212" s="148">
        <v>1000</v>
      </c>
      <c r="Z1212" s="149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39">
        <v>0</v>
      </c>
      <c r="AM1212" s="139">
        <v>0</v>
      </c>
      <c r="AN1212" s="148">
        <f t="shared" si="162"/>
        <v>1000</v>
      </c>
      <c r="AO1212" s="148">
        <f t="shared" si="163"/>
        <v>96.25</v>
      </c>
      <c r="AP1212" s="148">
        <v>21</v>
      </c>
      <c r="AQ1212" s="140">
        <v>21</v>
      </c>
      <c r="AS1212" s="42">
        <f t="shared" si="164"/>
        <v>6406.9547412391994</v>
      </c>
      <c r="AT1212" s="101">
        <f t="shared" si="165"/>
        <v>0</v>
      </c>
      <c r="AU1212" s="42">
        <f t="shared" si="166"/>
        <v>6406.9547412391994</v>
      </c>
      <c r="AV1212" s="42">
        <f t="shared" si="167"/>
        <v>1548.1410343559062</v>
      </c>
      <c r="AW1212" s="102">
        <f t="shared" si="168"/>
        <v>431</v>
      </c>
      <c r="AX1212" s="43">
        <f t="shared" si="169"/>
        <v>0.5</v>
      </c>
      <c r="AY1212" s="43" t="str">
        <f t="shared" si="170"/>
        <v>UTGS</v>
      </c>
    </row>
    <row r="1213" spans="1:51" hidden="1" x14ac:dyDescent="0.2">
      <c r="A1213" s="38">
        <v>1206</v>
      </c>
      <c r="B1213" t="s">
        <v>362</v>
      </c>
      <c r="C1213" t="s">
        <v>289</v>
      </c>
      <c r="D1213">
        <v>320</v>
      </c>
      <c r="E1213" t="s">
        <v>1223</v>
      </c>
      <c r="F1213">
        <v>0.25</v>
      </c>
      <c r="G1213" t="str">
        <f>LOOKUP(F1213,{0,6,45},{"F","L","H"})</f>
        <v>F</v>
      </c>
      <c r="H1213" t="s">
        <v>3166</v>
      </c>
      <c r="I1213" s="43" t="str">
        <f>IFERROR(VLOOKUP(#REF!,#REF!,2,FALSE),"No")</f>
        <v>No</v>
      </c>
      <c r="J1213" s="149">
        <v>0.5</v>
      </c>
      <c r="K1213" s="148">
        <v>35</v>
      </c>
      <c r="L1213" s="148"/>
      <c r="M1213" s="148"/>
      <c r="N1213" s="148"/>
      <c r="O1213" s="148"/>
      <c r="P1213" s="148"/>
      <c r="Q1213" s="148"/>
      <c r="R1213" s="148"/>
      <c r="S1213" s="148"/>
      <c r="T1213" s="148"/>
      <c r="U1213" s="148"/>
      <c r="V1213" s="148"/>
      <c r="W1213" s="148"/>
      <c r="X1213" s="139">
        <v>1.25</v>
      </c>
      <c r="Y1213" s="148">
        <v>836.87</v>
      </c>
      <c r="Z1213" s="148">
        <v>4</v>
      </c>
      <c r="AA1213" s="148">
        <v>163.13</v>
      </c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39">
        <v>0</v>
      </c>
      <c r="AM1213" s="139">
        <v>0</v>
      </c>
      <c r="AN1213" s="148">
        <f t="shared" si="162"/>
        <v>1000</v>
      </c>
      <c r="AO1213" s="148">
        <f t="shared" si="163"/>
        <v>35</v>
      </c>
      <c r="AP1213" s="148">
        <v>5</v>
      </c>
      <c r="AQ1213" s="140">
        <v>5</v>
      </c>
      <c r="AS1213" s="42">
        <f t="shared" si="164"/>
        <v>2394.1217240869819</v>
      </c>
      <c r="AT1213" s="101">
        <f t="shared" si="165"/>
        <v>0</v>
      </c>
      <c r="AU1213" s="42">
        <f t="shared" si="166"/>
        <v>2394.1217240869819</v>
      </c>
      <c r="AV1213" s="42">
        <f t="shared" si="167"/>
        <v>6853.2825642948064</v>
      </c>
      <c r="AW1213" s="102">
        <f t="shared" si="168"/>
        <v>431</v>
      </c>
      <c r="AX1213" s="43">
        <f t="shared" si="169"/>
        <v>0.5</v>
      </c>
      <c r="AY1213" s="43" t="str">
        <f t="shared" si="170"/>
        <v>UTGS</v>
      </c>
    </row>
    <row r="1214" spans="1:51" hidden="1" x14ac:dyDescent="0.2">
      <c r="A1214" s="38">
        <v>1207</v>
      </c>
      <c r="B1214" t="s">
        <v>362</v>
      </c>
      <c r="C1214" t="s">
        <v>289</v>
      </c>
      <c r="D1214">
        <v>320</v>
      </c>
      <c r="E1214" t="s">
        <v>1247</v>
      </c>
      <c r="F1214">
        <v>0.25</v>
      </c>
      <c r="G1214" t="str">
        <f>LOOKUP(F1214,{0,6,45},{"F","L","H"})</f>
        <v>F</v>
      </c>
      <c r="H1214" t="s">
        <v>3167</v>
      </c>
      <c r="I1214" s="43" t="str">
        <f>IFERROR(VLOOKUP(#REF!,#REF!,2,FALSE),"No")</f>
        <v>No</v>
      </c>
      <c r="J1214" s="149">
        <v>0.75</v>
      </c>
      <c r="K1214" s="148">
        <v>57</v>
      </c>
      <c r="L1214" s="148"/>
      <c r="M1214" s="148"/>
      <c r="N1214" s="148"/>
      <c r="O1214" s="148"/>
      <c r="P1214" s="148"/>
      <c r="Q1214" s="148"/>
      <c r="R1214" s="148"/>
      <c r="S1214" s="148"/>
      <c r="T1214" s="148"/>
      <c r="U1214" s="148"/>
      <c r="V1214" s="148"/>
      <c r="W1214" s="148"/>
      <c r="X1214" s="139">
        <v>1.25</v>
      </c>
      <c r="Y1214" s="148">
        <v>621.11</v>
      </c>
      <c r="Z1214" s="148">
        <v>4</v>
      </c>
      <c r="AA1214" s="148">
        <v>378.89</v>
      </c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39">
        <v>0</v>
      </c>
      <c r="AM1214" s="139">
        <v>0</v>
      </c>
      <c r="AN1214" s="148">
        <f t="shared" si="162"/>
        <v>1000</v>
      </c>
      <c r="AO1214" s="148">
        <f t="shared" si="163"/>
        <v>57</v>
      </c>
      <c r="AP1214" s="148">
        <v>9</v>
      </c>
      <c r="AQ1214" s="140">
        <v>9</v>
      </c>
      <c r="AS1214" s="42">
        <f t="shared" si="164"/>
        <v>3669.8582363702267</v>
      </c>
      <c r="AT1214" s="101">
        <f t="shared" si="165"/>
        <v>0</v>
      </c>
      <c r="AU1214" s="42">
        <f t="shared" si="166"/>
        <v>3669.8582363702267</v>
      </c>
      <c r="AV1214" s="42">
        <f t="shared" si="167"/>
        <v>3962.4866690526705</v>
      </c>
      <c r="AW1214" s="102">
        <f t="shared" si="168"/>
        <v>431</v>
      </c>
      <c r="AX1214" s="43">
        <f t="shared" si="169"/>
        <v>0.75</v>
      </c>
      <c r="AY1214" s="43" t="str">
        <f t="shared" si="170"/>
        <v>UTGS</v>
      </c>
    </row>
    <row r="1215" spans="1:51" hidden="1" x14ac:dyDescent="0.2">
      <c r="A1215" s="38">
        <v>1208</v>
      </c>
      <c r="B1215" t="s">
        <v>362</v>
      </c>
      <c r="C1215" t="s">
        <v>289</v>
      </c>
      <c r="D1215">
        <v>320</v>
      </c>
      <c r="E1215" t="s">
        <v>1245</v>
      </c>
      <c r="F1215">
        <v>0.25</v>
      </c>
      <c r="G1215" t="str">
        <f>LOOKUP(F1215,{0,6,45},{"F","L","H"})</f>
        <v>F</v>
      </c>
      <c r="H1215" t="s">
        <v>3168</v>
      </c>
      <c r="I1215" s="43" t="str">
        <f>IFERROR(VLOOKUP(#REF!,#REF!,2,FALSE),"No")</f>
        <v>No</v>
      </c>
      <c r="J1215" s="148">
        <v>0.5</v>
      </c>
      <c r="K1215" s="148">
        <v>34</v>
      </c>
      <c r="L1215" s="148"/>
      <c r="M1215" s="148"/>
      <c r="N1215" s="148"/>
      <c r="O1215" s="148"/>
      <c r="P1215" s="148"/>
      <c r="Q1215" s="148"/>
      <c r="R1215" s="149"/>
      <c r="S1215" s="148"/>
      <c r="T1215" s="148"/>
      <c r="U1215" s="148"/>
      <c r="V1215" s="148"/>
      <c r="W1215" s="148"/>
      <c r="X1215" s="139">
        <v>1.25</v>
      </c>
      <c r="Y1215" s="148">
        <v>15.63</v>
      </c>
      <c r="Z1215" s="148">
        <v>2</v>
      </c>
      <c r="AA1215" s="148">
        <v>984.37</v>
      </c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39">
        <v>0</v>
      </c>
      <c r="AM1215" s="139">
        <v>0</v>
      </c>
      <c r="AN1215" s="148">
        <f t="shared" si="162"/>
        <v>1000</v>
      </c>
      <c r="AO1215" s="148">
        <f t="shared" si="163"/>
        <v>34</v>
      </c>
      <c r="AP1215" s="148">
        <v>8</v>
      </c>
      <c r="AQ1215" s="140">
        <v>8</v>
      </c>
      <c r="AS1215" s="42">
        <f t="shared" si="164"/>
        <v>2325.7182462559249</v>
      </c>
      <c r="AT1215" s="101">
        <f t="shared" si="165"/>
        <v>0</v>
      </c>
      <c r="AU1215" s="42">
        <f t="shared" si="166"/>
        <v>2325.7182462559249</v>
      </c>
      <c r="AV1215" s="42">
        <f t="shared" si="167"/>
        <v>4065.2378401842543</v>
      </c>
      <c r="AW1215" s="102">
        <f t="shared" si="168"/>
        <v>431</v>
      </c>
      <c r="AX1215" s="43">
        <f t="shared" si="169"/>
        <v>0.5</v>
      </c>
      <c r="AY1215" s="43" t="str">
        <f t="shared" si="170"/>
        <v>UTGS</v>
      </c>
    </row>
    <row r="1216" spans="1:51" hidden="1" x14ac:dyDescent="0.2">
      <c r="A1216" s="38">
        <v>1209</v>
      </c>
      <c r="B1216" t="s">
        <v>5806</v>
      </c>
      <c r="C1216" t="s">
        <v>5746</v>
      </c>
      <c r="D1216">
        <v>11750</v>
      </c>
      <c r="E1216" t="s">
        <v>215</v>
      </c>
      <c r="F1216">
        <v>2</v>
      </c>
      <c r="G1216" t="str">
        <f>LOOKUP(F1216,{0,6,45},{"F","L","H"})</f>
        <v>F</v>
      </c>
      <c r="H1216" t="s">
        <v>1387</v>
      </c>
      <c r="I1216" s="43" t="str">
        <f>IFERROR(VLOOKUP(#REF!,#REF!,2,FALSE),"No")</f>
        <v>No</v>
      </c>
      <c r="J1216" s="149">
        <v>2</v>
      </c>
      <c r="K1216" s="148">
        <v>61</v>
      </c>
      <c r="L1216" s="148"/>
      <c r="M1216" s="148"/>
      <c r="N1216" s="148"/>
      <c r="O1216" s="148"/>
      <c r="P1216" s="148"/>
      <c r="Q1216" s="148"/>
      <c r="R1216" s="148"/>
      <c r="S1216" s="148"/>
      <c r="T1216" s="148"/>
      <c r="U1216" s="148"/>
      <c r="V1216" s="148"/>
      <c r="W1216" s="148"/>
      <c r="X1216" s="139">
        <v>2</v>
      </c>
      <c r="Y1216" s="148">
        <v>774.45</v>
      </c>
      <c r="Z1216" s="148">
        <v>4</v>
      </c>
      <c r="AA1216" s="148">
        <v>225.55</v>
      </c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39">
        <v>0</v>
      </c>
      <c r="AM1216" s="139">
        <v>0</v>
      </c>
      <c r="AN1216" s="148">
        <f t="shared" si="162"/>
        <v>1000</v>
      </c>
      <c r="AO1216" s="148">
        <f t="shared" si="163"/>
        <v>61</v>
      </c>
      <c r="AP1216" s="148">
        <v>6</v>
      </c>
      <c r="AQ1216" s="140">
        <v>14</v>
      </c>
      <c r="AS1216" s="42">
        <f t="shared" si="164"/>
        <v>4451.9921476944528</v>
      </c>
      <c r="AT1216" s="101">
        <f t="shared" si="165"/>
        <v>0</v>
      </c>
      <c r="AU1216" s="42">
        <f t="shared" si="166"/>
        <v>4451.9921476944528</v>
      </c>
      <c r="AV1216" s="42">
        <f t="shared" si="167"/>
        <v>2437.7253729624313</v>
      </c>
      <c r="AW1216" s="102">
        <f t="shared" si="168"/>
        <v>10791.333333333334</v>
      </c>
      <c r="AX1216" s="43">
        <f t="shared" si="169"/>
        <v>2</v>
      </c>
      <c r="AY1216" s="43" t="str">
        <f t="shared" si="170"/>
        <v>UTTSS</v>
      </c>
    </row>
    <row r="1217" spans="1:51" hidden="1" x14ac:dyDescent="0.2">
      <c r="A1217" s="38">
        <v>1210</v>
      </c>
      <c r="B1217" t="s">
        <v>5806</v>
      </c>
      <c r="C1217" t="s">
        <v>292</v>
      </c>
      <c r="D1217">
        <v>2400</v>
      </c>
      <c r="E1217" t="s">
        <v>193</v>
      </c>
      <c r="F1217">
        <v>2</v>
      </c>
      <c r="G1217" t="str">
        <f>LOOKUP(F1217,{0,6,45},{"F","L","H"})</f>
        <v>F</v>
      </c>
      <c r="H1217" t="s">
        <v>2117</v>
      </c>
      <c r="I1217" s="43" t="str">
        <f>IFERROR(VLOOKUP(#REF!,#REF!,2,FALSE),"No")</f>
        <v>No</v>
      </c>
      <c r="J1217" s="149">
        <v>1.25</v>
      </c>
      <c r="K1217" s="148">
        <v>25</v>
      </c>
      <c r="L1217" s="148"/>
      <c r="M1217" s="148"/>
      <c r="N1217" s="148"/>
      <c r="O1217" s="148"/>
      <c r="P1217" s="148"/>
      <c r="Q1217" s="148"/>
      <c r="R1217" s="148"/>
      <c r="S1217" s="148"/>
      <c r="T1217" s="148"/>
      <c r="U1217" s="148"/>
      <c r="V1217" s="148"/>
      <c r="W1217" s="148"/>
      <c r="X1217" s="139">
        <v>2</v>
      </c>
      <c r="Y1217" s="148">
        <v>1000</v>
      </c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39">
        <v>0</v>
      </c>
      <c r="AM1217" s="139">
        <v>0</v>
      </c>
      <c r="AN1217" s="148">
        <f t="shared" si="162"/>
        <v>1000</v>
      </c>
      <c r="AO1217" s="148">
        <f t="shared" si="163"/>
        <v>25</v>
      </c>
      <c r="AP1217" s="148">
        <v>4</v>
      </c>
      <c r="AQ1217" s="140">
        <v>10</v>
      </c>
      <c r="AS1217" s="42">
        <f t="shared" si="164"/>
        <v>1862.8369457764152</v>
      </c>
      <c r="AT1217" s="101">
        <f t="shared" si="165"/>
        <v>0</v>
      </c>
      <c r="AU1217" s="42">
        <f t="shared" si="166"/>
        <v>1862.8369457764152</v>
      </c>
      <c r="AV1217" s="42">
        <f t="shared" si="167"/>
        <v>3251.0961721474032</v>
      </c>
      <c r="AW1217" s="102">
        <f t="shared" si="168"/>
        <v>2428.75</v>
      </c>
      <c r="AX1217" s="43">
        <f t="shared" si="169"/>
        <v>1.25</v>
      </c>
      <c r="AY1217" s="43" t="str">
        <f t="shared" si="170"/>
        <v>UTFS</v>
      </c>
    </row>
    <row r="1218" spans="1:51" hidden="1" x14ac:dyDescent="0.2">
      <c r="A1218" s="38">
        <v>1211</v>
      </c>
      <c r="B1218" t="s">
        <v>362</v>
      </c>
      <c r="C1218" t="s">
        <v>289</v>
      </c>
      <c r="D1218">
        <v>550</v>
      </c>
      <c r="E1218" t="s">
        <v>1245</v>
      </c>
      <c r="F1218">
        <v>2</v>
      </c>
      <c r="G1218" t="str">
        <f>LOOKUP(F1218,{0,6,45},{"F","L","H"})</f>
        <v>F</v>
      </c>
      <c r="H1218" t="s">
        <v>3170</v>
      </c>
      <c r="I1218" s="43" t="str">
        <f>IFERROR(VLOOKUP(#REF!,#REF!,2,FALSE),"No")</f>
        <v>No</v>
      </c>
      <c r="J1218" s="139">
        <v>0.75</v>
      </c>
      <c r="K1218" s="148">
        <v>119</v>
      </c>
      <c r="L1218" s="148"/>
      <c r="M1218" s="148"/>
      <c r="N1218" s="148"/>
      <c r="O1218" s="148"/>
      <c r="P1218" s="148"/>
      <c r="Q1218" s="148"/>
      <c r="R1218" s="148"/>
      <c r="S1218" s="148"/>
      <c r="T1218" s="148"/>
      <c r="U1218" s="148"/>
      <c r="V1218" s="148"/>
      <c r="W1218" s="148"/>
      <c r="X1218" s="139">
        <v>2</v>
      </c>
      <c r="Y1218" s="148">
        <v>1000</v>
      </c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39">
        <v>0</v>
      </c>
      <c r="AM1218" s="139">
        <v>0</v>
      </c>
      <c r="AN1218" s="148">
        <f t="shared" si="162"/>
        <v>1000</v>
      </c>
      <c r="AO1218" s="148">
        <f t="shared" si="163"/>
        <v>119</v>
      </c>
      <c r="AP1218" s="148">
        <v>5</v>
      </c>
      <c r="AQ1218" s="140">
        <v>5</v>
      </c>
      <c r="AS1218" s="42">
        <f t="shared" si="164"/>
        <v>7661.6338618957361</v>
      </c>
      <c r="AT1218" s="101">
        <f t="shared" si="165"/>
        <v>0</v>
      </c>
      <c r="AU1218" s="42">
        <f t="shared" si="166"/>
        <v>7661.6338618957361</v>
      </c>
      <c r="AV1218" s="42">
        <f t="shared" si="167"/>
        <v>6502.1923442948064</v>
      </c>
      <c r="AW1218" s="102">
        <f t="shared" si="168"/>
        <v>585.0096169344007</v>
      </c>
      <c r="AX1218" s="43">
        <f t="shared" si="169"/>
        <v>0.75</v>
      </c>
      <c r="AY1218" s="43" t="str">
        <f t="shared" si="170"/>
        <v>UTGS</v>
      </c>
    </row>
    <row r="1219" spans="1:51" hidden="1" x14ac:dyDescent="0.2">
      <c r="A1219" s="38">
        <v>1212</v>
      </c>
      <c r="B1219" t="s">
        <v>362</v>
      </c>
      <c r="C1219" t="s">
        <v>289</v>
      </c>
      <c r="D1219">
        <v>320</v>
      </c>
      <c r="E1219" t="s">
        <v>1245</v>
      </c>
      <c r="F1219">
        <v>0.25</v>
      </c>
      <c r="G1219" t="str">
        <f>LOOKUP(F1219,{0,6,45},{"F","L","H"})</f>
        <v>F</v>
      </c>
      <c r="H1219" t="s">
        <v>3171</v>
      </c>
      <c r="I1219" s="43" t="str">
        <f>IFERROR(VLOOKUP(#REF!,#REF!,2,FALSE),"No")</f>
        <v>No</v>
      </c>
      <c r="J1219" s="139">
        <v>0.5</v>
      </c>
      <c r="K1219" s="148">
        <v>45</v>
      </c>
      <c r="L1219" s="148"/>
      <c r="M1219" s="148"/>
      <c r="N1219" s="148"/>
      <c r="O1219" s="148"/>
      <c r="P1219" s="148"/>
      <c r="Q1219" s="148"/>
      <c r="R1219" s="148"/>
      <c r="S1219" s="148"/>
      <c r="T1219" s="148"/>
      <c r="U1219" s="148"/>
      <c r="V1219" s="148"/>
      <c r="W1219" s="148"/>
      <c r="X1219" s="139">
        <v>1.25</v>
      </c>
      <c r="Y1219" s="148">
        <v>28.96</v>
      </c>
      <c r="Z1219" s="149">
        <v>2</v>
      </c>
      <c r="AA1219" s="148">
        <v>91.96</v>
      </c>
      <c r="AB1219" s="148">
        <v>3</v>
      </c>
      <c r="AC1219" s="148">
        <v>879.07</v>
      </c>
      <c r="AD1219" s="148"/>
      <c r="AE1219" s="148"/>
      <c r="AF1219" s="148"/>
      <c r="AG1219" s="148"/>
      <c r="AH1219" s="148"/>
      <c r="AI1219" s="148"/>
      <c r="AJ1219" s="148"/>
      <c r="AK1219" s="148"/>
      <c r="AL1219" s="139">
        <v>0</v>
      </c>
      <c r="AM1219" s="139">
        <v>0</v>
      </c>
      <c r="AN1219" s="148">
        <f t="shared" si="162"/>
        <v>999.99</v>
      </c>
      <c r="AO1219" s="148">
        <f t="shared" si="163"/>
        <v>45</v>
      </c>
      <c r="AP1219" s="148">
        <v>7</v>
      </c>
      <c r="AQ1219" s="140">
        <v>7</v>
      </c>
      <c r="AS1219" s="42">
        <f t="shared" si="164"/>
        <v>3078.1565023975477</v>
      </c>
      <c r="AT1219" s="101">
        <f t="shared" si="165"/>
        <v>0</v>
      </c>
      <c r="AU1219" s="42">
        <f t="shared" si="166"/>
        <v>3078.1565023975477</v>
      </c>
      <c r="AV1219" s="42">
        <f t="shared" si="167"/>
        <v>3054.9001445509743</v>
      </c>
      <c r="AW1219" s="102">
        <f t="shared" si="168"/>
        <v>431</v>
      </c>
      <c r="AX1219" s="43">
        <f t="shared" si="169"/>
        <v>0.5</v>
      </c>
      <c r="AY1219" s="43" t="str">
        <f t="shared" si="170"/>
        <v>UTGS</v>
      </c>
    </row>
    <row r="1220" spans="1:51" hidden="1" x14ac:dyDescent="0.2">
      <c r="A1220" s="38">
        <v>1213</v>
      </c>
      <c r="B1220" t="s">
        <v>5806</v>
      </c>
      <c r="C1220" t="s">
        <v>5746</v>
      </c>
      <c r="D1220">
        <v>1500</v>
      </c>
      <c r="E1220" t="s">
        <v>201</v>
      </c>
      <c r="F1220">
        <v>0.25</v>
      </c>
      <c r="G1220" t="str">
        <f>LOOKUP(F1220,{0,6,45},{"F","L","H"})</f>
        <v>F</v>
      </c>
      <c r="H1220" t="s">
        <v>3172</v>
      </c>
      <c r="I1220" s="43" t="str">
        <f>IFERROR(VLOOKUP(#REF!,#REF!,2,FALSE),"No")</f>
        <v>No</v>
      </c>
      <c r="J1220" s="149">
        <v>1.25</v>
      </c>
      <c r="K1220" s="148">
        <v>241</v>
      </c>
      <c r="L1220" s="148"/>
      <c r="M1220" s="148"/>
      <c r="N1220" s="148"/>
      <c r="O1220" s="148"/>
      <c r="P1220" s="148"/>
      <c r="Q1220" s="148"/>
      <c r="R1220" s="148"/>
      <c r="S1220" s="148"/>
      <c r="T1220" s="148"/>
      <c r="U1220" s="148"/>
      <c r="V1220" s="148"/>
      <c r="W1220" s="148"/>
      <c r="X1220" s="139">
        <v>2</v>
      </c>
      <c r="Y1220" s="148">
        <v>12.25</v>
      </c>
      <c r="Z1220" s="148">
        <v>4</v>
      </c>
      <c r="AA1220" s="148">
        <v>987.75</v>
      </c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39">
        <v>0</v>
      </c>
      <c r="AM1220" s="139">
        <v>0</v>
      </c>
      <c r="AN1220" s="148">
        <f t="shared" si="162"/>
        <v>1000</v>
      </c>
      <c r="AO1220" s="148">
        <f t="shared" si="163"/>
        <v>241</v>
      </c>
      <c r="AP1220" s="148">
        <v>5</v>
      </c>
      <c r="AQ1220" s="140">
        <v>5</v>
      </c>
      <c r="AS1220" s="42">
        <f t="shared" si="164"/>
        <v>17957.748157284641</v>
      </c>
      <c r="AT1220" s="101">
        <f t="shared" si="165"/>
        <v>0</v>
      </c>
      <c r="AU1220" s="42">
        <f t="shared" si="166"/>
        <v>17957.748157284641</v>
      </c>
      <c r="AV1220" s="42">
        <f t="shared" si="167"/>
        <v>7918.6258442948074</v>
      </c>
      <c r="AW1220" s="102">
        <f t="shared" si="168"/>
        <v>2169</v>
      </c>
      <c r="AX1220" s="43">
        <f t="shared" si="169"/>
        <v>1.25</v>
      </c>
      <c r="AY1220" s="43" t="str">
        <f t="shared" si="170"/>
        <v>UTTSS</v>
      </c>
    </row>
    <row r="1221" spans="1:51" hidden="1" x14ac:dyDescent="0.2">
      <c r="A1221" s="38">
        <v>1214</v>
      </c>
      <c r="B1221" t="s">
        <v>362</v>
      </c>
      <c r="C1221" t="s">
        <v>289</v>
      </c>
      <c r="D1221">
        <v>306</v>
      </c>
      <c r="E1221" t="s">
        <v>1238</v>
      </c>
      <c r="F1221">
        <v>0.25</v>
      </c>
      <c r="G1221" t="str">
        <f>LOOKUP(F1221,{0,6,45},{"F","L","H"})</f>
        <v>F</v>
      </c>
      <c r="H1221" t="s">
        <v>3173</v>
      </c>
      <c r="I1221" s="43" t="str">
        <f>IFERROR(VLOOKUP(#REF!,#REF!,2,FALSE),"No")</f>
        <v>No</v>
      </c>
      <c r="J1221" s="139">
        <v>0.5</v>
      </c>
      <c r="K1221" s="148">
        <v>64</v>
      </c>
      <c r="L1221" s="148"/>
      <c r="M1221" s="148"/>
      <c r="N1221" s="148"/>
      <c r="O1221" s="148"/>
      <c r="P1221" s="148"/>
      <c r="Q1221" s="148"/>
      <c r="R1221" s="148"/>
      <c r="S1221" s="148"/>
      <c r="T1221" s="148"/>
      <c r="U1221" s="148"/>
      <c r="V1221" s="148"/>
      <c r="W1221" s="148"/>
      <c r="X1221" s="139">
        <v>1.25</v>
      </c>
      <c r="Y1221" s="148">
        <v>456.66</v>
      </c>
      <c r="Z1221" s="149">
        <v>2</v>
      </c>
      <c r="AA1221" s="148">
        <v>543.34</v>
      </c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39">
        <v>0</v>
      </c>
      <c r="AM1221" s="139">
        <v>0</v>
      </c>
      <c r="AN1221" s="148">
        <f t="shared" si="162"/>
        <v>1000</v>
      </c>
      <c r="AO1221" s="148">
        <f t="shared" si="163"/>
        <v>64</v>
      </c>
      <c r="AP1221" s="148">
        <v>12</v>
      </c>
      <c r="AQ1221" s="140">
        <v>12</v>
      </c>
      <c r="AS1221" s="42">
        <f t="shared" si="164"/>
        <v>4377.8225811876237</v>
      </c>
      <c r="AT1221" s="101">
        <f t="shared" si="165"/>
        <v>0</v>
      </c>
      <c r="AU1221" s="42">
        <f t="shared" si="166"/>
        <v>4377.8225811876237</v>
      </c>
      <c r="AV1221" s="42">
        <f t="shared" si="167"/>
        <v>2735.8853101228365</v>
      </c>
      <c r="AW1221" s="102">
        <f t="shared" si="168"/>
        <v>431</v>
      </c>
      <c r="AX1221" s="43">
        <f t="shared" si="169"/>
        <v>0.5</v>
      </c>
      <c r="AY1221" s="43" t="str">
        <f t="shared" si="170"/>
        <v>UTGS</v>
      </c>
    </row>
    <row r="1222" spans="1:51" hidden="1" x14ac:dyDescent="0.2">
      <c r="A1222" s="38">
        <v>1215</v>
      </c>
      <c r="B1222" t="s">
        <v>362</v>
      </c>
      <c r="C1222" t="s">
        <v>289</v>
      </c>
      <c r="D1222">
        <v>306</v>
      </c>
      <c r="E1222" t="s">
        <v>1238</v>
      </c>
      <c r="F1222">
        <v>0.25</v>
      </c>
      <c r="G1222" t="str">
        <f>LOOKUP(F1222,{0,6,45},{"F","L","H"})</f>
        <v>F</v>
      </c>
      <c r="H1222" t="s">
        <v>3174</v>
      </c>
      <c r="I1222" s="43" t="str">
        <f>IFERROR(VLOOKUP(#REF!,#REF!,2,FALSE),"No")</f>
        <v>No</v>
      </c>
      <c r="J1222" s="139">
        <v>0.5</v>
      </c>
      <c r="K1222" s="148">
        <v>31</v>
      </c>
      <c r="L1222" s="148"/>
      <c r="M1222" s="148"/>
      <c r="N1222" s="148"/>
      <c r="O1222" s="148"/>
      <c r="P1222" s="148"/>
      <c r="Q1222" s="148"/>
      <c r="R1222" s="148"/>
      <c r="S1222" s="148"/>
      <c r="T1222" s="148"/>
      <c r="U1222" s="148"/>
      <c r="V1222" s="148"/>
      <c r="W1222" s="148"/>
      <c r="X1222" s="139">
        <v>1.25</v>
      </c>
      <c r="Y1222" s="148">
        <v>871.63</v>
      </c>
      <c r="Z1222" s="148">
        <v>3</v>
      </c>
      <c r="AA1222" s="148">
        <v>128.37</v>
      </c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39">
        <v>0</v>
      </c>
      <c r="AM1222" s="139">
        <v>0</v>
      </c>
      <c r="AN1222" s="148">
        <f t="shared" si="162"/>
        <v>1000</v>
      </c>
      <c r="AO1222" s="148">
        <f t="shared" si="163"/>
        <v>31</v>
      </c>
      <c r="AP1222" s="148">
        <v>5</v>
      </c>
      <c r="AQ1222" s="140">
        <v>5</v>
      </c>
      <c r="AS1222" s="42">
        <f t="shared" si="164"/>
        <v>2120.5078127627553</v>
      </c>
      <c r="AT1222" s="101">
        <f t="shared" si="165"/>
        <v>0</v>
      </c>
      <c r="AU1222" s="42">
        <f t="shared" si="166"/>
        <v>2120.5078127627553</v>
      </c>
      <c r="AV1222" s="42">
        <f t="shared" si="167"/>
        <v>6298.6742242948067</v>
      </c>
      <c r="AW1222" s="102">
        <f t="shared" si="168"/>
        <v>431</v>
      </c>
      <c r="AX1222" s="43">
        <f t="shared" si="169"/>
        <v>0.5</v>
      </c>
      <c r="AY1222" s="43" t="str">
        <f t="shared" si="170"/>
        <v>UTGS</v>
      </c>
    </row>
    <row r="1223" spans="1:51" hidden="1" x14ac:dyDescent="0.2">
      <c r="A1223" s="38">
        <v>1216</v>
      </c>
      <c r="B1223" t="s">
        <v>5806</v>
      </c>
      <c r="C1223" t="s">
        <v>289</v>
      </c>
      <c r="D1223">
        <v>320</v>
      </c>
      <c r="E1223" t="s">
        <v>1223</v>
      </c>
      <c r="F1223">
        <v>0.25</v>
      </c>
      <c r="G1223" t="str">
        <f>LOOKUP(F1223,{0,6,45},{"F","L","H"})</f>
        <v>F</v>
      </c>
      <c r="H1223" t="s">
        <v>3175</v>
      </c>
      <c r="I1223" s="43" t="str">
        <f>IFERROR(VLOOKUP(#REF!,#REF!,2,FALSE),"No")</f>
        <v>No</v>
      </c>
      <c r="J1223" s="149">
        <v>0.75</v>
      </c>
      <c r="K1223" s="148">
        <v>101</v>
      </c>
      <c r="L1223" s="148"/>
      <c r="M1223" s="148"/>
      <c r="N1223" s="148"/>
      <c r="O1223" s="148"/>
      <c r="P1223" s="148"/>
      <c r="Q1223" s="148"/>
      <c r="R1223" s="148"/>
      <c r="S1223" s="148"/>
      <c r="T1223" s="148"/>
      <c r="U1223" s="148"/>
      <c r="V1223" s="148"/>
      <c r="W1223" s="148"/>
      <c r="X1223" s="139">
        <v>2</v>
      </c>
      <c r="Y1223" s="148">
        <v>259.52999999999997</v>
      </c>
      <c r="Z1223" s="149">
        <v>4</v>
      </c>
      <c r="AA1223" s="148">
        <v>740.47</v>
      </c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39">
        <v>0</v>
      </c>
      <c r="AM1223" s="139">
        <v>0</v>
      </c>
      <c r="AN1223" s="148">
        <f t="shared" si="162"/>
        <v>1000</v>
      </c>
      <c r="AO1223" s="148">
        <f t="shared" si="163"/>
        <v>101</v>
      </c>
      <c r="AP1223" s="148">
        <v>9</v>
      </c>
      <c r="AQ1223" s="140">
        <v>21</v>
      </c>
      <c r="AS1223" s="42">
        <f t="shared" si="164"/>
        <v>6502.7312609367173</v>
      </c>
      <c r="AT1223" s="101">
        <f t="shared" si="165"/>
        <v>0</v>
      </c>
      <c r="AU1223" s="42">
        <f t="shared" si="166"/>
        <v>6502.7312609367173</v>
      </c>
      <c r="AV1223" s="42">
        <f t="shared" si="167"/>
        <v>1800.9586486416208</v>
      </c>
      <c r="AW1223" s="102">
        <f t="shared" si="168"/>
        <v>431</v>
      </c>
      <c r="AX1223" s="43">
        <f t="shared" si="169"/>
        <v>0.75</v>
      </c>
      <c r="AY1223" s="43" t="str">
        <f t="shared" si="170"/>
        <v>UTGS</v>
      </c>
    </row>
    <row r="1224" spans="1:51" hidden="1" x14ac:dyDescent="0.2">
      <c r="A1224" s="38">
        <v>1217</v>
      </c>
      <c r="B1224" t="s">
        <v>362</v>
      </c>
      <c r="C1224" t="s">
        <v>289</v>
      </c>
      <c r="D1224">
        <v>320</v>
      </c>
      <c r="E1224" t="s">
        <v>1243</v>
      </c>
      <c r="F1224">
        <v>0.25</v>
      </c>
      <c r="G1224" t="str">
        <f>LOOKUP(F1224,{0,6,45},{"F","L","H"})</f>
        <v>F</v>
      </c>
      <c r="H1224" t="s">
        <v>3176</v>
      </c>
      <c r="I1224" s="43" t="str">
        <f>IFERROR(VLOOKUP(#REF!,#REF!,2,FALSE),"No")</f>
        <v>No</v>
      </c>
      <c r="J1224" s="139">
        <v>0.5</v>
      </c>
      <c r="K1224" s="148">
        <v>85</v>
      </c>
      <c r="L1224" s="148"/>
      <c r="M1224" s="148"/>
      <c r="N1224" s="148"/>
      <c r="O1224" s="148"/>
      <c r="P1224" s="148"/>
      <c r="Q1224" s="148"/>
      <c r="R1224" s="148"/>
      <c r="S1224" s="148"/>
      <c r="T1224" s="148"/>
      <c r="U1224" s="148"/>
      <c r="V1224" s="148"/>
      <c r="W1224" s="148"/>
      <c r="X1224" s="139">
        <v>1.25</v>
      </c>
      <c r="Y1224" s="148">
        <v>244.5</v>
      </c>
      <c r="Z1224" s="149">
        <v>2</v>
      </c>
      <c r="AA1224" s="148">
        <v>755.5</v>
      </c>
      <c r="AB1224" s="149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39">
        <v>0</v>
      </c>
      <c r="AM1224" s="139">
        <v>0</v>
      </c>
      <c r="AN1224" s="148">
        <f t="shared" ref="AN1224:AN1287" si="171">SUM(Y1224,AA1224,AC1224,AE1224,AG1224,AI1224,AK1224,AM1224)</f>
        <v>1000</v>
      </c>
      <c r="AO1224" s="148">
        <f t="shared" ref="AO1224:AO1287" si="172">SUM(K1224,M1224,O1224,Q1224,S1224,U1224,W1224)</f>
        <v>85</v>
      </c>
      <c r="AP1224" s="148">
        <v>11</v>
      </c>
      <c r="AQ1224" s="140">
        <v>11</v>
      </c>
      <c r="AS1224" s="42">
        <f t="shared" ref="AS1224:AS1287" si="173">(VLOOKUP(J1224,Service,2,FALSE)*K1224+VLOOKUP(L1224,Service,2,FALSE)*M1224+VLOOKUP(N1224,Service,2,FALSE)*O1224+VLOOKUP(P1224,Service,2,FALSE)*Q1224)</f>
        <v>5814.2956156398122</v>
      </c>
      <c r="AT1224" s="101">
        <f t="shared" ref="AT1224:AT1287" si="174">VLOOKUP(R1224,serviceHP,2,FALSE)*S1224+VLOOKUP(T1224,serviceHP,2,FALSE)*U1224+VLOOKUP(V1224,serviceHP,2,FALSE)*W1224</f>
        <v>0</v>
      </c>
      <c r="AU1224" s="42">
        <f t="shared" ref="AU1224:AU1287" si="175">AS1224+AT1224</f>
        <v>5814.2956156398122</v>
      </c>
      <c r="AV1224" s="42">
        <f t="shared" ref="AV1224:AV1287" si="176">(VLOOKUP(X1224,Main,2,FALSE)*Y1224+VLOOKUP(Z1224,Main,2,FALSE)*AA1224+VLOOKUP(AB1224,Main,2,FALSE)*AC1224+VLOOKUP(AD1224,Main,2,FALSE)*AE1224+VLOOKUP(AF1224,Main,2,FALSE)*AG1224+VLOOKUP(AL1224,Main,2,FALSE)*AM1224+VLOOKUP(AH1224,Main,2,FALSE)*AI1224+VLOOKUP(AL1224,Main,2,FALSE)*AM1224+VLOOKUP(AJ1224,Main,2,FALSE)*AK1224)/AQ1224</f>
        <v>2971.1010655885484</v>
      </c>
      <c r="AW1224" s="102">
        <f t="shared" ref="AW1224:AW1287" si="177">IF(G1224="F",VLOOKUP(D1224,MeterAndReg2,2,TRUE),(IF(G1224="L",VLOOKUP(D1224,MeterAndReg2,3,TRUE),VLOOKUP(D1224,MeterAndReg2,4,TRUE))))</f>
        <v>431</v>
      </c>
      <c r="AX1224" s="43">
        <f t="shared" ref="AX1224:AX1287" si="178">IF(J1224&gt;0,J1224,R1224)</f>
        <v>0.5</v>
      </c>
      <c r="AY1224" s="43" t="str">
        <f t="shared" si="170"/>
        <v>UTGS</v>
      </c>
    </row>
    <row r="1225" spans="1:51" hidden="1" x14ac:dyDescent="0.2">
      <c r="A1225" s="38">
        <v>1218</v>
      </c>
      <c r="B1225" t="s">
        <v>5806</v>
      </c>
      <c r="C1225" t="s">
        <v>5746</v>
      </c>
      <c r="D1225">
        <v>9200</v>
      </c>
      <c r="E1225" t="s">
        <v>212</v>
      </c>
      <c r="F1225">
        <v>5</v>
      </c>
      <c r="G1225" t="str">
        <f>LOOKUP(F1225,{0,6,45},{"F","L","H"})</f>
        <v>F</v>
      </c>
      <c r="H1225" t="s">
        <v>392</v>
      </c>
      <c r="I1225" s="43" t="str">
        <f>IFERROR(VLOOKUP(#REF!,#REF!,2,FALSE),"No")</f>
        <v>No</v>
      </c>
      <c r="J1225" s="149">
        <v>2</v>
      </c>
      <c r="K1225" s="148">
        <v>263</v>
      </c>
      <c r="L1225" s="148"/>
      <c r="M1225" s="148"/>
      <c r="N1225" s="148"/>
      <c r="O1225" s="148"/>
      <c r="P1225" s="148"/>
      <c r="Q1225" s="148"/>
      <c r="R1225" s="148"/>
      <c r="S1225" s="148"/>
      <c r="T1225" s="148"/>
      <c r="U1225" s="148"/>
      <c r="V1225" s="148"/>
      <c r="W1225" s="148"/>
      <c r="X1225" s="139">
        <v>2</v>
      </c>
      <c r="Y1225" s="148">
        <v>224.81</v>
      </c>
      <c r="Z1225" s="148">
        <v>4</v>
      </c>
      <c r="AA1225" s="148">
        <v>775.19</v>
      </c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39">
        <v>0</v>
      </c>
      <c r="AM1225" s="139">
        <v>0</v>
      </c>
      <c r="AN1225" s="148">
        <f t="shared" si="171"/>
        <v>1000</v>
      </c>
      <c r="AO1225" s="148">
        <f t="shared" si="172"/>
        <v>263</v>
      </c>
      <c r="AP1225" s="148">
        <v>2</v>
      </c>
      <c r="AQ1225" s="140">
        <v>2</v>
      </c>
      <c r="AS1225" s="42">
        <f t="shared" si="173"/>
        <v>19194.654669567888</v>
      </c>
      <c r="AT1225" s="101">
        <f t="shared" si="174"/>
        <v>0</v>
      </c>
      <c r="AU1225" s="42">
        <f t="shared" si="175"/>
        <v>19194.654669567888</v>
      </c>
      <c r="AV1225" s="42">
        <f t="shared" si="176"/>
        <v>19034.537010737018</v>
      </c>
      <c r="AW1225" s="102">
        <f t="shared" si="177"/>
        <v>5118</v>
      </c>
      <c r="AX1225" s="43">
        <f t="shared" si="178"/>
        <v>2</v>
      </c>
      <c r="AY1225" s="43" t="str">
        <f t="shared" ref="AY1225:AY1288" si="179">C1225</f>
        <v>UTTSS</v>
      </c>
    </row>
    <row r="1226" spans="1:51" hidden="1" x14ac:dyDescent="0.2">
      <c r="A1226" s="38">
        <v>1219</v>
      </c>
      <c r="B1226" t="s">
        <v>362</v>
      </c>
      <c r="C1226" t="s">
        <v>289</v>
      </c>
      <c r="D1226">
        <v>320</v>
      </c>
      <c r="E1226" t="s">
        <v>1228</v>
      </c>
      <c r="F1226">
        <v>0.25</v>
      </c>
      <c r="G1226" t="str">
        <f>LOOKUP(F1226,{0,6,45},{"F","L","H"})</f>
        <v>F</v>
      </c>
      <c r="H1226" t="s">
        <v>3178</v>
      </c>
      <c r="I1226" s="43" t="str">
        <f>IFERROR(VLOOKUP(#REF!,#REF!,2,FALSE),"No")</f>
        <v>No</v>
      </c>
      <c r="J1226" s="139">
        <v>0.5</v>
      </c>
      <c r="K1226" s="148">
        <v>21</v>
      </c>
      <c r="L1226" s="148"/>
      <c r="M1226" s="148"/>
      <c r="N1226" s="148"/>
      <c r="O1226" s="148"/>
      <c r="P1226" s="148"/>
      <c r="Q1226" s="148"/>
      <c r="R1226" s="148"/>
      <c r="S1226" s="148"/>
      <c r="T1226" s="148"/>
      <c r="U1226" s="148"/>
      <c r="V1226" s="148"/>
      <c r="W1226" s="148"/>
      <c r="X1226" s="139">
        <v>1.25</v>
      </c>
      <c r="Y1226" s="148">
        <v>237</v>
      </c>
      <c r="Z1226" s="149">
        <v>2</v>
      </c>
      <c r="AA1226" s="148">
        <v>221.5</v>
      </c>
      <c r="AB1226" s="148">
        <v>4</v>
      </c>
      <c r="AC1226" s="148">
        <v>541.5</v>
      </c>
      <c r="AD1226" s="148"/>
      <c r="AE1226" s="148"/>
      <c r="AF1226" s="148"/>
      <c r="AG1226" s="148"/>
      <c r="AH1226" s="148"/>
      <c r="AI1226" s="148"/>
      <c r="AJ1226" s="148"/>
      <c r="AK1226" s="148"/>
      <c r="AL1226" s="139">
        <v>0</v>
      </c>
      <c r="AM1226" s="139">
        <v>0</v>
      </c>
      <c r="AN1226" s="148">
        <f t="shared" si="171"/>
        <v>1000</v>
      </c>
      <c r="AO1226" s="148">
        <f t="shared" si="172"/>
        <v>21</v>
      </c>
      <c r="AP1226" s="148">
        <v>10</v>
      </c>
      <c r="AQ1226" s="140">
        <v>10</v>
      </c>
      <c r="AS1226" s="42">
        <f t="shared" si="173"/>
        <v>1436.473034452189</v>
      </c>
      <c r="AT1226" s="101">
        <f t="shared" si="174"/>
        <v>0</v>
      </c>
      <c r="AU1226" s="42">
        <f t="shared" si="175"/>
        <v>1436.473034452189</v>
      </c>
      <c r="AV1226" s="42">
        <f t="shared" si="176"/>
        <v>3655.9416721474031</v>
      </c>
      <c r="AW1226" s="102">
        <f t="shared" si="177"/>
        <v>431</v>
      </c>
      <c r="AX1226" s="43">
        <f t="shared" si="178"/>
        <v>0.5</v>
      </c>
      <c r="AY1226" s="43" t="str">
        <f t="shared" si="179"/>
        <v>UTGS</v>
      </c>
    </row>
    <row r="1227" spans="1:51" hidden="1" x14ac:dyDescent="0.2">
      <c r="A1227" s="38">
        <v>1220</v>
      </c>
      <c r="B1227" t="s">
        <v>362</v>
      </c>
      <c r="C1227" t="s">
        <v>289</v>
      </c>
      <c r="D1227">
        <v>306</v>
      </c>
      <c r="E1227" t="s">
        <v>1238</v>
      </c>
      <c r="F1227">
        <v>0.25</v>
      </c>
      <c r="G1227" t="str">
        <f>LOOKUP(F1227,{0,6,45},{"F","L","H"})</f>
        <v>F</v>
      </c>
      <c r="H1227" t="s">
        <v>3179</v>
      </c>
      <c r="I1227" s="43" t="str">
        <f>IFERROR(VLOOKUP(#REF!,#REF!,2,FALSE),"No")</f>
        <v>No</v>
      </c>
      <c r="J1227" s="139">
        <v>0.75</v>
      </c>
      <c r="K1227" s="148">
        <v>20</v>
      </c>
      <c r="L1227" s="148"/>
      <c r="M1227" s="148"/>
      <c r="N1227" s="148"/>
      <c r="O1227" s="148"/>
      <c r="P1227" s="148"/>
      <c r="Q1227" s="148"/>
      <c r="R1227" s="148"/>
      <c r="S1227" s="148"/>
      <c r="T1227" s="148"/>
      <c r="U1227" s="148"/>
      <c r="V1227" s="148"/>
      <c r="W1227" s="148"/>
      <c r="X1227" s="139">
        <v>1.25</v>
      </c>
      <c r="Y1227" s="148">
        <v>167.46</v>
      </c>
      <c r="Z1227" s="148">
        <v>2</v>
      </c>
      <c r="AA1227" s="148">
        <v>167.46</v>
      </c>
      <c r="AB1227" s="148">
        <v>3</v>
      </c>
      <c r="AC1227" s="148">
        <v>435</v>
      </c>
      <c r="AD1227" s="148">
        <v>4</v>
      </c>
      <c r="AE1227" s="148">
        <v>230.09</v>
      </c>
      <c r="AF1227" s="148"/>
      <c r="AG1227" s="148"/>
      <c r="AH1227" s="148"/>
      <c r="AI1227" s="148"/>
      <c r="AJ1227" s="148"/>
      <c r="AK1227" s="148"/>
      <c r="AL1227" s="139">
        <v>0</v>
      </c>
      <c r="AM1227" s="139">
        <v>0</v>
      </c>
      <c r="AN1227" s="148">
        <f t="shared" si="171"/>
        <v>1000.0100000000001</v>
      </c>
      <c r="AO1227" s="148">
        <f t="shared" si="172"/>
        <v>20</v>
      </c>
      <c r="AP1227" s="148">
        <v>3</v>
      </c>
      <c r="AQ1227" s="140">
        <v>32</v>
      </c>
      <c r="AS1227" s="42">
        <f t="shared" si="173"/>
        <v>1287.6695566211322</v>
      </c>
      <c r="AT1227" s="101">
        <f t="shared" si="174"/>
        <v>0</v>
      </c>
      <c r="AU1227" s="42">
        <f t="shared" si="175"/>
        <v>1287.6695566211322</v>
      </c>
      <c r="AV1227" s="42">
        <f t="shared" si="176"/>
        <v>898.82669159660168</v>
      </c>
      <c r="AW1227" s="102">
        <f t="shared" si="177"/>
        <v>431</v>
      </c>
      <c r="AX1227" s="43">
        <f t="shared" si="178"/>
        <v>0.75</v>
      </c>
      <c r="AY1227" s="43" t="str">
        <f t="shared" si="179"/>
        <v>UTGS</v>
      </c>
    </row>
    <row r="1228" spans="1:51" hidden="1" x14ac:dyDescent="0.2">
      <c r="A1228" s="38">
        <v>1221</v>
      </c>
      <c r="B1228" t="s">
        <v>362</v>
      </c>
      <c r="C1228" t="s">
        <v>289</v>
      </c>
      <c r="D1228">
        <v>306</v>
      </c>
      <c r="E1228" t="s">
        <v>1238</v>
      </c>
      <c r="F1228">
        <v>0.25</v>
      </c>
      <c r="G1228" t="str">
        <f>LOOKUP(F1228,{0,6,45},{"F","L","H"})</f>
        <v>F</v>
      </c>
      <c r="H1228" t="s">
        <v>3180</v>
      </c>
      <c r="I1228" s="43" t="str">
        <f>IFERROR(VLOOKUP(#REF!,#REF!,2,FALSE),"No")</f>
        <v>No</v>
      </c>
      <c r="J1228" s="139">
        <v>0.75</v>
      </c>
      <c r="K1228" s="148">
        <v>42</v>
      </c>
      <c r="L1228" s="148"/>
      <c r="M1228" s="148"/>
      <c r="N1228" s="148"/>
      <c r="O1228" s="148"/>
      <c r="P1228" s="148"/>
      <c r="Q1228" s="148"/>
      <c r="R1228" s="148"/>
      <c r="S1228" s="148"/>
      <c r="T1228" s="148"/>
      <c r="U1228" s="148"/>
      <c r="V1228" s="148"/>
      <c r="W1228" s="148"/>
      <c r="X1228" s="139">
        <v>1.25</v>
      </c>
      <c r="Y1228" s="148">
        <v>356.46</v>
      </c>
      <c r="Z1228" s="149">
        <v>2</v>
      </c>
      <c r="AA1228" s="148">
        <v>365.46</v>
      </c>
      <c r="AB1228" s="148">
        <v>3</v>
      </c>
      <c r="AC1228" s="148">
        <v>278.08</v>
      </c>
      <c r="AD1228" s="148"/>
      <c r="AE1228" s="148"/>
      <c r="AF1228" s="148"/>
      <c r="AG1228" s="148"/>
      <c r="AH1228" s="148"/>
      <c r="AI1228" s="148"/>
      <c r="AJ1228" s="148"/>
      <c r="AK1228" s="148"/>
      <c r="AL1228" s="139">
        <v>0</v>
      </c>
      <c r="AM1228" s="139">
        <v>0</v>
      </c>
      <c r="AN1228" s="148">
        <f t="shared" si="171"/>
        <v>1000</v>
      </c>
      <c r="AO1228" s="148">
        <f t="shared" si="172"/>
        <v>42</v>
      </c>
      <c r="AP1228" s="148">
        <v>8</v>
      </c>
      <c r="AQ1228" s="140">
        <v>81</v>
      </c>
      <c r="AS1228" s="42">
        <f t="shared" si="173"/>
        <v>2704.1060689043775</v>
      </c>
      <c r="AT1228" s="101">
        <f t="shared" si="174"/>
        <v>0</v>
      </c>
      <c r="AU1228" s="42">
        <f t="shared" si="175"/>
        <v>2704.1060689043775</v>
      </c>
      <c r="AV1228" s="42">
        <f t="shared" si="176"/>
        <v>360.91888051202511</v>
      </c>
      <c r="AW1228" s="102">
        <f t="shared" si="177"/>
        <v>431</v>
      </c>
      <c r="AX1228" s="43">
        <f t="shared" si="178"/>
        <v>0.75</v>
      </c>
      <c r="AY1228" s="43" t="str">
        <f t="shared" si="179"/>
        <v>UTGS</v>
      </c>
    </row>
    <row r="1229" spans="1:51" hidden="1" x14ac:dyDescent="0.2">
      <c r="A1229" s="38">
        <v>1222</v>
      </c>
      <c r="B1229" t="s">
        <v>362</v>
      </c>
      <c r="C1229" t="s">
        <v>289</v>
      </c>
      <c r="D1229">
        <v>306</v>
      </c>
      <c r="E1229" t="s">
        <v>1238</v>
      </c>
      <c r="F1229">
        <v>0.25</v>
      </c>
      <c r="G1229" t="str">
        <f>LOOKUP(F1229,{0,6,45},{"F","L","H"})</f>
        <v>F</v>
      </c>
      <c r="H1229" t="s">
        <v>3181</v>
      </c>
      <c r="I1229" s="43" t="str">
        <f>IFERROR(VLOOKUP(#REF!,#REF!,2,FALSE),"No")</f>
        <v>No</v>
      </c>
      <c r="J1229" s="149">
        <v>0.75</v>
      </c>
      <c r="K1229" s="148">
        <v>27</v>
      </c>
      <c r="L1229" s="148"/>
      <c r="M1229" s="148"/>
      <c r="N1229" s="148"/>
      <c r="O1229" s="148"/>
      <c r="P1229" s="148"/>
      <c r="Q1229" s="148"/>
      <c r="R1229" s="148"/>
      <c r="S1229" s="148"/>
      <c r="T1229" s="148"/>
      <c r="U1229" s="148"/>
      <c r="V1229" s="148"/>
      <c r="W1229" s="148"/>
      <c r="X1229" s="139">
        <v>1.25</v>
      </c>
      <c r="Y1229" s="148">
        <v>479.76</v>
      </c>
      <c r="Z1229" s="149">
        <v>2</v>
      </c>
      <c r="AA1229" s="148">
        <v>411.87</v>
      </c>
      <c r="AB1229" s="148">
        <v>3</v>
      </c>
      <c r="AC1229" s="148">
        <v>108.37</v>
      </c>
      <c r="AD1229" s="148"/>
      <c r="AE1229" s="148"/>
      <c r="AF1229" s="148"/>
      <c r="AG1229" s="148"/>
      <c r="AH1229" s="148"/>
      <c r="AI1229" s="148"/>
      <c r="AJ1229" s="148"/>
      <c r="AK1229" s="148"/>
      <c r="AL1229" s="139">
        <v>0</v>
      </c>
      <c r="AM1229" s="139">
        <v>0</v>
      </c>
      <c r="AN1229" s="148">
        <f t="shared" si="171"/>
        <v>1000</v>
      </c>
      <c r="AO1229" s="148">
        <f t="shared" si="172"/>
        <v>27</v>
      </c>
      <c r="AP1229" s="148">
        <v>6</v>
      </c>
      <c r="AQ1229" s="140">
        <v>61</v>
      </c>
      <c r="AS1229" s="42">
        <f t="shared" si="173"/>
        <v>1738.3539014385285</v>
      </c>
      <c r="AT1229" s="101">
        <f t="shared" si="174"/>
        <v>0</v>
      </c>
      <c r="AU1229" s="42">
        <f t="shared" si="175"/>
        <v>1738.3539014385285</v>
      </c>
      <c r="AV1229" s="42">
        <f t="shared" si="176"/>
        <v>515.94528067990223</v>
      </c>
      <c r="AW1229" s="102">
        <f t="shared" si="177"/>
        <v>431</v>
      </c>
      <c r="AX1229" s="43">
        <f t="shared" si="178"/>
        <v>0.75</v>
      </c>
      <c r="AY1229" s="43" t="str">
        <f t="shared" si="179"/>
        <v>UTGS</v>
      </c>
    </row>
    <row r="1230" spans="1:51" hidden="1" x14ac:dyDescent="0.2">
      <c r="A1230" s="38">
        <v>1223</v>
      </c>
      <c r="B1230" t="s">
        <v>362</v>
      </c>
      <c r="C1230" t="s">
        <v>289</v>
      </c>
      <c r="D1230">
        <v>320</v>
      </c>
      <c r="E1230" t="s">
        <v>1247</v>
      </c>
      <c r="F1230">
        <v>0.25</v>
      </c>
      <c r="G1230" t="str">
        <f>LOOKUP(F1230,{0,6,45},{"F","L","H"})</f>
        <v>F</v>
      </c>
      <c r="H1230" t="s">
        <v>3182</v>
      </c>
      <c r="I1230" s="43" t="str">
        <f>IFERROR(VLOOKUP(#REF!,#REF!,2,FALSE),"No")</f>
        <v>No</v>
      </c>
      <c r="J1230" s="149">
        <v>0.75</v>
      </c>
      <c r="K1230" s="148">
        <v>68</v>
      </c>
      <c r="L1230" s="148"/>
      <c r="M1230" s="148"/>
      <c r="N1230" s="148"/>
      <c r="O1230" s="148"/>
      <c r="P1230" s="148"/>
      <c r="Q1230" s="148"/>
      <c r="R1230" s="148"/>
      <c r="S1230" s="148"/>
      <c r="T1230" s="148"/>
      <c r="U1230" s="148"/>
      <c r="V1230" s="148"/>
      <c r="W1230" s="148"/>
      <c r="X1230" s="139">
        <v>1.25</v>
      </c>
      <c r="Y1230" s="148">
        <v>606.75</v>
      </c>
      <c r="Z1230" s="149">
        <v>2</v>
      </c>
      <c r="AA1230" s="148">
        <v>392.5</v>
      </c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39">
        <v>0</v>
      </c>
      <c r="AM1230" s="139">
        <v>0</v>
      </c>
      <c r="AN1230" s="148">
        <f t="shared" si="171"/>
        <v>999.25</v>
      </c>
      <c r="AO1230" s="148">
        <f t="shared" si="172"/>
        <v>68</v>
      </c>
      <c r="AP1230" s="148">
        <v>10</v>
      </c>
      <c r="AQ1230" s="140">
        <v>101</v>
      </c>
      <c r="AS1230" s="42">
        <f t="shared" si="173"/>
        <v>4378.0764925118492</v>
      </c>
      <c r="AT1230" s="101">
        <f t="shared" si="174"/>
        <v>0</v>
      </c>
      <c r="AU1230" s="42">
        <f t="shared" si="175"/>
        <v>4378.0764925118492</v>
      </c>
      <c r="AV1230" s="42">
        <f t="shared" si="176"/>
        <v>325.85449010082107</v>
      </c>
      <c r="AW1230" s="102">
        <f t="shared" si="177"/>
        <v>431</v>
      </c>
      <c r="AX1230" s="43">
        <f t="shared" si="178"/>
        <v>0.75</v>
      </c>
      <c r="AY1230" s="43" t="str">
        <f t="shared" si="179"/>
        <v>UTGS</v>
      </c>
    </row>
    <row r="1231" spans="1:51" hidden="1" x14ac:dyDescent="0.2">
      <c r="A1231" s="38">
        <v>1224</v>
      </c>
      <c r="B1231" t="s">
        <v>362</v>
      </c>
      <c r="C1231" t="s">
        <v>289</v>
      </c>
      <c r="D1231">
        <v>306</v>
      </c>
      <c r="E1231" t="s">
        <v>1238</v>
      </c>
      <c r="F1231">
        <v>0.25</v>
      </c>
      <c r="G1231" t="str">
        <f>LOOKUP(F1231,{0,6,45},{"F","L","H"})</f>
        <v>F</v>
      </c>
      <c r="H1231" t="s">
        <v>3183</v>
      </c>
      <c r="I1231" s="43" t="str">
        <f>IFERROR(VLOOKUP(#REF!,#REF!,2,FALSE),"No")</f>
        <v>No</v>
      </c>
      <c r="J1231" s="149">
        <v>0.75</v>
      </c>
      <c r="K1231" s="148">
        <v>65</v>
      </c>
      <c r="L1231" s="148"/>
      <c r="M1231" s="148"/>
      <c r="N1231" s="148"/>
      <c r="O1231" s="148"/>
      <c r="P1231" s="148"/>
      <c r="Q1231" s="148"/>
      <c r="R1231" s="148"/>
      <c r="S1231" s="148"/>
      <c r="T1231" s="148"/>
      <c r="U1231" s="148"/>
      <c r="V1231" s="148"/>
      <c r="W1231" s="148"/>
      <c r="X1231" s="139">
        <v>1.25</v>
      </c>
      <c r="Y1231" s="148">
        <v>606.75</v>
      </c>
      <c r="Z1231" s="148">
        <v>2</v>
      </c>
      <c r="AA1231" s="148">
        <v>392.5</v>
      </c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39">
        <v>0</v>
      </c>
      <c r="AM1231" s="139">
        <v>0</v>
      </c>
      <c r="AN1231" s="148">
        <f t="shared" si="171"/>
        <v>999.25</v>
      </c>
      <c r="AO1231" s="148">
        <f t="shared" si="172"/>
        <v>65</v>
      </c>
      <c r="AP1231" s="148">
        <v>10</v>
      </c>
      <c r="AQ1231" s="140">
        <v>101</v>
      </c>
      <c r="AS1231" s="42">
        <f t="shared" si="173"/>
        <v>4184.9260590186796</v>
      </c>
      <c r="AT1231" s="101">
        <f t="shared" si="174"/>
        <v>0</v>
      </c>
      <c r="AU1231" s="42">
        <f t="shared" si="175"/>
        <v>4184.9260590186796</v>
      </c>
      <c r="AV1231" s="42">
        <f t="shared" si="176"/>
        <v>325.85449010082107</v>
      </c>
      <c r="AW1231" s="102">
        <f t="shared" si="177"/>
        <v>431</v>
      </c>
      <c r="AX1231" s="43">
        <f t="shared" si="178"/>
        <v>0.75</v>
      </c>
      <c r="AY1231" s="43" t="str">
        <f t="shared" si="179"/>
        <v>UTGS</v>
      </c>
    </row>
    <row r="1232" spans="1:51" hidden="1" x14ac:dyDescent="0.2">
      <c r="A1232" s="38">
        <v>1225</v>
      </c>
      <c r="B1232" t="s">
        <v>5807</v>
      </c>
      <c r="C1232" t="s">
        <v>5745</v>
      </c>
      <c r="D1232">
        <v>26496</v>
      </c>
      <c r="E1232" t="s">
        <v>205</v>
      </c>
      <c r="F1232">
        <v>10</v>
      </c>
      <c r="G1232" t="str">
        <f>LOOKUP(F1232,{0,6,45},{"F","L","H"})</f>
        <v>L</v>
      </c>
      <c r="H1232" t="s">
        <v>844</v>
      </c>
      <c r="I1232" s="43" t="str">
        <f>IFERROR(VLOOKUP(#REF!,#REF!,2,FALSE),"No")</f>
        <v>No</v>
      </c>
      <c r="J1232" s="139">
        <v>3</v>
      </c>
      <c r="K1232" s="148">
        <v>158</v>
      </c>
      <c r="L1232" s="148">
        <v>4</v>
      </c>
      <c r="M1232" s="148">
        <v>58</v>
      </c>
      <c r="N1232" s="148">
        <v>6</v>
      </c>
      <c r="O1232" s="148">
        <v>1</v>
      </c>
      <c r="P1232" s="148"/>
      <c r="Q1232" s="148"/>
      <c r="R1232" s="148"/>
      <c r="S1232" s="148"/>
      <c r="T1232" s="148"/>
      <c r="U1232" s="148"/>
      <c r="V1232" s="148"/>
      <c r="W1232" s="148"/>
      <c r="X1232" s="139">
        <v>8</v>
      </c>
      <c r="Y1232" s="148">
        <v>1000</v>
      </c>
      <c r="Z1232" s="149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39">
        <v>0</v>
      </c>
      <c r="AM1232" s="139">
        <v>0</v>
      </c>
      <c r="AN1232" s="148">
        <f t="shared" si="171"/>
        <v>1000</v>
      </c>
      <c r="AO1232" s="148">
        <f t="shared" si="172"/>
        <v>217</v>
      </c>
      <c r="AP1232" s="148">
        <v>2</v>
      </c>
      <c r="AQ1232" s="140">
        <v>4</v>
      </c>
      <c r="AS1232" s="42">
        <f t="shared" si="173"/>
        <v>16023.431211508228</v>
      </c>
      <c r="AT1232" s="101">
        <f t="shared" si="174"/>
        <v>0</v>
      </c>
      <c r="AU1232" s="42">
        <f t="shared" si="175"/>
        <v>16023.431211508228</v>
      </c>
      <c r="AV1232" s="42">
        <f t="shared" si="176"/>
        <v>18212.740430368511</v>
      </c>
      <c r="AW1232" s="102">
        <f t="shared" si="177"/>
        <v>20345.599999999999</v>
      </c>
      <c r="AX1232" s="43">
        <f t="shared" si="178"/>
        <v>3</v>
      </c>
      <c r="AY1232" s="43" t="str">
        <f t="shared" si="179"/>
        <v>UTTSM</v>
      </c>
    </row>
    <row r="1233" spans="1:51" hidden="1" x14ac:dyDescent="0.2">
      <c r="A1233" s="38">
        <v>1226</v>
      </c>
      <c r="B1233" t="s">
        <v>5806</v>
      </c>
      <c r="C1233" t="s">
        <v>5746</v>
      </c>
      <c r="D1233">
        <v>6600</v>
      </c>
      <c r="E1233" t="s">
        <v>198</v>
      </c>
      <c r="F1233">
        <v>5</v>
      </c>
      <c r="G1233" t="str">
        <f>LOOKUP(F1233,{0,6,45},{"F","L","H"})</f>
        <v>F</v>
      </c>
      <c r="H1233" t="s">
        <v>1389</v>
      </c>
      <c r="I1233" s="43" t="str">
        <f>IFERROR(VLOOKUP(#REF!,#REF!,2,FALSE),"No")</f>
        <v>No</v>
      </c>
      <c r="J1233" s="149">
        <v>1.25</v>
      </c>
      <c r="K1233" s="148">
        <v>65</v>
      </c>
      <c r="L1233" s="148"/>
      <c r="M1233" s="148"/>
      <c r="N1233" s="149"/>
      <c r="O1233" s="149"/>
      <c r="P1233" s="149"/>
      <c r="Q1233" s="149"/>
      <c r="R1233" s="148"/>
      <c r="S1233" s="148"/>
      <c r="T1233" s="148"/>
      <c r="U1233" s="148"/>
      <c r="V1233" s="148"/>
      <c r="W1233" s="148"/>
      <c r="X1233" s="139">
        <v>2</v>
      </c>
      <c r="Y1233" s="148">
        <v>1000</v>
      </c>
      <c r="Z1233" s="149"/>
      <c r="AA1233" s="148"/>
      <c r="AB1233" s="149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39">
        <v>0</v>
      </c>
      <c r="AM1233" s="139">
        <v>0</v>
      </c>
      <c r="AN1233" s="148">
        <f t="shared" si="171"/>
        <v>1000</v>
      </c>
      <c r="AO1233" s="148">
        <f t="shared" si="172"/>
        <v>65</v>
      </c>
      <c r="AP1233" s="148">
        <v>5</v>
      </c>
      <c r="AQ1233" s="140">
        <v>19</v>
      </c>
      <c r="AS1233" s="42">
        <f t="shared" si="173"/>
        <v>4843.3760590186794</v>
      </c>
      <c r="AT1233" s="101">
        <f t="shared" si="174"/>
        <v>0</v>
      </c>
      <c r="AU1233" s="42">
        <f t="shared" si="175"/>
        <v>4843.3760590186794</v>
      </c>
      <c r="AV1233" s="42">
        <f t="shared" si="176"/>
        <v>1711.1032484986333</v>
      </c>
      <c r="AW1233" s="102">
        <f t="shared" si="177"/>
        <v>3698.6666666666665</v>
      </c>
      <c r="AX1233" s="43">
        <f t="shared" si="178"/>
        <v>1.25</v>
      </c>
      <c r="AY1233" s="43" t="str">
        <f t="shared" si="179"/>
        <v>UTTSS</v>
      </c>
    </row>
    <row r="1234" spans="1:51" hidden="1" x14ac:dyDescent="0.2">
      <c r="A1234" s="38">
        <v>1227</v>
      </c>
      <c r="B1234" t="s">
        <v>362</v>
      </c>
      <c r="C1234" t="s">
        <v>289</v>
      </c>
      <c r="D1234">
        <v>306</v>
      </c>
      <c r="E1234" t="s">
        <v>1238</v>
      </c>
      <c r="F1234">
        <v>0.25</v>
      </c>
      <c r="G1234" t="str">
        <f>LOOKUP(F1234,{0,6,45},{"F","L","H"})</f>
        <v>F</v>
      </c>
      <c r="H1234" t="s">
        <v>3184</v>
      </c>
      <c r="I1234" s="43" t="str">
        <f>IFERROR(VLOOKUP(#REF!,#REF!,2,FALSE),"No")</f>
        <v>No</v>
      </c>
      <c r="J1234" s="139">
        <v>0.5</v>
      </c>
      <c r="K1234" s="148">
        <v>57</v>
      </c>
      <c r="L1234" s="148"/>
      <c r="M1234" s="148"/>
      <c r="N1234" s="148"/>
      <c r="O1234" s="148"/>
      <c r="P1234" s="148"/>
      <c r="Q1234" s="148"/>
      <c r="R1234" s="148"/>
      <c r="S1234" s="148"/>
      <c r="T1234" s="148"/>
      <c r="U1234" s="148"/>
      <c r="V1234" s="148"/>
      <c r="W1234" s="148"/>
      <c r="X1234" s="139">
        <v>1.25</v>
      </c>
      <c r="Y1234" s="148">
        <v>644.75</v>
      </c>
      <c r="Z1234" s="148">
        <v>2</v>
      </c>
      <c r="AA1234" s="148">
        <v>355.25</v>
      </c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39">
        <v>0</v>
      </c>
      <c r="AM1234" s="139">
        <v>0</v>
      </c>
      <c r="AN1234" s="148">
        <f t="shared" si="171"/>
        <v>1000</v>
      </c>
      <c r="AO1234" s="148">
        <f t="shared" si="172"/>
        <v>57</v>
      </c>
      <c r="AP1234" s="148">
        <v>8</v>
      </c>
      <c r="AQ1234" s="140">
        <v>8</v>
      </c>
      <c r="AS1234" s="42">
        <f t="shared" si="173"/>
        <v>3898.9982363702275</v>
      </c>
      <c r="AT1234" s="101">
        <f t="shared" si="174"/>
        <v>0</v>
      </c>
      <c r="AU1234" s="42">
        <f t="shared" si="175"/>
        <v>3898.9982363702275</v>
      </c>
      <c r="AV1234" s="42">
        <f t="shared" si="176"/>
        <v>4120.2858401842541</v>
      </c>
      <c r="AW1234" s="102">
        <f t="shared" si="177"/>
        <v>431</v>
      </c>
      <c r="AX1234" s="43">
        <f t="shared" si="178"/>
        <v>0.5</v>
      </c>
      <c r="AY1234" s="43" t="str">
        <f t="shared" si="179"/>
        <v>UTGS</v>
      </c>
    </row>
    <row r="1235" spans="1:51" hidden="1" x14ac:dyDescent="0.2">
      <c r="A1235" s="38">
        <v>1228</v>
      </c>
      <c r="B1235" t="s">
        <v>5807</v>
      </c>
      <c r="C1235" t="s">
        <v>5746</v>
      </c>
      <c r="D1235">
        <v>11750</v>
      </c>
      <c r="E1235" t="s">
        <v>215</v>
      </c>
      <c r="F1235">
        <v>2</v>
      </c>
      <c r="G1235" t="str">
        <f>LOOKUP(F1235,{0,6,45},{"F","L","H"})</f>
        <v>F</v>
      </c>
      <c r="H1235" t="s">
        <v>1390</v>
      </c>
      <c r="I1235" s="43" t="str">
        <f>IFERROR(VLOOKUP(#REF!,#REF!,2,FALSE),"No")</f>
        <v>No</v>
      </c>
      <c r="J1235" s="149">
        <v>2</v>
      </c>
      <c r="K1235" s="148">
        <v>57</v>
      </c>
      <c r="L1235" s="148"/>
      <c r="M1235" s="148"/>
      <c r="N1235" s="148"/>
      <c r="O1235" s="148"/>
      <c r="P1235" s="148"/>
      <c r="Q1235" s="148"/>
      <c r="R1235" s="148"/>
      <c r="S1235" s="148"/>
      <c r="T1235" s="148"/>
      <c r="U1235" s="148"/>
      <c r="V1235" s="148"/>
      <c r="W1235" s="148"/>
      <c r="X1235" s="139">
        <v>2</v>
      </c>
      <c r="Y1235" s="148">
        <v>509.94</v>
      </c>
      <c r="Z1235" s="149">
        <v>3</v>
      </c>
      <c r="AA1235" s="148">
        <v>490.06</v>
      </c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39">
        <v>0</v>
      </c>
      <c r="AM1235" s="139">
        <v>0</v>
      </c>
      <c r="AN1235" s="148">
        <f t="shared" si="171"/>
        <v>1000</v>
      </c>
      <c r="AO1235" s="148">
        <f t="shared" si="172"/>
        <v>57</v>
      </c>
      <c r="AP1235" s="148">
        <v>9</v>
      </c>
      <c r="AQ1235" s="140">
        <v>10</v>
      </c>
      <c r="AS1235" s="42">
        <f t="shared" si="173"/>
        <v>4160.058236370226</v>
      </c>
      <c r="AT1235" s="101">
        <f t="shared" si="174"/>
        <v>0</v>
      </c>
      <c r="AU1235" s="42">
        <f t="shared" si="175"/>
        <v>4160.058236370226</v>
      </c>
      <c r="AV1235" s="42">
        <f t="shared" si="176"/>
        <v>2629.7000921474037</v>
      </c>
      <c r="AW1235" s="102">
        <f t="shared" si="177"/>
        <v>10791.333333333334</v>
      </c>
      <c r="AX1235" s="43">
        <f t="shared" si="178"/>
        <v>2</v>
      </c>
      <c r="AY1235" s="43" t="str">
        <f t="shared" si="179"/>
        <v>UTTSS</v>
      </c>
    </row>
    <row r="1236" spans="1:51" hidden="1" x14ac:dyDescent="0.2">
      <c r="A1236" s="38">
        <v>1229</v>
      </c>
      <c r="B1236" t="s">
        <v>5806</v>
      </c>
      <c r="C1236" t="s">
        <v>289</v>
      </c>
      <c r="D1236">
        <v>64512</v>
      </c>
      <c r="E1236" t="s">
        <v>205</v>
      </c>
      <c r="F1236">
        <v>45</v>
      </c>
      <c r="G1236" t="str">
        <f>LOOKUP(F1236,{0,6,45},{"F","L","H"})</f>
        <v>H</v>
      </c>
      <c r="H1236" t="s">
        <v>1391</v>
      </c>
      <c r="I1236" s="43" t="str">
        <f>IFERROR(VLOOKUP(#REF!,#REF!,2,FALSE),"No")</f>
        <v>No</v>
      </c>
      <c r="J1236" s="149">
        <v>3</v>
      </c>
      <c r="K1236" s="148">
        <v>78</v>
      </c>
      <c r="L1236" s="148"/>
      <c r="M1236" s="148"/>
      <c r="N1236" s="149"/>
      <c r="O1236" s="149"/>
      <c r="P1236" s="148"/>
      <c r="Q1236" s="148"/>
      <c r="R1236" s="148"/>
      <c r="S1236" s="148"/>
      <c r="T1236" s="148"/>
      <c r="U1236" s="148"/>
      <c r="V1236" s="148"/>
      <c r="W1236" s="148"/>
      <c r="X1236" s="139">
        <v>4</v>
      </c>
      <c r="Y1236" s="148">
        <v>1000</v>
      </c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39">
        <v>0</v>
      </c>
      <c r="AM1236" s="139">
        <v>0</v>
      </c>
      <c r="AN1236" s="148">
        <f t="shared" si="171"/>
        <v>1000</v>
      </c>
      <c r="AO1236" s="148">
        <f t="shared" si="172"/>
        <v>78</v>
      </c>
      <c r="AP1236" s="148">
        <v>2</v>
      </c>
      <c r="AQ1236" s="140">
        <v>2</v>
      </c>
      <c r="AS1236" s="42">
        <f t="shared" si="173"/>
        <v>5692.7112708224149</v>
      </c>
      <c r="AT1236" s="101">
        <f t="shared" si="174"/>
        <v>0</v>
      </c>
      <c r="AU1236" s="42">
        <f t="shared" si="175"/>
        <v>5692.7112708224149</v>
      </c>
      <c r="AV1236" s="42">
        <f t="shared" si="176"/>
        <v>19840.480860737018</v>
      </c>
      <c r="AW1236" s="102">
        <f t="shared" si="177"/>
        <v>113197.0366366282</v>
      </c>
      <c r="AX1236" s="43">
        <f t="shared" si="178"/>
        <v>3</v>
      </c>
      <c r="AY1236" s="43" t="str">
        <f t="shared" si="179"/>
        <v>UTGS</v>
      </c>
    </row>
    <row r="1237" spans="1:51" hidden="1" x14ac:dyDescent="0.2">
      <c r="A1237" s="38">
        <v>1230</v>
      </c>
      <c r="B1237" t="s">
        <v>362</v>
      </c>
      <c r="C1237" t="s">
        <v>289</v>
      </c>
      <c r="D1237">
        <v>306</v>
      </c>
      <c r="E1237" t="s">
        <v>1224</v>
      </c>
      <c r="F1237">
        <v>0.25</v>
      </c>
      <c r="G1237" t="str">
        <f>LOOKUP(F1237,{0,6,45},{"F","L","H"})</f>
        <v>F</v>
      </c>
      <c r="H1237" t="s">
        <v>3186</v>
      </c>
      <c r="I1237" s="43" t="str">
        <f>IFERROR(VLOOKUP(#REF!,#REF!,2,FALSE),"No")</f>
        <v>No</v>
      </c>
      <c r="J1237" s="149">
        <v>0.5</v>
      </c>
      <c r="K1237" s="148">
        <v>47</v>
      </c>
      <c r="L1237" s="148"/>
      <c r="M1237" s="148"/>
      <c r="N1237" s="148"/>
      <c r="O1237" s="148"/>
      <c r="P1237" s="148"/>
      <c r="Q1237" s="148"/>
      <c r="R1237" s="148"/>
      <c r="S1237" s="148"/>
      <c r="T1237" s="148"/>
      <c r="U1237" s="148"/>
      <c r="V1237" s="148"/>
      <c r="W1237" s="148"/>
      <c r="X1237" s="139">
        <v>1.25</v>
      </c>
      <c r="Y1237" s="148">
        <v>294.5</v>
      </c>
      <c r="Z1237" s="148">
        <v>2</v>
      </c>
      <c r="AA1237" s="148">
        <v>550.73</v>
      </c>
      <c r="AB1237" s="148">
        <v>4</v>
      </c>
      <c r="AC1237" s="148">
        <v>154.77000000000001</v>
      </c>
      <c r="AD1237" s="148"/>
      <c r="AE1237" s="148"/>
      <c r="AF1237" s="148"/>
      <c r="AG1237" s="148"/>
      <c r="AH1237" s="148"/>
      <c r="AI1237" s="148"/>
      <c r="AJ1237" s="148"/>
      <c r="AK1237" s="148"/>
      <c r="AL1237" s="139">
        <v>0</v>
      </c>
      <c r="AM1237" s="139">
        <v>0</v>
      </c>
      <c r="AN1237" s="148">
        <f t="shared" si="171"/>
        <v>1000</v>
      </c>
      <c r="AO1237" s="148">
        <f t="shared" si="172"/>
        <v>47</v>
      </c>
      <c r="AP1237" s="148">
        <v>6</v>
      </c>
      <c r="AQ1237" s="140">
        <v>6</v>
      </c>
      <c r="AS1237" s="42">
        <f t="shared" si="173"/>
        <v>3214.9634580596612</v>
      </c>
      <c r="AT1237" s="101">
        <f t="shared" si="174"/>
        <v>0</v>
      </c>
      <c r="AU1237" s="42">
        <f t="shared" si="175"/>
        <v>3214.9634580596612</v>
      </c>
      <c r="AV1237" s="42">
        <f t="shared" si="176"/>
        <v>5637.8021035790071</v>
      </c>
      <c r="AW1237" s="102">
        <f t="shared" si="177"/>
        <v>431</v>
      </c>
      <c r="AX1237" s="43">
        <f t="shared" si="178"/>
        <v>0.5</v>
      </c>
      <c r="AY1237" s="43" t="str">
        <f t="shared" si="179"/>
        <v>UTGS</v>
      </c>
    </row>
    <row r="1238" spans="1:51" hidden="1" x14ac:dyDescent="0.2">
      <c r="A1238" s="38">
        <v>1231</v>
      </c>
      <c r="B1238" t="s">
        <v>5806</v>
      </c>
      <c r="C1238" t="s">
        <v>5746</v>
      </c>
      <c r="D1238">
        <v>9200</v>
      </c>
      <c r="E1238" t="s">
        <v>212</v>
      </c>
      <c r="F1238">
        <v>5</v>
      </c>
      <c r="G1238" t="str">
        <f>LOOKUP(F1238,{0,6,45},{"F","L","H"})</f>
        <v>F</v>
      </c>
      <c r="H1238" t="s">
        <v>301</v>
      </c>
      <c r="I1238" s="43" t="str">
        <f>IFERROR(VLOOKUP(#REF!,#REF!,2,FALSE),"No")</f>
        <v>No</v>
      </c>
      <c r="J1238" s="149">
        <v>1.25</v>
      </c>
      <c r="K1238" s="148">
        <v>143</v>
      </c>
      <c r="L1238" s="148"/>
      <c r="M1238" s="148"/>
      <c r="N1238" s="148"/>
      <c r="O1238" s="148"/>
      <c r="P1238" s="148"/>
      <c r="Q1238" s="148"/>
      <c r="R1238" s="148"/>
      <c r="S1238" s="148"/>
      <c r="T1238" s="148"/>
      <c r="U1238" s="148"/>
      <c r="V1238" s="148"/>
      <c r="W1238" s="148"/>
      <c r="X1238" s="139">
        <v>2</v>
      </c>
      <c r="Y1238" s="148">
        <v>11.03</v>
      </c>
      <c r="Z1238" s="148">
        <v>4</v>
      </c>
      <c r="AA1238" s="148">
        <v>988.97</v>
      </c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39">
        <v>0</v>
      </c>
      <c r="AM1238" s="139">
        <v>0</v>
      </c>
      <c r="AN1238" s="148">
        <f t="shared" si="171"/>
        <v>1000</v>
      </c>
      <c r="AO1238" s="148">
        <f t="shared" si="172"/>
        <v>143</v>
      </c>
      <c r="AP1238" s="148">
        <v>1</v>
      </c>
      <c r="AQ1238" s="140">
        <v>1</v>
      </c>
      <c r="AS1238" s="42">
        <f t="shared" si="173"/>
        <v>10655.427329841095</v>
      </c>
      <c r="AT1238" s="101">
        <f t="shared" si="174"/>
        <v>0</v>
      </c>
      <c r="AU1238" s="42">
        <f t="shared" si="175"/>
        <v>10655.427329841095</v>
      </c>
      <c r="AV1238" s="42">
        <f t="shared" si="176"/>
        <v>39601.876621474032</v>
      </c>
      <c r="AW1238" s="102">
        <f t="shared" si="177"/>
        <v>5118</v>
      </c>
      <c r="AX1238" s="43">
        <f t="shared" si="178"/>
        <v>1.25</v>
      </c>
      <c r="AY1238" s="43" t="str">
        <f t="shared" si="179"/>
        <v>UTTSS</v>
      </c>
    </row>
    <row r="1239" spans="1:51" hidden="1" x14ac:dyDescent="0.2">
      <c r="A1239" s="38">
        <v>1232</v>
      </c>
      <c r="B1239" t="s">
        <v>362</v>
      </c>
      <c r="C1239" t="s">
        <v>289</v>
      </c>
      <c r="D1239">
        <v>320</v>
      </c>
      <c r="E1239" t="s">
        <v>1223</v>
      </c>
      <c r="F1239">
        <v>0.25</v>
      </c>
      <c r="G1239" t="str">
        <f>LOOKUP(F1239,{0,6,45},{"F","L","H"})</f>
        <v>F</v>
      </c>
      <c r="H1239" t="s">
        <v>3187</v>
      </c>
      <c r="I1239" s="43" t="str">
        <f>IFERROR(VLOOKUP(#REF!,#REF!,2,FALSE),"No")</f>
        <v>No</v>
      </c>
      <c r="J1239" s="149">
        <v>0.5</v>
      </c>
      <c r="K1239" s="148">
        <v>29</v>
      </c>
      <c r="L1239" s="148"/>
      <c r="M1239" s="148"/>
      <c r="N1239" s="148"/>
      <c r="O1239" s="148"/>
      <c r="P1239" s="148"/>
      <c r="Q1239" s="148"/>
      <c r="R1239" s="148"/>
      <c r="S1239" s="148"/>
      <c r="T1239" s="148"/>
      <c r="U1239" s="148"/>
      <c r="V1239" s="148"/>
      <c r="W1239" s="148"/>
      <c r="X1239" s="139">
        <v>2</v>
      </c>
      <c r="Y1239" s="148">
        <v>1000</v>
      </c>
      <c r="Z1239" s="149"/>
      <c r="AA1239" s="148"/>
      <c r="AB1239" s="149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39">
        <v>0</v>
      </c>
      <c r="AM1239" s="139">
        <v>0</v>
      </c>
      <c r="AN1239" s="148">
        <f t="shared" si="171"/>
        <v>1000</v>
      </c>
      <c r="AO1239" s="148">
        <f t="shared" si="172"/>
        <v>29</v>
      </c>
      <c r="AP1239" s="148">
        <v>9</v>
      </c>
      <c r="AQ1239" s="140">
        <v>9</v>
      </c>
      <c r="AS1239" s="42">
        <f t="shared" si="173"/>
        <v>1983.700857100642</v>
      </c>
      <c r="AT1239" s="101">
        <f t="shared" si="174"/>
        <v>0</v>
      </c>
      <c r="AU1239" s="42">
        <f t="shared" si="175"/>
        <v>1983.700857100642</v>
      </c>
      <c r="AV1239" s="42">
        <f t="shared" si="176"/>
        <v>3612.3290801637813</v>
      </c>
      <c r="AW1239" s="102">
        <f t="shared" si="177"/>
        <v>431</v>
      </c>
      <c r="AX1239" s="43">
        <f t="shared" si="178"/>
        <v>0.5</v>
      </c>
      <c r="AY1239" s="43" t="str">
        <f t="shared" si="179"/>
        <v>UTGS</v>
      </c>
    </row>
    <row r="1240" spans="1:51" hidden="1" x14ac:dyDescent="0.2">
      <c r="A1240" s="38">
        <v>1233</v>
      </c>
      <c r="B1240" t="s">
        <v>5806</v>
      </c>
      <c r="C1240" t="s">
        <v>5746</v>
      </c>
      <c r="D1240">
        <v>2630</v>
      </c>
      <c r="E1240" t="s">
        <v>196</v>
      </c>
      <c r="F1240">
        <v>5</v>
      </c>
      <c r="G1240" t="str">
        <f>LOOKUP(F1240,{0,6,45},{"F","L","H"})</f>
        <v>F</v>
      </c>
      <c r="H1240" t="s">
        <v>1392</v>
      </c>
      <c r="I1240" s="43" t="str">
        <f>IFERROR(VLOOKUP(#REF!,#REF!,2,FALSE),"No")</f>
        <v>No</v>
      </c>
      <c r="J1240" s="149">
        <v>1.25</v>
      </c>
      <c r="K1240" s="148">
        <v>185</v>
      </c>
      <c r="L1240" s="148"/>
      <c r="M1240" s="148"/>
      <c r="N1240" s="148"/>
      <c r="O1240" s="148"/>
      <c r="P1240" s="148"/>
      <c r="Q1240" s="148"/>
      <c r="R1240" s="148"/>
      <c r="S1240" s="148"/>
      <c r="T1240" s="148"/>
      <c r="U1240" s="148"/>
      <c r="V1240" s="148"/>
      <c r="W1240" s="148"/>
      <c r="X1240" s="139">
        <v>2</v>
      </c>
      <c r="Y1240" s="148">
        <v>98.31</v>
      </c>
      <c r="Z1240" s="149">
        <v>4</v>
      </c>
      <c r="AA1240" s="148">
        <v>901.69</v>
      </c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39">
        <v>0</v>
      </c>
      <c r="AM1240" s="139">
        <v>0</v>
      </c>
      <c r="AN1240" s="148">
        <f t="shared" si="171"/>
        <v>1000</v>
      </c>
      <c r="AO1240" s="148">
        <f t="shared" si="172"/>
        <v>185</v>
      </c>
      <c r="AP1240" s="148">
        <v>3</v>
      </c>
      <c r="AQ1240" s="140">
        <v>6</v>
      </c>
      <c r="AS1240" s="42">
        <f t="shared" si="173"/>
        <v>13784.993398745471</v>
      </c>
      <c r="AT1240" s="101">
        <f t="shared" si="174"/>
        <v>0</v>
      </c>
      <c r="AU1240" s="42">
        <f t="shared" si="175"/>
        <v>13784.993398745471</v>
      </c>
      <c r="AV1240" s="42">
        <f t="shared" si="176"/>
        <v>6496.013170245672</v>
      </c>
      <c r="AW1240" s="102">
        <f t="shared" si="177"/>
        <v>2428.75</v>
      </c>
      <c r="AX1240" s="43">
        <f t="shared" si="178"/>
        <v>1.25</v>
      </c>
      <c r="AY1240" s="43" t="str">
        <f t="shared" si="179"/>
        <v>UTTSS</v>
      </c>
    </row>
    <row r="1241" spans="1:51" hidden="1" x14ac:dyDescent="0.2">
      <c r="A1241" s="38">
        <v>1234</v>
      </c>
      <c r="B1241" t="s">
        <v>5806</v>
      </c>
      <c r="C1241" t="s">
        <v>292</v>
      </c>
      <c r="D1241">
        <v>7791</v>
      </c>
      <c r="E1241" t="s">
        <v>206</v>
      </c>
      <c r="F1241">
        <v>2</v>
      </c>
      <c r="G1241" t="str">
        <f>LOOKUP(F1241,{0,6,45},{"F","L","H"})</f>
        <v>F</v>
      </c>
      <c r="H1241" t="s">
        <v>708</v>
      </c>
      <c r="I1241" s="43" t="str">
        <f>IFERROR(VLOOKUP(#REF!,#REF!,2,FALSE),"No")</f>
        <v>No</v>
      </c>
      <c r="J1241" s="149">
        <v>1.25</v>
      </c>
      <c r="K1241" s="148">
        <v>63</v>
      </c>
      <c r="L1241" s="148"/>
      <c r="M1241" s="148"/>
      <c r="N1241" s="148"/>
      <c r="O1241" s="148"/>
      <c r="P1241" s="148"/>
      <c r="Q1241" s="148"/>
      <c r="R1241" s="148"/>
      <c r="S1241" s="148"/>
      <c r="T1241" s="148"/>
      <c r="U1241" s="148"/>
      <c r="V1241" s="148"/>
      <c r="W1241" s="148"/>
      <c r="X1241" s="139">
        <v>1.25</v>
      </c>
      <c r="Y1241" s="148">
        <v>4.6900000000000004</v>
      </c>
      <c r="Z1241" s="149">
        <v>2</v>
      </c>
      <c r="AA1241" s="148">
        <v>995.31</v>
      </c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39">
        <v>0</v>
      </c>
      <c r="AM1241" s="139">
        <v>0</v>
      </c>
      <c r="AN1241" s="148">
        <f t="shared" si="171"/>
        <v>1000</v>
      </c>
      <c r="AO1241" s="148">
        <f t="shared" si="172"/>
        <v>63</v>
      </c>
      <c r="AP1241" s="148">
        <v>2</v>
      </c>
      <c r="AQ1241" s="140">
        <v>2</v>
      </c>
      <c r="AS1241" s="42">
        <f t="shared" si="173"/>
        <v>4694.349103356566</v>
      </c>
      <c r="AT1241" s="101">
        <f t="shared" si="174"/>
        <v>0</v>
      </c>
      <c r="AU1241" s="42">
        <f t="shared" si="175"/>
        <v>4694.349103356566</v>
      </c>
      <c r="AV1241" s="42">
        <f t="shared" si="176"/>
        <v>16257.122360737016</v>
      </c>
      <c r="AW1241" s="102">
        <f t="shared" si="177"/>
        <v>5118</v>
      </c>
      <c r="AX1241" s="43">
        <f t="shared" si="178"/>
        <v>1.25</v>
      </c>
      <c r="AY1241" s="43" t="str">
        <f t="shared" si="179"/>
        <v>UTFS</v>
      </c>
    </row>
    <row r="1242" spans="1:51" hidden="1" x14ac:dyDescent="0.2">
      <c r="A1242" s="38">
        <v>1235</v>
      </c>
      <c r="B1242" t="s">
        <v>5806</v>
      </c>
      <c r="C1242" t="s">
        <v>5746</v>
      </c>
      <c r="D1242">
        <v>3000</v>
      </c>
      <c r="E1242" t="s">
        <v>207</v>
      </c>
      <c r="F1242">
        <v>0.25</v>
      </c>
      <c r="G1242" t="str">
        <f>LOOKUP(F1242,{0,6,45},{"F","L","H"})</f>
        <v>F</v>
      </c>
      <c r="H1242" t="s">
        <v>1160</v>
      </c>
      <c r="I1242" s="43" t="str">
        <f>IFERROR(VLOOKUP(#REF!,#REF!,2,FALSE),"No")</f>
        <v>No</v>
      </c>
      <c r="J1242" s="149">
        <v>1.25</v>
      </c>
      <c r="K1242" s="148">
        <v>127</v>
      </c>
      <c r="L1242" s="148">
        <v>2</v>
      </c>
      <c r="M1242" s="148">
        <v>14</v>
      </c>
      <c r="N1242" s="148">
        <v>4</v>
      </c>
      <c r="O1242" s="148">
        <v>8.48</v>
      </c>
      <c r="P1242" s="148"/>
      <c r="Q1242" s="148"/>
      <c r="R1242" s="148"/>
      <c r="S1242" s="148"/>
      <c r="T1242" s="148"/>
      <c r="U1242" s="148"/>
      <c r="V1242" s="148"/>
      <c r="W1242" s="148"/>
      <c r="X1242" s="139">
        <v>2</v>
      </c>
      <c r="Y1242" s="148">
        <v>327.06</v>
      </c>
      <c r="Z1242" s="148">
        <v>4</v>
      </c>
      <c r="AA1242" s="148">
        <v>359.38</v>
      </c>
      <c r="AB1242" s="148">
        <v>6</v>
      </c>
      <c r="AC1242" s="148">
        <v>313.56</v>
      </c>
      <c r="AD1242" s="148"/>
      <c r="AE1242" s="148"/>
      <c r="AF1242" s="148"/>
      <c r="AG1242" s="148"/>
      <c r="AH1242" s="148"/>
      <c r="AI1242" s="148"/>
      <c r="AJ1242" s="148"/>
      <c r="AK1242" s="148"/>
      <c r="AL1242" s="139">
        <v>0</v>
      </c>
      <c r="AM1242" s="139">
        <v>0</v>
      </c>
      <c r="AN1242" s="148">
        <f t="shared" si="171"/>
        <v>1000</v>
      </c>
      <c r="AO1242" s="148">
        <f t="shared" si="172"/>
        <v>149.47999999999999</v>
      </c>
      <c r="AP1242" s="148">
        <v>3</v>
      </c>
      <c r="AQ1242" s="140">
        <v>13</v>
      </c>
      <c r="AS1242" s="42">
        <f t="shared" si="173"/>
        <v>11134.069066186343</v>
      </c>
      <c r="AT1242" s="101">
        <f t="shared" si="174"/>
        <v>0</v>
      </c>
      <c r="AU1242" s="42">
        <f t="shared" si="175"/>
        <v>11134.069066186343</v>
      </c>
      <c r="AV1242" s="42">
        <f t="shared" si="176"/>
        <v>3362.8375016518494</v>
      </c>
      <c r="AW1242" s="102">
        <f t="shared" si="177"/>
        <v>2145.6666666666665</v>
      </c>
      <c r="AX1242" s="43">
        <f t="shared" si="178"/>
        <v>1.25</v>
      </c>
      <c r="AY1242" s="43" t="str">
        <f t="shared" si="179"/>
        <v>UTTSS</v>
      </c>
    </row>
    <row r="1243" spans="1:51" hidden="1" x14ac:dyDescent="0.2">
      <c r="A1243" s="38">
        <v>1236</v>
      </c>
      <c r="B1243" t="s">
        <v>362</v>
      </c>
      <c r="C1243" t="s">
        <v>289</v>
      </c>
      <c r="D1243">
        <v>320</v>
      </c>
      <c r="E1243" t="s">
        <v>1245</v>
      </c>
      <c r="F1243">
        <v>0.25</v>
      </c>
      <c r="G1243" t="str">
        <f>LOOKUP(F1243,{0,6,45},{"F","L","H"})</f>
        <v>F</v>
      </c>
      <c r="H1243" t="s">
        <v>3188</v>
      </c>
      <c r="I1243" s="43" t="str">
        <f>IFERROR(VLOOKUP(#REF!,#REF!,2,FALSE),"No")</f>
        <v>No</v>
      </c>
      <c r="J1243" s="149">
        <v>0.5</v>
      </c>
      <c r="K1243" s="148">
        <v>41</v>
      </c>
      <c r="L1243" s="148"/>
      <c r="M1243" s="148"/>
      <c r="N1243" s="148"/>
      <c r="O1243" s="148"/>
      <c r="P1243" s="148"/>
      <c r="Q1243" s="148"/>
      <c r="R1243" s="148"/>
      <c r="S1243" s="148"/>
      <c r="T1243" s="148"/>
      <c r="U1243" s="148"/>
      <c r="V1243" s="148"/>
      <c r="W1243" s="148"/>
      <c r="X1243" s="139">
        <v>1.25</v>
      </c>
      <c r="Y1243" s="148">
        <v>161.43</v>
      </c>
      <c r="Z1243" s="149">
        <v>2</v>
      </c>
      <c r="AA1243" s="148">
        <v>838.57</v>
      </c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39">
        <v>0</v>
      </c>
      <c r="AM1243" s="139">
        <v>0</v>
      </c>
      <c r="AN1243" s="148">
        <f t="shared" si="171"/>
        <v>1000</v>
      </c>
      <c r="AO1243" s="148">
        <f t="shared" si="172"/>
        <v>41</v>
      </c>
      <c r="AP1243" s="148">
        <v>12</v>
      </c>
      <c r="AQ1243" s="140">
        <v>12</v>
      </c>
      <c r="AS1243" s="42">
        <f t="shared" si="173"/>
        <v>2804.5425910733215</v>
      </c>
      <c r="AT1243" s="101">
        <f t="shared" si="174"/>
        <v>0</v>
      </c>
      <c r="AU1243" s="42">
        <f t="shared" si="175"/>
        <v>2804.5425910733215</v>
      </c>
      <c r="AV1243" s="42">
        <f t="shared" si="176"/>
        <v>2718.6635601228363</v>
      </c>
      <c r="AW1243" s="102">
        <f t="shared" si="177"/>
        <v>431</v>
      </c>
      <c r="AX1243" s="43">
        <f t="shared" si="178"/>
        <v>0.5</v>
      </c>
      <c r="AY1243" s="43" t="str">
        <f t="shared" si="179"/>
        <v>UTGS</v>
      </c>
    </row>
    <row r="1244" spans="1:51" hidden="1" x14ac:dyDescent="0.2">
      <c r="A1244" s="38">
        <v>1237</v>
      </c>
      <c r="B1244" t="s">
        <v>362</v>
      </c>
      <c r="C1244" t="s">
        <v>289</v>
      </c>
      <c r="D1244">
        <v>550</v>
      </c>
      <c r="E1244" t="s">
        <v>1223</v>
      </c>
      <c r="F1244">
        <v>2</v>
      </c>
      <c r="G1244" t="str">
        <f>LOOKUP(F1244,{0,6,45},{"F","L","H"})</f>
        <v>F</v>
      </c>
      <c r="H1244" t="s">
        <v>3189</v>
      </c>
      <c r="I1244" s="43" t="str">
        <f>IFERROR(VLOOKUP(#REF!,#REF!,2,FALSE),"No")</f>
        <v>No</v>
      </c>
      <c r="J1244" s="149">
        <v>0.75</v>
      </c>
      <c r="K1244" s="148">
        <v>40</v>
      </c>
      <c r="L1244" s="148"/>
      <c r="M1244" s="148"/>
      <c r="N1244" s="148"/>
      <c r="O1244" s="148"/>
      <c r="P1244" s="148"/>
      <c r="Q1244" s="148"/>
      <c r="R1244" s="148"/>
      <c r="S1244" s="148"/>
      <c r="T1244" s="148"/>
      <c r="U1244" s="148"/>
      <c r="V1244" s="148"/>
      <c r="W1244" s="148"/>
      <c r="X1244" s="139">
        <v>2</v>
      </c>
      <c r="Y1244" s="148">
        <v>1000</v>
      </c>
      <c r="Z1244" s="149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39">
        <v>0</v>
      </c>
      <c r="AM1244" s="139">
        <v>0</v>
      </c>
      <c r="AN1244" s="148">
        <f t="shared" si="171"/>
        <v>1000</v>
      </c>
      <c r="AO1244" s="148">
        <f t="shared" si="172"/>
        <v>40</v>
      </c>
      <c r="AP1244" s="148">
        <v>13</v>
      </c>
      <c r="AQ1244" s="140">
        <v>86</v>
      </c>
      <c r="AS1244" s="42">
        <f t="shared" si="173"/>
        <v>2575.3391132422644</v>
      </c>
      <c r="AT1244" s="101">
        <f t="shared" si="174"/>
        <v>0</v>
      </c>
      <c r="AU1244" s="42">
        <f t="shared" si="175"/>
        <v>2575.3391132422644</v>
      </c>
      <c r="AV1244" s="42">
        <f t="shared" si="176"/>
        <v>378.03443862179108</v>
      </c>
      <c r="AW1244" s="102">
        <f t="shared" si="177"/>
        <v>585.0096169344007</v>
      </c>
      <c r="AX1244" s="43">
        <f t="shared" si="178"/>
        <v>0.75</v>
      </c>
      <c r="AY1244" s="43" t="str">
        <f t="shared" si="179"/>
        <v>UTGS</v>
      </c>
    </row>
    <row r="1245" spans="1:51" hidden="1" x14ac:dyDescent="0.2">
      <c r="A1245" s="38">
        <v>1238</v>
      </c>
      <c r="B1245" t="s">
        <v>362</v>
      </c>
      <c r="C1245" t="s">
        <v>289</v>
      </c>
      <c r="D1245">
        <v>320</v>
      </c>
      <c r="E1245" t="s">
        <v>1247</v>
      </c>
      <c r="F1245">
        <v>0.25</v>
      </c>
      <c r="G1245" t="str">
        <f>LOOKUP(F1245,{0,6,45},{"F","L","H"})</f>
        <v>F</v>
      </c>
      <c r="H1245" t="s">
        <v>3191</v>
      </c>
      <c r="I1245" s="43" t="str">
        <f>IFERROR(VLOOKUP(#REF!,#REF!,2,FALSE),"No")</f>
        <v>No</v>
      </c>
      <c r="J1245" s="139">
        <v>1.25</v>
      </c>
      <c r="K1245" s="148">
        <v>77</v>
      </c>
      <c r="L1245" s="148"/>
      <c r="M1245" s="148"/>
      <c r="N1245" s="148"/>
      <c r="O1245" s="148"/>
      <c r="P1245" s="148"/>
      <c r="Q1245" s="148"/>
      <c r="R1245" s="148"/>
      <c r="S1245" s="148"/>
      <c r="T1245" s="148"/>
      <c r="U1245" s="148"/>
      <c r="V1245" s="148"/>
      <c r="W1245" s="148"/>
      <c r="X1245" s="139">
        <v>2</v>
      </c>
      <c r="Y1245" s="148">
        <v>1000</v>
      </c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39">
        <v>0</v>
      </c>
      <c r="AM1245" s="139">
        <v>0</v>
      </c>
      <c r="AN1245" s="148">
        <f t="shared" si="171"/>
        <v>1000</v>
      </c>
      <c r="AO1245" s="148">
        <f t="shared" si="172"/>
        <v>77</v>
      </c>
      <c r="AP1245" s="148">
        <v>9</v>
      </c>
      <c r="AQ1245" s="140">
        <v>98</v>
      </c>
      <c r="AS1245" s="42">
        <f t="shared" si="173"/>
        <v>5737.5377929913584</v>
      </c>
      <c r="AT1245" s="101">
        <f t="shared" si="174"/>
        <v>0</v>
      </c>
      <c r="AU1245" s="42">
        <f t="shared" si="175"/>
        <v>5737.5377929913584</v>
      </c>
      <c r="AV1245" s="42">
        <f t="shared" si="176"/>
        <v>331.74450736197991</v>
      </c>
      <c r="AW1245" s="102">
        <f t="shared" si="177"/>
        <v>431</v>
      </c>
      <c r="AX1245" s="43">
        <f t="shared" si="178"/>
        <v>1.25</v>
      </c>
      <c r="AY1245" s="43" t="str">
        <f t="shared" si="179"/>
        <v>UTGS</v>
      </c>
    </row>
    <row r="1246" spans="1:51" hidden="1" x14ac:dyDescent="0.2">
      <c r="A1246" s="38">
        <v>1239</v>
      </c>
      <c r="B1246" t="s">
        <v>362</v>
      </c>
      <c r="C1246" s="43" t="s">
        <v>289</v>
      </c>
      <c r="D1246">
        <v>320</v>
      </c>
      <c r="E1246" t="s">
        <v>1247</v>
      </c>
      <c r="F1246">
        <v>0.25</v>
      </c>
      <c r="G1246" t="str">
        <f>LOOKUP(F1246,{0,6,45},{"F","L","H"})</f>
        <v>F</v>
      </c>
      <c r="H1246" t="s">
        <v>3192</v>
      </c>
      <c r="I1246" s="43" t="str">
        <f>IFERROR(VLOOKUP(#REF!,#REF!,2,FALSE),"No")</f>
        <v>No</v>
      </c>
      <c r="J1246" s="148">
        <v>1.25</v>
      </c>
      <c r="K1246" s="148">
        <v>152</v>
      </c>
      <c r="L1246" s="148"/>
      <c r="M1246" s="148"/>
      <c r="N1246" s="148"/>
      <c r="O1246" s="148"/>
      <c r="P1246" s="148"/>
      <c r="Q1246" s="148"/>
      <c r="R1246" s="149"/>
      <c r="S1246" s="148"/>
      <c r="T1246" s="148"/>
      <c r="U1246" s="148"/>
      <c r="V1246" s="148"/>
      <c r="W1246" s="148"/>
      <c r="X1246" s="139">
        <v>2</v>
      </c>
      <c r="Y1246" s="148">
        <v>1000</v>
      </c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39">
        <v>0</v>
      </c>
      <c r="AM1246" s="139">
        <v>0</v>
      </c>
      <c r="AN1246" s="148">
        <f t="shared" si="171"/>
        <v>1000</v>
      </c>
      <c r="AO1246" s="148">
        <f t="shared" si="172"/>
        <v>152</v>
      </c>
      <c r="AP1246" s="148">
        <v>12</v>
      </c>
      <c r="AQ1246" s="140">
        <v>119</v>
      </c>
      <c r="AS1246" s="42">
        <f t="shared" si="173"/>
        <v>11326.048630320603</v>
      </c>
      <c r="AT1246" s="101">
        <f t="shared" si="174"/>
        <v>0</v>
      </c>
      <c r="AU1246" s="42">
        <f t="shared" si="175"/>
        <v>11326.048630320603</v>
      </c>
      <c r="AV1246" s="42">
        <f t="shared" si="176"/>
        <v>273.20135900398344</v>
      </c>
      <c r="AW1246" s="102">
        <f t="shared" si="177"/>
        <v>431</v>
      </c>
      <c r="AX1246" s="43">
        <f t="shared" si="178"/>
        <v>1.25</v>
      </c>
      <c r="AY1246" s="43" t="str">
        <f t="shared" si="179"/>
        <v>UTGS</v>
      </c>
    </row>
    <row r="1247" spans="1:51" hidden="1" x14ac:dyDescent="0.2">
      <c r="A1247" s="38">
        <v>1240</v>
      </c>
      <c r="B1247" t="s">
        <v>5806</v>
      </c>
      <c r="C1247" t="s">
        <v>5746</v>
      </c>
      <c r="D1247">
        <v>12243</v>
      </c>
      <c r="E1247" t="s">
        <v>211</v>
      </c>
      <c r="F1247">
        <v>2</v>
      </c>
      <c r="G1247" t="str">
        <f>LOOKUP(F1247,{0,6,45},{"F","L","H"})</f>
        <v>F</v>
      </c>
      <c r="H1247" t="s">
        <v>1393</v>
      </c>
      <c r="I1247" s="43" t="str">
        <f>IFERROR(VLOOKUP(#REF!,#REF!,2,FALSE),"No")</f>
        <v>No</v>
      </c>
      <c r="J1247" s="149">
        <v>2</v>
      </c>
      <c r="K1247" s="148">
        <v>19</v>
      </c>
      <c r="L1247" s="148"/>
      <c r="M1247" s="148"/>
      <c r="N1247" s="148"/>
      <c r="O1247" s="148"/>
      <c r="P1247" s="148"/>
      <c r="Q1247" s="148"/>
      <c r="R1247" s="148"/>
      <c r="S1247" s="148"/>
      <c r="T1247" s="148"/>
      <c r="U1247" s="148"/>
      <c r="V1247" s="148"/>
      <c r="W1247" s="148"/>
      <c r="X1247" s="139">
        <v>4</v>
      </c>
      <c r="Y1247" s="148">
        <v>457.75</v>
      </c>
      <c r="Z1247" s="149">
        <v>6</v>
      </c>
      <c r="AA1247" s="148">
        <v>542.25</v>
      </c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39">
        <v>0</v>
      </c>
      <c r="AM1247" s="139">
        <v>0</v>
      </c>
      <c r="AN1247" s="148">
        <f t="shared" si="171"/>
        <v>1000</v>
      </c>
      <c r="AO1247" s="148">
        <f t="shared" si="172"/>
        <v>19</v>
      </c>
      <c r="AP1247" s="148">
        <v>2</v>
      </c>
      <c r="AQ1247" s="140">
        <v>2</v>
      </c>
      <c r="AS1247" s="42">
        <f t="shared" si="173"/>
        <v>1386.6860787900755</v>
      </c>
      <c r="AT1247" s="101">
        <f t="shared" si="174"/>
        <v>0</v>
      </c>
      <c r="AU1247" s="42">
        <f t="shared" si="175"/>
        <v>1386.6860787900755</v>
      </c>
      <c r="AV1247" s="42">
        <f t="shared" si="176"/>
        <v>25357.874610737021</v>
      </c>
      <c r="AW1247" s="102">
        <f t="shared" si="177"/>
        <v>10791.333333333334</v>
      </c>
      <c r="AX1247" s="43">
        <f t="shared" si="178"/>
        <v>2</v>
      </c>
      <c r="AY1247" s="43" t="str">
        <f t="shared" si="179"/>
        <v>UTTSS</v>
      </c>
    </row>
    <row r="1248" spans="1:51" hidden="1" x14ac:dyDescent="0.2">
      <c r="A1248" s="38">
        <v>1241</v>
      </c>
      <c r="B1248" t="s">
        <v>5806</v>
      </c>
      <c r="C1248" t="s">
        <v>5746</v>
      </c>
      <c r="D1248">
        <v>64512</v>
      </c>
      <c r="E1248" t="s">
        <v>205</v>
      </c>
      <c r="F1248">
        <v>45</v>
      </c>
      <c r="G1248" t="str">
        <f>LOOKUP(F1248,{0,6,45},{"F","L","H"})</f>
        <v>H</v>
      </c>
      <c r="H1248" t="s">
        <v>1394</v>
      </c>
      <c r="I1248" s="43" t="str">
        <f>IFERROR(VLOOKUP(#REF!,#REF!,2,FALSE),"No")</f>
        <v>No</v>
      </c>
      <c r="J1248" s="139">
        <v>3</v>
      </c>
      <c r="K1248" s="148">
        <v>122</v>
      </c>
      <c r="L1248" s="148"/>
      <c r="M1248" s="148"/>
      <c r="N1248" s="148"/>
      <c r="O1248" s="148"/>
      <c r="P1248" s="148"/>
      <c r="Q1248" s="148"/>
      <c r="R1248" s="148"/>
      <c r="S1248" s="148"/>
      <c r="T1248" s="148"/>
      <c r="U1248" s="148"/>
      <c r="V1248" s="148"/>
      <c r="W1248" s="148"/>
      <c r="X1248" s="139">
        <v>6</v>
      </c>
      <c r="Y1248" s="148">
        <v>1000</v>
      </c>
      <c r="Z1248" s="149"/>
      <c r="AA1248" s="148"/>
      <c r="AB1248" s="149"/>
      <c r="AC1248" s="148"/>
      <c r="AD1248" s="149"/>
      <c r="AE1248" s="148"/>
      <c r="AF1248" s="148"/>
      <c r="AG1248" s="148"/>
      <c r="AH1248" s="148"/>
      <c r="AI1248" s="148"/>
      <c r="AJ1248" s="148"/>
      <c r="AK1248" s="148"/>
      <c r="AL1248" s="139">
        <v>0</v>
      </c>
      <c r="AM1248" s="139">
        <v>0</v>
      </c>
      <c r="AN1248" s="148">
        <f t="shared" si="171"/>
        <v>1000</v>
      </c>
      <c r="AO1248" s="148">
        <f t="shared" si="172"/>
        <v>122</v>
      </c>
      <c r="AP1248" s="148">
        <v>4</v>
      </c>
      <c r="AQ1248" s="140">
        <v>5</v>
      </c>
      <c r="AS1248" s="42">
        <f t="shared" si="173"/>
        <v>8903.9842953889056</v>
      </c>
      <c r="AT1248" s="101">
        <f t="shared" si="174"/>
        <v>0</v>
      </c>
      <c r="AU1248" s="42">
        <f t="shared" si="175"/>
        <v>8903.9842953889056</v>
      </c>
      <c r="AV1248" s="42">
        <f t="shared" si="176"/>
        <v>12006.192344294808</v>
      </c>
      <c r="AW1248" s="102">
        <f t="shared" si="177"/>
        <v>113197.0366366282</v>
      </c>
      <c r="AX1248" s="43">
        <f t="shared" si="178"/>
        <v>3</v>
      </c>
      <c r="AY1248" s="43" t="str">
        <f t="shared" si="179"/>
        <v>UTTSS</v>
      </c>
    </row>
    <row r="1249" spans="1:51" hidden="1" x14ac:dyDescent="0.2">
      <c r="A1249" s="38">
        <v>1242</v>
      </c>
      <c r="B1249" t="s">
        <v>362</v>
      </c>
      <c r="C1249" t="s">
        <v>289</v>
      </c>
      <c r="D1249">
        <v>550</v>
      </c>
      <c r="E1249" t="s">
        <v>1247</v>
      </c>
      <c r="F1249">
        <v>2</v>
      </c>
      <c r="G1249" t="str">
        <f>LOOKUP(F1249,{0,6,45},{"F","L","H"})</f>
        <v>F</v>
      </c>
      <c r="H1249" t="s">
        <v>3193</v>
      </c>
      <c r="I1249" s="43" t="str">
        <f>IFERROR(VLOOKUP(#REF!,#REF!,2,FALSE),"No")</f>
        <v>No</v>
      </c>
      <c r="J1249" s="149">
        <v>0.75</v>
      </c>
      <c r="K1249" s="148">
        <v>229</v>
      </c>
      <c r="L1249" s="148"/>
      <c r="M1249" s="148"/>
      <c r="N1249" s="148"/>
      <c r="O1249" s="148"/>
      <c r="P1249" s="148"/>
      <c r="Q1249" s="148"/>
      <c r="R1249" s="148"/>
      <c r="S1249" s="148"/>
      <c r="T1249" s="148"/>
      <c r="U1249" s="148"/>
      <c r="V1249" s="148"/>
      <c r="W1249" s="148"/>
      <c r="X1249" s="139">
        <v>4</v>
      </c>
      <c r="Y1249" s="148">
        <v>1000</v>
      </c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39">
        <v>0</v>
      </c>
      <c r="AM1249" s="139">
        <v>0</v>
      </c>
      <c r="AN1249" s="148">
        <f t="shared" si="171"/>
        <v>1000</v>
      </c>
      <c r="AO1249" s="148">
        <f t="shared" si="172"/>
        <v>229</v>
      </c>
      <c r="AP1249" s="148">
        <v>7</v>
      </c>
      <c r="AQ1249" s="140">
        <v>7</v>
      </c>
      <c r="AS1249" s="42">
        <f t="shared" si="173"/>
        <v>14743.816423311964</v>
      </c>
      <c r="AT1249" s="101">
        <f t="shared" si="174"/>
        <v>0</v>
      </c>
      <c r="AU1249" s="42">
        <f t="shared" si="175"/>
        <v>14743.816423311964</v>
      </c>
      <c r="AV1249" s="42">
        <f t="shared" si="176"/>
        <v>5668.7088173534339</v>
      </c>
      <c r="AW1249" s="102">
        <f t="shared" si="177"/>
        <v>585.0096169344007</v>
      </c>
      <c r="AX1249" s="43">
        <f t="shared" si="178"/>
        <v>0.75</v>
      </c>
      <c r="AY1249" s="43" t="str">
        <f t="shared" si="179"/>
        <v>UTGS</v>
      </c>
    </row>
    <row r="1250" spans="1:51" hidden="1" x14ac:dyDescent="0.2">
      <c r="A1250" s="38">
        <v>1243</v>
      </c>
      <c r="B1250" t="s">
        <v>362</v>
      </c>
      <c r="C1250" t="s">
        <v>289</v>
      </c>
      <c r="D1250">
        <v>1847</v>
      </c>
      <c r="E1250" t="s">
        <v>204</v>
      </c>
      <c r="F1250">
        <v>2</v>
      </c>
      <c r="G1250" t="str">
        <f>LOOKUP(F1250,{0,6,45},{"F","L","H"})</f>
        <v>F</v>
      </c>
      <c r="H1250" t="s">
        <v>3194</v>
      </c>
      <c r="I1250" s="43" t="str">
        <f>IFERROR(VLOOKUP(#REF!,#REF!,2,FALSE),"No")</f>
        <v>No</v>
      </c>
      <c r="J1250" s="148">
        <v>0.75</v>
      </c>
      <c r="K1250" s="148">
        <v>1</v>
      </c>
      <c r="L1250" s="148">
        <v>1.25</v>
      </c>
      <c r="M1250" s="148">
        <v>47</v>
      </c>
      <c r="N1250" s="148"/>
      <c r="O1250" s="148"/>
      <c r="P1250" s="148"/>
      <c r="Q1250" s="148"/>
      <c r="R1250" s="149"/>
      <c r="S1250" s="148"/>
      <c r="T1250" s="148"/>
      <c r="U1250" s="148"/>
      <c r="V1250" s="148"/>
      <c r="W1250" s="148"/>
      <c r="X1250" s="139">
        <v>0.75</v>
      </c>
      <c r="Y1250" s="148">
        <v>125</v>
      </c>
      <c r="Z1250" s="148">
        <v>1.25</v>
      </c>
      <c r="AA1250" s="148">
        <v>694.75</v>
      </c>
      <c r="AB1250" s="148">
        <v>4</v>
      </c>
      <c r="AC1250" s="148">
        <v>180.25</v>
      </c>
      <c r="AD1250" s="148"/>
      <c r="AE1250" s="148"/>
      <c r="AF1250" s="148"/>
      <c r="AG1250" s="148"/>
      <c r="AH1250" s="148"/>
      <c r="AI1250" s="148"/>
      <c r="AJ1250" s="148"/>
      <c r="AK1250" s="148"/>
      <c r="AL1250" s="139">
        <v>0</v>
      </c>
      <c r="AM1250" s="139">
        <v>0</v>
      </c>
      <c r="AN1250" s="148">
        <f t="shared" si="171"/>
        <v>1000</v>
      </c>
      <c r="AO1250" s="148">
        <f t="shared" si="172"/>
        <v>48</v>
      </c>
      <c r="AP1250" s="148">
        <v>8</v>
      </c>
      <c r="AQ1250" s="140">
        <v>8</v>
      </c>
      <c r="AS1250" s="42">
        <f t="shared" si="173"/>
        <v>3566.5169358907169</v>
      </c>
      <c r="AT1250" s="101">
        <f t="shared" si="174"/>
        <v>0</v>
      </c>
      <c r="AU1250" s="42">
        <f t="shared" si="175"/>
        <v>3566.5169358907169</v>
      </c>
      <c r="AV1250" s="42">
        <f t="shared" si="176"/>
        <v>4404.6474026842543</v>
      </c>
      <c r="AW1250" s="102">
        <f t="shared" si="177"/>
        <v>2169</v>
      </c>
      <c r="AX1250" s="43">
        <f t="shared" si="178"/>
        <v>0.75</v>
      </c>
      <c r="AY1250" s="43" t="str">
        <f t="shared" si="179"/>
        <v>UTGS</v>
      </c>
    </row>
    <row r="1251" spans="1:51" hidden="1" x14ac:dyDescent="0.2">
      <c r="A1251" s="38">
        <v>1244</v>
      </c>
      <c r="B1251" t="s">
        <v>5806</v>
      </c>
      <c r="C1251" t="s">
        <v>5746</v>
      </c>
      <c r="D1251">
        <v>14500</v>
      </c>
      <c r="E1251" t="s">
        <v>215</v>
      </c>
      <c r="F1251">
        <v>5</v>
      </c>
      <c r="G1251" t="str">
        <f>LOOKUP(F1251,{0,6,45},{"F","L","H"})</f>
        <v>F</v>
      </c>
      <c r="H1251" t="s">
        <v>296</v>
      </c>
      <c r="I1251" s="43" t="str">
        <f>IFERROR(VLOOKUP(#REF!,#REF!,2,FALSE),"No")</f>
        <v>No</v>
      </c>
      <c r="J1251" s="149">
        <v>2</v>
      </c>
      <c r="K1251" s="148">
        <v>167</v>
      </c>
      <c r="L1251" s="148"/>
      <c r="M1251" s="148"/>
      <c r="N1251" s="148"/>
      <c r="O1251" s="148"/>
      <c r="P1251" s="148"/>
      <c r="Q1251" s="148"/>
      <c r="R1251" s="148"/>
      <c r="S1251" s="148"/>
      <c r="T1251" s="148"/>
      <c r="U1251" s="148"/>
      <c r="V1251" s="148"/>
      <c r="W1251" s="148"/>
      <c r="X1251" s="139">
        <v>1.25</v>
      </c>
      <c r="Y1251" s="148">
        <v>60</v>
      </c>
      <c r="Z1251" s="148">
        <v>2</v>
      </c>
      <c r="AA1251" s="148">
        <v>147.72999999999999</v>
      </c>
      <c r="AB1251" s="148">
        <v>3</v>
      </c>
      <c r="AC1251" s="148">
        <v>9.73</v>
      </c>
      <c r="AD1251" s="148">
        <v>4</v>
      </c>
      <c r="AE1251" s="148">
        <v>782.54</v>
      </c>
      <c r="AF1251" s="148"/>
      <c r="AG1251" s="148"/>
      <c r="AH1251" s="148"/>
      <c r="AI1251" s="148"/>
      <c r="AJ1251" s="148"/>
      <c r="AK1251" s="148"/>
      <c r="AL1251" s="139">
        <v>0</v>
      </c>
      <c r="AM1251" s="139">
        <v>0</v>
      </c>
      <c r="AN1251" s="148">
        <f t="shared" si="171"/>
        <v>1000</v>
      </c>
      <c r="AO1251" s="148">
        <f t="shared" si="172"/>
        <v>167</v>
      </c>
      <c r="AP1251" s="148">
        <v>8</v>
      </c>
      <c r="AQ1251" s="140">
        <v>71</v>
      </c>
      <c r="AS1251" s="42">
        <f t="shared" si="173"/>
        <v>12188.240797786453</v>
      </c>
      <c r="AT1251" s="101">
        <f t="shared" si="174"/>
        <v>0</v>
      </c>
      <c r="AU1251" s="42">
        <f t="shared" si="175"/>
        <v>12188.240797786453</v>
      </c>
      <c r="AV1251" s="42">
        <f t="shared" si="176"/>
        <v>535.78024114752156</v>
      </c>
      <c r="AW1251" s="102">
        <f t="shared" si="177"/>
        <v>10791.333333333334</v>
      </c>
      <c r="AX1251" s="43">
        <f t="shared" si="178"/>
        <v>2</v>
      </c>
      <c r="AY1251" s="43" t="str">
        <f t="shared" si="179"/>
        <v>UTTSS</v>
      </c>
    </row>
    <row r="1252" spans="1:51" hidden="1" x14ac:dyDescent="0.2">
      <c r="A1252" s="38">
        <v>1245</v>
      </c>
      <c r="B1252" t="s">
        <v>5806</v>
      </c>
      <c r="C1252" t="s">
        <v>5746</v>
      </c>
      <c r="D1252">
        <v>6600</v>
      </c>
      <c r="E1252" t="s">
        <v>198</v>
      </c>
      <c r="F1252">
        <v>5</v>
      </c>
      <c r="G1252" t="str">
        <f>LOOKUP(F1252,{0,6,45},{"F","L","H"})</f>
        <v>F</v>
      </c>
      <c r="H1252" t="s">
        <v>1397</v>
      </c>
      <c r="I1252" s="43" t="str">
        <f>IFERROR(VLOOKUP(#REF!,#REF!,2,FALSE),"No")</f>
        <v>No</v>
      </c>
      <c r="J1252" s="148">
        <v>1.25</v>
      </c>
      <c r="K1252" s="148">
        <v>61</v>
      </c>
      <c r="L1252" s="148"/>
      <c r="M1252" s="148"/>
      <c r="N1252" s="148"/>
      <c r="O1252" s="148"/>
      <c r="P1252" s="148"/>
      <c r="Q1252" s="148"/>
      <c r="R1252" s="149"/>
      <c r="S1252" s="148"/>
      <c r="T1252" s="148"/>
      <c r="U1252" s="148"/>
      <c r="V1252" s="148"/>
      <c r="W1252" s="148"/>
      <c r="X1252" s="139">
        <v>2</v>
      </c>
      <c r="Y1252" s="148">
        <v>1000</v>
      </c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39">
        <v>0</v>
      </c>
      <c r="AM1252" s="139">
        <v>0</v>
      </c>
      <c r="AN1252" s="148">
        <f t="shared" si="171"/>
        <v>1000</v>
      </c>
      <c r="AO1252" s="148">
        <f t="shared" si="172"/>
        <v>61</v>
      </c>
      <c r="AP1252" s="148">
        <v>3</v>
      </c>
      <c r="AQ1252" s="140">
        <v>3</v>
      </c>
      <c r="AS1252" s="42">
        <f t="shared" si="173"/>
        <v>4545.3221476944527</v>
      </c>
      <c r="AT1252" s="101">
        <f t="shared" si="174"/>
        <v>0</v>
      </c>
      <c r="AU1252" s="42">
        <f t="shared" si="175"/>
        <v>4545.3221476944527</v>
      </c>
      <c r="AV1252" s="42">
        <f t="shared" si="176"/>
        <v>10836.987240491344</v>
      </c>
      <c r="AW1252" s="102">
        <f t="shared" si="177"/>
        <v>3698.6666666666665</v>
      </c>
      <c r="AX1252" s="43">
        <f t="shared" si="178"/>
        <v>1.25</v>
      </c>
      <c r="AY1252" s="43" t="str">
        <f t="shared" si="179"/>
        <v>UTTSS</v>
      </c>
    </row>
    <row r="1253" spans="1:51" hidden="1" x14ac:dyDescent="0.2">
      <c r="A1253" s="38">
        <v>1246</v>
      </c>
      <c r="B1253" t="s">
        <v>362</v>
      </c>
      <c r="C1253" t="s">
        <v>289</v>
      </c>
      <c r="D1253">
        <v>320</v>
      </c>
      <c r="E1253" t="s">
        <v>1243</v>
      </c>
      <c r="F1253">
        <v>0.25</v>
      </c>
      <c r="G1253" t="str">
        <f>LOOKUP(F1253,{0,6,45},{"F","L","H"})</f>
        <v>F</v>
      </c>
      <c r="H1253" t="s">
        <v>3195</v>
      </c>
      <c r="I1253" s="43" t="str">
        <f>IFERROR(VLOOKUP(#REF!,#REF!,2,FALSE),"No")</f>
        <v>No</v>
      </c>
      <c r="J1253" s="139">
        <v>0.5</v>
      </c>
      <c r="K1253" s="148">
        <v>35</v>
      </c>
      <c r="L1253" s="148"/>
      <c r="M1253" s="148"/>
      <c r="N1253" s="148"/>
      <c r="O1253" s="148"/>
      <c r="P1253" s="148"/>
      <c r="Q1253" s="148"/>
      <c r="R1253" s="148"/>
      <c r="S1253" s="148"/>
      <c r="T1253" s="148"/>
      <c r="U1253" s="148"/>
      <c r="V1253" s="148"/>
      <c r="W1253" s="148"/>
      <c r="X1253" s="139">
        <v>1.25</v>
      </c>
      <c r="Y1253" s="148">
        <v>439</v>
      </c>
      <c r="Z1253" s="148">
        <v>2</v>
      </c>
      <c r="AA1253" s="148">
        <v>561</v>
      </c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39">
        <v>0</v>
      </c>
      <c r="AM1253" s="139">
        <v>0</v>
      </c>
      <c r="AN1253" s="148">
        <f t="shared" si="171"/>
        <v>1000</v>
      </c>
      <c r="AO1253" s="148">
        <f t="shared" si="172"/>
        <v>35</v>
      </c>
      <c r="AP1253" s="148">
        <v>30</v>
      </c>
      <c r="AQ1253" s="140">
        <v>42</v>
      </c>
      <c r="AS1253" s="42">
        <f t="shared" si="173"/>
        <v>2394.1217240869819</v>
      </c>
      <c r="AT1253" s="101">
        <f t="shared" si="174"/>
        <v>0</v>
      </c>
      <c r="AU1253" s="42">
        <f t="shared" si="175"/>
        <v>2394.1217240869819</v>
      </c>
      <c r="AV1253" s="42">
        <f t="shared" si="176"/>
        <v>781.38718384461981</v>
      </c>
      <c r="AW1253" s="102">
        <f t="shared" si="177"/>
        <v>431</v>
      </c>
      <c r="AX1253" s="43">
        <f t="shared" si="178"/>
        <v>0.5</v>
      </c>
      <c r="AY1253" s="43" t="str">
        <f t="shared" si="179"/>
        <v>UTGS</v>
      </c>
    </row>
    <row r="1254" spans="1:51" hidden="1" x14ac:dyDescent="0.2">
      <c r="A1254" s="38">
        <v>1247</v>
      </c>
      <c r="B1254" t="s">
        <v>362</v>
      </c>
      <c r="C1254" t="s">
        <v>289</v>
      </c>
      <c r="D1254">
        <v>175</v>
      </c>
      <c r="E1254" t="s">
        <v>1235</v>
      </c>
      <c r="F1254">
        <v>0.25</v>
      </c>
      <c r="G1254" t="str">
        <f>LOOKUP(F1254,{0,6,45},{"F","L","H"})</f>
        <v>F</v>
      </c>
      <c r="H1254" t="s">
        <v>3196</v>
      </c>
      <c r="I1254" s="43" t="str">
        <f>IFERROR(VLOOKUP(#REF!,#REF!,2,FALSE),"No")</f>
        <v>No</v>
      </c>
      <c r="J1254" s="149">
        <v>0.5</v>
      </c>
      <c r="K1254" s="148">
        <v>68</v>
      </c>
      <c r="L1254" s="148"/>
      <c r="M1254" s="148"/>
      <c r="N1254" s="148"/>
      <c r="O1254" s="148"/>
      <c r="P1254" s="148"/>
      <c r="Q1254" s="148"/>
      <c r="R1254" s="148"/>
      <c r="S1254" s="148"/>
      <c r="T1254" s="148"/>
      <c r="U1254" s="148"/>
      <c r="V1254" s="148"/>
      <c r="W1254" s="148"/>
      <c r="X1254" s="139">
        <v>2</v>
      </c>
      <c r="Y1254" s="148">
        <v>985.77</v>
      </c>
      <c r="Z1254" s="149">
        <v>8</v>
      </c>
      <c r="AA1254" s="148">
        <v>14.23</v>
      </c>
      <c r="AB1254" s="149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39">
        <v>0</v>
      </c>
      <c r="AM1254" s="139">
        <v>0</v>
      </c>
      <c r="AN1254" s="148">
        <f t="shared" si="171"/>
        <v>1000</v>
      </c>
      <c r="AO1254" s="148">
        <f t="shared" si="172"/>
        <v>68</v>
      </c>
      <c r="AP1254" s="148">
        <v>11</v>
      </c>
      <c r="AQ1254" s="140">
        <v>13</v>
      </c>
      <c r="AS1254" s="42">
        <f t="shared" si="173"/>
        <v>4651.4364925118498</v>
      </c>
      <c r="AT1254" s="101">
        <f t="shared" si="174"/>
        <v>0</v>
      </c>
      <c r="AU1254" s="42">
        <f t="shared" si="175"/>
        <v>4651.4364925118498</v>
      </c>
      <c r="AV1254" s="42">
        <f t="shared" si="176"/>
        <v>2544.9999939595409</v>
      </c>
      <c r="AW1254" s="102">
        <f t="shared" si="177"/>
        <v>431</v>
      </c>
      <c r="AX1254" s="43">
        <f t="shared" si="178"/>
        <v>0.5</v>
      </c>
      <c r="AY1254" s="43" t="str">
        <f t="shared" si="179"/>
        <v>UTGS</v>
      </c>
    </row>
    <row r="1255" spans="1:51" hidden="1" x14ac:dyDescent="0.2">
      <c r="A1255" s="38">
        <v>1248</v>
      </c>
      <c r="B1255" t="s">
        <v>362</v>
      </c>
      <c r="C1255" t="s">
        <v>289</v>
      </c>
      <c r="D1255">
        <v>320</v>
      </c>
      <c r="E1255" t="s">
        <v>1247</v>
      </c>
      <c r="F1255">
        <v>0.25</v>
      </c>
      <c r="G1255" t="str">
        <f>LOOKUP(F1255,{0,6,45},{"F","L","H"})</f>
        <v>F</v>
      </c>
      <c r="H1255" t="s">
        <v>3197</v>
      </c>
      <c r="I1255" s="43" t="str">
        <f>IFERROR(VLOOKUP(#REF!,#REF!,2,FALSE),"No")</f>
        <v>No</v>
      </c>
      <c r="J1255" s="139">
        <v>0.5</v>
      </c>
      <c r="K1255" s="148">
        <v>32</v>
      </c>
      <c r="L1255" s="148"/>
      <c r="M1255" s="148"/>
      <c r="N1255" s="148"/>
      <c r="O1255" s="148"/>
      <c r="P1255" s="148"/>
      <c r="Q1255" s="148"/>
      <c r="R1255" s="148"/>
      <c r="S1255" s="148"/>
      <c r="T1255" s="148"/>
      <c r="U1255" s="148"/>
      <c r="V1255" s="148"/>
      <c r="W1255" s="148"/>
      <c r="X1255" s="139">
        <v>1.25</v>
      </c>
      <c r="Y1255" s="148">
        <v>109.93</v>
      </c>
      <c r="Z1255" s="149">
        <v>2</v>
      </c>
      <c r="AA1255" s="148">
        <v>890.07</v>
      </c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39">
        <v>0</v>
      </c>
      <c r="AM1255" s="139">
        <v>0</v>
      </c>
      <c r="AN1255" s="148">
        <f t="shared" si="171"/>
        <v>1000</v>
      </c>
      <c r="AO1255" s="148">
        <f t="shared" si="172"/>
        <v>32</v>
      </c>
      <c r="AP1255" s="148">
        <v>16</v>
      </c>
      <c r="AQ1255" s="140">
        <v>37</v>
      </c>
      <c r="AS1255" s="42">
        <f t="shared" si="173"/>
        <v>2188.9112905938118</v>
      </c>
      <c r="AT1255" s="101">
        <f t="shared" si="174"/>
        <v>0</v>
      </c>
      <c r="AU1255" s="42">
        <f t="shared" si="175"/>
        <v>2188.9112905938118</v>
      </c>
      <c r="AV1255" s="42">
        <f t="shared" si="176"/>
        <v>880.75439787767664</v>
      </c>
      <c r="AW1255" s="102">
        <f t="shared" si="177"/>
        <v>431</v>
      </c>
      <c r="AX1255" s="43">
        <f t="shared" si="178"/>
        <v>0.5</v>
      </c>
      <c r="AY1255" s="43" t="str">
        <f t="shared" si="179"/>
        <v>UTGS</v>
      </c>
    </row>
    <row r="1256" spans="1:51" hidden="1" x14ac:dyDescent="0.2">
      <c r="A1256" s="38">
        <v>1249</v>
      </c>
      <c r="B1256" t="s">
        <v>362</v>
      </c>
      <c r="C1256" t="s">
        <v>289</v>
      </c>
      <c r="D1256">
        <v>320</v>
      </c>
      <c r="E1256" t="s">
        <v>1237</v>
      </c>
      <c r="F1256">
        <v>0.25</v>
      </c>
      <c r="G1256" t="str">
        <f>LOOKUP(F1256,{0,6,45},{"F","L","H"})</f>
        <v>F</v>
      </c>
      <c r="H1256" t="s">
        <v>3198</v>
      </c>
      <c r="I1256" s="43" t="str">
        <f>IFERROR(VLOOKUP(#REF!,#REF!,2,FALSE),"No")</f>
        <v>No</v>
      </c>
      <c r="J1256" s="149">
        <v>0.5</v>
      </c>
      <c r="K1256" s="148">
        <v>80</v>
      </c>
      <c r="L1256" s="148"/>
      <c r="M1256" s="148"/>
      <c r="N1256" s="148"/>
      <c r="O1256" s="148"/>
      <c r="P1256" s="148"/>
      <c r="Q1256" s="148"/>
      <c r="R1256" s="148"/>
      <c r="S1256" s="148"/>
      <c r="T1256" s="148"/>
      <c r="U1256" s="148"/>
      <c r="V1256" s="148"/>
      <c r="W1256" s="148"/>
      <c r="X1256" s="139">
        <v>2</v>
      </c>
      <c r="Y1256" s="148">
        <v>1000</v>
      </c>
      <c r="Z1256" s="149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39">
        <v>0</v>
      </c>
      <c r="AM1256" s="139">
        <v>0</v>
      </c>
      <c r="AN1256" s="148">
        <f t="shared" si="171"/>
        <v>1000</v>
      </c>
      <c r="AO1256" s="148">
        <f t="shared" si="172"/>
        <v>80</v>
      </c>
      <c r="AP1256" s="148">
        <v>17</v>
      </c>
      <c r="AQ1256" s="140">
        <v>17</v>
      </c>
      <c r="AS1256" s="42">
        <f t="shared" si="173"/>
        <v>5472.27822648453</v>
      </c>
      <c r="AT1256" s="101">
        <f t="shared" si="174"/>
        <v>0</v>
      </c>
      <c r="AU1256" s="42">
        <f t="shared" si="175"/>
        <v>5472.27822648453</v>
      </c>
      <c r="AV1256" s="42">
        <f t="shared" si="176"/>
        <v>1912.4095130278843</v>
      </c>
      <c r="AW1256" s="102">
        <f t="shared" si="177"/>
        <v>431</v>
      </c>
      <c r="AX1256" s="43">
        <f t="shared" si="178"/>
        <v>0.5</v>
      </c>
      <c r="AY1256" s="43" t="str">
        <f t="shared" si="179"/>
        <v>UTGS</v>
      </c>
    </row>
    <row r="1257" spans="1:51" hidden="1" x14ac:dyDescent="0.2">
      <c r="A1257" s="38">
        <v>1250</v>
      </c>
      <c r="B1257" t="s">
        <v>362</v>
      </c>
      <c r="C1257" t="s">
        <v>289</v>
      </c>
      <c r="D1257">
        <v>320</v>
      </c>
      <c r="E1257" t="s">
        <v>1223</v>
      </c>
      <c r="F1257">
        <v>0.25</v>
      </c>
      <c r="G1257" t="str">
        <f>LOOKUP(F1257,{0,6,45},{"F","L","H"})</f>
        <v>F</v>
      </c>
      <c r="H1257" t="s">
        <v>3199</v>
      </c>
      <c r="I1257" s="43" t="str">
        <f>IFERROR(VLOOKUP(#REF!,#REF!,2,FALSE),"No")</f>
        <v>No</v>
      </c>
      <c r="J1257" s="139">
        <v>0.5</v>
      </c>
      <c r="K1257" s="148">
        <v>51</v>
      </c>
      <c r="L1257" s="148"/>
      <c r="M1257" s="148"/>
      <c r="N1257" s="148"/>
      <c r="O1257" s="148"/>
      <c r="P1257" s="148"/>
      <c r="Q1257" s="148"/>
      <c r="R1257" s="148"/>
      <c r="S1257" s="148"/>
      <c r="T1257" s="148"/>
      <c r="U1257" s="148"/>
      <c r="V1257" s="148"/>
      <c r="W1257" s="148"/>
      <c r="X1257" s="139">
        <v>2</v>
      </c>
      <c r="Y1257" s="148">
        <v>322.02999999999997</v>
      </c>
      <c r="Z1257" s="149">
        <v>4</v>
      </c>
      <c r="AA1257" s="148">
        <v>150.97</v>
      </c>
      <c r="AB1257" s="148">
        <v>6</v>
      </c>
      <c r="AC1257" s="148">
        <v>1</v>
      </c>
      <c r="AD1257" s="148">
        <v>8</v>
      </c>
      <c r="AE1257" s="148">
        <v>526</v>
      </c>
      <c r="AF1257" s="148"/>
      <c r="AG1257" s="148"/>
      <c r="AH1257" s="148"/>
      <c r="AI1257" s="148"/>
      <c r="AJ1257" s="148"/>
      <c r="AK1257" s="148"/>
      <c r="AL1257" s="139">
        <v>0</v>
      </c>
      <c r="AM1257" s="139">
        <v>0</v>
      </c>
      <c r="AN1257" s="148">
        <f t="shared" si="171"/>
        <v>1000</v>
      </c>
      <c r="AO1257" s="148">
        <f t="shared" si="172"/>
        <v>51</v>
      </c>
      <c r="AP1257" s="148">
        <v>14</v>
      </c>
      <c r="AQ1257" s="140">
        <v>16</v>
      </c>
      <c r="AS1257" s="42">
        <f t="shared" si="173"/>
        <v>3488.5773693838878</v>
      </c>
      <c r="AT1257" s="101">
        <f t="shared" si="174"/>
        <v>0</v>
      </c>
      <c r="AU1257" s="42">
        <f t="shared" si="175"/>
        <v>3488.5773693838878</v>
      </c>
      <c r="AV1257" s="42">
        <f t="shared" si="176"/>
        <v>3427.4860388421271</v>
      </c>
      <c r="AW1257" s="102">
        <f t="shared" si="177"/>
        <v>431</v>
      </c>
      <c r="AX1257" s="43">
        <f t="shared" si="178"/>
        <v>0.5</v>
      </c>
      <c r="AY1257" s="43" t="str">
        <f t="shared" si="179"/>
        <v>UTGS</v>
      </c>
    </row>
    <row r="1258" spans="1:51" hidden="1" x14ac:dyDescent="0.2">
      <c r="A1258" s="38">
        <v>1251</v>
      </c>
      <c r="B1258" t="s">
        <v>362</v>
      </c>
      <c r="C1258" t="s">
        <v>289</v>
      </c>
      <c r="D1258">
        <v>540</v>
      </c>
      <c r="E1258" t="s">
        <v>1221</v>
      </c>
      <c r="F1258">
        <v>0.25</v>
      </c>
      <c r="G1258" t="str">
        <f>LOOKUP(F1258,{0,6,45},{"F","L","H"})</f>
        <v>F</v>
      </c>
      <c r="H1258" t="s">
        <v>3200</v>
      </c>
      <c r="I1258" s="43" t="str">
        <f>IFERROR(VLOOKUP(#REF!,#REF!,2,FALSE),"No")</f>
        <v>No</v>
      </c>
      <c r="J1258" s="139">
        <v>0.5</v>
      </c>
      <c r="K1258" s="148">
        <v>41</v>
      </c>
      <c r="L1258" s="148"/>
      <c r="M1258" s="148"/>
      <c r="N1258" s="148"/>
      <c r="O1258" s="148"/>
      <c r="P1258" s="148"/>
      <c r="Q1258" s="148"/>
      <c r="R1258" s="148"/>
      <c r="S1258" s="148"/>
      <c r="T1258" s="148"/>
      <c r="U1258" s="148"/>
      <c r="V1258" s="148"/>
      <c r="W1258" s="148"/>
      <c r="X1258" s="139">
        <v>1.25</v>
      </c>
      <c r="Y1258" s="148">
        <v>236.1</v>
      </c>
      <c r="Z1258" s="148">
        <v>2</v>
      </c>
      <c r="AA1258" s="148">
        <v>763.9</v>
      </c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39">
        <v>0</v>
      </c>
      <c r="AM1258" s="139">
        <v>0</v>
      </c>
      <c r="AN1258" s="148">
        <f t="shared" si="171"/>
        <v>1000</v>
      </c>
      <c r="AO1258" s="148">
        <f t="shared" si="172"/>
        <v>41</v>
      </c>
      <c r="AP1258" s="148">
        <v>12</v>
      </c>
      <c r="AQ1258" s="140">
        <v>12</v>
      </c>
      <c r="AS1258" s="42">
        <f t="shared" si="173"/>
        <v>2804.5425910733215</v>
      </c>
      <c r="AT1258" s="101">
        <f t="shared" si="174"/>
        <v>0</v>
      </c>
      <c r="AU1258" s="42">
        <f t="shared" si="175"/>
        <v>2804.5425910733215</v>
      </c>
      <c r="AV1258" s="42">
        <f t="shared" si="176"/>
        <v>2723.019310122836</v>
      </c>
      <c r="AW1258" s="102">
        <f t="shared" si="177"/>
        <v>585.0096169344007</v>
      </c>
      <c r="AX1258" s="43">
        <f t="shared" si="178"/>
        <v>0.5</v>
      </c>
      <c r="AY1258" s="43" t="str">
        <f t="shared" si="179"/>
        <v>UTGS</v>
      </c>
    </row>
    <row r="1259" spans="1:51" hidden="1" x14ac:dyDescent="0.2">
      <c r="A1259" s="38">
        <v>1252</v>
      </c>
      <c r="B1259" t="s">
        <v>362</v>
      </c>
      <c r="C1259" t="s">
        <v>289</v>
      </c>
      <c r="D1259">
        <v>320</v>
      </c>
      <c r="E1259" t="s">
        <v>1247</v>
      </c>
      <c r="F1259">
        <v>0.25</v>
      </c>
      <c r="G1259" t="str">
        <f>LOOKUP(F1259,{0,6,45},{"F","L","H"})</f>
        <v>F</v>
      </c>
      <c r="H1259" t="s">
        <v>3201</v>
      </c>
      <c r="I1259" s="43" t="str">
        <f>IFERROR(VLOOKUP(#REF!,#REF!,2,FALSE),"No")</f>
        <v>No</v>
      </c>
      <c r="J1259" s="149">
        <v>0.5</v>
      </c>
      <c r="K1259" s="148">
        <v>76</v>
      </c>
      <c r="L1259" s="148"/>
      <c r="M1259" s="148"/>
      <c r="N1259" s="148"/>
      <c r="O1259" s="148"/>
      <c r="P1259" s="148"/>
      <c r="Q1259" s="148"/>
      <c r="R1259" s="148"/>
      <c r="S1259" s="148"/>
      <c r="T1259" s="148"/>
      <c r="U1259" s="148"/>
      <c r="V1259" s="148"/>
      <c r="W1259" s="148"/>
      <c r="X1259" s="139">
        <v>1.25</v>
      </c>
      <c r="Y1259" s="148">
        <v>389.59</v>
      </c>
      <c r="Z1259" s="148">
        <v>2</v>
      </c>
      <c r="AA1259" s="148">
        <v>610.41</v>
      </c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39">
        <v>0</v>
      </c>
      <c r="AM1259" s="139">
        <v>0</v>
      </c>
      <c r="AN1259" s="148">
        <f t="shared" si="171"/>
        <v>1000</v>
      </c>
      <c r="AO1259" s="148">
        <f t="shared" si="172"/>
        <v>76</v>
      </c>
      <c r="AP1259" s="148">
        <v>16</v>
      </c>
      <c r="AQ1259" s="140">
        <v>18</v>
      </c>
      <c r="AS1259" s="42">
        <f t="shared" si="173"/>
        <v>5198.664315160303</v>
      </c>
      <c r="AT1259" s="101">
        <f t="shared" si="174"/>
        <v>0</v>
      </c>
      <c r="AU1259" s="42">
        <f t="shared" si="175"/>
        <v>5198.664315160303</v>
      </c>
      <c r="AV1259" s="42">
        <f t="shared" si="176"/>
        <v>1821.3152623041128</v>
      </c>
      <c r="AW1259" s="102">
        <f t="shared" si="177"/>
        <v>431</v>
      </c>
      <c r="AX1259" s="43">
        <f t="shared" si="178"/>
        <v>0.5</v>
      </c>
      <c r="AY1259" s="43" t="str">
        <f t="shared" si="179"/>
        <v>UTGS</v>
      </c>
    </row>
    <row r="1260" spans="1:51" hidden="1" x14ac:dyDescent="0.2">
      <c r="A1260" s="38">
        <v>1253</v>
      </c>
      <c r="B1260" t="s">
        <v>362</v>
      </c>
      <c r="C1260" t="s">
        <v>289</v>
      </c>
      <c r="D1260">
        <v>320</v>
      </c>
      <c r="E1260" t="s">
        <v>1239</v>
      </c>
      <c r="F1260">
        <v>0.25</v>
      </c>
      <c r="G1260" t="str">
        <f>LOOKUP(F1260,{0,6,45},{"F","L","H"})</f>
        <v>F</v>
      </c>
      <c r="H1260" t="s">
        <v>3202</v>
      </c>
      <c r="I1260" s="43" t="str">
        <f>IFERROR(VLOOKUP(#REF!,#REF!,2,FALSE),"No")</f>
        <v>No</v>
      </c>
      <c r="J1260" s="149">
        <v>0.5</v>
      </c>
      <c r="K1260" s="148">
        <v>134</v>
      </c>
      <c r="L1260" s="148"/>
      <c r="M1260" s="148"/>
      <c r="N1260" s="148"/>
      <c r="O1260" s="148"/>
      <c r="P1260" s="148"/>
      <c r="Q1260" s="148"/>
      <c r="R1260" s="148"/>
      <c r="S1260" s="148"/>
      <c r="T1260" s="148"/>
      <c r="U1260" s="148"/>
      <c r="V1260" s="148"/>
      <c r="W1260" s="148"/>
      <c r="X1260" s="139">
        <v>1.25</v>
      </c>
      <c r="Y1260" s="148">
        <v>268.83999999999997</v>
      </c>
      <c r="Z1260" s="149">
        <v>2</v>
      </c>
      <c r="AA1260" s="148">
        <v>210.43</v>
      </c>
      <c r="AB1260" s="148">
        <v>4</v>
      </c>
      <c r="AC1260" s="148">
        <v>520.73</v>
      </c>
      <c r="AD1260" s="148"/>
      <c r="AE1260" s="148"/>
      <c r="AF1260" s="148"/>
      <c r="AG1260" s="148"/>
      <c r="AH1260" s="148"/>
      <c r="AI1260" s="148"/>
      <c r="AJ1260" s="148"/>
      <c r="AK1260" s="148"/>
      <c r="AL1260" s="139">
        <v>0</v>
      </c>
      <c r="AM1260" s="139">
        <v>0</v>
      </c>
      <c r="AN1260" s="148">
        <f t="shared" si="171"/>
        <v>1000</v>
      </c>
      <c r="AO1260" s="148">
        <f t="shared" si="172"/>
        <v>134</v>
      </c>
      <c r="AP1260" s="148">
        <v>18</v>
      </c>
      <c r="AQ1260" s="140">
        <v>24</v>
      </c>
      <c r="AS1260" s="42">
        <f t="shared" si="173"/>
        <v>9166.0660293615874</v>
      </c>
      <c r="AT1260" s="101">
        <f t="shared" si="174"/>
        <v>0</v>
      </c>
      <c r="AU1260" s="42">
        <f t="shared" si="175"/>
        <v>9166.0660293615874</v>
      </c>
      <c r="AV1260" s="42">
        <f t="shared" si="176"/>
        <v>1518.0326592280846</v>
      </c>
      <c r="AW1260" s="102">
        <f t="shared" si="177"/>
        <v>431</v>
      </c>
      <c r="AX1260" s="43">
        <f t="shared" si="178"/>
        <v>0.5</v>
      </c>
      <c r="AY1260" s="43" t="str">
        <f t="shared" si="179"/>
        <v>UTGS</v>
      </c>
    </row>
    <row r="1261" spans="1:51" hidden="1" x14ac:dyDescent="0.2">
      <c r="A1261" s="38">
        <v>1254</v>
      </c>
      <c r="B1261" t="s">
        <v>362</v>
      </c>
      <c r="C1261" t="s">
        <v>289</v>
      </c>
      <c r="D1261">
        <v>320</v>
      </c>
      <c r="E1261" t="s">
        <v>1239</v>
      </c>
      <c r="F1261">
        <v>0.25</v>
      </c>
      <c r="G1261" t="str">
        <f>LOOKUP(F1261,{0,6,45},{"F","L","H"})</f>
        <v>F</v>
      </c>
      <c r="H1261" t="s">
        <v>3203</v>
      </c>
      <c r="I1261" s="43" t="str">
        <f>IFERROR(VLOOKUP(#REF!,#REF!,2,FALSE),"No")</f>
        <v>No</v>
      </c>
      <c r="J1261" s="149">
        <v>0.5</v>
      </c>
      <c r="K1261" s="148">
        <v>31</v>
      </c>
      <c r="L1261" s="148"/>
      <c r="M1261" s="148"/>
      <c r="N1261" s="148"/>
      <c r="O1261" s="148"/>
      <c r="P1261" s="148"/>
      <c r="Q1261" s="148"/>
      <c r="R1261" s="148"/>
      <c r="S1261" s="148"/>
      <c r="T1261" s="148"/>
      <c r="U1261" s="148"/>
      <c r="V1261" s="148"/>
      <c r="W1261" s="148"/>
      <c r="X1261" s="139">
        <v>1.25</v>
      </c>
      <c r="Y1261" s="148">
        <v>304.74</v>
      </c>
      <c r="Z1261" s="149">
        <v>2</v>
      </c>
      <c r="AA1261" s="148">
        <v>695.26</v>
      </c>
      <c r="AB1261" s="149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39">
        <v>0</v>
      </c>
      <c r="AM1261" s="139">
        <v>0</v>
      </c>
      <c r="AN1261" s="148">
        <f t="shared" si="171"/>
        <v>1000</v>
      </c>
      <c r="AO1261" s="148">
        <f t="shared" si="172"/>
        <v>31</v>
      </c>
      <c r="AP1261" s="148">
        <v>14</v>
      </c>
      <c r="AQ1261" s="140">
        <v>32</v>
      </c>
      <c r="AS1261" s="42">
        <f t="shared" si="173"/>
        <v>2120.5078127627553</v>
      </c>
      <c r="AT1261" s="101">
        <f t="shared" si="174"/>
        <v>0</v>
      </c>
      <c r="AU1261" s="42">
        <f t="shared" si="175"/>
        <v>2120.5078127627553</v>
      </c>
      <c r="AV1261" s="42">
        <f t="shared" si="176"/>
        <v>1022.6337412960636</v>
      </c>
      <c r="AW1261" s="102">
        <f t="shared" si="177"/>
        <v>431</v>
      </c>
      <c r="AX1261" s="43">
        <f t="shared" si="178"/>
        <v>0.5</v>
      </c>
      <c r="AY1261" s="43" t="str">
        <f t="shared" si="179"/>
        <v>UTGS</v>
      </c>
    </row>
    <row r="1262" spans="1:51" hidden="1" x14ac:dyDescent="0.2">
      <c r="A1262" s="38">
        <v>1255</v>
      </c>
      <c r="B1262" t="s">
        <v>362</v>
      </c>
      <c r="C1262" t="s">
        <v>289</v>
      </c>
      <c r="D1262">
        <v>320</v>
      </c>
      <c r="E1262" t="s">
        <v>1236</v>
      </c>
      <c r="F1262">
        <v>0.25</v>
      </c>
      <c r="G1262" t="str">
        <f>LOOKUP(F1262,{0,6,45},{"F","L","H"})</f>
        <v>F</v>
      </c>
      <c r="H1262" t="s">
        <v>3204</v>
      </c>
      <c r="I1262" s="43" t="str">
        <f>IFERROR(VLOOKUP(#REF!,#REF!,2,FALSE),"No")</f>
        <v>No</v>
      </c>
      <c r="J1262" s="139">
        <v>0.5</v>
      </c>
      <c r="K1262" s="148">
        <v>80</v>
      </c>
      <c r="L1262" s="148"/>
      <c r="M1262" s="148"/>
      <c r="N1262" s="148"/>
      <c r="O1262" s="148"/>
      <c r="P1262" s="148"/>
      <c r="Q1262" s="148"/>
      <c r="R1262" s="148"/>
      <c r="S1262" s="148"/>
      <c r="T1262" s="148"/>
      <c r="U1262" s="148"/>
      <c r="V1262" s="148"/>
      <c r="W1262" s="148"/>
      <c r="X1262" s="139">
        <v>2</v>
      </c>
      <c r="Y1262" s="148">
        <v>1000</v>
      </c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39">
        <v>0</v>
      </c>
      <c r="AM1262" s="139">
        <v>0</v>
      </c>
      <c r="AN1262" s="148">
        <f t="shared" si="171"/>
        <v>1000</v>
      </c>
      <c r="AO1262" s="148">
        <f t="shared" si="172"/>
        <v>80</v>
      </c>
      <c r="AP1262" s="148">
        <v>25</v>
      </c>
      <c r="AQ1262" s="140">
        <v>26</v>
      </c>
      <c r="AS1262" s="42">
        <f t="shared" si="173"/>
        <v>5472.27822648453</v>
      </c>
      <c r="AT1262" s="101">
        <f t="shared" si="174"/>
        <v>0</v>
      </c>
      <c r="AU1262" s="42">
        <f t="shared" si="175"/>
        <v>5472.27822648453</v>
      </c>
      <c r="AV1262" s="42">
        <f t="shared" si="176"/>
        <v>1250.421604672078</v>
      </c>
      <c r="AW1262" s="102">
        <f t="shared" si="177"/>
        <v>431</v>
      </c>
      <c r="AX1262" s="43">
        <f t="shared" si="178"/>
        <v>0.5</v>
      </c>
      <c r="AY1262" s="43" t="str">
        <f t="shared" si="179"/>
        <v>UTGS</v>
      </c>
    </row>
    <row r="1263" spans="1:51" hidden="1" x14ac:dyDescent="0.2">
      <c r="A1263" s="38">
        <v>1256</v>
      </c>
      <c r="B1263" t="s">
        <v>362</v>
      </c>
      <c r="C1263" t="s">
        <v>289</v>
      </c>
      <c r="D1263">
        <v>175</v>
      </c>
      <c r="E1263" t="s">
        <v>1235</v>
      </c>
      <c r="F1263">
        <v>0.25</v>
      </c>
      <c r="G1263" t="str">
        <f>LOOKUP(F1263,{0,6,45},{"F","L","H"})</f>
        <v>F</v>
      </c>
      <c r="H1263" t="s">
        <v>3205</v>
      </c>
      <c r="I1263" s="43" t="str">
        <f>IFERROR(VLOOKUP(#REF!,#REF!,2,FALSE),"No")</f>
        <v>No</v>
      </c>
      <c r="J1263" s="149">
        <v>0.75</v>
      </c>
      <c r="K1263" s="148">
        <v>28</v>
      </c>
      <c r="L1263" s="148"/>
      <c r="M1263" s="148"/>
      <c r="N1263" s="148"/>
      <c r="O1263" s="148"/>
      <c r="P1263" s="148"/>
      <c r="Q1263" s="148"/>
      <c r="R1263" s="148"/>
      <c r="S1263" s="148"/>
      <c r="T1263" s="148"/>
      <c r="U1263" s="148"/>
      <c r="V1263" s="148"/>
      <c r="W1263" s="148"/>
      <c r="X1263" s="139">
        <v>1.25</v>
      </c>
      <c r="Y1263" s="148">
        <v>684</v>
      </c>
      <c r="Z1263" s="148">
        <v>2</v>
      </c>
      <c r="AA1263" s="148">
        <v>316</v>
      </c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39">
        <v>0</v>
      </c>
      <c r="AM1263" s="139">
        <v>0</v>
      </c>
      <c r="AN1263" s="148">
        <f t="shared" si="171"/>
        <v>1000</v>
      </c>
      <c r="AO1263" s="148">
        <f t="shared" si="172"/>
        <v>28</v>
      </c>
      <c r="AP1263" s="148">
        <v>19</v>
      </c>
      <c r="AQ1263" s="140">
        <v>19</v>
      </c>
      <c r="AS1263" s="42">
        <f t="shared" si="173"/>
        <v>1802.7373792695851</v>
      </c>
      <c r="AT1263" s="101">
        <f t="shared" si="174"/>
        <v>0</v>
      </c>
      <c r="AU1263" s="42">
        <f t="shared" si="175"/>
        <v>1802.7373792695851</v>
      </c>
      <c r="AV1263" s="42">
        <f t="shared" si="176"/>
        <v>1736.3032484986331</v>
      </c>
      <c r="AW1263" s="102">
        <f t="shared" si="177"/>
        <v>431</v>
      </c>
      <c r="AX1263" s="43">
        <f t="shared" si="178"/>
        <v>0.75</v>
      </c>
      <c r="AY1263" s="43" t="str">
        <f t="shared" si="179"/>
        <v>UTGS</v>
      </c>
    </row>
    <row r="1264" spans="1:51" hidden="1" x14ac:dyDescent="0.2">
      <c r="A1264" s="38">
        <v>1257</v>
      </c>
      <c r="B1264" t="s">
        <v>362</v>
      </c>
      <c r="C1264" t="s">
        <v>289</v>
      </c>
      <c r="D1264">
        <v>306</v>
      </c>
      <c r="E1264" t="s">
        <v>1224</v>
      </c>
      <c r="F1264">
        <v>0.25</v>
      </c>
      <c r="G1264" t="str">
        <f>LOOKUP(F1264,{0,6,45},{"F","L","H"})</f>
        <v>F</v>
      </c>
      <c r="H1264" t="s">
        <v>3206</v>
      </c>
      <c r="I1264" s="43" t="str">
        <f>IFERROR(VLOOKUP(#REF!,#REF!,2,FALSE),"No")</f>
        <v>No</v>
      </c>
      <c r="J1264" s="139">
        <v>0.5</v>
      </c>
      <c r="K1264" s="148">
        <v>48</v>
      </c>
      <c r="L1264" s="148"/>
      <c r="M1264" s="148"/>
      <c r="N1264" s="148"/>
      <c r="O1264" s="148"/>
      <c r="P1264" s="148"/>
      <c r="Q1264" s="148"/>
      <c r="R1264" s="148"/>
      <c r="S1264" s="148"/>
      <c r="T1264" s="148"/>
      <c r="U1264" s="148"/>
      <c r="V1264" s="148"/>
      <c r="W1264" s="148"/>
      <c r="X1264" s="139">
        <v>2</v>
      </c>
      <c r="Y1264" s="148">
        <v>47.52</v>
      </c>
      <c r="Z1264" s="148">
        <v>3</v>
      </c>
      <c r="AA1264" s="148">
        <v>202.96</v>
      </c>
      <c r="AB1264" s="148">
        <v>4</v>
      </c>
      <c r="AC1264" s="148">
        <v>72.040000000000006</v>
      </c>
      <c r="AD1264" s="148">
        <v>6</v>
      </c>
      <c r="AE1264" s="148">
        <v>677.48</v>
      </c>
      <c r="AF1264" s="148"/>
      <c r="AG1264" s="148"/>
      <c r="AH1264" s="148"/>
      <c r="AI1264" s="148"/>
      <c r="AJ1264" s="148"/>
      <c r="AK1264" s="148"/>
      <c r="AL1264" s="139">
        <v>0</v>
      </c>
      <c r="AM1264" s="139">
        <v>0</v>
      </c>
      <c r="AN1264" s="148">
        <f t="shared" si="171"/>
        <v>1000</v>
      </c>
      <c r="AO1264" s="148">
        <f t="shared" si="172"/>
        <v>48</v>
      </c>
      <c r="AP1264" s="148">
        <v>13</v>
      </c>
      <c r="AQ1264" s="140">
        <v>15</v>
      </c>
      <c r="AS1264" s="42">
        <f t="shared" si="173"/>
        <v>3283.3669358907177</v>
      </c>
      <c r="AT1264" s="101">
        <f t="shared" si="174"/>
        <v>0</v>
      </c>
      <c r="AU1264" s="42">
        <f t="shared" si="175"/>
        <v>3283.3669358907177</v>
      </c>
      <c r="AV1264" s="42">
        <f t="shared" si="176"/>
        <v>3273.2136880982698</v>
      </c>
      <c r="AW1264" s="102">
        <f t="shared" si="177"/>
        <v>431</v>
      </c>
      <c r="AX1264" s="43">
        <f t="shared" si="178"/>
        <v>0.5</v>
      </c>
      <c r="AY1264" s="43" t="str">
        <f t="shared" si="179"/>
        <v>UTGS</v>
      </c>
    </row>
    <row r="1265" spans="1:51" hidden="1" x14ac:dyDescent="0.2">
      <c r="A1265" s="38">
        <v>1258</v>
      </c>
      <c r="B1265" t="s">
        <v>362</v>
      </c>
      <c r="C1265" t="s">
        <v>289</v>
      </c>
      <c r="D1265">
        <v>320</v>
      </c>
      <c r="E1265" t="s">
        <v>1236</v>
      </c>
      <c r="F1265">
        <v>0.25</v>
      </c>
      <c r="G1265" t="str">
        <f>LOOKUP(F1265,{0,6,45},{"F","L","H"})</f>
        <v>F</v>
      </c>
      <c r="H1265" t="s">
        <v>3207</v>
      </c>
      <c r="I1265" s="43" t="str">
        <f>IFERROR(VLOOKUP(#REF!,#REF!,2,FALSE),"No")</f>
        <v>No</v>
      </c>
      <c r="J1265" s="148">
        <v>0.5</v>
      </c>
      <c r="K1265" s="148">
        <v>27</v>
      </c>
      <c r="L1265" s="148"/>
      <c r="M1265" s="148"/>
      <c r="N1265" s="148"/>
      <c r="O1265" s="148"/>
      <c r="P1265" s="148"/>
      <c r="Q1265" s="148"/>
      <c r="R1265" s="149"/>
      <c r="S1265" s="148"/>
      <c r="T1265" s="148"/>
      <c r="U1265" s="148"/>
      <c r="V1265" s="148"/>
      <c r="W1265" s="148"/>
      <c r="X1265" s="139">
        <v>1.25</v>
      </c>
      <c r="Y1265" s="148">
        <v>71.94</v>
      </c>
      <c r="Z1265" s="148">
        <v>2</v>
      </c>
      <c r="AA1265" s="148">
        <v>649.86</v>
      </c>
      <c r="AB1265" s="148">
        <v>6</v>
      </c>
      <c r="AC1265" s="148">
        <v>278.2</v>
      </c>
      <c r="AD1265" s="148"/>
      <c r="AE1265" s="148"/>
      <c r="AF1265" s="148"/>
      <c r="AG1265" s="148"/>
      <c r="AH1265" s="148"/>
      <c r="AI1265" s="148"/>
      <c r="AJ1265" s="148"/>
      <c r="AK1265" s="148"/>
      <c r="AL1265" s="139">
        <v>0</v>
      </c>
      <c r="AM1265" s="139">
        <v>0</v>
      </c>
      <c r="AN1265" s="148">
        <f t="shared" si="171"/>
        <v>1000</v>
      </c>
      <c r="AO1265" s="148">
        <f t="shared" si="172"/>
        <v>27</v>
      </c>
      <c r="AP1265" s="148">
        <v>19</v>
      </c>
      <c r="AQ1265" s="140">
        <v>54</v>
      </c>
      <c r="AS1265" s="42">
        <f t="shared" si="173"/>
        <v>1846.8939014385287</v>
      </c>
      <c r="AT1265" s="101">
        <f t="shared" si="174"/>
        <v>0</v>
      </c>
      <c r="AU1265" s="42">
        <f t="shared" si="175"/>
        <v>1846.8939014385287</v>
      </c>
      <c r="AV1265" s="42">
        <f t="shared" si="176"/>
        <v>744.76636521248213</v>
      </c>
      <c r="AW1265" s="102">
        <f t="shared" si="177"/>
        <v>431</v>
      </c>
      <c r="AX1265" s="43">
        <f t="shared" si="178"/>
        <v>0.5</v>
      </c>
      <c r="AY1265" s="43" t="str">
        <f t="shared" si="179"/>
        <v>UTGS</v>
      </c>
    </row>
    <row r="1266" spans="1:51" hidden="1" x14ac:dyDescent="0.2">
      <c r="A1266" s="38">
        <v>1259</v>
      </c>
      <c r="B1266" t="s">
        <v>362</v>
      </c>
      <c r="C1266" t="s">
        <v>289</v>
      </c>
      <c r="D1266">
        <v>320</v>
      </c>
      <c r="E1266" t="s">
        <v>1236</v>
      </c>
      <c r="F1266">
        <v>0.25</v>
      </c>
      <c r="G1266" t="str">
        <f>LOOKUP(F1266,{0,6,45},{"F","L","H"})</f>
        <v>F</v>
      </c>
      <c r="H1266" t="s">
        <v>3208</v>
      </c>
      <c r="I1266" s="43" t="str">
        <f>IFERROR(VLOOKUP(#REF!,#REF!,2,FALSE),"No")</f>
        <v>No</v>
      </c>
      <c r="J1266" s="149">
        <v>0.5</v>
      </c>
      <c r="K1266" s="148">
        <v>38</v>
      </c>
      <c r="L1266" s="148"/>
      <c r="M1266" s="148"/>
      <c r="N1266" s="148"/>
      <c r="O1266" s="148"/>
      <c r="P1266" s="148"/>
      <c r="Q1266" s="148"/>
      <c r="R1266" s="148"/>
      <c r="S1266" s="148"/>
      <c r="T1266" s="148"/>
      <c r="U1266" s="148"/>
      <c r="V1266" s="148"/>
      <c r="W1266" s="148"/>
      <c r="X1266" s="139">
        <v>2</v>
      </c>
      <c r="Y1266" s="148">
        <v>1000</v>
      </c>
      <c r="Z1266" s="149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39">
        <v>0</v>
      </c>
      <c r="AM1266" s="139">
        <v>0</v>
      </c>
      <c r="AN1266" s="148">
        <f t="shared" si="171"/>
        <v>1000</v>
      </c>
      <c r="AO1266" s="148">
        <f t="shared" si="172"/>
        <v>38</v>
      </c>
      <c r="AP1266" s="148">
        <v>22</v>
      </c>
      <c r="AQ1266" s="140">
        <v>28</v>
      </c>
      <c r="AS1266" s="42">
        <f t="shared" si="173"/>
        <v>2599.3321575801515</v>
      </c>
      <c r="AT1266" s="101">
        <f t="shared" si="174"/>
        <v>0</v>
      </c>
      <c r="AU1266" s="42">
        <f t="shared" si="175"/>
        <v>2599.3321575801515</v>
      </c>
      <c r="AV1266" s="42">
        <f t="shared" si="176"/>
        <v>1161.1057757669298</v>
      </c>
      <c r="AW1266" s="102">
        <f t="shared" si="177"/>
        <v>431</v>
      </c>
      <c r="AX1266" s="43">
        <f t="shared" si="178"/>
        <v>0.5</v>
      </c>
      <c r="AY1266" s="43" t="str">
        <f t="shared" si="179"/>
        <v>UTGS</v>
      </c>
    </row>
    <row r="1267" spans="1:51" hidden="1" x14ac:dyDescent="0.2">
      <c r="A1267" s="38">
        <v>1260</v>
      </c>
      <c r="B1267" t="s">
        <v>362</v>
      </c>
      <c r="C1267" t="s">
        <v>289</v>
      </c>
      <c r="D1267">
        <v>320</v>
      </c>
      <c r="E1267" t="s">
        <v>1232</v>
      </c>
      <c r="F1267">
        <v>0.25</v>
      </c>
      <c r="G1267" t="str">
        <f>LOOKUP(F1267,{0,6,45},{"F","L","H"})</f>
        <v>F</v>
      </c>
      <c r="H1267" t="s">
        <v>3209</v>
      </c>
      <c r="I1267" s="43" t="str">
        <f>IFERROR(VLOOKUP(#REF!,#REF!,2,FALSE),"No")</f>
        <v>No</v>
      </c>
      <c r="J1267" s="149">
        <v>0.5</v>
      </c>
      <c r="K1267" s="148">
        <v>68</v>
      </c>
      <c r="L1267" s="148"/>
      <c r="M1267" s="148"/>
      <c r="N1267" s="148"/>
      <c r="O1267" s="148"/>
      <c r="P1267" s="148"/>
      <c r="Q1267" s="148"/>
      <c r="R1267" s="148"/>
      <c r="S1267" s="148"/>
      <c r="T1267" s="148"/>
      <c r="U1267" s="148"/>
      <c r="V1267" s="148"/>
      <c r="W1267" s="148"/>
      <c r="X1267" s="139">
        <v>2</v>
      </c>
      <c r="Y1267" s="148">
        <v>853.03</v>
      </c>
      <c r="Z1267" s="148">
        <v>4</v>
      </c>
      <c r="AA1267" s="148">
        <v>146.97</v>
      </c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39">
        <v>0</v>
      </c>
      <c r="AM1267" s="139">
        <v>0</v>
      </c>
      <c r="AN1267" s="148">
        <f t="shared" si="171"/>
        <v>1000</v>
      </c>
      <c r="AO1267" s="148">
        <f t="shared" si="172"/>
        <v>68</v>
      </c>
      <c r="AP1267" s="148">
        <v>25</v>
      </c>
      <c r="AQ1267" s="140">
        <v>29</v>
      </c>
      <c r="AS1267" s="42">
        <f t="shared" si="173"/>
        <v>4651.4364925118498</v>
      </c>
      <c r="AT1267" s="101">
        <f t="shared" si="174"/>
        <v>0</v>
      </c>
      <c r="AU1267" s="42">
        <f t="shared" si="175"/>
        <v>4651.4364925118498</v>
      </c>
      <c r="AV1267" s="42">
        <f t="shared" si="176"/>
        <v>1157.4047110853114</v>
      </c>
      <c r="AW1267" s="102">
        <f t="shared" si="177"/>
        <v>431</v>
      </c>
      <c r="AX1267" s="43">
        <f t="shared" si="178"/>
        <v>0.5</v>
      </c>
      <c r="AY1267" s="43" t="str">
        <f t="shared" si="179"/>
        <v>UTGS</v>
      </c>
    </row>
    <row r="1268" spans="1:51" hidden="1" x14ac:dyDescent="0.2">
      <c r="A1268" s="38">
        <v>1261</v>
      </c>
      <c r="B1268" t="s">
        <v>362</v>
      </c>
      <c r="C1268" t="s">
        <v>289</v>
      </c>
      <c r="D1268">
        <v>320</v>
      </c>
      <c r="E1268" t="s">
        <v>1243</v>
      </c>
      <c r="F1268">
        <v>0.25</v>
      </c>
      <c r="G1268" t="str">
        <f>LOOKUP(F1268,{0,6,45},{"F","L","H"})</f>
        <v>F</v>
      </c>
      <c r="H1268" t="s">
        <v>3210</v>
      </c>
      <c r="I1268" s="43" t="str">
        <f>IFERROR(VLOOKUP(#REF!,#REF!,2,FALSE),"No")</f>
        <v>No</v>
      </c>
      <c r="J1268" s="139">
        <v>0.5</v>
      </c>
      <c r="K1268" s="148">
        <v>30</v>
      </c>
      <c r="L1268" s="148"/>
      <c r="M1268" s="148"/>
      <c r="N1268" s="148"/>
      <c r="O1268" s="148"/>
      <c r="P1268" s="148"/>
      <c r="Q1268" s="148"/>
      <c r="R1268" s="148"/>
      <c r="S1268" s="148"/>
      <c r="T1268" s="148"/>
      <c r="U1268" s="148"/>
      <c r="V1268" s="148"/>
      <c r="W1268" s="148"/>
      <c r="X1268" s="139">
        <v>2</v>
      </c>
      <c r="Y1268" s="148">
        <v>1000</v>
      </c>
      <c r="Z1268" s="149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39">
        <v>0</v>
      </c>
      <c r="AM1268" s="139">
        <v>0</v>
      </c>
      <c r="AN1268" s="148">
        <f t="shared" si="171"/>
        <v>1000</v>
      </c>
      <c r="AO1268" s="148">
        <f t="shared" si="172"/>
        <v>30</v>
      </c>
      <c r="AP1268" s="148">
        <v>15</v>
      </c>
      <c r="AQ1268" s="140">
        <v>18</v>
      </c>
      <c r="AS1268" s="42">
        <f t="shared" si="173"/>
        <v>2052.1043349316988</v>
      </c>
      <c r="AT1268" s="101">
        <f t="shared" si="174"/>
        <v>0</v>
      </c>
      <c r="AU1268" s="42">
        <f t="shared" si="175"/>
        <v>2052.1043349316988</v>
      </c>
      <c r="AV1268" s="42">
        <f t="shared" si="176"/>
        <v>1806.1645400818907</v>
      </c>
      <c r="AW1268" s="102">
        <f t="shared" si="177"/>
        <v>431</v>
      </c>
      <c r="AX1268" s="43">
        <f t="shared" si="178"/>
        <v>0.5</v>
      </c>
      <c r="AY1268" s="43" t="str">
        <f t="shared" si="179"/>
        <v>UTGS</v>
      </c>
    </row>
    <row r="1269" spans="1:51" hidden="1" x14ac:dyDescent="0.2">
      <c r="A1269" s="38">
        <v>1262</v>
      </c>
      <c r="B1269" t="s">
        <v>362</v>
      </c>
      <c r="C1269" t="s">
        <v>289</v>
      </c>
      <c r="D1269">
        <v>320</v>
      </c>
      <c r="E1269" t="s">
        <v>1232</v>
      </c>
      <c r="F1269">
        <v>0.25</v>
      </c>
      <c r="G1269" t="str">
        <f>LOOKUP(F1269,{0,6,45},{"F","L","H"})</f>
        <v>F</v>
      </c>
      <c r="H1269" t="s">
        <v>3211</v>
      </c>
      <c r="I1269" s="43" t="str">
        <f>IFERROR(VLOOKUP(#REF!,#REF!,2,FALSE),"No")</f>
        <v>No</v>
      </c>
      <c r="J1269" s="149">
        <v>0.75</v>
      </c>
      <c r="K1269" s="148">
        <v>50</v>
      </c>
      <c r="L1269" s="148"/>
      <c r="M1269" s="148"/>
      <c r="N1269" s="148"/>
      <c r="O1269" s="148"/>
      <c r="P1269" s="148"/>
      <c r="Q1269" s="148"/>
      <c r="R1269" s="148"/>
      <c r="S1269" s="148"/>
      <c r="T1269" s="148"/>
      <c r="U1269" s="148"/>
      <c r="V1269" s="148"/>
      <c r="W1269" s="148"/>
      <c r="X1269" s="139">
        <v>2</v>
      </c>
      <c r="Y1269" s="148">
        <v>270.5</v>
      </c>
      <c r="Z1269" s="149">
        <v>4</v>
      </c>
      <c r="AA1269" s="148">
        <v>729.5</v>
      </c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39">
        <v>0</v>
      </c>
      <c r="AM1269" s="139">
        <v>0</v>
      </c>
      <c r="AN1269" s="148">
        <f t="shared" si="171"/>
        <v>1000</v>
      </c>
      <c r="AO1269" s="148">
        <f t="shared" si="172"/>
        <v>50</v>
      </c>
      <c r="AP1269" s="148">
        <v>18</v>
      </c>
      <c r="AQ1269" s="140">
        <v>29</v>
      </c>
      <c r="AS1269" s="42">
        <f t="shared" si="173"/>
        <v>3219.1738915528304</v>
      </c>
      <c r="AT1269" s="101">
        <f t="shared" si="174"/>
        <v>0</v>
      </c>
      <c r="AU1269" s="42">
        <f t="shared" si="175"/>
        <v>3219.1738915528304</v>
      </c>
      <c r="AV1269" s="42">
        <f t="shared" si="176"/>
        <v>1301.4302317749666</v>
      </c>
      <c r="AW1269" s="102">
        <f t="shared" si="177"/>
        <v>431</v>
      </c>
      <c r="AX1269" s="43">
        <f t="shared" si="178"/>
        <v>0.75</v>
      </c>
      <c r="AY1269" s="43" t="str">
        <f t="shared" si="179"/>
        <v>UTGS</v>
      </c>
    </row>
    <row r="1270" spans="1:51" hidden="1" x14ac:dyDescent="0.2">
      <c r="A1270" s="38">
        <v>1263</v>
      </c>
      <c r="B1270" t="s">
        <v>362</v>
      </c>
      <c r="C1270" t="s">
        <v>289</v>
      </c>
      <c r="D1270">
        <v>320</v>
      </c>
      <c r="E1270" t="s">
        <v>1232</v>
      </c>
      <c r="F1270">
        <v>0.25</v>
      </c>
      <c r="G1270" t="str">
        <f>LOOKUP(F1270,{0,6,45},{"F","L","H"})</f>
        <v>F</v>
      </c>
      <c r="H1270" t="s">
        <v>3212</v>
      </c>
      <c r="I1270" s="43" t="str">
        <f>IFERROR(VLOOKUP(#REF!,#REF!,2,FALSE),"No")</f>
        <v>No</v>
      </c>
      <c r="J1270" s="149">
        <v>0.75</v>
      </c>
      <c r="K1270" s="148">
        <v>57</v>
      </c>
      <c r="L1270" s="148"/>
      <c r="M1270" s="148"/>
      <c r="N1270" s="148"/>
      <c r="O1270" s="148"/>
      <c r="P1270" s="148"/>
      <c r="Q1270" s="148"/>
      <c r="R1270" s="148"/>
      <c r="S1270" s="148"/>
      <c r="T1270" s="148"/>
      <c r="U1270" s="148"/>
      <c r="V1270" s="148"/>
      <c r="W1270" s="148"/>
      <c r="X1270" s="139">
        <v>2</v>
      </c>
      <c r="Y1270" s="148">
        <v>485.15</v>
      </c>
      <c r="Z1270" s="149">
        <v>6</v>
      </c>
      <c r="AA1270" s="148">
        <v>514.85</v>
      </c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39">
        <v>0</v>
      </c>
      <c r="AM1270" s="139">
        <v>0</v>
      </c>
      <c r="AN1270" s="148">
        <f t="shared" si="171"/>
        <v>1000</v>
      </c>
      <c r="AO1270" s="148">
        <f t="shared" si="172"/>
        <v>57</v>
      </c>
      <c r="AP1270" s="148">
        <v>17</v>
      </c>
      <c r="AQ1270" s="140">
        <v>18</v>
      </c>
      <c r="AS1270" s="42">
        <f t="shared" si="173"/>
        <v>3669.8582363702267</v>
      </c>
      <c r="AT1270" s="101">
        <f t="shared" si="174"/>
        <v>0</v>
      </c>
      <c r="AU1270" s="42">
        <f t="shared" si="175"/>
        <v>3669.8582363702267</v>
      </c>
      <c r="AV1270" s="42">
        <f t="shared" si="176"/>
        <v>2593.3129845263356</v>
      </c>
      <c r="AW1270" s="102">
        <f t="shared" si="177"/>
        <v>431</v>
      </c>
      <c r="AX1270" s="43">
        <f t="shared" si="178"/>
        <v>0.75</v>
      </c>
      <c r="AY1270" s="43" t="str">
        <f t="shared" si="179"/>
        <v>UTGS</v>
      </c>
    </row>
    <row r="1271" spans="1:51" hidden="1" x14ac:dyDescent="0.2">
      <c r="A1271" s="38">
        <v>1264</v>
      </c>
      <c r="B1271" t="s">
        <v>5806</v>
      </c>
      <c r="C1271" t="s">
        <v>5746</v>
      </c>
      <c r="D1271">
        <v>5900</v>
      </c>
      <c r="E1271" t="s">
        <v>198</v>
      </c>
      <c r="F1271">
        <v>3</v>
      </c>
      <c r="G1271" t="str">
        <f>LOOKUP(F1271,{0,6,45},{"F","L","H"})</f>
        <v>F</v>
      </c>
      <c r="H1271" t="s">
        <v>1895</v>
      </c>
      <c r="I1271" s="43" t="str">
        <f>IFERROR(VLOOKUP(#REF!,#REF!,2,FALSE),"No")</f>
        <v>No</v>
      </c>
      <c r="J1271" s="139">
        <v>1.25</v>
      </c>
      <c r="K1271" s="148">
        <v>58</v>
      </c>
      <c r="L1271" s="148"/>
      <c r="M1271" s="148"/>
      <c r="N1271" s="148"/>
      <c r="O1271" s="148"/>
      <c r="P1271" s="148"/>
      <c r="Q1271" s="148"/>
      <c r="R1271" s="148"/>
      <c r="S1271" s="148"/>
      <c r="T1271" s="148"/>
      <c r="U1271" s="148"/>
      <c r="V1271" s="148"/>
      <c r="W1271" s="148"/>
      <c r="X1271" s="139">
        <v>2</v>
      </c>
      <c r="Y1271" s="148">
        <v>867.39</v>
      </c>
      <c r="Z1271" s="148">
        <v>4</v>
      </c>
      <c r="AA1271" s="148">
        <v>132.61000000000001</v>
      </c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39">
        <v>0</v>
      </c>
      <c r="AM1271" s="139">
        <v>0</v>
      </c>
      <c r="AN1271" s="148">
        <f t="shared" si="171"/>
        <v>1000</v>
      </c>
      <c r="AO1271" s="148">
        <f t="shared" si="172"/>
        <v>58</v>
      </c>
      <c r="AP1271" s="148">
        <v>5</v>
      </c>
      <c r="AQ1271" s="140">
        <v>7</v>
      </c>
      <c r="AS1271" s="42">
        <f t="shared" si="173"/>
        <v>4321.7817142012827</v>
      </c>
      <c r="AT1271" s="101">
        <f t="shared" si="174"/>
        <v>0</v>
      </c>
      <c r="AU1271" s="42">
        <f t="shared" si="175"/>
        <v>4321.7817142012827</v>
      </c>
      <c r="AV1271" s="42">
        <f t="shared" si="176"/>
        <v>4780.2536316391479</v>
      </c>
      <c r="AW1271" s="102">
        <f t="shared" si="177"/>
        <v>3698.6666666666665</v>
      </c>
      <c r="AX1271" s="43">
        <f t="shared" si="178"/>
        <v>1.25</v>
      </c>
      <c r="AY1271" s="43" t="str">
        <f t="shared" si="179"/>
        <v>UTTSS</v>
      </c>
    </row>
    <row r="1272" spans="1:51" hidden="1" x14ac:dyDescent="0.2">
      <c r="A1272" s="38">
        <v>1265</v>
      </c>
      <c r="B1272" t="s">
        <v>362</v>
      </c>
      <c r="C1272" t="s">
        <v>289</v>
      </c>
      <c r="D1272">
        <v>320</v>
      </c>
      <c r="E1272" t="s">
        <v>1243</v>
      </c>
      <c r="F1272">
        <v>0.25</v>
      </c>
      <c r="G1272" t="str">
        <f>LOOKUP(F1272,{0,6,45},{"F","L","H"})</f>
        <v>F</v>
      </c>
      <c r="H1272" t="s">
        <v>3213</v>
      </c>
      <c r="I1272" s="43" t="str">
        <f>IFERROR(VLOOKUP(#REF!,#REF!,2,FALSE),"No")</f>
        <v>No</v>
      </c>
      <c r="J1272" s="149">
        <v>0.75</v>
      </c>
      <c r="K1272" s="148">
        <v>37</v>
      </c>
      <c r="L1272" s="148"/>
      <c r="M1272" s="148"/>
      <c r="N1272" s="236"/>
      <c r="O1272" s="149"/>
      <c r="P1272" s="148"/>
      <c r="Q1272" s="148"/>
      <c r="R1272" s="148"/>
      <c r="S1272" s="148"/>
      <c r="T1272" s="148"/>
      <c r="U1272" s="148"/>
      <c r="V1272" s="148"/>
      <c r="W1272" s="148"/>
      <c r="X1272" s="139">
        <v>2</v>
      </c>
      <c r="Y1272" s="148">
        <v>758.31</v>
      </c>
      <c r="Z1272" s="149">
        <v>4</v>
      </c>
      <c r="AA1272" s="148">
        <v>241.69</v>
      </c>
      <c r="AB1272" s="149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39">
        <v>0</v>
      </c>
      <c r="AM1272" s="139">
        <v>0</v>
      </c>
      <c r="AN1272" s="148">
        <f t="shared" si="171"/>
        <v>1000</v>
      </c>
      <c r="AO1272" s="148">
        <f t="shared" si="172"/>
        <v>37</v>
      </c>
      <c r="AP1272" s="148">
        <v>30</v>
      </c>
      <c r="AQ1272" s="140">
        <v>31</v>
      </c>
      <c r="AS1272" s="42">
        <f t="shared" si="173"/>
        <v>2382.1886797490947</v>
      </c>
      <c r="AT1272" s="101">
        <f t="shared" si="174"/>
        <v>0</v>
      </c>
      <c r="AU1272" s="42">
        <f t="shared" si="175"/>
        <v>2382.1886797490947</v>
      </c>
      <c r="AV1272" s="42">
        <f t="shared" si="176"/>
        <v>1104.6412587572268</v>
      </c>
      <c r="AW1272" s="102">
        <f t="shared" si="177"/>
        <v>431</v>
      </c>
      <c r="AX1272" s="43">
        <f t="shared" si="178"/>
        <v>0.75</v>
      </c>
      <c r="AY1272" s="43" t="str">
        <f t="shared" si="179"/>
        <v>UTGS</v>
      </c>
    </row>
    <row r="1273" spans="1:51" hidden="1" x14ac:dyDescent="0.2">
      <c r="A1273" s="38">
        <v>1266</v>
      </c>
      <c r="B1273" t="s">
        <v>362</v>
      </c>
      <c r="C1273" t="s">
        <v>289</v>
      </c>
      <c r="D1273">
        <v>320</v>
      </c>
      <c r="E1273" t="s">
        <v>1247</v>
      </c>
      <c r="F1273">
        <v>0.25</v>
      </c>
      <c r="G1273" t="str">
        <f>LOOKUP(F1273,{0,6,45},{"F","L","H"})</f>
        <v>F</v>
      </c>
      <c r="H1273" t="s">
        <v>3214</v>
      </c>
      <c r="I1273" s="43" t="str">
        <f>IFERROR(VLOOKUP(#REF!,#REF!,2,FALSE),"No")</f>
        <v>No</v>
      </c>
      <c r="J1273" s="139">
        <v>0.5</v>
      </c>
      <c r="K1273" s="148">
        <v>51</v>
      </c>
      <c r="L1273" s="148"/>
      <c r="M1273" s="148"/>
      <c r="N1273" s="148"/>
      <c r="O1273" s="148"/>
      <c r="P1273" s="148"/>
      <c r="Q1273" s="148"/>
      <c r="R1273" s="148"/>
      <c r="S1273" s="148"/>
      <c r="T1273" s="148"/>
      <c r="U1273" s="148"/>
      <c r="V1273" s="148"/>
      <c r="W1273" s="148"/>
      <c r="X1273" s="139">
        <v>2</v>
      </c>
      <c r="Y1273" s="148">
        <v>92.1</v>
      </c>
      <c r="Z1273" s="149">
        <v>3</v>
      </c>
      <c r="AA1273" s="148">
        <v>907.9</v>
      </c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39">
        <v>0</v>
      </c>
      <c r="AM1273" s="139">
        <v>0</v>
      </c>
      <c r="AN1273" s="148">
        <f t="shared" si="171"/>
        <v>1000</v>
      </c>
      <c r="AO1273" s="148">
        <f t="shared" si="172"/>
        <v>51</v>
      </c>
      <c r="AP1273" s="148">
        <v>14</v>
      </c>
      <c r="AQ1273" s="140">
        <v>14</v>
      </c>
      <c r="AS1273" s="42">
        <f t="shared" si="173"/>
        <v>3488.5773693838878</v>
      </c>
      <c r="AT1273" s="101">
        <f t="shared" si="174"/>
        <v>0</v>
      </c>
      <c r="AU1273" s="42">
        <f t="shared" si="175"/>
        <v>3488.5773693838878</v>
      </c>
      <c r="AV1273" s="42">
        <f t="shared" si="176"/>
        <v>1499.9135515338598</v>
      </c>
      <c r="AW1273" s="102">
        <f t="shared" si="177"/>
        <v>431</v>
      </c>
      <c r="AX1273" s="43">
        <f t="shared" si="178"/>
        <v>0.5</v>
      </c>
      <c r="AY1273" s="43" t="str">
        <f t="shared" si="179"/>
        <v>UTGS</v>
      </c>
    </row>
    <row r="1274" spans="1:51" hidden="1" x14ac:dyDescent="0.2">
      <c r="A1274" s="38">
        <v>1267</v>
      </c>
      <c r="B1274" t="s">
        <v>362</v>
      </c>
      <c r="C1274" t="s">
        <v>289</v>
      </c>
      <c r="D1274">
        <v>320</v>
      </c>
      <c r="E1274" t="s">
        <v>1247</v>
      </c>
      <c r="F1274">
        <v>0.25</v>
      </c>
      <c r="G1274" t="str">
        <f>LOOKUP(F1274,{0,6,45},{"F","L","H"})</f>
        <v>F</v>
      </c>
      <c r="H1274" t="s">
        <v>3215</v>
      </c>
      <c r="I1274" s="43" t="str">
        <f>IFERROR(VLOOKUP(#REF!,#REF!,2,FALSE),"No")</f>
        <v>No</v>
      </c>
      <c r="J1274" s="139">
        <v>0.75</v>
      </c>
      <c r="K1274" s="148">
        <v>72</v>
      </c>
      <c r="L1274" s="148"/>
      <c r="M1274" s="148"/>
      <c r="N1274" s="148"/>
      <c r="O1274" s="148"/>
      <c r="P1274" s="148"/>
      <c r="Q1274" s="148"/>
      <c r="R1274" s="148"/>
      <c r="S1274" s="148"/>
      <c r="T1274" s="148"/>
      <c r="U1274" s="148"/>
      <c r="V1274" s="148"/>
      <c r="W1274" s="148"/>
      <c r="X1274" s="139">
        <v>2</v>
      </c>
      <c r="Y1274" s="148">
        <v>214.61</v>
      </c>
      <c r="Z1274" s="149">
        <v>4</v>
      </c>
      <c r="AA1274" s="148">
        <v>785.39</v>
      </c>
      <c r="AB1274" s="149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39">
        <v>0</v>
      </c>
      <c r="AM1274" s="139">
        <v>0</v>
      </c>
      <c r="AN1274" s="148">
        <f t="shared" si="171"/>
        <v>1000</v>
      </c>
      <c r="AO1274" s="148">
        <f t="shared" si="172"/>
        <v>72</v>
      </c>
      <c r="AP1274" s="148">
        <v>15</v>
      </c>
      <c r="AQ1274" s="140">
        <v>16</v>
      </c>
      <c r="AS1274" s="42">
        <f t="shared" si="173"/>
        <v>4635.6104038360754</v>
      </c>
      <c r="AT1274" s="101">
        <f t="shared" si="174"/>
        <v>0</v>
      </c>
      <c r="AU1274" s="42">
        <f t="shared" si="175"/>
        <v>4635.6104038360754</v>
      </c>
      <c r="AV1274" s="42">
        <f t="shared" si="176"/>
        <v>2383.8880013421272</v>
      </c>
      <c r="AW1274" s="102">
        <f t="shared" si="177"/>
        <v>431</v>
      </c>
      <c r="AX1274" s="43">
        <f t="shared" si="178"/>
        <v>0.75</v>
      </c>
      <c r="AY1274" s="43" t="str">
        <f t="shared" si="179"/>
        <v>UTGS</v>
      </c>
    </row>
    <row r="1275" spans="1:51" hidden="1" x14ac:dyDescent="0.2">
      <c r="A1275" s="38">
        <v>1268</v>
      </c>
      <c r="B1275" t="s">
        <v>362</v>
      </c>
      <c r="C1275" t="s">
        <v>289</v>
      </c>
      <c r="D1275">
        <v>320</v>
      </c>
      <c r="E1275" t="s">
        <v>1247</v>
      </c>
      <c r="F1275">
        <v>0.25</v>
      </c>
      <c r="G1275" t="str">
        <f>LOOKUP(F1275,{0,6,45},{"F","L","H"})</f>
        <v>F</v>
      </c>
      <c r="H1275" t="s">
        <v>3216</v>
      </c>
      <c r="I1275" s="43" t="str">
        <f>IFERROR(VLOOKUP(#REF!,#REF!,2,FALSE),"No")</f>
        <v>No</v>
      </c>
      <c r="J1275" s="149">
        <v>0.5</v>
      </c>
      <c r="K1275" s="148">
        <v>38</v>
      </c>
      <c r="L1275" s="148"/>
      <c r="M1275" s="148"/>
      <c r="N1275" s="148"/>
      <c r="O1275" s="148"/>
      <c r="P1275" s="148"/>
      <c r="Q1275" s="148"/>
      <c r="R1275" s="148"/>
      <c r="S1275" s="148"/>
      <c r="T1275" s="148"/>
      <c r="U1275" s="148"/>
      <c r="V1275" s="148"/>
      <c r="W1275" s="148"/>
      <c r="X1275" s="139">
        <v>2</v>
      </c>
      <c r="Y1275" s="148">
        <v>1000</v>
      </c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39">
        <v>0</v>
      </c>
      <c r="AM1275" s="139">
        <v>0</v>
      </c>
      <c r="AN1275" s="148">
        <f t="shared" si="171"/>
        <v>1000</v>
      </c>
      <c r="AO1275" s="148">
        <f t="shared" si="172"/>
        <v>38</v>
      </c>
      <c r="AP1275" s="148">
        <v>30</v>
      </c>
      <c r="AQ1275" s="140">
        <v>33</v>
      </c>
      <c r="AS1275" s="42">
        <f t="shared" si="173"/>
        <v>2599.3321575801515</v>
      </c>
      <c r="AT1275" s="101">
        <f t="shared" si="174"/>
        <v>0</v>
      </c>
      <c r="AU1275" s="42">
        <f t="shared" si="175"/>
        <v>2599.3321575801515</v>
      </c>
      <c r="AV1275" s="42">
        <f t="shared" si="176"/>
        <v>985.18065822648578</v>
      </c>
      <c r="AW1275" s="102">
        <f t="shared" si="177"/>
        <v>431</v>
      </c>
      <c r="AX1275" s="43">
        <f t="shared" si="178"/>
        <v>0.5</v>
      </c>
      <c r="AY1275" s="43" t="str">
        <f t="shared" si="179"/>
        <v>UTGS</v>
      </c>
    </row>
    <row r="1276" spans="1:51" hidden="1" x14ac:dyDescent="0.2">
      <c r="A1276" s="38">
        <v>1269</v>
      </c>
      <c r="B1276" t="s">
        <v>362</v>
      </c>
      <c r="C1276" t="s">
        <v>289</v>
      </c>
      <c r="D1276">
        <v>320</v>
      </c>
      <c r="E1276" t="s">
        <v>1243</v>
      </c>
      <c r="F1276">
        <v>0.25</v>
      </c>
      <c r="G1276" t="str">
        <f>LOOKUP(F1276,{0,6,45},{"F","L","H"})</f>
        <v>F</v>
      </c>
      <c r="H1276" t="s">
        <v>3217</v>
      </c>
      <c r="I1276" s="43" t="str">
        <f>IFERROR(VLOOKUP(#REF!,#REF!,2,FALSE),"No")</f>
        <v>No</v>
      </c>
      <c r="J1276" s="149">
        <v>0.75</v>
      </c>
      <c r="K1276" s="148">
        <v>38</v>
      </c>
      <c r="L1276" s="148"/>
      <c r="M1276" s="148"/>
      <c r="N1276" s="148"/>
      <c r="O1276" s="148"/>
      <c r="P1276" s="148"/>
      <c r="Q1276" s="148"/>
      <c r="R1276" s="148"/>
      <c r="S1276" s="148"/>
      <c r="T1276" s="148"/>
      <c r="U1276" s="148"/>
      <c r="V1276" s="148"/>
      <c r="W1276" s="148"/>
      <c r="X1276" s="139">
        <v>1.25</v>
      </c>
      <c r="Y1276" s="148">
        <v>126.85</v>
      </c>
      <c r="Z1276" s="149">
        <v>2</v>
      </c>
      <c r="AA1276" s="148">
        <v>323.72000000000003</v>
      </c>
      <c r="AB1276" s="148">
        <v>6</v>
      </c>
      <c r="AC1276" s="148">
        <v>549.42999999999995</v>
      </c>
      <c r="AD1276" s="148"/>
      <c r="AE1276" s="148"/>
      <c r="AF1276" s="148"/>
      <c r="AG1276" s="148"/>
      <c r="AH1276" s="148"/>
      <c r="AI1276" s="148"/>
      <c r="AJ1276" s="148"/>
      <c r="AK1276" s="148"/>
      <c r="AL1276" s="139">
        <v>0</v>
      </c>
      <c r="AM1276" s="139">
        <v>0</v>
      </c>
      <c r="AN1276" s="148">
        <f t="shared" si="171"/>
        <v>1000</v>
      </c>
      <c r="AO1276" s="148">
        <f t="shared" si="172"/>
        <v>38</v>
      </c>
      <c r="AP1276" s="148">
        <v>15</v>
      </c>
      <c r="AQ1276" s="140">
        <v>15</v>
      </c>
      <c r="AS1276" s="42">
        <f t="shared" si="173"/>
        <v>2446.5721575801513</v>
      </c>
      <c r="AT1276" s="101">
        <f t="shared" si="174"/>
        <v>0</v>
      </c>
      <c r="AU1276" s="42">
        <f t="shared" si="175"/>
        <v>2446.5721575801513</v>
      </c>
      <c r="AV1276" s="42">
        <f t="shared" si="176"/>
        <v>3181.3380214316026</v>
      </c>
      <c r="AW1276" s="102">
        <f t="shared" si="177"/>
        <v>431</v>
      </c>
      <c r="AX1276" s="43">
        <f t="shared" si="178"/>
        <v>0.75</v>
      </c>
      <c r="AY1276" s="43" t="str">
        <f t="shared" si="179"/>
        <v>UTGS</v>
      </c>
    </row>
    <row r="1277" spans="1:51" hidden="1" x14ac:dyDescent="0.2">
      <c r="A1277" s="38">
        <v>1270</v>
      </c>
      <c r="B1277" t="s">
        <v>362</v>
      </c>
      <c r="C1277" t="s">
        <v>289</v>
      </c>
      <c r="D1277">
        <v>320</v>
      </c>
      <c r="E1277" t="s">
        <v>1842</v>
      </c>
      <c r="F1277">
        <v>0.25</v>
      </c>
      <c r="G1277" t="str">
        <f>LOOKUP(F1277,{0,6,45},{"F","L","H"})</f>
        <v>F</v>
      </c>
      <c r="H1277" t="s">
        <v>3218</v>
      </c>
      <c r="I1277" s="43" t="str">
        <f>IFERROR(VLOOKUP(#REF!,#REF!,2,FALSE),"No")</f>
        <v>No</v>
      </c>
      <c r="J1277" s="149">
        <v>0.5</v>
      </c>
      <c r="K1277" s="148">
        <v>108</v>
      </c>
      <c r="L1277" s="148"/>
      <c r="M1277" s="148"/>
      <c r="N1277" s="148"/>
      <c r="O1277" s="148"/>
      <c r="P1277" s="148"/>
      <c r="Q1277" s="148"/>
      <c r="R1277" s="148"/>
      <c r="S1277" s="148"/>
      <c r="T1277" s="148"/>
      <c r="U1277" s="148"/>
      <c r="V1277" s="148"/>
      <c r="W1277" s="148"/>
      <c r="X1277" s="139">
        <v>2</v>
      </c>
      <c r="Y1277" s="148">
        <v>997.33</v>
      </c>
      <c r="Z1277" s="148">
        <v>3</v>
      </c>
      <c r="AA1277" s="148">
        <v>2.67</v>
      </c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39">
        <v>0</v>
      </c>
      <c r="AM1277" s="139">
        <v>0</v>
      </c>
      <c r="AN1277" s="148">
        <f t="shared" si="171"/>
        <v>1000</v>
      </c>
      <c r="AO1277" s="148">
        <f t="shared" si="172"/>
        <v>108</v>
      </c>
      <c r="AP1277" s="148">
        <v>31</v>
      </c>
      <c r="AQ1277" s="140">
        <v>31</v>
      </c>
      <c r="AS1277" s="42">
        <f t="shared" si="173"/>
        <v>7387.5756057541148</v>
      </c>
      <c r="AT1277" s="101">
        <f t="shared" si="174"/>
        <v>0</v>
      </c>
      <c r="AU1277" s="42">
        <f t="shared" si="175"/>
        <v>7387.5756057541148</v>
      </c>
      <c r="AV1277" s="42">
        <f t="shared" si="176"/>
        <v>1047.6485845636785</v>
      </c>
      <c r="AW1277" s="102">
        <f t="shared" si="177"/>
        <v>431</v>
      </c>
      <c r="AX1277" s="43">
        <f t="shared" si="178"/>
        <v>0.5</v>
      </c>
      <c r="AY1277" s="43" t="str">
        <f t="shared" si="179"/>
        <v>UTGS</v>
      </c>
    </row>
    <row r="1278" spans="1:51" hidden="1" x14ac:dyDescent="0.2">
      <c r="A1278" s="38">
        <v>1271</v>
      </c>
      <c r="B1278" t="s">
        <v>362</v>
      </c>
      <c r="C1278" t="s">
        <v>289</v>
      </c>
      <c r="D1278">
        <v>320</v>
      </c>
      <c r="E1278" t="s">
        <v>1239</v>
      </c>
      <c r="F1278">
        <v>0.25</v>
      </c>
      <c r="G1278" t="str">
        <f>LOOKUP(F1278,{0,6,45},{"F","L","H"})</f>
        <v>F</v>
      </c>
      <c r="H1278" t="s">
        <v>3219</v>
      </c>
      <c r="I1278" s="43" t="str">
        <f>IFERROR(VLOOKUP(#REF!,#REF!,2,FALSE),"No")</f>
        <v>No</v>
      </c>
      <c r="J1278" s="149">
        <v>0.5</v>
      </c>
      <c r="K1278" s="148">
        <v>86</v>
      </c>
      <c r="L1278" s="148"/>
      <c r="M1278" s="148"/>
      <c r="N1278" s="148"/>
      <c r="O1278" s="148"/>
      <c r="P1278" s="148"/>
      <c r="Q1278" s="148"/>
      <c r="R1278" s="148"/>
      <c r="S1278" s="148"/>
      <c r="T1278" s="148"/>
      <c r="U1278" s="148"/>
      <c r="V1278" s="148"/>
      <c r="W1278" s="148"/>
      <c r="X1278" s="139">
        <v>2</v>
      </c>
      <c r="Y1278" s="148">
        <v>821.59</v>
      </c>
      <c r="Z1278" s="149">
        <v>4</v>
      </c>
      <c r="AA1278" s="148">
        <v>91.27</v>
      </c>
      <c r="AB1278" s="148">
        <v>16</v>
      </c>
      <c r="AC1278" s="148">
        <v>87.13</v>
      </c>
      <c r="AD1278" s="148"/>
      <c r="AE1278" s="148"/>
      <c r="AF1278" s="148"/>
      <c r="AG1278" s="148"/>
      <c r="AH1278" s="148"/>
      <c r="AI1278" s="148"/>
      <c r="AJ1278" s="148"/>
      <c r="AK1278" s="148"/>
      <c r="AL1278" s="139">
        <v>0</v>
      </c>
      <c r="AM1278" s="139">
        <v>0</v>
      </c>
      <c r="AN1278" s="148">
        <f t="shared" si="171"/>
        <v>999.99</v>
      </c>
      <c r="AO1278" s="148">
        <f t="shared" si="172"/>
        <v>86</v>
      </c>
      <c r="AP1278" s="148">
        <v>13</v>
      </c>
      <c r="AQ1278" s="140">
        <v>18</v>
      </c>
      <c r="AS1278" s="42">
        <f t="shared" si="173"/>
        <v>5882.6990934708692</v>
      </c>
      <c r="AT1278" s="101">
        <f t="shared" si="174"/>
        <v>0</v>
      </c>
      <c r="AU1278" s="42">
        <f t="shared" si="175"/>
        <v>5882.6990934708692</v>
      </c>
      <c r="AV1278" s="42">
        <f t="shared" si="176"/>
        <v>2037.7703728809345</v>
      </c>
      <c r="AW1278" s="102">
        <f t="shared" si="177"/>
        <v>431</v>
      </c>
      <c r="AX1278" s="43">
        <f t="shared" si="178"/>
        <v>0.5</v>
      </c>
      <c r="AY1278" s="43" t="str">
        <f t="shared" si="179"/>
        <v>UTGS</v>
      </c>
    </row>
    <row r="1279" spans="1:51" hidden="1" x14ac:dyDescent="0.2">
      <c r="A1279" s="38">
        <v>1272</v>
      </c>
      <c r="B1279" t="s">
        <v>362</v>
      </c>
      <c r="C1279" t="s">
        <v>289</v>
      </c>
      <c r="D1279">
        <v>320</v>
      </c>
      <c r="E1279" t="s">
        <v>1842</v>
      </c>
      <c r="F1279">
        <v>0.25</v>
      </c>
      <c r="G1279" t="str">
        <f>LOOKUP(F1279,{0,6,45},{"F","L","H"})</f>
        <v>F</v>
      </c>
      <c r="H1279" t="s">
        <v>3221</v>
      </c>
      <c r="I1279" s="43" t="str">
        <f>IFERROR(VLOOKUP(#REF!,#REF!,2,FALSE),"No")</f>
        <v>No</v>
      </c>
      <c r="J1279" s="149">
        <v>0.5</v>
      </c>
      <c r="K1279" s="148">
        <v>44</v>
      </c>
      <c r="L1279" s="148"/>
      <c r="M1279" s="148"/>
      <c r="N1279" s="148"/>
      <c r="O1279" s="148"/>
      <c r="P1279" s="148"/>
      <c r="Q1279" s="148"/>
      <c r="R1279" s="148"/>
      <c r="S1279" s="148"/>
      <c r="T1279" s="148"/>
      <c r="U1279" s="148"/>
      <c r="V1279" s="148"/>
      <c r="W1279" s="148"/>
      <c r="X1279" s="139">
        <v>2</v>
      </c>
      <c r="Y1279" s="148">
        <v>169.5</v>
      </c>
      <c r="Z1279" s="148">
        <v>4</v>
      </c>
      <c r="AA1279" s="148">
        <v>830.5</v>
      </c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39">
        <v>0</v>
      </c>
      <c r="AM1279" s="139">
        <v>0</v>
      </c>
      <c r="AN1279" s="148">
        <f t="shared" si="171"/>
        <v>1000</v>
      </c>
      <c r="AO1279" s="148">
        <f t="shared" si="172"/>
        <v>44</v>
      </c>
      <c r="AP1279" s="148">
        <v>17</v>
      </c>
      <c r="AQ1279" s="140">
        <v>17</v>
      </c>
      <c r="AS1279" s="42">
        <f t="shared" si="173"/>
        <v>3009.7530245664911</v>
      </c>
      <c r="AT1279" s="101">
        <f t="shared" si="174"/>
        <v>0</v>
      </c>
      <c r="AU1279" s="42">
        <f t="shared" si="175"/>
        <v>3009.7530245664911</v>
      </c>
      <c r="AV1279" s="42">
        <f t="shared" si="176"/>
        <v>2262.6851012631782</v>
      </c>
      <c r="AW1279" s="102">
        <f t="shared" si="177"/>
        <v>431</v>
      </c>
      <c r="AX1279" s="43">
        <f t="shared" si="178"/>
        <v>0.5</v>
      </c>
      <c r="AY1279" s="43" t="str">
        <f t="shared" si="179"/>
        <v>UTGS</v>
      </c>
    </row>
    <row r="1280" spans="1:51" hidden="1" x14ac:dyDescent="0.2">
      <c r="A1280" s="38">
        <v>1273</v>
      </c>
      <c r="B1280" t="s">
        <v>362</v>
      </c>
      <c r="C1280" t="s">
        <v>289</v>
      </c>
      <c r="D1280">
        <v>320</v>
      </c>
      <c r="E1280" t="s">
        <v>1236</v>
      </c>
      <c r="F1280">
        <v>0.25</v>
      </c>
      <c r="G1280" t="str">
        <f>LOOKUP(F1280,{0,6,45},{"F","L","H"})</f>
        <v>F</v>
      </c>
      <c r="H1280" t="s">
        <v>3222</v>
      </c>
      <c r="I1280" s="43" t="str">
        <f>IFERROR(VLOOKUP(#REF!,#REF!,2,FALSE),"No")</f>
        <v>No</v>
      </c>
      <c r="J1280" s="139">
        <v>0.5</v>
      </c>
      <c r="K1280" s="148">
        <v>27</v>
      </c>
      <c r="L1280" s="148"/>
      <c r="M1280" s="148"/>
      <c r="N1280" s="148"/>
      <c r="O1280" s="148"/>
      <c r="P1280" s="148"/>
      <c r="Q1280" s="148"/>
      <c r="R1280" s="148"/>
      <c r="S1280" s="148"/>
      <c r="T1280" s="148"/>
      <c r="U1280" s="148"/>
      <c r="V1280" s="148"/>
      <c r="W1280" s="148"/>
      <c r="X1280" s="139">
        <v>2</v>
      </c>
      <c r="Y1280" s="148">
        <v>797.62</v>
      </c>
      <c r="Z1280" s="148">
        <v>4</v>
      </c>
      <c r="AA1280" s="148">
        <v>202.38</v>
      </c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39">
        <v>0</v>
      </c>
      <c r="AM1280" s="139">
        <v>0</v>
      </c>
      <c r="AN1280" s="148">
        <f t="shared" si="171"/>
        <v>1000</v>
      </c>
      <c r="AO1280" s="148">
        <f t="shared" si="172"/>
        <v>27</v>
      </c>
      <c r="AP1280" s="148">
        <v>22</v>
      </c>
      <c r="AQ1280" s="140">
        <v>23</v>
      </c>
      <c r="AS1280" s="42">
        <f t="shared" si="173"/>
        <v>1846.8939014385287</v>
      </c>
      <c r="AT1280" s="101">
        <f t="shared" si="174"/>
        <v>0</v>
      </c>
      <c r="AU1280" s="42">
        <f t="shared" si="175"/>
        <v>1846.8939014385287</v>
      </c>
      <c r="AV1280" s="42">
        <f t="shared" si="176"/>
        <v>1476.6098400640883</v>
      </c>
      <c r="AW1280" s="102">
        <f t="shared" si="177"/>
        <v>431</v>
      </c>
      <c r="AX1280" s="43">
        <f t="shared" si="178"/>
        <v>0.5</v>
      </c>
      <c r="AY1280" s="43" t="str">
        <f t="shared" si="179"/>
        <v>UTGS</v>
      </c>
    </row>
    <row r="1281" spans="1:51" hidden="1" x14ac:dyDescent="0.2">
      <c r="A1281" s="38">
        <v>1274</v>
      </c>
      <c r="B1281" t="s">
        <v>362</v>
      </c>
      <c r="C1281" t="s">
        <v>289</v>
      </c>
      <c r="D1281">
        <v>320</v>
      </c>
      <c r="E1281" t="s">
        <v>1245</v>
      </c>
      <c r="F1281">
        <v>0.25</v>
      </c>
      <c r="G1281" t="str">
        <f>LOOKUP(F1281,{0,6,45},{"F","L","H"})</f>
        <v>F</v>
      </c>
      <c r="H1281" t="s">
        <v>3223</v>
      </c>
      <c r="I1281" s="43" t="str">
        <f>IFERROR(VLOOKUP(#REF!,#REF!,2,FALSE),"No")</f>
        <v>No</v>
      </c>
      <c r="J1281" s="149">
        <v>0.5</v>
      </c>
      <c r="K1281" s="148">
        <v>143</v>
      </c>
      <c r="L1281" s="148"/>
      <c r="M1281" s="148"/>
      <c r="N1281" s="148"/>
      <c r="O1281" s="148"/>
      <c r="P1281" s="148"/>
      <c r="Q1281" s="148"/>
      <c r="R1281" s="148"/>
      <c r="S1281" s="148"/>
      <c r="T1281" s="148"/>
      <c r="U1281" s="148"/>
      <c r="V1281" s="148"/>
      <c r="W1281" s="148"/>
      <c r="X1281" s="139">
        <v>2</v>
      </c>
      <c r="Y1281" s="148">
        <v>2</v>
      </c>
      <c r="Z1281" s="149">
        <v>3</v>
      </c>
      <c r="AA1281" s="148">
        <v>998</v>
      </c>
      <c r="AB1281" s="149"/>
      <c r="AC1281" s="148"/>
      <c r="AD1281" s="149"/>
      <c r="AE1281" s="148"/>
      <c r="AF1281" s="148"/>
      <c r="AG1281" s="148"/>
      <c r="AH1281" s="148"/>
      <c r="AI1281" s="148"/>
      <c r="AJ1281" s="148"/>
      <c r="AK1281" s="148"/>
      <c r="AL1281" s="139">
        <v>0</v>
      </c>
      <c r="AM1281" s="139">
        <v>0</v>
      </c>
      <c r="AN1281" s="148">
        <f t="shared" si="171"/>
        <v>1000</v>
      </c>
      <c r="AO1281" s="148">
        <f t="shared" si="172"/>
        <v>143</v>
      </c>
      <c r="AP1281" s="148">
        <v>25</v>
      </c>
      <c r="AQ1281" s="140">
        <v>31</v>
      </c>
      <c r="AS1281" s="42">
        <f t="shared" si="173"/>
        <v>9781.6973298410958</v>
      </c>
      <c r="AT1281" s="101">
        <f t="shared" si="174"/>
        <v>0</v>
      </c>
      <c r="AU1281" s="42">
        <f t="shared" si="175"/>
        <v>9781.6973298410958</v>
      </c>
      <c r="AV1281" s="42">
        <f t="shared" si="176"/>
        <v>640.52650714432377</v>
      </c>
      <c r="AW1281" s="102">
        <f t="shared" si="177"/>
        <v>431</v>
      </c>
      <c r="AX1281" s="43">
        <f t="shared" si="178"/>
        <v>0.5</v>
      </c>
      <c r="AY1281" s="43" t="str">
        <f t="shared" si="179"/>
        <v>UTGS</v>
      </c>
    </row>
    <row r="1282" spans="1:51" hidden="1" x14ac:dyDescent="0.2">
      <c r="A1282" s="38">
        <v>1275</v>
      </c>
      <c r="B1282" t="s">
        <v>362</v>
      </c>
      <c r="C1282" t="s">
        <v>289</v>
      </c>
      <c r="D1282">
        <v>320</v>
      </c>
      <c r="E1282" t="s">
        <v>1243</v>
      </c>
      <c r="F1282">
        <v>0.25</v>
      </c>
      <c r="G1282" t="str">
        <f>LOOKUP(F1282,{0,6,45},{"F","L","H"})</f>
        <v>F</v>
      </c>
      <c r="H1282" t="s">
        <v>3224</v>
      </c>
      <c r="I1282" s="43" t="str">
        <f>IFERROR(VLOOKUP(#REF!,#REF!,2,FALSE),"No")</f>
        <v>No</v>
      </c>
      <c r="J1282" s="148">
        <v>0.5</v>
      </c>
      <c r="K1282" s="148">
        <v>97</v>
      </c>
      <c r="L1282" s="148">
        <v>1.25</v>
      </c>
      <c r="M1282" s="148">
        <v>47</v>
      </c>
      <c r="N1282" s="148"/>
      <c r="O1282" s="148"/>
      <c r="P1282" s="148"/>
      <c r="Q1282" s="148"/>
      <c r="R1282" s="149"/>
      <c r="S1282" s="148"/>
      <c r="T1282" s="148"/>
      <c r="U1282" s="148"/>
      <c r="V1282" s="148"/>
      <c r="W1282" s="148"/>
      <c r="X1282" s="139">
        <v>2</v>
      </c>
      <c r="Y1282" s="148">
        <v>1000</v>
      </c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39">
        <v>0</v>
      </c>
      <c r="AM1282" s="139">
        <v>0</v>
      </c>
      <c r="AN1282" s="148">
        <f t="shared" si="171"/>
        <v>1000</v>
      </c>
      <c r="AO1282" s="148">
        <f t="shared" si="172"/>
        <v>144</v>
      </c>
      <c r="AP1282" s="148">
        <v>16</v>
      </c>
      <c r="AQ1282" s="140">
        <v>16</v>
      </c>
      <c r="AS1282" s="42">
        <f t="shared" si="173"/>
        <v>10137.270807672154</v>
      </c>
      <c r="AT1282" s="101">
        <f t="shared" si="174"/>
        <v>0</v>
      </c>
      <c r="AU1282" s="42">
        <f t="shared" si="175"/>
        <v>10137.270807672154</v>
      </c>
      <c r="AV1282" s="42">
        <f t="shared" si="176"/>
        <v>2031.935107592127</v>
      </c>
      <c r="AW1282" s="102">
        <f t="shared" si="177"/>
        <v>431</v>
      </c>
      <c r="AX1282" s="43">
        <f t="shared" si="178"/>
        <v>0.5</v>
      </c>
      <c r="AY1282" s="43" t="str">
        <f t="shared" si="179"/>
        <v>UTGS</v>
      </c>
    </row>
    <row r="1283" spans="1:51" hidden="1" x14ac:dyDescent="0.2">
      <c r="A1283" s="38">
        <v>1276</v>
      </c>
      <c r="B1283" t="s">
        <v>362</v>
      </c>
      <c r="C1283" t="s">
        <v>289</v>
      </c>
      <c r="D1283">
        <v>320</v>
      </c>
      <c r="E1283" t="s">
        <v>1243</v>
      </c>
      <c r="F1283">
        <v>0.25</v>
      </c>
      <c r="G1283" t="str">
        <f>LOOKUP(F1283,{0,6,45},{"F","L","H"})</f>
        <v>F</v>
      </c>
      <c r="H1283" t="s">
        <v>3225</v>
      </c>
      <c r="I1283" s="43" t="str">
        <f>IFERROR(VLOOKUP(#REF!,#REF!,2,FALSE),"No")</f>
        <v>No</v>
      </c>
      <c r="J1283" s="139">
        <v>1.25</v>
      </c>
      <c r="K1283" s="148">
        <v>86</v>
      </c>
      <c r="L1283" s="148"/>
      <c r="M1283" s="148"/>
      <c r="N1283" s="148"/>
      <c r="O1283" s="148"/>
      <c r="P1283" s="148"/>
      <c r="Q1283" s="148"/>
      <c r="R1283" s="148"/>
      <c r="S1283" s="148"/>
      <c r="T1283" s="148"/>
      <c r="U1283" s="148"/>
      <c r="V1283" s="148"/>
      <c r="W1283" s="148"/>
      <c r="X1283" s="139">
        <v>2</v>
      </c>
      <c r="Y1283" s="148">
        <v>626.39</v>
      </c>
      <c r="Z1283" s="149">
        <v>3</v>
      </c>
      <c r="AA1283" s="148">
        <v>373.61</v>
      </c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39">
        <v>0</v>
      </c>
      <c r="AM1283" s="139">
        <v>0</v>
      </c>
      <c r="AN1283" s="148">
        <f t="shared" si="171"/>
        <v>1000</v>
      </c>
      <c r="AO1283" s="148">
        <f t="shared" si="172"/>
        <v>86</v>
      </c>
      <c r="AP1283" s="148">
        <v>28</v>
      </c>
      <c r="AQ1283" s="140">
        <v>32</v>
      </c>
      <c r="AS1283" s="42">
        <f t="shared" si="173"/>
        <v>6408.1590934708684</v>
      </c>
      <c r="AT1283" s="101">
        <f t="shared" si="174"/>
        <v>0</v>
      </c>
      <c r="AU1283" s="42">
        <f t="shared" si="175"/>
        <v>6408.1590934708684</v>
      </c>
      <c r="AV1283" s="42">
        <f t="shared" si="176"/>
        <v>867.92459129606357</v>
      </c>
      <c r="AW1283" s="102">
        <f t="shared" si="177"/>
        <v>431</v>
      </c>
      <c r="AX1283" s="43">
        <f t="shared" si="178"/>
        <v>1.25</v>
      </c>
      <c r="AY1283" s="43" t="str">
        <f t="shared" si="179"/>
        <v>UTGS</v>
      </c>
    </row>
    <row r="1284" spans="1:51" hidden="1" x14ac:dyDescent="0.2">
      <c r="A1284" s="38">
        <v>1277</v>
      </c>
      <c r="B1284" t="s">
        <v>362</v>
      </c>
      <c r="C1284" t="s">
        <v>289</v>
      </c>
      <c r="D1284">
        <v>320</v>
      </c>
      <c r="E1284" t="s">
        <v>1243</v>
      </c>
      <c r="F1284">
        <v>0.25</v>
      </c>
      <c r="G1284" t="str">
        <f>LOOKUP(F1284,{0,6,45},{"F","L","H"})</f>
        <v>F</v>
      </c>
      <c r="H1284" t="s">
        <v>3226</v>
      </c>
      <c r="I1284" s="43" t="str">
        <f>IFERROR(VLOOKUP(#REF!,#REF!,2,FALSE),"No")</f>
        <v>No</v>
      </c>
      <c r="J1284" s="148">
        <v>0.5</v>
      </c>
      <c r="K1284" s="148">
        <v>109</v>
      </c>
      <c r="L1284" s="148"/>
      <c r="M1284" s="148"/>
      <c r="N1284" s="148"/>
      <c r="O1284" s="148"/>
      <c r="P1284" s="148"/>
      <c r="Q1284" s="148"/>
      <c r="R1284" s="149"/>
      <c r="S1284" s="148"/>
      <c r="T1284" s="148"/>
      <c r="U1284" s="148"/>
      <c r="V1284" s="148"/>
      <c r="W1284" s="148"/>
      <c r="X1284" s="139">
        <v>2</v>
      </c>
      <c r="Y1284" s="148">
        <v>662.32</v>
      </c>
      <c r="Z1284" s="148">
        <v>4</v>
      </c>
      <c r="AA1284" s="148">
        <v>337.68</v>
      </c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39">
        <v>0</v>
      </c>
      <c r="AM1284" s="139">
        <v>0</v>
      </c>
      <c r="AN1284" s="148">
        <f t="shared" si="171"/>
        <v>1000</v>
      </c>
      <c r="AO1284" s="148">
        <f t="shared" si="172"/>
        <v>109</v>
      </c>
      <c r="AP1284" s="148">
        <v>25</v>
      </c>
      <c r="AQ1284" s="140">
        <v>26</v>
      </c>
      <c r="AS1284" s="42">
        <f t="shared" si="173"/>
        <v>7455.9790835851718</v>
      </c>
      <c r="AT1284" s="101">
        <f t="shared" si="174"/>
        <v>0</v>
      </c>
      <c r="AU1284" s="42">
        <f t="shared" si="175"/>
        <v>7455.9790835851718</v>
      </c>
      <c r="AV1284" s="42">
        <f t="shared" si="176"/>
        <v>1343.5433585182323</v>
      </c>
      <c r="AW1284" s="102">
        <f t="shared" si="177"/>
        <v>431</v>
      </c>
      <c r="AX1284" s="43">
        <f t="shared" si="178"/>
        <v>0.5</v>
      </c>
      <c r="AY1284" s="43" t="str">
        <f t="shared" si="179"/>
        <v>UTGS</v>
      </c>
    </row>
    <row r="1285" spans="1:51" hidden="1" x14ac:dyDescent="0.2">
      <c r="A1285" s="38">
        <v>1278</v>
      </c>
      <c r="B1285" t="s">
        <v>362</v>
      </c>
      <c r="C1285" t="s">
        <v>289</v>
      </c>
      <c r="D1285">
        <v>320</v>
      </c>
      <c r="E1285" t="s">
        <v>1223</v>
      </c>
      <c r="F1285">
        <v>0.25</v>
      </c>
      <c r="G1285" t="str">
        <f>LOOKUP(F1285,{0,6,45},{"F","L","H"})</f>
        <v>F</v>
      </c>
      <c r="H1285" t="s">
        <v>3227</v>
      </c>
      <c r="I1285" s="43" t="str">
        <f>IFERROR(VLOOKUP(#REF!,#REF!,2,FALSE),"No")</f>
        <v>No</v>
      </c>
      <c r="J1285" s="139">
        <v>0.5</v>
      </c>
      <c r="K1285" s="148">
        <v>78</v>
      </c>
      <c r="L1285" s="148"/>
      <c r="M1285" s="148"/>
      <c r="N1285" s="148"/>
      <c r="O1285" s="148"/>
      <c r="P1285" s="148"/>
      <c r="Q1285" s="148"/>
      <c r="R1285" s="148"/>
      <c r="S1285" s="148"/>
      <c r="T1285" s="148"/>
      <c r="U1285" s="148"/>
      <c r="V1285" s="148"/>
      <c r="W1285" s="148"/>
      <c r="X1285" s="139">
        <v>2</v>
      </c>
      <c r="Y1285" s="148">
        <v>1000</v>
      </c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39">
        <v>0</v>
      </c>
      <c r="AM1285" s="139">
        <v>0</v>
      </c>
      <c r="AN1285" s="148">
        <f t="shared" si="171"/>
        <v>1000</v>
      </c>
      <c r="AO1285" s="148">
        <f t="shared" si="172"/>
        <v>78</v>
      </c>
      <c r="AP1285" s="148">
        <v>30</v>
      </c>
      <c r="AQ1285" s="140">
        <v>30</v>
      </c>
      <c r="AS1285" s="42">
        <f t="shared" si="173"/>
        <v>5335.471270822416</v>
      </c>
      <c r="AT1285" s="101">
        <f t="shared" si="174"/>
        <v>0</v>
      </c>
      <c r="AU1285" s="42">
        <f t="shared" si="175"/>
        <v>5335.471270822416</v>
      </c>
      <c r="AV1285" s="42">
        <f t="shared" si="176"/>
        <v>1083.6987240491344</v>
      </c>
      <c r="AW1285" s="102">
        <f t="shared" si="177"/>
        <v>431</v>
      </c>
      <c r="AX1285" s="43">
        <f t="shared" si="178"/>
        <v>0.5</v>
      </c>
      <c r="AY1285" s="43" t="str">
        <f t="shared" si="179"/>
        <v>UTGS</v>
      </c>
    </row>
    <row r="1286" spans="1:51" hidden="1" x14ac:dyDescent="0.2">
      <c r="A1286" s="38">
        <v>1279</v>
      </c>
      <c r="B1286" t="s">
        <v>362</v>
      </c>
      <c r="C1286" t="s">
        <v>289</v>
      </c>
      <c r="D1286">
        <v>320</v>
      </c>
      <c r="E1286" t="s">
        <v>1232</v>
      </c>
      <c r="F1286">
        <v>0.25</v>
      </c>
      <c r="G1286" t="str">
        <f>LOOKUP(F1286,{0,6,45},{"F","L","H"})</f>
        <v>F</v>
      </c>
      <c r="H1286" t="s">
        <v>3228</v>
      </c>
      <c r="I1286" s="43" t="str">
        <f>IFERROR(VLOOKUP(#REF!,#REF!,2,FALSE),"No")</f>
        <v>No</v>
      </c>
      <c r="J1286" s="149">
        <v>0.5</v>
      </c>
      <c r="K1286" s="148">
        <v>51</v>
      </c>
      <c r="L1286" s="148"/>
      <c r="M1286" s="148"/>
      <c r="N1286" s="148"/>
      <c r="O1286" s="148"/>
      <c r="P1286" s="148"/>
      <c r="Q1286" s="148"/>
      <c r="R1286" s="148"/>
      <c r="S1286" s="148"/>
      <c r="T1286" s="148"/>
      <c r="U1286" s="148"/>
      <c r="V1286" s="148"/>
      <c r="W1286" s="148"/>
      <c r="X1286" s="139">
        <v>2</v>
      </c>
      <c r="Y1286" s="148">
        <v>1000</v>
      </c>
      <c r="Z1286" s="149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39">
        <v>0</v>
      </c>
      <c r="AM1286" s="139">
        <v>0</v>
      </c>
      <c r="AN1286" s="148">
        <f t="shared" si="171"/>
        <v>1000</v>
      </c>
      <c r="AO1286" s="148">
        <f t="shared" si="172"/>
        <v>51</v>
      </c>
      <c r="AP1286" s="148">
        <v>37</v>
      </c>
      <c r="AQ1286" s="140">
        <v>37</v>
      </c>
      <c r="AS1286" s="42">
        <f t="shared" si="173"/>
        <v>3488.5773693838878</v>
      </c>
      <c r="AT1286" s="101">
        <f t="shared" si="174"/>
        <v>0</v>
      </c>
      <c r="AU1286" s="42">
        <f t="shared" si="175"/>
        <v>3488.5773693838878</v>
      </c>
      <c r="AV1286" s="42">
        <f t="shared" si="176"/>
        <v>878.67464112091977</v>
      </c>
      <c r="AW1286" s="102">
        <f t="shared" si="177"/>
        <v>431</v>
      </c>
      <c r="AX1286" s="43">
        <f t="shared" si="178"/>
        <v>0.5</v>
      </c>
      <c r="AY1286" s="43" t="str">
        <f t="shared" si="179"/>
        <v>UTGS</v>
      </c>
    </row>
    <row r="1287" spans="1:51" hidden="1" x14ac:dyDescent="0.2">
      <c r="A1287" s="38">
        <v>1280</v>
      </c>
      <c r="B1287" t="s">
        <v>362</v>
      </c>
      <c r="C1287" t="s">
        <v>289</v>
      </c>
      <c r="D1287">
        <v>320</v>
      </c>
      <c r="E1287" t="s">
        <v>1243</v>
      </c>
      <c r="F1287">
        <v>0.25</v>
      </c>
      <c r="G1287" t="str">
        <f>LOOKUP(F1287,{0,6,45},{"F","L","H"})</f>
        <v>F</v>
      </c>
      <c r="H1287" t="s">
        <v>3229</v>
      </c>
      <c r="I1287" s="43" t="str">
        <f>IFERROR(VLOOKUP(#REF!,#REF!,2,FALSE),"No")</f>
        <v>No</v>
      </c>
      <c r="J1287" s="139">
        <v>0.75</v>
      </c>
      <c r="K1287" s="148">
        <v>54</v>
      </c>
      <c r="L1287" s="148"/>
      <c r="M1287" s="148"/>
      <c r="N1287" s="148"/>
      <c r="O1287" s="148"/>
      <c r="P1287" s="148"/>
      <c r="Q1287" s="148"/>
      <c r="R1287" s="148"/>
      <c r="S1287" s="148"/>
      <c r="T1287" s="148"/>
      <c r="U1287" s="148"/>
      <c r="V1287" s="148"/>
      <c r="W1287" s="148"/>
      <c r="X1287" s="139">
        <v>2</v>
      </c>
      <c r="Y1287" s="148">
        <v>720.9</v>
      </c>
      <c r="Z1287" s="149">
        <v>3</v>
      </c>
      <c r="AA1287" s="148">
        <v>146.55000000000001</v>
      </c>
      <c r="AB1287" s="149">
        <v>3.5</v>
      </c>
      <c r="AC1287" s="148">
        <v>132.55000000000001</v>
      </c>
      <c r="AD1287" s="149"/>
      <c r="AE1287" s="148"/>
      <c r="AF1287" s="148"/>
      <c r="AG1287" s="148"/>
      <c r="AH1287" s="148"/>
      <c r="AI1287" s="148"/>
      <c r="AJ1287" s="148"/>
      <c r="AK1287" s="148"/>
      <c r="AL1287" s="139">
        <v>0</v>
      </c>
      <c r="AM1287" s="139">
        <v>0</v>
      </c>
      <c r="AN1287" s="148">
        <f t="shared" si="171"/>
        <v>1000</v>
      </c>
      <c r="AO1287" s="148">
        <f t="shared" si="172"/>
        <v>54</v>
      </c>
      <c r="AP1287" s="148">
        <v>20</v>
      </c>
      <c r="AQ1287" s="140">
        <v>20</v>
      </c>
      <c r="AS1287" s="42">
        <f t="shared" si="173"/>
        <v>3476.707802877057</v>
      </c>
      <c r="AT1287" s="101">
        <f t="shared" si="174"/>
        <v>0</v>
      </c>
      <c r="AU1287" s="42">
        <f t="shared" si="175"/>
        <v>3476.707802877057</v>
      </c>
      <c r="AV1287" s="42">
        <f t="shared" si="176"/>
        <v>1581.7490598896325</v>
      </c>
      <c r="AW1287" s="102">
        <f t="shared" si="177"/>
        <v>431</v>
      </c>
      <c r="AX1287" s="43">
        <f t="shared" si="178"/>
        <v>0.75</v>
      </c>
      <c r="AY1287" s="43" t="str">
        <f t="shared" si="179"/>
        <v>UTGS</v>
      </c>
    </row>
    <row r="1288" spans="1:51" hidden="1" x14ac:dyDescent="0.2">
      <c r="A1288" s="38">
        <v>1281</v>
      </c>
      <c r="B1288" t="s">
        <v>362</v>
      </c>
      <c r="C1288" t="s">
        <v>289</v>
      </c>
      <c r="D1288">
        <v>320</v>
      </c>
      <c r="E1288" t="s">
        <v>1842</v>
      </c>
      <c r="F1288">
        <v>0.25</v>
      </c>
      <c r="G1288" t="str">
        <f>LOOKUP(F1288,{0,6,45},{"F","L","H"})</f>
        <v>F</v>
      </c>
      <c r="H1288" t="s">
        <v>3230</v>
      </c>
      <c r="I1288" s="43" t="str">
        <f>IFERROR(VLOOKUP(#REF!,#REF!,2,FALSE),"No")</f>
        <v>No</v>
      </c>
      <c r="J1288" s="149">
        <v>0.75</v>
      </c>
      <c r="K1288" s="148">
        <v>4</v>
      </c>
      <c r="L1288" s="148">
        <v>1.25</v>
      </c>
      <c r="M1288" s="148">
        <v>84</v>
      </c>
      <c r="N1288" s="148"/>
      <c r="O1288" s="148"/>
      <c r="P1288" s="148"/>
      <c r="Q1288" s="148"/>
      <c r="R1288" s="148"/>
      <c r="S1288" s="148"/>
      <c r="T1288" s="148"/>
      <c r="U1288" s="148"/>
      <c r="V1288" s="148"/>
      <c r="W1288" s="148"/>
      <c r="X1288" s="139">
        <v>2</v>
      </c>
      <c r="Y1288" s="148">
        <v>865.6</v>
      </c>
      <c r="Z1288" s="148">
        <v>4</v>
      </c>
      <c r="AA1288" s="148">
        <v>134.4</v>
      </c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39">
        <v>0</v>
      </c>
      <c r="AM1288" s="139">
        <v>0</v>
      </c>
      <c r="AN1288" s="148">
        <f t="shared" ref="AN1288:AN1351" si="180">SUM(Y1288,AA1288,AC1288,AE1288,AG1288,AI1288,AK1288,AM1288)</f>
        <v>1000</v>
      </c>
      <c r="AO1288" s="148">
        <f t="shared" ref="AO1288:AO1351" si="181">SUM(K1288,M1288,O1288,Q1288,S1288,U1288,W1288)</f>
        <v>88</v>
      </c>
      <c r="AP1288" s="148">
        <v>19</v>
      </c>
      <c r="AQ1288" s="140">
        <v>20</v>
      </c>
      <c r="AS1288" s="42">
        <f t="shared" ref="AS1288:AS1351" si="182">(VLOOKUP(J1288,Service,2,FALSE)*K1288+VLOOKUP(L1288,Service,2,FALSE)*M1288+VLOOKUP(N1288,Service,2,FALSE)*O1288+VLOOKUP(P1288,Service,2,FALSE)*Q1288)</f>
        <v>6516.6660491329812</v>
      </c>
      <c r="AT1288" s="101">
        <f t="shared" ref="AT1288:AT1351" si="183">VLOOKUP(R1288,serviceHP,2,FALSE)*S1288+VLOOKUP(T1288,serviceHP,2,FALSE)*U1288+VLOOKUP(V1288,serviceHP,2,FALSE)*W1288</f>
        <v>0</v>
      </c>
      <c r="AU1288" s="42">
        <f t="shared" ref="AU1288:AU1351" si="184">AS1288+AT1288</f>
        <v>6516.6660491329812</v>
      </c>
      <c r="AV1288" s="42">
        <f t="shared" ref="AV1288:AV1351" si="185">(VLOOKUP(X1288,Main,2,FALSE)*Y1288+VLOOKUP(Z1288,Main,2,FALSE)*AA1288+VLOOKUP(AB1288,Main,2,FALSE)*AC1288+VLOOKUP(AD1288,Main,2,FALSE)*AE1288+VLOOKUP(AF1288,Main,2,FALSE)*AG1288+VLOOKUP(AL1288,Main,2,FALSE)*AM1288+VLOOKUP(AH1288,Main,2,FALSE)*AI1288+VLOOKUP(AL1288,Main,2,FALSE)*AM1288+VLOOKUP(AJ1288,Main,2,FALSE)*AK1288)/AQ1288</f>
        <v>1673.7304860737017</v>
      </c>
      <c r="AW1288" s="102">
        <f t="shared" ref="AW1288:AW1351" si="186">IF(G1288="F",VLOOKUP(D1288,MeterAndReg2,2,TRUE),(IF(G1288="L",VLOOKUP(D1288,MeterAndReg2,3,TRUE),VLOOKUP(D1288,MeterAndReg2,4,TRUE))))</f>
        <v>431</v>
      </c>
      <c r="AX1288" s="43">
        <f t="shared" ref="AX1288:AX1351" si="187">IF(J1288&gt;0,J1288,R1288)</f>
        <v>0.75</v>
      </c>
      <c r="AY1288" s="43" t="str">
        <f t="shared" si="179"/>
        <v>UTGS</v>
      </c>
    </row>
    <row r="1289" spans="1:51" hidden="1" x14ac:dyDescent="0.2">
      <c r="A1289" s="38">
        <v>1282</v>
      </c>
      <c r="B1289" t="s">
        <v>362</v>
      </c>
      <c r="C1289" t="s">
        <v>289</v>
      </c>
      <c r="D1289">
        <v>320</v>
      </c>
      <c r="E1289" t="s">
        <v>1842</v>
      </c>
      <c r="F1289">
        <v>0.25</v>
      </c>
      <c r="G1289" t="str">
        <f>LOOKUP(F1289,{0,6,45},{"F","L","H"})</f>
        <v>F</v>
      </c>
      <c r="H1289" t="s">
        <v>3231</v>
      </c>
      <c r="I1289" s="43" t="str">
        <f>IFERROR(VLOOKUP(#REF!,#REF!,2,FALSE),"No")</f>
        <v>No</v>
      </c>
      <c r="J1289" s="149">
        <v>0.5</v>
      </c>
      <c r="K1289" s="148">
        <v>110</v>
      </c>
      <c r="L1289" s="148"/>
      <c r="M1289" s="148"/>
      <c r="N1289" s="148"/>
      <c r="O1289" s="148"/>
      <c r="P1289" s="148"/>
      <c r="Q1289" s="148"/>
      <c r="R1289" s="148"/>
      <c r="S1289" s="148"/>
      <c r="T1289" s="148"/>
      <c r="U1289" s="148"/>
      <c r="V1289" s="148"/>
      <c r="W1289" s="148"/>
      <c r="X1289" s="139">
        <v>2</v>
      </c>
      <c r="Y1289" s="148">
        <v>1000</v>
      </c>
      <c r="Z1289" s="149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39">
        <v>0</v>
      </c>
      <c r="AM1289" s="139">
        <v>0</v>
      </c>
      <c r="AN1289" s="148">
        <f t="shared" si="180"/>
        <v>1000</v>
      </c>
      <c r="AO1289" s="148">
        <f t="shared" si="181"/>
        <v>110</v>
      </c>
      <c r="AP1289" s="148">
        <v>24</v>
      </c>
      <c r="AQ1289" s="140">
        <v>24</v>
      </c>
      <c r="AS1289" s="42">
        <f t="shared" si="182"/>
        <v>7524.3825614162279</v>
      </c>
      <c r="AT1289" s="101">
        <f t="shared" si="183"/>
        <v>0</v>
      </c>
      <c r="AU1289" s="42">
        <f t="shared" si="184"/>
        <v>7524.3825614162279</v>
      </c>
      <c r="AV1289" s="42">
        <f t="shared" si="185"/>
        <v>1354.623405061418</v>
      </c>
      <c r="AW1289" s="102">
        <f t="shared" si="186"/>
        <v>431</v>
      </c>
      <c r="AX1289" s="43">
        <f t="shared" si="187"/>
        <v>0.5</v>
      </c>
      <c r="AY1289" s="43" t="str">
        <f t="shared" ref="AY1289:AY1352" si="188">C1289</f>
        <v>UTGS</v>
      </c>
    </row>
    <row r="1290" spans="1:51" hidden="1" x14ac:dyDescent="0.2">
      <c r="A1290" s="38">
        <v>1283</v>
      </c>
      <c r="B1290" t="s">
        <v>362</v>
      </c>
      <c r="C1290" t="s">
        <v>289</v>
      </c>
      <c r="D1290">
        <v>320</v>
      </c>
      <c r="E1290" t="s">
        <v>1243</v>
      </c>
      <c r="F1290">
        <v>0.25</v>
      </c>
      <c r="G1290" t="str">
        <f>LOOKUP(F1290,{0,6,45},{"F","L","H"})</f>
        <v>F</v>
      </c>
      <c r="H1290" t="s">
        <v>3232</v>
      </c>
      <c r="I1290" s="43" t="str">
        <f>IFERROR(VLOOKUP(#REF!,#REF!,2,FALSE),"No")</f>
        <v>No</v>
      </c>
      <c r="J1290" s="149">
        <v>0.5</v>
      </c>
      <c r="K1290" s="148">
        <v>32</v>
      </c>
      <c r="L1290" s="148"/>
      <c r="M1290" s="148"/>
      <c r="N1290" s="148"/>
      <c r="O1290" s="148"/>
      <c r="P1290" s="148"/>
      <c r="Q1290" s="148"/>
      <c r="R1290" s="148"/>
      <c r="S1290" s="148"/>
      <c r="T1290" s="148"/>
      <c r="U1290" s="148"/>
      <c r="V1290" s="148"/>
      <c r="W1290" s="148"/>
      <c r="X1290" s="139">
        <v>2</v>
      </c>
      <c r="Y1290" s="148">
        <v>1000</v>
      </c>
      <c r="Z1290" s="149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39">
        <v>0</v>
      </c>
      <c r="AM1290" s="139">
        <v>0</v>
      </c>
      <c r="AN1290" s="148">
        <f t="shared" si="180"/>
        <v>1000</v>
      </c>
      <c r="AO1290" s="148">
        <f t="shared" si="181"/>
        <v>32</v>
      </c>
      <c r="AP1290" s="148">
        <v>28</v>
      </c>
      <c r="AQ1290" s="140">
        <v>28</v>
      </c>
      <c r="AS1290" s="42">
        <f t="shared" si="182"/>
        <v>2188.9112905938118</v>
      </c>
      <c r="AT1290" s="101">
        <f t="shared" si="183"/>
        <v>0</v>
      </c>
      <c r="AU1290" s="42">
        <f t="shared" si="184"/>
        <v>2188.9112905938118</v>
      </c>
      <c r="AV1290" s="42">
        <f t="shared" si="185"/>
        <v>1161.1057757669298</v>
      </c>
      <c r="AW1290" s="102">
        <f t="shared" si="186"/>
        <v>431</v>
      </c>
      <c r="AX1290" s="43">
        <f t="shared" si="187"/>
        <v>0.5</v>
      </c>
      <c r="AY1290" s="43" t="str">
        <f t="shared" si="188"/>
        <v>UTGS</v>
      </c>
    </row>
    <row r="1291" spans="1:51" hidden="1" x14ac:dyDescent="0.2">
      <c r="A1291" s="38">
        <v>1284</v>
      </c>
      <c r="B1291" t="s">
        <v>5806</v>
      </c>
      <c r="C1291" t="s">
        <v>289</v>
      </c>
      <c r="D1291">
        <v>320</v>
      </c>
      <c r="E1291" t="s">
        <v>1245</v>
      </c>
      <c r="F1291">
        <v>0.25</v>
      </c>
      <c r="G1291" t="str">
        <f>LOOKUP(F1291,{0,6,45},{"F","L","H"})</f>
        <v>F</v>
      </c>
      <c r="H1291" t="s">
        <v>3233</v>
      </c>
      <c r="I1291" s="43" t="str">
        <f>IFERROR(VLOOKUP(#REF!,#REF!,2,FALSE),"No")</f>
        <v>No</v>
      </c>
      <c r="J1291" s="149">
        <v>1.25</v>
      </c>
      <c r="K1291" s="148">
        <v>146</v>
      </c>
      <c r="L1291" s="148"/>
      <c r="M1291" s="148"/>
      <c r="N1291" s="148"/>
      <c r="O1291" s="148"/>
      <c r="P1291" s="148"/>
      <c r="Q1291" s="148"/>
      <c r="R1291" s="148"/>
      <c r="S1291" s="148"/>
      <c r="T1291" s="148"/>
      <c r="U1291" s="148"/>
      <c r="V1291" s="148"/>
      <c r="W1291" s="148"/>
      <c r="X1291" s="139">
        <v>2</v>
      </c>
      <c r="Y1291" s="148">
        <v>820.95</v>
      </c>
      <c r="Z1291" s="149">
        <v>8</v>
      </c>
      <c r="AA1291" s="148">
        <v>179.05</v>
      </c>
      <c r="AB1291" s="149"/>
      <c r="AC1291" s="148"/>
      <c r="AD1291" s="149"/>
      <c r="AE1291" s="148"/>
      <c r="AF1291" s="148"/>
      <c r="AG1291" s="148"/>
      <c r="AH1291" s="148"/>
      <c r="AI1291" s="148"/>
      <c r="AJ1291" s="148"/>
      <c r="AK1291" s="148"/>
      <c r="AL1291" s="139">
        <v>0</v>
      </c>
      <c r="AM1291" s="139">
        <v>0</v>
      </c>
      <c r="AN1291" s="148">
        <f t="shared" si="180"/>
        <v>1000</v>
      </c>
      <c r="AO1291" s="148">
        <f t="shared" si="181"/>
        <v>146</v>
      </c>
      <c r="AP1291" s="148">
        <v>5</v>
      </c>
      <c r="AQ1291" s="140">
        <v>8</v>
      </c>
      <c r="AS1291" s="42">
        <f t="shared" si="182"/>
        <v>10878.967763334264</v>
      </c>
      <c r="AT1291" s="101">
        <f t="shared" si="183"/>
        <v>0</v>
      </c>
      <c r="AU1291" s="42">
        <f t="shared" si="184"/>
        <v>10878.967763334264</v>
      </c>
      <c r="AV1291" s="42">
        <f t="shared" si="185"/>
        <v>4966.7298401842545</v>
      </c>
      <c r="AW1291" s="102">
        <f t="shared" si="186"/>
        <v>431</v>
      </c>
      <c r="AX1291" s="43">
        <f t="shared" si="187"/>
        <v>1.25</v>
      </c>
      <c r="AY1291" s="43" t="str">
        <f t="shared" si="188"/>
        <v>UTGS</v>
      </c>
    </row>
    <row r="1292" spans="1:51" hidden="1" x14ac:dyDescent="0.2">
      <c r="A1292" s="38">
        <v>1285</v>
      </c>
      <c r="B1292" t="s">
        <v>5806</v>
      </c>
      <c r="C1292" t="s">
        <v>292</v>
      </c>
      <c r="D1292">
        <v>5550</v>
      </c>
      <c r="E1292" t="s">
        <v>198</v>
      </c>
      <c r="F1292">
        <v>2</v>
      </c>
      <c r="G1292" t="str">
        <f>LOOKUP(F1292,{0,6,45},{"F","L","H"})</f>
        <v>F</v>
      </c>
      <c r="H1292" t="s">
        <v>998</v>
      </c>
      <c r="I1292" s="43" t="str">
        <f>IFERROR(VLOOKUP(#REF!,#REF!,2,FALSE),"No")</f>
        <v>No</v>
      </c>
      <c r="J1292" s="149">
        <v>0.75</v>
      </c>
      <c r="K1292" s="148">
        <v>18</v>
      </c>
      <c r="L1292" s="148"/>
      <c r="M1292" s="148"/>
      <c r="N1292" s="148"/>
      <c r="O1292" s="148"/>
      <c r="P1292" s="148"/>
      <c r="Q1292" s="148"/>
      <c r="R1292" s="148"/>
      <c r="S1292" s="148"/>
      <c r="T1292" s="148"/>
      <c r="U1292" s="148"/>
      <c r="V1292" s="148"/>
      <c r="W1292" s="148"/>
      <c r="X1292" s="139">
        <v>2</v>
      </c>
      <c r="Y1292" s="148">
        <v>894</v>
      </c>
      <c r="Z1292" s="149">
        <v>4</v>
      </c>
      <c r="AA1292" s="148">
        <v>17</v>
      </c>
      <c r="AB1292" s="148">
        <v>6</v>
      </c>
      <c r="AC1292" s="148">
        <v>3</v>
      </c>
      <c r="AD1292" s="148">
        <v>8</v>
      </c>
      <c r="AE1292" s="148">
        <v>86</v>
      </c>
      <c r="AF1292" s="148"/>
      <c r="AG1292" s="148"/>
      <c r="AH1292" s="148"/>
      <c r="AI1292" s="148"/>
      <c r="AJ1292" s="148"/>
      <c r="AK1292" s="148"/>
      <c r="AL1292" s="139">
        <v>0</v>
      </c>
      <c r="AM1292" s="139">
        <v>0</v>
      </c>
      <c r="AN1292" s="148">
        <f t="shared" si="180"/>
        <v>1000</v>
      </c>
      <c r="AO1292" s="148">
        <f t="shared" si="181"/>
        <v>18</v>
      </c>
      <c r="AP1292" s="148">
        <v>7</v>
      </c>
      <c r="AQ1292" s="140">
        <v>9</v>
      </c>
      <c r="AS1292" s="42">
        <f t="shared" si="182"/>
        <v>1158.9026009590189</v>
      </c>
      <c r="AT1292" s="101">
        <f t="shared" si="183"/>
        <v>0</v>
      </c>
      <c r="AU1292" s="42">
        <f t="shared" si="184"/>
        <v>1158.9026009590189</v>
      </c>
      <c r="AV1292" s="42">
        <f t="shared" si="185"/>
        <v>4020.5168579415599</v>
      </c>
      <c r="AW1292" s="102">
        <f t="shared" si="186"/>
        <v>3698.6666666666665</v>
      </c>
      <c r="AX1292" s="43">
        <f t="shared" si="187"/>
        <v>0.75</v>
      </c>
      <c r="AY1292" s="43" t="str">
        <f t="shared" si="188"/>
        <v>UTFS</v>
      </c>
    </row>
    <row r="1293" spans="1:51" hidden="1" x14ac:dyDescent="0.2">
      <c r="A1293" s="38">
        <v>1286</v>
      </c>
      <c r="B1293" t="s">
        <v>362</v>
      </c>
      <c r="C1293" t="s">
        <v>289</v>
      </c>
      <c r="D1293">
        <v>320</v>
      </c>
      <c r="E1293" t="s">
        <v>1245</v>
      </c>
      <c r="F1293">
        <v>0.25</v>
      </c>
      <c r="G1293" t="str">
        <f>LOOKUP(F1293,{0,6,45},{"F","L","H"})</f>
        <v>F</v>
      </c>
      <c r="H1293" t="s">
        <v>3234</v>
      </c>
      <c r="I1293" s="43" t="str">
        <f>IFERROR(VLOOKUP(#REF!,#REF!,2,FALSE),"No")</f>
        <v>No</v>
      </c>
      <c r="J1293" s="149">
        <v>0.5</v>
      </c>
      <c r="K1293" s="148">
        <v>28</v>
      </c>
      <c r="L1293" s="148"/>
      <c r="M1293" s="148"/>
      <c r="N1293" s="148"/>
      <c r="O1293" s="148"/>
      <c r="P1293" s="148"/>
      <c r="Q1293" s="148"/>
      <c r="R1293" s="148"/>
      <c r="S1293" s="148"/>
      <c r="T1293" s="148"/>
      <c r="U1293" s="148"/>
      <c r="V1293" s="148"/>
      <c r="W1293" s="148"/>
      <c r="X1293" s="139">
        <v>2</v>
      </c>
      <c r="Y1293" s="148">
        <v>745.32</v>
      </c>
      <c r="Z1293" s="149">
        <v>4</v>
      </c>
      <c r="AA1293" s="148">
        <v>254.68</v>
      </c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39">
        <v>0</v>
      </c>
      <c r="AM1293" s="139">
        <v>0</v>
      </c>
      <c r="AN1293" s="148">
        <f t="shared" si="180"/>
        <v>1000</v>
      </c>
      <c r="AO1293" s="148">
        <f t="shared" si="181"/>
        <v>28</v>
      </c>
      <c r="AP1293" s="148">
        <v>12</v>
      </c>
      <c r="AQ1293" s="140">
        <v>20</v>
      </c>
      <c r="AS1293" s="42">
        <f t="shared" si="182"/>
        <v>1915.2973792695852</v>
      </c>
      <c r="AT1293" s="101">
        <f t="shared" si="183"/>
        <v>0</v>
      </c>
      <c r="AU1293" s="42">
        <f t="shared" si="184"/>
        <v>1915.2973792695852</v>
      </c>
      <c r="AV1293" s="42">
        <f t="shared" si="185"/>
        <v>1716.8508660737018</v>
      </c>
      <c r="AW1293" s="102">
        <f t="shared" si="186"/>
        <v>431</v>
      </c>
      <c r="AX1293" s="43">
        <f t="shared" si="187"/>
        <v>0.5</v>
      </c>
      <c r="AY1293" s="43" t="str">
        <f t="shared" si="188"/>
        <v>UTGS</v>
      </c>
    </row>
    <row r="1294" spans="1:51" hidden="1" x14ac:dyDescent="0.2">
      <c r="A1294" s="38">
        <v>1287</v>
      </c>
      <c r="B1294" t="s">
        <v>5806</v>
      </c>
      <c r="C1294" t="s">
        <v>289</v>
      </c>
      <c r="D1294">
        <v>2400</v>
      </c>
      <c r="E1294" t="s">
        <v>193</v>
      </c>
      <c r="F1294">
        <v>2</v>
      </c>
      <c r="G1294" t="str">
        <f>LOOKUP(F1294,{0,6,45},{"F","L","H"})</f>
        <v>F</v>
      </c>
      <c r="H1294" t="s">
        <v>3235</v>
      </c>
      <c r="I1294" s="43" t="str">
        <f>IFERROR(VLOOKUP(#REF!,#REF!,2,FALSE),"No")</f>
        <v>No</v>
      </c>
      <c r="J1294" s="139">
        <v>0.5</v>
      </c>
      <c r="K1294" s="148">
        <v>48</v>
      </c>
      <c r="L1294" s="148">
        <v>0.75</v>
      </c>
      <c r="M1294" s="148">
        <v>55</v>
      </c>
      <c r="N1294" s="148"/>
      <c r="O1294" s="148"/>
      <c r="P1294" s="148"/>
      <c r="Q1294" s="148"/>
      <c r="R1294" s="148"/>
      <c r="S1294" s="148"/>
      <c r="T1294" s="148"/>
      <c r="U1294" s="148"/>
      <c r="V1294" s="148"/>
      <c r="W1294" s="148"/>
      <c r="X1294" s="139">
        <v>1.25</v>
      </c>
      <c r="Y1294" s="148">
        <v>45.14</v>
      </c>
      <c r="Z1294" s="149">
        <v>2</v>
      </c>
      <c r="AA1294" s="148">
        <v>805.14</v>
      </c>
      <c r="AB1294" s="148">
        <v>4</v>
      </c>
      <c r="AC1294" s="148">
        <v>149.71</v>
      </c>
      <c r="AD1294" s="148"/>
      <c r="AE1294" s="148"/>
      <c r="AF1294" s="148"/>
      <c r="AG1294" s="148"/>
      <c r="AH1294" s="148"/>
      <c r="AI1294" s="148"/>
      <c r="AJ1294" s="148"/>
      <c r="AK1294" s="148"/>
      <c r="AL1294" s="139">
        <v>0</v>
      </c>
      <c r="AM1294" s="139">
        <v>0</v>
      </c>
      <c r="AN1294" s="148">
        <f t="shared" si="180"/>
        <v>999.99</v>
      </c>
      <c r="AO1294" s="148">
        <f t="shared" si="181"/>
        <v>103</v>
      </c>
      <c r="AP1294" s="148">
        <v>3</v>
      </c>
      <c r="AQ1294" s="140">
        <v>7</v>
      </c>
      <c r="AS1294" s="42">
        <f t="shared" si="182"/>
        <v>6824.4582165988313</v>
      </c>
      <c r="AT1294" s="101">
        <f t="shared" si="183"/>
        <v>0</v>
      </c>
      <c r="AU1294" s="42">
        <f t="shared" si="184"/>
        <v>6824.4582165988313</v>
      </c>
      <c r="AV1294" s="42">
        <f t="shared" si="185"/>
        <v>4802.2364731224015</v>
      </c>
      <c r="AW1294" s="102">
        <f t="shared" si="186"/>
        <v>2428.75</v>
      </c>
      <c r="AX1294" s="43">
        <f t="shared" si="187"/>
        <v>0.5</v>
      </c>
      <c r="AY1294" s="43" t="str">
        <f t="shared" si="188"/>
        <v>UTGS</v>
      </c>
    </row>
    <row r="1295" spans="1:51" hidden="1" x14ac:dyDescent="0.2">
      <c r="A1295" s="38">
        <v>1288</v>
      </c>
      <c r="B1295" t="s">
        <v>362</v>
      </c>
      <c r="C1295" t="s">
        <v>289</v>
      </c>
      <c r="D1295">
        <v>320</v>
      </c>
      <c r="E1295" t="s">
        <v>1247</v>
      </c>
      <c r="F1295">
        <v>0.25</v>
      </c>
      <c r="G1295" t="str">
        <f>LOOKUP(F1295,{0,6,45},{"F","L","H"})</f>
        <v>F</v>
      </c>
      <c r="H1295" t="s">
        <v>3236</v>
      </c>
      <c r="I1295" s="43" t="str">
        <f>IFERROR(VLOOKUP(#REF!,#REF!,2,FALSE),"No")</f>
        <v>No</v>
      </c>
      <c r="J1295" s="149">
        <v>0.5</v>
      </c>
      <c r="K1295" s="148">
        <v>74</v>
      </c>
      <c r="L1295" s="148"/>
      <c r="M1295" s="148"/>
      <c r="N1295" s="148"/>
      <c r="O1295" s="148"/>
      <c r="P1295" s="148"/>
      <c r="Q1295" s="148"/>
      <c r="R1295" s="148"/>
      <c r="S1295" s="148"/>
      <c r="T1295" s="148"/>
      <c r="U1295" s="148"/>
      <c r="V1295" s="148"/>
      <c r="W1295" s="148"/>
      <c r="X1295" s="139">
        <v>2</v>
      </c>
      <c r="Y1295" s="148">
        <v>696.92</v>
      </c>
      <c r="Z1295" s="149">
        <v>6</v>
      </c>
      <c r="AA1295" s="148">
        <v>303.08</v>
      </c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39">
        <v>0</v>
      </c>
      <c r="AM1295" s="139">
        <v>0</v>
      </c>
      <c r="AN1295" s="148">
        <f t="shared" si="180"/>
        <v>1000</v>
      </c>
      <c r="AO1295" s="148">
        <f t="shared" si="181"/>
        <v>74</v>
      </c>
      <c r="AP1295" s="148">
        <v>26</v>
      </c>
      <c r="AQ1295" s="140">
        <v>28</v>
      </c>
      <c r="AS1295" s="42">
        <f t="shared" si="182"/>
        <v>5061.8573594981899</v>
      </c>
      <c r="AT1295" s="101">
        <f t="shared" si="183"/>
        <v>0</v>
      </c>
      <c r="AU1295" s="42">
        <f t="shared" si="184"/>
        <v>5061.8573594981899</v>
      </c>
      <c r="AV1295" s="42">
        <f t="shared" si="185"/>
        <v>1458.9901186240727</v>
      </c>
      <c r="AW1295" s="102">
        <f t="shared" si="186"/>
        <v>431</v>
      </c>
      <c r="AX1295" s="43">
        <f t="shared" si="187"/>
        <v>0.5</v>
      </c>
      <c r="AY1295" s="43" t="str">
        <f t="shared" si="188"/>
        <v>UTGS</v>
      </c>
    </row>
    <row r="1296" spans="1:51" hidden="1" x14ac:dyDescent="0.2">
      <c r="A1296" s="38">
        <v>1289</v>
      </c>
      <c r="B1296" t="s">
        <v>362</v>
      </c>
      <c r="C1296" t="s">
        <v>289</v>
      </c>
      <c r="D1296">
        <v>320</v>
      </c>
      <c r="E1296" t="s">
        <v>1232</v>
      </c>
      <c r="F1296">
        <v>0.25</v>
      </c>
      <c r="G1296" t="str">
        <f>LOOKUP(F1296,{0,6,45},{"F","L","H"})</f>
        <v>F</v>
      </c>
      <c r="H1296" t="s">
        <v>3237</v>
      </c>
      <c r="I1296" s="43" t="str">
        <f>IFERROR(VLOOKUP(#REF!,#REF!,2,FALSE),"No")</f>
        <v>No</v>
      </c>
      <c r="J1296" s="139">
        <v>0.75</v>
      </c>
      <c r="K1296" s="148">
        <v>84</v>
      </c>
      <c r="L1296" s="148"/>
      <c r="M1296" s="148"/>
      <c r="N1296" s="148"/>
      <c r="O1296" s="148"/>
      <c r="P1296" s="148"/>
      <c r="Q1296" s="148"/>
      <c r="R1296" s="148"/>
      <c r="S1296" s="148"/>
      <c r="T1296" s="148"/>
      <c r="U1296" s="148"/>
      <c r="V1296" s="148"/>
      <c r="W1296" s="148"/>
      <c r="X1296" s="139">
        <v>2</v>
      </c>
      <c r="Y1296" s="148">
        <v>773.81</v>
      </c>
      <c r="Z1296" s="149">
        <v>3</v>
      </c>
      <c r="AA1296" s="148">
        <v>226.19</v>
      </c>
      <c r="AB1296" s="149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39">
        <v>0</v>
      </c>
      <c r="AM1296" s="139">
        <v>0</v>
      </c>
      <c r="AN1296" s="148">
        <f t="shared" si="180"/>
        <v>1000</v>
      </c>
      <c r="AO1296" s="148">
        <f t="shared" si="181"/>
        <v>84</v>
      </c>
      <c r="AP1296" s="148">
        <v>25</v>
      </c>
      <c r="AQ1296" s="140">
        <v>25</v>
      </c>
      <c r="AS1296" s="42">
        <f t="shared" si="182"/>
        <v>5408.212137808755</v>
      </c>
      <c r="AT1296" s="101">
        <f t="shared" si="183"/>
        <v>0</v>
      </c>
      <c r="AU1296" s="42">
        <f t="shared" si="184"/>
        <v>5408.212137808755</v>
      </c>
      <c r="AV1296" s="42">
        <f t="shared" si="185"/>
        <v>1185.7149008589613</v>
      </c>
      <c r="AW1296" s="102">
        <f t="shared" si="186"/>
        <v>431</v>
      </c>
      <c r="AX1296" s="43">
        <f t="shared" si="187"/>
        <v>0.75</v>
      </c>
      <c r="AY1296" s="43" t="str">
        <f t="shared" si="188"/>
        <v>UTGS</v>
      </c>
    </row>
    <row r="1297" spans="1:51" hidden="1" x14ac:dyDescent="0.2">
      <c r="A1297" s="38">
        <v>1290</v>
      </c>
      <c r="B1297" t="s">
        <v>362</v>
      </c>
      <c r="C1297" t="s">
        <v>289</v>
      </c>
      <c r="D1297">
        <v>320</v>
      </c>
      <c r="E1297" t="s">
        <v>1247</v>
      </c>
      <c r="F1297">
        <v>0.25</v>
      </c>
      <c r="G1297" t="str">
        <f>LOOKUP(F1297,{0,6,45},{"F","L","H"})</f>
        <v>F</v>
      </c>
      <c r="H1297" t="s">
        <v>3238</v>
      </c>
      <c r="I1297" s="43" t="str">
        <f>IFERROR(VLOOKUP(#REF!,#REF!,2,FALSE),"No")</f>
        <v>No</v>
      </c>
      <c r="J1297" s="139">
        <v>0.75</v>
      </c>
      <c r="K1297" s="148">
        <v>86</v>
      </c>
      <c r="L1297" s="148"/>
      <c r="M1297" s="148"/>
      <c r="N1297" s="148"/>
      <c r="O1297" s="148"/>
      <c r="P1297" s="148"/>
      <c r="Q1297" s="148"/>
      <c r="R1297" s="148"/>
      <c r="S1297" s="148"/>
      <c r="T1297" s="148"/>
      <c r="U1297" s="148"/>
      <c r="V1297" s="148"/>
      <c r="W1297" s="148"/>
      <c r="X1297" s="139">
        <v>2</v>
      </c>
      <c r="Y1297" s="148">
        <v>999.58</v>
      </c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39">
        <v>0</v>
      </c>
      <c r="AM1297" s="139">
        <v>0</v>
      </c>
      <c r="AN1297" s="148">
        <f t="shared" si="180"/>
        <v>999.58</v>
      </c>
      <c r="AO1297" s="148">
        <f t="shared" si="181"/>
        <v>86</v>
      </c>
      <c r="AP1297" s="148">
        <v>26</v>
      </c>
      <c r="AQ1297" s="140">
        <v>26</v>
      </c>
      <c r="AS1297" s="42">
        <f t="shared" si="182"/>
        <v>5536.9790934708681</v>
      </c>
      <c r="AT1297" s="101">
        <f t="shared" si="183"/>
        <v>0</v>
      </c>
      <c r="AU1297" s="42">
        <f t="shared" si="184"/>
        <v>5536.9790934708681</v>
      </c>
      <c r="AV1297" s="42">
        <f t="shared" si="185"/>
        <v>1249.8964275981159</v>
      </c>
      <c r="AW1297" s="102">
        <f t="shared" si="186"/>
        <v>431</v>
      </c>
      <c r="AX1297" s="43">
        <f t="shared" si="187"/>
        <v>0.75</v>
      </c>
      <c r="AY1297" s="43" t="str">
        <f t="shared" si="188"/>
        <v>UTGS</v>
      </c>
    </row>
    <row r="1298" spans="1:51" hidden="1" x14ac:dyDescent="0.2">
      <c r="A1298" s="38">
        <v>1291</v>
      </c>
      <c r="B1298" t="s">
        <v>362</v>
      </c>
      <c r="C1298" t="s">
        <v>289</v>
      </c>
      <c r="D1298">
        <v>320</v>
      </c>
      <c r="E1298" t="s">
        <v>1239</v>
      </c>
      <c r="F1298">
        <v>0.25</v>
      </c>
      <c r="G1298" t="str">
        <f>LOOKUP(F1298,{0,6,45},{"F","L","H"})</f>
        <v>F</v>
      </c>
      <c r="H1298" t="s">
        <v>3239</v>
      </c>
      <c r="I1298" s="43" t="str">
        <f>IFERROR(VLOOKUP(#REF!,#REF!,2,FALSE),"No")</f>
        <v>No</v>
      </c>
      <c r="J1298" s="149">
        <v>0.5</v>
      </c>
      <c r="K1298" s="148">
        <v>38</v>
      </c>
      <c r="L1298" s="148"/>
      <c r="M1298" s="148"/>
      <c r="N1298" s="148"/>
      <c r="O1298" s="148"/>
      <c r="P1298" s="148"/>
      <c r="Q1298" s="148"/>
      <c r="R1298" s="148"/>
      <c r="S1298" s="148"/>
      <c r="T1298" s="148"/>
      <c r="U1298" s="148"/>
      <c r="V1298" s="148"/>
      <c r="W1298" s="148"/>
      <c r="X1298" s="139">
        <v>2</v>
      </c>
      <c r="Y1298" s="148">
        <v>913.88</v>
      </c>
      <c r="Z1298" s="149">
        <v>6</v>
      </c>
      <c r="AA1298" s="148">
        <v>86.12</v>
      </c>
      <c r="AB1298" s="149"/>
      <c r="AC1298" s="148"/>
      <c r="AD1298" s="149"/>
      <c r="AE1298" s="148"/>
      <c r="AF1298" s="148"/>
      <c r="AG1298" s="148"/>
      <c r="AH1298" s="148"/>
      <c r="AI1298" s="148"/>
      <c r="AJ1298" s="148"/>
      <c r="AK1298" s="148"/>
      <c r="AL1298" s="139">
        <v>0</v>
      </c>
      <c r="AM1298" s="139">
        <v>0</v>
      </c>
      <c r="AN1298" s="148">
        <f t="shared" si="180"/>
        <v>1000</v>
      </c>
      <c r="AO1298" s="148">
        <f t="shared" si="181"/>
        <v>38</v>
      </c>
      <c r="AP1298" s="148">
        <v>16</v>
      </c>
      <c r="AQ1298" s="140">
        <v>16</v>
      </c>
      <c r="AS1298" s="42">
        <f t="shared" si="182"/>
        <v>2599.3321575801515</v>
      </c>
      <c r="AT1298" s="101">
        <f t="shared" si="183"/>
        <v>0</v>
      </c>
      <c r="AU1298" s="42">
        <f t="shared" si="184"/>
        <v>2599.3321575801515</v>
      </c>
      <c r="AV1298" s="42">
        <f t="shared" si="185"/>
        <v>2180.0615075921269</v>
      </c>
      <c r="AW1298" s="102">
        <f t="shared" si="186"/>
        <v>431</v>
      </c>
      <c r="AX1298" s="43">
        <f t="shared" si="187"/>
        <v>0.5</v>
      </c>
      <c r="AY1298" s="43" t="str">
        <f t="shared" si="188"/>
        <v>UTGS</v>
      </c>
    </row>
    <row r="1299" spans="1:51" hidden="1" x14ac:dyDescent="0.2">
      <c r="A1299" s="38">
        <v>1292</v>
      </c>
      <c r="B1299" t="s">
        <v>362</v>
      </c>
      <c r="C1299" t="s">
        <v>289</v>
      </c>
      <c r="D1299">
        <v>320</v>
      </c>
      <c r="E1299" t="s">
        <v>1243</v>
      </c>
      <c r="F1299">
        <v>0.25</v>
      </c>
      <c r="G1299" t="str">
        <f>LOOKUP(F1299,{0,6,45},{"F","L","H"})</f>
        <v>F</v>
      </c>
      <c r="H1299" t="s">
        <v>3240</v>
      </c>
      <c r="I1299" s="43" t="str">
        <f>IFERROR(VLOOKUP(#REF!,#REF!,2,FALSE),"No")</f>
        <v>No</v>
      </c>
      <c r="J1299" s="139">
        <v>0.5</v>
      </c>
      <c r="K1299" s="148">
        <v>43</v>
      </c>
      <c r="L1299" s="148"/>
      <c r="M1299" s="148"/>
      <c r="N1299" s="148"/>
      <c r="O1299" s="148"/>
      <c r="P1299" s="148"/>
      <c r="Q1299" s="148"/>
      <c r="R1299" s="148"/>
      <c r="S1299" s="148"/>
      <c r="T1299" s="148"/>
      <c r="U1299" s="148"/>
      <c r="V1299" s="148"/>
      <c r="W1299" s="148"/>
      <c r="X1299" s="139">
        <v>4</v>
      </c>
      <c r="Y1299" s="148">
        <v>345.56</v>
      </c>
      <c r="Z1299" s="149">
        <v>6</v>
      </c>
      <c r="AA1299" s="148">
        <v>654.44000000000005</v>
      </c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39">
        <v>0</v>
      </c>
      <c r="AM1299" s="139">
        <v>0</v>
      </c>
      <c r="AN1299" s="148">
        <f t="shared" si="180"/>
        <v>1000</v>
      </c>
      <c r="AO1299" s="148">
        <f t="shared" si="181"/>
        <v>43</v>
      </c>
      <c r="AP1299" s="148">
        <v>10</v>
      </c>
      <c r="AQ1299" s="140">
        <v>11</v>
      </c>
      <c r="AS1299" s="42">
        <f t="shared" si="182"/>
        <v>2941.3495467354346</v>
      </c>
      <c r="AT1299" s="101">
        <f t="shared" si="183"/>
        <v>0</v>
      </c>
      <c r="AU1299" s="42">
        <f t="shared" si="184"/>
        <v>2941.3495467354346</v>
      </c>
      <c r="AV1299" s="42">
        <f t="shared" si="185"/>
        <v>4818.0741564976406</v>
      </c>
      <c r="AW1299" s="102">
        <f t="shared" si="186"/>
        <v>431</v>
      </c>
      <c r="AX1299" s="43">
        <f t="shared" si="187"/>
        <v>0.5</v>
      </c>
      <c r="AY1299" s="43" t="str">
        <f t="shared" si="188"/>
        <v>UTGS</v>
      </c>
    </row>
    <row r="1300" spans="1:51" hidden="1" x14ac:dyDescent="0.2">
      <c r="A1300" s="38">
        <v>1293</v>
      </c>
      <c r="B1300" t="s">
        <v>362</v>
      </c>
      <c r="C1300" t="s">
        <v>289</v>
      </c>
      <c r="D1300">
        <v>320</v>
      </c>
      <c r="E1300" t="s">
        <v>1247</v>
      </c>
      <c r="F1300">
        <v>0.25</v>
      </c>
      <c r="G1300" t="str">
        <f>LOOKUP(F1300,{0,6,45},{"F","L","H"})</f>
        <v>F</v>
      </c>
      <c r="H1300" t="s">
        <v>3241</v>
      </c>
      <c r="I1300" s="43" t="str">
        <f>IFERROR(VLOOKUP(#REF!,#REF!,2,FALSE),"No")</f>
        <v>No</v>
      </c>
      <c r="J1300" s="139">
        <v>0.75</v>
      </c>
      <c r="K1300" s="148">
        <v>4</v>
      </c>
      <c r="L1300" s="148">
        <v>1.25</v>
      </c>
      <c r="M1300" s="148">
        <v>41</v>
      </c>
      <c r="N1300" s="148"/>
      <c r="O1300" s="148"/>
      <c r="P1300" s="148"/>
      <c r="Q1300" s="148"/>
      <c r="R1300" s="148"/>
      <c r="S1300" s="148"/>
      <c r="T1300" s="148"/>
      <c r="U1300" s="148"/>
      <c r="V1300" s="148"/>
      <c r="W1300" s="148"/>
      <c r="X1300" s="139">
        <v>2</v>
      </c>
      <c r="Y1300" s="148">
        <v>18</v>
      </c>
      <c r="Z1300" s="149">
        <v>3</v>
      </c>
      <c r="AA1300" s="148">
        <v>101.99</v>
      </c>
      <c r="AB1300" s="148">
        <v>4</v>
      </c>
      <c r="AC1300" s="148">
        <v>880</v>
      </c>
      <c r="AD1300" s="148"/>
      <c r="AE1300" s="148"/>
      <c r="AF1300" s="148"/>
      <c r="AG1300" s="148"/>
      <c r="AH1300" s="148"/>
      <c r="AI1300" s="148"/>
      <c r="AJ1300" s="148"/>
      <c r="AK1300" s="148"/>
      <c r="AL1300" s="139">
        <v>0</v>
      </c>
      <c r="AM1300" s="139">
        <v>0</v>
      </c>
      <c r="AN1300" s="148">
        <f t="shared" si="180"/>
        <v>999.99</v>
      </c>
      <c r="AO1300" s="148">
        <f t="shared" si="181"/>
        <v>45</v>
      </c>
      <c r="AP1300" s="148">
        <v>26</v>
      </c>
      <c r="AQ1300" s="140">
        <v>31</v>
      </c>
      <c r="AS1300" s="42">
        <f t="shared" si="182"/>
        <v>3312.5865023975475</v>
      </c>
      <c r="AT1300" s="101">
        <f t="shared" si="183"/>
        <v>0</v>
      </c>
      <c r="AU1300" s="42">
        <f t="shared" si="184"/>
        <v>3312.5865023975475</v>
      </c>
      <c r="AV1300" s="42">
        <f t="shared" si="185"/>
        <v>1210.5484971566716</v>
      </c>
      <c r="AW1300" s="102">
        <f t="shared" si="186"/>
        <v>431</v>
      </c>
      <c r="AX1300" s="43">
        <f t="shared" si="187"/>
        <v>0.75</v>
      </c>
      <c r="AY1300" s="43" t="str">
        <f t="shared" si="188"/>
        <v>UTGS</v>
      </c>
    </row>
    <row r="1301" spans="1:51" hidden="1" x14ac:dyDescent="0.2">
      <c r="A1301" s="38">
        <v>1294</v>
      </c>
      <c r="B1301" t="s">
        <v>362</v>
      </c>
      <c r="C1301" t="s">
        <v>289</v>
      </c>
      <c r="D1301">
        <v>320</v>
      </c>
      <c r="E1301" t="s">
        <v>1223</v>
      </c>
      <c r="F1301">
        <v>0.25</v>
      </c>
      <c r="G1301" t="str">
        <f>LOOKUP(F1301,{0,6,45},{"F","L","H"})</f>
        <v>F</v>
      </c>
      <c r="H1301" t="s">
        <v>3242</v>
      </c>
      <c r="I1301" s="43" t="str">
        <f>IFERROR(VLOOKUP(#REF!,#REF!,2,FALSE),"No")</f>
        <v>No</v>
      </c>
      <c r="J1301" s="149">
        <v>0.5</v>
      </c>
      <c r="K1301" s="148">
        <v>45</v>
      </c>
      <c r="L1301" s="148"/>
      <c r="M1301" s="148"/>
      <c r="N1301" s="148"/>
      <c r="O1301" s="148"/>
      <c r="P1301" s="148"/>
      <c r="Q1301" s="148"/>
      <c r="R1301" s="148"/>
      <c r="S1301" s="148"/>
      <c r="T1301" s="148"/>
      <c r="U1301" s="148"/>
      <c r="V1301" s="148"/>
      <c r="W1301" s="148"/>
      <c r="X1301" s="139">
        <v>1.25</v>
      </c>
      <c r="Y1301" s="148">
        <v>14.1</v>
      </c>
      <c r="Z1301" s="149">
        <v>2</v>
      </c>
      <c r="AA1301" s="148">
        <v>323.5</v>
      </c>
      <c r="AB1301" s="149">
        <v>4</v>
      </c>
      <c r="AC1301" s="148">
        <v>662.4</v>
      </c>
      <c r="AD1301" s="148"/>
      <c r="AE1301" s="148"/>
      <c r="AF1301" s="148"/>
      <c r="AG1301" s="148"/>
      <c r="AH1301" s="148"/>
      <c r="AI1301" s="148"/>
      <c r="AJ1301" s="148"/>
      <c r="AK1301" s="148"/>
      <c r="AL1301" s="139">
        <v>0</v>
      </c>
      <c r="AM1301" s="139">
        <v>0</v>
      </c>
      <c r="AN1301" s="148">
        <f t="shared" si="180"/>
        <v>1000</v>
      </c>
      <c r="AO1301" s="148">
        <f t="shared" si="181"/>
        <v>45</v>
      </c>
      <c r="AP1301" s="148">
        <v>17</v>
      </c>
      <c r="AQ1301" s="140">
        <v>23</v>
      </c>
      <c r="AS1301" s="42">
        <f t="shared" si="182"/>
        <v>3078.1565023975477</v>
      </c>
      <c r="AT1301" s="101">
        <f t="shared" si="183"/>
        <v>0</v>
      </c>
      <c r="AU1301" s="42">
        <f t="shared" si="184"/>
        <v>3078.1565023975477</v>
      </c>
      <c r="AV1301" s="42">
        <f t="shared" si="185"/>
        <v>1620.4452052814797</v>
      </c>
      <c r="AW1301" s="102">
        <f t="shared" si="186"/>
        <v>431</v>
      </c>
      <c r="AX1301" s="43">
        <f t="shared" si="187"/>
        <v>0.5</v>
      </c>
      <c r="AY1301" s="43" t="str">
        <f t="shared" si="188"/>
        <v>UTGS</v>
      </c>
    </row>
    <row r="1302" spans="1:51" hidden="1" x14ac:dyDescent="0.2">
      <c r="A1302" s="38">
        <v>1295</v>
      </c>
      <c r="B1302" t="s">
        <v>362</v>
      </c>
      <c r="C1302" t="s">
        <v>289</v>
      </c>
      <c r="D1302">
        <v>320</v>
      </c>
      <c r="E1302" t="s">
        <v>1236</v>
      </c>
      <c r="F1302">
        <v>0.25</v>
      </c>
      <c r="G1302" t="str">
        <f>LOOKUP(F1302,{0,6,45},{"F","L","H"})</f>
        <v>F</v>
      </c>
      <c r="H1302" t="s">
        <v>3244</v>
      </c>
      <c r="I1302" s="43" t="str">
        <f>IFERROR(VLOOKUP(#REF!,#REF!,2,FALSE),"No")</f>
        <v>No</v>
      </c>
      <c r="J1302" s="149">
        <v>0.75</v>
      </c>
      <c r="K1302" s="148">
        <v>39</v>
      </c>
      <c r="L1302" s="148"/>
      <c r="M1302" s="148"/>
      <c r="N1302" s="148"/>
      <c r="O1302" s="148"/>
      <c r="P1302" s="148"/>
      <c r="Q1302" s="148"/>
      <c r="R1302" s="148"/>
      <c r="S1302" s="148"/>
      <c r="T1302" s="148"/>
      <c r="U1302" s="148"/>
      <c r="V1302" s="148"/>
      <c r="W1302" s="148"/>
      <c r="X1302" s="139">
        <v>1.25</v>
      </c>
      <c r="Y1302" s="148">
        <v>148.5</v>
      </c>
      <c r="Z1302" s="149">
        <v>2</v>
      </c>
      <c r="AA1302" s="148">
        <v>851.5</v>
      </c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39">
        <v>0</v>
      </c>
      <c r="AM1302" s="139">
        <v>0</v>
      </c>
      <c r="AN1302" s="148">
        <f t="shared" si="180"/>
        <v>1000</v>
      </c>
      <c r="AO1302" s="148">
        <f t="shared" si="181"/>
        <v>39</v>
      </c>
      <c r="AP1302" s="148">
        <v>23</v>
      </c>
      <c r="AQ1302" s="140">
        <v>23</v>
      </c>
      <c r="AS1302" s="42">
        <f t="shared" si="182"/>
        <v>2510.9556354112078</v>
      </c>
      <c r="AT1302" s="101">
        <f t="shared" si="183"/>
        <v>0</v>
      </c>
      <c r="AU1302" s="42">
        <f t="shared" si="184"/>
        <v>2510.9556354112078</v>
      </c>
      <c r="AV1302" s="42">
        <f t="shared" si="185"/>
        <v>1418.0396400640884</v>
      </c>
      <c r="AW1302" s="102">
        <f t="shared" si="186"/>
        <v>431</v>
      </c>
      <c r="AX1302" s="43">
        <f t="shared" si="187"/>
        <v>0.75</v>
      </c>
      <c r="AY1302" s="43" t="str">
        <f t="shared" si="188"/>
        <v>UTGS</v>
      </c>
    </row>
    <row r="1303" spans="1:51" hidden="1" x14ac:dyDescent="0.2">
      <c r="A1303" s="38">
        <v>1296</v>
      </c>
      <c r="B1303" t="s">
        <v>362</v>
      </c>
      <c r="C1303" t="s">
        <v>289</v>
      </c>
      <c r="D1303">
        <v>320</v>
      </c>
      <c r="E1303" t="s">
        <v>1245</v>
      </c>
      <c r="F1303">
        <v>0.25</v>
      </c>
      <c r="G1303" t="str">
        <f>LOOKUP(F1303,{0,6,45},{"F","L","H"})</f>
        <v>F</v>
      </c>
      <c r="H1303" t="s">
        <v>3246</v>
      </c>
      <c r="I1303" s="43" t="str">
        <f>IFERROR(VLOOKUP(#REF!,#REF!,2,FALSE),"No")</f>
        <v>No</v>
      </c>
      <c r="J1303" s="149">
        <v>0.75</v>
      </c>
      <c r="K1303" s="148">
        <v>95</v>
      </c>
      <c r="L1303" s="148"/>
      <c r="M1303" s="148"/>
      <c r="N1303" s="148"/>
      <c r="O1303" s="148"/>
      <c r="P1303" s="148"/>
      <c r="Q1303" s="148"/>
      <c r="R1303" s="148"/>
      <c r="S1303" s="148"/>
      <c r="T1303" s="148"/>
      <c r="U1303" s="148"/>
      <c r="V1303" s="148"/>
      <c r="W1303" s="148"/>
      <c r="X1303" s="139">
        <v>2</v>
      </c>
      <c r="Y1303" s="148">
        <v>1000</v>
      </c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39">
        <v>0</v>
      </c>
      <c r="AM1303" s="139">
        <v>0</v>
      </c>
      <c r="AN1303" s="148">
        <f t="shared" si="180"/>
        <v>1000</v>
      </c>
      <c r="AO1303" s="148">
        <f t="shared" si="181"/>
        <v>95</v>
      </c>
      <c r="AP1303" s="148">
        <v>28</v>
      </c>
      <c r="AQ1303" s="140">
        <v>36</v>
      </c>
      <c r="AS1303" s="42">
        <f t="shared" si="182"/>
        <v>6116.4303939503779</v>
      </c>
      <c r="AT1303" s="101">
        <f t="shared" si="183"/>
        <v>0</v>
      </c>
      <c r="AU1303" s="42">
        <f t="shared" si="184"/>
        <v>6116.4303939503779</v>
      </c>
      <c r="AV1303" s="42">
        <f t="shared" si="185"/>
        <v>903.08227004094533</v>
      </c>
      <c r="AW1303" s="102">
        <f t="shared" si="186"/>
        <v>431</v>
      </c>
      <c r="AX1303" s="43">
        <f t="shared" si="187"/>
        <v>0.75</v>
      </c>
      <c r="AY1303" s="43" t="str">
        <f t="shared" si="188"/>
        <v>UTGS</v>
      </c>
    </row>
    <row r="1304" spans="1:51" hidden="1" x14ac:dyDescent="0.2">
      <c r="A1304" s="38">
        <v>1297</v>
      </c>
      <c r="B1304" t="s">
        <v>362</v>
      </c>
      <c r="C1304" t="s">
        <v>289</v>
      </c>
      <c r="D1304">
        <v>320</v>
      </c>
      <c r="E1304" t="s">
        <v>1247</v>
      </c>
      <c r="F1304">
        <v>0.25</v>
      </c>
      <c r="G1304" t="str">
        <f>LOOKUP(F1304,{0,6,45},{"F","L","H"})</f>
        <v>F</v>
      </c>
      <c r="H1304" t="s">
        <v>3247</v>
      </c>
      <c r="I1304" s="43" t="str">
        <f>IFERROR(VLOOKUP(#REF!,#REF!,2,FALSE),"No")</f>
        <v>No</v>
      </c>
      <c r="J1304" s="149">
        <v>0.5</v>
      </c>
      <c r="K1304" s="148">
        <v>38</v>
      </c>
      <c r="L1304" s="148"/>
      <c r="M1304" s="148"/>
      <c r="N1304" s="148"/>
      <c r="O1304" s="148"/>
      <c r="P1304" s="148"/>
      <c r="Q1304" s="148"/>
      <c r="R1304" s="148"/>
      <c r="S1304" s="148"/>
      <c r="T1304" s="148"/>
      <c r="U1304" s="148"/>
      <c r="V1304" s="148"/>
      <c r="W1304" s="148"/>
      <c r="X1304" s="139">
        <v>2</v>
      </c>
      <c r="Y1304" s="148">
        <v>1000</v>
      </c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39">
        <v>0</v>
      </c>
      <c r="AM1304" s="139">
        <v>0</v>
      </c>
      <c r="AN1304" s="148">
        <f t="shared" si="180"/>
        <v>1000</v>
      </c>
      <c r="AO1304" s="148">
        <f t="shared" si="181"/>
        <v>38</v>
      </c>
      <c r="AP1304" s="148">
        <v>19</v>
      </c>
      <c r="AQ1304" s="140">
        <v>19</v>
      </c>
      <c r="AS1304" s="42">
        <f t="shared" si="182"/>
        <v>2599.3321575801515</v>
      </c>
      <c r="AT1304" s="101">
        <f t="shared" si="183"/>
        <v>0</v>
      </c>
      <c r="AU1304" s="42">
        <f t="shared" si="184"/>
        <v>2599.3321575801515</v>
      </c>
      <c r="AV1304" s="42">
        <f t="shared" si="185"/>
        <v>1711.1032484986333</v>
      </c>
      <c r="AW1304" s="102">
        <f t="shared" si="186"/>
        <v>431</v>
      </c>
      <c r="AX1304" s="43">
        <f t="shared" si="187"/>
        <v>0.5</v>
      </c>
      <c r="AY1304" s="43" t="str">
        <f t="shared" si="188"/>
        <v>UTGS</v>
      </c>
    </row>
    <row r="1305" spans="1:51" hidden="1" x14ac:dyDescent="0.2">
      <c r="A1305" s="38">
        <v>1298</v>
      </c>
      <c r="B1305" t="s">
        <v>362</v>
      </c>
      <c r="C1305" t="s">
        <v>289</v>
      </c>
      <c r="D1305">
        <v>540</v>
      </c>
      <c r="E1305" t="s">
        <v>1221</v>
      </c>
      <c r="F1305">
        <v>0.25</v>
      </c>
      <c r="G1305" t="str">
        <f>LOOKUP(F1305,{0,6,45},{"F","L","H"})</f>
        <v>F</v>
      </c>
      <c r="H1305" t="s">
        <v>3248</v>
      </c>
      <c r="I1305" s="43" t="str">
        <f>IFERROR(VLOOKUP(#REF!,#REF!,2,FALSE),"No")</f>
        <v>No</v>
      </c>
      <c r="J1305" s="149">
        <v>1.25</v>
      </c>
      <c r="K1305" s="148">
        <v>104</v>
      </c>
      <c r="L1305" s="148"/>
      <c r="M1305" s="148"/>
      <c r="N1305" s="148"/>
      <c r="O1305" s="148"/>
      <c r="P1305" s="148"/>
      <c r="Q1305" s="148"/>
      <c r="R1305" s="148"/>
      <c r="S1305" s="148"/>
      <c r="T1305" s="148"/>
      <c r="U1305" s="148"/>
      <c r="V1305" s="148"/>
      <c r="W1305" s="148"/>
      <c r="X1305" s="139">
        <v>0.75</v>
      </c>
      <c r="Y1305" s="148">
        <v>192.72</v>
      </c>
      <c r="Z1305" s="149">
        <v>2</v>
      </c>
      <c r="AA1305" s="148">
        <v>755.64</v>
      </c>
      <c r="AB1305" s="149">
        <v>4</v>
      </c>
      <c r="AC1305" s="148">
        <v>51.64</v>
      </c>
      <c r="AD1305" s="149"/>
      <c r="AE1305" s="148"/>
      <c r="AF1305" s="148"/>
      <c r="AG1305" s="148"/>
      <c r="AH1305" s="148"/>
      <c r="AI1305" s="148"/>
      <c r="AJ1305" s="148"/>
      <c r="AK1305" s="148"/>
      <c r="AL1305" s="139">
        <v>0</v>
      </c>
      <c r="AM1305" s="139">
        <v>0</v>
      </c>
      <c r="AN1305" s="148">
        <f t="shared" si="180"/>
        <v>1000</v>
      </c>
      <c r="AO1305" s="148">
        <f t="shared" si="181"/>
        <v>104</v>
      </c>
      <c r="AP1305" s="148">
        <v>15</v>
      </c>
      <c r="AQ1305" s="140">
        <v>97</v>
      </c>
      <c r="AS1305" s="42">
        <f t="shared" si="182"/>
        <v>7749.4016944298874</v>
      </c>
      <c r="AT1305" s="101">
        <f t="shared" si="183"/>
        <v>0</v>
      </c>
      <c r="AU1305" s="42">
        <f t="shared" si="184"/>
        <v>7749.4016944298874</v>
      </c>
      <c r="AV1305" s="42">
        <f t="shared" si="185"/>
        <v>354.04163011828899</v>
      </c>
      <c r="AW1305" s="102">
        <f t="shared" si="186"/>
        <v>585.0096169344007</v>
      </c>
      <c r="AX1305" s="43">
        <f t="shared" si="187"/>
        <v>1.25</v>
      </c>
      <c r="AY1305" s="43" t="str">
        <f t="shared" si="188"/>
        <v>UTGS</v>
      </c>
    </row>
    <row r="1306" spans="1:51" hidden="1" x14ac:dyDescent="0.2">
      <c r="A1306" s="38">
        <v>1299</v>
      </c>
      <c r="B1306" t="s">
        <v>362</v>
      </c>
      <c r="C1306" t="s">
        <v>289</v>
      </c>
      <c r="D1306">
        <v>320</v>
      </c>
      <c r="E1306" t="s">
        <v>1247</v>
      </c>
      <c r="F1306">
        <v>0.25</v>
      </c>
      <c r="G1306" t="str">
        <f>LOOKUP(F1306,{0,6,45},{"F","L","H"})</f>
        <v>F</v>
      </c>
      <c r="H1306" t="s">
        <v>3249</v>
      </c>
      <c r="I1306" s="43" t="str">
        <f>IFERROR(VLOOKUP(#REF!,#REF!,2,FALSE),"No")</f>
        <v>No</v>
      </c>
      <c r="J1306" s="149">
        <v>0.5</v>
      </c>
      <c r="K1306" s="148">
        <v>56</v>
      </c>
      <c r="L1306" s="148">
        <v>0.75</v>
      </c>
      <c r="M1306" s="148">
        <v>40</v>
      </c>
      <c r="N1306" s="148"/>
      <c r="O1306" s="148"/>
      <c r="P1306" s="148"/>
      <c r="Q1306" s="148"/>
      <c r="R1306" s="148"/>
      <c r="S1306" s="148"/>
      <c r="T1306" s="148"/>
      <c r="U1306" s="148"/>
      <c r="V1306" s="148"/>
      <c r="W1306" s="148"/>
      <c r="X1306" s="139">
        <v>1.25</v>
      </c>
      <c r="Y1306" s="148">
        <v>93.55</v>
      </c>
      <c r="Z1306" s="148">
        <v>2</v>
      </c>
      <c r="AA1306" s="148">
        <v>854.7</v>
      </c>
      <c r="AB1306" s="148">
        <v>3</v>
      </c>
      <c r="AC1306" s="148">
        <v>15.34</v>
      </c>
      <c r="AD1306" s="148">
        <v>6</v>
      </c>
      <c r="AE1306" s="148">
        <v>36.409999999999997</v>
      </c>
      <c r="AF1306" s="148"/>
      <c r="AG1306" s="148"/>
      <c r="AH1306" s="148"/>
      <c r="AI1306" s="148"/>
      <c r="AJ1306" s="148"/>
      <c r="AK1306" s="148"/>
      <c r="AL1306" s="139">
        <v>0</v>
      </c>
      <c r="AM1306" s="139">
        <v>0</v>
      </c>
      <c r="AN1306" s="148">
        <f t="shared" si="180"/>
        <v>1000</v>
      </c>
      <c r="AO1306" s="148">
        <f t="shared" si="181"/>
        <v>96</v>
      </c>
      <c r="AP1306" s="148">
        <v>29</v>
      </c>
      <c r="AQ1306" s="140">
        <v>38</v>
      </c>
      <c r="AS1306" s="42">
        <f t="shared" si="182"/>
        <v>6405.9338717814353</v>
      </c>
      <c r="AT1306" s="101">
        <f t="shared" si="183"/>
        <v>0</v>
      </c>
      <c r="AU1306" s="42">
        <f t="shared" si="184"/>
        <v>6405.9338717814353</v>
      </c>
      <c r="AV1306" s="42">
        <f t="shared" si="185"/>
        <v>878.52470319668532</v>
      </c>
      <c r="AW1306" s="102">
        <f t="shared" si="186"/>
        <v>431</v>
      </c>
      <c r="AX1306" s="43">
        <f t="shared" si="187"/>
        <v>0.5</v>
      </c>
      <c r="AY1306" s="43" t="str">
        <f t="shared" si="188"/>
        <v>UTGS</v>
      </c>
    </row>
    <row r="1307" spans="1:51" hidden="1" x14ac:dyDescent="0.2">
      <c r="A1307" s="38">
        <v>1300</v>
      </c>
      <c r="B1307" t="s">
        <v>362</v>
      </c>
      <c r="C1307" t="s">
        <v>289</v>
      </c>
      <c r="D1307">
        <v>306</v>
      </c>
      <c r="E1307" t="s">
        <v>1224</v>
      </c>
      <c r="F1307">
        <v>0.25</v>
      </c>
      <c r="G1307" t="str">
        <f>LOOKUP(F1307,{0,6,45},{"F","L","H"})</f>
        <v>F</v>
      </c>
      <c r="H1307" t="s">
        <v>3250</v>
      </c>
      <c r="I1307" s="43" t="str">
        <f>IFERROR(VLOOKUP(#REF!,#REF!,2,FALSE),"No")</f>
        <v>No</v>
      </c>
      <c r="J1307" s="139">
        <v>0.75</v>
      </c>
      <c r="K1307" s="148">
        <v>87</v>
      </c>
      <c r="L1307" s="148"/>
      <c r="M1307" s="148"/>
      <c r="N1307" s="148"/>
      <c r="O1307" s="148"/>
      <c r="P1307" s="148"/>
      <c r="Q1307" s="148"/>
      <c r="R1307" s="148"/>
      <c r="S1307" s="148"/>
      <c r="T1307" s="148"/>
      <c r="U1307" s="148"/>
      <c r="V1307" s="148"/>
      <c r="W1307" s="148"/>
      <c r="X1307" s="139">
        <v>2</v>
      </c>
      <c r="Y1307" s="148">
        <v>183.45</v>
      </c>
      <c r="Z1307" s="149">
        <v>4</v>
      </c>
      <c r="AA1307" s="148">
        <v>816.55</v>
      </c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39">
        <v>0</v>
      </c>
      <c r="AM1307" s="139">
        <v>0</v>
      </c>
      <c r="AN1307" s="148">
        <f t="shared" si="180"/>
        <v>1000</v>
      </c>
      <c r="AO1307" s="148">
        <f t="shared" si="181"/>
        <v>87</v>
      </c>
      <c r="AP1307" s="148">
        <v>20</v>
      </c>
      <c r="AQ1307" s="140">
        <v>20</v>
      </c>
      <c r="AS1307" s="42">
        <f t="shared" si="182"/>
        <v>5601.3625713019246</v>
      </c>
      <c r="AT1307" s="101">
        <f t="shared" si="183"/>
        <v>0</v>
      </c>
      <c r="AU1307" s="42">
        <f t="shared" si="184"/>
        <v>5601.3625713019246</v>
      </c>
      <c r="AV1307" s="42">
        <f t="shared" si="185"/>
        <v>1918.2812610737014</v>
      </c>
      <c r="AW1307" s="102">
        <f t="shared" si="186"/>
        <v>431</v>
      </c>
      <c r="AX1307" s="43">
        <f t="shared" si="187"/>
        <v>0.75</v>
      </c>
      <c r="AY1307" s="43" t="str">
        <f t="shared" si="188"/>
        <v>UTGS</v>
      </c>
    </row>
    <row r="1308" spans="1:51" hidden="1" x14ac:dyDescent="0.2">
      <c r="A1308" s="38">
        <v>1301</v>
      </c>
      <c r="B1308" t="s">
        <v>362</v>
      </c>
      <c r="C1308" t="s">
        <v>289</v>
      </c>
      <c r="D1308">
        <v>320</v>
      </c>
      <c r="E1308" t="s">
        <v>1243</v>
      </c>
      <c r="F1308">
        <v>0.25</v>
      </c>
      <c r="G1308" t="str">
        <f>LOOKUP(F1308,{0,6,45},{"F","L","H"})</f>
        <v>F</v>
      </c>
      <c r="H1308" t="s">
        <v>3251</v>
      </c>
      <c r="I1308" s="43" t="str">
        <f>IFERROR(VLOOKUP(#REF!,#REF!,2,FALSE),"No")</f>
        <v>No</v>
      </c>
      <c r="J1308" s="149">
        <v>0.5</v>
      </c>
      <c r="K1308" s="148">
        <v>45</v>
      </c>
      <c r="L1308" s="148"/>
      <c r="M1308" s="148"/>
      <c r="N1308" s="148"/>
      <c r="O1308" s="148"/>
      <c r="P1308" s="148"/>
      <c r="Q1308" s="148"/>
      <c r="R1308" s="148"/>
      <c r="S1308" s="148"/>
      <c r="T1308" s="148"/>
      <c r="U1308" s="148"/>
      <c r="V1308" s="148"/>
      <c r="W1308" s="148"/>
      <c r="X1308" s="139">
        <v>2</v>
      </c>
      <c r="Y1308" s="148">
        <v>1000</v>
      </c>
      <c r="Z1308" s="149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39">
        <v>0</v>
      </c>
      <c r="AM1308" s="139">
        <v>0</v>
      </c>
      <c r="AN1308" s="148">
        <f t="shared" si="180"/>
        <v>1000</v>
      </c>
      <c r="AO1308" s="148">
        <f t="shared" si="181"/>
        <v>45</v>
      </c>
      <c r="AP1308" s="148">
        <v>21</v>
      </c>
      <c r="AQ1308" s="140">
        <v>21</v>
      </c>
      <c r="AS1308" s="42">
        <f t="shared" si="182"/>
        <v>3078.1565023975477</v>
      </c>
      <c r="AT1308" s="101">
        <f t="shared" si="183"/>
        <v>0</v>
      </c>
      <c r="AU1308" s="42">
        <f t="shared" si="184"/>
        <v>3078.1565023975477</v>
      </c>
      <c r="AV1308" s="42">
        <f t="shared" si="185"/>
        <v>1548.1410343559062</v>
      </c>
      <c r="AW1308" s="102">
        <f t="shared" si="186"/>
        <v>431</v>
      </c>
      <c r="AX1308" s="43">
        <f t="shared" si="187"/>
        <v>0.5</v>
      </c>
      <c r="AY1308" s="43" t="str">
        <f t="shared" si="188"/>
        <v>UTGS</v>
      </c>
    </row>
    <row r="1309" spans="1:51" hidden="1" x14ac:dyDescent="0.2">
      <c r="A1309" s="38">
        <v>1302</v>
      </c>
      <c r="B1309" t="s">
        <v>362</v>
      </c>
      <c r="C1309" t="s">
        <v>289</v>
      </c>
      <c r="D1309">
        <v>320</v>
      </c>
      <c r="E1309" t="s">
        <v>1236</v>
      </c>
      <c r="F1309">
        <v>0.25</v>
      </c>
      <c r="G1309" t="str">
        <f>LOOKUP(F1309,{0,6,45},{"F","L","H"})</f>
        <v>F</v>
      </c>
      <c r="H1309" t="s">
        <v>3252</v>
      </c>
      <c r="I1309" s="43" t="str">
        <f>IFERROR(VLOOKUP(#REF!,#REF!,2,FALSE),"No")</f>
        <v>No</v>
      </c>
      <c r="J1309" s="149">
        <v>0.5</v>
      </c>
      <c r="K1309" s="148">
        <v>41</v>
      </c>
      <c r="L1309" s="148"/>
      <c r="M1309" s="148"/>
      <c r="N1309" s="148"/>
      <c r="O1309" s="148"/>
      <c r="P1309" s="148"/>
      <c r="Q1309" s="148"/>
      <c r="R1309" s="148"/>
      <c r="S1309" s="148"/>
      <c r="T1309" s="148"/>
      <c r="U1309" s="148"/>
      <c r="V1309" s="148"/>
      <c r="W1309" s="148"/>
      <c r="X1309" s="139">
        <v>2</v>
      </c>
      <c r="Y1309" s="148">
        <v>1000</v>
      </c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39">
        <v>0</v>
      </c>
      <c r="AM1309" s="139">
        <v>0</v>
      </c>
      <c r="AN1309" s="148">
        <f t="shared" si="180"/>
        <v>1000</v>
      </c>
      <c r="AO1309" s="148">
        <f t="shared" si="181"/>
        <v>41</v>
      </c>
      <c r="AP1309" s="148">
        <v>23</v>
      </c>
      <c r="AQ1309" s="140">
        <v>23</v>
      </c>
      <c r="AS1309" s="42">
        <f t="shared" si="182"/>
        <v>2804.5425910733215</v>
      </c>
      <c r="AT1309" s="101">
        <f t="shared" si="183"/>
        <v>0</v>
      </c>
      <c r="AU1309" s="42">
        <f t="shared" si="184"/>
        <v>2804.5425910733215</v>
      </c>
      <c r="AV1309" s="42">
        <f t="shared" si="185"/>
        <v>1413.5200748466971</v>
      </c>
      <c r="AW1309" s="102">
        <f t="shared" si="186"/>
        <v>431</v>
      </c>
      <c r="AX1309" s="43">
        <f t="shared" si="187"/>
        <v>0.5</v>
      </c>
      <c r="AY1309" s="43" t="str">
        <f t="shared" si="188"/>
        <v>UTGS</v>
      </c>
    </row>
    <row r="1310" spans="1:51" hidden="1" x14ac:dyDescent="0.2">
      <c r="A1310" s="38">
        <v>1303</v>
      </c>
      <c r="B1310" t="s">
        <v>362</v>
      </c>
      <c r="C1310" t="s">
        <v>289</v>
      </c>
      <c r="D1310">
        <v>175</v>
      </c>
      <c r="E1310" t="s">
        <v>1235</v>
      </c>
      <c r="F1310">
        <v>0.25</v>
      </c>
      <c r="G1310" t="str">
        <f>LOOKUP(F1310,{0,6,45},{"F","L","H"})</f>
        <v>F</v>
      </c>
      <c r="H1310" t="s">
        <v>3253</v>
      </c>
      <c r="I1310" s="43" t="str">
        <f>IFERROR(VLOOKUP(#REF!,#REF!,2,FALSE),"No")</f>
        <v>No</v>
      </c>
      <c r="J1310" s="139">
        <v>0.75</v>
      </c>
      <c r="K1310" s="148">
        <v>98</v>
      </c>
      <c r="L1310" s="148"/>
      <c r="M1310" s="148"/>
      <c r="N1310" s="148"/>
      <c r="O1310" s="148"/>
      <c r="P1310" s="148"/>
      <c r="Q1310" s="148"/>
      <c r="R1310" s="148"/>
      <c r="S1310" s="148"/>
      <c r="T1310" s="148"/>
      <c r="U1310" s="148"/>
      <c r="V1310" s="148"/>
      <c r="W1310" s="148"/>
      <c r="X1310" s="139">
        <v>2</v>
      </c>
      <c r="Y1310" s="148">
        <v>1000</v>
      </c>
      <c r="Z1310" s="149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39">
        <v>0</v>
      </c>
      <c r="AM1310" s="139">
        <v>0</v>
      </c>
      <c r="AN1310" s="148">
        <f t="shared" si="180"/>
        <v>1000</v>
      </c>
      <c r="AO1310" s="148">
        <f t="shared" si="181"/>
        <v>98</v>
      </c>
      <c r="AP1310" s="148">
        <v>23</v>
      </c>
      <c r="AQ1310" s="140">
        <v>26</v>
      </c>
      <c r="AS1310" s="42">
        <f t="shared" si="182"/>
        <v>6309.5808274435476</v>
      </c>
      <c r="AT1310" s="101">
        <f t="shared" si="183"/>
        <v>0</v>
      </c>
      <c r="AU1310" s="42">
        <f t="shared" si="184"/>
        <v>6309.5808274435476</v>
      </c>
      <c r="AV1310" s="42">
        <f t="shared" si="185"/>
        <v>1250.421604672078</v>
      </c>
      <c r="AW1310" s="102">
        <f t="shared" si="186"/>
        <v>431</v>
      </c>
      <c r="AX1310" s="43">
        <f t="shared" si="187"/>
        <v>0.75</v>
      </c>
      <c r="AY1310" s="43" t="str">
        <f t="shared" si="188"/>
        <v>UTGS</v>
      </c>
    </row>
    <row r="1311" spans="1:51" hidden="1" x14ac:dyDescent="0.2">
      <c r="A1311" s="38">
        <v>1304</v>
      </c>
      <c r="B1311" t="s">
        <v>5806</v>
      </c>
      <c r="C1311" t="s">
        <v>5746</v>
      </c>
      <c r="D1311">
        <v>6600</v>
      </c>
      <c r="E1311" t="s">
        <v>198</v>
      </c>
      <c r="F1311">
        <v>5</v>
      </c>
      <c r="G1311" t="str">
        <f>LOOKUP(F1311,{0,6,45},{"F","L","H"})</f>
        <v>F</v>
      </c>
      <c r="H1311" t="s">
        <v>1161</v>
      </c>
      <c r="I1311" s="43" t="str">
        <f>IFERROR(VLOOKUP(#REF!,#REF!,2,FALSE),"No")</f>
        <v>No</v>
      </c>
      <c r="J1311" s="139">
        <v>1.25</v>
      </c>
      <c r="K1311" s="148">
        <v>102</v>
      </c>
      <c r="L1311" s="148"/>
      <c r="M1311" s="148"/>
      <c r="N1311" s="148"/>
      <c r="O1311" s="148"/>
      <c r="P1311" s="148"/>
      <c r="Q1311" s="148"/>
      <c r="R1311" s="148"/>
      <c r="S1311" s="148"/>
      <c r="T1311" s="148"/>
      <c r="U1311" s="148"/>
      <c r="V1311" s="148"/>
      <c r="W1311" s="148"/>
      <c r="X1311" s="139">
        <v>2</v>
      </c>
      <c r="Y1311" s="148">
        <v>906.27</v>
      </c>
      <c r="Z1311" s="149">
        <v>3</v>
      </c>
      <c r="AA1311" s="148">
        <v>93.73</v>
      </c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39">
        <v>0</v>
      </c>
      <c r="AM1311" s="139">
        <v>0</v>
      </c>
      <c r="AN1311" s="148">
        <f t="shared" si="180"/>
        <v>1000</v>
      </c>
      <c r="AO1311" s="148">
        <f t="shared" si="181"/>
        <v>102</v>
      </c>
      <c r="AP1311" s="148">
        <v>5</v>
      </c>
      <c r="AQ1311" s="140">
        <v>5</v>
      </c>
      <c r="AS1311" s="42">
        <f t="shared" si="182"/>
        <v>7600.374738767774</v>
      </c>
      <c r="AT1311" s="101">
        <f t="shared" si="183"/>
        <v>0</v>
      </c>
      <c r="AU1311" s="42">
        <f t="shared" si="184"/>
        <v>7600.374738767774</v>
      </c>
      <c r="AV1311" s="42">
        <f t="shared" si="185"/>
        <v>6264.4930642948066</v>
      </c>
      <c r="AW1311" s="102">
        <f t="shared" si="186"/>
        <v>3698.6666666666665</v>
      </c>
      <c r="AX1311" s="43">
        <f t="shared" si="187"/>
        <v>1.25</v>
      </c>
      <c r="AY1311" s="43" t="str">
        <f t="shared" si="188"/>
        <v>UTTSS</v>
      </c>
    </row>
    <row r="1312" spans="1:51" hidden="1" x14ac:dyDescent="0.2">
      <c r="A1312" s="38">
        <v>1305</v>
      </c>
      <c r="B1312" t="s">
        <v>362</v>
      </c>
      <c r="C1312" t="s">
        <v>289</v>
      </c>
      <c r="D1312">
        <v>320</v>
      </c>
      <c r="E1312" t="s">
        <v>1842</v>
      </c>
      <c r="F1312">
        <v>0.25</v>
      </c>
      <c r="G1312" t="str">
        <f>LOOKUP(F1312,{0,6,45},{"F","L","H"})</f>
        <v>F</v>
      </c>
      <c r="H1312" t="s">
        <v>3254</v>
      </c>
      <c r="I1312" s="43" t="str">
        <f>IFERROR(VLOOKUP(#REF!,#REF!,2,FALSE),"No")</f>
        <v>No</v>
      </c>
      <c r="J1312" s="149">
        <v>0.5</v>
      </c>
      <c r="K1312" s="148">
        <v>48</v>
      </c>
      <c r="L1312" s="148"/>
      <c r="M1312" s="148"/>
      <c r="N1312" s="148"/>
      <c r="O1312" s="148"/>
      <c r="P1312" s="148"/>
      <c r="Q1312" s="148"/>
      <c r="R1312" s="148"/>
      <c r="S1312" s="148"/>
      <c r="T1312" s="148"/>
      <c r="U1312" s="148"/>
      <c r="V1312" s="148"/>
      <c r="W1312" s="148"/>
      <c r="X1312" s="139">
        <v>1.25</v>
      </c>
      <c r="Y1312" s="148">
        <v>419</v>
      </c>
      <c r="Z1312" s="148">
        <v>2</v>
      </c>
      <c r="AA1312" s="148">
        <v>581</v>
      </c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39">
        <v>0</v>
      </c>
      <c r="AM1312" s="139">
        <v>0</v>
      </c>
      <c r="AN1312" s="148">
        <f t="shared" si="180"/>
        <v>1000</v>
      </c>
      <c r="AO1312" s="148">
        <f t="shared" si="181"/>
        <v>48</v>
      </c>
      <c r="AP1312" s="148">
        <v>9</v>
      </c>
      <c r="AQ1312" s="140">
        <v>12</v>
      </c>
      <c r="AS1312" s="42">
        <f t="shared" si="182"/>
        <v>3283.3669358907177</v>
      </c>
      <c r="AT1312" s="101">
        <f t="shared" si="183"/>
        <v>0</v>
      </c>
      <c r="AU1312" s="42">
        <f t="shared" si="184"/>
        <v>3283.3669358907177</v>
      </c>
      <c r="AV1312" s="42">
        <f t="shared" si="185"/>
        <v>2733.6884767895026</v>
      </c>
      <c r="AW1312" s="102">
        <f t="shared" si="186"/>
        <v>431</v>
      </c>
      <c r="AX1312" s="43">
        <f t="shared" si="187"/>
        <v>0.5</v>
      </c>
      <c r="AY1312" s="43" t="str">
        <f t="shared" si="188"/>
        <v>UTGS</v>
      </c>
    </row>
    <row r="1313" spans="1:51" hidden="1" x14ac:dyDescent="0.2">
      <c r="A1313" s="38">
        <v>1306</v>
      </c>
      <c r="B1313" t="s">
        <v>362</v>
      </c>
      <c r="C1313" t="s">
        <v>289</v>
      </c>
      <c r="D1313">
        <v>320</v>
      </c>
      <c r="E1313" t="s">
        <v>1243</v>
      </c>
      <c r="F1313">
        <v>0.25</v>
      </c>
      <c r="G1313" t="str">
        <f>LOOKUP(F1313,{0,6,45},{"F","L","H"})</f>
        <v>F</v>
      </c>
      <c r="H1313" t="s">
        <v>3255</v>
      </c>
      <c r="I1313" s="43" t="str">
        <f>IFERROR(VLOOKUP(#REF!,#REF!,2,FALSE),"No")</f>
        <v>No</v>
      </c>
      <c r="J1313" s="139">
        <v>0.75</v>
      </c>
      <c r="K1313" s="148">
        <v>84</v>
      </c>
      <c r="L1313" s="148"/>
      <c r="M1313" s="148"/>
      <c r="N1313" s="148"/>
      <c r="O1313" s="148"/>
      <c r="P1313" s="148"/>
      <c r="Q1313" s="148"/>
      <c r="R1313" s="148"/>
      <c r="S1313" s="148"/>
      <c r="T1313" s="148"/>
      <c r="U1313" s="148"/>
      <c r="V1313" s="148"/>
      <c r="W1313" s="148"/>
      <c r="X1313" s="139">
        <v>2</v>
      </c>
      <c r="Y1313" s="148">
        <v>970.1</v>
      </c>
      <c r="Z1313" s="148">
        <v>16</v>
      </c>
      <c r="AA1313" s="148">
        <v>29.9</v>
      </c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39">
        <v>0</v>
      </c>
      <c r="AM1313" s="139">
        <v>0</v>
      </c>
      <c r="AN1313" s="148">
        <f t="shared" si="180"/>
        <v>1000</v>
      </c>
      <c r="AO1313" s="148">
        <f t="shared" si="181"/>
        <v>84</v>
      </c>
      <c r="AP1313" s="148">
        <v>14</v>
      </c>
      <c r="AQ1313" s="140">
        <v>26</v>
      </c>
      <c r="AS1313" s="42">
        <f t="shared" si="182"/>
        <v>5408.212137808755</v>
      </c>
      <c r="AT1313" s="101">
        <f t="shared" si="183"/>
        <v>0</v>
      </c>
      <c r="AU1313" s="42">
        <f t="shared" si="184"/>
        <v>5408.212137808755</v>
      </c>
      <c r="AV1313" s="42">
        <f t="shared" si="185"/>
        <v>1296.8126046720781</v>
      </c>
      <c r="AW1313" s="102">
        <f t="shared" si="186"/>
        <v>431</v>
      </c>
      <c r="AX1313" s="43">
        <f t="shared" si="187"/>
        <v>0.75</v>
      </c>
      <c r="AY1313" s="43" t="str">
        <f t="shared" si="188"/>
        <v>UTGS</v>
      </c>
    </row>
    <row r="1314" spans="1:51" hidden="1" x14ac:dyDescent="0.2">
      <c r="A1314" s="38">
        <v>1307</v>
      </c>
      <c r="B1314" t="s">
        <v>362</v>
      </c>
      <c r="C1314" t="s">
        <v>289</v>
      </c>
      <c r="D1314">
        <v>320</v>
      </c>
      <c r="E1314" t="s">
        <v>1232</v>
      </c>
      <c r="F1314">
        <v>0.25</v>
      </c>
      <c r="G1314" t="str">
        <f>LOOKUP(F1314,{0,6,45},{"F","L","H"})</f>
        <v>F</v>
      </c>
      <c r="H1314" t="s">
        <v>3256</v>
      </c>
      <c r="I1314" s="43" t="str">
        <f>IFERROR(VLOOKUP(#REF!,#REF!,2,FALSE),"No")</f>
        <v>No</v>
      </c>
      <c r="J1314" s="149">
        <v>0.5</v>
      </c>
      <c r="K1314" s="148">
        <v>21</v>
      </c>
      <c r="L1314" s="148"/>
      <c r="M1314" s="148"/>
      <c r="N1314" s="149"/>
      <c r="O1314" s="149"/>
      <c r="P1314" s="148"/>
      <c r="Q1314" s="148"/>
      <c r="R1314" s="148"/>
      <c r="S1314" s="148"/>
      <c r="T1314" s="148"/>
      <c r="U1314" s="148"/>
      <c r="V1314" s="148"/>
      <c r="W1314" s="148"/>
      <c r="X1314" s="139">
        <v>2</v>
      </c>
      <c r="Y1314" s="148">
        <v>1000</v>
      </c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39">
        <v>0</v>
      </c>
      <c r="AM1314" s="139">
        <v>0</v>
      </c>
      <c r="AN1314" s="148">
        <f t="shared" si="180"/>
        <v>1000</v>
      </c>
      <c r="AO1314" s="148">
        <f t="shared" si="181"/>
        <v>21</v>
      </c>
      <c r="AP1314" s="148">
        <v>27</v>
      </c>
      <c r="AQ1314" s="140">
        <v>31</v>
      </c>
      <c r="AS1314" s="42">
        <f t="shared" si="182"/>
        <v>1436.473034452189</v>
      </c>
      <c r="AT1314" s="101">
        <f t="shared" si="183"/>
        <v>0</v>
      </c>
      <c r="AU1314" s="42">
        <f t="shared" si="184"/>
        <v>1436.473034452189</v>
      </c>
      <c r="AV1314" s="42">
        <f t="shared" si="185"/>
        <v>1048.7407006927108</v>
      </c>
      <c r="AW1314" s="102">
        <f t="shared" si="186"/>
        <v>431</v>
      </c>
      <c r="AX1314" s="43">
        <f t="shared" si="187"/>
        <v>0.5</v>
      </c>
      <c r="AY1314" s="43" t="str">
        <f t="shared" si="188"/>
        <v>UTGS</v>
      </c>
    </row>
    <row r="1315" spans="1:51" hidden="1" x14ac:dyDescent="0.2">
      <c r="A1315" s="38">
        <v>1308</v>
      </c>
      <c r="B1315" t="s">
        <v>362</v>
      </c>
      <c r="C1315" t="s">
        <v>289</v>
      </c>
      <c r="D1315">
        <v>320</v>
      </c>
      <c r="E1315" t="s">
        <v>1232</v>
      </c>
      <c r="F1315">
        <v>0.25</v>
      </c>
      <c r="G1315" t="str">
        <f>LOOKUP(F1315,{0,6,45},{"F","L","H"})</f>
        <v>F</v>
      </c>
      <c r="H1315" t="s">
        <v>3257</v>
      </c>
      <c r="I1315" s="43" t="str">
        <f>IFERROR(VLOOKUP(#REF!,#REF!,2,FALSE),"No")</f>
        <v>No</v>
      </c>
      <c r="J1315" s="149">
        <v>0.75</v>
      </c>
      <c r="K1315" s="148">
        <v>122</v>
      </c>
      <c r="L1315" s="148"/>
      <c r="M1315" s="148"/>
      <c r="N1315" s="148"/>
      <c r="O1315" s="148"/>
      <c r="P1315" s="148"/>
      <c r="Q1315" s="148"/>
      <c r="R1315" s="148"/>
      <c r="S1315" s="148"/>
      <c r="T1315" s="148"/>
      <c r="U1315" s="148"/>
      <c r="V1315" s="148"/>
      <c r="W1315" s="148"/>
      <c r="X1315" s="139">
        <v>2</v>
      </c>
      <c r="Y1315" s="148">
        <v>834.9</v>
      </c>
      <c r="Z1315" s="149">
        <v>4</v>
      </c>
      <c r="AA1315" s="148">
        <v>165.1</v>
      </c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39">
        <v>0</v>
      </c>
      <c r="AM1315" s="139">
        <v>0</v>
      </c>
      <c r="AN1315" s="148">
        <f t="shared" si="180"/>
        <v>1000</v>
      </c>
      <c r="AO1315" s="148">
        <f t="shared" si="181"/>
        <v>122</v>
      </c>
      <c r="AP1315" s="148">
        <v>19</v>
      </c>
      <c r="AQ1315" s="140">
        <v>20</v>
      </c>
      <c r="AS1315" s="42">
        <f t="shared" si="182"/>
        <v>7854.7842953889067</v>
      </c>
      <c r="AT1315" s="101">
        <f t="shared" si="183"/>
        <v>0</v>
      </c>
      <c r="AU1315" s="42">
        <f t="shared" si="184"/>
        <v>7854.7842953889067</v>
      </c>
      <c r="AV1315" s="42">
        <f t="shared" si="185"/>
        <v>1684.7364360737015</v>
      </c>
      <c r="AW1315" s="102">
        <f t="shared" si="186"/>
        <v>431</v>
      </c>
      <c r="AX1315" s="43">
        <f t="shared" si="187"/>
        <v>0.75</v>
      </c>
      <c r="AY1315" s="43" t="str">
        <f t="shared" si="188"/>
        <v>UTGS</v>
      </c>
    </row>
    <row r="1316" spans="1:51" hidden="1" x14ac:dyDescent="0.2">
      <c r="A1316" s="38">
        <v>1309</v>
      </c>
      <c r="B1316" t="s">
        <v>362</v>
      </c>
      <c r="C1316" t="s">
        <v>289</v>
      </c>
      <c r="D1316">
        <v>320</v>
      </c>
      <c r="E1316" t="s">
        <v>1223</v>
      </c>
      <c r="F1316">
        <v>0.25</v>
      </c>
      <c r="G1316" t="str">
        <f>LOOKUP(F1316,{0,6,45},{"F","L","H"})</f>
        <v>F</v>
      </c>
      <c r="H1316" t="s">
        <v>3258</v>
      </c>
      <c r="I1316" s="43" t="str">
        <f>IFERROR(VLOOKUP(#REF!,#REF!,2,FALSE),"No")</f>
        <v>No</v>
      </c>
      <c r="J1316" s="149">
        <v>0.5</v>
      </c>
      <c r="K1316" s="148">
        <v>10</v>
      </c>
      <c r="L1316" s="148">
        <v>0.75</v>
      </c>
      <c r="M1316" s="148">
        <v>46</v>
      </c>
      <c r="N1316" s="148"/>
      <c r="O1316" s="148"/>
      <c r="P1316" s="148"/>
      <c r="Q1316" s="148"/>
      <c r="R1316" s="148"/>
      <c r="S1316" s="148"/>
      <c r="T1316" s="148"/>
      <c r="U1316" s="148"/>
      <c r="V1316" s="148"/>
      <c r="W1316" s="148"/>
      <c r="X1316" s="139">
        <v>2</v>
      </c>
      <c r="Y1316" s="148">
        <v>818.26</v>
      </c>
      <c r="Z1316" s="149">
        <v>6</v>
      </c>
      <c r="AA1316" s="148">
        <v>181.74</v>
      </c>
      <c r="AB1316" s="149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39">
        <v>0</v>
      </c>
      <c r="AM1316" s="139">
        <v>0</v>
      </c>
      <c r="AN1316" s="148">
        <f t="shared" si="180"/>
        <v>1000</v>
      </c>
      <c r="AO1316" s="148">
        <f t="shared" si="181"/>
        <v>56</v>
      </c>
      <c r="AP1316" s="148">
        <v>15</v>
      </c>
      <c r="AQ1316" s="140">
        <v>16</v>
      </c>
      <c r="AS1316" s="42">
        <f t="shared" si="182"/>
        <v>3645.6747585391704</v>
      </c>
      <c r="AT1316" s="101">
        <f t="shared" si="183"/>
        <v>0</v>
      </c>
      <c r="AU1316" s="42">
        <f t="shared" si="184"/>
        <v>3645.6747585391704</v>
      </c>
      <c r="AV1316" s="42">
        <f t="shared" si="185"/>
        <v>2344.5279075921271</v>
      </c>
      <c r="AW1316" s="102">
        <f t="shared" si="186"/>
        <v>431</v>
      </c>
      <c r="AX1316" s="43">
        <f t="shared" si="187"/>
        <v>0.5</v>
      </c>
      <c r="AY1316" s="43" t="str">
        <f t="shared" si="188"/>
        <v>UTGS</v>
      </c>
    </row>
    <row r="1317" spans="1:51" hidden="1" x14ac:dyDescent="0.2">
      <c r="A1317" s="38">
        <v>1310</v>
      </c>
      <c r="B1317" t="s">
        <v>362</v>
      </c>
      <c r="C1317" t="s">
        <v>289</v>
      </c>
      <c r="D1317">
        <v>320</v>
      </c>
      <c r="E1317" t="s">
        <v>1243</v>
      </c>
      <c r="F1317">
        <v>0.25</v>
      </c>
      <c r="G1317" t="str">
        <f>LOOKUP(F1317,{0,6,45},{"F","L","H"})</f>
        <v>F</v>
      </c>
      <c r="H1317" t="s">
        <v>3259</v>
      </c>
      <c r="I1317" s="43" t="str">
        <f>IFERROR(VLOOKUP(#REF!,#REF!,2,FALSE),"No")</f>
        <v>No</v>
      </c>
      <c r="J1317" s="139">
        <v>0.75</v>
      </c>
      <c r="K1317" s="148">
        <v>83</v>
      </c>
      <c r="L1317" s="148"/>
      <c r="M1317" s="148"/>
      <c r="N1317" s="148"/>
      <c r="O1317" s="148"/>
      <c r="P1317" s="148"/>
      <c r="Q1317" s="148"/>
      <c r="R1317" s="148"/>
      <c r="S1317" s="148"/>
      <c r="T1317" s="148"/>
      <c r="U1317" s="148"/>
      <c r="V1317" s="148"/>
      <c r="W1317" s="148"/>
      <c r="X1317" s="139">
        <v>4</v>
      </c>
      <c r="Y1317" s="148">
        <v>1000</v>
      </c>
      <c r="Z1317" s="149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39">
        <v>0</v>
      </c>
      <c r="AM1317" s="139">
        <v>0</v>
      </c>
      <c r="AN1317" s="148">
        <f t="shared" si="180"/>
        <v>1000</v>
      </c>
      <c r="AO1317" s="148">
        <f t="shared" si="181"/>
        <v>83</v>
      </c>
      <c r="AP1317" s="148">
        <v>26</v>
      </c>
      <c r="AQ1317" s="140">
        <v>26</v>
      </c>
      <c r="AS1317" s="42">
        <f t="shared" si="182"/>
        <v>5343.8286599776984</v>
      </c>
      <c r="AT1317" s="101">
        <f t="shared" si="183"/>
        <v>0</v>
      </c>
      <c r="AU1317" s="42">
        <f t="shared" si="184"/>
        <v>5343.8286599776984</v>
      </c>
      <c r="AV1317" s="42">
        <f t="shared" si="185"/>
        <v>1526.190835441309</v>
      </c>
      <c r="AW1317" s="102">
        <f t="shared" si="186"/>
        <v>431</v>
      </c>
      <c r="AX1317" s="43">
        <f t="shared" si="187"/>
        <v>0.75</v>
      </c>
      <c r="AY1317" s="43" t="str">
        <f t="shared" si="188"/>
        <v>UTGS</v>
      </c>
    </row>
    <row r="1318" spans="1:51" hidden="1" x14ac:dyDescent="0.2">
      <c r="A1318" s="38">
        <v>1311</v>
      </c>
      <c r="B1318" t="s">
        <v>362</v>
      </c>
      <c r="C1318" t="s">
        <v>289</v>
      </c>
      <c r="D1318">
        <v>320</v>
      </c>
      <c r="E1318" t="s">
        <v>1247</v>
      </c>
      <c r="F1318">
        <v>0.25</v>
      </c>
      <c r="G1318" t="str">
        <f>LOOKUP(F1318,{0,6,45},{"F","L","H"})</f>
        <v>F</v>
      </c>
      <c r="H1318" t="s">
        <v>3260</v>
      </c>
      <c r="I1318" s="43" t="str">
        <f>IFERROR(VLOOKUP(#REF!,#REF!,2,FALSE),"No")</f>
        <v>No</v>
      </c>
      <c r="J1318" s="149">
        <v>0.5</v>
      </c>
      <c r="K1318" s="148">
        <v>27</v>
      </c>
      <c r="L1318" s="148"/>
      <c r="M1318" s="148"/>
      <c r="N1318" s="148"/>
      <c r="O1318" s="148"/>
      <c r="P1318" s="148"/>
      <c r="Q1318" s="148"/>
      <c r="R1318" s="148"/>
      <c r="S1318" s="148"/>
      <c r="T1318" s="148"/>
      <c r="U1318" s="148"/>
      <c r="V1318" s="148"/>
      <c r="W1318" s="148"/>
      <c r="X1318" s="139">
        <v>2</v>
      </c>
      <c r="Y1318" s="148">
        <v>1000</v>
      </c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39">
        <v>0</v>
      </c>
      <c r="AM1318" s="139">
        <v>0</v>
      </c>
      <c r="AN1318" s="148">
        <f t="shared" si="180"/>
        <v>1000</v>
      </c>
      <c r="AO1318" s="148">
        <f t="shared" si="181"/>
        <v>27</v>
      </c>
      <c r="AP1318" s="148">
        <v>17</v>
      </c>
      <c r="AQ1318" s="140">
        <v>21</v>
      </c>
      <c r="AS1318" s="42">
        <f t="shared" si="182"/>
        <v>1846.8939014385287</v>
      </c>
      <c r="AT1318" s="101">
        <f t="shared" si="183"/>
        <v>0</v>
      </c>
      <c r="AU1318" s="42">
        <f t="shared" si="184"/>
        <v>1846.8939014385287</v>
      </c>
      <c r="AV1318" s="42">
        <f t="shared" si="185"/>
        <v>1548.1410343559062</v>
      </c>
      <c r="AW1318" s="102">
        <f t="shared" si="186"/>
        <v>431</v>
      </c>
      <c r="AX1318" s="43">
        <f t="shared" si="187"/>
        <v>0.5</v>
      </c>
      <c r="AY1318" s="43" t="str">
        <f t="shared" si="188"/>
        <v>UTGS</v>
      </c>
    </row>
    <row r="1319" spans="1:51" hidden="1" x14ac:dyDescent="0.2">
      <c r="A1319" s="38">
        <v>1312</v>
      </c>
      <c r="B1319" t="s">
        <v>362</v>
      </c>
      <c r="C1319" t="s">
        <v>289</v>
      </c>
      <c r="D1319">
        <v>320</v>
      </c>
      <c r="E1319" t="s">
        <v>1232</v>
      </c>
      <c r="F1319">
        <v>0.25</v>
      </c>
      <c r="G1319" t="str">
        <f>LOOKUP(F1319,{0,6,45},{"F","L","H"})</f>
        <v>F</v>
      </c>
      <c r="H1319" t="s">
        <v>3261</v>
      </c>
      <c r="I1319" s="43" t="str">
        <f>IFERROR(VLOOKUP(#REF!,#REF!,2,FALSE),"No")</f>
        <v>No</v>
      </c>
      <c r="J1319" s="148">
        <v>0.75</v>
      </c>
      <c r="K1319" s="148">
        <v>74</v>
      </c>
      <c r="L1319" s="148"/>
      <c r="M1319" s="148"/>
      <c r="N1319" s="148"/>
      <c r="O1319" s="148"/>
      <c r="P1319" s="148"/>
      <c r="Q1319" s="148"/>
      <c r="R1319" s="149"/>
      <c r="S1319" s="148"/>
      <c r="T1319" s="148"/>
      <c r="U1319" s="148"/>
      <c r="V1319" s="148"/>
      <c r="W1319" s="148"/>
      <c r="X1319" s="139">
        <v>2</v>
      </c>
      <c r="Y1319" s="148">
        <v>1000</v>
      </c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39">
        <v>0</v>
      </c>
      <c r="AM1319" s="139">
        <v>0</v>
      </c>
      <c r="AN1319" s="148">
        <f t="shared" si="180"/>
        <v>1000</v>
      </c>
      <c r="AO1319" s="148">
        <f t="shared" si="181"/>
        <v>74</v>
      </c>
      <c r="AP1319" s="148">
        <v>18</v>
      </c>
      <c r="AQ1319" s="140">
        <v>26</v>
      </c>
      <c r="AS1319" s="42">
        <f t="shared" si="182"/>
        <v>4764.3773594981894</v>
      </c>
      <c r="AT1319" s="101">
        <f t="shared" si="183"/>
        <v>0</v>
      </c>
      <c r="AU1319" s="42">
        <f t="shared" si="184"/>
        <v>4764.3773594981894</v>
      </c>
      <c r="AV1319" s="42">
        <f t="shared" si="185"/>
        <v>1250.421604672078</v>
      </c>
      <c r="AW1319" s="102">
        <f t="shared" si="186"/>
        <v>431</v>
      </c>
      <c r="AX1319" s="43">
        <f t="shared" si="187"/>
        <v>0.75</v>
      </c>
      <c r="AY1319" s="43" t="str">
        <f t="shared" si="188"/>
        <v>UTGS</v>
      </c>
    </row>
    <row r="1320" spans="1:51" hidden="1" x14ac:dyDescent="0.2">
      <c r="A1320" s="38">
        <v>1313</v>
      </c>
      <c r="B1320" t="s">
        <v>362</v>
      </c>
      <c r="C1320" t="s">
        <v>289</v>
      </c>
      <c r="D1320">
        <v>320</v>
      </c>
      <c r="E1320" t="s">
        <v>1223</v>
      </c>
      <c r="F1320">
        <v>0.25</v>
      </c>
      <c r="G1320" t="str">
        <f>LOOKUP(F1320,{0,6,45},{"F","L","H"})</f>
        <v>F</v>
      </c>
      <c r="H1320" t="s">
        <v>3262</v>
      </c>
      <c r="I1320" s="43" t="str">
        <f>IFERROR(VLOOKUP(#REF!,#REF!,2,FALSE),"No")</f>
        <v>No</v>
      </c>
      <c r="J1320" s="149">
        <v>0.75</v>
      </c>
      <c r="K1320" s="148">
        <v>73</v>
      </c>
      <c r="L1320" s="148"/>
      <c r="M1320" s="148"/>
      <c r="N1320" s="148"/>
      <c r="O1320" s="148"/>
      <c r="P1320" s="148"/>
      <c r="Q1320" s="148"/>
      <c r="R1320" s="148"/>
      <c r="S1320" s="148"/>
      <c r="T1320" s="148"/>
      <c r="U1320" s="148"/>
      <c r="V1320" s="148"/>
      <c r="W1320" s="148"/>
      <c r="X1320" s="139">
        <v>2</v>
      </c>
      <c r="Y1320" s="148">
        <v>752.01</v>
      </c>
      <c r="Z1320" s="149">
        <v>4</v>
      </c>
      <c r="AA1320" s="148">
        <v>247.99</v>
      </c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39">
        <v>0</v>
      </c>
      <c r="AM1320" s="139">
        <v>0</v>
      </c>
      <c r="AN1320" s="148">
        <f t="shared" si="180"/>
        <v>1000</v>
      </c>
      <c r="AO1320" s="148">
        <f t="shared" si="181"/>
        <v>73</v>
      </c>
      <c r="AP1320" s="148">
        <v>29</v>
      </c>
      <c r="AQ1320" s="140">
        <v>29</v>
      </c>
      <c r="AS1320" s="42">
        <f t="shared" si="182"/>
        <v>4699.9938816671329</v>
      </c>
      <c r="AT1320" s="101">
        <f t="shared" si="183"/>
        <v>0</v>
      </c>
      <c r="AU1320" s="42">
        <f t="shared" si="184"/>
        <v>4699.9938816671329</v>
      </c>
      <c r="AV1320" s="42">
        <f t="shared" si="185"/>
        <v>1182.3810352232424</v>
      </c>
      <c r="AW1320" s="102">
        <f t="shared" si="186"/>
        <v>431</v>
      </c>
      <c r="AX1320" s="43">
        <f t="shared" si="187"/>
        <v>0.75</v>
      </c>
      <c r="AY1320" s="43" t="str">
        <f t="shared" si="188"/>
        <v>UTGS</v>
      </c>
    </row>
    <row r="1321" spans="1:51" hidden="1" x14ac:dyDescent="0.2">
      <c r="A1321" s="38">
        <v>1314</v>
      </c>
      <c r="B1321" t="s">
        <v>362</v>
      </c>
      <c r="C1321" t="s">
        <v>289</v>
      </c>
      <c r="D1321">
        <v>320</v>
      </c>
      <c r="E1321" t="s">
        <v>1232</v>
      </c>
      <c r="F1321">
        <v>0.25</v>
      </c>
      <c r="G1321" t="str">
        <f>LOOKUP(F1321,{0,6,45},{"F","L","H"})</f>
        <v>F</v>
      </c>
      <c r="H1321" t="s">
        <v>3263</v>
      </c>
      <c r="I1321" s="43" t="str">
        <f>IFERROR(VLOOKUP(#REF!,#REF!,2,FALSE),"No")</f>
        <v>No</v>
      </c>
      <c r="J1321" s="149">
        <v>0.5</v>
      </c>
      <c r="K1321" s="148">
        <v>183</v>
      </c>
      <c r="L1321" s="148"/>
      <c r="M1321" s="148"/>
      <c r="N1321" s="148"/>
      <c r="O1321" s="148"/>
      <c r="P1321" s="148"/>
      <c r="Q1321" s="148"/>
      <c r="R1321" s="148"/>
      <c r="S1321" s="148"/>
      <c r="T1321" s="148"/>
      <c r="U1321" s="148"/>
      <c r="V1321" s="148"/>
      <c r="W1321" s="148"/>
      <c r="X1321" s="139">
        <v>2</v>
      </c>
      <c r="Y1321" s="148">
        <v>1000</v>
      </c>
      <c r="Z1321" s="149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39">
        <v>0</v>
      </c>
      <c r="AM1321" s="139">
        <v>0</v>
      </c>
      <c r="AN1321" s="148">
        <f t="shared" si="180"/>
        <v>1000</v>
      </c>
      <c r="AO1321" s="148">
        <f t="shared" si="181"/>
        <v>183</v>
      </c>
      <c r="AP1321" s="148">
        <v>13</v>
      </c>
      <c r="AQ1321" s="140">
        <v>13</v>
      </c>
      <c r="AS1321" s="42">
        <f t="shared" si="182"/>
        <v>12517.836443083361</v>
      </c>
      <c r="AT1321" s="101">
        <f t="shared" si="183"/>
        <v>0</v>
      </c>
      <c r="AU1321" s="42">
        <f t="shared" si="184"/>
        <v>12517.836443083361</v>
      </c>
      <c r="AV1321" s="42">
        <f t="shared" si="185"/>
        <v>2500.8432093441561</v>
      </c>
      <c r="AW1321" s="102">
        <f t="shared" si="186"/>
        <v>431</v>
      </c>
      <c r="AX1321" s="43">
        <f t="shared" si="187"/>
        <v>0.5</v>
      </c>
      <c r="AY1321" s="43" t="str">
        <f t="shared" si="188"/>
        <v>UTGS</v>
      </c>
    </row>
    <row r="1322" spans="1:51" hidden="1" x14ac:dyDescent="0.2">
      <c r="A1322" s="38">
        <v>1315</v>
      </c>
      <c r="B1322" t="s">
        <v>362</v>
      </c>
      <c r="C1322" t="s">
        <v>289</v>
      </c>
      <c r="D1322">
        <v>320</v>
      </c>
      <c r="E1322" t="s">
        <v>1223</v>
      </c>
      <c r="F1322">
        <v>0.25</v>
      </c>
      <c r="G1322" t="str">
        <f>LOOKUP(F1322,{0,6,45},{"F","L","H"})</f>
        <v>F</v>
      </c>
      <c r="H1322" t="s">
        <v>3264</v>
      </c>
      <c r="I1322" s="43" t="str">
        <f>IFERROR(VLOOKUP(#REF!,#REF!,2,FALSE),"No")</f>
        <v>No</v>
      </c>
      <c r="J1322" s="149">
        <v>0.75</v>
      </c>
      <c r="K1322" s="148">
        <v>47</v>
      </c>
      <c r="L1322" s="148"/>
      <c r="M1322" s="148"/>
      <c r="N1322" s="148"/>
      <c r="O1322" s="148"/>
      <c r="P1322" s="148"/>
      <c r="Q1322" s="148"/>
      <c r="R1322" s="148"/>
      <c r="S1322" s="148"/>
      <c r="T1322" s="148"/>
      <c r="U1322" s="148"/>
      <c r="V1322" s="148"/>
      <c r="W1322" s="148"/>
      <c r="X1322" s="139">
        <v>2</v>
      </c>
      <c r="Y1322" s="148">
        <v>1000</v>
      </c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39">
        <v>0</v>
      </c>
      <c r="AM1322" s="139">
        <v>0</v>
      </c>
      <c r="AN1322" s="148">
        <f t="shared" si="180"/>
        <v>1000</v>
      </c>
      <c r="AO1322" s="148">
        <f t="shared" si="181"/>
        <v>47</v>
      </c>
      <c r="AP1322" s="148">
        <v>18</v>
      </c>
      <c r="AQ1322" s="140">
        <v>19</v>
      </c>
      <c r="AS1322" s="42">
        <f t="shared" si="182"/>
        <v>3026.0234580596607</v>
      </c>
      <c r="AT1322" s="101">
        <f t="shared" si="183"/>
        <v>0</v>
      </c>
      <c r="AU1322" s="42">
        <f t="shared" si="184"/>
        <v>3026.0234580596607</v>
      </c>
      <c r="AV1322" s="42">
        <f t="shared" si="185"/>
        <v>1711.1032484986333</v>
      </c>
      <c r="AW1322" s="102">
        <f t="shared" si="186"/>
        <v>431</v>
      </c>
      <c r="AX1322" s="43">
        <f t="shared" si="187"/>
        <v>0.75</v>
      </c>
      <c r="AY1322" s="43" t="str">
        <f t="shared" si="188"/>
        <v>UTGS</v>
      </c>
    </row>
    <row r="1323" spans="1:51" hidden="1" x14ac:dyDescent="0.2">
      <c r="A1323" s="38">
        <v>1316</v>
      </c>
      <c r="B1323" t="s">
        <v>362</v>
      </c>
      <c r="C1323" t="s">
        <v>289</v>
      </c>
      <c r="D1323">
        <v>320</v>
      </c>
      <c r="E1323" t="s">
        <v>1247</v>
      </c>
      <c r="F1323">
        <v>0.25</v>
      </c>
      <c r="G1323" t="str">
        <f>LOOKUP(F1323,{0,6,45},{"F","L","H"})</f>
        <v>F</v>
      </c>
      <c r="H1323" t="s">
        <v>3265</v>
      </c>
      <c r="I1323" s="43" t="str">
        <f>IFERROR(VLOOKUP(#REF!,#REF!,2,FALSE),"No")</f>
        <v>No</v>
      </c>
      <c r="J1323" s="139">
        <v>0.5</v>
      </c>
      <c r="K1323" s="148">
        <v>39</v>
      </c>
      <c r="L1323" s="148"/>
      <c r="M1323" s="148"/>
      <c r="N1323" s="148"/>
      <c r="O1323" s="148"/>
      <c r="P1323" s="148"/>
      <c r="Q1323" s="148"/>
      <c r="R1323" s="148"/>
      <c r="S1323" s="148"/>
      <c r="T1323" s="148"/>
      <c r="U1323" s="148"/>
      <c r="V1323" s="148"/>
      <c r="W1323" s="148"/>
      <c r="X1323" s="139">
        <v>2</v>
      </c>
      <c r="Y1323" s="148">
        <v>235.24</v>
      </c>
      <c r="Z1323" s="149">
        <v>4</v>
      </c>
      <c r="AA1323" s="148">
        <v>764.76</v>
      </c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39">
        <v>0</v>
      </c>
      <c r="AM1323" s="139">
        <v>0</v>
      </c>
      <c r="AN1323" s="148">
        <f t="shared" si="180"/>
        <v>1000</v>
      </c>
      <c r="AO1323" s="148">
        <f t="shared" si="181"/>
        <v>39</v>
      </c>
      <c r="AP1323" s="148">
        <v>25</v>
      </c>
      <c r="AQ1323" s="140">
        <v>32</v>
      </c>
      <c r="AS1323" s="42">
        <f t="shared" si="182"/>
        <v>2667.735635411208</v>
      </c>
      <c r="AT1323" s="101">
        <f t="shared" si="183"/>
        <v>0</v>
      </c>
      <c r="AU1323" s="42">
        <f t="shared" si="184"/>
        <v>2667.735635411208</v>
      </c>
      <c r="AV1323" s="42">
        <f t="shared" si="185"/>
        <v>1187.3215912960636</v>
      </c>
      <c r="AW1323" s="102">
        <f t="shared" si="186"/>
        <v>431</v>
      </c>
      <c r="AX1323" s="43">
        <f t="shared" si="187"/>
        <v>0.5</v>
      </c>
      <c r="AY1323" s="43" t="str">
        <f t="shared" si="188"/>
        <v>UTGS</v>
      </c>
    </row>
    <row r="1324" spans="1:51" hidden="1" x14ac:dyDescent="0.2">
      <c r="A1324" s="38">
        <v>1317</v>
      </c>
      <c r="B1324" t="s">
        <v>362</v>
      </c>
      <c r="C1324" t="s">
        <v>289</v>
      </c>
      <c r="D1324">
        <v>320</v>
      </c>
      <c r="E1324" t="s">
        <v>1247</v>
      </c>
      <c r="F1324">
        <v>0.25</v>
      </c>
      <c r="G1324" t="str">
        <f>LOOKUP(F1324,{0,6,45},{"F","L","H"})</f>
        <v>F</v>
      </c>
      <c r="H1324" t="s">
        <v>3266</v>
      </c>
      <c r="I1324" s="43" t="str">
        <f>IFERROR(VLOOKUP(#REF!,#REF!,2,FALSE),"No")</f>
        <v>No</v>
      </c>
      <c r="J1324" s="148">
        <v>0.5</v>
      </c>
      <c r="K1324" s="148">
        <v>78</v>
      </c>
      <c r="L1324" s="148"/>
      <c r="M1324" s="148"/>
      <c r="N1324" s="148"/>
      <c r="O1324" s="148"/>
      <c r="P1324" s="148"/>
      <c r="Q1324" s="148"/>
      <c r="R1324" s="149"/>
      <c r="S1324" s="148"/>
      <c r="T1324" s="148"/>
      <c r="U1324" s="148"/>
      <c r="V1324" s="148"/>
      <c r="W1324" s="148"/>
      <c r="X1324" s="139">
        <v>2</v>
      </c>
      <c r="Y1324" s="148">
        <v>699.71</v>
      </c>
      <c r="Z1324" s="148">
        <v>6</v>
      </c>
      <c r="AA1324" s="148">
        <v>300.29000000000002</v>
      </c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39">
        <v>0</v>
      </c>
      <c r="AM1324" s="139">
        <v>0</v>
      </c>
      <c r="AN1324" s="148">
        <f t="shared" si="180"/>
        <v>1000</v>
      </c>
      <c r="AO1324" s="148">
        <f t="shared" si="181"/>
        <v>78</v>
      </c>
      <c r="AP1324" s="148">
        <v>19</v>
      </c>
      <c r="AQ1324" s="140">
        <v>29</v>
      </c>
      <c r="AS1324" s="42">
        <f t="shared" si="182"/>
        <v>5335.471270822416</v>
      </c>
      <c r="AT1324" s="101">
        <f t="shared" si="183"/>
        <v>0</v>
      </c>
      <c r="AU1324" s="42">
        <f t="shared" si="184"/>
        <v>5335.471270822416</v>
      </c>
      <c r="AV1324" s="42">
        <f t="shared" si="185"/>
        <v>1406.0325007404842</v>
      </c>
      <c r="AW1324" s="102">
        <f t="shared" si="186"/>
        <v>431</v>
      </c>
      <c r="AX1324" s="43">
        <f t="shared" si="187"/>
        <v>0.5</v>
      </c>
      <c r="AY1324" s="43" t="str">
        <f t="shared" si="188"/>
        <v>UTGS</v>
      </c>
    </row>
    <row r="1325" spans="1:51" hidden="1" x14ac:dyDescent="0.2">
      <c r="A1325" s="38">
        <v>1318</v>
      </c>
      <c r="B1325" t="s">
        <v>362</v>
      </c>
      <c r="C1325" t="s">
        <v>289</v>
      </c>
      <c r="D1325">
        <v>320</v>
      </c>
      <c r="E1325" t="s">
        <v>1232</v>
      </c>
      <c r="F1325">
        <v>0.25</v>
      </c>
      <c r="G1325" t="str">
        <f>LOOKUP(F1325,{0,6,45},{"F","L","H"})</f>
        <v>F</v>
      </c>
      <c r="H1325" t="s">
        <v>3267</v>
      </c>
      <c r="I1325" s="43" t="str">
        <f>IFERROR(VLOOKUP(#REF!,#REF!,2,FALSE),"No")</f>
        <v>No</v>
      </c>
      <c r="J1325" s="149">
        <v>0.5</v>
      </c>
      <c r="K1325" s="148">
        <v>86</v>
      </c>
      <c r="L1325" s="148"/>
      <c r="M1325" s="148"/>
      <c r="N1325" s="148"/>
      <c r="O1325" s="148"/>
      <c r="P1325" s="148"/>
      <c r="Q1325" s="148"/>
      <c r="R1325" s="148"/>
      <c r="S1325" s="148"/>
      <c r="T1325" s="148"/>
      <c r="U1325" s="148"/>
      <c r="V1325" s="148"/>
      <c r="W1325" s="148"/>
      <c r="X1325" s="139">
        <v>2</v>
      </c>
      <c r="Y1325" s="148">
        <v>726.31</v>
      </c>
      <c r="Z1325" s="148">
        <v>4</v>
      </c>
      <c r="AA1325" s="148">
        <v>273.69</v>
      </c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39">
        <v>0</v>
      </c>
      <c r="AM1325" s="139">
        <v>0</v>
      </c>
      <c r="AN1325" s="148">
        <f t="shared" si="180"/>
        <v>1000</v>
      </c>
      <c r="AO1325" s="148">
        <f t="shared" si="181"/>
        <v>86</v>
      </c>
      <c r="AP1325" s="148">
        <v>16</v>
      </c>
      <c r="AQ1325" s="140">
        <v>19</v>
      </c>
      <c r="AS1325" s="42">
        <f t="shared" si="182"/>
        <v>5882.6990934708692</v>
      </c>
      <c r="AT1325" s="101">
        <f t="shared" si="183"/>
        <v>0</v>
      </c>
      <c r="AU1325" s="42">
        <f t="shared" si="184"/>
        <v>5882.6990934708692</v>
      </c>
      <c r="AV1325" s="42">
        <f t="shared" si="185"/>
        <v>1814.3852116565279</v>
      </c>
      <c r="AW1325" s="102">
        <f t="shared" si="186"/>
        <v>431</v>
      </c>
      <c r="AX1325" s="43">
        <f t="shared" si="187"/>
        <v>0.5</v>
      </c>
      <c r="AY1325" s="43" t="str">
        <f t="shared" si="188"/>
        <v>UTGS</v>
      </c>
    </row>
    <row r="1326" spans="1:51" hidden="1" x14ac:dyDescent="0.2">
      <c r="A1326" s="38">
        <v>1319</v>
      </c>
      <c r="B1326" t="s">
        <v>362</v>
      </c>
      <c r="C1326" t="s">
        <v>289</v>
      </c>
      <c r="D1326">
        <v>320</v>
      </c>
      <c r="E1326" t="s">
        <v>1243</v>
      </c>
      <c r="F1326">
        <v>0.25</v>
      </c>
      <c r="G1326" t="str">
        <f>LOOKUP(F1326,{0,6,45},{"F","L","H"})</f>
        <v>F</v>
      </c>
      <c r="H1326" t="s">
        <v>3268</v>
      </c>
      <c r="I1326" s="43" t="str">
        <f>IFERROR(VLOOKUP(#REF!,#REF!,2,FALSE),"No")</f>
        <v>No</v>
      </c>
      <c r="J1326" s="148">
        <v>0.5</v>
      </c>
      <c r="K1326" s="148">
        <v>116</v>
      </c>
      <c r="L1326" s="148"/>
      <c r="M1326" s="148"/>
      <c r="N1326" s="148"/>
      <c r="O1326" s="148"/>
      <c r="P1326" s="148"/>
      <c r="Q1326" s="148"/>
      <c r="R1326" s="149"/>
      <c r="S1326" s="148"/>
      <c r="T1326" s="148"/>
      <c r="U1326" s="148"/>
      <c r="V1326" s="148"/>
      <c r="W1326" s="148"/>
      <c r="X1326" s="139">
        <v>2</v>
      </c>
      <c r="Y1326" s="148">
        <v>1000</v>
      </c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39">
        <v>0</v>
      </c>
      <c r="AM1326" s="139">
        <v>0</v>
      </c>
      <c r="AN1326" s="148">
        <f t="shared" si="180"/>
        <v>1000</v>
      </c>
      <c r="AO1326" s="148">
        <f t="shared" si="181"/>
        <v>116</v>
      </c>
      <c r="AP1326" s="148">
        <v>13</v>
      </c>
      <c r="AQ1326" s="140">
        <v>34</v>
      </c>
      <c r="AS1326" s="42">
        <f t="shared" si="182"/>
        <v>7934.803428402568</v>
      </c>
      <c r="AT1326" s="101">
        <f t="shared" si="183"/>
        <v>0</v>
      </c>
      <c r="AU1326" s="42">
        <f t="shared" si="184"/>
        <v>7934.803428402568</v>
      </c>
      <c r="AV1326" s="42">
        <f t="shared" si="185"/>
        <v>956.20475651394213</v>
      </c>
      <c r="AW1326" s="102">
        <f t="shared" si="186"/>
        <v>431</v>
      </c>
      <c r="AX1326" s="43">
        <f t="shared" si="187"/>
        <v>0.5</v>
      </c>
      <c r="AY1326" s="43" t="str">
        <f t="shared" si="188"/>
        <v>UTGS</v>
      </c>
    </row>
    <row r="1327" spans="1:51" hidden="1" x14ac:dyDescent="0.2">
      <c r="A1327" s="38">
        <v>1320</v>
      </c>
      <c r="B1327" t="s">
        <v>362</v>
      </c>
      <c r="C1327" t="s">
        <v>289</v>
      </c>
      <c r="D1327">
        <v>320</v>
      </c>
      <c r="E1327" t="s">
        <v>1223</v>
      </c>
      <c r="F1327">
        <v>0.25</v>
      </c>
      <c r="G1327" t="str">
        <f>LOOKUP(F1327,{0,6,45},{"F","L","H"})</f>
        <v>F</v>
      </c>
      <c r="H1327" t="s">
        <v>3269</v>
      </c>
      <c r="I1327" s="43" t="str">
        <f>IFERROR(VLOOKUP(#REF!,#REF!,2,FALSE),"No")</f>
        <v>No</v>
      </c>
      <c r="J1327" s="139">
        <v>0.75</v>
      </c>
      <c r="K1327" s="148">
        <v>46</v>
      </c>
      <c r="L1327" s="148"/>
      <c r="M1327" s="148"/>
      <c r="N1327" s="148"/>
      <c r="O1327" s="148"/>
      <c r="P1327" s="148"/>
      <c r="Q1327" s="148"/>
      <c r="R1327" s="148"/>
      <c r="S1327" s="148"/>
      <c r="T1327" s="148"/>
      <c r="U1327" s="148"/>
      <c r="V1327" s="148"/>
      <c r="W1327" s="148"/>
      <c r="X1327" s="139">
        <v>2</v>
      </c>
      <c r="Y1327" s="148">
        <v>362</v>
      </c>
      <c r="Z1327" s="148">
        <v>4</v>
      </c>
      <c r="AA1327" s="148">
        <v>638</v>
      </c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39">
        <v>0</v>
      </c>
      <c r="AM1327" s="139">
        <v>0</v>
      </c>
      <c r="AN1327" s="148">
        <f t="shared" si="180"/>
        <v>1000</v>
      </c>
      <c r="AO1327" s="148">
        <f t="shared" si="181"/>
        <v>46</v>
      </c>
      <c r="AP1327" s="148">
        <v>3</v>
      </c>
      <c r="AQ1327" s="140">
        <v>3</v>
      </c>
      <c r="AS1327" s="42">
        <f t="shared" si="182"/>
        <v>2961.6399802286041</v>
      </c>
      <c r="AT1327" s="101">
        <f t="shared" si="183"/>
        <v>0</v>
      </c>
      <c r="AU1327" s="42">
        <f t="shared" si="184"/>
        <v>2961.6399802286041</v>
      </c>
      <c r="AV1327" s="42">
        <f t="shared" si="185"/>
        <v>12361.807240491346</v>
      </c>
      <c r="AW1327" s="102">
        <f t="shared" si="186"/>
        <v>431</v>
      </c>
      <c r="AX1327" s="43">
        <f t="shared" si="187"/>
        <v>0.75</v>
      </c>
      <c r="AY1327" s="43" t="str">
        <f t="shared" si="188"/>
        <v>UTGS</v>
      </c>
    </row>
    <row r="1328" spans="1:51" hidden="1" x14ac:dyDescent="0.2">
      <c r="A1328" s="38">
        <v>1321</v>
      </c>
      <c r="B1328" t="s">
        <v>362</v>
      </c>
      <c r="C1328" t="s">
        <v>289</v>
      </c>
      <c r="D1328">
        <v>320</v>
      </c>
      <c r="E1328" t="s">
        <v>1245</v>
      </c>
      <c r="F1328">
        <v>0.25</v>
      </c>
      <c r="G1328" t="str">
        <f>LOOKUP(F1328,{0,6,45},{"F","L","H"})</f>
        <v>F</v>
      </c>
      <c r="H1328" t="s">
        <v>1398</v>
      </c>
      <c r="I1328" s="43" t="str">
        <f>IFERROR(VLOOKUP(#REF!,#REF!,2,FALSE),"No")</f>
        <v>No</v>
      </c>
      <c r="J1328" s="149">
        <v>1.25</v>
      </c>
      <c r="K1328" s="148">
        <v>35</v>
      </c>
      <c r="L1328" s="148"/>
      <c r="M1328" s="148"/>
      <c r="N1328" s="148"/>
      <c r="O1328" s="148"/>
      <c r="P1328" s="148"/>
      <c r="Q1328" s="148"/>
      <c r="R1328" s="148"/>
      <c r="S1328" s="148"/>
      <c r="T1328" s="148"/>
      <c r="U1328" s="148"/>
      <c r="V1328" s="148"/>
      <c r="W1328" s="148"/>
      <c r="X1328" s="139">
        <v>1.25</v>
      </c>
      <c r="Y1328" s="148">
        <v>86</v>
      </c>
      <c r="Z1328" s="149">
        <v>2</v>
      </c>
      <c r="AA1328" s="148">
        <v>398.77</v>
      </c>
      <c r="AB1328" s="148">
        <v>4</v>
      </c>
      <c r="AC1328" s="148">
        <v>515.23</v>
      </c>
      <c r="AD1328" s="148"/>
      <c r="AE1328" s="148"/>
      <c r="AF1328" s="148"/>
      <c r="AG1328" s="148"/>
      <c r="AH1328" s="148"/>
      <c r="AI1328" s="148"/>
      <c r="AJ1328" s="148"/>
      <c r="AK1328" s="148"/>
      <c r="AL1328" s="139">
        <v>0</v>
      </c>
      <c r="AM1328" s="139">
        <v>0</v>
      </c>
      <c r="AN1328" s="148">
        <f t="shared" si="180"/>
        <v>1000</v>
      </c>
      <c r="AO1328" s="148">
        <f t="shared" si="181"/>
        <v>35</v>
      </c>
      <c r="AP1328" s="148">
        <v>8</v>
      </c>
      <c r="AQ1328" s="140">
        <v>11</v>
      </c>
      <c r="AS1328" s="42">
        <f t="shared" si="182"/>
        <v>2607.9717240869813</v>
      </c>
      <c r="AT1328" s="101">
        <f t="shared" si="183"/>
        <v>0</v>
      </c>
      <c r="AU1328" s="42">
        <f t="shared" si="184"/>
        <v>2607.9717240869813</v>
      </c>
      <c r="AV1328" s="42">
        <f t="shared" si="185"/>
        <v>3296.8509837703673</v>
      </c>
      <c r="AW1328" s="102">
        <f t="shared" si="186"/>
        <v>431</v>
      </c>
      <c r="AX1328" s="43">
        <f t="shared" si="187"/>
        <v>1.25</v>
      </c>
      <c r="AY1328" s="43" t="str">
        <f t="shared" si="188"/>
        <v>UTGS</v>
      </c>
    </row>
    <row r="1329" spans="1:51" hidden="1" x14ac:dyDescent="0.2">
      <c r="A1329" s="38">
        <v>1322</v>
      </c>
      <c r="B1329" t="s">
        <v>362</v>
      </c>
      <c r="C1329" t="s">
        <v>289</v>
      </c>
      <c r="D1329">
        <v>306</v>
      </c>
      <c r="E1329" t="s">
        <v>1224</v>
      </c>
      <c r="F1329">
        <v>0.25</v>
      </c>
      <c r="G1329" t="str">
        <f>LOOKUP(F1329,{0,6,45},{"F","L","H"})</f>
        <v>F</v>
      </c>
      <c r="H1329" t="s">
        <v>3270</v>
      </c>
      <c r="I1329" s="43" t="str">
        <f>IFERROR(VLOOKUP(#REF!,#REF!,2,FALSE),"No")</f>
        <v>No</v>
      </c>
      <c r="J1329" s="149">
        <v>0.75</v>
      </c>
      <c r="K1329" s="148">
        <v>59</v>
      </c>
      <c r="L1329" s="148"/>
      <c r="M1329" s="148"/>
      <c r="N1329" s="148"/>
      <c r="O1329" s="148"/>
      <c r="P1329" s="148"/>
      <c r="Q1329" s="148"/>
      <c r="R1329" s="148"/>
      <c r="S1329" s="148"/>
      <c r="T1329" s="148"/>
      <c r="U1329" s="148"/>
      <c r="V1329" s="148"/>
      <c r="W1329" s="148"/>
      <c r="X1329" s="139">
        <v>2</v>
      </c>
      <c r="Y1329" s="148">
        <v>271.18</v>
      </c>
      <c r="Z1329" s="148">
        <v>3</v>
      </c>
      <c r="AA1329" s="148">
        <v>685.47</v>
      </c>
      <c r="AB1329" s="148">
        <v>6</v>
      </c>
      <c r="AC1329" s="148">
        <v>43.35</v>
      </c>
      <c r="AD1329" s="148"/>
      <c r="AE1329" s="148"/>
      <c r="AF1329" s="148"/>
      <c r="AG1329" s="148"/>
      <c r="AH1329" s="148"/>
      <c r="AI1329" s="148"/>
      <c r="AJ1329" s="148"/>
      <c r="AK1329" s="148"/>
      <c r="AL1329" s="139">
        <v>0</v>
      </c>
      <c r="AM1329" s="139">
        <v>0</v>
      </c>
      <c r="AN1329" s="148">
        <f t="shared" si="180"/>
        <v>1000.0000000000001</v>
      </c>
      <c r="AO1329" s="148">
        <f t="shared" si="181"/>
        <v>59</v>
      </c>
      <c r="AP1329" s="148">
        <v>15</v>
      </c>
      <c r="AQ1329" s="140">
        <v>15</v>
      </c>
      <c r="AS1329" s="42">
        <f t="shared" si="182"/>
        <v>3798.6251920323398</v>
      </c>
      <c r="AT1329" s="101">
        <f t="shared" si="183"/>
        <v>0</v>
      </c>
      <c r="AU1329" s="42">
        <f t="shared" si="184"/>
        <v>3798.6251920323398</v>
      </c>
      <c r="AV1329" s="42">
        <f t="shared" si="185"/>
        <v>1667.479608098269</v>
      </c>
      <c r="AW1329" s="102">
        <f t="shared" si="186"/>
        <v>431</v>
      </c>
      <c r="AX1329" s="43">
        <f t="shared" si="187"/>
        <v>0.75</v>
      </c>
      <c r="AY1329" s="43" t="str">
        <f t="shared" si="188"/>
        <v>UTGS</v>
      </c>
    </row>
    <row r="1330" spans="1:51" hidden="1" x14ac:dyDescent="0.2">
      <c r="A1330" s="38">
        <v>1323</v>
      </c>
      <c r="B1330" t="s">
        <v>362</v>
      </c>
      <c r="C1330" t="s">
        <v>289</v>
      </c>
      <c r="D1330">
        <v>320</v>
      </c>
      <c r="E1330" t="s">
        <v>1236</v>
      </c>
      <c r="F1330">
        <v>0.25</v>
      </c>
      <c r="G1330" t="str">
        <f>LOOKUP(F1330,{0,6,45},{"F","L","H"})</f>
        <v>F</v>
      </c>
      <c r="H1330" t="s">
        <v>3271</v>
      </c>
      <c r="I1330" s="43" t="str">
        <f>IFERROR(VLOOKUP(#REF!,#REF!,2,FALSE),"No")</f>
        <v>No</v>
      </c>
      <c r="J1330" s="149">
        <v>0.75</v>
      </c>
      <c r="K1330" s="148">
        <v>30</v>
      </c>
      <c r="L1330" s="148"/>
      <c r="M1330" s="148"/>
      <c r="N1330" s="148"/>
      <c r="O1330" s="148"/>
      <c r="P1330" s="148"/>
      <c r="Q1330" s="148"/>
      <c r="R1330" s="148"/>
      <c r="S1330" s="148"/>
      <c r="T1330" s="148"/>
      <c r="U1330" s="148"/>
      <c r="V1330" s="148"/>
      <c r="W1330" s="148"/>
      <c r="X1330" s="139">
        <v>2</v>
      </c>
      <c r="Y1330" s="148">
        <v>1000</v>
      </c>
      <c r="Z1330" s="149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39">
        <v>0</v>
      </c>
      <c r="AM1330" s="139">
        <v>0</v>
      </c>
      <c r="AN1330" s="148">
        <f t="shared" si="180"/>
        <v>1000</v>
      </c>
      <c r="AO1330" s="148">
        <f t="shared" si="181"/>
        <v>30</v>
      </c>
      <c r="AP1330" s="148">
        <v>15</v>
      </c>
      <c r="AQ1330" s="140">
        <v>16</v>
      </c>
      <c r="AS1330" s="42">
        <f t="shared" si="182"/>
        <v>1931.5043349316984</v>
      </c>
      <c r="AT1330" s="101">
        <f t="shared" si="183"/>
        <v>0</v>
      </c>
      <c r="AU1330" s="42">
        <f t="shared" si="184"/>
        <v>1931.5043349316984</v>
      </c>
      <c r="AV1330" s="42">
        <f t="shared" si="185"/>
        <v>2031.935107592127</v>
      </c>
      <c r="AW1330" s="102">
        <f t="shared" si="186"/>
        <v>431</v>
      </c>
      <c r="AX1330" s="43">
        <f t="shared" si="187"/>
        <v>0.75</v>
      </c>
      <c r="AY1330" s="43" t="str">
        <f t="shared" si="188"/>
        <v>UTGS</v>
      </c>
    </row>
    <row r="1331" spans="1:51" hidden="1" x14ac:dyDescent="0.2">
      <c r="A1331" s="38">
        <v>1324</v>
      </c>
      <c r="B1331" t="s">
        <v>362</v>
      </c>
      <c r="C1331" t="s">
        <v>289</v>
      </c>
      <c r="D1331">
        <v>320</v>
      </c>
      <c r="E1331" t="s">
        <v>1232</v>
      </c>
      <c r="F1331">
        <v>0.25</v>
      </c>
      <c r="G1331" t="str">
        <f>LOOKUP(F1331,{0,6,45},{"F","L","H"})</f>
        <v>F</v>
      </c>
      <c r="H1331" t="s">
        <v>3272</v>
      </c>
      <c r="I1331" s="43" t="str">
        <f>IFERROR(VLOOKUP(#REF!,#REF!,2,FALSE),"No")</f>
        <v>No</v>
      </c>
      <c r="J1331" s="149">
        <v>0.75</v>
      </c>
      <c r="K1331" s="148">
        <v>41</v>
      </c>
      <c r="L1331" s="148"/>
      <c r="M1331" s="148"/>
      <c r="N1331" s="148"/>
      <c r="O1331" s="148"/>
      <c r="P1331" s="148"/>
      <c r="Q1331" s="148"/>
      <c r="R1331" s="148"/>
      <c r="S1331" s="148"/>
      <c r="T1331" s="148"/>
      <c r="U1331" s="148"/>
      <c r="V1331" s="148"/>
      <c r="W1331" s="148"/>
      <c r="X1331" s="139">
        <v>2</v>
      </c>
      <c r="Y1331" s="148">
        <v>1000</v>
      </c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39">
        <v>0</v>
      </c>
      <c r="AM1331" s="139">
        <v>0</v>
      </c>
      <c r="AN1331" s="148">
        <f t="shared" si="180"/>
        <v>1000</v>
      </c>
      <c r="AO1331" s="148">
        <f t="shared" si="181"/>
        <v>41</v>
      </c>
      <c r="AP1331" s="148">
        <v>19</v>
      </c>
      <c r="AQ1331" s="140">
        <v>20</v>
      </c>
      <c r="AS1331" s="42">
        <f t="shared" si="182"/>
        <v>2639.7225910733209</v>
      </c>
      <c r="AT1331" s="101">
        <f t="shared" si="183"/>
        <v>0</v>
      </c>
      <c r="AU1331" s="42">
        <f t="shared" si="184"/>
        <v>2639.7225910733209</v>
      </c>
      <c r="AV1331" s="42">
        <f t="shared" si="185"/>
        <v>1625.5480860737016</v>
      </c>
      <c r="AW1331" s="102">
        <f t="shared" si="186"/>
        <v>431</v>
      </c>
      <c r="AX1331" s="43">
        <f t="shared" si="187"/>
        <v>0.75</v>
      </c>
      <c r="AY1331" s="43" t="str">
        <f t="shared" si="188"/>
        <v>UTGS</v>
      </c>
    </row>
    <row r="1332" spans="1:51" hidden="1" x14ac:dyDescent="0.2">
      <c r="A1332" s="38">
        <v>1325</v>
      </c>
      <c r="B1332" t="s">
        <v>362</v>
      </c>
      <c r="C1332" t="s">
        <v>289</v>
      </c>
      <c r="D1332">
        <v>320</v>
      </c>
      <c r="E1332" t="s">
        <v>1247</v>
      </c>
      <c r="F1332">
        <v>0.25</v>
      </c>
      <c r="G1332" t="str">
        <f>LOOKUP(F1332,{0,6,45},{"F","L","H"})</f>
        <v>F</v>
      </c>
      <c r="H1332" t="s">
        <v>3273</v>
      </c>
      <c r="I1332" s="43" t="str">
        <f>IFERROR(VLOOKUP(#REF!,#REF!,2,FALSE),"No")</f>
        <v>No</v>
      </c>
      <c r="J1332" s="139">
        <v>0.75</v>
      </c>
      <c r="K1332" s="148">
        <v>46</v>
      </c>
      <c r="L1332" s="148"/>
      <c r="M1332" s="148"/>
      <c r="N1332" s="148"/>
      <c r="O1332" s="148"/>
      <c r="P1332" s="148"/>
      <c r="Q1332" s="148"/>
      <c r="R1332" s="148"/>
      <c r="S1332" s="148"/>
      <c r="T1332" s="148"/>
      <c r="U1332" s="148"/>
      <c r="V1332" s="148"/>
      <c r="W1332" s="148"/>
      <c r="X1332" s="139">
        <v>2</v>
      </c>
      <c r="Y1332" s="148">
        <v>1000</v>
      </c>
      <c r="Z1332" s="149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39">
        <v>0</v>
      </c>
      <c r="AM1332" s="139">
        <v>0</v>
      </c>
      <c r="AN1332" s="148">
        <f t="shared" si="180"/>
        <v>1000</v>
      </c>
      <c r="AO1332" s="148">
        <f t="shared" si="181"/>
        <v>46</v>
      </c>
      <c r="AP1332" s="148">
        <v>28</v>
      </c>
      <c r="AQ1332" s="140">
        <v>28</v>
      </c>
      <c r="AS1332" s="42">
        <f t="shared" si="182"/>
        <v>2961.6399802286041</v>
      </c>
      <c r="AT1332" s="101">
        <f t="shared" si="183"/>
        <v>0</v>
      </c>
      <c r="AU1332" s="42">
        <f t="shared" si="184"/>
        <v>2961.6399802286041</v>
      </c>
      <c r="AV1332" s="42">
        <f t="shared" si="185"/>
        <v>1161.1057757669298</v>
      </c>
      <c r="AW1332" s="102">
        <f t="shared" si="186"/>
        <v>431</v>
      </c>
      <c r="AX1332" s="43">
        <f t="shared" si="187"/>
        <v>0.75</v>
      </c>
      <c r="AY1332" s="43" t="str">
        <f t="shared" si="188"/>
        <v>UTGS</v>
      </c>
    </row>
    <row r="1333" spans="1:51" hidden="1" x14ac:dyDescent="0.2">
      <c r="A1333" s="38">
        <v>1326</v>
      </c>
      <c r="B1333" t="s">
        <v>362</v>
      </c>
      <c r="C1333" t="s">
        <v>289</v>
      </c>
      <c r="D1333">
        <v>306</v>
      </c>
      <c r="E1333" t="s">
        <v>1238</v>
      </c>
      <c r="F1333">
        <v>0.25</v>
      </c>
      <c r="G1333" t="str">
        <f>LOOKUP(F1333,{0,6,45},{"F","L","H"})</f>
        <v>F</v>
      </c>
      <c r="H1333" t="s">
        <v>3274</v>
      </c>
      <c r="I1333" s="43" t="str">
        <f>IFERROR(VLOOKUP(#REF!,#REF!,2,FALSE),"No")</f>
        <v>No</v>
      </c>
      <c r="J1333" s="149">
        <v>0.5</v>
      </c>
      <c r="K1333" s="148">
        <v>38</v>
      </c>
      <c r="L1333" s="148"/>
      <c r="M1333" s="148"/>
      <c r="N1333" s="148"/>
      <c r="O1333" s="148"/>
      <c r="P1333" s="148"/>
      <c r="Q1333" s="148"/>
      <c r="R1333" s="148"/>
      <c r="S1333" s="148"/>
      <c r="T1333" s="148"/>
      <c r="U1333" s="148"/>
      <c r="V1333" s="148"/>
      <c r="W1333" s="148"/>
      <c r="X1333" s="139">
        <v>2</v>
      </c>
      <c r="Y1333" s="148">
        <v>890.41</v>
      </c>
      <c r="Z1333" s="148">
        <v>4</v>
      </c>
      <c r="AA1333" s="148">
        <v>109.59</v>
      </c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39">
        <v>0</v>
      </c>
      <c r="AM1333" s="139">
        <v>0</v>
      </c>
      <c r="AN1333" s="148">
        <f t="shared" si="180"/>
        <v>1000</v>
      </c>
      <c r="AO1333" s="148">
        <f t="shared" si="181"/>
        <v>38</v>
      </c>
      <c r="AP1333" s="148">
        <v>14</v>
      </c>
      <c r="AQ1333" s="140">
        <v>20</v>
      </c>
      <c r="AS1333" s="42">
        <f t="shared" si="182"/>
        <v>2599.3321575801515</v>
      </c>
      <c r="AT1333" s="101">
        <f t="shared" si="183"/>
        <v>0</v>
      </c>
      <c r="AU1333" s="42">
        <f t="shared" si="184"/>
        <v>2599.3321575801515</v>
      </c>
      <c r="AV1333" s="42">
        <f t="shared" si="185"/>
        <v>1664.8361010737015</v>
      </c>
      <c r="AW1333" s="102">
        <f t="shared" si="186"/>
        <v>431</v>
      </c>
      <c r="AX1333" s="43">
        <f t="shared" si="187"/>
        <v>0.5</v>
      </c>
      <c r="AY1333" s="43" t="str">
        <f t="shared" si="188"/>
        <v>UTGS</v>
      </c>
    </row>
    <row r="1334" spans="1:51" hidden="1" x14ac:dyDescent="0.2">
      <c r="A1334" s="38">
        <v>1327</v>
      </c>
      <c r="B1334" t="s">
        <v>362</v>
      </c>
      <c r="C1334" t="s">
        <v>289</v>
      </c>
      <c r="D1334">
        <v>1000</v>
      </c>
      <c r="E1334" t="s">
        <v>194</v>
      </c>
      <c r="F1334">
        <v>0.25</v>
      </c>
      <c r="G1334" t="str">
        <f>LOOKUP(F1334,{0,6,45},{"F","L","H"})</f>
        <v>F</v>
      </c>
      <c r="H1334" t="s">
        <v>3275</v>
      </c>
      <c r="I1334" s="43" t="str">
        <f>IFERROR(VLOOKUP(#REF!,#REF!,2,FALSE),"No")</f>
        <v>No</v>
      </c>
      <c r="J1334" s="149">
        <v>0.75</v>
      </c>
      <c r="K1334" s="148">
        <v>41</v>
      </c>
      <c r="L1334" s="148"/>
      <c r="M1334" s="148"/>
      <c r="N1334" s="148"/>
      <c r="O1334" s="148"/>
      <c r="P1334" s="148"/>
      <c r="Q1334" s="148"/>
      <c r="R1334" s="148"/>
      <c r="S1334" s="148"/>
      <c r="T1334" s="148"/>
      <c r="U1334" s="148"/>
      <c r="V1334" s="148"/>
      <c r="W1334" s="148"/>
      <c r="X1334" s="139">
        <v>2</v>
      </c>
      <c r="Y1334" s="148">
        <v>186.96</v>
      </c>
      <c r="Z1334" s="148">
        <v>3</v>
      </c>
      <c r="AA1334" s="148">
        <v>60.1</v>
      </c>
      <c r="AB1334" s="148">
        <v>4</v>
      </c>
      <c r="AC1334" s="148">
        <v>752.94</v>
      </c>
      <c r="AD1334" s="148"/>
      <c r="AE1334" s="148"/>
      <c r="AF1334" s="148"/>
      <c r="AG1334" s="148"/>
      <c r="AH1334" s="148"/>
      <c r="AI1334" s="148"/>
      <c r="AJ1334" s="148"/>
      <c r="AK1334" s="148"/>
      <c r="AL1334" s="139">
        <v>0</v>
      </c>
      <c r="AM1334" s="139">
        <v>0</v>
      </c>
      <c r="AN1334" s="148">
        <f t="shared" si="180"/>
        <v>1000</v>
      </c>
      <c r="AO1334" s="148">
        <f t="shared" si="181"/>
        <v>41</v>
      </c>
      <c r="AP1334" s="148">
        <v>15</v>
      </c>
      <c r="AQ1334" s="140">
        <v>72</v>
      </c>
      <c r="AS1334" s="42">
        <f t="shared" si="182"/>
        <v>2639.7225910733209</v>
      </c>
      <c r="AT1334" s="101">
        <f t="shared" si="183"/>
        <v>0</v>
      </c>
      <c r="AU1334" s="42">
        <f t="shared" si="184"/>
        <v>2639.7225910733209</v>
      </c>
      <c r="AV1334" s="42">
        <f t="shared" si="185"/>
        <v>515.93713224269493</v>
      </c>
      <c r="AW1334" s="102">
        <f t="shared" si="186"/>
        <v>1475.8772811117678</v>
      </c>
      <c r="AX1334" s="43">
        <f t="shared" si="187"/>
        <v>0.75</v>
      </c>
      <c r="AY1334" s="43" t="str">
        <f t="shared" si="188"/>
        <v>UTGS</v>
      </c>
    </row>
    <row r="1335" spans="1:51" hidden="1" x14ac:dyDescent="0.2">
      <c r="A1335" s="38">
        <v>1328</v>
      </c>
      <c r="B1335" t="s">
        <v>362</v>
      </c>
      <c r="C1335" t="s">
        <v>289</v>
      </c>
      <c r="D1335">
        <v>320</v>
      </c>
      <c r="E1335" t="s">
        <v>1236</v>
      </c>
      <c r="F1335">
        <v>0.25</v>
      </c>
      <c r="G1335" t="str">
        <f>LOOKUP(F1335,{0,6,45},{"F","L","H"})</f>
        <v>F</v>
      </c>
      <c r="H1335" t="s">
        <v>3276</v>
      </c>
      <c r="I1335" s="43" t="str">
        <f>IFERROR(VLOOKUP(#REF!,#REF!,2,FALSE),"No")</f>
        <v>No</v>
      </c>
      <c r="J1335" s="149">
        <v>0.75</v>
      </c>
      <c r="K1335" s="148">
        <v>36</v>
      </c>
      <c r="L1335" s="148"/>
      <c r="M1335" s="148"/>
      <c r="N1335" s="148"/>
      <c r="O1335" s="148"/>
      <c r="P1335" s="148"/>
      <c r="Q1335" s="148"/>
      <c r="R1335" s="148"/>
      <c r="S1335" s="148"/>
      <c r="T1335" s="148"/>
      <c r="U1335" s="148"/>
      <c r="V1335" s="148"/>
      <c r="W1335" s="148"/>
      <c r="X1335" s="139">
        <v>2</v>
      </c>
      <c r="Y1335" s="148">
        <v>4.6100000000000003</v>
      </c>
      <c r="Z1335" s="149">
        <v>4</v>
      </c>
      <c r="AA1335" s="148">
        <v>995.39</v>
      </c>
      <c r="AB1335" s="149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39">
        <v>0</v>
      </c>
      <c r="AM1335" s="139">
        <v>0</v>
      </c>
      <c r="AN1335" s="148">
        <f t="shared" si="180"/>
        <v>1000</v>
      </c>
      <c r="AO1335" s="148">
        <f t="shared" si="181"/>
        <v>36</v>
      </c>
      <c r="AP1335" s="148">
        <v>25</v>
      </c>
      <c r="AQ1335" s="140">
        <v>26</v>
      </c>
      <c r="AS1335" s="42">
        <f t="shared" si="182"/>
        <v>2317.8052019180377</v>
      </c>
      <c r="AT1335" s="101">
        <f t="shared" si="183"/>
        <v>0</v>
      </c>
      <c r="AU1335" s="42">
        <f t="shared" si="184"/>
        <v>2317.8052019180377</v>
      </c>
      <c r="AV1335" s="42">
        <f t="shared" si="185"/>
        <v>1524.9195392874628</v>
      </c>
      <c r="AW1335" s="102">
        <f t="shared" si="186"/>
        <v>431</v>
      </c>
      <c r="AX1335" s="43">
        <f t="shared" si="187"/>
        <v>0.75</v>
      </c>
      <c r="AY1335" s="43" t="str">
        <f t="shared" si="188"/>
        <v>UTGS</v>
      </c>
    </row>
    <row r="1336" spans="1:51" hidden="1" x14ac:dyDescent="0.2">
      <c r="A1336" s="38">
        <v>1329</v>
      </c>
      <c r="B1336" t="s">
        <v>362</v>
      </c>
      <c r="C1336" t="s">
        <v>289</v>
      </c>
      <c r="D1336">
        <v>320</v>
      </c>
      <c r="E1336" t="s">
        <v>1243</v>
      </c>
      <c r="F1336">
        <v>0.25</v>
      </c>
      <c r="G1336" t="str">
        <f>LOOKUP(F1336,{0,6,45},{"F","L","H"})</f>
        <v>F</v>
      </c>
      <c r="H1336" t="s">
        <v>3277</v>
      </c>
      <c r="I1336" s="43" t="str">
        <f>IFERROR(VLOOKUP(#REF!,#REF!,2,FALSE),"No")</f>
        <v>No</v>
      </c>
      <c r="J1336" s="149">
        <v>0.75</v>
      </c>
      <c r="K1336" s="148">
        <v>80</v>
      </c>
      <c r="L1336" s="148"/>
      <c r="M1336" s="148"/>
      <c r="N1336" s="148"/>
      <c r="O1336" s="148"/>
      <c r="P1336" s="148"/>
      <c r="Q1336" s="148"/>
      <c r="R1336" s="148"/>
      <c r="S1336" s="148"/>
      <c r="T1336" s="148"/>
      <c r="U1336" s="148"/>
      <c r="V1336" s="148"/>
      <c r="W1336" s="148"/>
      <c r="X1336" s="139">
        <v>2</v>
      </c>
      <c r="Y1336" s="148">
        <v>1000</v>
      </c>
      <c r="Z1336" s="149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39">
        <v>0</v>
      </c>
      <c r="AM1336" s="139">
        <v>0</v>
      </c>
      <c r="AN1336" s="148">
        <f t="shared" si="180"/>
        <v>1000</v>
      </c>
      <c r="AO1336" s="148">
        <f t="shared" si="181"/>
        <v>80</v>
      </c>
      <c r="AP1336" s="148">
        <v>21</v>
      </c>
      <c r="AQ1336" s="140">
        <v>21</v>
      </c>
      <c r="AS1336" s="42">
        <f t="shared" si="182"/>
        <v>5150.6782264845288</v>
      </c>
      <c r="AT1336" s="101">
        <f t="shared" si="183"/>
        <v>0</v>
      </c>
      <c r="AU1336" s="42">
        <f t="shared" si="184"/>
        <v>5150.6782264845288</v>
      </c>
      <c r="AV1336" s="42">
        <f t="shared" si="185"/>
        <v>1548.1410343559062</v>
      </c>
      <c r="AW1336" s="102">
        <f t="shared" si="186"/>
        <v>431</v>
      </c>
      <c r="AX1336" s="43">
        <f t="shared" si="187"/>
        <v>0.75</v>
      </c>
      <c r="AY1336" s="43" t="str">
        <f t="shared" si="188"/>
        <v>UTGS</v>
      </c>
    </row>
    <row r="1337" spans="1:51" hidden="1" x14ac:dyDescent="0.2">
      <c r="A1337" s="38">
        <v>1330</v>
      </c>
      <c r="B1337" t="s">
        <v>5806</v>
      </c>
      <c r="C1337" t="s">
        <v>289</v>
      </c>
      <c r="D1337">
        <v>21100</v>
      </c>
      <c r="E1337" t="s">
        <v>197</v>
      </c>
      <c r="F1337">
        <v>5</v>
      </c>
      <c r="G1337" t="str">
        <f>LOOKUP(F1337,{0,6,45},{"F","L","H"})</f>
        <v>F</v>
      </c>
      <c r="H1337" t="s">
        <v>156</v>
      </c>
      <c r="I1337" s="43" t="str">
        <f>IFERROR(VLOOKUP(#REF!,#REF!,2,FALSE),"No")</f>
        <v>No</v>
      </c>
      <c r="J1337" s="149">
        <v>2</v>
      </c>
      <c r="K1337" s="148">
        <v>6</v>
      </c>
      <c r="L1337" s="148">
        <v>4</v>
      </c>
      <c r="M1337" s="148">
        <v>10</v>
      </c>
      <c r="N1337" s="148"/>
      <c r="O1337" s="148"/>
      <c r="P1337" s="148"/>
      <c r="Q1337" s="148"/>
      <c r="R1337" s="148"/>
      <c r="S1337" s="148"/>
      <c r="T1337" s="148"/>
      <c r="U1337" s="148"/>
      <c r="V1337" s="148"/>
      <c r="W1337" s="148"/>
      <c r="X1337" s="139">
        <v>2</v>
      </c>
      <c r="Y1337" s="148">
        <v>1000</v>
      </c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39">
        <v>0</v>
      </c>
      <c r="AM1337" s="139">
        <v>0</v>
      </c>
      <c r="AN1337" s="148">
        <f t="shared" si="180"/>
        <v>1000</v>
      </c>
      <c r="AO1337" s="148">
        <f t="shared" si="181"/>
        <v>16</v>
      </c>
      <c r="AP1337" s="148">
        <v>12</v>
      </c>
      <c r="AQ1337" s="140">
        <v>14</v>
      </c>
      <c r="AS1337" s="42">
        <f t="shared" si="182"/>
        <v>1203.3356452969058</v>
      </c>
      <c r="AT1337" s="101">
        <f t="shared" si="183"/>
        <v>0</v>
      </c>
      <c r="AU1337" s="42">
        <f t="shared" si="184"/>
        <v>1203.3356452969058</v>
      </c>
      <c r="AV1337" s="42">
        <f t="shared" si="185"/>
        <v>2322.2115515338596</v>
      </c>
      <c r="AW1337" s="102">
        <f t="shared" si="186"/>
        <v>18747.149999999998</v>
      </c>
      <c r="AX1337" s="43">
        <f t="shared" si="187"/>
        <v>2</v>
      </c>
      <c r="AY1337" s="43" t="str">
        <f t="shared" si="188"/>
        <v>UTGS</v>
      </c>
    </row>
    <row r="1338" spans="1:51" hidden="1" x14ac:dyDescent="0.2">
      <c r="A1338" s="38">
        <v>1331</v>
      </c>
      <c r="B1338" t="s">
        <v>5806</v>
      </c>
      <c r="C1338" t="s">
        <v>5746</v>
      </c>
      <c r="D1338">
        <v>14500</v>
      </c>
      <c r="E1338" t="s">
        <v>215</v>
      </c>
      <c r="F1338">
        <v>5</v>
      </c>
      <c r="G1338" t="str">
        <f>LOOKUP(F1338,{0,6,45},{"F","L","H"})</f>
        <v>F</v>
      </c>
      <c r="H1338" t="s">
        <v>809</v>
      </c>
      <c r="I1338" s="43" t="str">
        <f>IFERROR(VLOOKUP(#REF!,#REF!,2,FALSE),"No")</f>
        <v>No</v>
      </c>
      <c r="J1338" s="149">
        <v>2</v>
      </c>
      <c r="K1338" s="148">
        <v>14</v>
      </c>
      <c r="L1338" s="148"/>
      <c r="M1338" s="148"/>
      <c r="N1338" s="148"/>
      <c r="O1338" s="148"/>
      <c r="P1338" s="148"/>
      <c r="Q1338" s="148"/>
      <c r="R1338" s="148"/>
      <c r="S1338" s="148"/>
      <c r="T1338" s="148"/>
      <c r="U1338" s="148"/>
      <c r="V1338" s="148"/>
      <c r="W1338" s="148"/>
      <c r="X1338" s="139">
        <v>2</v>
      </c>
      <c r="Y1338" s="148">
        <v>808.78</v>
      </c>
      <c r="Z1338" s="148">
        <v>4</v>
      </c>
      <c r="AA1338" s="148">
        <v>1</v>
      </c>
      <c r="AB1338" s="148">
        <v>6</v>
      </c>
      <c r="AC1338" s="148">
        <v>190.22</v>
      </c>
      <c r="AD1338" s="148"/>
      <c r="AE1338" s="148"/>
      <c r="AF1338" s="148"/>
      <c r="AG1338" s="148"/>
      <c r="AH1338" s="148"/>
      <c r="AI1338" s="148"/>
      <c r="AJ1338" s="148"/>
      <c r="AK1338" s="148"/>
      <c r="AL1338" s="139">
        <v>0</v>
      </c>
      <c r="AM1338" s="139">
        <v>0</v>
      </c>
      <c r="AN1338" s="148">
        <f t="shared" si="180"/>
        <v>1000</v>
      </c>
      <c r="AO1338" s="148">
        <f t="shared" si="181"/>
        <v>14</v>
      </c>
      <c r="AP1338" s="148">
        <v>1</v>
      </c>
      <c r="AQ1338" s="140">
        <v>1</v>
      </c>
      <c r="AS1338" s="42">
        <f t="shared" si="182"/>
        <v>1021.7686896347925</v>
      </c>
      <c r="AT1338" s="101">
        <f t="shared" si="183"/>
        <v>0</v>
      </c>
      <c r="AU1338" s="42">
        <f t="shared" si="184"/>
        <v>1021.7686896347925</v>
      </c>
      <c r="AV1338" s="42">
        <f t="shared" si="185"/>
        <v>37752.986121474038</v>
      </c>
      <c r="AW1338" s="102">
        <f t="shared" si="186"/>
        <v>10791.333333333334</v>
      </c>
      <c r="AX1338" s="43">
        <f t="shared" si="187"/>
        <v>2</v>
      </c>
      <c r="AY1338" s="43" t="str">
        <f t="shared" si="188"/>
        <v>UTTSS</v>
      </c>
    </row>
    <row r="1339" spans="1:51" hidden="1" x14ac:dyDescent="0.2">
      <c r="A1339" s="38">
        <v>1332</v>
      </c>
      <c r="B1339" t="s">
        <v>5806</v>
      </c>
      <c r="C1339" t="s">
        <v>292</v>
      </c>
      <c r="D1339">
        <v>3300</v>
      </c>
      <c r="E1339" t="s">
        <v>207</v>
      </c>
      <c r="F1339">
        <v>2</v>
      </c>
      <c r="G1339" t="str">
        <f>LOOKUP(F1339,{0,6,45},{"F","L","H"})</f>
        <v>F</v>
      </c>
      <c r="H1339" t="s">
        <v>850</v>
      </c>
      <c r="I1339" s="43" t="str">
        <f>IFERROR(VLOOKUP(#REF!,#REF!,2,FALSE),"No")</f>
        <v>No</v>
      </c>
      <c r="J1339" s="139">
        <v>0.75</v>
      </c>
      <c r="K1339" s="148">
        <v>131</v>
      </c>
      <c r="L1339" s="148"/>
      <c r="M1339" s="148"/>
      <c r="N1339" s="148"/>
      <c r="O1339" s="148"/>
      <c r="P1339" s="148"/>
      <c r="Q1339" s="148"/>
      <c r="R1339" s="148"/>
      <c r="S1339" s="148"/>
      <c r="T1339" s="148"/>
      <c r="U1339" s="148"/>
      <c r="V1339" s="148"/>
      <c r="W1339" s="148"/>
      <c r="X1339" s="139">
        <v>2</v>
      </c>
      <c r="Y1339" s="148">
        <v>10.93</v>
      </c>
      <c r="Z1339" s="148">
        <v>3</v>
      </c>
      <c r="AA1339" s="148">
        <v>22.87</v>
      </c>
      <c r="AB1339" s="148">
        <v>4</v>
      </c>
      <c r="AC1339" s="148">
        <v>773.93</v>
      </c>
      <c r="AD1339" s="148">
        <v>8</v>
      </c>
      <c r="AE1339" s="148">
        <v>192.27</v>
      </c>
      <c r="AF1339" s="148"/>
      <c r="AG1339" s="148"/>
      <c r="AH1339" s="148"/>
      <c r="AI1339" s="148"/>
      <c r="AJ1339" s="148"/>
      <c r="AK1339" s="148"/>
      <c r="AL1339" s="139">
        <v>0</v>
      </c>
      <c r="AM1339" s="139">
        <v>0</v>
      </c>
      <c r="AN1339" s="148">
        <f t="shared" si="180"/>
        <v>999.99999999999989</v>
      </c>
      <c r="AO1339" s="148">
        <f t="shared" si="181"/>
        <v>131</v>
      </c>
      <c r="AP1339" s="148">
        <v>2</v>
      </c>
      <c r="AQ1339" s="140">
        <v>2</v>
      </c>
      <c r="AS1339" s="42">
        <f t="shared" si="182"/>
        <v>8434.2355958684166</v>
      </c>
      <c r="AT1339" s="101">
        <f t="shared" si="183"/>
        <v>0</v>
      </c>
      <c r="AU1339" s="42">
        <f t="shared" si="184"/>
        <v>8434.2355958684166</v>
      </c>
      <c r="AV1339" s="42">
        <f t="shared" si="185"/>
        <v>22763.110010737015</v>
      </c>
      <c r="AW1339" s="102">
        <f t="shared" si="186"/>
        <v>2145.6666666666665</v>
      </c>
      <c r="AX1339" s="43">
        <f t="shared" si="187"/>
        <v>0.75</v>
      </c>
      <c r="AY1339" s="43" t="str">
        <f t="shared" si="188"/>
        <v>UTFS</v>
      </c>
    </row>
    <row r="1340" spans="1:51" hidden="1" x14ac:dyDescent="0.2">
      <c r="A1340" s="38">
        <v>1333</v>
      </c>
      <c r="B1340" t="s">
        <v>362</v>
      </c>
      <c r="C1340" t="s">
        <v>289</v>
      </c>
      <c r="D1340">
        <v>320</v>
      </c>
      <c r="E1340" t="s">
        <v>1232</v>
      </c>
      <c r="F1340">
        <v>0.25</v>
      </c>
      <c r="G1340" t="str">
        <f>LOOKUP(F1340,{0,6,45},{"F","L","H"})</f>
        <v>F</v>
      </c>
      <c r="H1340" t="s">
        <v>3278</v>
      </c>
      <c r="I1340" s="43" t="str">
        <f>IFERROR(VLOOKUP(#REF!,#REF!,2,FALSE),"No")</f>
        <v>No</v>
      </c>
      <c r="J1340" s="139">
        <v>1.25</v>
      </c>
      <c r="K1340" s="148">
        <v>149</v>
      </c>
      <c r="L1340" s="148"/>
      <c r="M1340" s="148"/>
      <c r="N1340" s="148"/>
      <c r="O1340" s="148"/>
      <c r="P1340" s="148"/>
      <c r="Q1340" s="148"/>
      <c r="R1340" s="148"/>
      <c r="S1340" s="148"/>
      <c r="T1340" s="148"/>
      <c r="U1340" s="148"/>
      <c r="V1340" s="148"/>
      <c r="W1340" s="148"/>
      <c r="X1340" s="139">
        <v>1.25</v>
      </c>
      <c r="Y1340" s="148">
        <v>279.36</v>
      </c>
      <c r="Z1340" s="149">
        <v>2</v>
      </c>
      <c r="AA1340" s="148">
        <v>720.64</v>
      </c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39">
        <v>0</v>
      </c>
      <c r="AM1340" s="139">
        <v>0</v>
      </c>
      <c r="AN1340" s="148">
        <f t="shared" si="180"/>
        <v>1000</v>
      </c>
      <c r="AO1340" s="148">
        <f t="shared" si="181"/>
        <v>149</v>
      </c>
      <c r="AP1340" s="148">
        <v>13</v>
      </c>
      <c r="AQ1340" s="140">
        <v>29</v>
      </c>
      <c r="AS1340" s="42">
        <f t="shared" si="182"/>
        <v>11102.508196827433</v>
      </c>
      <c r="AT1340" s="101">
        <f t="shared" si="183"/>
        <v>0</v>
      </c>
      <c r="AU1340" s="42">
        <f t="shared" si="184"/>
        <v>11102.508196827433</v>
      </c>
      <c r="AV1340" s="42">
        <f t="shared" si="185"/>
        <v>1127.8108179818632</v>
      </c>
      <c r="AW1340" s="102">
        <f t="shared" si="186"/>
        <v>431</v>
      </c>
      <c r="AX1340" s="43">
        <f t="shared" si="187"/>
        <v>1.25</v>
      </c>
      <c r="AY1340" s="43" t="str">
        <f t="shared" si="188"/>
        <v>UTGS</v>
      </c>
    </row>
    <row r="1341" spans="1:51" hidden="1" x14ac:dyDescent="0.2">
      <c r="A1341" s="38">
        <v>1334</v>
      </c>
      <c r="B1341" t="s">
        <v>362</v>
      </c>
      <c r="C1341" t="s">
        <v>289</v>
      </c>
      <c r="D1341">
        <v>320</v>
      </c>
      <c r="E1341" t="s">
        <v>1223</v>
      </c>
      <c r="F1341">
        <v>0.25</v>
      </c>
      <c r="G1341" t="str">
        <f>LOOKUP(F1341,{0,6,45},{"F","L","H"})</f>
        <v>F</v>
      </c>
      <c r="H1341" t="s">
        <v>3279</v>
      </c>
      <c r="I1341" s="43" t="str">
        <f>IFERROR(VLOOKUP(#REF!,#REF!,2,FALSE),"No")</f>
        <v>No</v>
      </c>
      <c r="J1341" s="149">
        <v>0.75</v>
      </c>
      <c r="K1341" s="148">
        <v>15</v>
      </c>
      <c r="L1341" s="148"/>
      <c r="M1341" s="148"/>
      <c r="N1341" s="148"/>
      <c r="O1341" s="148"/>
      <c r="P1341" s="148"/>
      <c r="Q1341" s="148"/>
      <c r="R1341" s="148"/>
      <c r="S1341" s="148"/>
      <c r="T1341" s="148"/>
      <c r="U1341" s="148"/>
      <c r="V1341" s="148"/>
      <c r="W1341" s="148"/>
      <c r="X1341" s="139">
        <v>2</v>
      </c>
      <c r="Y1341" s="148">
        <v>376.25</v>
      </c>
      <c r="Z1341" s="148">
        <v>6</v>
      </c>
      <c r="AA1341" s="148">
        <v>623.75</v>
      </c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39">
        <v>0</v>
      </c>
      <c r="AM1341" s="139">
        <v>0</v>
      </c>
      <c r="AN1341" s="148">
        <f t="shared" si="180"/>
        <v>1000</v>
      </c>
      <c r="AO1341" s="148">
        <f t="shared" si="181"/>
        <v>15</v>
      </c>
      <c r="AP1341" s="148">
        <v>6</v>
      </c>
      <c r="AQ1341" s="140">
        <v>35</v>
      </c>
      <c r="AS1341" s="42">
        <f t="shared" si="182"/>
        <v>965.7521674658492</v>
      </c>
      <c r="AT1341" s="101">
        <f t="shared" si="183"/>
        <v>0</v>
      </c>
      <c r="AU1341" s="42">
        <f t="shared" si="184"/>
        <v>965.7521674658492</v>
      </c>
      <c r="AV1341" s="42">
        <f t="shared" si="185"/>
        <v>1419.3303348992581</v>
      </c>
      <c r="AW1341" s="102">
        <f t="shared" si="186"/>
        <v>431</v>
      </c>
      <c r="AX1341" s="43">
        <f t="shared" si="187"/>
        <v>0.75</v>
      </c>
      <c r="AY1341" s="43" t="str">
        <f t="shared" si="188"/>
        <v>UTGS</v>
      </c>
    </row>
    <row r="1342" spans="1:51" hidden="1" x14ac:dyDescent="0.2">
      <c r="A1342" s="38">
        <v>1335</v>
      </c>
      <c r="B1342" t="s">
        <v>362</v>
      </c>
      <c r="C1342" t="s">
        <v>289</v>
      </c>
      <c r="D1342">
        <v>320</v>
      </c>
      <c r="E1342" t="s">
        <v>1236</v>
      </c>
      <c r="F1342">
        <v>0.25</v>
      </c>
      <c r="G1342" t="str">
        <f>LOOKUP(F1342,{0,6,45},{"F","L","H"})</f>
        <v>F</v>
      </c>
      <c r="H1342" t="s">
        <v>3280</v>
      </c>
      <c r="I1342" s="43" t="str">
        <f>IFERROR(VLOOKUP(#REF!,#REF!,2,FALSE),"No")</f>
        <v>No</v>
      </c>
      <c r="J1342" s="149">
        <v>0.75</v>
      </c>
      <c r="K1342" s="148">
        <v>94</v>
      </c>
      <c r="L1342" s="148"/>
      <c r="M1342" s="148"/>
      <c r="N1342" s="148"/>
      <c r="O1342" s="148"/>
      <c r="P1342" s="148"/>
      <c r="Q1342" s="148"/>
      <c r="R1342" s="148"/>
      <c r="S1342" s="148"/>
      <c r="T1342" s="148"/>
      <c r="U1342" s="148"/>
      <c r="V1342" s="148"/>
      <c r="W1342" s="148"/>
      <c r="X1342" s="139">
        <v>1.25</v>
      </c>
      <c r="Y1342" s="148">
        <v>207.75</v>
      </c>
      <c r="Z1342" s="149">
        <v>2</v>
      </c>
      <c r="AA1342" s="148">
        <v>792.25</v>
      </c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39">
        <v>0</v>
      </c>
      <c r="AM1342" s="139">
        <v>0</v>
      </c>
      <c r="AN1342" s="148">
        <f t="shared" si="180"/>
        <v>1000</v>
      </c>
      <c r="AO1342" s="148">
        <f t="shared" si="181"/>
        <v>94</v>
      </c>
      <c r="AP1342" s="148">
        <v>31</v>
      </c>
      <c r="AQ1342" s="140">
        <v>59</v>
      </c>
      <c r="AS1342" s="42">
        <f t="shared" si="182"/>
        <v>6052.0469161193214</v>
      </c>
      <c r="AT1342" s="101">
        <f t="shared" si="183"/>
        <v>0</v>
      </c>
      <c r="AU1342" s="42">
        <f t="shared" si="184"/>
        <v>6052.0469161193214</v>
      </c>
      <c r="AV1342" s="42">
        <f t="shared" si="185"/>
        <v>553.49808002498366</v>
      </c>
      <c r="AW1342" s="102">
        <f t="shared" si="186"/>
        <v>431</v>
      </c>
      <c r="AX1342" s="43">
        <f t="shared" si="187"/>
        <v>0.75</v>
      </c>
      <c r="AY1342" s="43" t="str">
        <f t="shared" si="188"/>
        <v>UTGS</v>
      </c>
    </row>
    <row r="1343" spans="1:51" hidden="1" x14ac:dyDescent="0.2">
      <c r="A1343" s="38">
        <v>1336</v>
      </c>
      <c r="B1343" t="s">
        <v>362</v>
      </c>
      <c r="C1343" t="s">
        <v>289</v>
      </c>
      <c r="D1343">
        <v>320</v>
      </c>
      <c r="E1343" t="s">
        <v>1247</v>
      </c>
      <c r="F1343">
        <v>0.25</v>
      </c>
      <c r="G1343" t="str">
        <f>LOOKUP(F1343,{0,6,45},{"F","L","H"})</f>
        <v>F</v>
      </c>
      <c r="H1343" t="s">
        <v>3281</v>
      </c>
      <c r="I1343" s="43" t="str">
        <f>IFERROR(VLOOKUP(#REF!,#REF!,2,FALSE),"No")</f>
        <v>No</v>
      </c>
      <c r="J1343" s="149">
        <v>0.5</v>
      </c>
      <c r="K1343" s="148">
        <v>17</v>
      </c>
      <c r="L1343" s="148">
        <v>0.75</v>
      </c>
      <c r="M1343" s="148">
        <v>63</v>
      </c>
      <c r="N1343" s="148"/>
      <c r="O1343" s="148"/>
      <c r="P1343" s="148"/>
      <c r="Q1343" s="148"/>
      <c r="R1343" s="148"/>
      <c r="S1343" s="148"/>
      <c r="T1343" s="148"/>
      <c r="U1343" s="148"/>
      <c r="V1343" s="148"/>
      <c r="W1343" s="148"/>
      <c r="X1343" s="139">
        <v>2</v>
      </c>
      <c r="Y1343" s="148">
        <v>1000</v>
      </c>
      <c r="Z1343" s="149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39">
        <v>0</v>
      </c>
      <c r="AM1343" s="139">
        <v>0</v>
      </c>
      <c r="AN1343" s="148">
        <f t="shared" si="180"/>
        <v>1000</v>
      </c>
      <c r="AO1343" s="148">
        <f t="shared" si="181"/>
        <v>80</v>
      </c>
      <c r="AP1343" s="148">
        <v>17</v>
      </c>
      <c r="AQ1343" s="140">
        <v>18</v>
      </c>
      <c r="AS1343" s="42">
        <f t="shared" si="182"/>
        <v>5219.0182264845289</v>
      </c>
      <c r="AT1343" s="101">
        <f t="shared" si="183"/>
        <v>0</v>
      </c>
      <c r="AU1343" s="42">
        <f t="shared" si="184"/>
        <v>5219.0182264845289</v>
      </c>
      <c r="AV1343" s="42">
        <f t="shared" si="185"/>
        <v>1806.1645400818907</v>
      </c>
      <c r="AW1343" s="102">
        <f t="shared" si="186"/>
        <v>431</v>
      </c>
      <c r="AX1343" s="43">
        <f t="shared" si="187"/>
        <v>0.5</v>
      </c>
      <c r="AY1343" s="43" t="str">
        <f t="shared" si="188"/>
        <v>UTGS</v>
      </c>
    </row>
    <row r="1344" spans="1:51" hidden="1" x14ac:dyDescent="0.2">
      <c r="A1344" s="38">
        <v>1337</v>
      </c>
      <c r="B1344" t="s">
        <v>362</v>
      </c>
      <c r="C1344" t="s">
        <v>289</v>
      </c>
      <c r="D1344">
        <v>320</v>
      </c>
      <c r="E1344" t="s">
        <v>1245</v>
      </c>
      <c r="F1344">
        <v>0.25</v>
      </c>
      <c r="G1344" t="str">
        <f>LOOKUP(F1344,{0,6,45},{"F","L","H"})</f>
        <v>F</v>
      </c>
      <c r="H1344" t="s">
        <v>3282</v>
      </c>
      <c r="I1344" s="43" t="str">
        <f>IFERROR(VLOOKUP(#REF!,#REF!,2,FALSE),"No")</f>
        <v>No</v>
      </c>
      <c r="J1344" s="149">
        <v>0.5</v>
      </c>
      <c r="K1344" s="148">
        <v>77</v>
      </c>
      <c r="L1344" s="148"/>
      <c r="M1344" s="148"/>
      <c r="N1344" s="148"/>
      <c r="O1344" s="148"/>
      <c r="P1344" s="148"/>
      <c r="Q1344" s="148"/>
      <c r="R1344" s="148"/>
      <c r="S1344" s="148"/>
      <c r="T1344" s="148"/>
      <c r="U1344" s="148"/>
      <c r="V1344" s="148"/>
      <c r="W1344" s="148"/>
      <c r="X1344" s="139">
        <v>2</v>
      </c>
      <c r="Y1344" s="148">
        <v>790.73</v>
      </c>
      <c r="Z1344" s="148">
        <v>4</v>
      </c>
      <c r="AA1344" s="148">
        <v>209.27</v>
      </c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39">
        <v>0</v>
      </c>
      <c r="AM1344" s="139">
        <v>0</v>
      </c>
      <c r="AN1344" s="148">
        <f t="shared" si="180"/>
        <v>1000</v>
      </c>
      <c r="AO1344" s="148">
        <f t="shared" si="181"/>
        <v>77</v>
      </c>
      <c r="AP1344" s="148">
        <v>18</v>
      </c>
      <c r="AQ1344" s="140">
        <v>18</v>
      </c>
      <c r="AS1344" s="42">
        <f t="shared" si="182"/>
        <v>5267.06779299136</v>
      </c>
      <c r="AT1344" s="101">
        <f t="shared" si="183"/>
        <v>0</v>
      </c>
      <c r="AU1344" s="42">
        <f t="shared" si="184"/>
        <v>5267.06779299136</v>
      </c>
      <c r="AV1344" s="42">
        <f t="shared" si="185"/>
        <v>1889.5237567485574</v>
      </c>
      <c r="AW1344" s="102">
        <f t="shared" si="186"/>
        <v>431</v>
      </c>
      <c r="AX1344" s="43">
        <f t="shared" si="187"/>
        <v>0.5</v>
      </c>
      <c r="AY1344" s="43" t="str">
        <f t="shared" si="188"/>
        <v>UTGS</v>
      </c>
    </row>
    <row r="1345" spans="1:51" hidden="1" x14ac:dyDescent="0.2">
      <c r="A1345" s="38">
        <v>1338</v>
      </c>
      <c r="B1345" t="s">
        <v>362</v>
      </c>
      <c r="C1345" t="s">
        <v>289</v>
      </c>
      <c r="D1345">
        <v>320</v>
      </c>
      <c r="E1345" t="s">
        <v>1236</v>
      </c>
      <c r="F1345">
        <v>0.25</v>
      </c>
      <c r="G1345" t="str">
        <f>LOOKUP(F1345,{0,6,45},{"F","L","H"})</f>
        <v>F</v>
      </c>
      <c r="H1345" t="s">
        <v>3283</v>
      </c>
      <c r="I1345" s="43" t="str">
        <f>IFERROR(VLOOKUP(#REF!,#REF!,2,FALSE),"No")</f>
        <v>No</v>
      </c>
      <c r="J1345" s="139">
        <v>0.5</v>
      </c>
      <c r="K1345" s="148">
        <v>103</v>
      </c>
      <c r="L1345" s="148"/>
      <c r="M1345" s="148"/>
      <c r="N1345" s="148"/>
      <c r="O1345" s="148"/>
      <c r="P1345" s="148"/>
      <c r="Q1345" s="148"/>
      <c r="R1345" s="148"/>
      <c r="S1345" s="148"/>
      <c r="T1345" s="148"/>
      <c r="U1345" s="148"/>
      <c r="V1345" s="148"/>
      <c r="W1345" s="148"/>
      <c r="X1345" s="139">
        <v>2</v>
      </c>
      <c r="Y1345" s="148">
        <v>1000</v>
      </c>
      <c r="Z1345" s="149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39">
        <v>0</v>
      </c>
      <c r="AM1345" s="139">
        <v>0</v>
      </c>
      <c r="AN1345" s="148">
        <f t="shared" si="180"/>
        <v>1000</v>
      </c>
      <c r="AO1345" s="148">
        <f t="shared" si="181"/>
        <v>103</v>
      </c>
      <c r="AP1345" s="148">
        <v>29</v>
      </c>
      <c r="AQ1345" s="140">
        <v>33</v>
      </c>
      <c r="AS1345" s="42">
        <f t="shared" si="182"/>
        <v>7045.5582165988317</v>
      </c>
      <c r="AT1345" s="101">
        <f t="shared" si="183"/>
        <v>0</v>
      </c>
      <c r="AU1345" s="42">
        <f t="shared" si="184"/>
        <v>7045.5582165988317</v>
      </c>
      <c r="AV1345" s="42">
        <f t="shared" si="185"/>
        <v>985.18065822648578</v>
      </c>
      <c r="AW1345" s="102">
        <f t="shared" si="186"/>
        <v>431</v>
      </c>
      <c r="AX1345" s="43">
        <f t="shared" si="187"/>
        <v>0.5</v>
      </c>
      <c r="AY1345" s="43" t="str">
        <f t="shared" si="188"/>
        <v>UTGS</v>
      </c>
    </row>
    <row r="1346" spans="1:51" hidden="1" x14ac:dyDescent="0.2">
      <c r="A1346" s="38">
        <v>1339</v>
      </c>
      <c r="B1346" t="s">
        <v>362</v>
      </c>
      <c r="C1346" t="s">
        <v>289</v>
      </c>
      <c r="D1346">
        <v>320</v>
      </c>
      <c r="E1346" t="s">
        <v>1223</v>
      </c>
      <c r="F1346">
        <v>0.25</v>
      </c>
      <c r="G1346" t="str">
        <f>LOOKUP(F1346,{0,6,45},{"F","L","H"})</f>
        <v>F</v>
      </c>
      <c r="H1346" t="s">
        <v>3284</v>
      </c>
      <c r="I1346" s="43" t="str">
        <f>IFERROR(VLOOKUP(#REF!,#REF!,2,FALSE),"No")</f>
        <v>No</v>
      </c>
      <c r="J1346" s="139">
        <v>0.75</v>
      </c>
      <c r="K1346" s="148">
        <v>102</v>
      </c>
      <c r="L1346" s="148"/>
      <c r="M1346" s="148"/>
      <c r="N1346" s="148"/>
      <c r="O1346" s="148"/>
      <c r="P1346" s="148"/>
      <c r="Q1346" s="148"/>
      <c r="R1346" s="148"/>
      <c r="S1346" s="148"/>
      <c r="T1346" s="148"/>
      <c r="U1346" s="148"/>
      <c r="V1346" s="148"/>
      <c r="W1346" s="148"/>
      <c r="X1346" s="139">
        <v>4</v>
      </c>
      <c r="Y1346" s="148">
        <v>1000</v>
      </c>
      <c r="Z1346" s="149"/>
      <c r="AA1346" s="148"/>
      <c r="AB1346" s="149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39">
        <v>0</v>
      </c>
      <c r="AM1346" s="139">
        <v>0</v>
      </c>
      <c r="AN1346" s="148">
        <f t="shared" si="180"/>
        <v>1000</v>
      </c>
      <c r="AO1346" s="148">
        <f t="shared" si="181"/>
        <v>102</v>
      </c>
      <c r="AP1346" s="148">
        <v>17</v>
      </c>
      <c r="AQ1346" s="140">
        <v>17</v>
      </c>
      <c r="AS1346" s="42">
        <f t="shared" si="182"/>
        <v>6567.1147387677738</v>
      </c>
      <c r="AT1346" s="101">
        <f t="shared" si="183"/>
        <v>0</v>
      </c>
      <c r="AU1346" s="42">
        <f t="shared" si="184"/>
        <v>6567.1147387677738</v>
      </c>
      <c r="AV1346" s="42">
        <f t="shared" si="185"/>
        <v>2334.1742189102374</v>
      </c>
      <c r="AW1346" s="102">
        <f t="shared" si="186"/>
        <v>431</v>
      </c>
      <c r="AX1346" s="43">
        <f t="shared" si="187"/>
        <v>0.75</v>
      </c>
      <c r="AY1346" s="43" t="str">
        <f t="shared" si="188"/>
        <v>UTGS</v>
      </c>
    </row>
    <row r="1347" spans="1:51" hidden="1" x14ac:dyDescent="0.2">
      <c r="A1347" s="38">
        <v>1340</v>
      </c>
      <c r="B1347" t="s">
        <v>5806</v>
      </c>
      <c r="C1347" t="s">
        <v>292</v>
      </c>
      <c r="D1347">
        <v>1847</v>
      </c>
      <c r="E1347" t="s">
        <v>204</v>
      </c>
      <c r="F1347">
        <v>2</v>
      </c>
      <c r="G1347" t="str">
        <f>LOOKUP(F1347,{0,6,45},{"F","L","H"})</f>
        <v>F</v>
      </c>
      <c r="H1347" t="s">
        <v>916</v>
      </c>
      <c r="I1347" s="43" t="str">
        <f>IFERROR(VLOOKUP(#REF!,#REF!,2,FALSE),"No")</f>
        <v>No</v>
      </c>
      <c r="J1347" s="149">
        <v>0.5</v>
      </c>
      <c r="K1347" s="148">
        <v>1</v>
      </c>
      <c r="L1347" s="148"/>
      <c r="M1347" s="148"/>
      <c r="N1347" s="148"/>
      <c r="O1347" s="148"/>
      <c r="P1347" s="148"/>
      <c r="Q1347" s="148"/>
      <c r="R1347" s="148"/>
      <c r="S1347" s="148"/>
      <c r="T1347" s="148"/>
      <c r="U1347" s="148"/>
      <c r="V1347" s="148"/>
      <c r="W1347" s="148"/>
      <c r="X1347" s="139">
        <v>2</v>
      </c>
      <c r="Y1347" s="148">
        <v>1000</v>
      </c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39">
        <v>0</v>
      </c>
      <c r="AM1347" s="139">
        <v>0</v>
      </c>
      <c r="AN1347" s="148">
        <f t="shared" si="180"/>
        <v>1000</v>
      </c>
      <c r="AO1347" s="148">
        <f t="shared" si="181"/>
        <v>1</v>
      </c>
      <c r="AP1347" s="148">
        <v>8</v>
      </c>
      <c r="AQ1347" s="140">
        <v>8</v>
      </c>
      <c r="AS1347" s="42">
        <f t="shared" si="182"/>
        <v>68.40347783105662</v>
      </c>
      <c r="AT1347" s="101">
        <f t="shared" si="183"/>
        <v>0</v>
      </c>
      <c r="AU1347" s="42">
        <f t="shared" si="184"/>
        <v>68.40347783105662</v>
      </c>
      <c r="AV1347" s="42">
        <f t="shared" si="185"/>
        <v>4063.870215184254</v>
      </c>
      <c r="AW1347" s="102">
        <f t="shared" si="186"/>
        <v>2169</v>
      </c>
      <c r="AX1347" s="43">
        <f t="shared" si="187"/>
        <v>0.5</v>
      </c>
      <c r="AY1347" s="43" t="str">
        <f t="shared" si="188"/>
        <v>UTFS</v>
      </c>
    </row>
    <row r="1348" spans="1:51" hidden="1" x14ac:dyDescent="0.2">
      <c r="A1348" s="38">
        <v>1341</v>
      </c>
      <c r="B1348" t="s">
        <v>362</v>
      </c>
      <c r="C1348" t="s">
        <v>289</v>
      </c>
      <c r="D1348">
        <v>320</v>
      </c>
      <c r="E1348" t="s">
        <v>1232</v>
      </c>
      <c r="F1348">
        <v>0.25</v>
      </c>
      <c r="G1348" t="str">
        <f>LOOKUP(F1348,{0,6,45},{"F","L","H"})</f>
        <v>F</v>
      </c>
      <c r="H1348" t="s">
        <v>3285</v>
      </c>
      <c r="I1348" s="43" t="str">
        <f>IFERROR(VLOOKUP(#REF!,#REF!,2,FALSE),"No")</f>
        <v>No</v>
      </c>
      <c r="J1348" s="139">
        <v>0.5</v>
      </c>
      <c r="K1348" s="148">
        <v>9</v>
      </c>
      <c r="L1348" s="148">
        <v>0.75</v>
      </c>
      <c r="M1348" s="148">
        <v>74</v>
      </c>
      <c r="N1348" s="148"/>
      <c r="O1348" s="148"/>
      <c r="P1348" s="148"/>
      <c r="Q1348" s="148"/>
      <c r="R1348" s="148"/>
      <c r="S1348" s="148"/>
      <c r="T1348" s="148"/>
      <c r="U1348" s="148"/>
      <c r="V1348" s="148"/>
      <c r="W1348" s="148"/>
      <c r="X1348" s="139">
        <v>2</v>
      </c>
      <c r="Y1348" s="148">
        <v>770.93</v>
      </c>
      <c r="Z1348" s="148">
        <v>3</v>
      </c>
      <c r="AA1348" s="148">
        <v>216.79</v>
      </c>
      <c r="AB1348" s="148">
        <v>4</v>
      </c>
      <c r="AC1348" s="148">
        <v>12.28</v>
      </c>
      <c r="AD1348" s="148"/>
      <c r="AE1348" s="148"/>
      <c r="AF1348" s="148"/>
      <c r="AG1348" s="148"/>
      <c r="AH1348" s="148"/>
      <c r="AI1348" s="148"/>
      <c r="AJ1348" s="148"/>
      <c r="AK1348" s="148"/>
      <c r="AL1348" s="139">
        <v>0</v>
      </c>
      <c r="AM1348" s="139">
        <v>0</v>
      </c>
      <c r="AN1348" s="148">
        <f t="shared" si="180"/>
        <v>999.99999999999989</v>
      </c>
      <c r="AO1348" s="148">
        <f t="shared" si="181"/>
        <v>83</v>
      </c>
      <c r="AP1348" s="148">
        <v>17</v>
      </c>
      <c r="AQ1348" s="140">
        <v>25</v>
      </c>
      <c r="AS1348" s="42">
        <f t="shared" si="182"/>
        <v>5380.0086599776987</v>
      </c>
      <c r="AT1348" s="101">
        <f t="shared" si="183"/>
        <v>0</v>
      </c>
      <c r="AU1348" s="42">
        <f t="shared" si="184"/>
        <v>5380.0086599776987</v>
      </c>
      <c r="AV1348" s="42">
        <f t="shared" si="185"/>
        <v>1194.0044848589614</v>
      </c>
      <c r="AW1348" s="102">
        <f t="shared" si="186"/>
        <v>431</v>
      </c>
      <c r="AX1348" s="43">
        <f t="shared" si="187"/>
        <v>0.5</v>
      </c>
      <c r="AY1348" s="43" t="str">
        <f t="shared" si="188"/>
        <v>UTGS</v>
      </c>
    </row>
    <row r="1349" spans="1:51" hidden="1" x14ac:dyDescent="0.2">
      <c r="A1349" s="38">
        <v>1342</v>
      </c>
      <c r="B1349" t="s">
        <v>362</v>
      </c>
      <c r="C1349" t="s">
        <v>289</v>
      </c>
      <c r="D1349">
        <v>320</v>
      </c>
      <c r="E1349" t="s">
        <v>1239</v>
      </c>
      <c r="F1349">
        <v>0.25</v>
      </c>
      <c r="G1349" t="str">
        <f>LOOKUP(F1349,{0,6,45},{"F","L","H"})</f>
        <v>F</v>
      </c>
      <c r="H1349" t="s">
        <v>3286</v>
      </c>
      <c r="I1349" s="43" t="str">
        <f>IFERROR(VLOOKUP(#REF!,#REF!,2,FALSE),"No")</f>
        <v>No</v>
      </c>
      <c r="J1349" s="149">
        <v>0.5</v>
      </c>
      <c r="K1349" s="148">
        <v>41</v>
      </c>
      <c r="L1349" s="148"/>
      <c r="M1349" s="148"/>
      <c r="N1349" s="148"/>
      <c r="O1349" s="148"/>
      <c r="P1349" s="148"/>
      <c r="Q1349" s="148"/>
      <c r="R1349" s="148"/>
      <c r="S1349" s="148"/>
      <c r="T1349" s="148"/>
      <c r="U1349" s="148"/>
      <c r="V1349" s="148"/>
      <c r="W1349" s="148"/>
      <c r="X1349" s="139">
        <v>0.75</v>
      </c>
      <c r="Y1349" s="148">
        <v>16.38</v>
      </c>
      <c r="Z1349" s="148">
        <v>1.25</v>
      </c>
      <c r="AA1349" s="148">
        <v>207</v>
      </c>
      <c r="AB1349" s="148">
        <v>2</v>
      </c>
      <c r="AC1349" s="148">
        <v>776.62</v>
      </c>
      <c r="AD1349" s="148"/>
      <c r="AE1349" s="148"/>
      <c r="AF1349" s="148"/>
      <c r="AG1349" s="148"/>
      <c r="AH1349" s="148"/>
      <c r="AI1349" s="148"/>
      <c r="AJ1349" s="148"/>
      <c r="AK1349" s="148"/>
      <c r="AL1349" s="139">
        <v>0</v>
      </c>
      <c r="AM1349" s="139">
        <v>0</v>
      </c>
      <c r="AN1349" s="148">
        <f t="shared" si="180"/>
        <v>1000</v>
      </c>
      <c r="AO1349" s="148">
        <f t="shared" si="181"/>
        <v>41</v>
      </c>
      <c r="AP1349" s="148">
        <v>17</v>
      </c>
      <c r="AQ1349" s="140">
        <v>19</v>
      </c>
      <c r="AS1349" s="42">
        <f t="shared" si="182"/>
        <v>2804.5425910733215</v>
      </c>
      <c r="AT1349" s="101">
        <f t="shared" si="183"/>
        <v>0</v>
      </c>
      <c r="AU1349" s="42">
        <f t="shared" si="184"/>
        <v>2804.5425910733215</v>
      </c>
      <c r="AV1349" s="42">
        <f t="shared" si="185"/>
        <v>1725.2643221828437</v>
      </c>
      <c r="AW1349" s="102">
        <f t="shared" si="186"/>
        <v>431</v>
      </c>
      <c r="AX1349" s="43">
        <f t="shared" si="187"/>
        <v>0.5</v>
      </c>
      <c r="AY1349" s="43" t="str">
        <f t="shared" si="188"/>
        <v>UTGS</v>
      </c>
    </row>
    <row r="1350" spans="1:51" hidden="1" x14ac:dyDescent="0.2">
      <c r="A1350" s="38">
        <v>1343</v>
      </c>
      <c r="B1350" t="s">
        <v>362</v>
      </c>
      <c r="C1350" t="s">
        <v>289</v>
      </c>
      <c r="D1350">
        <v>320</v>
      </c>
      <c r="E1350" t="s">
        <v>1243</v>
      </c>
      <c r="F1350">
        <v>0.25</v>
      </c>
      <c r="G1350" t="str">
        <f>LOOKUP(F1350,{0,6,45},{"F","L","H"})</f>
        <v>F</v>
      </c>
      <c r="H1350" t="s">
        <v>3287</v>
      </c>
      <c r="I1350" s="43" t="str">
        <f>IFERROR(VLOOKUP(#REF!,#REF!,2,FALSE),"No")</f>
        <v>No</v>
      </c>
      <c r="J1350" s="149">
        <v>1.25</v>
      </c>
      <c r="K1350" s="148">
        <v>38</v>
      </c>
      <c r="L1350" s="148"/>
      <c r="M1350" s="148"/>
      <c r="N1350" s="148"/>
      <c r="O1350" s="148"/>
      <c r="P1350" s="148"/>
      <c r="Q1350" s="148"/>
      <c r="R1350" s="148"/>
      <c r="S1350" s="148"/>
      <c r="T1350" s="148"/>
      <c r="U1350" s="148"/>
      <c r="V1350" s="148"/>
      <c r="W1350" s="148"/>
      <c r="X1350" s="139">
        <v>2</v>
      </c>
      <c r="Y1350" s="148">
        <v>174.87</v>
      </c>
      <c r="Z1350" s="149">
        <v>3</v>
      </c>
      <c r="AA1350" s="148">
        <v>825.13</v>
      </c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39">
        <v>0</v>
      </c>
      <c r="AM1350" s="139">
        <v>0</v>
      </c>
      <c r="AN1350" s="148">
        <f t="shared" si="180"/>
        <v>1000</v>
      </c>
      <c r="AO1350" s="148">
        <f t="shared" si="181"/>
        <v>38</v>
      </c>
      <c r="AP1350" s="148">
        <v>10</v>
      </c>
      <c r="AQ1350" s="140">
        <v>12</v>
      </c>
      <c r="AS1350" s="42">
        <f t="shared" si="182"/>
        <v>2831.5121575801509</v>
      </c>
      <c r="AT1350" s="101">
        <f t="shared" si="183"/>
        <v>0</v>
      </c>
      <c r="AU1350" s="42">
        <f t="shared" si="184"/>
        <v>2831.5121575801509</v>
      </c>
      <c r="AV1350" s="42">
        <f t="shared" si="185"/>
        <v>1837.3594434561694</v>
      </c>
      <c r="AW1350" s="102">
        <f t="shared" si="186"/>
        <v>431</v>
      </c>
      <c r="AX1350" s="43">
        <f t="shared" si="187"/>
        <v>1.25</v>
      </c>
      <c r="AY1350" s="43" t="str">
        <f t="shared" si="188"/>
        <v>UTGS</v>
      </c>
    </row>
    <row r="1351" spans="1:51" hidden="1" x14ac:dyDescent="0.2">
      <c r="A1351" s="38">
        <v>1344</v>
      </c>
      <c r="B1351" t="s">
        <v>362</v>
      </c>
      <c r="C1351" t="s">
        <v>289</v>
      </c>
      <c r="D1351">
        <v>320</v>
      </c>
      <c r="E1351" t="s">
        <v>1247</v>
      </c>
      <c r="F1351">
        <v>0.25</v>
      </c>
      <c r="G1351" t="str">
        <f>LOOKUP(F1351,{0,6,45},{"F","L","H"})</f>
        <v>F</v>
      </c>
      <c r="H1351" t="s">
        <v>3288</v>
      </c>
      <c r="I1351" s="43" t="str">
        <f>IFERROR(VLOOKUP(#REF!,#REF!,2,FALSE),"No")</f>
        <v>No</v>
      </c>
      <c r="J1351" s="149">
        <v>0.5</v>
      </c>
      <c r="K1351" s="148">
        <v>30</v>
      </c>
      <c r="L1351" s="148"/>
      <c r="M1351" s="148"/>
      <c r="N1351" s="148"/>
      <c r="O1351" s="148"/>
      <c r="P1351" s="148"/>
      <c r="Q1351" s="148"/>
      <c r="R1351" s="148"/>
      <c r="S1351" s="148"/>
      <c r="T1351" s="148"/>
      <c r="U1351" s="148"/>
      <c r="V1351" s="148"/>
      <c r="W1351" s="148"/>
      <c r="X1351" s="139">
        <v>2</v>
      </c>
      <c r="Y1351" s="148">
        <v>1000</v>
      </c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39">
        <v>0</v>
      </c>
      <c r="AM1351" s="139">
        <v>0</v>
      </c>
      <c r="AN1351" s="148">
        <f t="shared" si="180"/>
        <v>1000</v>
      </c>
      <c r="AO1351" s="148">
        <f t="shared" si="181"/>
        <v>30</v>
      </c>
      <c r="AP1351" s="148">
        <v>21</v>
      </c>
      <c r="AQ1351" s="140">
        <v>24</v>
      </c>
      <c r="AS1351" s="42">
        <f t="shared" si="182"/>
        <v>2052.1043349316988</v>
      </c>
      <c r="AT1351" s="101">
        <f t="shared" si="183"/>
        <v>0</v>
      </c>
      <c r="AU1351" s="42">
        <f t="shared" si="184"/>
        <v>2052.1043349316988</v>
      </c>
      <c r="AV1351" s="42">
        <f t="shared" si="185"/>
        <v>1354.623405061418</v>
      </c>
      <c r="AW1351" s="102">
        <f t="shared" si="186"/>
        <v>431</v>
      </c>
      <c r="AX1351" s="43">
        <f t="shared" si="187"/>
        <v>0.5</v>
      </c>
      <c r="AY1351" s="43" t="str">
        <f t="shared" si="188"/>
        <v>UTGS</v>
      </c>
    </row>
    <row r="1352" spans="1:51" hidden="1" x14ac:dyDescent="0.2">
      <c r="A1352" s="38">
        <v>1345</v>
      </c>
      <c r="B1352" t="s">
        <v>362</v>
      </c>
      <c r="C1352" t="s">
        <v>289</v>
      </c>
      <c r="D1352">
        <v>550</v>
      </c>
      <c r="E1352" t="s">
        <v>1245</v>
      </c>
      <c r="F1352">
        <v>2</v>
      </c>
      <c r="G1352" t="str">
        <f>LOOKUP(F1352,{0,6,45},{"F","L","H"})</f>
        <v>F</v>
      </c>
      <c r="H1352" t="s">
        <v>3289</v>
      </c>
      <c r="I1352" s="43" t="str">
        <f>IFERROR(VLOOKUP(#REF!,#REF!,2,FALSE),"No")</f>
        <v>No</v>
      </c>
      <c r="J1352" s="139">
        <v>0.75</v>
      </c>
      <c r="K1352" s="148">
        <v>58</v>
      </c>
      <c r="L1352" s="148"/>
      <c r="M1352" s="148"/>
      <c r="N1352" s="148"/>
      <c r="O1352" s="148"/>
      <c r="P1352" s="148"/>
      <c r="Q1352" s="148"/>
      <c r="R1352" s="148"/>
      <c r="S1352" s="148"/>
      <c r="T1352" s="148"/>
      <c r="U1352" s="148"/>
      <c r="V1352" s="148"/>
      <c r="W1352" s="148"/>
      <c r="X1352" s="139">
        <v>2</v>
      </c>
      <c r="Y1352" s="148">
        <v>1000</v>
      </c>
      <c r="Z1352" s="149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39">
        <v>0</v>
      </c>
      <c r="AM1352" s="139">
        <v>0</v>
      </c>
      <c r="AN1352" s="148">
        <f t="shared" ref="AN1352:AN1415" si="189">SUM(Y1352,AA1352,AC1352,AE1352,AG1352,AI1352,AK1352,AM1352)</f>
        <v>1000</v>
      </c>
      <c r="AO1352" s="148">
        <f t="shared" ref="AO1352:AO1415" si="190">SUM(K1352,M1352,O1352,Q1352,S1352,U1352,W1352)</f>
        <v>58</v>
      </c>
      <c r="AP1352" s="148">
        <v>8</v>
      </c>
      <c r="AQ1352" s="140">
        <v>12</v>
      </c>
      <c r="AS1352" s="42">
        <f t="shared" ref="AS1352:AS1415" si="191">(VLOOKUP(J1352,Service,2,FALSE)*K1352+VLOOKUP(L1352,Service,2,FALSE)*M1352+VLOOKUP(N1352,Service,2,FALSE)*O1352+VLOOKUP(P1352,Service,2,FALSE)*Q1352)</f>
        <v>3734.2417142012832</v>
      </c>
      <c r="AT1352" s="101">
        <f t="shared" ref="AT1352:AT1415" si="192">VLOOKUP(R1352,serviceHP,2,FALSE)*S1352+VLOOKUP(T1352,serviceHP,2,FALSE)*U1352+VLOOKUP(V1352,serviceHP,2,FALSE)*W1352</f>
        <v>0</v>
      </c>
      <c r="AU1352" s="42">
        <f t="shared" ref="AU1352:AU1415" si="193">AS1352+AT1352</f>
        <v>3734.2417142012832</v>
      </c>
      <c r="AV1352" s="42">
        <f t="shared" ref="AV1352:AV1415" si="194">(VLOOKUP(X1352,Main,2,FALSE)*Y1352+VLOOKUP(Z1352,Main,2,FALSE)*AA1352+VLOOKUP(AB1352,Main,2,FALSE)*AC1352+VLOOKUP(AD1352,Main,2,FALSE)*AE1352+VLOOKUP(AF1352,Main,2,FALSE)*AG1352+VLOOKUP(AL1352,Main,2,FALSE)*AM1352+VLOOKUP(AH1352,Main,2,FALSE)*AI1352+VLOOKUP(AL1352,Main,2,FALSE)*AM1352+VLOOKUP(AJ1352,Main,2,FALSE)*AK1352)/AQ1352</f>
        <v>2709.246810122836</v>
      </c>
      <c r="AW1352" s="102">
        <f t="shared" ref="AW1352:AW1415" si="195">IF(G1352="F",VLOOKUP(D1352,MeterAndReg2,2,TRUE),(IF(G1352="L",VLOOKUP(D1352,MeterAndReg2,3,TRUE),VLOOKUP(D1352,MeterAndReg2,4,TRUE))))</f>
        <v>585.0096169344007</v>
      </c>
      <c r="AX1352" s="43">
        <f t="shared" ref="AX1352:AX1415" si="196">IF(J1352&gt;0,J1352,R1352)</f>
        <v>0.75</v>
      </c>
      <c r="AY1352" s="43" t="str">
        <f t="shared" si="188"/>
        <v>UTGS</v>
      </c>
    </row>
    <row r="1353" spans="1:51" hidden="1" x14ac:dyDescent="0.2">
      <c r="A1353" s="38">
        <v>1346</v>
      </c>
      <c r="B1353" t="s">
        <v>362</v>
      </c>
      <c r="C1353" t="s">
        <v>289</v>
      </c>
      <c r="D1353">
        <v>320</v>
      </c>
      <c r="E1353" t="s">
        <v>1236</v>
      </c>
      <c r="F1353">
        <v>0.25</v>
      </c>
      <c r="G1353" t="str">
        <f>LOOKUP(F1353,{0,6,45},{"F","L","H"})</f>
        <v>F</v>
      </c>
      <c r="H1353" t="s">
        <v>3290</v>
      </c>
      <c r="I1353" s="43" t="str">
        <f>IFERROR(VLOOKUP(#REF!,#REF!,2,FALSE),"No")</f>
        <v>No</v>
      </c>
      <c r="J1353" s="149">
        <v>0.5</v>
      </c>
      <c r="K1353" s="148">
        <v>25</v>
      </c>
      <c r="L1353" s="148"/>
      <c r="M1353" s="148"/>
      <c r="N1353" s="148"/>
      <c r="O1353" s="148"/>
      <c r="P1353" s="148"/>
      <c r="Q1353" s="148"/>
      <c r="R1353" s="148"/>
      <c r="S1353" s="148"/>
      <c r="T1353" s="148"/>
      <c r="U1353" s="148"/>
      <c r="V1353" s="148"/>
      <c r="W1353" s="148"/>
      <c r="X1353" s="139">
        <v>1.25</v>
      </c>
      <c r="Y1353" s="148">
        <v>595</v>
      </c>
      <c r="Z1353" s="149">
        <v>2</v>
      </c>
      <c r="AA1353" s="148">
        <v>405</v>
      </c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39">
        <v>0</v>
      </c>
      <c r="AM1353" s="139">
        <v>0</v>
      </c>
      <c r="AN1353" s="148">
        <f t="shared" si="189"/>
        <v>1000</v>
      </c>
      <c r="AO1353" s="148">
        <f t="shared" si="190"/>
        <v>25</v>
      </c>
      <c r="AP1353" s="148">
        <v>34</v>
      </c>
      <c r="AQ1353" s="140">
        <v>39</v>
      </c>
      <c r="AS1353" s="42">
        <f t="shared" si="191"/>
        <v>1710.0869457764154</v>
      </c>
      <c r="AT1353" s="101">
        <f t="shared" si="192"/>
        <v>0</v>
      </c>
      <c r="AU1353" s="42">
        <f t="shared" si="193"/>
        <v>1710.0869457764154</v>
      </c>
      <c r="AV1353" s="42">
        <f t="shared" si="194"/>
        <v>844.29389029420599</v>
      </c>
      <c r="AW1353" s="102">
        <f t="shared" si="195"/>
        <v>431</v>
      </c>
      <c r="AX1353" s="43">
        <f t="shared" si="196"/>
        <v>0.5</v>
      </c>
      <c r="AY1353" s="43" t="str">
        <f t="shared" ref="AY1353:AY1416" si="197">C1353</f>
        <v>UTGS</v>
      </c>
    </row>
    <row r="1354" spans="1:51" hidden="1" x14ac:dyDescent="0.2">
      <c r="A1354" s="38">
        <v>1347</v>
      </c>
      <c r="B1354" t="s">
        <v>362</v>
      </c>
      <c r="C1354" t="s">
        <v>289</v>
      </c>
      <c r="D1354">
        <v>320</v>
      </c>
      <c r="E1354" t="s">
        <v>1236</v>
      </c>
      <c r="F1354">
        <v>0.25</v>
      </c>
      <c r="G1354" t="str">
        <f>LOOKUP(F1354,{0,6,45},{"F","L","H"})</f>
        <v>F</v>
      </c>
      <c r="H1354" t="s">
        <v>3292</v>
      </c>
      <c r="I1354" s="43" t="str">
        <f>IFERROR(VLOOKUP(#REF!,#REF!,2,FALSE),"No")</f>
        <v>No</v>
      </c>
      <c r="J1354" s="139">
        <v>0.75</v>
      </c>
      <c r="K1354" s="148">
        <v>68</v>
      </c>
      <c r="L1354" s="148"/>
      <c r="M1354" s="148"/>
      <c r="N1354" s="148"/>
      <c r="O1354" s="148"/>
      <c r="P1354" s="148"/>
      <c r="Q1354" s="148"/>
      <c r="R1354" s="148"/>
      <c r="S1354" s="148"/>
      <c r="T1354" s="148"/>
      <c r="U1354" s="148"/>
      <c r="V1354" s="148"/>
      <c r="W1354" s="148"/>
      <c r="X1354" s="139">
        <v>2</v>
      </c>
      <c r="Y1354" s="148">
        <v>908.79</v>
      </c>
      <c r="Z1354" s="148">
        <v>4</v>
      </c>
      <c r="AA1354" s="148">
        <v>91.21</v>
      </c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39">
        <v>0</v>
      </c>
      <c r="AM1354" s="139">
        <v>0</v>
      </c>
      <c r="AN1354" s="148">
        <f t="shared" si="189"/>
        <v>1000</v>
      </c>
      <c r="AO1354" s="148">
        <f t="shared" si="190"/>
        <v>68</v>
      </c>
      <c r="AP1354" s="148">
        <v>22</v>
      </c>
      <c r="AQ1354" s="140">
        <v>24</v>
      </c>
      <c r="AS1354" s="42">
        <f t="shared" si="191"/>
        <v>4378.0764925118492</v>
      </c>
      <c r="AT1354" s="101">
        <f t="shared" si="192"/>
        <v>0</v>
      </c>
      <c r="AU1354" s="42">
        <f t="shared" si="193"/>
        <v>4378.0764925118492</v>
      </c>
      <c r="AV1354" s="42">
        <f t="shared" si="194"/>
        <v>1381.8723925614179</v>
      </c>
      <c r="AW1354" s="102">
        <f t="shared" si="195"/>
        <v>431</v>
      </c>
      <c r="AX1354" s="43">
        <f t="shared" si="196"/>
        <v>0.75</v>
      </c>
      <c r="AY1354" s="43" t="str">
        <f t="shared" si="197"/>
        <v>UTGS</v>
      </c>
    </row>
    <row r="1355" spans="1:51" hidden="1" x14ac:dyDescent="0.2">
      <c r="A1355" s="38">
        <v>1348</v>
      </c>
      <c r="B1355" t="s">
        <v>5806</v>
      </c>
      <c r="C1355" t="s">
        <v>289</v>
      </c>
      <c r="D1355">
        <v>1390</v>
      </c>
      <c r="E1355" t="s">
        <v>192</v>
      </c>
      <c r="F1355">
        <v>2</v>
      </c>
      <c r="G1355" t="str">
        <f>LOOKUP(F1355,{0,6,45},{"F","L","H"})</f>
        <v>F</v>
      </c>
      <c r="H1355" t="s">
        <v>3293</v>
      </c>
      <c r="I1355" s="43" t="str">
        <f>IFERROR(VLOOKUP(#REF!,#REF!,2,FALSE),"No")</f>
        <v>No</v>
      </c>
      <c r="J1355" s="149">
        <v>0.75</v>
      </c>
      <c r="K1355" s="148">
        <v>264</v>
      </c>
      <c r="L1355" s="148"/>
      <c r="M1355" s="148"/>
      <c r="N1355" s="148"/>
      <c r="O1355" s="148"/>
      <c r="P1355" s="148"/>
      <c r="Q1355" s="148"/>
      <c r="R1355" s="148"/>
      <c r="S1355" s="148"/>
      <c r="T1355" s="148"/>
      <c r="U1355" s="148"/>
      <c r="V1355" s="148"/>
      <c r="W1355" s="148"/>
      <c r="X1355" s="139">
        <v>2</v>
      </c>
      <c r="Y1355" s="148">
        <v>646.54999999999995</v>
      </c>
      <c r="Z1355" s="148">
        <v>3</v>
      </c>
      <c r="AA1355" s="148">
        <v>353.45</v>
      </c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39">
        <v>0</v>
      </c>
      <c r="AM1355" s="139">
        <v>0</v>
      </c>
      <c r="AN1355" s="148">
        <f t="shared" si="189"/>
        <v>1000</v>
      </c>
      <c r="AO1355" s="148">
        <f t="shared" si="190"/>
        <v>264</v>
      </c>
      <c r="AP1355" s="148">
        <v>9</v>
      </c>
      <c r="AQ1355" s="140">
        <v>9</v>
      </c>
      <c r="AS1355" s="42">
        <f t="shared" si="191"/>
        <v>16997.238147398944</v>
      </c>
      <c r="AT1355" s="101">
        <f t="shared" si="192"/>
        <v>0</v>
      </c>
      <c r="AU1355" s="42">
        <f t="shared" si="193"/>
        <v>16997.238147398944</v>
      </c>
      <c r="AV1355" s="42">
        <f t="shared" si="194"/>
        <v>3114.3573023860035</v>
      </c>
      <c r="AW1355" s="102">
        <f t="shared" si="195"/>
        <v>1475.8772811117678</v>
      </c>
      <c r="AX1355" s="43">
        <f t="shared" si="196"/>
        <v>0.75</v>
      </c>
      <c r="AY1355" s="43" t="str">
        <f t="shared" si="197"/>
        <v>UTGS</v>
      </c>
    </row>
    <row r="1356" spans="1:51" hidden="1" x14ac:dyDescent="0.2">
      <c r="A1356" s="38">
        <v>1349</v>
      </c>
      <c r="B1356" t="s">
        <v>362</v>
      </c>
      <c r="C1356" t="s">
        <v>289</v>
      </c>
      <c r="D1356">
        <v>320</v>
      </c>
      <c r="E1356" t="s">
        <v>1223</v>
      </c>
      <c r="F1356">
        <v>0.25</v>
      </c>
      <c r="G1356" t="str">
        <f>LOOKUP(F1356,{0,6,45},{"F","L","H"})</f>
        <v>F</v>
      </c>
      <c r="H1356" t="s">
        <v>3294</v>
      </c>
      <c r="I1356" s="43" t="str">
        <f>IFERROR(VLOOKUP(#REF!,#REF!,2,FALSE),"No")</f>
        <v>No</v>
      </c>
      <c r="J1356" s="149">
        <v>0.75</v>
      </c>
      <c r="K1356" s="148">
        <v>114</v>
      </c>
      <c r="L1356" s="148"/>
      <c r="M1356" s="148"/>
      <c r="N1356" s="148"/>
      <c r="O1356" s="148"/>
      <c r="P1356" s="148"/>
      <c r="Q1356" s="148"/>
      <c r="R1356" s="148"/>
      <c r="S1356" s="148"/>
      <c r="T1356" s="148"/>
      <c r="U1356" s="148"/>
      <c r="V1356" s="148"/>
      <c r="W1356" s="148"/>
      <c r="X1356" s="139">
        <v>1.25</v>
      </c>
      <c r="Y1356" s="148">
        <v>143.93</v>
      </c>
      <c r="Z1356" s="148">
        <v>2</v>
      </c>
      <c r="AA1356" s="148">
        <v>856.07</v>
      </c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39">
        <v>0</v>
      </c>
      <c r="AM1356" s="139">
        <v>0</v>
      </c>
      <c r="AN1356" s="148">
        <f t="shared" si="189"/>
        <v>1000</v>
      </c>
      <c r="AO1356" s="148">
        <f t="shared" si="190"/>
        <v>114</v>
      </c>
      <c r="AP1356" s="148">
        <v>29</v>
      </c>
      <c r="AQ1356" s="140">
        <v>29</v>
      </c>
      <c r="AS1356" s="42">
        <f t="shared" si="191"/>
        <v>7339.7164727404534</v>
      </c>
      <c r="AT1356" s="101">
        <f t="shared" si="192"/>
        <v>0</v>
      </c>
      <c r="AU1356" s="42">
        <f t="shared" si="193"/>
        <v>7339.7164727404534</v>
      </c>
      <c r="AV1356" s="42">
        <f t="shared" si="194"/>
        <v>1124.5418179818632</v>
      </c>
      <c r="AW1356" s="102">
        <f t="shared" si="195"/>
        <v>431</v>
      </c>
      <c r="AX1356" s="43">
        <f t="shared" si="196"/>
        <v>0.75</v>
      </c>
      <c r="AY1356" s="43" t="str">
        <f t="shared" si="197"/>
        <v>UTGS</v>
      </c>
    </row>
    <row r="1357" spans="1:51" hidden="1" x14ac:dyDescent="0.2">
      <c r="A1357" s="38">
        <v>1350</v>
      </c>
      <c r="B1357" t="s">
        <v>362</v>
      </c>
      <c r="C1357" t="s">
        <v>289</v>
      </c>
      <c r="D1357">
        <v>320</v>
      </c>
      <c r="E1357" t="s">
        <v>1247</v>
      </c>
      <c r="F1357">
        <v>0.25</v>
      </c>
      <c r="G1357" t="str">
        <f>LOOKUP(F1357,{0,6,45},{"F","L","H"})</f>
        <v>F</v>
      </c>
      <c r="H1357" t="s">
        <v>3295</v>
      </c>
      <c r="I1357" s="43" t="str">
        <f>IFERROR(VLOOKUP(#REF!,#REF!,2,FALSE),"No")</f>
        <v>No</v>
      </c>
      <c r="J1357" s="149">
        <v>0.5</v>
      </c>
      <c r="K1357" s="148">
        <v>57</v>
      </c>
      <c r="L1357" s="148"/>
      <c r="M1357" s="148"/>
      <c r="N1357" s="148"/>
      <c r="O1357" s="148"/>
      <c r="P1357" s="148"/>
      <c r="Q1357" s="148"/>
      <c r="R1357" s="148"/>
      <c r="S1357" s="148"/>
      <c r="T1357" s="148"/>
      <c r="U1357" s="148"/>
      <c r="V1357" s="148"/>
      <c r="W1357" s="148"/>
      <c r="X1357" s="139">
        <v>2</v>
      </c>
      <c r="Y1357" s="148">
        <v>1000</v>
      </c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39">
        <v>0</v>
      </c>
      <c r="AM1357" s="139">
        <v>0</v>
      </c>
      <c r="AN1357" s="148">
        <f t="shared" si="189"/>
        <v>1000</v>
      </c>
      <c r="AO1357" s="148">
        <f t="shared" si="190"/>
        <v>57</v>
      </c>
      <c r="AP1357" s="148">
        <v>24</v>
      </c>
      <c r="AQ1357" s="140">
        <v>28</v>
      </c>
      <c r="AS1357" s="42">
        <f t="shared" si="191"/>
        <v>3898.9982363702275</v>
      </c>
      <c r="AT1357" s="101">
        <f t="shared" si="192"/>
        <v>0</v>
      </c>
      <c r="AU1357" s="42">
        <f t="shared" si="193"/>
        <v>3898.9982363702275</v>
      </c>
      <c r="AV1357" s="42">
        <f t="shared" si="194"/>
        <v>1161.1057757669298</v>
      </c>
      <c r="AW1357" s="102">
        <f t="shared" si="195"/>
        <v>431</v>
      </c>
      <c r="AX1357" s="43">
        <f t="shared" si="196"/>
        <v>0.5</v>
      </c>
      <c r="AY1357" s="43" t="str">
        <f t="shared" si="197"/>
        <v>UTGS</v>
      </c>
    </row>
    <row r="1358" spans="1:51" hidden="1" x14ac:dyDescent="0.2">
      <c r="A1358" s="38">
        <v>1351</v>
      </c>
      <c r="B1358" t="s">
        <v>362</v>
      </c>
      <c r="C1358" t="s">
        <v>289</v>
      </c>
      <c r="D1358">
        <v>320</v>
      </c>
      <c r="E1358" t="s">
        <v>1239</v>
      </c>
      <c r="F1358">
        <v>0.25</v>
      </c>
      <c r="G1358" t="str">
        <f>LOOKUP(F1358,{0,6,45},{"F","L","H"})</f>
        <v>F</v>
      </c>
      <c r="H1358" t="s">
        <v>3296</v>
      </c>
      <c r="I1358" s="43" t="str">
        <f>IFERROR(VLOOKUP(#REF!,#REF!,2,FALSE),"No")</f>
        <v>No</v>
      </c>
      <c r="J1358" s="139">
        <v>0.5</v>
      </c>
      <c r="K1358" s="148">
        <v>75</v>
      </c>
      <c r="L1358" s="148"/>
      <c r="M1358" s="148"/>
      <c r="N1358" s="148"/>
      <c r="O1358" s="148"/>
      <c r="P1358" s="148"/>
      <c r="Q1358" s="148"/>
      <c r="R1358" s="148"/>
      <c r="S1358" s="148"/>
      <c r="T1358" s="148"/>
      <c r="U1358" s="148"/>
      <c r="V1358" s="148"/>
      <c r="W1358" s="148"/>
      <c r="X1358" s="139">
        <v>2</v>
      </c>
      <c r="Y1358" s="148">
        <v>806.33</v>
      </c>
      <c r="Z1358" s="149">
        <v>8</v>
      </c>
      <c r="AA1358" s="148">
        <v>193.67</v>
      </c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39">
        <v>0</v>
      </c>
      <c r="AM1358" s="139">
        <v>0</v>
      </c>
      <c r="AN1358" s="148">
        <f t="shared" si="189"/>
        <v>1000</v>
      </c>
      <c r="AO1358" s="148">
        <f t="shared" si="190"/>
        <v>75</v>
      </c>
      <c r="AP1358" s="148">
        <v>28</v>
      </c>
      <c r="AQ1358" s="140">
        <v>31</v>
      </c>
      <c r="AS1358" s="42">
        <f t="shared" si="191"/>
        <v>5130.2608373292469</v>
      </c>
      <c r="AT1358" s="101">
        <f t="shared" si="192"/>
        <v>0</v>
      </c>
      <c r="AU1358" s="42">
        <f t="shared" si="193"/>
        <v>5130.2608373292469</v>
      </c>
      <c r="AV1358" s="42">
        <f t="shared" si="194"/>
        <v>1300.7615974669043</v>
      </c>
      <c r="AW1358" s="102">
        <f t="shared" si="195"/>
        <v>431</v>
      </c>
      <c r="AX1358" s="43">
        <f t="shared" si="196"/>
        <v>0.5</v>
      </c>
      <c r="AY1358" s="43" t="str">
        <f t="shared" si="197"/>
        <v>UTGS</v>
      </c>
    </row>
    <row r="1359" spans="1:51" hidden="1" x14ac:dyDescent="0.2">
      <c r="A1359" s="38">
        <v>1352</v>
      </c>
      <c r="B1359" t="s">
        <v>362</v>
      </c>
      <c r="C1359" t="s">
        <v>289</v>
      </c>
      <c r="D1359">
        <v>320</v>
      </c>
      <c r="E1359" t="s">
        <v>1232</v>
      </c>
      <c r="F1359">
        <v>0.25</v>
      </c>
      <c r="G1359" t="str">
        <f>LOOKUP(F1359,{0,6,45},{"F","L","H"})</f>
        <v>F</v>
      </c>
      <c r="H1359" t="s">
        <v>3297</v>
      </c>
      <c r="I1359" s="43" t="str">
        <f>IFERROR(VLOOKUP(#REF!,#REF!,2,FALSE),"No")</f>
        <v>No</v>
      </c>
      <c r="J1359" s="149">
        <v>0.75</v>
      </c>
      <c r="K1359" s="148">
        <v>95</v>
      </c>
      <c r="L1359" s="148"/>
      <c r="M1359" s="148"/>
      <c r="N1359" s="148"/>
      <c r="O1359" s="148"/>
      <c r="P1359" s="148"/>
      <c r="Q1359" s="148"/>
      <c r="R1359" s="148"/>
      <c r="S1359" s="148"/>
      <c r="T1359" s="148"/>
      <c r="U1359" s="148"/>
      <c r="V1359" s="148"/>
      <c r="W1359" s="148"/>
      <c r="X1359" s="139">
        <v>0.75</v>
      </c>
      <c r="Y1359" s="148">
        <v>340</v>
      </c>
      <c r="Z1359" s="149">
        <v>1.25</v>
      </c>
      <c r="AA1359" s="148">
        <v>186.5</v>
      </c>
      <c r="AB1359" s="148">
        <v>2</v>
      </c>
      <c r="AC1359" s="148">
        <v>473.5</v>
      </c>
      <c r="AD1359" s="148"/>
      <c r="AE1359" s="148"/>
      <c r="AF1359" s="148"/>
      <c r="AG1359" s="148"/>
      <c r="AH1359" s="148"/>
      <c r="AI1359" s="148"/>
      <c r="AJ1359" s="148"/>
      <c r="AK1359" s="148"/>
      <c r="AL1359" s="139">
        <v>0</v>
      </c>
      <c r="AM1359" s="139">
        <v>0</v>
      </c>
      <c r="AN1359" s="148">
        <f t="shared" si="189"/>
        <v>1000</v>
      </c>
      <c r="AO1359" s="148">
        <f t="shared" si="190"/>
        <v>95</v>
      </c>
      <c r="AP1359" s="148">
        <v>9</v>
      </c>
      <c r="AQ1359" s="140">
        <v>12</v>
      </c>
      <c r="AS1359" s="42">
        <f t="shared" si="191"/>
        <v>6116.4303939503779</v>
      </c>
      <c r="AT1359" s="101">
        <f t="shared" si="192"/>
        <v>0</v>
      </c>
      <c r="AU1359" s="42">
        <f t="shared" si="193"/>
        <v>6116.4303939503779</v>
      </c>
      <c r="AV1359" s="42">
        <f t="shared" si="194"/>
        <v>2934.8926434561695</v>
      </c>
      <c r="AW1359" s="102">
        <f t="shared" si="195"/>
        <v>431</v>
      </c>
      <c r="AX1359" s="43">
        <f t="shared" si="196"/>
        <v>0.75</v>
      </c>
      <c r="AY1359" s="43" t="str">
        <f t="shared" si="197"/>
        <v>UTGS</v>
      </c>
    </row>
    <row r="1360" spans="1:51" hidden="1" x14ac:dyDescent="0.2">
      <c r="A1360" s="38">
        <v>1353</v>
      </c>
      <c r="B1360" t="s">
        <v>362</v>
      </c>
      <c r="C1360" t="s">
        <v>289</v>
      </c>
      <c r="D1360">
        <v>320</v>
      </c>
      <c r="E1360" t="s">
        <v>1245</v>
      </c>
      <c r="F1360">
        <v>0.25</v>
      </c>
      <c r="G1360" t="str">
        <f>LOOKUP(F1360,{0,6,45},{"F","L","H"})</f>
        <v>F</v>
      </c>
      <c r="H1360" t="s">
        <v>3298</v>
      </c>
      <c r="I1360" s="43" t="str">
        <f>IFERROR(VLOOKUP(#REF!,#REF!,2,FALSE),"No")</f>
        <v>No</v>
      </c>
      <c r="J1360" s="149">
        <v>0.5</v>
      </c>
      <c r="K1360" s="148">
        <v>41</v>
      </c>
      <c r="L1360" s="148"/>
      <c r="M1360" s="148"/>
      <c r="N1360" s="148"/>
      <c r="O1360" s="148"/>
      <c r="P1360" s="148"/>
      <c r="Q1360" s="148"/>
      <c r="R1360" s="148"/>
      <c r="S1360" s="148"/>
      <c r="T1360" s="148"/>
      <c r="U1360" s="148"/>
      <c r="V1360" s="148"/>
      <c r="W1360" s="148"/>
      <c r="X1360" s="139">
        <v>2</v>
      </c>
      <c r="Y1360" s="148">
        <v>854.06</v>
      </c>
      <c r="Z1360" s="148">
        <v>3</v>
      </c>
      <c r="AA1360" s="148">
        <v>145.94</v>
      </c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39">
        <v>0</v>
      </c>
      <c r="AM1360" s="139">
        <v>0</v>
      </c>
      <c r="AN1360" s="148">
        <f t="shared" si="189"/>
        <v>1000</v>
      </c>
      <c r="AO1360" s="148">
        <f t="shared" si="190"/>
        <v>41</v>
      </c>
      <c r="AP1360" s="148">
        <v>20</v>
      </c>
      <c r="AQ1360" s="140">
        <v>23</v>
      </c>
      <c r="AS1360" s="42">
        <f t="shared" si="191"/>
        <v>2804.5425910733215</v>
      </c>
      <c r="AT1360" s="101">
        <f t="shared" si="192"/>
        <v>0</v>
      </c>
      <c r="AU1360" s="42">
        <f t="shared" si="193"/>
        <v>2804.5425910733215</v>
      </c>
      <c r="AV1360" s="42">
        <f t="shared" si="194"/>
        <v>1333.0627183249578</v>
      </c>
      <c r="AW1360" s="102">
        <f t="shared" si="195"/>
        <v>431</v>
      </c>
      <c r="AX1360" s="43">
        <f t="shared" si="196"/>
        <v>0.5</v>
      </c>
      <c r="AY1360" s="43" t="str">
        <f t="shared" si="197"/>
        <v>UTGS</v>
      </c>
    </row>
    <row r="1361" spans="1:51" hidden="1" x14ac:dyDescent="0.2">
      <c r="A1361" s="38">
        <v>1354</v>
      </c>
      <c r="B1361" t="s">
        <v>362</v>
      </c>
      <c r="C1361" t="s">
        <v>289</v>
      </c>
      <c r="D1361">
        <v>320</v>
      </c>
      <c r="E1361" t="s">
        <v>1232</v>
      </c>
      <c r="F1361">
        <v>0.25</v>
      </c>
      <c r="G1361" t="str">
        <f>LOOKUP(F1361,{0,6,45},{"F","L","H"})</f>
        <v>F</v>
      </c>
      <c r="H1361" t="s">
        <v>3299</v>
      </c>
      <c r="I1361" s="43" t="str">
        <f>IFERROR(VLOOKUP(#REF!,#REF!,2,FALSE),"No")</f>
        <v>No</v>
      </c>
      <c r="J1361" s="149">
        <v>0.75</v>
      </c>
      <c r="K1361" s="148">
        <v>42</v>
      </c>
      <c r="L1361" s="148"/>
      <c r="M1361" s="148"/>
      <c r="N1361" s="148"/>
      <c r="O1361" s="148"/>
      <c r="P1361" s="148"/>
      <c r="Q1361" s="148"/>
      <c r="R1361" s="148"/>
      <c r="S1361" s="148"/>
      <c r="T1361" s="148"/>
      <c r="U1361" s="148"/>
      <c r="V1361" s="148"/>
      <c r="W1361" s="148"/>
      <c r="X1361" s="139">
        <v>2</v>
      </c>
      <c r="Y1361" s="148">
        <v>971.59</v>
      </c>
      <c r="Z1361" s="149">
        <v>3</v>
      </c>
      <c r="AA1361" s="148">
        <v>28.41</v>
      </c>
      <c r="AB1361" s="149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39">
        <v>0</v>
      </c>
      <c r="AM1361" s="139">
        <v>0</v>
      </c>
      <c r="AN1361" s="148">
        <f t="shared" si="189"/>
        <v>1000</v>
      </c>
      <c r="AO1361" s="148">
        <f t="shared" si="190"/>
        <v>42</v>
      </c>
      <c r="AP1361" s="148">
        <v>11</v>
      </c>
      <c r="AQ1361" s="140">
        <v>12</v>
      </c>
      <c r="AS1361" s="42">
        <f t="shared" si="191"/>
        <v>2704.1060689043775</v>
      </c>
      <c r="AT1361" s="101">
        <f t="shared" si="192"/>
        <v>0</v>
      </c>
      <c r="AU1361" s="42">
        <f t="shared" si="193"/>
        <v>2704.1060689043775</v>
      </c>
      <c r="AV1361" s="42">
        <f t="shared" si="194"/>
        <v>2679.2269101228362</v>
      </c>
      <c r="AW1361" s="102">
        <f t="shared" si="195"/>
        <v>431</v>
      </c>
      <c r="AX1361" s="43">
        <f t="shared" si="196"/>
        <v>0.75</v>
      </c>
      <c r="AY1361" s="43" t="str">
        <f t="shared" si="197"/>
        <v>UTGS</v>
      </c>
    </row>
    <row r="1362" spans="1:51" hidden="1" x14ac:dyDescent="0.2">
      <c r="A1362" s="38">
        <v>1355</v>
      </c>
      <c r="B1362" t="s">
        <v>362</v>
      </c>
      <c r="C1362" t="s">
        <v>289</v>
      </c>
      <c r="D1362">
        <v>320</v>
      </c>
      <c r="E1362" t="s">
        <v>1239</v>
      </c>
      <c r="F1362">
        <v>0.25</v>
      </c>
      <c r="G1362" t="str">
        <f>LOOKUP(F1362,{0,6,45},{"F","L","H"})</f>
        <v>F</v>
      </c>
      <c r="H1362" t="s">
        <v>3300</v>
      </c>
      <c r="I1362" s="43" t="str">
        <f>IFERROR(VLOOKUP(#REF!,#REF!,2,FALSE),"No")</f>
        <v>No</v>
      </c>
      <c r="J1362" s="139">
        <v>0.5</v>
      </c>
      <c r="K1362" s="148">
        <v>80</v>
      </c>
      <c r="L1362" s="148"/>
      <c r="M1362" s="148"/>
      <c r="N1362" s="148"/>
      <c r="O1362" s="148"/>
      <c r="P1362" s="148"/>
      <c r="Q1362" s="148"/>
      <c r="R1362" s="148"/>
      <c r="S1362" s="148"/>
      <c r="T1362" s="148"/>
      <c r="U1362" s="148"/>
      <c r="V1362" s="148"/>
      <c r="W1362" s="148"/>
      <c r="X1362" s="139">
        <v>2</v>
      </c>
      <c r="Y1362" s="148">
        <v>1000</v>
      </c>
      <c r="Z1362" s="149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39">
        <v>0</v>
      </c>
      <c r="AM1362" s="139">
        <v>0</v>
      </c>
      <c r="AN1362" s="148">
        <f t="shared" si="189"/>
        <v>1000</v>
      </c>
      <c r="AO1362" s="148">
        <f t="shared" si="190"/>
        <v>80</v>
      </c>
      <c r="AP1362" s="148">
        <v>16</v>
      </c>
      <c r="AQ1362" s="140">
        <v>16</v>
      </c>
      <c r="AS1362" s="42">
        <f t="shared" si="191"/>
        <v>5472.27822648453</v>
      </c>
      <c r="AT1362" s="101">
        <f t="shared" si="192"/>
        <v>0</v>
      </c>
      <c r="AU1362" s="42">
        <f t="shared" si="193"/>
        <v>5472.27822648453</v>
      </c>
      <c r="AV1362" s="42">
        <f t="shared" si="194"/>
        <v>2031.935107592127</v>
      </c>
      <c r="AW1362" s="102">
        <f t="shared" si="195"/>
        <v>431</v>
      </c>
      <c r="AX1362" s="43">
        <f t="shared" si="196"/>
        <v>0.5</v>
      </c>
      <c r="AY1362" s="43" t="str">
        <f t="shared" si="197"/>
        <v>UTGS</v>
      </c>
    </row>
    <row r="1363" spans="1:51" hidden="1" x14ac:dyDescent="0.2">
      <c r="A1363" s="38">
        <v>1356</v>
      </c>
      <c r="B1363" t="s">
        <v>5806</v>
      </c>
      <c r="C1363" t="s">
        <v>292</v>
      </c>
      <c r="D1363">
        <v>1390</v>
      </c>
      <c r="E1363" t="s">
        <v>192</v>
      </c>
      <c r="F1363">
        <v>2</v>
      </c>
      <c r="G1363" t="str">
        <f>LOOKUP(F1363,{0,6,45},{"F","L","H"})</f>
        <v>F</v>
      </c>
      <c r="H1363" t="s">
        <v>709</v>
      </c>
      <c r="I1363" s="43" t="str">
        <f>IFERROR(VLOOKUP(#REF!,#REF!,2,FALSE),"No")</f>
        <v>No</v>
      </c>
      <c r="J1363" s="149">
        <v>0.75</v>
      </c>
      <c r="K1363" s="148">
        <v>9</v>
      </c>
      <c r="L1363" s="148"/>
      <c r="M1363" s="148"/>
      <c r="N1363" s="148"/>
      <c r="O1363" s="148"/>
      <c r="P1363" s="148"/>
      <c r="Q1363" s="148"/>
      <c r="R1363" s="148"/>
      <c r="S1363" s="148"/>
      <c r="T1363" s="148"/>
      <c r="U1363" s="148"/>
      <c r="V1363" s="148"/>
      <c r="W1363" s="148"/>
      <c r="X1363" s="139">
        <v>2</v>
      </c>
      <c r="Y1363" s="148">
        <v>748.55</v>
      </c>
      <c r="Z1363" s="149">
        <v>4</v>
      </c>
      <c r="AA1363" s="148">
        <v>251.45</v>
      </c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39">
        <v>0</v>
      </c>
      <c r="AM1363" s="139">
        <v>0</v>
      </c>
      <c r="AN1363" s="148">
        <f t="shared" si="189"/>
        <v>1000</v>
      </c>
      <c r="AO1363" s="148">
        <f t="shared" si="190"/>
        <v>9</v>
      </c>
      <c r="AP1363" s="148">
        <v>5</v>
      </c>
      <c r="AQ1363" s="140">
        <v>6</v>
      </c>
      <c r="AS1363" s="42">
        <f t="shared" si="191"/>
        <v>579.45130047950943</v>
      </c>
      <c r="AT1363" s="101">
        <f t="shared" si="192"/>
        <v>0</v>
      </c>
      <c r="AU1363" s="42">
        <f t="shared" si="193"/>
        <v>579.45130047950943</v>
      </c>
      <c r="AV1363" s="42">
        <f t="shared" si="194"/>
        <v>5718.9763702456721</v>
      </c>
      <c r="AW1363" s="102">
        <f t="shared" si="195"/>
        <v>1475.8772811117678</v>
      </c>
      <c r="AX1363" s="43">
        <f t="shared" si="196"/>
        <v>0.75</v>
      </c>
      <c r="AY1363" s="43" t="str">
        <f t="shared" si="197"/>
        <v>UTFS</v>
      </c>
    </row>
    <row r="1364" spans="1:51" hidden="1" x14ac:dyDescent="0.2">
      <c r="A1364" s="38">
        <v>1357</v>
      </c>
      <c r="B1364" t="s">
        <v>362</v>
      </c>
      <c r="C1364" t="s">
        <v>289</v>
      </c>
      <c r="D1364">
        <v>320</v>
      </c>
      <c r="E1364" t="s">
        <v>1236</v>
      </c>
      <c r="F1364">
        <v>0.25</v>
      </c>
      <c r="G1364" t="str">
        <f>LOOKUP(F1364,{0,6,45},{"F","L","H"})</f>
        <v>F</v>
      </c>
      <c r="H1364" t="s">
        <v>3301</v>
      </c>
      <c r="I1364" s="43" t="str">
        <f>IFERROR(VLOOKUP(#REF!,#REF!,2,FALSE),"No")</f>
        <v>No</v>
      </c>
      <c r="J1364" s="149">
        <v>0.75</v>
      </c>
      <c r="K1364" s="148">
        <v>40</v>
      </c>
      <c r="L1364" s="148"/>
      <c r="M1364" s="148"/>
      <c r="N1364" s="148"/>
      <c r="O1364" s="148"/>
      <c r="P1364" s="148"/>
      <c r="Q1364" s="148"/>
      <c r="R1364" s="148"/>
      <c r="S1364" s="148"/>
      <c r="T1364" s="148"/>
      <c r="U1364" s="148"/>
      <c r="V1364" s="148"/>
      <c r="W1364" s="148"/>
      <c r="X1364" s="139">
        <v>0.75</v>
      </c>
      <c r="Y1364" s="148">
        <v>103.23</v>
      </c>
      <c r="Z1364" s="149">
        <v>2</v>
      </c>
      <c r="AA1364" s="148">
        <v>677.23</v>
      </c>
      <c r="AB1364" s="148">
        <v>3</v>
      </c>
      <c r="AC1364" s="148">
        <v>219.54</v>
      </c>
      <c r="AD1364" s="148"/>
      <c r="AE1364" s="148"/>
      <c r="AF1364" s="148"/>
      <c r="AG1364" s="148"/>
      <c r="AH1364" s="148"/>
      <c r="AI1364" s="148"/>
      <c r="AJ1364" s="148"/>
      <c r="AK1364" s="148"/>
      <c r="AL1364" s="139">
        <v>0</v>
      </c>
      <c r="AM1364" s="139">
        <v>0</v>
      </c>
      <c r="AN1364" s="148">
        <f t="shared" si="189"/>
        <v>1000</v>
      </c>
      <c r="AO1364" s="148">
        <f t="shared" si="190"/>
        <v>40</v>
      </c>
      <c r="AP1364" s="148">
        <v>19</v>
      </c>
      <c r="AQ1364" s="140">
        <v>25</v>
      </c>
      <c r="AS1364" s="42">
        <f t="shared" si="191"/>
        <v>2575.3391132422644</v>
      </c>
      <c r="AT1364" s="101">
        <f t="shared" si="192"/>
        <v>0</v>
      </c>
      <c r="AU1364" s="42">
        <f t="shared" si="193"/>
        <v>2575.3391132422644</v>
      </c>
      <c r="AV1364" s="42">
        <f t="shared" si="194"/>
        <v>1220.3871168589615</v>
      </c>
      <c r="AW1364" s="102">
        <f t="shared" si="195"/>
        <v>431</v>
      </c>
      <c r="AX1364" s="43">
        <f t="shared" si="196"/>
        <v>0.75</v>
      </c>
      <c r="AY1364" s="43" t="str">
        <f t="shared" si="197"/>
        <v>UTGS</v>
      </c>
    </row>
    <row r="1365" spans="1:51" hidden="1" x14ac:dyDescent="0.2">
      <c r="A1365" s="38">
        <v>1358</v>
      </c>
      <c r="B1365" t="s">
        <v>362</v>
      </c>
      <c r="C1365" t="s">
        <v>289</v>
      </c>
      <c r="D1365">
        <v>320</v>
      </c>
      <c r="E1365" t="s">
        <v>1236</v>
      </c>
      <c r="F1365">
        <v>0.25</v>
      </c>
      <c r="G1365" t="str">
        <f>LOOKUP(F1365,{0,6,45},{"F","L","H"})</f>
        <v>F</v>
      </c>
      <c r="H1365" t="s">
        <v>3302</v>
      </c>
      <c r="I1365" s="43" t="str">
        <f>IFERROR(VLOOKUP(#REF!,#REF!,2,FALSE),"No")</f>
        <v>No</v>
      </c>
      <c r="J1365" s="149">
        <v>0.5</v>
      </c>
      <c r="K1365" s="148">
        <v>41</v>
      </c>
      <c r="L1365" s="148"/>
      <c r="M1365" s="148"/>
      <c r="N1365" s="148"/>
      <c r="O1365" s="148"/>
      <c r="P1365" s="148"/>
      <c r="Q1365" s="148"/>
      <c r="R1365" s="148"/>
      <c r="S1365" s="148"/>
      <c r="T1365" s="148"/>
      <c r="U1365" s="148"/>
      <c r="V1365" s="148"/>
      <c r="W1365" s="148"/>
      <c r="X1365" s="139">
        <v>2</v>
      </c>
      <c r="Y1365" s="148">
        <v>209.38</v>
      </c>
      <c r="Z1365" s="148">
        <v>4</v>
      </c>
      <c r="AA1365" s="148">
        <v>661.56</v>
      </c>
      <c r="AB1365" s="148">
        <v>6</v>
      </c>
      <c r="AC1365" s="148">
        <v>129.06</v>
      </c>
      <c r="AD1365" s="148"/>
      <c r="AE1365" s="148"/>
      <c r="AF1365" s="148"/>
      <c r="AG1365" s="148"/>
      <c r="AH1365" s="148"/>
      <c r="AI1365" s="148"/>
      <c r="AJ1365" s="148"/>
      <c r="AK1365" s="148"/>
      <c r="AL1365" s="139">
        <v>0</v>
      </c>
      <c r="AM1365" s="139">
        <v>0</v>
      </c>
      <c r="AN1365" s="148">
        <f t="shared" si="189"/>
        <v>1000</v>
      </c>
      <c r="AO1365" s="148">
        <f t="shared" si="190"/>
        <v>41</v>
      </c>
      <c r="AP1365" s="148">
        <v>13</v>
      </c>
      <c r="AQ1365" s="140">
        <v>14</v>
      </c>
      <c r="AS1365" s="42">
        <f t="shared" si="191"/>
        <v>2804.5425910733215</v>
      </c>
      <c r="AT1365" s="101">
        <f t="shared" si="192"/>
        <v>0</v>
      </c>
      <c r="AU1365" s="42">
        <f t="shared" si="193"/>
        <v>2804.5425910733215</v>
      </c>
      <c r="AV1365" s="42">
        <f t="shared" si="194"/>
        <v>2914.7198658195739</v>
      </c>
      <c r="AW1365" s="102">
        <f t="shared" si="195"/>
        <v>431</v>
      </c>
      <c r="AX1365" s="43">
        <f t="shared" si="196"/>
        <v>0.5</v>
      </c>
      <c r="AY1365" s="43" t="str">
        <f t="shared" si="197"/>
        <v>UTGS</v>
      </c>
    </row>
    <row r="1366" spans="1:51" hidden="1" x14ac:dyDescent="0.2">
      <c r="A1366" s="38">
        <v>1359</v>
      </c>
      <c r="B1366" t="s">
        <v>362</v>
      </c>
      <c r="C1366" t="s">
        <v>289</v>
      </c>
      <c r="D1366">
        <v>320</v>
      </c>
      <c r="E1366" t="s">
        <v>1245</v>
      </c>
      <c r="F1366">
        <v>0.25</v>
      </c>
      <c r="G1366" t="str">
        <f>LOOKUP(F1366,{0,6,45},{"F","L","H"})</f>
        <v>F</v>
      </c>
      <c r="H1366" t="s">
        <v>3303</v>
      </c>
      <c r="I1366" s="43" t="str">
        <f>IFERROR(VLOOKUP(#REF!,#REF!,2,FALSE),"No")</f>
        <v>No</v>
      </c>
      <c r="J1366" s="149">
        <v>0.75</v>
      </c>
      <c r="K1366" s="148">
        <v>32</v>
      </c>
      <c r="L1366" s="148"/>
      <c r="M1366" s="148"/>
      <c r="N1366" s="148"/>
      <c r="O1366" s="148"/>
      <c r="P1366" s="148"/>
      <c r="Q1366" s="148"/>
      <c r="R1366" s="148"/>
      <c r="S1366" s="148"/>
      <c r="T1366" s="148"/>
      <c r="U1366" s="148"/>
      <c r="V1366" s="148"/>
      <c r="W1366" s="148"/>
      <c r="X1366" s="139">
        <v>2</v>
      </c>
      <c r="Y1366" s="148">
        <v>1000</v>
      </c>
      <c r="Z1366" s="149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39">
        <v>0</v>
      </c>
      <c r="AM1366" s="139">
        <v>0</v>
      </c>
      <c r="AN1366" s="148">
        <f t="shared" si="189"/>
        <v>1000</v>
      </c>
      <c r="AO1366" s="148">
        <f t="shared" si="190"/>
        <v>32</v>
      </c>
      <c r="AP1366" s="148">
        <v>22</v>
      </c>
      <c r="AQ1366" s="140">
        <v>23</v>
      </c>
      <c r="AS1366" s="42">
        <f t="shared" si="191"/>
        <v>2060.2712905938115</v>
      </c>
      <c r="AT1366" s="101">
        <f t="shared" si="192"/>
        <v>0</v>
      </c>
      <c r="AU1366" s="42">
        <f t="shared" si="193"/>
        <v>2060.2712905938115</v>
      </c>
      <c r="AV1366" s="42">
        <f t="shared" si="194"/>
        <v>1413.5200748466971</v>
      </c>
      <c r="AW1366" s="102">
        <f t="shared" si="195"/>
        <v>431</v>
      </c>
      <c r="AX1366" s="43">
        <f t="shared" si="196"/>
        <v>0.75</v>
      </c>
      <c r="AY1366" s="43" t="str">
        <f t="shared" si="197"/>
        <v>UTGS</v>
      </c>
    </row>
    <row r="1367" spans="1:51" hidden="1" x14ac:dyDescent="0.2">
      <c r="A1367" s="38">
        <v>1360</v>
      </c>
      <c r="B1367" t="s">
        <v>362</v>
      </c>
      <c r="C1367" t="s">
        <v>289</v>
      </c>
      <c r="D1367">
        <v>320</v>
      </c>
      <c r="E1367" t="s">
        <v>1247</v>
      </c>
      <c r="F1367">
        <v>0.25</v>
      </c>
      <c r="G1367" t="str">
        <f>LOOKUP(F1367,{0,6,45},{"F","L","H"})</f>
        <v>F</v>
      </c>
      <c r="H1367" t="s">
        <v>3304</v>
      </c>
      <c r="I1367" s="43" t="str">
        <f>IFERROR(VLOOKUP(#REF!,#REF!,2,FALSE),"No")</f>
        <v>No</v>
      </c>
      <c r="J1367" s="149">
        <v>0.5</v>
      </c>
      <c r="K1367" s="148">
        <v>47</v>
      </c>
      <c r="L1367" s="148"/>
      <c r="M1367" s="148"/>
      <c r="N1367" s="148"/>
      <c r="O1367" s="148"/>
      <c r="P1367" s="148"/>
      <c r="Q1367" s="148"/>
      <c r="R1367" s="148"/>
      <c r="S1367" s="148"/>
      <c r="T1367" s="148"/>
      <c r="U1367" s="148"/>
      <c r="V1367" s="148"/>
      <c r="W1367" s="148"/>
      <c r="X1367" s="139">
        <v>2</v>
      </c>
      <c r="Y1367" s="148">
        <v>818.44</v>
      </c>
      <c r="Z1367" s="149">
        <v>4</v>
      </c>
      <c r="AA1367" s="148">
        <v>181.56</v>
      </c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39">
        <v>0</v>
      </c>
      <c r="AM1367" s="139">
        <v>0</v>
      </c>
      <c r="AN1367" s="148">
        <f t="shared" si="189"/>
        <v>1000</v>
      </c>
      <c r="AO1367" s="148">
        <f t="shared" si="190"/>
        <v>47</v>
      </c>
      <c r="AP1367" s="148">
        <v>19</v>
      </c>
      <c r="AQ1367" s="140">
        <v>19</v>
      </c>
      <c r="AS1367" s="42">
        <f t="shared" si="191"/>
        <v>3214.9634580596612</v>
      </c>
      <c r="AT1367" s="101">
        <f t="shared" si="192"/>
        <v>0</v>
      </c>
      <c r="AU1367" s="42">
        <f t="shared" si="193"/>
        <v>3214.9634580596612</v>
      </c>
      <c r="AV1367" s="42">
        <f t="shared" si="194"/>
        <v>1779.6182590249491</v>
      </c>
      <c r="AW1367" s="102">
        <f t="shared" si="195"/>
        <v>431</v>
      </c>
      <c r="AX1367" s="43">
        <f t="shared" si="196"/>
        <v>0.5</v>
      </c>
      <c r="AY1367" s="43" t="str">
        <f t="shared" si="197"/>
        <v>UTGS</v>
      </c>
    </row>
    <row r="1368" spans="1:51" hidden="1" x14ac:dyDescent="0.2">
      <c r="A1368" s="38">
        <v>1361</v>
      </c>
      <c r="B1368" t="s">
        <v>362</v>
      </c>
      <c r="C1368" t="s">
        <v>289</v>
      </c>
      <c r="D1368">
        <v>320</v>
      </c>
      <c r="E1368" t="s">
        <v>1223</v>
      </c>
      <c r="F1368">
        <v>0.25</v>
      </c>
      <c r="G1368" t="str">
        <f>LOOKUP(F1368,{0,6,45},{"F","L","H"})</f>
        <v>F</v>
      </c>
      <c r="H1368" t="s">
        <v>3305</v>
      </c>
      <c r="I1368" s="43" t="str">
        <f>IFERROR(VLOOKUP(#REF!,#REF!,2,FALSE),"No")</f>
        <v>No</v>
      </c>
      <c r="J1368" s="139">
        <v>0.5</v>
      </c>
      <c r="K1368" s="148">
        <v>105</v>
      </c>
      <c r="L1368" s="148"/>
      <c r="M1368" s="148"/>
      <c r="N1368" s="148"/>
      <c r="O1368" s="148"/>
      <c r="P1368" s="148"/>
      <c r="Q1368" s="148"/>
      <c r="R1368" s="148"/>
      <c r="S1368" s="148"/>
      <c r="T1368" s="148"/>
      <c r="U1368" s="148"/>
      <c r="V1368" s="148"/>
      <c r="W1368" s="148"/>
      <c r="X1368" s="139">
        <v>2</v>
      </c>
      <c r="Y1368" s="148">
        <v>1000</v>
      </c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39">
        <v>0</v>
      </c>
      <c r="AM1368" s="139">
        <v>0</v>
      </c>
      <c r="AN1368" s="148">
        <f t="shared" si="189"/>
        <v>1000</v>
      </c>
      <c r="AO1368" s="148">
        <f t="shared" si="190"/>
        <v>105</v>
      </c>
      <c r="AP1368" s="148">
        <v>22</v>
      </c>
      <c r="AQ1368" s="140">
        <v>43</v>
      </c>
      <c r="AS1368" s="42">
        <f t="shared" si="191"/>
        <v>7182.3651722609447</v>
      </c>
      <c r="AT1368" s="101">
        <f t="shared" si="192"/>
        <v>0</v>
      </c>
      <c r="AU1368" s="42">
        <f t="shared" si="193"/>
        <v>7182.3651722609447</v>
      </c>
      <c r="AV1368" s="42">
        <f t="shared" si="194"/>
        <v>756.06887724358216</v>
      </c>
      <c r="AW1368" s="102">
        <f t="shared" si="195"/>
        <v>431</v>
      </c>
      <c r="AX1368" s="43">
        <f t="shared" si="196"/>
        <v>0.5</v>
      </c>
      <c r="AY1368" s="43" t="str">
        <f t="shared" si="197"/>
        <v>UTGS</v>
      </c>
    </row>
    <row r="1369" spans="1:51" hidden="1" x14ac:dyDescent="0.2">
      <c r="A1369" s="38">
        <v>1362</v>
      </c>
      <c r="B1369" t="s">
        <v>362</v>
      </c>
      <c r="C1369" t="s">
        <v>289</v>
      </c>
      <c r="D1369">
        <v>320</v>
      </c>
      <c r="E1369" t="s">
        <v>1232</v>
      </c>
      <c r="F1369">
        <v>0.25</v>
      </c>
      <c r="G1369" t="str">
        <f>LOOKUP(F1369,{0,6,45},{"F","L","H"})</f>
        <v>F</v>
      </c>
      <c r="H1369" t="s">
        <v>3306</v>
      </c>
      <c r="I1369" s="43" t="str">
        <f>IFERROR(VLOOKUP(#REF!,#REF!,2,FALSE),"No")</f>
        <v>No</v>
      </c>
      <c r="J1369" s="139">
        <v>0.5</v>
      </c>
      <c r="K1369" s="148">
        <v>62</v>
      </c>
      <c r="L1369" s="148"/>
      <c r="M1369" s="148"/>
      <c r="N1369" s="148"/>
      <c r="O1369" s="148"/>
      <c r="P1369" s="148"/>
      <c r="Q1369" s="148"/>
      <c r="R1369" s="148"/>
      <c r="S1369" s="148"/>
      <c r="T1369" s="148"/>
      <c r="U1369" s="148"/>
      <c r="V1369" s="148"/>
      <c r="W1369" s="148"/>
      <c r="X1369" s="139">
        <v>1.25</v>
      </c>
      <c r="Y1369" s="148">
        <v>3.64</v>
      </c>
      <c r="Z1369" s="149">
        <v>2</v>
      </c>
      <c r="AA1369" s="148">
        <v>725.46</v>
      </c>
      <c r="AB1369" s="149">
        <v>4</v>
      </c>
      <c r="AC1369" s="148">
        <v>270.91000000000003</v>
      </c>
      <c r="AD1369" s="148"/>
      <c r="AE1369" s="148"/>
      <c r="AF1369" s="148"/>
      <c r="AG1369" s="148"/>
      <c r="AH1369" s="148"/>
      <c r="AI1369" s="148"/>
      <c r="AJ1369" s="148"/>
      <c r="AK1369" s="148"/>
      <c r="AL1369" s="139">
        <v>0</v>
      </c>
      <c r="AM1369" s="139">
        <v>0</v>
      </c>
      <c r="AN1369" s="148">
        <f t="shared" si="189"/>
        <v>1000.01</v>
      </c>
      <c r="AO1369" s="148">
        <f t="shared" si="190"/>
        <v>62</v>
      </c>
      <c r="AP1369" s="148">
        <v>19</v>
      </c>
      <c r="AQ1369" s="140">
        <v>32</v>
      </c>
      <c r="AS1369" s="42">
        <f t="shared" si="191"/>
        <v>4241.0156255255106</v>
      </c>
      <c r="AT1369" s="101">
        <f t="shared" si="192"/>
        <v>0</v>
      </c>
      <c r="AU1369" s="42">
        <f t="shared" si="193"/>
        <v>4241.0156255255106</v>
      </c>
      <c r="AV1369" s="42">
        <f t="shared" si="194"/>
        <v>1076.7581103466016</v>
      </c>
      <c r="AW1369" s="102">
        <f t="shared" si="195"/>
        <v>431</v>
      </c>
      <c r="AX1369" s="43">
        <f t="shared" si="196"/>
        <v>0.5</v>
      </c>
      <c r="AY1369" s="43" t="str">
        <f t="shared" si="197"/>
        <v>UTGS</v>
      </c>
    </row>
    <row r="1370" spans="1:51" hidden="1" x14ac:dyDescent="0.2">
      <c r="A1370" s="38">
        <v>1363</v>
      </c>
      <c r="B1370" t="s">
        <v>5806</v>
      </c>
      <c r="C1370" t="s">
        <v>292</v>
      </c>
      <c r="D1370">
        <v>2400</v>
      </c>
      <c r="E1370" t="s">
        <v>193</v>
      </c>
      <c r="F1370">
        <v>2</v>
      </c>
      <c r="G1370" t="str">
        <f>LOOKUP(F1370,{0,6,45},{"F","L","H"})</f>
        <v>F</v>
      </c>
      <c r="H1370" t="s">
        <v>2121</v>
      </c>
      <c r="I1370" s="43" t="str">
        <f>IFERROR(VLOOKUP(#REF!,#REF!,2,FALSE),"No")</f>
        <v>No</v>
      </c>
      <c r="J1370" s="149">
        <v>0.75</v>
      </c>
      <c r="K1370" s="148">
        <v>165</v>
      </c>
      <c r="L1370" s="148"/>
      <c r="M1370" s="148"/>
      <c r="N1370" s="148"/>
      <c r="O1370" s="148"/>
      <c r="P1370" s="148"/>
      <c r="Q1370" s="148"/>
      <c r="R1370" s="148"/>
      <c r="S1370" s="148"/>
      <c r="T1370" s="148"/>
      <c r="U1370" s="148"/>
      <c r="V1370" s="148"/>
      <c r="W1370" s="148"/>
      <c r="X1370" s="139">
        <v>2</v>
      </c>
      <c r="Y1370" s="148">
        <v>974.65</v>
      </c>
      <c r="Z1370" s="148">
        <v>6</v>
      </c>
      <c r="AA1370" s="148">
        <v>25.35</v>
      </c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39">
        <v>0</v>
      </c>
      <c r="AM1370" s="139">
        <v>0</v>
      </c>
      <c r="AN1370" s="148">
        <f t="shared" si="189"/>
        <v>1000</v>
      </c>
      <c r="AO1370" s="148">
        <f t="shared" si="190"/>
        <v>165</v>
      </c>
      <c r="AP1370" s="148">
        <v>7</v>
      </c>
      <c r="AQ1370" s="140">
        <v>9</v>
      </c>
      <c r="AS1370" s="42">
        <f t="shared" si="191"/>
        <v>10623.273842124341</v>
      </c>
      <c r="AT1370" s="101">
        <f t="shared" si="192"/>
        <v>0</v>
      </c>
      <c r="AU1370" s="42">
        <f t="shared" si="193"/>
        <v>10623.273842124341</v>
      </c>
      <c r="AV1370" s="42">
        <f t="shared" si="194"/>
        <v>3689.8437468304483</v>
      </c>
      <c r="AW1370" s="102">
        <f t="shared" si="195"/>
        <v>2428.75</v>
      </c>
      <c r="AX1370" s="43">
        <f t="shared" si="196"/>
        <v>0.75</v>
      </c>
      <c r="AY1370" s="43" t="str">
        <f t="shared" si="197"/>
        <v>UTFS</v>
      </c>
    </row>
    <row r="1371" spans="1:51" hidden="1" x14ac:dyDescent="0.2">
      <c r="A1371" s="38">
        <v>1364</v>
      </c>
      <c r="B1371" t="s">
        <v>362</v>
      </c>
      <c r="C1371" t="s">
        <v>289</v>
      </c>
      <c r="D1371">
        <v>320</v>
      </c>
      <c r="E1371" t="s">
        <v>1842</v>
      </c>
      <c r="F1371">
        <v>0.25</v>
      </c>
      <c r="G1371" t="str">
        <f>LOOKUP(F1371,{0,6,45},{"F","L","H"})</f>
        <v>F</v>
      </c>
      <c r="H1371" t="s">
        <v>3307</v>
      </c>
      <c r="I1371" s="43" t="str">
        <f>IFERROR(VLOOKUP(#REF!,#REF!,2,FALSE),"No")</f>
        <v>No</v>
      </c>
      <c r="J1371" s="149">
        <v>0.75</v>
      </c>
      <c r="K1371" s="148">
        <v>16</v>
      </c>
      <c r="L1371" s="148"/>
      <c r="M1371" s="148"/>
      <c r="N1371" s="148"/>
      <c r="O1371" s="148"/>
      <c r="P1371" s="148"/>
      <c r="Q1371" s="148"/>
      <c r="R1371" s="148"/>
      <c r="S1371" s="148"/>
      <c r="T1371" s="148"/>
      <c r="U1371" s="148"/>
      <c r="V1371" s="148"/>
      <c r="W1371" s="148"/>
      <c r="X1371" s="139">
        <v>2</v>
      </c>
      <c r="Y1371" s="148">
        <v>600.5</v>
      </c>
      <c r="Z1371" s="148">
        <v>6</v>
      </c>
      <c r="AA1371" s="148">
        <v>399.5</v>
      </c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39">
        <v>0</v>
      </c>
      <c r="AM1371" s="139">
        <v>0</v>
      </c>
      <c r="AN1371" s="148">
        <f t="shared" si="189"/>
        <v>1000</v>
      </c>
      <c r="AO1371" s="148">
        <f t="shared" si="190"/>
        <v>16</v>
      </c>
      <c r="AP1371" s="148">
        <v>11</v>
      </c>
      <c r="AQ1371" s="140">
        <v>93</v>
      </c>
      <c r="AS1371" s="42">
        <f t="shared" si="191"/>
        <v>1030.1356452969058</v>
      </c>
      <c r="AT1371" s="101">
        <f t="shared" si="192"/>
        <v>0</v>
      </c>
      <c r="AU1371" s="42">
        <f t="shared" si="193"/>
        <v>1030.1356452969058</v>
      </c>
      <c r="AV1371" s="42">
        <f t="shared" si="194"/>
        <v>467.79786797283907</v>
      </c>
      <c r="AW1371" s="102">
        <f t="shared" si="195"/>
        <v>431</v>
      </c>
      <c r="AX1371" s="43">
        <f t="shared" si="196"/>
        <v>0.75</v>
      </c>
      <c r="AY1371" s="43" t="str">
        <f t="shared" si="197"/>
        <v>UTGS</v>
      </c>
    </row>
    <row r="1372" spans="1:51" hidden="1" x14ac:dyDescent="0.2">
      <c r="A1372" s="38">
        <v>1365</v>
      </c>
      <c r="B1372" t="s">
        <v>362</v>
      </c>
      <c r="C1372" t="s">
        <v>289</v>
      </c>
      <c r="D1372">
        <v>320</v>
      </c>
      <c r="E1372" t="s">
        <v>1223</v>
      </c>
      <c r="F1372">
        <v>0.25</v>
      </c>
      <c r="G1372" t="str">
        <f>LOOKUP(F1372,{0,6,45},{"F","L","H"})</f>
        <v>F</v>
      </c>
      <c r="H1372" t="s">
        <v>3309</v>
      </c>
      <c r="I1372" s="43" t="str">
        <f>IFERROR(VLOOKUP(#REF!,#REF!,2,FALSE),"No")</f>
        <v>No</v>
      </c>
      <c r="J1372" s="139">
        <v>0.5</v>
      </c>
      <c r="K1372" s="148">
        <v>54</v>
      </c>
      <c r="L1372" s="148"/>
      <c r="M1372" s="148"/>
      <c r="N1372" s="148"/>
      <c r="O1372" s="148"/>
      <c r="P1372" s="148"/>
      <c r="Q1372" s="148"/>
      <c r="R1372" s="148"/>
      <c r="S1372" s="148"/>
      <c r="T1372" s="148"/>
      <c r="U1372" s="148"/>
      <c r="V1372" s="148"/>
      <c r="W1372" s="148"/>
      <c r="X1372" s="139">
        <v>2</v>
      </c>
      <c r="Y1372" s="148">
        <v>847.52</v>
      </c>
      <c r="Z1372" s="148">
        <v>4</v>
      </c>
      <c r="AA1372" s="148">
        <v>152.47999999999999</v>
      </c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39">
        <v>0</v>
      </c>
      <c r="AM1372" s="139">
        <v>0</v>
      </c>
      <c r="AN1372" s="148">
        <f t="shared" si="189"/>
        <v>1000</v>
      </c>
      <c r="AO1372" s="148">
        <f t="shared" si="190"/>
        <v>54</v>
      </c>
      <c r="AP1372" s="148">
        <v>13</v>
      </c>
      <c r="AQ1372" s="140">
        <v>15</v>
      </c>
      <c r="AS1372" s="42">
        <f t="shared" si="191"/>
        <v>3693.7878028770574</v>
      </c>
      <c r="AT1372" s="101">
        <f t="shared" si="192"/>
        <v>0</v>
      </c>
      <c r="AU1372" s="42">
        <f t="shared" si="193"/>
        <v>3693.7878028770574</v>
      </c>
      <c r="AV1372" s="42">
        <f t="shared" si="194"/>
        <v>2240.2828880982688</v>
      </c>
      <c r="AW1372" s="102">
        <f t="shared" si="195"/>
        <v>431</v>
      </c>
      <c r="AX1372" s="43">
        <f t="shared" si="196"/>
        <v>0.5</v>
      </c>
      <c r="AY1372" s="43" t="str">
        <f t="shared" si="197"/>
        <v>UTGS</v>
      </c>
    </row>
    <row r="1373" spans="1:51" hidden="1" x14ac:dyDescent="0.2">
      <c r="A1373" s="38">
        <v>1366</v>
      </c>
      <c r="B1373" t="s">
        <v>5806</v>
      </c>
      <c r="C1373" t="s">
        <v>292</v>
      </c>
      <c r="D1373">
        <v>2400</v>
      </c>
      <c r="E1373" t="s">
        <v>193</v>
      </c>
      <c r="F1373">
        <v>2</v>
      </c>
      <c r="G1373" t="str">
        <f>LOOKUP(F1373,{0,6,45},{"F","L","H"})</f>
        <v>F</v>
      </c>
      <c r="H1373" t="s">
        <v>888</v>
      </c>
      <c r="I1373" s="43" t="str">
        <f>IFERROR(VLOOKUP(#REF!,#REF!,2,FALSE),"No")</f>
        <v>No</v>
      </c>
      <c r="J1373" s="149">
        <v>1.25</v>
      </c>
      <c r="K1373" s="148">
        <v>104</v>
      </c>
      <c r="L1373" s="148"/>
      <c r="M1373" s="148"/>
      <c r="N1373" s="148"/>
      <c r="O1373" s="148"/>
      <c r="P1373" s="148"/>
      <c r="Q1373" s="148"/>
      <c r="R1373" s="148"/>
      <c r="S1373" s="148"/>
      <c r="T1373" s="148"/>
      <c r="U1373" s="148"/>
      <c r="V1373" s="148"/>
      <c r="W1373" s="148"/>
      <c r="X1373" s="139">
        <v>1.25</v>
      </c>
      <c r="Y1373" s="148">
        <v>106</v>
      </c>
      <c r="Z1373" s="148">
        <v>2</v>
      </c>
      <c r="AA1373" s="148">
        <v>235.39</v>
      </c>
      <c r="AB1373" s="148">
        <v>4</v>
      </c>
      <c r="AC1373" s="148">
        <v>551.66</v>
      </c>
      <c r="AD1373" s="148">
        <v>6</v>
      </c>
      <c r="AE1373" s="148">
        <v>106.95</v>
      </c>
      <c r="AF1373" s="148"/>
      <c r="AG1373" s="148"/>
      <c r="AH1373" s="148"/>
      <c r="AI1373" s="148"/>
      <c r="AJ1373" s="148"/>
      <c r="AK1373" s="148"/>
      <c r="AL1373" s="139">
        <v>0</v>
      </c>
      <c r="AM1373" s="139">
        <v>0</v>
      </c>
      <c r="AN1373" s="148">
        <f t="shared" si="189"/>
        <v>1000</v>
      </c>
      <c r="AO1373" s="148">
        <f t="shared" si="190"/>
        <v>104</v>
      </c>
      <c r="AP1373" s="148">
        <v>2</v>
      </c>
      <c r="AQ1373" s="140">
        <v>2</v>
      </c>
      <c r="AS1373" s="42">
        <f t="shared" si="191"/>
        <v>7749.4016944298874</v>
      </c>
      <c r="AT1373" s="101">
        <f t="shared" si="192"/>
        <v>0</v>
      </c>
      <c r="AU1373" s="42">
        <f t="shared" si="193"/>
        <v>7749.4016944298874</v>
      </c>
      <c r="AV1373" s="42">
        <f t="shared" si="194"/>
        <v>19741.913960737016</v>
      </c>
      <c r="AW1373" s="102">
        <f t="shared" si="195"/>
        <v>2428.75</v>
      </c>
      <c r="AX1373" s="43">
        <f t="shared" si="196"/>
        <v>1.25</v>
      </c>
      <c r="AY1373" s="43" t="str">
        <f t="shared" si="197"/>
        <v>UTFS</v>
      </c>
    </row>
    <row r="1374" spans="1:51" hidden="1" x14ac:dyDescent="0.2">
      <c r="A1374" s="38">
        <v>1367</v>
      </c>
      <c r="B1374" t="s">
        <v>5806</v>
      </c>
      <c r="C1374" t="s">
        <v>292</v>
      </c>
      <c r="D1374">
        <v>6600</v>
      </c>
      <c r="E1374" t="s">
        <v>198</v>
      </c>
      <c r="F1374">
        <v>5</v>
      </c>
      <c r="G1374" t="str">
        <f>LOOKUP(F1374,{0,6,45},{"F","L","H"})</f>
        <v>F</v>
      </c>
      <c r="H1374" t="s">
        <v>2016</v>
      </c>
      <c r="I1374" s="43" t="str">
        <f>IFERROR(VLOOKUP(#REF!,#REF!,2,FALSE),"No")</f>
        <v>No</v>
      </c>
      <c r="J1374" s="149">
        <v>1.25</v>
      </c>
      <c r="K1374" s="148">
        <v>30</v>
      </c>
      <c r="L1374" s="148">
        <v>2</v>
      </c>
      <c r="M1374" s="148">
        <v>61</v>
      </c>
      <c r="N1374" s="148"/>
      <c r="O1374" s="148"/>
      <c r="P1374" s="148"/>
      <c r="Q1374" s="148"/>
      <c r="R1374" s="148"/>
      <c r="S1374" s="148"/>
      <c r="T1374" s="148"/>
      <c r="U1374" s="148"/>
      <c r="V1374" s="148"/>
      <c r="W1374" s="148"/>
      <c r="X1374" s="139">
        <v>2</v>
      </c>
      <c r="Y1374" s="148">
        <v>672</v>
      </c>
      <c r="Z1374" s="148">
        <v>4</v>
      </c>
      <c r="AA1374" s="148">
        <v>328</v>
      </c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39">
        <v>0</v>
      </c>
      <c r="AM1374" s="139">
        <v>0</v>
      </c>
      <c r="AN1374" s="148">
        <f t="shared" si="189"/>
        <v>1000</v>
      </c>
      <c r="AO1374" s="148">
        <f t="shared" si="190"/>
        <v>91</v>
      </c>
      <c r="AP1374" s="148">
        <v>11</v>
      </c>
      <c r="AQ1374" s="140">
        <v>13</v>
      </c>
      <c r="AS1374" s="42">
        <f t="shared" si="191"/>
        <v>6687.3964826261508</v>
      </c>
      <c r="AT1374" s="101">
        <f t="shared" si="192"/>
        <v>0</v>
      </c>
      <c r="AU1374" s="42">
        <f t="shared" si="193"/>
        <v>6687.3964826261508</v>
      </c>
      <c r="AV1374" s="42">
        <f t="shared" si="194"/>
        <v>2681.7478247287722</v>
      </c>
      <c r="AW1374" s="102">
        <f t="shared" si="195"/>
        <v>3698.6666666666665</v>
      </c>
      <c r="AX1374" s="43">
        <f t="shared" si="196"/>
        <v>1.25</v>
      </c>
      <c r="AY1374" s="43" t="str">
        <f t="shared" si="197"/>
        <v>UTFS</v>
      </c>
    </row>
    <row r="1375" spans="1:51" hidden="1" x14ac:dyDescent="0.2">
      <c r="A1375" s="38">
        <v>1368</v>
      </c>
      <c r="B1375" t="s">
        <v>362</v>
      </c>
      <c r="C1375" t="s">
        <v>289</v>
      </c>
      <c r="D1375">
        <v>320</v>
      </c>
      <c r="E1375" t="s">
        <v>1245</v>
      </c>
      <c r="F1375">
        <v>0.25</v>
      </c>
      <c r="G1375" t="str">
        <f>LOOKUP(F1375,{0,6,45},{"F","L","H"})</f>
        <v>F</v>
      </c>
      <c r="H1375" t="s">
        <v>3310</v>
      </c>
      <c r="I1375" s="43" t="str">
        <f>IFERROR(VLOOKUP(#REF!,#REF!,2,FALSE),"No")</f>
        <v>No</v>
      </c>
      <c r="J1375" s="149">
        <v>0.5</v>
      </c>
      <c r="K1375" s="148">
        <v>38</v>
      </c>
      <c r="L1375" s="148"/>
      <c r="M1375" s="148"/>
      <c r="N1375" s="148"/>
      <c r="O1375" s="148"/>
      <c r="P1375" s="148"/>
      <c r="Q1375" s="148"/>
      <c r="R1375" s="148"/>
      <c r="S1375" s="148"/>
      <c r="T1375" s="148"/>
      <c r="U1375" s="148"/>
      <c r="V1375" s="148"/>
      <c r="W1375" s="148"/>
      <c r="X1375" s="139">
        <v>1.25</v>
      </c>
      <c r="Y1375" s="148">
        <v>78.72</v>
      </c>
      <c r="Z1375" s="149">
        <v>2</v>
      </c>
      <c r="AA1375" s="148">
        <v>921.15</v>
      </c>
      <c r="AB1375" s="148">
        <v>4</v>
      </c>
      <c r="AC1375" s="148">
        <v>0.13</v>
      </c>
      <c r="AD1375" s="148"/>
      <c r="AE1375" s="148"/>
      <c r="AF1375" s="148"/>
      <c r="AG1375" s="148"/>
      <c r="AH1375" s="148"/>
      <c r="AI1375" s="148"/>
      <c r="AJ1375" s="148"/>
      <c r="AK1375" s="148"/>
      <c r="AL1375" s="139">
        <v>0</v>
      </c>
      <c r="AM1375" s="139">
        <v>0</v>
      </c>
      <c r="AN1375" s="148">
        <f t="shared" si="189"/>
        <v>1000</v>
      </c>
      <c r="AO1375" s="148">
        <f t="shared" si="190"/>
        <v>38</v>
      </c>
      <c r="AP1375" s="148">
        <v>26</v>
      </c>
      <c r="AQ1375" s="140">
        <v>26</v>
      </c>
      <c r="AS1375" s="42">
        <f t="shared" si="191"/>
        <v>2599.3321575801515</v>
      </c>
      <c r="AT1375" s="101">
        <f t="shared" si="192"/>
        <v>0</v>
      </c>
      <c r="AU1375" s="42">
        <f t="shared" si="193"/>
        <v>2599.3321575801515</v>
      </c>
      <c r="AV1375" s="42">
        <f t="shared" si="194"/>
        <v>1252.5768392874629</v>
      </c>
      <c r="AW1375" s="102">
        <f t="shared" si="195"/>
        <v>431</v>
      </c>
      <c r="AX1375" s="43">
        <f t="shared" si="196"/>
        <v>0.5</v>
      </c>
      <c r="AY1375" s="43" t="str">
        <f t="shared" si="197"/>
        <v>UTGS</v>
      </c>
    </row>
    <row r="1376" spans="1:51" hidden="1" x14ac:dyDescent="0.2">
      <c r="A1376" s="38">
        <v>1369</v>
      </c>
      <c r="B1376" t="s">
        <v>5806</v>
      </c>
      <c r="C1376" t="s">
        <v>5746</v>
      </c>
      <c r="D1376">
        <v>2630</v>
      </c>
      <c r="E1376" t="s">
        <v>196</v>
      </c>
      <c r="F1376">
        <v>5</v>
      </c>
      <c r="G1376" t="str">
        <f>LOOKUP(F1376,{0,6,45},{"F","L","H"})</f>
        <v>F</v>
      </c>
      <c r="H1376" t="s">
        <v>1399</v>
      </c>
      <c r="I1376" s="43" t="str">
        <f>IFERROR(VLOOKUP(#REF!,#REF!,2,FALSE),"No")</f>
        <v>No</v>
      </c>
      <c r="J1376" s="149">
        <v>1.25</v>
      </c>
      <c r="K1376" s="148">
        <v>95</v>
      </c>
      <c r="L1376" s="148"/>
      <c r="M1376" s="148"/>
      <c r="N1376" s="148"/>
      <c r="O1376" s="148"/>
      <c r="P1376" s="148"/>
      <c r="Q1376" s="148"/>
      <c r="R1376" s="148"/>
      <c r="S1376" s="148"/>
      <c r="T1376" s="148"/>
      <c r="U1376" s="148"/>
      <c r="V1376" s="148"/>
      <c r="W1376" s="148"/>
      <c r="X1376" s="139">
        <v>2</v>
      </c>
      <c r="Y1376" s="148">
        <v>1000</v>
      </c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39">
        <v>0</v>
      </c>
      <c r="AM1376" s="139">
        <v>0</v>
      </c>
      <c r="AN1376" s="148">
        <f t="shared" si="189"/>
        <v>1000</v>
      </c>
      <c r="AO1376" s="148">
        <f t="shared" si="190"/>
        <v>95</v>
      </c>
      <c r="AP1376" s="148">
        <v>11</v>
      </c>
      <c r="AQ1376" s="140">
        <v>28</v>
      </c>
      <c r="AS1376" s="42">
        <f t="shared" si="191"/>
        <v>7078.7803939503774</v>
      </c>
      <c r="AT1376" s="101">
        <f t="shared" si="192"/>
        <v>0</v>
      </c>
      <c r="AU1376" s="42">
        <f t="shared" si="193"/>
        <v>7078.7803939503774</v>
      </c>
      <c r="AV1376" s="42">
        <f t="shared" si="194"/>
        <v>1161.1057757669298</v>
      </c>
      <c r="AW1376" s="102">
        <f t="shared" si="195"/>
        <v>2428.75</v>
      </c>
      <c r="AX1376" s="43">
        <f t="shared" si="196"/>
        <v>1.25</v>
      </c>
      <c r="AY1376" s="43" t="str">
        <f t="shared" si="197"/>
        <v>UTTSS</v>
      </c>
    </row>
    <row r="1377" spans="1:51" hidden="1" x14ac:dyDescent="0.2">
      <c r="A1377" s="38">
        <v>1370</v>
      </c>
      <c r="B1377" t="s">
        <v>362</v>
      </c>
      <c r="C1377" t="s">
        <v>289</v>
      </c>
      <c r="D1377">
        <v>175</v>
      </c>
      <c r="E1377" t="s">
        <v>1235</v>
      </c>
      <c r="F1377">
        <v>0.25</v>
      </c>
      <c r="G1377" t="str">
        <f>LOOKUP(F1377,{0,6,45},{"F","L","H"})</f>
        <v>F</v>
      </c>
      <c r="H1377" t="s">
        <v>3311</v>
      </c>
      <c r="I1377" s="43" t="str">
        <f>IFERROR(VLOOKUP(#REF!,#REF!,2,FALSE),"No")</f>
        <v>No</v>
      </c>
      <c r="J1377" s="139">
        <v>0.5</v>
      </c>
      <c r="K1377" s="148">
        <v>41</v>
      </c>
      <c r="L1377" s="148"/>
      <c r="M1377" s="148"/>
      <c r="N1377" s="148"/>
      <c r="O1377" s="148"/>
      <c r="P1377" s="148"/>
      <c r="Q1377" s="148"/>
      <c r="R1377" s="148"/>
      <c r="S1377" s="148"/>
      <c r="T1377" s="148"/>
      <c r="U1377" s="148"/>
      <c r="V1377" s="148"/>
      <c r="W1377" s="148"/>
      <c r="X1377" s="139">
        <v>2</v>
      </c>
      <c r="Y1377" s="148">
        <v>197.18</v>
      </c>
      <c r="Z1377" s="148">
        <v>4</v>
      </c>
      <c r="AA1377" s="148">
        <v>802.82</v>
      </c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39">
        <v>0</v>
      </c>
      <c r="AM1377" s="139">
        <v>0</v>
      </c>
      <c r="AN1377" s="148">
        <f t="shared" si="189"/>
        <v>1000</v>
      </c>
      <c r="AO1377" s="148">
        <f t="shared" si="190"/>
        <v>41</v>
      </c>
      <c r="AP1377" s="148">
        <v>22</v>
      </c>
      <c r="AQ1377" s="140">
        <v>23</v>
      </c>
      <c r="AS1377" s="42">
        <f t="shared" si="191"/>
        <v>2804.5425910733215</v>
      </c>
      <c r="AT1377" s="101">
        <f t="shared" si="192"/>
        <v>0</v>
      </c>
      <c r="AU1377" s="42">
        <f t="shared" si="193"/>
        <v>2804.5425910733215</v>
      </c>
      <c r="AV1377" s="42">
        <f t="shared" si="194"/>
        <v>1663.7904835423494</v>
      </c>
      <c r="AW1377" s="102">
        <f t="shared" si="195"/>
        <v>431</v>
      </c>
      <c r="AX1377" s="43">
        <f t="shared" si="196"/>
        <v>0.5</v>
      </c>
      <c r="AY1377" s="43" t="str">
        <f t="shared" si="197"/>
        <v>UTGS</v>
      </c>
    </row>
    <row r="1378" spans="1:51" hidden="1" x14ac:dyDescent="0.2">
      <c r="A1378" s="38">
        <v>1371</v>
      </c>
      <c r="B1378" t="s">
        <v>362</v>
      </c>
      <c r="C1378" t="s">
        <v>289</v>
      </c>
      <c r="D1378">
        <v>320</v>
      </c>
      <c r="E1378" t="s">
        <v>1842</v>
      </c>
      <c r="F1378">
        <v>0.25</v>
      </c>
      <c r="G1378" t="str">
        <f>LOOKUP(F1378,{0,6,45},{"F","L","H"})</f>
        <v>F</v>
      </c>
      <c r="H1378" t="s">
        <v>3312</v>
      </c>
      <c r="I1378" s="43" t="str">
        <f>IFERROR(VLOOKUP(#REF!,#REF!,2,FALSE),"No")</f>
        <v>No</v>
      </c>
      <c r="J1378" s="148">
        <v>0.75</v>
      </c>
      <c r="K1378" s="148">
        <v>135</v>
      </c>
      <c r="L1378" s="148"/>
      <c r="M1378" s="148"/>
      <c r="N1378" s="148"/>
      <c r="O1378" s="148"/>
      <c r="P1378" s="148"/>
      <c r="Q1378" s="148"/>
      <c r="R1378" s="149"/>
      <c r="S1378" s="148"/>
      <c r="T1378" s="148"/>
      <c r="U1378" s="148"/>
      <c r="V1378" s="148"/>
      <c r="W1378" s="148"/>
      <c r="X1378" s="139">
        <v>2</v>
      </c>
      <c r="Y1378" s="148">
        <v>199.5</v>
      </c>
      <c r="Z1378" s="148">
        <v>3</v>
      </c>
      <c r="AA1378" s="148">
        <v>11</v>
      </c>
      <c r="AB1378" s="148">
        <v>4</v>
      </c>
      <c r="AC1378" s="148">
        <v>789.5</v>
      </c>
      <c r="AD1378" s="148"/>
      <c r="AE1378" s="148"/>
      <c r="AF1378" s="148"/>
      <c r="AG1378" s="148"/>
      <c r="AH1378" s="148"/>
      <c r="AI1378" s="148"/>
      <c r="AJ1378" s="148"/>
      <c r="AK1378" s="148"/>
      <c r="AL1378" s="139">
        <v>0</v>
      </c>
      <c r="AM1378" s="139">
        <v>0</v>
      </c>
      <c r="AN1378" s="148">
        <f t="shared" si="189"/>
        <v>1000</v>
      </c>
      <c r="AO1378" s="148">
        <f t="shared" si="190"/>
        <v>135</v>
      </c>
      <c r="AP1378" s="148">
        <v>23</v>
      </c>
      <c r="AQ1378" s="140">
        <v>39</v>
      </c>
      <c r="AS1378" s="42">
        <f t="shared" si="191"/>
        <v>8691.7695071926428</v>
      </c>
      <c r="AT1378" s="101">
        <f t="shared" si="192"/>
        <v>0</v>
      </c>
      <c r="AU1378" s="42">
        <f t="shared" si="193"/>
        <v>8691.7695071926428</v>
      </c>
      <c r="AV1378" s="42">
        <f t="shared" si="194"/>
        <v>975.18453131984711</v>
      </c>
      <c r="AW1378" s="102">
        <f t="shared" si="195"/>
        <v>431</v>
      </c>
      <c r="AX1378" s="43">
        <f t="shared" si="196"/>
        <v>0.75</v>
      </c>
      <c r="AY1378" s="43" t="str">
        <f t="shared" si="197"/>
        <v>UTGS</v>
      </c>
    </row>
    <row r="1379" spans="1:51" hidden="1" x14ac:dyDescent="0.2">
      <c r="A1379" s="38">
        <v>1372</v>
      </c>
      <c r="B1379" t="s">
        <v>5806</v>
      </c>
      <c r="C1379" t="s">
        <v>292</v>
      </c>
      <c r="D1379">
        <v>3300</v>
      </c>
      <c r="E1379" t="s">
        <v>207</v>
      </c>
      <c r="F1379">
        <v>2</v>
      </c>
      <c r="G1379" t="str">
        <f>LOOKUP(F1379,{0,6,45},{"F","L","H"})</f>
        <v>F</v>
      </c>
      <c r="H1379" t="s">
        <v>2097</v>
      </c>
      <c r="I1379" s="43" t="str">
        <f>IFERROR(VLOOKUP(#REF!,#REF!,2,FALSE),"No")</f>
        <v>No</v>
      </c>
      <c r="J1379" s="139">
        <v>0.75</v>
      </c>
      <c r="K1379" s="148">
        <v>142</v>
      </c>
      <c r="L1379" s="148"/>
      <c r="M1379" s="148"/>
      <c r="N1379" s="148"/>
      <c r="O1379" s="148"/>
      <c r="P1379" s="148"/>
      <c r="Q1379" s="148"/>
      <c r="R1379" s="148"/>
      <c r="S1379" s="148"/>
      <c r="T1379" s="148"/>
      <c r="U1379" s="148"/>
      <c r="V1379" s="148"/>
      <c r="W1379" s="148"/>
      <c r="X1379" s="139">
        <v>1.25</v>
      </c>
      <c r="Y1379" s="148">
        <v>13.31</v>
      </c>
      <c r="Z1379" s="149">
        <v>2</v>
      </c>
      <c r="AA1379" s="148">
        <v>105.03</v>
      </c>
      <c r="AB1379" s="148">
        <v>4</v>
      </c>
      <c r="AC1379" s="148">
        <v>805.04</v>
      </c>
      <c r="AD1379" s="148">
        <v>6</v>
      </c>
      <c r="AE1379" s="148">
        <v>76.62</v>
      </c>
      <c r="AF1379" s="148"/>
      <c r="AG1379" s="148"/>
      <c r="AH1379" s="148"/>
      <c r="AI1379" s="148"/>
      <c r="AJ1379" s="148"/>
      <c r="AK1379" s="148"/>
      <c r="AL1379" s="139">
        <v>0</v>
      </c>
      <c r="AM1379" s="139">
        <v>0</v>
      </c>
      <c r="AN1379" s="148">
        <f t="shared" si="189"/>
        <v>1000</v>
      </c>
      <c r="AO1379" s="148">
        <f t="shared" si="190"/>
        <v>142</v>
      </c>
      <c r="AP1379" s="148">
        <v>6</v>
      </c>
      <c r="AQ1379" s="140">
        <v>6</v>
      </c>
      <c r="AS1379" s="42">
        <f t="shared" si="191"/>
        <v>9142.4538520100377</v>
      </c>
      <c r="AT1379" s="101">
        <f t="shared" si="192"/>
        <v>0</v>
      </c>
      <c r="AU1379" s="42">
        <f t="shared" si="193"/>
        <v>9142.4538520100377</v>
      </c>
      <c r="AV1379" s="42">
        <f t="shared" si="194"/>
        <v>6733.4996535790051</v>
      </c>
      <c r="AW1379" s="102">
        <f t="shared" si="195"/>
        <v>2145.6666666666665</v>
      </c>
      <c r="AX1379" s="43">
        <f t="shared" si="196"/>
        <v>0.75</v>
      </c>
      <c r="AY1379" s="43" t="str">
        <f t="shared" si="197"/>
        <v>UTFS</v>
      </c>
    </row>
    <row r="1380" spans="1:51" hidden="1" x14ac:dyDescent="0.2">
      <c r="A1380" s="38">
        <v>1373</v>
      </c>
      <c r="B1380" t="s">
        <v>362</v>
      </c>
      <c r="C1380" t="s">
        <v>289</v>
      </c>
      <c r="D1380">
        <v>306</v>
      </c>
      <c r="E1380" t="s">
        <v>1248</v>
      </c>
      <c r="F1380">
        <v>0.25</v>
      </c>
      <c r="G1380" t="str">
        <f>LOOKUP(F1380,{0,6,45},{"F","L","H"})</f>
        <v>F</v>
      </c>
      <c r="H1380" t="s">
        <v>3313</v>
      </c>
      <c r="I1380" s="43" t="str">
        <f>IFERROR(VLOOKUP(#REF!,#REF!,2,FALSE),"No")</f>
        <v>No</v>
      </c>
      <c r="J1380" s="149">
        <v>0.75</v>
      </c>
      <c r="K1380" s="148">
        <v>106</v>
      </c>
      <c r="L1380" s="148"/>
      <c r="M1380" s="148"/>
      <c r="N1380" s="148"/>
      <c r="O1380" s="148"/>
      <c r="P1380" s="148"/>
      <c r="Q1380" s="148"/>
      <c r="R1380" s="148"/>
      <c r="S1380" s="148"/>
      <c r="T1380" s="148"/>
      <c r="U1380" s="148"/>
      <c r="V1380" s="148"/>
      <c r="W1380" s="148"/>
      <c r="X1380" s="139">
        <v>2</v>
      </c>
      <c r="Y1380" s="148">
        <v>112.37</v>
      </c>
      <c r="Z1380" s="148">
        <v>3</v>
      </c>
      <c r="AA1380" s="148">
        <v>887.63</v>
      </c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39">
        <v>0</v>
      </c>
      <c r="AM1380" s="139">
        <v>0</v>
      </c>
      <c r="AN1380" s="148">
        <f t="shared" si="189"/>
        <v>1000</v>
      </c>
      <c r="AO1380" s="148">
        <f t="shared" si="190"/>
        <v>106</v>
      </c>
      <c r="AP1380" s="148">
        <v>15</v>
      </c>
      <c r="AQ1380" s="140">
        <v>46</v>
      </c>
      <c r="AS1380" s="42">
        <f t="shared" si="191"/>
        <v>6824.6486500920009</v>
      </c>
      <c r="AT1380" s="101">
        <f t="shared" si="192"/>
        <v>0</v>
      </c>
      <c r="AU1380" s="42">
        <f t="shared" si="193"/>
        <v>6824.6486500920009</v>
      </c>
      <c r="AV1380" s="42">
        <f t="shared" si="194"/>
        <v>462.08289829291385</v>
      </c>
      <c r="AW1380" s="102">
        <f t="shared" si="195"/>
        <v>431</v>
      </c>
      <c r="AX1380" s="43">
        <f t="shared" si="196"/>
        <v>0.75</v>
      </c>
      <c r="AY1380" s="43" t="str">
        <f t="shared" si="197"/>
        <v>UTGS</v>
      </c>
    </row>
    <row r="1381" spans="1:51" hidden="1" x14ac:dyDescent="0.2">
      <c r="A1381" s="38">
        <v>1374</v>
      </c>
      <c r="B1381" t="s">
        <v>362</v>
      </c>
      <c r="C1381" t="s">
        <v>289</v>
      </c>
      <c r="D1381">
        <v>320</v>
      </c>
      <c r="E1381" t="s">
        <v>1236</v>
      </c>
      <c r="F1381">
        <v>0.25</v>
      </c>
      <c r="G1381" t="str">
        <f>LOOKUP(F1381,{0,6,45},{"F","L","H"})</f>
        <v>F</v>
      </c>
      <c r="H1381" t="s">
        <v>3315</v>
      </c>
      <c r="I1381" s="43" t="str">
        <f>IFERROR(VLOOKUP(#REF!,#REF!,2,FALSE),"No")</f>
        <v>No</v>
      </c>
      <c r="J1381" s="139">
        <v>0.5</v>
      </c>
      <c r="K1381" s="148">
        <v>48</v>
      </c>
      <c r="L1381" s="148"/>
      <c r="M1381" s="148"/>
      <c r="N1381" s="148"/>
      <c r="O1381" s="148"/>
      <c r="P1381" s="148"/>
      <c r="Q1381" s="148"/>
      <c r="R1381" s="148"/>
      <c r="S1381" s="148"/>
      <c r="T1381" s="148"/>
      <c r="U1381" s="148"/>
      <c r="V1381" s="148"/>
      <c r="W1381" s="148"/>
      <c r="X1381" s="139">
        <v>2</v>
      </c>
      <c r="Y1381" s="148">
        <v>109.4</v>
      </c>
      <c r="Z1381" s="148">
        <v>3</v>
      </c>
      <c r="AA1381" s="148">
        <v>128.4</v>
      </c>
      <c r="AB1381" s="148">
        <v>3.5</v>
      </c>
      <c r="AC1381" s="148">
        <v>762.21</v>
      </c>
      <c r="AD1381" s="148"/>
      <c r="AE1381" s="148"/>
      <c r="AF1381" s="148"/>
      <c r="AG1381" s="148"/>
      <c r="AH1381" s="148"/>
      <c r="AI1381" s="148"/>
      <c r="AJ1381" s="148"/>
      <c r="AK1381" s="148"/>
      <c r="AL1381" s="139">
        <v>0</v>
      </c>
      <c r="AM1381" s="139">
        <v>0</v>
      </c>
      <c r="AN1381" s="148">
        <f t="shared" si="189"/>
        <v>1000.01</v>
      </c>
      <c r="AO1381" s="148">
        <f t="shared" si="190"/>
        <v>48</v>
      </c>
      <c r="AP1381" s="148">
        <v>17</v>
      </c>
      <c r="AQ1381" s="140">
        <v>18</v>
      </c>
      <c r="AS1381" s="42">
        <f t="shared" si="191"/>
        <v>3283.3669358907177</v>
      </c>
      <c r="AT1381" s="101">
        <f t="shared" si="192"/>
        <v>0</v>
      </c>
      <c r="AU1381" s="42">
        <f t="shared" si="193"/>
        <v>3283.3669358907177</v>
      </c>
      <c r="AV1381" s="42">
        <f t="shared" si="194"/>
        <v>2029.5332957148073</v>
      </c>
      <c r="AW1381" s="102">
        <f t="shared" si="195"/>
        <v>431</v>
      </c>
      <c r="AX1381" s="43">
        <f t="shared" si="196"/>
        <v>0.5</v>
      </c>
      <c r="AY1381" s="43" t="str">
        <f t="shared" si="197"/>
        <v>UTGS</v>
      </c>
    </row>
    <row r="1382" spans="1:51" hidden="1" x14ac:dyDescent="0.2">
      <c r="A1382" s="38">
        <v>1375</v>
      </c>
      <c r="B1382" t="s">
        <v>5807</v>
      </c>
      <c r="C1382" t="s">
        <v>289</v>
      </c>
      <c r="D1382">
        <v>31000</v>
      </c>
      <c r="E1382" t="s">
        <v>203</v>
      </c>
      <c r="F1382">
        <v>45</v>
      </c>
      <c r="G1382" t="str">
        <f>LOOKUP(F1382,{0,6,45},{"F","L","H"})</f>
        <v>H</v>
      </c>
      <c r="H1382" t="s">
        <v>1931</v>
      </c>
      <c r="I1382" s="43" t="str">
        <f>IFERROR(VLOOKUP(#REF!,#REF!,2,FALSE),"No")</f>
        <v>No</v>
      </c>
      <c r="J1382" s="149">
        <v>2</v>
      </c>
      <c r="K1382" s="148">
        <v>16</v>
      </c>
      <c r="L1382" s="148"/>
      <c r="M1382" s="148"/>
      <c r="N1382" s="148"/>
      <c r="O1382" s="148"/>
      <c r="P1382" s="148"/>
      <c r="Q1382" s="148"/>
      <c r="R1382" s="148"/>
      <c r="S1382" s="148"/>
      <c r="T1382" s="148"/>
      <c r="U1382" s="148"/>
      <c r="V1382" s="148"/>
      <c r="W1382" s="148"/>
      <c r="X1382" s="139">
        <v>2</v>
      </c>
      <c r="Y1382" s="148">
        <v>675.5</v>
      </c>
      <c r="Z1382" s="148">
        <v>3</v>
      </c>
      <c r="AA1382" s="148">
        <v>324.5</v>
      </c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39">
        <v>0</v>
      </c>
      <c r="AM1382" s="139">
        <v>0</v>
      </c>
      <c r="AN1382" s="148">
        <f t="shared" si="189"/>
        <v>1000</v>
      </c>
      <c r="AO1382" s="148">
        <f t="shared" si="190"/>
        <v>16</v>
      </c>
      <c r="AP1382" s="148">
        <v>2</v>
      </c>
      <c r="AQ1382" s="140">
        <v>2</v>
      </c>
      <c r="AS1382" s="42">
        <f t="shared" si="191"/>
        <v>1167.7356452969057</v>
      </c>
      <c r="AT1382" s="101">
        <f t="shared" si="192"/>
        <v>0</v>
      </c>
      <c r="AU1382" s="42">
        <f t="shared" si="193"/>
        <v>1167.7356452969057</v>
      </c>
      <c r="AV1382" s="42">
        <f t="shared" si="194"/>
        <v>14198.150860737016</v>
      </c>
      <c r="AW1382" s="102">
        <f t="shared" si="195"/>
        <v>60371.752872868376</v>
      </c>
      <c r="AX1382" s="43">
        <f t="shared" si="196"/>
        <v>2</v>
      </c>
      <c r="AY1382" s="43" t="str">
        <f t="shared" si="197"/>
        <v>UTGS</v>
      </c>
    </row>
    <row r="1383" spans="1:51" hidden="1" x14ac:dyDescent="0.2">
      <c r="A1383" s="38">
        <v>1376</v>
      </c>
      <c r="B1383" t="s">
        <v>362</v>
      </c>
      <c r="C1383" t="s">
        <v>289</v>
      </c>
      <c r="D1383">
        <v>320</v>
      </c>
      <c r="E1383" t="s">
        <v>1239</v>
      </c>
      <c r="F1383">
        <v>0.25</v>
      </c>
      <c r="G1383" t="str">
        <f>LOOKUP(F1383,{0,6,45},{"F","L","H"})</f>
        <v>F</v>
      </c>
      <c r="H1383" t="s">
        <v>3317</v>
      </c>
      <c r="I1383" s="43" t="str">
        <f>IFERROR(VLOOKUP(#REF!,#REF!,2,FALSE),"No")</f>
        <v>No</v>
      </c>
      <c r="J1383" s="149">
        <v>0.75</v>
      </c>
      <c r="K1383" s="148">
        <v>31</v>
      </c>
      <c r="L1383" s="148"/>
      <c r="M1383" s="148"/>
      <c r="N1383" s="148"/>
      <c r="O1383" s="148"/>
      <c r="P1383" s="148"/>
      <c r="Q1383" s="148"/>
      <c r="R1383" s="148"/>
      <c r="S1383" s="148"/>
      <c r="T1383" s="148"/>
      <c r="U1383" s="148"/>
      <c r="V1383" s="148"/>
      <c r="W1383" s="148"/>
      <c r="X1383" s="139">
        <v>2</v>
      </c>
      <c r="Y1383" s="148">
        <v>1000</v>
      </c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39">
        <v>0</v>
      </c>
      <c r="AM1383" s="139">
        <v>0</v>
      </c>
      <c r="AN1383" s="148">
        <f t="shared" si="189"/>
        <v>1000</v>
      </c>
      <c r="AO1383" s="148">
        <f t="shared" si="190"/>
        <v>31</v>
      </c>
      <c r="AP1383" s="148">
        <v>18</v>
      </c>
      <c r="AQ1383" s="140">
        <v>27</v>
      </c>
      <c r="AS1383" s="42">
        <f t="shared" si="191"/>
        <v>1995.8878127627549</v>
      </c>
      <c r="AT1383" s="101">
        <f t="shared" si="192"/>
        <v>0</v>
      </c>
      <c r="AU1383" s="42">
        <f t="shared" si="193"/>
        <v>1995.8878127627549</v>
      </c>
      <c r="AV1383" s="42">
        <f t="shared" si="194"/>
        <v>1204.1096933879271</v>
      </c>
      <c r="AW1383" s="102">
        <f t="shared" si="195"/>
        <v>431</v>
      </c>
      <c r="AX1383" s="43">
        <f t="shared" si="196"/>
        <v>0.75</v>
      </c>
      <c r="AY1383" s="43" t="str">
        <f t="shared" si="197"/>
        <v>UTGS</v>
      </c>
    </row>
    <row r="1384" spans="1:51" hidden="1" x14ac:dyDescent="0.2">
      <c r="A1384" s="38">
        <v>1377</v>
      </c>
      <c r="B1384" t="s">
        <v>5806</v>
      </c>
      <c r="C1384" t="s">
        <v>289</v>
      </c>
      <c r="D1384">
        <v>930</v>
      </c>
      <c r="E1384" t="s">
        <v>1241</v>
      </c>
      <c r="F1384">
        <v>2</v>
      </c>
      <c r="G1384" t="str">
        <f>LOOKUP(F1384,{0,6,45},{"F","L","H"})</f>
        <v>F</v>
      </c>
      <c r="H1384" t="s">
        <v>3318</v>
      </c>
      <c r="I1384" s="43" t="str">
        <f>IFERROR(VLOOKUP(#REF!,#REF!,2,FALSE),"No")</f>
        <v>No</v>
      </c>
      <c r="J1384" s="149">
        <v>0.75</v>
      </c>
      <c r="K1384" s="148">
        <v>153</v>
      </c>
      <c r="L1384" s="148"/>
      <c r="M1384" s="148"/>
      <c r="N1384" s="148"/>
      <c r="O1384" s="148"/>
      <c r="P1384" s="148"/>
      <c r="Q1384" s="148"/>
      <c r="R1384" s="148"/>
      <c r="S1384" s="148"/>
      <c r="T1384" s="148"/>
      <c r="U1384" s="148"/>
      <c r="V1384" s="148"/>
      <c r="W1384" s="148"/>
      <c r="X1384" s="139">
        <v>2</v>
      </c>
      <c r="Y1384" s="148">
        <v>110.24</v>
      </c>
      <c r="Z1384" s="149">
        <v>4</v>
      </c>
      <c r="AA1384" s="148">
        <v>683.46</v>
      </c>
      <c r="AB1384" s="148">
        <v>16</v>
      </c>
      <c r="AC1384" s="148">
        <v>206.29</v>
      </c>
      <c r="AD1384" s="148"/>
      <c r="AE1384" s="148"/>
      <c r="AF1384" s="148"/>
      <c r="AG1384" s="148"/>
      <c r="AH1384" s="148"/>
      <c r="AI1384" s="148"/>
      <c r="AJ1384" s="148"/>
      <c r="AK1384" s="148"/>
      <c r="AL1384" s="139">
        <v>0</v>
      </c>
      <c r="AM1384" s="139">
        <v>0</v>
      </c>
      <c r="AN1384" s="148">
        <f t="shared" si="189"/>
        <v>999.99</v>
      </c>
      <c r="AO1384" s="148">
        <f t="shared" si="190"/>
        <v>153</v>
      </c>
      <c r="AP1384" s="148">
        <v>5</v>
      </c>
      <c r="AQ1384" s="140">
        <v>5</v>
      </c>
      <c r="AS1384" s="42">
        <f t="shared" si="191"/>
        <v>9850.6721081516607</v>
      </c>
      <c r="AT1384" s="101">
        <f t="shared" si="192"/>
        <v>0</v>
      </c>
      <c r="AU1384" s="42">
        <f t="shared" si="193"/>
        <v>9850.6721081516607</v>
      </c>
      <c r="AV1384" s="42">
        <f t="shared" si="194"/>
        <v>9146.5566823713634</v>
      </c>
      <c r="AW1384" s="102">
        <f t="shared" si="195"/>
        <v>1475.8772811117678</v>
      </c>
      <c r="AX1384" s="43">
        <f t="shared" si="196"/>
        <v>0.75</v>
      </c>
      <c r="AY1384" s="43" t="str">
        <f t="shared" si="197"/>
        <v>UTGS</v>
      </c>
    </row>
    <row r="1385" spans="1:51" hidden="1" x14ac:dyDescent="0.2">
      <c r="A1385" s="38">
        <v>1378</v>
      </c>
      <c r="B1385" t="s">
        <v>362</v>
      </c>
      <c r="C1385" t="s">
        <v>289</v>
      </c>
      <c r="D1385">
        <v>320</v>
      </c>
      <c r="E1385" t="s">
        <v>1232</v>
      </c>
      <c r="F1385">
        <v>0.25</v>
      </c>
      <c r="G1385" t="str">
        <f>LOOKUP(F1385,{0,6,45},{"F","L","H"})</f>
        <v>F</v>
      </c>
      <c r="H1385" t="s">
        <v>3320</v>
      </c>
      <c r="I1385" s="43" t="str">
        <f>IFERROR(VLOOKUP(#REF!,#REF!,2,FALSE),"No")</f>
        <v>No</v>
      </c>
      <c r="J1385" s="149">
        <v>0.5</v>
      </c>
      <c r="K1385" s="148">
        <v>26</v>
      </c>
      <c r="L1385" s="148"/>
      <c r="M1385" s="148"/>
      <c r="N1385" s="148"/>
      <c r="O1385" s="148"/>
      <c r="P1385" s="148"/>
      <c r="Q1385" s="148"/>
      <c r="R1385" s="148"/>
      <c r="S1385" s="148"/>
      <c r="T1385" s="148"/>
      <c r="U1385" s="148"/>
      <c r="V1385" s="148"/>
      <c r="W1385" s="148"/>
      <c r="X1385" s="139">
        <v>1.25</v>
      </c>
      <c r="Y1385" s="148">
        <v>489.07</v>
      </c>
      <c r="Z1385" s="148">
        <v>2</v>
      </c>
      <c r="AA1385" s="148">
        <v>244.07</v>
      </c>
      <c r="AB1385" s="148">
        <v>4</v>
      </c>
      <c r="AC1385" s="148">
        <v>266.86</v>
      </c>
      <c r="AD1385" s="148"/>
      <c r="AE1385" s="148"/>
      <c r="AF1385" s="148"/>
      <c r="AG1385" s="148"/>
      <c r="AH1385" s="148"/>
      <c r="AI1385" s="148"/>
      <c r="AJ1385" s="148"/>
      <c r="AK1385" s="148"/>
      <c r="AL1385" s="139">
        <v>0</v>
      </c>
      <c r="AM1385" s="139">
        <v>0</v>
      </c>
      <c r="AN1385" s="148">
        <f t="shared" si="189"/>
        <v>1000</v>
      </c>
      <c r="AO1385" s="148">
        <f t="shared" si="190"/>
        <v>26</v>
      </c>
      <c r="AP1385" s="148">
        <v>30</v>
      </c>
      <c r="AQ1385" s="140">
        <v>57</v>
      </c>
      <c r="AS1385" s="42">
        <f t="shared" si="191"/>
        <v>1778.4904236074722</v>
      </c>
      <c r="AT1385" s="101">
        <f t="shared" si="192"/>
        <v>0</v>
      </c>
      <c r="AU1385" s="42">
        <f t="shared" si="193"/>
        <v>1778.4904236074722</v>
      </c>
      <c r="AV1385" s="42">
        <f t="shared" si="194"/>
        <v>609.94205125393034</v>
      </c>
      <c r="AW1385" s="102">
        <f t="shared" si="195"/>
        <v>431</v>
      </c>
      <c r="AX1385" s="43">
        <f t="shared" si="196"/>
        <v>0.5</v>
      </c>
      <c r="AY1385" s="43" t="str">
        <f t="shared" si="197"/>
        <v>UTGS</v>
      </c>
    </row>
    <row r="1386" spans="1:51" hidden="1" x14ac:dyDescent="0.2">
      <c r="A1386" s="38">
        <v>1379</v>
      </c>
      <c r="B1386" t="s">
        <v>5806</v>
      </c>
      <c r="C1386" t="s">
        <v>5745</v>
      </c>
      <c r="D1386">
        <v>21072</v>
      </c>
      <c r="E1386" t="s">
        <v>205</v>
      </c>
      <c r="F1386">
        <v>5</v>
      </c>
      <c r="G1386" t="str">
        <f>LOOKUP(F1386,{0,6,45},{"F","L","H"})</f>
        <v>F</v>
      </c>
      <c r="H1386" t="s">
        <v>569</v>
      </c>
      <c r="I1386" s="43" t="str">
        <f>IFERROR(VLOOKUP(#REF!,#REF!,2,FALSE),"No")</f>
        <v>No</v>
      </c>
      <c r="J1386" s="149">
        <v>3</v>
      </c>
      <c r="K1386" s="148">
        <v>95</v>
      </c>
      <c r="L1386" s="148"/>
      <c r="M1386" s="148"/>
      <c r="N1386" s="148"/>
      <c r="O1386" s="148"/>
      <c r="P1386" s="148"/>
      <c r="Q1386" s="148"/>
      <c r="R1386" s="148"/>
      <c r="S1386" s="148"/>
      <c r="T1386" s="148"/>
      <c r="U1386" s="148"/>
      <c r="V1386" s="148"/>
      <c r="W1386" s="148"/>
      <c r="X1386" s="139">
        <v>2</v>
      </c>
      <c r="Y1386" s="148">
        <v>852.22</v>
      </c>
      <c r="Z1386" s="149">
        <v>4</v>
      </c>
      <c r="AA1386" s="148">
        <v>147.78</v>
      </c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39">
        <v>0</v>
      </c>
      <c r="AM1386" s="139">
        <v>0</v>
      </c>
      <c r="AN1386" s="148">
        <f t="shared" si="189"/>
        <v>1000</v>
      </c>
      <c r="AO1386" s="148">
        <f t="shared" si="190"/>
        <v>95</v>
      </c>
      <c r="AP1386" s="148">
        <v>5</v>
      </c>
      <c r="AQ1386" s="140">
        <v>5</v>
      </c>
      <c r="AS1386" s="42">
        <f t="shared" si="191"/>
        <v>6933.430393950377</v>
      </c>
      <c r="AT1386" s="101">
        <f t="shared" si="192"/>
        <v>0</v>
      </c>
      <c r="AU1386" s="42">
        <f t="shared" si="193"/>
        <v>6933.430393950377</v>
      </c>
      <c r="AV1386" s="42">
        <f t="shared" si="194"/>
        <v>6714.1088642948071</v>
      </c>
      <c r="AW1386" s="102">
        <f t="shared" si="195"/>
        <v>18747.149999999998</v>
      </c>
      <c r="AX1386" s="43">
        <f t="shared" si="196"/>
        <v>3</v>
      </c>
      <c r="AY1386" s="43" t="str">
        <f t="shared" si="197"/>
        <v>UTTSM</v>
      </c>
    </row>
    <row r="1387" spans="1:51" hidden="1" x14ac:dyDescent="0.2">
      <c r="A1387" s="38">
        <v>1380</v>
      </c>
      <c r="B1387" t="s">
        <v>362</v>
      </c>
      <c r="C1387" t="s">
        <v>289</v>
      </c>
      <c r="D1387">
        <v>320</v>
      </c>
      <c r="E1387" t="s">
        <v>1223</v>
      </c>
      <c r="F1387">
        <v>0.25</v>
      </c>
      <c r="G1387" t="str">
        <f>LOOKUP(F1387,{0,6,45},{"F","L","H"})</f>
        <v>F</v>
      </c>
      <c r="H1387" t="s">
        <v>3321</v>
      </c>
      <c r="I1387" s="43" t="str">
        <f>IFERROR(VLOOKUP(#REF!,#REF!,2,FALSE),"No")</f>
        <v>No</v>
      </c>
      <c r="J1387" s="139">
        <v>0.5</v>
      </c>
      <c r="K1387" s="148">
        <v>77</v>
      </c>
      <c r="L1387" s="148"/>
      <c r="M1387" s="148"/>
      <c r="N1387" s="148"/>
      <c r="O1387" s="148"/>
      <c r="P1387" s="148"/>
      <c r="Q1387" s="148"/>
      <c r="R1387" s="148"/>
      <c r="S1387" s="148"/>
      <c r="T1387" s="148"/>
      <c r="U1387" s="148"/>
      <c r="V1387" s="148"/>
      <c r="W1387" s="148"/>
      <c r="X1387" s="139">
        <v>2</v>
      </c>
      <c r="Y1387" s="148">
        <v>788.17</v>
      </c>
      <c r="Z1387" s="148">
        <v>4</v>
      </c>
      <c r="AA1387" s="148">
        <v>211.83</v>
      </c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39">
        <v>0</v>
      </c>
      <c r="AM1387" s="139">
        <v>0</v>
      </c>
      <c r="AN1387" s="148">
        <f t="shared" si="189"/>
        <v>1000</v>
      </c>
      <c r="AO1387" s="148">
        <f t="shared" si="190"/>
        <v>77</v>
      </c>
      <c r="AP1387" s="148">
        <v>18</v>
      </c>
      <c r="AQ1387" s="140">
        <v>18</v>
      </c>
      <c r="AS1387" s="42">
        <f t="shared" si="191"/>
        <v>5267.06779299136</v>
      </c>
      <c r="AT1387" s="101">
        <f t="shared" si="192"/>
        <v>0</v>
      </c>
      <c r="AU1387" s="42">
        <f t="shared" si="193"/>
        <v>5267.06779299136</v>
      </c>
      <c r="AV1387" s="42">
        <f t="shared" si="194"/>
        <v>1890.5434900818905</v>
      </c>
      <c r="AW1387" s="102">
        <f t="shared" si="195"/>
        <v>431</v>
      </c>
      <c r="AX1387" s="43">
        <f t="shared" si="196"/>
        <v>0.5</v>
      </c>
      <c r="AY1387" s="43" t="str">
        <f t="shared" si="197"/>
        <v>UTGS</v>
      </c>
    </row>
    <row r="1388" spans="1:51" hidden="1" x14ac:dyDescent="0.2">
      <c r="A1388" s="38">
        <v>1381</v>
      </c>
      <c r="B1388" t="s">
        <v>362</v>
      </c>
      <c r="C1388" t="s">
        <v>289</v>
      </c>
      <c r="D1388">
        <v>320</v>
      </c>
      <c r="E1388" t="s">
        <v>1236</v>
      </c>
      <c r="F1388">
        <v>0.25</v>
      </c>
      <c r="G1388" t="str">
        <f>LOOKUP(F1388,{0,6,45},{"F","L","H"})</f>
        <v>F</v>
      </c>
      <c r="H1388" t="s">
        <v>3322</v>
      </c>
      <c r="I1388" s="43" t="str">
        <f>IFERROR(VLOOKUP(#REF!,#REF!,2,FALSE),"No")</f>
        <v>No</v>
      </c>
      <c r="J1388" s="139">
        <v>0.75</v>
      </c>
      <c r="K1388" s="148">
        <v>40</v>
      </c>
      <c r="L1388" s="148"/>
      <c r="M1388" s="148"/>
      <c r="N1388" s="148"/>
      <c r="O1388" s="148"/>
      <c r="P1388" s="148"/>
      <c r="Q1388" s="148"/>
      <c r="R1388" s="148"/>
      <c r="S1388" s="148"/>
      <c r="T1388" s="148"/>
      <c r="U1388" s="148"/>
      <c r="V1388" s="148"/>
      <c r="W1388" s="148"/>
      <c r="X1388" s="139">
        <v>2</v>
      </c>
      <c r="Y1388" s="148">
        <v>324.10000000000002</v>
      </c>
      <c r="Z1388" s="148">
        <v>4</v>
      </c>
      <c r="AA1388" s="148">
        <v>675.9</v>
      </c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39">
        <v>0</v>
      </c>
      <c r="AM1388" s="139">
        <v>0</v>
      </c>
      <c r="AN1388" s="148">
        <f t="shared" si="189"/>
        <v>1000</v>
      </c>
      <c r="AO1388" s="148">
        <f t="shared" si="190"/>
        <v>40</v>
      </c>
      <c r="AP1388" s="148">
        <v>18</v>
      </c>
      <c r="AQ1388" s="140">
        <v>21</v>
      </c>
      <c r="AS1388" s="42">
        <f t="shared" si="191"/>
        <v>2575.3391132422644</v>
      </c>
      <c r="AT1388" s="101">
        <f t="shared" si="192"/>
        <v>0</v>
      </c>
      <c r="AU1388" s="42">
        <f t="shared" si="193"/>
        <v>2575.3391132422644</v>
      </c>
      <c r="AV1388" s="42">
        <f t="shared" si="194"/>
        <v>1778.912605784478</v>
      </c>
      <c r="AW1388" s="102">
        <f t="shared" si="195"/>
        <v>431</v>
      </c>
      <c r="AX1388" s="43">
        <f t="shared" si="196"/>
        <v>0.75</v>
      </c>
      <c r="AY1388" s="43" t="str">
        <f t="shared" si="197"/>
        <v>UTGS</v>
      </c>
    </row>
    <row r="1389" spans="1:51" hidden="1" x14ac:dyDescent="0.2">
      <c r="A1389" s="38">
        <v>1382</v>
      </c>
      <c r="B1389" t="s">
        <v>362</v>
      </c>
      <c r="C1389" t="s">
        <v>289</v>
      </c>
      <c r="D1389">
        <v>320</v>
      </c>
      <c r="E1389" t="s">
        <v>1236</v>
      </c>
      <c r="F1389">
        <v>0.25</v>
      </c>
      <c r="G1389" t="str">
        <f>LOOKUP(F1389,{0,6,45},{"F","L","H"})</f>
        <v>F</v>
      </c>
      <c r="H1389" t="s">
        <v>3323</v>
      </c>
      <c r="I1389" s="43" t="str">
        <f>IFERROR(VLOOKUP(#REF!,#REF!,2,FALSE),"No")</f>
        <v>No</v>
      </c>
      <c r="J1389" s="139">
        <v>0.75</v>
      </c>
      <c r="K1389" s="148">
        <v>92</v>
      </c>
      <c r="L1389" s="148"/>
      <c r="M1389" s="148"/>
      <c r="N1389" s="148"/>
      <c r="O1389" s="148"/>
      <c r="P1389" s="148"/>
      <c r="Q1389" s="148"/>
      <c r="R1389" s="148"/>
      <c r="S1389" s="148"/>
      <c r="T1389" s="148"/>
      <c r="U1389" s="148"/>
      <c r="V1389" s="148"/>
      <c r="W1389" s="148"/>
      <c r="X1389" s="139">
        <v>2</v>
      </c>
      <c r="Y1389" s="148">
        <v>1000</v>
      </c>
      <c r="Z1389" s="149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39">
        <v>0</v>
      </c>
      <c r="AM1389" s="139">
        <v>0</v>
      </c>
      <c r="AN1389" s="148">
        <f t="shared" si="189"/>
        <v>1000</v>
      </c>
      <c r="AO1389" s="148">
        <f t="shared" si="190"/>
        <v>92</v>
      </c>
      <c r="AP1389" s="148">
        <v>13</v>
      </c>
      <c r="AQ1389" s="140">
        <v>13</v>
      </c>
      <c r="AS1389" s="42">
        <f t="shared" si="191"/>
        <v>5923.2799604572083</v>
      </c>
      <c r="AT1389" s="101">
        <f t="shared" si="192"/>
        <v>0</v>
      </c>
      <c r="AU1389" s="42">
        <f t="shared" si="193"/>
        <v>5923.2799604572083</v>
      </c>
      <c r="AV1389" s="42">
        <f t="shared" si="194"/>
        <v>2500.8432093441561</v>
      </c>
      <c r="AW1389" s="102">
        <f t="shared" si="195"/>
        <v>431</v>
      </c>
      <c r="AX1389" s="43">
        <f t="shared" si="196"/>
        <v>0.75</v>
      </c>
      <c r="AY1389" s="43" t="str">
        <f t="shared" si="197"/>
        <v>UTGS</v>
      </c>
    </row>
    <row r="1390" spans="1:51" hidden="1" x14ac:dyDescent="0.2">
      <c r="A1390" s="38">
        <v>1383</v>
      </c>
      <c r="B1390" t="s">
        <v>362</v>
      </c>
      <c r="C1390" t="s">
        <v>289</v>
      </c>
      <c r="D1390">
        <v>320</v>
      </c>
      <c r="E1390" t="s">
        <v>1239</v>
      </c>
      <c r="F1390">
        <v>0.25</v>
      </c>
      <c r="G1390" t="str">
        <f>LOOKUP(F1390,{0,6,45},{"F","L","H"})</f>
        <v>F</v>
      </c>
      <c r="H1390" t="s">
        <v>3324</v>
      </c>
      <c r="I1390" s="43" t="str">
        <f>IFERROR(VLOOKUP(#REF!,#REF!,2,FALSE),"No")</f>
        <v>No</v>
      </c>
      <c r="J1390" s="139">
        <v>0.75</v>
      </c>
      <c r="K1390" s="148">
        <v>89</v>
      </c>
      <c r="L1390" s="148"/>
      <c r="M1390" s="148"/>
      <c r="N1390" s="148"/>
      <c r="O1390" s="148"/>
      <c r="P1390" s="148"/>
      <c r="Q1390" s="148"/>
      <c r="R1390" s="148"/>
      <c r="S1390" s="148"/>
      <c r="T1390" s="148"/>
      <c r="U1390" s="148"/>
      <c r="V1390" s="148"/>
      <c r="W1390" s="148"/>
      <c r="X1390" s="139">
        <v>2</v>
      </c>
      <c r="Y1390" s="148">
        <v>785.53</v>
      </c>
      <c r="Z1390" s="149">
        <v>4</v>
      </c>
      <c r="AA1390" s="148">
        <v>214.47</v>
      </c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39">
        <v>0</v>
      </c>
      <c r="AM1390" s="139">
        <v>0</v>
      </c>
      <c r="AN1390" s="148">
        <f t="shared" si="189"/>
        <v>1000</v>
      </c>
      <c r="AO1390" s="148">
        <f t="shared" si="190"/>
        <v>89</v>
      </c>
      <c r="AP1390" s="148">
        <v>11</v>
      </c>
      <c r="AQ1390" s="140">
        <v>11</v>
      </c>
      <c r="AS1390" s="42">
        <f t="shared" si="191"/>
        <v>5730.1295269640386</v>
      </c>
      <c r="AT1390" s="101">
        <f t="shared" si="192"/>
        <v>0</v>
      </c>
      <c r="AU1390" s="42">
        <f t="shared" si="193"/>
        <v>5730.1295269640386</v>
      </c>
      <c r="AV1390" s="42">
        <f t="shared" si="194"/>
        <v>3095.337420134003</v>
      </c>
      <c r="AW1390" s="102">
        <f t="shared" si="195"/>
        <v>431</v>
      </c>
      <c r="AX1390" s="43">
        <f t="shared" si="196"/>
        <v>0.75</v>
      </c>
      <c r="AY1390" s="43" t="str">
        <f t="shared" si="197"/>
        <v>UTGS</v>
      </c>
    </row>
    <row r="1391" spans="1:51" hidden="1" x14ac:dyDescent="0.2">
      <c r="A1391" s="38">
        <v>1384</v>
      </c>
      <c r="B1391" t="s">
        <v>362</v>
      </c>
      <c r="C1391" t="s">
        <v>289</v>
      </c>
      <c r="D1391">
        <v>320</v>
      </c>
      <c r="E1391" t="s">
        <v>1245</v>
      </c>
      <c r="F1391">
        <v>0.25</v>
      </c>
      <c r="G1391" t="str">
        <f>LOOKUP(F1391,{0,6,45},{"F","L","H"})</f>
        <v>F</v>
      </c>
      <c r="H1391" t="s">
        <v>3325</v>
      </c>
      <c r="I1391" s="43" t="str">
        <f>IFERROR(VLOOKUP(#REF!,#REF!,2,FALSE),"No")</f>
        <v>No</v>
      </c>
      <c r="J1391" s="149">
        <v>0.75</v>
      </c>
      <c r="K1391" s="148">
        <v>63</v>
      </c>
      <c r="L1391" s="148"/>
      <c r="M1391" s="148"/>
      <c r="N1391" s="148"/>
      <c r="O1391" s="148"/>
      <c r="P1391" s="148"/>
      <c r="Q1391" s="148"/>
      <c r="R1391" s="148"/>
      <c r="S1391" s="148"/>
      <c r="T1391" s="148"/>
      <c r="U1391" s="148"/>
      <c r="V1391" s="148"/>
      <c r="W1391" s="148"/>
      <c r="X1391" s="139">
        <v>2</v>
      </c>
      <c r="Y1391" s="148">
        <v>1000</v>
      </c>
      <c r="Z1391" s="149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39">
        <v>0</v>
      </c>
      <c r="AM1391" s="139">
        <v>0</v>
      </c>
      <c r="AN1391" s="148">
        <f t="shared" si="189"/>
        <v>1000</v>
      </c>
      <c r="AO1391" s="148">
        <f t="shared" si="190"/>
        <v>63</v>
      </c>
      <c r="AP1391" s="148">
        <v>25</v>
      </c>
      <c r="AQ1391" s="140">
        <v>25</v>
      </c>
      <c r="AS1391" s="42">
        <f t="shared" si="191"/>
        <v>4056.1591033565664</v>
      </c>
      <c r="AT1391" s="101">
        <f t="shared" si="192"/>
        <v>0</v>
      </c>
      <c r="AU1391" s="42">
        <f t="shared" si="193"/>
        <v>4056.1591033565664</v>
      </c>
      <c r="AV1391" s="42">
        <f t="shared" si="194"/>
        <v>1300.4384688589612</v>
      </c>
      <c r="AW1391" s="102">
        <f t="shared" si="195"/>
        <v>431</v>
      </c>
      <c r="AX1391" s="43">
        <f t="shared" si="196"/>
        <v>0.75</v>
      </c>
      <c r="AY1391" s="43" t="str">
        <f t="shared" si="197"/>
        <v>UTGS</v>
      </c>
    </row>
    <row r="1392" spans="1:51" hidden="1" x14ac:dyDescent="0.2">
      <c r="A1392" s="38">
        <v>1385</v>
      </c>
      <c r="B1392" t="s">
        <v>362</v>
      </c>
      <c r="C1392" t="s">
        <v>289</v>
      </c>
      <c r="D1392">
        <v>320</v>
      </c>
      <c r="E1392" t="s">
        <v>1245</v>
      </c>
      <c r="F1392">
        <v>0.25</v>
      </c>
      <c r="G1392" t="str">
        <f>LOOKUP(F1392,{0,6,45},{"F","L","H"})</f>
        <v>F</v>
      </c>
      <c r="H1392" t="s">
        <v>3326</v>
      </c>
      <c r="I1392" s="43" t="str">
        <f>IFERROR(VLOOKUP(#REF!,#REF!,2,FALSE),"No")</f>
        <v>No</v>
      </c>
      <c r="J1392" s="139">
        <v>0.75</v>
      </c>
      <c r="K1392" s="148">
        <v>63.41</v>
      </c>
      <c r="L1392" s="148"/>
      <c r="M1392" s="148"/>
      <c r="N1392" s="148"/>
      <c r="O1392" s="148"/>
      <c r="P1392" s="148"/>
      <c r="Q1392" s="148"/>
      <c r="R1392" s="148"/>
      <c r="S1392" s="148"/>
      <c r="T1392" s="148"/>
      <c r="U1392" s="148"/>
      <c r="V1392" s="148"/>
      <c r="W1392" s="148"/>
      <c r="X1392" s="139">
        <v>2</v>
      </c>
      <c r="Y1392" s="148">
        <v>931.19</v>
      </c>
      <c r="Z1392" s="149">
        <v>4</v>
      </c>
      <c r="AA1392" s="148">
        <v>68.81</v>
      </c>
      <c r="AB1392" s="149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39">
        <v>0</v>
      </c>
      <c r="AM1392" s="139">
        <v>0</v>
      </c>
      <c r="AN1392" s="148">
        <f t="shared" si="189"/>
        <v>1000</v>
      </c>
      <c r="AO1392" s="148">
        <f t="shared" si="190"/>
        <v>63.41</v>
      </c>
      <c r="AP1392" s="148">
        <v>11</v>
      </c>
      <c r="AQ1392" s="140">
        <v>13</v>
      </c>
      <c r="AS1392" s="42">
        <f t="shared" si="191"/>
        <v>4082.5563292672996</v>
      </c>
      <c r="AT1392" s="101">
        <f t="shared" si="192"/>
        <v>0</v>
      </c>
      <c r="AU1392" s="42">
        <f t="shared" si="193"/>
        <v>4082.5563292672996</v>
      </c>
      <c r="AV1392" s="42">
        <f t="shared" si="194"/>
        <v>2538.7945708826182</v>
      </c>
      <c r="AW1392" s="102">
        <f t="shared" si="195"/>
        <v>431</v>
      </c>
      <c r="AX1392" s="43">
        <f t="shared" si="196"/>
        <v>0.75</v>
      </c>
      <c r="AY1392" s="43" t="str">
        <f t="shared" si="197"/>
        <v>UTGS</v>
      </c>
    </row>
    <row r="1393" spans="1:51" hidden="1" x14ac:dyDescent="0.2">
      <c r="A1393" s="38">
        <v>1386</v>
      </c>
      <c r="B1393" t="s">
        <v>362</v>
      </c>
      <c r="C1393" t="s">
        <v>289</v>
      </c>
      <c r="D1393">
        <v>320</v>
      </c>
      <c r="E1393" t="s">
        <v>1245</v>
      </c>
      <c r="F1393">
        <v>0.25</v>
      </c>
      <c r="G1393" t="str">
        <f>LOOKUP(F1393,{0,6,45},{"F","L","H"})</f>
        <v>F</v>
      </c>
      <c r="H1393" t="s">
        <v>3327</v>
      </c>
      <c r="I1393" s="43" t="str">
        <f>IFERROR(VLOOKUP(#REF!,#REF!,2,FALSE),"No")</f>
        <v>No</v>
      </c>
      <c r="J1393" s="149">
        <v>0.75</v>
      </c>
      <c r="K1393" s="148">
        <v>56</v>
      </c>
      <c r="L1393" s="148"/>
      <c r="M1393" s="148"/>
      <c r="N1393" s="148"/>
      <c r="O1393" s="148"/>
      <c r="P1393" s="148"/>
      <c r="Q1393" s="148"/>
      <c r="R1393" s="148"/>
      <c r="S1393" s="148"/>
      <c r="T1393" s="148"/>
      <c r="U1393" s="148"/>
      <c r="V1393" s="148"/>
      <c r="W1393" s="148"/>
      <c r="X1393" s="139">
        <v>2</v>
      </c>
      <c r="Y1393" s="148">
        <v>1000</v>
      </c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39">
        <v>0</v>
      </c>
      <c r="AM1393" s="139">
        <v>0</v>
      </c>
      <c r="AN1393" s="148">
        <f t="shared" si="189"/>
        <v>1000</v>
      </c>
      <c r="AO1393" s="148">
        <f t="shared" si="190"/>
        <v>56</v>
      </c>
      <c r="AP1393" s="148">
        <v>13</v>
      </c>
      <c r="AQ1393" s="140">
        <v>14</v>
      </c>
      <c r="AS1393" s="42">
        <f t="shared" si="191"/>
        <v>3605.4747585391701</v>
      </c>
      <c r="AT1393" s="101">
        <f t="shared" si="192"/>
        <v>0</v>
      </c>
      <c r="AU1393" s="42">
        <f t="shared" si="193"/>
        <v>3605.4747585391701</v>
      </c>
      <c r="AV1393" s="42">
        <f t="shared" si="194"/>
        <v>2322.2115515338596</v>
      </c>
      <c r="AW1393" s="102">
        <f t="shared" si="195"/>
        <v>431</v>
      </c>
      <c r="AX1393" s="43">
        <f t="shared" si="196"/>
        <v>0.75</v>
      </c>
      <c r="AY1393" s="43" t="str">
        <f t="shared" si="197"/>
        <v>UTGS</v>
      </c>
    </row>
    <row r="1394" spans="1:51" hidden="1" x14ac:dyDescent="0.2">
      <c r="A1394" s="38">
        <v>1387</v>
      </c>
      <c r="B1394" t="s">
        <v>362</v>
      </c>
      <c r="C1394" t="s">
        <v>289</v>
      </c>
      <c r="D1394">
        <v>320</v>
      </c>
      <c r="E1394" t="s">
        <v>1228</v>
      </c>
      <c r="F1394">
        <v>0.25</v>
      </c>
      <c r="G1394" t="str">
        <f>LOOKUP(F1394,{0,6,45},{"F","L","H"})</f>
        <v>F</v>
      </c>
      <c r="H1394" t="s">
        <v>3328</v>
      </c>
      <c r="I1394" s="43" t="str">
        <f>IFERROR(VLOOKUP(#REF!,#REF!,2,FALSE),"No")</f>
        <v>No</v>
      </c>
      <c r="J1394" s="139">
        <v>0.75</v>
      </c>
      <c r="K1394" s="148">
        <v>10</v>
      </c>
      <c r="L1394" s="148"/>
      <c r="M1394" s="148"/>
      <c r="N1394" s="148"/>
      <c r="O1394" s="148"/>
      <c r="P1394" s="148"/>
      <c r="Q1394" s="148"/>
      <c r="R1394" s="148"/>
      <c r="S1394" s="148"/>
      <c r="T1394" s="148"/>
      <c r="U1394" s="148"/>
      <c r="V1394" s="148"/>
      <c r="W1394" s="148"/>
      <c r="X1394" s="139">
        <v>0.75</v>
      </c>
      <c r="Y1394" s="148">
        <v>280.41000000000003</v>
      </c>
      <c r="Z1394" s="149">
        <v>1.25</v>
      </c>
      <c r="AA1394" s="148">
        <v>183</v>
      </c>
      <c r="AB1394" s="148">
        <v>2</v>
      </c>
      <c r="AC1394" s="148">
        <v>1.78</v>
      </c>
      <c r="AD1394" s="148">
        <v>3</v>
      </c>
      <c r="AE1394" s="148">
        <v>534.79999999999995</v>
      </c>
      <c r="AF1394" s="148"/>
      <c r="AG1394" s="148"/>
      <c r="AH1394" s="148"/>
      <c r="AI1394" s="148"/>
      <c r="AJ1394" s="148"/>
      <c r="AK1394" s="148"/>
      <c r="AL1394" s="139">
        <v>0</v>
      </c>
      <c r="AM1394" s="139">
        <v>0</v>
      </c>
      <c r="AN1394" s="148">
        <f t="shared" si="189"/>
        <v>999.99</v>
      </c>
      <c r="AO1394" s="148">
        <f t="shared" si="190"/>
        <v>10</v>
      </c>
      <c r="AP1394" s="148">
        <v>15</v>
      </c>
      <c r="AQ1394" s="140">
        <v>48</v>
      </c>
      <c r="AS1394" s="42">
        <f t="shared" si="191"/>
        <v>643.83477831056609</v>
      </c>
      <c r="AT1394" s="101">
        <f t="shared" si="192"/>
        <v>0</v>
      </c>
      <c r="AU1394" s="42">
        <f t="shared" si="193"/>
        <v>643.83477831056609</v>
      </c>
      <c r="AV1394" s="42">
        <f t="shared" si="194"/>
        <v>582.97875858035047</v>
      </c>
      <c r="AW1394" s="102">
        <f t="shared" si="195"/>
        <v>431</v>
      </c>
      <c r="AX1394" s="43">
        <f t="shared" si="196"/>
        <v>0.75</v>
      </c>
      <c r="AY1394" s="43" t="str">
        <f t="shared" si="197"/>
        <v>UTGS</v>
      </c>
    </row>
    <row r="1395" spans="1:51" hidden="1" x14ac:dyDescent="0.2">
      <c r="A1395" s="38">
        <v>1388</v>
      </c>
      <c r="B1395" t="s">
        <v>362</v>
      </c>
      <c r="C1395" t="s">
        <v>289</v>
      </c>
      <c r="D1395">
        <v>320</v>
      </c>
      <c r="E1395" t="s">
        <v>1247</v>
      </c>
      <c r="F1395">
        <v>0.25</v>
      </c>
      <c r="G1395" t="str">
        <f>LOOKUP(F1395,{0,6,45},{"F","L","H"})</f>
        <v>F</v>
      </c>
      <c r="H1395" t="s">
        <v>3329</v>
      </c>
      <c r="I1395" s="43" t="str">
        <f>IFERROR(VLOOKUP(#REF!,#REF!,2,FALSE),"No")</f>
        <v>No</v>
      </c>
      <c r="J1395" s="139">
        <v>0.75</v>
      </c>
      <c r="K1395" s="148">
        <v>118</v>
      </c>
      <c r="L1395" s="148"/>
      <c r="M1395" s="148"/>
      <c r="N1395" s="148"/>
      <c r="O1395" s="148"/>
      <c r="P1395" s="148"/>
      <c r="Q1395" s="148"/>
      <c r="R1395" s="148"/>
      <c r="S1395" s="148"/>
      <c r="T1395" s="148"/>
      <c r="U1395" s="148"/>
      <c r="V1395" s="148"/>
      <c r="W1395" s="148"/>
      <c r="X1395" s="139">
        <v>2</v>
      </c>
      <c r="Y1395" s="148">
        <v>627.14</v>
      </c>
      <c r="Z1395" s="149">
        <v>3</v>
      </c>
      <c r="AA1395" s="148">
        <v>372.86</v>
      </c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39">
        <v>0</v>
      </c>
      <c r="AM1395" s="139">
        <v>0</v>
      </c>
      <c r="AN1395" s="148">
        <f t="shared" si="189"/>
        <v>1000</v>
      </c>
      <c r="AO1395" s="148">
        <f t="shared" si="190"/>
        <v>118</v>
      </c>
      <c r="AP1395" s="148">
        <v>3</v>
      </c>
      <c r="AQ1395" s="140">
        <v>3</v>
      </c>
      <c r="AS1395" s="42">
        <f t="shared" si="191"/>
        <v>7597.2503840646796</v>
      </c>
      <c r="AT1395" s="101">
        <f t="shared" si="192"/>
        <v>0</v>
      </c>
      <c r="AU1395" s="42">
        <f t="shared" si="193"/>
        <v>7597.2503840646796</v>
      </c>
      <c r="AV1395" s="42">
        <f t="shared" si="194"/>
        <v>9261.0323071580115</v>
      </c>
      <c r="AW1395" s="102">
        <f t="shared" si="195"/>
        <v>431</v>
      </c>
      <c r="AX1395" s="43">
        <f t="shared" si="196"/>
        <v>0.75</v>
      </c>
      <c r="AY1395" s="43" t="str">
        <f t="shared" si="197"/>
        <v>UTGS</v>
      </c>
    </row>
    <row r="1396" spans="1:51" hidden="1" x14ac:dyDescent="0.2">
      <c r="A1396" s="38">
        <v>1389</v>
      </c>
      <c r="B1396" t="s">
        <v>362</v>
      </c>
      <c r="C1396" t="s">
        <v>289</v>
      </c>
      <c r="D1396">
        <v>320</v>
      </c>
      <c r="E1396" t="s">
        <v>1236</v>
      </c>
      <c r="F1396">
        <v>0.25</v>
      </c>
      <c r="G1396" t="str">
        <f>LOOKUP(F1396,{0,6,45},{"F","L","H"})</f>
        <v>F</v>
      </c>
      <c r="H1396" t="s">
        <v>3331</v>
      </c>
      <c r="I1396" s="43" t="str">
        <f>IFERROR(VLOOKUP(#REF!,#REF!,2,FALSE),"No")</f>
        <v>No</v>
      </c>
      <c r="J1396" s="139">
        <v>0.75</v>
      </c>
      <c r="K1396" s="148">
        <v>75</v>
      </c>
      <c r="L1396" s="148"/>
      <c r="M1396" s="148"/>
      <c r="N1396" s="148"/>
      <c r="O1396" s="148"/>
      <c r="P1396" s="148"/>
      <c r="Q1396" s="148"/>
      <c r="R1396" s="148"/>
      <c r="S1396" s="148"/>
      <c r="T1396" s="148"/>
      <c r="U1396" s="148"/>
      <c r="V1396" s="148"/>
      <c r="W1396" s="148"/>
      <c r="X1396" s="139">
        <v>2</v>
      </c>
      <c r="Y1396" s="148">
        <v>1000</v>
      </c>
      <c r="Z1396" s="149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39">
        <v>0</v>
      </c>
      <c r="AM1396" s="139">
        <v>0</v>
      </c>
      <c r="AN1396" s="148">
        <f t="shared" si="189"/>
        <v>1000</v>
      </c>
      <c r="AO1396" s="148">
        <f t="shared" si="190"/>
        <v>75</v>
      </c>
      <c r="AP1396" s="148">
        <v>5</v>
      </c>
      <c r="AQ1396" s="140">
        <v>5</v>
      </c>
      <c r="AS1396" s="42">
        <f t="shared" si="191"/>
        <v>4828.760837329246</v>
      </c>
      <c r="AT1396" s="101">
        <f t="shared" si="192"/>
        <v>0</v>
      </c>
      <c r="AU1396" s="42">
        <f t="shared" si="193"/>
        <v>4828.760837329246</v>
      </c>
      <c r="AV1396" s="42">
        <f t="shared" si="194"/>
        <v>6502.1923442948064</v>
      </c>
      <c r="AW1396" s="102">
        <f t="shared" si="195"/>
        <v>431</v>
      </c>
      <c r="AX1396" s="43">
        <f t="shared" si="196"/>
        <v>0.75</v>
      </c>
      <c r="AY1396" s="43" t="str">
        <f t="shared" si="197"/>
        <v>UTGS</v>
      </c>
    </row>
    <row r="1397" spans="1:51" hidden="1" x14ac:dyDescent="0.2">
      <c r="A1397" s="38">
        <v>1390</v>
      </c>
      <c r="B1397" t="s">
        <v>362</v>
      </c>
      <c r="C1397" t="s">
        <v>289</v>
      </c>
      <c r="D1397">
        <v>320</v>
      </c>
      <c r="E1397" t="s">
        <v>1232</v>
      </c>
      <c r="F1397">
        <v>0.25</v>
      </c>
      <c r="G1397" t="str">
        <f>LOOKUP(F1397,{0,6,45},{"F","L","H"})</f>
        <v>F</v>
      </c>
      <c r="H1397" t="s">
        <v>3332</v>
      </c>
      <c r="I1397" s="43" t="str">
        <f>IFERROR(VLOOKUP(#REF!,#REF!,2,FALSE),"No")</f>
        <v>No</v>
      </c>
      <c r="J1397" s="149">
        <v>0.75</v>
      </c>
      <c r="K1397" s="148">
        <v>43</v>
      </c>
      <c r="L1397" s="148"/>
      <c r="M1397" s="148"/>
      <c r="N1397" s="148"/>
      <c r="O1397" s="148"/>
      <c r="P1397" s="148"/>
      <c r="Q1397" s="148"/>
      <c r="R1397" s="148"/>
      <c r="S1397" s="148"/>
      <c r="T1397" s="148"/>
      <c r="U1397" s="148"/>
      <c r="V1397" s="148"/>
      <c r="W1397" s="148"/>
      <c r="X1397" s="139">
        <v>2</v>
      </c>
      <c r="Y1397" s="148">
        <v>1000</v>
      </c>
      <c r="Z1397" s="149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39">
        <v>0</v>
      </c>
      <c r="AM1397" s="139">
        <v>0</v>
      </c>
      <c r="AN1397" s="148">
        <f t="shared" si="189"/>
        <v>1000</v>
      </c>
      <c r="AO1397" s="148">
        <f t="shared" si="190"/>
        <v>43</v>
      </c>
      <c r="AP1397" s="148">
        <v>17</v>
      </c>
      <c r="AQ1397" s="140">
        <v>17</v>
      </c>
      <c r="AS1397" s="42">
        <f t="shared" si="191"/>
        <v>2768.489546735434</v>
      </c>
      <c r="AT1397" s="101">
        <f t="shared" si="192"/>
        <v>0</v>
      </c>
      <c r="AU1397" s="42">
        <f t="shared" si="193"/>
        <v>2768.489546735434</v>
      </c>
      <c r="AV1397" s="42">
        <f t="shared" si="194"/>
        <v>1912.4095130278843</v>
      </c>
      <c r="AW1397" s="102">
        <f t="shared" si="195"/>
        <v>431</v>
      </c>
      <c r="AX1397" s="43">
        <f t="shared" si="196"/>
        <v>0.75</v>
      </c>
      <c r="AY1397" s="43" t="str">
        <f t="shared" si="197"/>
        <v>UTGS</v>
      </c>
    </row>
    <row r="1398" spans="1:51" hidden="1" x14ac:dyDescent="0.2">
      <c r="A1398" s="38">
        <v>1391</v>
      </c>
      <c r="B1398" t="s">
        <v>362</v>
      </c>
      <c r="C1398" t="s">
        <v>289</v>
      </c>
      <c r="D1398">
        <v>320</v>
      </c>
      <c r="E1398" t="s">
        <v>1236</v>
      </c>
      <c r="F1398">
        <v>0.25</v>
      </c>
      <c r="G1398" t="str">
        <f>LOOKUP(F1398,{0,6,45},{"F","L","H"})</f>
        <v>F</v>
      </c>
      <c r="H1398" t="s">
        <v>3333</v>
      </c>
      <c r="I1398" s="43" t="str">
        <f>IFERROR(VLOOKUP(#REF!,#REF!,2,FALSE),"No")</f>
        <v>No</v>
      </c>
      <c r="J1398" s="139">
        <v>0.75</v>
      </c>
      <c r="K1398" s="148">
        <v>83</v>
      </c>
      <c r="L1398" s="148"/>
      <c r="M1398" s="148"/>
      <c r="N1398" s="148"/>
      <c r="O1398" s="148"/>
      <c r="P1398" s="148"/>
      <c r="Q1398" s="148"/>
      <c r="R1398" s="148"/>
      <c r="S1398" s="148"/>
      <c r="T1398" s="148"/>
      <c r="U1398" s="148"/>
      <c r="V1398" s="148"/>
      <c r="W1398" s="148"/>
      <c r="X1398" s="139">
        <v>2</v>
      </c>
      <c r="Y1398" s="148">
        <v>838.5</v>
      </c>
      <c r="Z1398" s="149">
        <v>6</v>
      </c>
      <c r="AA1398" s="148">
        <v>161.5</v>
      </c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39">
        <v>0</v>
      </c>
      <c r="AM1398" s="139">
        <v>0</v>
      </c>
      <c r="AN1398" s="148">
        <f t="shared" si="189"/>
        <v>1000</v>
      </c>
      <c r="AO1398" s="148">
        <f t="shared" si="190"/>
        <v>83</v>
      </c>
      <c r="AP1398" s="148">
        <v>20</v>
      </c>
      <c r="AQ1398" s="140">
        <v>56</v>
      </c>
      <c r="AS1398" s="42">
        <f t="shared" si="191"/>
        <v>5343.8286599776984</v>
      </c>
      <c r="AT1398" s="101">
        <f t="shared" si="192"/>
        <v>0</v>
      </c>
      <c r="AU1398" s="42">
        <f t="shared" si="193"/>
        <v>5343.8286599776984</v>
      </c>
      <c r="AV1398" s="42">
        <f t="shared" si="194"/>
        <v>659.91860216917928</v>
      </c>
      <c r="AW1398" s="102">
        <f t="shared" si="195"/>
        <v>431</v>
      </c>
      <c r="AX1398" s="43">
        <f t="shared" si="196"/>
        <v>0.75</v>
      </c>
      <c r="AY1398" s="43" t="str">
        <f t="shared" si="197"/>
        <v>UTGS</v>
      </c>
    </row>
    <row r="1399" spans="1:51" hidden="1" x14ac:dyDescent="0.2">
      <c r="A1399" s="38">
        <v>1392</v>
      </c>
      <c r="B1399" t="s">
        <v>362</v>
      </c>
      <c r="C1399" t="s">
        <v>289</v>
      </c>
      <c r="D1399">
        <v>320</v>
      </c>
      <c r="E1399" t="s">
        <v>1239</v>
      </c>
      <c r="F1399">
        <v>0.25</v>
      </c>
      <c r="G1399" t="str">
        <f>LOOKUP(F1399,{0,6,45},{"F","L","H"})</f>
        <v>F</v>
      </c>
      <c r="H1399" t="s">
        <v>3334</v>
      </c>
      <c r="I1399" s="43" t="str">
        <f>IFERROR(VLOOKUP(#REF!,#REF!,2,FALSE),"No")</f>
        <v>No</v>
      </c>
      <c r="J1399" s="149">
        <v>0.75</v>
      </c>
      <c r="K1399" s="148">
        <v>78</v>
      </c>
      <c r="L1399" s="148"/>
      <c r="M1399" s="148"/>
      <c r="N1399" s="148"/>
      <c r="O1399" s="148"/>
      <c r="P1399" s="148"/>
      <c r="Q1399" s="148"/>
      <c r="R1399" s="148"/>
      <c r="S1399" s="148"/>
      <c r="T1399" s="148"/>
      <c r="U1399" s="148"/>
      <c r="V1399" s="148"/>
      <c r="W1399" s="148"/>
      <c r="X1399" s="139">
        <v>0.75</v>
      </c>
      <c r="Y1399" s="148">
        <v>208.99</v>
      </c>
      <c r="Z1399" s="148">
        <v>2</v>
      </c>
      <c r="AA1399" s="148">
        <v>791.01</v>
      </c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39">
        <v>0</v>
      </c>
      <c r="AM1399" s="139">
        <v>0</v>
      </c>
      <c r="AN1399" s="148">
        <f t="shared" si="189"/>
        <v>1000</v>
      </c>
      <c r="AO1399" s="148">
        <f t="shared" si="190"/>
        <v>78</v>
      </c>
      <c r="AP1399" s="148">
        <v>15</v>
      </c>
      <c r="AQ1399" s="140">
        <v>15</v>
      </c>
      <c r="AS1399" s="42">
        <f t="shared" si="191"/>
        <v>5021.9112708224156</v>
      </c>
      <c r="AT1399" s="101">
        <f t="shared" si="192"/>
        <v>0</v>
      </c>
      <c r="AU1399" s="42">
        <f t="shared" si="193"/>
        <v>5021.9112708224156</v>
      </c>
      <c r="AV1399" s="42">
        <f t="shared" si="194"/>
        <v>2273.0070614316023</v>
      </c>
      <c r="AW1399" s="102">
        <f t="shared" si="195"/>
        <v>431</v>
      </c>
      <c r="AX1399" s="43">
        <f t="shared" si="196"/>
        <v>0.75</v>
      </c>
      <c r="AY1399" s="43" t="str">
        <f t="shared" si="197"/>
        <v>UTGS</v>
      </c>
    </row>
    <row r="1400" spans="1:51" hidden="1" x14ac:dyDescent="0.2">
      <c r="A1400" s="38">
        <v>1393</v>
      </c>
      <c r="B1400" t="s">
        <v>5806</v>
      </c>
      <c r="C1400" t="s">
        <v>289</v>
      </c>
      <c r="D1400">
        <v>20200</v>
      </c>
      <c r="E1400" t="s">
        <v>198</v>
      </c>
      <c r="F1400">
        <v>45</v>
      </c>
      <c r="G1400" t="str">
        <f>LOOKUP(F1400,{0,6,45},{"F","L","H"})</f>
        <v>H</v>
      </c>
      <c r="H1400" t="s">
        <v>3336</v>
      </c>
      <c r="I1400" s="43" t="str">
        <f>IFERROR(VLOOKUP(#REF!,#REF!,2,FALSE),"No")</f>
        <v>No</v>
      </c>
      <c r="J1400" s="148">
        <v>2</v>
      </c>
      <c r="K1400" s="148">
        <v>43</v>
      </c>
      <c r="L1400" s="148"/>
      <c r="M1400" s="148"/>
      <c r="N1400" s="148"/>
      <c r="O1400" s="148"/>
      <c r="P1400" s="148"/>
      <c r="Q1400" s="148"/>
      <c r="R1400" s="149"/>
      <c r="S1400" s="148"/>
      <c r="T1400" s="148"/>
      <c r="U1400" s="148"/>
      <c r="V1400" s="148"/>
      <c r="W1400" s="148"/>
      <c r="X1400" s="139">
        <v>6</v>
      </c>
      <c r="Y1400" s="148">
        <v>1000</v>
      </c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39">
        <v>0</v>
      </c>
      <c r="AM1400" s="139">
        <v>0</v>
      </c>
      <c r="AN1400" s="148">
        <f t="shared" si="189"/>
        <v>1000</v>
      </c>
      <c r="AO1400" s="148">
        <f t="shared" si="190"/>
        <v>43</v>
      </c>
      <c r="AP1400" s="148">
        <v>3</v>
      </c>
      <c r="AQ1400" s="140">
        <v>3</v>
      </c>
      <c r="AS1400" s="42">
        <f t="shared" si="191"/>
        <v>3138.2895467354338</v>
      </c>
      <c r="AT1400" s="101">
        <f t="shared" si="192"/>
        <v>0</v>
      </c>
      <c r="AU1400" s="42">
        <f t="shared" si="193"/>
        <v>3138.2895467354338</v>
      </c>
      <c r="AV1400" s="42">
        <f t="shared" si="194"/>
        <v>20010.32057382468</v>
      </c>
      <c r="AW1400" s="102">
        <f t="shared" si="195"/>
        <v>52825.283763759828</v>
      </c>
      <c r="AX1400" s="43">
        <f t="shared" si="196"/>
        <v>2</v>
      </c>
      <c r="AY1400" s="43" t="str">
        <f t="shared" si="197"/>
        <v>UTGS</v>
      </c>
    </row>
    <row r="1401" spans="1:51" hidden="1" x14ac:dyDescent="0.2">
      <c r="A1401" s="38">
        <v>1394</v>
      </c>
      <c r="B1401" t="s">
        <v>362</v>
      </c>
      <c r="C1401" t="s">
        <v>289</v>
      </c>
      <c r="D1401">
        <v>306</v>
      </c>
      <c r="E1401" t="s">
        <v>1224</v>
      </c>
      <c r="F1401">
        <v>0.25</v>
      </c>
      <c r="G1401" t="str">
        <f>LOOKUP(F1401,{0,6,45},{"F","L","H"})</f>
        <v>F</v>
      </c>
      <c r="H1401" t="s">
        <v>3337</v>
      </c>
      <c r="I1401" s="43" t="str">
        <f>IFERROR(VLOOKUP(#REF!,#REF!,2,FALSE),"No")</f>
        <v>No</v>
      </c>
      <c r="J1401" s="148">
        <v>0.75</v>
      </c>
      <c r="K1401" s="148">
        <v>51</v>
      </c>
      <c r="L1401" s="148"/>
      <c r="M1401" s="148"/>
      <c r="N1401" s="148"/>
      <c r="O1401" s="148"/>
      <c r="P1401" s="148"/>
      <c r="Q1401" s="148"/>
      <c r="R1401" s="149"/>
      <c r="S1401" s="148"/>
      <c r="T1401" s="148"/>
      <c r="U1401" s="148"/>
      <c r="V1401" s="148"/>
      <c r="W1401" s="148"/>
      <c r="X1401" s="139">
        <v>2</v>
      </c>
      <c r="Y1401" s="148">
        <v>1000</v>
      </c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39">
        <v>0</v>
      </c>
      <c r="AM1401" s="139">
        <v>0</v>
      </c>
      <c r="AN1401" s="148">
        <f t="shared" si="189"/>
        <v>1000</v>
      </c>
      <c r="AO1401" s="148">
        <f t="shared" si="190"/>
        <v>51</v>
      </c>
      <c r="AP1401" s="148">
        <v>3</v>
      </c>
      <c r="AQ1401" s="140">
        <v>3</v>
      </c>
      <c r="AS1401" s="42">
        <f t="shared" si="191"/>
        <v>3283.5573693838869</v>
      </c>
      <c r="AT1401" s="101">
        <f t="shared" si="192"/>
        <v>0</v>
      </c>
      <c r="AU1401" s="42">
        <f t="shared" si="193"/>
        <v>3283.5573693838869</v>
      </c>
      <c r="AV1401" s="42">
        <f t="shared" si="194"/>
        <v>10836.987240491344</v>
      </c>
      <c r="AW1401" s="102">
        <f t="shared" si="195"/>
        <v>431</v>
      </c>
      <c r="AX1401" s="43">
        <f t="shared" si="196"/>
        <v>0.75</v>
      </c>
      <c r="AY1401" s="43" t="str">
        <f t="shared" si="197"/>
        <v>UTGS</v>
      </c>
    </row>
    <row r="1402" spans="1:51" hidden="1" x14ac:dyDescent="0.2">
      <c r="A1402" s="38">
        <v>1395</v>
      </c>
      <c r="B1402" t="s">
        <v>362</v>
      </c>
      <c r="C1402" t="s">
        <v>289</v>
      </c>
      <c r="D1402">
        <v>320</v>
      </c>
      <c r="E1402" t="s">
        <v>1232</v>
      </c>
      <c r="F1402">
        <v>0.25</v>
      </c>
      <c r="G1402" t="str">
        <f>LOOKUP(F1402,{0,6,45},{"F","L","H"})</f>
        <v>F</v>
      </c>
      <c r="H1402" t="s">
        <v>3338</v>
      </c>
      <c r="I1402" s="43" t="str">
        <f>IFERROR(VLOOKUP(#REF!,#REF!,2,FALSE),"No")</f>
        <v>No</v>
      </c>
      <c r="J1402" s="139">
        <v>0.75</v>
      </c>
      <c r="K1402" s="148">
        <v>40</v>
      </c>
      <c r="L1402" s="148"/>
      <c r="M1402" s="148"/>
      <c r="N1402" s="148"/>
      <c r="O1402" s="148"/>
      <c r="P1402" s="148"/>
      <c r="Q1402" s="148"/>
      <c r="R1402" s="148"/>
      <c r="S1402" s="148"/>
      <c r="T1402" s="148"/>
      <c r="U1402" s="148"/>
      <c r="V1402" s="148"/>
      <c r="W1402" s="148"/>
      <c r="X1402" s="139">
        <v>2</v>
      </c>
      <c r="Y1402" s="148">
        <v>1000</v>
      </c>
      <c r="Z1402" s="149"/>
      <c r="AA1402" s="148"/>
      <c r="AB1402" s="149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39">
        <v>0</v>
      </c>
      <c r="AM1402" s="139">
        <v>0</v>
      </c>
      <c r="AN1402" s="148">
        <f t="shared" si="189"/>
        <v>1000</v>
      </c>
      <c r="AO1402" s="148">
        <f t="shared" si="190"/>
        <v>40</v>
      </c>
      <c r="AP1402" s="148">
        <v>17</v>
      </c>
      <c r="AQ1402" s="140">
        <v>22</v>
      </c>
      <c r="AS1402" s="42">
        <f t="shared" si="191"/>
        <v>2575.3391132422644</v>
      </c>
      <c r="AT1402" s="101">
        <f t="shared" si="192"/>
        <v>0</v>
      </c>
      <c r="AU1402" s="42">
        <f t="shared" si="193"/>
        <v>2575.3391132422644</v>
      </c>
      <c r="AV1402" s="42">
        <f t="shared" si="194"/>
        <v>1477.7709873397287</v>
      </c>
      <c r="AW1402" s="102">
        <f t="shared" si="195"/>
        <v>431</v>
      </c>
      <c r="AX1402" s="43">
        <f t="shared" si="196"/>
        <v>0.75</v>
      </c>
      <c r="AY1402" s="43" t="str">
        <f t="shared" si="197"/>
        <v>UTGS</v>
      </c>
    </row>
    <row r="1403" spans="1:51" hidden="1" x14ac:dyDescent="0.2">
      <c r="A1403" s="38">
        <v>1396</v>
      </c>
      <c r="B1403" t="s">
        <v>5806</v>
      </c>
      <c r="C1403" t="s">
        <v>292</v>
      </c>
      <c r="D1403">
        <v>5550</v>
      </c>
      <c r="E1403" t="s">
        <v>198</v>
      </c>
      <c r="F1403">
        <v>2</v>
      </c>
      <c r="G1403" t="str">
        <f>LOOKUP(F1403,{0,6,45},{"F","L","H"})</f>
        <v>F</v>
      </c>
      <c r="H1403" t="s">
        <v>726</v>
      </c>
      <c r="I1403" s="43" t="str">
        <f>IFERROR(VLOOKUP(#REF!,#REF!,2,FALSE),"No")</f>
        <v>No</v>
      </c>
      <c r="J1403" s="139">
        <v>1.25</v>
      </c>
      <c r="K1403" s="148">
        <v>232</v>
      </c>
      <c r="L1403" s="148"/>
      <c r="M1403" s="148"/>
      <c r="N1403" s="148"/>
      <c r="O1403" s="148"/>
      <c r="P1403" s="148"/>
      <c r="Q1403" s="148"/>
      <c r="R1403" s="148"/>
      <c r="S1403" s="148"/>
      <c r="T1403" s="148"/>
      <c r="U1403" s="148"/>
      <c r="V1403" s="148"/>
      <c r="W1403" s="148"/>
      <c r="X1403" s="139">
        <v>1.25</v>
      </c>
      <c r="Y1403" s="148">
        <v>242.07</v>
      </c>
      <c r="Z1403" s="148">
        <v>4</v>
      </c>
      <c r="AA1403" s="148">
        <v>757.93</v>
      </c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39">
        <v>0</v>
      </c>
      <c r="AM1403" s="139">
        <v>0</v>
      </c>
      <c r="AN1403" s="148">
        <f t="shared" si="189"/>
        <v>1000</v>
      </c>
      <c r="AO1403" s="148">
        <f t="shared" si="190"/>
        <v>232</v>
      </c>
      <c r="AP1403" s="148">
        <v>8</v>
      </c>
      <c r="AQ1403" s="140">
        <v>18</v>
      </c>
      <c r="AS1403" s="42">
        <f t="shared" si="191"/>
        <v>17287.126856805131</v>
      </c>
      <c r="AT1403" s="101">
        <f t="shared" si="192"/>
        <v>0</v>
      </c>
      <c r="AU1403" s="42">
        <f t="shared" si="193"/>
        <v>17287.126856805131</v>
      </c>
      <c r="AV1403" s="42">
        <f t="shared" si="194"/>
        <v>2117.4871567485575</v>
      </c>
      <c r="AW1403" s="102">
        <f t="shared" si="195"/>
        <v>3698.6666666666665</v>
      </c>
      <c r="AX1403" s="43">
        <f t="shared" si="196"/>
        <v>1.25</v>
      </c>
      <c r="AY1403" s="43" t="str">
        <f t="shared" si="197"/>
        <v>UTFS</v>
      </c>
    </row>
    <row r="1404" spans="1:51" hidden="1" x14ac:dyDescent="0.2">
      <c r="A1404" s="38">
        <v>1397</v>
      </c>
      <c r="B1404" t="s">
        <v>5806</v>
      </c>
      <c r="C1404" t="s">
        <v>5746</v>
      </c>
      <c r="D1404">
        <v>20200</v>
      </c>
      <c r="E1404" t="s">
        <v>198</v>
      </c>
      <c r="F1404">
        <v>45</v>
      </c>
      <c r="G1404" t="str">
        <f>LOOKUP(F1404,{0,6,45},{"F","L","H"})</f>
        <v>H</v>
      </c>
      <c r="H1404" t="s">
        <v>1999</v>
      </c>
      <c r="I1404" s="43" t="str">
        <f>IFERROR(VLOOKUP(#REF!,#REF!,2,FALSE),"No")</f>
        <v>No</v>
      </c>
      <c r="J1404" s="139">
        <v>0.75</v>
      </c>
      <c r="K1404" s="148">
        <v>19</v>
      </c>
      <c r="L1404" s="148">
        <v>2</v>
      </c>
      <c r="M1404" s="148">
        <v>320</v>
      </c>
      <c r="N1404" s="148"/>
      <c r="O1404" s="148"/>
      <c r="P1404" s="148"/>
      <c r="Q1404" s="148"/>
      <c r="R1404" s="148"/>
      <c r="S1404" s="148"/>
      <c r="T1404" s="148"/>
      <c r="U1404" s="148"/>
      <c r="V1404" s="148"/>
      <c r="W1404" s="148"/>
      <c r="X1404" s="139">
        <v>2</v>
      </c>
      <c r="Y1404" s="148">
        <v>751.53</v>
      </c>
      <c r="Z1404" s="149">
        <v>4</v>
      </c>
      <c r="AA1404" s="148">
        <v>248.47</v>
      </c>
      <c r="AB1404" s="149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39">
        <v>0</v>
      </c>
      <c r="AM1404" s="139">
        <v>0</v>
      </c>
      <c r="AN1404" s="148">
        <f t="shared" si="189"/>
        <v>1000</v>
      </c>
      <c r="AO1404" s="148">
        <f t="shared" si="190"/>
        <v>339</v>
      </c>
      <c r="AP1404" s="148">
        <v>3</v>
      </c>
      <c r="AQ1404" s="140">
        <v>3</v>
      </c>
      <c r="AS1404" s="42">
        <f t="shared" si="191"/>
        <v>24577.998984728187</v>
      </c>
      <c r="AT1404" s="101">
        <f t="shared" si="192"/>
        <v>0</v>
      </c>
      <c r="AU1404" s="42">
        <f t="shared" si="193"/>
        <v>24577.998984728187</v>
      </c>
      <c r="AV1404" s="42">
        <f t="shared" si="194"/>
        <v>11430.830540491346</v>
      </c>
      <c r="AW1404" s="102">
        <f t="shared" si="195"/>
        <v>52825.283763759828</v>
      </c>
      <c r="AX1404" s="43">
        <f t="shared" si="196"/>
        <v>0.75</v>
      </c>
      <c r="AY1404" s="43" t="str">
        <f t="shared" si="197"/>
        <v>UTTSS</v>
      </c>
    </row>
    <row r="1405" spans="1:51" hidden="1" x14ac:dyDescent="0.2">
      <c r="A1405" s="38">
        <v>1398</v>
      </c>
      <c r="B1405" t="s">
        <v>362</v>
      </c>
      <c r="C1405" t="s">
        <v>289</v>
      </c>
      <c r="D1405">
        <v>320</v>
      </c>
      <c r="E1405" t="s">
        <v>1236</v>
      </c>
      <c r="F1405">
        <v>0.25</v>
      </c>
      <c r="G1405" t="str">
        <f>LOOKUP(F1405,{0,6,45},{"F","L","H"})</f>
        <v>F</v>
      </c>
      <c r="H1405" t="s">
        <v>3339</v>
      </c>
      <c r="I1405" s="43" t="str">
        <f>IFERROR(VLOOKUP(#REF!,#REF!,2,FALSE),"No")</f>
        <v>No</v>
      </c>
      <c r="J1405" s="139">
        <v>0.75</v>
      </c>
      <c r="K1405" s="148">
        <v>70</v>
      </c>
      <c r="L1405" s="148"/>
      <c r="M1405" s="148"/>
      <c r="N1405" s="148"/>
      <c r="O1405" s="148"/>
      <c r="P1405" s="148"/>
      <c r="Q1405" s="148"/>
      <c r="R1405" s="148"/>
      <c r="S1405" s="148"/>
      <c r="T1405" s="148"/>
      <c r="U1405" s="148"/>
      <c r="V1405" s="148"/>
      <c r="W1405" s="148"/>
      <c r="X1405" s="139">
        <v>2</v>
      </c>
      <c r="Y1405" s="148">
        <v>1000</v>
      </c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39">
        <v>0</v>
      </c>
      <c r="AM1405" s="139">
        <v>0</v>
      </c>
      <c r="AN1405" s="148">
        <f t="shared" si="189"/>
        <v>1000</v>
      </c>
      <c r="AO1405" s="148">
        <f t="shared" si="190"/>
        <v>70</v>
      </c>
      <c r="AP1405" s="148">
        <v>21</v>
      </c>
      <c r="AQ1405" s="140">
        <v>23</v>
      </c>
      <c r="AS1405" s="42">
        <f t="shared" si="191"/>
        <v>4506.8434481739623</v>
      </c>
      <c r="AT1405" s="101">
        <f t="shared" si="192"/>
        <v>0</v>
      </c>
      <c r="AU1405" s="42">
        <f t="shared" si="193"/>
        <v>4506.8434481739623</v>
      </c>
      <c r="AV1405" s="42">
        <f t="shared" si="194"/>
        <v>1413.5200748466971</v>
      </c>
      <c r="AW1405" s="102">
        <f t="shared" si="195"/>
        <v>431</v>
      </c>
      <c r="AX1405" s="43">
        <f t="shared" si="196"/>
        <v>0.75</v>
      </c>
      <c r="AY1405" s="43" t="str">
        <f t="shared" si="197"/>
        <v>UTGS</v>
      </c>
    </row>
    <row r="1406" spans="1:51" hidden="1" x14ac:dyDescent="0.2">
      <c r="A1406" s="38">
        <v>1399</v>
      </c>
      <c r="B1406" t="s">
        <v>362</v>
      </c>
      <c r="C1406" t="s">
        <v>289</v>
      </c>
      <c r="D1406">
        <v>320</v>
      </c>
      <c r="E1406" t="s">
        <v>1236</v>
      </c>
      <c r="F1406">
        <v>0.25</v>
      </c>
      <c r="G1406" t="str">
        <f>LOOKUP(F1406,{0,6,45},{"F","L","H"})</f>
        <v>F</v>
      </c>
      <c r="H1406" t="s">
        <v>3340</v>
      </c>
      <c r="I1406" s="43" t="str">
        <f>IFERROR(VLOOKUP(#REF!,#REF!,2,FALSE),"No")</f>
        <v>No</v>
      </c>
      <c r="J1406" s="149">
        <v>0.75</v>
      </c>
      <c r="K1406" s="148">
        <v>75</v>
      </c>
      <c r="L1406" s="148"/>
      <c r="M1406" s="148"/>
      <c r="N1406" s="148"/>
      <c r="O1406" s="148"/>
      <c r="P1406" s="148"/>
      <c r="Q1406" s="148"/>
      <c r="R1406" s="148"/>
      <c r="S1406" s="148"/>
      <c r="T1406" s="148"/>
      <c r="U1406" s="148"/>
      <c r="V1406" s="148"/>
      <c r="W1406" s="148"/>
      <c r="X1406" s="139">
        <v>2</v>
      </c>
      <c r="Y1406" s="148">
        <v>1000</v>
      </c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39">
        <v>0</v>
      </c>
      <c r="AM1406" s="139">
        <v>0</v>
      </c>
      <c r="AN1406" s="148">
        <f t="shared" si="189"/>
        <v>1000</v>
      </c>
      <c r="AO1406" s="148">
        <f t="shared" si="190"/>
        <v>75</v>
      </c>
      <c r="AP1406" s="148">
        <v>15</v>
      </c>
      <c r="AQ1406" s="140">
        <v>15</v>
      </c>
      <c r="AS1406" s="42">
        <f t="shared" si="191"/>
        <v>4828.760837329246</v>
      </c>
      <c r="AT1406" s="101">
        <f t="shared" si="192"/>
        <v>0</v>
      </c>
      <c r="AU1406" s="42">
        <f t="shared" si="193"/>
        <v>4828.760837329246</v>
      </c>
      <c r="AV1406" s="42">
        <f t="shared" si="194"/>
        <v>2167.3974480982688</v>
      </c>
      <c r="AW1406" s="102">
        <f t="shared" si="195"/>
        <v>431</v>
      </c>
      <c r="AX1406" s="43">
        <f t="shared" si="196"/>
        <v>0.75</v>
      </c>
      <c r="AY1406" s="43" t="str">
        <f t="shared" si="197"/>
        <v>UTGS</v>
      </c>
    </row>
    <row r="1407" spans="1:51" hidden="1" x14ac:dyDescent="0.2">
      <c r="A1407" s="38">
        <v>1400</v>
      </c>
      <c r="B1407" t="s">
        <v>5806</v>
      </c>
      <c r="C1407" t="s">
        <v>5746</v>
      </c>
      <c r="D1407">
        <v>7800</v>
      </c>
      <c r="E1407" t="s">
        <v>212</v>
      </c>
      <c r="F1407">
        <v>2</v>
      </c>
      <c r="G1407" t="str">
        <f>LOOKUP(F1407,{0,6,45},{"F","L","H"})</f>
        <v>F</v>
      </c>
      <c r="H1407" t="s">
        <v>1402</v>
      </c>
      <c r="I1407" s="43" t="str">
        <f>IFERROR(VLOOKUP(#REF!,#REF!,2,FALSE),"No")</f>
        <v>No</v>
      </c>
      <c r="J1407" s="149">
        <v>1.25</v>
      </c>
      <c r="K1407" s="148">
        <v>130</v>
      </c>
      <c r="L1407" s="148"/>
      <c r="M1407" s="148"/>
      <c r="N1407" s="148"/>
      <c r="O1407" s="148"/>
      <c r="P1407" s="148"/>
      <c r="Q1407" s="148"/>
      <c r="R1407" s="148"/>
      <c r="S1407" s="148"/>
      <c r="T1407" s="148"/>
      <c r="U1407" s="148"/>
      <c r="V1407" s="148"/>
      <c r="W1407" s="148"/>
      <c r="X1407" s="139">
        <v>2</v>
      </c>
      <c r="Y1407" s="148">
        <v>742.03</v>
      </c>
      <c r="Z1407" s="148">
        <v>4</v>
      </c>
      <c r="AA1407" s="148">
        <v>257.97000000000003</v>
      </c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39">
        <v>0</v>
      </c>
      <c r="AM1407" s="139">
        <v>0</v>
      </c>
      <c r="AN1407" s="148">
        <f t="shared" si="189"/>
        <v>1000</v>
      </c>
      <c r="AO1407" s="148">
        <f t="shared" si="190"/>
        <v>130</v>
      </c>
      <c r="AP1407" s="148">
        <v>8</v>
      </c>
      <c r="AQ1407" s="140">
        <v>11</v>
      </c>
      <c r="AS1407" s="42">
        <f t="shared" si="191"/>
        <v>9686.7521180373587</v>
      </c>
      <c r="AT1407" s="101">
        <f t="shared" si="192"/>
        <v>0</v>
      </c>
      <c r="AU1407" s="42">
        <f t="shared" si="193"/>
        <v>9686.7521180373587</v>
      </c>
      <c r="AV1407" s="42">
        <f t="shared" si="194"/>
        <v>3123.6915110430932</v>
      </c>
      <c r="AW1407" s="102">
        <f t="shared" si="195"/>
        <v>5118</v>
      </c>
      <c r="AX1407" s="43">
        <f t="shared" si="196"/>
        <v>1.25</v>
      </c>
      <c r="AY1407" s="43" t="str">
        <f t="shared" si="197"/>
        <v>UTTSS</v>
      </c>
    </row>
    <row r="1408" spans="1:51" hidden="1" x14ac:dyDescent="0.2">
      <c r="A1408" s="38">
        <v>1401</v>
      </c>
      <c r="B1408" t="s">
        <v>362</v>
      </c>
      <c r="C1408" t="s">
        <v>289</v>
      </c>
      <c r="D1408">
        <v>320</v>
      </c>
      <c r="E1408" t="s">
        <v>1245</v>
      </c>
      <c r="F1408">
        <v>0.25</v>
      </c>
      <c r="G1408" t="str">
        <f>LOOKUP(F1408,{0,6,45},{"F","L","H"})</f>
        <v>F</v>
      </c>
      <c r="H1408" t="s">
        <v>3342</v>
      </c>
      <c r="I1408" s="43" t="str">
        <f>IFERROR(VLOOKUP(#REF!,#REF!,2,FALSE),"No")</f>
        <v>No</v>
      </c>
      <c r="J1408" s="149">
        <v>0.75</v>
      </c>
      <c r="K1408" s="148">
        <v>30</v>
      </c>
      <c r="L1408" s="148"/>
      <c r="M1408" s="148"/>
      <c r="N1408" s="148"/>
      <c r="O1408" s="148"/>
      <c r="P1408" s="148"/>
      <c r="Q1408" s="148"/>
      <c r="R1408" s="148"/>
      <c r="S1408" s="148"/>
      <c r="T1408" s="148"/>
      <c r="U1408" s="148"/>
      <c r="V1408" s="148"/>
      <c r="W1408" s="148"/>
      <c r="X1408" s="139">
        <v>4</v>
      </c>
      <c r="Y1408" s="148">
        <v>1000</v>
      </c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39">
        <v>0</v>
      </c>
      <c r="AM1408" s="139">
        <v>0</v>
      </c>
      <c r="AN1408" s="148">
        <f t="shared" si="189"/>
        <v>1000</v>
      </c>
      <c r="AO1408" s="148">
        <f t="shared" si="190"/>
        <v>30</v>
      </c>
      <c r="AP1408" s="148">
        <v>4</v>
      </c>
      <c r="AQ1408" s="140">
        <v>7</v>
      </c>
      <c r="AS1408" s="42">
        <f t="shared" si="191"/>
        <v>1931.5043349316984</v>
      </c>
      <c r="AT1408" s="101">
        <f t="shared" si="192"/>
        <v>0</v>
      </c>
      <c r="AU1408" s="42">
        <f t="shared" si="193"/>
        <v>1931.5043349316984</v>
      </c>
      <c r="AV1408" s="42">
        <f t="shared" si="194"/>
        <v>5668.7088173534339</v>
      </c>
      <c r="AW1408" s="102">
        <f t="shared" si="195"/>
        <v>431</v>
      </c>
      <c r="AX1408" s="43">
        <f t="shared" si="196"/>
        <v>0.75</v>
      </c>
      <c r="AY1408" s="43" t="str">
        <f t="shared" si="197"/>
        <v>UTGS</v>
      </c>
    </row>
    <row r="1409" spans="1:51" hidden="1" x14ac:dyDescent="0.2">
      <c r="A1409" s="38">
        <v>1402</v>
      </c>
      <c r="B1409" t="s">
        <v>362</v>
      </c>
      <c r="C1409" t="s">
        <v>289</v>
      </c>
      <c r="D1409">
        <v>320</v>
      </c>
      <c r="E1409" t="s">
        <v>1245</v>
      </c>
      <c r="F1409">
        <v>0.25</v>
      </c>
      <c r="G1409" t="str">
        <f>LOOKUP(F1409,{0,6,45},{"F","L","H"})</f>
        <v>F</v>
      </c>
      <c r="H1409" t="s">
        <v>3343</v>
      </c>
      <c r="I1409" s="43" t="str">
        <f>IFERROR(VLOOKUP(#REF!,#REF!,2,FALSE),"No")</f>
        <v>No</v>
      </c>
      <c r="J1409" s="139">
        <v>0.75</v>
      </c>
      <c r="K1409" s="148">
        <v>33</v>
      </c>
      <c r="L1409" s="148"/>
      <c r="M1409" s="148"/>
      <c r="N1409" s="148"/>
      <c r="O1409" s="148"/>
      <c r="P1409" s="148"/>
      <c r="Q1409" s="148"/>
      <c r="R1409" s="148"/>
      <c r="S1409" s="148"/>
      <c r="T1409" s="148"/>
      <c r="U1409" s="148"/>
      <c r="V1409" s="148"/>
      <c r="W1409" s="148"/>
      <c r="X1409" s="139">
        <v>0.75</v>
      </c>
      <c r="Y1409" s="148">
        <v>584.29999999999995</v>
      </c>
      <c r="Z1409" s="149">
        <v>1.25</v>
      </c>
      <c r="AA1409" s="148">
        <v>280</v>
      </c>
      <c r="AB1409" s="149">
        <v>2</v>
      </c>
      <c r="AC1409" s="148">
        <v>135.69999999999999</v>
      </c>
      <c r="AD1409" s="148"/>
      <c r="AE1409" s="148"/>
      <c r="AF1409" s="148"/>
      <c r="AG1409" s="148"/>
      <c r="AH1409" s="148"/>
      <c r="AI1409" s="148"/>
      <c r="AJ1409" s="148"/>
      <c r="AK1409" s="148"/>
      <c r="AL1409" s="139">
        <v>0</v>
      </c>
      <c r="AM1409" s="139">
        <v>0</v>
      </c>
      <c r="AN1409" s="148">
        <f t="shared" si="189"/>
        <v>1000</v>
      </c>
      <c r="AO1409" s="148">
        <f t="shared" si="190"/>
        <v>33</v>
      </c>
      <c r="AP1409" s="148">
        <v>38</v>
      </c>
      <c r="AQ1409" s="140">
        <v>38</v>
      </c>
      <c r="AS1409" s="42">
        <f t="shared" si="191"/>
        <v>2124.6547684248681</v>
      </c>
      <c r="AT1409" s="101">
        <f t="shared" si="192"/>
        <v>0</v>
      </c>
      <c r="AU1409" s="42">
        <f t="shared" si="193"/>
        <v>2124.6547684248681</v>
      </c>
      <c r="AV1409" s="42">
        <f t="shared" si="194"/>
        <v>977.2619926703693</v>
      </c>
      <c r="AW1409" s="102">
        <f t="shared" si="195"/>
        <v>431</v>
      </c>
      <c r="AX1409" s="43">
        <f t="shared" si="196"/>
        <v>0.75</v>
      </c>
      <c r="AY1409" s="43" t="str">
        <f t="shared" si="197"/>
        <v>UTGS</v>
      </c>
    </row>
    <row r="1410" spans="1:51" hidden="1" x14ac:dyDescent="0.2">
      <c r="A1410" s="38">
        <v>1403</v>
      </c>
      <c r="B1410" t="s">
        <v>362</v>
      </c>
      <c r="C1410" t="s">
        <v>289</v>
      </c>
      <c r="D1410">
        <v>320</v>
      </c>
      <c r="E1410" t="s">
        <v>1245</v>
      </c>
      <c r="F1410">
        <v>0.25</v>
      </c>
      <c r="G1410" t="str">
        <f>LOOKUP(F1410,{0,6,45},{"F","L","H"})</f>
        <v>F</v>
      </c>
      <c r="H1410" t="s">
        <v>3344</v>
      </c>
      <c r="I1410" s="43" t="str">
        <f>IFERROR(VLOOKUP(#REF!,#REF!,2,FALSE),"No")</f>
        <v>No</v>
      </c>
      <c r="J1410" s="149">
        <v>0.75</v>
      </c>
      <c r="K1410" s="148">
        <v>43</v>
      </c>
      <c r="L1410" s="148"/>
      <c r="M1410" s="148"/>
      <c r="N1410" s="148"/>
      <c r="O1410" s="148"/>
      <c r="P1410" s="148"/>
      <c r="Q1410" s="148"/>
      <c r="R1410" s="148"/>
      <c r="S1410" s="148"/>
      <c r="T1410" s="148"/>
      <c r="U1410" s="148"/>
      <c r="V1410" s="148"/>
      <c r="W1410" s="148"/>
      <c r="X1410" s="139">
        <v>2</v>
      </c>
      <c r="Y1410" s="148">
        <v>1000</v>
      </c>
      <c r="Z1410" s="149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39">
        <v>0</v>
      </c>
      <c r="AM1410" s="139">
        <v>0</v>
      </c>
      <c r="AN1410" s="148">
        <f t="shared" si="189"/>
        <v>1000</v>
      </c>
      <c r="AO1410" s="148">
        <f t="shared" si="190"/>
        <v>43</v>
      </c>
      <c r="AP1410" s="148">
        <v>15</v>
      </c>
      <c r="AQ1410" s="140">
        <v>18</v>
      </c>
      <c r="AS1410" s="42">
        <f t="shared" si="191"/>
        <v>2768.489546735434</v>
      </c>
      <c r="AT1410" s="101">
        <f t="shared" si="192"/>
        <v>0</v>
      </c>
      <c r="AU1410" s="42">
        <f t="shared" si="193"/>
        <v>2768.489546735434</v>
      </c>
      <c r="AV1410" s="42">
        <f t="shared" si="194"/>
        <v>1806.1645400818907</v>
      </c>
      <c r="AW1410" s="102">
        <f t="shared" si="195"/>
        <v>431</v>
      </c>
      <c r="AX1410" s="43">
        <f t="shared" si="196"/>
        <v>0.75</v>
      </c>
      <c r="AY1410" s="43" t="str">
        <f t="shared" si="197"/>
        <v>UTGS</v>
      </c>
    </row>
    <row r="1411" spans="1:51" hidden="1" x14ac:dyDescent="0.2">
      <c r="A1411" s="38">
        <v>1404</v>
      </c>
      <c r="B1411" t="s">
        <v>362</v>
      </c>
      <c r="C1411" t="s">
        <v>289</v>
      </c>
      <c r="D1411">
        <v>320</v>
      </c>
      <c r="E1411" t="s">
        <v>1232</v>
      </c>
      <c r="F1411">
        <v>0.25</v>
      </c>
      <c r="G1411" t="str">
        <f>LOOKUP(F1411,{0,6,45},{"F","L","H"})</f>
        <v>F</v>
      </c>
      <c r="H1411" t="s">
        <v>3345</v>
      </c>
      <c r="I1411" s="43" t="str">
        <f>IFERROR(VLOOKUP(#REF!,#REF!,2,FALSE),"No")</f>
        <v>No</v>
      </c>
      <c r="J1411" s="148">
        <v>0.5</v>
      </c>
      <c r="K1411" s="148">
        <v>63</v>
      </c>
      <c r="L1411" s="148"/>
      <c r="M1411" s="148"/>
      <c r="N1411" s="148"/>
      <c r="O1411" s="148"/>
      <c r="P1411" s="148"/>
      <c r="Q1411" s="148"/>
      <c r="R1411" s="149"/>
      <c r="S1411" s="148"/>
      <c r="T1411" s="148"/>
      <c r="U1411" s="148"/>
      <c r="V1411" s="148"/>
      <c r="W1411" s="148"/>
      <c r="X1411" s="139">
        <v>1.25</v>
      </c>
      <c r="Y1411" s="148">
        <v>823.5</v>
      </c>
      <c r="Z1411" s="148">
        <v>2</v>
      </c>
      <c r="AA1411" s="148">
        <v>176.5</v>
      </c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39">
        <v>0</v>
      </c>
      <c r="AM1411" s="139">
        <v>0</v>
      </c>
      <c r="AN1411" s="148">
        <f t="shared" si="189"/>
        <v>1000</v>
      </c>
      <c r="AO1411" s="148">
        <f t="shared" si="190"/>
        <v>63</v>
      </c>
      <c r="AP1411" s="148">
        <v>11</v>
      </c>
      <c r="AQ1411" s="140">
        <v>11</v>
      </c>
      <c r="AS1411" s="42">
        <f t="shared" si="191"/>
        <v>4309.4191033565667</v>
      </c>
      <c r="AT1411" s="101">
        <f t="shared" si="192"/>
        <v>0</v>
      </c>
      <c r="AU1411" s="42">
        <f t="shared" si="193"/>
        <v>4309.4191033565667</v>
      </c>
      <c r="AV1411" s="42">
        <f t="shared" si="194"/>
        <v>3007.9465201340031</v>
      </c>
      <c r="AW1411" s="102">
        <f t="shared" si="195"/>
        <v>431</v>
      </c>
      <c r="AX1411" s="43">
        <f t="shared" si="196"/>
        <v>0.5</v>
      </c>
      <c r="AY1411" s="43" t="str">
        <f t="shared" si="197"/>
        <v>UTGS</v>
      </c>
    </row>
    <row r="1412" spans="1:51" hidden="1" x14ac:dyDescent="0.2">
      <c r="A1412" s="38">
        <v>1405</v>
      </c>
      <c r="B1412" t="s">
        <v>362</v>
      </c>
      <c r="C1412" t="s">
        <v>289</v>
      </c>
      <c r="D1412">
        <v>320</v>
      </c>
      <c r="E1412" t="s">
        <v>1243</v>
      </c>
      <c r="F1412">
        <v>0.25</v>
      </c>
      <c r="G1412" t="str">
        <f>LOOKUP(F1412,{0,6,45},{"F","L","H"})</f>
        <v>F</v>
      </c>
      <c r="H1412" t="s">
        <v>3346</v>
      </c>
      <c r="I1412" s="43" t="str">
        <f>IFERROR(VLOOKUP(#REF!,#REF!,2,FALSE),"No")</f>
        <v>No</v>
      </c>
      <c r="J1412" s="149">
        <v>0.75</v>
      </c>
      <c r="K1412" s="148">
        <v>103</v>
      </c>
      <c r="L1412" s="148"/>
      <c r="M1412" s="148"/>
      <c r="N1412" s="148"/>
      <c r="O1412" s="148"/>
      <c r="P1412" s="148"/>
      <c r="Q1412" s="148"/>
      <c r="R1412" s="148"/>
      <c r="S1412" s="148"/>
      <c r="T1412" s="148"/>
      <c r="U1412" s="148"/>
      <c r="V1412" s="148"/>
      <c r="W1412" s="148"/>
      <c r="X1412" s="139">
        <v>2</v>
      </c>
      <c r="Y1412" s="148">
        <v>1000</v>
      </c>
      <c r="Z1412" s="149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39">
        <v>0</v>
      </c>
      <c r="AM1412" s="139">
        <v>0</v>
      </c>
      <c r="AN1412" s="148">
        <f t="shared" si="189"/>
        <v>1000</v>
      </c>
      <c r="AO1412" s="148">
        <f t="shared" si="190"/>
        <v>103</v>
      </c>
      <c r="AP1412" s="148">
        <v>14</v>
      </c>
      <c r="AQ1412" s="140">
        <v>15</v>
      </c>
      <c r="AS1412" s="42">
        <f t="shared" si="191"/>
        <v>6631.4982165988304</v>
      </c>
      <c r="AT1412" s="101">
        <f t="shared" si="192"/>
        <v>0</v>
      </c>
      <c r="AU1412" s="42">
        <f t="shared" si="193"/>
        <v>6631.4982165988304</v>
      </c>
      <c r="AV1412" s="42">
        <f t="shared" si="194"/>
        <v>2167.3974480982688</v>
      </c>
      <c r="AW1412" s="102">
        <f t="shared" si="195"/>
        <v>431</v>
      </c>
      <c r="AX1412" s="43">
        <f t="shared" si="196"/>
        <v>0.75</v>
      </c>
      <c r="AY1412" s="43" t="str">
        <f t="shared" si="197"/>
        <v>UTGS</v>
      </c>
    </row>
    <row r="1413" spans="1:51" hidden="1" x14ac:dyDescent="0.2">
      <c r="A1413" s="38">
        <v>1406</v>
      </c>
      <c r="B1413" t="s">
        <v>5806</v>
      </c>
      <c r="C1413" t="s">
        <v>292</v>
      </c>
      <c r="D1413">
        <v>3000</v>
      </c>
      <c r="E1413" t="s">
        <v>207</v>
      </c>
      <c r="F1413">
        <v>0.25</v>
      </c>
      <c r="G1413" t="str">
        <f>LOOKUP(F1413,{0,6,45},{"F","L","H"})</f>
        <v>F</v>
      </c>
      <c r="H1413" t="s">
        <v>560</v>
      </c>
      <c r="I1413" s="43" t="str">
        <f>IFERROR(VLOOKUP(#REF!,#REF!,2,FALSE),"No")</f>
        <v>No</v>
      </c>
      <c r="J1413" s="149">
        <v>0.75</v>
      </c>
      <c r="K1413" s="148">
        <v>95</v>
      </c>
      <c r="L1413" s="148"/>
      <c r="M1413" s="148"/>
      <c r="N1413" s="148"/>
      <c r="O1413" s="148"/>
      <c r="P1413" s="148"/>
      <c r="Q1413" s="148"/>
      <c r="R1413" s="148"/>
      <c r="S1413" s="148"/>
      <c r="T1413" s="148"/>
      <c r="U1413" s="148"/>
      <c r="V1413" s="148"/>
      <c r="W1413" s="148"/>
      <c r="X1413" s="139">
        <v>2</v>
      </c>
      <c r="Y1413" s="148">
        <v>327.13</v>
      </c>
      <c r="Z1413" s="149">
        <v>4</v>
      </c>
      <c r="AA1413" s="148">
        <v>672.87</v>
      </c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39">
        <v>0</v>
      </c>
      <c r="AM1413" s="139">
        <v>0</v>
      </c>
      <c r="AN1413" s="148">
        <f t="shared" si="189"/>
        <v>1000</v>
      </c>
      <c r="AO1413" s="148">
        <f t="shared" si="190"/>
        <v>95</v>
      </c>
      <c r="AP1413" s="148">
        <v>5</v>
      </c>
      <c r="AQ1413" s="140">
        <v>5</v>
      </c>
      <c r="AS1413" s="42">
        <f t="shared" si="191"/>
        <v>6116.4303939503779</v>
      </c>
      <c r="AT1413" s="101">
        <f t="shared" si="192"/>
        <v>0</v>
      </c>
      <c r="AU1413" s="42">
        <f t="shared" si="193"/>
        <v>6116.4303939503779</v>
      </c>
      <c r="AV1413" s="42">
        <f t="shared" si="194"/>
        <v>7467.0879242948067</v>
      </c>
      <c r="AW1413" s="102">
        <f t="shared" si="195"/>
        <v>2145.6666666666665</v>
      </c>
      <c r="AX1413" s="43">
        <f t="shared" si="196"/>
        <v>0.75</v>
      </c>
      <c r="AY1413" s="43" t="str">
        <f t="shared" si="197"/>
        <v>UTFS</v>
      </c>
    </row>
    <row r="1414" spans="1:51" hidden="1" x14ac:dyDescent="0.2">
      <c r="A1414" s="38">
        <v>1407</v>
      </c>
      <c r="B1414" t="s">
        <v>362</v>
      </c>
      <c r="C1414" t="s">
        <v>289</v>
      </c>
      <c r="D1414">
        <v>320</v>
      </c>
      <c r="E1414" t="s">
        <v>1239</v>
      </c>
      <c r="F1414">
        <v>0.25</v>
      </c>
      <c r="G1414" t="str">
        <f>LOOKUP(F1414,{0,6,45},{"F","L","H"})</f>
        <v>F</v>
      </c>
      <c r="H1414" t="s">
        <v>3347</v>
      </c>
      <c r="I1414" s="43" t="str">
        <f>IFERROR(VLOOKUP(#REF!,#REF!,2,FALSE),"No")</f>
        <v>No</v>
      </c>
      <c r="J1414" s="149">
        <v>0.5</v>
      </c>
      <c r="K1414" s="148">
        <v>113</v>
      </c>
      <c r="L1414" s="148"/>
      <c r="M1414" s="148"/>
      <c r="N1414" s="148"/>
      <c r="O1414" s="148"/>
      <c r="P1414" s="148"/>
      <c r="Q1414" s="148"/>
      <c r="R1414" s="148"/>
      <c r="S1414" s="148"/>
      <c r="T1414" s="148"/>
      <c r="U1414" s="148"/>
      <c r="V1414" s="148"/>
      <c r="W1414" s="148"/>
      <c r="X1414" s="139">
        <v>2</v>
      </c>
      <c r="Y1414" s="148">
        <v>1000</v>
      </c>
      <c r="Z1414" s="149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39">
        <v>0</v>
      </c>
      <c r="AM1414" s="139">
        <v>0</v>
      </c>
      <c r="AN1414" s="148">
        <f t="shared" si="189"/>
        <v>1000</v>
      </c>
      <c r="AO1414" s="148">
        <f t="shared" si="190"/>
        <v>113</v>
      </c>
      <c r="AP1414" s="148">
        <v>8</v>
      </c>
      <c r="AQ1414" s="140">
        <v>8</v>
      </c>
      <c r="AS1414" s="42">
        <f t="shared" si="191"/>
        <v>7729.5929949093979</v>
      </c>
      <c r="AT1414" s="101">
        <f t="shared" si="192"/>
        <v>0</v>
      </c>
      <c r="AU1414" s="42">
        <f t="shared" si="193"/>
        <v>7729.5929949093979</v>
      </c>
      <c r="AV1414" s="42">
        <f t="shared" si="194"/>
        <v>4063.870215184254</v>
      </c>
      <c r="AW1414" s="102">
        <f t="shared" si="195"/>
        <v>431</v>
      </c>
      <c r="AX1414" s="43">
        <f t="shared" si="196"/>
        <v>0.5</v>
      </c>
      <c r="AY1414" s="43" t="str">
        <f t="shared" si="197"/>
        <v>UTGS</v>
      </c>
    </row>
    <row r="1415" spans="1:51" hidden="1" x14ac:dyDescent="0.2">
      <c r="A1415" s="38">
        <v>1408</v>
      </c>
      <c r="B1415" t="s">
        <v>5806</v>
      </c>
      <c r="C1415" t="s">
        <v>292</v>
      </c>
      <c r="D1415">
        <v>6600</v>
      </c>
      <c r="E1415" t="s">
        <v>198</v>
      </c>
      <c r="F1415">
        <v>5</v>
      </c>
      <c r="G1415" t="str">
        <f>LOOKUP(F1415,{0,6,45},{"F","L","H"})</f>
        <v>F</v>
      </c>
      <c r="H1415" t="s">
        <v>2104</v>
      </c>
      <c r="I1415" s="43" t="str">
        <f>IFERROR(VLOOKUP(#REF!,#REF!,2,FALSE),"No")</f>
        <v>No</v>
      </c>
      <c r="J1415" s="149">
        <v>1.25</v>
      </c>
      <c r="K1415" s="148">
        <v>49</v>
      </c>
      <c r="L1415" s="148"/>
      <c r="M1415" s="148"/>
      <c r="N1415" s="148"/>
      <c r="O1415" s="148"/>
      <c r="P1415" s="148"/>
      <c r="Q1415" s="148"/>
      <c r="R1415" s="148"/>
      <c r="S1415" s="148"/>
      <c r="T1415" s="148"/>
      <c r="U1415" s="148"/>
      <c r="V1415" s="148"/>
      <c r="W1415" s="148"/>
      <c r="X1415" s="139">
        <v>2</v>
      </c>
      <c r="Y1415" s="148">
        <v>229.89</v>
      </c>
      <c r="Z1415" s="148">
        <v>4</v>
      </c>
      <c r="AA1415" s="148">
        <v>565.89</v>
      </c>
      <c r="AB1415" s="148">
        <v>6</v>
      </c>
      <c r="AC1415" s="148">
        <v>204.22</v>
      </c>
      <c r="AD1415" s="148"/>
      <c r="AE1415" s="148"/>
      <c r="AF1415" s="148"/>
      <c r="AG1415" s="148"/>
      <c r="AH1415" s="148"/>
      <c r="AI1415" s="148"/>
      <c r="AJ1415" s="148"/>
      <c r="AK1415" s="148"/>
      <c r="AL1415" s="139">
        <v>0</v>
      </c>
      <c r="AM1415" s="139">
        <v>0</v>
      </c>
      <c r="AN1415" s="148">
        <f t="shared" si="189"/>
        <v>1000</v>
      </c>
      <c r="AO1415" s="148">
        <f t="shared" si="190"/>
        <v>49</v>
      </c>
      <c r="AP1415" s="148">
        <v>9</v>
      </c>
      <c r="AQ1415" s="140">
        <v>13</v>
      </c>
      <c r="AS1415" s="42">
        <f t="shared" si="191"/>
        <v>3651.1604137217737</v>
      </c>
      <c r="AT1415" s="101">
        <f t="shared" si="192"/>
        <v>0</v>
      </c>
      <c r="AU1415" s="42">
        <f t="shared" si="193"/>
        <v>3651.1604137217737</v>
      </c>
      <c r="AV1415" s="42">
        <f t="shared" si="194"/>
        <v>3245.2713401133874</v>
      </c>
      <c r="AW1415" s="102">
        <f t="shared" si="195"/>
        <v>3698.6666666666665</v>
      </c>
      <c r="AX1415" s="43">
        <f t="shared" si="196"/>
        <v>1.25</v>
      </c>
      <c r="AY1415" s="43" t="str">
        <f t="shared" si="197"/>
        <v>UTFS</v>
      </c>
    </row>
    <row r="1416" spans="1:51" hidden="1" x14ac:dyDescent="0.2">
      <c r="A1416" s="38">
        <v>1409</v>
      </c>
      <c r="B1416" t="s">
        <v>5806</v>
      </c>
      <c r="C1416" t="s">
        <v>289</v>
      </c>
      <c r="D1416">
        <v>500</v>
      </c>
      <c r="E1416" t="s">
        <v>1241</v>
      </c>
      <c r="F1416">
        <v>0.25</v>
      </c>
      <c r="G1416" t="str">
        <f>LOOKUP(F1416,{0,6,45},{"F","L","H"})</f>
        <v>F</v>
      </c>
      <c r="H1416" t="s">
        <v>3349</v>
      </c>
      <c r="I1416" s="43" t="str">
        <f>IFERROR(VLOOKUP(#REF!,#REF!,2,FALSE),"No")</f>
        <v>No</v>
      </c>
      <c r="J1416" s="149">
        <v>0.75</v>
      </c>
      <c r="K1416" s="148">
        <v>114.1</v>
      </c>
      <c r="L1416" s="148"/>
      <c r="M1416" s="148"/>
      <c r="N1416" s="148"/>
      <c r="O1416" s="148"/>
      <c r="P1416" s="148"/>
      <c r="Q1416" s="148"/>
      <c r="R1416" s="148"/>
      <c r="S1416" s="148"/>
      <c r="T1416" s="148"/>
      <c r="U1416" s="148"/>
      <c r="V1416" s="148"/>
      <c r="W1416" s="148"/>
      <c r="X1416" s="139">
        <v>0.75</v>
      </c>
      <c r="Y1416" s="148">
        <v>241</v>
      </c>
      <c r="Z1416" s="149">
        <v>2</v>
      </c>
      <c r="AA1416" s="148">
        <v>73.62</v>
      </c>
      <c r="AB1416" s="148">
        <v>4</v>
      </c>
      <c r="AC1416" s="148">
        <v>685.38</v>
      </c>
      <c r="AD1416" s="148"/>
      <c r="AE1416" s="148"/>
      <c r="AF1416" s="148"/>
      <c r="AG1416" s="148"/>
      <c r="AH1416" s="148"/>
      <c r="AI1416" s="148"/>
      <c r="AJ1416" s="148"/>
      <c r="AK1416" s="148"/>
      <c r="AL1416" s="139">
        <v>0</v>
      </c>
      <c r="AM1416" s="139">
        <v>0</v>
      </c>
      <c r="AN1416" s="148">
        <f t="shared" ref="AN1416:AN1479" si="198">SUM(Y1416,AA1416,AC1416,AE1416,AG1416,AI1416,AK1416,AM1416)</f>
        <v>1000</v>
      </c>
      <c r="AO1416" s="148">
        <f t="shared" ref="AO1416:AO1479" si="199">SUM(K1416,M1416,O1416,Q1416,S1416,U1416,W1416)</f>
        <v>114.1</v>
      </c>
      <c r="AP1416" s="148">
        <v>6</v>
      </c>
      <c r="AQ1416" s="140">
        <v>10</v>
      </c>
      <c r="AS1416" s="42">
        <f t="shared" ref="AS1416:AS1479" si="200">(VLOOKUP(J1416,Service,2,FALSE)*K1416+VLOOKUP(L1416,Service,2,FALSE)*M1416+VLOOKUP(N1416,Service,2,FALSE)*O1416+VLOOKUP(P1416,Service,2,FALSE)*Q1416)</f>
        <v>7346.1548205235586</v>
      </c>
      <c r="AT1416" s="101">
        <f t="shared" ref="AT1416:AT1479" si="201">VLOOKUP(R1416,serviceHP,2,FALSE)*S1416+VLOOKUP(T1416,serviceHP,2,FALSE)*U1416+VLOOKUP(V1416,serviceHP,2,FALSE)*W1416</f>
        <v>0</v>
      </c>
      <c r="AU1416" s="42">
        <f t="shared" ref="AU1416:AU1479" si="202">AS1416+AT1416</f>
        <v>7346.1548205235586</v>
      </c>
      <c r="AV1416" s="42">
        <f t="shared" ref="AV1416:AV1479" si="203">(VLOOKUP(X1416,Main,2,FALSE)*Y1416+VLOOKUP(Z1416,Main,2,FALSE)*AA1416+VLOOKUP(AB1416,Main,2,FALSE)*AC1416+VLOOKUP(AD1416,Main,2,FALSE)*AE1416+VLOOKUP(AF1416,Main,2,FALSE)*AG1416+VLOOKUP(AL1416,Main,2,FALSE)*AM1416+VLOOKUP(AH1416,Main,2,FALSE)*AI1416+VLOOKUP(AL1416,Main,2,FALSE)*AM1416+VLOOKUP(AJ1416,Main,2,FALSE)*AK1416)/AQ1416</f>
        <v>3925.1916321474032</v>
      </c>
      <c r="AW1416" s="102">
        <f t="shared" ref="AW1416:AW1479" si="204">IF(G1416="F",VLOOKUP(D1416,MeterAndReg2,2,TRUE),(IF(G1416="L",VLOOKUP(D1416,MeterAndReg2,3,TRUE),VLOOKUP(D1416,MeterAndReg2,4,TRUE))))</f>
        <v>585.0096169344007</v>
      </c>
      <c r="AX1416" s="43">
        <f t="shared" ref="AX1416:AX1465" si="205">IF(J1416&gt;0,J1416,R1416)</f>
        <v>0.75</v>
      </c>
      <c r="AY1416" s="43" t="str">
        <f t="shared" si="197"/>
        <v>UTGS</v>
      </c>
    </row>
    <row r="1417" spans="1:51" hidden="1" x14ac:dyDescent="0.2">
      <c r="A1417" s="38">
        <v>1410</v>
      </c>
      <c r="B1417" t="s">
        <v>5806</v>
      </c>
      <c r="C1417" t="s">
        <v>292</v>
      </c>
      <c r="D1417">
        <v>4610</v>
      </c>
      <c r="E1417" t="s">
        <v>217</v>
      </c>
      <c r="F1417">
        <v>5</v>
      </c>
      <c r="G1417" t="str">
        <f>LOOKUP(F1417,{0,6,45},{"F","L","H"})</f>
        <v>F</v>
      </c>
      <c r="H1417" t="s">
        <v>2108</v>
      </c>
      <c r="I1417" s="43" t="str">
        <f>IFERROR(VLOOKUP(#REF!,#REF!,2,FALSE),"No")</f>
        <v>No</v>
      </c>
      <c r="J1417" s="139">
        <v>1.25</v>
      </c>
      <c r="K1417" s="148">
        <v>164</v>
      </c>
      <c r="L1417" s="148"/>
      <c r="M1417" s="148"/>
      <c r="N1417" s="148"/>
      <c r="O1417" s="148"/>
      <c r="P1417" s="148"/>
      <c r="Q1417" s="148"/>
      <c r="R1417" s="148"/>
      <c r="S1417" s="148"/>
      <c r="T1417" s="148"/>
      <c r="U1417" s="148"/>
      <c r="V1417" s="148"/>
      <c r="W1417" s="148"/>
      <c r="X1417" s="139">
        <v>4</v>
      </c>
      <c r="Y1417" s="148">
        <v>1000</v>
      </c>
      <c r="Z1417" s="149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39">
        <v>0</v>
      </c>
      <c r="AM1417" s="139">
        <v>0</v>
      </c>
      <c r="AN1417" s="148">
        <f t="shared" si="198"/>
        <v>1000</v>
      </c>
      <c r="AO1417" s="148">
        <f t="shared" si="199"/>
        <v>164</v>
      </c>
      <c r="AP1417" s="148">
        <v>1</v>
      </c>
      <c r="AQ1417" s="140">
        <v>1</v>
      </c>
      <c r="AS1417" s="42">
        <f t="shared" si="200"/>
        <v>12220.210364293283</v>
      </c>
      <c r="AT1417" s="101">
        <f t="shared" si="201"/>
        <v>0</v>
      </c>
      <c r="AU1417" s="42">
        <f t="shared" si="202"/>
        <v>12220.210364293283</v>
      </c>
      <c r="AV1417" s="42">
        <f t="shared" si="203"/>
        <v>39680.961721474036</v>
      </c>
      <c r="AW1417" s="102">
        <f t="shared" si="204"/>
        <v>2145.6666666666665</v>
      </c>
      <c r="AX1417" s="43">
        <f t="shared" si="205"/>
        <v>1.25</v>
      </c>
      <c r="AY1417" s="43" t="str">
        <f t="shared" ref="AY1417:AY1480" si="206">C1417</f>
        <v>UTFS</v>
      </c>
    </row>
    <row r="1418" spans="1:51" hidden="1" x14ac:dyDescent="0.2">
      <c r="A1418" s="38">
        <v>1411</v>
      </c>
      <c r="B1418" t="s">
        <v>362</v>
      </c>
      <c r="C1418" t="s">
        <v>289</v>
      </c>
      <c r="D1418">
        <v>550</v>
      </c>
      <c r="E1418" t="s">
        <v>1232</v>
      </c>
      <c r="F1418">
        <v>2</v>
      </c>
      <c r="G1418" t="str">
        <f>LOOKUP(F1418,{0,6,45},{"F","L","H"})</f>
        <v>F</v>
      </c>
      <c r="H1418" t="s">
        <v>3350</v>
      </c>
      <c r="I1418" s="43" t="str">
        <f>IFERROR(VLOOKUP(#REF!,#REF!,2,FALSE),"No")</f>
        <v>No</v>
      </c>
      <c r="J1418" s="139">
        <v>0.75</v>
      </c>
      <c r="K1418" s="148">
        <v>51</v>
      </c>
      <c r="L1418" s="148"/>
      <c r="M1418" s="148"/>
      <c r="N1418" s="148"/>
      <c r="O1418" s="148"/>
      <c r="P1418" s="148"/>
      <c r="Q1418" s="148"/>
      <c r="R1418" s="148"/>
      <c r="S1418" s="148"/>
      <c r="T1418" s="148"/>
      <c r="U1418" s="148"/>
      <c r="V1418" s="148"/>
      <c r="W1418" s="148"/>
      <c r="X1418" s="139">
        <v>2</v>
      </c>
      <c r="Y1418" s="148">
        <v>24.1</v>
      </c>
      <c r="Z1418" s="149">
        <v>4</v>
      </c>
      <c r="AA1418" s="148">
        <v>975.9</v>
      </c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39">
        <v>0</v>
      </c>
      <c r="AM1418" s="139">
        <v>0</v>
      </c>
      <c r="AN1418" s="148">
        <f t="shared" si="198"/>
        <v>1000</v>
      </c>
      <c r="AO1418" s="148">
        <f t="shared" si="199"/>
        <v>51</v>
      </c>
      <c r="AP1418" s="148">
        <v>7</v>
      </c>
      <c r="AQ1418" s="140">
        <v>12</v>
      </c>
      <c r="AS1418" s="42">
        <f t="shared" si="200"/>
        <v>3283.5573693838869</v>
      </c>
      <c r="AT1418" s="101">
        <f t="shared" si="201"/>
        <v>0</v>
      </c>
      <c r="AU1418" s="42">
        <f t="shared" si="202"/>
        <v>3283.5573693838869</v>
      </c>
      <c r="AV1418" s="42">
        <f t="shared" si="203"/>
        <v>3292.347060122836</v>
      </c>
      <c r="AW1418" s="102">
        <f t="shared" si="204"/>
        <v>585.0096169344007</v>
      </c>
      <c r="AX1418" s="43">
        <f t="shared" si="205"/>
        <v>0.75</v>
      </c>
      <c r="AY1418" s="43" t="str">
        <f t="shared" si="206"/>
        <v>UTGS</v>
      </c>
    </row>
    <row r="1419" spans="1:51" hidden="1" x14ac:dyDescent="0.2">
      <c r="A1419" s="38">
        <v>1412</v>
      </c>
      <c r="B1419" t="s">
        <v>362</v>
      </c>
      <c r="C1419" t="s">
        <v>289</v>
      </c>
      <c r="D1419">
        <v>320</v>
      </c>
      <c r="E1419" t="s">
        <v>1245</v>
      </c>
      <c r="F1419">
        <v>0.25</v>
      </c>
      <c r="G1419" t="str">
        <f>LOOKUP(F1419,{0,6,45},{"F","L","H"})</f>
        <v>F</v>
      </c>
      <c r="H1419" t="s">
        <v>3351</v>
      </c>
      <c r="I1419" s="43" t="str">
        <f>IFERROR(VLOOKUP(#REF!,#REF!,2,FALSE),"No")</f>
        <v>No</v>
      </c>
      <c r="J1419" s="149">
        <v>0.75</v>
      </c>
      <c r="K1419" s="148">
        <v>57</v>
      </c>
      <c r="L1419" s="148"/>
      <c r="M1419" s="148"/>
      <c r="N1419" s="148"/>
      <c r="O1419" s="148"/>
      <c r="P1419" s="148"/>
      <c r="Q1419" s="148"/>
      <c r="R1419" s="148"/>
      <c r="S1419" s="148"/>
      <c r="T1419" s="148"/>
      <c r="U1419" s="148"/>
      <c r="V1419" s="148"/>
      <c r="W1419" s="148"/>
      <c r="X1419" s="139">
        <v>2</v>
      </c>
      <c r="Y1419" s="148">
        <v>1000</v>
      </c>
      <c r="Z1419" s="149"/>
      <c r="AA1419" s="148"/>
      <c r="AB1419" s="149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39">
        <v>0</v>
      </c>
      <c r="AM1419" s="139">
        <v>0</v>
      </c>
      <c r="AN1419" s="148">
        <f t="shared" si="198"/>
        <v>1000</v>
      </c>
      <c r="AO1419" s="148">
        <f t="shared" si="199"/>
        <v>57</v>
      </c>
      <c r="AP1419" s="148">
        <v>14</v>
      </c>
      <c r="AQ1419" s="140">
        <v>27</v>
      </c>
      <c r="AS1419" s="42">
        <f t="shared" si="200"/>
        <v>3669.8582363702267</v>
      </c>
      <c r="AT1419" s="101">
        <f t="shared" si="201"/>
        <v>0</v>
      </c>
      <c r="AU1419" s="42">
        <f t="shared" si="202"/>
        <v>3669.8582363702267</v>
      </c>
      <c r="AV1419" s="42">
        <f t="shared" si="203"/>
        <v>1204.1096933879271</v>
      </c>
      <c r="AW1419" s="102">
        <f t="shared" si="204"/>
        <v>431</v>
      </c>
      <c r="AX1419" s="43">
        <f t="shared" si="205"/>
        <v>0.75</v>
      </c>
      <c r="AY1419" s="43" t="str">
        <f t="shared" si="206"/>
        <v>UTGS</v>
      </c>
    </row>
    <row r="1420" spans="1:51" hidden="1" x14ac:dyDescent="0.2">
      <c r="A1420" s="38">
        <v>1413</v>
      </c>
      <c r="B1420" t="s">
        <v>362</v>
      </c>
      <c r="C1420" t="s">
        <v>289</v>
      </c>
      <c r="D1420">
        <v>320</v>
      </c>
      <c r="E1420" t="s">
        <v>1245</v>
      </c>
      <c r="F1420">
        <v>0.25</v>
      </c>
      <c r="G1420" t="str">
        <f>LOOKUP(F1420,{0,6,45},{"F","L","H"})</f>
        <v>F</v>
      </c>
      <c r="H1420" t="s">
        <v>3352</v>
      </c>
      <c r="I1420" s="43" t="str">
        <f>IFERROR(VLOOKUP(#REF!,#REF!,2,FALSE),"No")</f>
        <v>No</v>
      </c>
      <c r="J1420" s="149">
        <v>0.75</v>
      </c>
      <c r="K1420" s="148">
        <v>44</v>
      </c>
      <c r="L1420" s="148"/>
      <c r="M1420" s="148"/>
      <c r="N1420" s="148"/>
      <c r="O1420" s="148"/>
      <c r="P1420" s="148"/>
      <c r="Q1420" s="148"/>
      <c r="R1420" s="148"/>
      <c r="S1420" s="148"/>
      <c r="T1420" s="148"/>
      <c r="U1420" s="148"/>
      <c r="V1420" s="148"/>
      <c r="W1420" s="148"/>
      <c r="X1420" s="139">
        <v>2</v>
      </c>
      <c r="Y1420" s="148">
        <v>1000</v>
      </c>
      <c r="Z1420" s="149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39">
        <v>0</v>
      </c>
      <c r="AM1420" s="139">
        <v>0</v>
      </c>
      <c r="AN1420" s="148">
        <f t="shared" si="198"/>
        <v>1000</v>
      </c>
      <c r="AO1420" s="148">
        <f t="shared" si="199"/>
        <v>44</v>
      </c>
      <c r="AP1420" s="148">
        <v>14</v>
      </c>
      <c r="AQ1420" s="140">
        <v>27</v>
      </c>
      <c r="AS1420" s="42">
        <f t="shared" si="200"/>
        <v>2832.873024566491</v>
      </c>
      <c r="AT1420" s="101">
        <f t="shared" si="201"/>
        <v>0</v>
      </c>
      <c r="AU1420" s="42">
        <f t="shared" si="202"/>
        <v>2832.873024566491</v>
      </c>
      <c r="AV1420" s="42">
        <f t="shared" si="203"/>
        <v>1204.1096933879271</v>
      </c>
      <c r="AW1420" s="102">
        <f t="shared" si="204"/>
        <v>431</v>
      </c>
      <c r="AX1420" s="43">
        <f t="shared" si="205"/>
        <v>0.75</v>
      </c>
      <c r="AY1420" s="43" t="str">
        <f t="shared" si="206"/>
        <v>UTGS</v>
      </c>
    </row>
    <row r="1421" spans="1:51" hidden="1" x14ac:dyDescent="0.2">
      <c r="A1421" s="38">
        <v>1414</v>
      </c>
      <c r="B1421" t="s">
        <v>5807</v>
      </c>
      <c r="C1421" t="s">
        <v>5746</v>
      </c>
      <c r="D1421">
        <v>20200</v>
      </c>
      <c r="E1421" t="s">
        <v>198</v>
      </c>
      <c r="F1421">
        <v>45</v>
      </c>
      <c r="G1421" t="str">
        <f>LOOKUP(F1421,{0,6,45},{"F","L","H"})</f>
        <v>H</v>
      </c>
      <c r="H1421" t="s">
        <v>505</v>
      </c>
      <c r="I1421" s="43" t="str">
        <f>IFERROR(VLOOKUP(#REF!,#REF!,2,FALSE),"No")</f>
        <v>No</v>
      </c>
      <c r="J1421" s="149">
        <v>1.25</v>
      </c>
      <c r="K1421" s="148">
        <v>24</v>
      </c>
      <c r="L1421" s="148"/>
      <c r="M1421" s="148"/>
      <c r="N1421" s="148"/>
      <c r="O1421" s="148"/>
      <c r="P1421" s="148"/>
      <c r="Q1421" s="148"/>
      <c r="R1421" s="148"/>
      <c r="S1421" s="148"/>
      <c r="T1421" s="148"/>
      <c r="U1421" s="148"/>
      <c r="V1421" s="148"/>
      <c r="W1421" s="148"/>
      <c r="X1421" s="139">
        <v>2</v>
      </c>
      <c r="Y1421" s="148">
        <v>393.26</v>
      </c>
      <c r="Z1421" s="148">
        <v>4</v>
      </c>
      <c r="AA1421" s="148">
        <v>380.24</v>
      </c>
      <c r="AB1421" s="148">
        <v>6</v>
      </c>
      <c r="AC1421" s="148">
        <v>226.5</v>
      </c>
      <c r="AD1421" s="148"/>
      <c r="AE1421" s="148"/>
      <c r="AF1421" s="148"/>
      <c r="AG1421" s="148"/>
      <c r="AH1421" s="148"/>
      <c r="AI1421" s="148"/>
      <c r="AJ1421" s="148"/>
      <c r="AK1421" s="148"/>
      <c r="AL1421" s="139">
        <v>0</v>
      </c>
      <c r="AM1421" s="139">
        <v>0</v>
      </c>
      <c r="AN1421" s="148">
        <f t="shared" si="198"/>
        <v>1000</v>
      </c>
      <c r="AO1421" s="148">
        <f t="shared" si="199"/>
        <v>24</v>
      </c>
      <c r="AP1421" s="148">
        <v>2</v>
      </c>
      <c r="AQ1421" s="140">
        <v>2</v>
      </c>
      <c r="AS1421" s="42">
        <f t="shared" si="200"/>
        <v>1788.3234679453585</v>
      </c>
      <c r="AT1421" s="101">
        <f t="shared" si="201"/>
        <v>0</v>
      </c>
      <c r="AU1421" s="42">
        <f t="shared" si="202"/>
        <v>1788.3234679453585</v>
      </c>
      <c r="AV1421" s="42">
        <f t="shared" si="203"/>
        <v>20735.281260737014</v>
      </c>
      <c r="AW1421" s="102">
        <f t="shared" si="204"/>
        <v>52825.283763759828</v>
      </c>
      <c r="AX1421" s="43">
        <f t="shared" si="205"/>
        <v>1.25</v>
      </c>
      <c r="AY1421" s="43" t="str">
        <f t="shared" si="206"/>
        <v>UTTSS</v>
      </c>
    </row>
    <row r="1422" spans="1:51" hidden="1" x14ac:dyDescent="0.2">
      <c r="A1422" s="38">
        <v>1415</v>
      </c>
      <c r="B1422" t="s">
        <v>5807</v>
      </c>
      <c r="C1422" t="s">
        <v>5745</v>
      </c>
      <c r="D1422">
        <v>73714</v>
      </c>
      <c r="E1422" t="s">
        <v>1220</v>
      </c>
      <c r="F1422">
        <v>45</v>
      </c>
      <c r="G1422" t="str">
        <f>LOOKUP(F1422,{0,6,45},{"F","L","H"})</f>
        <v>H</v>
      </c>
      <c r="H1422" t="s">
        <v>1403</v>
      </c>
      <c r="I1422" s="43" t="str">
        <f>IFERROR(VLOOKUP(#REF!,#REF!,2,FALSE),"No")</f>
        <v>No</v>
      </c>
      <c r="J1422" s="148">
        <v>1.25</v>
      </c>
      <c r="K1422" s="148">
        <v>149</v>
      </c>
      <c r="L1422" s="148"/>
      <c r="M1422" s="148"/>
      <c r="N1422" s="148"/>
      <c r="O1422" s="148"/>
      <c r="P1422" s="148"/>
      <c r="Q1422" s="148"/>
      <c r="R1422" s="149"/>
      <c r="S1422" s="148"/>
      <c r="T1422" s="148"/>
      <c r="U1422" s="148"/>
      <c r="V1422" s="148"/>
      <c r="W1422" s="148"/>
      <c r="X1422" s="139">
        <v>2</v>
      </c>
      <c r="Y1422" s="148">
        <v>77.45</v>
      </c>
      <c r="Z1422" s="148">
        <v>6</v>
      </c>
      <c r="AA1422" s="148">
        <v>116.45</v>
      </c>
      <c r="AB1422" s="148">
        <v>8</v>
      </c>
      <c r="AC1422" s="148">
        <v>806.1</v>
      </c>
      <c r="AD1422" s="148"/>
      <c r="AE1422" s="148"/>
      <c r="AF1422" s="148"/>
      <c r="AG1422" s="148"/>
      <c r="AH1422" s="148"/>
      <c r="AI1422" s="148"/>
      <c r="AJ1422" s="148"/>
      <c r="AK1422" s="148"/>
      <c r="AL1422" s="139">
        <v>0</v>
      </c>
      <c r="AM1422" s="139">
        <v>0</v>
      </c>
      <c r="AN1422" s="148">
        <f t="shared" si="198"/>
        <v>1000</v>
      </c>
      <c r="AO1422" s="148">
        <f t="shared" si="199"/>
        <v>149</v>
      </c>
      <c r="AP1422" s="148">
        <v>3</v>
      </c>
      <c r="AQ1422" s="140">
        <v>4</v>
      </c>
      <c r="AS1422" s="42">
        <f t="shared" si="200"/>
        <v>11102.508196827433</v>
      </c>
      <c r="AT1422" s="101">
        <f t="shared" si="201"/>
        <v>0</v>
      </c>
      <c r="AU1422" s="42">
        <f t="shared" si="202"/>
        <v>11102.508196827433</v>
      </c>
      <c r="AV1422" s="42">
        <f t="shared" si="203"/>
        <v>17058.434930368509</v>
      </c>
      <c r="AW1422" s="102">
        <f t="shared" si="204"/>
        <v>113197.0366366282</v>
      </c>
      <c r="AX1422" s="43">
        <f t="shared" si="205"/>
        <v>1.25</v>
      </c>
      <c r="AY1422" s="43" t="str">
        <f t="shared" si="206"/>
        <v>UTTSM</v>
      </c>
    </row>
    <row r="1423" spans="1:51" hidden="1" x14ac:dyDescent="0.2">
      <c r="A1423" s="38">
        <v>1416</v>
      </c>
      <c r="B1423" t="s">
        <v>5807</v>
      </c>
      <c r="C1423" t="s">
        <v>5745</v>
      </c>
      <c r="D1423">
        <v>26340</v>
      </c>
      <c r="E1423" t="s">
        <v>200</v>
      </c>
      <c r="F1423">
        <v>5</v>
      </c>
      <c r="G1423" t="str">
        <f>LOOKUP(F1423,{0,6,45},{"F","L","H"})</f>
        <v>F</v>
      </c>
      <c r="H1423" t="s">
        <v>343</v>
      </c>
      <c r="I1423" s="43" t="str">
        <f>IFERROR(VLOOKUP(#REF!,#REF!,2,FALSE),"No")</f>
        <v>No</v>
      </c>
      <c r="J1423" s="139">
        <v>2</v>
      </c>
      <c r="K1423" s="148">
        <v>29</v>
      </c>
      <c r="L1423" s="148"/>
      <c r="M1423" s="148"/>
      <c r="N1423" s="148"/>
      <c r="O1423" s="148"/>
      <c r="P1423" s="148"/>
      <c r="Q1423" s="148"/>
      <c r="R1423" s="148"/>
      <c r="S1423" s="148"/>
      <c r="T1423" s="148"/>
      <c r="U1423" s="148"/>
      <c r="V1423" s="148"/>
      <c r="W1423" s="148"/>
      <c r="X1423" s="139">
        <v>2</v>
      </c>
      <c r="Y1423" s="148">
        <v>158.19999999999999</v>
      </c>
      <c r="Z1423" s="149">
        <v>4</v>
      </c>
      <c r="AA1423" s="148">
        <v>540</v>
      </c>
      <c r="AB1423" s="148">
        <v>6</v>
      </c>
      <c r="AC1423" s="148">
        <v>301.8</v>
      </c>
      <c r="AD1423" s="148"/>
      <c r="AE1423" s="148"/>
      <c r="AF1423" s="148"/>
      <c r="AG1423" s="148"/>
      <c r="AH1423" s="148"/>
      <c r="AI1423" s="148"/>
      <c r="AJ1423" s="148"/>
      <c r="AK1423" s="148"/>
      <c r="AL1423" s="139">
        <v>0</v>
      </c>
      <c r="AM1423" s="139">
        <v>0</v>
      </c>
      <c r="AN1423" s="148">
        <f t="shared" si="198"/>
        <v>1000</v>
      </c>
      <c r="AO1423" s="148">
        <f t="shared" si="199"/>
        <v>29</v>
      </c>
      <c r="AP1423" s="148">
        <v>5</v>
      </c>
      <c r="AQ1423" s="140">
        <v>5</v>
      </c>
      <c r="AS1423" s="42">
        <f t="shared" si="200"/>
        <v>2116.5208571006415</v>
      </c>
      <c r="AT1423" s="101">
        <f t="shared" si="201"/>
        <v>0</v>
      </c>
      <c r="AU1423" s="42">
        <f t="shared" si="202"/>
        <v>2116.5208571006415</v>
      </c>
      <c r="AV1423" s="42">
        <f t="shared" si="203"/>
        <v>8937.6595442948073</v>
      </c>
      <c r="AW1423" s="102">
        <f t="shared" si="204"/>
        <v>22191.599999999999</v>
      </c>
      <c r="AX1423" s="43">
        <f t="shared" si="205"/>
        <v>2</v>
      </c>
      <c r="AY1423" s="43" t="str">
        <f t="shared" si="206"/>
        <v>UTTSM</v>
      </c>
    </row>
    <row r="1424" spans="1:51" hidden="1" x14ac:dyDescent="0.2">
      <c r="A1424" s="38">
        <v>1417</v>
      </c>
      <c r="B1424" t="s">
        <v>5807</v>
      </c>
      <c r="C1424" t="s">
        <v>5746</v>
      </c>
      <c r="D1424">
        <v>14487</v>
      </c>
      <c r="E1424" t="s">
        <v>291</v>
      </c>
      <c r="F1424">
        <v>5</v>
      </c>
      <c r="G1424" t="str">
        <f>LOOKUP(F1424,{0,6,45},{"F","L","H"})</f>
        <v>F</v>
      </c>
      <c r="H1424" t="s">
        <v>125</v>
      </c>
      <c r="I1424" s="43" t="str">
        <f>IFERROR(VLOOKUP(#REF!,#REF!,2,FALSE),"No")</f>
        <v>No</v>
      </c>
      <c r="J1424" s="149">
        <v>0.75</v>
      </c>
      <c r="K1424" s="148">
        <v>57</v>
      </c>
      <c r="L1424" s="148"/>
      <c r="M1424" s="148"/>
      <c r="N1424" s="148"/>
      <c r="O1424" s="148"/>
      <c r="P1424" s="148"/>
      <c r="Q1424" s="148"/>
      <c r="R1424" s="148"/>
      <c r="S1424" s="148"/>
      <c r="T1424" s="148"/>
      <c r="U1424" s="148"/>
      <c r="V1424" s="148"/>
      <c r="W1424" s="148"/>
      <c r="X1424" s="139">
        <v>2</v>
      </c>
      <c r="Y1424" s="148">
        <v>144.9</v>
      </c>
      <c r="Z1424" s="149">
        <v>4</v>
      </c>
      <c r="AA1424" s="148">
        <v>855.1</v>
      </c>
      <c r="AB1424" s="149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39">
        <v>0</v>
      </c>
      <c r="AM1424" s="139">
        <v>0</v>
      </c>
      <c r="AN1424" s="148">
        <f t="shared" si="198"/>
        <v>1000</v>
      </c>
      <c r="AO1424" s="148">
        <f t="shared" si="199"/>
        <v>57</v>
      </c>
      <c r="AP1424" s="148">
        <v>5</v>
      </c>
      <c r="AQ1424" s="140">
        <v>5</v>
      </c>
      <c r="AS1424" s="42">
        <f t="shared" si="200"/>
        <v>3669.8582363702267</v>
      </c>
      <c r="AT1424" s="101">
        <f t="shared" si="201"/>
        <v>0</v>
      </c>
      <c r="AU1424" s="42">
        <f t="shared" si="202"/>
        <v>3669.8582363702267</v>
      </c>
      <c r="AV1424" s="42">
        <f t="shared" si="203"/>
        <v>7728.405744294806</v>
      </c>
      <c r="AW1424" s="102">
        <f t="shared" si="204"/>
        <v>10791.333333333334</v>
      </c>
      <c r="AX1424" s="43">
        <f t="shared" si="205"/>
        <v>0.75</v>
      </c>
      <c r="AY1424" s="43" t="str">
        <f t="shared" si="206"/>
        <v>UTTSS</v>
      </c>
    </row>
    <row r="1425" spans="1:51" hidden="1" x14ac:dyDescent="0.2">
      <c r="A1425" s="38">
        <v>1418</v>
      </c>
      <c r="B1425" t="s">
        <v>362</v>
      </c>
      <c r="C1425" t="s">
        <v>289</v>
      </c>
      <c r="D1425">
        <v>320</v>
      </c>
      <c r="E1425" t="s">
        <v>1239</v>
      </c>
      <c r="F1425">
        <v>0.25</v>
      </c>
      <c r="G1425" t="str">
        <f>LOOKUP(F1425,{0,6,45},{"F","L","H"})</f>
        <v>F</v>
      </c>
      <c r="H1425" t="s">
        <v>3354</v>
      </c>
      <c r="I1425" s="43" t="str">
        <f>IFERROR(VLOOKUP(#REF!,#REF!,2,FALSE),"No")</f>
        <v>No</v>
      </c>
      <c r="J1425" s="149">
        <v>0.5</v>
      </c>
      <c r="K1425" s="148">
        <v>47</v>
      </c>
      <c r="L1425" s="148"/>
      <c r="M1425" s="148"/>
      <c r="N1425" s="148"/>
      <c r="O1425" s="148"/>
      <c r="P1425" s="148"/>
      <c r="Q1425" s="148"/>
      <c r="R1425" s="148"/>
      <c r="S1425" s="148"/>
      <c r="T1425" s="148"/>
      <c r="U1425" s="148"/>
      <c r="V1425" s="148"/>
      <c r="W1425" s="148"/>
      <c r="X1425" s="139">
        <v>2</v>
      </c>
      <c r="Y1425" s="148">
        <v>1000</v>
      </c>
      <c r="Z1425" s="149"/>
      <c r="AA1425" s="148"/>
      <c r="AB1425" s="149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39">
        <v>0</v>
      </c>
      <c r="AM1425" s="139">
        <v>0</v>
      </c>
      <c r="AN1425" s="148">
        <f t="shared" si="198"/>
        <v>1000</v>
      </c>
      <c r="AO1425" s="148">
        <f t="shared" si="199"/>
        <v>47</v>
      </c>
      <c r="AP1425" s="148">
        <v>11</v>
      </c>
      <c r="AQ1425" s="140">
        <v>11</v>
      </c>
      <c r="AS1425" s="42">
        <f t="shared" si="200"/>
        <v>3214.9634580596612</v>
      </c>
      <c r="AT1425" s="101">
        <f t="shared" si="201"/>
        <v>0</v>
      </c>
      <c r="AU1425" s="42">
        <f t="shared" si="202"/>
        <v>3214.9634580596612</v>
      </c>
      <c r="AV1425" s="42">
        <f t="shared" si="203"/>
        <v>2955.5419746794573</v>
      </c>
      <c r="AW1425" s="102">
        <f t="shared" si="204"/>
        <v>431</v>
      </c>
      <c r="AX1425" s="43">
        <f t="shared" si="205"/>
        <v>0.5</v>
      </c>
      <c r="AY1425" s="43" t="str">
        <f t="shared" si="206"/>
        <v>UTGS</v>
      </c>
    </row>
    <row r="1426" spans="1:51" hidden="1" x14ac:dyDescent="0.2">
      <c r="A1426" s="38">
        <v>1419</v>
      </c>
      <c r="B1426" t="s">
        <v>5806</v>
      </c>
      <c r="C1426" t="s">
        <v>289</v>
      </c>
      <c r="D1426">
        <v>44352</v>
      </c>
      <c r="E1426" t="s">
        <v>211</v>
      </c>
      <c r="F1426">
        <v>45</v>
      </c>
      <c r="G1426" t="str">
        <f>LOOKUP(F1426,{0,6,45},{"F","L","H"})</f>
        <v>H</v>
      </c>
      <c r="H1426" t="s">
        <v>1404</v>
      </c>
      <c r="I1426" s="43" t="str">
        <f>IFERROR(VLOOKUP(#REF!,#REF!,2,FALSE),"No")</f>
        <v>No</v>
      </c>
      <c r="J1426" s="149">
        <v>3</v>
      </c>
      <c r="K1426" s="148">
        <v>468</v>
      </c>
      <c r="L1426" s="148"/>
      <c r="M1426" s="148"/>
      <c r="N1426" s="148"/>
      <c r="O1426" s="148"/>
      <c r="P1426" s="148"/>
      <c r="Q1426" s="148"/>
      <c r="R1426" s="148"/>
      <c r="S1426" s="148"/>
      <c r="T1426" s="148"/>
      <c r="U1426" s="148"/>
      <c r="V1426" s="148"/>
      <c r="W1426" s="148"/>
      <c r="X1426" s="139">
        <v>0.75</v>
      </c>
      <c r="Y1426" s="148">
        <v>178.18</v>
      </c>
      <c r="Z1426" s="148">
        <v>2</v>
      </c>
      <c r="AA1426" s="148">
        <v>487.54</v>
      </c>
      <c r="AB1426" s="148">
        <v>3</v>
      </c>
      <c r="AC1426" s="148">
        <v>334.28</v>
      </c>
      <c r="AD1426" s="148"/>
      <c r="AE1426" s="148"/>
      <c r="AF1426" s="148"/>
      <c r="AG1426" s="148"/>
      <c r="AH1426" s="148"/>
      <c r="AI1426" s="148"/>
      <c r="AJ1426" s="148"/>
      <c r="AK1426" s="148"/>
      <c r="AL1426" s="139">
        <v>0</v>
      </c>
      <c r="AM1426" s="139">
        <v>0</v>
      </c>
      <c r="AN1426" s="148">
        <f t="shared" si="198"/>
        <v>1000</v>
      </c>
      <c r="AO1426" s="148">
        <f t="shared" si="199"/>
        <v>468</v>
      </c>
      <c r="AP1426" s="148">
        <v>4</v>
      </c>
      <c r="AQ1426" s="140">
        <v>5</v>
      </c>
      <c r="AS1426" s="42">
        <f t="shared" si="200"/>
        <v>34156.267624934488</v>
      </c>
      <c r="AT1426" s="101">
        <f t="shared" si="201"/>
        <v>0</v>
      </c>
      <c r="AU1426" s="42">
        <f t="shared" si="202"/>
        <v>34156.267624934488</v>
      </c>
      <c r="AV1426" s="42">
        <f t="shared" si="203"/>
        <v>5924.5791442948075</v>
      </c>
      <c r="AW1426" s="102">
        <f t="shared" si="204"/>
        <v>60371.752872868376</v>
      </c>
      <c r="AX1426" s="43">
        <f t="shared" si="205"/>
        <v>3</v>
      </c>
      <c r="AY1426" s="43" t="str">
        <f t="shared" si="206"/>
        <v>UTGS</v>
      </c>
    </row>
    <row r="1427" spans="1:51" hidden="1" x14ac:dyDescent="0.2">
      <c r="A1427" s="38">
        <v>1420</v>
      </c>
      <c r="B1427" t="s">
        <v>5806</v>
      </c>
      <c r="C1427" t="s">
        <v>289</v>
      </c>
      <c r="D1427">
        <v>26500</v>
      </c>
      <c r="E1427" t="s">
        <v>197</v>
      </c>
      <c r="F1427">
        <v>10</v>
      </c>
      <c r="G1427" t="str">
        <f>LOOKUP(F1427,{0,6,45},{"F","L","H"})</f>
        <v>L</v>
      </c>
      <c r="H1427" t="s">
        <v>1405</v>
      </c>
      <c r="I1427" s="43" t="str">
        <f>IFERROR(VLOOKUP(#REF!,#REF!,2,FALSE),"No")</f>
        <v>No</v>
      </c>
      <c r="J1427" s="148">
        <v>2</v>
      </c>
      <c r="K1427" s="148">
        <v>476</v>
      </c>
      <c r="L1427" s="148"/>
      <c r="M1427" s="148"/>
      <c r="N1427" s="148"/>
      <c r="O1427" s="148"/>
      <c r="P1427" s="148"/>
      <c r="Q1427" s="148"/>
      <c r="R1427" s="149"/>
      <c r="S1427" s="148"/>
      <c r="T1427" s="148"/>
      <c r="U1427" s="148"/>
      <c r="V1427" s="148"/>
      <c r="W1427" s="148"/>
      <c r="X1427" s="139">
        <v>4</v>
      </c>
      <c r="Y1427" s="148">
        <v>1000</v>
      </c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39">
        <v>0</v>
      </c>
      <c r="AM1427" s="139">
        <v>0</v>
      </c>
      <c r="AN1427" s="148">
        <f t="shared" si="198"/>
        <v>1000</v>
      </c>
      <c r="AO1427" s="148">
        <f t="shared" si="199"/>
        <v>476</v>
      </c>
      <c r="AP1427" s="148">
        <v>1</v>
      </c>
      <c r="AQ1427" s="140">
        <v>1</v>
      </c>
      <c r="AS1427" s="42">
        <f t="shared" si="200"/>
        <v>34740.135447582943</v>
      </c>
      <c r="AT1427" s="101">
        <f t="shared" si="201"/>
        <v>0</v>
      </c>
      <c r="AU1427" s="42">
        <f t="shared" si="202"/>
        <v>34740.135447582943</v>
      </c>
      <c r="AV1427" s="42">
        <f t="shared" si="203"/>
        <v>39680.961721474036</v>
      </c>
      <c r="AW1427" s="102">
        <f t="shared" si="204"/>
        <v>20345.599999999999</v>
      </c>
      <c r="AX1427" s="43">
        <f t="shared" si="205"/>
        <v>2</v>
      </c>
      <c r="AY1427" s="43" t="str">
        <f t="shared" si="206"/>
        <v>UTGS</v>
      </c>
    </row>
    <row r="1428" spans="1:51" hidden="1" x14ac:dyDescent="0.2">
      <c r="A1428" s="38">
        <v>1421</v>
      </c>
      <c r="B1428" t="s">
        <v>5807</v>
      </c>
      <c r="C1428" t="s">
        <v>5745</v>
      </c>
      <c r="D1428">
        <v>92750</v>
      </c>
      <c r="E1428" t="s">
        <v>219</v>
      </c>
      <c r="F1428">
        <v>45</v>
      </c>
      <c r="G1428" t="str">
        <f>LOOKUP(F1428,{0,6,45},{"F","L","H"})</f>
        <v>H</v>
      </c>
      <c r="H1428" t="s">
        <v>519</v>
      </c>
      <c r="I1428" s="43" t="str">
        <f>IFERROR(VLOOKUP(#REF!,#REF!,2,FALSE),"No")</f>
        <v>No</v>
      </c>
      <c r="J1428" s="149">
        <v>4</v>
      </c>
      <c r="K1428" s="148">
        <v>316</v>
      </c>
      <c r="L1428" s="148"/>
      <c r="M1428" s="148"/>
      <c r="N1428" s="148"/>
      <c r="O1428" s="148"/>
      <c r="P1428" s="148"/>
      <c r="Q1428" s="148"/>
      <c r="R1428" s="148"/>
      <c r="S1428" s="148"/>
      <c r="T1428" s="148"/>
      <c r="U1428" s="148"/>
      <c r="V1428" s="148"/>
      <c r="W1428" s="148"/>
      <c r="X1428" s="139">
        <v>4</v>
      </c>
      <c r="Y1428" s="148">
        <v>1000</v>
      </c>
      <c r="Z1428" s="149"/>
      <c r="AA1428" s="148"/>
      <c r="AB1428" s="149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39">
        <v>0</v>
      </c>
      <c r="AM1428" s="139">
        <v>0</v>
      </c>
      <c r="AN1428" s="148">
        <f t="shared" si="198"/>
        <v>1000</v>
      </c>
      <c r="AO1428" s="148">
        <f t="shared" si="199"/>
        <v>316</v>
      </c>
      <c r="AP1428" s="148">
        <v>2</v>
      </c>
      <c r="AQ1428" s="140">
        <v>2</v>
      </c>
      <c r="AS1428" s="42">
        <f t="shared" si="200"/>
        <v>24187.738994613886</v>
      </c>
      <c r="AT1428" s="101">
        <f t="shared" si="201"/>
        <v>0</v>
      </c>
      <c r="AU1428" s="42">
        <f t="shared" si="202"/>
        <v>24187.738994613886</v>
      </c>
      <c r="AV1428" s="42">
        <f t="shared" si="203"/>
        <v>19840.480860737018</v>
      </c>
      <c r="AW1428" s="102">
        <f t="shared" si="204"/>
        <v>113197.0366366282</v>
      </c>
      <c r="AX1428" s="43">
        <f t="shared" si="205"/>
        <v>4</v>
      </c>
      <c r="AY1428" s="43" t="str">
        <f t="shared" si="206"/>
        <v>UTTSM</v>
      </c>
    </row>
    <row r="1429" spans="1:51" hidden="1" x14ac:dyDescent="0.2">
      <c r="A1429" s="38">
        <v>1422</v>
      </c>
      <c r="B1429" t="s">
        <v>5807</v>
      </c>
      <c r="C1429" t="s">
        <v>5746</v>
      </c>
      <c r="D1429">
        <v>73860</v>
      </c>
      <c r="E1429" t="s">
        <v>200</v>
      </c>
      <c r="F1429">
        <v>40</v>
      </c>
      <c r="G1429" t="str">
        <f>LOOKUP(F1429,{0,6,45},{"F","L","H"})</f>
        <v>L</v>
      </c>
      <c r="H1429" t="s">
        <v>1020</v>
      </c>
      <c r="I1429" s="43" t="str">
        <f>IFERROR(VLOOKUP(#REF!,#REF!,2,FALSE),"No")</f>
        <v>No</v>
      </c>
      <c r="J1429" s="139">
        <v>4</v>
      </c>
      <c r="K1429" s="148">
        <v>36</v>
      </c>
      <c r="L1429" s="148"/>
      <c r="M1429" s="148"/>
      <c r="N1429" s="148"/>
      <c r="O1429" s="148"/>
      <c r="P1429" s="148"/>
      <c r="Q1429" s="148"/>
      <c r="R1429" s="148"/>
      <c r="S1429" s="148"/>
      <c r="T1429" s="148"/>
      <c r="U1429" s="148"/>
      <c r="V1429" s="148"/>
      <c r="W1429" s="148"/>
      <c r="X1429" s="139">
        <v>4</v>
      </c>
      <c r="Y1429" s="148">
        <v>1000</v>
      </c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39">
        <v>0</v>
      </c>
      <c r="AM1429" s="139">
        <v>0</v>
      </c>
      <c r="AN1429" s="148">
        <f t="shared" si="198"/>
        <v>1000</v>
      </c>
      <c r="AO1429" s="148">
        <f t="shared" si="199"/>
        <v>36</v>
      </c>
      <c r="AP1429" s="148">
        <v>1</v>
      </c>
      <c r="AQ1429" s="140">
        <v>1</v>
      </c>
      <c r="AS1429" s="42">
        <f t="shared" si="200"/>
        <v>2755.5652019180379</v>
      </c>
      <c r="AT1429" s="101">
        <f t="shared" si="201"/>
        <v>0</v>
      </c>
      <c r="AU1429" s="42">
        <f t="shared" si="202"/>
        <v>2755.5652019180379</v>
      </c>
      <c r="AV1429" s="42">
        <f t="shared" si="203"/>
        <v>39680.961721474036</v>
      </c>
      <c r="AW1429" s="102">
        <f t="shared" si="204"/>
        <v>45676.61</v>
      </c>
      <c r="AX1429" s="43">
        <f t="shared" si="205"/>
        <v>4</v>
      </c>
      <c r="AY1429" s="43" t="str">
        <f t="shared" si="206"/>
        <v>UTTSS</v>
      </c>
    </row>
    <row r="1430" spans="1:51" hidden="1" x14ac:dyDescent="0.2">
      <c r="A1430" s="38">
        <v>1423</v>
      </c>
      <c r="B1430" t="s">
        <v>5806</v>
      </c>
      <c r="C1430" t="s">
        <v>289</v>
      </c>
      <c r="D1430">
        <v>540</v>
      </c>
      <c r="E1430" t="s">
        <v>195</v>
      </c>
      <c r="F1430">
        <v>0.25</v>
      </c>
      <c r="G1430" t="str">
        <f>LOOKUP(F1430,{0,6,45},{"F","L","H"})</f>
        <v>F</v>
      </c>
      <c r="H1430" t="s">
        <v>3355</v>
      </c>
      <c r="I1430" s="43" t="str">
        <f>IFERROR(VLOOKUP(#REF!,#REF!,2,FALSE),"No")</f>
        <v>No</v>
      </c>
      <c r="J1430" s="149">
        <v>0.5</v>
      </c>
      <c r="K1430" s="148">
        <v>22</v>
      </c>
      <c r="L1430" s="148"/>
      <c r="M1430" s="148"/>
      <c r="N1430" s="148"/>
      <c r="O1430" s="148"/>
      <c r="P1430" s="148"/>
      <c r="Q1430" s="148"/>
      <c r="R1430" s="148"/>
      <c r="S1430" s="148"/>
      <c r="T1430" s="148"/>
      <c r="U1430" s="148"/>
      <c r="V1430" s="148"/>
      <c r="W1430" s="148"/>
      <c r="X1430" s="139">
        <v>2</v>
      </c>
      <c r="Y1430" s="148">
        <v>1000</v>
      </c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39">
        <v>0</v>
      </c>
      <c r="AM1430" s="139">
        <v>0</v>
      </c>
      <c r="AN1430" s="148">
        <f t="shared" si="198"/>
        <v>1000</v>
      </c>
      <c r="AO1430" s="148">
        <f t="shared" si="199"/>
        <v>22</v>
      </c>
      <c r="AP1430" s="148">
        <v>4</v>
      </c>
      <c r="AQ1430" s="140">
        <v>8</v>
      </c>
      <c r="AS1430" s="42">
        <f t="shared" si="200"/>
        <v>1504.8765122832456</v>
      </c>
      <c r="AT1430" s="101">
        <f t="shared" si="201"/>
        <v>0</v>
      </c>
      <c r="AU1430" s="42">
        <f t="shared" si="202"/>
        <v>1504.8765122832456</v>
      </c>
      <c r="AV1430" s="42">
        <f t="shared" si="203"/>
        <v>4063.870215184254</v>
      </c>
      <c r="AW1430" s="102">
        <f t="shared" si="204"/>
        <v>585.0096169344007</v>
      </c>
      <c r="AX1430" s="43">
        <f t="shared" si="205"/>
        <v>0.5</v>
      </c>
      <c r="AY1430" s="43" t="str">
        <f t="shared" si="206"/>
        <v>UTGS</v>
      </c>
    </row>
    <row r="1431" spans="1:51" hidden="1" x14ac:dyDescent="0.2">
      <c r="A1431" s="38">
        <v>1424</v>
      </c>
      <c r="B1431" t="s">
        <v>362</v>
      </c>
      <c r="C1431" t="s">
        <v>289</v>
      </c>
      <c r="D1431">
        <v>320</v>
      </c>
      <c r="E1431" t="s">
        <v>1245</v>
      </c>
      <c r="F1431">
        <v>0.25</v>
      </c>
      <c r="G1431" t="str">
        <f>LOOKUP(F1431,{0,6,45},{"F","L","H"})</f>
        <v>F</v>
      </c>
      <c r="H1431" t="s">
        <v>3356</v>
      </c>
      <c r="I1431" s="43" t="str">
        <f>IFERROR(VLOOKUP(#REF!,#REF!,2,FALSE),"No")</f>
        <v>No</v>
      </c>
      <c r="J1431" s="139">
        <v>0.5</v>
      </c>
      <c r="K1431" s="148">
        <v>34</v>
      </c>
      <c r="L1431" s="148"/>
      <c r="M1431" s="148"/>
      <c r="N1431" s="148"/>
      <c r="O1431" s="148"/>
      <c r="P1431" s="148"/>
      <c r="Q1431" s="148"/>
      <c r="R1431" s="148"/>
      <c r="S1431" s="148"/>
      <c r="T1431" s="148"/>
      <c r="U1431" s="148"/>
      <c r="V1431" s="148"/>
      <c r="W1431" s="148"/>
      <c r="X1431" s="139">
        <v>2</v>
      </c>
      <c r="Y1431" s="148">
        <v>1000</v>
      </c>
      <c r="Z1431" s="149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39">
        <v>0</v>
      </c>
      <c r="AM1431" s="139">
        <v>0</v>
      </c>
      <c r="AN1431" s="148">
        <f t="shared" si="198"/>
        <v>1000</v>
      </c>
      <c r="AO1431" s="148">
        <f t="shared" si="199"/>
        <v>34</v>
      </c>
      <c r="AP1431" s="148">
        <v>7</v>
      </c>
      <c r="AQ1431" s="140">
        <v>7</v>
      </c>
      <c r="AS1431" s="42">
        <f t="shared" si="200"/>
        <v>2325.7182462559249</v>
      </c>
      <c r="AT1431" s="101">
        <f t="shared" si="201"/>
        <v>0</v>
      </c>
      <c r="AU1431" s="42">
        <f t="shared" si="202"/>
        <v>2325.7182462559249</v>
      </c>
      <c r="AV1431" s="42">
        <f t="shared" si="203"/>
        <v>4644.4231030677192</v>
      </c>
      <c r="AW1431" s="102">
        <f t="shared" si="204"/>
        <v>431</v>
      </c>
      <c r="AX1431" s="43">
        <f t="shared" si="205"/>
        <v>0.5</v>
      </c>
      <c r="AY1431" s="43" t="str">
        <f t="shared" si="206"/>
        <v>UTGS</v>
      </c>
    </row>
    <row r="1432" spans="1:51" hidden="1" x14ac:dyDescent="0.2">
      <c r="A1432" s="38">
        <v>1425</v>
      </c>
      <c r="B1432" t="s">
        <v>362</v>
      </c>
      <c r="C1432" t="s">
        <v>289</v>
      </c>
      <c r="D1432">
        <v>1390</v>
      </c>
      <c r="E1432" t="s">
        <v>1934</v>
      </c>
      <c r="F1432">
        <v>2</v>
      </c>
      <c r="G1432" t="str">
        <f>LOOKUP(F1432,{0,6,45},{"F","L","H"})</f>
        <v>F</v>
      </c>
      <c r="H1432" t="s">
        <v>3357</v>
      </c>
      <c r="I1432" s="43" t="str">
        <f>IFERROR(VLOOKUP(#REF!,#REF!,2,FALSE),"No")</f>
        <v>No</v>
      </c>
      <c r="J1432" s="149">
        <v>0.75</v>
      </c>
      <c r="K1432" s="148">
        <v>49</v>
      </c>
      <c r="L1432" s="148"/>
      <c r="M1432" s="148"/>
      <c r="N1432" s="148"/>
      <c r="O1432" s="148"/>
      <c r="P1432" s="148"/>
      <c r="Q1432" s="148"/>
      <c r="R1432" s="148"/>
      <c r="S1432" s="148"/>
      <c r="T1432" s="148"/>
      <c r="U1432" s="148"/>
      <c r="V1432" s="148"/>
      <c r="W1432" s="148"/>
      <c r="X1432" s="139">
        <v>2</v>
      </c>
      <c r="Y1432" s="148">
        <v>1000</v>
      </c>
      <c r="Z1432" s="149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39">
        <v>0</v>
      </c>
      <c r="AM1432" s="139">
        <v>0</v>
      </c>
      <c r="AN1432" s="148">
        <f t="shared" si="198"/>
        <v>1000</v>
      </c>
      <c r="AO1432" s="148">
        <f t="shared" si="199"/>
        <v>49</v>
      </c>
      <c r="AP1432" s="148">
        <v>7</v>
      </c>
      <c r="AQ1432" s="140">
        <v>7</v>
      </c>
      <c r="AS1432" s="42">
        <f t="shared" si="200"/>
        <v>3154.7904137217738</v>
      </c>
      <c r="AT1432" s="101">
        <f t="shared" si="201"/>
        <v>0</v>
      </c>
      <c r="AU1432" s="42">
        <f t="shared" si="202"/>
        <v>3154.7904137217738</v>
      </c>
      <c r="AV1432" s="42">
        <f t="shared" si="203"/>
        <v>4644.4231030677192</v>
      </c>
      <c r="AW1432" s="102">
        <f t="shared" si="204"/>
        <v>1475.8772811117678</v>
      </c>
      <c r="AX1432" s="43">
        <f t="shared" si="205"/>
        <v>0.75</v>
      </c>
      <c r="AY1432" s="43" t="str">
        <f t="shared" si="206"/>
        <v>UTGS</v>
      </c>
    </row>
    <row r="1433" spans="1:51" hidden="1" x14ac:dyDescent="0.2">
      <c r="A1433" s="38">
        <v>1426</v>
      </c>
      <c r="B1433" t="s">
        <v>5806</v>
      </c>
      <c r="C1433" t="s">
        <v>292</v>
      </c>
      <c r="D1433">
        <v>7800</v>
      </c>
      <c r="E1433" t="s">
        <v>212</v>
      </c>
      <c r="F1433">
        <v>2</v>
      </c>
      <c r="G1433" t="str">
        <f>LOOKUP(F1433,{0,6,45},{"F","L","H"})</f>
        <v>F</v>
      </c>
      <c r="H1433" t="s">
        <v>852</v>
      </c>
      <c r="I1433" s="43" t="str">
        <f>IFERROR(VLOOKUP(#REF!,#REF!,2,FALSE),"No")</f>
        <v>No</v>
      </c>
      <c r="J1433" s="139">
        <v>2</v>
      </c>
      <c r="K1433" s="148">
        <v>92</v>
      </c>
      <c r="L1433" s="148"/>
      <c r="M1433" s="148"/>
      <c r="N1433" s="148"/>
      <c r="O1433" s="148"/>
      <c r="P1433" s="148"/>
      <c r="Q1433" s="148"/>
      <c r="R1433" s="148"/>
      <c r="S1433" s="148"/>
      <c r="T1433" s="148"/>
      <c r="U1433" s="148"/>
      <c r="V1433" s="148"/>
      <c r="W1433" s="148"/>
      <c r="X1433" s="139">
        <v>2</v>
      </c>
      <c r="Y1433" s="148">
        <v>141.08000000000001</v>
      </c>
      <c r="Z1433" s="149">
        <v>6</v>
      </c>
      <c r="AA1433" s="148">
        <v>858.92</v>
      </c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39">
        <v>0</v>
      </c>
      <c r="AM1433" s="139">
        <v>0</v>
      </c>
      <c r="AN1433" s="148">
        <f t="shared" si="198"/>
        <v>1000</v>
      </c>
      <c r="AO1433" s="148">
        <f t="shared" si="199"/>
        <v>92</v>
      </c>
      <c r="AP1433" s="148">
        <v>6</v>
      </c>
      <c r="AQ1433" s="140">
        <v>7</v>
      </c>
      <c r="AS1433" s="42">
        <f t="shared" si="200"/>
        <v>6714.4799604572072</v>
      </c>
      <c r="AT1433" s="101">
        <f t="shared" si="201"/>
        <v>0</v>
      </c>
      <c r="AU1433" s="42">
        <f t="shared" si="202"/>
        <v>6714.4799604572072</v>
      </c>
      <c r="AV1433" s="42">
        <f t="shared" si="203"/>
        <v>8021.2057316391483</v>
      </c>
      <c r="AW1433" s="102">
        <f t="shared" si="204"/>
        <v>5118</v>
      </c>
      <c r="AX1433" s="43">
        <f t="shared" si="205"/>
        <v>2</v>
      </c>
      <c r="AY1433" s="43" t="str">
        <f t="shared" si="206"/>
        <v>UTFS</v>
      </c>
    </row>
    <row r="1434" spans="1:51" hidden="1" x14ac:dyDescent="0.2">
      <c r="A1434" s="38">
        <v>1427</v>
      </c>
      <c r="B1434" t="s">
        <v>5806</v>
      </c>
      <c r="C1434" t="s">
        <v>289</v>
      </c>
      <c r="D1434">
        <v>44352</v>
      </c>
      <c r="E1434" t="s">
        <v>211</v>
      </c>
      <c r="F1434">
        <v>45</v>
      </c>
      <c r="G1434" t="str">
        <f>LOOKUP(F1434,{0,6,45},{"F","L","H"})</f>
        <v>H</v>
      </c>
      <c r="H1434" t="s">
        <v>1407</v>
      </c>
      <c r="I1434" s="43" t="str">
        <f>IFERROR(VLOOKUP(#REF!,#REF!,2,FALSE),"No")</f>
        <v>No</v>
      </c>
      <c r="J1434" s="149">
        <v>2</v>
      </c>
      <c r="K1434" s="148">
        <v>58</v>
      </c>
      <c r="L1434" s="148"/>
      <c r="M1434" s="148"/>
      <c r="N1434" s="148"/>
      <c r="O1434" s="148"/>
      <c r="P1434" s="148"/>
      <c r="Q1434" s="148"/>
      <c r="R1434" s="148"/>
      <c r="S1434" s="148"/>
      <c r="T1434" s="148"/>
      <c r="U1434" s="148"/>
      <c r="V1434" s="148"/>
      <c r="W1434" s="148"/>
      <c r="X1434" s="139">
        <v>2</v>
      </c>
      <c r="Y1434" s="148">
        <v>588.52</v>
      </c>
      <c r="Z1434" s="148">
        <v>4</v>
      </c>
      <c r="AA1434" s="148">
        <v>411.48</v>
      </c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39">
        <v>0</v>
      </c>
      <c r="AM1434" s="139">
        <v>0</v>
      </c>
      <c r="AN1434" s="148">
        <f t="shared" si="198"/>
        <v>1000</v>
      </c>
      <c r="AO1434" s="148">
        <f t="shared" si="199"/>
        <v>58</v>
      </c>
      <c r="AP1434" s="148">
        <v>7</v>
      </c>
      <c r="AQ1434" s="140">
        <v>7</v>
      </c>
      <c r="AS1434" s="42">
        <f t="shared" si="200"/>
        <v>4233.041714201283</v>
      </c>
      <c r="AT1434" s="101">
        <f t="shared" si="201"/>
        <v>0</v>
      </c>
      <c r="AU1434" s="42">
        <f t="shared" si="202"/>
        <v>4233.041714201283</v>
      </c>
      <c r="AV1434" s="42">
        <f t="shared" si="203"/>
        <v>5065.8961887820051</v>
      </c>
      <c r="AW1434" s="102">
        <f t="shared" si="204"/>
        <v>60371.752872868376</v>
      </c>
      <c r="AX1434" s="43">
        <f t="shared" si="205"/>
        <v>2</v>
      </c>
      <c r="AY1434" s="43" t="str">
        <f t="shared" si="206"/>
        <v>UTGS</v>
      </c>
    </row>
    <row r="1435" spans="1:51" hidden="1" x14ac:dyDescent="0.2">
      <c r="A1435" s="38">
        <v>1428</v>
      </c>
      <c r="B1435" t="s">
        <v>5806</v>
      </c>
      <c r="C1435" t="s">
        <v>5746</v>
      </c>
      <c r="D1435">
        <v>21100</v>
      </c>
      <c r="E1435" t="s">
        <v>197</v>
      </c>
      <c r="F1435">
        <v>5</v>
      </c>
      <c r="G1435" t="str">
        <f>LOOKUP(F1435,{0,6,45},{"F","L","H"})</f>
        <v>F</v>
      </c>
      <c r="H1435" t="s">
        <v>901</v>
      </c>
      <c r="I1435" s="43" t="str">
        <f>IFERROR(VLOOKUP(#REF!,#REF!,2,FALSE),"No")</f>
        <v>No</v>
      </c>
      <c r="J1435" s="149">
        <v>2</v>
      </c>
      <c r="K1435" s="148">
        <v>171</v>
      </c>
      <c r="L1435" s="148"/>
      <c r="M1435" s="148"/>
      <c r="N1435" s="148"/>
      <c r="O1435" s="148"/>
      <c r="P1435" s="148"/>
      <c r="Q1435" s="148"/>
      <c r="R1435" s="148"/>
      <c r="S1435" s="148"/>
      <c r="T1435" s="148"/>
      <c r="U1435" s="148"/>
      <c r="V1435" s="148"/>
      <c r="W1435" s="148"/>
      <c r="X1435" s="139">
        <v>8</v>
      </c>
      <c r="Y1435" s="148">
        <v>1000</v>
      </c>
      <c r="Z1435" s="149"/>
      <c r="AA1435" s="148"/>
      <c r="AB1435" s="149"/>
      <c r="AC1435" s="148"/>
      <c r="AD1435" s="149"/>
      <c r="AE1435" s="148"/>
      <c r="AF1435" s="148"/>
      <c r="AG1435" s="148"/>
      <c r="AH1435" s="148"/>
      <c r="AI1435" s="148"/>
      <c r="AJ1435" s="148"/>
      <c r="AK1435" s="148"/>
      <c r="AL1435" s="139">
        <v>0</v>
      </c>
      <c r="AM1435" s="139">
        <v>0</v>
      </c>
      <c r="AN1435" s="148">
        <f t="shared" si="198"/>
        <v>1000</v>
      </c>
      <c r="AO1435" s="148">
        <f t="shared" si="199"/>
        <v>171</v>
      </c>
      <c r="AP1435" s="148">
        <v>3</v>
      </c>
      <c r="AQ1435" s="140">
        <v>3</v>
      </c>
      <c r="AS1435" s="42">
        <f t="shared" si="200"/>
        <v>12480.174709110679</v>
      </c>
      <c r="AT1435" s="101">
        <f t="shared" si="201"/>
        <v>0</v>
      </c>
      <c r="AU1435" s="42">
        <f t="shared" si="202"/>
        <v>12480.174709110679</v>
      </c>
      <c r="AV1435" s="42">
        <f t="shared" si="203"/>
        <v>24283.653907158015</v>
      </c>
      <c r="AW1435" s="102">
        <f t="shared" si="204"/>
        <v>18747.149999999998</v>
      </c>
      <c r="AX1435" s="43">
        <f t="shared" si="205"/>
        <v>2</v>
      </c>
      <c r="AY1435" s="43" t="str">
        <f t="shared" si="206"/>
        <v>UTTSS</v>
      </c>
    </row>
    <row r="1436" spans="1:51" hidden="1" x14ac:dyDescent="0.2">
      <c r="A1436" s="38">
        <v>1429</v>
      </c>
      <c r="B1436" t="s">
        <v>362</v>
      </c>
      <c r="C1436" t="s">
        <v>289</v>
      </c>
      <c r="D1436">
        <v>320</v>
      </c>
      <c r="E1436" t="s">
        <v>1239</v>
      </c>
      <c r="F1436">
        <v>0.25</v>
      </c>
      <c r="G1436" t="str">
        <f>LOOKUP(F1436,{0,6,45},{"F","L","H"})</f>
        <v>F</v>
      </c>
      <c r="H1436" t="s">
        <v>3358</v>
      </c>
      <c r="I1436" s="43" t="str">
        <f>IFERROR(VLOOKUP(#REF!,#REF!,2,FALSE),"No")</f>
        <v>No</v>
      </c>
      <c r="J1436" s="149">
        <v>0.5</v>
      </c>
      <c r="K1436" s="148">
        <v>57</v>
      </c>
      <c r="L1436" s="148"/>
      <c r="M1436" s="148"/>
      <c r="N1436" s="148"/>
      <c r="O1436" s="148"/>
      <c r="P1436" s="148"/>
      <c r="Q1436" s="148"/>
      <c r="R1436" s="148"/>
      <c r="S1436" s="148"/>
      <c r="T1436" s="148"/>
      <c r="U1436" s="148"/>
      <c r="V1436" s="148"/>
      <c r="W1436" s="148"/>
      <c r="X1436" s="139">
        <v>1.25</v>
      </c>
      <c r="Y1436" s="148">
        <v>362.25</v>
      </c>
      <c r="Z1436" s="149">
        <v>2</v>
      </c>
      <c r="AA1436" s="148">
        <v>637.75</v>
      </c>
      <c r="AB1436" s="149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39">
        <v>0</v>
      </c>
      <c r="AM1436" s="139">
        <v>0</v>
      </c>
      <c r="AN1436" s="148">
        <f t="shared" si="198"/>
        <v>1000</v>
      </c>
      <c r="AO1436" s="148">
        <f t="shared" si="199"/>
        <v>57</v>
      </c>
      <c r="AP1436" s="148">
        <v>11</v>
      </c>
      <c r="AQ1436" s="140">
        <v>11</v>
      </c>
      <c r="AS1436" s="42">
        <f t="shared" si="200"/>
        <v>3898.9982363702275</v>
      </c>
      <c r="AT1436" s="101">
        <f t="shared" si="201"/>
        <v>0</v>
      </c>
      <c r="AU1436" s="42">
        <f t="shared" si="202"/>
        <v>3898.9982363702275</v>
      </c>
      <c r="AV1436" s="42">
        <f t="shared" si="203"/>
        <v>2978.5942474067301</v>
      </c>
      <c r="AW1436" s="102">
        <f t="shared" si="204"/>
        <v>431</v>
      </c>
      <c r="AX1436" s="43">
        <f t="shared" si="205"/>
        <v>0.5</v>
      </c>
      <c r="AY1436" s="43" t="str">
        <f t="shared" si="206"/>
        <v>UTGS</v>
      </c>
    </row>
    <row r="1437" spans="1:51" hidden="1" x14ac:dyDescent="0.2">
      <c r="A1437" s="38">
        <v>1430</v>
      </c>
      <c r="B1437" t="s">
        <v>362</v>
      </c>
      <c r="C1437" t="s">
        <v>289</v>
      </c>
      <c r="D1437">
        <v>320</v>
      </c>
      <c r="E1437" t="s">
        <v>1223</v>
      </c>
      <c r="F1437">
        <v>0.25</v>
      </c>
      <c r="G1437" t="str">
        <f>LOOKUP(F1437,{0,6,45},{"F","L","H"})</f>
        <v>F</v>
      </c>
      <c r="H1437" t="s">
        <v>3359</v>
      </c>
      <c r="I1437" s="43" t="str">
        <f>IFERROR(VLOOKUP(#REF!,#REF!,2,FALSE),"No")</f>
        <v>No</v>
      </c>
      <c r="J1437" s="139">
        <v>0.75</v>
      </c>
      <c r="K1437" s="148">
        <v>64</v>
      </c>
      <c r="L1437" s="148"/>
      <c r="M1437" s="148"/>
      <c r="N1437" s="148"/>
      <c r="O1437" s="148"/>
      <c r="P1437" s="148"/>
      <c r="Q1437" s="148"/>
      <c r="R1437" s="148"/>
      <c r="S1437" s="148"/>
      <c r="T1437" s="148"/>
      <c r="U1437" s="148"/>
      <c r="V1437" s="148"/>
      <c r="W1437" s="148"/>
      <c r="X1437" s="139">
        <v>1.25</v>
      </c>
      <c r="Y1437" s="148">
        <v>136.28</v>
      </c>
      <c r="Z1437" s="149">
        <v>2</v>
      </c>
      <c r="AA1437" s="148">
        <v>770.5</v>
      </c>
      <c r="AB1437" s="148">
        <v>4</v>
      </c>
      <c r="AC1437" s="148">
        <v>93.22</v>
      </c>
      <c r="AD1437" s="148"/>
      <c r="AE1437" s="148"/>
      <c r="AF1437" s="148"/>
      <c r="AG1437" s="148"/>
      <c r="AH1437" s="148"/>
      <c r="AI1437" s="148"/>
      <c r="AJ1437" s="148"/>
      <c r="AK1437" s="148"/>
      <c r="AL1437" s="139">
        <v>0</v>
      </c>
      <c r="AM1437" s="139">
        <v>0</v>
      </c>
      <c r="AN1437" s="148">
        <f t="shared" si="198"/>
        <v>1000</v>
      </c>
      <c r="AO1437" s="148">
        <f t="shared" si="199"/>
        <v>64</v>
      </c>
      <c r="AP1437" s="148">
        <v>4</v>
      </c>
      <c r="AQ1437" s="140">
        <v>16</v>
      </c>
      <c r="AS1437" s="42">
        <f t="shared" si="200"/>
        <v>4120.542581187623</v>
      </c>
      <c r="AT1437" s="101">
        <f t="shared" si="201"/>
        <v>0</v>
      </c>
      <c r="AU1437" s="42">
        <f t="shared" si="202"/>
        <v>4120.542581187623</v>
      </c>
      <c r="AV1437" s="42">
        <f t="shared" si="203"/>
        <v>2079.6715700921272</v>
      </c>
      <c r="AW1437" s="102">
        <f t="shared" si="204"/>
        <v>431</v>
      </c>
      <c r="AX1437" s="43">
        <f t="shared" si="205"/>
        <v>0.75</v>
      </c>
      <c r="AY1437" s="43" t="str">
        <f t="shared" si="206"/>
        <v>UTGS</v>
      </c>
    </row>
    <row r="1438" spans="1:51" hidden="1" x14ac:dyDescent="0.2">
      <c r="A1438" s="38">
        <v>1431</v>
      </c>
      <c r="B1438" t="s">
        <v>362</v>
      </c>
      <c r="C1438" t="s">
        <v>289</v>
      </c>
      <c r="D1438">
        <v>320</v>
      </c>
      <c r="E1438" t="s">
        <v>1245</v>
      </c>
      <c r="F1438">
        <v>0.25</v>
      </c>
      <c r="G1438" t="str">
        <f>LOOKUP(F1438,{0,6,45},{"F","L","H"})</f>
        <v>F</v>
      </c>
      <c r="H1438" t="s">
        <v>3360</v>
      </c>
      <c r="I1438" s="43" t="str">
        <f>IFERROR(VLOOKUP(#REF!,#REF!,2,FALSE),"No")</f>
        <v>No</v>
      </c>
      <c r="J1438" s="149">
        <v>0.5</v>
      </c>
      <c r="K1438" s="148">
        <v>57</v>
      </c>
      <c r="L1438" s="148"/>
      <c r="M1438" s="148"/>
      <c r="N1438" s="148"/>
      <c r="O1438" s="148"/>
      <c r="P1438" s="148"/>
      <c r="Q1438" s="148"/>
      <c r="R1438" s="148"/>
      <c r="S1438" s="148"/>
      <c r="T1438" s="148"/>
      <c r="U1438" s="148"/>
      <c r="V1438" s="148"/>
      <c r="W1438" s="148"/>
      <c r="X1438" s="139">
        <v>0.75</v>
      </c>
      <c r="Y1438" s="148">
        <v>238</v>
      </c>
      <c r="Z1438" s="149">
        <v>2</v>
      </c>
      <c r="AA1438" s="148">
        <v>762</v>
      </c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39">
        <v>0</v>
      </c>
      <c r="AM1438" s="139">
        <v>0</v>
      </c>
      <c r="AN1438" s="148">
        <f t="shared" si="198"/>
        <v>1000</v>
      </c>
      <c r="AO1438" s="148">
        <f t="shared" si="199"/>
        <v>57</v>
      </c>
      <c r="AP1438" s="148">
        <v>9</v>
      </c>
      <c r="AQ1438" s="140">
        <v>9</v>
      </c>
      <c r="AS1438" s="42">
        <f t="shared" si="200"/>
        <v>3898.9982363702275</v>
      </c>
      <c r="AT1438" s="101">
        <f t="shared" si="201"/>
        <v>0</v>
      </c>
      <c r="AU1438" s="42">
        <f t="shared" si="202"/>
        <v>3898.9982363702275</v>
      </c>
      <c r="AV1438" s="42">
        <f t="shared" si="203"/>
        <v>3812.7779690526709</v>
      </c>
      <c r="AW1438" s="102">
        <f t="shared" si="204"/>
        <v>431</v>
      </c>
      <c r="AX1438" s="43">
        <f t="shared" si="205"/>
        <v>0.5</v>
      </c>
      <c r="AY1438" s="43" t="str">
        <f t="shared" si="206"/>
        <v>UTGS</v>
      </c>
    </row>
    <row r="1439" spans="1:51" hidden="1" x14ac:dyDescent="0.2">
      <c r="A1439" s="38">
        <v>1432</v>
      </c>
      <c r="B1439" t="s">
        <v>5807</v>
      </c>
      <c r="C1439" t="s">
        <v>292</v>
      </c>
      <c r="D1439">
        <v>6600</v>
      </c>
      <c r="E1439" t="s">
        <v>198</v>
      </c>
      <c r="F1439">
        <v>5</v>
      </c>
      <c r="G1439" t="str">
        <f>LOOKUP(F1439,{0,6,45},{"F","L","H"})</f>
        <v>F</v>
      </c>
      <c r="H1439" t="s">
        <v>1029</v>
      </c>
      <c r="I1439" s="43" t="str">
        <f>IFERROR(VLOOKUP(#REF!,#REF!,2,FALSE),"No")</f>
        <v>No</v>
      </c>
      <c r="J1439" s="149">
        <v>2</v>
      </c>
      <c r="K1439" s="148">
        <v>276</v>
      </c>
      <c r="L1439" s="148"/>
      <c r="M1439" s="148"/>
      <c r="N1439" s="148"/>
      <c r="O1439" s="148"/>
      <c r="P1439" s="148"/>
      <c r="Q1439" s="148"/>
      <c r="R1439" s="148"/>
      <c r="S1439" s="148"/>
      <c r="T1439" s="148"/>
      <c r="U1439" s="148"/>
      <c r="V1439" s="148"/>
      <c r="W1439" s="148"/>
      <c r="X1439" s="139">
        <v>2</v>
      </c>
      <c r="Y1439" s="148">
        <v>162</v>
      </c>
      <c r="Z1439" s="149">
        <v>4</v>
      </c>
      <c r="AA1439" s="148">
        <v>838</v>
      </c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39">
        <v>0</v>
      </c>
      <c r="AM1439" s="139">
        <v>0</v>
      </c>
      <c r="AN1439" s="148">
        <f t="shared" si="198"/>
        <v>1000</v>
      </c>
      <c r="AO1439" s="148">
        <f t="shared" si="199"/>
        <v>276</v>
      </c>
      <c r="AP1439" s="148">
        <v>2</v>
      </c>
      <c r="AQ1439" s="140">
        <v>6</v>
      </c>
      <c r="AS1439" s="42">
        <f t="shared" si="200"/>
        <v>20143.439881371622</v>
      </c>
      <c r="AT1439" s="101">
        <f t="shared" si="201"/>
        <v>0</v>
      </c>
      <c r="AU1439" s="42">
        <f t="shared" si="202"/>
        <v>20143.439881371622</v>
      </c>
      <c r="AV1439" s="42">
        <f t="shared" si="203"/>
        <v>6419.9036202456728</v>
      </c>
      <c r="AW1439" s="102">
        <f t="shared" si="204"/>
        <v>3698.6666666666665</v>
      </c>
      <c r="AX1439" s="43">
        <f t="shared" si="205"/>
        <v>2</v>
      </c>
      <c r="AY1439" s="43" t="str">
        <f t="shared" si="206"/>
        <v>UTFS</v>
      </c>
    </row>
    <row r="1440" spans="1:51" hidden="1" x14ac:dyDescent="0.2">
      <c r="A1440" s="38">
        <v>1433</v>
      </c>
      <c r="B1440" t="s">
        <v>5807</v>
      </c>
      <c r="C1440" t="s">
        <v>292</v>
      </c>
      <c r="D1440">
        <v>5550</v>
      </c>
      <c r="E1440" t="s">
        <v>198</v>
      </c>
      <c r="F1440">
        <v>2</v>
      </c>
      <c r="G1440" t="str">
        <f>LOOKUP(F1440,{0,6,45},{"F","L","H"})</f>
        <v>F</v>
      </c>
      <c r="H1440" s="43" t="s">
        <v>501</v>
      </c>
      <c r="I1440" s="43" t="str">
        <f>IFERROR(VLOOKUP(#REF!,#REF!,2,FALSE),"No")</f>
        <v>No</v>
      </c>
      <c r="J1440" s="139">
        <v>1.25</v>
      </c>
      <c r="K1440" s="148">
        <v>25</v>
      </c>
      <c r="L1440" s="148"/>
      <c r="M1440" s="148"/>
      <c r="N1440" s="148"/>
      <c r="O1440" s="148"/>
      <c r="P1440" s="148"/>
      <c r="Q1440" s="148"/>
      <c r="R1440" s="148"/>
      <c r="S1440" s="148"/>
      <c r="T1440" s="148"/>
      <c r="U1440" s="148"/>
      <c r="V1440" s="148"/>
      <c r="W1440" s="148"/>
      <c r="X1440" s="139">
        <v>4</v>
      </c>
      <c r="Y1440" s="148">
        <v>1000.33</v>
      </c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39">
        <v>0</v>
      </c>
      <c r="AM1440" s="139">
        <v>0</v>
      </c>
      <c r="AN1440" s="148">
        <f t="shared" si="198"/>
        <v>1000.33</v>
      </c>
      <c r="AO1440" s="148">
        <f t="shared" si="199"/>
        <v>25</v>
      </c>
      <c r="AP1440" s="148">
        <v>3</v>
      </c>
      <c r="AQ1440" s="140">
        <v>3</v>
      </c>
      <c r="AS1440" s="42">
        <f t="shared" si="200"/>
        <v>1862.8369457764152</v>
      </c>
      <c r="AT1440" s="101">
        <f t="shared" si="201"/>
        <v>0</v>
      </c>
      <c r="AU1440" s="42">
        <f t="shared" si="202"/>
        <v>1862.8369457764152</v>
      </c>
      <c r="AV1440" s="42">
        <f t="shared" si="203"/>
        <v>13231.352146280706</v>
      </c>
      <c r="AW1440" s="102">
        <f t="shared" si="204"/>
        <v>3698.6666666666665</v>
      </c>
      <c r="AX1440" s="43">
        <f t="shared" si="205"/>
        <v>1.25</v>
      </c>
      <c r="AY1440" s="43" t="str">
        <f t="shared" si="206"/>
        <v>UTFS</v>
      </c>
    </row>
    <row r="1441" spans="1:51" hidden="1" x14ac:dyDescent="0.2">
      <c r="A1441" s="38">
        <v>1434</v>
      </c>
      <c r="B1441" t="s">
        <v>5806</v>
      </c>
      <c r="C1441" t="s">
        <v>289</v>
      </c>
      <c r="D1441">
        <v>20200</v>
      </c>
      <c r="E1441" t="s">
        <v>198</v>
      </c>
      <c r="F1441">
        <v>45</v>
      </c>
      <c r="G1441" t="str">
        <f>LOOKUP(F1441,{0,6,45},{"F","L","H"})</f>
        <v>H</v>
      </c>
      <c r="H1441" t="s">
        <v>1408</v>
      </c>
      <c r="I1441" s="43" t="str">
        <f>IFERROR(VLOOKUP(#REF!,#REF!,2,FALSE),"No")</f>
        <v>No</v>
      </c>
      <c r="J1441" s="149">
        <v>1.25</v>
      </c>
      <c r="K1441" s="148">
        <v>152</v>
      </c>
      <c r="L1441" s="148"/>
      <c r="M1441" s="148"/>
      <c r="N1441" s="148"/>
      <c r="O1441" s="148"/>
      <c r="P1441" s="148"/>
      <c r="Q1441" s="148"/>
      <c r="R1441" s="148"/>
      <c r="S1441" s="148"/>
      <c r="T1441" s="148"/>
      <c r="U1441" s="148"/>
      <c r="V1441" s="148"/>
      <c r="W1441" s="148"/>
      <c r="X1441" s="139">
        <v>2</v>
      </c>
      <c r="Y1441" s="148">
        <v>221.1</v>
      </c>
      <c r="Z1441" s="148">
        <v>4</v>
      </c>
      <c r="AA1441" s="148">
        <v>778.9</v>
      </c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39">
        <v>0</v>
      </c>
      <c r="AM1441" s="139">
        <v>0</v>
      </c>
      <c r="AN1441" s="148">
        <f t="shared" si="198"/>
        <v>1000</v>
      </c>
      <c r="AO1441" s="148">
        <f t="shared" si="199"/>
        <v>152</v>
      </c>
      <c r="AP1441" s="148">
        <v>2</v>
      </c>
      <c r="AQ1441" s="140">
        <v>6</v>
      </c>
      <c r="AS1441" s="42">
        <f t="shared" si="200"/>
        <v>11326.048630320603</v>
      </c>
      <c r="AT1441" s="101">
        <f t="shared" si="201"/>
        <v>0</v>
      </c>
      <c r="AU1441" s="42">
        <f t="shared" si="202"/>
        <v>11326.048630320603</v>
      </c>
      <c r="AV1441" s="42">
        <f t="shared" si="203"/>
        <v>6349.2791202456719</v>
      </c>
      <c r="AW1441" s="102">
        <f t="shared" si="204"/>
        <v>52825.283763759828</v>
      </c>
      <c r="AX1441" s="43">
        <f t="shared" si="205"/>
        <v>1.25</v>
      </c>
      <c r="AY1441" s="43" t="str">
        <f t="shared" si="206"/>
        <v>UTGS</v>
      </c>
    </row>
    <row r="1442" spans="1:51" hidden="1" x14ac:dyDescent="0.2">
      <c r="A1442" s="38">
        <v>1435</v>
      </c>
      <c r="B1442" t="s">
        <v>5806</v>
      </c>
      <c r="C1442" t="s">
        <v>292</v>
      </c>
      <c r="D1442">
        <v>12247</v>
      </c>
      <c r="E1442" t="s">
        <v>291</v>
      </c>
      <c r="F1442">
        <v>2</v>
      </c>
      <c r="G1442" t="str">
        <f>LOOKUP(F1442,{0,6,45},{"F","L","H"})</f>
        <v>F</v>
      </c>
      <c r="H1442" t="s">
        <v>1063</v>
      </c>
      <c r="I1442" s="43" t="str">
        <f>IFERROR(VLOOKUP(#REF!,#REF!,2,FALSE),"No")</f>
        <v>No</v>
      </c>
      <c r="J1442" s="139">
        <v>1.25</v>
      </c>
      <c r="K1442" s="148">
        <v>40</v>
      </c>
      <c r="L1442" s="148"/>
      <c r="M1442" s="148"/>
      <c r="N1442" s="148"/>
      <c r="O1442" s="148"/>
      <c r="P1442" s="148"/>
      <c r="Q1442" s="148"/>
      <c r="R1442" s="148"/>
      <c r="S1442" s="148"/>
      <c r="T1442" s="148"/>
      <c r="U1442" s="148"/>
      <c r="V1442" s="148"/>
      <c r="W1442" s="148"/>
      <c r="X1442" s="139">
        <v>2</v>
      </c>
      <c r="Y1442" s="148">
        <v>241.41</v>
      </c>
      <c r="Z1442" s="149">
        <v>4</v>
      </c>
      <c r="AA1442" s="148">
        <v>758.59</v>
      </c>
      <c r="AB1442" s="149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39">
        <v>0</v>
      </c>
      <c r="AM1442" s="139">
        <v>0</v>
      </c>
      <c r="AN1442" s="148">
        <f t="shared" si="198"/>
        <v>1000</v>
      </c>
      <c r="AO1442" s="148">
        <f t="shared" si="199"/>
        <v>40</v>
      </c>
      <c r="AP1442" s="148">
        <v>5</v>
      </c>
      <c r="AQ1442" s="140">
        <v>5</v>
      </c>
      <c r="AS1442" s="42">
        <f t="shared" si="200"/>
        <v>2980.5391132422642</v>
      </c>
      <c r="AT1442" s="101">
        <f t="shared" si="201"/>
        <v>0</v>
      </c>
      <c r="AU1442" s="42">
        <f t="shared" si="202"/>
        <v>2980.5391132422642</v>
      </c>
      <c r="AV1442" s="42">
        <f t="shared" si="203"/>
        <v>7590.0104042948078</v>
      </c>
      <c r="AW1442" s="102">
        <f t="shared" si="204"/>
        <v>10791.333333333334</v>
      </c>
      <c r="AX1442" s="43">
        <f t="shared" si="205"/>
        <v>1.25</v>
      </c>
      <c r="AY1442" s="43" t="str">
        <f t="shared" si="206"/>
        <v>UTFS</v>
      </c>
    </row>
    <row r="1443" spans="1:51" hidden="1" x14ac:dyDescent="0.2">
      <c r="A1443" s="38">
        <v>1436</v>
      </c>
      <c r="B1443" t="s">
        <v>5806</v>
      </c>
      <c r="C1443" t="s">
        <v>292</v>
      </c>
      <c r="D1443">
        <v>6600</v>
      </c>
      <c r="E1443" t="s">
        <v>198</v>
      </c>
      <c r="F1443">
        <v>5</v>
      </c>
      <c r="G1443" t="str">
        <f>LOOKUP(F1443,{0,6,45},{"F","L","H"})</f>
        <v>F</v>
      </c>
      <c r="H1443" t="s">
        <v>2100</v>
      </c>
      <c r="I1443" s="43" t="str">
        <f>IFERROR(VLOOKUP(#REF!,#REF!,2,FALSE),"No")</f>
        <v>No</v>
      </c>
      <c r="J1443" s="149">
        <v>1.25</v>
      </c>
      <c r="K1443" s="148">
        <v>26</v>
      </c>
      <c r="L1443" s="148"/>
      <c r="M1443" s="148"/>
      <c r="N1443" s="148"/>
      <c r="O1443" s="148"/>
      <c r="P1443" s="148"/>
      <c r="Q1443" s="148"/>
      <c r="R1443" s="148"/>
      <c r="S1443" s="148"/>
      <c r="T1443" s="148"/>
      <c r="U1443" s="148"/>
      <c r="V1443" s="148"/>
      <c r="W1443" s="148"/>
      <c r="X1443" s="139">
        <v>1.25</v>
      </c>
      <c r="Y1443" s="148">
        <v>353.5</v>
      </c>
      <c r="Z1443" s="148">
        <v>2</v>
      </c>
      <c r="AA1443" s="148">
        <v>50.5</v>
      </c>
      <c r="AB1443" s="148">
        <v>4</v>
      </c>
      <c r="AC1443" s="148">
        <v>596</v>
      </c>
      <c r="AD1443" s="148"/>
      <c r="AE1443" s="148"/>
      <c r="AF1443" s="148"/>
      <c r="AG1443" s="148"/>
      <c r="AH1443" s="148"/>
      <c r="AI1443" s="148"/>
      <c r="AJ1443" s="148"/>
      <c r="AK1443" s="148"/>
      <c r="AL1443" s="139">
        <v>0</v>
      </c>
      <c r="AM1443" s="139">
        <v>0</v>
      </c>
      <c r="AN1443" s="148">
        <f t="shared" si="198"/>
        <v>1000</v>
      </c>
      <c r="AO1443" s="148">
        <f t="shared" si="199"/>
        <v>26</v>
      </c>
      <c r="AP1443" s="148">
        <v>6</v>
      </c>
      <c r="AQ1443" s="140">
        <v>14</v>
      </c>
      <c r="AS1443" s="42">
        <f t="shared" si="200"/>
        <v>1937.3504236074718</v>
      </c>
      <c r="AT1443" s="101">
        <f t="shared" si="201"/>
        <v>0</v>
      </c>
      <c r="AU1443" s="42">
        <f t="shared" si="202"/>
        <v>1937.3504236074718</v>
      </c>
      <c r="AV1443" s="42">
        <f t="shared" si="203"/>
        <v>2645.1236943910021</v>
      </c>
      <c r="AW1443" s="102">
        <f t="shared" si="204"/>
        <v>3698.6666666666665</v>
      </c>
      <c r="AX1443" s="43">
        <f t="shared" si="205"/>
        <v>1.25</v>
      </c>
      <c r="AY1443" s="43" t="str">
        <f t="shared" si="206"/>
        <v>UTFS</v>
      </c>
    </row>
    <row r="1444" spans="1:51" hidden="1" x14ac:dyDescent="0.2">
      <c r="A1444" s="38">
        <v>1437</v>
      </c>
      <c r="B1444" t="s">
        <v>362</v>
      </c>
      <c r="C1444" t="s">
        <v>289</v>
      </c>
      <c r="D1444">
        <v>320</v>
      </c>
      <c r="E1444" t="s">
        <v>1228</v>
      </c>
      <c r="F1444">
        <v>0.25</v>
      </c>
      <c r="G1444" t="str">
        <f>LOOKUP(F1444,{0,6,45},{"F","L","H"})</f>
        <v>F</v>
      </c>
      <c r="H1444" t="s">
        <v>3361</v>
      </c>
      <c r="I1444" s="43" t="str">
        <f>IFERROR(VLOOKUP(#REF!,#REF!,2,FALSE),"No")</f>
        <v>No</v>
      </c>
      <c r="J1444" s="149">
        <v>0.5</v>
      </c>
      <c r="K1444" s="148">
        <v>50</v>
      </c>
      <c r="L1444" s="148"/>
      <c r="M1444" s="148"/>
      <c r="N1444" s="148"/>
      <c r="O1444" s="148"/>
      <c r="P1444" s="148"/>
      <c r="Q1444" s="148"/>
      <c r="R1444" s="148"/>
      <c r="S1444" s="148"/>
      <c r="T1444" s="148"/>
      <c r="U1444" s="148"/>
      <c r="V1444" s="148"/>
      <c r="W1444" s="148"/>
      <c r="X1444" s="139">
        <v>2</v>
      </c>
      <c r="Y1444" s="148">
        <v>1000</v>
      </c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39">
        <v>0</v>
      </c>
      <c r="AM1444" s="139">
        <v>0</v>
      </c>
      <c r="AN1444" s="148">
        <f t="shared" si="198"/>
        <v>1000</v>
      </c>
      <c r="AO1444" s="148">
        <f t="shared" si="199"/>
        <v>50</v>
      </c>
      <c r="AP1444" s="148">
        <v>18</v>
      </c>
      <c r="AQ1444" s="140">
        <v>30</v>
      </c>
      <c r="AS1444" s="42">
        <f t="shared" si="200"/>
        <v>3420.1738915528308</v>
      </c>
      <c r="AT1444" s="101">
        <f t="shared" si="201"/>
        <v>0</v>
      </c>
      <c r="AU1444" s="42">
        <f t="shared" si="202"/>
        <v>3420.1738915528308</v>
      </c>
      <c r="AV1444" s="42">
        <f t="shared" si="203"/>
        <v>1083.6987240491344</v>
      </c>
      <c r="AW1444" s="102">
        <f t="shared" si="204"/>
        <v>431</v>
      </c>
      <c r="AX1444" s="43">
        <f t="shared" si="205"/>
        <v>0.5</v>
      </c>
      <c r="AY1444" s="43" t="str">
        <f t="shared" si="206"/>
        <v>UTGS</v>
      </c>
    </row>
    <row r="1445" spans="1:51" hidden="1" x14ac:dyDescent="0.2">
      <c r="A1445" s="38">
        <v>1438</v>
      </c>
      <c r="B1445" t="s">
        <v>362</v>
      </c>
      <c r="C1445" t="s">
        <v>289</v>
      </c>
      <c r="D1445">
        <v>320</v>
      </c>
      <c r="E1445" t="s">
        <v>1243</v>
      </c>
      <c r="F1445">
        <v>0.25</v>
      </c>
      <c r="G1445" t="str">
        <f>LOOKUP(F1445,{0,6,45},{"F","L","H"})</f>
        <v>F</v>
      </c>
      <c r="H1445" t="s">
        <v>3362</v>
      </c>
      <c r="I1445" s="43" t="str">
        <f>IFERROR(VLOOKUP(#REF!,#REF!,2,FALSE),"No")</f>
        <v>No</v>
      </c>
      <c r="J1445" s="149">
        <v>0.75</v>
      </c>
      <c r="K1445" s="148">
        <v>81</v>
      </c>
      <c r="L1445" s="148"/>
      <c r="M1445" s="148"/>
      <c r="N1445" s="148"/>
      <c r="O1445" s="148"/>
      <c r="P1445" s="148"/>
      <c r="Q1445" s="148"/>
      <c r="R1445" s="148"/>
      <c r="S1445" s="148"/>
      <c r="T1445" s="148"/>
      <c r="U1445" s="148"/>
      <c r="V1445" s="148"/>
      <c r="W1445" s="148"/>
      <c r="X1445" s="139">
        <v>2</v>
      </c>
      <c r="Y1445" s="148">
        <v>426.75</v>
      </c>
      <c r="Z1445" s="149">
        <v>4</v>
      </c>
      <c r="AA1445" s="148">
        <v>573.25</v>
      </c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39">
        <v>0</v>
      </c>
      <c r="AM1445" s="139">
        <v>0</v>
      </c>
      <c r="AN1445" s="148">
        <f t="shared" si="198"/>
        <v>1000</v>
      </c>
      <c r="AO1445" s="148">
        <f t="shared" si="199"/>
        <v>81</v>
      </c>
      <c r="AP1445" s="148">
        <v>8</v>
      </c>
      <c r="AQ1445" s="140">
        <v>8</v>
      </c>
      <c r="AS1445" s="42">
        <f t="shared" si="200"/>
        <v>5215.0617043155853</v>
      </c>
      <c r="AT1445" s="101">
        <f t="shared" si="201"/>
        <v>0</v>
      </c>
      <c r="AU1445" s="42">
        <f t="shared" si="202"/>
        <v>5215.0617043155853</v>
      </c>
      <c r="AV1445" s="42">
        <f t="shared" si="203"/>
        <v>4577.6455276842544</v>
      </c>
      <c r="AW1445" s="102">
        <f t="shared" si="204"/>
        <v>431</v>
      </c>
      <c r="AX1445" s="43">
        <f t="shared" si="205"/>
        <v>0.75</v>
      </c>
      <c r="AY1445" s="43" t="str">
        <f t="shared" si="206"/>
        <v>UTGS</v>
      </c>
    </row>
    <row r="1446" spans="1:51" hidden="1" x14ac:dyDescent="0.2">
      <c r="A1446" s="38">
        <v>1439</v>
      </c>
      <c r="B1446" t="s">
        <v>362</v>
      </c>
      <c r="C1446" t="s">
        <v>289</v>
      </c>
      <c r="D1446">
        <v>320</v>
      </c>
      <c r="E1446" t="s">
        <v>1245</v>
      </c>
      <c r="F1446">
        <v>0.25</v>
      </c>
      <c r="G1446" t="str">
        <f>LOOKUP(F1446,{0,6,45},{"F","L","H"})</f>
        <v>F</v>
      </c>
      <c r="H1446" t="s">
        <v>3363</v>
      </c>
      <c r="I1446" s="43" t="str">
        <f>IFERROR(VLOOKUP(#REF!,#REF!,2,FALSE),"No")</f>
        <v>No</v>
      </c>
      <c r="J1446" s="139">
        <v>0.5</v>
      </c>
      <c r="K1446" s="148">
        <v>155</v>
      </c>
      <c r="L1446" s="148"/>
      <c r="M1446" s="148"/>
      <c r="N1446" s="148"/>
      <c r="O1446" s="148"/>
      <c r="P1446" s="148"/>
      <c r="Q1446" s="148"/>
      <c r="R1446" s="148"/>
      <c r="S1446" s="148"/>
      <c r="T1446" s="148"/>
      <c r="U1446" s="148"/>
      <c r="V1446" s="148"/>
      <c r="W1446" s="148"/>
      <c r="X1446" s="139">
        <v>2</v>
      </c>
      <c r="Y1446" s="148">
        <v>1000</v>
      </c>
      <c r="Z1446" s="149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39">
        <v>0</v>
      </c>
      <c r="AM1446" s="139">
        <v>0</v>
      </c>
      <c r="AN1446" s="148">
        <f t="shared" si="198"/>
        <v>1000</v>
      </c>
      <c r="AO1446" s="148">
        <f t="shared" si="199"/>
        <v>155</v>
      </c>
      <c r="AP1446" s="148">
        <v>7</v>
      </c>
      <c r="AQ1446" s="140">
        <v>7</v>
      </c>
      <c r="AS1446" s="42">
        <f t="shared" si="200"/>
        <v>10602.539063813776</v>
      </c>
      <c r="AT1446" s="101">
        <f t="shared" si="201"/>
        <v>0</v>
      </c>
      <c r="AU1446" s="42">
        <f t="shared" si="202"/>
        <v>10602.539063813776</v>
      </c>
      <c r="AV1446" s="42">
        <f t="shared" si="203"/>
        <v>4644.4231030677192</v>
      </c>
      <c r="AW1446" s="102">
        <f t="shared" si="204"/>
        <v>431</v>
      </c>
      <c r="AX1446" s="43">
        <f t="shared" si="205"/>
        <v>0.5</v>
      </c>
      <c r="AY1446" s="43" t="str">
        <f t="shared" si="206"/>
        <v>UTGS</v>
      </c>
    </row>
    <row r="1447" spans="1:51" hidden="1" x14ac:dyDescent="0.2">
      <c r="A1447" s="38">
        <v>1440</v>
      </c>
      <c r="B1447" t="s">
        <v>362</v>
      </c>
      <c r="C1447" t="s">
        <v>289</v>
      </c>
      <c r="D1447">
        <v>320</v>
      </c>
      <c r="E1447" t="s">
        <v>1239</v>
      </c>
      <c r="F1447">
        <v>0.25</v>
      </c>
      <c r="G1447" t="str">
        <f>LOOKUP(F1447,{0,6,45},{"F","L","H"})</f>
        <v>F</v>
      </c>
      <c r="H1447" t="s">
        <v>3364</v>
      </c>
      <c r="I1447" s="43" t="str">
        <f>IFERROR(VLOOKUP(#REF!,#REF!,2,FALSE),"No")</f>
        <v>No</v>
      </c>
      <c r="J1447" s="139">
        <v>0.5</v>
      </c>
      <c r="K1447" s="148">
        <v>88</v>
      </c>
      <c r="L1447" s="148"/>
      <c r="M1447" s="148"/>
      <c r="N1447" s="148"/>
      <c r="O1447" s="148"/>
      <c r="P1447" s="148"/>
      <c r="Q1447" s="148"/>
      <c r="R1447" s="148"/>
      <c r="S1447" s="148"/>
      <c r="T1447" s="148"/>
      <c r="U1447" s="148"/>
      <c r="V1447" s="148"/>
      <c r="W1447" s="148"/>
      <c r="X1447" s="139">
        <v>2</v>
      </c>
      <c r="Y1447" s="148">
        <v>1000</v>
      </c>
      <c r="Z1447" s="149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39">
        <v>0</v>
      </c>
      <c r="AM1447" s="139">
        <v>0</v>
      </c>
      <c r="AN1447" s="148">
        <f t="shared" si="198"/>
        <v>1000</v>
      </c>
      <c r="AO1447" s="148">
        <f t="shared" si="199"/>
        <v>88</v>
      </c>
      <c r="AP1447" s="148">
        <v>11</v>
      </c>
      <c r="AQ1447" s="140">
        <v>14</v>
      </c>
      <c r="AS1447" s="42">
        <f t="shared" si="200"/>
        <v>6019.5060491329823</v>
      </c>
      <c r="AT1447" s="101">
        <f t="shared" si="201"/>
        <v>0</v>
      </c>
      <c r="AU1447" s="42">
        <f t="shared" si="202"/>
        <v>6019.5060491329823</v>
      </c>
      <c r="AV1447" s="42">
        <f t="shared" si="203"/>
        <v>2322.2115515338596</v>
      </c>
      <c r="AW1447" s="102">
        <f t="shared" si="204"/>
        <v>431</v>
      </c>
      <c r="AX1447" s="43">
        <f t="shared" si="205"/>
        <v>0.5</v>
      </c>
      <c r="AY1447" s="43" t="str">
        <f t="shared" si="206"/>
        <v>UTGS</v>
      </c>
    </row>
    <row r="1448" spans="1:51" hidden="1" x14ac:dyDescent="0.2">
      <c r="A1448" s="38">
        <v>1441</v>
      </c>
      <c r="B1448" t="s">
        <v>362</v>
      </c>
      <c r="C1448" t="s">
        <v>289</v>
      </c>
      <c r="D1448">
        <v>320</v>
      </c>
      <c r="E1448" t="s">
        <v>1223</v>
      </c>
      <c r="F1448">
        <v>0.25</v>
      </c>
      <c r="G1448" t="str">
        <f>LOOKUP(F1448,{0,6,45},{"F","L","H"})</f>
        <v>F</v>
      </c>
      <c r="H1448" t="s">
        <v>3366</v>
      </c>
      <c r="I1448" s="43" t="str">
        <f>IFERROR(VLOOKUP(#REF!,#REF!,2,FALSE),"No")</f>
        <v>No</v>
      </c>
      <c r="J1448" s="149">
        <v>0.5</v>
      </c>
      <c r="K1448" s="148">
        <v>19</v>
      </c>
      <c r="L1448" s="148"/>
      <c r="M1448" s="148"/>
      <c r="N1448" s="148"/>
      <c r="O1448" s="148"/>
      <c r="P1448" s="148"/>
      <c r="Q1448" s="148"/>
      <c r="R1448" s="148"/>
      <c r="S1448" s="148"/>
      <c r="T1448" s="148"/>
      <c r="U1448" s="148"/>
      <c r="V1448" s="148"/>
      <c r="W1448" s="148"/>
      <c r="X1448" s="139">
        <v>1.25</v>
      </c>
      <c r="Y1448" s="148">
        <v>400</v>
      </c>
      <c r="Z1448" s="149">
        <v>2</v>
      </c>
      <c r="AA1448" s="148">
        <v>505</v>
      </c>
      <c r="AB1448" s="148">
        <v>4</v>
      </c>
      <c r="AC1448" s="148">
        <v>95</v>
      </c>
      <c r="AD1448" s="148"/>
      <c r="AE1448" s="148"/>
      <c r="AF1448" s="148"/>
      <c r="AG1448" s="148"/>
      <c r="AH1448" s="148"/>
      <c r="AI1448" s="148"/>
      <c r="AJ1448" s="148"/>
      <c r="AK1448" s="148"/>
      <c r="AL1448" s="139">
        <v>0</v>
      </c>
      <c r="AM1448" s="139">
        <v>0</v>
      </c>
      <c r="AN1448" s="148">
        <f t="shared" si="198"/>
        <v>1000</v>
      </c>
      <c r="AO1448" s="148">
        <f t="shared" si="199"/>
        <v>19</v>
      </c>
      <c r="AP1448" s="148">
        <v>14</v>
      </c>
      <c r="AQ1448" s="140">
        <v>17</v>
      </c>
      <c r="AS1448" s="42">
        <f t="shared" si="200"/>
        <v>1299.6660787900757</v>
      </c>
      <c r="AT1448" s="101">
        <f t="shared" si="201"/>
        <v>0</v>
      </c>
      <c r="AU1448" s="42">
        <f t="shared" si="202"/>
        <v>1299.6660787900757</v>
      </c>
      <c r="AV1448" s="42">
        <f t="shared" si="203"/>
        <v>1968.9477483220021</v>
      </c>
      <c r="AW1448" s="102">
        <f t="shared" si="204"/>
        <v>431</v>
      </c>
      <c r="AX1448" s="43">
        <f t="shared" si="205"/>
        <v>0.5</v>
      </c>
      <c r="AY1448" s="43" t="str">
        <f t="shared" si="206"/>
        <v>UTGS</v>
      </c>
    </row>
    <row r="1449" spans="1:51" hidden="1" x14ac:dyDescent="0.2">
      <c r="A1449" s="38">
        <v>1442</v>
      </c>
      <c r="B1449" t="s">
        <v>362</v>
      </c>
      <c r="C1449" t="s">
        <v>289</v>
      </c>
      <c r="D1449">
        <v>320</v>
      </c>
      <c r="E1449" t="s">
        <v>1245</v>
      </c>
      <c r="F1449">
        <v>0.25</v>
      </c>
      <c r="G1449" t="str">
        <f>LOOKUP(F1449,{0,6,45},{"F","L","H"})</f>
        <v>F</v>
      </c>
      <c r="H1449" t="s">
        <v>3367</v>
      </c>
      <c r="I1449" s="43" t="str">
        <f>IFERROR(VLOOKUP(#REF!,#REF!,2,FALSE),"No")</f>
        <v>No</v>
      </c>
      <c r="J1449" s="149">
        <v>0.5</v>
      </c>
      <c r="K1449" s="148">
        <v>79</v>
      </c>
      <c r="L1449" s="148"/>
      <c r="M1449" s="148"/>
      <c r="N1449" s="148"/>
      <c r="O1449" s="148"/>
      <c r="P1449" s="148"/>
      <c r="Q1449" s="148"/>
      <c r="R1449" s="148"/>
      <c r="S1449" s="148"/>
      <c r="T1449" s="148"/>
      <c r="U1449" s="148"/>
      <c r="V1449" s="148"/>
      <c r="W1449" s="148"/>
      <c r="X1449" s="139">
        <v>4</v>
      </c>
      <c r="Y1449" s="148">
        <v>1000</v>
      </c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39">
        <v>0</v>
      </c>
      <c r="AM1449" s="139">
        <v>0</v>
      </c>
      <c r="AN1449" s="148">
        <f t="shared" si="198"/>
        <v>1000</v>
      </c>
      <c r="AO1449" s="148">
        <f t="shared" si="199"/>
        <v>79</v>
      </c>
      <c r="AP1449" s="148">
        <v>10</v>
      </c>
      <c r="AQ1449" s="140">
        <v>10</v>
      </c>
      <c r="AS1449" s="42">
        <f t="shared" si="200"/>
        <v>5403.874748653473</v>
      </c>
      <c r="AT1449" s="101">
        <f t="shared" si="201"/>
        <v>0</v>
      </c>
      <c r="AU1449" s="42">
        <f t="shared" si="202"/>
        <v>5403.874748653473</v>
      </c>
      <c r="AV1449" s="42">
        <f t="shared" si="203"/>
        <v>3968.0961721474036</v>
      </c>
      <c r="AW1449" s="102">
        <f t="shared" si="204"/>
        <v>431</v>
      </c>
      <c r="AX1449" s="43">
        <f t="shared" si="205"/>
        <v>0.5</v>
      </c>
      <c r="AY1449" s="43" t="str">
        <f t="shared" si="206"/>
        <v>UTGS</v>
      </c>
    </row>
    <row r="1450" spans="1:51" hidden="1" x14ac:dyDescent="0.2">
      <c r="A1450" s="38">
        <v>1443</v>
      </c>
      <c r="B1450" t="s">
        <v>362</v>
      </c>
      <c r="C1450" t="s">
        <v>289</v>
      </c>
      <c r="D1450">
        <v>320</v>
      </c>
      <c r="E1450" t="s">
        <v>1232</v>
      </c>
      <c r="F1450">
        <v>0.25</v>
      </c>
      <c r="G1450" t="str">
        <f>LOOKUP(F1450,{0,6,45},{"F","L","H"})</f>
        <v>F</v>
      </c>
      <c r="H1450" t="s">
        <v>3368</v>
      </c>
      <c r="I1450" s="43" t="str">
        <f>IFERROR(VLOOKUP(#REF!,#REF!,2,FALSE),"No")</f>
        <v>No</v>
      </c>
      <c r="J1450" s="139">
        <v>0.5</v>
      </c>
      <c r="K1450" s="148">
        <v>20</v>
      </c>
      <c r="L1450" s="148"/>
      <c r="M1450" s="148"/>
      <c r="N1450" s="148"/>
      <c r="O1450" s="148"/>
      <c r="P1450" s="148"/>
      <c r="Q1450" s="148"/>
      <c r="R1450" s="148"/>
      <c r="S1450" s="148"/>
      <c r="T1450" s="148"/>
      <c r="U1450" s="148"/>
      <c r="V1450" s="148"/>
      <c r="W1450" s="148"/>
      <c r="X1450" s="139">
        <v>2</v>
      </c>
      <c r="Y1450" s="148">
        <v>631</v>
      </c>
      <c r="Z1450" s="148">
        <v>3</v>
      </c>
      <c r="AA1450" s="148">
        <v>369</v>
      </c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39">
        <v>0</v>
      </c>
      <c r="AM1450" s="139">
        <v>0</v>
      </c>
      <c r="AN1450" s="148">
        <f t="shared" si="198"/>
        <v>1000</v>
      </c>
      <c r="AO1450" s="148">
        <f t="shared" si="199"/>
        <v>20</v>
      </c>
      <c r="AP1450" s="148">
        <v>18</v>
      </c>
      <c r="AQ1450" s="140">
        <v>18</v>
      </c>
      <c r="AS1450" s="42">
        <f t="shared" si="200"/>
        <v>1368.0695566211325</v>
      </c>
      <c r="AT1450" s="101">
        <f t="shared" si="201"/>
        <v>0</v>
      </c>
      <c r="AU1450" s="42">
        <f t="shared" si="202"/>
        <v>1368.0695566211325</v>
      </c>
      <c r="AV1450" s="42">
        <f t="shared" si="203"/>
        <v>1546.2245400818908</v>
      </c>
      <c r="AW1450" s="102">
        <f t="shared" si="204"/>
        <v>431</v>
      </c>
      <c r="AX1450" s="43">
        <f t="shared" si="205"/>
        <v>0.5</v>
      </c>
      <c r="AY1450" s="43" t="str">
        <f t="shared" si="206"/>
        <v>UTGS</v>
      </c>
    </row>
    <row r="1451" spans="1:51" hidden="1" x14ac:dyDescent="0.2">
      <c r="A1451" s="38">
        <v>1444</v>
      </c>
      <c r="B1451" t="s">
        <v>5806</v>
      </c>
      <c r="C1451" t="s">
        <v>292</v>
      </c>
      <c r="D1451">
        <v>6600</v>
      </c>
      <c r="E1451" t="s">
        <v>198</v>
      </c>
      <c r="F1451">
        <v>5</v>
      </c>
      <c r="G1451" t="str">
        <f>LOOKUP(F1451,{0,6,45},{"F","L","H"})</f>
        <v>F</v>
      </c>
      <c r="H1451" t="s">
        <v>651</v>
      </c>
      <c r="I1451" s="43" t="str">
        <f>IFERROR(VLOOKUP(#REF!,#REF!,2,FALSE),"No")</f>
        <v>No</v>
      </c>
      <c r="J1451" s="139">
        <v>1.25</v>
      </c>
      <c r="K1451" s="148">
        <v>54</v>
      </c>
      <c r="L1451" s="148"/>
      <c r="M1451" s="148"/>
      <c r="N1451" s="148"/>
      <c r="O1451" s="148"/>
      <c r="P1451" s="148"/>
      <c r="Q1451" s="148"/>
      <c r="R1451" s="148"/>
      <c r="S1451" s="148"/>
      <c r="T1451" s="148"/>
      <c r="U1451" s="148"/>
      <c r="V1451" s="148"/>
      <c r="W1451" s="148"/>
      <c r="X1451" s="139">
        <v>2</v>
      </c>
      <c r="Y1451" s="148">
        <v>198.78</v>
      </c>
      <c r="Z1451" s="148">
        <v>4</v>
      </c>
      <c r="AA1451" s="148">
        <v>801.22</v>
      </c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39">
        <v>0</v>
      </c>
      <c r="AM1451" s="139">
        <v>0</v>
      </c>
      <c r="AN1451" s="148">
        <f t="shared" si="198"/>
        <v>1000</v>
      </c>
      <c r="AO1451" s="148">
        <f t="shared" si="199"/>
        <v>54</v>
      </c>
      <c r="AP1451" s="148">
        <v>3</v>
      </c>
      <c r="AQ1451" s="140">
        <v>4</v>
      </c>
      <c r="AS1451" s="42">
        <f t="shared" si="200"/>
        <v>4023.7278028770565</v>
      </c>
      <c r="AT1451" s="101">
        <f t="shared" si="201"/>
        <v>0</v>
      </c>
      <c r="AU1451" s="42">
        <f t="shared" si="202"/>
        <v>4023.7278028770565</v>
      </c>
      <c r="AV1451" s="42">
        <f t="shared" si="203"/>
        <v>9563.9272803685089</v>
      </c>
      <c r="AW1451" s="102">
        <f t="shared" si="204"/>
        <v>3698.6666666666665</v>
      </c>
      <c r="AX1451" s="43">
        <f t="shared" si="205"/>
        <v>1.25</v>
      </c>
      <c r="AY1451" s="43" t="str">
        <f t="shared" si="206"/>
        <v>UTFS</v>
      </c>
    </row>
    <row r="1452" spans="1:51" hidden="1" x14ac:dyDescent="0.2">
      <c r="A1452" s="38">
        <v>1445</v>
      </c>
      <c r="B1452" t="s">
        <v>5806</v>
      </c>
      <c r="C1452" t="s">
        <v>289</v>
      </c>
      <c r="D1452">
        <v>320</v>
      </c>
      <c r="E1452" t="s">
        <v>1239</v>
      </c>
      <c r="F1452">
        <v>0.25</v>
      </c>
      <c r="G1452" t="str">
        <f>LOOKUP(F1452,{0,6,45},{"F","L","H"})</f>
        <v>F</v>
      </c>
      <c r="H1452" t="s">
        <v>3370</v>
      </c>
      <c r="I1452" s="43" t="str">
        <f>IFERROR(VLOOKUP(#REF!,#REF!,2,FALSE),"No")</f>
        <v>No</v>
      </c>
      <c r="J1452" s="139">
        <v>0.75</v>
      </c>
      <c r="K1452" s="148">
        <v>13</v>
      </c>
      <c r="L1452" s="148"/>
      <c r="M1452" s="148"/>
      <c r="N1452" s="148"/>
      <c r="O1452" s="148"/>
      <c r="P1452" s="148"/>
      <c r="Q1452" s="148"/>
      <c r="R1452" s="148"/>
      <c r="S1452" s="148"/>
      <c r="T1452" s="148"/>
      <c r="U1452" s="148"/>
      <c r="V1452" s="148"/>
      <c r="W1452" s="148"/>
      <c r="X1452" s="139">
        <v>2</v>
      </c>
      <c r="Y1452" s="148">
        <v>1000</v>
      </c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39">
        <v>0</v>
      </c>
      <c r="AM1452" s="139">
        <v>0</v>
      </c>
      <c r="AN1452" s="148">
        <f t="shared" si="198"/>
        <v>1000</v>
      </c>
      <c r="AO1452" s="148">
        <f t="shared" si="199"/>
        <v>13</v>
      </c>
      <c r="AP1452" s="148">
        <v>13</v>
      </c>
      <c r="AQ1452" s="140">
        <v>16</v>
      </c>
      <c r="AS1452" s="42">
        <f t="shared" si="200"/>
        <v>836.98521180373587</v>
      </c>
      <c r="AT1452" s="101">
        <f t="shared" si="201"/>
        <v>0</v>
      </c>
      <c r="AU1452" s="42">
        <f t="shared" si="202"/>
        <v>836.98521180373587</v>
      </c>
      <c r="AV1452" s="42">
        <f t="shared" si="203"/>
        <v>2031.935107592127</v>
      </c>
      <c r="AW1452" s="102">
        <f t="shared" si="204"/>
        <v>431</v>
      </c>
      <c r="AX1452" s="43">
        <f t="shared" si="205"/>
        <v>0.75</v>
      </c>
      <c r="AY1452" s="43" t="str">
        <f t="shared" si="206"/>
        <v>UTGS</v>
      </c>
    </row>
    <row r="1453" spans="1:51" hidden="1" x14ac:dyDescent="0.2">
      <c r="A1453" s="38">
        <v>1446</v>
      </c>
      <c r="B1453" t="s">
        <v>5806</v>
      </c>
      <c r="C1453" t="s">
        <v>289</v>
      </c>
      <c r="D1453">
        <v>175</v>
      </c>
      <c r="E1453" t="s">
        <v>1235</v>
      </c>
      <c r="F1453">
        <v>0.25</v>
      </c>
      <c r="G1453" t="str">
        <f>LOOKUP(F1453,{0,6,45},{"F","L","H"})</f>
        <v>F</v>
      </c>
      <c r="H1453" t="s">
        <v>3371</v>
      </c>
      <c r="I1453" s="43" t="str">
        <f>IFERROR(VLOOKUP(#REF!,#REF!,2,FALSE),"No")</f>
        <v>No</v>
      </c>
      <c r="J1453" s="139">
        <v>1.25</v>
      </c>
      <c r="K1453" s="148">
        <v>178</v>
      </c>
      <c r="L1453" s="148"/>
      <c r="M1453" s="148"/>
      <c r="N1453" s="148"/>
      <c r="O1453" s="148"/>
      <c r="P1453" s="148"/>
      <c r="Q1453" s="148"/>
      <c r="R1453" s="148"/>
      <c r="S1453" s="148"/>
      <c r="T1453" s="148"/>
      <c r="U1453" s="148"/>
      <c r="V1453" s="148"/>
      <c r="W1453" s="148"/>
      <c r="X1453" s="139">
        <v>2</v>
      </c>
      <c r="Y1453" s="148">
        <v>1000</v>
      </c>
      <c r="Z1453" s="149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39">
        <v>0</v>
      </c>
      <c r="AM1453" s="139">
        <v>0</v>
      </c>
      <c r="AN1453" s="148">
        <f t="shared" si="198"/>
        <v>1000</v>
      </c>
      <c r="AO1453" s="148">
        <f t="shared" si="199"/>
        <v>178</v>
      </c>
      <c r="AP1453" s="148">
        <v>11</v>
      </c>
      <c r="AQ1453" s="140">
        <v>21</v>
      </c>
      <c r="AS1453" s="42">
        <f t="shared" si="200"/>
        <v>13263.399053928075</v>
      </c>
      <c r="AT1453" s="101">
        <f t="shared" si="201"/>
        <v>0</v>
      </c>
      <c r="AU1453" s="42">
        <f t="shared" si="202"/>
        <v>13263.399053928075</v>
      </c>
      <c r="AV1453" s="42">
        <f t="shared" si="203"/>
        <v>1548.1410343559062</v>
      </c>
      <c r="AW1453" s="102">
        <f t="shared" si="204"/>
        <v>431</v>
      </c>
      <c r="AX1453" s="43">
        <f t="shared" si="205"/>
        <v>1.25</v>
      </c>
      <c r="AY1453" s="43" t="str">
        <f t="shared" si="206"/>
        <v>UTGS</v>
      </c>
    </row>
    <row r="1454" spans="1:51" hidden="1" x14ac:dyDescent="0.2">
      <c r="A1454" s="38">
        <v>1447</v>
      </c>
      <c r="B1454" t="s">
        <v>5806</v>
      </c>
      <c r="C1454" t="s">
        <v>292</v>
      </c>
      <c r="D1454">
        <v>2300</v>
      </c>
      <c r="E1454" t="s">
        <v>1917</v>
      </c>
      <c r="F1454">
        <v>1</v>
      </c>
      <c r="G1454" t="str">
        <f>LOOKUP(F1454,{0,6,45},{"F","L","H"})</f>
        <v>F</v>
      </c>
      <c r="H1454" t="s">
        <v>716</v>
      </c>
      <c r="I1454" s="43" t="str">
        <f>IFERROR(VLOOKUP(#REF!,#REF!,2,FALSE),"No")</f>
        <v>No</v>
      </c>
      <c r="J1454" s="139">
        <v>1.25</v>
      </c>
      <c r="K1454" s="148">
        <v>11</v>
      </c>
      <c r="L1454" s="148"/>
      <c r="M1454" s="148"/>
      <c r="N1454" s="148"/>
      <c r="O1454" s="148"/>
      <c r="P1454" s="148"/>
      <c r="Q1454" s="148"/>
      <c r="R1454" s="148"/>
      <c r="S1454" s="148"/>
      <c r="T1454" s="148"/>
      <c r="U1454" s="148"/>
      <c r="V1454" s="148"/>
      <c r="W1454" s="148"/>
      <c r="X1454" s="139">
        <v>2</v>
      </c>
      <c r="Y1454" s="148">
        <v>859</v>
      </c>
      <c r="Z1454" s="149">
        <v>4</v>
      </c>
      <c r="AA1454" s="148">
        <v>141</v>
      </c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39">
        <v>0</v>
      </c>
      <c r="AM1454" s="139">
        <v>0</v>
      </c>
      <c r="AN1454" s="148">
        <f t="shared" si="198"/>
        <v>1000</v>
      </c>
      <c r="AO1454" s="148">
        <f t="shared" si="199"/>
        <v>11</v>
      </c>
      <c r="AP1454" s="148">
        <v>4</v>
      </c>
      <c r="AQ1454" s="140">
        <v>9</v>
      </c>
      <c r="AS1454" s="42">
        <f t="shared" si="200"/>
        <v>819.6482561416226</v>
      </c>
      <c r="AT1454" s="101">
        <f t="shared" si="201"/>
        <v>0</v>
      </c>
      <c r="AU1454" s="42">
        <f t="shared" si="202"/>
        <v>819.6482561416226</v>
      </c>
      <c r="AV1454" s="42">
        <f t="shared" si="203"/>
        <v>3724.6590801637813</v>
      </c>
      <c r="AW1454" s="102">
        <f t="shared" si="204"/>
        <v>2428.75</v>
      </c>
      <c r="AX1454" s="43">
        <f t="shared" si="205"/>
        <v>1.25</v>
      </c>
      <c r="AY1454" s="43" t="str">
        <f t="shared" si="206"/>
        <v>UTFS</v>
      </c>
    </row>
    <row r="1455" spans="1:51" hidden="1" x14ac:dyDescent="0.2">
      <c r="A1455" s="38">
        <v>1448</v>
      </c>
      <c r="B1455" t="s">
        <v>362</v>
      </c>
      <c r="C1455" t="s">
        <v>289</v>
      </c>
      <c r="D1455">
        <v>320</v>
      </c>
      <c r="E1455" t="s">
        <v>1245</v>
      </c>
      <c r="F1455">
        <v>0.25</v>
      </c>
      <c r="G1455" t="str">
        <f>LOOKUP(F1455,{0,6,45},{"F","L","H"})</f>
        <v>F</v>
      </c>
      <c r="H1455" t="s">
        <v>3373</v>
      </c>
      <c r="I1455" s="43" t="str">
        <f>IFERROR(VLOOKUP(#REF!,#REF!,2,FALSE),"No")</f>
        <v>No</v>
      </c>
      <c r="J1455" s="149">
        <v>0.5</v>
      </c>
      <c r="K1455" s="148">
        <v>92</v>
      </c>
      <c r="L1455" s="148"/>
      <c r="M1455" s="148"/>
      <c r="N1455" s="149"/>
      <c r="O1455" s="149"/>
      <c r="P1455" s="148"/>
      <c r="Q1455" s="148"/>
      <c r="R1455" s="148"/>
      <c r="S1455" s="148"/>
      <c r="T1455" s="148"/>
      <c r="U1455" s="148"/>
      <c r="V1455" s="148"/>
      <c r="W1455" s="148"/>
      <c r="X1455" s="139">
        <v>0.75</v>
      </c>
      <c r="Y1455" s="148">
        <v>4.46</v>
      </c>
      <c r="Z1455" s="148">
        <v>2</v>
      </c>
      <c r="AA1455" s="148">
        <v>995.54</v>
      </c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39">
        <v>0</v>
      </c>
      <c r="AM1455" s="139">
        <v>0</v>
      </c>
      <c r="AN1455" s="148">
        <f t="shared" si="198"/>
        <v>1000</v>
      </c>
      <c r="AO1455" s="148">
        <f t="shared" si="199"/>
        <v>92</v>
      </c>
      <c r="AP1455" s="148">
        <v>15</v>
      </c>
      <c r="AQ1455" s="140">
        <v>17</v>
      </c>
      <c r="AS1455" s="42">
        <f t="shared" si="200"/>
        <v>6293.1199604572093</v>
      </c>
      <c r="AT1455" s="101">
        <f t="shared" si="201"/>
        <v>0</v>
      </c>
      <c r="AU1455" s="42">
        <f t="shared" si="202"/>
        <v>6293.1199604572093</v>
      </c>
      <c r="AV1455" s="42">
        <f t="shared" si="203"/>
        <v>1914.3981483220018</v>
      </c>
      <c r="AW1455" s="102">
        <f t="shared" si="204"/>
        <v>431</v>
      </c>
      <c r="AX1455" s="43">
        <f t="shared" si="205"/>
        <v>0.5</v>
      </c>
      <c r="AY1455" s="43" t="str">
        <f t="shared" si="206"/>
        <v>UTGS</v>
      </c>
    </row>
    <row r="1456" spans="1:51" hidden="1" x14ac:dyDescent="0.2">
      <c r="A1456" s="38">
        <v>1449</v>
      </c>
      <c r="B1456" t="s">
        <v>5806</v>
      </c>
      <c r="C1456" t="s">
        <v>289</v>
      </c>
      <c r="D1456">
        <v>320</v>
      </c>
      <c r="E1456" t="s">
        <v>1232</v>
      </c>
      <c r="F1456">
        <v>0.25</v>
      </c>
      <c r="G1456" t="str">
        <f>LOOKUP(F1456,{0,6,45},{"F","L","H"})</f>
        <v>F</v>
      </c>
      <c r="H1456" t="s">
        <v>3374</v>
      </c>
      <c r="I1456" s="43" t="str">
        <f>IFERROR(VLOOKUP(#REF!,#REF!,2,FALSE),"No")</f>
        <v>No</v>
      </c>
      <c r="J1456" s="148">
        <v>0.5</v>
      </c>
      <c r="K1456" s="148">
        <v>55</v>
      </c>
      <c r="L1456" s="148"/>
      <c r="M1456" s="148"/>
      <c r="N1456" s="148"/>
      <c r="O1456" s="148"/>
      <c r="P1456" s="148"/>
      <c r="Q1456" s="148"/>
      <c r="R1456" s="149"/>
      <c r="S1456" s="148"/>
      <c r="T1456" s="148"/>
      <c r="U1456" s="148"/>
      <c r="V1456" s="148"/>
      <c r="W1456" s="148"/>
      <c r="X1456" s="139">
        <v>2</v>
      </c>
      <c r="Y1456" s="148">
        <v>70.13</v>
      </c>
      <c r="Z1456" s="148">
        <v>6</v>
      </c>
      <c r="AA1456" s="148">
        <v>929.87</v>
      </c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39">
        <v>0</v>
      </c>
      <c r="AM1456" s="139">
        <v>0</v>
      </c>
      <c r="AN1456" s="148">
        <f t="shared" si="198"/>
        <v>1000</v>
      </c>
      <c r="AO1456" s="148">
        <f t="shared" si="199"/>
        <v>55</v>
      </c>
      <c r="AP1456" s="148">
        <v>11</v>
      </c>
      <c r="AQ1456" s="140">
        <v>19</v>
      </c>
      <c r="AS1456" s="42">
        <f t="shared" si="200"/>
        <v>3762.1912807081139</v>
      </c>
      <c r="AT1456" s="101">
        <f t="shared" si="201"/>
        <v>0</v>
      </c>
      <c r="AU1456" s="42">
        <f t="shared" si="202"/>
        <v>3762.1912807081139</v>
      </c>
      <c r="AV1456" s="42">
        <f t="shared" si="203"/>
        <v>3057.9465327091602</v>
      </c>
      <c r="AW1456" s="102">
        <f t="shared" si="204"/>
        <v>431</v>
      </c>
      <c r="AX1456" s="43">
        <f t="shared" si="205"/>
        <v>0.5</v>
      </c>
      <c r="AY1456" s="43" t="str">
        <f t="shared" si="206"/>
        <v>UTGS</v>
      </c>
    </row>
    <row r="1457" spans="1:51" hidden="1" x14ac:dyDescent="0.2">
      <c r="A1457" s="38">
        <v>1450</v>
      </c>
      <c r="B1457" t="s">
        <v>5807</v>
      </c>
      <c r="C1457" t="s">
        <v>5745</v>
      </c>
      <c r="D1457">
        <v>21100</v>
      </c>
      <c r="E1457" t="s">
        <v>197</v>
      </c>
      <c r="F1457">
        <v>5</v>
      </c>
      <c r="G1457" t="str">
        <f>LOOKUP(F1457,{0,6,45},{"F","L","H"})</f>
        <v>F</v>
      </c>
      <c r="H1457" t="s">
        <v>1078</v>
      </c>
      <c r="I1457" s="43" t="str">
        <f>IFERROR(VLOOKUP(#REF!,#REF!,2,FALSE),"No")</f>
        <v>No</v>
      </c>
      <c r="J1457" s="139">
        <v>3</v>
      </c>
      <c r="K1457" s="148">
        <v>80</v>
      </c>
      <c r="L1457" s="148"/>
      <c r="M1457" s="148"/>
      <c r="N1457" s="148"/>
      <c r="O1457" s="148"/>
      <c r="P1457" s="148"/>
      <c r="Q1457" s="148"/>
      <c r="R1457" s="148"/>
      <c r="S1457" s="148"/>
      <c r="T1457" s="148"/>
      <c r="U1457" s="148"/>
      <c r="V1457" s="148"/>
      <c r="W1457" s="148"/>
      <c r="X1457" s="139">
        <v>4</v>
      </c>
      <c r="Y1457" s="148">
        <v>1000</v>
      </c>
      <c r="Z1457" s="149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39">
        <v>0</v>
      </c>
      <c r="AM1457" s="139">
        <v>0</v>
      </c>
      <c r="AN1457" s="148">
        <f t="shared" si="198"/>
        <v>1000</v>
      </c>
      <c r="AO1457" s="148">
        <f t="shared" si="199"/>
        <v>80</v>
      </c>
      <c r="AP1457" s="148">
        <v>5</v>
      </c>
      <c r="AQ1457" s="140">
        <v>5</v>
      </c>
      <c r="AS1457" s="42">
        <f t="shared" si="200"/>
        <v>5838.6782264845278</v>
      </c>
      <c r="AT1457" s="101">
        <f t="shared" si="201"/>
        <v>0</v>
      </c>
      <c r="AU1457" s="42">
        <f t="shared" si="202"/>
        <v>5838.6782264845278</v>
      </c>
      <c r="AV1457" s="42">
        <f t="shared" si="203"/>
        <v>7936.1923442948073</v>
      </c>
      <c r="AW1457" s="102">
        <f t="shared" si="204"/>
        <v>18747.149999999998</v>
      </c>
      <c r="AX1457" s="43">
        <f t="shared" si="205"/>
        <v>3</v>
      </c>
      <c r="AY1457" s="43" t="str">
        <f t="shared" si="206"/>
        <v>UTTSM</v>
      </c>
    </row>
    <row r="1458" spans="1:51" hidden="1" x14ac:dyDescent="0.2">
      <c r="A1458" s="38">
        <v>1451</v>
      </c>
      <c r="B1458" t="s">
        <v>362</v>
      </c>
      <c r="C1458" t="s">
        <v>289</v>
      </c>
      <c r="D1458">
        <v>320</v>
      </c>
      <c r="E1458" t="s">
        <v>1245</v>
      </c>
      <c r="F1458">
        <v>0.25</v>
      </c>
      <c r="G1458" t="str">
        <f>LOOKUP(F1458,{0,6,45},{"F","L","H"})</f>
        <v>F</v>
      </c>
      <c r="H1458" t="s">
        <v>3375</v>
      </c>
      <c r="I1458" s="43" t="str">
        <f>IFERROR(VLOOKUP(#REF!,#REF!,2,FALSE),"No")</f>
        <v>No</v>
      </c>
      <c r="J1458" s="149">
        <v>0.75</v>
      </c>
      <c r="K1458" s="148">
        <v>129</v>
      </c>
      <c r="L1458" s="148"/>
      <c r="M1458" s="148"/>
      <c r="N1458" s="148"/>
      <c r="O1458" s="148"/>
      <c r="P1458" s="148"/>
      <c r="Q1458" s="148"/>
      <c r="R1458" s="148"/>
      <c r="S1458" s="148"/>
      <c r="T1458" s="148"/>
      <c r="U1458" s="148"/>
      <c r="V1458" s="148"/>
      <c r="W1458" s="148"/>
      <c r="X1458" s="139">
        <v>2</v>
      </c>
      <c r="Y1458" s="148">
        <v>1000</v>
      </c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39">
        <v>0</v>
      </c>
      <c r="AM1458" s="139">
        <v>0</v>
      </c>
      <c r="AN1458" s="148">
        <f t="shared" si="198"/>
        <v>1000</v>
      </c>
      <c r="AO1458" s="148">
        <f t="shared" si="199"/>
        <v>129</v>
      </c>
      <c r="AP1458" s="148">
        <v>12</v>
      </c>
      <c r="AQ1458" s="140">
        <v>12</v>
      </c>
      <c r="AS1458" s="42">
        <f t="shared" si="200"/>
        <v>8305.4686402063035</v>
      </c>
      <c r="AT1458" s="101">
        <f t="shared" si="201"/>
        <v>0</v>
      </c>
      <c r="AU1458" s="42">
        <f t="shared" si="202"/>
        <v>8305.4686402063035</v>
      </c>
      <c r="AV1458" s="42">
        <f t="shared" si="203"/>
        <v>2709.246810122836</v>
      </c>
      <c r="AW1458" s="102">
        <f t="shared" si="204"/>
        <v>431</v>
      </c>
      <c r="AX1458" s="43">
        <f t="shared" si="205"/>
        <v>0.75</v>
      </c>
      <c r="AY1458" s="43" t="str">
        <f t="shared" si="206"/>
        <v>UTGS</v>
      </c>
    </row>
    <row r="1459" spans="1:51" hidden="1" x14ac:dyDescent="0.2">
      <c r="A1459" s="38">
        <v>1452</v>
      </c>
      <c r="B1459" t="s">
        <v>362</v>
      </c>
      <c r="C1459" t="s">
        <v>289</v>
      </c>
      <c r="D1459">
        <v>320</v>
      </c>
      <c r="E1459" t="s">
        <v>1842</v>
      </c>
      <c r="F1459">
        <v>0.25</v>
      </c>
      <c r="G1459" t="str">
        <f>LOOKUP(F1459,{0,6,45},{"F","L","H"})</f>
        <v>F</v>
      </c>
      <c r="H1459" t="s">
        <v>3376</v>
      </c>
      <c r="I1459" s="43" t="str">
        <f>IFERROR(VLOOKUP(#REF!,#REF!,2,FALSE),"No")</f>
        <v>No</v>
      </c>
      <c r="J1459" s="149">
        <v>0.75</v>
      </c>
      <c r="K1459" s="148">
        <v>82</v>
      </c>
      <c r="L1459" s="148"/>
      <c r="M1459" s="148"/>
      <c r="N1459" s="148"/>
      <c r="O1459" s="148"/>
      <c r="P1459" s="148"/>
      <c r="Q1459" s="148"/>
      <c r="R1459" s="148"/>
      <c r="S1459" s="148"/>
      <c r="T1459" s="148"/>
      <c r="U1459" s="148"/>
      <c r="V1459" s="148"/>
      <c r="W1459" s="148"/>
      <c r="X1459" s="139">
        <v>2</v>
      </c>
      <c r="Y1459" s="148">
        <v>656.39</v>
      </c>
      <c r="Z1459" s="149">
        <v>4</v>
      </c>
      <c r="AA1459" s="148">
        <v>343.61</v>
      </c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39">
        <v>0</v>
      </c>
      <c r="AM1459" s="139">
        <v>0</v>
      </c>
      <c r="AN1459" s="148">
        <f t="shared" si="198"/>
        <v>1000</v>
      </c>
      <c r="AO1459" s="148">
        <f t="shared" si="199"/>
        <v>82</v>
      </c>
      <c r="AP1459" s="148">
        <v>7</v>
      </c>
      <c r="AQ1459" s="140">
        <v>18</v>
      </c>
      <c r="AS1459" s="42">
        <f t="shared" si="200"/>
        <v>5279.4451821466419</v>
      </c>
      <c r="AT1459" s="101">
        <f t="shared" si="201"/>
        <v>0</v>
      </c>
      <c r="AU1459" s="42">
        <f t="shared" si="202"/>
        <v>5279.4451821466419</v>
      </c>
      <c r="AV1459" s="42">
        <f t="shared" si="203"/>
        <v>1943.0358567485575</v>
      </c>
      <c r="AW1459" s="102">
        <f t="shared" si="204"/>
        <v>431</v>
      </c>
      <c r="AX1459" s="43">
        <f t="shared" si="205"/>
        <v>0.75</v>
      </c>
      <c r="AY1459" s="43" t="str">
        <f t="shared" si="206"/>
        <v>UTGS</v>
      </c>
    </row>
    <row r="1460" spans="1:51" hidden="1" x14ac:dyDescent="0.2">
      <c r="A1460" s="38">
        <v>1453</v>
      </c>
      <c r="B1460" t="s">
        <v>362</v>
      </c>
      <c r="C1460" t="s">
        <v>289</v>
      </c>
      <c r="D1460">
        <v>320</v>
      </c>
      <c r="E1460" t="s">
        <v>1236</v>
      </c>
      <c r="F1460">
        <v>0.25</v>
      </c>
      <c r="G1460" t="str">
        <f>LOOKUP(F1460,{0,6,45},{"F","L","H"})</f>
        <v>F</v>
      </c>
      <c r="H1460" t="s">
        <v>3377</v>
      </c>
      <c r="I1460" s="43" t="str">
        <f>IFERROR(VLOOKUP(#REF!,#REF!,2,FALSE),"No")</f>
        <v>No</v>
      </c>
      <c r="J1460" s="149">
        <v>0.5</v>
      </c>
      <c r="K1460" s="148">
        <v>93</v>
      </c>
      <c r="L1460" s="148"/>
      <c r="M1460" s="148"/>
      <c r="N1460" s="148"/>
      <c r="O1460" s="148"/>
      <c r="P1460" s="148"/>
      <c r="Q1460" s="148"/>
      <c r="R1460" s="148"/>
      <c r="S1460" s="148"/>
      <c r="T1460" s="148"/>
      <c r="U1460" s="148"/>
      <c r="V1460" s="148"/>
      <c r="W1460" s="148"/>
      <c r="X1460" s="139">
        <v>1.25</v>
      </c>
      <c r="Y1460" s="148">
        <v>91</v>
      </c>
      <c r="Z1460" s="149">
        <v>2</v>
      </c>
      <c r="AA1460" s="148">
        <v>909</v>
      </c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39">
        <v>0</v>
      </c>
      <c r="AM1460" s="139">
        <v>0</v>
      </c>
      <c r="AN1460" s="148">
        <f t="shared" si="198"/>
        <v>1000</v>
      </c>
      <c r="AO1460" s="148">
        <f t="shared" si="199"/>
        <v>93</v>
      </c>
      <c r="AP1460" s="148">
        <v>27</v>
      </c>
      <c r="AQ1460" s="140">
        <v>27</v>
      </c>
      <c r="AS1460" s="42">
        <f t="shared" si="200"/>
        <v>6361.5234382882654</v>
      </c>
      <c r="AT1460" s="101">
        <f t="shared" si="201"/>
        <v>0</v>
      </c>
      <c r="AU1460" s="42">
        <f t="shared" si="202"/>
        <v>6361.5234382882654</v>
      </c>
      <c r="AV1460" s="42">
        <f t="shared" si="203"/>
        <v>1206.4689526471864</v>
      </c>
      <c r="AW1460" s="102">
        <f t="shared" si="204"/>
        <v>431</v>
      </c>
      <c r="AX1460" s="43">
        <f t="shared" si="205"/>
        <v>0.5</v>
      </c>
      <c r="AY1460" s="43" t="str">
        <f t="shared" si="206"/>
        <v>UTGS</v>
      </c>
    </row>
    <row r="1461" spans="1:51" hidden="1" x14ac:dyDescent="0.2">
      <c r="A1461" s="38">
        <v>1454</v>
      </c>
      <c r="B1461" t="s">
        <v>362</v>
      </c>
      <c r="C1461" t="s">
        <v>289</v>
      </c>
      <c r="D1461">
        <v>306</v>
      </c>
      <c r="E1461" t="s">
        <v>1238</v>
      </c>
      <c r="F1461">
        <v>0.25</v>
      </c>
      <c r="G1461" t="str">
        <f>LOOKUP(F1461,{0,6,45},{"F","L","H"})</f>
        <v>F</v>
      </c>
      <c r="H1461" t="s">
        <v>3378</v>
      </c>
      <c r="I1461" s="43" t="str">
        <f>IFERROR(VLOOKUP(#REF!,#REF!,2,FALSE),"No")</f>
        <v>No</v>
      </c>
      <c r="J1461" s="149">
        <v>0.5</v>
      </c>
      <c r="K1461" s="148">
        <v>103</v>
      </c>
      <c r="L1461" s="148"/>
      <c r="M1461" s="148"/>
      <c r="N1461" s="148"/>
      <c r="O1461" s="148"/>
      <c r="P1461" s="148"/>
      <c r="Q1461" s="148"/>
      <c r="R1461" s="148"/>
      <c r="S1461" s="148"/>
      <c r="T1461" s="148"/>
      <c r="U1461" s="148"/>
      <c r="V1461" s="148"/>
      <c r="W1461" s="148"/>
      <c r="X1461" s="139">
        <v>1.25</v>
      </c>
      <c r="Y1461" s="148">
        <v>249.5</v>
      </c>
      <c r="Z1461" s="149">
        <v>2</v>
      </c>
      <c r="AA1461" s="148">
        <v>750.5</v>
      </c>
      <c r="AB1461" s="149"/>
      <c r="AC1461" s="148"/>
      <c r="AD1461" s="149"/>
      <c r="AE1461" s="148"/>
      <c r="AF1461" s="148"/>
      <c r="AG1461" s="148"/>
      <c r="AH1461" s="148"/>
      <c r="AI1461" s="148"/>
      <c r="AJ1461" s="148"/>
      <c r="AK1461" s="148"/>
      <c r="AL1461" s="139">
        <v>0</v>
      </c>
      <c r="AM1461" s="139">
        <v>0</v>
      </c>
      <c r="AN1461" s="148">
        <f t="shared" si="198"/>
        <v>1000</v>
      </c>
      <c r="AO1461" s="148">
        <f t="shared" si="199"/>
        <v>103</v>
      </c>
      <c r="AP1461" s="148">
        <v>12</v>
      </c>
      <c r="AQ1461" s="140">
        <v>12</v>
      </c>
      <c r="AS1461" s="42">
        <f t="shared" si="200"/>
        <v>7045.5582165988317</v>
      </c>
      <c r="AT1461" s="101">
        <f t="shared" si="201"/>
        <v>0</v>
      </c>
      <c r="AU1461" s="42">
        <f t="shared" si="202"/>
        <v>7045.5582165988317</v>
      </c>
      <c r="AV1461" s="42">
        <f t="shared" si="203"/>
        <v>2723.8009767895032</v>
      </c>
      <c r="AW1461" s="102">
        <f t="shared" si="204"/>
        <v>431</v>
      </c>
      <c r="AX1461" s="43">
        <f t="shared" si="205"/>
        <v>0.5</v>
      </c>
      <c r="AY1461" s="43" t="str">
        <f t="shared" si="206"/>
        <v>UTGS</v>
      </c>
    </row>
    <row r="1462" spans="1:51" hidden="1" x14ac:dyDescent="0.2">
      <c r="A1462" s="38">
        <v>1455</v>
      </c>
      <c r="B1462" t="s">
        <v>5806</v>
      </c>
      <c r="C1462" t="s">
        <v>289</v>
      </c>
      <c r="D1462">
        <v>28250</v>
      </c>
      <c r="E1462" t="s">
        <v>212</v>
      </c>
      <c r="F1462">
        <v>45</v>
      </c>
      <c r="G1462" t="str">
        <f>LOOKUP(F1462,{0,6,45},{"F","L","H"})</f>
        <v>H</v>
      </c>
      <c r="H1462" t="s">
        <v>1411</v>
      </c>
      <c r="I1462" s="43" t="str">
        <f>IFERROR(VLOOKUP(#REF!,#REF!,2,FALSE),"No")</f>
        <v>No</v>
      </c>
      <c r="J1462" s="139">
        <v>2</v>
      </c>
      <c r="K1462" s="148">
        <v>113</v>
      </c>
      <c r="L1462" s="148"/>
      <c r="M1462" s="148"/>
      <c r="N1462" s="148"/>
      <c r="O1462" s="148"/>
      <c r="P1462" s="148"/>
      <c r="Q1462" s="148"/>
      <c r="R1462" s="148"/>
      <c r="S1462" s="148"/>
      <c r="T1462" s="148"/>
      <c r="U1462" s="148"/>
      <c r="V1462" s="148"/>
      <c r="W1462" s="148"/>
      <c r="X1462" s="139">
        <v>2</v>
      </c>
      <c r="Y1462" s="148">
        <v>38</v>
      </c>
      <c r="Z1462" s="148">
        <v>3</v>
      </c>
      <c r="AA1462" s="148">
        <v>1</v>
      </c>
      <c r="AB1462" s="148">
        <v>8</v>
      </c>
      <c r="AC1462" s="148">
        <v>961</v>
      </c>
      <c r="AD1462" s="148"/>
      <c r="AE1462" s="148"/>
      <c r="AF1462" s="148"/>
      <c r="AG1462" s="148"/>
      <c r="AH1462" s="148"/>
      <c r="AI1462" s="148"/>
      <c r="AJ1462" s="148"/>
      <c r="AK1462" s="148"/>
      <c r="AL1462" s="139">
        <v>0</v>
      </c>
      <c r="AM1462" s="139">
        <v>0</v>
      </c>
      <c r="AN1462" s="148">
        <f t="shared" si="198"/>
        <v>1000</v>
      </c>
      <c r="AO1462" s="148">
        <f t="shared" si="199"/>
        <v>113</v>
      </c>
      <c r="AP1462" s="148">
        <v>1</v>
      </c>
      <c r="AQ1462" s="140">
        <v>1</v>
      </c>
      <c r="AS1462" s="42">
        <f t="shared" si="200"/>
        <v>8247.1329949093961</v>
      </c>
      <c r="AT1462" s="101">
        <f t="shared" si="201"/>
        <v>0</v>
      </c>
      <c r="AU1462" s="42">
        <f t="shared" si="202"/>
        <v>8247.1329949093961</v>
      </c>
      <c r="AV1462" s="42">
        <f t="shared" si="203"/>
        <v>71265.021721474041</v>
      </c>
      <c r="AW1462" s="102">
        <f t="shared" si="204"/>
        <v>52825.283763759828</v>
      </c>
      <c r="AX1462" s="43">
        <f t="shared" si="205"/>
        <v>2</v>
      </c>
      <c r="AY1462" s="43" t="str">
        <f t="shared" si="206"/>
        <v>UTGS</v>
      </c>
    </row>
    <row r="1463" spans="1:51" hidden="1" x14ac:dyDescent="0.2">
      <c r="A1463" s="38">
        <v>1456</v>
      </c>
      <c r="B1463" t="s">
        <v>362</v>
      </c>
      <c r="C1463" t="s">
        <v>289</v>
      </c>
      <c r="D1463">
        <v>175</v>
      </c>
      <c r="E1463" t="s">
        <v>1235</v>
      </c>
      <c r="F1463">
        <v>0.25</v>
      </c>
      <c r="G1463" t="str">
        <f>LOOKUP(F1463,{0,6,45},{"F","L","H"})</f>
        <v>F</v>
      </c>
      <c r="H1463" t="s">
        <v>3380</v>
      </c>
      <c r="I1463" s="43" t="str">
        <f>IFERROR(VLOOKUP(#REF!,#REF!,2,FALSE),"No")</f>
        <v>No</v>
      </c>
      <c r="J1463" s="149">
        <v>0.5</v>
      </c>
      <c r="K1463" s="148">
        <v>34</v>
      </c>
      <c r="L1463" s="148"/>
      <c r="M1463" s="148"/>
      <c r="N1463" s="148"/>
      <c r="O1463" s="148"/>
      <c r="P1463" s="148"/>
      <c r="Q1463" s="148"/>
      <c r="R1463" s="148"/>
      <c r="S1463" s="148"/>
      <c r="T1463" s="148"/>
      <c r="U1463" s="148"/>
      <c r="V1463" s="148"/>
      <c r="W1463" s="148"/>
      <c r="X1463" s="139">
        <v>1.25</v>
      </c>
      <c r="Y1463" s="148">
        <v>108.2</v>
      </c>
      <c r="Z1463" s="148">
        <v>2</v>
      </c>
      <c r="AA1463" s="148">
        <v>891.8</v>
      </c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39">
        <v>0</v>
      </c>
      <c r="AM1463" s="139">
        <v>0</v>
      </c>
      <c r="AN1463" s="148">
        <f t="shared" si="198"/>
        <v>1000</v>
      </c>
      <c r="AO1463" s="148">
        <f t="shared" si="199"/>
        <v>34</v>
      </c>
      <c r="AP1463" s="148">
        <v>47</v>
      </c>
      <c r="AQ1463" s="140">
        <v>53</v>
      </c>
      <c r="AS1463" s="42">
        <f t="shared" si="200"/>
        <v>2325.7182462559249</v>
      </c>
      <c r="AT1463" s="101">
        <f t="shared" si="201"/>
        <v>0</v>
      </c>
      <c r="AU1463" s="42">
        <f t="shared" si="202"/>
        <v>2325.7182462559249</v>
      </c>
      <c r="AV1463" s="42">
        <f t="shared" si="203"/>
        <v>614.84342870705723</v>
      </c>
      <c r="AW1463" s="102">
        <f t="shared" si="204"/>
        <v>431</v>
      </c>
      <c r="AX1463" s="43">
        <f t="shared" si="205"/>
        <v>0.5</v>
      </c>
      <c r="AY1463" s="43" t="str">
        <f t="shared" si="206"/>
        <v>UTGS</v>
      </c>
    </row>
    <row r="1464" spans="1:51" hidden="1" x14ac:dyDescent="0.2">
      <c r="A1464" s="38">
        <v>1457</v>
      </c>
      <c r="B1464" t="s">
        <v>362</v>
      </c>
      <c r="C1464" t="s">
        <v>289</v>
      </c>
      <c r="D1464">
        <v>320</v>
      </c>
      <c r="E1464" t="s">
        <v>1247</v>
      </c>
      <c r="F1464">
        <v>0.25</v>
      </c>
      <c r="G1464" t="str">
        <f>LOOKUP(F1464,{0,6,45},{"F","L","H"})</f>
        <v>F</v>
      </c>
      <c r="H1464" t="s">
        <v>3381</v>
      </c>
      <c r="I1464" s="43" t="str">
        <f>IFERROR(VLOOKUP(#REF!,#REF!,2,FALSE),"No")</f>
        <v>No</v>
      </c>
      <c r="J1464" s="149">
        <v>0.5</v>
      </c>
      <c r="K1464" s="148">
        <v>70.650000000000006</v>
      </c>
      <c r="L1464" s="148">
        <v>0.75</v>
      </c>
      <c r="M1464" s="148">
        <v>42</v>
      </c>
      <c r="N1464" s="148"/>
      <c r="O1464" s="148"/>
      <c r="P1464" s="148"/>
      <c r="Q1464" s="148"/>
      <c r="R1464" s="148"/>
      <c r="S1464" s="148"/>
      <c r="T1464" s="148"/>
      <c r="U1464" s="148"/>
      <c r="V1464" s="148"/>
      <c r="W1464" s="148"/>
      <c r="X1464" s="139">
        <v>2</v>
      </c>
      <c r="Y1464" s="148">
        <v>756.65</v>
      </c>
      <c r="Z1464" s="148">
        <v>4</v>
      </c>
      <c r="AA1464" s="148">
        <v>243.35</v>
      </c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39">
        <v>0</v>
      </c>
      <c r="AM1464" s="139">
        <v>0</v>
      </c>
      <c r="AN1464" s="148">
        <f t="shared" si="198"/>
        <v>1000</v>
      </c>
      <c r="AO1464" s="148">
        <f t="shared" si="199"/>
        <v>112.65</v>
      </c>
      <c r="AP1464" s="148">
        <v>29</v>
      </c>
      <c r="AQ1464" s="140">
        <v>29</v>
      </c>
      <c r="AS1464" s="42">
        <f t="shared" si="200"/>
        <v>7536.8117776685285</v>
      </c>
      <c r="AT1464" s="101">
        <f t="shared" si="201"/>
        <v>0</v>
      </c>
      <c r="AU1464" s="42">
        <f t="shared" si="202"/>
        <v>7536.8117776685285</v>
      </c>
      <c r="AV1464" s="42">
        <f t="shared" si="203"/>
        <v>1181.2338352232425</v>
      </c>
      <c r="AW1464" s="102">
        <f t="shared" si="204"/>
        <v>431</v>
      </c>
      <c r="AX1464" s="43">
        <f t="shared" si="205"/>
        <v>0.5</v>
      </c>
      <c r="AY1464" s="43" t="str">
        <f t="shared" si="206"/>
        <v>UTGS</v>
      </c>
    </row>
    <row r="1465" spans="1:51" hidden="1" x14ac:dyDescent="0.2">
      <c r="A1465" s="38">
        <v>1458</v>
      </c>
      <c r="B1465" t="s">
        <v>362</v>
      </c>
      <c r="C1465" t="s">
        <v>289</v>
      </c>
      <c r="D1465">
        <v>320</v>
      </c>
      <c r="E1465" t="s">
        <v>1232</v>
      </c>
      <c r="F1465">
        <v>0.25</v>
      </c>
      <c r="G1465" t="str">
        <f>LOOKUP(F1465,{0,6,45},{"F","L","H"})</f>
        <v>F</v>
      </c>
      <c r="H1465" t="s">
        <v>3382</v>
      </c>
      <c r="I1465" s="43" t="str">
        <f>IFERROR(VLOOKUP(#REF!,#REF!,2,FALSE),"No")</f>
        <v>No</v>
      </c>
      <c r="J1465" s="149">
        <v>0.75</v>
      </c>
      <c r="K1465" s="148">
        <v>9</v>
      </c>
      <c r="L1465" s="148"/>
      <c r="M1465" s="148"/>
      <c r="N1465" s="148"/>
      <c r="O1465" s="148"/>
      <c r="P1465" s="148"/>
      <c r="Q1465" s="148"/>
      <c r="R1465" s="148"/>
      <c r="S1465" s="148"/>
      <c r="T1465" s="148"/>
      <c r="U1465" s="148"/>
      <c r="V1465" s="148"/>
      <c r="W1465" s="148"/>
      <c r="X1465" s="139">
        <v>1.25</v>
      </c>
      <c r="Y1465" s="148">
        <v>295</v>
      </c>
      <c r="Z1465" s="148">
        <v>2</v>
      </c>
      <c r="AA1465" s="148">
        <v>705</v>
      </c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39">
        <v>0</v>
      </c>
      <c r="AM1465" s="139">
        <v>0</v>
      </c>
      <c r="AN1465" s="148">
        <f t="shared" si="198"/>
        <v>1000</v>
      </c>
      <c r="AO1465" s="148">
        <f t="shared" si="199"/>
        <v>9</v>
      </c>
      <c r="AP1465" s="148">
        <v>7</v>
      </c>
      <c r="AQ1465" s="140">
        <v>40</v>
      </c>
      <c r="AS1465" s="42">
        <f t="shared" si="200"/>
        <v>579.45130047950943</v>
      </c>
      <c r="AT1465" s="101">
        <f t="shared" si="201"/>
        <v>0</v>
      </c>
      <c r="AU1465" s="42">
        <f t="shared" si="202"/>
        <v>579.45130047950943</v>
      </c>
      <c r="AV1465" s="42">
        <f t="shared" si="203"/>
        <v>817.93654303685094</v>
      </c>
      <c r="AW1465" s="102">
        <f t="shared" si="204"/>
        <v>431</v>
      </c>
      <c r="AX1465" s="43">
        <f t="shared" si="205"/>
        <v>0.75</v>
      </c>
      <c r="AY1465" s="43" t="str">
        <f t="shared" si="206"/>
        <v>UTGS</v>
      </c>
    </row>
    <row r="1466" spans="1:51" x14ac:dyDescent="0.2">
      <c r="A1466" s="38">
        <v>1459</v>
      </c>
      <c r="B1466" t="s">
        <v>5807</v>
      </c>
      <c r="C1466" t="s">
        <v>5744</v>
      </c>
      <c r="D1466">
        <v>223400</v>
      </c>
      <c r="E1466" t="s">
        <v>1227</v>
      </c>
      <c r="F1466">
        <v>40</v>
      </c>
      <c r="G1466" t="str">
        <f>LOOKUP(F1466,{0,6,45},{"F","L","H"})</f>
        <v>L</v>
      </c>
      <c r="H1466" t="s">
        <v>575</v>
      </c>
      <c r="I1466" s="43" t="str">
        <f>IFERROR(VLOOKUP(#REF!,#REF!,2,FALSE),"No")</f>
        <v>No</v>
      </c>
      <c r="J1466" s="149">
        <v>4</v>
      </c>
      <c r="K1466" s="148">
        <v>101</v>
      </c>
      <c r="L1466" s="148"/>
      <c r="M1466" s="148"/>
      <c r="N1466" s="148"/>
      <c r="O1466" s="148"/>
      <c r="P1466" s="148"/>
      <c r="Q1466" s="148"/>
      <c r="R1466" s="148"/>
      <c r="S1466" s="148"/>
      <c r="T1466" s="148"/>
      <c r="U1466" s="148"/>
      <c r="V1466" s="148"/>
      <c r="W1466" s="148"/>
      <c r="X1466" s="139">
        <v>4</v>
      </c>
      <c r="Y1466" s="148">
        <v>858.46</v>
      </c>
      <c r="Z1466" s="149">
        <v>6</v>
      </c>
      <c r="AA1466" s="148">
        <v>141.54</v>
      </c>
      <c r="AB1466" s="149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39">
        <v>0</v>
      </c>
      <c r="AM1466" s="139">
        <v>0</v>
      </c>
      <c r="AN1466" s="148">
        <f t="shared" si="198"/>
        <v>1000</v>
      </c>
      <c r="AO1466" s="148">
        <f t="shared" si="199"/>
        <v>101</v>
      </c>
      <c r="AP1466" s="148">
        <v>1</v>
      </c>
      <c r="AQ1466" s="140">
        <v>2</v>
      </c>
      <c r="AS1466" s="42">
        <f t="shared" si="200"/>
        <v>7730.8912609367171</v>
      </c>
      <c r="AT1466" s="101">
        <f>VLOOKUP(R1466,serviceHP,2,FALSE)*S1466+VLOOKUP(T1466,serviceHP,2,FALSE)*U1466+VLOOKUP(V1466,serviceHP,2,FALSE)*W1466</f>
        <v>0</v>
      </c>
      <c r="AU1466" s="42">
        <f t="shared" si="202"/>
        <v>7730.8912609367171</v>
      </c>
      <c r="AV1466" s="42">
        <f t="shared" si="203"/>
        <v>21280.650360737018</v>
      </c>
      <c r="AW1466" s="102">
        <f t="shared" si="204"/>
        <v>58606.76</v>
      </c>
      <c r="AX1466" s="268">
        <f>IF(J1466&gt;0,J1466,R1466)</f>
        <v>4</v>
      </c>
      <c r="AY1466" s="268" t="str">
        <f t="shared" si="206"/>
        <v>UTTSL</v>
      </c>
    </row>
    <row r="1467" spans="1:51" hidden="1" x14ac:dyDescent="0.2">
      <c r="A1467" s="38">
        <v>1460</v>
      </c>
      <c r="B1467" t="s">
        <v>362</v>
      </c>
      <c r="C1467" t="s">
        <v>289</v>
      </c>
      <c r="D1467">
        <v>320</v>
      </c>
      <c r="E1467" t="s">
        <v>1247</v>
      </c>
      <c r="F1467">
        <v>0.25</v>
      </c>
      <c r="G1467" t="str">
        <f>LOOKUP(F1467,{0,6,45},{"F","L","H"})</f>
        <v>F</v>
      </c>
      <c r="H1467" t="s">
        <v>3383</v>
      </c>
      <c r="I1467" s="43" t="str">
        <f>IFERROR(VLOOKUP(#REF!,#REF!,2,FALSE),"No")</f>
        <v>No</v>
      </c>
      <c r="J1467" s="149">
        <v>0.5</v>
      </c>
      <c r="K1467" s="148">
        <v>72</v>
      </c>
      <c r="L1467" s="148"/>
      <c r="M1467" s="148"/>
      <c r="N1467" s="148"/>
      <c r="O1467" s="148"/>
      <c r="P1467" s="148"/>
      <c r="Q1467" s="148"/>
      <c r="R1467" s="148"/>
      <c r="S1467" s="148"/>
      <c r="T1467" s="148"/>
      <c r="U1467" s="148"/>
      <c r="V1467" s="148"/>
      <c r="W1467" s="148"/>
      <c r="X1467" s="139">
        <v>2</v>
      </c>
      <c r="Y1467" s="148">
        <v>1000</v>
      </c>
      <c r="Z1467" s="149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39">
        <v>0</v>
      </c>
      <c r="AM1467" s="139">
        <v>0</v>
      </c>
      <c r="AN1467" s="148">
        <f t="shared" si="198"/>
        <v>1000</v>
      </c>
      <c r="AO1467" s="148">
        <f t="shared" si="199"/>
        <v>72</v>
      </c>
      <c r="AP1467" s="148">
        <v>17</v>
      </c>
      <c r="AQ1467" s="140">
        <v>17</v>
      </c>
      <c r="AS1467" s="42">
        <f t="shared" si="200"/>
        <v>4925.0504038360768</v>
      </c>
      <c r="AT1467" s="101">
        <f t="shared" si="201"/>
        <v>0</v>
      </c>
      <c r="AU1467" s="42">
        <f t="shared" si="202"/>
        <v>4925.0504038360768</v>
      </c>
      <c r="AV1467" s="42">
        <f t="shared" si="203"/>
        <v>1912.4095130278843</v>
      </c>
      <c r="AW1467" s="102">
        <f t="shared" si="204"/>
        <v>431</v>
      </c>
      <c r="AX1467" s="43">
        <f t="shared" ref="AX1467:AX1530" si="207">IF(J1467&gt;0,J1467,R1467)</f>
        <v>0.5</v>
      </c>
      <c r="AY1467" s="43" t="str">
        <f t="shared" si="206"/>
        <v>UTGS</v>
      </c>
    </row>
    <row r="1468" spans="1:51" hidden="1" x14ac:dyDescent="0.2">
      <c r="A1468" s="38">
        <v>1461</v>
      </c>
      <c r="B1468" t="s">
        <v>362</v>
      </c>
      <c r="C1468" t="s">
        <v>289</v>
      </c>
      <c r="D1468">
        <v>550</v>
      </c>
      <c r="E1468" t="s">
        <v>1842</v>
      </c>
      <c r="F1468">
        <v>2</v>
      </c>
      <c r="G1468" t="str">
        <f>LOOKUP(F1468,{0,6,45},{"F","L","H"})</f>
        <v>F</v>
      </c>
      <c r="H1468" t="s">
        <v>3384</v>
      </c>
      <c r="I1468" s="43" t="str">
        <f>IFERROR(VLOOKUP(#REF!,#REF!,2,FALSE),"No")</f>
        <v>No</v>
      </c>
      <c r="J1468" s="149">
        <v>0.5</v>
      </c>
      <c r="K1468" s="148">
        <v>42</v>
      </c>
      <c r="L1468" s="148">
        <v>0.75</v>
      </c>
      <c r="M1468" s="148">
        <v>244</v>
      </c>
      <c r="N1468" s="148"/>
      <c r="O1468" s="148"/>
      <c r="P1468" s="148"/>
      <c r="Q1468" s="148"/>
      <c r="R1468" s="148"/>
      <c r="S1468" s="148"/>
      <c r="T1468" s="148"/>
      <c r="U1468" s="148"/>
      <c r="V1468" s="148"/>
      <c r="W1468" s="148"/>
      <c r="X1468" s="139">
        <v>2</v>
      </c>
      <c r="Y1468" s="148">
        <v>151.66</v>
      </c>
      <c r="Z1468" s="149">
        <v>4</v>
      </c>
      <c r="AA1468" s="148">
        <v>848.34</v>
      </c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39">
        <v>0</v>
      </c>
      <c r="AM1468" s="139">
        <v>0</v>
      </c>
      <c r="AN1468" s="148">
        <f t="shared" si="198"/>
        <v>1000</v>
      </c>
      <c r="AO1468" s="148">
        <f t="shared" si="199"/>
        <v>286</v>
      </c>
      <c r="AP1468" s="148">
        <v>3</v>
      </c>
      <c r="AQ1468" s="140">
        <v>3</v>
      </c>
      <c r="AS1468" s="42">
        <f t="shared" si="200"/>
        <v>18582.514659682191</v>
      </c>
      <c r="AT1468" s="101">
        <f t="shared" si="201"/>
        <v>0</v>
      </c>
      <c r="AU1468" s="42">
        <f t="shared" si="202"/>
        <v>18582.514659682191</v>
      </c>
      <c r="AV1468" s="42">
        <f t="shared" si="203"/>
        <v>12864.519840491346</v>
      </c>
      <c r="AW1468" s="102">
        <f t="shared" si="204"/>
        <v>585.0096169344007</v>
      </c>
      <c r="AX1468" s="43">
        <f t="shared" si="207"/>
        <v>0.5</v>
      </c>
      <c r="AY1468" s="43" t="str">
        <f t="shared" si="206"/>
        <v>UTGS</v>
      </c>
    </row>
    <row r="1469" spans="1:51" hidden="1" x14ac:dyDescent="0.2">
      <c r="A1469" s="38">
        <v>1462</v>
      </c>
      <c r="B1469" t="s">
        <v>362</v>
      </c>
      <c r="C1469" t="s">
        <v>289</v>
      </c>
      <c r="D1469">
        <v>320</v>
      </c>
      <c r="E1469" t="s">
        <v>1236</v>
      </c>
      <c r="F1469">
        <v>0.25</v>
      </c>
      <c r="G1469" t="str">
        <f>LOOKUP(F1469,{0,6,45},{"F","L","H"})</f>
        <v>F</v>
      </c>
      <c r="H1469" t="s">
        <v>3385</v>
      </c>
      <c r="I1469" s="43" t="str">
        <f>IFERROR(VLOOKUP(#REF!,#REF!,2,FALSE),"No")</f>
        <v>No</v>
      </c>
      <c r="J1469" s="148">
        <v>0.5</v>
      </c>
      <c r="K1469" s="148">
        <v>100</v>
      </c>
      <c r="L1469" s="148">
        <v>0.75</v>
      </c>
      <c r="M1469" s="148">
        <v>56</v>
      </c>
      <c r="N1469" s="148"/>
      <c r="O1469" s="148"/>
      <c r="P1469" s="148"/>
      <c r="Q1469" s="148"/>
      <c r="R1469" s="149"/>
      <c r="S1469" s="148"/>
      <c r="T1469" s="148"/>
      <c r="U1469" s="148"/>
      <c r="V1469" s="148"/>
      <c r="W1469" s="148"/>
      <c r="X1469" s="139">
        <v>2</v>
      </c>
      <c r="Y1469" s="148">
        <v>488.25</v>
      </c>
      <c r="Z1469" s="148">
        <v>4</v>
      </c>
      <c r="AA1469" s="148">
        <v>511.75</v>
      </c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39">
        <v>0</v>
      </c>
      <c r="AM1469" s="139">
        <v>0</v>
      </c>
      <c r="AN1469" s="148">
        <f t="shared" si="198"/>
        <v>1000</v>
      </c>
      <c r="AO1469" s="148">
        <f t="shared" si="199"/>
        <v>156</v>
      </c>
      <c r="AP1469" s="148">
        <v>10</v>
      </c>
      <c r="AQ1469" s="140">
        <v>10</v>
      </c>
      <c r="AS1469" s="42">
        <f t="shared" si="200"/>
        <v>10445.822541644831</v>
      </c>
      <c r="AT1469" s="101">
        <f t="shared" si="201"/>
        <v>0</v>
      </c>
      <c r="AU1469" s="42">
        <f t="shared" si="202"/>
        <v>10445.822541644831</v>
      </c>
      <c r="AV1469" s="42">
        <f t="shared" si="203"/>
        <v>3618.0209221474033</v>
      </c>
      <c r="AW1469" s="102">
        <f t="shared" si="204"/>
        <v>431</v>
      </c>
      <c r="AX1469" s="43">
        <f t="shared" si="207"/>
        <v>0.5</v>
      </c>
      <c r="AY1469" s="43" t="str">
        <f t="shared" si="206"/>
        <v>UTGS</v>
      </c>
    </row>
    <row r="1470" spans="1:51" hidden="1" x14ac:dyDescent="0.2">
      <c r="A1470" s="38">
        <v>1463</v>
      </c>
      <c r="B1470" t="s">
        <v>362</v>
      </c>
      <c r="C1470" t="s">
        <v>289</v>
      </c>
      <c r="D1470">
        <v>320</v>
      </c>
      <c r="E1470" t="s">
        <v>1239</v>
      </c>
      <c r="F1470">
        <v>0.25</v>
      </c>
      <c r="G1470" t="str">
        <f>LOOKUP(F1470,{0,6,45},{"F","L","H"})</f>
        <v>F</v>
      </c>
      <c r="H1470" t="s">
        <v>3386</v>
      </c>
      <c r="I1470" s="43" t="str">
        <f>IFERROR(VLOOKUP(#REF!,#REF!,2,FALSE),"No")</f>
        <v>No</v>
      </c>
      <c r="J1470" s="139">
        <v>0.5</v>
      </c>
      <c r="K1470" s="148">
        <v>52</v>
      </c>
      <c r="L1470" s="148"/>
      <c r="M1470" s="148"/>
      <c r="N1470" s="148"/>
      <c r="O1470" s="148"/>
      <c r="P1470" s="148"/>
      <c r="Q1470" s="148"/>
      <c r="R1470" s="148"/>
      <c r="S1470" s="148"/>
      <c r="T1470" s="148"/>
      <c r="U1470" s="148"/>
      <c r="V1470" s="148"/>
      <c r="W1470" s="148"/>
      <c r="X1470" s="139">
        <v>2</v>
      </c>
      <c r="Y1470" s="148">
        <v>1000</v>
      </c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39">
        <v>0</v>
      </c>
      <c r="AM1470" s="139">
        <v>0</v>
      </c>
      <c r="AN1470" s="148">
        <f t="shared" si="198"/>
        <v>1000</v>
      </c>
      <c r="AO1470" s="148">
        <f t="shared" si="199"/>
        <v>52</v>
      </c>
      <c r="AP1470" s="148">
        <v>15</v>
      </c>
      <c r="AQ1470" s="140">
        <v>15</v>
      </c>
      <c r="AS1470" s="42">
        <f t="shared" si="200"/>
        <v>3556.9808472149443</v>
      </c>
      <c r="AT1470" s="101">
        <f t="shared" si="201"/>
        <v>0</v>
      </c>
      <c r="AU1470" s="42">
        <f t="shared" si="202"/>
        <v>3556.9808472149443</v>
      </c>
      <c r="AV1470" s="42">
        <f t="shared" si="203"/>
        <v>2167.3974480982688</v>
      </c>
      <c r="AW1470" s="102">
        <f t="shared" si="204"/>
        <v>431</v>
      </c>
      <c r="AX1470" s="43">
        <f t="shared" si="207"/>
        <v>0.5</v>
      </c>
      <c r="AY1470" s="43" t="str">
        <f t="shared" si="206"/>
        <v>UTGS</v>
      </c>
    </row>
    <row r="1471" spans="1:51" hidden="1" x14ac:dyDescent="0.2">
      <c r="A1471" s="38">
        <v>1464</v>
      </c>
      <c r="B1471" t="s">
        <v>5806</v>
      </c>
      <c r="C1471" t="s">
        <v>5746</v>
      </c>
      <c r="D1471">
        <v>4000</v>
      </c>
      <c r="E1471" t="s">
        <v>207</v>
      </c>
      <c r="F1471">
        <v>5</v>
      </c>
      <c r="G1471" t="str">
        <f>LOOKUP(F1471,{0,6,45},{"F","L","H"})</f>
        <v>F</v>
      </c>
      <c r="H1471" t="s">
        <v>722</v>
      </c>
      <c r="I1471" s="43" t="str">
        <f>IFERROR(VLOOKUP(#REF!,#REF!,2,FALSE),"No")</f>
        <v>No</v>
      </c>
      <c r="J1471" s="139">
        <v>1.25</v>
      </c>
      <c r="K1471" s="148">
        <v>21</v>
      </c>
      <c r="L1471" s="148"/>
      <c r="M1471" s="148"/>
      <c r="N1471" s="148"/>
      <c r="O1471" s="148"/>
      <c r="P1471" s="148"/>
      <c r="Q1471" s="148"/>
      <c r="R1471" s="148"/>
      <c r="S1471" s="148"/>
      <c r="T1471" s="148"/>
      <c r="U1471" s="148"/>
      <c r="V1471" s="148"/>
      <c r="W1471" s="148"/>
      <c r="X1471" s="139">
        <v>2</v>
      </c>
      <c r="Y1471" s="148">
        <v>1000</v>
      </c>
      <c r="Z1471" s="149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39">
        <v>0</v>
      </c>
      <c r="AM1471" s="139">
        <v>0</v>
      </c>
      <c r="AN1471" s="148">
        <f t="shared" si="198"/>
        <v>1000</v>
      </c>
      <c r="AO1471" s="148">
        <f t="shared" si="199"/>
        <v>21</v>
      </c>
      <c r="AP1471" s="148">
        <v>5</v>
      </c>
      <c r="AQ1471" s="140">
        <v>13</v>
      </c>
      <c r="AS1471" s="42">
        <f t="shared" si="200"/>
        <v>1564.7830344521888</v>
      </c>
      <c r="AT1471" s="101">
        <f t="shared" si="201"/>
        <v>0</v>
      </c>
      <c r="AU1471" s="42">
        <f t="shared" si="202"/>
        <v>1564.7830344521888</v>
      </c>
      <c r="AV1471" s="42">
        <f t="shared" si="203"/>
        <v>2500.8432093441561</v>
      </c>
      <c r="AW1471" s="102">
        <f t="shared" si="204"/>
        <v>2145.6666666666665</v>
      </c>
      <c r="AX1471" s="43">
        <f t="shared" si="207"/>
        <v>1.25</v>
      </c>
      <c r="AY1471" s="43" t="str">
        <f t="shared" si="206"/>
        <v>UTTSS</v>
      </c>
    </row>
    <row r="1472" spans="1:51" hidden="1" x14ac:dyDescent="0.2">
      <c r="A1472" s="38">
        <v>1465</v>
      </c>
      <c r="B1472" t="s">
        <v>5807</v>
      </c>
      <c r="C1472" t="s">
        <v>5746</v>
      </c>
      <c r="D1472">
        <v>44352</v>
      </c>
      <c r="E1472" t="s">
        <v>211</v>
      </c>
      <c r="F1472">
        <v>45</v>
      </c>
      <c r="G1472" t="str">
        <f>LOOKUP(F1472,{0,6,45},{"F","L","H"})</f>
        <v>H</v>
      </c>
      <c r="H1472" t="s">
        <v>893</v>
      </c>
      <c r="I1472" s="43" t="str">
        <f>IFERROR(VLOOKUP(#REF!,#REF!,2,FALSE),"No")</f>
        <v>No</v>
      </c>
      <c r="J1472" s="149">
        <v>2</v>
      </c>
      <c r="K1472" s="148">
        <v>100</v>
      </c>
      <c r="L1472" s="148">
        <v>4</v>
      </c>
      <c r="M1472" s="148">
        <v>1</v>
      </c>
      <c r="N1472" s="148"/>
      <c r="O1472" s="148"/>
      <c r="P1472" s="148"/>
      <c r="Q1472" s="148"/>
      <c r="R1472" s="148"/>
      <c r="S1472" s="148"/>
      <c r="T1472" s="148"/>
      <c r="U1472" s="148"/>
      <c r="V1472" s="148"/>
      <c r="W1472" s="148"/>
      <c r="X1472" s="139">
        <v>4</v>
      </c>
      <c r="Y1472" s="148">
        <v>1000</v>
      </c>
      <c r="Z1472" s="149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39">
        <v>0</v>
      </c>
      <c r="AM1472" s="139">
        <v>0</v>
      </c>
      <c r="AN1472" s="148">
        <f t="shared" si="198"/>
        <v>1000</v>
      </c>
      <c r="AO1472" s="148">
        <f t="shared" si="199"/>
        <v>101</v>
      </c>
      <c r="AP1472" s="148">
        <v>1</v>
      </c>
      <c r="AQ1472" s="140">
        <v>1</v>
      </c>
      <c r="AS1472" s="42">
        <f t="shared" si="200"/>
        <v>7374.8912609367171</v>
      </c>
      <c r="AT1472" s="101">
        <f t="shared" si="201"/>
        <v>0</v>
      </c>
      <c r="AU1472" s="42">
        <f t="shared" si="202"/>
        <v>7374.8912609367171</v>
      </c>
      <c r="AV1472" s="42">
        <f t="shared" si="203"/>
        <v>39680.961721474036</v>
      </c>
      <c r="AW1472" s="102">
        <f t="shared" si="204"/>
        <v>60371.752872868376</v>
      </c>
      <c r="AX1472" s="43">
        <f t="shared" si="207"/>
        <v>2</v>
      </c>
      <c r="AY1472" s="43" t="str">
        <f t="shared" si="206"/>
        <v>UTTSS</v>
      </c>
    </row>
    <row r="1473" spans="1:51" hidden="1" x14ac:dyDescent="0.2">
      <c r="A1473" s="38">
        <v>1466</v>
      </c>
      <c r="B1473" t="s">
        <v>362</v>
      </c>
      <c r="C1473" t="s">
        <v>289</v>
      </c>
      <c r="D1473">
        <v>540</v>
      </c>
      <c r="E1473" t="s">
        <v>1250</v>
      </c>
      <c r="F1473">
        <v>0.25</v>
      </c>
      <c r="G1473" t="str">
        <f>LOOKUP(F1473,{0,6,45},{"F","L","H"})</f>
        <v>F</v>
      </c>
      <c r="H1473" t="s">
        <v>3387</v>
      </c>
      <c r="I1473" s="43" t="str">
        <f>IFERROR(VLOOKUP(#REF!,#REF!,2,FALSE),"No")</f>
        <v>No</v>
      </c>
      <c r="J1473" s="149">
        <v>0.5</v>
      </c>
      <c r="K1473" s="148">
        <v>56</v>
      </c>
      <c r="L1473" s="148"/>
      <c r="M1473" s="148"/>
      <c r="N1473" s="148"/>
      <c r="O1473" s="148"/>
      <c r="P1473" s="148"/>
      <c r="Q1473" s="148"/>
      <c r="R1473" s="148"/>
      <c r="S1473" s="148"/>
      <c r="T1473" s="148"/>
      <c r="U1473" s="148"/>
      <c r="V1473" s="148"/>
      <c r="W1473" s="148"/>
      <c r="X1473" s="139">
        <v>1.25</v>
      </c>
      <c r="Y1473" s="148">
        <v>69.98</v>
      </c>
      <c r="Z1473" s="148">
        <v>2</v>
      </c>
      <c r="AA1473" s="148">
        <v>33.99</v>
      </c>
      <c r="AB1473" s="148">
        <v>3</v>
      </c>
      <c r="AC1473" s="148">
        <v>896.02</v>
      </c>
      <c r="AD1473" s="148"/>
      <c r="AE1473" s="148"/>
      <c r="AF1473" s="148"/>
      <c r="AG1473" s="148"/>
      <c r="AH1473" s="148"/>
      <c r="AI1473" s="148"/>
      <c r="AJ1473" s="148"/>
      <c r="AK1473" s="148"/>
      <c r="AL1473" s="139">
        <v>0</v>
      </c>
      <c r="AM1473" s="139">
        <v>0</v>
      </c>
      <c r="AN1473" s="148">
        <f t="shared" si="198"/>
        <v>999.99</v>
      </c>
      <c r="AO1473" s="148">
        <f t="shared" si="199"/>
        <v>56</v>
      </c>
      <c r="AP1473" s="148">
        <v>15</v>
      </c>
      <c r="AQ1473" s="140">
        <v>15</v>
      </c>
      <c r="AS1473" s="42">
        <f t="shared" si="200"/>
        <v>3830.5947585391705</v>
      </c>
      <c r="AT1473" s="101">
        <f t="shared" si="201"/>
        <v>0</v>
      </c>
      <c r="AU1473" s="42">
        <f t="shared" si="202"/>
        <v>3830.5947585391705</v>
      </c>
      <c r="AV1473" s="42">
        <f t="shared" si="203"/>
        <v>1413.205934123788</v>
      </c>
      <c r="AW1473" s="102">
        <f t="shared" si="204"/>
        <v>585.0096169344007</v>
      </c>
      <c r="AX1473" s="43">
        <f t="shared" si="207"/>
        <v>0.5</v>
      </c>
      <c r="AY1473" s="43" t="str">
        <f t="shared" si="206"/>
        <v>UTGS</v>
      </c>
    </row>
    <row r="1474" spans="1:51" hidden="1" x14ac:dyDescent="0.2">
      <c r="A1474" s="38">
        <v>1467</v>
      </c>
      <c r="B1474" t="s">
        <v>5807</v>
      </c>
      <c r="C1474" t="s">
        <v>5746</v>
      </c>
      <c r="D1474">
        <v>21072</v>
      </c>
      <c r="E1474" t="s">
        <v>205</v>
      </c>
      <c r="F1474">
        <v>5</v>
      </c>
      <c r="G1474" t="str">
        <f>LOOKUP(F1474,{0,6,45},{"F","L","H"})</f>
        <v>F</v>
      </c>
      <c r="H1474" t="s">
        <v>638</v>
      </c>
      <c r="I1474" s="43" t="str">
        <f>IFERROR(VLOOKUP(#REF!,#REF!,2,FALSE),"No")</f>
        <v>No</v>
      </c>
      <c r="J1474" s="139">
        <v>2</v>
      </c>
      <c r="K1474" s="148">
        <v>93</v>
      </c>
      <c r="L1474" s="148"/>
      <c r="M1474" s="148"/>
      <c r="N1474" s="148"/>
      <c r="O1474" s="148"/>
      <c r="P1474" s="148"/>
      <c r="Q1474" s="148"/>
      <c r="R1474" s="148"/>
      <c r="S1474" s="148"/>
      <c r="T1474" s="148"/>
      <c r="U1474" s="148"/>
      <c r="V1474" s="148"/>
      <c r="W1474" s="148"/>
      <c r="X1474" s="139">
        <v>2</v>
      </c>
      <c r="Y1474" s="148">
        <v>248.27</v>
      </c>
      <c r="Z1474" s="149">
        <v>4</v>
      </c>
      <c r="AA1474" s="148">
        <v>751.73</v>
      </c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39">
        <v>0</v>
      </c>
      <c r="AM1474" s="139">
        <v>0</v>
      </c>
      <c r="AN1474" s="148">
        <f t="shared" si="198"/>
        <v>1000</v>
      </c>
      <c r="AO1474" s="148">
        <f t="shared" si="199"/>
        <v>93</v>
      </c>
      <c r="AP1474" s="148">
        <v>3</v>
      </c>
      <c r="AQ1474" s="140">
        <v>3</v>
      </c>
      <c r="AS1474" s="42">
        <f t="shared" si="200"/>
        <v>6787.4634382882641</v>
      </c>
      <c r="AT1474" s="101">
        <f t="shared" si="201"/>
        <v>0</v>
      </c>
      <c r="AU1474" s="42">
        <f t="shared" si="202"/>
        <v>6787.4634382882641</v>
      </c>
      <c r="AV1474" s="42">
        <f t="shared" si="203"/>
        <v>12633.621940491345</v>
      </c>
      <c r="AW1474" s="102">
        <f t="shared" si="204"/>
        <v>18747.149999999998</v>
      </c>
      <c r="AX1474" s="43">
        <f t="shared" si="207"/>
        <v>2</v>
      </c>
      <c r="AY1474" s="43" t="str">
        <f t="shared" si="206"/>
        <v>UTTSS</v>
      </c>
    </row>
    <row r="1475" spans="1:51" hidden="1" x14ac:dyDescent="0.2">
      <c r="A1475" s="38">
        <v>1468</v>
      </c>
      <c r="B1475" t="s">
        <v>362</v>
      </c>
      <c r="C1475" t="s">
        <v>289</v>
      </c>
      <c r="D1475">
        <v>320</v>
      </c>
      <c r="E1475" t="s">
        <v>1245</v>
      </c>
      <c r="F1475">
        <v>0.25</v>
      </c>
      <c r="G1475" t="str">
        <f>LOOKUP(F1475,{0,6,45},{"F","L","H"})</f>
        <v>F</v>
      </c>
      <c r="H1475" t="s">
        <v>3388</v>
      </c>
      <c r="I1475" s="43" t="str">
        <f>IFERROR(VLOOKUP(#REF!,#REF!,2,FALSE),"No")</f>
        <v>No</v>
      </c>
      <c r="J1475" s="149">
        <v>0.75</v>
      </c>
      <c r="K1475" s="148">
        <v>118</v>
      </c>
      <c r="L1475" s="148"/>
      <c r="M1475" s="148"/>
      <c r="N1475" s="148"/>
      <c r="O1475" s="148"/>
      <c r="P1475" s="148"/>
      <c r="Q1475" s="148"/>
      <c r="R1475" s="148"/>
      <c r="S1475" s="148"/>
      <c r="T1475" s="148"/>
      <c r="U1475" s="148"/>
      <c r="V1475" s="148"/>
      <c r="W1475" s="148"/>
      <c r="X1475" s="139">
        <v>1.25</v>
      </c>
      <c r="Y1475" s="148">
        <v>129.52000000000001</v>
      </c>
      <c r="Z1475" s="148">
        <v>2</v>
      </c>
      <c r="AA1475" s="148">
        <v>317.23</v>
      </c>
      <c r="AB1475" s="148">
        <v>4</v>
      </c>
      <c r="AC1475" s="148">
        <v>553.25</v>
      </c>
      <c r="AD1475" s="148"/>
      <c r="AE1475" s="148"/>
      <c r="AF1475" s="148"/>
      <c r="AG1475" s="148"/>
      <c r="AH1475" s="148"/>
      <c r="AI1475" s="148"/>
      <c r="AJ1475" s="148"/>
      <c r="AK1475" s="148"/>
      <c r="AL1475" s="139">
        <v>0</v>
      </c>
      <c r="AM1475" s="139">
        <v>0</v>
      </c>
      <c r="AN1475" s="148">
        <f t="shared" si="198"/>
        <v>1000</v>
      </c>
      <c r="AO1475" s="148">
        <f t="shared" si="199"/>
        <v>118</v>
      </c>
      <c r="AP1475" s="148">
        <v>5</v>
      </c>
      <c r="AQ1475" s="140">
        <v>16</v>
      </c>
      <c r="AS1475" s="42">
        <f t="shared" si="200"/>
        <v>7597.2503840646796</v>
      </c>
      <c r="AT1475" s="101">
        <f t="shared" si="201"/>
        <v>0</v>
      </c>
      <c r="AU1475" s="42">
        <f t="shared" si="202"/>
        <v>7597.2503840646796</v>
      </c>
      <c r="AV1475" s="42">
        <f t="shared" si="203"/>
        <v>2285.5267638421274</v>
      </c>
      <c r="AW1475" s="102">
        <f t="shared" si="204"/>
        <v>431</v>
      </c>
      <c r="AX1475" s="43">
        <f t="shared" si="207"/>
        <v>0.75</v>
      </c>
      <c r="AY1475" s="43" t="str">
        <f t="shared" si="206"/>
        <v>UTGS</v>
      </c>
    </row>
    <row r="1476" spans="1:51" hidden="1" x14ac:dyDescent="0.2">
      <c r="A1476" s="38">
        <v>1469</v>
      </c>
      <c r="B1476" t="s">
        <v>362</v>
      </c>
      <c r="C1476" t="s">
        <v>289</v>
      </c>
      <c r="D1476">
        <v>320</v>
      </c>
      <c r="E1476" t="s">
        <v>1239</v>
      </c>
      <c r="F1476">
        <v>0.25</v>
      </c>
      <c r="G1476" t="str">
        <f>LOOKUP(F1476,{0,6,45},{"F","L","H"})</f>
        <v>F</v>
      </c>
      <c r="H1476" t="s">
        <v>3389</v>
      </c>
      <c r="I1476" s="43" t="str">
        <f>IFERROR(VLOOKUP(#REF!,#REF!,2,FALSE),"No")</f>
        <v>No</v>
      </c>
      <c r="J1476" s="149">
        <v>0.5</v>
      </c>
      <c r="K1476" s="148">
        <v>170</v>
      </c>
      <c r="L1476" s="148"/>
      <c r="M1476" s="148"/>
      <c r="N1476" s="148"/>
      <c r="O1476" s="148"/>
      <c r="P1476" s="148"/>
      <c r="Q1476" s="148"/>
      <c r="R1476" s="148"/>
      <c r="S1476" s="148"/>
      <c r="T1476" s="148"/>
      <c r="U1476" s="148"/>
      <c r="V1476" s="148"/>
      <c r="W1476" s="148"/>
      <c r="X1476" s="139">
        <v>2</v>
      </c>
      <c r="Y1476" s="148">
        <v>1000</v>
      </c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39">
        <v>0</v>
      </c>
      <c r="AM1476" s="139">
        <v>0</v>
      </c>
      <c r="AN1476" s="148">
        <f t="shared" si="198"/>
        <v>1000</v>
      </c>
      <c r="AO1476" s="148">
        <f t="shared" si="199"/>
        <v>170</v>
      </c>
      <c r="AP1476" s="148">
        <v>4</v>
      </c>
      <c r="AQ1476" s="140">
        <v>4</v>
      </c>
      <c r="AS1476" s="42">
        <f t="shared" si="200"/>
        <v>11628.591231279624</v>
      </c>
      <c r="AT1476" s="101">
        <f t="shared" si="201"/>
        <v>0</v>
      </c>
      <c r="AU1476" s="42">
        <f t="shared" si="202"/>
        <v>11628.591231279624</v>
      </c>
      <c r="AV1476" s="42">
        <f t="shared" si="203"/>
        <v>8127.740430368508</v>
      </c>
      <c r="AW1476" s="102">
        <f t="shared" si="204"/>
        <v>431</v>
      </c>
      <c r="AX1476" s="43">
        <f t="shared" si="207"/>
        <v>0.5</v>
      </c>
      <c r="AY1476" s="43" t="str">
        <f t="shared" si="206"/>
        <v>UTGS</v>
      </c>
    </row>
    <row r="1477" spans="1:51" hidden="1" x14ac:dyDescent="0.2">
      <c r="A1477" s="38">
        <v>1470</v>
      </c>
      <c r="B1477" t="s">
        <v>5806</v>
      </c>
      <c r="C1477" t="s">
        <v>5746</v>
      </c>
      <c r="D1477">
        <v>14500</v>
      </c>
      <c r="E1477" t="s">
        <v>215</v>
      </c>
      <c r="F1477">
        <v>5</v>
      </c>
      <c r="G1477" t="str">
        <f>LOOKUP(F1477,{0,6,45},{"F","L","H"})</f>
        <v>F</v>
      </c>
      <c r="H1477" t="s">
        <v>1412</v>
      </c>
      <c r="I1477" s="43" t="str">
        <f>IFERROR(VLOOKUP(#REF!,#REF!,2,FALSE),"No")</f>
        <v>No</v>
      </c>
      <c r="J1477" s="139">
        <v>1.25</v>
      </c>
      <c r="K1477" s="148">
        <v>56</v>
      </c>
      <c r="L1477" s="148">
        <v>2</v>
      </c>
      <c r="M1477" s="148">
        <v>243</v>
      </c>
      <c r="N1477" s="148"/>
      <c r="O1477" s="148"/>
      <c r="P1477" s="148"/>
      <c r="Q1477" s="148"/>
      <c r="R1477" s="148"/>
      <c r="S1477" s="148"/>
      <c r="T1477" s="148"/>
      <c r="U1477" s="148"/>
      <c r="V1477" s="148"/>
      <c r="W1477" s="148"/>
      <c r="X1477" s="139">
        <v>1.25</v>
      </c>
      <c r="Y1477" s="148">
        <v>33.83</v>
      </c>
      <c r="Z1477" s="148">
        <v>2</v>
      </c>
      <c r="AA1477" s="148">
        <v>966.17</v>
      </c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39">
        <v>0</v>
      </c>
      <c r="AM1477" s="139">
        <v>0</v>
      </c>
      <c r="AN1477" s="148">
        <f t="shared" si="198"/>
        <v>1000</v>
      </c>
      <c r="AO1477" s="148">
        <f t="shared" si="199"/>
        <v>299</v>
      </c>
      <c r="AP1477" s="148">
        <v>5</v>
      </c>
      <c r="AQ1477" s="140">
        <v>8</v>
      </c>
      <c r="AS1477" s="42">
        <f t="shared" si="200"/>
        <v>21907.739871485923</v>
      </c>
      <c r="AT1477" s="101">
        <f t="shared" si="201"/>
        <v>0</v>
      </c>
      <c r="AU1477" s="42">
        <f t="shared" si="202"/>
        <v>21907.739871485923</v>
      </c>
      <c r="AV1477" s="42">
        <f t="shared" si="203"/>
        <v>4066.8303401842541</v>
      </c>
      <c r="AW1477" s="102">
        <f t="shared" si="204"/>
        <v>10791.333333333334</v>
      </c>
      <c r="AX1477" s="43">
        <f t="shared" si="207"/>
        <v>1.25</v>
      </c>
      <c r="AY1477" s="43" t="str">
        <f t="shared" si="206"/>
        <v>UTTSS</v>
      </c>
    </row>
    <row r="1478" spans="1:51" hidden="1" x14ac:dyDescent="0.2">
      <c r="A1478" s="38">
        <v>1471</v>
      </c>
      <c r="B1478" t="s">
        <v>362</v>
      </c>
      <c r="C1478" t="s">
        <v>289</v>
      </c>
      <c r="D1478">
        <v>320</v>
      </c>
      <c r="E1478" t="s">
        <v>1245</v>
      </c>
      <c r="F1478">
        <v>0.25</v>
      </c>
      <c r="G1478" t="str">
        <f>LOOKUP(F1478,{0,6,45},{"F","L","H"})</f>
        <v>F</v>
      </c>
      <c r="H1478" t="s">
        <v>3391</v>
      </c>
      <c r="I1478" s="43" t="str">
        <f>IFERROR(VLOOKUP(#REF!,#REF!,2,FALSE),"No")</f>
        <v>No</v>
      </c>
      <c r="J1478" s="149">
        <v>0.5</v>
      </c>
      <c r="K1478" s="148">
        <v>68</v>
      </c>
      <c r="L1478" s="148"/>
      <c r="M1478" s="148"/>
      <c r="N1478" s="148"/>
      <c r="O1478" s="148"/>
      <c r="P1478" s="148"/>
      <c r="Q1478" s="148"/>
      <c r="R1478" s="148"/>
      <c r="S1478" s="148"/>
      <c r="T1478" s="148"/>
      <c r="U1478" s="148"/>
      <c r="V1478" s="148"/>
      <c r="W1478" s="148"/>
      <c r="X1478" s="139">
        <v>2</v>
      </c>
      <c r="Y1478" s="148">
        <v>970.68</v>
      </c>
      <c r="Z1478" s="149">
        <v>3</v>
      </c>
      <c r="AA1478" s="148">
        <v>29.32</v>
      </c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39">
        <v>0</v>
      </c>
      <c r="AM1478" s="139">
        <v>0</v>
      </c>
      <c r="AN1478" s="148">
        <f t="shared" si="198"/>
        <v>1000</v>
      </c>
      <c r="AO1478" s="148">
        <f t="shared" si="199"/>
        <v>68</v>
      </c>
      <c r="AP1478" s="148">
        <v>19</v>
      </c>
      <c r="AQ1478" s="140">
        <v>19</v>
      </c>
      <c r="AS1478" s="42">
        <f t="shared" si="200"/>
        <v>4651.4364925118498</v>
      </c>
      <c r="AT1478" s="101">
        <f t="shared" si="201"/>
        <v>0</v>
      </c>
      <c r="AU1478" s="42">
        <f t="shared" si="202"/>
        <v>4651.4364925118498</v>
      </c>
      <c r="AV1478" s="42">
        <f t="shared" si="203"/>
        <v>1691.5360063933701</v>
      </c>
      <c r="AW1478" s="102">
        <f t="shared" si="204"/>
        <v>431</v>
      </c>
      <c r="AX1478" s="43">
        <f t="shared" si="207"/>
        <v>0.5</v>
      </c>
      <c r="AY1478" s="43" t="str">
        <f t="shared" si="206"/>
        <v>UTGS</v>
      </c>
    </row>
    <row r="1479" spans="1:51" hidden="1" x14ac:dyDescent="0.2">
      <c r="A1479" s="38">
        <v>1472</v>
      </c>
      <c r="B1479" t="s">
        <v>362</v>
      </c>
      <c r="C1479" t="s">
        <v>289</v>
      </c>
      <c r="D1479">
        <v>320</v>
      </c>
      <c r="E1479" t="s">
        <v>1223</v>
      </c>
      <c r="F1479">
        <v>0.25</v>
      </c>
      <c r="G1479" t="str">
        <f>LOOKUP(F1479,{0,6,45},{"F","L","H"})</f>
        <v>F</v>
      </c>
      <c r="H1479" t="s">
        <v>3392</v>
      </c>
      <c r="I1479" s="43" t="str">
        <f>IFERROR(VLOOKUP(#REF!,#REF!,2,FALSE),"No")</f>
        <v>No</v>
      </c>
      <c r="J1479" s="139">
        <v>0.5</v>
      </c>
      <c r="K1479" s="148">
        <v>56</v>
      </c>
      <c r="L1479" s="148"/>
      <c r="M1479" s="148"/>
      <c r="N1479" s="148"/>
      <c r="O1479" s="148"/>
      <c r="P1479" s="148"/>
      <c r="Q1479" s="148"/>
      <c r="R1479" s="148"/>
      <c r="S1479" s="148"/>
      <c r="T1479" s="148"/>
      <c r="U1479" s="148"/>
      <c r="V1479" s="148"/>
      <c r="W1479" s="148"/>
      <c r="X1479" s="139">
        <v>1.25</v>
      </c>
      <c r="Y1479" s="148">
        <v>620.63</v>
      </c>
      <c r="Z1479" s="149">
        <v>2</v>
      </c>
      <c r="AA1479" s="148">
        <v>379.37</v>
      </c>
      <c r="AB1479" s="149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39">
        <v>0</v>
      </c>
      <c r="AM1479" s="139">
        <v>0</v>
      </c>
      <c r="AN1479" s="148">
        <f t="shared" si="198"/>
        <v>1000</v>
      </c>
      <c r="AO1479" s="148">
        <f t="shared" si="199"/>
        <v>56</v>
      </c>
      <c r="AP1479" s="148">
        <v>14</v>
      </c>
      <c r="AQ1479" s="140">
        <v>14</v>
      </c>
      <c r="AS1479" s="42">
        <f t="shared" si="200"/>
        <v>3830.5947585391705</v>
      </c>
      <c r="AT1479" s="101">
        <f t="shared" si="201"/>
        <v>0</v>
      </c>
      <c r="AU1479" s="42">
        <f t="shared" si="202"/>
        <v>3830.5947585391705</v>
      </c>
      <c r="AV1479" s="42">
        <f t="shared" si="203"/>
        <v>2353.2430515338597</v>
      </c>
      <c r="AW1479" s="102">
        <f t="shared" si="204"/>
        <v>431</v>
      </c>
      <c r="AX1479" s="43">
        <f t="shared" si="207"/>
        <v>0.5</v>
      </c>
      <c r="AY1479" s="43" t="str">
        <f t="shared" si="206"/>
        <v>UTGS</v>
      </c>
    </row>
    <row r="1480" spans="1:51" hidden="1" x14ac:dyDescent="0.2">
      <c r="A1480" s="38">
        <v>1473</v>
      </c>
      <c r="B1480" t="s">
        <v>362</v>
      </c>
      <c r="C1480" t="s">
        <v>289</v>
      </c>
      <c r="D1480">
        <v>320</v>
      </c>
      <c r="E1480" t="s">
        <v>1223</v>
      </c>
      <c r="F1480">
        <v>0.25</v>
      </c>
      <c r="G1480" t="str">
        <f>LOOKUP(F1480,{0,6,45},{"F","L","H"})</f>
        <v>F</v>
      </c>
      <c r="H1480" t="s">
        <v>3393</v>
      </c>
      <c r="I1480" s="43" t="str">
        <f>IFERROR(VLOOKUP(#REF!,#REF!,2,FALSE),"No")</f>
        <v>No</v>
      </c>
      <c r="J1480" s="139">
        <v>0.75</v>
      </c>
      <c r="K1480" s="148">
        <v>40</v>
      </c>
      <c r="L1480" s="148"/>
      <c r="M1480" s="148"/>
      <c r="N1480" s="148"/>
      <c r="O1480" s="148"/>
      <c r="P1480" s="148"/>
      <c r="Q1480" s="148"/>
      <c r="R1480" s="148"/>
      <c r="S1480" s="148"/>
      <c r="T1480" s="148"/>
      <c r="U1480" s="148"/>
      <c r="V1480" s="148"/>
      <c r="W1480" s="148"/>
      <c r="X1480" s="139">
        <v>1.25</v>
      </c>
      <c r="Y1480" s="148">
        <v>165.8</v>
      </c>
      <c r="Z1480" s="149">
        <v>2</v>
      </c>
      <c r="AA1480" s="148">
        <v>17.600000000000001</v>
      </c>
      <c r="AB1480" s="148">
        <v>3</v>
      </c>
      <c r="AC1480" s="148">
        <v>91.2</v>
      </c>
      <c r="AD1480" s="148">
        <v>4</v>
      </c>
      <c r="AE1480" s="148">
        <v>725.4</v>
      </c>
      <c r="AF1480" s="148"/>
      <c r="AG1480" s="148"/>
      <c r="AH1480" s="148"/>
      <c r="AI1480" s="148"/>
      <c r="AJ1480" s="148"/>
      <c r="AK1480" s="148"/>
      <c r="AL1480" s="139">
        <v>0</v>
      </c>
      <c r="AM1480" s="139">
        <v>0</v>
      </c>
      <c r="AN1480" s="148">
        <f t="shared" ref="AN1480:AN1543" si="208">SUM(Y1480,AA1480,AC1480,AE1480,AG1480,AI1480,AK1480,AM1480)</f>
        <v>1000</v>
      </c>
      <c r="AO1480" s="148">
        <f t="shared" ref="AO1480:AO1543" si="209">SUM(K1480,M1480,O1480,Q1480,S1480,U1480,W1480)</f>
        <v>40</v>
      </c>
      <c r="AP1480" s="148">
        <v>5</v>
      </c>
      <c r="AQ1480" s="140">
        <v>31</v>
      </c>
      <c r="AS1480" s="42">
        <f t="shared" ref="AS1480:AS1543" si="210">(VLOOKUP(J1480,Service,2,FALSE)*K1480+VLOOKUP(L1480,Service,2,FALSE)*M1480+VLOOKUP(N1480,Service,2,FALSE)*O1480+VLOOKUP(P1480,Service,2,FALSE)*Q1480)</f>
        <v>2575.3391132422644</v>
      </c>
      <c r="AT1480" s="101">
        <f t="shared" ref="AT1480:AT1543" si="211">VLOOKUP(R1480,serviceHP,2,FALSE)*S1480+VLOOKUP(T1480,serviceHP,2,FALSE)*U1480+VLOOKUP(V1480,serviceHP,2,FALSE)*W1480</f>
        <v>0</v>
      </c>
      <c r="AU1480" s="42">
        <f t="shared" ref="AU1480:AU1543" si="212">AS1480+AT1480</f>
        <v>2575.3391132422644</v>
      </c>
      <c r="AV1480" s="42">
        <f t="shared" ref="AV1480:AV1543" si="213">(VLOOKUP(X1480,Main,2,FALSE)*Y1480+VLOOKUP(Z1480,Main,2,FALSE)*AA1480+VLOOKUP(AB1480,Main,2,FALSE)*AC1480+VLOOKUP(AD1480,Main,2,FALSE)*AE1480+VLOOKUP(AF1480,Main,2,FALSE)*AG1480+VLOOKUP(AL1480,Main,2,FALSE)*AM1480+VLOOKUP(AH1480,Main,2,FALSE)*AI1480+VLOOKUP(AL1480,Main,2,FALSE)*AM1480+VLOOKUP(AJ1480,Main,2,FALSE)*AK1480)/AQ1480</f>
        <v>1182.9588297249688</v>
      </c>
      <c r="AW1480" s="102">
        <f t="shared" ref="AW1480:AW1543" si="214">IF(G1480="F",VLOOKUP(D1480,MeterAndReg2,2,TRUE),(IF(G1480="L",VLOOKUP(D1480,MeterAndReg2,3,TRUE),VLOOKUP(D1480,MeterAndReg2,4,TRUE))))</f>
        <v>431</v>
      </c>
      <c r="AX1480" s="43">
        <f t="shared" si="207"/>
        <v>0.75</v>
      </c>
      <c r="AY1480" s="43" t="str">
        <f t="shared" si="206"/>
        <v>UTGS</v>
      </c>
    </row>
    <row r="1481" spans="1:51" hidden="1" x14ac:dyDescent="0.2">
      <c r="A1481" s="38">
        <v>1474</v>
      </c>
      <c r="B1481" t="s">
        <v>362</v>
      </c>
      <c r="C1481" t="s">
        <v>289</v>
      </c>
      <c r="D1481">
        <v>320</v>
      </c>
      <c r="E1481" t="s">
        <v>1223</v>
      </c>
      <c r="F1481">
        <v>0.25</v>
      </c>
      <c r="G1481" t="str">
        <f>LOOKUP(F1481,{0,6,45},{"F","L","H"})</f>
        <v>F</v>
      </c>
      <c r="H1481" t="s">
        <v>3394</v>
      </c>
      <c r="I1481" s="43" t="str">
        <f>IFERROR(VLOOKUP(#REF!,#REF!,2,FALSE),"No")</f>
        <v>No</v>
      </c>
      <c r="J1481" s="139">
        <v>0.75</v>
      </c>
      <c r="K1481" s="148">
        <v>190</v>
      </c>
      <c r="L1481" s="148"/>
      <c r="M1481" s="148"/>
      <c r="N1481" s="148"/>
      <c r="O1481" s="148"/>
      <c r="P1481" s="148"/>
      <c r="Q1481" s="148"/>
      <c r="R1481" s="148"/>
      <c r="S1481" s="148"/>
      <c r="T1481" s="148"/>
      <c r="U1481" s="148"/>
      <c r="V1481" s="148"/>
      <c r="W1481" s="148"/>
      <c r="X1481" s="139">
        <v>2</v>
      </c>
      <c r="Y1481" s="148">
        <v>844.52</v>
      </c>
      <c r="Z1481" s="149">
        <v>4</v>
      </c>
      <c r="AA1481" s="148">
        <v>155.47999999999999</v>
      </c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39">
        <v>0</v>
      </c>
      <c r="AM1481" s="139">
        <v>0</v>
      </c>
      <c r="AN1481" s="148">
        <f t="shared" si="208"/>
        <v>1000</v>
      </c>
      <c r="AO1481" s="148">
        <f t="shared" si="209"/>
        <v>190</v>
      </c>
      <c r="AP1481" s="148">
        <v>6</v>
      </c>
      <c r="AQ1481" s="140">
        <v>20</v>
      </c>
      <c r="AS1481" s="42">
        <f t="shared" si="210"/>
        <v>12232.860787900756</v>
      </c>
      <c r="AT1481" s="101">
        <f t="shared" si="211"/>
        <v>0</v>
      </c>
      <c r="AU1481" s="42">
        <f t="shared" si="212"/>
        <v>12232.860787900756</v>
      </c>
      <c r="AV1481" s="42">
        <f t="shared" si="213"/>
        <v>1681.2876660737015</v>
      </c>
      <c r="AW1481" s="102">
        <f t="shared" si="214"/>
        <v>431</v>
      </c>
      <c r="AX1481" s="43">
        <f t="shared" si="207"/>
        <v>0.75</v>
      </c>
      <c r="AY1481" s="43" t="str">
        <f t="shared" ref="AY1481:AY1544" si="215">C1481</f>
        <v>UTGS</v>
      </c>
    </row>
    <row r="1482" spans="1:51" hidden="1" x14ac:dyDescent="0.2">
      <c r="A1482" s="38">
        <v>1475</v>
      </c>
      <c r="B1482" t="s">
        <v>5806</v>
      </c>
      <c r="C1482" t="s">
        <v>289</v>
      </c>
      <c r="D1482">
        <v>2000</v>
      </c>
      <c r="E1482" t="s">
        <v>196</v>
      </c>
      <c r="F1482">
        <v>0.25</v>
      </c>
      <c r="G1482" t="str">
        <f>LOOKUP(F1482,{0,6,45},{"F","L","H"})</f>
        <v>F</v>
      </c>
      <c r="H1482" t="s">
        <v>3395</v>
      </c>
      <c r="I1482" s="43" t="str">
        <f>IFERROR(VLOOKUP(#REF!,#REF!,2,FALSE),"No")</f>
        <v>No</v>
      </c>
      <c r="J1482" s="149">
        <v>1.25</v>
      </c>
      <c r="K1482" s="148">
        <v>40</v>
      </c>
      <c r="L1482" s="148"/>
      <c r="M1482" s="148"/>
      <c r="N1482" s="148"/>
      <c r="O1482" s="148"/>
      <c r="P1482" s="148"/>
      <c r="Q1482" s="148"/>
      <c r="R1482" s="148"/>
      <c r="S1482" s="148"/>
      <c r="T1482" s="148"/>
      <c r="U1482" s="148"/>
      <c r="V1482" s="148"/>
      <c r="W1482" s="148"/>
      <c r="X1482" s="139">
        <v>2</v>
      </c>
      <c r="Y1482" s="148">
        <v>1000</v>
      </c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39">
        <v>0</v>
      </c>
      <c r="AM1482" s="139">
        <v>0</v>
      </c>
      <c r="AN1482" s="148">
        <f t="shared" si="208"/>
        <v>1000</v>
      </c>
      <c r="AO1482" s="148">
        <f t="shared" si="209"/>
        <v>40</v>
      </c>
      <c r="AP1482" s="148">
        <v>5</v>
      </c>
      <c r="AQ1482" s="140">
        <v>5</v>
      </c>
      <c r="AS1482" s="42">
        <f t="shared" si="210"/>
        <v>2980.5391132422642</v>
      </c>
      <c r="AT1482" s="101">
        <f t="shared" si="211"/>
        <v>0</v>
      </c>
      <c r="AU1482" s="42">
        <f t="shared" si="212"/>
        <v>2980.5391132422642</v>
      </c>
      <c r="AV1482" s="42">
        <f t="shared" si="213"/>
        <v>6502.1923442948064</v>
      </c>
      <c r="AW1482" s="102">
        <f t="shared" si="214"/>
        <v>2428.75</v>
      </c>
      <c r="AX1482" s="43">
        <f t="shared" si="207"/>
        <v>1.25</v>
      </c>
      <c r="AY1482" s="43" t="str">
        <f t="shared" si="215"/>
        <v>UTGS</v>
      </c>
    </row>
    <row r="1483" spans="1:51" hidden="1" x14ac:dyDescent="0.2">
      <c r="A1483" s="38">
        <v>1476</v>
      </c>
      <c r="B1483" t="s">
        <v>362</v>
      </c>
      <c r="C1483" t="s">
        <v>289</v>
      </c>
      <c r="D1483">
        <v>320</v>
      </c>
      <c r="E1483" t="s">
        <v>1247</v>
      </c>
      <c r="F1483">
        <v>0.25</v>
      </c>
      <c r="G1483" t="str">
        <f>LOOKUP(F1483,{0,6,45},{"F","L","H"})</f>
        <v>F</v>
      </c>
      <c r="H1483" t="s">
        <v>3396</v>
      </c>
      <c r="I1483" s="43" t="str">
        <f>IFERROR(VLOOKUP(#REF!,#REF!,2,FALSE),"No")</f>
        <v>No</v>
      </c>
      <c r="J1483" s="149">
        <v>0.75</v>
      </c>
      <c r="K1483" s="148">
        <v>336</v>
      </c>
      <c r="L1483" s="148"/>
      <c r="M1483" s="148"/>
      <c r="N1483" s="148"/>
      <c r="O1483" s="148"/>
      <c r="P1483" s="148"/>
      <c r="Q1483" s="148"/>
      <c r="R1483" s="148"/>
      <c r="S1483" s="148"/>
      <c r="T1483" s="148"/>
      <c r="U1483" s="148"/>
      <c r="V1483" s="148"/>
      <c r="W1483" s="148"/>
      <c r="X1483" s="139">
        <v>2</v>
      </c>
      <c r="Y1483" s="148">
        <v>1000</v>
      </c>
      <c r="Z1483" s="149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39">
        <v>0</v>
      </c>
      <c r="AM1483" s="139">
        <v>0</v>
      </c>
      <c r="AN1483" s="148">
        <f t="shared" si="208"/>
        <v>1000</v>
      </c>
      <c r="AO1483" s="148">
        <f t="shared" si="209"/>
        <v>336</v>
      </c>
      <c r="AP1483" s="148">
        <v>37</v>
      </c>
      <c r="AQ1483" s="140">
        <v>60</v>
      </c>
      <c r="AS1483" s="42">
        <f t="shared" si="210"/>
        <v>21632.84855123502</v>
      </c>
      <c r="AT1483" s="101">
        <f t="shared" si="211"/>
        <v>0</v>
      </c>
      <c r="AU1483" s="42">
        <f t="shared" si="212"/>
        <v>21632.84855123502</v>
      </c>
      <c r="AV1483" s="42">
        <f t="shared" si="213"/>
        <v>541.8493620245672</v>
      </c>
      <c r="AW1483" s="102">
        <f t="shared" si="214"/>
        <v>431</v>
      </c>
      <c r="AX1483" s="43">
        <f t="shared" si="207"/>
        <v>0.75</v>
      </c>
      <c r="AY1483" s="43" t="str">
        <f t="shared" si="215"/>
        <v>UTGS</v>
      </c>
    </row>
    <row r="1484" spans="1:51" hidden="1" x14ac:dyDescent="0.2">
      <c r="A1484" s="38">
        <v>1477</v>
      </c>
      <c r="B1484" t="s">
        <v>5806</v>
      </c>
      <c r="C1484" t="s">
        <v>5746</v>
      </c>
      <c r="D1484">
        <v>3300</v>
      </c>
      <c r="E1484" t="s">
        <v>207</v>
      </c>
      <c r="F1484">
        <v>2</v>
      </c>
      <c r="G1484" t="str">
        <f>LOOKUP(F1484,{0,6,45},{"F","L","H"})</f>
        <v>F</v>
      </c>
      <c r="H1484" t="s">
        <v>3397</v>
      </c>
      <c r="I1484" s="43" t="str">
        <f>IFERROR(VLOOKUP(#REF!,#REF!,2,FALSE),"No")</f>
        <v>No</v>
      </c>
      <c r="J1484" s="149">
        <v>1.25</v>
      </c>
      <c r="K1484" s="148">
        <v>73</v>
      </c>
      <c r="L1484" s="148"/>
      <c r="M1484" s="148"/>
      <c r="N1484" s="148"/>
      <c r="O1484" s="148"/>
      <c r="P1484" s="148"/>
      <c r="Q1484" s="148"/>
      <c r="R1484" s="148"/>
      <c r="S1484" s="148"/>
      <c r="T1484" s="148"/>
      <c r="U1484" s="148"/>
      <c r="V1484" s="148"/>
      <c r="W1484" s="148"/>
      <c r="X1484" s="139">
        <v>2</v>
      </c>
      <c r="Y1484" s="148">
        <v>1000</v>
      </c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39">
        <v>0</v>
      </c>
      <c r="AM1484" s="139">
        <v>0</v>
      </c>
      <c r="AN1484" s="148">
        <f t="shared" si="208"/>
        <v>1000</v>
      </c>
      <c r="AO1484" s="148">
        <f t="shared" si="209"/>
        <v>73</v>
      </c>
      <c r="AP1484" s="148">
        <v>6</v>
      </c>
      <c r="AQ1484" s="140">
        <v>8</v>
      </c>
      <c r="AS1484" s="42">
        <f t="shared" si="210"/>
        <v>5439.4838816671318</v>
      </c>
      <c r="AT1484" s="101">
        <f t="shared" si="211"/>
        <v>0</v>
      </c>
      <c r="AU1484" s="42">
        <f t="shared" si="212"/>
        <v>5439.4838816671318</v>
      </c>
      <c r="AV1484" s="42">
        <f t="shared" si="213"/>
        <v>4063.870215184254</v>
      </c>
      <c r="AW1484" s="102">
        <f t="shared" si="214"/>
        <v>2145.6666666666665</v>
      </c>
      <c r="AX1484" s="43">
        <f t="shared" si="207"/>
        <v>1.25</v>
      </c>
      <c r="AY1484" s="43" t="str">
        <f t="shared" si="215"/>
        <v>UTTSS</v>
      </c>
    </row>
    <row r="1485" spans="1:51" hidden="1" x14ac:dyDescent="0.2">
      <c r="A1485" s="38">
        <v>1478</v>
      </c>
      <c r="B1485" t="s">
        <v>362</v>
      </c>
      <c r="C1485" t="s">
        <v>289</v>
      </c>
      <c r="D1485">
        <v>320</v>
      </c>
      <c r="E1485" t="s">
        <v>1245</v>
      </c>
      <c r="F1485">
        <v>0.25</v>
      </c>
      <c r="G1485" t="str">
        <f>LOOKUP(F1485,{0,6,45},{"F","L","H"})</f>
        <v>F</v>
      </c>
      <c r="H1485" t="s">
        <v>3398</v>
      </c>
      <c r="I1485" s="43" t="str">
        <f>IFERROR(VLOOKUP(#REF!,#REF!,2,FALSE),"No")</f>
        <v>No</v>
      </c>
      <c r="J1485" s="139">
        <v>0.5</v>
      </c>
      <c r="K1485" s="148">
        <v>80</v>
      </c>
      <c r="L1485" s="148"/>
      <c r="M1485" s="148"/>
      <c r="N1485" s="148"/>
      <c r="O1485" s="148"/>
      <c r="P1485" s="148"/>
      <c r="Q1485" s="148"/>
      <c r="R1485" s="148"/>
      <c r="S1485" s="148"/>
      <c r="T1485" s="148"/>
      <c r="U1485" s="148"/>
      <c r="V1485" s="148"/>
      <c r="W1485" s="148"/>
      <c r="X1485" s="139">
        <v>2</v>
      </c>
      <c r="Y1485" s="148">
        <v>578.41999999999996</v>
      </c>
      <c r="Z1485" s="149">
        <v>4</v>
      </c>
      <c r="AA1485" s="148">
        <v>421.58</v>
      </c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39">
        <v>0</v>
      </c>
      <c r="AM1485" s="139">
        <v>0</v>
      </c>
      <c r="AN1485" s="148">
        <f t="shared" si="208"/>
        <v>1000</v>
      </c>
      <c r="AO1485" s="148">
        <f t="shared" si="209"/>
        <v>80</v>
      </c>
      <c r="AP1485" s="148">
        <v>14</v>
      </c>
      <c r="AQ1485" s="140">
        <v>14</v>
      </c>
      <c r="AS1485" s="42">
        <f t="shared" si="210"/>
        <v>5472.27822648453</v>
      </c>
      <c r="AT1485" s="101">
        <f t="shared" si="211"/>
        <v>0</v>
      </c>
      <c r="AU1485" s="42">
        <f t="shared" si="212"/>
        <v>5472.27822648453</v>
      </c>
      <c r="AV1485" s="42">
        <f t="shared" si="213"/>
        <v>2538.1207372481449</v>
      </c>
      <c r="AW1485" s="102">
        <f t="shared" si="214"/>
        <v>431</v>
      </c>
      <c r="AX1485" s="43">
        <f t="shared" si="207"/>
        <v>0.5</v>
      </c>
      <c r="AY1485" s="43" t="str">
        <f t="shared" si="215"/>
        <v>UTGS</v>
      </c>
    </row>
    <row r="1486" spans="1:51" hidden="1" x14ac:dyDescent="0.2">
      <c r="A1486" s="38">
        <v>1479</v>
      </c>
      <c r="B1486" t="s">
        <v>5807</v>
      </c>
      <c r="C1486" t="s">
        <v>5746</v>
      </c>
      <c r="D1486">
        <v>9219</v>
      </c>
      <c r="E1486" t="s">
        <v>206</v>
      </c>
      <c r="F1486">
        <v>5</v>
      </c>
      <c r="G1486" t="str">
        <f>LOOKUP(F1486,{0,6,45},{"F","L","H"})</f>
        <v>F</v>
      </c>
      <c r="H1486" t="s">
        <v>333</v>
      </c>
      <c r="I1486" s="43" t="str">
        <f>IFERROR(VLOOKUP(#REF!,#REF!,2,FALSE),"No")</f>
        <v>No</v>
      </c>
      <c r="J1486" s="139">
        <v>2</v>
      </c>
      <c r="K1486" s="148">
        <v>97</v>
      </c>
      <c r="L1486" s="148"/>
      <c r="M1486" s="148"/>
      <c r="N1486" s="148"/>
      <c r="O1486" s="148"/>
      <c r="P1486" s="148"/>
      <c r="Q1486" s="148"/>
      <c r="R1486" s="148"/>
      <c r="S1486" s="148"/>
      <c r="T1486" s="148"/>
      <c r="U1486" s="148"/>
      <c r="V1486" s="148"/>
      <c r="W1486" s="148"/>
      <c r="X1486" s="139">
        <v>4</v>
      </c>
      <c r="Y1486" s="148">
        <v>1000</v>
      </c>
      <c r="Z1486" s="149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39">
        <v>0</v>
      </c>
      <c r="AM1486" s="139">
        <v>0</v>
      </c>
      <c r="AN1486" s="148">
        <f t="shared" si="208"/>
        <v>1000</v>
      </c>
      <c r="AO1486" s="148">
        <f t="shared" si="209"/>
        <v>97</v>
      </c>
      <c r="AP1486" s="148">
        <v>3</v>
      </c>
      <c r="AQ1486" s="140">
        <v>3</v>
      </c>
      <c r="AS1486" s="42">
        <f t="shared" si="210"/>
        <v>7079.3973496124909</v>
      </c>
      <c r="AT1486" s="101">
        <f t="shared" si="211"/>
        <v>0</v>
      </c>
      <c r="AU1486" s="42">
        <f t="shared" si="212"/>
        <v>7079.3973496124909</v>
      </c>
      <c r="AV1486" s="42">
        <f t="shared" si="213"/>
        <v>13226.987240491346</v>
      </c>
      <c r="AW1486" s="102">
        <f t="shared" si="214"/>
        <v>5118</v>
      </c>
      <c r="AX1486" s="43">
        <f t="shared" si="207"/>
        <v>2</v>
      </c>
      <c r="AY1486" s="43" t="str">
        <f t="shared" si="215"/>
        <v>UTTSS</v>
      </c>
    </row>
    <row r="1487" spans="1:51" hidden="1" x14ac:dyDescent="0.2">
      <c r="A1487" s="38">
        <v>1480</v>
      </c>
      <c r="B1487" t="s">
        <v>5806</v>
      </c>
      <c r="C1487" t="s">
        <v>289</v>
      </c>
      <c r="D1487">
        <v>21072</v>
      </c>
      <c r="E1487" t="s">
        <v>205</v>
      </c>
      <c r="F1487">
        <v>5</v>
      </c>
      <c r="G1487" t="str">
        <f>LOOKUP(F1487,{0,6,45},{"F","L","H"})</f>
        <v>F</v>
      </c>
      <c r="H1487" t="s">
        <v>1413</v>
      </c>
      <c r="I1487" s="43" t="str">
        <f>IFERROR(VLOOKUP(#REF!,#REF!,2,FALSE),"No")</f>
        <v>No</v>
      </c>
      <c r="J1487" s="149">
        <v>0.75</v>
      </c>
      <c r="K1487" s="148">
        <v>130</v>
      </c>
      <c r="L1487" s="148"/>
      <c r="M1487" s="148"/>
      <c r="N1487" s="148"/>
      <c r="O1487" s="148"/>
      <c r="P1487" s="148"/>
      <c r="Q1487" s="148"/>
      <c r="R1487" s="148"/>
      <c r="S1487" s="148"/>
      <c r="T1487" s="148"/>
      <c r="U1487" s="148"/>
      <c r="V1487" s="148"/>
      <c r="W1487" s="148"/>
      <c r="X1487" s="139">
        <v>2</v>
      </c>
      <c r="Y1487" s="148">
        <v>42</v>
      </c>
      <c r="Z1487" s="149">
        <v>4</v>
      </c>
      <c r="AA1487" s="148">
        <v>958</v>
      </c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39">
        <v>0</v>
      </c>
      <c r="AM1487" s="139">
        <v>0</v>
      </c>
      <c r="AN1487" s="148">
        <f t="shared" si="208"/>
        <v>1000</v>
      </c>
      <c r="AO1487" s="148">
        <f t="shared" si="209"/>
        <v>130</v>
      </c>
      <c r="AP1487" s="148">
        <v>6</v>
      </c>
      <c r="AQ1487" s="140">
        <v>7</v>
      </c>
      <c r="AS1487" s="42">
        <f t="shared" si="210"/>
        <v>8369.8521180373591</v>
      </c>
      <c r="AT1487" s="101">
        <f t="shared" si="211"/>
        <v>0</v>
      </c>
      <c r="AU1487" s="42">
        <f t="shared" si="212"/>
        <v>8369.8521180373591</v>
      </c>
      <c r="AV1487" s="42">
        <f t="shared" si="213"/>
        <v>5625.6888173534335</v>
      </c>
      <c r="AW1487" s="102">
        <f t="shared" si="214"/>
        <v>18747.149999999998</v>
      </c>
      <c r="AX1487" s="43">
        <f t="shared" si="207"/>
        <v>0.75</v>
      </c>
      <c r="AY1487" s="43" t="str">
        <f t="shared" si="215"/>
        <v>UTGS</v>
      </c>
    </row>
    <row r="1488" spans="1:51" hidden="1" x14ac:dyDescent="0.2">
      <c r="A1488" s="38">
        <v>1481</v>
      </c>
      <c r="B1488" t="s">
        <v>362</v>
      </c>
      <c r="C1488" t="s">
        <v>289</v>
      </c>
      <c r="D1488">
        <v>500</v>
      </c>
      <c r="E1488" t="s">
        <v>1235</v>
      </c>
      <c r="F1488">
        <v>2</v>
      </c>
      <c r="G1488" t="str">
        <f>LOOKUP(F1488,{0,6,45},{"F","L","H"})</f>
        <v>F</v>
      </c>
      <c r="H1488" t="s">
        <v>2162</v>
      </c>
      <c r="I1488" s="43" t="str">
        <f>IFERROR(VLOOKUP(#REF!,#REF!,2,FALSE),"No")</f>
        <v>No</v>
      </c>
      <c r="J1488" s="139">
        <v>0.75</v>
      </c>
      <c r="K1488" s="148">
        <v>103</v>
      </c>
      <c r="L1488" s="148"/>
      <c r="M1488" s="148"/>
      <c r="N1488" s="148"/>
      <c r="O1488" s="148"/>
      <c r="P1488" s="148"/>
      <c r="Q1488" s="148"/>
      <c r="R1488" s="148"/>
      <c r="S1488" s="148"/>
      <c r="T1488" s="148"/>
      <c r="U1488" s="148"/>
      <c r="V1488" s="148"/>
      <c r="W1488" s="148"/>
      <c r="X1488" s="139">
        <v>2</v>
      </c>
      <c r="Y1488" s="148">
        <v>1000</v>
      </c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39">
        <v>0</v>
      </c>
      <c r="AM1488" s="139">
        <v>0</v>
      </c>
      <c r="AN1488" s="148">
        <f t="shared" si="208"/>
        <v>1000</v>
      </c>
      <c r="AO1488" s="148">
        <f t="shared" si="209"/>
        <v>103</v>
      </c>
      <c r="AP1488" s="148">
        <v>6</v>
      </c>
      <c r="AQ1488" s="140">
        <v>37</v>
      </c>
      <c r="AS1488" s="42">
        <f t="shared" si="210"/>
        <v>6631.4982165988304</v>
      </c>
      <c r="AT1488" s="101">
        <f t="shared" si="211"/>
        <v>0</v>
      </c>
      <c r="AU1488" s="42">
        <f t="shared" si="212"/>
        <v>6631.4982165988304</v>
      </c>
      <c r="AV1488" s="42">
        <f t="shared" si="213"/>
        <v>878.67464112091977</v>
      </c>
      <c r="AW1488" s="102">
        <f t="shared" si="214"/>
        <v>585.0096169344007</v>
      </c>
      <c r="AX1488" s="43">
        <f t="shared" si="207"/>
        <v>0.75</v>
      </c>
      <c r="AY1488" s="43" t="str">
        <f t="shared" si="215"/>
        <v>UTGS</v>
      </c>
    </row>
    <row r="1489" spans="1:51" hidden="1" x14ac:dyDescent="0.2">
      <c r="A1489" s="38">
        <v>1482</v>
      </c>
      <c r="B1489" t="s">
        <v>362</v>
      </c>
      <c r="C1489" t="s">
        <v>289</v>
      </c>
      <c r="D1489">
        <v>320</v>
      </c>
      <c r="E1489" t="s">
        <v>1245</v>
      </c>
      <c r="F1489">
        <v>0.25</v>
      </c>
      <c r="G1489" t="str">
        <f>LOOKUP(F1489,{0,6,45},{"F","L","H"})</f>
        <v>F</v>
      </c>
      <c r="H1489" t="s">
        <v>3399</v>
      </c>
      <c r="I1489" s="43" t="str">
        <f>IFERROR(VLOOKUP(#REF!,#REF!,2,FALSE),"No")</f>
        <v>No</v>
      </c>
      <c r="J1489" s="149">
        <v>0.5</v>
      </c>
      <c r="K1489" s="148">
        <v>57</v>
      </c>
      <c r="L1489" s="148"/>
      <c r="M1489" s="148"/>
      <c r="N1489" s="148"/>
      <c r="O1489" s="148"/>
      <c r="P1489" s="148"/>
      <c r="Q1489" s="148"/>
      <c r="R1489" s="148"/>
      <c r="S1489" s="148"/>
      <c r="T1489" s="148"/>
      <c r="U1489" s="148"/>
      <c r="V1489" s="148"/>
      <c r="W1489" s="148"/>
      <c r="X1489" s="139">
        <v>2</v>
      </c>
      <c r="Y1489" s="148">
        <v>1000</v>
      </c>
      <c r="Z1489" s="149"/>
      <c r="AA1489" s="148"/>
      <c r="AB1489" s="149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39">
        <v>0</v>
      </c>
      <c r="AM1489" s="139">
        <v>0</v>
      </c>
      <c r="AN1489" s="148">
        <f t="shared" si="208"/>
        <v>1000</v>
      </c>
      <c r="AO1489" s="148">
        <f t="shared" si="209"/>
        <v>57</v>
      </c>
      <c r="AP1489" s="148">
        <v>13</v>
      </c>
      <c r="AQ1489" s="140">
        <v>13</v>
      </c>
      <c r="AS1489" s="42">
        <f t="shared" si="210"/>
        <v>3898.9982363702275</v>
      </c>
      <c r="AT1489" s="101">
        <f t="shared" si="211"/>
        <v>0</v>
      </c>
      <c r="AU1489" s="42">
        <f t="shared" si="212"/>
        <v>3898.9982363702275</v>
      </c>
      <c r="AV1489" s="42">
        <f t="shared" si="213"/>
        <v>2500.8432093441561</v>
      </c>
      <c r="AW1489" s="102">
        <f t="shared" si="214"/>
        <v>431</v>
      </c>
      <c r="AX1489" s="43">
        <f t="shared" si="207"/>
        <v>0.5</v>
      </c>
      <c r="AY1489" s="43" t="str">
        <f t="shared" si="215"/>
        <v>UTGS</v>
      </c>
    </row>
    <row r="1490" spans="1:51" hidden="1" x14ac:dyDescent="0.2">
      <c r="A1490" s="38">
        <v>1483</v>
      </c>
      <c r="B1490" t="s">
        <v>5807</v>
      </c>
      <c r="C1490" t="s">
        <v>292</v>
      </c>
      <c r="D1490">
        <v>2225</v>
      </c>
      <c r="E1490" t="s">
        <v>196</v>
      </c>
      <c r="F1490">
        <v>2</v>
      </c>
      <c r="G1490" t="str">
        <f>LOOKUP(F1490,{0,6,45},{"F","L","H"})</f>
        <v>F</v>
      </c>
      <c r="H1490" t="s">
        <v>869</v>
      </c>
      <c r="I1490" s="43" t="str">
        <f>IFERROR(VLOOKUP(#REF!,#REF!,2,FALSE),"No")</f>
        <v>No</v>
      </c>
      <c r="J1490" s="149">
        <v>1.25</v>
      </c>
      <c r="K1490" s="148">
        <v>109</v>
      </c>
      <c r="L1490" s="148"/>
      <c r="M1490" s="148"/>
      <c r="N1490" s="148"/>
      <c r="O1490" s="148"/>
      <c r="P1490" s="148"/>
      <c r="Q1490" s="148"/>
      <c r="R1490" s="148"/>
      <c r="S1490" s="148"/>
      <c r="T1490" s="148"/>
      <c r="U1490" s="148"/>
      <c r="V1490" s="148"/>
      <c r="W1490" s="148"/>
      <c r="X1490" s="139">
        <v>2</v>
      </c>
      <c r="Y1490" s="148">
        <v>810.75</v>
      </c>
      <c r="Z1490" s="149">
        <v>3</v>
      </c>
      <c r="AA1490" s="148">
        <v>189.25</v>
      </c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39">
        <v>0</v>
      </c>
      <c r="AM1490" s="139">
        <v>0</v>
      </c>
      <c r="AN1490" s="148">
        <f t="shared" si="208"/>
        <v>1000</v>
      </c>
      <c r="AO1490" s="148">
        <f t="shared" si="209"/>
        <v>109</v>
      </c>
      <c r="AP1490" s="148">
        <v>4</v>
      </c>
      <c r="AQ1490" s="140">
        <v>4</v>
      </c>
      <c r="AS1490" s="42">
        <f t="shared" si="210"/>
        <v>8121.9690835851698</v>
      </c>
      <c r="AT1490" s="101">
        <f t="shared" si="211"/>
        <v>0</v>
      </c>
      <c r="AU1490" s="42">
        <f t="shared" si="212"/>
        <v>8121.9690835851698</v>
      </c>
      <c r="AV1490" s="42">
        <f t="shared" si="213"/>
        <v>7527.8179303685083</v>
      </c>
      <c r="AW1490" s="102">
        <f t="shared" si="214"/>
        <v>2428.75</v>
      </c>
      <c r="AX1490" s="43">
        <f t="shared" si="207"/>
        <v>1.25</v>
      </c>
      <c r="AY1490" s="43" t="str">
        <f t="shared" si="215"/>
        <v>UTFS</v>
      </c>
    </row>
    <row r="1491" spans="1:51" hidden="1" x14ac:dyDescent="0.2">
      <c r="A1491" s="38">
        <v>1484</v>
      </c>
      <c r="B1491" t="s">
        <v>362</v>
      </c>
      <c r="C1491" t="s">
        <v>289</v>
      </c>
      <c r="D1491">
        <v>175</v>
      </c>
      <c r="E1491" t="s">
        <v>1235</v>
      </c>
      <c r="F1491">
        <v>0.25</v>
      </c>
      <c r="G1491" t="str">
        <f>LOOKUP(F1491,{0,6,45},{"F","L","H"})</f>
        <v>F</v>
      </c>
      <c r="H1491" t="s">
        <v>3401</v>
      </c>
      <c r="I1491" s="43" t="str">
        <f>IFERROR(VLOOKUP(#REF!,#REF!,2,FALSE),"No")</f>
        <v>No</v>
      </c>
      <c r="J1491" s="149">
        <v>0.75</v>
      </c>
      <c r="K1491" s="148">
        <v>38</v>
      </c>
      <c r="L1491" s="148"/>
      <c r="M1491" s="148"/>
      <c r="N1491" s="148"/>
      <c r="O1491" s="148"/>
      <c r="P1491" s="148"/>
      <c r="Q1491" s="148"/>
      <c r="R1491" s="148"/>
      <c r="S1491" s="148"/>
      <c r="T1491" s="148"/>
      <c r="U1491" s="148"/>
      <c r="V1491" s="148"/>
      <c r="W1491" s="148"/>
      <c r="X1491" s="139">
        <v>2</v>
      </c>
      <c r="Y1491" s="148">
        <v>899.16</v>
      </c>
      <c r="Z1491" s="149">
        <v>4</v>
      </c>
      <c r="AA1491" s="148">
        <v>100.84</v>
      </c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39">
        <v>0</v>
      </c>
      <c r="AM1491" s="139">
        <v>0</v>
      </c>
      <c r="AN1491" s="148">
        <f t="shared" si="208"/>
        <v>1000</v>
      </c>
      <c r="AO1491" s="148">
        <f t="shared" si="209"/>
        <v>38</v>
      </c>
      <c r="AP1491" s="148">
        <v>9</v>
      </c>
      <c r="AQ1491" s="140">
        <v>33</v>
      </c>
      <c r="AS1491" s="42">
        <f t="shared" si="210"/>
        <v>2446.5721575801513</v>
      </c>
      <c r="AT1491" s="101">
        <f t="shared" si="211"/>
        <v>0</v>
      </c>
      <c r="AU1491" s="42">
        <f t="shared" si="212"/>
        <v>2446.5721575801513</v>
      </c>
      <c r="AV1491" s="42">
        <f t="shared" si="213"/>
        <v>1007.0904400446677</v>
      </c>
      <c r="AW1491" s="102">
        <f t="shared" si="214"/>
        <v>431</v>
      </c>
      <c r="AX1491" s="43">
        <f t="shared" si="207"/>
        <v>0.75</v>
      </c>
      <c r="AY1491" s="43" t="str">
        <f t="shared" si="215"/>
        <v>UTGS</v>
      </c>
    </row>
    <row r="1492" spans="1:51" hidden="1" x14ac:dyDescent="0.2">
      <c r="A1492" s="38">
        <v>1485</v>
      </c>
      <c r="B1492" t="s">
        <v>5806</v>
      </c>
      <c r="C1492" t="s">
        <v>292</v>
      </c>
      <c r="D1492">
        <v>2000</v>
      </c>
      <c r="E1492" t="s">
        <v>196</v>
      </c>
      <c r="F1492">
        <v>0.25</v>
      </c>
      <c r="G1492" t="str">
        <f>LOOKUP(F1492,{0,6,45},{"F","L","H"})</f>
        <v>F</v>
      </c>
      <c r="H1492" t="s">
        <v>1983</v>
      </c>
      <c r="I1492" s="43" t="str">
        <f>IFERROR(VLOOKUP(#REF!,#REF!,2,FALSE),"No")</f>
        <v>No</v>
      </c>
      <c r="J1492" s="149">
        <v>1.25</v>
      </c>
      <c r="K1492" s="148">
        <v>177</v>
      </c>
      <c r="L1492" s="148"/>
      <c r="M1492" s="148"/>
      <c r="N1492" s="148"/>
      <c r="O1492" s="148"/>
      <c r="P1492" s="148"/>
      <c r="Q1492" s="148"/>
      <c r="R1492" s="148"/>
      <c r="S1492" s="148"/>
      <c r="T1492" s="148"/>
      <c r="U1492" s="148"/>
      <c r="V1492" s="148"/>
      <c r="W1492" s="148"/>
      <c r="X1492" s="139">
        <v>1.25</v>
      </c>
      <c r="Y1492" s="148">
        <v>48.23</v>
      </c>
      <c r="Z1492" s="149">
        <v>2</v>
      </c>
      <c r="AA1492" s="148">
        <v>951.77</v>
      </c>
      <c r="AB1492" s="149"/>
      <c r="AC1492" s="148"/>
      <c r="AD1492" s="149"/>
      <c r="AE1492" s="148"/>
      <c r="AF1492" s="148"/>
      <c r="AG1492" s="148"/>
      <c r="AH1492" s="148"/>
      <c r="AI1492" s="148"/>
      <c r="AJ1492" s="148"/>
      <c r="AK1492" s="148"/>
      <c r="AL1492" s="139">
        <v>0</v>
      </c>
      <c r="AM1492" s="139">
        <v>0</v>
      </c>
      <c r="AN1492" s="148">
        <f t="shared" si="208"/>
        <v>1000</v>
      </c>
      <c r="AO1492" s="148">
        <f t="shared" si="209"/>
        <v>177</v>
      </c>
      <c r="AP1492" s="148">
        <v>2</v>
      </c>
      <c r="AQ1492" s="140">
        <v>3</v>
      </c>
      <c r="AS1492" s="42">
        <f t="shared" si="210"/>
        <v>13188.885576097018</v>
      </c>
      <c r="AT1492" s="101">
        <f t="shared" si="211"/>
        <v>0</v>
      </c>
      <c r="AU1492" s="42">
        <f t="shared" si="212"/>
        <v>13188.885576097018</v>
      </c>
      <c r="AV1492" s="42">
        <f t="shared" si="213"/>
        <v>10848.24090715801</v>
      </c>
      <c r="AW1492" s="102">
        <f t="shared" si="214"/>
        <v>2428.75</v>
      </c>
      <c r="AX1492" s="43">
        <f t="shared" si="207"/>
        <v>1.25</v>
      </c>
      <c r="AY1492" s="43" t="str">
        <f t="shared" si="215"/>
        <v>UTFS</v>
      </c>
    </row>
    <row r="1493" spans="1:51" hidden="1" x14ac:dyDescent="0.2">
      <c r="A1493" s="38">
        <v>1486</v>
      </c>
      <c r="B1493" t="s">
        <v>362</v>
      </c>
      <c r="C1493" t="s">
        <v>289</v>
      </c>
      <c r="D1493">
        <v>320</v>
      </c>
      <c r="E1493" t="s">
        <v>1228</v>
      </c>
      <c r="F1493">
        <v>0.25</v>
      </c>
      <c r="G1493" t="str">
        <f>LOOKUP(F1493,{0,6,45},{"F","L","H"})</f>
        <v>F</v>
      </c>
      <c r="H1493" t="s">
        <v>3403</v>
      </c>
      <c r="I1493" s="43" t="str">
        <f>IFERROR(VLOOKUP(#REF!,#REF!,2,FALSE),"No")</f>
        <v>No</v>
      </c>
      <c r="J1493" s="149">
        <v>0.75</v>
      </c>
      <c r="K1493" s="148">
        <v>70</v>
      </c>
      <c r="L1493" s="148"/>
      <c r="M1493" s="148"/>
      <c r="N1493" s="148"/>
      <c r="O1493" s="148"/>
      <c r="P1493" s="148"/>
      <c r="Q1493" s="148"/>
      <c r="R1493" s="148"/>
      <c r="S1493" s="148"/>
      <c r="T1493" s="148"/>
      <c r="U1493" s="148"/>
      <c r="V1493" s="148"/>
      <c r="W1493" s="148"/>
      <c r="X1493" s="139">
        <v>1.25</v>
      </c>
      <c r="Y1493" s="148">
        <v>259.82</v>
      </c>
      <c r="Z1493" s="148">
        <v>2</v>
      </c>
      <c r="AA1493" s="148">
        <v>740.18</v>
      </c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39">
        <v>0</v>
      </c>
      <c r="AM1493" s="139">
        <v>0</v>
      </c>
      <c r="AN1493" s="148">
        <f t="shared" si="208"/>
        <v>1000</v>
      </c>
      <c r="AO1493" s="148">
        <f t="shared" si="209"/>
        <v>70</v>
      </c>
      <c r="AP1493" s="148">
        <v>10</v>
      </c>
      <c r="AQ1493" s="140">
        <v>10</v>
      </c>
      <c r="AS1493" s="42">
        <f t="shared" si="210"/>
        <v>4506.8434481739623</v>
      </c>
      <c r="AT1493" s="101">
        <f t="shared" si="211"/>
        <v>0</v>
      </c>
      <c r="AU1493" s="42">
        <f t="shared" si="212"/>
        <v>4506.8434481739623</v>
      </c>
      <c r="AV1493" s="42">
        <f t="shared" si="213"/>
        <v>3269.283572147403</v>
      </c>
      <c r="AW1493" s="102">
        <f t="shared" si="214"/>
        <v>431</v>
      </c>
      <c r="AX1493" s="43">
        <f t="shared" si="207"/>
        <v>0.75</v>
      </c>
      <c r="AY1493" s="43" t="str">
        <f t="shared" si="215"/>
        <v>UTGS</v>
      </c>
    </row>
    <row r="1494" spans="1:51" hidden="1" x14ac:dyDescent="0.2">
      <c r="A1494" s="38">
        <v>1487</v>
      </c>
      <c r="B1494" t="s">
        <v>362</v>
      </c>
      <c r="C1494" t="s">
        <v>289</v>
      </c>
      <c r="D1494">
        <v>320</v>
      </c>
      <c r="E1494" t="s">
        <v>1243</v>
      </c>
      <c r="F1494">
        <v>0.25</v>
      </c>
      <c r="G1494" t="str">
        <f>LOOKUP(F1494,{0,6,45},{"F","L","H"})</f>
        <v>F</v>
      </c>
      <c r="H1494" t="s">
        <v>3404</v>
      </c>
      <c r="I1494" s="43" t="str">
        <f>IFERROR(VLOOKUP(#REF!,#REF!,2,FALSE),"No")</f>
        <v>No</v>
      </c>
      <c r="J1494" s="149">
        <v>0.5</v>
      </c>
      <c r="K1494" s="148">
        <v>21</v>
      </c>
      <c r="L1494" s="148"/>
      <c r="M1494" s="148"/>
      <c r="N1494" s="148"/>
      <c r="O1494" s="148"/>
      <c r="P1494" s="148"/>
      <c r="Q1494" s="148"/>
      <c r="R1494" s="148"/>
      <c r="S1494" s="148"/>
      <c r="T1494" s="148"/>
      <c r="U1494" s="148"/>
      <c r="V1494" s="148"/>
      <c r="W1494" s="148"/>
      <c r="X1494" s="139">
        <v>2</v>
      </c>
      <c r="Y1494" s="148">
        <v>810.99</v>
      </c>
      <c r="Z1494" s="149">
        <v>4</v>
      </c>
      <c r="AA1494" s="148">
        <v>189.01</v>
      </c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39">
        <v>0</v>
      </c>
      <c r="AM1494" s="139">
        <v>0</v>
      </c>
      <c r="AN1494" s="148">
        <f t="shared" si="208"/>
        <v>1000</v>
      </c>
      <c r="AO1494" s="148">
        <f t="shared" si="209"/>
        <v>21</v>
      </c>
      <c r="AP1494" s="148">
        <v>18</v>
      </c>
      <c r="AQ1494" s="140">
        <v>19</v>
      </c>
      <c r="AS1494" s="42">
        <f t="shared" si="210"/>
        <v>1436.473034452189</v>
      </c>
      <c r="AT1494" s="101">
        <f t="shared" si="211"/>
        <v>0</v>
      </c>
      <c r="AU1494" s="42">
        <f t="shared" si="212"/>
        <v>1436.473034452189</v>
      </c>
      <c r="AV1494" s="42">
        <f t="shared" si="213"/>
        <v>1782.4296537617913</v>
      </c>
      <c r="AW1494" s="102">
        <f t="shared" si="214"/>
        <v>431</v>
      </c>
      <c r="AX1494" s="43">
        <f t="shared" si="207"/>
        <v>0.5</v>
      </c>
      <c r="AY1494" s="43" t="str">
        <f t="shared" si="215"/>
        <v>UTGS</v>
      </c>
    </row>
    <row r="1495" spans="1:51" hidden="1" x14ac:dyDescent="0.2">
      <c r="A1495" s="38">
        <v>1488</v>
      </c>
      <c r="B1495" t="s">
        <v>362</v>
      </c>
      <c r="C1495" t="s">
        <v>289</v>
      </c>
      <c r="D1495">
        <v>320</v>
      </c>
      <c r="E1495" t="s">
        <v>1239</v>
      </c>
      <c r="F1495">
        <v>0.25</v>
      </c>
      <c r="G1495" t="str">
        <f>LOOKUP(F1495,{0,6,45},{"F","L","H"})</f>
        <v>F</v>
      </c>
      <c r="H1495" t="s">
        <v>3405</v>
      </c>
      <c r="I1495" s="43" t="str">
        <f>IFERROR(VLOOKUP(#REF!,#REF!,2,FALSE),"No")</f>
        <v>No</v>
      </c>
      <c r="J1495" s="139">
        <v>0.5</v>
      </c>
      <c r="K1495" s="148">
        <v>78</v>
      </c>
      <c r="L1495" s="148"/>
      <c r="M1495" s="148"/>
      <c r="N1495" s="148"/>
      <c r="O1495" s="148"/>
      <c r="P1495" s="148"/>
      <c r="Q1495" s="148"/>
      <c r="R1495" s="148"/>
      <c r="S1495" s="148"/>
      <c r="T1495" s="148"/>
      <c r="U1495" s="148"/>
      <c r="V1495" s="148"/>
      <c r="W1495" s="148"/>
      <c r="X1495" s="139">
        <v>2</v>
      </c>
      <c r="Y1495" s="148">
        <v>1000</v>
      </c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39">
        <v>0</v>
      </c>
      <c r="AM1495" s="139">
        <v>0</v>
      </c>
      <c r="AN1495" s="148">
        <f t="shared" si="208"/>
        <v>1000</v>
      </c>
      <c r="AO1495" s="148">
        <f t="shared" si="209"/>
        <v>78</v>
      </c>
      <c r="AP1495" s="148">
        <v>34</v>
      </c>
      <c r="AQ1495" s="140">
        <v>34</v>
      </c>
      <c r="AS1495" s="42">
        <f t="shared" si="210"/>
        <v>5335.471270822416</v>
      </c>
      <c r="AT1495" s="101">
        <f t="shared" si="211"/>
        <v>0</v>
      </c>
      <c r="AU1495" s="42">
        <f t="shared" si="212"/>
        <v>5335.471270822416</v>
      </c>
      <c r="AV1495" s="42">
        <f t="shared" si="213"/>
        <v>956.20475651394213</v>
      </c>
      <c r="AW1495" s="102">
        <f t="shared" si="214"/>
        <v>431</v>
      </c>
      <c r="AX1495" s="43">
        <f t="shared" si="207"/>
        <v>0.5</v>
      </c>
      <c r="AY1495" s="43" t="str">
        <f t="shared" si="215"/>
        <v>UTGS</v>
      </c>
    </row>
    <row r="1496" spans="1:51" hidden="1" x14ac:dyDescent="0.2">
      <c r="A1496" s="38">
        <v>1489</v>
      </c>
      <c r="B1496" t="s">
        <v>362</v>
      </c>
      <c r="C1496" t="s">
        <v>289</v>
      </c>
      <c r="D1496">
        <v>320</v>
      </c>
      <c r="E1496" t="s">
        <v>1247</v>
      </c>
      <c r="F1496">
        <v>0.25</v>
      </c>
      <c r="G1496" t="str">
        <f>LOOKUP(F1496,{0,6,45},{"F","L","H"})</f>
        <v>F</v>
      </c>
      <c r="H1496" t="s">
        <v>3406</v>
      </c>
      <c r="I1496" s="43" t="str">
        <f>IFERROR(VLOOKUP(#REF!,#REF!,2,FALSE),"No")</f>
        <v>No</v>
      </c>
      <c r="J1496" s="149">
        <v>0.5</v>
      </c>
      <c r="K1496" s="148">
        <v>110</v>
      </c>
      <c r="L1496" s="148"/>
      <c r="M1496" s="148"/>
      <c r="N1496" s="148"/>
      <c r="O1496" s="148"/>
      <c r="P1496" s="148"/>
      <c r="Q1496" s="148"/>
      <c r="R1496" s="148"/>
      <c r="S1496" s="148"/>
      <c r="T1496" s="148"/>
      <c r="U1496" s="148"/>
      <c r="V1496" s="148"/>
      <c r="W1496" s="148"/>
      <c r="X1496" s="139">
        <v>2</v>
      </c>
      <c r="Y1496" s="148">
        <v>1000</v>
      </c>
      <c r="Z1496" s="149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39">
        <v>0</v>
      </c>
      <c r="AM1496" s="139">
        <v>0</v>
      </c>
      <c r="AN1496" s="148">
        <f t="shared" si="208"/>
        <v>1000</v>
      </c>
      <c r="AO1496" s="148">
        <f t="shared" si="209"/>
        <v>110</v>
      </c>
      <c r="AP1496" s="148">
        <v>29</v>
      </c>
      <c r="AQ1496" s="140">
        <v>31</v>
      </c>
      <c r="AS1496" s="42">
        <f t="shared" si="210"/>
        <v>7524.3825614162279</v>
      </c>
      <c r="AT1496" s="101">
        <f t="shared" si="211"/>
        <v>0</v>
      </c>
      <c r="AU1496" s="42">
        <f t="shared" si="212"/>
        <v>7524.3825614162279</v>
      </c>
      <c r="AV1496" s="42">
        <f t="shared" si="213"/>
        <v>1048.7407006927108</v>
      </c>
      <c r="AW1496" s="102">
        <f t="shared" si="214"/>
        <v>431</v>
      </c>
      <c r="AX1496" s="43">
        <f t="shared" si="207"/>
        <v>0.5</v>
      </c>
      <c r="AY1496" s="43" t="str">
        <f t="shared" si="215"/>
        <v>UTGS</v>
      </c>
    </row>
    <row r="1497" spans="1:51" hidden="1" x14ac:dyDescent="0.2">
      <c r="A1497" s="38">
        <v>1490</v>
      </c>
      <c r="B1497" t="s">
        <v>362</v>
      </c>
      <c r="C1497" t="s">
        <v>289</v>
      </c>
      <c r="D1497">
        <v>320</v>
      </c>
      <c r="E1497" t="s">
        <v>1247</v>
      </c>
      <c r="F1497">
        <v>0.25</v>
      </c>
      <c r="G1497" t="str">
        <f>LOOKUP(F1497,{0,6,45},{"F","L","H"})</f>
        <v>F</v>
      </c>
      <c r="H1497" t="s">
        <v>3407</v>
      </c>
      <c r="I1497" s="43" t="str">
        <f>IFERROR(VLOOKUP(#REF!,#REF!,2,FALSE),"No")</f>
        <v>No</v>
      </c>
      <c r="J1497" s="149">
        <v>0.5</v>
      </c>
      <c r="K1497" s="148">
        <v>31</v>
      </c>
      <c r="L1497" s="148"/>
      <c r="M1497" s="148"/>
      <c r="N1497" s="148"/>
      <c r="O1497" s="148"/>
      <c r="P1497" s="148"/>
      <c r="Q1497" s="148"/>
      <c r="R1497" s="148"/>
      <c r="S1497" s="148"/>
      <c r="T1497" s="148"/>
      <c r="U1497" s="148"/>
      <c r="V1497" s="148"/>
      <c r="W1497" s="148"/>
      <c r="X1497" s="139">
        <v>0.75</v>
      </c>
      <c r="Y1497" s="148">
        <v>139.21</v>
      </c>
      <c r="Z1497" s="149">
        <v>3</v>
      </c>
      <c r="AA1497" s="148">
        <v>2</v>
      </c>
      <c r="AB1497" s="149">
        <v>4</v>
      </c>
      <c r="AC1497" s="148">
        <v>228.58</v>
      </c>
      <c r="AD1497" s="148">
        <v>8</v>
      </c>
      <c r="AE1497" s="148">
        <v>630.21</v>
      </c>
      <c r="AF1497" s="148"/>
      <c r="AG1497" s="148"/>
      <c r="AH1497" s="148"/>
      <c r="AI1497" s="148"/>
      <c r="AJ1497" s="148"/>
      <c r="AK1497" s="148"/>
      <c r="AL1497" s="139">
        <v>0</v>
      </c>
      <c r="AM1497" s="139">
        <v>0</v>
      </c>
      <c r="AN1497" s="148">
        <f t="shared" si="208"/>
        <v>1000</v>
      </c>
      <c r="AO1497" s="148">
        <f t="shared" si="209"/>
        <v>31</v>
      </c>
      <c r="AP1497" s="148">
        <v>10</v>
      </c>
      <c r="AQ1497" s="140">
        <v>15</v>
      </c>
      <c r="AS1497" s="42">
        <f t="shared" si="210"/>
        <v>2120.5078127627553</v>
      </c>
      <c r="AT1497" s="101">
        <f t="shared" si="211"/>
        <v>0</v>
      </c>
      <c r="AU1497" s="42">
        <f t="shared" si="212"/>
        <v>2120.5078127627553</v>
      </c>
      <c r="AV1497" s="42">
        <f t="shared" si="213"/>
        <v>4040.1602347649364</v>
      </c>
      <c r="AW1497" s="102">
        <f t="shared" si="214"/>
        <v>431</v>
      </c>
      <c r="AX1497" s="43">
        <f t="shared" si="207"/>
        <v>0.5</v>
      </c>
      <c r="AY1497" s="43" t="str">
        <f t="shared" si="215"/>
        <v>UTGS</v>
      </c>
    </row>
    <row r="1498" spans="1:51" hidden="1" x14ac:dyDescent="0.2">
      <c r="A1498" s="38">
        <v>1491</v>
      </c>
      <c r="B1498" t="s">
        <v>362</v>
      </c>
      <c r="C1498" t="s">
        <v>289</v>
      </c>
      <c r="D1498">
        <v>320</v>
      </c>
      <c r="E1498" t="s">
        <v>1245</v>
      </c>
      <c r="F1498">
        <v>0.25</v>
      </c>
      <c r="G1498" t="str">
        <f>LOOKUP(F1498,{0,6,45},{"F","L","H"})</f>
        <v>F</v>
      </c>
      <c r="H1498" t="s">
        <v>3408</v>
      </c>
      <c r="I1498" s="43" t="str">
        <f>IFERROR(VLOOKUP(#REF!,#REF!,2,FALSE),"No")</f>
        <v>No</v>
      </c>
      <c r="J1498" s="149">
        <v>0.5</v>
      </c>
      <c r="K1498" s="148">
        <v>42</v>
      </c>
      <c r="L1498" s="148"/>
      <c r="M1498" s="148"/>
      <c r="N1498" s="148"/>
      <c r="O1498" s="148"/>
      <c r="P1498" s="148"/>
      <c r="Q1498" s="148"/>
      <c r="R1498" s="148"/>
      <c r="S1498" s="148"/>
      <c r="T1498" s="148"/>
      <c r="U1498" s="148"/>
      <c r="V1498" s="148"/>
      <c r="W1498" s="148"/>
      <c r="X1498" s="139">
        <v>2</v>
      </c>
      <c r="Y1498" s="148">
        <v>838.73</v>
      </c>
      <c r="Z1498" s="149">
        <v>4</v>
      </c>
      <c r="AA1498" s="148">
        <v>34.07</v>
      </c>
      <c r="AB1498" s="149">
        <v>6</v>
      </c>
      <c r="AC1498" s="148">
        <v>2</v>
      </c>
      <c r="AD1498" s="149">
        <v>8</v>
      </c>
      <c r="AE1498" s="148">
        <v>125.19</v>
      </c>
      <c r="AF1498" s="148"/>
      <c r="AG1498" s="148"/>
      <c r="AH1498" s="148"/>
      <c r="AI1498" s="148"/>
      <c r="AJ1498" s="148"/>
      <c r="AK1498" s="148"/>
      <c r="AL1498" s="139">
        <v>0</v>
      </c>
      <c r="AM1498" s="139">
        <v>0</v>
      </c>
      <c r="AN1498" s="148">
        <f t="shared" si="208"/>
        <v>999.99</v>
      </c>
      <c r="AO1498" s="148">
        <f t="shared" si="209"/>
        <v>42</v>
      </c>
      <c r="AP1498" s="148">
        <v>14</v>
      </c>
      <c r="AQ1498" s="140">
        <v>14</v>
      </c>
      <c r="AS1498" s="42">
        <f t="shared" si="210"/>
        <v>2872.9460689043781</v>
      </c>
      <c r="AT1498" s="101">
        <f t="shared" si="211"/>
        <v>0</v>
      </c>
      <c r="AU1498" s="42">
        <f t="shared" si="212"/>
        <v>2872.9460689043781</v>
      </c>
      <c r="AV1498" s="42">
        <f t="shared" si="213"/>
        <v>2704.2945079897727</v>
      </c>
      <c r="AW1498" s="102">
        <f t="shared" si="214"/>
        <v>431</v>
      </c>
      <c r="AX1498" s="43">
        <f t="shared" si="207"/>
        <v>0.5</v>
      </c>
      <c r="AY1498" s="43" t="str">
        <f t="shared" si="215"/>
        <v>UTGS</v>
      </c>
    </row>
    <row r="1499" spans="1:51" hidden="1" x14ac:dyDescent="0.2">
      <c r="A1499" s="38">
        <v>1492</v>
      </c>
      <c r="B1499" t="s">
        <v>362</v>
      </c>
      <c r="C1499" t="s">
        <v>289</v>
      </c>
      <c r="D1499">
        <v>320</v>
      </c>
      <c r="E1499" t="s">
        <v>1228</v>
      </c>
      <c r="F1499">
        <v>0.25</v>
      </c>
      <c r="G1499" t="str">
        <f>LOOKUP(F1499,{0,6,45},{"F","L","H"})</f>
        <v>F</v>
      </c>
      <c r="H1499" t="s">
        <v>3409</v>
      </c>
      <c r="I1499" s="43" t="str">
        <f>IFERROR(VLOOKUP(#REF!,#REF!,2,FALSE),"No")</f>
        <v>No</v>
      </c>
      <c r="J1499" s="149">
        <v>0.5</v>
      </c>
      <c r="K1499" s="148">
        <v>95</v>
      </c>
      <c r="L1499" s="148"/>
      <c r="M1499" s="148"/>
      <c r="N1499" s="148"/>
      <c r="O1499" s="148"/>
      <c r="P1499" s="148"/>
      <c r="Q1499" s="148"/>
      <c r="R1499" s="148"/>
      <c r="S1499" s="148"/>
      <c r="T1499" s="148"/>
      <c r="U1499" s="148"/>
      <c r="V1499" s="148"/>
      <c r="W1499" s="148"/>
      <c r="X1499" s="139">
        <v>2</v>
      </c>
      <c r="Y1499" s="148">
        <v>1000</v>
      </c>
      <c r="Z1499" s="149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39">
        <v>0</v>
      </c>
      <c r="AM1499" s="139">
        <v>0</v>
      </c>
      <c r="AN1499" s="148">
        <f t="shared" si="208"/>
        <v>1000</v>
      </c>
      <c r="AO1499" s="148">
        <f t="shared" si="209"/>
        <v>95</v>
      </c>
      <c r="AP1499" s="148">
        <v>22</v>
      </c>
      <c r="AQ1499" s="140">
        <v>22</v>
      </c>
      <c r="AS1499" s="42">
        <f t="shared" si="210"/>
        <v>6498.3303939503785</v>
      </c>
      <c r="AT1499" s="101">
        <f t="shared" si="211"/>
        <v>0</v>
      </c>
      <c r="AU1499" s="42">
        <f t="shared" si="212"/>
        <v>6498.3303939503785</v>
      </c>
      <c r="AV1499" s="42">
        <f t="shared" si="213"/>
        <v>1477.7709873397287</v>
      </c>
      <c r="AW1499" s="102">
        <f t="shared" si="214"/>
        <v>431</v>
      </c>
      <c r="AX1499" s="43">
        <f t="shared" si="207"/>
        <v>0.5</v>
      </c>
      <c r="AY1499" s="43" t="str">
        <f t="shared" si="215"/>
        <v>UTGS</v>
      </c>
    </row>
    <row r="1500" spans="1:51" hidden="1" x14ac:dyDescent="0.2">
      <c r="A1500" s="38">
        <v>1493</v>
      </c>
      <c r="B1500" t="s">
        <v>362</v>
      </c>
      <c r="C1500" t="s">
        <v>289</v>
      </c>
      <c r="D1500">
        <v>320</v>
      </c>
      <c r="E1500" t="s">
        <v>1223</v>
      </c>
      <c r="F1500">
        <v>0.25</v>
      </c>
      <c r="G1500" t="str">
        <f>LOOKUP(F1500,{0,6,45},{"F","L","H"})</f>
        <v>F</v>
      </c>
      <c r="H1500" t="s">
        <v>3410</v>
      </c>
      <c r="I1500" s="43" t="str">
        <f>IFERROR(VLOOKUP(#REF!,#REF!,2,FALSE),"No")</f>
        <v>No</v>
      </c>
      <c r="J1500" s="149">
        <v>0.5</v>
      </c>
      <c r="K1500" s="148">
        <v>128</v>
      </c>
      <c r="L1500" s="148"/>
      <c r="M1500" s="148"/>
      <c r="N1500" s="148"/>
      <c r="O1500" s="148"/>
      <c r="P1500" s="148"/>
      <c r="Q1500" s="148"/>
      <c r="R1500" s="148"/>
      <c r="S1500" s="148"/>
      <c r="T1500" s="148"/>
      <c r="U1500" s="148"/>
      <c r="V1500" s="148"/>
      <c r="W1500" s="148"/>
      <c r="X1500" s="139">
        <v>2</v>
      </c>
      <c r="Y1500" s="148">
        <v>1000</v>
      </c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39">
        <v>0</v>
      </c>
      <c r="AM1500" s="139">
        <v>0</v>
      </c>
      <c r="AN1500" s="148">
        <f t="shared" si="208"/>
        <v>1000</v>
      </c>
      <c r="AO1500" s="148">
        <f t="shared" si="209"/>
        <v>128</v>
      </c>
      <c r="AP1500" s="148">
        <v>22</v>
      </c>
      <c r="AQ1500" s="140">
        <v>22</v>
      </c>
      <c r="AS1500" s="42">
        <f t="shared" si="210"/>
        <v>8755.6451623752473</v>
      </c>
      <c r="AT1500" s="101">
        <f t="shared" si="211"/>
        <v>0</v>
      </c>
      <c r="AU1500" s="42">
        <f t="shared" si="212"/>
        <v>8755.6451623752473</v>
      </c>
      <c r="AV1500" s="42">
        <f t="shared" si="213"/>
        <v>1477.7709873397287</v>
      </c>
      <c r="AW1500" s="102">
        <f t="shared" si="214"/>
        <v>431</v>
      </c>
      <c r="AX1500" s="43">
        <f t="shared" si="207"/>
        <v>0.5</v>
      </c>
      <c r="AY1500" s="43" t="str">
        <f t="shared" si="215"/>
        <v>UTGS</v>
      </c>
    </row>
    <row r="1501" spans="1:51" hidden="1" x14ac:dyDescent="0.2">
      <c r="A1501" s="38">
        <v>1494</v>
      </c>
      <c r="B1501" t="s">
        <v>362</v>
      </c>
      <c r="C1501" t="s">
        <v>289</v>
      </c>
      <c r="D1501">
        <v>320</v>
      </c>
      <c r="E1501" t="s">
        <v>1239</v>
      </c>
      <c r="F1501">
        <v>0.25</v>
      </c>
      <c r="G1501" t="str">
        <f>LOOKUP(F1501,{0,6,45},{"F","L","H"})</f>
        <v>F</v>
      </c>
      <c r="H1501" t="s">
        <v>3411</v>
      </c>
      <c r="I1501" s="43" t="str">
        <f>IFERROR(VLOOKUP(#REF!,#REF!,2,FALSE),"No")</f>
        <v>No</v>
      </c>
      <c r="J1501" s="139">
        <v>0.5</v>
      </c>
      <c r="K1501" s="148">
        <v>121</v>
      </c>
      <c r="L1501" s="148"/>
      <c r="M1501" s="148"/>
      <c r="N1501" s="148"/>
      <c r="O1501" s="148"/>
      <c r="P1501" s="148"/>
      <c r="Q1501" s="148"/>
      <c r="R1501" s="148"/>
      <c r="S1501" s="148"/>
      <c r="T1501" s="148"/>
      <c r="U1501" s="148"/>
      <c r="V1501" s="148"/>
      <c r="W1501" s="148"/>
      <c r="X1501" s="139">
        <v>2</v>
      </c>
      <c r="Y1501" s="148">
        <v>791.25</v>
      </c>
      <c r="Z1501" s="149">
        <v>4</v>
      </c>
      <c r="AA1501" s="148">
        <v>208.75</v>
      </c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39">
        <v>0</v>
      </c>
      <c r="AM1501" s="139">
        <v>0</v>
      </c>
      <c r="AN1501" s="148">
        <f t="shared" si="208"/>
        <v>1000</v>
      </c>
      <c r="AO1501" s="148">
        <f t="shared" si="209"/>
        <v>121</v>
      </c>
      <c r="AP1501" s="148">
        <v>22</v>
      </c>
      <c r="AQ1501" s="140">
        <v>25</v>
      </c>
      <c r="AS1501" s="42">
        <f t="shared" si="210"/>
        <v>8276.8208175578511</v>
      </c>
      <c r="AT1501" s="101">
        <f t="shared" si="211"/>
        <v>0</v>
      </c>
      <c r="AU1501" s="42">
        <f t="shared" si="212"/>
        <v>8276.8208175578511</v>
      </c>
      <c r="AV1501" s="42">
        <f t="shared" si="213"/>
        <v>1360.3079688589612</v>
      </c>
      <c r="AW1501" s="102">
        <f t="shared" si="214"/>
        <v>431</v>
      </c>
      <c r="AX1501" s="43">
        <f t="shared" si="207"/>
        <v>0.5</v>
      </c>
      <c r="AY1501" s="43" t="str">
        <f t="shared" si="215"/>
        <v>UTGS</v>
      </c>
    </row>
    <row r="1502" spans="1:51" hidden="1" x14ac:dyDescent="0.2">
      <c r="A1502" s="38">
        <v>1495</v>
      </c>
      <c r="B1502" t="s">
        <v>362</v>
      </c>
      <c r="C1502" t="s">
        <v>289</v>
      </c>
      <c r="D1502">
        <v>320</v>
      </c>
      <c r="E1502" t="s">
        <v>1232</v>
      </c>
      <c r="F1502">
        <v>0.25</v>
      </c>
      <c r="G1502" t="str">
        <f>LOOKUP(F1502,{0,6,45},{"F","L","H"})</f>
        <v>F</v>
      </c>
      <c r="H1502" t="s">
        <v>3412</v>
      </c>
      <c r="I1502" s="43" t="str">
        <f>IFERROR(VLOOKUP(#REF!,#REF!,2,FALSE),"No")</f>
        <v>No</v>
      </c>
      <c r="J1502" s="149">
        <v>0.5</v>
      </c>
      <c r="K1502" s="148">
        <v>22</v>
      </c>
      <c r="L1502" s="148"/>
      <c r="M1502" s="148"/>
      <c r="N1502" s="149"/>
      <c r="O1502" s="149"/>
      <c r="P1502" s="148"/>
      <c r="Q1502" s="148"/>
      <c r="R1502" s="148"/>
      <c r="S1502" s="148"/>
      <c r="T1502" s="148"/>
      <c r="U1502" s="148"/>
      <c r="V1502" s="148"/>
      <c r="W1502" s="148"/>
      <c r="X1502" s="139">
        <v>2</v>
      </c>
      <c r="Y1502" s="148">
        <v>852.85</v>
      </c>
      <c r="Z1502" s="148">
        <v>4</v>
      </c>
      <c r="AA1502" s="148">
        <v>147.15</v>
      </c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39">
        <v>0</v>
      </c>
      <c r="AM1502" s="139">
        <v>0</v>
      </c>
      <c r="AN1502" s="148">
        <f t="shared" si="208"/>
        <v>1000</v>
      </c>
      <c r="AO1502" s="148">
        <f t="shared" si="209"/>
        <v>22</v>
      </c>
      <c r="AP1502" s="148">
        <v>17</v>
      </c>
      <c r="AQ1502" s="140">
        <v>18</v>
      </c>
      <c r="AS1502" s="42">
        <f t="shared" si="210"/>
        <v>1504.8765122832456</v>
      </c>
      <c r="AT1502" s="101">
        <f t="shared" si="211"/>
        <v>0</v>
      </c>
      <c r="AU1502" s="42">
        <f t="shared" si="212"/>
        <v>1504.8765122832456</v>
      </c>
      <c r="AV1502" s="42">
        <f t="shared" si="213"/>
        <v>1864.7792900818906</v>
      </c>
      <c r="AW1502" s="102">
        <f t="shared" si="214"/>
        <v>431</v>
      </c>
      <c r="AX1502" s="43">
        <f t="shared" si="207"/>
        <v>0.5</v>
      </c>
      <c r="AY1502" s="43" t="str">
        <f t="shared" si="215"/>
        <v>UTGS</v>
      </c>
    </row>
    <row r="1503" spans="1:51" hidden="1" x14ac:dyDescent="0.2">
      <c r="A1503" s="38">
        <v>1496</v>
      </c>
      <c r="B1503" t="s">
        <v>362</v>
      </c>
      <c r="C1503" t="s">
        <v>289</v>
      </c>
      <c r="D1503">
        <v>320</v>
      </c>
      <c r="E1503" t="s">
        <v>1223</v>
      </c>
      <c r="F1503">
        <v>0.25</v>
      </c>
      <c r="G1503" t="str">
        <f>LOOKUP(F1503,{0,6,45},{"F","L","H"})</f>
        <v>F</v>
      </c>
      <c r="H1503" t="s">
        <v>3413</v>
      </c>
      <c r="I1503" s="43" t="str">
        <f>IFERROR(VLOOKUP(#REF!,#REF!,2,FALSE),"No")</f>
        <v>No</v>
      </c>
      <c r="J1503" s="149">
        <v>0.5</v>
      </c>
      <c r="K1503" s="148">
        <v>99</v>
      </c>
      <c r="L1503" s="148"/>
      <c r="M1503" s="148"/>
      <c r="N1503" s="148"/>
      <c r="O1503" s="148"/>
      <c r="P1503" s="148"/>
      <c r="Q1503" s="148"/>
      <c r="R1503" s="148"/>
      <c r="S1503" s="148"/>
      <c r="T1503" s="148"/>
      <c r="U1503" s="148"/>
      <c r="V1503" s="148"/>
      <c r="W1503" s="148"/>
      <c r="X1503" s="139">
        <v>2</v>
      </c>
      <c r="Y1503" s="148">
        <v>467.48</v>
      </c>
      <c r="Z1503" s="148">
        <v>4</v>
      </c>
      <c r="AA1503" s="148">
        <v>362</v>
      </c>
      <c r="AB1503" s="148">
        <v>8</v>
      </c>
      <c r="AC1503" s="148">
        <v>170.52</v>
      </c>
      <c r="AD1503" s="148"/>
      <c r="AE1503" s="148"/>
      <c r="AF1503" s="148"/>
      <c r="AG1503" s="148"/>
      <c r="AH1503" s="148"/>
      <c r="AI1503" s="148"/>
      <c r="AJ1503" s="148"/>
      <c r="AK1503" s="148"/>
      <c r="AL1503" s="139">
        <v>0</v>
      </c>
      <c r="AM1503" s="139">
        <v>0</v>
      </c>
      <c r="AN1503" s="148">
        <f t="shared" si="208"/>
        <v>1000</v>
      </c>
      <c r="AO1503" s="148">
        <f t="shared" si="209"/>
        <v>99</v>
      </c>
      <c r="AP1503" s="148">
        <v>8</v>
      </c>
      <c r="AQ1503" s="140">
        <v>39</v>
      </c>
      <c r="AS1503" s="42">
        <f t="shared" si="210"/>
        <v>6771.9443052746055</v>
      </c>
      <c r="AT1503" s="101">
        <f t="shared" si="211"/>
        <v>0</v>
      </c>
      <c r="AU1503" s="42">
        <f t="shared" si="212"/>
        <v>6771.9443052746055</v>
      </c>
      <c r="AV1503" s="42">
        <f t="shared" si="213"/>
        <v>1076.5456031147189</v>
      </c>
      <c r="AW1503" s="102">
        <f t="shared" si="214"/>
        <v>431</v>
      </c>
      <c r="AX1503" s="43">
        <f t="shared" si="207"/>
        <v>0.5</v>
      </c>
      <c r="AY1503" s="43" t="str">
        <f t="shared" si="215"/>
        <v>UTGS</v>
      </c>
    </row>
    <row r="1504" spans="1:51" hidden="1" x14ac:dyDescent="0.2">
      <c r="A1504" s="38">
        <v>1497</v>
      </c>
      <c r="B1504" t="s">
        <v>362</v>
      </c>
      <c r="C1504" t="s">
        <v>289</v>
      </c>
      <c r="D1504">
        <v>320</v>
      </c>
      <c r="E1504" t="s">
        <v>1243</v>
      </c>
      <c r="F1504">
        <v>0.25</v>
      </c>
      <c r="G1504" t="str">
        <f>LOOKUP(F1504,{0,6,45},{"F","L","H"})</f>
        <v>F</v>
      </c>
      <c r="H1504" t="s">
        <v>3414</v>
      </c>
      <c r="I1504" s="43" t="str">
        <f>IFERROR(VLOOKUP(#REF!,#REF!,2,FALSE),"No")</f>
        <v>No</v>
      </c>
      <c r="J1504" s="149">
        <v>0.5</v>
      </c>
      <c r="K1504" s="148">
        <v>45</v>
      </c>
      <c r="L1504" s="148"/>
      <c r="M1504" s="148"/>
      <c r="N1504" s="148"/>
      <c r="O1504" s="148"/>
      <c r="P1504" s="148"/>
      <c r="Q1504" s="148"/>
      <c r="R1504" s="148"/>
      <c r="S1504" s="148"/>
      <c r="T1504" s="148"/>
      <c r="U1504" s="148"/>
      <c r="V1504" s="148"/>
      <c r="W1504" s="148"/>
      <c r="X1504" s="139">
        <v>2</v>
      </c>
      <c r="Y1504" s="148">
        <v>61.1</v>
      </c>
      <c r="Z1504" s="149">
        <v>4</v>
      </c>
      <c r="AA1504" s="148">
        <v>938.9</v>
      </c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39">
        <v>0</v>
      </c>
      <c r="AM1504" s="139">
        <v>0</v>
      </c>
      <c r="AN1504" s="148">
        <f t="shared" si="208"/>
        <v>1000</v>
      </c>
      <c r="AO1504" s="148">
        <f t="shared" si="209"/>
        <v>45</v>
      </c>
      <c r="AP1504" s="148">
        <v>17</v>
      </c>
      <c r="AQ1504" s="140">
        <v>17</v>
      </c>
      <c r="AS1504" s="42">
        <f t="shared" si="210"/>
        <v>3078.1565023975477</v>
      </c>
      <c r="AT1504" s="101">
        <f t="shared" si="211"/>
        <v>0</v>
      </c>
      <c r="AU1504" s="42">
        <f t="shared" si="212"/>
        <v>3078.1565023975477</v>
      </c>
      <c r="AV1504" s="42">
        <f t="shared" si="213"/>
        <v>2308.4043953808255</v>
      </c>
      <c r="AW1504" s="102">
        <f t="shared" si="214"/>
        <v>431</v>
      </c>
      <c r="AX1504" s="43">
        <f t="shared" si="207"/>
        <v>0.5</v>
      </c>
      <c r="AY1504" s="43" t="str">
        <f t="shared" si="215"/>
        <v>UTGS</v>
      </c>
    </row>
    <row r="1505" spans="1:51" hidden="1" x14ac:dyDescent="0.2">
      <c r="A1505" s="38">
        <v>1498</v>
      </c>
      <c r="B1505" t="s">
        <v>362</v>
      </c>
      <c r="C1505" t="s">
        <v>289</v>
      </c>
      <c r="D1505">
        <v>320</v>
      </c>
      <c r="E1505" t="s">
        <v>1232</v>
      </c>
      <c r="F1505">
        <v>0.25</v>
      </c>
      <c r="G1505" t="str">
        <f>LOOKUP(F1505,{0,6,45},{"F","L","H"})</f>
        <v>F</v>
      </c>
      <c r="H1505" t="s">
        <v>3415</v>
      </c>
      <c r="I1505" s="43" t="str">
        <f>IFERROR(VLOOKUP(#REF!,#REF!,2,FALSE),"No")</f>
        <v>No</v>
      </c>
      <c r="J1505" s="149">
        <v>0.75</v>
      </c>
      <c r="K1505" s="148">
        <v>133</v>
      </c>
      <c r="L1505" s="148"/>
      <c r="M1505" s="148"/>
      <c r="N1505" s="148"/>
      <c r="O1505" s="148"/>
      <c r="P1505" s="148"/>
      <c r="Q1505" s="148"/>
      <c r="R1505" s="148"/>
      <c r="S1505" s="148"/>
      <c r="T1505" s="148"/>
      <c r="U1505" s="148"/>
      <c r="V1505" s="148"/>
      <c r="W1505" s="148"/>
      <c r="X1505" s="139">
        <v>2</v>
      </c>
      <c r="Y1505" s="148">
        <v>917.22</v>
      </c>
      <c r="Z1505" s="149">
        <v>4</v>
      </c>
      <c r="AA1505" s="148">
        <v>82.78</v>
      </c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39">
        <v>0</v>
      </c>
      <c r="AM1505" s="139">
        <v>0</v>
      </c>
      <c r="AN1505" s="148">
        <f t="shared" si="208"/>
        <v>1000</v>
      </c>
      <c r="AO1505" s="148">
        <f t="shared" si="209"/>
        <v>133</v>
      </c>
      <c r="AP1505" s="148">
        <v>28</v>
      </c>
      <c r="AQ1505" s="140">
        <v>28</v>
      </c>
      <c r="AS1505" s="42">
        <f t="shared" si="210"/>
        <v>8563.0025515305297</v>
      </c>
      <c r="AT1505" s="101">
        <f t="shared" si="211"/>
        <v>0</v>
      </c>
      <c r="AU1505" s="42">
        <f t="shared" si="212"/>
        <v>8563.0025515305297</v>
      </c>
      <c r="AV1505" s="42">
        <f t="shared" si="213"/>
        <v>1182.3033686240726</v>
      </c>
      <c r="AW1505" s="102">
        <f t="shared" si="214"/>
        <v>431</v>
      </c>
      <c r="AX1505" s="43">
        <f t="shared" si="207"/>
        <v>0.75</v>
      </c>
      <c r="AY1505" s="43" t="str">
        <f t="shared" si="215"/>
        <v>UTGS</v>
      </c>
    </row>
    <row r="1506" spans="1:51" hidden="1" x14ac:dyDescent="0.2">
      <c r="A1506" s="38">
        <v>1499</v>
      </c>
      <c r="B1506" t="s">
        <v>362</v>
      </c>
      <c r="C1506" t="s">
        <v>289</v>
      </c>
      <c r="D1506">
        <v>320</v>
      </c>
      <c r="E1506" t="s">
        <v>1245</v>
      </c>
      <c r="F1506">
        <v>0.25</v>
      </c>
      <c r="G1506" t="str">
        <f>LOOKUP(F1506,{0,6,45},{"F","L","H"})</f>
        <v>F</v>
      </c>
      <c r="H1506" t="s">
        <v>3416</v>
      </c>
      <c r="I1506" s="43" t="str">
        <f>IFERROR(VLOOKUP(#REF!,#REF!,2,FALSE),"No")</f>
        <v>No</v>
      </c>
      <c r="J1506" s="149">
        <v>0.5</v>
      </c>
      <c r="K1506" s="148">
        <v>100</v>
      </c>
      <c r="L1506" s="148"/>
      <c r="M1506" s="148"/>
      <c r="N1506" s="148"/>
      <c r="O1506" s="148"/>
      <c r="P1506" s="148"/>
      <c r="Q1506" s="148"/>
      <c r="R1506" s="148"/>
      <c r="S1506" s="148"/>
      <c r="T1506" s="148"/>
      <c r="U1506" s="148"/>
      <c r="V1506" s="148"/>
      <c r="W1506" s="148"/>
      <c r="X1506" s="139">
        <v>2</v>
      </c>
      <c r="Y1506" s="148">
        <v>1000</v>
      </c>
      <c r="Z1506" s="149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39">
        <v>0</v>
      </c>
      <c r="AM1506" s="139">
        <v>0</v>
      </c>
      <c r="AN1506" s="148">
        <f t="shared" si="208"/>
        <v>1000</v>
      </c>
      <c r="AO1506" s="148">
        <f t="shared" si="209"/>
        <v>100</v>
      </c>
      <c r="AP1506" s="148">
        <v>14</v>
      </c>
      <c r="AQ1506" s="140">
        <v>15</v>
      </c>
      <c r="AS1506" s="42">
        <f t="shared" si="210"/>
        <v>6840.3477831056616</v>
      </c>
      <c r="AT1506" s="101">
        <f t="shared" si="211"/>
        <v>0</v>
      </c>
      <c r="AU1506" s="42">
        <f t="shared" si="212"/>
        <v>6840.3477831056616</v>
      </c>
      <c r="AV1506" s="42">
        <f t="shared" si="213"/>
        <v>2167.3974480982688</v>
      </c>
      <c r="AW1506" s="102">
        <f t="shared" si="214"/>
        <v>431</v>
      </c>
      <c r="AX1506" s="43">
        <f t="shared" si="207"/>
        <v>0.5</v>
      </c>
      <c r="AY1506" s="43" t="str">
        <f t="shared" si="215"/>
        <v>UTGS</v>
      </c>
    </row>
    <row r="1507" spans="1:51" hidden="1" x14ac:dyDescent="0.2">
      <c r="A1507" s="38">
        <v>1500</v>
      </c>
      <c r="B1507" t="s">
        <v>362</v>
      </c>
      <c r="C1507" t="s">
        <v>289</v>
      </c>
      <c r="D1507">
        <v>320</v>
      </c>
      <c r="E1507" t="s">
        <v>1247</v>
      </c>
      <c r="F1507">
        <v>0.25</v>
      </c>
      <c r="G1507" t="str">
        <f>LOOKUP(F1507,{0,6,45},{"F","L","H"})</f>
        <v>F</v>
      </c>
      <c r="H1507" t="s">
        <v>3417</v>
      </c>
      <c r="I1507" s="43" t="str">
        <f>IFERROR(VLOOKUP(#REF!,#REF!,2,FALSE),"No")</f>
        <v>No</v>
      </c>
      <c r="J1507" s="139">
        <v>0.5</v>
      </c>
      <c r="K1507" s="148">
        <v>111</v>
      </c>
      <c r="L1507" s="148"/>
      <c r="M1507" s="148"/>
      <c r="N1507" s="148"/>
      <c r="O1507" s="148"/>
      <c r="P1507" s="148"/>
      <c r="Q1507" s="148"/>
      <c r="R1507" s="148"/>
      <c r="S1507" s="148"/>
      <c r="T1507" s="148"/>
      <c r="U1507" s="148"/>
      <c r="V1507" s="148"/>
      <c r="W1507" s="148"/>
      <c r="X1507" s="139">
        <v>1.25</v>
      </c>
      <c r="Y1507" s="148">
        <v>75</v>
      </c>
      <c r="Z1507" s="148">
        <v>2</v>
      </c>
      <c r="AA1507" s="148">
        <v>717.63</v>
      </c>
      <c r="AB1507" s="148">
        <v>4</v>
      </c>
      <c r="AC1507" s="148">
        <v>45.63</v>
      </c>
      <c r="AD1507" s="148">
        <v>6</v>
      </c>
      <c r="AE1507" s="148">
        <v>24.43</v>
      </c>
      <c r="AF1507" s="148"/>
      <c r="AG1507" s="148"/>
      <c r="AH1507" s="148"/>
      <c r="AI1507" s="148"/>
      <c r="AJ1507" s="148"/>
      <c r="AK1507" s="148"/>
      <c r="AL1507" s="139">
        <v>0</v>
      </c>
      <c r="AM1507" s="139">
        <v>0</v>
      </c>
      <c r="AN1507" s="148">
        <f t="shared" si="208"/>
        <v>862.68999999999994</v>
      </c>
      <c r="AO1507" s="148">
        <f t="shared" si="209"/>
        <v>111</v>
      </c>
      <c r="AP1507" s="148">
        <v>22</v>
      </c>
      <c r="AQ1507" s="140">
        <v>22</v>
      </c>
      <c r="AS1507" s="42">
        <f t="shared" si="210"/>
        <v>7592.7860392472849</v>
      </c>
      <c r="AT1507" s="101">
        <f t="shared" si="211"/>
        <v>0</v>
      </c>
      <c r="AU1507" s="42">
        <f t="shared" si="212"/>
        <v>7592.7860392472849</v>
      </c>
      <c r="AV1507" s="42">
        <f t="shared" si="213"/>
        <v>1322.6755576135654</v>
      </c>
      <c r="AW1507" s="102">
        <f t="shared" si="214"/>
        <v>431</v>
      </c>
      <c r="AX1507" s="43">
        <f t="shared" si="207"/>
        <v>0.5</v>
      </c>
      <c r="AY1507" s="43" t="str">
        <f t="shared" si="215"/>
        <v>UTGS</v>
      </c>
    </row>
    <row r="1508" spans="1:51" hidden="1" x14ac:dyDescent="0.2">
      <c r="A1508" s="38">
        <v>1501</v>
      </c>
      <c r="B1508" t="s">
        <v>362</v>
      </c>
      <c r="C1508" t="s">
        <v>289</v>
      </c>
      <c r="D1508">
        <v>320</v>
      </c>
      <c r="E1508" t="s">
        <v>1223</v>
      </c>
      <c r="F1508">
        <v>0.25</v>
      </c>
      <c r="G1508" t="str">
        <f>LOOKUP(F1508,{0,6,45},{"F","L","H"})</f>
        <v>F</v>
      </c>
      <c r="H1508" t="s">
        <v>3418</v>
      </c>
      <c r="I1508" s="43" t="str">
        <f>IFERROR(VLOOKUP(#REF!,#REF!,2,FALSE),"No")</f>
        <v>No</v>
      </c>
      <c r="J1508" s="149">
        <v>0.75</v>
      </c>
      <c r="K1508" s="148">
        <v>57</v>
      </c>
      <c r="L1508" s="148"/>
      <c r="M1508" s="148"/>
      <c r="N1508" s="148"/>
      <c r="O1508" s="148"/>
      <c r="P1508" s="148"/>
      <c r="Q1508" s="148"/>
      <c r="R1508" s="148"/>
      <c r="S1508" s="148"/>
      <c r="T1508" s="148"/>
      <c r="U1508" s="148"/>
      <c r="V1508" s="148"/>
      <c r="W1508" s="148"/>
      <c r="X1508" s="139">
        <v>2</v>
      </c>
      <c r="Y1508" s="148">
        <v>1000</v>
      </c>
      <c r="Z1508" s="149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39">
        <v>0</v>
      </c>
      <c r="AM1508" s="139">
        <v>0</v>
      </c>
      <c r="AN1508" s="148">
        <f t="shared" si="208"/>
        <v>1000</v>
      </c>
      <c r="AO1508" s="148">
        <f t="shared" si="209"/>
        <v>57</v>
      </c>
      <c r="AP1508" s="148">
        <v>17</v>
      </c>
      <c r="AQ1508" s="140">
        <v>29</v>
      </c>
      <c r="AS1508" s="42">
        <f t="shared" si="210"/>
        <v>3669.8582363702267</v>
      </c>
      <c r="AT1508" s="101">
        <f t="shared" si="211"/>
        <v>0</v>
      </c>
      <c r="AU1508" s="42">
        <f t="shared" si="212"/>
        <v>3669.8582363702267</v>
      </c>
      <c r="AV1508" s="42">
        <f t="shared" si="213"/>
        <v>1121.06764556807</v>
      </c>
      <c r="AW1508" s="102">
        <f t="shared" si="214"/>
        <v>431</v>
      </c>
      <c r="AX1508" s="43">
        <f t="shared" si="207"/>
        <v>0.75</v>
      </c>
      <c r="AY1508" s="43" t="str">
        <f t="shared" si="215"/>
        <v>UTGS</v>
      </c>
    </row>
    <row r="1509" spans="1:51" hidden="1" x14ac:dyDescent="0.2">
      <c r="A1509" s="38">
        <v>1502</v>
      </c>
      <c r="B1509" t="s">
        <v>362</v>
      </c>
      <c r="C1509" t="s">
        <v>289</v>
      </c>
      <c r="D1509">
        <v>320</v>
      </c>
      <c r="E1509" t="s">
        <v>1232</v>
      </c>
      <c r="F1509">
        <v>0.25</v>
      </c>
      <c r="G1509" t="str">
        <f>LOOKUP(F1509,{0,6,45},{"F","L","H"})</f>
        <v>F</v>
      </c>
      <c r="H1509" t="s">
        <v>3419</v>
      </c>
      <c r="I1509" s="43" t="str">
        <f>IFERROR(VLOOKUP(#REF!,#REF!,2,FALSE),"No")</f>
        <v>No</v>
      </c>
      <c r="J1509" s="149">
        <v>0.5</v>
      </c>
      <c r="K1509" s="148">
        <v>45</v>
      </c>
      <c r="L1509" s="148"/>
      <c r="M1509" s="148"/>
      <c r="N1509" s="148"/>
      <c r="O1509" s="148"/>
      <c r="P1509" s="148"/>
      <c r="Q1509" s="148"/>
      <c r="R1509" s="148"/>
      <c r="S1509" s="148"/>
      <c r="T1509" s="148"/>
      <c r="U1509" s="148"/>
      <c r="V1509" s="148"/>
      <c r="W1509" s="148"/>
      <c r="X1509" s="139">
        <v>2</v>
      </c>
      <c r="Y1509" s="148">
        <v>1000</v>
      </c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39">
        <v>0</v>
      </c>
      <c r="AM1509" s="139">
        <v>0</v>
      </c>
      <c r="AN1509" s="148">
        <f t="shared" si="208"/>
        <v>1000</v>
      </c>
      <c r="AO1509" s="148">
        <f t="shared" si="209"/>
        <v>45</v>
      </c>
      <c r="AP1509" s="148">
        <v>19</v>
      </c>
      <c r="AQ1509" s="140">
        <v>20</v>
      </c>
      <c r="AS1509" s="42">
        <f t="shared" si="210"/>
        <v>3078.1565023975477</v>
      </c>
      <c r="AT1509" s="101">
        <f t="shared" si="211"/>
        <v>0</v>
      </c>
      <c r="AU1509" s="42">
        <f t="shared" si="212"/>
        <v>3078.1565023975477</v>
      </c>
      <c r="AV1509" s="42">
        <f t="shared" si="213"/>
        <v>1625.5480860737016</v>
      </c>
      <c r="AW1509" s="102">
        <f t="shared" si="214"/>
        <v>431</v>
      </c>
      <c r="AX1509" s="43">
        <f t="shared" si="207"/>
        <v>0.5</v>
      </c>
      <c r="AY1509" s="43" t="str">
        <f t="shared" si="215"/>
        <v>UTGS</v>
      </c>
    </row>
    <row r="1510" spans="1:51" hidden="1" x14ac:dyDescent="0.2">
      <c r="A1510" s="38">
        <v>1503</v>
      </c>
      <c r="B1510" t="s">
        <v>362</v>
      </c>
      <c r="C1510" t="s">
        <v>289</v>
      </c>
      <c r="D1510">
        <v>320</v>
      </c>
      <c r="E1510" t="s">
        <v>1236</v>
      </c>
      <c r="F1510">
        <v>0.25</v>
      </c>
      <c r="G1510" t="str">
        <f>LOOKUP(F1510,{0,6,45},{"F","L","H"})</f>
        <v>F</v>
      </c>
      <c r="H1510" t="s">
        <v>3420</v>
      </c>
      <c r="I1510" s="43" t="str">
        <f>IFERROR(VLOOKUP(#REF!,#REF!,2,FALSE),"No")</f>
        <v>No</v>
      </c>
      <c r="J1510" s="139">
        <v>0.75</v>
      </c>
      <c r="K1510" s="148">
        <v>4</v>
      </c>
      <c r="L1510" s="148">
        <v>1.25</v>
      </c>
      <c r="M1510" s="148">
        <v>95</v>
      </c>
      <c r="N1510" s="148"/>
      <c r="O1510" s="148"/>
      <c r="P1510" s="148"/>
      <c r="Q1510" s="148"/>
      <c r="R1510" s="148"/>
      <c r="S1510" s="148"/>
      <c r="T1510" s="148"/>
      <c r="U1510" s="148"/>
      <c r="V1510" s="148"/>
      <c r="W1510" s="148"/>
      <c r="X1510" s="139">
        <v>2</v>
      </c>
      <c r="Y1510" s="148">
        <v>867</v>
      </c>
      <c r="Z1510" s="149">
        <v>4</v>
      </c>
      <c r="AA1510" s="148">
        <v>133</v>
      </c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39">
        <v>0</v>
      </c>
      <c r="AM1510" s="139">
        <v>0</v>
      </c>
      <c r="AN1510" s="148">
        <f t="shared" si="208"/>
        <v>1000</v>
      </c>
      <c r="AO1510" s="148">
        <f t="shared" si="209"/>
        <v>99</v>
      </c>
      <c r="AP1510" s="148">
        <v>20</v>
      </c>
      <c r="AQ1510" s="140">
        <v>20</v>
      </c>
      <c r="AS1510" s="42">
        <f t="shared" si="210"/>
        <v>7336.3143052746036</v>
      </c>
      <c r="AT1510" s="101">
        <f t="shared" si="211"/>
        <v>0</v>
      </c>
      <c r="AU1510" s="42">
        <f t="shared" si="212"/>
        <v>7336.3143052746036</v>
      </c>
      <c r="AV1510" s="42">
        <f t="shared" si="213"/>
        <v>1673.2285860737015</v>
      </c>
      <c r="AW1510" s="102">
        <f t="shared" si="214"/>
        <v>431</v>
      </c>
      <c r="AX1510" s="43">
        <f t="shared" si="207"/>
        <v>0.75</v>
      </c>
      <c r="AY1510" s="43" t="str">
        <f t="shared" si="215"/>
        <v>UTGS</v>
      </c>
    </row>
    <row r="1511" spans="1:51" hidden="1" x14ac:dyDescent="0.2">
      <c r="A1511" s="38">
        <v>1504</v>
      </c>
      <c r="B1511" t="s">
        <v>362</v>
      </c>
      <c r="C1511" t="s">
        <v>289</v>
      </c>
      <c r="D1511">
        <v>320</v>
      </c>
      <c r="E1511" t="s">
        <v>1842</v>
      </c>
      <c r="F1511">
        <v>0.25</v>
      </c>
      <c r="G1511" t="str">
        <f>LOOKUP(F1511,{0,6,45},{"F","L","H"})</f>
        <v>F</v>
      </c>
      <c r="H1511" t="s">
        <v>3421</v>
      </c>
      <c r="I1511" s="43" t="str">
        <f>IFERROR(VLOOKUP(#REF!,#REF!,2,FALSE),"No")</f>
        <v>No</v>
      </c>
      <c r="J1511" s="139">
        <v>0.75</v>
      </c>
      <c r="K1511" s="148">
        <v>27</v>
      </c>
      <c r="L1511" s="148"/>
      <c r="M1511" s="148"/>
      <c r="N1511" s="148"/>
      <c r="O1511" s="148"/>
      <c r="P1511" s="148"/>
      <c r="Q1511" s="148"/>
      <c r="R1511" s="148"/>
      <c r="S1511" s="148"/>
      <c r="T1511" s="148"/>
      <c r="U1511" s="148"/>
      <c r="V1511" s="148"/>
      <c r="W1511" s="148"/>
      <c r="X1511" s="139">
        <v>1.25</v>
      </c>
      <c r="Y1511" s="148">
        <v>15</v>
      </c>
      <c r="Z1511" s="149">
        <v>2</v>
      </c>
      <c r="AA1511" s="148">
        <v>985</v>
      </c>
      <c r="AB1511" s="149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39">
        <v>0</v>
      </c>
      <c r="AM1511" s="139">
        <v>0</v>
      </c>
      <c r="AN1511" s="148">
        <f t="shared" si="208"/>
        <v>1000</v>
      </c>
      <c r="AO1511" s="148">
        <f t="shared" si="209"/>
        <v>27</v>
      </c>
      <c r="AP1511" s="148">
        <v>24</v>
      </c>
      <c r="AQ1511" s="140">
        <v>25</v>
      </c>
      <c r="AS1511" s="42">
        <f t="shared" si="210"/>
        <v>1738.3539014385285</v>
      </c>
      <c r="AT1511" s="101">
        <f t="shared" si="211"/>
        <v>0</v>
      </c>
      <c r="AU1511" s="42">
        <f t="shared" si="212"/>
        <v>1738.3539014385285</v>
      </c>
      <c r="AV1511" s="42">
        <f t="shared" si="213"/>
        <v>1300.8584688589613</v>
      </c>
      <c r="AW1511" s="102">
        <f t="shared" si="214"/>
        <v>431</v>
      </c>
      <c r="AX1511" s="43">
        <f t="shared" si="207"/>
        <v>0.75</v>
      </c>
      <c r="AY1511" s="43" t="str">
        <f t="shared" si="215"/>
        <v>UTGS</v>
      </c>
    </row>
    <row r="1512" spans="1:51" hidden="1" x14ac:dyDescent="0.2">
      <c r="A1512" s="38">
        <v>1505</v>
      </c>
      <c r="B1512" t="s">
        <v>362</v>
      </c>
      <c r="C1512" t="s">
        <v>289</v>
      </c>
      <c r="D1512">
        <v>320</v>
      </c>
      <c r="E1512" t="s">
        <v>1243</v>
      </c>
      <c r="F1512">
        <v>0.25</v>
      </c>
      <c r="G1512" t="str">
        <f>LOOKUP(F1512,{0,6,45},{"F","L","H"})</f>
        <v>F</v>
      </c>
      <c r="H1512" t="s">
        <v>3422</v>
      </c>
      <c r="I1512" s="43" t="str">
        <f>IFERROR(VLOOKUP(#REF!,#REF!,2,FALSE),"No")</f>
        <v>No</v>
      </c>
      <c r="J1512" s="139">
        <v>0.5</v>
      </c>
      <c r="K1512" s="148">
        <v>55</v>
      </c>
      <c r="L1512" s="148"/>
      <c r="M1512" s="148"/>
      <c r="N1512" s="148"/>
      <c r="O1512" s="148"/>
      <c r="P1512" s="148"/>
      <c r="Q1512" s="148"/>
      <c r="R1512" s="148"/>
      <c r="S1512" s="148"/>
      <c r="T1512" s="148"/>
      <c r="U1512" s="148"/>
      <c r="V1512" s="148"/>
      <c r="W1512" s="148"/>
      <c r="X1512" s="139">
        <v>2</v>
      </c>
      <c r="Y1512" s="148">
        <v>795.72</v>
      </c>
      <c r="Z1512" s="149">
        <v>4</v>
      </c>
      <c r="AA1512" s="148">
        <v>204.28</v>
      </c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39">
        <v>0</v>
      </c>
      <c r="AM1512" s="139">
        <v>0</v>
      </c>
      <c r="AN1512" s="148">
        <f t="shared" si="208"/>
        <v>1000</v>
      </c>
      <c r="AO1512" s="148">
        <f t="shared" si="209"/>
        <v>55</v>
      </c>
      <c r="AP1512" s="148">
        <v>21</v>
      </c>
      <c r="AQ1512" s="140">
        <v>21</v>
      </c>
      <c r="AS1512" s="42">
        <f t="shared" si="210"/>
        <v>3762.1912807081139</v>
      </c>
      <c r="AT1512" s="101">
        <f t="shared" si="211"/>
        <v>0</v>
      </c>
      <c r="AU1512" s="42">
        <f t="shared" si="212"/>
        <v>3762.1912807081139</v>
      </c>
      <c r="AV1512" s="42">
        <f t="shared" si="213"/>
        <v>1617.8880629273349</v>
      </c>
      <c r="AW1512" s="102">
        <f t="shared" si="214"/>
        <v>431</v>
      </c>
      <c r="AX1512" s="43">
        <f t="shared" si="207"/>
        <v>0.5</v>
      </c>
      <c r="AY1512" s="43" t="str">
        <f t="shared" si="215"/>
        <v>UTGS</v>
      </c>
    </row>
    <row r="1513" spans="1:51" hidden="1" x14ac:dyDescent="0.2">
      <c r="A1513" s="38">
        <v>1506</v>
      </c>
      <c r="B1513" t="s">
        <v>362</v>
      </c>
      <c r="C1513" t="s">
        <v>289</v>
      </c>
      <c r="D1513">
        <v>320</v>
      </c>
      <c r="E1513" t="s">
        <v>1239</v>
      </c>
      <c r="F1513">
        <v>0.25</v>
      </c>
      <c r="G1513" t="str">
        <f>LOOKUP(F1513,{0,6,45},{"F","L","H"})</f>
        <v>F</v>
      </c>
      <c r="H1513" t="s">
        <v>3423</v>
      </c>
      <c r="I1513" s="43" t="str">
        <f>IFERROR(VLOOKUP(#REF!,#REF!,2,FALSE),"No")</f>
        <v>No</v>
      </c>
      <c r="J1513" s="139">
        <v>0.5</v>
      </c>
      <c r="K1513" s="148">
        <v>41</v>
      </c>
      <c r="L1513" s="148"/>
      <c r="M1513" s="148"/>
      <c r="N1513" s="148"/>
      <c r="O1513" s="148"/>
      <c r="P1513" s="148"/>
      <c r="Q1513" s="148"/>
      <c r="R1513" s="148"/>
      <c r="S1513" s="148"/>
      <c r="T1513" s="148"/>
      <c r="U1513" s="148"/>
      <c r="V1513" s="148"/>
      <c r="W1513" s="148"/>
      <c r="X1513" s="139">
        <v>1.25</v>
      </c>
      <c r="Y1513" s="148">
        <v>1000</v>
      </c>
      <c r="Z1513" s="149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39">
        <v>0</v>
      </c>
      <c r="AM1513" s="139">
        <v>0</v>
      </c>
      <c r="AN1513" s="148">
        <f t="shared" si="208"/>
        <v>1000</v>
      </c>
      <c r="AO1513" s="148">
        <f t="shared" si="209"/>
        <v>41</v>
      </c>
      <c r="AP1513" s="148">
        <v>20</v>
      </c>
      <c r="AQ1513" s="140">
        <v>20</v>
      </c>
      <c r="AS1513" s="42">
        <f t="shared" si="210"/>
        <v>2804.5425910733215</v>
      </c>
      <c r="AT1513" s="101">
        <f t="shared" si="211"/>
        <v>0</v>
      </c>
      <c r="AU1513" s="42">
        <f t="shared" si="212"/>
        <v>2804.5425910733215</v>
      </c>
      <c r="AV1513" s="42">
        <f t="shared" si="213"/>
        <v>1660.5480860737018</v>
      </c>
      <c r="AW1513" s="102">
        <f t="shared" si="214"/>
        <v>431</v>
      </c>
      <c r="AX1513" s="43">
        <f t="shared" si="207"/>
        <v>0.5</v>
      </c>
      <c r="AY1513" s="43" t="str">
        <f t="shared" si="215"/>
        <v>UTGS</v>
      </c>
    </row>
    <row r="1514" spans="1:51" hidden="1" x14ac:dyDescent="0.2">
      <c r="A1514" s="38">
        <v>1507</v>
      </c>
      <c r="B1514" t="s">
        <v>362</v>
      </c>
      <c r="C1514" t="s">
        <v>289</v>
      </c>
      <c r="D1514">
        <v>320</v>
      </c>
      <c r="E1514" t="s">
        <v>1842</v>
      </c>
      <c r="F1514">
        <v>0.25</v>
      </c>
      <c r="G1514" t="str">
        <f>LOOKUP(F1514,{0,6,45},{"F","L","H"})</f>
        <v>F</v>
      </c>
      <c r="H1514" t="s">
        <v>3424</v>
      </c>
      <c r="I1514" s="43" t="str">
        <f>IFERROR(VLOOKUP(#REF!,#REF!,2,FALSE),"No")</f>
        <v>No</v>
      </c>
      <c r="J1514" s="149">
        <v>0.5</v>
      </c>
      <c r="K1514" s="148">
        <v>37</v>
      </c>
      <c r="L1514" s="148"/>
      <c r="M1514" s="148"/>
      <c r="N1514" s="148"/>
      <c r="O1514" s="148"/>
      <c r="P1514" s="148"/>
      <c r="Q1514" s="148"/>
      <c r="R1514" s="148"/>
      <c r="S1514" s="148"/>
      <c r="T1514" s="148"/>
      <c r="U1514" s="148"/>
      <c r="V1514" s="148"/>
      <c r="W1514" s="148"/>
      <c r="X1514" s="139">
        <v>2</v>
      </c>
      <c r="Y1514" s="148">
        <v>799.55</v>
      </c>
      <c r="Z1514" s="149">
        <v>6</v>
      </c>
      <c r="AA1514" s="148">
        <v>179.45</v>
      </c>
      <c r="AB1514" s="148">
        <v>8</v>
      </c>
      <c r="AC1514" s="148">
        <v>21.01</v>
      </c>
      <c r="AD1514" s="148"/>
      <c r="AE1514" s="148"/>
      <c r="AF1514" s="148"/>
      <c r="AG1514" s="148"/>
      <c r="AH1514" s="148"/>
      <c r="AI1514" s="148"/>
      <c r="AJ1514" s="148"/>
      <c r="AK1514" s="148"/>
      <c r="AL1514" s="139">
        <v>0</v>
      </c>
      <c r="AM1514" s="139">
        <v>0</v>
      </c>
      <c r="AN1514" s="148">
        <f t="shared" si="208"/>
        <v>1000.01</v>
      </c>
      <c r="AO1514" s="148">
        <f t="shared" si="209"/>
        <v>37</v>
      </c>
      <c r="AP1514" s="148">
        <v>15</v>
      </c>
      <c r="AQ1514" s="140">
        <v>15</v>
      </c>
      <c r="AS1514" s="42">
        <f t="shared" si="210"/>
        <v>2530.928679749095</v>
      </c>
      <c r="AT1514" s="101">
        <f t="shared" si="211"/>
        <v>0</v>
      </c>
      <c r="AU1514" s="42">
        <f t="shared" si="212"/>
        <v>2530.928679749095</v>
      </c>
      <c r="AV1514" s="42">
        <f t="shared" si="213"/>
        <v>2553.1529487394164</v>
      </c>
      <c r="AW1514" s="102">
        <f t="shared" si="214"/>
        <v>431</v>
      </c>
      <c r="AX1514" s="43">
        <f t="shared" si="207"/>
        <v>0.5</v>
      </c>
      <c r="AY1514" s="43" t="str">
        <f t="shared" si="215"/>
        <v>UTGS</v>
      </c>
    </row>
    <row r="1515" spans="1:51" hidden="1" x14ac:dyDescent="0.2">
      <c r="A1515" s="38">
        <v>1508</v>
      </c>
      <c r="B1515" t="s">
        <v>362</v>
      </c>
      <c r="C1515" t="s">
        <v>289</v>
      </c>
      <c r="D1515">
        <v>320</v>
      </c>
      <c r="E1515" t="s">
        <v>1228</v>
      </c>
      <c r="F1515">
        <v>0.25</v>
      </c>
      <c r="G1515" t="str">
        <f>LOOKUP(F1515,{0,6,45},{"F","L","H"})</f>
        <v>F</v>
      </c>
      <c r="H1515" t="s">
        <v>3425</v>
      </c>
      <c r="I1515" s="43" t="str">
        <f>IFERROR(VLOOKUP(#REF!,#REF!,2,FALSE),"No")</f>
        <v>No</v>
      </c>
      <c r="J1515" s="149">
        <v>0.5</v>
      </c>
      <c r="K1515" s="148">
        <v>87</v>
      </c>
      <c r="L1515" s="148"/>
      <c r="M1515" s="148"/>
      <c r="N1515" s="148"/>
      <c r="O1515" s="148"/>
      <c r="P1515" s="148"/>
      <c r="Q1515" s="148"/>
      <c r="R1515" s="148"/>
      <c r="S1515" s="148"/>
      <c r="T1515" s="148"/>
      <c r="U1515" s="148"/>
      <c r="V1515" s="148"/>
      <c r="W1515" s="148"/>
      <c r="X1515" s="139">
        <v>2</v>
      </c>
      <c r="Y1515" s="148">
        <v>82.75</v>
      </c>
      <c r="Z1515" s="149">
        <v>4</v>
      </c>
      <c r="AA1515" s="148">
        <v>917.25</v>
      </c>
      <c r="AB1515" s="149"/>
      <c r="AC1515" s="148"/>
      <c r="AD1515" s="149"/>
      <c r="AE1515" s="148"/>
      <c r="AF1515" s="148"/>
      <c r="AG1515" s="148"/>
      <c r="AH1515" s="148"/>
      <c r="AI1515" s="148"/>
      <c r="AJ1515" s="148"/>
      <c r="AK1515" s="148"/>
      <c r="AL1515" s="139">
        <v>0</v>
      </c>
      <c r="AM1515" s="139">
        <v>0</v>
      </c>
      <c r="AN1515" s="148">
        <f t="shared" si="208"/>
        <v>1000</v>
      </c>
      <c r="AO1515" s="148">
        <f t="shared" si="209"/>
        <v>87</v>
      </c>
      <c r="AP1515" s="148">
        <v>10</v>
      </c>
      <c r="AQ1515" s="140">
        <v>33</v>
      </c>
      <c r="AS1515" s="42">
        <f t="shared" si="210"/>
        <v>5951.1025713019262</v>
      </c>
      <c r="AT1515" s="101">
        <f t="shared" si="211"/>
        <v>0</v>
      </c>
      <c r="AU1515" s="42">
        <f t="shared" si="212"/>
        <v>5951.1025713019262</v>
      </c>
      <c r="AV1515" s="42">
        <f t="shared" si="213"/>
        <v>1184.4740673173949</v>
      </c>
      <c r="AW1515" s="102">
        <f t="shared" si="214"/>
        <v>431</v>
      </c>
      <c r="AX1515" s="43">
        <f t="shared" si="207"/>
        <v>0.5</v>
      </c>
      <c r="AY1515" s="43" t="str">
        <f t="shared" si="215"/>
        <v>UTGS</v>
      </c>
    </row>
    <row r="1516" spans="1:51" hidden="1" x14ac:dyDescent="0.2">
      <c r="A1516" s="38">
        <v>1509</v>
      </c>
      <c r="B1516" t="s">
        <v>362</v>
      </c>
      <c r="C1516" t="s">
        <v>289</v>
      </c>
      <c r="D1516">
        <v>320</v>
      </c>
      <c r="E1516" t="s">
        <v>1245</v>
      </c>
      <c r="F1516">
        <v>0.25</v>
      </c>
      <c r="G1516" t="str">
        <f>LOOKUP(F1516,{0,6,45},{"F","L","H"})</f>
        <v>F</v>
      </c>
      <c r="H1516" t="s">
        <v>3426</v>
      </c>
      <c r="I1516" s="43" t="str">
        <f>IFERROR(VLOOKUP(#REF!,#REF!,2,FALSE),"No")</f>
        <v>No</v>
      </c>
      <c r="J1516" s="149">
        <v>0.75</v>
      </c>
      <c r="K1516" s="148">
        <v>39</v>
      </c>
      <c r="L1516" s="148"/>
      <c r="M1516" s="148"/>
      <c r="N1516" s="148"/>
      <c r="O1516" s="148"/>
      <c r="P1516" s="148"/>
      <c r="Q1516" s="148"/>
      <c r="R1516" s="148"/>
      <c r="S1516" s="148"/>
      <c r="T1516" s="148"/>
      <c r="U1516" s="148"/>
      <c r="V1516" s="148"/>
      <c r="W1516" s="148"/>
      <c r="X1516" s="139">
        <v>2</v>
      </c>
      <c r="Y1516" s="148">
        <v>1000</v>
      </c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39">
        <v>0</v>
      </c>
      <c r="AM1516" s="139">
        <v>0</v>
      </c>
      <c r="AN1516" s="148">
        <f t="shared" si="208"/>
        <v>1000</v>
      </c>
      <c r="AO1516" s="148">
        <f t="shared" si="209"/>
        <v>39</v>
      </c>
      <c r="AP1516" s="148">
        <v>12</v>
      </c>
      <c r="AQ1516" s="140">
        <v>13</v>
      </c>
      <c r="AS1516" s="42">
        <f t="shared" si="210"/>
        <v>2510.9556354112078</v>
      </c>
      <c r="AT1516" s="101">
        <f t="shared" si="211"/>
        <v>0</v>
      </c>
      <c r="AU1516" s="42">
        <f t="shared" si="212"/>
        <v>2510.9556354112078</v>
      </c>
      <c r="AV1516" s="42">
        <f t="shared" si="213"/>
        <v>2500.8432093441561</v>
      </c>
      <c r="AW1516" s="102">
        <f t="shared" si="214"/>
        <v>431</v>
      </c>
      <c r="AX1516" s="43">
        <f t="shared" si="207"/>
        <v>0.75</v>
      </c>
      <c r="AY1516" s="43" t="str">
        <f t="shared" si="215"/>
        <v>UTGS</v>
      </c>
    </row>
    <row r="1517" spans="1:51" hidden="1" x14ac:dyDescent="0.2">
      <c r="A1517" s="38">
        <v>1510</v>
      </c>
      <c r="B1517" t="s">
        <v>362</v>
      </c>
      <c r="C1517" t="s">
        <v>289</v>
      </c>
      <c r="D1517">
        <v>320</v>
      </c>
      <c r="E1517" t="s">
        <v>1842</v>
      </c>
      <c r="F1517">
        <v>0.25</v>
      </c>
      <c r="G1517" t="str">
        <f>LOOKUP(F1517,{0,6,45},{"F","L","H"})</f>
        <v>F</v>
      </c>
      <c r="H1517" t="s">
        <v>3427</v>
      </c>
      <c r="I1517" s="43" t="str">
        <f>IFERROR(VLOOKUP(#REF!,#REF!,2,FALSE),"No")</f>
        <v>No</v>
      </c>
      <c r="J1517" s="149">
        <v>0.5</v>
      </c>
      <c r="K1517" s="148">
        <v>107</v>
      </c>
      <c r="L1517" s="148"/>
      <c r="M1517" s="148"/>
      <c r="N1517" s="148"/>
      <c r="O1517" s="148"/>
      <c r="P1517" s="148"/>
      <c r="Q1517" s="148"/>
      <c r="R1517" s="148"/>
      <c r="S1517" s="148"/>
      <c r="T1517" s="148"/>
      <c r="U1517" s="148"/>
      <c r="V1517" s="148"/>
      <c r="W1517" s="148"/>
      <c r="X1517" s="139">
        <v>1.25</v>
      </c>
      <c r="Y1517" s="148">
        <v>30.93</v>
      </c>
      <c r="Z1517" s="148">
        <v>2</v>
      </c>
      <c r="AA1517" s="148">
        <v>159.86000000000001</v>
      </c>
      <c r="AB1517" s="148">
        <v>4</v>
      </c>
      <c r="AC1517" s="148">
        <v>809.2</v>
      </c>
      <c r="AD1517" s="148"/>
      <c r="AE1517" s="148"/>
      <c r="AF1517" s="148"/>
      <c r="AG1517" s="148"/>
      <c r="AH1517" s="148"/>
      <c r="AI1517" s="148"/>
      <c r="AJ1517" s="148"/>
      <c r="AK1517" s="148"/>
      <c r="AL1517" s="139">
        <v>0</v>
      </c>
      <c r="AM1517" s="139">
        <v>0</v>
      </c>
      <c r="AN1517" s="148">
        <f t="shared" si="208"/>
        <v>999.99</v>
      </c>
      <c r="AO1517" s="148">
        <f t="shared" si="209"/>
        <v>107</v>
      </c>
      <c r="AP1517" s="148">
        <v>24</v>
      </c>
      <c r="AQ1517" s="140">
        <v>25</v>
      </c>
      <c r="AS1517" s="42">
        <f t="shared" si="210"/>
        <v>7319.1721279230587</v>
      </c>
      <c r="AT1517" s="101">
        <f t="shared" si="211"/>
        <v>0</v>
      </c>
      <c r="AU1517" s="42">
        <f t="shared" si="212"/>
        <v>7319.1721279230587</v>
      </c>
      <c r="AV1517" s="42">
        <f t="shared" si="213"/>
        <v>1533.370064474273</v>
      </c>
      <c r="AW1517" s="102">
        <f t="shared" si="214"/>
        <v>431</v>
      </c>
      <c r="AX1517" s="43">
        <f t="shared" si="207"/>
        <v>0.5</v>
      </c>
      <c r="AY1517" s="43" t="str">
        <f t="shared" si="215"/>
        <v>UTGS</v>
      </c>
    </row>
    <row r="1518" spans="1:51" hidden="1" x14ac:dyDescent="0.2">
      <c r="A1518" s="38">
        <v>1511</v>
      </c>
      <c r="B1518" t="s">
        <v>362</v>
      </c>
      <c r="C1518" t="s">
        <v>289</v>
      </c>
      <c r="D1518">
        <v>320</v>
      </c>
      <c r="E1518" t="s">
        <v>1239</v>
      </c>
      <c r="F1518">
        <v>0.25</v>
      </c>
      <c r="G1518" t="str">
        <f>LOOKUP(F1518,{0,6,45},{"F","L","H"})</f>
        <v>F</v>
      </c>
      <c r="H1518" t="s">
        <v>3428</v>
      </c>
      <c r="I1518" s="43" t="str">
        <f>IFERROR(VLOOKUP(#REF!,#REF!,2,FALSE),"No")</f>
        <v>No</v>
      </c>
      <c r="J1518" s="139">
        <v>0.75</v>
      </c>
      <c r="K1518" s="148">
        <v>43</v>
      </c>
      <c r="L1518" s="148"/>
      <c r="M1518" s="148"/>
      <c r="N1518" s="148"/>
      <c r="O1518" s="148"/>
      <c r="P1518" s="148"/>
      <c r="Q1518" s="148"/>
      <c r="R1518" s="148"/>
      <c r="S1518" s="148"/>
      <c r="T1518" s="148"/>
      <c r="U1518" s="148"/>
      <c r="V1518" s="148"/>
      <c r="W1518" s="148"/>
      <c r="X1518" s="139">
        <v>2</v>
      </c>
      <c r="Y1518" s="148">
        <v>229.72</v>
      </c>
      <c r="Z1518" s="148">
        <v>3</v>
      </c>
      <c r="AA1518" s="148">
        <v>92.86</v>
      </c>
      <c r="AB1518" s="148">
        <v>4</v>
      </c>
      <c r="AC1518" s="148">
        <v>677.43</v>
      </c>
      <c r="AD1518" s="148"/>
      <c r="AE1518" s="148"/>
      <c r="AF1518" s="148"/>
      <c r="AG1518" s="148"/>
      <c r="AH1518" s="148"/>
      <c r="AI1518" s="148"/>
      <c r="AJ1518" s="148"/>
      <c r="AK1518" s="148"/>
      <c r="AL1518" s="139">
        <v>0</v>
      </c>
      <c r="AM1518" s="139">
        <v>0</v>
      </c>
      <c r="AN1518" s="148">
        <f t="shared" si="208"/>
        <v>1000.01</v>
      </c>
      <c r="AO1518" s="148">
        <f t="shared" si="209"/>
        <v>43</v>
      </c>
      <c r="AP1518" s="148">
        <v>18</v>
      </c>
      <c r="AQ1518" s="140">
        <v>18</v>
      </c>
      <c r="AS1518" s="42">
        <f t="shared" si="210"/>
        <v>2768.489546735434</v>
      </c>
      <c r="AT1518" s="101">
        <f t="shared" si="211"/>
        <v>0</v>
      </c>
      <c r="AU1518" s="42">
        <f t="shared" si="212"/>
        <v>2768.489546735434</v>
      </c>
      <c r="AV1518" s="42">
        <f t="shared" si="213"/>
        <v>2010.6108406161802</v>
      </c>
      <c r="AW1518" s="102">
        <f t="shared" si="214"/>
        <v>431</v>
      </c>
      <c r="AX1518" s="43">
        <f t="shared" si="207"/>
        <v>0.75</v>
      </c>
      <c r="AY1518" s="43" t="str">
        <f t="shared" si="215"/>
        <v>UTGS</v>
      </c>
    </row>
    <row r="1519" spans="1:51" hidden="1" x14ac:dyDescent="0.2">
      <c r="A1519" s="38">
        <v>1512</v>
      </c>
      <c r="B1519" t="s">
        <v>362</v>
      </c>
      <c r="C1519" t="s">
        <v>289</v>
      </c>
      <c r="D1519">
        <v>306</v>
      </c>
      <c r="E1519" t="s">
        <v>1224</v>
      </c>
      <c r="F1519">
        <v>0.25</v>
      </c>
      <c r="G1519" t="str">
        <f>LOOKUP(F1519,{0,6,45},{"F","L","H"})</f>
        <v>F</v>
      </c>
      <c r="H1519" t="s">
        <v>3429</v>
      </c>
      <c r="I1519" s="43" t="str">
        <f>IFERROR(VLOOKUP(#REF!,#REF!,2,FALSE),"No")</f>
        <v>No</v>
      </c>
      <c r="J1519" s="149">
        <v>0.5</v>
      </c>
      <c r="K1519" s="148">
        <v>125</v>
      </c>
      <c r="L1519" s="148"/>
      <c r="M1519" s="148"/>
      <c r="N1519" s="148"/>
      <c r="O1519" s="148"/>
      <c r="P1519" s="148"/>
      <c r="Q1519" s="148"/>
      <c r="R1519" s="148"/>
      <c r="S1519" s="148"/>
      <c r="T1519" s="148"/>
      <c r="U1519" s="148"/>
      <c r="V1519" s="148"/>
      <c r="W1519" s="148"/>
      <c r="X1519" s="139">
        <v>2</v>
      </c>
      <c r="Y1519" s="148">
        <v>1000</v>
      </c>
      <c r="Z1519" s="149"/>
      <c r="AA1519" s="148"/>
      <c r="AB1519" s="149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39">
        <v>0</v>
      </c>
      <c r="AM1519" s="139">
        <v>0</v>
      </c>
      <c r="AN1519" s="148">
        <f t="shared" si="208"/>
        <v>1000</v>
      </c>
      <c r="AO1519" s="148">
        <f t="shared" si="209"/>
        <v>125</v>
      </c>
      <c r="AP1519" s="148">
        <v>22</v>
      </c>
      <c r="AQ1519" s="140">
        <v>22</v>
      </c>
      <c r="AS1519" s="42">
        <f t="shared" si="210"/>
        <v>8550.4347288820773</v>
      </c>
      <c r="AT1519" s="101">
        <f t="shared" si="211"/>
        <v>0</v>
      </c>
      <c r="AU1519" s="42">
        <f t="shared" si="212"/>
        <v>8550.4347288820773</v>
      </c>
      <c r="AV1519" s="42">
        <f t="shared" si="213"/>
        <v>1477.7709873397287</v>
      </c>
      <c r="AW1519" s="102">
        <f t="shared" si="214"/>
        <v>431</v>
      </c>
      <c r="AX1519" s="43">
        <f t="shared" si="207"/>
        <v>0.5</v>
      </c>
      <c r="AY1519" s="43" t="str">
        <f t="shared" si="215"/>
        <v>UTGS</v>
      </c>
    </row>
    <row r="1520" spans="1:51" hidden="1" x14ac:dyDescent="0.2">
      <c r="A1520" s="38">
        <v>1513</v>
      </c>
      <c r="B1520" t="s">
        <v>362</v>
      </c>
      <c r="C1520" t="s">
        <v>289</v>
      </c>
      <c r="D1520">
        <v>306</v>
      </c>
      <c r="E1520" t="s">
        <v>1224</v>
      </c>
      <c r="F1520">
        <v>0.25</v>
      </c>
      <c r="G1520" t="str">
        <f>LOOKUP(F1520,{0,6,45},{"F","L","H"})</f>
        <v>F</v>
      </c>
      <c r="H1520" t="s">
        <v>3430</v>
      </c>
      <c r="I1520" s="43" t="str">
        <f>IFERROR(VLOOKUP(#REF!,#REF!,2,FALSE),"No")</f>
        <v>No</v>
      </c>
      <c r="J1520" s="149">
        <v>0.5</v>
      </c>
      <c r="K1520" s="148">
        <v>91</v>
      </c>
      <c r="L1520" s="148"/>
      <c r="M1520" s="148"/>
      <c r="N1520" s="148"/>
      <c r="O1520" s="148"/>
      <c r="P1520" s="148"/>
      <c r="Q1520" s="148"/>
      <c r="R1520" s="148"/>
      <c r="S1520" s="148"/>
      <c r="T1520" s="148"/>
      <c r="U1520" s="148"/>
      <c r="V1520" s="148"/>
      <c r="W1520" s="148"/>
      <c r="X1520" s="139">
        <v>2</v>
      </c>
      <c r="Y1520" s="148">
        <v>1000</v>
      </c>
      <c r="Z1520" s="149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39">
        <v>0</v>
      </c>
      <c r="AM1520" s="139">
        <v>0</v>
      </c>
      <c r="AN1520" s="148">
        <f t="shared" si="208"/>
        <v>1000</v>
      </c>
      <c r="AO1520" s="148">
        <f t="shared" si="209"/>
        <v>91</v>
      </c>
      <c r="AP1520" s="148">
        <v>14</v>
      </c>
      <c r="AQ1520" s="140">
        <v>14</v>
      </c>
      <c r="AS1520" s="42">
        <f t="shared" si="210"/>
        <v>6224.7164826261524</v>
      </c>
      <c r="AT1520" s="101">
        <f t="shared" si="211"/>
        <v>0</v>
      </c>
      <c r="AU1520" s="42">
        <f t="shared" si="212"/>
        <v>6224.7164826261524</v>
      </c>
      <c r="AV1520" s="42">
        <f t="shared" si="213"/>
        <v>2322.2115515338596</v>
      </c>
      <c r="AW1520" s="102">
        <f t="shared" si="214"/>
        <v>431</v>
      </c>
      <c r="AX1520" s="43">
        <f t="shared" si="207"/>
        <v>0.5</v>
      </c>
      <c r="AY1520" s="43" t="str">
        <f t="shared" si="215"/>
        <v>UTGS</v>
      </c>
    </row>
    <row r="1521" spans="1:51" hidden="1" x14ac:dyDescent="0.2">
      <c r="A1521" s="38">
        <v>1514</v>
      </c>
      <c r="B1521" t="s">
        <v>362</v>
      </c>
      <c r="C1521" t="s">
        <v>289</v>
      </c>
      <c r="D1521">
        <v>320</v>
      </c>
      <c r="E1521" t="s">
        <v>1223</v>
      </c>
      <c r="F1521">
        <v>0.25</v>
      </c>
      <c r="G1521" t="str">
        <f>LOOKUP(F1521,{0,6,45},{"F","L","H"})</f>
        <v>F</v>
      </c>
      <c r="H1521" s="43" t="s">
        <v>3431</v>
      </c>
      <c r="I1521" s="43" t="str">
        <f>IFERROR(VLOOKUP(#REF!,#REF!,2,FALSE),"No")</f>
        <v>No</v>
      </c>
      <c r="J1521" s="139">
        <v>0.75</v>
      </c>
      <c r="K1521" s="148">
        <v>95</v>
      </c>
      <c r="L1521" s="148"/>
      <c r="M1521" s="148"/>
      <c r="N1521" s="148"/>
      <c r="O1521" s="148"/>
      <c r="P1521" s="148"/>
      <c r="Q1521" s="148"/>
      <c r="R1521" s="148"/>
      <c r="S1521" s="148"/>
      <c r="T1521" s="148"/>
      <c r="U1521" s="148"/>
      <c r="V1521" s="148"/>
      <c r="W1521" s="148"/>
      <c r="X1521" s="139">
        <v>2</v>
      </c>
      <c r="Y1521" s="148">
        <v>945.77</v>
      </c>
      <c r="Z1521" s="149">
        <v>4</v>
      </c>
      <c r="AA1521" s="148">
        <v>54.23</v>
      </c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39">
        <v>0</v>
      </c>
      <c r="AM1521" s="139">
        <v>0</v>
      </c>
      <c r="AN1521" s="148">
        <f t="shared" si="208"/>
        <v>1000</v>
      </c>
      <c r="AO1521" s="148">
        <f t="shared" si="209"/>
        <v>95</v>
      </c>
      <c r="AP1521" s="148">
        <v>19</v>
      </c>
      <c r="AQ1521" s="140">
        <v>19</v>
      </c>
      <c r="AS1521" s="42">
        <f t="shared" si="210"/>
        <v>6116.4303939503779</v>
      </c>
      <c r="AT1521" s="101">
        <f t="shared" si="211"/>
        <v>0</v>
      </c>
      <c r="AU1521" s="42">
        <f t="shared" si="212"/>
        <v>6116.4303939503779</v>
      </c>
      <c r="AV1521" s="42">
        <f t="shared" si="213"/>
        <v>1731.5679379723174</v>
      </c>
      <c r="AW1521" s="102">
        <f t="shared" si="214"/>
        <v>431</v>
      </c>
      <c r="AX1521" s="43">
        <f t="shared" si="207"/>
        <v>0.75</v>
      </c>
      <c r="AY1521" s="43" t="str">
        <f t="shared" si="215"/>
        <v>UTGS</v>
      </c>
    </row>
    <row r="1522" spans="1:51" hidden="1" x14ac:dyDescent="0.2">
      <c r="A1522" s="38">
        <v>1515</v>
      </c>
      <c r="B1522" t="s">
        <v>362</v>
      </c>
      <c r="C1522" t="s">
        <v>289</v>
      </c>
      <c r="D1522">
        <v>320</v>
      </c>
      <c r="E1522" t="s">
        <v>1243</v>
      </c>
      <c r="F1522">
        <v>0.25</v>
      </c>
      <c r="G1522" t="str">
        <f>LOOKUP(F1522,{0,6,45},{"F","L","H"})</f>
        <v>F</v>
      </c>
      <c r="H1522" t="s">
        <v>3433</v>
      </c>
      <c r="I1522" s="43" t="str">
        <f>IFERROR(VLOOKUP(#REF!,#REF!,2,FALSE),"No")</f>
        <v>No</v>
      </c>
      <c r="J1522" s="148">
        <v>0.75</v>
      </c>
      <c r="K1522" s="148">
        <v>51</v>
      </c>
      <c r="L1522" s="148"/>
      <c r="M1522" s="148"/>
      <c r="N1522" s="148"/>
      <c r="O1522" s="148"/>
      <c r="P1522" s="148"/>
      <c r="Q1522" s="148"/>
      <c r="R1522" s="149"/>
      <c r="S1522" s="148"/>
      <c r="T1522" s="148"/>
      <c r="U1522" s="148"/>
      <c r="V1522" s="148"/>
      <c r="W1522" s="148"/>
      <c r="X1522" s="139">
        <v>2</v>
      </c>
      <c r="Y1522" s="148">
        <v>1000</v>
      </c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39">
        <v>0</v>
      </c>
      <c r="AM1522" s="139">
        <v>0</v>
      </c>
      <c r="AN1522" s="148">
        <f t="shared" si="208"/>
        <v>1000</v>
      </c>
      <c r="AO1522" s="148">
        <f t="shared" si="209"/>
        <v>51</v>
      </c>
      <c r="AP1522" s="148">
        <v>27</v>
      </c>
      <c r="AQ1522" s="140">
        <v>27</v>
      </c>
      <c r="AS1522" s="42">
        <f t="shared" si="210"/>
        <v>3283.5573693838869</v>
      </c>
      <c r="AT1522" s="101">
        <f t="shared" si="211"/>
        <v>0</v>
      </c>
      <c r="AU1522" s="42">
        <f t="shared" si="212"/>
        <v>3283.5573693838869</v>
      </c>
      <c r="AV1522" s="42">
        <f t="shared" si="213"/>
        <v>1204.1096933879271</v>
      </c>
      <c r="AW1522" s="102">
        <f t="shared" si="214"/>
        <v>431</v>
      </c>
      <c r="AX1522" s="43">
        <f t="shared" si="207"/>
        <v>0.75</v>
      </c>
      <c r="AY1522" s="43" t="str">
        <f t="shared" si="215"/>
        <v>UTGS</v>
      </c>
    </row>
    <row r="1523" spans="1:51" hidden="1" x14ac:dyDescent="0.2">
      <c r="A1523" s="38">
        <v>1516</v>
      </c>
      <c r="B1523" t="s">
        <v>362</v>
      </c>
      <c r="C1523" t="s">
        <v>289</v>
      </c>
      <c r="D1523">
        <v>320</v>
      </c>
      <c r="E1523" t="s">
        <v>1245</v>
      </c>
      <c r="F1523">
        <v>0.25</v>
      </c>
      <c r="G1523" t="str">
        <f>LOOKUP(F1523,{0,6,45},{"F","L","H"})</f>
        <v>F</v>
      </c>
      <c r="H1523" t="s">
        <v>3434</v>
      </c>
      <c r="I1523" s="43" t="str">
        <f>IFERROR(VLOOKUP(#REF!,#REF!,2,FALSE),"No")</f>
        <v>No</v>
      </c>
      <c r="J1523" s="149">
        <v>0.5</v>
      </c>
      <c r="K1523" s="148">
        <v>24</v>
      </c>
      <c r="L1523" s="148"/>
      <c r="M1523" s="148"/>
      <c r="N1523" s="148"/>
      <c r="O1523" s="148"/>
      <c r="P1523" s="148"/>
      <c r="Q1523" s="148"/>
      <c r="R1523" s="148"/>
      <c r="S1523" s="148"/>
      <c r="T1523" s="148"/>
      <c r="U1523" s="148"/>
      <c r="V1523" s="148"/>
      <c r="W1523" s="148"/>
      <c r="X1523" s="139">
        <v>1.25</v>
      </c>
      <c r="Y1523" s="148">
        <v>47.09</v>
      </c>
      <c r="Z1523" s="148">
        <v>2</v>
      </c>
      <c r="AA1523" s="148">
        <v>371.32</v>
      </c>
      <c r="AB1523" s="148">
        <v>4</v>
      </c>
      <c r="AC1523" s="148">
        <v>581.59</v>
      </c>
      <c r="AD1523" s="148"/>
      <c r="AE1523" s="148"/>
      <c r="AF1523" s="148"/>
      <c r="AG1523" s="148"/>
      <c r="AH1523" s="148"/>
      <c r="AI1523" s="148"/>
      <c r="AJ1523" s="148"/>
      <c r="AK1523" s="148"/>
      <c r="AL1523" s="139">
        <v>0</v>
      </c>
      <c r="AM1523" s="139">
        <v>0</v>
      </c>
      <c r="AN1523" s="148">
        <f t="shared" si="208"/>
        <v>1000</v>
      </c>
      <c r="AO1523" s="148">
        <f t="shared" si="209"/>
        <v>24</v>
      </c>
      <c r="AP1523" s="148">
        <v>17</v>
      </c>
      <c r="AQ1523" s="140">
        <v>18</v>
      </c>
      <c r="AS1523" s="42">
        <f t="shared" si="210"/>
        <v>1641.6834679453589</v>
      </c>
      <c r="AT1523" s="101">
        <f t="shared" si="211"/>
        <v>0</v>
      </c>
      <c r="AU1523" s="42">
        <f t="shared" si="212"/>
        <v>1641.6834679453589</v>
      </c>
      <c r="AV1523" s="42">
        <f t="shared" si="213"/>
        <v>2039.6625011930018</v>
      </c>
      <c r="AW1523" s="102">
        <f t="shared" si="214"/>
        <v>431</v>
      </c>
      <c r="AX1523" s="43">
        <f t="shared" si="207"/>
        <v>0.5</v>
      </c>
      <c r="AY1523" s="43" t="str">
        <f t="shared" si="215"/>
        <v>UTGS</v>
      </c>
    </row>
    <row r="1524" spans="1:51" hidden="1" x14ac:dyDescent="0.2">
      <c r="A1524" s="38">
        <v>1517</v>
      </c>
      <c r="B1524" t="s">
        <v>362</v>
      </c>
      <c r="C1524" t="s">
        <v>289</v>
      </c>
      <c r="D1524">
        <v>320</v>
      </c>
      <c r="E1524" t="s">
        <v>1245</v>
      </c>
      <c r="F1524">
        <v>0.25</v>
      </c>
      <c r="G1524" t="str">
        <f>LOOKUP(F1524,{0,6,45},{"F","L","H"})</f>
        <v>F</v>
      </c>
      <c r="H1524" t="s">
        <v>3435</v>
      </c>
      <c r="I1524" s="43" t="str">
        <f>IFERROR(VLOOKUP(#REF!,#REF!,2,FALSE),"No")</f>
        <v>No</v>
      </c>
      <c r="J1524" s="139">
        <v>0.75</v>
      </c>
      <c r="K1524" s="148">
        <v>89</v>
      </c>
      <c r="L1524" s="148"/>
      <c r="M1524" s="148"/>
      <c r="N1524" s="148"/>
      <c r="O1524" s="148"/>
      <c r="P1524" s="148"/>
      <c r="Q1524" s="148"/>
      <c r="R1524" s="148"/>
      <c r="S1524" s="148"/>
      <c r="T1524" s="148"/>
      <c r="U1524" s="148"/>
      <c r="V1524" s="148"/>
      <c r="W1524" s="148"/>
      <c r="X1524" s="139">
        <v>2</v>
      </c>
      <c r="Y1524" s="148">
        <v>208.88</v>
      </c>
      <c r="Z1524" s="149">
        <v>4</v>
      </c>
      <c r="AA1524" s="148">
        <v>791.12</v>
      </c>
      <c r="AB1524" s="149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39">
        <v>0</v>
      </c>
      <c r="AM1524" s="139">
        <v>0</v>
      </c>
      <c r="AN1524" s="148">
        <f t="shared" si="208"/>
        <v>1000</v>
      </c>
      <c r="AO1524" s="148">
        <f t="shared" si="209"/>
        <v>89</v>
      </c>
      <c r="AP1524" s="148">
        <v>28</v>
      </c>
      <c r="AQ1524" s="140">
        <v>28</v>
      </c>
      <c r="AS1524" s="42">
        <f t="shared" si="210"/>
        <v>5730.1295269640386</v>
      </c>
      <c r="AT1524" s="101">
        <f t="shared" si="211"/>
        <v>0</v>
      </c>
      <c r="AU1524" s="42">
        <f t="shared" si="212"/>
        <v>5730.1295269640386</v>
      </c>
      <c r="AV1524" s="42">
        <f t="shared" si="213"/>
        <v>1363.6890043383585</v>
      </c>
      <c r="AW1524" s="102">
        <f t="shared" si="214"/>
        <v>431</v>
      </c>
      <c r="AX1524" s="43">
        <f t="shared" si="207"/>
        <v>0.75</v>
      </c>
      <c r="AY1524" s="43" t="str">
        <f t="shared" si="215"/>
        <v>UTGS</v>
      </c>
    </row>
    <row r="1525" spans="1:51" hidden="1" x14ac:dyDescent="0.2">
      <c r="A1525" s="38">
        <v>1518</v>
      </c>
      <c r="B1525" t="s">
        <v>362</v>
      </c>
      <c r="C1525" t="s">
        <v>289</v>
      </c>
      <c r="D1525">
        <v>320</v>
      </c>
      <c r="E1525" t="s">
        <v>1243</v>
      </c>
      <c r="F1525">
        <v>0.25</v>
      </c>
      <c r="G1525" t="str">
        <f>LOOKUP(F1525,{0,6,45},{"F","L","H"})</f>
        <v>F</v>
      </c>
      <c r="H1525" t="s">
        <v>3436</v>
      </c>
      <c r="I1525" s="43" t="str">
        <f>IFERROR(VLOOKUP(#REF!,#REF!,2,FALSE),"No")</f>
        <v>No</v>
      </c>
      <c r="J1525" s="149">
        <v>0.75</v>
      </c>
      <c r="K1525" s="148">
        <v>79</v>
      </c>
      <c r="L1525" s="148"/>
      <c r="M1525" s="148"/>
      <c r="N1525" s="148"/>
      <c r="O1525" s="148"/>
      <c r="P1525" s="148"/>
      <c r="Q1525" s="148"/>
      <c r="R1525" s="148"/>
      <c r="S1525" s="148"/>
      <c r="T1525" s="148"/>
      <c r="U1525" s="148"/>
      <c r="V1525" s="148"/>
      <c r="W1525" s="148"/>
      <c r="X1525" s="139">
        <v>2</v>
      </c>
      <c r="Y1525" s="148">
        <v>34.159999999999997</v>
      </c>
      <c r="Z1525" s="148">
        <v>3</v>
      </c>
      <c r="AA1525" s="148">
        <v>118.31</v>
      </c>
      <c r="AB1525" s="148">
        <v>4</v>
      </c>
      <c r="AC1525" s="148">
        <v>847.53</v>
      </c>
      <c r="AD1525" s="148"/>
      <c r="AE1525" s="148"/>
      <c r="AF1525" s="148"/>
      <c r="AG1525" s="148"/>
      <c r="AH1525" s="148"/>
      <c r="AI1525" s="148"/>
      <c r="AJ1525" s="148"/>
      <c r="AK1525" s="148"/>
      <c r="AL1525" s="139">
        <v>0</v>
      </c>
      <c r="AM1525" s="139">
        <v>0</v>
      </c>
      <c r="AN1525" s="148">
        <f t="shared" si="208"/>
        <v>1000</v>
      </c>
      <c r="AO1525" s="148">
        <f t="shared" si="209"/>
        <v>79</v>
      </c>
      <c r="AP1525" s="148">
        <v>11</v>
      </c>
      <c r="AQ1525" s="140">
        <v>12</v>
      </c>
      <c r="AS1525" s="42">
        <f t="shared" si="210"/>
        <v>5086.2947486534722</v>
      </c>
      <c r="AT1525" s="101">
        <f t="shared" si="211"/>
        <v>0</v>
      </c>
      <c r="AU1525" s="42">
        <f t="shared" si="212"/>
        <v>5086.2947486534722</v>
      </c>
      <c r="AV1525" s="42">
        <f t="shared" si="213"/>
        <v>3090.6317517895027</v>
      </c>
      <c r="AW1525" s="102">
        <f t="shared" si="214"/>
        <v>431</v>
      </c>
      <c r="AX1525" s="43">
        <f t="shared" si="207"/>
        <v>0.75</v>
      </c>
      <c r="AY1525" s="43" t="str">
        <f t="shared" si="215"/>
        <v>UTGS</v>
      </c>
    </row>
    <row r="1526" spans="1:51" hidden="1" x14ac:dyDescent="0.2">
      <c r="A1526" s="38">
        <v>1519</v>
      </c>
      <c r="B1526" t="s">
        <v>362</v>
      </c>
      <c r="C1526" t="s">
        <v>289</v>
      </c>
      <c r="D1526">
        <v>320</v>
      </c>
      <c r="E1526" t="s">
        <v>1223</v>
      </c>
      <c r="F1526">
        <v>0.25</v>
      </c>
      <c r="G1526" t="str">
        <f>LOOKUP(F1526,{0,6,45},{"F","L","H"})</f>
        <v>F</v>
      </c>
      <c r="H1526" t="s">
        <v>3437</v>
      </c>
      <c r="I1526" s="43" t="str">
        <f>IFERROR(VLOOKUP(#REF!,#REF!,2,FALSE),"No")</f>
        <v>No</v>
      </c>
      <c r="J1526" s="149">
        <v>0.5</v>
      </c>
      <c r="K1526" s="148">
        <v>81</v>
      </c>
      <c r="L1526" s="148"/>
      <c r="M1526" s="148"/>
      <c r="N1526" s="148"/>
      <c r="O1526" s="148"/>
      <c r="P1526" s="148"/>
      <c r="Q1526" s="148"/>
      <c r="R1526" s="148"/>
      <c r="S1526" s="148"/>
      <c r="T1526" s="148"/>
      <c r="U1526" s="148"/>
      <c r="V1526" s="148"/>
      <c r="W1526" s="148"/>
      <c r="X1526" s="139">
        <v>2</v>
      </c>
      <c r="Y1526" s="148">
        <v>1000</v>
      </c>
      <c r="Z1526" s="149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39">
        <v>0</v>
      </c>
      <c r="AM1526" s="139">
        <v>0</v>
      </c>
      <c r="AN1526" s="148">
        <f t="shared" si="208"/>
        <v>1000</v>
      </c>
      <c r="AO1526" s="148">
        <f t="shared" si="209"/>
        <v>81</v>
      </c>
      <c r="AP1526" s="148">
        <v>17</v>
      </c>
      <c r="AQ1526" s="140">
        <v>23</v>
      </c>
      <c r="AS1526" s="42">
        <f t="shared" si="210"/>
        <v>5540.6817043155861</v>
      </c>
      <c r="AT1526" s="101">
        <f t="shared" si="211"/>
        <v>0</v>
      </c>
      <c r="AU1526" s="42">
        <f t="shared" si="212"/>
        <v>5540.6817043155861</v>
      </c>
      <c r="AV1526" s="42">
        <f t="shared" si="213"/>
        <v>1413.5200748466971</v>
      </c>
      <c r="AW1526" s="102">
        <f t="shared" si="214"/>
        <v>431</v>
      </c>
      <c r="AX1526" s="43">
        <f t="shared" si="207"/>
        <v>0.5</v>
      </c>
      <c r="AY1526" s="43" t="str">
        <f t="shared" si="215"/>
        <v>UTGS</v>
      </c>
    </row>
    <row r="1527" spans="1:51" hidden="1" x14ac:dyDescent="0.2">
      <c r="A1527" s="38">
        <v>1520</v>
      </c>
      <c r="B1527" t="s">
        <v>362</v>
      </c>
      <c r="C1527" t="s">
        <v>289</v>
      </c>
      <c r="D1527">
        <v>320</v>
      </c>
      <c r="E1527" t="s">
        <v>1228</v>
      </c>
      <c r="F1527">
        <v>0.25</v>
      </c>
      <c r="G1527" t="str">
        <f>LOOKUP(F1527,{0,6,45},{"F","L","H"})</f>
        <v>F</v>
      </c>
      <c r="H1527" t="s">
        <v>3439</v>
      </c>
      <c r="I1527" s="43" t="str">
        <f>IFERROR(VLOOKUP(#REF!,#REF!,2,FALSE),"No")</f>
        <v>No</v>
      </c>
      <c r="J1527" s="139">
        <v>0.75</v>
      </c>
      <c r="K1527" s="148">
        <v>75</v>
      </c>
      <c r="L1527" s="148"/>
      <c r="M1527" s="148"/>
      <c r="N1527" s="148"/>
      <c r="O1527" s="148"/>
      <c r="P1527" s="148"/>
      <c r="Q1527" s="148"/>
      <c r="R1527" s="148"/>
      <c r="S1527" s="148"/>
      <c r="T1527" s="148"/>
      <c r="U1527" s="148"/>
      <c r="V1527" s="148"/>
      <c r="W1527" s="148"/>
      <c r="X1527" s="139">
        <v>4</v>
      </c>
      <c r="Y1527" s="148">
        <v>867.02</v>
      </c>
      <c r="Z1527" s="149">
        <v>6</v>
      </c>
      <c r="AA1527" s="148">
        <v>132.97999999999999</v>
      </c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39">
        <v>0</v>
      </c>
      <c r="AM1527" s="139">
        <v>0</v>
      </c>
      <c r="AN1527" s="148">
        <f t="shared" si="208"/>
        <v>1000</v>
      </c>
      <c r="AO1527" s="148">
        <f t="shared" si="209"/>
        <v>75</v>
      </c>
      <c r="AP1527" s="148">
        <v>15</v>
      </c>
      <c r="AQ1527" s="140">
        <v>15</v>
      </c>
      <c r="AS1527" s="42">
        <f t="shared" si="210"/>
        <v>4828.760837329246</v>
      </c>
      <c r="AT1527" s="101">
        <f t="shared" si="211"/>
        <v>0</v>
      </c>
      <c r="AU1527" s="42">
        <f t="shared" si="212"/>
        <v>4828.760837329246</v>
      </c>
      <c r="AV1527" s="42">
        <f t="shared" si="213"/>
        <v>2825.8069814316027</v>
      </c>
      <c r="AW1527" s="102">
        <f t="shared" si="214"/>
        <v>431</v>
      </c>
      <c r="AX1527" s="43">
        <f t="shared" si="207"/>
        <v>0.75</v>
      </c>
      <c r="AY1527" s="43" t="str">
        <f t="shared" si="215"/>
        <v>UTGS</v>
      </c>
    </row>
    <row r="1528" spans="1:51" hidden="1" x14ac:dyDescent="0.2">
      <c r="A1528" s="38">
        <v>1521</v>
      </c>
      <c r="B1528" t="s">
        <v>362</v>
      </c>
      <c r="C1528" t="s">
        <v>289</v>
      </c>
      <c r="D1528">
        <v>320</v>
      </c>
      <c r="E1528" t="s">
        <v>1842</v>
      </c>
      <c r="F1528">
        <v>0.25</v>
      </c>
      <c r="G1528" t="str">
        <f>LOOKUP(F1528,{0,6,45},{"F","L","H"})</f>
        <v>F</v>
      </c>
      <c r="H1528" t="s">
        <v>3440</v>
      </c>
      <c r="I1528" s="43" t="str">
        <f>IFERROR(VLOOKUP(#REF!,#REF!,2,FALSE),"No")</f>
        <v>No</v>
      </c>
      <c r="J1528" s="139">
        <v>0.75</v>
      </c>
      <c r="K1528" s="148">
        <v>58</v>
      </c>
      <c r="L1528" s="148"/>
      <c r="M1528" s="148"/>
      <c r="N1528" s="148"/>
      <c r="O1528" s="148"/>
      <c r="P1528" s="148"/>
      <c r="Q1528" s="148"/>
      <c r="R1528" s="148"/>
      <c r="S1528" s="148"/>
      <c r="T1528" s="148"/>
      <c r="U1528" s="148"/>
      <c r="V1528" s="148"/>
      <c r="W1528" s="148"/>
      <c r="X1528" s="139">
        <v>2</v>
      </c>
      <c r="Y1528" s="148">
        <v>1000</v>
      </c>
      <c r="Z1528" s="149"/>
      <c r="AA1528" s="148"/>
      <c r="AB1528" s="149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39">
        <v>0</v>
      </c>
      <c r="AM1528" s="139">
        <v>0</v>
      </c>
      <c r="AN1528" s="148">
        <f t="shared" si="208"/>
        <v>1000</v>
      </c>
      <c r="AO1528" s="148">
        <f t="shared" si="209"/>
        <v>58</v>
      </c>
      <c r="AP1528" s="148">
        <v>14</v>
      </c>
      <c r="AQ1528" s="140">
        <v>15</v>
      </c>
      <c r="AS1528" s="42">
        <f t="shared" si="210"/>
        <v>3734.2417142012832</v>
      </c>
      <c r="AT1528" s="101">
        <f t="shared" si="211"/>
        <v>0</v>
      </c>
      <c r="AU1528" s="42">
        <f t="shared" si="212"/>
        <v>3734.2417142012832</v>
      </c>
      <c r="AV1528" s="42">
        <f t="shared" si="213"/>
        <v>2167.3974480982688</v>
      </c>
      <c r="AW1528" s="102">
        <f t="shared" si="214"/>
        <v>431</v>
      </c>
      <c r="AX1528" s="43">
        <f t="shared" si="207"/>
        <v>0.75</v>
      </c>
      <c r="AY1528" s="43" t="str">
        <f t="shared" si="215"/>
        <v>UTGS</v>
      </c>
    </row>
    <row r="1529" spans="1:51" hidden="1" x14ac:dyDescent="0.2">
      <c r="A1529" s="38">
        <v>1522</v>
      </c>
      <c r="B1529" t="s">
        <v>362</v>
      </c>
      <c r="C1529" t="s">
        <v>289</v>
      </c>
      <c r="D1529">
        <v>320</v>
      </c>
      <c r="E1529" t="s">
        <v>1236</v>
      </c>
      <c r="F1529">
        <v>0.25</v>
      </c>
      <c r="G1529" t="str">
        <f>LOOKUP(F1529,{0,6,45},{"F","L","H"})</f>
        <v>F</v>
      </c>
      <c r="H1529" t="s">
        <v>3441</v>
      </c>
      <c r="I1529" s="43" t="str">
        <f>IFERROR(VLOOKUP(#REF!,#REF!,2,FALSE),"No")</f>
        <v>No</v>
      </c>
      <c r="J1529" s="149">
        <v>0.5</v>
      </c>
      <c r="K1529" s="148">
        <v>91</v>
      </c>
      <c r="L1529" s="148"/>
      <c r="M1529" s="148"/>
      <c r="N1529" s="148"/>
      <c r="O1529" s="148"/>
      <c r="P1529" s="148"/>
      <c r="Q1529" s="148"/>
      <c r="R1529" s="148"/>
      <c r="S1529" s="148"/>
      <c r="T1529" s="148"/>
      <c r="U1529" s="148"/>
      <c r="V1529" s="148"/>
      <c r="W1529" s="148"/>
      <c r="X1529" s="139">
        <v>2</v>
      </c>
      <c r="Y1529" s="148">
        <v>1000</v>
      </c>
      <c r="Z1529" s="149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39">
        <v>0</v>
      </c>
      <c r="AM1529" s="139">
        <v>0</v>
      </c>
      <c r="AN1529" s="148">
        <f t="shared" si="208"/>
        <v>1000</v>
      </c>
      <c r="AO1529" s="148">
        <f t="shared" si="209"/>
        <v>91</v>
      </c>
      <c r="AP1529" s="148">
        <v>21</v>
      </c>
      <c r="AQ1529" s="140">
        <v>21</v>
      </c>
      <c r="AS1529" s="42">
        <f t="shared" si="210"/>
        <v>6224.7164826261524</v>
      </c>
      <c r="AT1529" s="101">
        <f t="shared" si="211"/>
        <v>0</v>
      </c>
      <c r="AU1529" s="42">
        <f t="shared" si="212"/>
        <v>6224.7164826261524</v>
      </c>
      <c r="AV1529" s="42">
        <f t="shared" si="213"/>
        <v>1548.1410343559062</v>
      </c>
      <c r="AW1529" s="102">
        <f t="shared" si="214"/>
        <v>431</v>
      </c>
      <c r="AX1529" s="43">
        <f t="shared" si="207"/>
        <v>0.5</v>
      </c>
      <c r="AY1529" s="43" t="str">
        <f t="shared" si="215"/>
        <v>UTGS</v>
      </c>
    </row>
    <row r="1530" spans="1:51" hidden="1" x14ac:dyDescent="0.2">
      <c r="A1530" s="38">
        <v>1523</v>
      </c>
      <c r="B1530" t="s">
        <v>362</v>
      </c>
      <c r="C1530" t="s">
        <v>289</v>
      </c>
      <c r="D1530">
        <v>320</v>
      </c>
      <c r="E1530" t="s">
        <v>1245</v>
      </c>
      <c r="F1530">
        <v>0.25</v>
      </c>
      <c r="G1530" t="str">
        <f>LOOKUP(F1530,{0,6,45},{"F","L","H"})</f>
        <v>F</v>
      </c>
      <c r="H1530" t="s">
        <v>3442</v>
      </c>
      <c r="I1530" s="43" t="str">
        <f>IFERROR(VLOOKUP(#REF!,#REF!,2,FALSE),"No")</f>
        <v>No</v>
      </c>
      <c r="J1530" s="149">
        <v>0.5</v>
      </c>
      <c r="K1530" s="148">
        <v>32</v>
      </c>
      <c r="L1530" s="148"/>
      <c r="M1530" s="148"/>
      <c r="N1530" s="148"/>
      <c r="O1530" s="148"/>
      <c r="P1530" s="148"/>
      <c r="Q1530" s="148"/>
      <c r="R1530" s="148"/>
      <c r="S1530" s="148"/>
      <c r="T1530" s="148"/>
      <c r="U1530" s="148"/>
      <c r="V1530" s="148"/>
      <c r="W1530" s="148"/>
      <c r="X1530" s="139">
        <v>1.25</v>
      </c>
      <c r="Y1530" s="148">
        <v>128.80000000000001</v>
      </c>
      <c r="Z1530" s="149">
        <v>2</v>
      </c>
      <c r="AA1530" s="148">
        <v>465.8</v>
      </c>
      <c r="AB1530" s="148">
        <v>8</v>
      </c>
      <c r="AC1530" s="148">
        <v>405.4</v>
      </c>
      <c r="AD1530" s="148"/>
      <c r="AE1530" s="148"/>
      <c r="AF1530" s="148"/>
      <c r="AG1530" s="148"/>
      <c r="AH1530" s="148"/>
      <c r="AI1530" s="148"/>
      <c r="AJ1530" s="148"/>
      <c r="AK1530" s="148"/>
      <c r="AL1530" s="139">
        <v>0</v>
      </c>
      <c r="AM1530" s="139">
        <v>0</v>
      </c>
      <c r="AN1530" s="148">
        <f t="shared" si="208"/>
        <v>1000</v>
      </c>
      <c r="AO1530" s="148">
        <f t="shared" si="209"/>
        <v>32</v>
      </c>
      <c r="AP1530" s="148">
        <v>18</v>
      </c>
      <c r="AQ1530" s="140">
        <v>28</v>
      </c>
      <c r="AS1530" s="42">
        <f t="shared" si="210"/>
        <v>2188.9112905938118</v>
      </c>
      <c r="AT1530" s="101">
        <f t="shared" si="211"/>
        <v>0</v>
      </c>
      <c r="AU1530" s="42">
        <f t="shared" si="212"/>
        <v>2188.9112905938118</v>
      </c>
      <c r="AV1530" s="42">
        <f t="shared" si="213"/>
        <v>1748.3913471955013</v>
      </c>
      <c r="AW1530" s="102">
        <f t="shared" si="214"/>
        <v>431</v>
      </c>
      <c r="AX1530" s="43">
        <f t="shared" si="207"/>
        <v>0.5</v>
      </c>
      <c r="AY1530" s="43" t="str">
        <f t="shared" si="215"/>
        <v>UTGS</v>
      </c>
    </row>
    <row r="1531" spans="1:51" hidden="1" x14ac:dyDescent="0.2">
      <c r="A1531" s="38">
        <v>1524</v>
      </c>
      <c r="B1531" t="s">
        <v>362</v>
      </c>
      <c r="C1531" t="s">
        <v>289</v>
      </c>
      <c r="D1531">
        <v>320</v>
      </c>
      <c r="E1531" t="s">
        <v>1223</v>
      </c>
      <c r="F1531">
        <v>0.25</v>
      </c>
      <c r="G1531" t="str">
        <f>LOOKUP(F1531,{0,6,45},{"F","L","H"})</f>
        <v>F</v>
      </c>
      <c r="H1531" t="s">
        <v>3443</v>
      </c>
      <c r="I1531" s="43" t="str">
        <f>IFERROR(VLOOKUP(#REF!,#REF!,2,FALSE),"No")</f>
        <v>No</v>
      </c>
      <c r="J1531" s="149">
        <v>0.5</v>
      </c>
      <c r="K1531" s="148">
        <v>108</v>
      </c>
      <c r="L1531" s="148"/>
      <c r="M1531" s="148"/>
      <c r="N1531" s="148"/>
      <c r="O1531" s="148"/>
      <c r="P1531" s="148"/>
      <c r="Q1531" s="148"/>
      <c r="R1531" s="148"/>
      <c r="S1531" s="148"/>
      <c r="T1531" s="148"/>
      <c r="U1531" s="148"/>
      <c r="V1531" s="148"/>
      <c r="W1531" s="148"/>
      <c r="X1531" s="139">
        <v>2</v>
      </c>
      <c r="Y1531" s="148">
        <v>118.85</v>
      </c>
      <c r="Z1531" s="149">
        <v>4</v>
      </c>
      <c r="AA1531" s="148">
        <v>881.15</v>
      </c>
      <c r="AB1531" s="149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39">
        <v>0</v>
      </c>
      <c r="AM1531" s="139">
        <v>0</v>
      </c>
      <c r="AN1531" s="148">
        <f t="shared" si="208"/>
        <v>1000</v>
      </c>
      <c r="AO1531" s="148">
        <f t="shared" si="209"/>
        <v>108</v>
      </c>
      <c r="AP1531" s="148">
        <v>26</v>
      </c>
      <c r="AQ1531" s="140">
        <v>40</v>
      </c>
      <c r="AS1531" s="42">
        <f t="shared" si="210"/>
        <v>7387.5756057541148</v>
      </c>
      <c r="AT1531" s="101">
        <f t="shared" si="211"/>
        <v>0</v>
      </c>
      <c r="AU1531" s="42">
        <f t="shared" si="212"/>
        <v>7387.5756057541148</v>
      </c>
      <c r="AV1531" s="42">
        <f t="shared" si="213"/>
        <v>970.72018053685076</v>
      </c>
      <c r="AW1531" s="102">
        <f t="shared" si="214"/>
        <v>431</v>
      </c>
      <c r="AX1531" s="43">
        <f t="shared" ref="AX1531:AX1594" si="216">IF(J1531&gt;0,J1531,R1531)</f>
        <v>0.5</v>
      </c>
      <c r="AY1531" s="43" t="str">
        <f t="shared" si="215"/>
        <v>UTGS</v>
      </c>
    </row>
    <row r="1532" spans="1:51" hidden="1" x14ac:dyDescent="0.2">
      <c r="A1532" s="38">
        <v>1525</v>
      </c>
      <c r="B1532" t="s">
        <v>362</v>
      </c>
      <c r="C1532" t="s">
        <v>289</v>
      </c>
      <c r="D1532">
        <v>320</v>
      </c>
      <c r="E1532" t="s">
        <v>1239</v>
      </c>
      <c r="F1532">
        <v>0.25</v>
      </c>
      <c r="G1532" t="str">
        <f>LOOKUP(F1532,{0,6,45},{"F","L","H"})</f>
        <v>F</v>
      </c>
      <c r="H1532" t="s">
        <v>3444</v>
      </c>
      <c r="I1532" s="43" t="str">
        <f>IFERROR(VLOOKUP(#REF!,#REF!,2,FALSE),"No")</f>
        <v>No</v>
      </c>
      <c r="J1532" s="148">
        <v>0.75</v>
      </c>
      <c r="K1532" s="148">
        <v>36</v>
      </c>
      <c r="L1532" s="148"/>
      <c r="M1532" s="148"/>
      <c r="N1532" s="148"/>
      <c r="O1532" s="148"/>
      <c r="P1532" s="148"/>
      <c r="Q1532" s="148"/>
      <c r="R1532" s="149"/>
      <c r="S1532" s="148"/>
      <c r="T1532" s="148"/>
      <c r="U1532" s="148"/>
      <c r="V1532" s="148"/>
      <c r="W1532" s="148"/>
      <c r="X1532" s="139">
        <v>2</v>
      </c>
      <c r="Y1532" s="148">
        <v>980.36</v>
      </c>
      <c r="Z1532" s="148">
        <v>6</v>
      </c>
      <c r="AA1532" s="148">
        <v>19.64</v>
      </c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39">
        <v>0</v>
      </c>
      <c r="AM1532" s="139">
        <v>0</v>
      </c>
      <c r="AN1532" s="148">
        <f t="shared" si="208"/>
        <v>1000</v>
      </c>
      <c r="AO1532" s="148">
        <f t="shared" si="209"/>
        <v>36</v>
      </c>
      <c r="AP1532" s="148">
        <v>25</v>
      </c>
      <c r="AQ1532" s="140">
        <v>25</v>
      </c>
      <c r="AS1532" s="42">
        <f t="shared" si="210"/>
        <v>2317.8052019180377</v>
      </c>
      <c r="AT1532" s="101">
        <f t="shared" si="211"/>
        <v>0</v>
      </c>
      <c r="AU1532" s="42">
        <f t="shared" si="212"/>
        <v>2317.8052019180377</v>
      </c>
      <c r="AV1532" s="42">
        <f t="shared" si="213"/>
        <v>1322.0581808589614</v>
      </c>
      <c r="AW1532" s="102">
        <f t="shared" si="214"/>
        <v>431</v>
      </c>
      <c r="AX1532" s="43">
        <f t="shared" si="216"/>
        <v>0.75</v>
      </c>
      <c r="AY1532" s="43" t="str">
        <f t="shared" si="215"/>
        <v>UTGS</v>
      </c>
    </row>
    <row r="1533" spans="1:51" hidden="1" x14ac:dyDescent="0.2">
      <c r="A1533" s="38">
        <v>1526</v>
      </c>
      <c r="B1533" t="s">
        <v>362</v>
      </c>
      <c r="C1533" t="s">
        <v>289</v>
      </c>
      <c r="D1533">
        <v>175</v>
      </c>
      <c r="E1533" t="s">
        <v>1235</v>
      </c>
      <c r="F1533">
        <v>0.25</v>
      </c>
      <c r="G1533" t="str">
        <f>LOOKUP(F1533,{0,6,45},{"F","L","H"})</f>
        <v>F</v>
      </c>
      <c r="H1533" t="s">
        <v>3445</v>
      </c>
      <c r="I1533" s="43" t="str">
        <f>IFERROR(VLOOKUP(#REF!,#REF!,2,FALSE),"No")</f>
        <v>No</v>
      </c>
      <c r="J1533" s="149">
        <v>0.5</v>
      </c>
      <c r="K1533" s="148">
        <v>82</v>
      </c>
      <c r="L1533" s="148"/>
      <c r="M1533" s="148"/>
      <c r="N1533" s="148"/>
      <c r="O1533" s="148"/>
      <c r="P1533" s="148"/>
      <c r="Q1533" s="148"/>
      <c r="R1533" s="148"/>
      <c r="S1533" s="148"/>
      <c r="T1533" s="148"/>
      <c r="U1533" s="148"/>
      <c r="V1533" s="148"/>
      <c r="W1533" s="148"/>
      <c r="X1533" s="139">
        <v>1.25</v>
      </c>
      <c r="Y1533" s="148">
        <v>62.51</v>
      </c>
      <c r="Z1533" s="148">
        <v>2</v>
      </c>
      <c r="AA1533" s="148">
        <v>937.49</v>
      </c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39">
        <v>0</v>
      </c>
      <c r="AM1533" s="139">
        <v>0</v>
      </c>
      <c r="AN1533" s="148">
        <f t="shared" si="208"/>
        <v>1000</v>
      </c>
      <c r="AO1533" s="148">
        <f t="shared" si="209"/>
        <v>82</v>
      </c>
      <c r="AP1533" s="148">
        <v>23</v>
      </c>
      <c r="AQ1533" s="140">
        <v>25</v>
      </c>
      <c r="AS1533" s="42">
        <f t="shared" si="210"/>
        <v>5609.0851821466431</v>
      </c>
      <c r="AT1533" s="101">
        <f t="shared" si="211"/>
        <v>0</v>
      </c>
      <c r="AU1533" s="42">
        <f t="shared" si="212"/>
        <v>5609.0851821466431</v>
      </c>
      <c r="AV1533" s="42">
        <f t="shared" si="213"/>
        <v>1302.1887488589614</v>
      </c>
      <c r="AW1533" s="102">
        <f t="shared" si="214"/>
        <v>431</v>
      </c>
      <c r="AX1533" s="43">
        <f t="shared" si="216"/>
        <v>0.5</v>
      </c>
      <c r="AY1533" s="43" t="str">
        <f t="shared" si="215"/>
        <v>UTGS</v>
      </c>
    </row>
    <row r="1534" spans="1:51" hidden="1" x14ac:dyDescent="0.2">
      <c r="A1534" s="38">
        <v>1527</v>
      </c>
      <c r="B1534" t="s">
        <v>362</v>
      </c>
      <c r="C1534" t="s">
        <v>289</v>
      </c>
      <c r="D1534">
        <v>320</v>
      </c>
      <c r="E1534" t="s">
        <v>1239</v>
      </c>
      <c r="F1534">
        <v>0.25</v>
      </c>
      <c r="G1534" t="str">
        <f>LOOKUP(F1534,{0,6,45},{"F","L","H"})</f>
        <v>F</v>
      </c>
      <c r="H1534" t="s">
        <v>3446</v>
      </c>
      <c r="I1534" s="43" t="str">
        <f>IFERROR(VLOOKUP(#REF!,#REF!,2,FALSE),"No")</f>
        <v>No</v>
      </c>
      <c r="J1534" s="139">
        <v>0.5</v>
      </c>
      <c r="K1534" s="148">
        <v>46</v>
      </c>
      <c r="L1534" s="148"/>
      <c r="M1534" s="148"/>
      <c r="N1534" s="148"/>
      <c r="O1534" s="148"/>
      <c r="P1534" s="148"/>
      <c r="Q1534" s="148"/>
      <c r="R1534" s="148"/>
      <c r="S1534" s="148"/>
      <c r="T1534" s="148"/>
      <c r="U1534" s="148"/>
      <c r="V1534" s="148"/>
      <c r="W1534" s="148"/>
      <c r="X1534" s="139">
        <v>2</v>
      </c>
      <c r="Y1534" s="148">
        <v>1000</v>
      </c>
      <c r="Z1534" s="149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39">
        <v>0</v>
      </c>
      <c r="AM1534" s="139">
        <v>0</v>
      </c>
      <c r="AN1534" s="148">
        <f t="shared" si="208"/>
        <v>1000</v>
      </c>
      <c r="AO1534" s="148">
        <f t="shared" si="209"/>
        <v>46</v>
      </c>
      <c r="AP1534" s="148">
        <v>8</v>
      </c>
      <c r="AQ1534" s="140">
        <v>12</v>
      </c>
      <c r="AS1534" s="42">
        <f t="shared" si="210"/>
        <v>3146.5599802286047</v>
      </c>
      <c r="AT1534" s="101">
        <f t="shared" si="211"/>
        <v>0</v>
      </c>
      <c r="AU1534" s="42">
        <f t="shared" si="212"/>
        <v>3146.5599802286047</v>
      </c>
      <c r="AV1534" s="42">
        <f t="shared" si="213"/>
        <v>2709.246810122836</v>
      </c>
      <c r="AW1534" s="102">
        <f t="shared" si="214"/>
        <v>431</v>
      </c>
      <c r="AX1534" s="43">
        <f t="shared" si="216"/>
        <v>0.5</v>
      </c>
      <c r="AY1534" s="43" t="str">
        <f t="shared" si="215"/>
        <v>UTGS</v>
      </c>
    </row>
    <row r="1535" spans="1:51" hidden="1" x14ac:dyDescent="0.2">
      <c r="A1535" s="38">
        <v>1528</v>
      </c>
      <c r="B1535" t="s">
        <v>362</v>
      </c>
      <c r="C1535" t="s">
        <v>289</v>
      </c>
      <c r="D1535">
        <v>320</v>
      </c>
      <c r="E1535" t="s">
        <v>1243</v>
      </c>
      <c r="F1535">
        <v>0.25</v>
      </c>
      <c r="G1535" t="str">
        <f>LOOKUP(F1535,{0,6,45},{"F","L","H"})</f>
        <v>F</v>
      </c>
      <c r="H1535" t="s">
        <v>3447</v>
      </c>
      <c r="I1535" s="43" t="str">
        <f>IFERROR(VLOOKUP(#REF!,#REF!,2,FALSE),"No")</f>
        <v>No</v>
      </c>
      <c r="J1535" s="149">
        <v>0.75</v>
      </c>
      <c r="K1535" s="148">
        <v>39</v>
      </c>
      <c r="L1535" s="148"/>
      <c r="M1535" s="148"/>
      <c r="N1535" s="148"/>
      <c r="O1535" s="148"/>
      <c r="P1535" s="148"/>
      <c r="Q1535" s="148"/>
      <c r="R1535" s="148"/>
      <c r="S1535" s="148"/>
      <c r="T1535" s="148"/>
      <c r="U1535" s="148"/>
      <c r="V1535" s="148"/>
      <c r="W1535" s="148"/>
      <c r="X1535" s="139">
        <v>2</v>
      </c>
      <c r="Y1535" s="148">
        <v>1000</v>
      </c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39">
        <v>0</v>
      </c>
      <c r="AM1535" s="139">
        <v>0</v>
      </c>
      <c r="AN1535" s="148">
        <f t="shared" si="208"/>
        <v>1000</v>
      </c>
      <c r="AO1535" s="148">
        <f t="shared" si="209"/>
        <v>39</v>
      </c>
      <c r="AP1535" s="148">
        <v>18</v>
      </c>
      <c r="AQ1535" s="140">
        <v>18</v>
      </c>
      <c r="AS1535" s="42">
        <f t="shared" si="210"/>
        <v>2510.9556354112078</v>
      </c>
      <c r="AT1535" s="101">
        <f t="shared" si="211"/>
        <v>0</v>
      </c>
      <c r="AU1535" s="42">
        <f t="shared" si="212"/>
        <v>2510.9556354112078</v>
      </c>
      <c r="AV1535" s="42">
        <f t="shared" si="213"/>
        <v>1806.1645400818907</v>
      </c>
      <c r="AW1535" s="102">
        <f t="shared" si="214"/>
        <v>431</v>
      </c>
      <c r="AX1535" s="43">
        <f t="shared" si="216"/>
        <v>0.75</v>
      </c>
      <c r="AY1535" s="43" t="str">
        <f t="shared" si="215"/>
        <v>UTGS</v>
      </c>
    </row>
    <row r="1536" spans="1:51" hidden="1" x14ac:dyDescent="0.2">
      <c r="A1536" s="38">
        <v>1529</v>
      </c>
      <c r="B1536" t="s">
        <v>362</v>
      </c>
      <c r="C1536" t="s">
        <v>289</v>
      </c>
      <c r="D1536">
        <v>320</v>
      </c>
      <c r="E1536" t="s">
        <v>1236</v>
      </c>
      <c r="F1536">
        <v>0.25</v>
      </c>
      <c r="G1536" t="str">
        <f>LOOKUP(F1536,{0,6,45},{"F","L","H"})</f>
        <v>F</v>
      </c>
      <c r="H1536" t="s">
        <v>3448</v>
      </c>
      <c r="I1536" s="43" t="str">
        <f>IFERROR(VLOOKUP(#REF!,#REF!,2,FALSE),"No")</f>
        <v>No</v>
      </c>
      <c r="J1536" s="139">
        <v>0.75</v>
      </c>
      <c r="K1536" s="148">
        <v>23</v>
      </c>
      <c r="L1536" s="148"/>
      <c r="M1536" s="148"/>
      <c r="N1536" s="148"/>
      <c r="O1536" s="148"/>
      <c r="P1536" s="148"/>
      <c r="Q1536" s="148"/>
      <c r="R1536" s="148"/>
      <c r="S1536" s="148"/>
      <c r="T1536" s="148"/>
      <c r="U1536" s="148"/>
      <c r="V1536" s="148"/>
      <c r="W1536" s="148"/>
      <c r="X1536" s="139">
        <v>2</v>
      </c>
      <c r="Y1536" s="148">
        <v>938.94</v>
      </c>
      <c r="Z1536" s="148">
        <v>6</v>
      </c>
      <c r="AA1536" s="148">
        <v>61.06</v>
      </c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39">
        <v>0</v>
      </c>
      <c r="AM1536" s="139">
        <v>0</v>
      </c>
      <c r="AN1536" s="148">
        <f t="shared" si="208"/>
        <v>1000</v>
      </c>
      <c r="AO1536" s="148">
        <f t="shared" si="209"/>
        <v>23</v>
      </c>
      <c r="AP1536" s="148">
        <v>16</v>
      </c>
      <c r="AQ1536" s="140">
        <v>16</v>
      </c>
      <c r="AS1536" s="42">
        <f t="shared" si="210"/>
        <v>1480.8199901143021</v>
      </c>
      <c r="AT1536" s="101">
        <f t="shared" si="211"/>
        <v>0</v>
      </c>
      <c r="AU1536" s="42">
        <f t="shared" si="212"/>
        <v>1480.8199901143021</v>
      </c>
      <c r="AV1536" s="42">
        <f t="shared" si="213"/>
        <v>2136.9583075921273</v>
      </c>
      <c r="AW1536" s="102">
        <f t="shared" si="214"/>
        <v>431</v>
      </c>
      <c r="AX1536" s="43">
        <f t="shared" si="216"/>
        <v>0.75</v>
      </c>
      <c r="AY1536" s="43" t="str">
        <f t="shared" si="215"/>
        <v>UTGS</v>
      </c>
    </row>
    <row r="1537" spans="1:51" hidden="1" x14ac:dyDescent="0.2">
      <c r="A1537" s="38">
        <v>1530</v>
      </c>
      <c r="B1537" t="s">
        <v>362</v>
      </c>
      <c r="C1537" t="s">
        <v>289</v>
      </c>
      <c r="D1537">
        <v>320</v>
      </c>
      <c r="E1537" t="s">
        <v>1239</v>
      </c>
      <c r="F1537">
        <v>0.25</v>
      </c>
      <c r="G1537" t="str">
        <f>LOOKUP(F1537,{0,6,45},{"F","L","H"})</f>
        <v>F</v>
      </c>
      <c r="H1537" t="s">
        <v>3449</v>
      </c>
      <c r="I1537" s="43" t="str">
        <f>IFERROR(VLOOKUP(#REF!,#REF!,2,FALSE),"No")</f>
        <v>No</v>
      </c>
      <c r="J1537" s="149">
        <v>0.75</v>
      </c>
      <c r="K1537" s="148">
        <v>75</v>
      </c>
      <c r="L1537" s="148"/>
      <c r="M1537" s="148"/>
      <c r="N1537" s="148"/>
      <c r="O1537" s="148"/>
      <c r="P1537" s="148"/>
      <c r="Q1537" s="148"/>
      <c r="R1537" s="148"/>
      <c r="S1537" s="148"/>
      <c r="T1537" s="148"/>
      <c r="U1537" s="148"/>
      <c r="V1537" s="148"/>
      <c r="W1537" s="148"/>
      <c r="X1537" s="139">
        <v>2</v>
      </c>
      <c r="Y1537" s="148">
        <v>952.45</v>
      </c>
      <c r="Z1537" s="148">
        <v>6</v>
      </c>
      <c r="AA1537" s="148">
        <v>47.55</v>
      </c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39">
        <v>0</v>
      </c>
      <c r="AM1537" s="139">
        <v>0</v>
      </c>
      <c r="AN1537" s="148">
        <f t="shared" si="208"/>
        <v>1000</v>
      </c>
      <c r="AO1537" s="148">
        <f t="shared" si="209"/>
        <v>75</v>
      </c>
      <c r="AP1537" s="148">
        <v>20</v>
      </c>
      <c r="AQ1537" s="140">
        <v>20</v>
      </c>
      <c r="AS1537" s="42">
        <f t="shared" si="210"/>
        <v>4828.760837329246</v>
      </c>
      <c r="AT1537" s="101">
        <f t="shared" si="211"/>
        <v>0</v>
      </c>
      <c r="AU1537" s="42">
        <f t="shared" si="212"/>
        <v>4828.760837329246</v>
      </c>
      <c r="AV1537" s="42">
        <f t="shared" si="213"/>
        <v>1690.9768860737017</v>
      </c>
      <c r="AW1537" s="102">
        <f t="shared" si="214"/>
        <v>431</v>
      </c>
      <c r="AX1537" s="43">
        <f t="shared" si="216"/>
        <v>0.75</v>
      </c>
      <c r="AY1537" s="43" t="str">
        <f t="shared" si="215"/>
        <v>UTGS</v>
      </c>
    </row>
    <row r="1538" spans="1:51" hidden="1" x14ac:dyDescent="0.2">
      <c r="A1538" s="38">
        <v>1531</v>
      </c>
      <c r="B1538" t="s">
        <v>362</v>
      </c>
      <c r="C1538" t="s">
        <v>289</v>
      </c>
      <c r="D1538">
        <v>320</v>
      </c>
      <c r="E1538" t="s">
        <v>1232</v>
      </c>
      <c r="F1538">
        <v>0.25</v>
      </c>
      <c r="G1538" t="str">
        <f>LOOKUP(F1538,{0,6,45},{"F","L","H"})</f>
        <v>F</v>
      </c>
      <c r="H1538" t="s">
        <v>3450</v>
      </c>
      <c r="I1538" s="43" t="str">
        <f>IFERROR(VLOOKUP(#REF!,#REF!,2,FALSE),"No")</f>
        <v>No</v>
      </c>
      <c r="J1538" s="139">
        <v>0.5</v>
      </c>
      <c r="K1538" s="148">
        <v>90</v>
      </c>
      <c r="L1538" s="148"/>
      <c r="M1538" s="148"/>
      <c r="N1538" s="148"/>
      <c r="O1538" s="148"/>
      <c r="P1538" s="148"/>
      <c r="Q1538" s="148"/>
      <c r="R1538" s="148"/>
      <c r="S1538" s="148"/>
      <c r="T1538" s="148"/>
      <c r="U1538" s="148"/>
      <c r="V1538" s="148"/>
      <c r="W1538" s="148"/>
      <c r="X1538" s="139">
        <v>2</v>
      </c>
      <c r="Y1538" s="148">
        <v>1000</v>
      </c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39">
        <v>0</v>
      </c>
      <c r="AM1538" s="139">
        <v>0</v>
      </c>
      <c r="AN1538" s="148">
        <f t="shared" si="208"/>
        <v>1000</v>
      </c>
      <c r="AO1538" s="148">
        <f t="shared" si="209"/>
        <v>90</v>
      </c>
      <c r="AP1538" s="148">
        <v>14</v>
      </c>
      <c r="AQ1538" s="140">
        <v>17</v>
      </c>
      <c r="AS1538" s="42">
        <f t="shared" si="210"/>
        <v>6156.3130047950954</v>
      </c>
      <c r="AT1538" s="101">
        <f t="shared" si="211"/>
        <v>0</v>
      </c>
      <c r="AU1538" s="42">
        <f t="shared" si="212"/>
        <v>6156.3130047950954</v>
      </c>
      <c r="AV1538" s="42">
        <f t="shared" si="213"/>
        <v>1912.4095130278843</v>
      </c>
      <c r="AW1538" s="102">
        <f t="shared" si="214"/>
        <v>431</v>
      </c>
      <c r="AX1538" s="43">
        <f t="shared" si="216"/>
        <v>0.5</v>
      </c>
      <c r="AY1538" s="43" t="str">
        <f t="shared" si="215"/>
        <v>UTGS</v>
      </c>
    </row>
    <row r="1539" spans="1:51" hidden="1" x14ac:dyDescent="0.2">
      <c r="A1539" s="38">
        <v>1532</v>
      </c>
      <c r="B1539" t="s">
        <v>362</v>
      </c>
      <c r="C1539" t="s">
        <v>289</v>
      </c>
      <c r="D1539">
        <v>320</v>
      </c>
      <c r="E1539" t="s">
        <v>1228</v>
      </c>
      <c r="F1539">
        <v>0.25</v>
      </c>
      <c r="G1539" t="str">
        <f>LOOKUP(F1539,{0,6,45},{"F","L","H"})</f>
        <v>F</v>
      </c>
      <c r="H1539" t="s">
        <v>3451</v>
      </c>
      <c r="I1539" s="43" t="str">
        <f>IFERROR(VLOOKUP(#REF!,#REF!,2,FALSE),"No")</f>
        <v>No</v>
      </c>
      <c r="J1539" s="149">
        <v>0.75</v>
      </c>
      <c r="K1539" s="148">
        <v>87</v>
      </c>
      <c r="L1539" s="148"/>
      <c r="M1539" s="148"/>
      <c r="N1539" s="148"/>
      <c r="O1539" s="148"/>
      <c r="P1539" s="148"/>
      <c r="Q1539" s="148"/>
      <c r="R1539" s="148"/>
      <c r="S1539" s="148"/>
      <c r="T1539" s="148"/>
      <c r="U1539" s="148"/>
      <c r="V1539" s="148"/>
      <c r="W1539" s="148"/>
      <c r="X1539" s="139">
        <v>2</v>
      </c>
      <c r="Y1539" s="148">
        <v>1000</v>
      </c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39">
        <v>0</v>
      </c>
      <c r="AM1539" s="139">
        <v>0</v>
      </c>
      <c r="AN1539" s="148">
        <f t="shared" si="208"/>
        <v>1000</v>
      </c>
      <c r="AO1539" s="148">
        <f t="shared" si="209"/>
        <v>87</v>
      </c>
      <c r="AP1539" s="148">
        <v>24</v>
      </c>
      <c r="AQ1539" s="140">
        <v>24</v>
      </c>
      <c r="AS1539" s="42">
        <f t="shared" si="210"/>
        <v>5601.3625713019246</v>
      </c>
      <c r="AT1539" s="101">
        <f t="shared" si="211"/>
        <v>0</v>
      </c>
      <c r="AU1539" s="42">
        <f t="shared" si="212"/>
        <v>5601.3625713019246</v>
      </c>
      <c r="AV1539" s="42">
        <f t="shared" si="213"/>
        <v>1354.623405061418</v>
      </c>
      <c r="AW1539" s="102">
        <f t="shared" si="214"/>
        <v>431</v>
      </c>
      <c r="AX1539" s="43">
        <f t="shared" si="216"/>
        <v>0.75</v>
      </c>
      <c r="AY1539" s="43" t="str">
        <f t="shared" si="215"/>
        <v>UTGS</v>
      </c>
    </row>
    <row r="1540" spans="1:51" hidden="1" x14ac:dyDescent="0.2">
      <c r="A1540" s="38">
        <v>1533</v>
      </c>
      <c r="B1540" t="s">
        <v>362</v>
      </c>
      <c r="C1540" t="s">
        <v>289</v>
      </c>
      <c r="D1540">
        <v>320</v>
      </c>
      <c r="E1540" t="s">
        <v>1239</v>
      </c>
      <c r="F1540">
        <v>0.25</v>
      </c>
      <c r="G1540" t="str">
        <f>LOOKUP(F1540,{0,6,45},{"F","L","H"})</f>
        <v>F</v>
      </c>
      <c r="H1540" t="s">
        <v>3453</v>
      </c>
      <c r="I1540" s="43" t="str">
        <f>IFERROR(VLOOKUP(#REF!,#REF!,2,FALSE),"No")</f>
        <v>No</v>
      </c>
      <c r="J1540" s="149">
        <v>0.75</v>
      </c>
      <c r="K1540" s="148">
        <v>84</v>
      </c>
      <c r="L1540" s="148"/>
      <c r="M1540" s="148"/>
      <c r="N1540" s="148"/>
      <c r="O1540" s="148"/>
      <c r="P1540" s="148"/>
      <c r="Q1540" s="148"/>
      <c r="R1540" s="148"/>
      <c r="S1540" s="148"/>
      <c r="T1540" s="148"/>
      <c r="U1540" s="148"/>
      <c r="V1540" s="148"/>
      <c r="W1540" s="148"/>
      <c r="X1540" s="139">
        <v>2</v>
      </c>
      <c r="Y1540" s="148">
        <v>1000</v>
      </c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39">
        <v>0</v>
      </c>
      <c r="AM1540" s="139">
        <v>0</v>
      </c>
      <c r="AN1540" s="148">
        <f t="shared" si="208"/>
        <v>1000</v>
      </c>
      <c r="AO1540" s="148">
        <f t="shared" si="209"/>
        <v>84</v>
      </c>
      <c r="AP1540" s="148">
        <v>16</v>
      </c>
      <c r="AQ1540" s="140">
        <v>16</v>
      </c>
      <c r="AS1540" s="42">
        <f t="shared" si="210"/>
        <v>5408.212137808755</v>
      </c>
      <c r="AT1540" s="101">
        <f t="shared" si="211"/>
        <v>0</v>
      </c>
      <c r="AU1540" s="42">
        <f t="shared" si="212"/>
        <v>5408.212137808755</v>
      </c>
      <c r="AV1540" s="42">
        <f t="shared" si="213"/>
        <v>2031.935107592127</v>
      </c>
      <c r="AW1540" s="102">
        <f t="shared" si="214"/>
        <v>431</v>
      </c>
      <c r="AX1540" s="43">
        <f t="shared" si="216"/>
        <v>0.75</v>
      </c>
      <c r="AY1540" s="43" t="str">
        <f t="shared" si="215"/>
        <v>UTGS</v>
      </c>
    </row>
    <row r="1541" spans="1:51" hidden="1" x14ac:dyDescent="0.2">
      <c r="A1541" s="38">
        <v>1534</v>
      </c>
      <c r="B1541" t="s">
        <v>362</v>
      </c>
      <c r="C1541" t="s">
        <v>289</v>
      </c>
      <c r="D1541">
        <v>320</v>
      </c>
      <c r="E1541" t="s">
        <v>1245</v>
      </c>
      <c r="F1541">
        <v>0.25</v>
      </c>
      <c r="G1541" t="str">
        <f>LOOKUP(F1541,{0,6,45},{"F","L","H"})</f>
        <v>F</v>
      </c>
      <c r="H1541" t="s">
        <v>3454</v>
      </c>
      <c r="I1541" s="43" t="str">
        <f>IFERROR(VLOOKUP(#REF!,#REF!,2,FALSE),"No")</f>
        <v>No</v>
      </c>
      <c r="J1541" s="139">
        <v>0.75</v>
      </c>
      <c r="K1541" s="148">
        <v>100</v>
      </c>
      <c r="L1541" s="148"/>
      <c r="M1541" s="148"/>
      <c r="N1541" s="148"/>
      <c r="O1541" s="148"/>
      <c r="P1541" s="148"/>
      <c r="Q1541" s="148"/>
      <c r="R1541" s="148"/>
      <c r="S1541" s="148"/>
      <c r="T1541" s="148"/>
      <c r="U1541" s="148"/>
      <c r="V1541" s="148"/>
      <c r="W1541" s="148"/>
      <c r="X1541" s="139">
        <v>2</v>
      </c>
      <c r="Y1541" s="148">
        <v>220</v>
      </c>
      <c r="Z1541" s="148">
        <v>4</v>
      </c>
      <c r="AA1541" s="148">
        <v>780</v>
      </c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39">
        <v>0</v>
      </c>
      <c r="AM1541" s="139">
        <v>0</v>
      </c>
      <c r="AN1541" s="148">
        <f t="shared" si="208"/>
        <v>1000</v>
      </c>
      <c r="AO1541" s="148">
        <f t="shared" si="209"/>
        <v>100</v>
      </c>
      <c r="AP1541" s="148">
        <v>10</v>
      </c>
      <c r="AQ1541" s="140">
        <v>10</v>
      </c>
      <c r="AS1541" s="42">
        <f t="shared" si="210"/>
        <v>6438.3477831056607</v>
      </c>
      <c r="AT1541" s="101">
        <f t="shared" si="211"/>
        <v>0</v>
      </c>
      <c r="AU1541" s="42">
        <f t="shared" si="212"/>
        <v>6438.3477831056607</v>
      </c>
      <c r="AV1541" s="42">
        <f t="shared" si="213"/>
        <v>3810.3561721474034</v>
      </c>
      <c r="AW1541" s="102">
        <f t="shared" si="214"/>
        <v>431</v>
      </c>
      <c r="AX1541" s="43">
        <f t="shared" si="216"/>
        <v>0.75</v>
      </c>
      <c r="AY1541" s="43" t="str">
        <f t="shared" si="215"/>
        <v>UTGS</v>
      </c>
    </row>
    <row r="1542" spans="1:51" hidden="1" x14ac:dyDescent="0.2">
      <c r="A1542" s="38">
        <v>1535</v>
      </c>
      <c r="B1542" t="s">
        <v>362</v>
      </c>
      <c r="C1542" t="s">
        <v>289</v>
      </c>
      <c r="D1542">
        <v>320</v>
      </c>
      <c r="E1542" t="s">
        <v>1243</v>
      </c>
      <c r="F1542">
        <v>0.25</v>
      </c>
      <c r="G1542" t="str">
        <f>LOOKUP(F1542,{0,6,45},{"F","L","H"})</f>
        <v>F</v>
      </c>
      <c r="H1542" t="s">
        <v>3455</v>
      </c>
      <c r="I1542" s="43" t="str">
        <f>IFERROR(VLOOKUP(#REF!,#REF!,2,FALSE),"No")</f>
        <v>No</v>
      </c>
      <c r="J1542" s="149">
        <v>0.75</v>
      </c>
      <c r="K1542" s="148">
        <v>95</v>
      </c>
      <c r="L1542" s="148"/>
      <c r="M1542" s="148"/>
      <c r="N1542" s="148"/>
      <c r="O1542" s="148"/>
      <c r="P1542" s="148"/>
      <c r="Q1542" s="148"/>
      <c r="R1542" s="148"/>
      <c r="S1542" s="148"/>
      <c r="T1542" s="148"/>
      <c r="U1542" s="148"/>
      <c r="V1542" s="148"/>
      <c r="W1542" s="148"/>
      <c r="X1542" s="139">
        <v>2</v>
      </c>
      <c r="Y1542" s="148">
        <v>916.15</v>
      </c>
      <c r="Z1542" s="148">
        <v>3</v>
      </c>
      <c r="AA1542" s="148">
        <v>83.85</v>
      </c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39">
        <v>0</v>
      </c>
      <c r="AM1542" s="139">
        <v>0</v>
      </c>
      <c r="AN1542" s="148">
        <f t="shared" si="208"/>
        <v>1000</v>
      </c>
      <c r="AO1542" s="148">
        <f t="shared" si="209"/>
        <v>95</v>
      </c>
      <c r="AP1542" s="148">
        <v>12</v>
      </c>
      <c r="AQ1542" s="140">
        <v>22</v>
      </c>
      <c r="AS1542" s="42">
        <f t="shared" si="210"/>
        <v>6116.4303939503779</v>
      </c>
      <c r="AT1542" s="101">
        <f t="shared" si="211"/>
        <v>0</v>
      </c>
      <c r="AU1542" s="42">
        <f t="shared" si="212"/>
        <v>6116.4303939503779</v>
      </c>
      <c r="AV1542" s="42">
        <f t="shared" si="213"/>
        <v>1429.4428964306378</v>
      </c>
      <c r="AW1542" s="102">
        <f t="shared" si="214"/>
        <v>431</v>
      </c>
      <c r="AX1542" s="43">
        <f t="shared" si="216"/>
        <v>0.75</v>
      </c>
      <c r="AY1542" s="43" t="str">
        <f t="shared" si="215"/>
        <v>UTGS</v>
      </c>
    </row>
    <row r="1543" spans="1:51" hidden="1" x14ac:dyDescent="0.2">
      <c r="A1543" s="38">
        <v>1536</v>
      </c>
      <c r="B1543" t="s">
        <v>362</v>
      </c>
      <c r="C1543" t="s">
        <v>289</v>
      </c>
      <c r="D1543">
        <v>320</v>
      </c>
      <c r="E1543" t="s">
        <v>1243</v>
      </c>
      <c r="F1543">
        <v>0.25</v>
      </c>
      <c r="G1543" t="str">
        <f>LOOKUP(F1543,{0,6,45},{"F","L","H"})</f>
        <v>F</v>
      </c>
      <c r="H1543" t="s">
        <v>3456</v>
      </c>
      <c r="I1543" s="43" t="str">
        <f>IFERROR(VLOOKUP(#REF!,#REF!,2,FALSE),"No")</f>
        <v>No</v>
      </c>
      <c r="J1543" s="149">
        <v>0.75</v>
      </c>
      <c r="K1543" s="148">
        <v>49</v>
      </c>
      <c r="L1543" s="148"/>
      <c r="M1543" s="148"/>
      <c r="N1543" s="148"/>
      <c r="O1543" s="148"/>
      <c r="P1543" s="148"/>
      <c r="Q1543" s="148"/>
      <c r="R1543" s="148"/>
      <c r="S1543" s="148"/>
      <c r="T1543" s="148"/>
      <c r="U1543" s="148"/>
      <c r="V1543" s="148"/>
      <c r="W1543" s="148"/>
      <c r="X1543" s="139">
        <v>2</v>
      </c>
      <c r="Y1543" s="148">
        <v>1000</v>
      </c>
      <c r="Z1543" s="149"/>
      <c r="AA1543" s="148"/>
      <c r="AB1543" s="149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39">
        <v>0</v>
      </c>
      <c r="AM1543" s="139">
        <v>0</v>
      </c>
      <c r="AN1543" s="148">
        <f t="shared" si="208"/>
        <v>1000</v>
      </c>
      <c r="AO1543" s="148">
        <f t="shared" si="209"/>
        <v>49</v>
      </c>
      <c r="AP1543" s="148">
        <v>15</v>
      </c>
      <c r="AQ1543" s="140">
        <v>15</v>
      </c>
      <c r="AS1543" s="42">
        <f t="shared" si="210"/>
        <v>3154.7904137217738</v>
      </c>
      <c r="AT1543" s="101">
        <f t="shared" si="211"/>
        <v>0</v>
      </c>
      <c r="AU1543" s="42">
        <f t="shared" si="212"/>
        <v>3154.7904137217738</v>
      </c>
      <c r="AV1543" s="42">
        <f t="shared" si="213"/>
        <v>2167.3974480982688</v>
      </c>
      <c r="AW1543" s="102">
        <f t="shared" si="214"/>
        <v>431</v>
      </c>
      <c r="AX1543" s="43">
        <f t="shared" si="216"/>
        <v>0.75</v>
      </c>
      <c r="AY1543" s="43" t="str">
        <f t="shared" si="215"/>
        <v>UTGS</v>
      </c>
    </row>
    <row r="1544" spans="1:51" hidden="1" x14ac:dyDescent="0.2">
      <c r="A1544" s="38">
        <v>1537</v>
      </c>
      <c r="B1544" t="s">
        <v>362</v>
      </c>
      <c r="C1544" t="s">
        <v>289</v>
      </c>
      <c r="D1544">
        <v>320</v>
      </c>
      <c r="E1544" t="s">
        <v>1223</v>
      </c>
      <c r="F1544">
        <v>0.25</v>
      </c>
      <c r="G1544" t="str">
        <f>LOOKUP(F1544,{0,6,45},{"F","L","H"})</f>
        <v>F</v>
      </c>
      <c r="H1544" t="s">
        <v>3457</v>
      </c>
      <c r="I1544" s="43" t="str">
        <f>IFERROR(VLOOKUP(#REF!,#REF!,2,FALSE),"No")</f>
        <v>No</v>
      </c>
      <c r="J1544" s="149">
        <v>0.5</v>
      </c>
      <c r="K1544" s="148">
        <v>63</v>
      </c>
      <c r="L1544" s="148"/>
      <c r="M1544" s="148"/>
      <c r="N1544" s="148"/>
      <c r="O1544" s="148"/>
      <c r="P1544" s="148"/>
      <c r="Q1544" s="148"/>
      <c r="R1544" s="148"/>
      <c r="S1544" s="148"/>
      <c r="T1544" s="148"/>
      <c r="U1544" s="148"/>
      <c r="V1544" s="148"/>
      <c r="W1544" s="148"/>
      <c r="X1544" s="139">
        <v>2</v>
      </c>
      <c r="Y1544" s="148">
        <v>204.44</v>
      </c>
      <c r="Z1544" s="149">
        <v>4</v>
      </c>
      <c r="AA1544" s="148">
        <v>795.56</v>
      </c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39">
        <v>0</v>
      </c>
      <c r="AM1544" s="139">
        <v>0</v>
      </c>
      <c r="AN1544" s="148">
        <f t="shared" ref="AN1544:AN1607" si="217">SUM(Y1544,AA1544,AC1544,AE1544,AG1544,AI1544,AK1544,AM1544)</f>
        <v>1000</v>
      </c>
      <c r="AO1544" s="148">
        <f t="shared" ref="AO1544:AO1607" si="218">SUM(K1544,M1544,O1544,Q1544,S1544,U1544,W1544)</f>
        <v>63</v>
      </c>
      <c r="AP1544" s="148">
        <v>16</v>
      </c>
      <c r="AQ1544" s="140">
        <v>16</v>
      </c>
      <c r="AS1544" s="42">
        <f t="shared" ref="AS1544:AS1607" si="219">(VLOOKUP(J1544,Service,2,FALSE)*K1544+VLOOKUP(L1544,Service,2,FALSE)*M1544+VLOOKUP(N1544,Service,2,FALSE)*O1544+VLOOKUP(P1544,Service,2,FALSE)*Q1544)</f>
        <v>4309.4191033565667</v>
      </c>
      <c r="AT1544" s="101">
        <f t="shared" ref="AT1544:AT1607" si="220">VLOOKUP(R1544,serviceHP,2,FALSE)*S1544+VLOOKUP(T1544,serviceHP,2,FALSE)*U1544+VLOOKUP(V1544,serviceHP,2,FALSE)*W1544</f>
        <v>0</v>
      </c>
      <c r="AU1544" s="42">
        <f t="shared" ref="AU1544:AU1607" si="221">AS1544+AT1544</f>
        <v>4309.4191033565667</v>
      </c>
      <c r="AV1544" s="42">
        <f t="shared" ref="AV1544:AV1607" si="222">(VLOOKUP(X1544,Main,2,FALSE)*Y1544+VLOOKUP(Z1544,Main,2,FALSE)*AA1544+VLOOKUP(AB1544,Main,2,FALSE)*AC1544+VLOOKUP(AD1544,Main,2,FALSE)*AE1544+VLOOKUP(AF1544,Main,2,FALSE)*AG1544+VLOOKUP(AL1544,Main,2,FALSE)*AM1544+VLOOKUP(AH1544,Main,2,FALSE)*AI1544+VLOOKUP(AL1544,Main,2,FALSE)*AM1544+VLOOKUP(AJ1544,Main,2,FALSE)*AK1544)/AQ1544</f>
        <v>2388.445432592127</v>
      </c>
      <c r="AW1544" s="102">
        <f t="shared" ref="AW1544:AW1607" si="223">IF(G1544="F",VLOOKUP(D1544,MeterAndReg2,2,TRUE),(IF(G1544="L",VLOOKUP(D1544,MeterAndReg2,3,TRUE),VLOOKUP(D1544,MeterAndReg2,4,TRUE))))</f>
        <v>431</v>
      </c>
      <c r="AX1544" s="43">
        <f t="shared" si="216"/>
        <v>0.5</v>
      </c>
      <c r="AY1544" s="43" t="str">
        <f t="shared" si="215"/>
        <v>UTGS</v>
      </c>
    </row>
    <row r="1545" spans="1:51" hidden="1" x14ac:dyDescent="0.2">
      <c r="A1545" s="38">
        <v>1538</v>
      </c>
      <c r="B1545" t="s">
        <v>362</v>
      </c>
      <c r="C1545" t="s">
        <v>289</v>
      </c>
      <c r="D1545">
        <v>320</v>
      </c>
      <c r="E1545" t="s">
        <v>1842</v>
      </c>
      <c r="F1545">
        <v>0.25</v>
      </c>
      <c r="G1545" t="str">
        <f>LOOKUP(F1545,{0,6,45},{"F","L","H"})</f>
        <v>F</v>
      </c>
      <c r="H1545" t="s">
        <v>3458</v>
      </c>
      <c r="I1545" s="43" t="str">
        <f>IFERROR(VLOOKUP(#REF!,#REF!,2,FALSE),"No")</f>
        <v>No</v>
      </c>
      <c r="J1545" s="149">
        <v>0.75</v>
      </c>
      <c r="K1545" s="148">
        <v>96</v>
      </c>
      <c r="L1545" s="148"/>
      <c r="M1545" s="148"/>
      <c r="N1545" s="148"/>
      <c r="O1545" s="148"/>
      <c r="P1545" s="148"/>
      <c r="Q1545" s="148"/>
      <c r="R1545" s="148"/>
      <c r="S1545" s="148"/>
      <c r="T1545" s="148"/>
      <c r="U1545" s="148"/>
      <c r="V1545" s="148"/>
      <c r="W1545" s="148"/>
      <c r="X1545" s="139">
        <v>2</v>
      </c>
      <c r="Y1545" s="148">
        <v>1000</v>
      </c>
      <c r="Z1545" s="149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39">
        <v>0</v>
      </c>
      <c r="AM1545" s="139">
        <v>0</v>
      </c>
      <c r="AN1545" s="148">
        <f t="shared" si="217"/>
        <v>1000</v>
      </c>
      <c r="AO1545" s="148">
        <f t="shared" si="218"/>
        <v>96</v>
      </c>
      <c r="AP1545" s="148">
        <v>20</v>
      </c>
      <c r="AQ1545" s="140">
        <v>20</v>
      </c>
      <c r="AS1545" s="42">
        <f t="shared" si="219"/>
        <v>6180.8138717814345</v>
      </c>
      <c r="AT1545" s="101">
        <f t="shared" si="220"/>
        <v>0</v>
      </c>
      <c r="AU1545" s="42">
        <f t="shared" si="221"/>
        <v>6180.8138717814345</v>
      </c>
      <c r="AV1545" s="42">
        <f t="shared" si="222"/>
        <v>1625.5480860737016</v>
      </c>
      <c r="AW1545" s="102">
        <f t="shared" si="223"/>
        <v>431</v>
      </c>
      <c r="AX1545" s="43">
        <f t="shared" si="216"/>
        <v>0.75</v>
      </c>
      <c r="AY1545" s="43" t="str">
        <f t="shared" ref="AY1545:AY1608" si="224">C1545</f>
        <v>UTGS</v>
      </c>
    </row>
    <row r="1546" spans="1:51" hidden="1" x14ac:dyDescent="0.2">
      <c r="A1546" s="38">
        <v>1539</v>
      </c>
      <c r="B1546" t="s">
        <v>362</v>
      </c>
      <c r="C1546" t="s">
        <v>289</v>
      </c>
      <c r="D1546">
        <v>175</v>
      </c>
      <c r="E1546" t="s">
        <v>1235</v>
      </c>
      <c r="F1546">
        <v>0.25</v>
      </c>
      <c r="G1546" t="str">
        <f>LOOKUP(F1546,{0,6,45},{"F","L","H"})</f>
        <v>F</v>
      </c>
      <c r="H1546" t="s">
        <v>3459</v>
      </c>
      <c r="I1546" s="43" t="str">
        <f>IFERROR(VLOOKUP(#REF!,#REF!,2,FALSE),"No")</f>
        <v>No</v>
      </c>
      <c r="J1546" s="149">
        <v>0.5</v>
      </c>
      <c r="K1546" s="148">
        <v>59</v>
      </c>
      <c r="L1546" s="148"/>
      <c r="M1546" s="148"/>
      <c r="N1546" s="148"/>
      <c r="O1546" s="148"/>
      <c r="P1546" s="148"/>
      <c r="Q1546" s="148"/>
      <c r="R1546" s="148"/>
      <c r="S1546" s="148"/>
      <c r="T1546" s="148"/>
      <c r="U1546" s="148"/>
      <c r="V1546" s="148"/>
      <c r="W1546" s="148"/>
      <c r="X1546" s="139">
        <v>0.75</v>
      </c>
      <c r="Y1546" s="148">
        <v>289</v>
      </c>
      <c r="Z1546" s="149">
        <v>1.25</v>
      </c>
      <c r="AA1546" s="148">
        <v>356.5</v>
      </c>
      <c r="AB1546" s="149">
        <v>2</v>
      </c>
      <c r="AC1546" s="148">
        <v>354.5</v>
      </c>
      <c r="AD1546" s="148"/>
      <c r="AE1546" s="148"/>
      <c r="AF1546" s="148"/>
      <c r="AG1546" s="148"/>
      <c r="AH1546" s="148"/>
      <c r="AI1546" s="148"/>
      <c r="AJ1546" s="148"/>
      <c r="AK1546" s="148"/>
      <c r="AL1546" s="139">
        <v>0</v>
      </c>
      <c r="AM1546" s="139">
        <v>0</v>
      </c>
      <c r="AN1546" s="148">
        <f t="shared" si="217"/>
        <v>1000</v>
      </c>
      <c r="AO1546" s="148">
        <f t="shared" si="218"/>
        <v>59</v>
      </c>
      <c r="AP1546" s="148">
        <v>15</v>
      </c>
      <c r="AQ1546" s="140">
        <v>15</v>
      </c>
      <c r="AS1546" s="42">
        <f t="shared" si="219"/>
        <v>4035.8051920323405</v>
      </c>
      <c r="AT1546" s="101">
        <f t="shared" si="220"/>
        <v>0</v>
      </c>
      <c r="AU1546" s="42">
        <f t="shared" si="221"/>
        <v>4035.8051920323405</v>
      </c>
      <c r="AV1546" s="42">
        <f t="shared" si="222"/>
        <v>2330.0754480982691</v>
      </c>
      <c r="AW1546" s="102">
        <f t="shared" si="223"/>
        <v>431</v>
      </c>
      <c r="AX1546" s="43">
        <f t="shared" si="216"/>
        <v>0.5</v>
      </c>
      <c r="AY1546" s="43" t="str">
        <f t="shared" si="224"/>
        <v>UTGS</v>
      </c>
    </row>
    <row r="1547" spans="1:51" hidden="1" x14ac:dyDescent="0.2">
      <c r="A1547" s="38">
        <v>1540</v>
      </c>
      <c r="B1547" t="s">
        <v>5807</v>
      </c>
      <c r="C1547" t="s">
        <v>292</v>
      </c>
      <c r="D1547">
        <v>14100</v>
      </c>
      <c r="E1547" t="s">
        <v>199</v>
      </c>
      <c r="F1547">
        <v>45</v>
      </c>
      <c r="G1547" t="str">
        <f>LOOKUP(F1547,{0,6,45},{"F","L","H"})</f>
        <v>H</v>
      </c>
      <c r="H1547" t="s">
        <v>360</v>
      </c>
      <c r="I1547" s="43" t="str">
        <f>IFERROR(VLOOKUP(#REF!,#REF!,2,FALSE),"No")</f>
        <v>No</v>
      </c>
      <c r="J1547" s="149">
        <v>2</v>
      </c>
      <c r="K1547" s="148">
        <v>114</v>
      </c>
      <c r="L1547" s="148"/>
      <c r="M1547" s="148"/>
      <c r="N1547" s="148"/>
      <c r="O1547" s="148"/>
      <c r="P1547" s="148"/>
      <c r="Q1547" s="148"/>
      <c r="R1547" s="148"/>
      <c r="S1547" s="148"/>
      <c r="T1547" s="148"/>
      <c r="U1547" s="148"/>
      <c r="V1547" s="148"/>
      <c r="W1547" s="148"/>
      <c r="X1547" s="139">
        <v>2</v>
      </c>
      <c r="Y1547" s="148">
        <v>97.03</v>
      </c>
      <c r="Z1547" s="149">
        <v>4</v>
      </c>
      <c r="AA1547" s="148">
        <v>902.97</v>
      </c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39">
        <v>0</v>
      </c>
      <c r="AM1547" s="139">
        <v>0</v>
      </c>
      <c r="AN1547" s="148">
        <f t="shared" si="217"/>
        <v>1000</v>
      </c>
      <c r="AO1547" s="148">
        <f t="shared" si="218"/>
        <v>114</v>
      </c>
      <c r="AP1547" s="148">
        <v>7</v>
      </c>
      <c r="AQ1547" s="140">
        <v>7</v>
      </c>
      <c r="AS1547" s="42">
        <f t="shared" si="219"/>
        <v>8320.1164727404521</v>
      </c>
      <c r="AT1547" s="101">
        <f t="shared" si="220"/>
        <v>0</v>
      </c>
      <c r="AU1547" s="42">
        <f t="shared" si="221"/>
        <v>8320.1164727404521</v>
      </c>
      <c r="AV1547" s="42">
        <f t="shared" si="222"/>
        <v>5569.3223744962897</v>
      </c>
      <c r="AW1547" s="102">
        <f t="shared" si="223"/>
        <v>45278.81465465128</v>
      </c>
      <c r="AX1547" s="43">
        <f t="shared" si="216"/>
        <v>2</v>
      </c>
      <c r="AY1547" s="43" t="str">
        <f t="shared" si="224"/>
        <v>UTFS</v>
      </c>
    </row>
    <row r="1548" spans="1:51" hidden="1" x14ac:dyDescent="0.2">
      <c r="A1548" s="38">
        <v>1541</v>
      </c>
      <c r="B1548" t="s">
        <v>362</v>
      </c>
      <c r="C1548" t="s">
        <v>289</v>
      </c>
      <c r="D1548">
        <v>320</v>
      </c>
      <c r="E1548" t="s">
        <v>1243</v>
      </c>
      <c r="F1548">
        <v>0.25</v>
      </c>
      <c r="G1548" t="str">
        <f>LOOKUP(F1548,{0,6,45},{"F","L","H"})</f>
        <v>F</v>
      </c>
      <c r="H1548" t="s">
        <v>3460</v>
      </c>
      <c r="I1548" s="43" t="str">
        <f>IFERROR(VLOOKUP(#REF!,#REF!,2,FALSE),"No")</f>
        <v>No</v>
      </c>
      <c r="J1548" s="149">
        <v>0.75</v>
      </c>
      <c r="K1548" s="148">
        <v>86</v>
      </c>
      <c r="L1548" s="148"/>
      <c r="M1548" s="148"/>
      <c r="N1548" s="148"/>
      <c r="O1548" s="148"/>
      <c r="P1548" s="148"/>
      <c r="Q1548" s="148"/>
      <c r="R1548" s="148"/>
      <c r="S1548" s="148"/>
      <c r="T1548" s="148"/>
      <c r="U1548" s="148"/>
      <c r="V1548" s="148"/>
      <c r="W1548" s="148"/>
      <c r="X1548" s="139">
        <v>2</v>
      </c>
      <c r="Y1548" s="148">
        <v>1000</v>
      </c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39">
        <v>0</v>
      </c>
      <c r="AM1548" s="139">
        <v>0</v>
      </c>
      <c r="AN1548" s="148">
        <f t="shared" si="217"/>
        <v>1000</v>
      </c>
      <c r="AO1548" s="148">
        <f t="shared" si="218"/>
        <v>86</v>
      </c>
      <c r="AP1548" s="148">
        <v>25</v>
      </c>
      <c r="AQ1548" s="140">
        <v>25</v>
      </c>
      <c r="AS1548" s="42">
        <f t="shared" si="219"/>
        <v>5536.9790934708681</v>
      </c>
      <c r="AT1548" s="101">
        <f t="shared" si="220"/>
        <v>0</v>
      </c>
      <c r="AU1548" s="42">
        <f t="shared" si="221"/>
        <v>5536.9790934708681</v>
      </c>
      <c r="AV1548" s="42">
        <f t="shared" si="222"/>
        <v>1300.4384688589612</v>
      </c>
      <c r="AW1548" s="102">
        <f t="shared" si="223"/>
        <v>431</v>
      </c>
      <c r="AX1548" s="43">
        <f t="shared" si="216"/>
        <v>0.75</v>
      </c>
      <c r="AY1548" s="43" t="str">
        <f t="shared" si="224"/>
        <v>UTGS</v>
      </c>
    </row>
    <row r="1549" spans="1:51" hidden="1" x14ac:dyDescent="0.2">
      <c r="A1549" s="38">
        <v>1542</v>
      </c>
      <c r="B1549" t="s">
        <v>362</v>
      </c>
      <c r="C1549" t="s">
        <v>289</v>
      </c>
      <c r="D1549">
        <v>320</v>
      </c>
      <c r="E1549" t="s">
        <v>1223</v>
      </c>
      <c r="F1549">
        <v>0.25</v>
      </c>
      <c r="G1549" t="str">
        <f>LOOKUP(F1549,{0,6,45},{"F","L","H"})</f>
        <v>F</v>
      </c>
      <c r="H1549" t="s">
        <v>3461</v>
      </c>
      <c r="I1549" s="43" t="str">
        <f>IFERROR(VLOOKUP(#REF!,#REF!,2,FALSE),"No")</f>
        <v>No</v>
      </c>
      <c r="J1549" s="139">
        <v>0.75</v>
      </c>
      <c r="K1549" s="148">
        <v>84</v>
      </c>
      <c r="L1549" s="148"/>
      <c r="M1549" s="148"/>
      <c r="N1549" s="148"/>
      <c r="O1549" s="148"/>
      <c r="P1549" s="148"/>
      <c r="Q1549" s="148"/>
      <c r="R1549" s="148"/>
      <c r="S1549" s="148"/>
      <c r="T1549" s="148"/>
      <c r="U1549" s="148"/>
      <c r="V1549" s="148"/>
      <c r="W1549" s="148"/>
      <c r="X1549" s="139">
        <v>2</v>
      </c>
      <c r="Y1549" s="148">
        <v>1000</v>
      </c>
      <c r="Z1549" s="149"/>
      <c r="AA1549" s="148"/>
      <c r="AB1549" s="149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39">
        <v>0</v>
      </c>
      <c r="AM1549" s="139">
        <v>0</v>
      </c>
      <c r="AN1549" s="148">
        <f t="shared" si="217"/>
        <v>1000</v>
      </c>
      <c r="AO1549" s="148">
        <f t="shared" si="218"/>
        <v>84</v>
      </c>
      <c r="AP1549" s="148">
        <v>8</v>
      </c>
      <c r="AQ1549" s="140">
        <v>8</v>
      </c>
      <c r="AS1549" s="42">
        <f t="shared" si="219"/>
        <v>5408.212137808755</v>
      </c>
      <c r="AT1549" s="101">
        <f t="shared" si="220"/>
        <v>0</v>
      </c>
      <c r="AU1549" s="42">
        <f t="shared" si="221"/>
        <v>5408.212137808755</v>
      </c>
      <c r="AV1549" s="42">
        <f t="shared" si="222"/>
        <v>4063.870215184254</v>
      </c>
      <c r="AW1549" s="102">
        <f t="shared" si="223"/>
        <v>431</v>
      </c>
      <c r="AX1549" s="43">
        <f t="shared" si="216"/>
        <v>0.75</v>
      </c>
      <c r="AY1549" s="43" t="str">
        <f t="shared" si="224"/>
        <v>UTGS</v>
      </c>
    </row>
    <row r="1550" spans="1:51" hidden="1" x14ac:dyDescent="0.2">
      <c r="A1550" s="38">
        <v>1543</v>
      </c>
      <c r="B1550" t="s">
        <v>362</v>
      </c>
      <c r="C1550" t="s">
        <v>289</v>
      </c>
      <c r="D1550">
        <v>320</v>
      </c>
      <c r="E1550" t="s">
        <v>1243</v>
      </c>
      <c r="F1550">
        <v>0.25</v>
      </c>
      <c r="G1550" t="str">
        <f>LOOKUP(F1550,{0,6,45},{"F","L","H"})</f>
        <v>F</v>
      </c>
      <c r="H1550" t="s">
        <v>3462</v>
      </c>
      <c r="I1550" s="43" t="str">
        <f>IFERROR(VLOOKUP(#REF!,#REF!,2,FALSE),"No")</f>
        <v>No</v>
      </c>
      <c r="J1550" s="148">
        <v>0.5</v>
      </c>
      <c r="K1550" s="148">
        <v>71</v>
      </c>
      <c r="L1550" s="148"/>
      <c r="M1550" s="148"/>
      <c r="N1550" s="148"/>
      <c r="O1550" s="148"/>
      <c r="P1550" s="148"/>
      <c r="Q1550" s="148"/>
      <c r="R1550" s="149"/>
      <c r="S1550" s="148"/>
      <c r="T1550" s="148"/>
      <c r="U1550" s="148"/>
      <c r="V1550" s="148"/>
      <c r="W1550" s="148"/>
      <c r="X1550" s="139">
        <v>2</v>
      </c>
      <c r="Y1550" s="148">
        <v>1000</v>
      </c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39">
        <v>0</v>
      </c>
      <c r="AM1550" s="139">
        <v>0</v>
      </c>
      <c r="AN1550" s="148">
        <f t="shared" si="217"/>
        <v>1000</v>
      </c>
      <c r="AO1550" s="148">
        <f t="shared" si="218"/>
        <v>71</v>
      </c>
      <c r="AP1550" s="148">
        <v>12</v>
      </c>
      <c r="AQ1550" s="140">
        <v>12</v>
      </c>
      <c r="AS1550" s="42">
        <f t="shared" si="219"/>
        <v>4856.6469260050198</v>
      </c>
      <c r="AT1550" s="101">
        <f t="shared" si="220"/>
        <v>0</v>
      </c>
      <c r="AU1550" s="42">
        <f t="shared" si="221"/>
        <v>4856.6469260050198</v>
      </c>
      <c r="AV1550" s="42">
        <f t="shared" si="222"/>
        <v>2709.246810122836</v>
      </c>
      <c r="AW1550" s="102">
        <f t="shared" si="223"/>
        <v>431</v>
      </c>
      <c r="AX1550" s="43">
        <f t="shared" si="216"/>
        <v>0.5</v>
      </c>
      <c r="AY1550" s="43" t="str">
        <f t="shared" si="224"/>
        <v>UTGS</v>
      </c>
    </row>
    <row r="1551" spans="1:51" hidden="1" x14ac:dyDescent="0.2">
      <c r="A1551" s="38">
        <v>1544</v>
      </c>
      <c r="B1551" t="s">
        <v>362</v>
      </c>
      <c r="C1551" t="s">
        <v>289</v>
      </c>
      <c r="D1551">
        <v>320</v>
      </c>
      <c r="E1551" t="s">
        <v>1236</v>
      </c>
      <c r="F1551">
        <v>0.25</v>
      </c>
      <c r="G1551" t="str">
        <f>LOOKUP(F1551,{0,6,45},{"F","L","H"})</f>
        <v>F</v>
      </c>
      <c r="H1551" t="s">
        <v>3463</v>
      </c>
      <c r="I1551" s="43" t="str">
        <f>IFERROR(VLOOKUP(#REF!,#REF!,2,FALSE),"No")</f>
        <v>No</v>
      </c>
      <c r="J1551" s="149">
        <v>1.25</v>
      </c>
      <c r="K1551" s="148">
        <v>74</v>
      </c>
      <c r="L1551" s="148"/>
      <c r="M1551" s="148"/>
      <c r="N1551" s="148"/>
      <c r="O1551" s="148"/>
      <c r="P1551" s="148"/>
      <c r="Q1551" s="148"/>
      <c r="R1551" s="148"/>
      <c r="S1551" s="148"/>
      <c r="T1551" s="148"/>
      <c r="U1551" s="148"/>
      <c r="V1551" s="148"/>
      <c r="W1551" s="148"/>
      <c r="X1551" s="139">
        <v>2</v>
      </c>
      <c r="Y1551" s="148">
        <v>457.35</v>
      </c>
      <c r="Z1551" s="149">
        <v>4</v>
      </c>
      <c r="AA1551" s="148">
        <v>542.65</v>
      </c>
      <c r="AB1551" s="149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39">
        <v>0</v>
      </c>
      <c r="AM1551" s="139">
        <v>0</v>
      </c>
      <c r="AN1551" s="148">
        <f t="shared" si="217"/>
        <v>1000</v>
      </c>
      <c r="AO1551" s="148">
        <f t="shared" si="218"/>
        <v>74</v>
      </c>
      <c r="AP1551" s="148">
        <v>19</v>
      </c>
      <c r="AQ1551" s="140">
        <v>19</v>
      </c>
      <c r="AS1551" s="42">
        <f t="shared" si="219"/>
        <v>5513.9973594981884</v>
      </c>
      <c r="AT1551" s="101">
        <f t="shared" si="220"/>
        <v>0</v>
      </c>
      <c r="AU1551" s="42">
        <f t="shared" si="221"/>
        <v>5513.9973594981884</v>
      </c>
      <c r="AV1551" s="42">
        <f t="shared" si="222"/>
        <v>1915.8822221828439</v>
      </c>
      <c r="AW1551" s="102">
        <f t="shared" si="223"/>
        <v>431</v>
      </c>
      <c r="AX1551" s="43">
        <f t="shared" si="216"/>
        <v>1.25</v>
      </c>
      <c r="AY1551" s="43" t="str">
        <f t="shared" si="224"/>
        <v>UTGS</v>
      </c>
    </row>
    <row r="1552" spans="1:51" hidden="1" x14ac:dyDescent="0.2">
      <c r="A1552" s="38">
        <v>1545</v>
      </c>
      <c r="B1552" t="s">
        <v>362</v>
      </c>
      <c r="C1552" t="s">
        <v>289</v>
      </c>
      <c r="D1552">
        <v>320</v>
      </c>
      <c r="E1552" t="s">
        <v>1239</v>
      </c>
      <c r="F1552">
        <v>0.25</v>
      </c>
      <c r="G1552" t="str">
        <f>LOOKUP(F1552,{0,6,45},{"F","L","H"})</f>
        <v>F</v>
      </c>
      <c r="H1552" t="s">
        <v>3464</v>
      </c>
      <c r="I1552" s="43" t="str">
        <f>IFERROR(VLOOKUP(#REF!,#REF!,2,FALSE),"No")</f>
        <v>No</v>
      </c>
      <c r="J1552" s="139">
        <v>0.75</v>
      </c>
      <c r="K1552" s="148">
        <v>94</v>
      </c>
      <c r="L1552" s="148"/>
      <c r="M1552" s="148"/>
      <c r="N1552" s="148"/>
      <c r="O1552" s="148"/>
      <c r="P1552" s="148"/>
      <c r="Q1552" s="148"/>
      <c r="R1552" s="148"/>
      <c r="S1552" s="148"/>
      <c r="T1552" s="148"/>
      <c r="U1552" s="148"/>
      <c r="V1552" s="148"/>
      <c r="W1552" s="148"/>
      <c r="X1552" s="139">
        <v>2</v>
      </c>
      <c r="Y1552" s="148">
        <v>1000</v>
      </c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39">
        <v>0</v>
      </c>
      <c r="AM1552" s="139">
        <v>0</v>
      </c>
      <c r="AN1552" s="148">
        <f t="shared" si="217"/>
        <v>1000</v>
      </c>
      <c r="AO1552" s="148">
        <f t="shared" si="218"/>
        <v>94</v>
      </c>
      <c r="AP1552" s="148">
        <v>7</v>
      </c>
      <c r="AQ1552" s="140">
        <v>7</v>
      </c>
      <c r="AS1552" s="42">
        <f t="shared" si="219"/>
        <v>6052.0469161193214</v>
      </c>
      <c r="AT1552" s="101">
        <f t="shared" si="220"/>
        <v>0</v>
      </c>
      <c r="AU1552" s="42">
        <f t="shared" si="221"/>
        <v>6052.0469161193214</v>
      </c>
      <c r="AV1552" s="42">
        <f t="shared" si="222"/>
        <v>4644.4231030677192</v>
      </c>
      <c r="AW1552" s="102">
        <f t="shared" si="223"/>
        <v>431</v>
      </c>
      <c r="AX1552" s="43">
        <f t="shared" si="216"/>
        <v>0.75</v>
      </c>
      <c r="AY1552" s="43" t="str">
        <f t="shared" si="224"/>
        <v>UTGS</v>
      </c>
    </row>
    <row r="1553" spans="1:51" hidden="1" x14ac:dyDescent="0.2">
      <c r="A1553" s="38">
        <v>1546</v>
      </c>
      <c r="B1553" t="s">
        <v>362</v>
      </c>
      <c r="C1553" t="s">
        <v>289</v>
      </c>
      <c r="D1553">
        <v>175</v>
      </c>
      <c r="E1553" t="s">
        <v>1235</v>
      </c>
      <c r="F1553">
        <v>0.25</v>
      </c>
      <c r="G1553" t="str">
        <f>LOOKUP(F1553,{0,6,45},{"F","L","H"})</f>
        <v>F</v>
      </c>
      <c r="H1553" t="s">
        <v>3465</v>
      </c>
      <c r="I1553" s="43" t="str">
        <f>IFERROR(VLOOKUP(#REF!,#REF!,2,FALSE),"No")</f>
        <v>No</v>
      </c>
      <c r="J1553" s="149">
        <v>0.75</v>
      </c>
      <c r="K1553" s="148">
        <v>72</v>
      </c>
      <c r="L1553" s="148"/>
      <c r="M1553" s="148"/>
      <c r="N1553" s="148"/>
      <c r="O1553" s="148"/>
      <c r="P1553" s="148"/>
      <c r="Q1553" s="148"/>
      <c r="R1553" s="148"/>
      <c r="S1553" s="148"/>
      <c r="T1553" s="148"/>
      <c r="U1553" s="148"/>
      <c r="V1553" s="148"/>
      <c r="W1553" s="148"/>
      <c r="X1553" s="139">
        <v>2</v>
      </c>
      <c r="Y1553" s="148">
        <v>318</v>
      </c>
      <c r="Z1553" s="148">
        <v>4</v>
      </c>
      <c r="AA1553" s="148">
        <v>682</v>
      </c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39">
        <v>0</v>
      </c>
      <c r="AM1553" s="139">
        <v>0</v>
      </c>
      <c r="AN1553" s="148">
        <f t="shared" si="217"/>
        <v>1000</v>
      </c>
      <c r="AO1553" s="148">
        <f t="shared" si="218"/>
        <v>72</v>
      </c>
      <c r="AP1553" s="148">
        <v>24</v>
      </c>
      <c r="AQ1553" s="140">
        <v>28</v>
      </c>
      <c r="AS1553" s="42">
        <f t="shared" si="219"/>
        <v>4635.6104038360754</v>
      </c>
      <c r="AT1553" s="101">
        <f t="shared" si="220"/>
        <v>0</v>
      </c>
      <c r="AU1553" s="42">
        <f t="shared" si="221"/>
        <v>4635.6104038360754</v>
      </c>
      <c r="AV1553" s="42">
        <f t="shared" si="222"/>
        <v>1335.746490052644</v>
      </c>
      <c r="AW1553" s="102">
        <f t="shared" si="223"/>
        <v>431</v>
      </c>
      <c r="AX1553" s="43">
        <f t="shared" si="216"/>
        <v>0.75</v>
      </c>
      <c r="AY1553" s="43" t="str">
        <f t="shared" si="224"/>
        <v>UTGS</v>
      </c>
    </row>
    <row r="1554" spans="1:51" hidden="1" x14ac:dyDescent="0.2">
      <c r="A1554" s="38">
        <v>1547</v>
      </c>
      <c r="B1554" t="s">
        <v>362</v>
      </c>
      <c r="C1554" t="s">
        <v>289</v>
      </c>
      <c r="D1554">
        <v>320</v>
      </c>
      <c r="E1554" t="s">
        <v>1223</v>
      </c>
      <c r="F1554">
        <v>0.25</v>
      </c>
      <c r="G1554" t="str">
        <f>LOOKUP(F1554,{0,6,45},{"F","L","H"})</f>
        <v>F</v>
      </c>
      <c r="H1554" t="s">
        <v>3467</v>
      </c>
      <c r="I1554" s="43" t="str">
        <f>IFERROR(VLOOKUP(#REF!,#REF!,2,FALSE),"No")</f>
        <v>No</v>
      </c>
      <c r="J1554" s="148">
        <v>0.75</v>
      </c>
      <c r="K1554" s="148">
        <v>61</v>
      </c>
      <c r="L1554" s="148"/>
      <c r="M1554" s="148"/>
      <c r="N1554" s="148"/>
      <c r="O1554" s="148"/>
      <c r="P1554" s="148"/>
      <c r="Q1554" s="148"/>
      <c r="R1554" s="149"/>
      <c r="S1554" s="148"/>
      <c r="T1554" s="148"/>
      <c r="U1554" s="148"/>
      <c r="V1554" s="148"/>
      <c r="W1554" s="148"/>
      <c r="X1554" s="139">
        <v>3</v>
      </c>
      <c r="Y1554" s="148">
        <v>1000</v>
      </c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39">
        <v>0</v>
      </c>
      <c r="AM1554" s="139">
        <v>0</v>
      </c>
      <c r="AN1554" s="148">
        <f t="shared" si="217"/>
        <v>1000</v>
      </c>
      <c r="AO1554" s="148">
        <f t="shared" si="218"/>
        <v>61</v>
      </c>
      <c r="AP1554" s="148">
        <v>6</v>
      </c>
      <c r="AQ1554" s="140">
        <v>6</v>
      </c>
      <c r="AS1554" s="42">
        <f t="shared" si="219"/>
        <v>3927.3921476944533</v>
      </c>
      <c r="AT1554" s="101">
        <f t="shared" si="220"/>
        <v>0</v>
      </c>
      <c r="AU1554" s="42">
        <f t="shared" si="221"/>
        <v>3927.3921476944533</v>
      </c>
      <c r="AV1554" s="42">
        <f t="shared" si="222"/>
        <v>3305.1602869123394</v>
      </c>
      <c r="AW1554" s="102">
        <f t="shared" si="223"/>
        <v>431</v>
      </c>
      <c r="AX1554" s="43">
        <f t="shared" si="216"/>
        <v>0.75</v>
      </c>
      <c r="AY1554" s="43" t="str">
        <f t="shared" si="224"/>
        <v>UTGS</v>
      </c>
    </row>
    <row r="1555" spans="1:51" hidden="1" x14ac:dyDescent="0.2">
      <c r="A1555" s="38">
        <v>1548</v>
      </c>
      <c r="B1555" t="s">
        <v>362</v>
      </c>
      <c r="C1555" t="s">
        <v>289</v>
      </c>
      <c r="D1555">
        <v>320</v>
      </c>
      <c r="E1555" t="s">
        <v>1245</v>
      </c>
      <c r="F1555">
        <v>0.25</v>
      </c>
      <c r="G1555" t="str">
        <f>LOOKUP(F1555,{0,6,45},{"F","L","H"})</f>
        <v>F</v>
      </c>
      <c r="H1555" t="s">
        <v>3469</v>
      </c>
      <c r="I1555" s="43" t="str">
        <f>IFERROR(VLOOKUP(#REF!,#REF!,2,FALSE),"No")</f>
        <v>No</v>
      </c>
      <c r="J1555" s="149">
        <v>0.75</v>
      </c>
      <c r="K1555" s="148">
        <v>96</v>
      </c>
      <c r="L1555" s="148"/>
      <c r="M1555" s="148"/>
      <c r="N1555" s="148"/>
      <c r="O1555" s="148"/>
      <c r="P1555" s="148"/>
      <c r="Q1555" s="148"/>
      <c r="R1555" s="148"/>
      <c r="S1555" s="148"/>
      <c r="T1555" s="148"/>
      <c r="U1555" s="148"/>
      <c r="V1555" s="148"/>
      <c r="W1555" s="148"/>
      <c r="X1555" s="139">
        <v>2</v>
      </c>
      <c r="Y1555" s="148">
        <v>1000</v>
      </c>
      <c r="Z1555" s="149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39">
        <v>0</v>
      </c>
      <c r="AM1555" s="139">
        <v>0</v>
      </c>
      <c r="AN1555" s="148">
        <f t="shared" si="217"/>
        <v>1000</v>
      </c>
      <c r="AO1555" s="148">
        <f t="shared" si="218"/>
        <v>96</v>
      </c>
      <c r="AP1555" s="148">
        <v>16</v>
      </c>
      <c r="AQ1555" s="140">
        <v>16</v>
      </c>
      <c r="AS1555" s="42">
        <f t="shared" si="219"/>
        <v>6180.8138717814345</v>
      </c>
      <c r="AT1555" s="101">
        <f t="shared" si="220"/>
        <v>0</v>
      </c>
      <c r="AU1555" s="42">
        <f t="shared" si="221"/>
        <v>6180.8138717814345</v>
      </c>
      <c r="AV1555" s="42">
        <f t="shared" si="222"/>
        <v>2031.935107592127</v>
      </c>
      <c r="AW1555" s="102">
        <f t="shared" si="223"/>
        <v>431</v>
      </c>
      <c r="AX1555" s="43">
        <f t="shared" si="216"/>
        <v>0.75</v>
      </c>
      <c r="AY1555" s="43" t="str">
        <f t="shared" si="224"/>
        <v>UTGS</v>
      </c>
    </row>
    <row r="1556" spans="1:51" hidden="1" x14ac:dyDescent="0.2">
      <c r="A1556" s="38">
        <v>1549</v>
      </c>
      <c r="B1556" t="s">
        <v>362</v>
      </c>
      <c r="C1556" t="s">
        <v>289</v>
      </c>
      <c r="D1556">
        <v>320</v>
      </c>
      <c r="E1556" t="s">
        <v>1239</v>
      </c>
      <c r="F1556">
        <v>0.25</v>
      </c>
      <c r="G1556" t="str">
        <f>LOOKUP(F1556,{0,6,45},{"F","L","H"})</f>
        <v>F</v>
      </c>
      <c r="H1556" t="s">
        <v>3470</v>
      </c>
      <c r="I1556" s="43" t="str">
        <f>IFERROR(VLOOKUP(#REF!,#REF!,2,FALSE),"No")</f>
        <v>No</v>
      </c>
      <c r="J1556" s="149">
        <v>0.5</v>
      </c>
      <c r="K1556" s="148">
        <v>65</v>
      </c>
      <c r="L1556" s="148"/>
      <c r="M1556" s="148"/>
      <c r="N1556" s="148"/>
      <c r="O1556" s="148"/>
      <c r="P1556" s="148"/>
      <c r="Q1556" s="148"/>
      <c r="R1556" s="148"/>
      <c r="S1556" s="148"/>
      <c r="T1556" s="148"/>
      <c r="U1556" s="148"/>
      <c r="V1556" s="148"/>
      <c r="W1556" s="148"/>
      <c r="X1556" s="139">
        <v>4</v>
      </c>
      <c r="Y1556" s="148">
        <v>1000</v>
      </c>
      <c r="Z1556" s="149"/>
      <c r="AA1556" s="148"/>
      <c r="AB1556" s="149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39">
        <v>0</v>
      </c>
      <c r="AM1556" s="139">
        <v>0</v>
      </c>
      <c r="AN1556" s="148">
        <f t="shared" si="217"/>
        <v>1000</v>
      </c>
      <c r="AO1556" s="148">
        <f t="shared" si="218"/>
        <v>65</v>
      </c>
      <c r="AP1556" s="148">
        <v>9</v>
      </c>
      <c r="AQ1556" s="140">
        <v>9</v>
      </c>
      <c r="AS1556" s="42">
        <f t="shared" si="219"/>
        <v>4446.2260590186806</v>
      </c>
      <c r="AT1556" s="101">
        <f t="shared" si="220"/>
        <v>0</v>
      </c>
      <c r="AU1556" s="42">
        <f t="shared" si="221"/>
        <v>4446.2260590186806</v>
      </c>
      <c r="AV1556" s="42">
        <f t="shared" si="222"/>
        <v>4408.9957468304483</v>
      </c>
      <c r="AW1556" s="102">
        <f t="shared" si="223"/>
        <v>431</v>
      </c>
      <c r="AX1556" s="43">
        <f t="shared" si="216"/>
        <v>0.5</v>
      </c>
      <c r="AY1556" s="43" t="str">
        <f t="shared" si="224"/>
        <v>UTGS</v>
      </c>
    </row>
    <row r="1557" spans="1:51" hidden="1" x14ac:dyDescent="0.2">
      <c r="A1557" s="38">
        <v>1550</v>
      </c>
      <c r="B1557" t="s">
        <v>5807</v>
      </c>
      <c r="C1557" t="s">
        <v>5746</v>
      </c>
      <c r="D1557">
        <v>13500</v>
      </c>
      <c r="E1557" t="s">
        <v>203</v>
      </c>
      <c r="F1557">
        <v>5</v>
      </c>
      <c r="G1557" t="str">
        <f>LOOKUP(F1557,{0,6,45},{"F","L","H"})</f>
        <v>F</v>
      </c>
      <c r="H1557" t="s">
        <v>1162</v>
      </c>
      <c r="I1557" s="43" t="str">
        <f>IFERROR(VLOOKUP(#REF!,#REF!,2,FALSE),"No")</f>
        <v>No</v>
      </c>
      <c r="J1557" s="149">
        <v>1.25</v>
      </c>
      <c r="K1557" s="148">
        <v>23</v>
      </c>
      <c r="L1557" s="148"/>
      <c r="M1557" s="148"/>
      <c r="N1557" s="148"/>
      <c r="O1557" s="148"/>
      <c r="P1557" s="148"/>
      <c r="Q1557" s="148"/>
      <c r="R1557" s="148"/>
      <c r="S1557" s="148"/>
      <c r="T1557" s="148"/>
      <c r="U1557" s="148"/>
      <c r="V1557" s="148"/>
      <c r="W1557" s="148"/>
      <c r="X1557" s="139">
        <v>6</v>
      </c>
      <c r="Y1557" s="148">
        <v>1000</v>
      </c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39">
        <v>0</v>
      </c>
      <c r="AM1557" s="139">
        <v>0</v>
      </c>
      <c r="AN1557" s="148">
        <f t="shared" si="217"/>
        <v>1000</v>
      </c>
      <c r="AO1557" s="148">
        <f t="shared" si="218"/>
        <v>23</v>
      </c>
      <c r="AP1557" s="148">
        <v>3</v>
      </c>
      <c r="AQ1557" s="140">
        <v>3</v>
      </c>
      <c r="AS1557" s="42">
        <f t="shared" si="219"/>
        <v>1713.8099901143019</v>
      </c>
      <c r="AT1557" s="101">
        <f t="shared" si="220"/>
        <v>0</v>
      </c>
      <c r="AU1557" s="42">
        <f t="shared" si="221"/>
        <v>1713.8099901143019</v>
      </c>
      <c r="AV1557" s="42">
        <f t="shared" si="222"/>
        <v>20010.32057382468</v>
      </c>
      <c r="AW1557" s="102">
        <f t="shared" si="223"/>
        <v>10791.333333333334</v>
      </c>
      <c r="AX1557" s="43">
        <f t="shared" si="216"/>
        <v>1.25</v>
      </c>
      <c r="AY1557" s="43" t="str">
        <f t="shared" si="224"/>
        <v>UTTSS</v>
      </c>
    </row>
    <row r="1558" spans="1:51" hidden="1" x14ac:dyDescent="0.2">
      <c r="A1558" s="38">
        <v>1551</v>
      </c>
      <c r="B1558" t="s">
        <v>362</v>
      </c>
      <c r="C1558" t="s">
        <v>289</v>
      </c>
      <c r="D1558">
        <v>320</v>
      </c>
      <c r="E1558" t="s">
        <v>1232</v>
      </c>
      <c r="F1558">
        <v>0.25</v>
      </c>
      <c r="G1558" t="str">
        <f>LOOKUP(F1558,{0,6,45},{"F","L","H"})</f>
        <v>F</v>
      </c>
      <c r="H1558" t="s">
        <v>3472</v>
      </c>
      <c r="I1558" s="43" t="str">
        <f>IFERROR(VLOOKUP(#REF!,#REF!,2,FALSE),"No")</f>
        <v>No</v>
      </c>
      <c r="J1558" s="149">
        <v>0.75</v>
      </c>
      <c r="K1558" s="148">
        <v>59</v>
      </c>
      <c r="L1558" s="148"/>
      <c r="M1558" s="148"/>
      <c r="N1558" s="148"/>
      <c r="O1558" s="148"/>
      <c r="P1558" s="148"/>
      <c r="Q1558" s="148"/>
      <c r="R1558" s="148"/>
      <c r="S1558" s="148"/>
      <c r="T1558" s="148"/>
      <c r="U1558" s="148"/>
      <c r="V1558" s="148"/>
      <c r="W1558" s="148"/>
      <c r="X1558" s="139">
        <v>0.75</v>
      </c>
      <c r="Y1558" s="148">
        <v>156.82</v>
      </c>
      <c r="Z1558" s="148">
        <v>2</v>
      </c>
      <c r="AA1558" s="148">
        <v>843.18</v>
      </c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39">
        <v>0</v>
      </c>
      <c r="AM1558" s="139">
        <v>0</v>
      </c>
      <c r="AN1558" s="148">
        <f t="shared" si="217"/>
        <v>1000</v>
      </c>
      <c r="AO1558" s="148">
        <f t="shared" si="218"/>
        <v>59</v>
      </c>
      <c r="AP1558" s="148">
        <v>17</v>
      </c>
      <c r="AQ1558" s="140">
        <v>17</v>
      </c>
      <c r="AS1558" s="42">
        <f t="shared" si="219"/>
        <v>3798.6251920323398</v>
      </c>
      <c r="AT1558" s="101">
        <f t="shared" si="220"/>
        <v>0</v>
      </c>
      <c r="AU1558" s="42">
        <f t="shared" si="221"/>
        <v>3798.6251920323398</v>
      </c>
      <c r="AV1558" s="42">
        <f t="shared" si="222"/>
        <v>1982.3327836161193</v>
      </c>
      <c r="AW1558" s="102">
        <f t="shared" si="223"/>
        <v>431</v>
      </c>
      <c r="AX1558" s="43">
        <f t="shared" si="216"/>
        <v>0.75</v>
      </c>
      <c r="AY1558" s="43" t="str">
        <f t="shared" si="224"/>
        <v>UTGS</v>
      </c>
    </row>
    <row r="1559" spans="1:51" hidden="1" x14ac:dyDescent="0.2">
      <c r="A1559" s="38">
        <v>1552</v>
      </c>
      <c r="B1559" t="s">
        <v>362</v>
      </c>
      <c r="C1559" t="s">
        <v>289</v>
      </c>
      <c r="D1559">
        <v>306</v>
      </c>
      <c r="E1559" t="s">
        <v>1224</v>
      </c>
      <c r="F1559">
        <v>0.25</v>
      </c>
      <c r="G1559" t="str">
        <f>LOOKUP(F1559,{0,6,45},{"F","L","H"})</f>
        <v>F</v>
      </c>
      <c r="H1559" t="s">
        <v>3473</v>
      </c>
      <c r="I1559" s="43" t="str">
        <f>IFERROR(VLOOKUP(#REF!,#REF!,2,FALSE),"No")</f>
        <v>No</v>
      </c>
      <c r="J1559" s="149">
        <v>0.75</v>
      </c>
      <c r="K1559" s="148">
        <v>17</v>
      </c>
      <c r="L1559" s="148"/>
      <c r="M1559" s="148"/>
      <c r="N1559" s="148"/>
      <c r="O1559" s="148"/>
      <c r="P1559" s="148"/>
      <c r="Q1559" s="148"/>
      <c r="R1559" s="148"/>
      <c r="S1559" s="148"/>
      <c r="T1559" s="148"/>
      <c r="U1559" s="148"/>
      <c r="V1559" s="148"/>
      <c r="W1559" s="148"/>
      <c r="X1559" s="139">
        <v>2</v>
      </c>
      <c r="Y1559" s="148">
        <v>1000</v>
      </c>
      <c r="Z1559" s="149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39">
        <v>0</v>
      </c>
      <c r="AM1559" s="139">
        <v>0</v>
      </c>
      <c r="AN1559" s="148">
        <f t="shared" si="217"/>
        <v>1000</v>
      </c>
      <c r="AO1559" s="148">
        <f t="shared" si="218"/>
        <v>17</v>
      </c>
      <c r="AP1559" s="148">
        <v>14</v>
      </c>
      <c r="AQ1559" s="140">
        <v>17</v>
      </c>
      <c r="AS1559" s="42">
        <f t="shared" si="219"/>
        <v>1094.5191231279623</v>
      </c>
      <c r="AT1559" s="101">
        <f t="shared" si="220"/>
        <v>0</v>
      </c>
      <c r="AU1559" s="42">
        <f t="shared" si="221"/>
        <v>1094.5191231279623</v>
      </c>
      <c r="AV1559" s="42">
        <f t="shared" si="222"/>
        <v>1912.4095130278843</v>
      </c>
      <c r="AW1559" s="102">
        <f t="shared" si="223"/>
        <v>431</v>
      </c>
      <c r="AX1559" s="43">
        <f t="shared" si="216"/>
        <v>0.75</v>
      </c>
      <c r="AY1559" s="43" t="str">
        <f t="shared" si="224"/>
        <v>UTGS</v>
      </c>
    </row>
    <row r="1560" spans="1:51" hidden="1" x14ac:dyDescent="0.2">
      <c r="A1560" s="38">
        <v>1553</v>
      </c>
      <c r="B1560" t="s">
        <v>362</v>
      </c>
      <c r="C1560" t="s">
        <v>289</v>
      </c>
      <c r="D1560">
        <v>320</v>
      </c>
      <c r="E1560" t="s">
        <v>1245</v>
      </c>
      <c r="F1560">
        <v>0.25</v>
      </c>
      <c r="G1560" t="str">
        <f>LOOKUP(F1560,{0,6,45},{"F","L","H"})</f>
        <v>F</v>
      </c>
      <c r="H1560" t="s">
        <v>3475</v>
      </c>
      <c r="I1560" s="43" t="str">
        <f>IFERROR(VLOOKUP(#REF!,#REF!,2,FALSE),"No")</f>
        <v>No</v>
      </c>
      <c r="J1560" s="139">
        <v>0.75</v>
      </c>
      <c r="K1560" s="148">
        <v>52</v>
      </c>
      <c r="L1560" s="148"/>
      <c r="M1560" s="148"/>
      <c r="N1560" s="148"/>
      <c r="O1560" s="148"/>
      <c r="P1560" s="148"/>
      <c r="Q1560" s="148"/>
      <c r="R1560" s="148"/>
      <c r="S1560" s="148"/>
      <c r="T1560" s="148"/>
      <c r="U1560" s="148"/>
      <c r="V1560" s="148"/>
      <c r="W1560" s="148"/>
      <c r="X1560" s="139">
        <v>2</v>
      </c>
      <c r="Y1560" s="148">
        <v>650.36</v>
      </c>
      <c r="Z1560" s="149">
        <v>4</v>
      </c>
      <c r="AA1560" s="148">
        <v>349.64</v>
      </c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39">
        <v>0</v>
      </c>
      <c r="AM1560" s="139">
        <v>0</v>
      </c>
      <c r="AN1560" s="148">
        <f t="shared" si="217"/>
        <v>1000</v>
      </c>
      <c r="AO1560" s="148">
        <f t="shared" si="218"/>
        <v>52</v>
      </c>
      <c r="AP1560" s="148">
        <v>18</v>
      </c>
      <c r="AQ1560" s="140">
        <v>27</v>
      </c>
      <c r="AS1560" s="42">
        <f t="shared" si="219"/>
        <v>3347.9408472149435</v>
      </c>
      <c r="AT1560" s="101">
        <f t="shared" si="220"/>
        <v>0</v>
      </c>
      <c r="AU1560" s="42">
        <f t="shared" si="221"/>
        <v>3347.9408472149435</v>
      </c>
      <c r="AV1560" s="42">
        <f t="shared" si="222"/>
        <v>1296.9585378323716</v>
      </c>
      <c r="AW1560" s="102">
        <f t="shared" si="223"/>
        <v>431</v>
      </c>
      <c r="AX1560" s="43">
        <f t="shared" si="216"/>
        <v>0.75</v>
      </c>
      <c r="AY1560" s="43" t="str">
        <f t="shared" si="224"/>
        <v>UTGS</v>
      </c>
    </row>
    <row r="1561" spans="1:51" hidden="1" x14ac:dyDescent="0.2">
      <c r="A1561" s="38">
        <v>1554</v>
      </c>
      <c r="B1561" t="s">
        <v>362</v>
      </c>
      <c r="C1561" t="s">
        <v>289</v>
      </c>
      <c r="D1561">
        <v>320</v>
      </c>
      <c r="E1561" t="s">
        <v>1245</v>
      </c>
      <c r="F1561">
        <v>0.25</v>
      </c>
      <c r="G1561" t="str">
        <f>LOOKUP(F1561,{0,6,45},{"F","L","H"})</f>
        <v>F</v>
      </c>
      <c r="H1561" t="s">
        <v>3476</v>
      </c>
      <c r="I1561" s="43" t="str">
        <f>IFERROR(VLOOKUP(#REF!,#REF!,2,FALSE),"No")</f>
        <v>No</v>
      </c>
      <c r="J1561" s="149">
        <v>0.75</v>
      </c>
      <c r="K1561" s="148">
        <v>40</v>
      </c>
      <c r="L1561" s="148"/>
      <c r="M1561" s="148"/>
      <c r="N1561" s="148"/>
      <c r="O1561" s="148"/>
      <c r="P1561" s="148"/>
      <c r="Q1561" s="148"/>
      <c r="R1561" s="148"/>
      <c r="S1561" s="148"/>
      <c r="T1561" s="148"/>
      <c r="U1561" s="148"/>
      <c r="V1561" s="148"/>
      <c r="W1561" s="148"/>
      <c r="X1561" s="139">
        <v>3</v>
      </c>
      <c r="Y1561" s="148">
        <v>222.54</v>
      </c>
      <c r="Z1561" s="148">
        <v>4</v>
      </c>
      <c r="AA1561" s="148">
        <v>28</v>
      </c>
      <c r="AB1561" s="148">
        <v>6</v>
      </c>
      <c r="AC1561" s="148">
        <v>749.46</v>
      </c>
      <c r="AD1561" s="148"/>
      <c r="AE1561" s="148"/>
      <c r="AF1561" s="148"/>
      <c r="AG1561" s="148"/>
      <c r="AH1561" s="148"/>
      <c r="AI1561" s="148"/>
      <c r="AJ1561" s="148"/>
      <c r="AK1561" s="148"/>
      <c r="AL1561" s="139">
        <v>0</v>
      </c>
      <c r="AM1561" s="139">
        <v>0</v>
      </c>
      <c r="AN1561" s="148">
        <f t="shared" si="217"/>
        <v>1000</v>
      </c>
      <c r="AO1561" s="148">
        <f t="shared" si="218"/>
        <v>40</v>
      </c>
      <c r="AP1561" s="148">
        <v>7</v>
      </c>
      <c r="AQ1561" s="140">
        <v>8</v>
      </c>
      <c r="AS1561" s="42">
        <f t="shared" si="219"/>
        <v>2575.3391132422644</v>
      </c>
      <c r="AT1561" s="101">
        <f t="shared" si="220"/>
        <v>0</v>
      </c>
      <c r="AU1561" s="42">
        <f t="shared" si="221"/>
        <v>2575.3391132422644</v>
      </c>
      <c r="AV1561" s="42">
        <f t="shared" si="222"/>
        <v>6314.381715184255</v>
      </c>
      <c r="AW1561" s="102">
        <f t="shared" si="223"/>
        <v>431</v>
      </c>
      <c r="AX1561" s="43">
        <f t="shared" si="216"/>
        <v>0.75</v>
      </c>
      <c r="AY1561" s="43" t="str">
        <f t="shared" si="224"/>
        <v>UTGS</v>
      </c>
    </row>
    <row r="1562" spans="1:51" hidden="1" x14ac:dyDescent="0.2">
      <c r="A1562" s="38">
        <v>1555</v>
      </c>
      <c r="B1562" t="s">
        <v>362</v>
      </c>
      <c r="C1562" t="s">
        <v>289</v>
      </c>
      <c r="D1562">
        <v>320</v>
      </c>
      <c r="E1562" t="s">
        <v>1232</v>
      </c>
      <c r="F1562">
        <v>0.25</v>
      </c>
      <c r="G1562" t="str">
        <f>LOOKUP(F1562,{0,6,45},{"F","L","H"})</f>
        <v>F</v>
      </c>
      <c r="H1562" t="s">
        <v>3477</v>
      </c>
      <c r="I1562" s="43" t="str">
        <f>IFERROR(VLOOKUP(#REF!,#REF!,2,FALSE),"No")</f>
        <v>No</v>
      </c>
      <c r="J1562" s="149">
        <v>0.75</v>
      </c>
      <c r="K1562" s="148">
        <v>37</v>
      </c>
      <c r="L1562" s="148"/>
      <c r="M1562" s="148"/>
      <c r="N1562" s="148"/>
      <c r="O1562" s="148"/>
      <c r="P1562" s="148"/>
      <c r="Q1562" s="148"/>
      <c r="R1562" s="148"/>
      <c r="S1562" s="148"/>
      <c r="T1562" s="148"/>
      <c r="U1562" s="148"/>
      <c r="V1562" s="148"/>
      <c r="W1562" s="148"/>
      <c r="X1562" s="139">
        <v>2</v>
      </c>
      <c r="Y1562" s="148">
        <v>1000</v>
      </c>
      <c r="Z1562" s="149"/>
      <c r="AA1562" s="148"/>
      <c r="AB1562" s="149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39">
        <v>0</v>
      </c>
      <c r="AM1562" s="139">
        <v>0</v>
      </c>
      <c r="AN1562" s="148">
        <f t="shared" si="217"/>
        <v>1000</v>
      </c>
      <c r="AO1562" s="148">
        <f t="shared" si="218"/>
        <v>37</v>
      </c>
      <c r="AP1562" s="148">
        <v>21</v>
      </c>
      <c r="AQ1562" s="140">
        <v>21</v>
      </c>
      <c r="AS1562" s="42">
        <f t="shared" si="219"/>
        <v>2382.1886797490947</v>
      </c>
      <c r="AT1562" s="101">
        <f t="shared" si="220"/>
        <v>0</v>
      </c>
      <c r="AU1562" s="42">
        <f t="shared" si="221"/>
        <v>2382.1886797490947</v>
      </c>
      <c r="AV1562" s="42">
        <f t="shared" si="222"/>
        <v>1548.1410343559062</v>
      </c>
      <c r="AW1562" s="102">
        <f t="shared" si="223"/>
        <v>431</v>
      </c>
      <c r="AX1562" s="43">
        <f t="shared" si="216"/>
        <v>0.75</v>
      </c>
      <c r="AY1562" s="43" t="str">
        <f t="shared" si="224"/>
        <v>UTGS</v>
      </c>
    </row>
    <row r="1563" spans="1:51" hidden="1" x14ac:dyDescent="0.2">
      <c r="A1563" s="38">
        <v>1556</v>
      </c>
      <c r="B1563" t="s">
        <v>5806</v>
      </c>
      <c r="C1563" t="s">
        <v>5746</v>
      </c>
      <c r="D1563">
        <v>6600</v>
      </c>
      <c r="E1563" t="s">
        <v>198</v>
      </c>
      <c r="F1563">
        <v>5</v>
      </c>
      <c r="G1563" t="str">
        <f>LOOKUP(F1563,{0,6,45},{"F","L","H"})</f>
        <v>F</v>
      </c>
      <c r="H1563" t="s">
        <v>983</v>
      </c>
      <c r="I1563" s="43" t="str">
        <f>IFERROR(VLOOKUP(#REF!,#REF!,2,FALSE),"No")</f>
        <v>No</v>
      </c>
      <c r="J1563" s="149">
        <v>1.25</v>
      </c>
      <c r="K1563" s="148">
        <v>37</v>
      </c>
      <c r="L1563" s="148"/>
      <c r="M1563" s="148"/>
      <c r="N1563" s="148"/>
      <c r="O1563" s="148"/>
      <c r="P1563" s="148"/>
      <c r="Q1563" s="148"/>
      <c r="R1563" s="148"/>
      <c r="S1563" s="148"/>
      <c r="T1563" s="148"/>
      <c r="U1563" s="148"/>
      <c r="V1563" s="148"/>
      <c r="W1563" s="148"/>
      <c r="X1563" s="139">
        <v>2</v>
      </c>
      <c r="Y1563" s="148">
        <v>123.16</v>
      </c>
      <c r="Z1563" s="149">
        <v>4</v>
      </c>
      <c r="AA1563" s="148">
        <v>876.84</v>
      </c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39">
        <v>0</v>
      </c>
      <c r="AM1563" s="139">
        <v>0</v>
      </c>
      <c r="AN1563" s="148">
        <f t="shared" si="217"/>
        <v>1000</v>
      </c>
      <c r="AO1563" s="148">
        <f t="shared" si="218"/>
        <v>37</v>
      </c>
      <c r="AP1563" s="148">
        <v>16</v>
      </c>
      <c r="AQ1563" s="140">
        <v>18</v>
      </c>
      <c r="AS1563" s="42">
        <f t="shared" si="219"/>
        <v>2756.9986797490942</v>
      </c>
      <c r="AT1563" s="101">
        <f t="shared" si="220"/>
        <v>0</v>
      </c>
      <c r="AU1563" s="42">
        <f t="shared" si="221"/>
        <v>2756.9986797490942</v>
      </c>
      <c r="AV1563" s="42">
        <f t="shared" si="222"/>
        <v>2155.4391400818909</v>
      </c>
      <c r="AW1563" s="102">
        <f t="shared" si="223"/>
        <v>3698.6666666666665</v>
      </c>
      <c r="AX1563" s="43">
        <f t="shared" si="216"/>
        <v>1.25</v>
      </c>
      <c r="AY1563" s="43" t="str">
        <f t="shared" si="224"/>
        <v>UTTSS</v>
      </c>
    </row>
    <row r="1564" spans="1:51" hidden="1" x14ac:dyDescent="0.2">
      <c r="A1564" s="38">
        <v>1557</v>
      </c>
      <c r="B1564" t="s">
        <v>362</v>
      </c>
      <c r="C1564" t="s">
        <v>289</v>
      </c>
      <c r="D1564">
        <v>320</v>
      </c>
      <c r="E1564" t="s">
        <v>1247</v>
      </c>
      <c r="F1564">
        <v>0.25</v>
      </c>
      <c r="G1564" t="str">
        <f>LOOKUP(F1564,{0,6,45},{"F","L","H"})</f>
        <v>F</v>
      </c>
      <c r="H1564" t="s">
        <v>3478</v>
      </c>
      <c r="I1564" s="43" t="str">
        <f>IFERROR(VLOOKUP(#REF!,#REF!,2,FALSE),"No")</f>
        <v>No</v>
      </c>
      <c r="J1564" s="148">
        <v>0.75</v>
      </c>
      <c r="K1564" s="148">
        <v>86</v>
      </c>
      <c r="L1564" s="148"/>
      <c r="M1564" s="148"/>
      <c r="N1564" s="148"/>
      <c r="O1564" s="148"/>
      <c r="P1564" s="148"/>
      <c r="Q1564" s="148"/>
      <c r="R1564" s="149"/>
      <c r="S1564" s="148"/>
      <c r="T1564" s="148"/>
      <c r="U1564" s="148"/>
      <c r="V1564" s="148"/>
      <c r="W1564" s="148"/>
      <c r="X1564" s="139">
        <v>2</v>
      </c>
      <c r="Y1564" s="148">
        <v>87.71</v>
      </c>
      <c r="Z1564" s="148">
        <v>3</v>
      </c>
      <c r="AA1564" s="148">
        <v>912.29</v>
      </c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39">
        <v>0</v>
      </c>
      <c r="AM1564" s="139">
        <v>0</v>
      </c>
      <c r="AN1564" s="148">
        <f t="shared" si="217"/>
        <v>1000</v>
      </c>
      <c r="AO1564" s="148">
        <f t="shared" si="218"/>
        <v>86</v>
      </c>
      <c r="AP1564" s="148">
        <v>12</v>
      </c>
      <c r="AQ1564" s="140">
        <v>12</v>
      </c>
      <c r="AS1564" s="42">
        <f t="shared" si="219"/>
        <v>5536.9790934708681</v>
      </c>
      <c r="AT1564" s="101">
        <f t="shared" si="220"/>
        <v>0</v>
      </c>
      <c r="AU1564" s="42">
        <f t="shared" si="221"/>
        <v>5536.9790934708681</v>
      </c>
      <c r="AV1564" s="42">
        <f t="shared" si="222"/>
        <v>1745.2603767895032</v>
      </c>
      <c r="AW1564" s="102">
        <f t="shared" si="223"/>
        <v>431</v>
      </c>
      <c r="AX1564" s="43">
        <f t="shared" si="216"/>
        <v>0.75</v>
      </c>
      <c r="AY1564" s="43" t="str">
        <f t="shared" si="224"/>
        <v>UTGS</v>
      </c>
    </row>
    <row r="1565" spans="1:51" hidden="1" x14ac:dyDescent="0.2">
      <c r="A1565" s="38">
        <v>1558</v>
      </c>
      <c r="B1565" t="s">
        <v>5806</v>
      </c>
      <c r="C1565" t="s">
        <v>289</v>
      </c>
      <c r="D1565">
        <v>320</v>
      </c>
      <c r="E1565" t="s">
        <v>1245</v>
      </c>
      <c r="F1565">
        <v>0.25</v>
      </c>
      <c r="G1565" t="str">
        <f>LOOKUP(F1565,{0,6,45},{"F","L","H"})</f>
        <v>F</v>
      </c>
      <c r="H1565" t="s">
        <v>3479</v>
      </c>
      <c r="I1565" s="43" t="str">
        <f>IFERROR(VLOOKUP(#REF!,#REF!,2,FALSE),"No")</f>
        <v>No</v>
      </c>
      <c r="J1565" s="149">
        <v>0.75</v>
      </c>
      <c r="K1565" s="148">
        <v>10</v>
      </c>
      <c r="L1565" s="148"/>
      <c r="M1565" s="148"/>
      <c r="N1565" s="148"/>
      <c r="O1565" s="148"/>
      <c r="P1565" s="148"/>
      <c r="Q1565" s="148"/>
      <c r="R1565" s="148"/>
      <c r="S1565" s="148"/>
      <c r="T1565" s="148"/>
      <c r="U1565" s="148"/>
      <c r="V1565" s="148"/>
      <c r="W1565" s="148"/>
      <c r="X1565" s="139">
        <v>1.25</v>
      </c>
      <c r="Y1565" s="148">
        <v>384</v>
      </c>
      <c r="Z1565" s="148">
        <v>2</v>
      </c>
      <c r="AA1565" s="148">
        <v>582.01</v>
      </c>
      <c r="AB1565" s="148">
        <v>4</v>
      </c>
      <c r="AC1565" s="148">
        <v>33.99</v>
      </c>
      <c r="AD1565" s="148"/>
      <c r="AE1565" s="148"/>
      <c r="AF1565" s="148"/>
      <c r="AG1565" s="148"/>
      <c r="AH1565" s="148"/>
      <c r="AI1565" s="148"/>
      <c r="AJ1565" s="148"/>
      <c r="AK1565" s="148"/>
      <c r="AL1565" s="139">
        <v>0</v>
      </c>
      <c r="AM1565" s="139">
        <v>0</v>
      </c>
      <c r="AN1565" s="148">
        <f t="shared" si="217"/>
        <v>1000</v>
      </c>
      <c r="AO1565" s="148">
        <f t="shared" si="218"/>
        <v>10</v>
      </c>
      <c r="AP1565" s="148">
        <v>13</v>
      </c>
      <c r="AQ1565" s="140">
        <v>18</v>
      </c>
      <c r="AS1565" s="42">
        <f t="shared" si="219"/>
        <v>643.83477831056609</v>
      </c>
      <c r="AT1565" s="101">
        <f t="shared" si="220"/>
        <v>0</v>
      </c>
      <c r="AU1565" s="42">
        <f t="shared" si="221"/>
        <v>643.83477831056609</v>
      </c>
      <c r="AV1565" s="42">
        <f t="shared" si="222"/>
        <v>1834.6372234152238</v>
      </c>
      <c r="AW1565" s="102">
        <f t="shared" si="223"/>
        <v>431</v>
      </c>
      <c r="AX1565" s="43">
        <f t="shared" si="216"/>
        <v>0.75</v>
      </c>
      <c r="AY1565" s="43" t="str">
        <f t="shared" si="224"/>
        <v>UTGS</v>
      </c>
    </row>
    <row r="1566" spans="1:51" hidden="1" x14ac:dyDescent="0.2">
      <c r="A1566" s="38">
        <v>1559</v>
      </c>
      <c r="B1566" t="s">
        <v>5806</v>
      </c>
      <c r="C1566" t="s">
        <v>5746</v>
      </c>
      <c r="D1566">
        <v>7233</v>
      </c>
      <c r="E1566" t="s">
        <v>218</v>
      </c>
      <c r="F1566">
        <v>5</v>
      </c>
      <c r="G1566" t="str">
        <f>LOOKUP(F1566,{0,6,45},{"F","L","H"})</f>
        <v>F</v>
      </c>
      <c r="H1566" t="s">
        <v>1906</v>
      </c>
      <c r="I1566" s="43" t="str">
        <f>IFERROR(VLOOKUP(#REF!,#REF!,2,FALSE),"No")</f>
        <v>No</v>
      </c>
      <c r="J1566" s="139">
        <v>0.75</v>
      </c>
      <c r="K1566" s="148">
        <v>17</v>
      </c>
      <c r="L1566" s="148"/>
      <c r="M1566" s="148"/>
      <c r="N1566" s="148"/>
      <c r="O1566" s="148"/>
      <c r="P1566" s="148"/>
      <c r="Q1566" s="148"/>
      <c r="R1566" s="148"/>
      <c r="S1566" s="148"/>
      <c r="T1566" s="148"/>
      <c r="U1566" s="148"/>
      <c r="V1566" s="148"/>
      <c r="W1566" s="148"/>
      <c r="X1566" s="139">
        <v>2</v>
      </c>
      <c r="Y1566" s="148">
        <v>180.49</v>
      </c>
      <c r="Z1566" s="149">
        <v>4</v>
      </c>
      <c r="AA1566" s="148">
        <v>819.51</v>
      </c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39">
        <v>0</v>
      </c>
      <c r="AM1566" s="139">
        <v>0</v>
      </c>
      <c r="AN1566" s="148">
        <f t="shared" si="217"/>
        <v>1000</v>
      </c>
      <c r="AO1566" s="148">
        <f t="shared" si="218"/>
        <v>17</v>
      </c>
      <c r="AP1566" s="148">
        <v>10</v>
      </c>
      <c r="AQ1566" s="140">
        <v>10</v>
      </c>
      <c r="AS1566" s="42">
        <f t="shared" si="219"/>
        <v>1094.5191231279623</v>
      </c>
      <c r="AT1566" s="101">
        <f t="shared" si="220"/>
        <v>0</v>
      </c>
      <c r="AU1566" s="42">
        <f t="shared" si="221"/>
        <v>1094.5191231279623</v>
      </c>
      <c r="AV1566" s="42">
        <f t="shared" si="222"/>
        <v>3838.6848421474033</v>
      </c>
      <c r="AW1566" s="102">
        <f t="shared" si="223"/>
        <v>5118</v>
      </c>
      <c r="AX1566" s="43">
        <f t="shared" si="216"/>
        <v>0.75</v>
      </c>
      <c r="AY1566" s="43" t="str">
        <f t="shared" si="224"/>
        <v>UTTSS</v>
      </c>
    </row>
    <row r="1567" spans="1:51" hidden="1" x14ac:dyDescent="0.2">
      <c r="A1567" s="38">
        <v>1560</v>
      </c>
      <c r="B1567" t="s">
        <v>362</v>
      </c>
      <c r="C1567" t="s">
        <v>289</v>
      </c>
      <c r="D1567">
        <v>320</v>
      </c>
      <c r="E1567" t="s">
        <v>1245</v>
      </c>
      <c r="F1567">
        <v>0.25</v>
      </c>
      <c r="G1567" t="str">
        <f>LOOKUP(F1567,{0,6,45},{"F","L","H"})</f>
        <v>F</v>
      </c>
      <c r="H1567" t="s">
        <v>3480</v>
      </c>
      <c r="I1567" s="43" t="str">
        <f>IFERROR(VLOOKUP(#REF!,#REF!,2,FALSE),"No")</f>
        <v>No</v>
      </c>
      <c r="J1567" s="149">
        <v>0.75</v>
      </c>
      <c r="K1567" s="148">
        <v>62</v>
      </c>
      <c r="L1567" s="148"/>
      <c r="M1567" s="148"/>
      <c r="N1567" s="148"/>
      <c r="O1567" s="148"/>
      <c r="P1567" s="148"/>
      <c r="Q1567" s="148"/>
      <c r="R1567" s="148"/>
      <c r="S1567" s="148"/>
      <c r="T1567" s="148"/>
      <c r="U1567" s="148"/>
      <c r="V1567" s="148"/>
      <c r="W1567" s="148"/>
      <c r="X1567" s="139">
        <v>2</v>
      </c>
      <c r="Y1567" s="148">
        <v>611</v>
      </c>
      <c r="Z1567" s="148">
        <v>4</v>
      </c>
      <c r="AA1567" s="148">
        <v>241.5</v>
      </c>
      <c r="AB1567" s="148">
        <v>6</v>
      </c>
      <c r="AC1567" s="148">
        <v>147.5</v>
      </c>
      <c r="AD1567" s="148"/>
      <c r="AE1567" s="148"/>
      <c r="AF1567" s="148"/>
      <c r="AG1567" s="148"/>
      <c r="AH1567" s="148"/>
      <c r="AI1567" s="148"/>
      <c r="AJ1567" s="148"/>
      <c r="AK1567" s="148"/>
      <c r="AL1567" s="139">
        <v>0</v>
      </c>
      <c r="AM1567" s="139">
        <v>0</v>
      </c>
      <c r="AN1567" s="148">
        <f t="shared" si="217"/>
        <v>1000</v>
      </c>
      <c r="AO1567" s="148">
        <f t="shared" si="218"/>
        <v>62</v>
      </c>
      <c r="AP1567" s="148">
        <v>7</v>
      </c>
      <c r="AQ1567" s="140">
        <v>14</v>
      </c>
      <c r="AS1567" s="42">
        <f t="shared" si="219"/>
        <v>3991.7756255255099</v>
      </c>
      <c r="AT1567" s="101">
        <f t="shared" si="220"/>
        <v>0</v>
      </c>
      <c r="AU1567" s="42">
        <f t="shared" si="221"/>
        <v>3991.7756255255099</v>
      </c>
      <c r="AV1567" s="42">
        <f t="shared" si="222"/>
        <v>2735.8369086767166</v>
      </c>
      <c r="AW1567" s="102">
        <f t="shared" si="223"/>
        <v>431</v>
      </c>
      <c r="AX1567" s="43">
        <f t="shared" si="216"/>
        <v>0.75</v>
      </c>
      <c r="AY1567" s="43" t="str">
        <f t="shared" si="224"/>
        <v>UTGS</v>
      </c>
    </row>
    <row r="1568" spans="1:51" hidden="1" x14ac:dyDescent="0.2">
      <c r="A1568" s="38">
        <v>1561</v>
      </c>
      <c r="B1568" t="s">
        <v>362</v>
      </c>
      <c r="C1568" t="s">
        <v>289</v>
      </c>
      <c r="D1568">
        <v>320</v>
      </c>
      <c r="E1568" t="s">
        <v>1245</v>
      </c>
      <c r="F1568">
        <v>0.25</v>
      </c>
      <c r="G1568" t="str">
        <f>LOOKUP(F1568,{0,6,45},{"F","L","H"})</f>
        <v>F</v>
      </c>
      <c r="H1568" t="s">
        <v>3481</v>
      </c>
      <c r="I1568" s="43" t="str">
        <f>IFERROR(VLOOKUP(#REF!,#REF!,2,FALSE),"No")</f>
        <v>No</v>
      </c>
      <c r="J1568" s="149">
        <v>0.75</v>
      </c>
      <c r="K1568" s="148">
        <v>41</v>
      </c>
      <c r="L1568" s="148"/>
      <c r="M1568" s="148"/>
      <c r="N1568" s="148"/>
      <c r="O1568" s="148"/>
      <c r="P1568" s="148"/>
      <c r="Q1568" s="148"/>
      <c r="R1568" s="148"/>
      <c r="S1568" s="148"/>
      <c r="T1568" s="148"/>
      <c r="U1568" s="148"/>
      <c r="V1568" s="148"/>
      <c r="W1568" s="148"/>
      <c r="X1568" s="139">
        <v>0.75</v>
      </c>
      <c r="Y1568" s="148">
        <v>183.47</v>
      </c>
      <c r="Z1568" s="148">
        <v>2</v>
      </c>
      <c r="AA1568" s="148">
        <v>816.53</v>
      </c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39">
        <v>0</v>
      </c>
      <c r="AM1568" s="139">
        <v>0</v>
      </c>
      <c r="AN1568" s="148">
        <f t="shared" si="217"/>
        <v>1000</v>
      </c>
      <c r="AO1568" s="148">
        <f t="shared" si="218"/>
        <v>41</v>
      </c>
      <c r="AP1568" s="148">
        <v>19</v>
      </c>
      <c r="AQ1568" s="140">
        <v>19</v>
      </c>
      <c r="AS1568" s="42">
        <f t="shared" si="219"/>
        <v>2639.7225910733209</v>
      </c>
      <c r="AT1568" s="101">
        <f t="shared" si="220"/>
        <v>0</v>
      </c>
      <c r="AU1568" s="42">
        <f t="shared" si="221"/>
        <v>2639.7225910733209</v>
      </c>
      <c r="AV1568" s="42">
        <f t="shared" si="222"/>
        <v>1784.2981221828438</v>
      </c>
      <c r="AW1568" s="102">
        <f t="shared" si="223"/>
        <v>431</v>
      </c>
      <c r="AX1568" s="43">
        <f t="shared" si="216"/>
        <v>0.75</v>
      </c>
      <c r="AY1568" s="43" t="str">
        <f t="shared" si="224"/>
        <v>UTGS</v>
      </c>
    </row>
    <row r="1569" spans="1:51" hidden="1" x14ac:dyDescent="0.2">
      <c r="A1569" s="38">
        <v>1562</v>
      </c>
      <c r="B1569" t="s">
        <v>362</v>
      </c>
      <c r="C1569" t="s">
        <v>289</v>
      </c>
      <c r="D1569">
        <v>320</v>
      </c>
      <c r="E1569" t="s">
        <v>1245</v>
      </c>
      <c r="F1569">
        <v>0.25</v>
      </c>
      <c r="G1569" t="str">
        <f>LOOKUP(F1569,{0,6,45},{"F","L","H"})</f>
        <v>F</v>
      </c>
      <c r="H1569" t="s">
        <v>3482</v>
      </c>
      <c r="I1569" s="43" t="str">
        <f>IFERROR(VLOOKUP(#REF!,#REF!,2,FALSE),"No")</f>
        <v>No</v>
      </c>
      <c r="J1569" s="149">
        <v>0.75</v>
      </c>
      <c r="K1569" s="148">
        <v>42</v>
      </c>
      <c r="L1569" s="148"/>
      <c r="M1569" s="148"/>
      <c r="N1569" s="148"/>
      <c r="O1569" s="148"/>
      <c r="P1569" s="148"/>
      <c r="Q1569" s="148"/>
      <c r="R1569" s="148"/>
      <c r="S1569" s="148"/>
      <c r="T1569" s="148"/>
      <c r="U1569" s="148"/>
      <c r="V1569" s="148"/>
      <c r="W1569" s="148"/>
      <c r="X1569" s="139">
        <v>0.75</v>
      </c>
      <c r="Y1569" s="148">
        <v>310</v>
      </c>
      <c r="Z1569" s="149">
        <v>1.25</v>
      </c>
      <c r="AA1569" s="148">
        <v>254</v>
      </c>
      <c r="AB1569" s="148">
        <v>2</v>
      </c>
      <c r="AC1569" s="148">
        <v>12.75</v>
      </c>
      <c r="AD1569" s="148">
        <v>6</v>
      </c>
      <c r="AE1569" s="148">
        <v>388.75</v>
      </c>
      <c r="AF1569" s="148"/>
      <c r="AG1569" s="148"/>
      <c r="AH1569" s="148"/>
      <c r="AI1569" s="148"/>
      <c r="AJ1569" s="148"/>
      <c r="AK1569" s="148"/>
      <c r="AL1569" s="139">
        <v>0</v>
      </c>
      <c r="AM1569" s="139">
        <v>0</v>
      </c>
      <c r="AN1569" s="148">
        <f t="shared" si="217"/>
        <v>965.5</v>
      </c>
      <c r="AO1569" s="148">
        <f t="shared" si="218"/>
        <v>42</v>
      </c>
      <c r="AP1569" s="148">
        <v>13</v>
      </c>
      <c r="AQ1569" s="140">
        <v>13</v>
      </c>
      <c r="AS1569" s="42">
        <f t="shared" si="219"/>
        <v>2704.1060689043775</v>
      </c>
      <c r="AT1569" s="101">
        <f t="shared" si="220"/>
        <v>0</v>
      </c>
      <c r="AU1569" s="42">
        <f t="shared" si="221"/>
        <v>2704.1060689043775</v>
      </c>
      <c r="AV1569" s="42">
        <f t="shared" si="222"/>
        <v>3431.9487340063988</v>
      </c>
      <c r="AW1569" s="102">
        <f t="shared" si="223"/>
        <v>431</v>
      </c>
      <c r="AX1569" s="43">
        <f t="shared" si="216"/>
        <v>0.75</v>
      </c>
      <c r="AY1569" s="43" t="str">
        <f t="shared" si="224"/>
        <v>UTGS</v>
      </c>
    </row>
    <row r="1570" spans="1:51" hidden="1" x14ac:dyDescent="0.2">
      <c r="A1570" s="38">
        <v>1563</v>
      </c>
      <c r="B1570" t="s">
        <v>362</v>
      </c>
      <c r="C1570" t="s">
        <v>289</v>
      </c>
      <c r="D1570">
        <v>320</v>
      </c>
      <c r="E1570" t="s">
        <v>1245</v>
      </c>
      <c r="F1570">
        <v>0.25</v>
      </c>
      <c r="G1570" t="str">
        <f>LOOKUP(F1570,{0,6,45},{"F","L","H"})</f>
        <v>F</v>
      </c>
      <c r="H1570" t="s">
        <v>3483</v>
      </c>
      <c r="I1570" s="43" t="str">
        <f>IFERROR(VLOOKUP(#REF!,#REF!,2,FALSE),"No")</f>
        <v>No</v>
      </c>
      <c r="J1570" s="149">
        <v>0.75</v>
      </c>
      <c r="K1570" s="148">
        <v>143</v>
      </c>
      <c r="L1570" s="148"/>
      <c r="M1570" s="148"/>
      <c r="N1570" s="148"/>
      <c r="O1570" s="148"/>
      <c r="P1570" s="148"/>
      <c r="Q1570" s="148"/>
      <c r="R1570" s="148"/>
      <c r="S1570" s="148"/>
      <c r="T1570" s="148"/>
      <c r="U1570" s="148"/>
      <c r="V1570" s="148"/>
      <c r="W1570" s="148"/>
      <c r="X1570" s="139">
        <v>1.25</v>
      </c>
      <c r="Y1570" s="148">
        <v>141</v>
      </c>
      <c r="Z1570" s="149">
        <v>2</v>
      </c>
      <c r="AA1570" s="148">
        <v>859</v>
      </c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39">
        <v>0</v>
      </c>
      <c r="AM1570" s="139">
        <v>0</v>
      </c>
      <c r="AN1570" s="148">
        <f t="shared" si="217"/>
        <v>1000</v>
      </c>
      <c r="AO1570" s="148">
        <f t="shared" si="218"/>
        <v>143</v>
      </c>
      <c r="AP1570" s="148">
        <v>28</v>
      </c>
      <c r="AQ1570" s="140">
        <v>40</v>
      </c>
      <c r="AS1570" s="42">
        <f t="shared" si="219"/>
        <v>9206.8373298410952</v>
      </c>
      <c r="AT1570" s="101">
        <f t="shared" si="220"/>
        <v>0</v>
      </c>
      <c r="AU1570" s="42">
        <f t="shared" si="221"/>
        <v>9206.8373298410952</v>
      </c>
      <c r="AV1570" s="42">
        <f t="shared" si="222"/>
        <v>815.24154303685077</v>
      </c>
      <c r="AW1570" s="102">
        <f t="shared" si="223"/>
        <v>431</v>
      </c>
      <c r="AX1570" s="43">
        <f t="shared" si="216"/>
        <v>0.75</v>
      </c>
      <c r="AY1570" s="43" t="str">
        <f t="shared" si="224"/>
        <v>UTGS</v>
      </c>
    </row>
    <row r="1571" spans="1:51" hidden="1" x14ac:dyDescent="0.2">
      <c r="A1571" s="38">
        <v>1564</v>
      </c>
      <c r="B1571" t="s">
        <v>362</v>
      </c>
      <c r="C1571" t="s">
        <v>289</v>
      </c>
      <c r="D1571">
        <v>320</v>
      </c>
      <c r="E1571" t="s">
        <v>1232</v>
      </c>
      <c r="F1571">
        <v>0.25</v>
      </c>
      <c r="G1571" t="str">
        <f>LOOKUP(F1571,{0,6,45},{"F","L","H"})</f>
        <v>F</v>
      </c>
      <c r="H1571" t="s">
        <v>3485</v>
      </c>
      <c r="I1571" s="43" t="str">
        <f>IFERROR(VLOOKUP(#REF!,#REF!,2,FALSE),"No")</f>
        <v>No</v>
      </c>
      <c r="J1571" s="149">
        <v>0.5</v>
      </c>
      <c r="K1571" s="148">
        <v>28</v>
      </c>
      <c r="L1571" s="148"/>
      <c r="M1571" s="148"/>
      <c r="N1571" s="148"/>
      <c r="O1571" s="148"/>
      <c r="P1571" s="148"/>
      <c r="Q1571" s="148"/>
      <c r="R1571" s="148"/>
      <c r="S1571" s="148"/>
      <c r="T1571" s="148"/>
      <c r="U1571" s="148"/>
      <c r="V1571" s="148"/>
      <c r="W1571" s="148"/>
      <c r="X1571" s="139">
        <v>2</v>
      </c>
      <c r="Y1571" s="148">
        <v>1000</v>
      </c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39">
        <v>0</v>
      </c>
      <c r="AM1571" s="139">
        <v>0</v>
      </c>
      <c r="AN1571" s="148">
        <f t="shared" si="217"/>
        <v>1000</v>
      </c>
      <c r="AO1571" s="148">
        <f t="shared" si="218"/>
        <v>28</v>
      </c>
      <c r="AP1571" s="148">
        <v>22</v>
      </c>
      <c r="AQ1571" s="140">
        <v>24</v>
      </c>
      <c r="AS1571" s="42">
        <f t="shared" si="219"/>
        <v>1915.2973792695852</v>
      </c>
      <c r="AT1571" s="101">
        <f t="shared" si="220"/>
        <v>0</v>
      </c>
      <c r="AU1571" s="42">
        <f t="shared" si="221"/>
        <v>1915.2973792695852</v>
      </c>
      <c r="AV1571" s="42">
        <f t="shared" si="222"/>
        <v>1354.623405061418</v>
      </c>
      <c r="AW1571" s="102">
        <f t="shared" si="223"/>
        <v>431</v>
      </c>
      <c r="AX1571" s="43">
        <f t="shared" si="216"/>
        <v>0.5</v>
      </c>
      <c r="AY1571" s="43" t="str">
        <f t="shared" si="224"/>
        <v>UTGS</v>
      </c>
    </row>
    <row r="1572" spans="1:51" hidden="1" x14ac:dyDescent="0.2">
      <c r="A1572" s="38">
        <v>1565</v>
      </c>
      <c r="B1572" t="s">
        <v>362</v>
      </c>
      <c r="C1572" t="s">
        <v>289</v>
      </c>
      <c r="D1572">
        <v>2500</v>
      </c>
      <c r="E1572" t="s">
        <v>209</v>
      </c>
      <c r="F1572">
        <v>0.25</v>
      </c>
      <c r="G1572" t="str">
        <f>LOOKUP(F1572,{0,6,45},{"F","L","H"})</f>
        <v>F</v>
      </c>
      <c r="H1572" t="s">
        <v>3487</v>
      </c>
      <c r="I1572" s="43" t="str">
        <f>IFERROR(VLOOKUP(#REF!,#REF!,2,FALSE),"No")</f>
        <v>No</v>
      </c>
      <c r="J1572" s="149">
        <v>1.25</v>
      </c>
      <c r="K1572" s="148">
        <v>198</v>
      </c>
      <c r="L1572" s="148"/>
      <c r="M1572" s="148"/>
      <c r="N1572" s="148"/>
      <c r="O1572" s="148"/>
      <c r="P1572" s="148"/>
      <c r="Q1572" s="148"/>
      <c r="R1572" s="148"/>
      <c r="S1572" s="148"/>
      <c r="T1572" s="148"/>
      <c r="U1572" s="148"/>
      <c r="V1572" s="148"/>
      <c r="W1572" s="148"/>
      <c r="X1572" s="139">
        <v>1.25</v>
      </c>
      <c r="Y1572" s="148">
        <v>37.26</v>
      </c>
      <c r="Z1572" s="149">
        <v>4</v>
      </c>
      <c r="AA1572" s="148">
        <v>962.74</v>
      </c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39">
        <v>0</v>
      </c>
      <c r="AM1572" s="139">
        <v>0</v>
      </c>
      <c r="AN1572" s="148">
        <f t="shared" si="217"/>
        <v>1000</v>
      </c>
      <c r="AO1572" s="148">
        <f t="shared" si="218"/>
        <v>198</v>
      </c>
      <c r="AP1572" s="148">
        <v>6</v>
      </c>
      <c r="AQ1572" s="140">
        <v>12</v>
      </c>
      <c r="AS1572" s="42">
        <f t="shared" si="219"/>
        <v>14753.668610549208</v>
      </c>
      <c r="AT1572" s="101">
        <f t="shared" si="220"/>
        <v>0</v>
      </c>
      <c r="AU1572" s="42">
        <f t="shared" si="221"/>
        <v>14753.668610549208</v>
      </c>
      <c r="AV1572" s="42">
        <f t="shared" si="222"/>
        <v>3286.6574601228363</v>
      </c>
      <c r="AW1572" s="102">
        <f t="shared" si="223"/>
        <v>2428.75</v>
      </c>
      <c r="AX1572" s="43">
        <f t="shared" si="216"/>
        <v>1.25</v>
      </c>
      <c r="AY1572" s="43" t="str">
        <f t="shared" si="224"/>
        <v>UTGS</v>
      </c>
    </row>
    <row r="1573" spans="1:51" hidden="1" x14ac:dyDescent="0.2">
      <c r="A1573" s="38">
        <v>1566</v>
      </c>
      <c r="B1573" t="s">
        <v>362</v>
      </c>
      <c r="C1573" t="s">
        <v>289</v>
      </c>
      <c r="D1573">
        <v>320</v>
      </c>
      <c r="E1573" t="s">
        <v>1228</v>
      </c>
      <c r="F1573">
        <v>0.25</v>
      </c>
      <c r="G1573" t="str">
        <f>LOOKUP(F1573,{0,6,45},{"F","L","H"})</f>
        <v>F</v>
      </c>
      <c r="H1573" t="s">
        <v>3488</v>
      </c>
      <c r="I1573" s="43" t="str">
        <f>IFERROR(VLOOKUP(#REF!,#REF!,2,FALSE),"No")</f>
        <v>No</v>
      </c>
      <c r="J1573" s="149">
        <v>0.5</v>
      </c>
      <c r="K1573" s="148">
        <v>41</v>
      </c>
      <c r="L1573" s="148"/>
      <c r="M1573" s="148"/>
      <c r="N1573" s="148"/>
      <c r="O1573" s="148"/>
      <c r="P1573" s="148"/>
      <c r="Q1573" s="148"/>
      <c r="R1573" s="148"/>
      <c r="S1573" s="148"/>
      <c r="T1573" s="148"/>
      <c r="U1573" s="148"/>
      <c r="V1573" s="148"/>
      <c r="W1573" s="148"/>
      <c r="X1573" s="139">
        <v>2</v>
      </c>
      <c r="Y1573" s="148">
        <v>1000</v>
      </c>
      <c r="Z1573" s="149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39">
        <v>0</v>
      </c>
      <c r="AM1573" s="139">
        <v>0</v>
      </c>
      <c r="AN1573" s="148">
        <f t="shared" si="217"/>
        <v>1000</v>
      </c>
      <c r="AO1573" s="148">
        <f t="shared" si="218"/>
        <v>41</v>
      </c>
      <c r="AP1573" s="148">
        <v>15</v>
      </c>
      <c r="AQ1573" s="140">
        <v>19</v>
      </c>
      <c r="AS1573" s="42">
        <f t="shared" si="219"/>
        <v>2804.5425910733215</v>
      </c>
      <c r="AT1573" s="101">
        <f t="shared" si="220"/>
        <v>0</v>
      </c>
      <c r="AU1573" s="42">
        <f t="shared" si="221"/>
        <v>2804.5425910733215</v>
      </c>
      <c r="AV1573" s="42">
        <f t="shared" si="222"/>
        <v>1711.1032484986333</v>
      </c>
      <c r="AW1573" s="102">
        <f t="shared" si="223"/>
        <v>431</v>
      </c>
      <c r="AX1573" s="43">
        <f t="shared" si="216"/>
        <v>0.5</v>
      </c>
      <c r="AY1573" s="43" t="str">
        <f t="shared" si="224"/>
        <v>UTGS</v>
      </c>
    </row>
    <row r="1574" spans="1:51" hidden="1" x14ac:dyDescent="0.2">
      <c r="A1574" s="38">
        <v>1567</v>
      </c>
      <c r="B1574" t="s">
        <v>362</v>
      </c>
      <c r="C1574" t="s">
        <v>289</v>
      </c>
      <c r="D1574">
        <v>320</v>
      </c>
      <c r="E1574" t="s">
        <v>1236</v>
      </c>
      <c r="F1574">
        <v>0.25</v>
      </c>
      <c r="G1574" t="str">
        <f>LOOKUP(F1574,{0,6,45},{"F","L","H"})</f>
        <v>F</v>
      </c>
      <c r="H1574" t="s">
        <v>3489</v>
      </c>
      <c r="I1574" s="43" t="str">
        <f>IFERROR(VLOOKUP(#REF!,#REF!,2,FALSE),"No")</f>
        <v>No</v>
      </c>
      <c r="J1574" s="149">
        <v>0.5</v>
      </c>
      <c r="K1574" s="148">
        <v>88</v>
      </c>
      <c r="L1574" s="148"/>
      <c r="M1574" s="148"/>
      <c r="N1574" s="148"/>
      <c r="O1574" s="148"/>
      <c r="P1574" s="148"/>
      <c r="Q1574" s="148"/>
      <c r="R1574" s="148"/>
      <c r="S1574" s="148"/>
      <c r="T1574" s="148"/>
      <c r="U1574" s="148"/>
      <c r="V1574" s="148"/>
      <c r="W1574" s="148"/>
      <c r="X1574" s="139">
        <v>1.25</v>
      </c>
      <c r="Y1574" s="148">
        <v>193.48</v>
      </c>
      <c r="Z1574" s="148">
        <v>2</v>
      </c>
      <c r="AA1574" s="148">
        <v>803</v>
      </c>
      <c r="AB1574" s="148">
        <v>4</v>
      </c>
      <c r="AC1574" s="148">
        <v>3.52</v>
      </c>
      <c r="AD1574" s="148"/>
      <c r="AE1574" s="148"/>
      <c r="AF1574" s="148"/>
      <c r="AG1574" s="148"/>
      <c r="AH1574" s="148"/>
      <c r="AI1574" s="148"/>
      <c r="AJ1574" s="148"/>
      <c r="AK1574" s="148"/>
      <c r="AL1574" s="139">
        <v>0</v>
      </c>
      <c r="AM1574" s="139">
        <v>0</v>
      </c>
      <c r="AN1574" s="148">
        <f t="shared" si="217"/>
        <v>1000</v>
      </c>
      <c r="AO1574" s="148">
        <f t="shared" si="218"/>
        <v>88</v>
      </c>
      <c r="AP1574" s="148">
        <v>17</v>
      </c>
      <c r="AQ1574" s="140">
        <v>17</v>
      </c>
      <c r="AS1574" s="42">
        <f t="shared" si="219"/>
        <v>6019.5060491329823</v>
      </c>
      <c r="AT1574" s="101">
        <f t="shared" si="220"/>
        <v>0</v>
      </c>
      <c r="AU1574" s="42">
        <f t="shared" si="221"/>
        <v>6019.5060491329823</v>
      </c>
      <c r="AV1574" s="42">
        <f t="shared" si="222"/>
        <v>1921.8609483220018</v>
      </c>
      <c r="AW1574" s="102">
        <f t="shared" si="223"/>
        <v>431</v>
      </c>
      <c r="AX1574" s="43">
        <f t="shared" si="216"/>
        <v>0.5</v>
      </c>
      <c r="AY1574" s="43" t="str">
        <f t="shared" si="224"/>
        <v>UTGS</v>
      </c>
    </row>
    <row r="1575" spans="1:51" hidden="1" x14ac:dyDescent="0.2">
      <c r="A1575" s="38">
        <v>1568</v>
      </c>
      <c r="B1575" t="s">
        <v>362</v>
      </c>
      <c r="C1575" t="s">
        <v>289</v>
      </c>
      <c r="D1575">
        <v>320</v>
      </c>
      <c r="E1575" t="s">
        <v>1232</v>
      </c>
      <c r="F1575">
        <v>0.25</v>
      </c>
      <c r="G1575" t="str">
        <f>LOOKUP(F1575,{0,6,45},{"F","L","H"})</f>
        <v>F</v>
      </c>
      <c r="H1575" t="s">
        <v>3490</v>
      </c>
      <c r="I1575" s="43" t="str">
        <f>IFERROR(VLOOKUP(#REF!,#REF!,2,FALSE),"No")</f>
        <v>No</v>
      </c>
      <c r="J1575" s="149">
        <v>0.5</v>
      </c>
      <c r="K1575" s="148">
        <v>35</v>
      </c>
      <c r="L1575" s="148"/>
      <c r="M1575" s="148"/>
      <c r="N1575" s="148"/>
      <c r="O1575" s="148"/>
      <c r="P1575" s="148"/>
      <c r="Q1575" s="148"/>
      <c r="R1575" s="148"/>
      <c r="S1575" s="148"/>
      <c r="T1575" s="148"/>
      <c r="U1575" s="148"/>
      <c r="V1575" s="148"/>
      <c r="W1575" s="148"/>
      <c r="X1575" s="139">
        <v>2</v>
      </c>
      <c r="Y1575" s="148">
        <v>1000</v>
      </c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39">
        <v>0</v>
      </c>
      <c r="AM1575" s="139">
        <v>0</v>
      </c>
      <c r="AN1575" s="148">
        <f t="shared" si="217"/>
        <v>1000</v>
      </c>
      <c r="AO1575" s="148">
        <f t="shared" si="218"/>
        <v>35</v>
      </c>
      <c r="AP1575" s="148">
        <v>15</v>
      </c>
      <c r="AQ1575" s="140">
        <v>15</v>
      </c>
      <c r="AS1575" s="42">
        <f t="shared" si="219"/>
        <v>2394.1217240869819</v>
      </c>
      <c r="AT1575" s="101">
        <f t="shared" si="220"/>
        <v>0</v>
      </c>
      <c r="AU1575" s="42">
        <f t="shared" si="221"/>
        <v>2394.1217240869819</v>
      </c>
      <c r="AV1575" s="42">
        <f t="shared" si="222"/>
        <v>2167.3974480982688</v>
      </c>
      <c r="AW1575" s="102">
        <f t="shared" si="223"/>
        <v>431</v>
      </c>
      <c r="AX1575" s="43">
        <f t="shared" si="216"/>
        <v>0.5</v>
      </c>
      <c r="AY1575" s="43" t="str">
        <f t="shared" si="224"/>
        <v>UTGS</v>
      </c>
    </row>
    <row r="1576" spans="1:51" hidden="1" x14ac:dyDescent="0.2">
      <c r="A1576" s="38">
        <v>1569</v>
      </c>
      <c r="B1576" t="s">
        <v>362</v>
      </c>
      <c r="C1576" t="s">
        <v>289</v>
      </c>
      <c r="D1576">
        <v>320</v>
      </c>
      <c r="E1576" t="s">
        <v>1239</v>
      </c>
      <c r="F1576">
        <v>0.25</v>
      </c>
      <c r="G1576" t="str">
        <f>LOOKUP(F1576,{0,6,45},{"F","L","H"})</f>
        <v>F</v>
      </c>
      <c r="H1576" t="s">
        <v>3491</v>
      </c>
      <c r="I1576" s="43" t="str">
        <f>IFERROR(VLOOKUP(#REF!,#REF!,2,FALSE),"No")</f>
        <v>No</v>
      </c>
      <c r="J1576" s="139">
        <v>0.5</v>
      </c>
      <c r="K1576" s="148">
        <v>57</v>
      </c>
      <c r="L1576" s="148">
        <v>0.75</v>
      </c>
      <c r="M1576" s="148">
        <v>3</v>
      </c>
      <c r="N1576" s="148"/>
      <c r="O1576" s="148"/>
      <c r="P1576" s="148"/>
      <c r="Q1576" s="148"/>
      <c r="R1576" s="148"/>
      <c r="S1576" s="148"/>
      <c r="T1576" s="148"/>
      <c r="U1576" s="148"/>
      <c r="V1576" s="148"/>
      <c r="W1576" s="148"/>
      <c r="X1576" s="139">
        <v>0.75</v>
      </c>
      <c r="Y1576" s="148">
        <v>51</v>
      </c>
      <c r="Z1576" s="149">
        <v>1.25</v>
      </c>
      <c r="AA1576" s="148">
        <v>48.64</v>
      </c>
      <c r="AB1576" s="148">
        <v>2</v>
      </c>
      <c r="AC1576" s="148">
        <v>899.72</v>
      </c>
      <c r="AD1576" s="148">
        <v>4</v>
      </c>
      <c r="AE1576" s="148">
        <v>0.64</v>
      </c>
      <c r="AF1576" s="148"/>
      <c r="AG1576" s="148"/>
      <c r="AH1576" s="148"/>
      <c r="AI1576" s="148"/>
      <c r="AJ1576" s="148"/>
      <c r="AK1576" s="148"/>
      <c r="AL1576" s="139">
        <v>0</v>
      </c>
      <c r="AM1576" s="139">
        <v>0</v>
      </c>
      <c r="AN1576" s="148">
        <f t="shared" si="217"/>
        <v>1000</v>
      </c>
      <c r="AO1576" s="148">
        <f t="shared" si="218"/>
        <v>60</v>
      </c>
      <c r="AP1576" s="148">
        <v>22</v>
      </c>
      <c r="AQ1576" s="140">
        <v>26</v>
      </c>
      <c r="AS1576" s="42">
        <f t="shared" si="219"/>
        <v>4092.1486698633971</v>
      </c>
      <c r="AT1576" s="101">
        <f t="shared" si="220"/>
        <v>0</v>
      </c>
      <c r="AU1576" s="42">
        <f t="shared" si="221"/>
        <v>4092.1486698633971</v>
      </c>
      <c r="AV1576" s="42">
        <f t="shared" si="222"/>
        <v>1266.7760969797707</v>
      </c>
      <c r="AW1576" s="102">
        <f t="shared" si="223"/>
        <v>431</v>
      </c>
      <c r="AX1576" s="43">
        <f t="shared" si="216"/>
        <v>0.5</v>
      </c>
      <c r="AY1576" s="43" t="str">
        <f t="shared" si="224"/>
        <v>UTGS</v>
      </c>
    </row>
    <row r="1577" spans="1:51" hidden="1" x14ac:dyDescent="0.2">
      <c r="A1577" s="38">
        <v>1570</v>
      </c>
      <c r="B1577" t="s">
        <v>5806</v>
      </c>
      <c r="C1577" t="s">
        <v>289</v>
      </c>
      <c r="D1577">
        <v>320</v>
      </c>
      <c r="E1577" t="s">
        <v>1243</v>
      </c>
      <c r="F1577">
        <v>0.25</v>
      </c>
      <c r="G1577" t="str">
        <f>LOOKUP(F1577,{0,6,45},{"F","L","H"})</f>
        <v>F</v>
      </c>
      <c r="H1577" t="s">
        <v>3492</v>
      </c>
      <c r="I1577" s="43" t="str">
        <f>IFERROR(VLOOKUP(#REF!,#REF!,2,FALSE),"No")</f>
        <v>No</v>
      </c>
      <c r="J1577" s="149">
        <v>0.75</v>
      </c>
      <c r="K1577" s="148">
        <v>64</v>
      </c>
      <c r="L1577" s="148"/>
      <c r="M1577" s="148"/>
      <c r="N1577" s="148"/>
      <c r="O1577" s="148"/>
      <c r="P1577" s="148"/>
      <c r="Q1577" s="148"/>
      <c r="R1577" s="148"/>
      <c r="S1577" s="148"/>
      <c r="T1577" s="148"/>
      <c r="U1577" s="148"/>
      <c r="V1577" s="148"/>
      <c r="W1577" s="148"/>
      <c r="X1577" s="139">
        <v>3</v>
      </c>
      <c r="Y1577" s="148">
        <v>1000</v>
      </c>
      <c r="Z1577" s="149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39">
        <v>0</v>
      </c>
      <c r="AM1577" s="139">
        <v>0</v>
      </c>
      <c r="AN1577" s="148">
        <f t="shared" si="217"/>
        <v>1000</v>
      </c>
      <c r="AO1577" s="148">
        <f t="shared" si="218"/>
        <v>64</v>
      </c>
      <c r="AP1577" s="148">
        <v>7</v>
      </c>
      <c r="AQ1577" s="140">
        <v>7</v>
      </c>
      <c r="AS1577" s="42">
        <f t="shared" si="219"/>
        <v>4120.542581187623</v>
      </c>
      <c r="AT1577" s="101">
        <f t="shared" si="220"/>
        <v>0</v>
      </c>
      <c r="AU1577" s="42">
        <f t="shared" si="221"/>
        <v>4120.542581187623</v>
      </c>
      <c r="AV1577" s="42">
        <f t="shared" si="222"/>
        <v>2832.9945316391481</v>
      </c>
      <c r="AW1577" s="102">
        <f t="shared" si="223"/>
        <v>431</v>
      </c>
      <c r="AX1577" s="43">
        <f t="shared" si="216"/>
        <v>0.75</v>
      </c>
      <c r="AY1577" s="43" t="str">
        <f t="shared" si="224"/>
        <v>UTGS</v>
      </c>
    </row>
    <row r="1578" spans="1:51" hidden="1" x14ac:dyDescent="0.2">
      <c r="A1578" s="38">
        <v>1571</v>
      </c>
      <c r="B1578" t="s">
        <v>362</v>
      </c>
      <c r="C1578" t="s">
        <v>289</v>
      </c>
      <c r="D1578">
        <v>320</v>
      </c>
      <c r="E1578" t="s">
        <v>1223</v>
      </c>
      <c r="F1578">
        <v>0.25</v>
      </c>
      <c r="G1578" t="str">
        <f>LOOKUP(F1578,{0,6,45},{"F","L","H"})</f>
        <v>F</v>
      </c>
      <c r="H1578" t="s">
        <v>3493</v>
      </c>
      <c r="I1578" s="43" t="str">
        <f>IFERROR(VLOOKUP(#REF!,#REF!,2,FALSE),"No")</f>
        <v>No</v>
      </c>
      <c r="J1578" s="149">
        <v>0.5</v>
      </c>
      <c r="K1578" s="148">
        <v>39</v>
      </c>
      <c r="L1578" s="148"/>
      <c r="M1578" s="148"/>
      <c r="N1578" s="148"/>
      <c r="O1578" s="148"/>
      <c r="P1578" s="148"/>
      <c r="Q1578" s="148"/>
      <c r="R1578" s="148"/>
      <c r="S1578" s="148"/>
      <c r="T1578" s="148"/>
      <c r="U1578" s="148"/>
      <c r="V1578" s="148"/>
      <c r="W1578" s="148"/>
      <c r="X1578" s="139">
        <v>2</v>
      </c>
      <c r="Y1578" s="148">
        <v>48.5</v>
      </c>
      <c r="Z1578" s="149">
        <v>4</v>
      </c>
      <c r="AA1578" s="148">
        <v>951.5</v>
      </c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39">
        <v>0</v>
      </c>
      <c r="AM1578" s="139">
        <v>0</v>
      </c>
      <c r="AN1578" s="148">
        <f t="shared" si="217"/>
        <v>1000</v>
      </c>
      <c r="AO1578" s="148">
        <f t="shared" si="218"/>
        <v>39</v>
      </c>
      <c r="AP1578" s="148">
        <v>13</v>
      </c>
      <c r="AQ1578" s="140">
        <v>13</v>
      </c>
      <c r="AS1578" s="42">
        <f t="shared" si="219"/>
        <v>2667.735635411208</v>
      </c>
      <c r="AT1578" s="101">
        <f t="shared" si="220"/>
        <v>0</v>
      </c>
      <c r="AU1578" s="42">
        <f t="shared" si="221"/>
        <v>2667.735635411208</v>
      </c>
      <c r="AV1578" s="42">
        <f t="shared" si="222"/>
        <v>3025.6320554980025</v>
      </c>
      <c r="AW1578" s="102">
        <f t="shared" si="223"/>
        <v>431</v>
      </c>
      <c r="AX1578" s="43">
        <f t="shared" si="216"/>
        <v>0.5</v>
      </c>
      <c r="AY1578" s="43" t="str">
        <f t="shared" si="224"/>
        <v>UTGS</v>
      </c>
    </row>
    <row r="1579" spans="1:51" hidden="1" x14ac:dyDescent="0.2">
      <c r="A1579" s="38">
        <v>1572</v>
      </c>
      <c r="B1579" t="s">
        <v>5806</v>
      </c>
      <c r="C1579" t="s">
        <v>289</v>
      </c>
      <c r="D1579">
        <v>20200</v>
      </c>
      <c r="E1579" t="s">
        <v>198</v>
      </c>
      <c r="F1579">
        <v>45</v>
      </c>
      <c r="G1579" t="str">
        <f>LOOKUP(F1579,{0,6,45},{"F","L","H"})</f>
        <v>H</v>
      </c>
      <c r="H1579" t="s">
        <v>1414</v>
      </c>
      <c r="I1579" s="43" t="str">
        <f>IFERROR(VLOOKUP(#REF!,#REF!,2,FALSE),"No")</f>
        <v>No</v>
      </c>
      <c r="J1579" s="149">
        <v>2</v>
      </c>
      <c r="K1579" s="148">
        <v>10</v>
      </c>
      <c r="L1579" s="148"/>
      <c r="M1579" s="148"/>
      <c r="N1579" s="148"/>
      <c r="O1579" s="148"/>
      <c r="P1579" s="148"/>
      <c r="Q1579" s="148"/>
      <c r="R1579" s="148"/>
      <c r="S1579" s="148"/>
      <c r="T1579" s="148"/>
      <c r="U1579" s="148"/>
      <c r="V1579" s="148"/>
      <c r="W1579" s="148"/>
      <c r="X1579" s="139">
        <v>2</v>
      </c>
      <c r="Y1579" s="148">
        <v>649</v>
      </c>
      <c r="Z1579" s="148">
        <v>3</v>
      </c>
      <c r="AA1579" s="148">
        <v>229</v>
      </c>
      <c r="AB1579" s="148">
        <v>4</v>
      </c>
      <c r="AC1579" s="148">
        <v>122</v>
      </c>
      <c r="AD1579" s="148"/>
      <c r="AE1579" s="148"/>
      <c r="AF1579" s="148"/>
      <c r="AG1579" s="148"/>
      <c r="AH1579" s="148"/>
      <c r="AI1579" s="148"/>
      <c r="AJ1579" s="148"/>
      <c r="AK1579" s="148"/>
      <c r="AL1579" s="139">
        <v>0</v>
      </c>
      <c r="AM1579" s="139">
        <v>0</v>
      </c>
      <c r="AN1579" s="148">
        <f t="shared" si="217"/>
        <v>1000</v>
      </c>
      <c r="AO1579" s="148">
        <f t="shared" si="218"/>
        <v>10</v>
      </c>
      <c r="AP1579" s="148">
        <v>5</v>
      </c>
      <c r="AQ1579" s="140">
        <v>5</v>
      </c>
      <c r="AS1579" s="42">
        <f t="shared" si="219"/>
        <v>729.83477831056598</v>
      </c>
      <c r="AT1579" s="101">
        <f t="shared" si="220"/>
        <v>0</v>
      </c>
      <c r="AU1579" s="42">
        <f t="shared" si="221"/>
        <v>729.83477831056598</v>
      </c>
      <c r="AV1579" s="42">
        <f t="shared" si="222"/>
        <v>6096.3963442948061</v>
      </c>
      <c r="AW1579" s="102">
        <f t="shared" si="223"/>
        <v>52825.283763759828</v>
      </c>
      <c r="AX1579" s="43">
        <f t="shared" si="216"/>
        <v>2</v>
      </c>
      <c r="AY1579" s="43" t="str">
        <f t="shared" si="224"/>
        <v>UTGS</v>
      </c>
    </row>
    <row r="1580" spans="1:51" hidden="1" x14ac:dyDescent="0.2">
      <c r="A1580" s="38">
        <v>1573</v>
      </c>
      <c r="B1580" t="s">
        <v>5806</v>
      </c>
      <c r="C1580" t="s">
        <v>5746</v>
      </c>
      <c r="D1580">
        <v>9200</v>
      </c>
      <c r="E1580" t="s">
        <v>212</v>
      </c>
      <c r="F1580">
        <v>5</v>
      </c>
      <c r="G1580" t="str">
        <f>LOOKUP(F1580,{0,6,45},{"F","L","H"})</f>
        <v>F</v>
      </c>
      <c r="H1580" t="s">
        <v>1894</v>
      </c>
      <c r="I1580" s="43" t="str">
        <f>IFERROR(VLOOKUP(#REF!,#REF!,2,FALSE),"No")</f>
        <v>No</v>
      </c>
      <c r="J1580" s="139">
        <v>3</v>
      </c>
      <c r="K1580" s="148">
        <v>266</v>
      </c>
      <c r="L1580" s="148"/>
      <c r="M1580" s="148"/>
      <c r="N1580" s="148"/>
      <c r="O1580" s="148"/>
      <c r="P1580" s="148"/>
      <c r="Q1580" s="148"/>
      <c r="R1580" s="148"/>
      <c r="S1580" s="148"/>
      <c r="T1580" s="148"/>
      <c r="U1580" s="148"/>
      <c r="V1580" s="148"/>
      <c r="W1580" s="148"/>
      <c r="X1580" s="139">
        <v>2</v>
      </c>
      <c r="Y1580" s="148">
        <v>184.68</v>
      </c>
      <c r="Z1580" s="148">
        <v>14</v>
      </c>
      <c r="AA1580" s="148">
        <v>815.32</v>
      </c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39">
        <v>0</v>
      </c>
      <c r="AM1580" s="139">
        <v>0</v>
      </c>
      <c r="AN1580" s="148">
        <f t="shared" si="217"/>
        <v>1000</v>
      </c>
      <c r="AO1580" s="148">
        <f t="shared" si="218"/>
        <v>266</v>
      </c>
      <c r="AP1580" s="148">
        <v>7</v>
      </c>
      <c r="AQ1580" s="140">
        <v>8</v>
      </c>
      <c r="AS1580" s="42">
        <f t="shared" si="219"/>
        <v>19413.605103061058</v>
      </c>
      <c r="AT1580" s="101">
        <f t="shared" si="220"/>
        <v>0</v>
      </c>
      <c r="AU1580" s="42">
        <f t="shared" si="221"/>
        <v>19413.605103061058</v>
      </c>
      <c r="AV1580" s="42">
        <f t="shared" si="222"/>
        <v>8175.1213151842549</v>
      </c>
      <c r="AW1580" s="102">
        <f t="shared" si="223"/>
        <v>5118</v>
      </c>
      <c r="AX1580" s="43">
        <f t="shared" si="216"/>
        <v>3</v>
      </c>
      <c r="AY1580" s="43" t="str">
        <f t="shared" si="224"/>
        <v>UTTSS</v>
      </c>
    </row>
    <row r="1581" spans="1:51" hidden="1" x14ac:dyDescent="0.2">
      <c r="A1581" s="38">
        <v>1574</v>
      </c>
      <c r="B1581" t="s">
        <v>5806</v>
      </c>
      <c r="C1581" t="s">
        <v>5745</v>
      </c>
      <c r="D1581">
        <v>121714</v>
      </c>
      <c r="E1581" t="s">
        <v>213</v>
      </c>
      <c r="F1581">
        <v>45</v>
      </c>
      <c r="G1581" t="str">
        <f>LOOKUP(F1581,{0,6,45},{"F","L","H"})</f>
        <v>H</v>
      </c>
      <c r="H1581" t="s">
        <v>811</v>
      </c>
      <c r="I1581" s="43" t="str">
        <f>IFERROR(VLOOKUP(#REF!,#REF!,2,FALSE),"No")</f>
        <v>No</v>
      </c>
      <c r="J1581" s="139">
        <v>4</v>
      </c>
      <c r="K1581" s="148">
        <v>161</v>
      </c>
      <c r="L1581" s="148"/>
      <c r="M1581" s="148"/>
      <c r="N1581" s="148"/>
      <c r="O1581" s="148"/>
      <c r="P1581" s="148"/>
      <c r="Q1581" s="148"/>
      <c r="R1581" s="148"/>
      <c r="S1581" s="148"/>
      <c r="T1581" s="148"/>
      <c r="U1581" s="148"/>
      <c r="V1581" s="148"/>
      <c r="W1581" s="148"/>
      <c r="X1581" s="139">
        <v>1.25</v>
      </c>
      <c r="Y1581" s="148">
        <v>198</v>
      </c>
      <c r="Z1581" s="149">
        <v>4</v>
      </c>
      <c r="AA1581" s="148">
        <v>802</v>
      </c>
      <c r="AB1581" s="149"/>
      <c r="AC1581" s="148"/>
      <c r="AD1581" s="149"/>
      <c r="AE1581" s="148"/>
      <c r="AF1581" s="148"/>
      <c r="AG1581" s="148"/>
      <c r="AH1581" s="148"/>
      <c r="AI1581" s="148"/>
      <c r="AJ1581" s="148"/>
      <c r="AK1581" s="148"/>
      <c r="AL1581" s="139">
        <v>0</v>
      </c>
      <c r="AM1581" s="139">
        <v>0</v>
      </c>
      <c r="AN1581" s="148">
        <f t="shared" si="217"/>
        <v>1000</v>
      </c>
      <c r="AO1581" s="148">
        <f t="shared" si="218"/>
        <v>161</v>
      </c>
      <c r="AP1581" s="148">
        <v>5</v>
      </c>
      <c r="AQ1581" s="140">
        <v>6</v>
      </c>
      <c r="AS1581" s="42">
        <f t="shared" si="219"/>
        <v>12323.499930800113</v>
      </c>
      <c r="AT1581" s="101">
        <f t="shared" si="220"/>
        <v>0</v>
      </c>
      <c r="AU1581" s="42">
        <f t="shared" si="221"/>
        <v>12323.499930800113</v>
      </c>
      <c r="AV1581" s="42">
        <f t="shared" si="222"/>
        <v>6399.9836202456718</v>
      </c>
      <c r="AW1581" s="102">
        <f t="shared" si="223"/>
        <v>150929.38218217093</v>
      </c>
      <c r="AX1581" s="43">
        <f t="shared" si="216"/>
        <v>4</v>
      </c>
      <c r="AY1581" s="43" t="str">
        <f t="shared" si="224"/>
        <v>UTTSM</v>
      </c>
    </row>
    <row r="1582" spans="1:51" hidden="1" x14ac:dyDescent="0.2">
      <c r="A1582" s="38">
        <v>1575</v>
      </c>
      <c r="B1582" t="s">
        <v>5807</v>
      </c>
      <c r="C1582" t="s">
        <v>5745</v>
      </c>
      <c r="D1582">
        <v>28250</v>
      </c>
      <c r="E1582" t="s">
        <v>212</v>
      </c>
      <c r="F1582">
        <v>45</v>
      </c>
      <c r="G1582" t="str">
        <f>LOOKUP(F1582,{0,6,45},{"F","L","H"})</f>
        <v>H</v>
      </c>
      <c r="H1582" t="s">
        <v>609</v>
      </c>
      <c r="I1582" s="43" t="str">
        <f>IFERROR(VLOOKUP(#REF!,#REF!,2,FALSE),"No")</f>
        <v>No</v>
      </c>
      <c r="J1582" s="149">
        <v>2</v>
      </c>
      <c r="K1582" s="148">
        <v>39</v>
      </c>
      <c r="L1582" s="148"/>
      <c r="M1582" s="148"/>
      <c r="N1582" s="148"/>
      <c r="O1582" s="148"/>
      <c r="P1582" s="148"/>
      <c r="Q1582" s="148"/>
      <c r="R1582" s="148"/>
      <c r="S1582" s="148"/>
      <c r="T1582" s="148"/>
      <c r="U1582" s="148"/>
      <c r="V1582" s="148"/>
      <c r="W1582" s="148"/>
      <c r="X1582" s="139">
        <v>2</v>
      </c>
      <c r="Y1582" s="148">
        <v>576</v>
      </c>
      <c r="Z1582" s="148">
        <v>4</v>
      </c>
      <c r="AA1582" s="148">
        <v>424</v>
      </c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39">
        <v>0</v>
      </c>
      <c r="AM1582" s="139">
        <v>0</v>
      </c>
      <c r="AN1582" s="148">
        <f t="shared" si="217"/>
        <v>1000</v>
      </c>
      <c r="AO1582" s="148">
        <f t="shared" si="218"/>
        <v>39</v>
      </c>
      <c r="AP1582" s="148">
        <v>10</v>
      </c>
      <c r="AQ1582" s="140">
        <v>10</v>
      </c>
      <c r="AS1582" s="42">
        <f t="shared" si="219"/>
        <v>2846.3556354112075</v>
      </c>
      <c r="AT1582" s="101">
        <f t="shared" si="220"/>
        <v>0</v>
      </c>
      <c r="AU1582" s="42">
        <f t="shared" si="221"/>
        <v>2846.3556354112075</v>
      </c>
      <c r="AV1582" s="42">
        <f t="shared" si="222"/>
        <v>3555.104172147403</v>
      </c>
      <c r="AW1582" s="102">
        <f t="shared" si="223"/>
        <v>52825.283763759828</v>
      </c>
      <c r="AX1582" s="43">
        <f t="shared" si="216"/>
        <v>2</v>
      </c>
      <c r="AY1582" s="43" t="str">
        <f t="shared" si="224"/>
        <v>UTTSM</v>
      </c>
    </row>
    <row r="1583" spans="1:51" hidden="1" x14ac:dyDescent="0.2">
      <c r="A1583" s="38">
        <v>1576</v>
      </c>
      <c r="B1583" t="s">
        <v>5806</v>
      </c>
      <c r="C1583" t="s">
        <v>5746</v>
      </c>
      <c r="D1583">
        <v>16700</v>
      </c>
      <c r="E1583" t="s">
        <v>197</v>
      </c>
      <c r="F1583">
        <v>1</v>
      </c>
      <c r="G1583" t="str">
        <f>LOOKUP(F1583,{0,6,45},{"F","L","H"})</f>
        <v>F</v>
      </c>
      <c r="H1583" t="s">
        <v>1417</v>
      </c>
      <c r="I1583" s="43" t="str">
        <f>IFERROR(VLOOKUP(#REF!,#REF!,2,FALSE),"No")</f>
        <v>No</v>
      </c>
      <c r="J1583" s="149">
        <v>2</v>
      </c>
      <c r="K1583" s="148">
        <v>96</v>
      </c>
      <c r="L1583" s="148"/>
      <c r="M1583" s="148"/>
      <c r="N1583" s="148"/>
      <c r="O1583" s="148"/>
      <c r="P1583" s="148"/>
      <c r="Q1583" s="148"/>
      <c r="R1583" s="148"/>
      <c r="S1583" s="148"/>
      <c r="T1583" s="148"/>
      <c r="U1583" s="148"/>
      <c r="V1583" s="148"/>
      <c r="W1583" s="148"/>
      <c r="X1583" s="139">
        <v>2</v>
      </c>
      <c r="Y1583" s="148">
        <v>1000</v>
      </c>
      <c r="Z1583" s="149"/>
      <c r="AA1583" s="148"/>
      <c r="AB1583" s="149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39">
        <v>0</v>
      </c>
      <c r="AM1583" s="139">
        <v>0</v>
      </c>
      <c r="AN1583" s="148">
        <f t="shared" si="217"/>
        <v>1000</v>
      </c>
      <c r="AO1583" s="148">
        <f t="shared" si="218"/>
        <v>96</v>
      </c>
      <c r="AP1583" s="148">
        <v>12</v>
      </c>
      <c r="AQ1583" s="140">
        <v>13</v>
      </c>
      <c r="AS1583" s="42">
        <f t="shared" si="219"/>
        <v>7006.413871781434</v>
      </c>
      <c r="AT1583" s="101">
        <f t="shared" si="220"/>
        <v>0</v>
      </c>
      <c r="AU1583" s="42">
        <f t="shared" si="221"/>
        <v>7006.413871781434</v>
      </c>
      <c r="AV1583" s="42">
        <f t="shared" si="222"/>
        <v>2500.8432093441561</v>
      </c>
      <c r="AW1583" s="102">
        <f t="shared" si="223"/>
        <v>15242</v>
      </c>
      <c r="AX1583" s="43">
        <f t="shared" si="216"/>
        <v>2</v>
      </c>
      <c r="AY1583" s="43" t="str">
        <f t="shared" si="224"/>
        <v>UTTSS</v>
      </c>
    </row>
    <row r="1584" spans="1:51" hidden="1" x14ac:dyDescent="0.2">
      <c r="A1584" s="38">
        <v>1577</v>
      </c>
      <c r="B1584" t="s">
        <v>5806</v>
      </c>
      <c r="C1584" t="s">
        <v>294</v>
      </c>
      <c r="D1584">
        <v>31000</v>
      </c>
      <c r="E1584" t="s">
        <v>203</v>
      </c>
      <c r="F1584">
        <v>45</v>
      </c>
      <c r="G1584" t="str">
        <f>LOOKUP(F1584,{0,6,45},{"F","L","H"})</f>
        <v>H</v>
      </c>
      <c r="H1584" t="s">
        <v>537</v>
      </c>
      <c r="I1584" s="43" t="str">
        <f>IFERROR(VLOOKUP(#REF!,#REF!,2,FALSE),"No")</f>
        <v>No</v>
      </c>
      <c r="J1584" s="149">
        <v>2</v>
      </c>
      <c r="K1584" s="148">
        <v>91</v>
      </c>
      <c r="L1584" s="148"/>
      <c r="M1584" s="148"/>
      <c r="N1584" s="148"/>
      <c r="O1584" s="148"/>
      <c r="P1584" s="148"/>
      <c r="Q1584" s="148"/>
      <c r="R1584" s="148"/>
      <c r="S1584" s="148"/>
      <c r="T1584" s="148"/>
      <c r="U1584" s="148"/>
      <c r="V1584" s="148"/>
      <c r="W1584" s="148"/>
      <c r="X1584" s="139">
        <v>4</v>
      </c>
      <c r="Y1584" s="148">
        <v>1000</v>
      </c>
      <c r="Z1584" s="149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39">
        <v>0</v>
      </c>
      <c r="AM1584" s="139">
        <v>0</v>
      </c>
      <c r="AN1584" s="148">
        <f t="shared" si="217"/>
        <v>1000</v>
      </c>
      <c r="AO1584" s="148">
        <f t="shared" si="218"/>
        <v>91</v>
      </c>
      <c r="AP1584" s="148">
        <v>9</v>
      </c>
      <c r="AQ1584" s="140">
        <v>11</v>
      </c>
      <c r="AS1584" s="42">
        <f t="shared" si="219"/>
        <v>6641.4964826261512</v>
      </c>
      <c r="AT1584" s="101">
        <f t="shared" si="220"/>
        <v>0</v>
      </c>
      <c r="AU1584" s="42">
        <f t="shared" si="221"/>
        <v>6641.4964826261512</v>
      </c>
      <c r="AV1584" s="42">
        <f t="shared" si="222"/>
        <v>3607.3601564976398</v>
      </c>
      <c r="AW1584" s="102">
        <f t="shared" si="223"/>
        <v>60371.752872868376</v>
      </c>
      <c r="AX1584" s="43">
        <f t="shared" si="216"/>
        <v>2</v>
      </c>
      <c r="AY1584" s="43" t="str">
        <f t="shared" si="224"/>
        <v>UTIS</v>
      </c>
    </row>
    <row r="1585" spans="1:51" hidden="1" x14ac:dyDescent="0.2">
      <c r="A1585" s="38">
        <v>1578</v>
      </c>
      <c r="B1585" t="s">
        <v>5807</v>
      </c>
      <c r="C1585" t="s">
        <v>5746</v>
      </c>
      <c r="D1585">
        <v>44336</v>
      </c>
      <c r="E1585" t="s">
        <v>291</v>
      </c>
      <c r="F1585">
        <v>45</v>
      </c>
      <c r="G1585" t="str">
        <f>LOOKUP(F1585,{0,6,45},{"F","L","H"})</f>
        <v>H</v>
      </c>
      <c r="H1585" t="s">
        <v>668</v>
      </c>
      <c r="I1585" s="43" t="str">
        <f>IFERROR(VLOOKUP(#REF!,#REF!,2,FALSE),"No")</f>
        <v>No</v>
      </c>
      <c r="J1585" s="139">
        <v>2</v>
      </c>
      <c r="K1585" s="148">
        <v>309</v>
      </c>
      <c r="L1585" s="148"/>
      <c r="M1585" s="148"/>
      <c r="N1585" s="148"/>
      <c r="O1585" s="148"/>
      <c r="P1585" s="148"/>
      <c r="Q1585" s="148"/>
      <c r="R1585" s="148"/>
      <c r="S1585" s="148"/>
      <c r="T1585" s="148"/>
      <c r="U1585" s="148"/>
      <c r="V1585" s="148"/>
      <c r="W1585" s="148"/>
      <c r="X1585" s="139">
        <v>2</v>
      </c>
      <c r="Y1585" s="148">
        <v>1000</v>
      </c>
      <c r="Z1585" s="149"/>
      <c r="AA1585" s="148"/>
      <c r="AB1585" s="149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39">
        <v>0</v>
      </c>
      <c r="AM1585" s="139">
        <v>0</v>
      </c>
      <c r="AN1585" s="148">
        <f t="shared" si="217"/>
        <v>1000</v>
      </c>
      <c r="AO1585" s="148">
        <f t="shared" si="218"/>
        <v>309</v>
      </c>
      <c r="AP1585" s="148">
        <v>1</v>
      </c>
      <c r="AQ1585" s="140">
        <v>2</v>
      </c>
      <c r="AS1585" s="42">
        <f t="shared" si="219"/>
        <v>22551.89464979649</v>
      </c>
      <c r="AT1585" s="101">
        <f t="shared" si="220"/>
        <v>0</v>
      </c>
      <c r="AU1585" s="42">
        <f t="shared" si="221"/>
        <v>22551.89464979649</v>
      </c>
      <c r="AV1585" s="42">
        <f t="shared" si="222"/>
        <v>16255.480860737016</v>
      </c>
      <c r="AW1585" s="102">
        <f t="shared" si="223"/>
        <v>60371.752872868376</v>
      </c>
      <c r="AX1585" s="43">
        <f t="shared" si="216"/>
        <v>2</v>
      </c>
      <c r="AY1585" s="43" t="str">
        <f t="shared" si="224"/>
        <v>UTTSS</v>
      </c>
    </row>
    <row r="1586" spans="1:51" hidden="1" x14ac:dyDescent="0.2">
      <c r="A1586" s="38">
        <v>1579</v>
      </c>
      <c r="B1586" t="s">
        <v>5806</v>
      </c>
      <c r="C1586" s="43" t="s">
        <v>1100</v>
      </c>
      <c r="D1586">
        <v>31000</v>
      </c>
      <c r="E1586" t="s">
        <v>203</v>
      </c>
      <c r="F1586">
        <v>45</v>
      </c>
      <c r="G1586" t="str">
        <f>LOOKUP(F1586,{0,6,45},{"F","L","H"})</f>
        <v>H</v>
      </c>
      <c r="H1586" t="s">
        <v>1074</v>
      </c>
      <c r="I1586" s="43" t="str">
        <f>IFERROR(VLOOKUP(#REF!,#REF!,2,FALSE),"No")</f>
        <v>No</v>
      </c>
      <c r="J1586" s="148">
        <v>3</v>
      </c>
      <c r="K1586" s="148">
        <v>379</v>
      </c>
      <c r="L1586" s="148"/>
      <c r="M1586" s="148"/>
      <c r="N1586" s="149"/>
      <c r="O1586" s="149"/>
      <c r="P1586" s="149"/>
      <c r="Q1586" s="149"/>
      <c r="R1586" s="149"/>
      <c r="S1586" s="148"/>
      <c r="T1586" s="148"/>
      <c r="U1586" s="148"/>
      <c r="V1586" s="148"/>
      <c r="W1586" s="148"/>
      <c r="X1586" s="139">
        <v>3</v>
      </c>
      <c r="Y1586" s="148">
        <v>454.23</v>
      </c>
      <c r="Z1586" s="148">
        <v>6</v>
      </c>
      <c r="AA1586" s="148">
        <v>545.77</v>
      </c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39">
        <v>0</v>
      </c>
      <c r="AM1586" s="139">
        <v>0</v>
      </c>
      <c r="AN1586" s="148">
        <f t="shared" si="217"/>
        <v>1000</v>
      </c>
      <c r="AO1586" s="148">
        <f t="shared" si="218"/>
        <v>379</v>
      </c>
      <c r="AP1586" s="148">
        <v>4</v>
      </c>
      <c r="AQ1586" s="140">
        <v>5</v>
      </c>
      <c r="AS1586" s="42">
        <f t="shared" si="219"/>
        <v>27660.738097970454</v>
      </c>
      <c r="AT1586" s="101">
        <f t="shared" si="220"/>
        <v>0</v>
      </c>
      <c r="AU1586" s="42">
        <f t="shared" si="221"/>
        <v>27660.738097970454</v>
      </c>
      <c r="AV1586" s="42">
        <f t="shared" si="222"/>
        <v>8354.1831442948078</v>
      </c>
      <c r="AW1586" s="102">
        <f t="shared" si="223"/>
        <v>60371.752872868376</v>
      </c>
      <c r="AX1586" s="43">
        <f t="shared" si="216"/>
        <v>3</v>
      </c>
      <c r="AY1586" s="43" t="str">
        <f t="shared" si="224"/>
        <v>UTISGS</v>
      </c>
    </row>
    <row r="1587" spans="1:51" hidden="1" x14ac:dyDescent="0.2">
      <c r="A1587" s="38">
        <v>1580</v>
      </c>
      <c r="B1587" t="s">
        <v>5806</v>
      </c>
      <c r="C1587" t="s">
        <v>5746</v>
      </c>
      <c r="D1587">
        <v>20200</v>
      </c>
      <c r="E1587" t="s">
        <v>198</v>
      </c>
      <c r="F1587">
        <v>45</v>
      </c>
      <c r="G1587" t="str">
        <f>LOOKUP(F1587,{0,6,45},{"F","L","H"})</f>
        <v>H</v>
      </c>
      <c r="H1587" t="s">
        <v>1418</v>
      </c>
      <c r="I1587" s="43" t="str">
        <f>IFERROR(VLOOKUP(#REF!,#REF!,2,FALSE),"No")</f>
        <v>No</v>
      </c>
      <c r="J1587" s="149">
        <v>3</v>
      </c>
      <c r="K1587" s="148">
        <v>107</v>
      </c>
      <c r="L1587" s="148"/>
      <c r="M1587" s="148"/>
      <c r="N1587" s="148"/>
      <c r="O1587" s="148"/>
      <c r="P1587" s="148"/>
      <c r="Q1587" s="148"/>
      <c r="R1587" s="148"/>
      <c r="S1587" s="148"/>
      <c r="T1587" s="148"/>
      <c r="U1587" s="148"/>
      <c r="V1587" s="148"/>
      <c r="W1587" s="148"/>
      <c r="X1587" s="139">
        <v>3</v>
      </c>
      <c r="Y1587" s="148">
        <v>302</v>
      </c>
      <c r="Z1587" s="148">
        <v>4</v>
      </c>
      <c r="AA1587" s="148">
        <v>482.06</v>
      </c>
      <c r="AB1587" s="148">
        <v>12</v>
      </c>
      <c r="AC1587" s="148">
        <v>215.94</v>
      </c>
      <c r="AD1587" s="148"/>
      <c r="AE1587" s="148"/>
      <c r="AF1587" s="148"/>
      <c r="AG1587" s="148"/>
      <c r="AH1587" s="148"/>
      <c r="AI1587" s="148"/>
      <c r="AJ1587" s="148"/>
      <c r="AK1587" s="148"/>
      <c r="AL1587" s="139">
        <v>0</v>
      </c>
      <c r="AM1587" s="139">
        <v>0</v>
      </c>
      <c r="AN1587" s="148">
        <f t="shared" si="217"/>
        <v>1000</v>
      </c>
      <c r="AO1587" s="148">
        <f t="shared" si="218"/>
        <v>107</v>
      </c>
      <c r="AP1587" s="148">
        <v>11</v>
      </c>
      <c r="AQ1587" s="140">
        <v>12</v>
      </c>
      <c r="AS1587" s="42">
        <f t="shared" si="219"/>
        <v>7809.2321279230564</v>
      </c>
      <c r="AT1587" s="101">
        <f t="shared" si="220"/>
        <v>0</v>
      </c>
      <c r="AU1587" s="42">
        <f t="shared" si="221"/>
        <v>7809.2321279230564</v>
      </c>
      <c r="AV1587" s="42">
        <f t="shared" si="222"/>
        <v>3404.0826267895027</v>
      </c>
      <c r="AW1587" s="102">
        <f t="shared" si="223"/>
        <v>52825.283763759828</v>
      </c>
      <c r="AX1587" s="43">
        <f t="shared" si="216"/>
        <v>3</v>
      </c>
      <c r="AY1587" s="43" t="str">
        <f t="shared" si="224"/>
        <v>UTTSS</v>
      </c>
    </row>
    <row r="1588" spans="1:51" hidden="1" x14ac:dyDescent="0.2">
      <c r="A1588" s="38">
        <v>1581</v>
      </c>
      <c r="B1588" t="s">
        <v>5806</v>
      </c>
      <c r="C1588" t="s">
        <v>5746</v>
      </c>
      <c r="D1588">
        <v>21100</v>
      </c>
      <c r="E1588" t="s">
        <v>197</v>
      </c>
      <c r="F1588">
        <v>5</v>
      </c>
      <c r="G1588" t="str">
        <f>LOOKUP(F1588,{0,6,45},{"F","L","H"})</f>
        <v>F</v>
      </c>
      <c r="H1588" t="s">
        <v>1419</v>
      </c>
      <c r="I1588" s="43" t="str">
        <f>IFERROR(VLOOKUP(#REF!,#REF!,2,FALSE),"No")</f>
        <v>No</v>
      </c>
      <c r="J1588" s="149">
        <v>3</v>
      </c>
      <c r="K1588" s="148">
        <v>135</v>
      </c>
      <c r="L1588" s="148"/>
      <c r="M1588" s="148"/>
      <c r="N1588" s="148"/>
      <c r="O1588" s="148"/>
      <c r="P1588" s="148"/>
      <c r="Q1588" s="148"/>
      <c r="R1588" s="148"/>
      <c r="S1588" s="148"/>
      <c r="T1588" s="148"/>
      <c r="U1588" s="148"/>
      <c r="V1588" s="148"/>
      <c r="W1588" s="148"/>
      <c r="X1588" s="139">
        <v>2</v>
      </c>
      <c r="Y1588" s="148">
        <v>76.540000000000006</v>
      </c>
      <c r="Z1588" s="149">
        <v>4</v>
      </c>
      <c r="AA1588" s="148">
        <v>923.46</v>
      </c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39">
        <v>0</v>
      </c>
      <c r="AM1588" s="139">
        <v>0</v>
      </c>
      <c r="AN1588" s="148">
        <f t="shared" si="217"/>
        <v>1000</v>
      </c>
      <c r="AO1588" s="148">
        <f t="shared" si="218"/>
        <v>135</v>
      </c>
      <c r="AP1588" s="148">
        <v>8</v>
      </c>
      <c r="AQ1588" s="140">
        <v>8</v>
      </c>
      <c r="AS1588" s="42">
        <f t="shared" si="219"/>
        <v>9852.769507192641</v>
      </c>
      <c r="AT1588" s="101">
        <f t="shared" si="220"/>
        <v>0</v>
      </c>
      <c r="AU1588" s="42">
        <f t="shared" si="221"/>
        <v>9852.769507192641</v>
      </c>
      <c r="AV1588" s="42">
        <f t="shared" si="222"/>
        <v>4891.5212401842546</v>
      </c>
      <c r="AW1588" s="102">
        <f t="shared" si="223"/>
        <v>18747.149999999998</v>
      </c>
      <c r="AX1588" s="43">
        <f t="shared" si="216"/>
        <v>3</v>
      </c>
      <c r="AY1588" s="43" t="str">
        <f t="shared" si="224"/>
        <v>UTTSS</v>
      </c>
    </row>
    <row r="1589" spans="1:51" hidden="1" x14ac:dyDescent="0.2">
      <c r="A1589" s="38">
        <v>1582</v>
      </c>
      <c r="B1589" t="s">
        <v>5806</v>
      </c>
      <c r="C1589" t="s">
        <v>5746</v>
      </c>
      <c r="D1589">
        <v>9200</v>
      </c>
      <c r="E1589" t="s">
        <v>212</v>
      </c>
      <c r="F1589">
        <v>5</v>
      </c>
      <c r="G1589" t="str">
        <f>LOOKUP(F1589,{0,6,45},{"F","L","H"})</f>
        <v>F</v>
      </c>
      <c r="H1589" t="s">
        <v>2035</v>
      </c>
      <c r="I1589" s="43" t="str">
        <f>IFERROR(VLOOKUP(#REF!,#REF!,2,FALSE),"No")</f>
        <v>No</v>
      </c>
      <c r="J1589" s="139">
        <v>1.25</v>
      </c>
      <c r="K1589" s="148">
        <v>2</v>
      </c>
      <c r="L1589" s="148">
        <v>2</v>
      </c>
      <c r="M1589" s="148">
        <v>147</v>
      </c>
      <c r="N1589" s="148"/>
      <c r="O1589" s="148"/>
      <c r="P1589" s="148"/>
      <c r="Q1589" s="148"/>
      <c r="R1589" s="148"/>
      <c r="S1589" s="148"/>
      <c r="T1589" s="148"/>
      <c r="U1589" s="148"/>
      <c r="V1589" s="148"/>
      <c r="W1589" s="148"/>
      <c r="X1589" s="139">
        <v>1.25</v>
      </c>
      <c r="Y1589" s="148">
        <v>208</v>
      </c>
      <c r="Z1589" s="149">
        <v>2</v>
      </c>
      <c r="AA1589" s="148">
        <v>792</v>
      </c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39">
        <v>0</v>
      </c>
      <c r="AM1589" s="139">
        <v>0</v>
      </c>
      <c r="AN1589" s="148">
        <f t="shared" si="217"/>
        <v>1000</v>
      </c>
      <c r="AO1589" s="148">
        <f t="shared" si="218"/>
        <v>149</v>
      </c>
      <c r="AP1589" s="148">
        <v>8</v>
      </c>
      <c r="AQ1589" s="140">
        <v>10</v>
      </c>
      <c r="AS1589" s="42">
        <f t="shared" si="219"/>
        <v>10877.598196827434</v>
      </c>
      <c r="AT1589" s="101">
        <f t="shared" si="220"/>
        <v>0</v>
      </c>
      <c r="AU1589" s="42">
        <f t="shared" si="221"/>
        <v>10877.598196827434</v>
      </c>
      <c r="AV1589" s="42">
        <f t="shared" si="222"/>
        <v>3265.6561721474036</v>
      </c>
      <c r="AW1589" s="102">
        <f t="shared" si="223"/>
        <v>5118</v>
      </c>
      <c r="AX1589" s="43">
        <f t="shared" si="216"/>
        <v>1.25</v>
      </c>
      <c r="AY1589" s="43" t="str">
        <f t="shared" si="224"/>
        <v>UTTSS</v>
      </c>
    </row>
    <row r="1590" spans="1:51" hidden="1" x14ac:dyDescent="0.2">
      <c r="A1590" s="38">
        <v>1583</v>
      </c>
      <c r="B1590" t="s">
        <v>362</v>
      </c>
      <c r="C1590" t="s">
        <v>289</v>
      </c>
      <c r="D1590">
        <v>320</v>
      </c>
      <c r="E1590" t="s">
        <v>1247</v>
      </c>
      <c r="F1590">
        <v>0.25</v>
      </c>
      <c r="G1590" t="str">
        <f>LOOKUP(F1590,{0,6,45},{"F","L","H"})</f>
        <v>F</v>
      </c>
      <c r="H1590" t="s">
        <v>3494</v>
      </c>
      <c r="I1590" s="43" t="str">
        <f>IFERROR(VLOOKUP(#REF!,#REF!,2,FALSE),"No")</f>
        <v>No</v>
      </c>
      <c r="J1590" s="139">
        <v>0.5</v>
      </c>
      <c r="K1590" s="148">
        <v>34</v>
      </c>
      <c r="L1590" s="148"/>
      <c r="M1590" s="148"/>
      <c r="N1590" s="148"/>
      <c r="O1590" s="148"/>
      <c r="P1590" s="148"/>
      <c r="Q1590" s="148"/>
      <c r="R1590" s="148"/>
      <c r="S1590" s="148"/>
      <c r="T1590" s="148"/>
      <c r="U1590" s="148"/>
      <c r="V1590" s="148"/>
      <c r="W1590" s="148"/>
      <c r="X1590" s="139">
        <v>2</v>
      </c>
      <c r="Y1590" s="148">
        <v>641.92999999999995</v>
      </c>
      <c r="Z1590" s="149">
        <v>4</v>
      </c>
      <c r="AA1590" s="148">
        <v>358.07</v>
      </c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39">
        <v>0</v>
      </c>
      <c r="AM1590" s="139">
        <v>0</v>
      </c>
      <c r="AN1590" s="148">
        <f t="shared" si="217"/>
        <v>1000</v>
      </c>
      <c r="AO1590" s="148">
        <f t="shared" si="218"/>
        <v>34</v>
      </c>
      <c r="AP1590" s="148">
        <v>15</v>
      </c>
      <c r="AQ1590" s="140">
        <v>15</v>
      </c>
      <c r="AS1590" s="42">
        <f t="shared" si="219"/>
        <v>2325.7182462559249</v>
      </c>
      <c r="AT1590" s="101">
        <f t="shared" si="220"/>
        <v>0</v>
      </c>
      <c r="AU1590" s="42">
        <f t="shared" si="221"/>
        <v>2325.7182462559249</v>
      </c>
      <c r="AV1590" s="42">
        <f t="shared" si="222"/>
        <v>2338.5549080982687</v>
      </c>
      <c r="AW1590" s="102">
        <f t="shared" si="223"/>
        <v>431</v>
      </c>
      <c r="AX1590" s="43">
        <f t="shared" si="216"/>
        <v>0.5</v>
      </c>
      <c r="AY1590" s="43" t="str">
        <f t="shared" si="224"/>
        <v>UTGS</v>
      </c>
    </row>
    <row r="1591" spans="1:51" hidden="1" x14ac:dyDescent="0.2">
      <c r="A1591" s="38">
        <v>1584</v>
      </c>
      <c r="B1591" t="s">
        <v>362</v>
      </c>
      <c r="C1591" t="s">
        <v>289</v>
      </c>
      <c r="D1591">
        <v>320</v>
      </c>
      <c r="E1591" t="s">
        <v>1245</v>
      </c>
      <c r="F1591">
        <v>0.25</v>
      </c>
      <c r="G1591" t="str">
        <f>LOOKUP(F1591,{0,6,45},{"F","L","H"})</f>
        <v>F</v>
      </c>
      <c r="H1591" t="s">
        <v>3495</v>
      </c>
      <c r="I1591" s="43" t="str">
        <f>IFERROR(VLOOKUP(#REF!,#REF!,2,FALSE),"No")</f>
        <v>No</v>
      </c>
      <c r="J1591" s="149">
        <v>0.75</v>
      </c>
      <c r="K1591" s="148">
        <v>161</v>
      </c>
      <c r="L1591" s="148"/>
      <c r="M1591" s="148"/>
      <c r="N1591" s="148"/>
      <c r="O1591" s="148"/>
      <c r="P1591" s="148"/>
      <c r="Q1591" s="148"/>
      <c r="R1591" s="148"/>
      <c r="S1591" s="148"/>
      <c r="T1591" s="148"/>
      <c r="U1591" s="148"/>
      <c r="V1591" s="148"/>
      <c r="W1591" s="148"/>
      <c r="X1591" s="139">
        <v>1.25</v>
      </c>
      <c r="Y1591" s="148">
        <v>26</v>
      </c>
      <c r="Z1591" s="149">
        <v>2</v>
      </c>
      <c r="AA1591" s="148">
        <v>165.77</v>
      </c>
      <c r="AB1591" s="148">
        <v>4</v>
      </c>
      <c r="AC1591" s="148">
        <v>808.23</v>
      </c>
      <c r="AD1591" s="148"/>
      <c r="AE1591" s="148"/>
      <c r="AF1591" s="148"/>
      <c r="AG1591" s="148"/>
      <c r="AH1591" s="148"/>
      <c r="AI1591" s="148"/>
      <c r="AJ1591" s="148"/>
      <c r="AK1591" s="148"/>
      <c r="AL1591" s="139">
        <v>0</v>
      </c>
      <c r="AM1591" s="139">
        <v>0</v>
      </c>
      <c r="AN1591" s="148">
        <f t="shared" si="217"/>
        <v>1000</v>
      </c>
      <c r="AO1591" s="148">
        <f t="shared" si="218"/>
        <v>161</v>
      </c>
      <c r="AP1591" s="148">
        <v>12</v>
      </c>
      <c r="AQ1591" s="140">
        <v>46</v>
      </c>
      <c r="AS1591" s="42">
        <f t="shared" si="219"/>
        <v>10365.739930800115</v>
      </c>
      <c r="AT1591" s="101">
        <f t="shared" si="220"/>
        <v>0</v>
      </c>
      <c r="AU1591" s="42">
        <f t="shared" si="221"/>
        <v>10365.739930800115</v>
      </c>
      <c r="AV1591" s="42">
        <f t="shared" si="222"/>
        <v>833.13414829291378</v>
      </c>
      <c r="AW1591" s="102">
        <f t="shared" si="223"/>
        <v>431</v>
      </c>
      <c r="AX1591" s="43">
        <f t="shared" si="216"/>
        <v>0.75</v>
      </c>
      <c r="AY1591" s="43" t="str">
        <f t="shared" si="224"/>
        <v>UTGS</v>
      </c>
    </row>
    <row r="1592" spans="1:51" hidden="1" x14ac:dyDescent="0.2">
      <c r="A1592" s="38">
        <v>1585</v>
      </c>
      <c r="B1592" t="s">
        <v>362</v>
      </c>
      <c r="C1592" t="s">
        <v>289</v>
      </c>
      <c r="D1592">
        <v>320</v>
      </c>
      <c r="E1592" t="s">
        <v>1236</v>
      </c>
      <c r="F1592">
        <v>0.25</v>
      </c>
      <c r="G1592" t="str">
        <f>LOOKUP(F1592,{0,6,45},{"F","L","H"})</f>
        <v>F</v>
      </c>
      <c r="H1592" t="s">
        <v>3496</v>
      </c>
      <c r="I1592" s="43" t="str">
        <f>IFERROR(VLOOKUP(#REF!,#REF!,2,FALSE),"No")</f>
        <v>No</v>
      </c>
      <c r="J1592" s="139">
        <v>0.5</v>
      </c>
      <c r="K1592" s="148">
        <v>21</v>
      </c>
      <c r="L1592" s="148"/>
      <c r="M1592" s="148"/>
      <c r="N1592" s="148"/>
      <c r="O1592" s="148"/>
      <c r="P1592" s="148"/>
      <c r="Q1592" s="148"/>
      <c r="R1592" s="148"/>
      <c r="S1592" s="148"/>
      <c r="T1592" s="148"/>
      <c r="U1592" s="148"/>
      <c r="V1592" s="148"/>
      <c r="W1592" s="148"/>
      <c r="X1592" s="139">
        <v>1.25</v>
      </c>
      <c r="Y1592" s="148">
        <v>393.25</v>
      </c>
      <c r="Z1592" s="148">
        <v>2</v>
      </c>
      <c r="AA1592" s="148">
        <v>606.75</v>
      </c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39">
        <v>0</v>
      </c>
      <c r="AM1592" s="139">
        <v>0</v>
      </c>
      <c r="AN1592" s="148">
        <f t="shared" si="217"/>
        <v>1000</v>
      </c>
      <c r="AO1592" s="148">
        <f t="shared" si="218"/>
        <v>21</v>
      </c>
      <c r="AP1592" s="148">
        <v>13</v>
      </c>
      <c r="AQ1592" s="140">
        <v>19</v>
      </c>
      <c r="AS1592" s="42">
        <f t="shared" si="219"/>
        <v>1436.473034452189</v>
      </c>
      <c r="AT1592" s="101">
        <f t="shared" si="220"/>
        <v>0</v>
      </c>
      <c r="AU1592" s="42">
        <f t="shared" si="221"/>
        <v>1436.473034452189</v>
      </c>
      <c r="AV1592" s="42">
        <f t="shared" si="222"/>
        <v>1725.5914063933703</v>
      </c>
      <c r="AW1592" s="102">
        <f t="shared" si="223"/>
        <v>431</v>
      </c>
      <c r="AX1592" s="43">
        <f t="shared" si="216"/>
        <v>0.5</v>
      </c>
      <c r="AY1592" s="43" t="str">
        <f t="shared" si="224"/>
        <v>UTGS</v>
      </c>
    </row>
    <row r="1593" spans="1:51" hidden="1" x14ac:dyDescent="0.2">
      <c r="A1593" s="38">
        <v>1586</v>
      </c>
      <c r="B1593" t="s">
        <v>5807</v>
      </c>
      <c r="C1593" t="s">
        <v>5745</v>
      </c>
      <c r="D1593">
        <v>20200</v>
      </c>
      <c r="E1593" t="s">
        <v>198</v>
      </c>
      <c r="F1593">
        <v>45</v>
      </c>
      <c r="G1593" t="str">
        <f>LOOKUP(F1593,{0,6,45},{"F","L","H"})</f>
        <v>H</v>
      </c>
      <c r="H1593" t="s">
        <v>1163</v>
      </c>
      <c r="I1593" s="43" t="str">
        <f>IFERROR(VLOOKUP(#REF!,#REF!,2,FALSE),"No")</f>
        <v>No</v>
      </c>
      <c r="J1593" s="139">
        <v>2</v>
      </c>
      <c r="K1593" s="148">
        <v>171</v>
      </c>
      <c r="L1593" s="148"/>
      <c r="M1593" s="148"/>
      <c r="N1593" s="148"/>
      <c r="O1593" s="148"/>
      <c r="P1593" s="148"/>
      <c r="Q1593" s="148"/>
      <c r="R1593" s="148"/>
      <c r="S1593" s="148"/>
      <c r="T1593" s="148"/>
      <c r="U1593" s="148"/>
      <c r="V1593" s="148"/>
      <c r="W1593" s="148"/>
      <c r="X1593" s="139">
        <v>3</v>
      </c>
      <c r="Y1593" s="148">
        <v>492</v>
      </c>
      <c r="Z1593" s="149">
        <v>4</v>
      </c>
      <c r="AA1593" s="148">
        <v>508</v>
      </c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39">
        <v>0</v>
      </c>
      <c r="AM1593" s="139">
        <v>0</v>
      </c>
      <c r="AN1593" s="148">
        <f t="shared" si="217"/>
        <v>1000</v>
      </c>
      <c r="AO1593" s="148">
        <f t="shared" si="218"/>
        <v>171</v>
      </c>
      <c r="AP1593" s="148">
        <v>1</v>
      </c>
      <c r="AQ1593" s="140">
        <v>1</v>
      </c>
      <c r="AS1593" s="42">
        <f t="shared" si="219"/>
        <v>12480.174709110679</v>
      </c>
      <c r="AT1593" s="101">
        <f t="shared" si="220"/>
        <v>0</v>
      </c>
      <c r="AU1593" s="42">
        <f t="shared" si="221"/>
        <v>12480.174709110679</v>
      </c>
      <c r="AV1593" s="42">
        <f t="shared" si="222"/>
        <v>29914.761721474035</v>
      </c>
      <c r="AW1593" s="102">
        <f t="shared" si="223"/>
        <v>52825.283763759828</v>
      </c>
      <c r="AX1593" s="43">
        <f t="shared" si="216"/>
        <v>2</v>
      </c>
      <c r="AY1593" s="43" t="str">
        <f t="shared" si="224"/>
        <v>UTTSM</v>
      </c>
    </row>
    <row r="1594" spans="1:51" hidden="1" x14ac:dyDescent="0.2">
      <c r="A1594" s="38">
        <v>1587</v>
      </c>
      <c r="B1594" t="s">
        <v>362</v>
      </c>
      <c r="C1594" t="s">
        <v>289</v>
      </c>
      <c r="D1594">
        <v>320</v>
      </c>
      <c r="E1594" t="s">
        <v>1247</v>
      </c>
      <c r="F1594">
        <v>0.25</v>
      </c>
      <c r="G1594" t="str">
        <f>LOOKUP(F1594,{0,6,45},{"F","L","H"})</f>
        <v>F</v>
      </c>
      <c r="H1594" t="s">
        <v>3497</v>
      </c>
      <c r="I1594" s="43" t="str">
        <f>IFERROR(VLOOKUP(#REF!,#REF!,2,FALSE),"No")</f>
        <v>No</v>
      </c>
      <c r="J1594" s="149">
        <v>0.5</v>
      </c>
      <c r="K1594" s="148">
        <v>84</v>
      </c>
      <c r="L1594" s="148"/>
      <c r="M1594" s="148"/>
      <c r="N1594" s="148"/>
      <c r="O1594" s="148"/>
      <c r="P1594" s="148"/>
      <c r="Q1594" s="148"/>
      <c r="R1594" s="148"/>
      <c r="S1594" s="148"/>
      <c r="T1594" s="148"/>
      <c r="U1594" s="148"/>
      <c r="V1594" s="148"/>
      <c r="W1594" s="148"/>
      <c r="X1594" s="139">
        <v>2</v>
      </c>
      <c r="Y1594" s="148">
        <v>174.85</v>
      </c>
      <c r="Z1594" s="148">
        <v>4</v>
      </c>
      <c r="AA1594" s="148">
        <v>825.15</v>
      </c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39">
        <v>0</v>
      </c>
      <c r="AM1594" s="139">
        <v>0</v>
      </c>
      <c r="AN1594" s="148">
        <f t="shared" si="217"/>
        <v>1000</v>
      </c>
      <c r="AO1594" s="148">
        <f t="shared" si="218"/>
        <v>84</v>
      </c>
      <c r="AP1594" s="148">
        <v>26</v>
      </c>
      <c r="AQ1594" s="140">
        <v>26</v>
      </c>
      <c r="AS1594" s="42">
        <f t="shared" si="219"/>
        <v>5745.8921378087562</v>
      </c>
      <c r="AT1594" s="101">
        <f t="shared" si="220"/>
        <v>0</v>
      </c>
      <c r="AU1594" s="42">
        <f t="shared" si="221"/>
        <v>5745.8921378087562</v>
      </c>
      <c r="AV1594" s="42">
        <f t="shared" si="222"/>
        <v>1477.9725854413091</v>
      </c>
      <c r="AW1594" s="102">
        <f t="shared" si="223"/>
        <v>431</v>
      </c>
      <c r="AX1594" s="43">
        <f t="shared" si="216"/>
        <v>0.5</v>
      </c>
      <c r="AY1594" s="43" t="str">
        <f t="shared" si="224"/>
        <v>UTGS</v>
      </c>
    </row>
    <row r="1595" spans="1:51" hidden="1" x14ac:dyDescent="0.2">
      <c r="A1595" s="38">
        <v>1588</v>
      </c>
      <c r="B1595" t="s">
        <v>362</v>
      </c>
      <c r="C1595" t="s">
        <v>289</v>
      </c>
      <c r="D1595">
        <v>320</v>
      </c>
      <c r="E1595" t="s">
        <v>1239</v>
      </c>
      <c r="F1595">
        <v>0.25</v>
      </c>
      <c r="G1595" t="str">
        <f>LOOKUP(F1595,{0,6,45},{"F","L","H"})</f>
        <v>F</v>
      </c>
      <c r="H1595" t="s">
        <v>3498</v>
      </c>
      <c r="I1595" s="43" t="str">
        <f>IFERROR(VLOOKUP(#REF!,#REF!,2,FALSE),"No")</f>
        <v>No</v>
      </c>
      <c r="J1595" s="149">
        <v>0.5</v>
      </c>
      <c r="K1595" s="148">
        <v>100</v>
      </c>
      <c r="L1595" s="148"/>
      <c r="M1595" s="148"/>
      <c r="N1595" s="148"/>
      <c r="O1595" s="148"/>
      <c r="P1595" s="148"/>
      <c r="Q1595" s="148"/>
      <c r="R1595" s="148"/>
      <c r="S1595" s="148"/>
      <c r="T1595" s="148"/>
      <c r="U1595" s="148"/>
      <c r="V1595" s="148"/>
      <c r="W1595" s="148"/>
      <c r="X1595" s="139">
        <v>1.25</v>
      </c>
      <c r="Y1595" s="148">
        <v>323.75</v>
      </c>
      <c r="Z1595" s="149">
        <v>2</v>
      </c>
      <c r="AA1595" s="148">
        <v>676.25</v>
      </c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39">
        <v>0</v>
      </c>
      <c r="AM1595" s="139">
        <v>0</v>
      </c>
      <c r="AN1595" s="148">
        <f t="shared" si="217"/>
        <v>1000</v>
      </c>
      <c r="AO1595" s="148">
        <f t="shared" si="218"/>
        <v>100</v>
      </c>
      <c r="AP1595" s="148">
        <v>13</v>
      </c>
      <c r="AQ1595" s="140">
        <v>21</v>
      </c>
      <c r="AS1595" s="42">
        <f t="shared" si="219"/>
        <v>6840.3477831056616</v>
      </c>
      <c r="AT1595" s="101">
        <f t="shared" si="220"/>
        <v>0</v>
      </c>
      <c r="AU1595" s="42">
        <f t="shared" si="221"/>
        <v>6840.3477831056616</v>
      </c>
      <c r="AV1595" s="42">
        <f t="shared" si="222"/>
        <v>1558.9327010225732</v>
      </c>
      <c r="AW1595" s="102">
        <f t="shared" si="223"/>
        <v>431</v>
      </c>
      <c r="AX1595" s="43">
        <f t="shared" ref="AX1595:AX1658" si="225">IF(J1595&gt;0,J1595,R1595)</f>
        <v>0.5</v>
      </c>
      <c r="AY1595" s="43" t="str">
        <f t="shared" si="224"/>
        <v>UTGS</v>
      </c>
    </row>
    <row r="1596" spans="1:51" hidden="1" x14ac:dyDescent="0.2">
      <c r="A1596" s="38">
        <v>1589</v>
      </c>
      <c r="B1596" t="s">
        <v>5806</v>
      </c>
      <c r="C1596" t="s">
        <v>292</v>
      </c>
      <c r="D1596">
        <v>3300</v>
      </c>
      <c r="E1596" t="s">
        <v>207</v>
      </c>
      <c r="F1596">
        <v>2</v>
      </c>
      <c r="G1596" t="str">
        <f>LOOKUP(F1596,{0,6,45},{"F","L","H"})</f>
        <v>F</v>
      </c>
      <c r="H1596" t="s">
        <v>547</v>
      </c>
      <c r="I1596" s="43" t="str">
        <f>IFERROR(VLOOKUP(#REF!,#REF!,2,FALSE),"No")</f>
        <v>No</v>
      </c>
      <c r="J1596" s="139">
        <v>1.25</v>
      </c>
      <c r="K1596" s="148">
        <v>15</v>
      </c>
      <c r="L1596" s="148"/>
      <c r="M1596" s="148"/>
      <c r="N1596" s="148"/>
      <c r="O1596" s="148"/>
      <c r="P1596" s="148"/>
      <c r="Q1596" s="148"/>
      <c r="R1596" s="148"/>
      <c r="S1596" s="148"/>
      <c r="T1596" s="148"/>
      <c r="U1596" s="148"/>
      <c r="V1596" s="148"/>
      <c r="W1596" s="148"/>
      <c r="X1596" s="139">
        <v>1.25</v>
      </c>
      <c r="Y1596" s="148">
        <v>8.27</v>
      </c>
      <c r="Z1596" s="148">
        <v>2</v>
      </c>
      <c r="AA1596" s="148">
        <v>991.73</v>
      </c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39">
        <v>0</v>
      </c>
      <c r="AM1596" s="139">
        <v>0</v>
      </c>
      <c r="AN1596" s="148">
        <f t="shared" si="217"/>
        <v>1000</v>
      </c>
      <c r="AO1596" s="148">
        <f t="shared" si="218"/>
        <v>15</v>
      </c>
      <c r="AP1596" s="148">
        <v>10</v>
      </c>
      <c r="AQ1596" s="140">
        <v>10</v>
      </c>
      <c r="AS1596" s="42">
        <f t="shared" si="219"/>
        <v>1117.702167465849</v>
      </c>
      <c r="AT1596" s="101">
        <f t="shared" si="220"/>
        <v>0</v>
      </c>
      <c r="AU1596" s="42">
        <f t="shared" si="221"/>
        <v>1117.702167465849</v>
      </c>
      <c r="AV1596" s="42">
        <f t="shared" si="222"/>
        <v>3251.6750721474036</v>
      </c>
      <c r="AW1596" s="102">
        <f t="shared" si="223"/>
        <v>2145.6666666666665</v>
      </c>
      <c r="AX1596" s="43">
        <f t="shared" si="225"/>
        <v>1.25</v>
      </c>
      <c r="AY1596" s="43" t="str">
        <f t="shared" si="224"/>
        <v>UTFS</v>
      </c>
    </row>
    <row r="1597" spans="1:51" hidden="1" x14ac:dyDescent="0.2">
      <c r="A1597" s="38">
        <v>1590</v>
      </c>
      <c r="B1597" t="s">
        <v>5807</v>
      </c>
      <c r="C1597" t="s">
        <v>5745</v>
      </c>
      <c r="D1597">
        <v>64512</v>
      </c>
      <c r="E1597" t="s">
        <v>205</v>
      </c>
      <c r="F1597">
        <v>45</v>
      </c>
      <c r="G1597" t="str">
        <f>LOOKUP(F1597,{0,6,45},{"F","L","H"})</f>
        <v>H</v>
      </c>
      <c r="H1597" t="s">
        <v>550</v>
      </c>
      <c r="I1597" s="43" t="str">
        <f>IFERROR(VLOOKUP(#REF!,#REF!,2,FALSE),"No")</f>
        <v>No</v>
      </c>
      <c r="J1597" s="149">
        <v>4</v>
      </c>
      <c r="K1597" s="148">
        <v>110</v>
      </c>
      <c r="L1597" s="148"/>
      <c r="M1597" s="148"/>
      <c r="N1597" s="148"/>
      <c r="O1597" s="148"/>
      <c r="P1597" s="148"/>
      <c r="Q1597" s="148"/>
      <c r="R1597" s="148"/>
      <c r="S1597" s="148"/>
      <c r="T1597" s="148"/>
      <c r="U1597" s="148"/>
      <c r="V1597" s="148"/>
      <c r="W1597" s="148"/>
      <c r="X1597" s="139">
        <v>2</v>
      </c>
      <c r="Y1597" s="148">
        <v>108.15</v>
      </c>
      <c r="Z1597" s="148">
        <v>4</v>
      </c>
      <c r="AA1597" s="148">
        <v>891.85</v>
      </c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39">
        <v>0</v>
      </c>
      <c r="AM1597" s="139">
        <v>0</v>
      </c>
      <c r="AN1597" s="148">
        <f t="shared" si="217"/>
        <v>1000</v>
      </c>
      <c r="AO1597" s="148">
        <f t="shared" si="218"/>
        <v>110</v>
      </c>
      <c r="AP1597" s="148">
        <v>6</v>
      </c>
      <c r="AQ1597" s="140">
        <v>6</v>
      </c>
      <c r="AS1597" s="42">
        <f t="shared" si="219"/>
        <v>8419.7825614162266</v>
      </c>
      <c r="AT1597" s="101">
        <f t="shared" si="220"/>
        <v>0</v>
      </c>
      <c r="AU1597" s="42">
        <f t="shared" si="221"/>
        <v>8419.7825614162266</v>
      </c>
      <c r="AV1597" s="42">
        <f t="shared" si="222"/>
        <v>6484.2543702456724</v>
      </c>
      <c r="AW1597" s="102">
        <f t="shared" si="223"/>
        <v>113197.0366366282</v>
      </c>
      <c r="AX1597" s="43">
        <f t="shared" si="225"/>
        <v>4</v>
      </c>
      <c r="AY1597" s="43" t="str">
        <f t="shared" si="224"/>
        <v>UTTSM</v>
      </c>
    </row>
    <row r="1598" spans="1:51" hidden="1" x14ac:dyDescent="0.2">
      <c r="A1598" s="38">
        <v>1591</v>
      </c>
      <c r="B1598" t="s">
        <v>362</v>
      </c>
      <c r="C1598" t="s">
        <v>289</v>
      </c>
      <c r="D1598">
        <v>320</v>
      </c>
      <c r="E1598" t="s">
        <v>1245</v>
      </c>
      <c r="F1598">
        <v>0.25</v>
      </c>
      <c r="G1598" t="str">
        <f>LOOKUP(F1598,{0,6,45},{"F","L","H"})</f>
        <v>F</v>
      </c>
      <c r="H1598" t="s">
        <v>3499</v>
      </c>
      <c r="I1598" s="43" t="str">
        <f>IFERROR(VLOOKUP(#REF!,#REF!,2,FALSE),"No")</f>
        <v>No</v>
      </c>
      <c r="J1598" s="149">
        <v>0.5</v>
      </c>
      <c r="K1598" s="148">
        <v>40.97</v>
      </c>
      <c r="L1598" s="148">
        <v>0.75</v>
      </c>
      <c r="M1598" s="148">
        <v>74</v>
      </c>
      <c r="N1598" s="148"/>
      <c r="O1598" s="148"/>
      <c r="P1598" s="148"/>
      <c r="Q1598" s="148"/>
      <c r="R1598" s="148"/>
      <c r="S1598" s="148"/>
      <c r="T1598" s="148"/>
      <c r="U1598" s="148"/>
      <c r="V1598" s="148"/>
      <c r="W1598" s="148"/>
      <c r="X1598" s="139">
        <v>1.25</v>
      </c>
      <c r="Y1598" s="148">
        <v>100.62</v>
      </c>
      <c r="Z1598" s="148">
        <v>2</v>
      </c>
      <c r="AA1598" s="148">
        <v>899.38</v>
      </c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39">
        <v>0</v>
      </c>
      <c r="AM1598" s="139">
        <v>0</v>
      </c>
      <c r="AN1598" s="148">
        <f t="shared" si="217"/>
        <v>1000</v>
      </c>
      <c r="AO1598" s="148">
        <f t="shared" si="218"/>
        <v>114.97</v>
      </c>
      <c r="AP1598" s="148">
        <v>12</v>
      </c>
      <c r="AQ1598" s="140">
        <v>26</v>
      </c>
      <c r="AS1598" s="42">
        <f t="shared" si="219"/>
        <v>7566.8678462365788</v>
      </c>
      <c r="AT1598" s="101">
        <f t="shared" si="220"/>
        <v>0</v>
      </c>
      <c r="AU1598" s="42">
        <f t="shared" si="221"/>
        <v>7566.8678462365788</v>
      </c>
      <c r="AV1598" s="42">
        <f t="shared" si="222"/>
        <v>1253.1306046720781</v>
      </c>
      <c r="AW1598" s="102">
        <f t="shared" si="223"/>
        <v>431</v>
      </c>
      <c r="AX1598" s="43">
        <f t="shared" si="225"/>
        <v>0.5</v>
      </c>
      <c r="AY1598" s="43" t="str">
        <f t="shared" si="224"/>
        <v>UTGS</v>
      </c>
    </row>
    <row r="1599" spans="1:51" hidden="1" x14ac:dyDescent="0.2">
      <c r="A1599" s="38">
        <v>1592</v>
      </c>
      <c r="B1599" t="s">
        <v>5806</v>
      </c>
      <c r="C1599" t="s">
        <v>5746</v>
      </c>
      <c r="D1599">
        <v>4000</v>
      </c>
      <c r="E1599" t="s">
        <v>207</v>
      </c>
      <c r="F1599">
        <v>5</v>
      </c>
      <c r="G1599" t="str">
        <f>LOOKUP(F1599,{0,6,45},{"F","L","H"})</f>
        <v>F</v>
      </c>
      <c r="H1599" t="s">
        <v>1420</v>
      </c>
      <c r="I1599" s="43" t="str">
        <f>IFERROR(VLOOKUP(#REF!,#REF!,2,FALSE),"No")</f>
        <v>No</v>
      </c>
      <c r="J1599" s="149">
        <v>1.25</v>
      </c>
      <c r="K1599" s="148">
        <v>118</v>
      </c>
      <c r="L1599" s="148"/>
      <c r="M1599" s="148"/>
      <c r="N1599" s="148"/>
      <c r="O1599" s="148"/>
      <c r="P1599" s="148"/>
      <c r="Q1599" s="148"/>
      <c r="R1599" s="148"/>
      <c r="S1599" s="148"/>
      <c r="T1599" s="148"/>
      <c r="U1599" s="148"/>
      <c r="V1599" s="148"/>
      <c r="W1599" s="148"/>
      <c r="X1599" s="139">
        <v>2</v>
      </c>
      <c r="Y1599" s="148">
        <v>290.93</v>
      </c>
      <c r="Z1599" s="149">
        <v>4</v>
      </c>
      <c r="AA1599" s="148">
        <v>709.07</v>
      </c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39">
        <v>0</v>
      </c>
      <c r="AM1599" s="139">
        <v>0</v>
      </c>
      <c r="AN1599" s="148">
        <f t="shared" si="217"/>
        <v>1000</v>
      </c>
      <c r="AO1599" s="148">
        <f t="shared" si="218"/>
        <v>118</v>
      </c>
      <c r="AP1599" s="148">
        <v>7</v>
      </c>
      <c r="AQ1599" s="140">
        <v>50</v>
      </c>
      <c r="AS1599" s="42">
        <f t="shared" si="219"/>
        <v>8792.5903840646788</v>
      </c>
      <c r="AT1599" s="101">
        <f t="shared" si="220"/>
        <v>0</v>
      </c>
      <c r="AU1599" s="42">
        <f t="shared" si="221"/>
        <v>8792.5903840646788</v>
      </c>
      <c r="AV1599" s="42">
        <f t="shared" si="222"/>
        <v>751.89987242948075</v>
      </c>
      <c r="AW1599" s="102">
        <f t="shared" si="223"/>
        <v>2145.6666666666665</v>
      </c>
      <c r="AX1599" s="43">
        <f t="shared" si="225"/>
        <v>1.25</v>
      </c>
      <c r="AY1599" s="43" t="str">
        <f t="shared" si="224"/>
        <v>UTTSS</v>
      </c>
    </row>
    <row r="1600" spans="1:51" hidden="1" x14ac:dyDescent="0.2">
      <c r="A1600" s="38">
        <v>1593</v>
      </c>
      <c r="B1600" t="s">
        <v>362</v>
      </c>
      <c r="C1600" t="s">
        <v>289</v>
      </c>
      <c r="D1600">
        <v>320</v>
      </c>
      <c r="E1600" t="s">
        <v>1223</v>
      </c>
      <c r="F1600">
        <v>0.25</v>
      </c>
      <c r="G1600" t="str">
        <f>LOOKUP(F1600,{0,6,45},{"F","L","H"})</f>
        <v>F</v>
      </c>
      <c r="H1600" t="s">
        <v>3500</v>
      </c>
      <c r="I1600" s="43" t="str">
        <f>IFERROR(VLOOKUP(#REF!,#REF!,2,FALSE),"No")</f>
        <v>No</v>
      </c>
      <c r="J1600" s="139">
        <v>0.5</v>
      </c>
      <c r="K1600" s="148">
        <v>33</v>
      </c>
      <c r="L1600" s="148"/>
      <c r="M1600" s="148"/>
      <c r="N1600" s="148"/>
      <c r="O1600" s="148"/>
      <c r="P1600" s="148"/>
      <c r="Q1600" s="148"/>
      <c r="R1600" s="148"/>
      <c r="S1600" s="148"/>
      <c r="T1600" s="148"/>
      <c r="U1600" s="148"/>
      <c r="V1600" s="148"/>
      <c r="W1600" s="148"/>
      <c r="X1600" s="139">
        <v>1.25</v>
      </c>
      <c r="Y1600" s="148">
        <v>19.809999999999999</v>
      </c>
      <c r="Z1600" s="148">
        <v>2</v>
      </c>
      <c r="AA1600" s="148">
        <v>960.38</v>
      </c>
      <c r="AB1600" s="148">
        <v>4</v>
      </c>
      <c r="AC1600" s="148">
        <v>19.809999999999999</v>
      </c>
      <c r="AD1600" s="148"/>
      <c r="AE1600" s="148"/>
      <c r="AF1600" s="148"/>
      <c r="AG1600" s="148"/>
      <c r="AH1600" s="148"/>
      <c r="AI1600" s="148"/>
      <c r="AJ1600" s="148"/>
      <c r="AK1600" s="148"/>
      <c r="AL1600" s="139">
        <v>0</v>
      </c>
      <c r="AM1600" s="139">
        <v>0</v>
      </c>
      <c r="AN1600" s="148">
        <f t="shared" si="217"/>
        <v>999.99999999999989</v>
      </c>
      <c r="AO1600" s="148">
        <f t="shared" si="218"/>
        <v>33</v>
      </c>
      <c r="AP1600" s="148">
        <v>23</v>
      </c>
      <c r="AQ1600" s="140">
        <v>32</v>
      </c>
      <c r="AS1600" s="42">
        <f t="shared" si="219"/>
        <v>2257.3147684248684</v>
      </c>
      <c r="AT1600" s="101">
        <f t="shared" si="220"/>
        <v>0</v>
      </c>
      <c r="AU1600" s="42">
        <f t="shared" si="221"/>
        <v>2257.3147684248684</v>
      </c>
      <c r="AV1600" s="42">
        <f t="shared" si="222"/>
        <v>1020.8395756710635</v>
      </c>
      <c r="AW1600" s="102">
        <f t="shared" si="223"/>
        <v>431</v>
      </c>
      <c r="AX1600" s="43">
        <f t="shared" si="225"/>
        <v>0.5</v>
      </c>
      <c r="AY1600" s="43" t="str">
        <f t="shared" si="224"/>
        <v>UTGS</v>
      </c>
    </row>
    <row r="1601" spans="1:51" hidden="1" x14ac:dyDescent="0.2">
      <c r="A1601" s="38">
        <v>1594</v>
      </c>
      <c r="B1601" t="s">
        <v>362</v>
      </c>
      <c r="C1601" t="s">
        <v>289</v>
      </c>
      <c r="D1601">
        <v>320</v>
      </c>
      <c r="E1601" t="s">
        <v>1243</v>
      </c>
      <c r="F1601">
        <v>0.25</v>
      </c>
      <c r="G1601" t="str">
        <f>LOOKUP(F1601,{0,6,45},{"F","L","H"})</f>
        <v>F</v>
      </c>
      <c r="H1601" t="s">
        <v>3501</v>
      </c>
      <c r="I1601" s="43" t="str">
        <f>IFERROR(VLOOKUP(#REF!,#REF!,2,FALSE),"No")</f>
        <v>No</v>
      </c>
      <c r="J1601" s="149">
        <v>0.5</v>
      </c>
      <c r="K1601" s="148">
        <v>59</v>
      </c>
      <c r="L1601" s="148"/>
      <c r="M1601" s="148"/>
      <c r="N1601" s="148"/>
      <c r="O1601" s="148"/>
      <c r="P1601" s="148"/>
      <c r="Q1601" s="148"/>
      <c r="R1601" s="148"/>
      <c r="S1601" s="148"/>
      <c r="T1601" s="148"/>
      <c r="U1601" s="148"/>
      <c r="V1601" s="148"/>
      <c r="W1601" s="148"/>
      <c r="X1601" s="139">
        <v>1.25</v>
      </c>
      <c r="Y1601" s="148">
        <v>114.4</v>
      </c>
      <c r="Z1601" s="148">
        <v>2</v>
      </c>
      <c r="AA1601" s="148">
        <v>842.3</v>
      </c>
      <c r="AB1601" s="148">
        <v>8</v>
      </c>
      <c r="AC1601" s="148">
        <v>43.3</v>
      </c>
      <c r="AD1601" s="148"/>
      <c r="AE1601" s="148"/>
      <c r="AF1601" s="148"/>
      <c r="AG1601" s="148"/>
      <c r="AH1601" s="148"/>
      <c r="AI1601" s="148"/>
      <c r="AJ1601" s="148"/>
      <c r="AK1601" s="148"/>
      <c r="AL1601" s="139">
        <v>0</v>
      </c>
      <c r="AM1601" s="139">
        <v>0</v>
      </c>
      <c r="AN1601" s="148">
        <f t="shared" si="217"/>
        <v>999.99999999999989</v>
      </c>
      <c r="AO1601" s="148">
        <f t="shared" si="218"/>
        <v>59</v>
      </c>
      <c r="AP1601" s="148">
        <v>10</v>
      </c>
      <c r="AQ1601" s="140">
        <v>11</v>
      </c>
      <c r="AS1601" s="42">
        <f t="shared" si="219"/>
        <v>4035.8051920323405</v>
      </c>
      <c r="AT1601" s="101">
        <f t="shared" si="220"/>
        <v>0</v>
      </c>
      <c r="AU1601" s="42">
        <f t="shared" si="221"/>
        <v>4035.8051920323405</v>
      </c>
      <c r="AV1601" s="42">
        <f t="shared" si="222"/>
        <v>3121.6148837703663</v>
      </c>
      <c r="AW1601" s="102">
        <f t="shared" si="223"/>
        <v>431</v>
      </c>
      <c r="AX1601" s="43">
        <f t="shared" si="225"/>
        <v>0.5</v>
      </c>
      <c r="AY1601" s="43" t="str">
        <f t="shared" si="224"/>
        <v>UTGS</v>
      </c>
    </row>
    <row r="1602" spans="1:51" hidden="1" x14ac:dyDescent="0.2">
      <c r="A1602" s="38">
        <v>1595</v>
      </c>
      <c r="B1602" t="s">
        <v>5807</v>
      </c>
      <c r="C1602" t="s">
        <v>5745</v>
      </c>
      <c r="D1602">
        <v>20200</v>
      </c>
      <c r="E1602" t="s">
        <v>198</v>
      </c>
      <c r="F1602">
        <v>45</v>
      </c>
      <c r="G1602" t="str">
        <f>LOOKUP(F1602,{0,6,45},{"F","L","H"})</f>
        <v>H</v>
      </c>
      <c r="H1602" t="s">
        <v>418</v>
      </c>
      <c r="I1602" s="43" t="str">
        <f>IFERROR(VLOOKUP(#REF!,#REF!,2,FALSE),"No")</f>
        <v>No</v>
      </c>
      <c r="J1602" s="149">
        <v>3</v>
      </c>
      <c r="K1602" s="148">
        <v>12</v>
      </c>
      <c r="L1602" s="148"/>
      <c r="M1602" s="148"/>
      <c r="N1602" s="148"/>
      <c r="O1602" s="148"/>
      <c r="P1602" s="148"/>
      <c r="Q1602" s="148"/>
      <c r="R1602" s="148"/>
      <c r="S1602" s="148"/>
      <c r="T1602" s="148"/>
      <c r="U1602" s="148"/>
      <c r="V1602" s="148"/>
      <c r="W1602" s="148"/>
      <c r="X1602" s="139">
        <v>10</v>
      </c>
      <c r="Y1602" s="148">
        <v>1000</v>
      </c>
      <c r="Z1602" s="149"/>
      <c r="AA1602" s="148"/>
      <c r="AB1602" s="149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39">
        <v>0</v>
      </c>
      <c r="AM1602" s="139">
        <v>0</v>
      </c>
      <c r="AN1602" s="148">
        <f t="shared" si="217"/>
        <v>1000</v>
      </c>
      <c r="AO1602" s="148">
        <f t="shared" si="218"/>
        <v>12</v>
      </c>
      <c r="AP1602" s="148">
        <v>2</v>
      </c>
      <c r="AQ1602" s="140">
        <v>3</v>
      </c>
      <c r="AS1602" s="42">
        <f t="shared" si="219"/>
        <v>875.80173397267924</v>
      </c>
      <c r="AT1602" s="101">
        <f t="shared" si="220"/>
        <v>0</v>
      </c>
      <c r="AU1602" s="42">
        <f t="shared" si="221"/>
        <v>875.80173397267924</v>
      </c>
      <c r="AV1602" s="42">
        <f t="shared" si="222"/>
        <v>24283.653907158015</v>
      </c>
      <c r="AW1602" s="102">
        <f t="shared" si="223"/>
        <v>52825.283763759828</v>
      </c>
      <c r="AX1602" s="43">
        <f t="shared" si="225"/>
        <v>3</v>
      </c>
      <c r="AY1602" s="43" t="str">
        <f t="shared" si="224"/>
        <v>UTTSM</v>
      </c>
    </row>
    <row r="1603" spans="1:51" hidden="1" x14ac:dyDescent="0.2">
      <c r="A1603" s="38">
        <v>1596</v>
      </c>
      <c r="B1603" t="s">
        <v>362</v>
      </c>
      <c r="C1603" t="s">
        <v>289</v>
      </c>
      <c r="D1603">
        <v>320</v>
      </c>
      <c r="E1603" t="s">
        <v>1228</v>
      </c>
      <c r="F1603">
        <v>0.25</v>
      </c>
      <c r="G1603" t="str">
        <f>LOOKUP(F1603,{0,6,45},{"F","L","H"})</f>
        <v>F</v>
      </c>
      <c r="H1603" t="s">
        <v>3502</v>
      </c>
      <c r="I1603" s="43" t="str">
        <f>IFERROR(VLOOKUP(#REF!,#REF!,2,FALSE),"No")</f>
        <v>No</v>
      </c>
      <c r="J1603" s="149">
        <v>0.5</v>
      </c>
      <c r="K1603" s="148">
        <v>63</v>
      </c>
      <c r="L1603" s="148"/>
      <c r="M1603" s="148"/>
      <c r="N1603" s="148"/>
      <c r="O1603" s="148"/>
      <c r="P1603" s="148"/>
      <c r="Q1603" s="148"/>
      <c r="R1603" s="148"/>
      <c r="S1603" s="148"/>
      <c r="T1603" s="148"/>
      <c r="U1603" s="148"/>
      <c r="V1603" s="148"/>
      <c r="W1603" s="148"/>
      <c r="X1603" s="139">
        <v>2</v>
      </c>
      <c r="Y1603" s="148">
        <v>1000</v>
      </c>
      <c r="Z1603" s="149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39">
        <v>0</v>
      </c>
      <c r="AM1603" s="139">
        <v>0</v>
      </c>
      <c r="AN1603" s="148">
        <f t="shared" si="217"/>
        <v>1000</v>
      </c>
      <c r="AO1603" s="148">
        <f t="shared" si="218"/>
        <v>63</v>
      </c>
      <c r="AP1603" s="148">
        <v>9</v>
      </c>
      <c r="AQ1603" s="140">
        <v>9</v>
      </c>
      <c r="AS1603" s="42">
        <f t="shared" si="219"/>
        <v>4309.4191033565667</v>
      </c>
      <c r="AT1603" s="101">
        <f t="shared" si="220"/>
        <v>0</v>
      </c>
      <c r="AU1603" s="42">
        <f t="shared" si="221"/>
        <v>4309.4191033565667</v>
      </c>
      <c r="AV1603" s="42">
        <f t="shared" si="222"/>
        <v>3612.3290801637813</v>
      </c>
      <c r="AW1603" s="102">
        <f t="shared" si="223"/>
        <v>431</v>
      </c>
      <c r="AX1603" s="43">
        <f t="shared" si="225"/>
        <v>0.5</v>
      </c>
      <c r="AY1603" s="43" t="str">
        <f t="shared" si="224"/>
        <v>UTGS</v>
      </c>
    </row>
    <row r="1604" spans="1:51" hidden="1" x14ac:dyDescent="0.2">
      <c r="A1604" s="38">
        <v>1597</v>
      </c>
      <c r="B1604" t="s">
        <v>5807</v>
      </c>
      <c r="C1604" t="s">
        <v>292</v>
      </c>
      <c r="D1604">
        <v>2700</v>
      </c>
      <c r="E1604" t="s">
        <v>193</v>
      </c>
      <c r="F1604">
        <v>5</v>
      </c>
      <c r="G1604" t="str">
        <f>LOOKUP(F1604,{0,6,45},{"F","L","H"})</f>
        <v>F</v>
      </c>
      <c r="H1604" t="s">
        <v>2079</v>
      </c>
      <c r="I1604" s="43" t="str">
        <f>IFERROR(VLOOKUP(#REF!,#REF!,2,FALSE),"No")</f>
        <v>No</v>
      </c>
      <c r="J1604" s="148">
        <v>2</v>
      </c>
      <c r="K1604" s="148">
        <v>238</v>
      </c>
      <c r="L1604" s="148"/>
      <c r="M1604" s="148"/>
      <c r="N1604" s="148"/>
      <c r="O1604" s="148"/>
      <c r="P1604" s="148"/>
      <c r="Q1604" s="148"/>
      <c r="R1604" s="149"/>
      <c r="S1604" s="148"/>
      <c r="T1604" s="148"/>
      <c r="U1604" s="148"/>
      <c r="V1604" s="148"/>
      <c r="W1604" s="148"/>
      <c r="X1604" s="139">
        <v>4</v>
      </c>
      <c r="Y1604" s="148">
        <v>143.25</v>
      </c>
      <c r="Z1604" s="148">
        <v>10</v>
      </c>
      <c r="AA1604" s="148">
        <v>856.75</v>
      </c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39">
        <v>0</v>
      </c>
      <c r="AM1604" s="139">
        <v>0</v>
      </c>
      <c r="AN1604" s="148">
        <f t="shared" si="217"/>
        <v>1000</v>
      </c>
      <c r="AO1604" s="148">
        <f t="shared" si="218"/>
        <v>238</v>
      </c>
      <c r="AP1604" s="148">
        <v>3</v>
      </c>
      <c r="AQ1604" s="140">
        <v>6</v>
      </c>
      <c r="AS1604" s="42">
        <f t="shared" si="219"/>
        <v>17370.067723791472</v>
      </c>
      <c r="AT1604" s="101">
        <f t="shared" si="220"/>
        <v>0</v>
      </c>
      <c r="AU1604" s="42">
        <f t="shared" si="221"/>
        <v>17370.067723791472</v>
      </c>
      <c r="AV1604" s="42">
        <f t="shared" si="222"/>
        <v>11349.893203579006</v>
      </c>
      <c r="AW1604" s="102">
        <f t="shared" si="223"/>
        <v>2428.75</v>
      </c>
      <c r="AX1604" s="43">
        <f t="shared" si="225"/>
        <v>2</v>
      </c>
      <c r="AY1604" s="43" t="str">
        <f t="shared" si="224"/>
        <v>UTFS</v>
      </c>
    </row>
    <row r="1605" spans="1:51" hidden="1" x14ac:dyDescent="0.2">
      <c r="A1605" s="38">
        <v>1598</v>
      </c>
      <c r="B1605" t="s">
        <v>5806</v>
      </c>
      <c r="C1605" t="s">
        <v>5746</v>
      </c>
      <c r="D1605">
        <v>5000</v>
      </c>
      <c r="E1605" t="s">
        <v>198</v>
      </c>
      <c r="F1605">
        <v>0.25</v>
      </c>
      <c r="G1605" t="str">
        <f>LOOKUP(F1605,{0,6,45},{"F","L","H"})</f>
        <v>F</v>
      </c>
      <c r="H1605" t="s">
        <v>3503</v>
      </c>
      <c r="I1605" s="43" t="str">
        <f>IFERROR(VLOOKUP(#REF!,#REF!,2,FALSE),"No")</f>
        <v>No</v>
      </c>
      <c r="J1605" s="139">
        <v>1.25</v>
      </c>
      <c r="K1605" s="148">
        <v>6</v>
      </c>
      <c r="L1605" s="148">
        <v>2</v>
      </c>
      <c r="M1605" s="148">
        <v>44</v>
      </c>
      <c r="N1605" s="148"/>
      <c r="O1605" s="148"/>
      <c r="P1605" s="148"/>
      <c r="Q1605" s="148"/>
      <c r="R1605" s="148"/>
      <c r="S1605" s="148"/>
      <c r="T1605" s="148"/>
      <c r="U1605" s="148"/>
      <c r="V1605" s="148"/>
      <c r="W1605" s="148"/>
      <c r="X1605" s="139">
        <v>2</v>
      </c>
      <c r="Y1605" s="148">
        <v>11.35</v>
      </c>
      <c r="Z1605" s="148">
        <v>4</v>
      </c>
      <c r="AA1605" s="148">
        <v>27.7</v>
      </c>
      <c r="AB1605" s="148">
        <v>14</v>
      </c>
      <c r="AC1605" s="148">
        <v>960.95</v>
      </c>
      <c r="AD1605" s="148"/>
      <c r="AE1605" s="148"/>
      <c r="AF1605" s="148"/>
      <c r="AG1605" s="148"/>
      <c r="AH1605" s="148"/>
      <c r="AI1605" s="148"/>
      <c r="AJ1605" s="148"/>
      <c r="AK1605" s="148"/>
      <c r="AL1605" s="139">
        <v>0</v>
      </c>
      <c r="AM1605" s="139">
        <v>0</v>
      </c>
      <c r="AN1605" s="148">
        <f t="shared" si="217"/>
        <v>1000</v>
      </c>
      <c r="AO1605" s="148">
        <f t="shared" si="218"/>
        <v>50</v>
      </c>
      <c r="AP1605" s="148">
        <v>13</v>
      </c>
      <c r="AQ1605" s="140">
        <v>19</v>
      </c>
      <c r="AS1605" s="42">
        <f t="shared" si="219"/>
        <v>3658.3538915528302</v>
      </c>
      <c r="AT1605" s="101">
        <f t="shared" si="220"/>
        <v>0</v>
      </c>
      <c r="AU1605" s="42">
        <f t="shared" si="221"/>
        <v>3658.3538915528302</v>
      </c>
      <c r="AV1605" s="42">
        <f t="shared" si="222"/>
        <v>3761.8049327091599</v>
      </c>
      <c r="AW1605" s="102">
        <f t="shared" si="223"/>
        <v>3698.6666666666665</v>
      </c>
      <c r="AX1605" s="43">
        <f t="shared" si="225"/>
        <v>1.25</v>
      </c>
      <c r="AY1605" s="43" t="str">
        <f t="shared" si="224"/>
        <v>UTTSS</v>
      </c>
    </row>
    <row r="1606" spans="1:51" hidden="1" x14ac:dyDescent="0.2">
      <c r="A1606" s="38">
        <v>1599</v>
      </c>
      <c r="B1606" t="s">
        <v>362</v>
      </c>
      <c r="C1606" t="s">
        <v>289</v>
      </c>
      <c r="D1606">
        <v>320</v>
      </c>
      <c r="E1606" t="s">
        <v>1243</v>
      </c>
      <c r="F1606">
        <v>0.25</v>
      </c>
      <c r="G1606" t="str">
        <f>LOOKUP(F1606,{0,6,45},{"F","L","H"})</f>
        <v>F</v>
      </c>
      <c r="H1606" t="s">
        <v>3504</v>
      </c>
      <c r="I1606" s="43" t="str">
        <f>IFERROR(VLOOKUP(#REF!,#REF!,2,FALSE),"No")</f>
        <v>No</v>
      </c>
      <c r="J1606" s="149">
        <v>0.5</v>
      </c>
      <c r="K1606" s="148">
        <v>28</v>
      </c>
      <c r="L1606" s="148"/>
      <c r="M1606" s="148"/>
      <c r="N1606" s="149"/>
      <c r="O1606" s="149"/>
      <c r="P1606" s="149"/>
      <c r="Q1606" s="149"/>
      <c r="R1606" s="148"/>
      <c r="S1606" s="148"/>
      <c r="T1606" s="148"/>
      <c r="U1606" s="148"/>
      <c r="V1606" s="148"/>
      <c r="W1606" s="148"/>
      <c r="X1606" s="139">
        <v>1.25</v>
      </c>
      <c r="Y1606" s="148">
        <v>163.55000000000001</v>
      </c>
      <c r="Z1606" s="149">
        <v>2</v>
      </c>
      <c r="AA1606" s="148">
        <v>836.45</v>
      </c>
      <c r="AB1606" s="149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39">
        <v>0</v>
      </c>
      <c r="AM1606" s="139">
        <v>0</v>
      </c>
      <c r="AN1606" s="148">
        <f t="shared" si="217"/>
        <v>1000</v>
      </c>
      <c r="AO1606" s="148">
        <f t="shared" si="218"/>
        <v>28</v>
      </c>
      <c r="AP1606" s="148">
        <v>12</v>
      </c>
      <c r="AQ1606" s="140">
        <v>12</v>
      </c>
      <c r="AS1606" s="42">
        <f t="shared" si="219"/>
        <v>1915.2973792695852</v>
      </c>
      <c r="AT1606" s="101">
        <f t="shared" si="220"/>
        <v>0</v>
      </c>
      <c r="AU1606" s="42">
        <f t="shared" si="221"/>
        <v>1915.2973792695852</v>
      </c>
      <c r="AV1606" s="42">
        <f t="shared" si="222"/>
        <v>2718.7872267895032</v>
      </c>
      <c r="AW1606" s="102">
        <f t="shared" si="223"/>
        <v>431</v>
      </c>
      <c r="AX1606" s="43">
        <f t="shared" si="225"/>
        <v>0.5</v>
      </c>
      <c r="AY1606" s="43" t="str">
        <f t="shared" si="224"/>
        <v>UTGS</v>
      </c>
    </row>
    <row r="1607" spans="1:51" hidden="1" x14ac:dyDescent="0.2">
      <c r="A1607" s="38">
        <v>1600</v>
      </c>
      <c r="B1607" t="s">
        <v>362</v>
      </c>
      <c r="C1607" t="s">
        <v>289</v>
      </c>
      <c r="D1607">
        <v>320</v>
      </c>
      <c r="E1607" t="s">
        <v>1842</v>
      </c>
      <c r="F1607">
        <v>0.25</v>
      </c>
      <c r="G1607" t="str">
        <f>LOOKUP(F1607,{0,6,45},{"F","L","H"})</f>
        <v>F</v>
      </c>
      <c r="H1607" t="s">
        <v>3505</v>
      </c>
      <c r="I1607" s="43" t="str">
        <f>IFERROR(VLOOKUP(#REF!,#REF!,2,FALSE),"No")</f>
        <v>No</v>
      </c>
      <c r="J1607" s="149">
        <v>0.5</v>
      </c>
      <c r="K1607" s="148">
        <v>50</v>
      </c>
      <c r="L1607" s="148"/>
      <c r="M1607" s="148"/>
      <c r="N1607" s="148"/>
      <c r="O1607" s="148"/>
      <c r="P1607" s="148"/>
      <c r="Q1607" s="148"/>
      <c r="R1607" s="148"/>
      <c r="S1607" s="148"/>
      <c r="T1607" s="148"/>
      <c r="U1607" s="148"/>
      <c r="V1607" s="148"/>
      <c r="W1607" s="148"/>
      <c r="X1607" s="139">
        <v>1.25</v>
      </c>
      <c r="Y1607" s="148">
        <v>298.89</v>
      </c>
      <c r="Z1607" s="148">
        <v>2</v>
      </c>
      <c r="AA1607" s="148">
        <v>701.11</v>
      </c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39">
        <v>0</v>
      </c>
      <c r="AM1607" s="139">
        <v>0</v>
      </c>
      <c r="AN1607" s="148">
        <f t="shared" si="217"/>
        <v>1000</v>
      </c>
      <c r="AO1607" s="148">
        <f t="shared" si="218"/>
        <v>50</v>
      </c>
      <c r="AP1607" s="148">
        <v>12</v>
      </c>
      <c r="AQ1607" s="140">
        <v>12</v>
      </c>
      <c r="AS1607" s="42">
        <f t="shared" si="219"/>
        <v>3420.1738915528308</v>
      </c>
      <c r="AT1607" s="101">
        <f t="shared" si="220"/>
        <v>0</v>
      </c>
      <c r="AU1607" s="42">
        <f t="shared" si="221"/>
        <v>3420.1738915528308</v>
      </c>
      <c r="AV1607" s="42">
        <f t="shared" si="222"/>
        <v>2726.682060122836</v>
      </c>
      <c r="AW1607" s="102">
        <f t="shared" si="223"/>
        <v>431</v>
      </c>
      <c r="AX1607" s="43">
        <f t="shared" si="225"/>
        <v>0.5</v>
      </c>
      <c r="AY1607" s="43" t="str">
        <f t="shared" si="224"/>
        <v>UTGS</v>
      </c>
    </row>
    <row r="1608" spans="1:51" hidden="1" x14ac:dyDescent="0.2">
      <c r="A1608" s="38">
        <v>1601</v>
      </c>
      <c r="B1608" t="s">
        <v>362</v>
      </c>
      <c r="C1608" t="s">
        <v>289</v>
      </c>
      <c r="D1608">
        <v>320</v>
      </c>
      <c r="E1608" t="s">
        <v>1245</v>
      </c>
      <c r="F1608">
        <v>0.25</v>
      </c>
      <c r="G1608" t="str">
        <f>LOOKUP(F1608,{0,6,45},{"F","L","H"})</f>
        <v>F</v>
      </c>
      <c r="H1608" t="s">
        <v>3506</v>
      </c>
      <c r="I1608" s="43" t="str">
        <f>IFERROR(VLOOKUP(#REF!,#REF!,2,FALSE),"No")</f>
        <v>No</v>
      </c>
      <c r="J1608" s="149">
        <v>0.5</v>
      </c>
      <c r="K1608" s="148">
        <v>40</v>
      </c>
      <c r="L1608" s="148"/>
      <c r="M1608" s="148"/>
      <c r="N1608" s="148"/>
      <c r="O1608" s="148"/>
      <c r="P1608" s="148"/>
      <c r="Q1608" s="148"/>
      <c r="R1608" s="148"/>
      <c r="S1608" s="148"/>
      <c r="T1608" s="148"/>
      <c r="U1608" s="148"/>
      <c r="V1608" s="148"/>
      <c r="W1608" s="148"/>
      <c r="X1608" s="139">
        <v>2</v>
      </c>
      <c r="Y1608" s="148">
        <v>1000</v>
      </c>
      <c r="Z1608" s="149"/>
      <c r="AA1608" s="148"/>
      <c r="AB1608" s="149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39">
        <v>0</v>
      </c>
      <c r="AM1608" s="139">
        <v>0</v>
      </c>
      <c r="AN1608" s="148">
        <f t="shared" ref="AN1608:AN1671" si="226">SUM(Y1608,AA1608,AC1608,AE1608,AG1608,AI1608,AK1608,AM1608)</f>
        <v>1000</v>
      </c>
      <c r="AO1608" s="148">
        <f t="shared" ref="AO1608:AO1671" si="227">SUM(K1608,M1608,O1608,Q1608,S1608,U1608,W1608)</f>
        <v>40</v>
      </c>
      <c r="AP1608" s="148">
        <v>17</v>
      </c>
      <c r="AQ1608" s="140">
        <v>17</v>
      </c>
      <c r="AS1608" s="42">
        <f t="shared" ref="AS1608:AS1671" si="228">(VLOOKUP(J1608,Service,2,FALSE)*K1608+VLOOKUP(L1608,Service,2,FALSE)*M1608+VLOOKUP(N1608,Service,2,FALSE)*O1608+VLOOKUP(P1608,Service,2,FALSE)*Q1608)</f>
        <v>2736.139113242265</v>
      </c>
      <c r="AT1608" s="101">
        <f t="shared" ref="AT1608:AT1671" si="229">VLOOKUP(R1608,serviceHP,2,FALSE)*S1608+VLOOKUP(T1608,serviceHP,2,FALSE)*U1608+VLOOKUP(V1608,serviceHP,2,FALSE)*W1608</f>
        <v>0</v>
      </c>
      <c r="AU1608" s="42">
        <f t="shared" ref="AU1608:AU1671" si="230">AS1608+AT1608</f>
        <v>2736.139113242265</v>
      </c>
      <c r="AV1608" s="42">
        <f t="shared" ref="AV1608:AV1671" si="231">(VLOOKUP(X1608,Main,2,FALSE)*Y1608+VLOOKUP(Z1608,Main,2,FALSE)*AA1608+VLOOKUP(AB1608,Main,2,FALSE)*AC1608+VLOOKUP(AD1608,Main,2,FALSE)*AE1608+VLOOKUP(AF1608,Main,2,FALSE)*AG1608+VLOOKUP(AL1608,Main,2,FALSE)*AM1608+VLOOKUP(AH1608,Main,2,FALSE)*AI1608+VLOOKUP(AL1608,Main,2,FALSE)*AM1608+VLOOKUP(AJ1608,Main,2,FALSE)*AK1608)/AQ1608</f>
        <v>1912.4095130278843</v>
      </c>
      <c r="AW1608" s="102">
        <f t="shared" ref="AW1608:AW1671" si="232">IF(G1608="F",VLOOKUP(D1608,MeterAndReg2,2,TRUE),(IF(G1608="L",VLOOKUP(D1608,MeterAndReg2,3,TRUE),VLOOKUP(D1608,MeterAndReg2,4,TRUE))))</f>
        <v>431</v>
      </c>
      <c r="AX1608" s="43">
        <f t="shared" si="225"/>
        <v>0.5</v>
      </c>
      <c r="AY1608" s="43" t="str">
        <f t="shared" si="224"/>
        <v>UTGS</v>
      </c>
    </row>
    <row r="1609" spans="1:51" hidden="1" x14ac:dyDescent="0.2">
      <c r="A1609" s="38">
        <v>1602</v>
      </c>
      <c r="B1609" t="s">
        <v>362</v>
      </c>
      <c r="C1609" t="s">
        <v>289</v>
      </c>
      <c r="D1609">
        <v>320</v>
      </c>
      <c r="E1609" t="s">
        <v>1239</v>
      </c>
      <c r="F1609">
        <v>0.25</v>
      </c>
      <c r="G1609" t="str">
        <f>LOOKUP(F1609,{0,6,45},{"F","L","H"})</f>
        <v>F</v>
      </c>
      <c r="H1609" t="s">
        <v>3507</v>
      </c>
      <c r="I1609" s="43" t="str">
        <f>IFERROR(VLOOKUP(#REF!,#REF!,2,FALSE),"No")</f>
        <v>No</v>
      </c>
      <c r="J1609" s="149">
        <v>0.5</v>
      </c>
      <c r="K1609" s="148">
        <v>41</v>
      </c>
      <c r="L1609" s="148"/>
      <c r="M1609" s="148"/>
      <c r="N1609" s="148"/>
      <c r="O1609" s="148"/>
      <c r="P1609" s="148"/>
      <c r="Q1609" s="148"/>
      <c r="R1609" s="148"/>
      <c r="S1609" s="148"/>
      <c r="T1609" s="148"/>
      <c r="U1609" s="148"/>
      <c r="V1609" s="148"/>
      <c r="W1609" s="148"/>
      <c r="X1609" s="139">
        <v>1.25</v>
      </c>
      <c r="Y1609" s="148">
        <v>36.35</v>
      </c>
      <c r="Z1609" s="149">
        <v>2</v>
      </c>
      <c r="AA1609" s="148">
        <v>963.65</v>
      </c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39">
        <v>0</v>
      </c>
      <c r="AM1609" s="139">
        <v>0</v>
      </c>
      <c r="AN1609" s="148">
        <f t="shared" si="226"/>
        <v>1000</v>
      </c>
      <c r="AO1609" s="148">
        <f t="shared" si="227"/>
        <v>41</v>
      </c>
      <c r="AP1609" s="148">
        <v>6</v>
      </c>
      <c r="AQ1609" s="140">
        <v>6</v>
      </c>
      <c r="AS1609" s="42">
        <f t="shared" si="228"/>
        <v>2804.5425910733215</v>
      </c>
      <c r="AT1609" s="101">
        <f t="shared" si="229"/>
        <v>0</v>
      </c>
      <c r="AU1609" s="42">
        <f t="shared" si="230"/>
        <v>2804.5425910733215</v>
      </c>
      <c r="AV1609" s="42">
        <f t="shared" si="231"/>
        <v>5422.7344535790053</v>
      </c>
      <c r="AW1609" s="102">
        <f t="shared" si="232"/>
        <v>431</v>
      </c>
      <c r="AX1609" s="43">
        <f t="shared" si="225"/>
        <v>0.5</v>
      </c>
      <c r="AY1609" s="43" t="str">
        <f t="shared" ref="AY1609:AY1672" si="233">C1609</f>
        <v>UTGS</v>
      </c>
    </row>
    <row r="1610" spans="1:51" hidden="1" x14ac:dyDescent="0.2">
      <c r="A1610" s="38">
        <v>1603</v>
      </c>
      <c r="B1610" t="s">
        <v>362</v>
      </c>
      <c r="C1610" t="s">
        <v>289</v>
      </c>
      <c r="D1610">
        <v>320</v>
      </c>
      <c r="E1610" t="s">
        <v>1245</v>
      </c>
      <c r="F1610">
        <v>0.25</v>
      </c>
      <c r="G1610" t="str">
        <f>LOOKUP(F1610,{0,6,45},{"F","L","H"})</f>
        <v>F</v>
      </c>
      <c r="H1610" t="s">
        <v>3508</v>
      </c>
      <c r="I1610" s="43" t="str">
        <f>IFERROR(VLOOKUP(#REF!,#REF!,2,FALSE),"No")</f>
        <v>No</v>
      </c>
      <c r="J1610" s="139">
        <v>0.5</v>
      </c>
      <c r="K1610" s="148">
        <v>95</v>
      </c>
      <c r="L1610" s="148"/>
      <c r="M1610" s="148"/>
      <c r="N1610" s="148"/>
      <c r="O1610" s="148"/>
      <c r="P1610" s="148"/>
      <c r="Q1610" s="148"/>
      <c r="R1610" s="148"/>
      <c r="S1610" s="148"/>
      <c r="T1610" s="148"/>
      <c r="U1610" s="148"/>
      <c r="V1610" s="148"/>
      <c r="W1610" s="148"/>
      <c r="X1610" s="139">
        <v>2</v>
      </c>
      <c r="Y1610" s="148">
        <v>1000</v>
      </c>
      <c r="Z1610" s="149"/>
      <c r="AA1610" s="148"/>
      <c r="AB1610" s="149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39">
        <v>0</v>
      </c>
      <c r="AM1610" s="139">
        <v>0</v>
      </c>
      <c r="AN1610" s="148">
        <f t="shared" si="226"/>
        <v>1000</v>
      </c>
      <c r="AO1610" s="148">
        <f t="shared" si="227"/>
        <v>95</v>
      </c>
      <c r="AP1610" s="148">
        <v>22</v>
      </c>
      <c r="AQ1610" s="140">
        <v>22</v>
      </c>
      <c r="AS1610" s="42">
        <f t="shared" si="228"/>
        <v>6498.3303939503785</v>
      </c>
      <c r="AT1610" s="101">
        <f t="shared" si="229"/>
        <v>0</v>
      </c>
      <c r="AU1610" s="42">
        <f t="shared" si="230"/>
        <v>6498.3303939503785</v>
      </c>
      <c r="AV1610" s="42">
        <f t="shared" si="231"/>
        <v>1477.7709873397287</v>
      </c>
      <c r="AW1610" s="102">
        <f t="shared" si="232"/>
        <v>431</v>
      </c>
      <c r="AX1610" s="43">
        <f t="shared" si="225"/>
        <v>0.5</v>
      </c>
      <c r="AY1610" s="43" t="str">
        <f t="shared" si="233"/>
        <v>UTGS</v>
      </c>
    </row>
    <row r="1611" spans="1:51" hidden="1" x14ac:dyDescent="0.2">
      <c r="A1611" s="38">
        <v>1604</v>
      </c>
      <c r="B1611" t="s">
        <v>362</v>
      </c>
      <c r="C1611" t="s">
        <v>289</v>
      </c>
      <c r="D1611">
        <v>320</v>
      </c>
      <c r="E1611" t="s">
        <v>1245</v>
      </c>
      <c r="F1611">
        <v>0.25</v>
      </c>
      <c r="G1611" t="str">
        <f>LOOKUP(F1611,{0,6,45},{"F","L","H"})</f>
        <v>F</v>
      </c>
      <c r="H1611" t="s">
        <v>3509</v>
      </c>
      <c r="I1611" s="43" t="str">
        <f>IFERROR(VLOOKUP(#REF!,#REF!,2,FALSE),"No")</f>
        <v>No</v>
      </c>
      <c r="J1611" s="149">
        <v>0.5</v>
      </c>
      <c r="K1611" s="148">
        <v>48</v>
      </c>
      <c r="L1611" s="148"/>
      <c r="M1611" s="148"/>
      <c r="N1611" s="148"/>
      <c r="O1611" s="148"/>
      <c r="P1611" s="148"/>
      <c r="Q1611" s="148"/>
      <c r="R1611" s="148"/>
      <c r="S1611" s="148"/>
      <c r="T1611" s="148"/>
      <c r="U1611" s="148"/>
      <c r="V1611" s="148"/>
      <c r="W1611" s="148"/>
      <c r="X1611" s="139">
        <v>2</v>
      </c>
      <c r="Y1611" s="148">
        <v>1000</v>
      </c>
      <c r="Z1611" s="149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39">
        <v>0</v>
      </c>
      <c r="AM1611" s="139">
        <v>0</v>
      </c>
      <c r="AN1611" s="148">
        <f t="shared" si="226"/>
        <v>1000</v>
      </c>
      <c r="AO1611" s="148">
        <f t="shared" si="227"/>
        <v>48</v>
      </c>
      <c r="AP1611" s="148">
        <v>14</v>
      </c>
      <c r="AQ1611" s="140">
        <v>14</v>
      </c>
      <c r="AS1611" s="42">
        <f t="shared" si="228"/>
        <v>3283.3669358907177</v>
      </c>
      <c r="AT1611" s="101">
        <f t="shared" si="229"/>
        <v>0</v>
      </c>
      <c r="AU1611" s="42">
        <f t="shared" si="230"/>
        <v>3283.3669358907177</v>
      </c>
      <c r="AV1611" s="42">
        <f t="shared" si="231"/>
        <v>2322.2115515338596</v>
      </c>
      <c r="AW1611" s="102">
        <f t="shared" si="232"/>
        <v>431</v>
      </c>
      <c r="AX1611" s="43">
        <f t="shared" si="225"/>
        <v>0.5</v>
      </c>
      <c r="AY1611" s="43" t="str">
        <f t="shared" si="233"/>
        <v>UTGS</v>
      </c>
    </row>
    <row r="1612" spans="1:51" hidden="1" x14ac:dyDescent="0.2">
      <c r="A1612" s="38">
        <v>1605</v>
      </c>
      <c r="B1612" t="s">
        <v>362</v>
      </c>
      <c r="C1612" t="s">
        <v>289</v>
      </c>
      <c r="D1612">
        <v>320</v>
      </c>
      <c r="E1612" t="s">
        <v>1239</v>
      </c>
      <c r="F1612">
        <v>0.25</v>
      </c>
      <c r="G1612" t="str">
        <f>LOOKUP(F1612,{0,6,45},{"F","L","H"})</f>
        <v>F</v>
      </c>
      <c r="H1612" t="s">
        <v>3511</v>
      </c>
      <c r="I1612" s="43" t="str">
        <f>IFERROR(VLOOKUP(#REF!,#REF!,2,FALSE),"No")</f>
        <v>No</v>
      </c>
      <c r="J1612" s="139">
        <v>0.5</v>
      </c>
      <c r="K1612" s="148">
        <v>50</v>
      </c>
      <c r="L1612" s="148"/>
      <c r="M1612" s="148"/>
      <c r="N1612" s="148"/>
      <c r="O1612" s="148"/>
      <c r="P1612" s="148"/>
      <c r="Q1612" s="148"/>
      <c r="R1612" s="148"/>
      <c r="S1612" s="148"/>
      <c r="T1612" s="148"/>
      <c r="U1612" s="148"/>
      <c r="V1612" s="148"/>
      <c r="W1612" s="148"/>
      <c r="X1612" s="139">
        <v>2</v>
      </c>
      <c r="Y1612" s="148">
        <v>1000</v>
      </c>
      <c r="Z1612" s="149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39">
        <v>0</v>
      </c>
      <c r="AM1612" s="139">
        <v>0</v>
      </c>
      <c r="AN1612" s="148">
        <f t="shared" si="226"/>
        <v>1000</v>
      </c>
      <c r="AO1612" s="148">
        <f t="shared" si="227"/>
        <v>50</v>
      </c>
      <c r="AP1612" s="148">
        <v>10</v>
      </c>
      <c r="AQ1612" s="140">
        <v>10</v>
      </c>
      <c r="AS1612" s="42">
        <f t="shared" si="228"/>
        <v>3420.1738915528308</v>
      </c>
      <c r="AT1612" s="101">
        <f t="shared" si="229"/>
        <v>0</v>
      </c>
      <c r="AU1612" s="42">
        <f t="shared" si="230"/>
        <v>3420.1738915528308</v>
      </c>
      <c r="AV1612" s="42">
        <f t="shared" si="231"/>
        <v>3251.0961721474032</v>
      </c>
      <c r="AW1612" s="102">
        <f t="shared" si="232"/>
        <v>431</v>
      </c>
      <c r="AX1612" s="43">
        <f t="shared" si="225"/>
        <v>0.5</v>
      </c>
      <c r="AY1612" s="43" t="str">
        <f t="shared" si="233"/>
        <v>UTGS</v>
      </c>
    </row>
    <row r="1613" spans="1:51" hidden="1" x14ac:dyDescent="0.2">
      <c r="A1613" s="38">
        <v>1606</v>
      </c>
      <c r="B1613" t="s">
        <v>362</v>
      </c>
      <c r="C1613" t="s">
        <v>289</v>
      </c>
      <c r="D1613">
        <v>320</v>
      </c>
      <c r="E1613" t="s">
        <v>1239</v>
      </c>
      <c r="F1613">
        <v>0.25</v>
      </c>
      <c r="G1613" t="str">
        <f>LOOKUP(F1613,{0,6,45},{"F","L","H"})</f>
        <v>F</v>
      </c>
      <c r="H1613" t="s">
        <v>3512</v>
      </c>
      <c r="I1613" s="43" t="str">
        <f>IFERROR(VLOOKUP(#REF!,#REF!,2,FALSE),"No")</f>
        <v>No</v>
      </c>
      <c r="J1613" s="149">
        <v>0.5</v>
      </c>
      <c r="K1613" s="148">
        <v>88</v>
      </c>
      <c r="L1613" s="148"/>
      <c r="M1613" s="148"/>
      <c r="N1613" s="148"/>
      <c r="O1613" s="148"/>
      <c r="P1613" s="148"/>
      <c r="Q1613" s="148"/>
      <c r="R1613" s="148"/>
      <c r="S1613" s="148"/>
      <c r="T1613" s="148"/>
      <c r="U1613" s="148"/>
      <c r="V1613" s="148"/>
      <c r="W1613" s="148"/>
      <c r="X1613" s="139">
        <v>2</v>
      </c>
      <c r="Y1613" s="148">
        <v>1000</v>
      </c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39">
        <v>0</v>
      </c>
      <c r="AM1613" s="139">
        <v>0</v>
      </c>
      <c r="AN1613" s="148">
        <f t="shared" si="226"/>
        <v>1000</v>
      </c>
      <c r="AO1613" s="148">
        <f t="shared" si="227"/>
        <v>88</v>
      </c>
      <c r="AP1613" s="148">
        <v>20</v>
      </c>
      <c r="AQ1613" s="140">
        <v>20</v>
      </c>
      <c r="AS1613" s="42">
        <f t="shared" si="228"/>
        <v>6019.5060491329823</v>
      </c>
      <c r="AT1613" s="101">
        <f t="shared" si="229"/>
        <v>0</v>
      </c>
      <c r="AU1613" s="42">
        <f t="shared" si="230"/>
        <v>6019.5060491329823</v>
      </c>
      <c r="AV1613" s="42">
        <f t="shared" si="231"/>
        <v>1625.5480860737016</v>
      </c>
      <c r="AW1613" s="102">
        <f t="shared" si="232"/>
        <v>431</v>
      </c>
      <c r="AX1613" s="43">
        <f t="shared" si="225"/>
        <v>0.5</v>
      </c>
      <c r="AY1613" s="43" t="str">
        <f t="shared" si="233"/>
        <v>UTGS</v>
      </c>
    </row>
    <row r="1614" spans="1:51" hidden="1" x14ac:dyDescent="0.2">
      <c r="A1614" s="38">
        <v>1607</v>
      </c>
      <c r="B1614" t="s">
        <v>362</v>
      </c>
      <c r="C1614" t="s">
        <v>289</v>
      </c>
      <c r="D1614">
        <v>320</v>
      </c>
      <c r="E1614" t="s">
        <v>1243</v>
      </c>
      <c r="F1614">
        <v>0.25</v>
      </c>
      <c r="G1614" t="str">
        <f>LOOKUP(F1614,{0,6,45},{"F","L","H"})</f>
        <v>F</v>
      </c>
      <c r="H1614" t="s">
        <v>3513</v>
      </c>
      <c r="I1614" s="43" t="str">
        <f>IFERROR(VLOOKUP(#REF!,#REF!,2,FALSE),"No")</f>
        <v>No</v>
      </c>
      <c r="J1614" s="148">
        <v>0.5</v>
      </c>
      <c r="K1614" s="148">
        <v>73.48</v>
      </c>
      <c r="L1614" s="148">
        <v>0.75</v>
      </c>
      <c r="M1614" s="148">
        <v>46</v>
      </c>
      <c r="N1614" s="148"/>
      <c r="O1614" s="148"/>
      <c r="P1614" s="148"/>
      <c r="Q1614" s="148"/>
      <c r="R1614" s="149"/>
      <c r="S1614" s="148"/>
      <c r="T1614" s="148"/>
      <c r="U1614" s="148"/>
      <c r="V1614" s="148"/>
      <c r="W1614" s="148"/>
      <c r="X1614" s="139">
        <v>2</v>
      </c>
      <c r="Y1614" s="148">
        <v>1000</v>
      </c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39">
        <v>0</v>
      </c>
      <c r="AM1614" s="139">
        <v>0</v>
      </c>
      <c r="AN1614" s="148">
        <f t="shared" si="226"/>
        <v>1000</v>
      </c>
      <c r="AO1614" s="148">
        <f t="shared" si="227"/>
        <v>119.48</v>
      </c>
      <c r="AP1614" s="148">
        <v>15</v>
      </c>
      <c r="AQ1614" s="140">
        <v>15</v>
      </c>
      <c r="AS1614" s="42">
        <f t="shared" si="228"/>
        <v>7987.9275312546451</v>
      </c>
      <c r="AT1614" s="101">
        <f t="shared" si="229"/>
        <v>0</v>
      </c>
      <c r="AU1614" s="42">
        <f t="shared" si="230"/>
        <v>7987.9275312546451</v>
      </c>
      <c r="AV1614" s="42">
        <f t="shared" si="231"/>
        <v>2167.3974480982688</v>
      </c>
      <c r="AW1614" s="102">
        <f t="shared" si="232"/>
        <v>431</v>
      </c>
      <c r="AX1614" s="43">
        <f t="shared" si="225"/>
        <v>0.5</v>
      </c>
      <c r="AY1614" s="43" t="str">
        <f t="shared" si="233"/>
        <v>UTGS</v>
      </c>
    </row>
    <row r="1615" spans="1:51" hidden="1" x14ac:dyDescent="0.2">
      <c r="A1615" s="38">
        <v>1608</v>
      </c>
      <c r="B1615" t="s">
        <v>5807</v>
      </c>
      <c r="C1615" t="s">
        <v>292</v>
      </c>
      <c r="D1615">
        <v>1390</v>
      </c>
      <c r="E1615" t="s">
        <v>1934</v>
      </c>
      <c r="F1615">
        <v>2</v>
      </c>
      <c r="G1615" t="str">
        <f>LOOKUP(F1615,{0,6,45},{"F","L","H"})</f>
        <v>F</v>
      </c>
      <c r="H1615" t="s">
        <v>604</v>
      </c>
      <c r="I1615" s="43" t="str">
        <f>IFERROR(VLOOKUP(#REF!,#REF!,2,FALSE),"No")</f>
        <v>No</v>
      </c>
      <c r="J1615" s="139">
        <v>0.75</v>
      </c>
      <c r="K1615" s="148">
        <v>113</v>
      </c>
      <c r="L1615" s="148"/>
      <c r="M1615" s="148"/>
      <c r="N1615" s="148"/>
      <c r="O1615" s="148"/>
      <c r="P1615" s="148"/>
      <c r="Q1615" s="148"/>
      <c r="R1615" s="148"/>
      <c r="S1615" s="148"/>
      <c r="T1615" s="148"/>
      <c r="U1615" s="148"/>
      <c r="V1615" s="148"/>
      <c r="W1615" s="148"/>
      <c r="X1615" s="139">
        <v>2</v>
      </c>
      <c r="Y1615" s="148">
        <v>1.1599999999999999</v>
      </c>
      <c r="Z1615" s="149">
        <v>4</v>
      </c>
      <c r="AA1615" s="148">
        <v>998.84</v>
      </c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39">
        <v>0</v>
      </c>
      <c r="AM1615" s="139">
        <v>0</v>
      </c>
      <c r="AN1615" s="148">
        <f t="shared" si="226"/>
        <v>1000</v>
      </c>
      <c r="AO1615" s="148">
        <f t="shared" si="227"/>
        <v>113</v>
      </c>
      <c r="AP1615" s="148">
        <v>9</v>
      </c>
      <c r="AQ1615" s="140">
        <v>19</v>
      </c>
      <c r="AS1615" s="42">
        <f t="shared" si="228"/>
        <v>7275.3329949093968</v>
      </c>
      <c r="AT1615" s="101">
        <f t="shared" si="229"/>
        <v>0</v>
      </c>
      <c r="AU1615" s="42">
        <f t="shared" si="230"/>
        <v>7275.3329949093968</v>
      </c>
      <c r="AV1615" s="42">
        <f t="shared" si="231"/>
        <v>2088.0339221828435</v>
      </c>
      <c r="AW1615" s="102">
        <f t="shared" si="232"/>
        <v>1475.8772811117678</v>
      </c>
      <c r="AX1615" s="43">
        <f t="shared" si="225"/>
        <v>0.75</v>
      </c>
      <c r="AY1615" s="43" t="str">
        <f t="shared" si="233"/>
        <v>UTFS</v>
      </c>
    </row>
    <row r="1616" spans="1:51" hidden="1" x14ac:dyDescent="0.2">
      <c r="A1616" s="38">
        <v>1609</v>
      </c>
      <c r="B1616" t="s">
        <v>362</v>
      </c>
      <c r="C1616" t="s">
        <v>289</v>
      </c>
      <c r="D1616">
        <v>550</v>
      </c>
      <c r="E1616" t="s">
        <v>1243</v>
      </c>
      <c r="F1616">
        <v>2</v>
      </c>
      <c r="G1616" t="str">
        <f>LOOKUP(F1616,{0,6,45},{"F","L","H"})</f>
        <v>F</v>
      </c>
      <c r="H1616" t="s">
        <v>3514</v>
      </c>
      <c r="I1616" s="43" t="str">
        <f>IFERROR(VLOOKUP(#REF!,#REF!,2,FALSE),"No")</f>
        <v>No</v>
      </c>
      <c r="J1616" s="139">
        <v>0.5</v>
      </c>
      <c r="K1616" s="148">
        <v>55</v>
      </c>
      <c r="L1616" s="148"/>
      <c r="M1616" s="148"/>
      <c r="N1616" s="148"/>
      <c r="O1616" s="148"/>
      <c r="P1616" s="148"/>
      <c r="Q1616" s="148"/>
      <c r="R1616" s="148"/>
      <c r="S1616" s="148"/>
      <c r="T1616" s="148"/>
      <c r="U1616" s="148"/>
      <c r="V1616" s="148"/>
      <c r="W1616" s="148"/>
      <c r="X1616" s="139">
        <v>1.25</v>
      </c>
      <c r="Y1616" s="148">
        <v>210.69</v>
      </c>
      <c r="Z1616" s="148">
        <v>2</v>
      </c>
      <c r="AA1616" s="148">
        <v>789.31</v>
      </c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39">
        <v>0</v>
      </c>
      <c r="AM1616" s="139">
        <v>0</v>
      </c>
      <c r="AN1616" s="148">
        <f t="shared" si="226"/>
        <v>1000</v>
      </c>
      <c r="AO1616" s="148">
        <f t="shared" si="227"/>
        <v>55</v>
      </c>
      <c r="AP1616" s="148">
        <v>6</v>
      </c>
      <c r="AQ1616" s="140">
        <v>6</v>
      </c>
      <c r="AS1616" s="42">
        <f t="shared" si="228"/>
        <v>3762.1912807081139</v>
      </c>
      <c r="AT1616" s="101">
        <f t="shared" si="229"/>
        <v>0</v>
      </c>
      <c r="AU1616" s="42">
        <f t="shared" si="230"/>
        <v>3762.1912807081139</v>
      </c>
      <c r="AV1616" s="42">
        <f t="shared" si="231"/>
        <v>5443.0741202456711</v>
      </c>
      <c r="AW1616" s="102">
        <f t="shared" si="232"/>
        <v>585.0096169344007</v>
      </c>
      <c r="AX1616" s="43">
        <f t="shared" si="225"/>
        <v>0.5</v>
      </c>
      <c r="AY1616" s="43" t="str">
        <f t="shared" si="233"/>
        <v>UTGS</v>
      </c>
    </row>
    <row r="1617" spans="1:51" hidden="1" x14ac:dyDescent="0.2">
      <c r="A1617" s="38">
        <v>1610</v>
      </c>
      <c r="B1617" t="s">
        <v>362</v>
      </c>
      <c r="C1617" t="s">
        <v>289</v>
      </c>
      <c r="D1617">
        <v>306</v>
      </c>
      <c r="E1617" t="s">
        <v>1224</v>
      </c>
      <c r="F1617">
        <v>0.25</v>
      </c>
      <c r="G1617" t="str">
        <f>LOOKUP(F1617,{0,6,45},{"F","L","H"})</f>
        <v>F</v>
      </c>
      <c r="H1617" t="s">
        <v>3516</v>
      </c>
      <c r="I1617" s="43" t="str">
        <f>IFERROR(VLOOKUP(#REF!,#REF!,2,FALSE),"No")</f>
        <v>No</v>
      </c>
      <c r="J1617" s="149">
        <v>0.75</v>
      </c>
      <c r="K1617" s="148">
        <v>27</v>
      </c>
      <c r="L1617" s="148"/>
      <c r="M1617" s="148"/>
      <c r="N1617" s="148"/>
      <c r="O1617" s="148"/>
      <c r="P1617" s="148"/>
      <c r="Q1617" s="148"/>
      <c r="R1617" s="148"/>
      <c r="S1617" s="148"/>
      <c r="T1617" s="148"/>
      <c r="U1617" s="148"/>
      <c r="V1617" s="148"/>
      <c r="W1617" s="148"/>
      <c r="X1617" s="139">
        <v>2</v>
      </c>
      <c r="Y1617" s="148">
        <v>995.16</v>
      </c>
      <c r="Z1617" s="148">
        <v>4</v>
      </c>
      <c r="AA1617" s="148">
        <v>4.84</v>
      </c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39">
        <v>0</v>
      </c>
      <c r="AM1617" s="139">
        <v>0</v>
      </c>
      <c r="AN1617" s="148">
        <f t="shared" si="226"/>
        <v>1000</v>
      </c>
      <c r="AO1617" s="148">
        <f t="shared" si="227"/>
        <v>27</v>
      </c>
      <c r="AP1617" s="148">
        <v>5</v>
      </c>
      <c r="AQ1617" s="140">
        <v>14</v>
      </c>
      <c r="AS1617" s="42">
        <f t="shared" si="228"/>
        <v>1738.3539014385285</v>
      </c>
      <c r="AT1617" s="101">
        <f t="shared" si="229"/>
        <v>0</v>
      </c>
      <c r="AU1617" s="42">
        <f t="shared" si="230"/>
        <v>1738.3539014385285</v>
      </c>
      <c r="AV1617" s="42">
        <f t="shared" si="231"/>
        <v>2324.6903229624309</v>
      </c>
      <c r="AW1617" s="102">
        <f t="shared" si="232"/>
        <v>431</v>
      </c>
      <c r="AX1617" s="43">
        <f t="shared" si="225"/>
        <v>0.75</v>
      </c>
      <c r="AY1617" s="43" t="str">
        <f t="shared" si="233"/>
        <v>UTGS</v>
      </c>
    </row>
    <row r="1618" spans="1:51" hidden="1" x14ac:dyDescent="0.2">
      <c r="A1618" s="38">
        <v>1611</v>
      </c>
      <c r="B1618" t="s">
        <v>362</v>
      </c>
      <c r="C1618" t="s">
        <v>289</v>
      </c>
      <c r="D1618">
        <v>320</v>
      </c>
      <c r="E1618" t="s">
        <v>1245</v>
      </c>
      <c r="F1618">
        <v>0.25</v>
      </c>
      <c r="G1618" t="str">
        <f>LOOKUP(F1618,{0,6,45},{"F","L","H"})</f>
        <v>F</v>
      </c>
      <c r="H1618" t="s">
        <v>3517</v>
      </c>
      <c r="I1618" s="43" t="str">
        <f>IFERROR(VLOOKUP(#REF!,#REF!,2,FALSE),"No")</f>
        <v>No</v>
      </c>
      <c r="J1618" s="149">
        <v>0.5</v>
      </c>
      <c r="K1618" s="148">
        <v>35</v>
      </c>
      <c r="L1618" s="148"/>
      <c r="M1618" s="148"/>
      <c r="N1618" s="148"/>
      <c r="O1618" s="148"/>
      <c r="P1618" s="148"/>
      <c r="Q1618" s="148"/>
      <c r="R1618" s="148"/>
      <c r="S1618" s="148"/>
      <c r="T1618" s="148"/>
      <c r="U1618" s="148"/>
      <c r="V1618" s="148"/>
      <c r="W1618" s="148"/>
      <c r="X1618" s="139">
        <v>1.25</v>
      </c>
      <c r="Y1618" s="148">
        <v>30</v>
      </c>
      <c r="Z1618" s="149">
        <v>2</v>
      </c>
      <c r="AA1618" s="148">
        <v>960.56</v>
      </c>
      <c r="AB1618" s="148">
        <v>4</v>
      </c>
      <c r="AC1618" s="148">
        <v>9.44</v>
      </c>
      <c r="AD1618" s="148"/>
      <c r="AE1618" s="148"/>
      <c r="AF1618" s="148"/>
      <c r="AG1618" s="148"/>
      <c r="AH1618" s="148"/>
      <c r="AI1618" s="148"/>
      <c r="AJ1618" s="148"/>
      <c r="AK1618" s="148"/>
      <c r="AL1618" s="139">
        <v>0</v>
      </c>
      <c r="AM1618" s="139">
        <v>0</v>
      </c>
      <c r="AN1618" s="148">
        <f t="shared" si="226"/>
        <v>1000</v>
      </c>
      <c r="AO1618" s="148">
        <f t="shared" si="227"/>
        <v>35</v>
      </c>
      <c r="AP1618" s="148">
        <v>16</v>
      </c>
      <c r="AQ1618" s="140">
        <v>16</v>
      </c>
      <c r="AS1618" s="42">
        <f t="shared" si="228"/>
        <v>2394.1217240869819</v>
      </c>
      <c r="AT1618" s="101">
        <f t="shared" si="229"/>
        <v>0</v>
      </c>
      <c r="AU1618" s="42">
        <f t="shared" si="230"/>
        <v>2394.1217240869819</v>
      </c>
      <c r="AV1618" s="42">
        <f t="shared" si="231"/>
        <v>2037.4779075921269</v>
      </c>
      <c r="AW1618" s="102">
        <f t="shared" si="232"/>
        <v>431</v>
      </c>
      <c r="AX1618" s="43">
        <f t="shared" si="225"/>
        <v>0.5</v>
      </c>
      <c r="AY1618" s="43" t="str">
        <f t="shared" si="233"/>
        <v>UTGS</v>
      </c>
    </row>
    <row r="1619" spans="1:51" hidden="1" x14ac:dyDescent="0.2">
      <c r="A1619" s="38">
        <v>1612</v>
      </c>
      <c r="B1619" t="s">
        <v>362</v>
      </c>
      <c r="C1619" t="s">
        <v>289</v>
      </c>
      <c r="D1619">
        <v>320</v>
      </c>
      <c r="E1619" t="s">
        <v>1243</v>
      </c>
      <c r="F1619">
        <v>0.25</v>
      </c>
      <c r="G1619" t="str">
        <f>LOOKUP(F1619,{0,6,45},{"F","L","H"})</f>
        <v>F</v>
      </c>
      <c r="H1619" t="s">
        <v>3518</v>
      </c>
      <c r="I1619" s="43" t="str">
        <f>IFERROR(VLOOKUP(#REF!,#REF!,2,FALSE),"No")</f>
        <v>No</v>
      </c>
      <c r="J1619" s="149">
        <v>0.5</v>
      </c>
      <c r="K1619" s="148">
        <v>64</v>
      </c>
      <c r="L1619" s="148"/>
      <c r="M1619" s="148"/>
      <c r="N1619" s="148"/>
      <c r="O1619" s="148"/>
      <c r="P1619" s="148"/>
      <c r="Q1619" s="148"/>
      <c r="R1619" s="148"/>
      <c r="S1619" s="148"/>
      <c r="T1619" s="148"/>
      <c r="U1619" s="148"/>
      <c r="V1619" s="148"/>
      <c r="W1619" s="148"/>
      <c r="X1619" s="139">
        <v>1.25</v>
      </c>
      <c r="Y1619" s="148">
        <v>274.5</v>
      </c>
      <c r="Z1619" s="149">
        <v>2</v>
      </c>
      <c r="AA1619" s="148">
        <v>725.5</v>
      </c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39">
        <v>0</v>
      </c>
      <c r="AM1619" s="139">
        <v>0</v>
      </c>
      <c r="AN1619" s="148">
        <f t="shared" si="226"/>
        <v>1000</v>
      </c>
      <c r="AO1619" s="148">
        <f t="shared" si="227"/>
        <v>64</v>
      </c>
      <c r="AP1619" s="148">
        <v>7</v>
      </c>
      <c r="AQ1619" s="140">
        <v>7</v>
      </c>
      <c r="AS1619" s="42">
        <f t="shared" si="228"/>
        <v>4377.8225811876237</v>
      </c>
      <c r="AT1619" s="101">
        <f t="shared" si="229"/>
        <v>0</v>
      </c>
      <c r="AU1619" s="42">
        <f t="shared" si="230"/>
        <v>4377.8225811876237</v>
      </c>
      <c r="AV1619" s="42">
        <f t="shared" si="231"/>
        <v>4671.8731030677181</v>
      </c>
      <c r="AW1619" s="102">
        <f t="shared" si="232"/>
        <v>431</v>
      </c>
      <c r="AX1619" s="43">
        <f t="shared" si="225"/>
        <v>0.5</v>
      </c>
      <c r="AY1619" s="43" t="str">
        <f t="shared" si="233"/>
        <v>UTGS</v>
      </c>
    </row>
    <row r="1620" spans="1:51" hidden="1" x14ac:dyDescent="0.2">
      <c r="A1620" s="38">
        <v>1613</v>
      </c>
      <c r="B1620" t="s">
        <v>362</v>
      </c>
      <c r="C1620" t="s">
        <v>289</v>
      </c>
      <c r="D1620">
        <v>320</v>
      </c>
      <c r="E1620" t="s">
        <v>1236</v>
      </c>
      <c r="F1620">
        <v>0.25</v>
      </c>
      <c r="G1620" t="str">
        <f>LOOKUP(F1620,{0,6,45},{"F","L","H"})</f>
        <v>F</v>
      </c>
      <c r="H1620" t="s">
        <v>3519</v>
      </c>
      <c r="I1620" s="43" t="str">
        <f>IFERROR(VLOOKUP(#REF!,#REF!,2,FALSE),"No")</f>
        <v>No</v>
      </c>
      <c r="J1620" s="149">
        <v>0.5</v>
      </c>
      <c r="K1620" s="148">
        <v>71.55</v>
      </c>
      <c r="L1620" s="148">
        <v>0.75</v>
      </c>
      <c r="M1620" s="148">
        <v>46</v>
      </c>
      <c r="N1620" s="148"/>
      <c r="O1620" s="148"/>
      <c r="P1620" s="148"/>
      <c r="Q1620" s="148"/>
      <c r="R1620" s="148"/>
      <c r="S1620" s="148"/>
      <c r="T1620" s="148"/>
      <c r="U1620" s="148"/>
      <c r="V1620" s="148"/>
      <c r="W1620" s="148"/>
      <c r="X1620" s="139">
        <v>2</v>
      </c>
      <c r="Y1620" s="148">
        <v>71.569999999999993</v>
      </c>
      <c r="Z1620" s="149">
        <v>4</v>
      </c>
      <c r="AA1620" s="148">
        <v>928.43</v>
      </c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39">
        <v>0</v>
      </c>
      <c r="AM1620" s="139">
        <v>0</v>
      </c>
      <c r="AN1620" s="148">
        <f t="shared" si="226"/>
        <v>1000</v>
      </c>
      <c r="AO1620" s="148">
        <f t="shared" si="227"/>
        <v>117.55</v>
      </c>
      <c r="AP1620" s="148">
        <v>17</v>
      </c>
      <c r="AQ1620" s="140">
        <v>17</v>
      </c>
      <c r="AS1620" s="42">
        <f t="shared" si="228"/>
        <v>7855.9088190407047</v>
      </c>
      <c r="AT1620" s="101">
        <f t="shared" si="229"/>
        <v>0</v>
      </c>
      <c r="AU1620" s="42">
        <f t="shared" si="230"/>
        <v>7855.9088190407047</v>
      </c>
      <c r="AV1620" s="42">
        <f t="shared" si="231"/>
        <v>2303.9885189102374</v>
      </c>
      <c r="AW1620" s="102">
        <f t="shared" si="232"/>
        <v>431</v>
      </c>
      <c r="AX1620" s="43">
        <f t="shared" si="225"/>
        <v>0.5</v>
      </c>
      <c r="AY1620" s="43" t="str">
        <f t="shared" si="233"/>
        <v>UTGS</v>
      </c>
    </row>
    <row r="1621" spans="1:51" hidden="1" x14ac:dyDescent="0.2">
      <c r="A1621" s="38">
        <v>1614</v>
      </c>
      <c r="B1621" t="s">
        <v>362</v>
      </c>
      <c r="C1621" t="s">
        <v>289</v>
      </c>
      <c r="D1621">
        <v>320</v>
      </c>
      <c r="E1621" t="s">
        <v>1245</v>
      </c>
      <c r="F1621">
        <v>0.25</v>
      </c>
      <c r="G1621" t="str">
        <f>LOOKUP(F1621,{0,6,45},{"F","L","H"})</f>
        <v>F</v>
      </c>
      <c r="H1621" t="s">
        <v>3520</v>
      </c>
      <c r="I1621" s="43" t="str">
        <f>IFERROR(VLOOKUP(#REF!,#REF!,2,FALSE),"No")</f>
        <v>No</v>
      </c>
      <c r="J1621" s="149">
        <v>0.5</v>
      </c>
      <c r="K1621" s="148">
        <v>77</v>
      </c>
      <c r="L1621" s="148"/>
      <c r="M1621" s="148"/>
      <c r="N1621" s="148"/>
      <c r="O1621" s="148"/>
      <c r="P1621" s="148"/>
      <c r="Q1621" s="148"/>
      <c r="R1621" s="148"/>
      <c r="S1621" s="148"/>
      <c r="T1621" s="148"/>
      <c r="U1621" s="148"/>
      <c r="V1621" s="148"/>
      <c r="W1621" s="148"/>
      <c r="X1621" s="139">
        <v>2</v>
      </c>
      <c r="Y1621" s="148">
        <v>1000</v>
      </c>
      <c r="Z1621" s="149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39">
        <v>0</v>
      </c>
      <c r="AM1621" s="139">
        <v>0</v>
      </c>
      <c r="AN1621" s="148">
        <f t="shared" si="226"/>
        <v>1000</v>
      </c>
      <c r="AO1621" s="148">
        <f t="shared" si="227"/>
        <v>77</v>
      </c>
      <c r="AP1621" s="148">
        <v>14</v>
      </c>
      <c r="AQ1621" s="140">
        <v>15</v>
      </c>
      <c r="AS1621" s="42">
        <f t="shared" si="228"/>
        <v>5267.06779299136</v>
      </c>
      <c r="AT1621" s="101">
        <f t="shared" si="229"/>
        <v>0</v>
      </c>
      <c r="AU1621" s="42">
        <f t="shared" si="230"/>
        <v>5267.06779299136</v>
      </c>
      <c r="AV1621" s="42">
        <f t="shared" si="231"/>
        <v>2167.3974480982688</v>
      </c>
      <c r="AW1621" s="102">
        <f t="shared" si="232"/>
        <v>431</v>
      </c>
      <c r="AX1621" s="43">
        <f t="shared" si="225"/>
        <v>0.5</v>
      </c>
      <c r="AY1621" s="43" t="str">
        <f t="shared" si="233"/>
        <v>UTGS</v>
      </c>
    </row>
    <row r="1622" spans="1:51" hidden="1" x14ac:dyDescent="0.2">
      <c r="A1622" s="38">
        <v>1615</v>
      </c>
      <c r="B1622" t="s">
        <v>362</v>
      </c>
      <c r="C1622" t="s">
        <v>289</v>
      </c>
      <c r="D1622">
        <v>320</v>
      </c>
      <c r="E1622" t="s">
        <v>1228</v>
      </c>
      <c r="F1622">
        <v>0.25</v>
      </c>
      <c r="G1622" t="str">
        <f>LOOKUP(F1622,{0,6,45},{"F","L","H"})</f>
        <v>F</v>
      </c>
      <c r="H1622" t="s">
        <v>3521</v>
      </c>
      <c r="I1622" s="43" t="str">
        <f>IFERROR(VLOOKUP(#REF!,#REF!,2,FALSE),"No")</f>
        <v>No</v>
      </c>
      <c r="J1622" s="139">
        <v>0.5</v>
      </c>
      <c r="K1622" s="148">
        <v>61</v>
      </c>
      <c r="L1622" s="148">
        <v>0.75</v>
      </c>
      <c r="M1622" s="148">
        <v>48</v>
      </c>
      <c r="N1622" s="148"/>
      <c r="O1622" s="148"/>
      <c r="P1622" s="148"/>
      <c r="Q1622" s="148"/>
      <c r="R1622" s="148"/>
      <c r="S1622" s="148"/>
      <c r="T1622" s="148"/>
      <c r="U1622" s="148"/>
      <c r="V1622" s="148"/>
      <c r="W1622" s="148"/>
      <c r="X1622" s="139">
        <v>2</v>
      </c>
      <c r="Y1622" s="148">
        <v>1000</v>
      </c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39">
        <v>0</v>
      </c>
      <c r="AM1622" s="139">
        <v>0</v>
      </c>
      <c r="AN1622" s="148">
        <f t="shared" si="226"/>
        <v>1000</v>
      </c>
      <c r="AO1622" s="148">
        <f t="shared" si="227"/>
        <v>109</v>
      </c>
      <c r="AP1622" s="148">
        <v>11</v>
      </c>
      <c r="AQ1622" s="140">
        <v>11</v>
      </c>
      <c r="AS1622" s="42">
        <f t="shared" si="228"/>
        <v>7263.0190835851708</v>
      </c>
      <c r="AT1622" s="101">
        <f t="shared" si="229"/>
        <v>0</v>
      </c>
      <c r="AU1622" s="42">
        <f t="shared" si="230"/>
        <v>7263.0190835851708</v>
      </c>
      <c r="AV1622" s="42">
        <f t="shared" si="231"/>
        <v>2955.5419746794573</v>
      </c>
      <c r="AW1622" s="102">
        <f t="shared" si="232"/>
        <v>431</v>
      </c>
      <c r="AX1622" s="43">
        <f t="shared" si="225"/>
        <v>0.5</v>
      </c>
      <c r="AY1622" s="43" t="str">
        <f t="shared" si="233"/>
        <v>UTGS</v>
      </c>
    </row>
    <row r="1623" spans="1:51" hidden="1" x14ac:dyDescent="0.2">
      <c r="A1623" s="38">
        <v>1616</v>
      </c>
      <c r="B1623" t="s">
        <v>362</v>
      </c>
      <c r="C1623" t="s">
        <v>289</v>
      </c>
      <c r="D1623">
        <v>320</v>
      </c>
      <c r="E1623" t="s">
        <v>1236</v>
      </c>
      <c r="F1623">
        <v>0.25</v>
      </c>
      <c r="G1623" t="str">
        <f>LOOKUP(F1623,{0,6,45},{"F","L","H"})</f>
        <v>F</v>
      </c>
      <c r="H1623" t="s">
        <v>3522</v>
      </c>
      <c r="I1623" s="43" t="str">
        <f>IFERROR(VLOOKUP(#REF!,#REF!,2,FALSE),"No")</f>
        <v>No</v>
      </c>
      <c r="J1623" s="139">
        <v>0.75</v>
      </c>
      <c r="K1623" s="148">
        <v>50</v>
      </c>
      <c r="L1623" s="148"/>
      <c r="M1623" s="148"/>
      <c r="N1623" s="148"/>
      <c r="O1623" s="148"/>
      <c r="P1623" s="148"/>
      <c r="Q1623" s="148"/>
      <c r="R1623" s="148"/>
      <c r="S1623" s="148"/>
      <c r="T1623" s="148"/>
      <c r="U1623" s="148"/>
      <c r="V1623" s="148"/>
      <c r="W1623" s="148"/>
      <c r="X1623" s="139">
        <v>0.75</v>
      </c>
      <c r="Y1623" s="148">
        <v>393</v>
      </c>
      <c r="Z1623" s="148">
        <v>2</v>
      </c>
      <c r="AA1623" s="148">
        <v>256</v>
      </c>
      <c r="AB1623" s="148">
        <v>4</v>
      </c>
      <c r="AC1623" s="148">
        <v>351</v>
      </c>
      <c r="AD1623" s="148"/>
      <c r="AE1623" s="148"/>
      <c r="AF1623" s="148"/>
      <c r="AG1623" s="148"/>
      <c r="AH1623" s="148"/>
      <c r="AI1623" s="148"/>
      <c r="AJ1623" s="148"/>
      <c r="AK1623" s="148"/>
      <c r="AL1623" s="139">
        <v>0</v>
      </c>
      <c r="AM1623" s="139">
        <v>0</v>
      </c>
      <c r="AN1623" s="148">
        <f t="shared" si="226"/>
        <v>1000</v>
      </c>
      <c r="AO1623" s="148">
        <f t="shared" si="227"/>
        <v>50</v>
      </c>
      <c r="AP1623" s="148">
        <v>12</v>
      </c>
      <c r="AQ1623" s="140">
        <v>39</v>
      </c>
      <c r="AS1623" s="42">
        <f t="shared" si="228"/>
        <v>3219.1738915528304</v>
      </c>
      <c r="AT1623" s="101">
        <f t="shared" si="229"/>
        <v>0</v>
      </c>
      <c r="AU1623" s="42">
        <f t="shared" si="230"/>
        <v>3219.1738915528304</v>
      </c>
      <c r="AV1623" s="42">
        <f t="shared" si="231"/>
        <v>974.52748003779584</v>
      </c>
      <c r="AW1623" s="102">
        <f t="shared" si="232"/>
        <v>431</v>
      </c>
      <c r="AX1623" s="43">
        <f t="shared" si="225"/>
        <v>0.75</v>
      </c>
      <c r="AY1623" s="43" t="str">
        <f t="shared" si="233"/>
        <v>UTGS</v>
      </c>
    </row>
    <row r="1624" spans="1:51" hidden="1" x14ac:dyDescent="0.2">
      <c r="A1624" s="38">
        <v>1617</v>
      </c>
      <c r="B1624" t="s">
        <v>5807</v>
      </c>
      <c r="C1624" t="s">
        <v>5746</v>
      </c>
      <c r="D1624">
        <v>30300</v>
      </c>
      <c r="E1624" t="s">
        <v>219</v>
      </c>
      <c r="F1624">
        <v>5</v>
      </c>
      <c r="G1624" t="str">
        <f>LOOKUP(F1624,{0,6,45},{"F","L","H"})</f>
        <v>F</v>
      </c>
      <c r="H1624" t="s">
        <v>926</v>
      </c>
      <c r="I1624" s="43" t="str">
        <f>IFERROR(VLOOKUP(#REF!,#REF!,2,FALSE),"No")</f>
        <v>No</v>
      </c>
      <c r="J1624" s="139">
        <v>2</v>
      </c>
      <c r="K1624" s="148">
        <v>2</v>
      </c>
      <c r="L1624" s="148"/>
      <c r="M1624" s="148"/>
      <c r="N1624" s="148"/>
      <c r="O1624" s="148"/>
      <c r="P1624" s="148"/>
      <c r="Q1624" s="148"/>
      <c r="R1624" s="148"/>
      <c r="S1624" s="148"/>
      <c r="T1624" s="148"/>
      <c r="U1624" s="148"/>
      <c r="V1624" s="148"/>
      <c r="W1624" s="148"/>
      <c r="X1624" s="139">
        <v>4</v>
      </c>
      <c r="Y1624" s="148">
        <v>1000</v>
      </c>
      <c r="Z1624" s="149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39">
        <v>0</v>
      </c>
      <c r="AM1624" s="139">
        <v>0</v>
      </c>
      <c r="AN1624" s="148">
        <f t="shared" si="226"/>
        <v>1000</v>
      </c>
      <c r="AO1624" s="148">
        <f t="shared" si="227"/>
        <v>2</v>
      </c>
      <c r="AP1624" s="148">
        <v>7</v>
      </c>
      <c r="AQ1624" s="140">
        <v>17</v>
      </c>
      <c r="AS1624" s="42">
        <f t="shared" si="228"/>
        <v>145.96695566211321</v>
      </c>
      <c r="AT1624" s="101">
        <f t="shared" si="229"/>
        <v>0</v>
      </c>
      <c r="AU1624" s="42">
        <f t="shared" si="230"/>
        <v>145.96695566211321</v>
      </c>
      <c r="AV1624" s="42">
        <f t="shared" si="231"/>
        <v>2334.1742189102374</v>
      </c>
      <c r="AW1624" s="102">
        <f t="shared" si="232"/>
        <v>27686.400000000001</v>
      </c>
      <c r="AX1624" s="43">
        <f t="shared" si="225"/>
        <v>2</v>
      </c>
      <c r="AY1624" s="43" t="str">
        <f t="shared" si="233"/>
        <v>UTTSS</v>
      </c>
    </row>
    <row r="1625" spans="1:51" hidden="1" x14ac:dyDescent="0.2">
      <c r="A1625" s="38">
        <v>1618</v>
      </c>
      <c r="B1625" t="s">
        <v>362</v>
      </c>
      <c r="C1625" t="s">
        <v>289</v>
      </c>
      <c r="D1625">
        <v>320</v>
      </c>
      <c r="E1625" t="s">
        <v>1239</v>
      </c>
      <c r="F1625">
        <v>0.25</v>
      </c>
      <c r="G1625" t="str">
        <f>LOOKUP(F1625,{0,6,45},{"F","L","H"})</f>
        <v>F</v>
      </c>
      <c r="H1625" t="s">
        <v>3524</v>
      </c>
      <c r="I1625" s="43" t="str">
        <f>IFERROR(VLOOKUP(#REF!,#REF!,2,FALSE),"No")</f>
        <v>No</v>
      </c>
      <c r="J1625" s="139">
        <v>0.5</v>
      </c>
      <c r="K1625" s="148">
        <v>79</v>
      </c>
      <c r="L1625" s="148"/>
      <c r="M1625" s="148"/>
      <c r="N1625" s="148"/>
      <c r="O1625" s="148"/>
      <c r="P1625" s="148"/>
      <c r="Q1625" s="148"/>
      <c r="R1625" s="148"/>
      <c r="S1625" s="148"/>
      <c r="T1625" s="148"/>
      <c r="U1625" s="148"/>
      <c r="V1625" s="148"/>
      <c r="W1625" s="148"/>
      <c r="X1625" s="139">
        <v>2</v>
      </c>
      <c r="Y1625" s="148">
        <v>196</v>
      </c>
      <c r="Z1625" s="148">
        <v>3</v>
      </c>
      <c r="AA1625" s="148">
        <v>804</v>
      </c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39">
        <v>0</v>
      </c>
      <c r="AM1625" s="139">
        <v>0</v>
      </c>
      <c r="AN1625" s="148">
        <f t="shared" si="226"/>
        <v>1000</v>
      </c>
      <c r="AO1625" s="148">
        <f t="shared" si="227"/>
        <v>79</v>
      </c>
      <c r="AP1625" s="148">
        <v>5</v>
      </c>
      <c r="AQ1625" s="140">
        <v>5</v>
      </c>
      <c r="AS1625" s="42">
        <f t="shared" si="228"/>
        <v>5403.874748653473</v>
      </c>
      <c r="AT1625" s="101">
        <f t="shared" si="229"/>
        <v>0</v>
      </c>
      <c r="AU1625" s="42">
        <f t="shared" si="230"/>
        <v>5403.874748653473</v>
      </c>
      <c r="AV1625" s="42">
        <f t="shared" si="231"/>
        <v>4463.2483442948069</v>
      </c>
      <c r="AW1625" s="102">
        <f t="shared" si="232"/>
        <v>431</v>
      </c>
      <c r="AX1625" s="43">
        <f t="shared" si="225"/>
        <v>0.5</v>
      </c>
      <c r="AY1625" s="43" t="str">
        <f t="shared" si="233"/>
        <v>UTGS</v>
      </c>
    </row>
    <row r="1626" spans="1:51" hidden="1" x14ac:dyDescent="0.2">
      <c r="A1626" s="38">
        <v>1619</v>
      </c>
      <c r="B1626" t="s">
        <v>362</v>
      </c>
      <c r="C1626" t="s">
        <v>289</v>
      </c>
      <c r="D1626">
        <v>320</v>
      </c>
      <c r="E1626" t="s">
        <v>1236</v>
      </c>
      <c r="F1626">
        <v>0.25</v>
      </c>
      <c r="G1626" t="str">
        <f>LOOKUP(F1626,{0,6,45},{"F","L","H"})</f>
        <v>F</v>
      </c>
      <c r="H1626" t="s">
        <v>3525</v>
      </c>
      <c r="I1626" s="43" t="str">
        <f>IFERROR(VLOOKUP(#REF!,#REF!,2,FALSE),"No")</f>
        <v>No</v>
      </c>
      <c r="J1626" s="149">
        <v>0.5</v>
      </c>
      <c r="K1626" s="148">
        <v>7</v>
      </c>
      <c r="L1626" s="148"/>
      <c r="M1626" s="148"/>
      <c r="N1626" s="148"/>
      <c r="O1626" s="148"/>
      <c r="P1626" s="148"/>
      <c r="Q1626" s="148"/>
      <c r="R1626" s="148"/>
      <c r="S1626" s="148"/>
      <c r="T1626" s="148"/>
      <c r="U1626" s="148"/>
      <c r="V1626" s="148"/>
      <c r="W1626" s="148"/>
      <c r="X1626" s="139">
        <v>2</v>
      </c>
      <c r="Y1626" s="148">
        <v>1000</v>
      </c>
      <c r="Z1626" s="149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39">
        <v>0</v>
      </c>
      <c r="AM1626" s="139">
        <v>0</v>
      </c>
      <c r="AN1626" s="148">
        <f t="shared" si="226"/>
        <v>1000</v>
      </c>
      <c r="AO1626" s="148">
        <f t="shared" si="227"/>
        <v>7</v>
      </c>
      <c r="AP1626" s="148">
        <v>30</v>
      </c>
      <c r="AQ1626" s="140">
        <v>30</v>
      </c>
      <c r="AS1626" s="42">
        <f t="shared" si="228"/>
        <v>478.82434481739631</v>
      </c>
      <c r="AT1626" s="101">
        <f t="shared" si="229"/>
        <v>0</v>
      </c>
      <c r="AU1626" s="42">
        <f t="shared" si="230"/>
        <v>478.82434481739631</v>
      </c>
      <c r="AV1626" s="42">
        <f t="shared" si="231"/>
        <v>1083.6987240491344</v>
      </c>
      <c r="AW1626" s="102">
        <f t="shared" si="232"/>
        <v>431</v>
      </c>
      <c r="AX1626" s="43">
        <f t="shared" si="225"/>
        <v>0.5</v>
      </c>
      <c r="AY1626" s="43" t="str">
        <f t="shared" si="233"/>
        <v>UTGS</v>
      </c>
    </row>
    <row r="1627" spans="1:51" hidden="1" x14ac:dyDescent="0.2">
      <c r="A1627" s="38">
        <v>1620</v>
      </c>
      <c r="B1627" t="s">
        <v>362</v>
      </c>
      <c r="C1627" t="s">
        <v>289</v>
      </c>
      <c r="D1627">
        <v>320</v>
      </c>
      <c r="E1627" t="s">
        <v>1245</v>
      </c>
      <c r="F1627">
        <v>0.25</v>
      </c>
      <c r="G1627" t="str">
        <f>LOOKUP(F1627,{0,6,45},{"F","L","H"})</f>
        <v>F</v>
      </c>
      <c r="H1627" t="s">
        <v>3526</v>
      </c>
      <c r="I1627" s="43" t="str">
        <f>IFERROR(VLOOKUP(#REF!,#REF!,2,FALSE),"No")</f>
        <v>No</v>
      </c>
      <c r="J1627" s="149">
        <v>0.5</v>
      </c>
      <c r="K1627" s="148">
        <v>105.08</v>
      </c>
      <c r="L1627" s="148">
        <v>0.75</v>
      </c>
      <c r="M1627" s="148">
        <v>44</v>
      </c>
      <c r="N1627" s="148"/>
      <c r="O1627" s="148"/>
      <c r="P1627" s="148"/>
      <c r="Q1627" s="148"/>
      <c r="R1627" s="148"/>
      <c r="S1627" s="148"/>
      <c r="T1627" s="148"/>
      <c r="U1627" s="148"/>
      <c r="V1627" s="148"/>
      <c r="W1627" s="148"/>
      <c r="X1627" s="139">
        <v>1.25</v>
      </c>
      <c r="Y1627" s="148">
        <v>180.74</v>
      </c>
      <c r="Z1627" s="149">
        <v>2</v>
      </c>
      <c r="AA1627" s="148">
        <v>819.26</v>
      </c>
      <c r="AB1627" s="149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39">
        <v>0</v>
      </c>
      <c r="AM1627" s="139">
        <v>0</v>
      </c>
      <c r="AN1627" s="148">
        <f t="shared" si="226"/>
        <v>1000</v>
      </c>
      <c r="AO1627" s="148">
        <f t="shared" si="227"/>
        <v>149.07999999999998</v>
      </c>
      <c r="AP1627" s="148">
        <v>10</v>
      </c>
      <c r="AQ1627" s="140">
        <v>10</v>
      </c>
      <c r="AS1627" s="42">
        <f t="shared" si="228"/>
        <v>10020.71047505392</v>
      </c>
      <c r="AT1627" s="101">
        <f t="shared" si="229"/>
        <v>0</v>
      </c>
      <c r="AU1627" s="42">
        <f t="shared" si="230"/>
        <v>10020.71047505392</v>
      </c>
      <c r="AV1627" s="42">
        <f t="shared" si="231"/>
        <v>3263.7479721474037</v>
      </c>
      <c r="AW1627" s="102">
        <f t="shared" si="232"/>
        <v>431</v>
      </c>
      <c r="AX1627" s="43">
        <f t="shared" si="225"/>
        <v>0.5</v>
      </c>
      <c r="AY1627" s="43" t="str">
        <f t="shared" si="233"/>
        <v>UTGS</v>
      </c>
    </row>
    <row r="1628" spans="1:51" hidden="1" x14ac:dyDescent="0.2">
      <c r="A1628" s="38">
        <v>1621</v>
      </c>
      <c r="B1628" t="s">
        <v>362</v>
      </c>
      <c r="C1628" t="s">
        <v>289</v>
      </c>
      <c r="D1628">
        <v>320</v>
      </c>
      <c r="E1628" t="s">
        <v>1236</v>
      </c>
      <c r="F1628">
        <v>0.25</v>
      </c>
      <c r="G1628" t="str">
        <f>LOOKUP(F1628,{0,6,45},{"F","L","H"})</f>
        <v>F</v>
      </c>
      <c r="H1628" t="s">
        <v>3527</v>
      </c>
      <c r="I1628" s="43" t="str">
        <f>IFERROR(VLOOKUP(#REF!,#REF!,2,FALSE),"No")</f>
        <v>No</v>
      </c>
      <c r="J1628" s="149">
        <v>0.5</v>
      </c>
      <c r="K1628" s="148">
        <v>64</v>
      </c>
      <c r="L1628" s="148"/>
      <c r="M1628" s="148"/>
      <c r="N1628" s="148"/>
      <c r="O1628" s="148"/>
      <c r="P1628" s="148"/>
      <c r="Q1628" s="148"/>
      <c r="R1628" s="148"/>
      <c r="S1628" s="148"/>
      <c r="T1628" s="148"/>
      <c r="U1628" s="148"/>
      <c r="V1628" s="148"/>
      <c r="W1628" s="148"/>
      <c r="X1628" s="139">
        <v>2</v>
      </c>
      <c r="Y1628" s="148">
        <v>610.02</v>
      </c>
      <c r="Z1628" s="148">
        <v>3</v>
      </c>
      <c r="AA1628" s="148">
        <v>389.98</v>
      </c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39">
        <v>0</v>
      </c>
      <c r="AM1628" s="139">
        <v>0</v>
      </c>
      <c r="AN1628" s="148">
        <f t="shared" si="226"/>
        <v>1000</v>
      </c>
      <c r="AO1628" s="148">
        <f t="shared" si="227"/>
        <v>64</v>
      </c>
      <c r="AP1628" s="148">
        <v>22</v>
      </c>
      <c r="AQ1628" s="140">
        <v>22</v>
      </c>
      <c r="AS1628" s="42">
        <f t="shared" si="228"/>
        <v>4377.8225811876237</v>
      </c>
      <c r="AT1628" s="101">
        <f t="shared" si="229"/>
        <v>0</v>
      </c>
      <c r="AU1628" s="42">
        <f t="shared" si="230"/>
        <v>4377.8225811876237</v>
      </c>
      <c r="AV1628" s="42">
        <f t="shared" si="231"/>
        <v>1253.0006964306378</v>
      </c>
      <c r="AW1628" s="102">
        <f t="shared" si="232"/>
        <v>431</v>
      </c>
      <c r="AX1628" s="43">
        <f t="shared" si="225"/>
        <v>0.5</v>
      </c>
      <c r="AY1628" s="43" t="str">
        <f t="shared" si="233"/>
        <v>UTGS</v>
      </c>
    </row>
    <row r="1629" spans="1:51" hidden="1" x14ac:dyDescent="0.2">
      <c r="A1629" s="38">
        <v>1622</v>
      </c>
      <c r="B1629" t="s">
        <v>362</v>
      </c>
      <c r="C1629" t="s">
        <v>289</v>
      </c>
      <c r="D1629">
        <v>306</v>
      </c>
      <c r="E1629" t="s">
        <v>1224</v>
      </c>
      <c r="F1629">
        <v>0.25</v>
      </c>
      <c r="G1629" t="str">
        <f>LOOKUP(F1629,{0,6,45},{"F","L","H"})</f>
        <v>F</v>
      </c>
      <c r="H1629" t="s">
        <v>3528</v>
      </c>
      <c r="I1629" s="43" t="str">
        <f>IFERROR(VLOOKUP(#REF!,#REF!,2,FALSE),"No")</f>
        <v>No</v>
      </c>
      <c r="J1629" s="139">
        <v>0.5</v>
      </c>
      <c r="K1629" s="148">
        <v>230</v>
      </c>
      <c r="L1629" s="148"/>
      <c r="M1629" s="148"/>
      <c r="N1629" s="148"/>
      <c r="O1629" s="148"/>
      <c r="P1629" s="148"/>
      <c r="Q1629" s="148"/>
      <c r="R1629" s="148"/>
      <c r="S1629" s="148"/>
      <c r="T1629" s="148"/>
      <c r="U1629" s="148"/>
      <c r="V1629" s="148"/>
      <c r="W1629" s="148"/>
      <c r="X1629" s="139">
        <v>1.25</v>
      </c>
      <c r="Y1629" s="148">
        <v>124.5</v>
      </c>
      <c r="Z1629" s="149">
        <v>2</v>
      </c>
      <c r="AA1629" s="148">
        <v>875.5</v>
      </c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39">
        <v>0</v>
      </c>
      <c r="AM1629" s="139">
        <v>0</v>
      </c>
      <c r="AN1629" s="148">
        <f t="shared" si="226"/>
        <v>1000</v>
      </c>
      <c r="AO1629" s="148">
        <f t="shared" si="227"/>
        <v>230</v>
      </c>
      <c r="AP1629" s="148">
        <v>11</v>
      </c>
      <c r="AQ1629" s="140">
        <v>11</v>
      </c>
      <c r="AS1629" s="42">
        <f t="shared" si="228"/>
        <v>15732.799901143022</v>
      </c>
      <c r="AT1629" s="101">
        <f t="shared" si="229"/>
        <v>0</v>
      </c>
      <c r="AU1629" s="42">
        <f t="shared" si="230"/>
        <v>15732.799901143022</v>
      </c>
      <c r="AV1629" s="42">
        <f t="shared" si="231"/>
        <v>2963.4647019521849</v>
      </c>
      <c r="AW1629" s="102">
        <f t="shared" si="232"/>
        <v>431</v>
      </c>
      <c r="AX1629" s="43">
        <f t="shared" si="225"/>
        <v>0.5</v>
      </c>
      <c r="AY1629" s="43" t="str">
        <f t="shared" si="233"/>
        <v>UTGS</v>
      </c>
    </row>
    <row r="1630" spans="1:51" hidden="1" x14ac:dyDescent="0.2">
      <c r="A1630" s="38">
        <v>1623</v>
      </c>
      <c r="B1630" t="s">
        <v>5806</v>
      </c>
      <c r="C1630" t="s">
        <v>289</v>
      </c>
      <c r="D1630">
        <v>320</v>
      </c>
      <c r="E1630" t="s">
        <v>1243</v>
      </c>
      <c r="F1630">
        <v>0.25</v>
      </c>
      <c r="G1630" t="str">
        <f>LOOKUP(F1630,{0,6,45},{"F","L","H"})</f>
        <v>F</v>
      </c>
      <c r="H1630" t="s">
        <v>3529</v>
      </c>
      <c r="I1630" s="43" t="str">
        <f>IFERROR(VLOOKUP(#REF!,#REF!,2,FALSE),"No")</f>
        <v>No</v>
      </c>
      <c r="J1630" s="139">
        <v>0.75</v>
      </c>
      <c r="K1630" s="148">
        <v>19</v>
      </c>
      <c r="L1630" s="148"/>
      <c r="M1630" s="148"/>
      <c r="N1630" s="148"/>
      <c r="O1630" s="148"/>
      <c r="P1630" s="148"/>
      <c r="Q1630" s="148"/>
      <c r="R1630" s="148"/>
      <c r="S1630" s="148"/>
      <c r="T1630" s="148"/>
      <c r="U1630" s="148"/>
      <c r="V1630" s="148"/>
      <c r="W1630" s="148"/>
      <c r="X1630" s="139">
        <v>2</v>
      </c>
      <c r="Y1630" s="148">
        <v>139.69999999999999</v>
      </c>
      <c r="Z1630" s="149">
        <v>4</v>
      </c>
      <c r="AA1630" s="148">
        <v>860.3</v>
      </c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39">
        <v>0</v>
      </c>
      <c r="AM1630" s="139">
        <v>0</v>
      </c>
      <c r="AN1630" s="148">
        <f t="shared" si="226"/>
        <v>1000</v>
      </c>
      <c r="AO1630" s="148">
        <f t="shared" si="227"/>
        <v>19</v>
      </c>
      <c r="AP1630" s="148">
        <v>8</v>
      </c>
      <c r="AQ1630" s="140">
        <v>13</v>
      </c>
      <c r="AS1630" s="42">
        <f t="shared" si="228"/>
        <v>1223.2860787900756</v>
      </c>
      <c r="AT1630" s="101">
        <f t="shared" si="229"/>
        <v>0</v>
      </c>
      <c r="AU1630" s="42">
        <f t="shared" si="230"/>
        <v>1223.2860787900756</v>
      </c>
      <c r="AV1630" s="42">
        <f t="shared" si="231"/>
        <v>2975.3317478056952</v>
      </c>
      <c r="AW1630" s="102">
        <f t="shared" si="232"/>
        <v>431</v>
      </c>
      <c r="AX1630" s="43">
        <f t="shared" si="225"/>
        <v>0.75</v>
      </c>
      <c r="AY1630" s="43" t="str">
        <f t="shared" si="233"/>
        <v>UTGS</v>
      </c>
    </row>
    <row r="1631" spans="1:51" hidden="1" x14ac:dyDescent="0.2">
      <c r="A1631" s="38">
        <v>1624</v>
      </c>
      <c r="B1631" t="s">
        <v>362</v>
      </c>
      <c r="C1631" t="s">
        <v>289</v>
      </c>
      <c r="D1631">
        <v>320</v>
      </c>
      <c r="E1631" t="s">
        <v>1245</v>
      </c>
      <c r="F1631">
        <v>0.25</v>
      </c>
      <c r="G1631" t="str">
        <f>LOOKUP(F1631,{0,6,45},{"F","L","H"})</f>
        <v>F</v>
      </c>
      <c r="H1631" t="s">
        <v>3530</v>
      </c>
      <c r="I1631" s="43" t="str">
        <f>IFERROR(VLOOKUP(#REF!,#REF!,2,FALSE),"No")</f>
        <v>No</v>
      </c>
      <c r="J1631" s="149">
        <v>0.75</v>
      </c>
      <c r="K1631" s="148">
        <v>50</v>
      </c>
      <c r="L1631" s="148"/>
      <c r="M1631" s="148"/>
      <c r="N1631" s="148"/>
      <c r="O1631" s="148"/>
      <c r="P1631" s="148"/>
      <c r="Q1631" s="148"/>
      <c r="R1631" s="148"/>
      <c r="S1631" s="148"/>
      <c r="T1631" s="148"/>
      <c r="U1631" s="148"/>
      <c r="V1631" s="148"/>
      <c r="W1631" s="148"/>
      <c r="X1631" s="139">
        <v>2</v>
      </c>
      <c r="Y1631" s="148">
        <v>57.16</v>
      </c>
      <c r="Z1631" s="149">
        <v>4</v>
      </c>
      <c r="AA1631" s="148">
        <v>942.84</v>
      </c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39">
        <v>0</v>
      </c>
      <c r="AM1631" s="139">
        <v>0</v>
      </c>
      <c r="AN1631" s="148">
        <f t="shared" si="226"/>
        <v>1000</v>
      </c>
      <c r="AO1631" s="148">
        <f t="shared" si="227"/>
        <v>50</v>
      </c>
      <c r="AP1631" s="148">
        <v>2</v>
      </c>
      <c r="AQ1631" s="140">
        <v>2</v>
      </c>
      <c r="AS1631" s="42">
        <f t="shared" si="228"/>
        <v>3219.1738915528304</v>
      </c>
      <c r="AT1631" s="101">
        <f t="shared" si="229"/>
        <v>0</v>
      </c>
      <c r="AU1631" s="42">
        <f t="shared" si="230"/>
        <v>3219.1738915528304</v>
      </c>
      <c r="AV1631" s="42">
        <f t="shared" si="231"/>
        <v>19635.562260737017</v>
      </c>
      <c r="AW1631" s="102">
        <f t="shared" si="232"/>
        <v>431</v>
      </c>
      <c r="AX1631" s="43">
        <f t="shared" si="225"/>
        <v>0.75</v>
      </c>
      <c r="AY1631" s="43" t="str">
        <f t="shared" si="233"/>
        <v>UTGS</v>
      </c>
    </row>
    <row r="1632" spans="1:51" hidden="1" x14ac:dyDescent="0.2">
      <c r="A1632" s="38">
        <v>1625</v>
      </c>
      <c r="B1632" t="s">
        <v>362</v>
      </c>
      <c r="C1632" t="s">
        <v>289</v>
      </c>
      <c r="D1632">
        <v>320</v>
      </c>
      <c r="E1632" t="s">
        <v>1223</v>
      </c>
      <c r="F1632">
        <v>0.25</v>
      </c>
      <c r="G1632" t="str">
        <f>LOOKUP(F1632,{0,6,45},{"F","L","H"})</f>
        <v>F</v>
      </c>
      <c r="H1632" t="s">
        <v>3531</v>
      </c>
      <c r="I1632" s="43" t="str">
        <f>IFERROR(VLOOKUP(#REF!,#REF!,2,FALSE),"No")</f>
        <v>No</v>
      </c>
      <c r="J1632" s="139">
        <v>1.25</v>
      </c>
      <c r="K1632" s="148">
        <v>62</v>
      </c>
      <c r="L1632" s="148"/>
      <c r="M1632" s="148"/>
      <c r="N1632" s="148"/>
      <c r="O1632" s="148"/>
      <c r="P1632" s="148"/>
      <c r="Q1632" s="148"/>
      <c r="R1632" s="148"/>
      <c r="S1632" s="148"/>
      <c r="T1632" s="148"/>
      <c r="U1632" s="148"/>
      <c r="V1632" s="148"/>
      <c r="W1632" s="148"/>
      <c r="X1632" s="139">
        <v>2</v>
      </c>
      <c r="Y1632" s="148">
        <v>774.52</v>
      </c>
      <c r="Z1632" s="149">
        <v>4</v>
      </c>
      <c r="AA1632" s="148">
        <v>105.24</v>
      </c>
      <c r="AB1632" s="148">
        <v>6</v>
      </c>
      <c r="AC1632" s="148">
        <v>120.24</v>
      </c>
      <c r="AD1632" s="148"/>
      <c r="AE1632" s="148"/>
      <c r="AF1632" s="148"/>
      <c r="AG1632" s="148"/>
      <c r="AH1632" s="148"/>
      <c r="AI1632" s="148"/>
      <c r="AJ1632" s="148"/>
      <c r="AK1632" s="148"/>
      <c r="AL1632" s="139">
        <v>0</v>
      </c>
      <c r="AM1632" s="139">
        <v>0</v>
      </c>
      <c r="AN1632" s="148">
        <f t="shared" si="226"/>
        <v>1000</v>
      </c>
      <c r="AO1632" s="148">
        <f t="shared" si="227"/>
        <v>62</v>
      </c>
      <c r="AP1632" s="148">
        <v>18</v>
      </c>
      <c r="AQ1632" s="140">
        <v>20</v>
      </c>
      <c r="AS1632" s="42">
        <f t="shared" si="228"/>
        <v>4619.8356255255094</v>
      </c>
      <c r="AT1632" s="101">
        <f t="shared" si="229"/>
        <v>0</v>
      </c>
      <c r="AU1632" s="42">
        <f t="shared" si="230"/>
        <v>4619.8356255255094</v>
      </c>
      <c r="AV1632" s="42">
        <f t="shared" si="231"/>
        <v>1828.7268660737016</v>
      </c>
      <c r="AW1632" s="102">
        <f t="shared" si="232"/>
        <v>431</v>
      </c>
      <c r="AX1632" s="43">
        <f t="shared" si="225"/>
        <v>1.25</v>
      </c>
      <c r="AY1632" s="43" t="str">
        <f t="shared" si="233"/>
        <v>UTGS</v>
      </c>
    </row>
    <row r="1633" spans="1:51" hidden="1" x14ac:dyDescent="0.2">
      <c r="A1633" s="38">
        <v>1626</v>
      </c>
      <c r="B1633" t="s">
        <v>5806</v>
      </c>
      <c r="C1633" t="s">
        <v>5746</v>
      </c>
      <c r="D1633">
        <v>5550</v>
      </c>
      <c r="E1633" t="s">
        <v>198</v>
      </c>
      <c r="F1633">
        <v>2</v>
      </c>
      <c r="G1633" t="str">
        <f>LOOKUP(F1633,{0,6,45},{"F","L","H"})</f>
        <v>F</v>
      </c>
      <c r="H1633" t="s">
        <v>1993</v>
      </c>
      <c r="I1633" s="43" t="str">
        <f>IFERROR(VLOOKUP(#REF!,#REF!,2,FALSE),"No")</f>
        <v>No</v>
      </c>
      <c r="J1633" s="149">
        <v>2</v>
      </c>
      <c r="K1633" s="148">
        <v>61</v>
      </c>
      <c r="L1633" s="148"/>
      <c r="M1633" s="148"/>
      <c r="N1633" s="148"/>
      <c r="O1633" s="148"/>
      <c r="P1633" s="148"/>
      <c r="Q1633" s="148"/>
      <c r="R1633" s="148"/>
      <c r="S1633" s="148"/>
      <c r="T1633" s="148"/>
      <c r="U1633" s="148"/>
      <c r="V1633" s="148"/>
      <c r="W1633" s="148"/>
      <c r="X1633" s="139">
        <v>2</v>
      </c>
      <c r="Y1633" s="148">
        <v>382.05</v>
      </c>
      <c r="Z1633" s="149">
        <v>4</v>
      </c>
      <c r="AA1633" s="148">
        <v>617.95000000000005</v>
      </c>
      <c r="AB1633" s="149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39">
        <v>0</v>
      </c>
      <c r="AM1633" s="139">
        <v>0</v>
      </c>
      <c r="AN1633" s="148">
        <f t="shared" si="226"/>
        <v>1000</v>
      </c>
      <c r="AO1633" s="148">
        <f t="shared" si="227"/>
        <v>61</v>
      </c>
      <c r="AP1633" s="148">
        <v>8</v>
      </c>
      <c r="AQ1633" s="140">
        <v>15</v>
      </c>
      <c r="AS1633" s="42">
        <f t="shared" si="228"/>
        <v>4451.9921476944528</v>
      </c>
      <c r="AT1633" s="101">
        <f t="shared" si="229"/>
        <v>0</v>
      </c>
      <c r="AU1633" s="42">
        <f t="shared" si="230"/>
        <v>4451.9921476944528</v>
      </c>
      <c r="AV1633" s="42">
        <f t="shared" si="231"/>
        <v>2462.7775480982691</v>
      </c>
      <c r="AW1633" s="102">
        <f t="shared" si="232"/>
        <v>3698.6666666666665</v>
      </c>
      <c r="AX1633" s="43">
        <f t="shared" si="225"/>
        <v>2</v>
      </c>
      <c r="AY1633" s="43" t="str">
        <f t="shared" si="233"/>
        <v>UTTSS</v>
      </c>
    </row>
    <row r="1634" spans="1:51" hidden="1" x14ac:dyDescent="0.2">
      <c r="A1634" s="38">
        <v>1627</v>
      </c>
      <c r="B1634" t="s">
        <v>362</v>
      </c>
      <c r="C1634" t="s">
        <v>289</v>
      </c>
      <c r="D1634">
        <v>320</v>
      </c>
      <c r="E1634" t="s">
        <v>1245</v>
      </c>
      <c r="F1634">
        <v>0.25</v>
      </c>
      <c r="G1634" t="str">
        <f>LOOKUP(F1634,{0,6,45},{"F","L","H"})</f>
        <v>F</v>
      </c>
      <c r="H1634" t="s">
        <v>3532</v>
      </c>
      <c r="I1634" s="43" t="str">
        <f>IFERROR(VLOOKUP(#REF!,#REF!,2,FALSE),"No")</f>
        <v>No</v>
      </c>
      <c r="J1634" s="149">
        <v>0.75</v>
      </c>
      <c r="K1634" s="148">
        <v>122</v>
      </c>
      <c r="L1634" s="148"/>
      <c r="M1634" s="148"/>
      <c r="N1634" s="148"/>
      <c r="O1634" s="148"/>
      <c r="P1634" s="148"/>
      <c r="Q1634" s="148"/>
      <c r="R1634" s="148"/>
      <c r="S1634" s="148"/>
      <c r="T1634" s="148"/>
      <c r="U1634" s="148"/>
      <c r="V1634" s="148"/>
      <c r="W1634" s="148"/>
      <c r="X1634" s="139">
        <v>1.25</v>
      </c>
      <c r="Y1634" s="148">
        <v>60.7</v>
      </c>
      <c r="Z1634" s="148">
        <v>2</v>
      </c>
      <c r="AA1634" s="148">
        <v>478.9</v>
      </c>
      <c r="AB1634" s="148">
        <v>3</v>
      </c>
      <c r="AC1634" s="148">
        <v>460.4</v>
      </c>
      <c r="AD1634" s="148"/>
      <c r="AE1634" s="148"/>
      <c r="AF1634" s="148"/>
      <c r="AG1634" s="148"/>
      <c r="AH1634" s="148"/>
      <c r="AI1634" s="148"/>
      <c r="AJ1634" s="148"/>
      <c r="AK1634" s="148"/>
      <c r="AL1634" s="139">
        <v>0</v>
      </c>
      <c r="AM1634" s="139">
        <v>0</v>
      </c>
      <c r="AN1634" s="148">
        <f t="shared" si="226"/>
        <v>1000</v>
      </c>
      <c r="AO1634" s="148">
        <f t="shared" si="227"/>
        <v>122</v>
      </c>
      <c r="AP1634" s="148">
        <v>10</v>
      </c>
      <c r="AQ1634" s="140">
        <v>21</v>
      </c>
      <c r="AS1634" s="42">
        <f t="shared" si="228"/>
        <v>7854.7842953889067</v>
      </c>
      <c r="AT1634" s="101">
        <f t="shared" si="229"/>
        <v>0</v>
      </c>
      <c r="AU1634" s="42">
        <f t="shared" si="230"/>
        <v>7854.7842953889067</v>
      </c>
      <c r="AV1634" s="42">
        <f t="shared" si="231"/>
        <v>1272.1704629273347</v>
      </c>
      <c r="AW1634" s="102">
        <f t="shared" si="232"/>
        <v>431</v>
      </c>
      <c r="AX1634" s="43">
        <f t="shared" si="225"/>
        <v>0.75</v>
      </c>
      <c r="AY1634" s="43" t="str">
        <f t="shared" si="233"/>
        <v>UTGS</v>
      </c>
    </row>
    <row r="1635" spans="1:51" hidden="1" x14ac:dyDescent="0.2">
      <c r="A1635" s="38">
        <v>1628</v>
      </c>
      <c r="B1635" t="s">
        <v>5806</v>
      </c>
      <c r="C1635" t="s">
        <v>289</v>
      </c>
      <c r="D1635">
        <v>3000</v>
      </c>
      <c r="E1635" t="s">
        <v>207</v>
      </c>
      <c r="F1635">
        <v>0.25</v>
      </c>
      <c r="G1635" t="str">
        <f>LOOKUP(F1635,{0,6,45},{"F","L","H"})</f>
        <v>F</v>
      </c>
      <c r="H1635" t="s">
        <v>3533</v>
      </c>
      <c r="I1635" s="43" t="str">
        <f>IFERROR(VLOOKUP(#REF!,#REF!,2,FALSE),"No")</f>
        <v>No</v>
      </c>
      <c r="J1635" s="139">
        <v>1.25</v>
      </c>
      <c r="K1635" s="148">
        <v>116</v>
      </c>
      <c r="L1635" s="148"/>
      <c r="M1635" s="148"/>
      <c r="N1635" s="148"/>
      <c r="O1635" s="148"/>
      <c r="P1635" s="148"/>
      <c r="Q1635" s="148"/>
      <c r="R1635" s="148"/>
      <c r="S1635" s="148"/>
      <c r="T1635" s="148"/>
      <c r="U1635" s="148"/>
      <c r="V1635" s="148"/>
      <c r="W1635" s="148"/>
      <c r="X1635" s="139">
        <v>2</v>
      </c>
      <c r="Y1635" s="148">
        <v>350</v>
      </c>
      <c r="Z1635" s="149">
        <v>4</v>
      </c>
      <c r="AA1635" s="148">
        <v>650</v>
      </c>
      <c r="AB1635" s="149"/>
      <c r="AC1635" s="148"/>
      <c r="AD1635" s="149"/>
      <c r="AE1635" s="148"/>
      <c r="AF1635" s="148"/>
      <c r="AG1635" s="148"/>
      <c r="AH1635" s="148"/>
      <c r="AI1635" s="148"/>
      <c r="AJ1635" s="148"/>
      <c r="AK1635" s="148"/>
      <c r="AL1635" s="139">
        <v>0</v>
      </c>
      <c r="AM1635" s="139">
        <v>0</v>
      </c>
      <c r="AN1635" s="148">
        <f t="shared" si="226"/>
        <v>1000</v>
      </c>
      <c r="AO1635" s="148">
        <f t="shared" si="227"/>
        <v>116</v>
      </c>
      <c r="AP1635" s="148">
        <v>9</v>
      </c>
      <c r="AQ1635" s="140">
        <v>21</v>
      </c>
      <c r="AS1635" s="42">
        <f t="shared" si="228"/>
        <v>8643.5634284025655</v>
      </c>
      <c r="AT1635" s="101">
        <f t="shared" si="229"/>
        <v>0</v>
      </c>
      <c r="AU1635" s="42">
        <f t="shared" si="230"/>
        <v>8643.5634284025655</v>
      </c>
      <c r="AV1635" s="42">
        <f t="shared" si="231"/>
        <v>1770.069605784478</v>
      </c>
      <c r="AW1635" s="102">
        <f t="shared" si="232"/>
        <v>2145.6666666666665</v>
      </c>
      <c r="AX1635" s="43">
        <f t="shared" si="225"/>
        <v>1.25</v>
      </c>
      <c r="AY1635" s="43" t="str">
        <f t="shared" si="233"/>
        <v>UTGS</v>
      </c>
    </row>
    <row r="1636" spans="1:51" hidden="1" x14ac:dyDescent="0.2">
      <c r="A1636" s="38">
        <v>1629</v>
      </c>
      <c r="B1636" t="s">
        <v>5807</v>
      </c>
      <c r="C1636" t="s">
        <v>292</v>
      </c>
      <c r="D1636">
        <v>45900</v>
      </c>
      <c r="E1636" t="s">
        <v>219</v>
      </c>
      <c r="F1636">
        <v>15</v>
      </c>
      <c r="G1636" t="str">
        <f>LOOKUP(F1636,{0,6,45},{"F","L","H"})</f>
        <v>L</v>
      </c>
      <c r="H1636" t="s">
        <v>920</v>
      </c>
      <c r="I1636" s="43" t="str">
        <f>IFERROR(VLOOKUP(#REF!,#REF!,2,FALSE),"No")</f>
        <v>No</v>
      </c>
      <c r="J1636" s="149">
        <v>4</v>
      </c>
      <c r="K1636" s="148">
        <v>7</v>
      </c>
      <c r="L1636" s="148"/>
      <c r="M1636" s="148"/>
      <c r="N1636" s="148"/>
      <c r="O1636" s="148"/>
      <c r="P1636" s="148"/>
      <c r="Q1636" s="148"/>
      <c r="R1636" s="148"/>
      <c r="S1636" s="148"/>
      <c r="T1636" s="148"/>
      <c r="U1636" s="148"/>
      <c r="V1636" s="148"/>
      <c r="W1636" s="148"/>
      <c r="X1636" s="139">
        <v>4</v>
      </c>
      <c r="Y1636" s="148">
        <v>1000</v>
      </c>
      <c r="Z1636" s="149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39">
        <v>0</v>
      </c>
      <c r="AM1636" s="139">
        <v>0</v>
      </c>
      <c r="AN1636" s="148">
        <f t="shared" si="226"/>
        <v>1000</v>
      </c>
      <c r="AO1636" s="148">
        <f t="shared" si="227"/>
        <v>7</v>
      </c>
      <c r="AP1636" s="148">
        <v>2</v>
      </c>
      <c r="AQ1636" s="140">
        <v>2</v>
      </c>
      <c r="AS1636" s="42">
        <f t="shared" si="228"/>
        <v>535.80434481739621</v>
      </c>
      <c r="AT1636" s="101">
        <f t="shared" si="229"/>
        <v>0</v>
      </c>
      <c r="AU1636" s="42">
        <f t="shared" si="230"/>
        <v>535.80434481739621</v>
      </c>
      <c r="AV1636" s="42">
        <f t="shared" si="231"/>
        <v>19840.480860737018</v>
      </c>
      <c r="AW1636" s="102">
        <f t="shared" si="232"/>
        <v>26949.825000000001</v>
      </c>
      <c r="AX1636" s="43">
        <f t="shared" si="225"/>
        <v>4</v>
      </c>
      <c r="AY1636" s="43" t="str">
        <f t="shared" si="233"/>
        <v>UTFS</v>
      </c>
    </row>
    <row r="1637" spans="1:51" hidden="1" x14ac:dyDescent="0.2">
      <c r="A1637" s="38">
        <v>1630</v>
      </c>
      <c r="B1637" t="s">
        <v>5806</v>
      </c>
      <c r="C1637" t="s">
        <v>5745</v>
      </c>
      <c r="D1637">
        <v>64550</v>
      </c>
      <c r="E1637" t="s">
        <v>197</v>
      </c>
      <c r="F1637">
        <v>45</v>
      </c>
      <c r="G1637" t="str">
        <f>LOOKUP(F1637,{0,6,45},{"F","L","H"})</f>
        <v>H</v>
      </c>
      <c r="H1637" t="s">
        <v>856</v>
      </c>
      <c r="I1637" s="43" t="str">
        <f>IFERROR(VLOOKUP(#REF!,#REF!,2,FALSE),"No")</f>
        <v>No</v>
      </c>
      <c r="J1637" s="148">
        <v>0.75</v>
      </c>
      <c r="K1637" s="148">
        <v>76</v>
      </c>
      <c r="L1637" s="148"/>
      <c r="M1637" s="148"/>
      <c r="N1637" s="148"/>
      <c r="O1637" s="148"/>
      <c r="P1637" s="148"/>
      <c r="Q1637" s="148"/>
      <c r="R1637" s="149"/>
      <c r="S1637" s="148"/>
      <c r="T1637" s="148"/>
      <c r="U1637" s="148"/>
      <c r="V1637" s="148"/>
      <c r="W1637" s="148"/>
      <c r="X1637" s="139">
        <v>2</v>
      </c>
      <c r="Y1637" s="148">
        <v>41.74</v>
      </c>
      <c r="Z1637" s="148">
        <v>3</v>
      </c>
      <c r="AA1637" s="148">
        <v>65.760000000000005</v>
      </c>
      <c r="AB1637" s="148">
        <v>4</v>
      </c>
      <c r="AC1637" s="148">
        <v>892.5</v>
      </c>
      <c r="AD1637" s="148"/>
      <c r="AE1637" s="148"/>
      <c r="AF1637" s="148"/>
      <c r="AG1637" s="148"/>
      <c r="AH1637" s="148"/>
      <c r="AI1637" s="148"/>
      <c r="AJ1637" s="148"/>
      <c r="AK1637" s="148"/>
      <c r="AL1637" s="139">
        <v>0</v>
      </c>
      <c r="AM1637" s="139">
        <v>0</v>
      </c>
      <c r="AN1637" s="148">
        <f t="shared" si="226"/>
        <v>1000</v>
      </c>
      <c r="AO1637" s="148">
        <f t="shared" si="227"/>
        <v>76</v>
      </c>
      <c r="AP1637" s="148">
        <v>5</v>
      </c>
      <c r="AQ1637" s="140">
        <v>10</v>
      </c>
      <c r="AS1637" s="42">
        <f t="shared" si="228"/>
        <v>4893.1443151603025</v>
      </c>
      <c r="AT1637" s="101">
        <f t="shared" si="229"/>
        <v>0</v>
      </c>
      <c r="AU1637" s="42">
        <f t="shared" si="230"/>
        <v>4893.1443151603025</v>
      </c>
      <c r="AV1637" s="42">
        <f t="shared" si="231"/>
        <v>3807.634992147403</v>
      </c>
      <c r="AW1637" s="102">
        <f t="shared" si="232"/>
        <v>113197.0366366282</v>
      </c>
      <c r="AX1637" s="43">
        <f t="shared" si="225"/>
        <v>0.75</v>
      </c>
      <c r="AY1637" s="43" t="str">
        <f t="shared" si="233"/>
        <v>UTTSM</v>
      </c>
    </row>
    <row r="1638" spans="1:51" hidden="1" x14ac:dyDescent="0.2">
      <c r="A1638" s="38">
        <v>1631</v>
      </c>
      <c r="B1638" t="s">
        <v>5806</v>
      </c>
      <c r="C1638" t="s">
        <v>5746</v>
      </c>
      <c r="D1638">
        <v>4000</v>
      </c>
      <c r="E1638" t="s">
        <v>207</v>
      </c>
      <c r="F1638">
        <v>5</v>
      </c>
      <c r="G1638" t="str">
        <f>LOOKUP(F1638,{0,6,45},{"F","L","H"})</f>
        <v>F</v>
      </c>
      <c r="H1638" t="s">
        <v>1424</v>
      </c>
      <c r="I1638" s="43" t="str">
        <f>IFERROR(VLOOKUP(#REF!,#REF!,2,FALSE),"No")</f>
        <v>No</v>
      </c>
      <c r="J1638" s="139">
        <v>1.25</v>
      </c>
      <c r="K1638" s="148">
        <v>131</v>
      </c>
      <c r="L1638" s="148"/>
      <c r="M1638" s="148"/>
      <c r="N1638" s="148"/>
      <c r="O1638" s="148"/>
      <c r="P1638" s="148"/>
      <c r="Q1638" s="148"/>
      <c r="R1638" s="148"/>
      <c r="S1638" s="148"/>
      <c r="T1638" s="148"/>
      <c r="U1638" s="148"/>
      <c r="V1638" s="148"/>
      <c r="W1638" s="148"/>
      <c r="X1638" s="139">
        <v>2</v>
      </c>
      <c r="Y1638" s="148">
        <v>1000</v>
      </c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39">
        <v>0</v>
      </c>
      <c r="AM1638" s="139">
        <v>0</v>
      </c>
      <c r="AN1638" s="148">
        <f t="shared" si="226"/>
        <v>1000</v>
      </c>
      <c r="AO1638" s="148">
        <f t="shared" si="227"/>
        <v>131</v>
      </c>
      <c r="AP1638" s="148">
        <v>2</v>
      </c>
      <c r="AQ1638" s="140">
        <v>2</v>
      </c>
      <c r="AS1638" s="42">
        <f t="shared" si="228"/>
        <v>9761.2655958684154</v>
      </c>
      <c r="AT1638" s="101">
        <f t="shared" si="229"/>
        <v>0</v>
      </c>
      <c r="AU1638" s="42">
        <f t="shared" si="230"/>
        <v>9761.2655958684154</v>
      </c>
      <c r="AV1638" s="42">
        <f t="shared" si="231"/>
        <v>16255.480860737016</v>
      </c>
      <c r="AW1638" s="102">
        <f t="shared" si="232"/>
        <v>2145.6666666666665</v>
      </c>
      <c r="AX1638" s="43">
        <f t="shared" si="225"/>
        <v>1.25</v>
      </c>
      <c r="AY1638" s="43" t="str">
        <f t="shared" si="233"/>
        <v>UTTSS</v>
      </c>
    </row>
    <row r="1639" spans="1:51" hidden="1" x14ac:dyDescent="0.2">
      <c r="A1639" s="38">
        <v>1632</v>
      </c>
      <c r="B1639" t="s">
        <v>5806</v>
      </c>
      <c r="C1639" t="s">
        <v>292</v>
      </c>
      <c r="D1639">
        <v>2630</v>
      </c>
      <c r="E1639" t="s">
        <v>196</v>
      </c>
      <c r="F1639">
        <v>5</v>
      </c>
      <c r="G1639" t="str">
        <f>LOOKUP(F1639,{0,6,45},{"F","L","H"})</f>
        <v>F</v>
      </c>
      <c r="H1639" t="s">
        <v>1079</v>
      </c>
      <c r="I1639" s="43" t="str">
        <f>IFERROR(VLOOKUP(#REF!,#REF!,2,FALSE),"No")</f>
        <v>No</v>
      </c>
      <c r="J1639" s="139">
        <v>1.25</v>
      </c>
      <c r="K1639" s="148">
        <v>119</v>
      </c>
      <c r="L1639" s="148"/>
      <c r="M1639" s="148"/>
      <c r="N1639" s="148"/>
      <c r="O1639" s="148"/>
      <c r="P1639" s="148"/>
      <c r="Q1639" s="148"/>
      <c r="R1639" s="148"/>
      <c r="S1639" s="148"/>
      <c r="T1639" s="148"/>
      <c r="U1639" s="148"/>
      <c r="V1639" s="148"/>
      <c r="W1639" s="148"/>
      <c r="X1639" s="139">
        <v>2</v>
      </c>
      <c r="Y1639" s="148">
        <v>1000</v>
      </c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39">
        <v>0</v>
      </c>
      <c r="AM1639" s="139">
        <v>0</v>
      </c>
      <c r="AN1639" s="148">
        <f t="shared" si="226"/>
        <v>1000</v>
      </c>
      <c r="AO1639" s="148">
        <f t="shared" si="227"/>
        <v>119</v>
      </c>
      <c r="AP1639" s="148">
        <v>20</v>
      </c>
      <c r="AQ1639" s="140">
        <v>22</v>
      </c>
      <c r="AS1639" s="42">
        <f t="shared" si="228"/>
        <v>8867.1038618957355</v>
      </c>
      <c r="AT1639" s="101">
        <f t="shared" si="229"/>
        <v>0</v>
      </c>
      <c r="AU1639" s="42">
        <f t="shared" si="230"/>
        <v>8867.1038618957355</v>
      </c>
      <c r="AV1639" s="42">
        <f t="shared" si="231"/>
        <v>1477.7709873397287</v>
      </c>
      <c r="AW1639" s="102">
        <f t="shared" si="232"/>
        <v>2428.75</v>
      </c>
      <c r="AX1639" s="43">
        <f t="shared" si="225"/>
        <v>1.25</v>
      </c>
      <c r="AY1639" s="43" t="str">
        <f t="shared" si="233"/>
        <v>UTFS</v>
      </c>
    </row>
    <row r="1640" spans="1:51" hidden="1" x14ac:dyDescent="0.2">
      <c r="A1640" s="38">
        <v>1633</v>
      </c>
      <c r="B1640" t="s">
        <v>362</v>
      </c>
      <c r="C1640" t="s">
        <v>289</v>
      </c>
      <c r="D1640">
        <v>320</v>
      </c>
      <c r="E1640" t="s">
        <v>1842</v>
      </c>
      <c r="F1640">
        <v>0.25</v>
      </c>
      <c r="G1640" t="str">
        <f>LOOKUP(F1640,{0,6,45},{"F","L","H"})</f>
        <v>F</v>
      </c>
      <c r="H1640" t="s">
        <v>3536</v>
      </c>
      <c r="I1640" s="43" t="str">
        <f>IFERROR(VLOOKUP(#REF!,#REF!,2,FALSE),"No")</f>
        <v>No</v>
      </c>
      <c r="J1640" s="139">
        <v>0.5</v>
      </c>
      <c r="K1640" s="148">
        <v>30</v>
      </c>
      <c r="L1640" s="148">
        <v>0.75</v>
      </c>
      <c r="M1640" s="148">
        <v>41</v>
      </c>
      <c r="N1640" s="148"/>
      <c r="O1640" s="148"/>
      <c r="P1640" s="148"/>
      <c r="Q1640" s="148"/>
      <c r="R1640" s="148"/>
      <c r="S1640" s="148"/>
      <c r="T1640" s="148"/>
      <c r="U1640" s="148"/>
      <c r="V1640" s="148"/>
      <c r="W1640" s="148"/>
      <c r="X1640" s="139">
        <v>2</v>
      </c>
      <c r="Y1640" s="148">
        <v>742.5</v>
      </c>
      <c r="Z1640" s="149">
        <v>4</v>
      </c>
      <c r="AA1640" s="148">
        <v>257.5</v>
      </c>
      <c r="AB1640" s="149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39">
        <v>0</v>
      </c>
      <c r="AM1640" s="139">
        <v>0</v>
      </c>
      <c r="AN1640" s="148">
        <f t="shared" si="226"/>
        <v>1000</v>
      </c>
      <c r="AO1640" s="148">
        <f t="shared" si="227"/>
        <v>71</v>
      </c>
      <c r="AP1640" s="148">
        <v>20</v>
      </c>
      <c r="AQ1640" s="140">
        <v>20</v>
      </c>
      <c r="AS1640" s="42">
        <f t="shared" si="228"/>
        <v>4691.8269260050201</v>
      </c>
      <c r="AT1640" s="101">
        <f t="shared" si="229"/>
        <v>0</v>
      </c>
      <c r="AU1640" s="42">
        <f t="shared" si="230"/>
        <v>4691.8269260050201</v>
      </c>
      <c r="AV1640" s="42">
        <f t="shared" si="231"/>
        <v>1717.8618360737014</v>
      </c>
      <c r="AW1640" s="102">
        <f t="shared" si="232"/>
        <v>431</v>
      </c>
      <c r="AX1640" s="43">
        <f t="shared" si="225"/>
        <v>0.5</v>
      </c>
      <c r="AY1640" s="43" t="str">
        <f t="shared" si="233"/>
        <v>UTGS</v>
      </c>
    </row>
    <row r="1641" spans="1:51" hidden="1" x14ac:dyDescent="0.2">
      <c r="A1641" s="38">
        <v>1634</v>
      </c>
      <c r="B1641" t="s">
        <v>362</v>
      </c>
      <c r="C1641" t="s">
        <v>289</v>
      </c>
      <c r="D1641">
        <v>320</v>
      </c>
      <c r="E1641" t="s">
        <v>1245</v>
      </c>
      <c r="F1641">
        <v>0.25</v>
      </c>
      <c r="G1641" t="str">
        <f>LOOKUP(F1641,{0,6,45},{"F","L","H"})</f>
        <v>F</v>
      </c>
      <c r="H1641" t="s">
        <v>3537</v>
      </c>
      <c r="I1641" s="43" t="str">
        <f>IFERROR(VLOOKUP(#REF!,#REF!,2,FALSE),"No")</f>
        <v>No</v>
      </c>
      <c r="J1641" s="139">
        <v>0.5</v>
      </c>
      <c r="K1641" s="148">
        <v>61</v>
      </c>
      <c r="L1641" s="148"/>
      <c r="M1641" s="148"/>
      <c r="N1641" s="148"/>
      <c r="O1641" s="148"/>
      <c r="P1641" s="148"/>
      <c r="Q1641" s="148"/>
      <c r="R1641" s="148"/>
      <c r="S1641" s="148"/>
      <c r="T1641" s="148"/>
      <c r="U1641" s="148"/>
      <c r="V1641" s="148"/>
      <c r="W1641" s="148"/>
      <c r="X1641" s="139">
        <v>1.25</v>
      </c>
      <c r="Y1641" s="148">
        <v>199.62</v>
      </c>
      <c r="Z1641" s="149">
        <v>2</v>
      </c>
      <c r="AA1641" s="148">
        <v>800.38</v>
      </c>
      <c r="AB1641" s="149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39">
        <v>0</v>
      </c>
      <c r="AM1641" s="139">
        <v>0</v>
      </c>
      <c r="AN1641" s="148">
        <f t="shared" si="226"/>
        <v>1000</v>
      </c>
      <c r="AO1641" s="148">
        <f t="shared" si="227"/>
        <v>61</v>
      </c>
      <c r="AP1641" s="148">
        <v>19</v>
      </c>
      <c r="AQ1641" s="140">
        <v>19</v>
      </c>
      <c r="AS1641" s="42">
        <f t="shared" si="228"/>
        <v>4172.6121476944536</v>
      </c>
      <c r="AT1641" s="101">
        <f t="shared" si="229"/>
        <v>0</v>
      </c>
      <c r="AU1641" s="42">
        <f t="shared" si="230"/>
        <v>4172.6121476944536</v>
      </c>
      <c r="AV1641" s="42">
        <f t="shared" si="231"/>
        <v>1718.4576695512649</v>
      </c>
      <c r="AW1641" s="102">
        <f t="shared" si="232"/>
        <v>431</v>
      </c>
      <c r="AX1641" s="43">
        <f t="shared" si="225"/>
        <v>0.5</v>
      </c>
      <c r="AY1641" s="43" t="str">
        <f t="shared" si="233"/>
        <v>UTGS</v>
      </c>
    </row>
    <row r="1642" spans="1:51" hidden="1" x14ac:dyDescent="0.2">
      <c r="A1642" s="38">
        <v>1635</v>
      </c>
      <c r="B1642" t="s">
        <v>362</v>
      </c>
      <c r="C1642" t="s">
        <v>289</v>
      </c>
      <c r="D1642">
        <v>320</v>
      </c>
      <c r="E1642" t="s">
        <v>1245</v>
      </c>
      <c r="F1642">
        <v>0.25</v>
      </c>
      <c r="G1642" t="str">
        <f>LOOKUP(F1642,{0,6,45},{"F","L","H"})</f>
        <v>F</v>
      </c>
      <c r="H1642" t="s">
        <v>3538</v>
      </c>
      <c r="I1642" s="43" t="str">
        <f>IFERROR(VLOOKUP(#REF!,#REF!,2,FALSE),"No")</f>
        <v>No</v>
      </c>
      <c r="J1642" s="139">
        <v>0.5</v>
      </c>
      <c r="K1642" s="148">
        <v>64</v>
      </c>
      <c r="L1642" s="148"/>
      <c r="M1642" s="148"/>
      <c r="N1642" s="148"/>
      <c r="O1642" s="148"/>
      <c r="P1642" s="148"/>
      <c r="Q1642" s="148"/>
      <c r="R1642" s="148"/>
      <c r="S1642" s="148"/>
      <c r="T1642" s="148"/>
      <c r="U1642" s="148"/>
      <c r="V1642" s="148"/>
      <c r="W1642" s="148"/>
      <c r="X1642" s="139">
        <v>1.25</v>
      </c>
      <c r="Y1642" s="148">
        <v>479.12</v>
      </c>
      <c r="Z1642" s="148">
        <v>2</v>
      </c>
      <c r="AA1642" s="148">
        <v>520.87</v>
      </c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39">
        <v>0</v>
      </c>
      <c r="AM1642" s="139">
        <v>0</v>
      </c>
      <c r="AN1642" s="148">
        <f t="shared" si="226"/>
        <v>999.99</v>
      </c>
      <c r="AO1642" s="148">
        <f t="shared" si="227"/>
        <v>64</v>
      </c>
      <c r="AP1642" s="148">
        <v>17</v>
      </c>
      <c r="AQ1642" s="140">
        <v>17</v>
      </c>
      <c r="AS1642" s="42">
        <f t="shared" si="228"/>
        <v>4377.8225811876237</v>
      </c>
      <c r="AT1642" s="101">
        <f t="shared" si="229"/>
        <v>0</v>
      </c>
      <c r="AU1642" s="42">
        <f t="shared" si="230"/>
        <v>4377.8225811876237</v>
      </c>
      <c r="AV1642" s="42">
        <f t="shared" si="231"/>
        <v>1932.1188595209892</v>
      </c>
      <c r="AW1642" s="102">
        <f t="shared" si="232"/>
        <v>431</v>
      </c>
      <c r="AX1642" s="43">
        <f t="shared" si="225"/>
        <v>0.5</v>
      </c>
      <c r="AY1642" s="43" t="str">
        <f t="shared" si="233"/>
        <v>UTGS</v>
      </c>
    </row>
    <row r="1643" spans="1:51" hidden="1" x14ac:dyDescent="0.2">
      <c r="A1643" s="38">
        <v>1636</v>
      </c>
      <c r="B1643" t="s">
        <v>362</v>
      </c>
      <c r="C1643" t="s">
        <v>289</v>
      </c>
      <c r="D1643">
        <v>320</v>
      </c>
      <c r="E1643" t="s">
        <v>1228</v>
      </c>
      <c r="F1643">
        <v>0.25</v>
      </c>
      <c r="G1643" t="str">
        <f>LOOKUP(F1643,{0,6,45},{"F","L","H"})</f>
        <v>F</v>
      </c>
      <c r="H1643" t="s">
        <v>3540</v>
      </c>
      <c r="I1643" s="43" t="str">
        <f>IFERROR(VLOOKUP(#REF!,#REF!,2,FALSE),"No")</f>
        <v>No</v>
      </c>
      <c r="J1643" s="149">
        <v>0.5</v>
      </c>
      <c r="K1643" s="148">
        <v>67</v>
      </c>
      <c r="L1643" s="148"/>
      <c r="M1643" s="148"/>
      <c r="N1643" s="148"/>
      <c r="O1643" s="148"/>
      <c r="P1643" s="148"/>
      <c r="Q1643" s="148"/>
      <c r="R1643" s="148"/>
      <c r="S1643" s="148"/>
      <c r="T1643" s="148"/>
      <c r="U1643" s="148"/>
      <c r="V1643" s="148"/>
      <c r="W1643" s="148"/>
      <c r="X1643" s="139">
        <v>2</v>
      </c>
      <c r="Y1643" s="148">
        <v>926.96</v>
      </c>
      <c r="Z1643" s="149">
        <v>3</v>
      </c>
      <c r="AA1643" s="148">
        <v>73.040000000000006</v>
      </c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39">
        <v>0</v>
      </c>
      <c r="AM1643" s="139">
        <v>0</v>
      </c>
      <c r="AN1643" s="148">
        <f t="shared" si="226"/>
        <v>1000</v>
      </c>
      <c r="AO1643" s="148">
        <f t="shared" si="227"/>
        <v>67</v>
      </c>
      <c r="AP1643" s="148">
        <v>6</v>
      </c>
      <c r="AQ1643" s="140">
        <v>6</v>
      </c>
      <c r="AS1643" s="42">
        <f t="shared" si="228"/>
        <v>4583.0330146807937</v>
      </c>
      <c r="AT1643" s="101">
        <f t="shared" si="229"/>
        <v>0</v>
      </c>
      <c r="AU1643" s="42">
        <f t="shared" si="230"/>
        <v>4583.0330146807937</v>
      </c>
      <c r="AV1643" s="42">
        <f t="shared" si="231"/>
        <v>5264.1357535790057</v>
      </c>
      <c r="AW1643" s="102">
        <f t="shared" si="232"/>
        <v>431</v>
      </c>
      <c r="AX1643" s="43">
        <f t="shared" si="225"/>
        <v>0.5</v>
      </c>
      <c r="AY1643" s="43" t="str">
        <f t="shared" si="233"/>
        <v>UTGS</v>
      </c>
    </row>
    <row r="1644" spans="1:51" hidden="1" x14ac:dyDescent="0.2">
      <c r="A1644" s="38">
        <v>1637</v>
      </c>
      <c r="B1644" t="s">
        <v>362</v>
      </c>
      <c r="C1644" t="s">
        <v>289</v>
      </c>
      <c r="D1644">
        <v>320</v>
      </c>
      <c r="E1644" t="s">
        <v>1228</v>
      </c>
      <c r="F1644">
        <v>0.25</v>
      </c>
      <c r="G1644" t="str">
        <f>LOOKUP(F1644,{0,6,45},{"F","L","H"})</f>
        <v>F</v>
      </c>
      <c r="H1644" t="s">
        <v>3541</v>
      </c>
      <c r="I1644" s="43" t="str">
        <f>IFERROR(VLOOKUP(#REF!,#REF!,2,FALSE),"No")</f>
        <v>No</v>
      </c>
      <c r="J1644" s="139">
        <v>0.5</v>
      </c>
      <c r="K1644" s="148">
        <v>59</v>
      </c>
      <c r="L1644" s="148">
        <v>0.75</v>
      </c>
      <c r="M1644" s="148">
        <v>46</v>
      </c>
      <c r="N1644" s="148"/>
      <c r="O1644" s="148"/>
      <c r="P1644" s="148"/>
      <c r="Q1644" s="148"/>
      <c r="R1644" s="148"/>
      <c r="S1644" s="148"/>
      <c r="T1644" s="148"/>
      <c r="U1644" s="148"/>
      <c r="V1644" s="148"/>
      <c r="W1644" s="148"/>
      <c r="X1644" s="139">
        <v>2</v>
      </c>
      <c r="Y1644" s="148">
        <v>1000</v>
      </c>
      <c r="Z1644" s="149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39">
        <v>0</v>
      </c>
      <c r="AM1644" s="139">
        <v>0</v>
      </c>
      <c r="AN1644" s="148">
        <f t="shared" si="226"/>
        <v>1000</v>
      </c>
      <c r="AO1644" s="148">
        <f t="shared" si="227"/>
        <v>105</v>
      </c>
      <c r="AP1644" s="148">
        <v>19</v>
      </c>
      <c r="AQ1644" s="140">
        <v>19</v>
      </c>
      <c r="AS1644" s="42">
        <f t="shared" si="228"/>
        <v>6997.4451722609447</v>
      </c>
      <c r="AT1644" s="101">
        <f t="shared" si="229"/>
        <v>0</v>
      </c>
      <c r="AU1644" s="42">
        <f t="shared" si="230"/>
        <v>6997.4451722609447</v>
      </c>
      <c r="AV1644" s="42">
        <f t="shared" si="231"/>
        <v>1711.1032484986333</v>
      </c>
      <c r="AW1644" s="102">
        <f t="shared" si="232"/>
        <v>431</v>
      </c>
      <c r="AX1644" s="43">
        <f t="shared" si="225"/>
        <v>0.5</v>
      </c>
      <c r="AY1644" s="43" t="str">
        <f t="shared" si="233"/>
        <v>UTGS</v>
      </c>
    </row>
    <row r="1645" spans="1:51" hidden="1" x14ac:dyDescent="0.2">
      <c r="A1645" s="38">
        <v>1638</v>
      </c>
      <c r="B1645" t="s">
        <v>5806</v>
      </c>
      <c r="C1645" t="s">
        <v>292</v>
      </c>
      <c r="D1645">
        <v>6600</v>
      </c>
      <c r="E1645" t="s">
        <v>198</v>
      </c>
      <c r="F1645">
        <v>5</v>
      </c>
      <c r="G1645" t="str">
        <f>LOOKUP(F1645,{0,6,45},{"F","L","H"})</f>
        <v>F</v>
      </c>
      <c r="H1645" t="s">
        <v>2001</v>
      </c>
      <c r="I1645" s="43" t="str">
        <f>IFERROR(VLOOKUP(#REF!,#REF!,2,FALSE),"No")</f>
        <v>No</v>
      </c>
      <c r="J1645" s="148">
        <v>1.25</v>
      </c>
      <c r="K1645" s="148">
        <v>48</v>
      </c>
      <c r="L1645" s="148"/>
      <c r="M1645" s="148"/>
      <c r="N1645" s="149"/>
      <c r="O1645" s="149"/>
      <c r="P1645" s="148"/>
      <c r="Q1645" s="148"/>
      <c r="R1645" s="149"/>
      <c r="S1645" s="148"/>
      <c r="T1645" s="148"/>
      <c r="U1645" s="148"/>
      <c r="V1645" s="148"/>
      <c r="W1645" s="148"/>
      <c r="X1645" s="139">
        <v>1.25</v>
      </c>
      <c r="Y1645" s="148">
        <v>138.53</v>
      </c>
      <c r="Z1645" s="148">
        <v>2</v>
      </c>
      <c r="AA1645" s="148">
        <v>189.97</v>
      </c>
      <c r="AB1645" s="148">
        <v>4</v>
      </c>
      <c r="AC1645" s="148">
        <v>671.5</v>
      </c>
      <c r="AD1645" s="148"/>
      <c r="AE1645" s="148"/>
      <c r="AF1645" s="148"/>
      <c r="AG1645" s="148"/>
      <c r="AH1645" s="148"/>
      <c r="AI1645" s="148"/>
      <c r="AJ1645" s="148"/>
      <c r="AK1645" s="148"/>
      <c r="AL1645" s="139">
        <v>0</v>
      </c>
      <c r="AM1645" s="139">
        <v>0</v>
      </c>
      <c r="AN1645" s="148">
        <f t="shared" si="226"/>
        <v>1000</v>
      </c>
      <c r="AO1645" s="148">
        <f t="shared" si="227"/>
        <v>48</v>
      </c>
      <c r="AP1645" s="148">
        <v>3</v>
      </c>
      <c r="AQ1645" s="140">
        <v>12</v>
      </c>
      <c r="AS1645" s="42">
        <f t="shared" si="228"/>
        <v>3576.646935890717</v>
      </c>
      <c r="AT1645" s="101">
        <f t="shared" si="229"/>
        <v>0</v>
      </c>
      <c r="AU1645" s="42">
        <f t="shared" si="230"/>
        <v>3576.646935890717</v>
      </c>
      <c r="AV1645" s="42">
        <f t="shared" si="231"/>
        <v>3118.5489767895028</v>
      </c>
      <c r="AW1645" s="102">
        <f t="shared" si="232"/>
        <v>3698.6666666666665</v>
      </c>
      <c r="AX1645" s="43">
        <f t="shared" si="225"/>
        <v>1.25</v>
      </c>
      <c r="AY1645" s="43" t="str">
        <f t="shared" si="233"/>
        <v>UTFS</v>
      </c>
    </row>
    <row r="1646" spans="1:51" hidden="1" x14ac:dyDescent="0.2">
      <c r="A1646" s="38">
        <v>1639</v>
      </c>
      <c r="B1646" t="s">
        <v>362</v>
      </c>
      <c r="C1646" t="s">
        <v>289</v>
      </c>
      <c r="D1646">
        <v>320</v>
      </c>
      <c r="E1646" t="s">
        <v>1239</v>
      </c>
      <c r="F1646">
        <v>0.25</v>
      </c>
      <c r="G1646" t="str">
        <f>LOOKUP(F1646,{0,6,45},{"F","L","H"})</f>
        <v>F</v>
      </c>
      <c r="H1646" t="s">
        <v>3542</v>
      </c>
      <c r="I1646" s="43" t="str">
        <f>IFERROR(VLOOKUP(#REF!,#REF!,2,FALSE),"No")</f>
        <v>No</v>
      </c>
      <c r="J1646" s="149">
        <v>0.5</v>
      </c>
      <c r="K1646" s="148">
        <v>50</v>
      </c>
      <c r="L1646" s="148"/>
      <c r="M1646" s="148"/>
      <c r="N1646" s="148"/>
      <c r="O1646" s="148"/>
      <c r="P1646" s="148"/>
      <c r="Q1646" s="148"/>
      <c r="R1646" s="148"/>
      <c r="S1646" s="148"/>
      <c r="T1646" s="148"/>
      <c r="U1646" s="148"/>
      <c r="V1646" s="148"/>
      <c r="W1646" s="148"/>
      <c r="X1646" s="139">
        <v>2</v>
      </c>
      <c r="Y1646" s="148">
        <v>1000</v>
      </c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39">
        <v>0</v>
      </c>
      <c r="AM1646" s="139">
        <v>0</v>
      </c>
      <c r="AN1646" s="148">
        <f t="shared" si="226"/>
        <v>1000</v>
      </c>
      <c r="AO1646" s="148">
        <f t="shared" si="227"/>
        <v>50</v>
      </c>
      <c r="AP1646" s="148">
        <v>15</v>
      </c>
      <c r="AQ1646" s="140">
        <v>16</v>
      </c>
      <c r="AS1646" s="42">
        <f t="shared" si="228"/>
        <v>3420.1738915528308</v>
      </c>
      <c r="AT1646" s="101">
        <f t="shared" si="229"/>
        <v>0</v>
      </c>
      <c r="AU1646" s="42">
        <f t="shared" si="230"/>
        <v>3420.1738915528308</v>
      </c>
      <c r="AV1646" s="42">
        <f t="shared" si="231"/>
        <v>2031.935107592127</v>
      </c>
      <c r="AW1646" s="102">
        <f t="shared" si="232"/>
        <v>431</v>
      </c>
      <c r="AX1646" s="43">
        <f t="shared" si="225"/>
        <v>0.5</v>
      </c>
      <c r="AY1646" s="43" t="str">
        <f t="shared" si="233"/>
        <v>UTGS</v>
      </c>
    </row>
    <row r="1647" spans="1:51" hidden="1" x14ac:dyDescent="0.2">
      <c r="A1647" s="38">
        <v>1640</v>
      </c>
      <c r="B1647" t="s">
        <v>362</v>
      </c>
      <c r="C1647" t="s">
        <v>289</v>
      </c>
      <c r="D1647">
        <v>306</v>
      </c>
      <c r="E1647" t="s">
        <v>1238</v>
      </c>
      <c r="F1647">
        <v>0.25</v>
      </c>
      <c r="G1647" t="str">
        <f>LOOKUP(F1647,{0,6,45},{"F","L","H"})</f>
        <v>F</v>
      </c>
      <c r="H1647" t="s">
        <v>3543</v>
      </c>
      <c r="I1647" s="43" t="str">
        <f>IFERROR(VLOOKUP(#REF!,#REF!,2,FALSE),"No")</f>
        <v>No</v>
      </c>
      <c r="J1647" s="139">
        <v>0.75</v>
      </c>
      <c r="K1647" s="148">
        <v>56</v>
      </c>
      <c r="L1647" s="148"/>
      <c r="M1647" s="148"/>
      <c r="N1647" s="148"/>
      <c r="O1647" s="148"/>
      <c r="P1647" s="148"/>
      <c r="Q1647" s="148"/>
      <c r="R1647" s="148"/>
      <c r="S1647" s="148"/>
      <c r="T1647" s="148"/>
      <c r="U1647" s="148"/>
      <c r="V1647" s="148"/>
      <c r="W1647" s="148"/>
      <c r="X1647" s="139">
        <v>2</v>
      </c>
      <c r="Y1647" s="148">
        <v>1000</v>
      </c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39">
        <v>0</v>
      </c>
      <c r="AM1647" s="139">
        <v>0</v>
      </c>
      <c r="AN1647" s="148">
        <f t="shared" si="226"/>
        <v>1000</v>
      </c>
      <c r="AO1647" s="148">
        <f t="shared" si="227"/>
        <v>56</v>
      </c>
      <c r="AP1647" s="148">
        <v>12</v>
      </c>
      <c r="AQ1647" s="140">
        <v>17</v>
      </c>
      <c r="AS1647" s="42">
        <f t="shared" si="228"/>
        <v>3605.4747585391701</v>
      </c>
      <c r="AT1647" s="101">
        <f t="shared" si="229"/>
        <v>0</v>
      </c>
      <c r="AU1647" s="42">
        <f t="shared" si="230"/>
        <v>3605.4747585391701</v>
      </c>
      <c r="AV1647" s="42">
        <f t="shared" si="231"/>
        <v>1912.4095130278843</v>
      </c>
      <c r="AW1647" s="102">
        <f t="shared" si="232"/>
        <v>431</v>
      </c>
      <c r="AX1647" s="43">
        <f t="shared" si="225"/>
        <v>0.75</v>
      </c>
      <c r="AY1647" s="43" t="str">
        <f t="shared" si="233"/>
        <v>UTGS</v>
      </c>
    </row>
    <row r="1648" spans="1:51" hidden="1" x14ac:dyDescent="0.2">
      <c r="A1648" s="38">
        <v>1641</v>
      </c>
      <c r="B1648" t="s">
        <v>5806</v>
      </c>
      <c r="C1648" t="s">
        <v>289</v>
      </c>
      <c r="D1648">
        <v>320</v>
      </c>
      <c r="E1648" t="s">
        <v>1239</v>
      </c>
      <c r="F1648">
        <v>0.25</v>
      </c>
      <c r="G1648" t="str">
        <f>LOOKUP(F1648,{0,6,45},{"F","L","H"})</f>
        <v>F</v>
      </c>
      <c r="H1648" t="s">
        <v>3545</v>
      </c>
      <c r="I1648" s="43" t="str">
        <f>IFERROR(VLOOKUP(#REF!,#REF!,2,FALSE),"No")</f>
        <v>No</v>
      </c>
      <c r="J1648" s="149">
        <v>0.75</v>
      </c>
      <c r="K1648" s="148">
        <v>15</v>
      </c>
      <c r="L1648" s="148">
        <v>1.25</v>
      </c>
      <c r="M1648" s="148">
        <v>37.72</v>
      </c>
      <c r="N1648" s="148"/>
      <c r="O1648" s="148"/>
      <c r="P1648" s="148"/>
      <c r="Q1648" s="148"/>
      <c r="R1648" s="148"/>
      <c r="S1648" s="148"/>
      <c r="T1648" s="148"/>
      <c r="U1648" s="148"/>
      <c r="V1648" s="148"/>
      <c r="W1648" s="148"/>
      <c r="X1648" s="139">
        <v>4</v>
      </c>
      <c r="Y1648" s="148">
        <v>1000</v>
      </c>
      <c r="Z1648" s="149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39">
        <v>0</v>
      </c>
      <c r="AM1648" s="139">
        <v>0</v>
      </c>
      <c r="AN1648" s="148">
        <f t="shared" si="226"/>
        <v>1000</v>
      </c>
      <c r="AO1648" s="148">
        <f t="shared" si="227"/>
        <v>52.72</v>
      </c>
      <c r="AP1648" s="148">
        <v>11</v>
      </c>
      <c r="AQ1648" s="140">
        <v>34</v>
      </c>
      <c r="AS1648" s="42">
        <f t="shared" si="228"/>
        <v>3776.4005512533045</v>
      </c>
      <c r="AT1648" s="101">
        <f t="shared" si="229"/>
        <v>0</v>
      </c>
      <c r="AU1648" s="42">
        <f t="shared" si="230"/>
        <v>3776.4005512533045</v>
      </c>
      <c r="AV1648" s="42">
        <f t="shared" si="231"/>
        <v>1167.0871094551187</v>
      </c>
      <c r="AW1648" s="102">
        <f t="shared" si="232"/>
        <v>431</v>
      </c>
      <c r="AX1648" s="43">
        <f t="shared" si="225"/>
        <v>0.75</v>
      </c>
      <c r="AY1648" s="43" t="str">
        <f t="shared" si="233"/>
        <v>UTGS</v>
      </c>
    </row>
    <row r="1649" spans="1:51" hidden="1" x14ac:dyDescent="0.2">
      <c r="A1649" s="38">
        <v>1642</v>
      </c>
      <c r="B1649" t="s">
        <v>362</v>
      </c>
      <c r="C1649" t="s">
        <v>289</v>
      </c>
      <c r="D1649">
        <v>320</v>
      </c>
      <c r="E1649" t="s">
        <v>1239</v>
      </c>
      <c r="F1649">
        <v>0.25</v>
      </c>
      <c r="G1649" t="str">
        <f>LOOKUP(F1649,{0,6,45},{"F","L","H"})</f>
        <v>F</v>
      </c>
      <c r="H1649" t="s">
        <v>3546</v>
      </c>
      <c r="I1649" s="43" t="str">
        <f>IFERROR(VLOOKUP(#REF!,#REF!,2,FALSE),"No")</f>
        <v>No</v>
      </c>
      <c r="J1649" s="149">
        <v>0.5</v>
      </c>
      <c r="K1649" s="148">
        <v>103</v>
      </c>
      <c r="L1649" s="148"/>
      <c r="M1649" s="148"/>
      <c r="N1649" s="148"/>
      <c r="O1649" s="148"/>
      <c r="P1649" s="148"/>
      <c r="Q1649" s="148"/>
      <c r="R1649" s="148"/>
      <c r="S1649" s="148"/>
      <c r="T1649" s="148"/>
      <c r="U1649" s="148"/>
      <c r="V1649" s="148"/>
      <c r="W1649" s="148"/>
      <c r="X1649" s="139">
        <v>4</v>
      </c>
      <c r="Y1649" s="148">
        <v>1000</v>
      </c>
      <c r="Z1649" s="149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39">
        <v>0</v>
      </c>
      <c r="AM1649" s="139">
        <v>0</v>
      </c>
      <c r="AN1649" s="148">
        <f t="shared" si="226"/>
        <v>1000</v>
      </c>
      <c r="AO1649" s="148">
        <f t="shared" si="227"/>
        <v>103</v>
      </c>
      <c r="AP1649" s="148">
        <v>12</v>
      </c>
      <c r="AQ1649" s="140">
        <v>14</v>
      </c>
      <c r="AS1649" s="42">
        <f t="shared" si="228"/>
        <v>7045.5582165988317</v>
      </c>
      <c r="AT1649" s="101">
        <f t="shared" si="229"/>
        <v>0</v>
      </c>
      <c r="AU1649" s="42">
        <f t="shared" si="230"/>
        <v>7045.5582165988317</v>
      </c>
      <c r="AV1649" s="42">
        <f t="shared" si="231"/>
        <v>2834.354408676717</v>
      </c>
      <c r="AW1649" s="102">
        <f t="shared" si="232"/>
        <v>431</v>
      </c>
      <c r="AX1649" s="43">
        <f t="shared" si="225"/>
        <v>0.5</v>
      </c>
      <c r="AY1649" s="43" t="str">
        <f t="shared" si="233"/>
        <v>UTGS</v>
      </c>
    </row>
    <row r="1650" spans="1:51" hidden="1" x14ac:dyDescent="0.2">
      <c r="A1650" s="38">
        <v>1643</v>
      </c>
      <c r="B1650" t="s">
        <v>362</v>
      </c>
      <c r="C1650" t="s">
        <v>289</v>
      </c>
      <c r="D1650">
        <v>320</v>
      </c>
      <c r="E1650" t="s">
        <v>1228</v>
      </c>
      <c r="F1650">
        <v>0.25</v>
      </c>
      <c r="G1650" t="str">
        <f>LOOKUP(F1650,{0,6,45},{"F","L","H"})</f>
        <v>F</v>
      </c>
      <c r="H1650" t="s">
        <v>3548</v>
      </c>
      <c r="I1650" s="43" t="str">
        <f>IFERROR(VLOOKUP(#REF!,#REF!,2,FALSE),"No")</f>
        <v>No</v>
      </c>
      <c r="J1650" s="149">
        <v>0.5</v>
      </c>
      <c r="K1650" s="148">
        <v>47</v>
      </c>
      <c r="L1650" s="148"/>
      <c r="M1650" s="148"/>
      <c r="N1650" s="148"/>
      <c r="O1650" s="148"/>
      <c r="P1650" s="148"/>
      <c r="Q1650" s="148"/>
      <c r="R1650" s="148"/>
      <c r="S1650" s="148"/>
      <c r="T1650" s="148"/>
      <c r="U1650" s="148"/>
      <c r="V1650" s="148"/>
      <c r="W1650" s="148"/>
      <c r="X1650" s="139">
        <v>2</v>
      </c>
      <c r="Y1650" s="148">
        <v>992.1</v>
      </c>
      <c r="Z1650" s="149">
        <v>3</v>
      </c>
      <c r="AA1650" s="148">
        <v>7.9</v>
      </c>
      <c r="AB1650" s="149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39">
        <v>0</v>
      </c>
      <c r="AM1650" s="139">
        <v>0</v>
      </c>
      <c r="AN1650" s="148">
        <f t="shared" si="226"/>
        <v>1000</v>
      </c>
      <c r="AO1650" s="148">
        <f t="shared" si="227"/>
        <v>47</v>
      </c>
      <c r="AP1650" s="148">
        <v>8</v>
      </c>
      <c r="AQ1650" s="140">
        <v>9</v>
      </c>
      <c r="AS1650" s="42">
        <f t="shared" si="228"/>
        <v>3214.9634580596612</v>
      </c>
      <c r="AT1650" s="101">
        <f t="shared" si="229"/>
        <v>0</v>
      </c>
      <c r="AU1650" s="42">
        <f t="shared" si="230"/>
        <v>3214.9634580596612</v>
      </c>
      <c r="AV1650" s="42">
        <f t="shared" si="231"/>
        <v>3601.1988579415593</v>
      </c>
      <c r="AW1650" s="102">
        <f t="shared" si="232"/>
        <v>431</v>
      </c>
      <c r="AX1650" s="43">
        <f t="shared" si="225"/>
        <v>0.5</v>
      </c>
      <c r="AY1650" s="43" t="str">
        <f t="shared" si="233"/>
        <v>UTGS</v>
      </c>
    </row>
    <row r="1651" spans="1:51" hidden="1" x14ac:dyDescent="0.2">
      <c r="A1651" s="38">
        <v>1644</v>
      </c>
      <c r="B1651" t="s">
        <v>362</v>
      </c>
      <c r="C1651" t="s">
        <v>289</v>
      </c>
      <c r="D1651">
        <v>320</v>
      </c>
      <c r="E1651" t="s">
        <v>1239</v>
      </c>
      <c r="F1651">
        <v>0.25</v>
      </c>
      <c r="G1651" t="str">
        <f>LOOKUP(F1651,{0,6,45},{"F","L","H"})</f>
        <v>F</v>
      </c>
      <c r="H1651" t="s">
        <v>3549</v>
      </c>
      <c r="I1651" s="43" t="str">
        <f>IFERROR(VLOOKUP(#REF!,#REF!,2,FALSE),"No")</f>
        <v>No</v>
      </c>
      <c r="J1651" s="149">
        <v>0.5</v>
      </c>
      <c r="K1651" s="148">
        <v>148</v>
      </c>
      <c r="L1651" s="148"/>
      <c r="M1651" s="148"/>
      <c r="N1651" s="148"/>
      <c r="O1651" s="148"/>
      <c r="P1651" s="148"/>
      <c r="Q1651" s="148"/>
      <c r="R1651" s="148"/>
      <c r="S1651" s="148"/>
      <c r="T1651" s="148"/>
      <c r="U1651" s="148"/>
      <c r="V1651" s="148"/>
      <c r="W1651" s="148"/>
      <c r="X1651" s="139">
        <v>2</v>
      </c>
      <c r="Y1651" s="148">
        <v>78.069999999999993</v>
      </c>
      <c r="Z1651" s="148">
        <v>4</v>
      </c>
      <c r="AA1651" s="148">
        <v>921.93</v>
      </c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39">
        <v>0</v>
      </c>
      <c r="AM1651" s="139">
        <v>0</v>
      </c>
      <c r="AN1651" s="148">
        <f t="shared" si="226"/>
        <v>1000</v>
      </c>
      <c r="AO1651" s="148">
        <f t="shared" si="227"/>
        <v>148</v>
      </c>
      <c r="AP1651" s="148">
        <v>2</v>
      </c>
      <c r="AQ1651" s="140">
        <v>3</v>
      </c>
      <c r="AS1651" s="42">
        <f t="shared" si="228"/>
        <v>10123.71471899638</v>
      </c>
      <c r="AT1651" s="101">
        <f t="shared" si="229"/>
        <v>0</v>
      </c>
      <c r="AU1651" s="42">
        <f t="shared" si="230"/>
        <v>10123.71471899638</v>
      </c>
      <c r="AV1651" s="42">
        <f t="shared" si="231"/>
        <v>13040.399940491343</v>
      </c>
      <c r="AW1651" s="102">
        <f t="shared" si="232"/>
        <v>431</v>
      </c>
      <c r="AX1651" s="43">
        <f t="shared" si="225"/>
        <v>0.5</v>
      </c>
      <c r="AY1651" s="43" t="str">
        <f t="shared" si="233"/>
        <v>UTGS</v>
      </c>
    </row>
    <row r="1652" spans="1:51" hidden="1" x14ac:dyDescent="0.2">
      <c r="A1652" s="38">
        <v>1645</v>
      </c>
      <c r="B1652" t="s">
        <v>362</v>
      </c>
      <c r="C1652" t="s">
        <v>289</v>
      </c>
      <c r="D1652">
        <v>320</v>
      </c>
      <c r="E1652" t="s">
        <v>1228</v>
      </c>
      <c r="F1652">
        <v>0.25</v>
      </c>
      <c r="G1652" t="str">
        <f>LOOKUP(F1652,{0,6,45},{"F","L","H"})</f>
        <v>F</v>
      </c>
      <c r="H1652" t="s">
        <v>3551</v>
      </c>
      <c r="I1652" s="43" t="str">
        <f>IFERROR(VLOOKUP(#REF!,#REF!,2,FALSE),"No")</f>
        <v>No</v>
      </c>
      <c r="J1652" s="149">
        <v>0.5</v>
      </c>
      <c r="K1652" s="148">
        <v>34</v>
      </c>
      <c r="L1652" s="148"/>
      <c r="M1652" s="148"/>
      <c r="N1652" s="148"/>
      <c r="O1652" s="148"/>
      <c r="P1652" s="148"/>
      <c r="Q1652" s="148"/>
      <c r="R1652" s="148"/>
      <c r="S1652" s="148"/>
      <c r="T1652" s="148"/>
      <c r="U1652" s="148"/>
      <c r="V1652" s="148"/>
      <c r="W1652" s="148"/>
      <c r="X1652" s="139">
        <v>1.25</v>
      </c>
      <c r="Y1652" s="148">
        <v>242.68</v>
      </c>
      <c r="Z1652" s="149">
        <v>2</v>
      </c>
      <c r="AA1652" s="148">
        <v>744.68</v>
      </c>
      <c r="AB1652" s="148">
        <v>4</v>
      </c>
      <c r="AC1652" s="148">
        <v>12.65</v>
      </c>
      <c r="AD1652" s="148"/>
      <c r="AE1652" s="148"/>
      <c r="AF1652" s="148"/>
      <c r="AG1652" s="148"/>
      <c r="AH1652" s="148"/>
      <c r="AI1652" s="148"/>
      <c r="AJ1652" s="148"/>
      <c r="AK1652" s="148"/>
      <c r="AL1652" s="139">
        <v>0</v>
      </c>
      <c r="AM1652" s="139">
        <v>0</v>
      </c>
      <c r="AN1652" s="148">
        <f t="shared" si="226"/>
        <v>1000.0099999999999</v>
      </c>
      <c r="AO1652" s="148">
        <f t="shared" si="227"/>
        <v>34</v>
      </c>
      <c r="AP1652" s="148">
        <v>11</v>
      </c>
      <c r="AQ1652" s="140">
        <v>11</v>
      </c>
      <c r="AS1652" s="42">
        <f t="shared" si="228"/>
        <v>2325.7182462559249</v>
      </c>
      <c r="AT1652" s="101">
        <f t="shared" si="229"/>
        <v>0</v>
      </c>
      <c r="AU1652" s="42">
        <f t="shared" si="230"/>
        <v>2325.7182462559249</v>
      </c>
      <c r="AV1652" s="42">
        <f t="shared" si="231"/>
        <v>2979.2603028264771</v>
      </c>
      <c r="AW1652" s="102">
        <f t="shared" si="232"/>
        <v>431</v>
      </c>
      <c r="AX1652" s="43">
        <f t="shared" si="225"/>
        <v>0.5</v>
      </c>
      <c r="AY1652" s="43" t="str">
        <f t="shared" si="233"/>
        <v>UTGS</v>
      </c>
    </row>
    <row r="1653" spans="1:51" hidden="1" x14ac:dyDescent="0.2">
      <c r="A1653" s="38">
        <v>1646</v>
      </c>
      <c r="B1653" t="s">
        <v>362</v>
      </c>
      <c r="C1653" t="s">
        <v>289</v>
      </c>
      <c r="D1653">
        <v>320</v>
      </c>
      <c r="E1653" t="s">
        <v>1245</v>
      </c>
      <c r="F1653">
        <v>0.25</v>
      </c>
      <c r="G1653" t="str">
        <f>LOOKUP(F1653,{0,6,45},{"F","L","H"})</f>
        <v>F</v>
      </c>
      <c r="H1653" t="s">
        <v>3552</v>
      </c>
      <c r="I1653" s="43" t="str">
        <f>IFERROR(VLOOKUP(#REF!,#REF!,2,FALSE),"No")</f>
        <v>No</v>
      </c>
      <c r="J1653" s="139">
        <v>0.5</v>
      </c>
      <c r="K1653" s="148">
        <v>53</v>
      </c>
      <c r="L1653" s="148"/>
      <c r="M1653" s="148"/>
      <c r="N1653" s="148"/>
      <c r="O1653" s="148"/>
      <c r="P1653" s="148"/>
      <c r="Q1653" s="148"/>
      <c r="R1653" s="148"/>
      <c r="S1653" s="148"/>
      <c r="T1653" s="148"/>
      <c r="U1653" s="148"/>
      <c r="V1653" s="148"/>
      <c r="W1653" s="148"/>
      <c r="X1653" s="139">
        <v>1.25</v>
      </c>
      <c r="Y1653" s="148">
        <v>643</v>
      </c>
      <c r="Z1653" s="148">
        <v>2</v>
      </c>
      <c r="AA1653" s="148">
        <v>357</v>
      </c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39">
        <v>0</v>
      </c>
      <c r="AM1653" s="139">
        <v>0</v>
      </c>
      <c r="AN1653" s="148">
        <f t="shared" si="226"/>
        <v>1000</v>
      </c>
      <c r="AO1653" s="148">
        <f t="shared" si="227"/>
        <v>53</v>
      </c>
      <c r="AP1653" s="148">
        <v>13</v>
      </c>
      <c r="AQ1653" s="140">
        <v>13</v>
      </c>
      <c r="AS1653" s="42">
        <f t="shared" si="228"/>
        <v>3625.3843250460009</v>
      </c>
      <c r="AT1653" s="101">
        <f t="shared" si="229"/>
        <v>0</v>
      </c>
      <c r="AU1653" s="42">
        <f t="shared" si="230"/>
        <v>3625.3843250460009</v>
      </c>
      <c r="AV1653" s="42">
        <f t="shared" si="231"/>
        <v>2535.4662862672335</v>
      </c>
      <c r="AW1653" s="102">
        <f t="shared" si="232"/>
        <v>431</v>
      </c>
      <c r="AX1653" s="43">
        <f t="shared" si="225"/>
        <v>0.5</v>
      </c>
      <c r="AY1653" s="43" t="str">
        <f t="shared" si="233"/>
        <v>UTGS</v>
      </c>
    </row>
    <row r="1654" spans="1:51" hidden="1" x14ac:dyDescent="0.2">
      <c r="A1654" s="38">
        <v>1647</v>
      </c>
      <c r="B1654" t="s">
        <v>362</v>
      </c>
      <c r="C1654" t="s">
        <v>289</v>
      </c>
      <c r="D1654">
        <v>320</v>
      </c>
      <c r="E1654" t="s">
        <v>1236</v>
      </c>
      <c r="F1654">
        <v>0.25</v>
      </c>
      <c r="G1654" t="str">
        <f>LOOKUP(F1654,{0,6,45},{"F","L","H"})</f>
        <v>F</v>
      </c>
      <c r="H1654" t="s">
        <v>3553</v>
      </c>
      <c r="I1654" s="43" t="str">
        <f>IFERROR(VLOOKUP(#REF!,#REF!,2,FALSE),"No")</f>
        <v>No</v>
      </c>
      <c r="J1654" s="149">
        <v>0.75</v>
      </c>
      <c r="K1654" s="148">
        <v>58</v>
      </c>
      <c r="L1654" s="148"/>
      <c r="M1654" s="148"/>
      <c r="N1654" s="148"/>
      <c r="O1654" s="148"/>
      <c r="P1654" s="148"/>
      <c r="Q1654" s="148"/>
      <c r="R1654" s="148"/>
      <c r="S1654" s="148"/>
      <c r="T1654" s="148"/>
      <c r="U1654" s="148"/>
      <c r="V1654" s="148"/>
      <c r="W1654" s="148"/>
      <c r="X1654" s="139">
        <v>1.25</v>
      </c>
      <c r="Y1654" s="148">
        <v>9.2899999999999991</v>
      </c>
      <c r="Z1654" s="149">
        <v>2</v>
      </c>
      <c r="AA1654" s="148">
        <v>183.41</v>
      </c>
      <c r="AB1654" s="148">
        <v>4</v>
      </c>
      <c r="AC1654" s="148">
        <v>807.31</v>
      </c>
      <c r="AD1654" s="148"/>
      <c r="AE1654" s="148"/>
      <c r="AF1654" s="148"/>
      <c r="AG1654" s="148"/>
      <c r="AH1654" s="148"/>
      <c r="AI1654" s="148"/>
      <c r="AJ1654" s="148"/>
      <c r="AK1654" s="148"/>
      <c r="AL1654" s="139">
        <v>0</v>
      </c>
      <c r="AM1654" s="139">
        <v>0</v>
      </c>
      <c r="AN1654" s="148">
        <f t="shared" si="226"/>
        <v>1000.01</v>
      </c>
      <c r="AO1654" s="148">
        <f t="shared" si="227"/>
        <v>58</v>
      </c>
      <c r="AP1654" s="148">
        <v>6</v>
      </c>
      <c r="AQ1654" s="140">
        <v>7</v>
      </c>
      <c r="AS1654" s="42">
        <f t="shared" si="228"/>
        <v>3734.2417142012832</v>
      </c>
      <c r="AT1654" s="101">
        <f t="shared" si="229"/>
        <v>0</v>
      </c>
      <c r="AU1654" s="42">
        <f t="shared" si="230"/>
        <v>3734.2417142012832</v>
      </c>
      <c r="AV1654" s="42">
        <f t="shared" si="231"/>
        <v>5472.3146472987492</v>
      </c>
      <c r="AW1654" s="102">
        <f t="shared" si="232"/>
        <v>431</v>
      </c>
      <c r="AX1654" s="43">
        <f t="shared" si="225"/>
        <v>0.75</v>
      </c>
      <c r="AY1654" s="43" t="str">
        <f t="shared" si="233"/>
        <v>UTGS</v>
      </c>
    </row>
    <row r="1655" spans="1:51" hidden="1" x14ac:dyDescent="0.2">
      <c r="A1655" s="38">
        <v>1648</v>
      </c>
      <c r="B1655" t="s">
        <v>362</v>
      </c>
      <c r="C1655" t="s">
        <v>289</v>
      </c>
      <c r="D1655">
        <v>306</v>
      </c>
      <c r="E1655" t="s">
        <v>1248</v>
      </c>
      <c r="F1655">
        <v>0.25</v>
      </c>
      <c r="G1655" t="str">
        <f>LOOKUP(F1655,{0,6,45},{"F","L","H"})</f>
        <v>F</v>
      </c>
      <c r="H1655" t="s">
        <v>3554</v>
      </c>
      <c r="I1655" s="43" t="str">
        <f>IFERROR(VLOOKUP(#REF!,#REF!,2,FALSE),"No")</f>
        <v>No</v>
      </c>
      <c r="J1655" s="139">
        <v>0.5</v>
      </c>
      <c r="K1655" s="148">
        <v>46</v>
      </c>
      <c r="L1655" s="148"/>
      <c r="M1655" s="148"/>
      <c r="N1655" s="148"/>
      <c r="O1655" s="148"/>
      <c r="P1655" s="148"/>
      <c r="Q1655" s="148"/>
      <c r="R1655" s="148"/>
      <c r="S1655" s="148"/>
      <c r="T1655" s="148"/>
      <c r="U1655" s="148"/>
      <c r="V1655" s="148"/>
      <c r="W1655" s="148"/>
      <c r="X1655" s="139">
        <v>2</v>
      </c>
      <c r="Y1655" s="148">
        <v>215.22</v>
      </c>
      <c r="Z1655" s="149">
        <v>4</v>
      </c>
      <c r="AA1655" s="148">
        <v>769.22</v>
      </c>
      <c r="AB1655" s="149">
        <v>14</v>
      </c>
      <c r="AC1655" s="148">
        <v>15.57</v>
      </c>
      <c r="AD1655" s="148"/>
      <c r="AE1655" s="148"/>
      <c r="AF1655" s="148"/>
      <c r="AG1655" s="148"/>
      <c r="AH1655" s="148"/>
      <c r="AI1655" s="148"/>
      <c r="AJ1655" s="148"/>
      <c r="AK1655" s="148"/>
      <c r="AL1655" s="139">
        <v>0</v>
      </c>
      <c r="AM1655" s="139">
        <v>0</v>
      </c>
      <c r="AN1655" s="148">
        <f t="shared" si="226"/>
        <v>1000.0100000000001</v>
      </c>
      <c r="AO1655" s="148">
        <f t="shared" si="227"/>
        <v>46</v>
      </c>
      <c r="AP1655" s="148">
        <v>15</v>
      </c>
      <c r="AQ1655" s="140">
        <v>15</v>
      </c>
      <c r="AS1655" s="42">
        <f t="shared" si="228"/>
        <v>3146.5599802286047</v>
      </c>
      <c r="AT1655" s="101">
        <f t="shared" si="229"/>
        <v>0</v>
      </c>
      <c r="AU1655" s="42">
        <f t="shared" si="230"/>
        <v>3146.5599802286047</v>
      </c>
      <c r="AV1655" s="42">
        <f t="shared" si="231"/>
        <v>2576.97920207275</v>
      </c>
      <c r="AW1655" s="102">
        <f t="shared" si="232"/>
        <v>431</v>
      </c>
      <c r="AX1655" s="43">
        <f t="shared" si="225"/>
        <v>0.5</v>
      </c>
      <c r="AY1655" s="43" t="str">
        <f t="shared" si="233"/>
        <v>UTGS</v>
      </c>
    </row>
    <row r="1656" spans="1:51" hidden="1" x14ac:dyDescent="0.2">
      <c r="A1656" s="38">
        <v>1649</v>
      </c>
      <c r="B1656" t="s">
        <v>362</v>
      </c>
      <c r="C1656" t="s">
        <v>289</v>
      </c>
      <c r="D1656">
        <v>320</v>
      </c>
      <c r="E1656" t="s">
        <v>1245</v>
      </c>
      <c r="F1656">
        <v>0.25</v>
      </c>
      <c r="G1656" t="str">
        <f>LOOKUP(F1656,{0,6,45},{"F","L","H"})</f>
        <v>F</v>
      </c>
      <c r="H1656" t="s">
        <v>3555</v>
      </c>
      <c r="I1656" s="43" t="str">
        <f>IFERROR(VLOOKUP(#REF!,#REF!,2,FALSE),"No")</f>
        <v>No</v>
      </c>
      <c r="J1656" s="149">
        <v>0.5</v>
      </c>
      <c r="K1656" s="148">
        <v>92</v>
      </c>
      <c r="L1656" s="148"/>
      <c r="M1656" s="148"/>
      <c r="N1656" s="148"/>
      <c r="O1656" s="148"/>
      <c r="P1656" s="148"/>
      <c r="Q1656" s="148"/>
      <c r="R1656" s="148"/>
      <c r="S1656" s="148"/>
      <c r="T1656" s="148"/>
      <c r="U1656" s="148"/>
      <c r="V1656" s="148"/>
      <c r="W1656" s="148"/>
      <c r="X1656" s="139">
        <v>4</v>
      </c>
      <c r="Y1656" s="148">
        <v>1000</v>
      </c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39">
        <v>0</v>
      </c>
      <c r="AM1656" s="139">
        <v>0</v>
      </c>
      <c r="AN1656" s="148">
        <f t="shared" si="226"/>
        <v>1000</v>
      </c>
      <c r="AO1656" s="148">
        <f t="shared" si="227"/>
        <v>92</v>
      </c>
      <c r="AP1656" s="148">
        <v>7</v>
      </c>
      <c r="AQ1656" s="140">
        <v>7</v>
      </c>
      <c r="AS1656" s="42">
        <f t="shared" si="228"/>
        <v>6293.1199604572093</v>
      </c>
      <c r="AT1656" s="101">
        <f t="shared" si="229"/>
        <v>0</v>
      </c>
      <c r="AU1656" s="42">
        <f t="shared" si="230"/>
        <v>6293.1199604572093</v>
      </c>
      <c r="AV1656" s="42">
        <f t="shared" si="231"/>
        <v>5668.7088173534339</v>
      </c>
      <c r="AW1656" s="102">
        <f t="shared" si="232"/>
        <v>431</v>
      </c>
      <c r="AX1656" s="43">
        <f t="shared" si="225"/>
        <v>0.5</v>
      </c>
      <c r="AY1656" s="43" t="str">
        <f t="shared" si="233"/>
        <v>UTGS</v>
      </c>
    </row>
    <row r="1657" spans="1:51" hidden="1" x14ac:dyDescent="0.2">
      <c r="A1657" s="38">
        <v>1650</v>
      </c>
      <c r="B1657" t="s">
        <v>362</v>
      </c>
      <c r="C1657" t="s">
        <v>289</v>
      </c>
      <c r="D1657">
        <v>320</v>
      </c>
      <c r="E1657" t="s">
        <v>1232</v>
      </c>
      <c r="F1657">
        <v>0.25</v>
      </c>
      <c r="G1657" t="str">
        <f>LOOKUP(F1657,{0,6,45},{"F","L","H"})</f>
        <v>F</v>
      </c>
      <c r="H1657" t="s">
        <v>3556</v>
      </c>
      <c r="I1657" s="43" t="str">
        <f>IFERROR(VLOOKUP(#REF!,#REF!,2,FALSE),"No")</f>
        <v>No</v>
      </c>
      <c r="J1657" s="149">
        <v>0.5</v>
      </c>
      <c r="K1657" s="148">
        <v>46</v>
      </c>
      <c r="L1657" s="148"/>
      <c r="M1657" s="148"/>
      <c r="N1657" s="148"/>
      <c r="O1657" s="148"/>
      <c r="P1657" s="148"/>
      <c r="Q1657" s="148"/>
      <c r="R1657" s="148"/>
      <c r="S1657" s="148"/>
      <c r="T1657" s="148"/>
      <c r="U1657" s="148"/>
      <c r="V1657" s="148"/>
      <c r="W1657" s="148"/>
      <c r="X1657" s="139">
        <v>1.25</v>
      </c>
      <c r="Y1657" s="148">
        <v>956</v>
      </c>
      <c r="Z1657" s="149">
        <v>2</v>
      </c>
      <c r="AA1657" s="148">
        <v>44</v>
      </c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39">
        <v>0</v>
      </c>
      <c r="AM1657" s="139">
        <v>0</v>
      </c>
      <c r="AN1657" s="148">
        <f t="shared" si="226"/>
        <v>1000</v>
      </c>
      <c r="AO1657" s="148">
        <f t="shared" si="227"/>
        <v>46</v>
      </c>
      <c r="AP1657" s="148">
        <v>13</v>
      </c>
      <c r="AQ1657" s="140">
        <v>13</v>
      </c>
      <c r="AS1657" s="42">
        <f t="shared" si="228"/>
        <v>3146.5599802286047</v>
      </c>
      <c r="AT1657" s="101">
        <f t="shared" si="229"/>
        <v>0</v>
      </c>
      <c r="AU1657" s="42">
        <f t="shared" si="230"/>
        <v>3146.5599802286047</v>
      </c>
      <c r="AV1657" s="42">
        <f t="shared" si="231"/>
        <v>2552.3201324210795</v>
      </c>
      <c r="AW1657" s="102">
        <f t="shared" si="232"/>
        <v>431</v>
      </c>
      <c r="AX1657" s="43">
        <f t="shared" si="225"/>
        <v>0.5</v>
      </c>
      <c r="AY1657" s="43" t="str">
        <f t="shared" si="233"/>
        <v>UTGS</v>
      </c>
    </row>
    <row r="1658" spans="1:51" hidden="1" x14ac:dyDescent="0.2">
      <c r="A1658" s="38">
        <v>1651</v>
      </c>
      <c r="B1658" t="s">
        <v>5806</v>
      </c>
      <c r="C1658" t="s">
        <v>292</v>
      </c>
      <c r="D1658">
        <v>2400</v>
      </c>
      <c r="E1658" t="s">
        <v>193</v>
      </c>
      <c r="F1658">
        <v>2</v>
      </c>
      <c r="G1658" t="str">
        <f>LOOKUP(F1658,{0,6,45},{"F","L","H"})</f>
        <v>F</v>
      </c>
      <c r="H1658" t="s">
        <v>1995</v>
      </c>
      <c r="I1658" s="43" t="str">
        <f>IFERROR(VLOOKUP(#REF!,#REF!,2,FALSE),"No")</f>
        <v>No</v>
      </c>
      <c r="J1658" s="139">
        <v>0.75</v>
      </c>
      <c r="K1658" s="148">
        <v>24</v>
      </c>
      <c r="L1658" s="148"/>
      <c r="M1658" s="148"/>
      <c r="N1658" s="148"/>
      <c r="O1658" s="148"/>
      <c r="P1658" s="148"/>
      <c r="Q1658" s="148"/>
      <c r="R1658" s="148"/>
      <c r="S1658" s="148"/>
      <c r="T1658" s="148"/>
      <c r="U1658" s="148"/>
      <c r="V1658" s="148"/>
      <c r="W1658" s="148"/>
      <c r="X1658" s="139">
        <v>2</v>
      </c>
      <c r="Y1658" s="148">
        <v>944.5</v>
      </c>
      <c r="Z1658" s="149">
        <v>3</v>
      </c>
      <c r="AA1658" s="148">
        <v>50.49</v>
      </c>
      <c r="AB1658" s="149">
        <v>4</v>
      </c>
      <c r="AC1658" s="148">
        <v>5.01</v>
      </c>
      <c r="AD1658" s="148"/>
      <c r="AE1658" s="148"/>
      <c r="AF1658" s="148"/>
      <c r="AG1658" s="148"/>
      <c r="AH1658" s="148"/>
      <c r="AI1658" s="148"/>
      <c r="AJ1658" s="148"/>
      <c r="AK1658" s="148"/>
      <c r="AL1658" s="139">
        <v>0</v>
      </c>
      <c r="AM1658" s="139">
        <v>0</v>
      </c>
      <c r="AN1658" s="148">
        <f t="shared" si="226"/>
        <v>1000</v>
      </c>
      <c r="AO1658" s="148">
        <f t="shared" si="227"/>
        <v>24</v>
      </c>
      <c r="AP1658" s="148">
        <v>8</v>
      </c>
      <c r="AQ1658" s="140">
        <v>21</v>
      </c>
      <c r="AS1658" s="42">
        <f t="shared" si="228"/>
        <v>1545.2034679453586</v>
      </c>
      <c r="AT1658" s="101">
        <f t="shared" si="229"/>
        <v>0</v>
      </c>
      <c r="AU1658" s="42">
        <f t="shared" si="230"/>
        <v>1545.2034679453586</v>
      </c>
      <c r="AV1658" s="42">
        <f t="shared" si="231"/>
        <v>1519.3652486416206</v>
      </c>
      <c r="AW1658" s="102">
        <f t="shared" si="232"/>
        <v>2428.75</v>
      </c>
      <c r="AX1658" s="43">
        <f t="shared" si="225"/>
        <v>0.75</v>
      </c>
      <c r="AY1658" s="43" t="str">
        <f t="shared" si="233"/>
        <v>UTFS</v>
      </c>
    </row>
    <row r="1659" spans="1:51" hidden="1" x14ac:dyDescent="0.2">
      <c r="A1659" s="38">
        <v>1652</v>
      </c>
      <c r="B1659" t="s">
        <v>5807</v>
      </c>
      <c r="C1659" t="s">
        <v>5746</v>
      </c>
      <c r="D1659">
        <v>44336</v>
      </c>
      <c r="E1659" t="s">
        <v>291</v>
      </c>
      <c r="F1659">
        <v>45</v>
      </c>
      <c r="G1659" t="str">
        <f>LOOKUP(F1659,{0,6,45},{"F","L","H"})</f>
        <v>H</v>
      </c>
      <c r="H1659" t="s">
        <v>2074</v>
      </c>
      <c r="I1659" s="43" t="str">
        <f>IFERROR(VLOOKUP(#REF!,#REF!,2,FALSE),"No")</f>
        <v>No</v>
      </c>
      <c r="J1659" s="149">
        <v>4</v>
      </c>
      <c r="K1659" s="148">
        <v>24</v>
      </c>
      <c r="L1659" s="148"/>
      <c r="M1659" s="148"/>
      <c r="N1659" s="148"/>
      <c r="O1659" s="148"/>
      <c r="P1659" s="148"/>
      <c r="Q1659" s="148"/>
      <c r="R1659" s="148"/>
      <c r="S1659" s="148"/>
      <c r="T1659" s="148"/>
      <c r="U1659" s="148"/>
      <c r="V1659" s="148"/>
      <c r="W1659" s="148"/>
      <c r="X1659" s="139">
        <v>2</v>
      </c>
      <c r="Y1659" s="148">
        <v>11</v>
      </c>
      <c r="Z1659" s="148">
        <v>6</v>
      </c>
      <c r="AA1659" s="148">
        <v>989</v>
      </c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39">
        <v>0</v>
      </c>
      <c r="AM1659" s="139">
        <v>0</v>
      </c>
      <c r="AN1659" s="148">
        <f t="shared" si="226"/>
        <v>1000</v>
      </c>
      <c r="AO1659" s="148">
        <f t="shared" si="227"/>
        <v>24</v>
      </c>
      <c r="AP1659" s="148">
        <v>9</v>
      </c>
      <c r="AQ1659" s="140">
        <v>12</v>
      </c>
      <c r="AS1659" s="42">
        <f t="shared" si="228"/>
        <v>1837.0434679453585</v>
      </c>
      <c r="AT1659" s="101">
        <f t="shared" si="229"/>
        <v>0</v>
      </c>
      <c r="AU1659" s="42">
        <f t="shared" si="230"/>
        <v>1837.0434679453585</v>
      </c>
      <c r="AV1659" s="42">
        <f t="shared" si="231"/>
        <v>4977.3534767895035</v>
      </c>
      <c r="AW1659" s="102">
        <f t="shared" si="232"/>
        <v>60371.752872868376</v>
      </c>
      <c r="AX1659" s="43">
        <f t="shared" ref="AX1659:AX1722" si="234">IF(J1659&gt;0,J1659,R1659)</f>
        <v>4</v>
      </c>
      <c r="AY1659" s="43" t="str">
        <f t="shared" si="233"/>
        <v>UTTSS</v>
      </c>
    </row>
    <row r="1660" spans="1:51" hidden="1" x14ac:dyDescent="0.2">
      <c r="A1660" s="38">
        <v>1653</v>
      </c>
      <c r="B1660" t="s">
        <v>5806</v>
      </c>
      <c r="C1660" t="s">
        <v>292</v>
      </c>
      <c r="D1660">
        <v>11500</v>
      </c>
      <c r="E1660" t="s">
        <v>215</v>
      </c>
      <c r="F1660">
        <v>1</v>
      </c>
      <c r="G1660" t="str">
        <f>LOOKUP(F1660,{0,6,45},{"F","L","H"})</f>
        <v>F</v>
      </c>
      <c r="H1660" t="s">
        <v>740</v>
      </c>
      <c r="I1660" s="43" t="str">
        <f>IFERROR(VLOOKUP(#REF!,#REF!,2,FALSE),"No")</f>
        <v>No</v>
      </c>
      <c r="J1660" s="149">
        <v>1.25</v>
      </c>
      <c r="K1660" s="148">
        <v>126</v>
      </c>
      <c r="L1660" s="148"/>
      <c r="M1660" s="148"/>
      <c r="N1660" s="148"/>
      <c r="O1660" s="148"/>
      <c r="P1660" s="148"/>
      <c r="Q1660" s="148"/>
      <c r="R1660" s="148"/>
      <c r="S1660" s="148"/>
      <c r="T1660" s="148"/>
      <c r="U1660" s="148"/>
      <c r="V1660" s="148"/>
      <c r="W1660" s="148"/>
      <c r="X1660" s="139">
        <v>1.25</v>
      </c>
      <c r="Y1660" s="148">
        <v>941.33</v>
      </c>
      <c r="Z1660" s="149">
        <v>2</v>
      </c>
      <c r="AA1660" s="148">
        <v>58.67</v>
      </c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39">
        <v>0</v>
      </c>
      <c r="AM1660" s="139">
        <v>0</v>
      </c>
      <c r="AN1660" s="148">
        <f t="shared" si="226"/>
        <v>1000</v>
      </c>
      <c r="AO1660" s="148">
        <f t="shared" si="227"/>
        <v>126</v>
      </c>
      <c r="AP1660" s="148">
        <v>1</v>
      </c>
      <c r="AQ1660" s="140">
        <v>1</v>
      </c>
      <c r="AS1660" s="42">
        <f t="shared" si="228"/>
        <v>9388.6982067131321</v>
      </c>
      <c r="AT1660" s="101">
        <f t="shared" si="229"/>
        <v>0</v>
      </c>
      <c r="AU1660" s="42">
        <f t="shared" si="230"/>
        <v>9388.6982067131321</v>
      </c>
      <c r="AV1660" s="42">
        <f t="shared" si="231"/>
        <v>33169.89272147404</v>
      </c>
      <c r="AW1660" s="102">
        <f t="shared" si="232"/>
        <v>10791.333333333334</v>
      </c>
      <c r="AX1660" s="43">
        <f t="shared" si="234"/>
        <v>1.25</v>
      </c>
      <c r="AY1660" s="43" t="str">
        <f t="shared" si="233"/>
        <v>UTFS</v>
      </c>
    </row>
    <row r="1661" spans="1:51" hidden="1" x14ac:dyDescent="0.2">
      <c r="A1661" s="38">
        <v>1654</v>
      </c>
      <c r="B1661" t="s">
        <v>5806</v>
      </c>
      <c r="C1661" t="s">
        <v>292</v>
      </c>
      <c r="D1661">
        <v>2100</v>
      </c>
      <c r="E1661" t="s">
        <v>204</v>
      </c>
      <c r="F1661">
        <v>5</v>
      </c>
      <c r="G1661" t="str">
        <f>LOOKUP(F1661,{0,6,45},{"F","L","H"})</f>
        <v>F</v>
      </c>
      <c r="H1661" t="s">
        <v>3557</v>
      </c>
      <c r="I1661" s="43" t="str">
        <f>IFERROR(VLOOKUP(#REF!,#REF!,2,FALSE),"No")</f>
        <v>No</v>
      </c>
      <c r="J1661" s="149">
        <v>1.25</v>
      </c>
      <c r="K1661" s="148">
        <v>146</v>
      </c>
      <c r="L1661" s="148"/>
      <c r="M1661" s="148"/>
      <c r="N1661" s="148"/>
      <c r="O1661" s="148"/>
      <c r="P1661" s="148"/>
      <c r="Q1661" s="148"/>
      <c r="R1661" s="148"/>
      <c r="S1661" s="148"/>
      <c r="T1661" s="148"/>
      <c r="U1661" s="148"/>
      <c r="V1661" s="148"/>
      <c r="W1661" s="148"/>
      <c r="X1661" s="139">
        <v>2</v>
      </c>
      <c r="Y1661" s="148">
        <v>274</v>
      </c>
      <c r="Z1661" s="149">
        <v>4</v>
      </c>
      <c r="AA1661" s="148">
        <v>726</v>
      </c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39">
        <v>0</v>
      </c>
      <c r="AM1661" s="139">
        <v>0</v>
      </c>
      <c r="AN1661" s="148">
        <f t="shared" si="226"/>
        <v>1000</v>
      </c>
      <c r="AO1661" s="148">
        <f t="shared" si="227"/>
        <v>146</v>
      </c>
      <c r="AP1661" s="148">
        <v>5</v>
      </c>
      <c r="AQ1661" s="140">
        <v>9</v>
      </c>
      <c r="AS1661" s="42">
        <f t="shared" si="228"/>
        <v>10878.967763334264</v>
      </c>
      <c r="AT1661" s="101">
        <f t="shared" si="229"/>
        <v>0</v>
      </c>
      <c r="AU1661" s="42">
        <f t="shared" si="230"/>
        <v>10878.967763334264</v>
      </c>
      <c r="AV1661" s="42">
        <f t="shared" si="231"/>
        <v>4190.7090801637814</v>
      </c>
      <c r="AW1661" s="102">
        <f t="shared" si="232"/>
        <v>2428.75</v>
      </c>
      <c r="AX1661" s="43">
        <f t="shared" si="234"/>
        <v>1.25</v>
      </c>
      <c r="AY1661" s="43" t="str">
        <f t="shared" si="233"/>
        <v>UTFS</v>
      </c>
    </row>
    <row r="1662" spans="1:51" hidden="1" x14ac:dyDescent="0.2">
      <c r="A1662" s="38">
        <v>1655</v>
      </c>
      <c r="B1662" t="s">
        <v>362</v>
      </c>
      <c r="C1662" t="s">
        <v>289</v>
      </c>
      <c r="D1662">
        <v>320</v>
      </c>
      <c r="E1662" t="s">
        <v>1239</v>
      </c>
      <c r="F1662">
        <v>0.25</v>
      </c>
      <c r="G1662" t="str">
        <f>LOOKUP(F1662,{0,6,45},{"F","L","H"})</f>
        <v>F</v>
      </c>
      <c r="H1662" t="s">
        <v>3558</v>
      </c>
      <c r="I1662" s="43" t="str">
        <f>IFERROR(VLOOKUP(#REF!,#REF!,2,FALSE),"No")</f>
        <v>No</v>
      </c>
      <c r="J1662" s="139">
        <v>0.75</v>
      </c>
      <c r="K1662" s="148">
        <v>10</v>
      </c>
      <c r="L1662" s="148"/>
      <c r="M1662" s="148"/>
      <c r="N1662" s="148"/>
      <c r="O1662" s="148"/>
      <c r="P1662" s="148"/>
      <c r="Q1662" s="148"/>
      <c r="R1662" s="148"/>
      <c r="S1662" s="148"/>
      <c r="T1662" s="148"/>
      <c r="U1662" s="148"/>
      <c r="V1662" s="148"/>
      <c r="W1662" s="148"/>
      <c r="X1662" s="139">
        <v>1.25</v>
      </c>
      <c r="Y1662" s="148">
        <v>253</v>
      </c>
      <c r="Z1662" s="149">
        <v>2</v>
      </c>
      <c r="AA1662" s="148">
        <v>83.88</v>
      </c>
      <c r="AB1662" s="149">
        <v>4</v>
      </c>
      <c r="AC1662" s="148">
        <v>663.12</v>
      </c>
      <c r="AD1662" s="148"/>
      <c r="AE1662" s="148"/>
      <c r="AF1662" s="148"/>
      <c r="AG1662" s="148"/>
      <c r="AH1662" s="148"/>
      <c r="AI1662" s="148"/>
      <c r="AJ1662" s="148"/>
      <c r="AK1662" s="148"/>
      <c r="AL1662" s="139">
        <v>0</v>
      </c>
      <c r="AM1662" s="139">
        <v>0</v>
      </c>
      <c r="AN1662" s="148">
        <f t="shared" si="226"/>
        <v>1000</v>
      </c>
      <c r="AO1662" s="148">
        <f t="shared" si="227"/>
        <v>10</v>
      </c>
      <c r="AP1662" s="148">
        <v>24</v>
      </c>
      <c r="AQ1662" s="140">
        <v>136</v>
      </c>
      <c r="AS1662" s="42">
        <f t="shared" si="228"/>
        <v>643.83477831056609</v>
      </c>
      <c r="AT1662" s="101">
        <f t="shared" si="229"/>
        <v>0</v>
      </c>
      <c r="AU1662" s="42">
        <f t="shared" si="230"/>
        <v>643.83477831056609</v>
      </c>
      <c r="AV1662" s="42">
        <f t="shared" si="231"/>
        <v>275.31347148142669</v>
      </c>
      <c r="AW1662" s="102">
        <f t="shared" si="232"/>
        <v>431</v>
      </c>
      <c r="AX1662" s="43">
        <f t="shared" si="234"/>
        <v>0.75</v>
      </c>
      <c r="AY1662" s="43" t="str">
        <f t="shared" si="233"/>
        <v>UTGS</v>
      </c>
    </row>
    <row r="1663" spans="1:51" hidden="1" x14ac:dyDescent="0.2">
      <c r="A1663" s="38">
        <v>1656</v>
      </c>
      <c r="B1663" t="s">
        <v>362</v>
      </c>
      <c r="C1663" t="s">
        <v>289</v>
      </c>
      <c r="D1663">
        <v>320</v>
      </c>
      <c r="E1663" t="s">
        <v>1239</v>
      </c>
      <c r="F1663">
        <v>0.25</v>
      </c>
      <c r="G1663" t="str">
        <f>LOOKUP(F1663,{0,6,45},{"F","L","H"})</f>
        <v>F</v>
      </c>
      <c r="H1663" t="s">
        <v>3559</v>
      </c>
      <c r="I1663" s="43" t="str">
        <f>IFERROR(VLOOKUP(#REF!,#REF!,2,FALSE),"No")</f>
        <v>No</v>
      </c>
      <c r="J1663" s="139">
        <v>0.5</v>
      </c>
      <c r="K1663" s="148">
        <v>47</v>
      </c>
      <c r="L1663" s="148"/>
      <c r="M1663" s="148"/>
      <c r="N1663" s="148"/>
      <c r="O1663" s="148"/>
      <c r="P1663" s="148"/>
      <c r="Q1663" s="148"/>
      <c r="R1663" s="148"/>
      <c r="S1663" s="148"/>
      <c r="T1663" s="148"/>
      <c r="U1663" s="148"/>
      <c r="V1663" s="148"/>
      <c r="W1663" s="148"/>
      <c r="X1663" s="139">
        <v>2</v>
      </c>
      <c r="Y1663" s="148">
        <v>242.48</v>
      </c>
      <c r="Z1663" s="149">
        <v>4</v>
      </c>
      <c r="AA1663" s="148">
        <v>757.52</v>
      </c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39">
        <v>0</v>
      </c>
      <c r="AM1663" s="139">
        <v>0</v>
      </c>
      <c r="AN1663" s="148">
        <f t="shared" si="226"/>
        <v>1000</v>
      </c>
      <c r="AO1663" s="148">
        <f t="shared" si="227"/>
        <v>47</v>
      </c>
      <c r="AP1663" s="148">
        <v>6</v>
      </c>
      <c r="AQ1663" s="140">
        <v>6</v>
      </c>
      <c r="AS1663" s="42">
        <f t="shared" si="228"/>
        <v>3214.9634580596612</v>
      </c>
      <c r="AT1663" s="101">
        <f t="shared" si="229"/>
        <v>0</v>
      </c>
      <c r="AU1663" s="42">
        <f t="shared" si="230"/>
        <v>3214.9634580596612</v>
      </c>
      <c r="AV1663" s="42">
        <f t="shared" si="231"/>
        <v>6323.7300202456718</v>
      </c>
      <c r="AW1663" s="102">
        <f t="shared" si="232"/>
        <v>431</v>
      </c>
      <c r="AX1663" s="43">
        <f t="shared" si="234"/>
        <v>0.5</v>
      </c>
      <c r="AY1663" s="43" t="str">
        <f t="shared" si="233"/>
        <v>UTGS</v>
      </c>
    </row>
    <row r="1664" spans="1:51" hidden="1" x14ac:dyDescent="0.2">
      <c r="A1664" s="38">
        <v>1657</v>
      </c>
      <c r="B1664" t="s">
        <v>362</v>
      </c>
      <c r="C1664" t="s">
        <v>289</v>
      </c>
      <c r="D1664">
        <v>320</v>
      </c>
      <c r="E1664" t="s">
        <v>1239</v>
      </c>
      <c r="F1664">
        <v>0.25</v>
      </c>
      <c r="G1664" t="str">
        <f>LOOKUP(F1664,{0,6,45},{"F","L","H"})</f>
        <v>F</v>
      </c>
      <c r="H1664" t="s">
        <v>3560</v>
      </c>
      <c r="I1664" s="43" t="str">
        <f>IFERROR(VLOOKUP(#REF!,#REF!,2,FALSE),"No")</f>
        <v>No</v>
      </c>
      <c r="J1664" s="149">
        <v>0.5</v>
      </c>
      <c r="K1664" s="148">
        <v>89</v>
      </c>
      <c r="L1664" s="148"/>
      <c r="M1664" s="148"/>
      <c r="N1664" s="148"/>
      <c r="O1664" s="148"/>
      <c r="P1664" s="148"/>
      <c r="Q1664" s="148"/>
      <c r="R1664" s="148"/>
      <c r="S1664" s="148"/>
      <c r="T1664" s="148"/>
      <c r="U1664" s="148"/>
      <c r="V1664" s="148"/>
      <c r="W1664" s="148"/>
      <c r="X1664" s="139">
        <v>6</v>
      </c>
      <c r="Y1664" s="148">
        <v>1000</v>
      </c>
      <c r="Z1664" s="149"/>
      <c r="AA1664" s="148"/>
      <c r="AB1664" s="149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39">
        <v>0</v>
      </c>
      <c r="AM1664" s="139">
        <v>0</v>
      </c>
      <c r="AN1664" s="148">
        <f t="shared" si="226"/>
        <v>1000</v>
      </c>
      <c r="AO1664" s="148">
        <f t="shared" si="227"/>
        <v>89</v>
      </c>
      <c r="AP1664" s="148">
        <v>5</v>
      </c>
      <c r="AQ1664" s="140">
        <v>5</v>
      </c>
      <c r="AS1664" s="42">
        <f t="shared" si="228"/>
        <v>6087.9095269640393</v>
      </c>
      <c r="AT1664" s="101">
        <f t="shared" si="229"/>
        <v>0</v>
      </c>
      <c r="AU1664" s="42">
        <f t="shared" si="230"/>
        <v>6087.9095269640393</v>
      </c>
      <c r="AV1664" s="42">
        <f t="shared" si="231"/>
        <v>12006.192344294808</v>
      </c>
      <c r="AW1664" s="102">
        <f t="shared" si="232"/>
        <v>431</v>
      </c>
      <c r="AX1664" s="43">
        <f t="shared" si="234"/>
        <v>0.5</v>
      </c>
      <c r="AY1664" s="43" t="str">
        <f t="shared" si="233"/>
        <v>UTGS</v>
      </c>
    </row>
    <row r="1665" spans="1:51" hidden="1" x14ac:dyDescent="0.2">
      <c r="A1665" s="38">
        <v>1658</v>
      </c>
      <c r="B1665" t="s">
        <v>5806</v>
      </c>
      <c r="C1665" t="s">
        <v>292</v>
      </c>
      <c r="D1665">
        <v>3700</v>
      </c>
      <c r="E1665" t="s">
        <v>208</v>
      </c>
      <c r="F1665">
        <v>5</v>
      </c>
      <c r="G1665" t="str">
        <f>LOOKUP(F1665,{0,6,45},{"F","L","H"})</f>
        <v>F</v>
      </c>
      <c r="H1665" t="s">
        <v>1426</v>
      </c>
      <c r="I1665" s="43" t="str">
        <f>IFERROR(VLOOKUP(#REF!,#REF!,2,FALSE),"No")</f>
        <v>No</v>
      </c>
      <c r="J1665" s="139">
        <v>0.75</v>
      </c>
      <c r="K1665" s="148">
        <v>37</v>
      </c>
      <c r="L1665" s="148"/>
      <c r="M1665" s="148"/>
      <c r="N1665" s="148"/>
      <c r="O1665" s="148"/>
      <c r="P1665" s="148"/>
      <c r="Q1665" s="148"/>
      <c r="R1665" s="148"/>
      <c r="S1665" s="148"/>
      <c r="T1665" s="148"/>
      <c r="U1665" s="148"/>
      <c r="V1665" s="148"/>
      <c r="W1665" s="148"/>
      <c r="X1665" s="139">
        <v>2</v>
      </c>
      <c r="Y1665" s="148">
        <v>34.630000000000003</v>
      </c>
      <c r="Z1665" s="148">
        <v>4</v>
      </c>
      <c r="AA1665" s="148">
        <v>965.37</v>
      </c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39">
        <v>0</v>
      </c>
      <c r="AM1665" s="139">
        <v>0</v>
      </c>
      <c r="AN1665" s="148">
        <f t="shared" si="226"/>
        <v>1000</v>
      </c>
      <c r="AO1665" s="148">
        <f t="shared" si="227"/>
        <v>37</v>
      </c>
      <c r="AP1665" s="148">
        <v>3</v>
      </c>
      <c r="AQ1665" s="140">
        <v>3</v>
      </c>
      <c r="AS1665" s="42">
        <f t="shared" si="228"/>
        <v>2382.1886797490947</v>
      </c>
      <c r="AT1665" s="101">
        <f t="shared" si="229"/>
        <v>0</v>
      </c>
      <c r="AU1665" s="42">
        <f t="shared" si="230"/>
        <v>2382.1886797490947</v>
      </c>
      <c r="AV1665" s="42">
        <f t="shared" si="231"/>
        <v>13144.221540491344</v>
      </c>
      <c r="AW1665" s="102">
        <f t="shared" si="232"/>
        <v>2145.6666666666665</v>
      </c>
      <c r="AX1665" s="43">
        <f t="shared" si="234"/>
        <v>0.75</v>
      </c>
      <c r="AY1665" s="43" t="str">
        <f t="shared" si="233"/>
        <v>UTFS</v>
      </c>
    </row>
    <row r="1666" spans="1:51" hidden="1" x14ac:dyDescent="0.2">
      <c r="A1666" s="38">
        <v>1659</v>
      </c>
      <c r="B1666" t="s">
        <v>362</v>
      </c>
      <c r="C1666" t="s">
        <v>289</v>
      </c>
      <c r="D1666">
        <v>320</v>
      </c>
      <c r="E1666" t="s">
        <v>1239</v>
      </c>
      <c r="F1666">
        <v>0.25</v>
      </c>
      <c r="G1666" t="str">
        <f>LOOKUP(F1666,{0,6,45},{"F","L","H"})</f>
        <v>F</v>
      </c>
      <c r="H1666" t="s">
        <v>3561</v>
      </c>
      <c r="I1666" s="43" t="str">
        <f>IFERROR(VLOOKUP(#REF!,#REF!,2,FALSE),"No")</f>
        <v>No</v>
      </c>
      <c r="J1666" s="139">
        <v>0.5</v>
      </c>
      <c r="K1666" s="148">
        <v>82</v>
      </c>
      <c r="L1666" s="148"/>
      <c r="M1666" s="148"/>
      <c r="N1666" s="148"/>
      <c r="O1666" s="148"/>
      <c r="P1666" s="148"/>
      <c r="Q1666" s="148"/>
      <c r="R1666" s="148"/>
      <c r="S1666" s="148"/>
      <c r="T1666" s="148"/>
      <c r="U1666" s="148"/>
      <c r="V1666" s="148"/>
      <c r="W1666" s="148"/>
      <c r="X1666" s="139">
        <v>2</v>
      </c>
      <c r="Y1666" s="148">
        <v>628.22</v>
      </c>
      <c r="Z1666" s="149">
        <v>6</v>
      </c>
      <c r="AA1666" s="148">
        <v>371.78</v>
      </c>
      <c r="AB1666" s="149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39">
        <v>0</v>
      </c>
      <c r="AM1666" s="139">
        <v>0</v>
      </c>
      <c r="AN1666" s="148">
        <f t="shared" si="226"/>
        <v>1000</v>
      </c>
      <c r="AO1666" s="148">
        <f t="shared" si="227"/>
        <v>82</v>
      </c>
      <c r="AP1666" s="148">
        <v>3</v>
      </c>
      <c r="AQ1666" s="140">
        <v>3</v>
      </c>
      <c r="AS1666" s="42">
        <f t="shared" si="228"/>
        <v>5609.0851821466431</v>
      </c>
      <c r="AT1666" s="101">
        <f t="shared" si="229"/>
        <v>0</v>
      </c>
      <c r="AU1666" s="42">
        <f t="shared" si="230"/>
        <v>5609.0851821466431</v>
      </c>
      <c r="AV1666" s="42">
        <f t="shared" si="231"/>
        <v>14247.449107158012</v>
      </c>
      <c r="AW1666" s="102">
        <f t="shared" si="232"/>
        <v>431</v>
      </c>
      <c r="AX1666" s="43">
        <f t="shared" si="234"/>
        <v>0.5</v>
      </c>
      <c r="AY1666" s="43" t="str">
        <f t="shared" si="233"/>
        <v>UTGS</v>
      </c>
    </row>
    <row r="1667" spans="1:51" hidden="1" x14ac:dyDescent="0.2">
      <c r="A1667" s="38">
        <v>1660</v>
      </c>
      <c r="B1667" t="s">
        <v>5806</v>
      </c>
      <c r="C1667" t="s">
        <v>5746</v>
      </c>
      <c r="D1667">
        <v>11500</v>
      </c>
      <c r="E1667" t="s">
        <v>215</v>
      </c>
      <c r="F1667">
        <v>1</v>
      </c>
      <c r="G1667" t="str">
        <f>LOOKUP(F1667,{0,6,45},{"F","L","H"})</f>
        <v>F</v>
      </c>
      <c r="H1667" t="s">
        <v>1904</v>
      </c>
      <c r="I1667" s="43" t="str">
        <f>IFERROR(VLOOKUP(#REF!,#REF!,2,FALSE),"No")</f>
        <v>No</v>
      </c>
      <c r="J1667" s="148">
        <v>2</v>
      </c>
      <c r="K1667" s="148">
        <v>216</v>
      </c>
      <c r="L1667" s="148"/>
      <c r="M1667" s="148"/>
      <c r="N1667" s="148"/>
      <c r="O1667" s="148"/>
      <c r="P1667" s="148"/>
      <c r="Q1667" s="148"/>
      <c r="R1667" s="149"/>
      <c r="S1667" s="148"/>
      <c r="T1667" s="148"/>
      <c r="U1667" s="148"/>
      <c r="V1667" s="148"/>
      <c r="W1667" s="148"/>
      <c r="X1667" s="139">
        <v>2</v>
      </c>
      <c r="Y1667" s="148">
        <v>1000</v>
      </c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39">
        <v>0</v>
      </c>
      <c r="AM1667" s="139">
        <v>0</v>
      </c>
      <c r="AN1667" s="148">
        <f t="shared" si="226"/>
        <v>1000</v>
      </c>
      <c r="AO1667" s="148">
        <f t="shared" si="227"/>
        <v>216</v>
      </c>
      <c r="AP1667" s="148">
        <v>6</v>
      </c>
      <c r="AQ1667" s="140">
        <v>6</v>
      </c>
      <c r="AS1667" s="42">
        <f t="shared" si="228"/>
        <v>15764.431211508227</v>
      </c>
      <c r="AT1667" s="101">
        <f t="shared" si="229"/>
        <v>0</v>
      </c>
      <c r="AU1667" s="42">
        <f t="shared" si="230"/>
        <v>15764.431211508227</v>
      </c>
      <c r="AV1667" s="42">
        <f t="shared" si="231"/>
        <v>5418.493620245672</v>
      </c>
      <c r="AW1667" s="102">
        <f t="shared" si="232"/>
        <v>10791.333333333334</v>
      </c>
      <c r="AX1667" s="43">
        <f t="shared" si="234"/>
        <v>2</v>
      </c>
      <c r="AY1667" s="43" t="str">
        <f t="shared" si="233"/>
        <v>UTTSS</v>
      </c>
    </row>
    <row r="1668" spans="1:51" hidden="1" x14ac:dyDescent="0.2">
      <c r="A1668" s="38">
        <v>1661</v>
      </c>
      <c r="B1668" t="s">
        <v>362</v>
      </c>
      <c r="C1668" t="s">
        <v>289</v>
      </c>
      <c r="D1668">
        <v>320</v>
      </c>
      <c r="E1668" t="s">
        <v>1245</v>
      </c>
      <c r="F1668">
        <v>0.25</v>
      </c>
      <c r="G1668" t="str">
        <f>LOOKUP(F1668,{0,6,45},{"F","L","H"})</f>
        <v>F</v>
      </c>
      <c r="H1668" t="s">
        <v>3562</v>
      </c>
      <c r="I1668" s="43" t="str">
        <f>IFERROR(VLOOKUP(#REF!,#REF!,2,FALSE),"No")</f>
        <v>No</v>
      </c>
      <c r="J1668" s="139">
        <v>0.5</v>
      </c>
      <c r="K1668" s="148">
        <v>65</v>
      </c>
      <c r="L1668" s="148"/>
      <c r="M1668" s="148"/>
      <c r="N1668" s="148"/>
      <c r="O1668" s="148"/>
      <c r="P1668" s="148"/>
      <c r="Q1668" s="148"/>
      <c r="R1668" s="148"/>
      <c r="S1668" s="148"/>
      <c r="T1668" s="148"/>
      <c r="U1668" s="148"/>
      <c r="V1668" s="148"/>
      <c r="W1668" s="148"/>
      <c r="X1668" s="139">
        <v>2</v>
      </c>
      <c r="Y1668" s="148">
        <v>1000</v>
      </c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39">
        <v>0</v>
      </c>
      <c r="AM1668" s="139">
        <v>0</v>
      </c>
      <c r="AN1668" s="148">
        <f t="shared" si="226"/>
        <v>1000</v>
      </c>
      <c r="AO1668" s="148">
        <f t="shared" si="227"/>
        <v>65</v>
      </c>
      <c r="AP1668" s="148">
        <v>9</v>
      </c>
      <c r="AQ1668" s="140">
        <v>9</v>
      </c>
      <c r="AS1668" s="42">
        <f t="shared" si="228"/>
        <v>4446.2260590186806</v>
      </c>
      <c r="AT1668" s="101">
        <f t="shared" si="229"/>
        <v>0</v>
      </c>
      <c r="AU1668" s="42">
        <f t="shared" si="230"/>
        <v>4446.2260590186806</v>
      </c>
      <c r="AV1668" s="42">
        <f t="shared" si="231"/>
        <v>3612.3290801637813</v>
      </c>
      <c r="AW1668" s="102">
        <f t="shared" si="232"/>
        <v>431</v>
      </c>
      <c r="AX1668" s="43">
        <f t="shared" si="234"/>
        <v>0.5</v>
      </c>
      <c r="AY1668" s="43" t="str">
        <f t="shared" si="233"/>
        <v>UTGS</v>
      </c>
    </row>
    <row r="1669" spans="1:51" hidden="1" x14ac:dyDescent="0.2">
      <c r="A1669" s="38">
        <v>1662</v>
      </c>
      <c r="B1669" t="s">
        <v>362</v>
      </c>
      <c r="C1669" t="s">
        <v>289</v>
      </c>
      <c r="D1669">
        <v>320</v>
      </c>
      <c r="E1669" t="s">
        <v>1239</v>
      </c>
      <c r="F1669">
        <v>0.25</v>
      </c>
      <c r="G1669" t="str">
        <f>LOOKUP(F1669,{0,6,45},{"F","L","H"})</f>
        <v>F</v>
      </c>
      <c r="H1669" t="s">
        <v>3563</v>
      </c>
      <c r="I1669" s="43" t="str">
        <f>IFERROR(VLOOKUP(#REF!,#REF!,2,FALSE),"No")</f>
        <v>No</v>
      </c>
      <c r="J1669" s="149">
        <v>0.5</v>
      </c>
      <c r="K1669" s="148">
        <v>121</v>
      </c>
      <c r="L1669" s="148">
        <v>0.75</v>
      </c>
      <c r="M1669" s="148">
        <v>46</v>
      </c>
      <c r="N1669" s="148"/>
      <c r="O1669" s="148"/>
      <c r="P1669" s="148"/>
      <c r="Q1669" s="148"/>
      <c r="R1669" s="148"/>
      <c r="S1669" s="148"/>
      <c r="T1669" s="148"/>
      <c r="U1669" s="148"/>
      <c r="V1669" s="148"/>
      <c r="W1669" s="148"/>
      <c r="X1669" s="139">
        <v>2</v>
      </c>
      <c r="Y1669" s="148">
        <v>1000</v>
      </c>
      <c r="Z1669" s="149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39">
        <v>0</v>
      </c>
      <c r="AM1669" s="139">
        <v>0</v>
      </c>
      <c r="AN1669" s="148">
        <f t="shared" si="226"/>
        <v>1000</v>
      </c>
      <c r="AO1669" s="148">
        <f t="shared" si="227"/>
        <v>167</v>
      </c>
      <c r="AP1669" s="148">
        <v>9</v>
      </c>
      <c r="AQ1669" s="140">
        <v>9</v>
      </c>
      <c r="AS1669" s="42">
        <f t="shared" si="228"/>
        <v>11238.460797786454</v>
      </c>
      <c r="AT1669" s="101">
        <f t="shared" si="229"/>
        <v>0</v>
      </c>
      <c r="AU1669" s="42">
        <f t="shared" si="230"/>
        <v>11238.460797786454</v>
      </c>
      <c r="AV1669" s="42">
        <f t="shared" si="231"/>
        <v>3612.3290801637813</v>
      </c>
      <c r="AW1669" s="102">
        <f t="shared" si="232"/>
        <v>431</v>
      </c>
      <c r="AX1669" s="43">
        <f t="shared" si="234"/>
        <v>0.5</v>
      </c>
      <c r="AY1669" s="43" t="str">
        <f t="shared" si="233"/>
        <v>UTGS</v>
      </c>
    </row>
    <row r="1670" spans="1:51" hidden="1" x14ac:dyDescent="0.2">
      <c r="A1670" s="38">
        <v>1663</v>
      </c>
      <c r="B1670" t="s">
        <v>362</v>
      </c>
      <c r="C1670" t="s">
        <v>289</v>
      </c>
      <c r="D1670">
        <v>320</v>
      </c>
      <c r="E1670" t="s">
        <v>1228</v>
      </c>
      <c r="F1670">
        <v>0.25</v>
      </c>
      <c r="G1670" t="str">
        <f>LOOKUP(F1670,{0,6,45},{"F","L","H"})</f>
        <v>F</v>
      </c>
      <c r="H1670" t="s">
        <v>3564</v>
      </c>
      <c r="I1670" s="43" t="str">
        <f>IFERROR(VLOOKUP(#REF!,#REF!,2,FALSE),"No")</f>
        <v>No</v>
      </c>
      <c r="J1670" s="149">
        <v>0.5</v>
      </c>
      <c r="K1670" s="148">
        <v>96</v>
      </c>
      <c r="L1670" s="148"/>
      <c r="M1670" s="148"/>
      <c r="N1670" s="148"/>
      <c r="O1670" s="148"/>
      <c r="P1670" s="148"/>
      <c r="Q1670" s="148"/>
      <c r="R1670" s="148"/>
      <c r="S1670" s="148"/>
      <c r="T1670" s="148"/>
      <c r="U1670" s="148"/>
      <c r="V1670" s="148"/>
      <c r="W1670" s="148"/>
      <c r="X1670" s="139">
        <v>2</v>
      </c>
      <c r="Y1670" s="148">
        <v>1000</v>
      </c>
      <c r="Z1670" s="149"/>
      <c r="AA1670" s="148"/>
      <c r="AB1670" s="149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39">
        <v>0</v>
      </c>
      <c r="AM1670" s="139">
        <v>0</v>
      </c>
      <c r="AN1670" s="148">
        <f t="shared" si="226"/>
        <v>1000</v>
      </c>
      <c r="AO1670" s="148">
        <f t="shared" si="227"/>
        <v>96</v>
      </c>
      <c r="AP1670" s="148">
        <v>9</v>
      </c>
      <c r="AQ1670" s="140">
        <v>9</v>
      </c>
      <c r="AS1670" s="42">
        <f t="shared" si="228"/>
        <v>6566.7338717814355</v>
      </c>
      <c r="AT1670" s="101">
        <f t="shared" si="229"/>
        <v>0</v>
      </c>
      <c r="AU1670" s="42">
        <f t="shared" si="230"/>
        <v>6566.7338717814355</v>
      </c>
      <c r="AV1670" s="42">
        <f t="shared" si="231"/>
        <v>3612.3290801637813</v>
      </c>
      <c r="AW1670" s="102">
        <f t="shared" si="232"/>
        <v>431</v>
      </c>
      <c r="AX1670" s="43">
        <f t="shared" si="234"/>
        <v>0.5</v>
      </c>
      <c r="AY1670" s="43" t="str">
        <f t="shared" si="233"/>
        <v>UTGS</v>
      </c>
    </row>
    <row r="1671" spans="1:51" hidden="1" x14ac:dyDescent="0.2">
      <c r="A1671" s="38">
        <v>1664</v>
      </c>
      <c r="B1671" t="s">
        <v>362</v>
      </c>
      <c r="C1671" t="s">
        <v>289</v>
      </c>
      <c r="D1671">
        <v>320</v>
      </c>
      <c r="E1671" t="s">
        <v>1223</v>
      </c>
      <c r="F1671">
        <v>0.25</v>
      </c>
      <c r="G1671" t="str">
        <f>LOOKUP(F1671,{0,6,45},{"F","L","H"})</f>
        <v>F</v>
      </c>
      <c r="H1671" t="s">
        <v>3566</v>
      </c>
      <c r="I1671" s="43" t="str">
        <f>IFERROR(VLOOKUP(#REF!,#REF!,2,FALSE),"No")</f>
        <v>No</v>
      </c>
      <c r="J1671" s="149">
        <v>0.75</v>
      </c>
      <c r="K1671" s="148">
        <v>22</v>
      </c>
      <c r="L1671" s="148"/>
      <c r="M1671" s="148"/>
      <c r="N1671" s="148"/>
      <c r="O1671" s="148"/>
      <c r="P1671" s="148"/>
      <c r="Q1671" s="148"/>
      <c r="R1671" s="148"/>
      <c r="S1671" s="148"/>
      <c r="T1671" s="148"/>
      <c r="U1671" s="148"/>
      <c r="V1671" s="148"/>
      <c r="W1671" s="148"/>
      <c r="X1671" s="139">
        <v>2</v>
      </c>
      <c r="Y1671" s="148">
        <v>712.33</v>
      </c>
      <c r="Z1671" s="148">
        <v>4</v>
      </c>
      <c r="AA1671" s="148">
        <v>287.67</v>
      </c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39">
        <v>0</v>
      </c>
      <c r="AM1671" s="139">
        <v>0</v>
      </c>
      <c r="AN1671" s="148">
        <f t="shared" si="226"/>
        <v>1000</v>
      </c>
      <c r="AO1671" s="148">
        <f t="shared" si="227"/>
        <v>22</v>
      </c>
      <c r="AP1671" s="148">
        <v>9</v>
      </c>
      <c r="AQ1671" s="140">
        <v>38</v>
      </c>
      <c r="AS1671" s="42">
        <f t="shared" si="228"/>
        <v>1416.4365122832455</v>
      </c>
      <c r="AT1671" s="101">
        <f t="shared" si="229"/>
        <v>0</v>
      </c>
      <c r="AU1671" s="42">
        <f t="shared" si="230"/>
        <v>1416.4365122832455</v>
      </c>
      <c r="AV1671" s="42">
        <f t="shared" si="231"/>
        <v>909.83041109142198</v>
      </c>
      <c r="AW1671" s="102">
        <f t="shared" si="232"/>
        <v>431</v>
      </c>
      <c r="AX1671" s="43">
        <f t="shared" si="234"/>
        <v>0.75</v>
      </c>
      <c r="AY1671" s="43" t="str">
        <f t="shared" si="233"/>
        <v>UTGS</v>
      </c>
    </row>
    <row r="1672" spans="1:51" hidden="1" x14ac:dyDescent="0.2">
      <c r="A1672" s="38">
        <v>1665</v>
      </c>
      <c r="B1672" t="s">
        <v>362</v>
      </c>
      <c r="C1672" t="s">
        <v>289</v>
      </c>
      <c r="D1672">
        <v>320</v>
      </c>
      <c r="E1672" t="s">
        <v>1228</v>
      </c>
      <c r="F1672">
        <v>0.25</v>
      </c>
      <c r="G1672" t="str">
        <f>LOOKUP(F1672,{0,6,45},{"F","L","H"})</f>
        <v>F</v>
      </c>
      <c r="H1672" t="s">
        <v>3567</v>
      </c>
      <c r="I1672" s="43" t="str">
        <f>IFERROR(VLOOKUP(#REF!,#REF!,2,FALSE),"No")</f>
        <v>No</v>
      </c>
      <c r="J1672" s="149">
        <v>0.75</v>
      </c>
      <c r="K1672" s="148">
        <v>96</v>
      </c>
      <c r="L1672" s="148"/>
      <c r="M1672" s="148"/>
      <c r="N1672" s="148"/>
      <c r="O1672" s="148"/>
      <c r="P1672" s="148"/>
      <c r="Q1672" s="148"/>
      <c r="R1672" s="148"/>
      <c r="S1672" s="148"/>
      <c r="T1672" s="148"/>
      <c r="U1672" s="148"/>
      <c r="V1672" s="148"/>
      <c r="W1672" s="148"/>
      <c r="X1672" s="139">
        <v>1.25</v>
      </c>
      <c r="Y1672" s="148">
        <v>587.20000000000005</v>
      </c>
      <c r="Z1672" s="148">
        <v>4</v>
      </c>
      <c r="AA1672" s="148">
        <v>412.8</v>
      </c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39">
        <v>0</v>
      </c>
      <c r="AM1672" s="139">
        <v>0</v>
      </c>
      <c r="AN1672" s="148">
        <f t="shared" ref="AN1672:AN1735" si="235">SUM(Y1672,AA1672,AC1672,AE1672,AG1672,AI1672,AK1672,AM1672)</f>
        <v>1000</v>
      </c>
      <c r="AO1672" s="148">
        <f t="shared" ref="AO1672:AO1735" si="236">SUM(K1672,M1672,O1672,Q1672,S1672,U1672,W1672)</f>
        <v>96</v>
      </c>
      <c r="AP1672" s="148">
        <v>12</v>
      </c>
      <c r="AQ1672" s="140">
        <v>15</v>
      </c>
      <c r="AS1672" s="42">
        <f t="shared" ref="AS1672:AS1735" si="237">(VLOOKUP(J1672,Service,2,FALSE)*K1672+VLOOKUP(L1672,Service,2,FALSE)*M1672+VLOOKUP(N1672,Service,2,FALSE)*O1672+VLOOKUP(P1672,Service,2,FALSE)*Q1672)</f>
        <v>6180.8138717814345</v>
      </c>
      <c r="AT1672" s="101">
        <f t="shared" ref="AT1672:AT1735" si="238">VLOOKUP(R1672,serviceHP,2,FALSE)*S1672+VLOOKUP(T1672,serviceHP,2,FALSE)*U1672+VLOOKUP(V1672,serviceHP,2,FALSE)*W1672</f>
        <v>0</v>
      </c>
      <c r="AU1672" s="42">
        <f t="shared" ref="AU1672:AU1735" si="239">AS1672+AT1672</f>
        <v>6180.8138717814345</v>
      </c>
      <c r="AV1672" s="42">
        <f t="shared" ref="AV1672:AV1735" si="240">(VLOOKUP(X1672,Main,2,FALSE)*Y1672+VLOOKUP(Z1672,Main,2,FALSE)*AA1672+VLOOKUP(AB1672,Main,2,FALSE)*AC1672+VLOOKUP(AD1672,Main,2,FALSE)*AE1672+VLOOKUP(AF1672,Main,2,FALSE)*AG1672+VLOOKUP(AL1672,Main,2,FALSE)*AM1672+VLOOKUP(AH1672,Main,2,FALSE)*AI1672+VLOOKUP(AL1672,Main,2,FALSE)*AM1672+VLOOKUP(AJ1672,Main,2,FALSE)*AK1672)/AQ1672</f>
        <v>2392.1185147649358</v>
      </c>
      <c r="AW1672" s="102">
        <f t="shared" ref="AW1672:AW1735" si="241">IF(G1672="F",VLOOKUP(D1672,MeterAndReg2,2,TRUE),(IF(G1672="L",VLOOKUP(D1672,MeterAndReg2,3,TRUE),VLOOKUP(D1672,MeterAndReg2,4,TRUE))))</f>
        <v>431</v>
      </c>
      <c r="AX1672" s="43">
        <f t="shared" si="234"/>
        <v>0.75</v>
      </c>
      <c r="AY1672" s="43" t="str">
        <f t="shared" si="233"/>
        <v>UTGS</v>
      </c>
    </row>
    <row r="1673" spans="1:51" hidden="1" x14ac:dyDescent="0.2">
      <c r="A1673" s="38">
        <v>1666</v>
      </c>
      <c r="B1673" t="s">
        <v>362</v>
      </c>
      <c r="C1673" t="s">
        <v>289</v>
      </c>
      <c r="D1673">
        <v>320</v>
      </c>
      <c r="E1673" t="s">
        <v>1223</v>
      </c>
      <c r="F1673">
        <v>0.25</v>
      </c>
      <c r="G1673" t="str">
        <f>LOOKUP(F1673,{0,6,45},{"F","L","H"})</f>
        <v>F</v>
      </c>
      <c r="H1673" t="s">
        <v>3568</v>
      </c>
      <c r="I1673" s="43" t="str">
        <f>IFERROR(VLOOKUP(#REF!,#REF!,2,FALSE),"No")</f>
        <v>No</v>
      </c>
      <c r="J1673" s="139">
        <v>0.5</v>
      </c>
      <c r="K1673" s="148">
        <v>113</v>
      </c>
      <c r="L1673" s="148"/>
      <c r="M1673" s="148"/>
      <c r="N1673" s="148"/>
      <c r="O1673" s="148"/>
      <c r="P1673" s="148"/>
      <c r="Q1673" s="148"/>
      <c r="R1673" s="148"/>
      <c r="S1673" s="148"/>
      <c r="T1673" s="148"/>
      <c r="U1673" s="148"/>
      <c r="V1673" s="148"/>
      <c r="W1673" s="148"/>
      <c r="X1673" s="139">
        <v>2</v>
      </c>
      <c r="Y1673" s="148">
        <v>1000</v>
      </c>
      <c r="Z1673" s="149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39">
        <v>0</v>
      </c>
      <c r="AM1673" s="139">
        <v>0</v>
      </c>
      <c r="AN1673" s="148">
        <f t="shared" si="235"/>
        <v>1000</v>
      </c>
      <c r="AO1673" s="148">
        <f t="shared" si="236"/>
        <v>113</v>
      </c>
      <c r="AP1673" s="148">
        <v>6</v>
      </c>
      <c r="AQ1673" s="140">
        <v>6</v>
      </c>
      <c r="AS1673" s="42">
        <f t="shared" si="237"/>
        <v>7729.5929949093979</v>
      </c>
      <c r="AT1673" s="101">
        <f t="shared" si="238"/>
        <v>0</v>
      </c>
      <c r="AU1673" s="42">
        <f t="shared" si="239"/>
        <v>7729.5929949093979</v>
      </c>
      <c r="AV1673" s="42">
        <f t="shared" si="240"/>
        <v>5418.493620245672</v>
      </c>
      <c r="AW1673" s="102">
        <f t="shared" si="241"/>
        <v>431</v>
      </c>
      <c r="AX1673" s="43">
        <f t="shared" si="234"/>
        <v>0.5</v>
      </c>
      <c r="AY1673" s="43" t="str">
        <f t="shared" ref="AY1673:AY1736" si="242">C1673</f>
        <v>UTGS</v>
      </c>
    </row>
    <row r="1674" spans="1:51" hidden="1" x14ac:dyDescent="0.2">
      <c r="A1674" s="38">
        <v>1667</v>
      </c>
      <c r="B1674" t="s">
        <v>362</v>
      </c>
      <c r="C1674" t="s">
        <v>289</v>
      </c>
      <c r="D1674">
        <v>306</v>
      </c>
      <c r="E1674" t="s">
        <v>1224</v>
      </c>
      <c r="F1674">
        <v>0.25</v>
      </c>
      <c r="G1674" t="str">
        <f>LOOKUP(F1674,{0,6,45},{"F","L","H"})</f>
        <v>F</v>
      </c>
      <c r="H1674" t="s">
        <v>3569</v>
      </c>
      <c r="I1674" s="43" t="str">
        <f>IFERROR(VLOOKUP(#REF!,#REF!,2,FALSE),"No")</f>
        <v>No</v>
      </c>
      <c r="J1674" s="139">
        <v>0.5</v>
      </c>
      <c r="K1674" s="148">
        <v>64</v>
      </c>
      <c r="L1674" s="148"/>
      <c r="M1674" s="148"/>
      <c r="N1674" s="148"/>
      <c r="O1674" s="148"/>
      <c r="P1674" s="148"/>
      <c r="Q1674" s="148"/>
      <c r="R1674" s="148"/>
      <c r="S1674" s="148"/>
      <c r="T1674" s="148"/>
      <c r="U1674" s="148"/>
      <c r="V1674" s="148"/>
      <c r="W1674" s="148"/>
      <c r="X1674" s="139">
        <v>2</v>
      </c>
      <c r="Y1674" s="148">
        <v>1000</v>
      </c>
      <c r="Z1674" s="149"/>
      <c r="AA1674" s="148"/>
      <c r="AB1674" s="149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39">
        <v>0</v>
      </c>
      <c r="AM1674" s="139">
        <v>0</v>
      </c>
      <c r="AN1674" s="148">
        <f t="shared" si="235"/>
        <v>1000</v>
      </c>
      <c r="AO1674" s="148">
        <f t="shared" si="236"/>
        <v>64</v>
      </c>
      <c r="AP1674" s="148">
        <v>19</v>
      </c>
      <c r="AQ1674" s="140">
        <v>19</v>
      </c>
      <c r="AS1674" s="42">
        <f t="shared" si="237"/>
        <v>4377.8225811876237</v>
      </c>
      <c r="AT1674" s="101">
        <f t="shared" si="238"/>
        <v>0</v>
      </c>
      <c r="AU1674" s="42">
        <f t="shared" si="239"/>
        <v>4377.8225811876237</v>
      </c>
      <c r="AV1674" s="42">
        <f t="shared" si="240"/>
        <v>1711.1032484986333</v>
      </c>
      <c r="AW1674" s="102">
        <f t="shared" si="241"/>
        <v>431</v>
      </c>
      <c r="AX1674" s="43">
        <f t="shared" si="234"/>
        <v>0.5</v>
      </c>
      <c r="AY1674" s="43" t="str">
        <f t="shared" si="242"/>
        <v>UTGS</v>
      </c>
    </row>
    <row r="1675" spans="1:51" hidden="1" x14ac:dyDescent="0.2">
      <c r="A1675" s="38">
        <v>1668</v>
      </c>
      <c r="B1675" t="s">
        <v>362</v>
      </c>
      <c r="C1675" t="s">
        <v>289</v>
      </c>
      <c r="D1675">
        <v>306</v>
      </c>
      <c r="E1675" t="s">
        <v>1238</v>
      </c>
      <c r="F1675">
        <v>0.25</v>
      </c>
      <c r="G1675" t="str">
        <f>LOOKUP(F1675,{0,6,45},{"F","L","H"})</f>
        <v>F</v>
      </c>
      <c r="H1675" t="s">
        <v>3570</v>
      </c>
      <c r="I1675" s="43" t="str">
        <f>IFERROR(VLOOKUP(#REF!,#REF!,2,FALSE),"No")</f>
        <v>No</v>
      </c>
      <c r="J1675" s="148">
        <v>0.5</v>
      </c>
      <c r="K1675" s="148">
        <v>47</v>
      </c>
      <c r="L1675" s="148"/>
      <c r="M1675" s="148"/>
      <c r="N1675" s="148"/>
      <c r="O1675" s="148"/>
      <c r="P1675" s="148"/>
      <c r="Q1675" s="148"/>
      <c r="R1675" s="149"/>
      <c r="S1675" s="148"/>
      <c r="T1675" s="148"/>
      <c r="U1675" s="148"/>
      <c r="V1675" s="148"/>
      <c r="W1675" s="148"/>
      <c r="X1675" s="139">
        <v>2</v>
      </c>
      <c r="Y1675" s="148">
        <v>1000</v>
      </c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39">
        <v>0</v>
      </c>
      <c r="AM1675" s="139">
        <v>0</v>
      </c>
      <c r="AN1675" s="148">
        <f t="shared" si="235"/>
        <v>1000</v>
      </c>
      <c r="AO1675" s="148">
        <f t="shared" si="236"/>
        <v>47</v>
      </c>
      <c r="AP1675" s="148">
        <v>9</v>
      </c>
      <c r="AQ1675" s="140">
        <v>9</v>
      </c>
      <c r="AS1675" s="42">
        <f t="shared" si="237"/>
        <v>3214.9634580596612</v>
      </c>
      <c r="AT1675" s="101">
        <f t="shared" si="238"/>
        <v>0</v>
      </c>
      <c r="AU1675" s="42">
        <f t="shared" si="239"/>
        <v>3214.9634580596612</v>
      </c>
      <c r="AV1675" s="42">
        <f t="shared" si="240"/>
        <v>3612.3290801637813</v>
      </c>
      <c r="AW1675" s="102">
        <f t="shared" si="241"/>
        <v>431</v>
      </c>
      <c r="AX1675" s="43">
        <f t="shared" si="234"/>
        <v>0.5</v>
      </c>
      <c r="AY1675" s="43" t="str">
        <f t="shared" si="242"/>
        <v>UTGS</v>
      </c>
    </row>
    <row r="1676" spans="1:51" hidden="1" x14ac:dyDescent="0.2">
      <c r="A1676" s="38">
        <v>1669</v>
      </c>
      <c r="B1676" t="s">
        <v>5807</v>
      </c>
      <c r="C1676" s="43" t="s">
        <v>5746</v>
      </c>
      <c r="D1676">
        <v>21100</v>
      </c>
      <c r="E1676" t="s">
        <v>197</v>
      </c>
      <c r="F1676">
        <v>5</v>
      </c>
      <c r="G1676" t="str">
        <f>LOOKUP(F1676,{0,6,45},{"F","L","H"})</f>
        <v>F</v>
      </c>
      <c r="H1676" t="s">
        <v>1094</v>
      </c>
      <c r="I1676" s="43" t="str">
        <f>IFERROR(VLOOKUP(#REF!,#REF!,2,FALSE),"No")</f>
        <v>No</v>
      </c>
      <c r="J1676" s="148">
        <v>2</v>
      </c>
      <c r="K1676" s="148">
        <v>217</v>
      </c>
      <c r="L1676" s="148"/>
      <c r="M1676" s="148"/>
      <c r="N1676" s="149"/>
      <c r="O1676" s="149"/>
      <c r="P1676" s="149"/>
      <c r="Q1676" s="149"/>
      <c r="R1676" s="149"/>
      <c r="S1676" s="148"/>
      <c r="T1676" s="148"/>
      <c r="U1676" s="148"/>
      <c r="V1676" s="148"/>
      <c r="W1676" s="148"/>
      <c r="X1676" s="139">
        <v>2</v>
      </c>
      <c r="Y1676" s="148">
        <v>327</v>
      </c>
      <c r="Z1676" s="148">
        <v>4</v>
      </c>
      <c r="AA1676" s="148">
        <v>673</v>
      </c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39">
        <v>0</v>
      </c>
      <c r="AM1676" s="139">
        <v>0</v>
      </c>
      <c r="AN1676" s="148">
        <f t="shared" si="235"/>
        <v>1000</v>
      </c>
      <c r="AO1676" s="148">
        <f t="shared" si="236"/>
        <v>217</v>
      </c>
      <c r="AP1676" s="148">
        <v>4</v>
      </c>
      <c r="AQ1676" s="140">
        <v>4</v>
      </c>
      <c r="AS1676" s="42">
        <f t="shared" si="237"/>
        <v>15837.414689339283</v>
      </c>
      <c r="AT1676" s="101">
        <f t="shared" si="238"/>
        <v>0</v>
      </c>
      <c r="AU1676" s="42">
        <f t="shared" si="239"/>
        <v>15837.414689339283</v>
      </c>
      <c r="AV1676" s="42">
        <f t="shared" si="240"/>
        <v>9334.092930368508</v>
      </c>
      <c r="AW1676" s="102">
        <f t="shared" si="241"/>
        <v>18747.149999999998</v>
      </c>
      <c r="AX1676" s="43">
        <f t="shared" si="234"/>
        <v>2</v>
      </c>
      <c r="AY1676" s="43" t="str">
        <f t="shared" si="242"/>
        <v>UTTSS</v>
      </c>
    </row>
    <row r="1677" spans="1:51" hidden="1" x14ac:dyDescent="0.2">
      <c r="A1677" s="38">
        <v>1670</v>
      </c>
      <c r="B1677" t="s">
        <v>362</v>
      </c>
      <c r="C1677" t="s">
        <v>289</v>
      </c>
      <c r="D1677">
        <v>306</v>
      </c>
      <c r="E1677" t="s">
        <v>1238</v>
      </c>
      <c r="F1677">
        <v>0.25</v>
      </c>
      <c r="G1677" t="str">
        <f>LOOKUP(F1677,{0,6,45},{"F","L","H"})</f>
        <v>F</v>
      </c>
      <c r="H1677" t="s">
        <v>3571</v>
      </c>
      <c r="I1677" s="43" t="str">
        <f>IFERROR(VLOOKUP(#REF!,#REF!,2,FALSE),"No")</f>
        <v>No</v>
      </c>
      <c r="J1677" s="139">
        <v>0.5</v>
      </c>
      <c r="K1677" s="148">
        <v>11</v>
      </c>
      <c r="L1677" s="148"/>
      <c r="M1677" s="148"/>
      <c r="N1677" s="148"/>
      <c r="O1677" s="148"/>
      <c r="P1677" s="148"/>
      <c r="Q1677" s="148"/>
      <c r="R1677" s="148"/>
      <c r="S1677" s="148"/>
      <c r="T1677" s="148"/>
      <c r="U1677" s="148"/>
      <c r="V1677" s="148"/>
      <c r="W1677" s="148"/>
      <c r="X1677" s="139">
        <v>2</v>
      </c>
      <c r="Y1677" s="148">
        <v>1000</v>
      </c>
      <c r="Z1677" s="149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39">
        <v>0</v>
      </c>
      <c r="AM1677" s="139">
        <v>0</v>
      </c>
      <c r="AN1677" s="148">
        <f t="shared" si="235"/>
        <v>1000</v>
      </c>
      <c r="AO1677" s="148">
        <f t="shared" si="236"/>
        <v>11</v>
      </c>
      <c r="AP1677" s="148">
        <v>11</v>
      </c>
      <c r="AQ1677" s="140">
        <v>11</v>
      </c>
      <c r="AS1677" s="42">
        <f t="shared" si="237"/>
        <v>752.43825614162279</v>
      </c>
      <c r="AT1677" s="101">
        <f t="shared" si="238"/>
        <v>0</v>
      </c>
      <c r="AU1677" s="42">
        <f t="shared" si="239"/>
        <v>752.43825614162279</v>
      </c>
      <c r="AV1677" s="42">
        <f t="shared" si="240"/>
        <v>2955.5419746794573</v>
      </c>
      <c r="AW1677" s="102">
        <f t="shared" si="241"/>
        <v>431</v>
      </c>
      <c r="AX1677" s="43">
        <f t="shared" si="234"/>
        <v>0.5</v>
      </c>
      <c r="AY1677" s="43" t="str">
        <f t="shared" si="242"/>
        <v>UTGS</v>
      </c>
    </row>
    <row r="1678" spans="1:51" hidden="1" x14ac:dyDescent="0.2">
      <c r="A1678" s="38">
        <v>1671</v>
      </c>
      <c r="B1678" t="s">
        <v>5806</v>
      </c>
      <c r="C1678" t="s">
        <v>5746</v>
      </c>
      <c r="D1678">
        <v>3000</v>
      </c>
      <c r="E1678" t="s">
        <v>207</v>
      </c>
      <c r="F1678">
        <v>0.25</v>
      </c>
      <c r="G1678" t="str">
        <f>LOOKUP(F1678,{0,6,45},{"F","L","H"})</f>
        <v>F</v>
      </c>
      <c r="H1678" t="s">
        <v>3572</v>
      </c>
      <c r="I1678" s="43" t="str">
        <f>IFERROR(VLOOKUP(#REF!,#REF!,2,FALSE),"No")</f>
        <v>No</v>
      </c>
      <c r="J1678" s="149">
        <v>1.25</v>
      </c>
      <c r="K1678" s="148">
        <v>173.99</v>
      </c>
      <c r="L1678" s="148"/>
      <c r="M1678" s="148"/>
      <c r="N1678" s="148"/>
      <c r="O1678" s="148"/>
      <c r="P1678" s="148"/>
      <c r="Q1678" s="148"/>
      <c r="R1678" s="148"/>
      <c r="S1678" s="148"/>
      <c r="T1678" s="148"/>
      <c r="U1678" s="148"/>
      <c r="V1678" s="148"/>
      <c r="W1678" s="148"/>
      <c r="X1678" s="139">
        <v>2</v>
      </c>
      <c r="Y1678" s="148">
        <v>1000</v>
      </c>
      <c r="Z1678" s="149"/>
      <c r="AA1678" s="148"/>
      <c r="AB1678" s="149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39">
        <v>0</v>
      </c>
      <c r="AM1678" s="139">
        <v>0</v>
      </c>
      <c r="AN1678" s="148">
        <f t="shared" si="235"/>
        <v>1000</v>
      </c>
      <c r="AO1678" s="148">
        <f t="shared" si="236"/>
        <v>173.99</v>
      </c>
      <c r="AP1678" s="148">
        <v>7</v>
      </c>
      <c r="AQ1678" s="140">
        <v>16</v>
      </c>
      <c r="AS1678" s="42">
        <f t="shared" si="237"/>
        <v>12964.60000782554</v>
      </c>
      <c r="AT1678" s="101">
        <f t="shared" si="238"/>
        <v>0</v>
      </c>
      <c r="AU1678" s="42">
        <f t="shared" si="239"/>
        <v>12964.60000782554</v>
      </c>
      <c r="AV1678" s="42">
        <f t="shared" si="240"/>
        <v>2031.935107592127</v>
      </c>
      <c r="AW1678" s="102">
        <f t="shared" si="241"/>
        <v>2145.6666666666665</v>
      </c>
      <c r="AX1678" s="43">
        <f t="shared" si="234"/>
        <v>1.25</v>
      </c>
      <c r="AY1678" s="43" t="str">
        <f t="shared" si="242"/>
        <v>UTTSS</v>
      </c>
    </row>
    <row r="1679" spans="1:51" hidden="1" x14ac:dyDescent="0.2">
      <c r="A1679" s="38">
        <v>1672</v>
      </c>
      <c r="B1679" t="s">
        <v>362</v>
      </c>
      <c r="C1679" t="s">
        <v>289</v>
      </c>
      <c r="D1679">
        <v>306</v>
      </c>
      <c r="E1679" t="s">
        <v>1238</v>
      </c>
      <c r="F1679">
        <v>0.25</v>
      </c>
      <c r="G1679" t="str">
        <f>LOOKUP(F1679,{0,6,45},{"F","L","H"})</f>
        <v>F</v>
      </c>
      <c r="H1679" t="s">
        <v>3573</v>
      </c>
      <c r="I1679" s="43" t="str">
        <f>IFERROR(VLOOKUP(#REF!,#REF!,2,FALSE),"No")</f>
        <v>No</v>
      </c>
      <c r="J1679" s="139">
        <v>0.5</v>
      </c>
      <c r="K1679" s="148">
        <v>55</v>
      </c>
      <c r="L1679" s="148"/>
      <c r="M1679" s="148"/>
      <c r="N1679" s="148"/>
      <c r="O1679" s="148"/>
      <c r="P1679" s="148"/>
      <c r="Q1679" s="148"/>
      <c r="R1679" s="148"/>
      <c r="S1679" s="148"/>
      <c r="T1679" s="148"/>
      <c r="U1679" s="148"/>
      <c r="V1679" s="148"/>
      <c r="W1679" s="148"/>
      <c r="X1679" s="139">
        <v>2</v>
      </c>
      <c r="Y1679" s="148">
        <v>1000</v>
      </c>
      <c r="Z1679" s="149"/>
      <c r="AA1679" s="148"/>
      <c r="AB1679" s="149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39">
        <v>0</v>
      </c>
      <c r="AM1679" s="139">
        <v>0</v>
      </c>
      <c r="AN1679" s="148">
        <f t="shared" si="235"/>
        <v>1000</v>
      </c>
      <c r="AO1679" s="148">
        <f t="shared" si="236"/>
        <v>55</v>
      </c>
      <c r="AP1679" s="148">
        <v>15</v>
      </c>
      <c r="AQ1679" s="140">
        <v>15</v>
      </c>
      <c r="AS1679" s="42">
        <f t="shared" si="237"/>
        <v>3762.1912807081139</v>
      </c>
      <c r="AT1679" s="101">
        <f t="shared" si="238"/>
        <v>0</v>
      </c>
      <c r="AU1679" s="42">
        <f t="shared" si="239"/>
        <v>3762.1912807081139</v>
      </c>
      <c r="AV1679" s="42">
        <f t="shared" si="240"/>
        <v>2167.3974480982688</v>
      </c>
      <c r="AW1679" s="102">
        <f t="shared" si="241"/>
        <v>431</v>
      </c>
      <c r="AX1679" s="43">
        <f t="shared" si="234"/>
        <v>0.5</v>
      </c>
      <c r="AY1679" s="43" t="str">
        <f t="shared" si="242"/>
        <v>UTGS</v>
      </c>
    </row>
    <row r="1680" spans="1:51" hidden="1" x14ac:dyDescent="0.2">
      <c r="A1680" s="38">
        <v>1673</v>
      </c>
      <c r="B1680" t="s">
        <v>362</v>
      </c>
      <c r="C1680" t="s">
        <v>289</v>
      </c>
      <c r="D1680">
        <v>306</v>
      </c>
      <c r="E1680" t="s">
        <v>1224</v>
      </c>
      <c r="F1680">
        <v>0.25</v>
      </c>
      <c r="G1680" t="str">
        <f>LOOKUP(F1680,{0,6,45},{"F","L","H"})</f>
        <v>F</v>
      </c>
      <c r="H1680" t="s">
        <v>3574</v>
      </c>
      <c r="I1680" s="43" t="str">
        <f>IFERROR(VLOOKUP(#REF!,#REF!,2,FALSE),"No")</f>
        <v>No</v>
      </c>
      <c r="J1680" s="149">
        <v>0.5</v>
      </c>
      <c r="K1680" s="148">
        <v>44</v>
      </c>
      <c r="L1680" s="148"/>
      <c r="M1680" s="148"/>
      <c r="N1680" s="148"/>
      <c r="O1680" s="148"/>
      <c r="P1680" s="148"/>
      <c r="Q1680" s="148"/>
      <c r="R1680" s="148"/>
      <c r="S1680" s="148"/>
      <c r="T1680" s="148"/>
      <c r="U1680" s="148"/>
      <c r="V1680" s="148"/>
      <c r="W1680" s="148"/>
      <c r="X1680" s="139">
        <v>1.25</v>
      </c>
      <c r="Y1680" s="148">
        <v>379</v>
      </c>
      <c r="Z1680" s="149">
        <v>2</v>
      </c>
      <c r="AA1680" s="148">
        <v>621</v>
      </c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39">
        <v>0</v>
      </c>
      <c r="AM1680" s="139">
        <v>0</v>
      </c>
      <c r="AN1680" s="148">
        <f t="shared" si="235"/>
        <v>1000</v>
      </c>
      <c r="AO1680" s="148">
        <f t="shared" si="236"/>
        <v>44</v>
      </c>
      <c r="AP1680" s="148">
        <v>15</v>
      </c>
      <c r="AQ1680" s="140">
        <v>15</v>
      </c>
      <c r="AS1680" s="42">
        <f t="shared" si="237"/>
        <v>3009.7530245664911</v>
      </c>
      <c r="AT1680" s="101">
        <f t="shared" si="238"/>
        <v>0</v>
      </c>
      <c r="AU1680" s="42">
        <f t="shared" si="239"/>
        <v>3009.7530245664911</v>
      </c>
      <c r="AV1680" s="42">
        <f t="shared" si="240"/>
        <v>2185.0841147649353</v>
      </c>
      <c r="AW1680" s="102">
        <f t="shared" si="241"/>
        <v>431</v>
      </c>
      <c r="AX1680" s="43">
        <f t="shared" si="234"/>
        <v>0.5</v>
      </c>
      <c r="AY1680" s="43" t="str">
        <f t="shared" si="242"/>
        <v>UTGS</v>
      </c>
    </row>
    <row r="1681" spans="1:51" hidden="1" x14ac:dyDescent="0.2">
      <c r="A1681" s="38">
        <v>1674</v>
      </c>
      <c r="B1681" t="s">
        <v>5806</v>
      </c>
      <c r="C1681" t="s">
        <v>289</v>
      </c>
      <c r="D1681">
        <v>21100</v>
      </c>
      <c r="E1681" t="s">
        <v>197</v>
      </c>
      <c r="F1681">
        <v>5</v>
      </c>
      <c r="G1681" t="str">
        <f>LOOKUP(F1681,{0,6,45},{"F","L","H"})</f>
        <v>F</v>
      </c>
      <c r="H1681" t="s">
        <v>1429</v>
      </c>
      <c r="I1681" s="43" t="str">
        <f>IFERROR(VLOOKUP(#REF!,#REF!,2,FALSE),"No")</f>
        <v>No</v>
      </c>
      <c r="J1681" s="149">
        <v>2</v>
      </c>
      <c r="K1681" s="148">
        <v>80</v>
      </c>
      <c r="L1681" s="148"/>
      <c r="M1681" s="148"/>
      <c r="N1681" s="148"/>
      <c r="O1681" s="148"/>
      <c r="P1681" s="148"/>
      <c r="Q1681" s="148"/>
      <c r="R1681" s="148"/>
      <c r="S1681" s="148"/>
      <c r="T1681" s="148"/>
      <c r="U1681" s="148"/>
      <c r="V1681" s="148"/>
      <c r="W1681" s="148"/>
      <c r="X1681" s="139">
        <v>2</v>
      </c>
      <c r="Y1681" s="148">
        <v>649</v>
      </c>
      <c r="Z1681" s="149">
        <v>3</v>
      </c>
      <c r="AA1681" s="148">
        <v>229</v>
      </c>
      <c r="AB1681" s="148">
        <v>4</v>
      </c>
      <c r="AC1681" s="148">
        <v>122</v>
      </c>
      <c r="AD1681" s="148"/>
      <c r="AE1681" s="148"/>
      <c r="AF1681" s="148"/>
      <c r="AG1681" s="148"/>
      <c r="AH1681" s="148"/>
      <c r="AI1681" s="148"/>
      <c r="AJ1681" s="148"/>
      <c r="AK1681" s="148"/>
      <c r="AL1681" s="139">
        <v>0</v>
      </c>
      <c r="AM1681" s="139">
        <v>0</v>
      </c>
      <c r="AN1681" s="148">
        <f t="shared" si="235"/>
        <v>1000</v>
      </c>
      <c r="AO1681" s="148">
        <f t="shared" si="236"/>
        <v>80</v>
      </c>
      <c r="AP1681" s="148">
        <v>5</v>
      </c>
      <c r="AQ1681" s="140">
        <v>5</v>
      </c>
      <c r="AS1681" s="42">
        <f t="shared" si="237"/>
        <v>5838.6782264845278</v>
      </c>
      <c r="AT1681" s="101">
        <f t="shared" si="238"/>
        <v>0</v>
      </c>
      <c r="AU1681" s="42">
        <f t="shared" si="239"/>
        <v>5838.6782264845278</v>
      </c>
      <c r="AV1681" s="42">
        <f t="shared" si="240"/>
        <v>6096.3963442948061</v>
      </c>
      <c r="AW1681" s="102">
        <f t="shared" si="241"/>
        <v>18747.149999999998</v>
      </c>
      <c r="AX1681" s="43">
        <f t="shared" si="234"/>
        <v>2</v>
      </c>
      <c r="AY1681" s="43" t="str">
        <f t="shared" si="242"/>
        <v>UTGS</v>
      </c>
    </row>
    <row r="1682" spans="1:51" hidden="1" x14ac:dyDescent="0.2">
      <c r="A1682" s="38">
        <v>1675</v>
      </c>
      <c r="B1682" t="s">
        <v>5806</v>
      </c>
      <c r="C1682" t="s">
        <v>5746</v>
      </c>
      <c r="D1682">
        <v>3700</v>
      </c>
      <c r="E1682" t="s">
        <v>208</v>
      </c>
      <c r="F1682">
        <v>5</v>
      </c>
      <c r="G1682" t="str">
        <f>LOOKUP(F1682,{0,6,45},{"F","L","H"})</f>
        <v>F</v>
      </c>
      <c r="H1682" t="s">
        <v>3575</v>
      </c>
      <c r="I1682" s="43" t="str">
        <f>IFERROR(VLOOKUP(#REF!,#REF!,2,FALSE),"No")</f>
        <v>No</v>
      </c>
      <c r="J1682" s="139">
        <v>1.25</v>
      </c>
      <c r="K1682" s="148">
        <v>73</v>
      </c>
      <c r="L1682" s="148"/>
      <c r="M1682" s="148"/>
      <c r="N1682" s="148"/>
      <c r="O1682" s="148"/>
      <c r="P1682" s="148"/>
      <c r="Q1682" s="148"/>
      <c r="R1682" s="148"/>
      <c r="S1682" s="148"/>
      <c r="T1682" s="148"/>
      <c r="U1682" s="148"/>
      <c r="V1682" s="148"/>
      <c r="W1682" s="148"/>
      <c r="X1682" s="139">
        <v>2</v>
      </c>
      <c r="Y1682" s="148">
        <v>1000</v>
      </c>
      <c r="Z1682" s="149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39">
        <v>0</v>
      </c>
      <c r="AM1682" s="139">
        <v>0</v>
      </c>
      <c r="AN1682" s="148">
        <f t="shared" si="235"/>
        <v>1000</v>
      </c>
      <c r="AO1682" s="148">
        <f t="shared" si="236"/>
        <v>73</v>
      </c>
      <c r="AP1682" s="148">
        <v>10</v>
      </c>
      <c r="AQ1682" s="140">
        <v>23</v>
      </c>
      <c r="AS1682" s="42">
        <f t="shared" si="237"/>
        <v>5439.4838816671318</v>
      </c>
      <c r="AT1682" s="101">
        <f t="shared" si="238"/>
        <v>0</v>
      </c>
      <c r="AU1682" s="42">
        <f t="shared" si="239"/>
        <v>5439.4838816671318</v>
      </c>
      <c r="AV1682" s="42">
        <f t="shared" si="240"/>
        <v>1413.5200748466971</v>
      </c>
      <c r="AW1682" s="102">
        <f t="shared" si="241"/>
        <v>2145.6666666666665</v>
      </c>
      <c r="AX1682" s="43">
        <f t="shared" si="234"/>
        <v>1.25</v>
      </c>
      <c r="AY1682" s="43" t="str">
        <f t="shared" si="242"/>
        <v>UTTSS</v>
      </c>
    </row>
    <row r="1683" spans="1:51" hidden="1" x14ac:dyDescent="0.2">
      <c r="A1683" s="38">
        <v>1676</v>
      </c>
      <c r="B1683" t="s">
        <v>362</v>
      </c>
      <c r="C1683" t="s">
        <v>289</v>
      </c>
      <c r="D1683">
        <v>320</v>
      </c>
      <c r="E1683" t="s">
        <v>1247</v>
      </c>
      <c r="F1683">
        <v>0.25</v>
      </c>
      <c r="G1683" t="str">
        <f>LOOKUP(F1683,{0,6,45},{"F","L","H"})</f>
        <v>F</v>
      </c>
      <c r="H1683" t="s">
        <v>3576</v>
      </c>
      <c r="I1683" s="43" t="str">
        <f>IFERROR(VLOOKUP(#REF!,#REF!,2,FALSE),"No")</f>
        <v>No</v>
      </c>
      <c r="J1683" s="149">
        <v>0.5</v>
      </c>
      <c r="K1683" s="148">
        <v>41</v>
      </c>
      <c r="L1683" s="148"/>
      <c r="M1683" s="148"/>
      <c r="N1683" s="148"/>
      <c r="O1683" s="148"/>
      <c r="P1683" s="148"/>
      <c r="Q1683" s="148"/>
      <c r="R1683" s="148"/>
      <c r="S1683" s="148"/>
      <c r="T1683" s="148"/>
      <c r="U1683" s="148"/>
      <c r="V1683" s="148"/>
      <c r="W1683" s="148"/>
      <c r="X1683" s="139">
        <v>2</v>
      </c>
      <c r="Y1683" s="148">
        <v>673.34</v>
      </c>
      <c r="Z1683" s="149">
        <v>4</v>
      </c>
      <c r="AA1683" s="148">
        <v>326.66000000000003</v>
      </c>
      <c r="AB1683" s="149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39">
        <v>0</v>
      </c>
      <c r="AM1683" s="139">
        <v>0</v>
      </c>
      <c r="AN1683" s="148">
        <f t="shared" si="235"/>
        <v>1000</v>
      </c>
      <c r="AO1683" s="148">
        <f t="shared" si="236"/>
        <v>41</v>
      </c>
      <c r="AP1683" s="148">
        <v>10</v>
      </c>
      <c r="AQ1683" s="140">
        <v>10</v>
      </c>
      <c r="AS1683" s="42">
        <f t="shared" si="237"/>
        <v>2804.5425910733215</v>
      </c>
      <c r="AT1683" s="101">
        <f t="shared" si="238"/>
        <v>0</v>
      </c>
      <c r="AU1683" s="42">
        <f t="shared" si="239"/>
        <v>2804.5425910733215</v>
      </c>
      <c r="AV1683" s="42">
        <f t="shared" si="240"/>
        <v>3485.3113921474032</v>
      </c>
      <c r="AW1683" s="102">
        <f t="shared" si="241"/>
        <v>431</v>
      </c>
      <c r="AX1683" s="43">
        <f t="shared" si="234"/>
        <v>0.5</v>
      </c>
      <c r="AY1683" s="43" t="str">
        <f t="shared" si="242"/>
        <v>UTGS</v>
      </c>
    </row>
    <row r="1684" spans="1:51" hidden="1" x14ac:dyDescent="0.2">
      <c r="A1684" s="38">
        <v>1677</v>
      </c>
      <c r="B1684" t="s">
        <v>5806</v>
      </c>
      <c r="C1684" t="s">
        <v>5746</v>
      </c>
      <c r="D1684">
        <v>5550</v>
      </c>
      <c r="E1684" t="s">
        <v>198</v>
      </c>
      <c r="F1684">
        <v>2</v>
      </c>
      <c r="G1684" t="str">
        <f>LOOKUP(F1684,{0,6,45},{"F","L","H"})</f>
        <v>F</v>
      </c>
      <c r="H1684" t="s">
        <v>1430</v>
      </c>
      <c r="I1684" s="43" t="str">
        <f>IFERROR(VLOOKUP(#REF!,#REF!,2,FALSE),"No")</f>
        <v>No</v>
      </c>
      <c r="J1684" s="149">
        <v>1.25</v>
      </c>
      <c r="K1684" s="148">
        <v>185</v>
      </c>
      <c r="L1684" s="148"/>
      <c r="M1684" s="148"/>
      <c r="N1684" s="148"/>
      <c r="O1684" s="148"/>
      <c r="P1684" s="148"/>
      <c r="Q1684" s="148"/>
      <c r="R1684" s="148"/>
      <c r="S1684" s="148"/>
      <c r="T1684" s="148"/>
      <c r="U1684" s="148"/>
      <c r="V1684" s="148"/>
      <c r="W1684" s="148"/>
      <c r="X1684" s="139">
        <v>2</v>
      </c>
      <c r="Y1684" s="148">
        <v>1000</v>
      </c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39">
        <v>0</v>
      </c>
      <c r="AM1684" s="139">
        <v>0</v>
      </c>
      <c r="AN1684" s="148">
        <f t="shared" si="235"/>
        <v>1000</v>
      </c>
      <c r="AO1684" s="148">
        <f t="shared" si="236"/>
        <v>185</v>
      </c>
      <c r="AP1684" s="148">
        <v>7</v>
      </c>
      <c r="AQ1684" s="140">
        <v>13</v>
      </c>
      <c r="AS1684" s="42">
        <f t="shared" si="237"/>
        <v>13784.993398745471</v>
      </c>
      <c r="AT1684" s="101">
        <f t="shared" si="238"/>
        <v>0</v>
      </c>
      <c r="AU1684" s="42">
        <f t="shared" si="239"/>
        <v>13784.993398745471</v>
      </c>
      <c r="AV1684" s="42">
        <f t="shared" si="240"/>
        <v>2500.8432093441561</v>
      </c>
      <c r="AW1684" s="102">
        <f t="shared" si="241"/>
        <v>3698.6666666666665</v>
      </c>
      <c r="AX1684" s="43">
        <f t="shared" si="234"/>
        <v>1.25</v>
      </c>
      <c r="AY1684" s="43" t="str">
        <f t="shared" si="242"/>
        <v>UTTSS</v>
      </c>
    </row>
    <row r="1685" spans="1:51" hidden="1" x14ac:dyDescent="0.2">
      <c r="A1685" s="38">
        <v>1678</v>
      </c>
      <c r="B1685" t="s">
        <v>5806</v>
      </c>
      <c r="C1685" t="s">
        <v>292</v>
      </c>
      <c r="D1685">
        <v>2700</v>
      </c>
      <c r="E1685" t="s">
        <v>193</v>
      </c>
      <c r="F1685">
        <v>5</v>
      </c>
      <c r="G1685" t="str">
        <f>LOOKUP(F1685,{0,6,45},{"F","L","H"})</f>
        <v>F</v>
      </c>
      <c r="H1685" t="s">
        <v>1989</v>
      </c>
      <c r="I1685" s="43" t="str">
        <f>IFERROR(VLOOKUP(#REF!,#REF!,2,FALSE),"No")</f>
        <v>No</v>
      </c>
      <c r="J1685" s="139">
        <v>1.25</v>
      </c>
      <c r="K1685" s="148">
        <v>157</v>
      </c>
      <c r="L1685" s="148"/>
      <c r="M1685" s="148"/>
      <c r="N1685" s="148"/>
      <c r="O1685" s="148"/>
      <c r="P1685" s="148"/>
      <c r="Q1685" s="148"/>
      <c r="R1685" s="148"/>
      <c r="S1685" s="148"/>
      <c r="T1685" s="148"/>
      <c r="U1685" s="148"/>
      <c r="V1685" s="148"/>
      <c r="W1685" s="148"/>
      <c r="X1685" s="139">
        <v>3</v>
      </c>
      <c r="Y1685" s="148">
        <v>114.21</v>
      </c>
      <c r="Z1685" s="149">
        <v>4</v>
      </c>
      <c r="AA1685" s="148">
        <v>885.79</v>
      </c>
      <c r="AB1685" s="149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39">
        <v>0</v>
      </c>
      <c r="AM1685" s="139">
        <v>0</v>
      </c>
      <c r="AN1685" s="148">
        <f t="shared" si="235"/>
        <v>1000</v>
      </c>
      <c r="AO1685" s="148">
        <f t="shared" si="236"/>
        <v>157</v>
      </c>
      <c r="AP1685" s="148">
        <v>1</v>
      </c>
      <c r="AQ1685" s="140">
        <v>1</v>
      </c>
      <c r="AS1685" s="42">
        <f t="shared" si="237"/>
        <v>11698.616019475887</v>
      </c>
      <c r="AT1685" s="101">
        <f t="shared" si="238"/>
        <v>0</v>
      </c>
      <c r="AU1685" s="42">
        <f t="shared" si="239"/>
        <v>11698.616019475887</v>
      </c>
      <c r="AV1685" s="42">
        <f t="shared" si="240"/>
        <v>37413.893221474034</v>
      </c>
      <c r="AW1685" s="102">
        <f t="shared" si="241"/>
        <v>2428.75</v>
      </c>
      <c r="AX1685" s="43">
        <f t="shared" si="234"/>
        <v>1.25</v>
      </c>
      <c r="AY1685" s="43" t="str">
        <f t="shared" si="242"/>
        <v>UTFS</v>
      </c>
    </row>
    <row r="1686" spans="1:51" hidden="1" x14ac:dyDescent="0.2">
      <c r="A1686" s="38">
        <v>1679</v>
      </c>
      <c r="B1686" t="s">
        <v>362</v>
      </c>
      <c r="C1686" t="s">
        <v>289</v>
      </c>
      <c r="D1686">
        <v>320</v>
      </c>
      <c r="E1686" t="s">
        <v>1243</v>
      </c>
      <c r="F1686">
        <v>0.25</v>
      </c>
      <c r="G1686" t="str">
        <f>LOOKUP(F1686,{0,6,45},{"F","L","H"})</f>
        <v>F</v>
      </c>
      <c r="H1686" t="s">
        <v>3578</v>
      </c>
      <c r="I1686" s="43" t="str">
        <f>IFERROR(VLOOKUP(#REF!,#REF!,2,FALSE),"No")</f>
        <v>No</v>
      </c>
      <c r="J1686" s="139">
        <v>0.5</v>
      </c>
      <c r="K1686" s="148">
        <v>36</v>
      </c>
      <c r="L1686" s="148"/>
      <c r="M1686" s="148"/>
      <c r="N1686" s="148"/>
      <c r="O1686" s="148"/>
      <c r="P1686" s="148"/>
      <c r="Q1686" s="148"/>
      <c r="R1686" s="148"/>
      <c r="S1686" s="148"/>
      <c r="T1686" s="148"/>
      <c r="U1686" s="148"/>
      <c r="V1686" s="148"/>
      <c r="W1686" s="148"/>
      <c r="X1686" s="139">
        <v>1.25</v>
      </c>
      <c r="Y1686" s="148">
        <v>702.34</v>
      </c>
      <c r="Z1686" s="149">
        <v>2</v>
      </c>
      <c r="AA1686" s="148">
        <v>297.66000000000003</v>
      </c>
      <c r="AB1686" s="149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39">
        <v>0</v>
      </c>
      <c r="AM1686" s="139">
        <v>0</v>
      </c>
      <c r="AN1686" s="148">
        <f t="shared" si="235"/>
        <v>1000</v>
      </c>
      <c r="AO1686" s="148">
        <f t="shared" si="236"/>
        <v>36</v>
      </c>
      <c r="AP1686" s="148">
        <v>9</v>
      </c>
      <c r="AQ1686" s="140">
        <v>9</v>
      </c>
      <c r="AS1686" s="42">
        <f t="shared" si="237"/>
        <v>2462.5252019180384</v>
      </c>
      <c r="AT1686" s="101">
        <f t="shared" si="238"/>
        <v>0</v>
      </c>
      <c r="AU1686" s="42">
        <f t="shared" si="239"/>
        <v>2462.5252019180384</v>
      </c>
      <c r="AV1686" s="42">
        <f t="shared" si="240"/>
        <v>3666.9555246082259</v>
      </c>
      <c r="AW1686" s="102">
        <f t="shared" si="241"/>
        <v>431</v>
      </c>
      <c r="AX1686" s="43">
        <f t="shared" si="234"/>
        <v>0.5</v>
      </c>
      <c r="AY1686" s="43" t="str">
        <f t="shared" si="242"/>
        <v>UTGS</v>
      </c>
    </row>
    <row r="1687" spans="1:51" hidden="1" x14ac:dyDescent="0.2">
      <c r="A1687" s="38">
        <v>1680</v>
      </c>
      <c r="B1687" t="s">
        <v>362</v>
      </c>
      <c r="C1687" t="s">
        <v>289</v>
      </c>
      <c r="D1687">
        <v>320</v>
      </c>
      <c r="E1687" t="s">
        <v>1245</v>
      </c>
      <c r="F1687">
        <v>0.25</v>
      </c>
      <c r="G1687" t="str">
        <f>LOOKUP(F1687,{0,6,45},{"F","L","H"})</f>
        <v>F</v>
      </c>
      <c r="H1687" t="s">
        <v>3579</v>
      </c>
      <c r="I1687" s="43" t="str">
        <f>IFERROR(VLOOKUP(#REF!,#REF!,2,FALSE),"No")</f>
        <v>No</v>
      </c>
      <c r="J1687" s="139">
        <v>0.5</v>
      </c>
      <c r="K1687" s="148">
        <v>41</v>
      </c>
      <c r="L1687" s="148"/>
      <c r="M1687" s="148"/>
      <c r="N1687" s="148"/>
      <c r="O1687" s="148"/>
      <c r="P1687" s="148"/>
      <c r="Q1687" s="148"/>
      <c r="R1687" s="148"/>
      <c r="S1687" s="148"/>
      <c r="T1687" s="148"/>
      <c r="U1687" s="148"/>
      <c r="V1687" s="148"/>
      <c r="W1687" s="148"/>
      <c r="X1687" s="139">
        <v>1.25</v>
      </c>
      <c r="Y1687" s="148">
        <v>61.92</v>
      </c>
      <c r="Z1687" s="148">
        <v>2</v>
      </c>
      <c r="AA1687" s="148">
        <v>314.33</v>
      </c>
      <c r="AB1687" s="148">
        <v>3</v>
      </c>
      <c r="AC1687" s="148">
        <v>623.75</v>
      </c>
      <c r="AD1687" s="148"/>
      <c r="AE1687" s="148"/>
      <c r="AF1687" s="148"/>
      <c r="AG1687" s="148"/>
      <c r="AH1687" s="148"/>
      <c r="AI1687" s="148"/>
      <c r="AJ1687" s="148"/>
      <c r="AK1687" s="148"/>
      <c r="AL1687" s="139">
        <v>0</v>
      </c>
      <c r="AM1687" s="139">
        <v>0</v>
      </c>
      <c r="AN1687" s="148">
        <f t="shared" si="235"/>
        <v>1000</v>
      </c>
      <c r="AO1687" s="148">
        <f t="shared" si="236"/>
        <v>41</v>
      </c>
      <c r="AP1687" s="148">
        <v>9</v>
      </c>
      <c r="AQ1687" s="140">
        <v>9</v>
      </c>
      <c r="AS1687" s="42">
        <f t="shared" si="237"/>
        <v>2804.5425910733215</v>
      </c>
      <c r="AT1687" s="101">
        <f t="shared" si="238"/>
        <v>0</v>
      </c>
      <c r="AU1687" s="42">
        <f t="shared" si="239"/>
        <v>2804.5425910733215</v>
      </c>
      <c r="AV1687" s="42">
        <f t="shared" si="240"/>
        <v>2738.3506357193369</v>
      </c>
      <c r="AW1687" s="102">
        <f t="shared" si="241"/>
        <v>431</v>
      </c>
      <c r="AX1687" s="43">
        <f t="shared" si="234"/>
        <v>0.5</v>
      </c>
      <c r="AY1687" s="43" t="str">
        <f t="shared" si="242"/>
        <v>UTGS</v>
      </c>
    </row>
    <row r="1688" spans="1:51" hidden="1" x14ac:dyDescent="0.2">
      <c r="A1688" s="38">
        <v>1681</v>
      </c>
      <c r="B1688" t="s">
        <v>362</v>
      </c>
      <c r="C1688" t="s">
        <v>289</v>
      </c>
      <c r="D1688">
        <v>320</v>
      </c>
      <c r="E1688" t="s">
        <v>1239</v>
      </c>
      <c r="F1688">
        <v>0.25</v>
      </c>
      <c r="G1688" t="str">
        <f>LOOKUP(F1688,{0,6,45},{"F","L","H"})</f>
        <v>F</v>
      </c>
      <c r="H1688" t="s">
        <v>3580</v>
      </c>
      <c r="I1688" s="43" t="str">
        <f>IFERROR(VLOOKUP(#REF!,#REF!,2,FALSE),"No")</f>
        <v>No</v>
      </c>
      <c r="J1688" s="149">
        <v>0.5</v>
      </c>
      <c r="K1688" s="148">
        <v>19</v>
      </c>
      <c r="L1688" s="148"/>
      <c r="M1688" s="148"/>
      <c r="N1688" s="148"/>
      <c r="O1688" s="148"/>
      <c r="P1688" s="148"/>
      <c r="Q1688" s="148"/>
      <c r="R1688" s="148"/>
      <c r="S1688" s="148"/>
      <c r="T1688" s="148"/>
      <c r="U1688" s="148"/>
      <c r="V1688" s="148"/>
      <c r="W1688" s="148"/>
      <c r="X1688" s="139">
        <v>1.25</v>
      </c>
      <c r="Y1688" s="148">
        <v>481.14</v>
      </c>
      <c r="Z1688" s="149">
        <v>2</v>
      </c>
      <c r="AA1688" s="148">
        <v>420.63</v>
      </c>
      <c r="AB1688" s="148">
        <v>3</v>
      </c>
      <c r="AC1688" s="148">
        <v>98.23</v>
      </c>
      <c r="AD1688" s="148"/>
      <c r="AE1688" s="148"/>
      <c r="AF1688" s="148"/>
      <c r="AG1688" s="148"/>
      <c r="AH1688" s="148"/>
      <c r="AI1688" s="148"/>
      <c r="AJ1688" s="148"/>
      <c r="AK1688" s="148"/>
      <c r="AL1688" s="139">
        <v>0</v>
      </c>
      <c r="AM1688" s="139">
        <v>0</v>
      </c>
      <c r="AN1688" s="148">
        <f t="shared" si="235"/>
        <v>1000</v>
      </c>
      <c r="AO1688" s="148">
        <f t="shared" si="236"/>
        <v>19</v>
      </c>
      <c r="AP1688" s="148">
        <v>11</v>
      </c>
      <c r="AQ1688" s="140">
        <v>11</v>
      </c>
      <c r="AS1688" s="42">
        <f t="shared" si="237"/>
        <v>1299.6660787900757</v>
      </c>
      <c r="AT1688" s="101">
        <f t="shared" si="238"/>
        <v>0</v>
      </c>
      <c r="AU1688" s="42">
        <f t="shared" si="239"/>
        <v>1299.6660787900757</v>
      </c>
      <c r="AV1688" s="42">
        <f t="shared" si="240"/>
        <v>2872.9275746794578</v>
      </c>
      <c r="AW1688" s="102">
        <f t="shared" si="241"/>
        <v>431</v>
      </c>
      <c r="AX1688" s="43">
        <f t="shared" si="234"/>
        <v>0.5</v>
      </c>
      <c r="AY1688" s="43" t="str">
        <f t="shared" si="242"/>
        <v>UTGS</v>
      </c>
    </row>
    <row r="1689" spans="1:51" hidden="1" x14ac:dyDescent="0.2">
      <c r="A1689" s="38">
        <v>1682</v>
      </c>
      <c r="B1689" t="s">
        <v>362</v>
      </c>
      <c r="C1689" t="s">
        <v>289</v>
      </c>
      <c r="D1689">
        <v>320</v>
      </c>
      <c r="E1689" t="s">
        <v>1239</v>
      </c>
      <c r="F1689">
        <v>0.25</v>
      </c>
      <c r="G1689" t="str">
        <f>LOOKUP(F1689,{0,6,45},{"F","L","H"})</f>
        <v>F</v>
      </c>
      <c r="H1689" t="s">
        <v>3581</v>
      </c>
      <c r="I1689" s="43" t="str">
        <f>IFERROR(VLOOKUP(#REF!,#REF!,2,FALSE),"No")</f>
        <v>No</v>
      </c>
      <c r="J1689" s="149">
        <v>0.5</v>
      </c>
      <c r="K1689" s="148">
        <v>37</v>
      </c>
      <c r="L1689" s="148"/>
      <c r="M1689" s="148"/>
      <c r="N1689" s="148"/>
      <c r="O1689" s="148"/>
      <c r="P1689" s="148"/>
      <c r="Q1689" s="148"/>
      <c r="R1689" s="148"/>
      <c r="S1689" s="148"/>
      <c r="T1689" s="148"/>
      <c r="U1689" s="148"/>
      <c r="V1689" s="148"/>
      <c r="W1689" s="148"/>
      <c r="X1689" s="139">
        <v>2</v>
      </c>
      <c r="Y1689" s="148">
        <v>236.3</v>
      </c>
      <c r="Z1689" s="149">
        <v>3</v>
      </c>
      <c r="AA1689" s="148">
        <v>763.7</v>
      </c>
      <c r="AB1689" s="149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39">
        <v>0</v>
      </c>
      <c r="AM1689" s="139">
        <v>0</v>
      </c>
      <c r="AN1689" s="148">
        <f t="shared" si="235"/>
        <v>1000</v>
      </c>
      <c r="AO1689" s="148">
        <f t="shared" si="236"/>
        <v>37</v>
      </c>
      <c r="AP1689" s="148">
        <v>8</v>
      </c>
      <c r="AQ1689" s="140">
        <v>8</v>
      </c>
      <c r="AS1689" s="42">
        <f t="shared" si="237"/>
        <v>2530.928679749095</v>
      </c>
      <c r="AT1689" s="101">
        <f t="shared" si="238"/>
        <v>0</v>
      </c>
      <c r="AU1689" s="42">
        <f t="shared" si="239"/>
        <v>2530.928679749095</v>
      </c>
      <c r="AV1689" s="42">
        <f t="shared" si="240"/>
        <v>2853.4057151842544</v>
      </c>
      <c r="AW1689" s="102">
        <f t="shared" si="241"/>
        <v>431</v>
      </c>
      <c r="AX1689" s="43">
        <f t="shared" si="234"/>
        <v>0.5</v>
      </c>
      <c r="AY1689" s="43" t="str">
        <f t="shared" si="242"/>
        <v>UTGS</v>
      </c>
    </row>
    <row r="1690" spans="1:51" hidden="1" x14ac:dyDescent="0.2">
      <c r="A1690" s="38">
        <v>1683</v>
      </c>
      <c r="B1690" t="s">
        <v>5806</v>
      </c>
      <c r="C1690" t="s">
        <v>5746</v>
      </c>
      <c r="D1690">
        <v>4000</v>
      </c>
      <c r="E1690" t="s">
        <v>207</v>
      </c>
      <c r="F1690">
        <v>5</v>
      </c>
      <c r="G1690" t="str">
        <f>LOOKUP(F1690,{0,6,45},{"F","L","H"})</f>
        <v>F</v>
      </c>
      <c r="H1690" t="s">
        <v>1431</v>
      </c>
      <c r="I1690" s="43" t="str">
        <f>IFERROR(VLOOKUP(#REF!,#REF!,2,FALSE),"No")</f>
        <v>No</v>
      </c>
      <c r="J1690" s="139">
        <v>1.25</v>
      </c>
      <c r="K1690" s="148">
        <v>103</v>
      </c>
      <c r="L1690" s="148">
        <v>2</v>
      </c>
      <c r="M1690" s="148">
        <v>83.75</v>
      </c>
      <c r="N1690" s="148"/>
      <c r="O1690" s="148"/>
      <c r="P1690" s="148"/>
      <c r="Q1690" s="148"/>
      <c r="R1690" s="148"/>
      <c r="S1690" s="148"/>
      <c r="T1690" s="148"/>
      <c r="U1690" s="148"/>
      <c r="V1690" s="148"/>
      <c r="W1690" s="148"/>
      <c r="X1690" s="139">
        <v>1.25</v>
      </c>
      <c r="Y1690" s="148">
        <v>135</v>
      </c>
      <c r="Z1690" s="149">
        <v>3</v>
      </c>
      <c r="AA1690" s="148">
        <v>156.75</v>
      </c>
      <c r="AB1690" s="149">
        <v>4</v>
      </c>
      <c r="AC1690" s="148">
        <v>708.25</v>
      </c>
      <c r="AD1690" s="149"/>
      <c r="AE1690" s="148"/>
      <c r="AF1690" s="148"/>
      <c r="AG1690" s="148"/>
      <c r="AH1690" s="148"/>
      <c r="AI1690" s="148"/>
      <c r="AJ1690" s="148"/>
      <c r="AK1690" s="148"/>
      <c r="AL1690" s="139">
        <v>0</v>
      </c>
      <c r="AM1690" s="139">
        <v>0</v>
      </c>
      <c r="AN1690" s="148">
        <f t="shared" si="235"/>
        <v>1000</v>
      </c>
      <c r="AO1690" s="148">
        <f t="shared" si="236"/>
        <v>186.75</v>
      </c>
      <c r="AP1690" s="148">
        <v>6</v>
      </c>
      <c r="AQ1690" s="140">
        <v>19</v>
      </c>
      <c r="AS1690" s="42">
        <f t="shared" si="237"/>
        <v>13787.254484949821</v>
      </c>
      <c r="AT1690" s="101">
        <f t="shared" si="238"/>
        <v>0</v>
      </c>
      <c r="AU1690" s="42">
        <f t="shared" si="239"/>
        <v>13787.254484949821</v>
      </c>
      <c r="AV1690" s="42">
        <f t="shared" si="240"/>
        <v>1878.738116919686</v>
      </c>
      <c r="AW1690" s="102">
        <f t="shared" si="241"/>
        <v>2145.6666666666665</v>
      </c>
      <c r="AX1690" s="43">
        <f t="shared" si="234"/>
        <v>1.25</v>
      </c>
      <c r="AY1690" s="43" t="str">
        <f t="shared" si="242"/>
        <v>UTTSS</v>
      </c>
    </row>
    <row r="1691" spans="1:51" hidden="1" x14ac:dyDescent="0.2">
      <c r="A1691" s="38">
        <v>1684</v>
      </c>
      <c r="B1691" t="s">
        <v>362</v>
      </c>
      <c r="C1691" t="s">
        <v>289</v>
      </c>
      <c r="D1691">
        <v>320</v>
      </c>
      <c r="E1691" t="s">
        <v>1245</v>
      </c>
      <c r="F1691">
        <v>0.25</v>
      </c>
      <c r="G1691" t="str">
        <f>LOOKUP(F1691,{0,6,45},{"F","L","H"})</f>
        <v>F</v>
      </c>
      <c r="H1691" t="s">
        <v>3582</v>
      </c>
      <c r="I1691" s="43" t="str">
        <f>IFERROR(VLOOKUP(#REF!,#REF!,2,FALSE),"No")</f>
        <v>No</v>
      </c>
      <c r="J1691" s="149">
        <v>0.75</v>
      </c>
      <c r="K1691" s="148">
        <v>134</v>
      </c>
      <c r="L1691" s="148"/>
      <c r="M1691" s="148"/>
      <c r="N1691" s="148"/>
      <c r="O1691" s="148"/>
      <c r="P1691" s="148"/>
      <c r="Q1691" s="148"/>
      <c r="R1691" s="148"/>
      <c r="S1691" s="148"/>
      <c r="T1691" s="148"/>
      <c r="U1691" s="148"/>
      <c r="V1691" s="148"/>
      <c r="W1691" s="148"/>
      <c r="X1691" s="139">
        <v>2</v>
      </c>
      <c r="Y1691" s="148">
        <v>403</v>
      </c>
      <c r="Z1691" s="149">
        <v>3</v>
      </c>
      <c r="AA1691" s="148">
        <v>225</v>
      </c>
      <c r="AB1691" s="148">
        <v>6</v>
      </c>
      <c r="AC1691" s="148">
        <v>371.45</v>
      </c>
      <c r="AD1691" s="148"/>
      <c r="AE1691" s="148"/>
      <c r="AF1691" s="148"/>
      <c r="AG1691" s="148"/>
      <c r="AH1691" s="148"/>
      <c r="AI1691" s="148"/>
      <c r="AJ1691" s="148"/>
      <c r="AK1691" s="148"/>
      <c r="AL1691" s="139">
        <v>0</v>
      </c>
      <c r="AM1691" s="139">
        <v>0</v>
      </c>
      <c r="AN1691" s="148">
        <f t="shared" si="235"/>
        <v>999.45</v>
      </c>
      <c r="AO1691" s="148">
        <f t="shared" si="236"/>
        <v>134</v>
      </c>
      <c r="AP1691" s="148">
        <v>8</v>
      </c>
      <c r="AQ1691" s="140">
        <v>21</v>
      </c>
      <c r="AS1691" s="42">
        <f t="shared" si="237"/>
        <v>8627.3860293615853</v>
      </c>
      <c r="AT1691" s="101">
        <f t="shared" si="238"/>
        <v>0</v>
      </c>
      <c r="AU1691" s="42">
        <f t="shared" si="239"/>
        <v>8627.3860293615853</v>
      </c>
      <c r="AV1691" s="42">
        <f t="shared" si="240"/>
        <v>1898.2087948822491</v>
      </c>
      <c r="AW1691" s="102">
        <f t="shared" si="241"/>
        <v>431</v>
      </c>
      <c r="AX1691" s="43">
        <f t="shared" si="234"/>
        <v>0.75</v>
      </c>
      <c r="AY1691" s="43" t="str">
        <f t="shared" si="242"/>
        <v>UTGS</v>
      </c>
    </row>
    <row r="1692" spans="1:51" hidden="1" x14ac:dyDescent="0.2">
      <c r="A1692" s="38">
        <v>1685</v>
      </c>
      <c r="B1692" t="s">
        <v>362</v>
      </c>
      <c r="C1692" t="s">
        <v>289</v>
      </c>
      <c r="D1692">
        <v>320</v>
      </c>
      <c r="E1692" t="s">
        <v>1239</v>
      </c>
      <c r="F1692">
        <v>0.25</v>
      </c>
      <c r="G1692" t="str">
        <f>LOOKUP(F1692,{0,6,45},{"F","L","H"})</f>
        <v>F</v>
      </c>
      <c r="H1692" t="s">
        <v>3583</v>
      </c>
      <c r="I1692" s="43" t="str">
        <f>IFERROR(VLOOKUP(#REF!,#REF!,2,FALSE),"No")</f>
        <v>No</v>
      </c>
      <c r="J1692" s="149">
        <v>0.5</v>
      </c>
      <c r="K1692" s="148">
        <v>80.239999999999995</v>
      </c>
      <c r="L1692" s="148">
        <v>0.75</v>
      </c>
      <c r="M1692" s="148">
        <v>7</v>
      </c>
      <c r="N1692" s="148"/>
      <c r="O1692" s="148"/>
      <c r="P1692" s="148"/>
      <c r="Q1692" s="148"/>
      <c r="R1692" s="148"/>
      <c r="S1692" s="148"/>
      <c r="T1692" s="148"/>
      <c r="U1692" s="148"/>
      <c r="V1692" s="148"/>
      <c r="W1692" s="148"/>
      <c r="X1692" s="139">
        <v>1.25</v>
      </c>
      <c r="Y1692" s="148">
        <v>694</v>
      </c>
      <c r="Z1692" s="148">
        <v>2</v>
      </c>
      <c r="AA1692" s="148">
        <v>306</v>
      </c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39">
        <v>0</v>
      </c>
      <c r="AM1692" s="139">
        <v>0</v>
      </c>
      <c r="AN1692" s="148">
        <f t="shared" si="235"/>
        <v>1000</v>
      </c>
      <c r="AO1692" s="148">
        <f t="shared" si="236"/>
        <v>87.24</v>
      </c>
      <c r="AP1692" s="148">
        <v>21</v>
      </c>
      <c r="AQ1692" s="140">
        <v>21</v>
      </c>
      <c r="AS1692" s="42">
        <f t="shared" si="237"/>
        <v>5939.379405981379</v>
      </c>
      <c r="AT1692" s="101">
        <f t="shared" si="238"/>
        <v>0</v>
      </c>
      <c r="AU1692" s="42">
        <f t="shared" si="239"/>
        <v>5939.379405981379</v>
      </c>
      <c r="AV1692" s="42">
        <f t="shared" si="240"/>
        <v>1571.2743676892399</v>
      </c>
      <c r="AW1692" s="102">
        <f t="shared" si="241"/>
        <v>431</v>
      </c>
      <c r="AX1692" s="43">
        <f t="shared" si="234"/>
        <v>0.5</v>
      </c>
      <c r="AY1692" s="43" t="str">
        <f t="shared" si="242"/>
        <v>UTGS</v>
      </c>
    </row>
    <row r="1693" spans="1:51" hidden="1" x14ac:dyDescent="0.2">
      <c r="A1693" s="38">
        <v>1686</v>
      </c>
      <c r="B1693" t="s">
        <v>362</v>
      </c>
      <c r="C1693" t="s">
        <v>289</v>
      </c>
      <c r="D1693">
        <v>320</v>
      </c>
      <c r="E1693" t="s">
        <v>1239</v>
      </c>
      <c r="F1693">
        <v>0.25</v>
      </c>
      <c r="G1693" t="str">
        <f>LOOKUP(F1693,{0,6,45},{"F","L","H"})</f>
        <v>F</v>
      </c>
      <c r="H1693" t="s">
        <v>3584</v>
      </c>
      <c r="I1693" s="43" t="str">
        <f>IFERROR(VLOOKUP(#REF!,#REF!,2,FALSE),"No")</f>
        <v>No</v>
      </c>
      <c r="J1693" s="139">
        <v>0.5</v>
      </c>
      <c r="K1693" s="148">
        <v>103</v>
      </c>
      <c r="L1693" s="148"/>
      <c r="M1693" s="148"/>
      <c r="N1693" s="148"/>
      <c r="O1693" s="148"/>
      <c r="P1693" s="148"/>
      <c r="Q1693" s="148"/>
      <c r="R1693" s="148"/>
      <c r="S1693" s="148"/>
      <c r="T1693" s="148"/>
      <c r="U1693" s="148"/>
      <c r="V1693" s="148"/>
      <c r="W1693" s="148"/>
      <c r="X1693" s="139">
        <v>2</v>
      </c>
      <c r="Y1693" s="148">
        <v>1000</v>
      </c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39">
        <v>0</v>
      </c>
      <c r="AM1693" s="139">
        <v>0</v>
      </c>
      <c r="AN1693" s="148">
        <f t="shared" si="235"/>
        <v>1000</v>
      </c>
      <c r="AO1693" s="148">
        <f t="shared" si="236"/>
        <v>103</v>
      </c>
      <c r="AP1693" s="148">
        <v>32</v>
      </c>
      <c r="AQ1693" s="140">
        <v>32</v>
      </c>
      <c r="AS1693" s="42">
        <f t="shared" si="237"/>
        <v>7045.5582165988317</v>
      </c>
      <c r="AT1693" s="101">
        <f t="shared" si="238"/>
        <v>0</v>
      </c>
      <c r="AU1693" s="42">
        <f t="shared" si="239"/>
        <v>7045.5582165988317</v>
      </c>
      <c r="AV1693" s="42">
        <f t="shared" si="240"/>
        <v>1015.9675537960635</v>
      </c>
      <c r="AW1693" s="102">
        <f t="shared" si="241"/>
        <v>431</v>
      </c>
      <c r="AX1693" s="43">
        <f t="shared" si="234"/>
        <v>0.5</v>
      </c>
      <c r="AY1693" s="43" t="str">
        <f t="shared" si="242"/>
        <v>UTGS</v>
      </c>
    </row>
    <row r="1694" spans="1:51" hidden="1" x14ac:dyDescent="0.2">
      <c r="A1694" s="38">
        <v>1687</v>
      </c>
      <c r="B1694" t="s">
        <v>362</v>
      </c>
      <c r="C1694" t="s">
        <v>289</v>
      </c>
      <c r="D1694">
        <v>306</v>
      </c>
      <c r="E1694" t="s">
        <v>1238</v>
      </c>
      <c r="F1694">
        <v>0.25</v>
      </c>
      <c r="G1694" t="str">
        <f>LOOKUP(F1694,{0,6,45},{"F","L","H"})</f>
        <v>F</v>
      </c>
      <c r="H1694" t="s">
        <v>3585</v>
      </c>
      <c r="I1694" s="43" t="str">
        <f>IFERROR(VLOOKUP(#REF!,#REF!,2,FALSE),"No")</f>
        <v>No</v>
      </c>
      <c r="J1694" s="149">
        <v>0.5</v>
      </c>
      <c r="K1694" s="148">
        <v>56</v>
      </c>
      <c r="L1694" s="148"/>
      <c r="M1694" s="148"/>
      <c r="N1694" s="148"/>
      <c r="O1694" s="148"/>
      <c r="P1694" s="148"/>
      <c r="Q1694" s="148"/>
      <c r="R1694" s="148"/>
      <c r="S1694" s="148"/>
      <c r="T1694" s="148"/>
      <c r="U1694" s="148"/>
      <c r="V1694" s="148"/>
      <c r="W1694" s="148"/>
      <c r="X1694" s="139">
        <v>1.25</v>
      </c>
      <c r="Y1694" s="148">
        <v>961.43</v>
      </c>
      <c r="Z1694" s="149">
        <v>2</v>
      </c>
      <c r="AA1694" s="148">
        <v>38.57</v>
      </c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39">
        <v>0</v>
      </c>
      <c r="AM1694" s="139">
        <v>0</v>
      </c>
      <c r="AN1694" s="148">
        <f t="shared" si="235"/>
        <v>1000</v>
      </c>
      <c r="AO1694" s="148">
        <f t="shared" si="236"/>
        <v>56</v>
      </c>
      <c r="AP1694" s="148">
        <v>14</v>
      </c>
      <c r="AQ1694" s="140">
        <v>14</v>
      </c>
      <c r="AS1694" s="42">
        <f t="shared" si="237"/>
        <v>3830.5947585391705</v>
      </c>
      <c r="AT1694" s="101">
        <f t="shared" si="238"/>
        <v>0</v>
      </c>
      <c r="AU1694" s="42">
        <f t="shared" si="239"/>
        <v>3830.5947585391705</v>
      </c>
      <c r="AV1694" s="42">
        <f t="shared" si="240"/>
        <v>2370.2830515338596</v>
      </c>
      <c r="AW1694" s="102">
        <f t="shared" si="241"/>
        <v>431</v>
      </c>
      <c r="AX1694" s="43">
        <f t="shared" si="234"/>
        <v>0.5</v>
      </c>
      <c r="AY1694" s="43" t="str">
        <f t="shared" si="242"/>
        <v>UTGS</v>
      </c>
    </row>
    <row r="1695" spans="1:51" hidden="1" x14ac:dyDescent="0.2">
      <c r="A1695" s="38">
        <v>1688</v>
      </c>
      <c r="B1695" t="s">
        <v>5806</v>
      </c>
      <c r="C1695" t="s">
        <v>5746</v>
      </c>
      <c r="D1695">
        <v>6600</v>
      </c>
      <c r="E1695" t="s">
        <v>198</v>
      </c>
      <c r="F1695">
        <v>5</v>
      </c>
      <c r="G1695" t="str">
        <f>LOOKUP(F1695,{0,6,45},{"F","L","H"})</f>
        <v>F</v>
      </c>
      <c r="H1695" t="s">
        <v>1434</v>
      </c>
      <c r="I1695" s="43" t="str">
        <f>IFERROR(VLOOKUP(#REF!,#REF!,2,FALSE),"No")</f>
        <v>No</v>
      </c>
      <c r="J1695" s="149">
        <v>1.25</v>
      </c>
      <c r="K1695" s="148">
        <v>90</v>
      </c>
      <c r="L1695" s="148"/>
      <c r="M1695" s="148"/>
      <c r="N1695" s="148"/>
      <c r="O1695" s="148"/>
      <c r="P1695" s="148"/>
      <c r="Q1695" s="148"/>
      <c r="R1695" s="148"/>
      <c r="S1695" s="148"/>
      <c r="T1695" s="148"/>
      <c r="U1695" s="148"/>
      <c r="V1695" s="148"/>
      <c r="W1695" s="148"/>
      <c r="X1695" s="139">
        <v>2</v>
      </c>
      <c r="Y1695" s="148">
        <v>1000</v>
      </c>
      <c r="Z1695" s="149"/>
      <c r="AA1695" s="148"/>
      <c r="AB1695" s="149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39">
        <v>0</v>
      </c>
      <c r="AM1695" s="139">
        <v>0</v>
      </c>
      <c r="AN1695" s="148">
        <f t="shared" si="235"/>
        <v>1000</v>
      </c>
      <c r="AO1695" s="148">
        <f t="shared" si="236"/>
        <v>90</v>
      </c>
      <c r="AP1695" s="148">
        <v>11</v>
      </c>
      <c r="AQ1695" s="140">
        <v>18</v>
      </c>
      <c r="AS1695" s="42">
        <f t="shared" si="237"/>
        <v>6706.2130047950941</v>
      </c>
      <c r="AT1695" s="101">
        <f t="shared" si="238"/>
        <v>0</v>
      </c>
      <c r="AU1695" s="42">
        <f t="shared" si="239"/>
        <v>6706.2130047950941</v>
      </c>
      <c r="AV1695" s="42">
        <f t="shared" si="240"/>
        <v>1806.1645400818907</v>
      </c>
      <c r="AW1695" s="102">
        <f t="shared" si="241"/>
        <v>3698.6666666666665</v>
      </c>
      <c r="AX1695" s="43">
        <f t="shared" si="234"/>
        <v>1.25</v>
      </c>
      <c r="AY1695" s="43" t="str">
        <f t="shared" si="242"/>
        <v>UTTSS</v>
      </c>
    </row>
    <row r="1696" spans="1:51" hidden="1" x14ac:dyDescent="0.2">
      <c r="A1696" s="38">
        <v>1689</v>
      </c>
      <c r="B1696" t="s">
        <v>362</v>
      </c>
      <c r="C1696" t="s">
        <v>289</v>
      </c>
      <c r="D1696">
        <v>320</v>
      </c>
      <c r="E1696" t="s">
        <v>1243</v>
      </c>
      <c r="F1696">
        <v>0.25</v>
      </c>
      <c r="G1696" t="str">
        <f>LOOKUP(F1696,{0,6,45},{"F","L","H"})</f>
        <v>F</v>
      </c>
      <c r="H1696" t="s">
        <v>3586</v>
      </c>
      <c r="I1696" s="43" t="str">
        <f>IFERROR(VLOOKUP(#REF!,#REF!,2,FALSE),"No")</f>
        <v>No</v>
      </c>
      <c r="J1696" s="139">
        <v>0.5</v>
      </c>
      <c r="K1696" s="148">
        <v>37</v>
      </c>
      <c r="L1696" s="148"/>
      <c r="M1696" s="148"/>
      <c r="N1696" s="148"/>
      <c r="O1696" s="148"/>
      <c r="P1696" s="148"/>
      <c r="Q1696" s="148"/>
      <c r="R1696" s="148"/>
      <c r="S1696" s="148"/>
      <c r="T1696" s="148"/>
      <c r="U1696" s="148"/>
      <c r="V1696" s="148"/>
      <c r="W1696" s="148"/>
      <c r="X1696" s="139">
        <v>1.25</v>
      </c>
      <c r="Y1696" s="148">
        <v>858.96</v>
      </c>
      <c r="Z1696" s="149">
        <v>2</v>
      </c>
      <c r="AA1696" s="148">
        <v>141.04</v>
      </c>
      <c r="AB1696" s="149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39">
        <v>0</v>
      </c>
      <c r="AM1696" s="139">
        <v>0</v>
      </c>
      <c r="AN1696" s="148">
        <f t="shared" si="235"/>
        <v>1000</v>
      </c>
      <c r="AO1696" s="148">
        <f t="shared" si="236"/>
        <v>37</v>
      </c>
      <c r="AP1696" s="148">
        <v>18</v>
      </c>
      <c r="AQ1696" s="140">
        <v>18</v>
      </c>
      <c r="AS1696" s="42">
        <f t="shared" si="237"/>
        <v>2530.928679749095</v>
      </c>
      <c r="AT1696" s="101">
        <f t="shared" si="238"/>
        <v>0</v>
      </c>
      <c r="AU1696" s="42">
        <f t="shared" si="239"/>
        <v>2530.928679749095</v>
      </c>
      <c r="AV1696" s="42">
        <f t="shared" si="240"/>
        <v>1839.5685400818907</v>
      </c>
      <c r="AW1696" s="102">
        <f t="shared" si="241"/>
        <v>431</v>
      </c>
      <c r="AX1696" s="43">
        <f t="shared" si="234"/>
        <v>0.5</v>
      </c>
      <c r="AY1696" s="43" t="str">
        <f t="shared" si="242"/>
        <v>UTGS</v>
      </c>
    </row>
    <row r="1697" spans="1:51" hidden="1" x14ac:dyDescent="0.2">
      <c r="A1697" s="38">
        <v>1690</v>
      </c>
      <c r="B1697" t="s">
        <v>5807</v>
      </c>
      <c r="C1697" t="s">
        <v>5746</v>
      </c>
      <c r="D1697">
        <v>3700</v>
      </c>
      <c r="E1697" t="s">
        <v>208</v>
      </c>
      <c r="F1697">
        <v>5</v>
      </c>
      <c r="G1697" t="str">
        <f>LOOKUP(F1697,{0,6,45},{"F","L","H"})</f>
        <v>F</v>
      </c>
      <c r="H1697" t="s">
        <v>3587</v>
      </c>
      <c r="I1697" s="43" t="str">
        <f>IFERROR(VLOOKUP(#REF!,#REF!,2,FALSE),"No")</f>
        <v>No</v>
      </c>
      <c r="J1697" s="139">
        <v>2</v>
      </c>
      <c r="K1697" s="148">
        <v>36</v>
      </c>
      <c r="L1697" s="148"/>
      <c r="M1697" s="148"/>
      <c r="N1697" s="148"/>
      <c r="O1697" s="148"/>
      <c r="P1697" s="148"/>
      <c r="Q1697" s="148"/>
      <c r="R1697" s="148"/>
      <c r="S1697" s="148"/>
      <c r="T1697" s="148"/>
      <c r="U1697" s="148"/>
      <c r="V1697" s="148"/>
      <c r="W1697" s="148"/>
      <c r="X1697" s="139">
        <v>8</v>
      </c>
      <c r="Y1697" s="148">
        <v>1000</v>
      </c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39">
        <v>0</v>
      </c>
      <c r="AM1697" s="139">
        <v>0</v>
      </c>
      <c r="AN1697" s="148">
        <f t="shared" si="235"/>
        <v>1000</v>
      </c>
      <c r="AO1697" s="148">
        <f t="shared" si="236"/>
        <v>36</v>
      </c>
      <c r="AP1697" s="148">
        <v>4</v>
      </c>
      <c r="AQ1697" s="140">
        <v>6</v>
      </c>
      <c r="AS1697" s="42">
        <f t="shared" si="237"/>
        <v>2627.4052019180376</v>
      </c>
      <c r="AT1697" s="101">
        <f t="shared" si="238"/>
        <v>0</v>
      </c>
      <c r="AU1697" s="42">
        <f t="shared" si="239"/>
        <v>2627.4052019180376</v>
      </c>
      <c r="AV1697" s="42">
        <f t="shared" si="240"/>
        <v>12141.826953579008</v>
      </c>
      <c r="AW1697" s="102">
        <f t="shared" si="241"/>
        <v>2145.6666666666665</v>
      </c>
      <c r="AX1697" s="43">
        <f t="shared" si="234"/>
        <v>2</v>
      </c>
      <c r="AY1697" s="43" t="str">
        <f t="shared" si="242"/>
        <v>UTTSS</v>
      </c>
    </row>
    <row r="1698" spans="1:51" hidden="1" x14ac:dyDescent="0.2">
      <c r="A1698" s="38">
        <v>1691</v>
      </c>
      <c r="B1698" t="s">
        <v>362</v>
      </c>
      <c r="C1698" t="s">
        <v>289</v>
      </c>
      <c r="D1698">
        <v>320</v>
      </c>
      <c r="E1698" t="s">
        <v>1245</v>
      </c>
      <c r="F1698">
        <v>0.25</v>
      </c>
      <c r="G1698" t="str">
        <f>LOOKUP(F1698,{0,6,45},{"F","L","H"})</f>
        <v>F</v>
      </c>
      <c r="H1698" t="s">
        <v>3588</v>
      </c>
      <c r="I1698" s="43" t="str">
        <f>IFERROR(VLOOKUP(#REF!,#REF!,2,FALSE),"No")</f>
        <v>No</v>
      </c>
      <c r="J1698" s="148">
        <v>0.5</v>
      </c>
      <c r="K1698" s="148">
        <v>13</v>
      </c>
      <c r="L1698" s="148"/>
      <c r="M1698" s="148"/>
      <c r="N1698" s="148"/>
      <c r="O1698" s="148"/>
      <c r="P1698" s="148"/>
      <c r="Q1698" s="148"/>
      <c r="R1698" s="149"/>
      <c r="S1698" s="148"/>
      <c r="T1698" s="148"/>
      <c r="U1698" s="148"/>
      <c r="V1698" s="148"/>
      <c r="W1698" s="148"/>
      <c r="X1698" s="139">
        <v>2</v>
      </c>
      <c r="Y1698" s="148">
        <v>1000</v>
      </c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39">
        <v>0</v>
      </c>
      <c r="AM1698" s="139">
        <v>0</v>
      </c>
      <c r="AN1698" s="148">
        <f t="shared" si="235"/>
        <v>1000</v>
      </c>
      <c r="AO1698" s="148">
        <f t="shared" si="236"/>
        <v>13</v>
      </c>
      <c r="AP1698" s="148">
        <v>22</v>
      </c>
      <c r="AQ1698" s="140">
        <v>22</v>
      </c>
      <c r="AS1698" s="42">
        <f t="shared" si="237"/>
        <v>889.24521180373608</v>
      </c>
      <c r="AT1698" s="101">
        <f t="shared" si="238"/>
        <v>0</v>
      </c>
      <c r="AU1698" s="42">
        <f t="shared" si="239"/>
        <v>889.24521180373608</v>
      </c>
      <c r="AV1698" s="42">
        <f t="shared" si="240"/>
        <v>1477.7709873397287</v>
      </c>
      <c r="AW1698" s="102">
        <f t="shared" si="241"/>
        <v>431</v>
      </c>
      <c r="AX1698" s="43">
        <f t="shared" si="234"/>
        <v>0.5</v>
      </c>
      <c r="AY1698" s="43" t="str">
        <f t="shared" si="242"/>
        <v>UTGS</v>
      </c>
    </row>
    <row r="1699" spans="1:51" hidden="1" x14ac:dyDescent="0.2">
      <c r="A1699" s="38">
        <v>1692</v>
      </c>
      <c r="B1699" t="s">
        <v>362</v>
      </c>
      <c r="C1699" t="s">
        <v>289</v>
      </c>
      <c r="D1699">
        <v>320</v>
      </c>
      <c r="E1699" t="s">
        <v>1842</v>
      </c>
      <c r="F1699">
        <v>0.25</v>
      </c>
      <c r="G1699" t="str">
        <f>LOOKUP(F1699,{0,6,45},{"F","L","H"})</f>
        <v>F</v>
      </c>
      <c r="H1699" t="s">
        <v>3589</v>
      </c>
      <c r="I1699" s="43" t="str">
        <f>IFERROR(VLOOKUP(#REF!,#REF!,2,FALSE),"No")</f>
        <v>No</v>
      </c>
      <c r="J1699" s="148">
        <v>0.5</v>
      </c>
      <c r="K1699" s="148">
        <v>13</v>
      </c>
      <c r="L1699" s="148"/>
      <c r="M1699" s="148"/>
      <c r="N1699" s="148"/>
      <c r="O1699" s="148"/>
      <c r="P1699" s="148"/>
      <c r="Q1699" s="148"/>
      <c r="R1699" s="149"/>
      <c r="S1699" s="148"/>
      <c r="T1699" s="148"/>
      <c r="U1699" s="148"/>
      <c r="V1699" s="148"/>
      <c r="W1699" s="148"/>
      <c r="X1699" s="139">
        <v>1.25</v>
      </c>
      <c r="Y1699" s="148">
        <v>223.85</v>
      </c>
      <c r="Z1699" s="148">
        <v>2</v>
      </c>
      <c r="AA1699" s="148">
        <v>776.15</v>
      </c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39">
        <v>0</v>
      </c>
      <c r="AM1699" s="139">
        <v>0</v>
      </c>
      <c r="AN1699" s="148">
        <f t="shared" si="235"/>
        <v>1000</v>
      </c>
      <c r="AO1699" s="148">
        <f t="shared" si="236"/>
        <v>13</v>
      </c>
      <c r="AP1699" s="148">
        <v>22</v>
      </c>
      <c r="AQ1699" s="140">
        <v>22</v>
      </c>
      <c r="AS1699" s="42">
        <f t="shared" si="237"/>
        <v>889.24521180373608</v>
      </c>
      <c r="AT1699" s="101">
        <f t="shared" si="238"/>
        <v>0</v>
      </c>
      <c r="AU1699" s="42">
        <f t="shared" si="239"/>
        <v>889.24521180373608</v>
      </c>
      <c r="AV1699" s="42">
        <f t="shared" si="240"/>
        <v>1484.8934873397286</v>
      </c>
      <c r="AW1699" s="102">
        <f t="shared" si="241"/>
        <v>431</v>
      </c>
      <c r="AX1699" s="43">
        <f t="shared" si="234"/>
        <v>0.5</v>
      </c>
      <c r="AY1699" s="43" t="str">
        <f t="shared" si="242"/>
        <v>UTGS</v>
      </c>
    </row>
    <row r="1700" spans="1:51" hidden="1" x14ac:dyDescent="0.2">
      <c r="A1700" s="38">
        <v>1693</v>
      </c>
      <c r="B1700" t="s">
        <v>362</v>
      </c>
      <c r="C1700" t="s">
        <v>289</v>
      </c>
      <c r="D1700">
        <v>320</v>
      </c>
      <c r="E1700" t="s">
        <v>1245</v>
      </c>
      <c r="F1700">
        <v>0.25</v>
      </c>
      <c r="G1700" t="str">
        <f>LOOKUP(F1700,{0,6,45},{"F","L","H"})</f>
        <v>F</v>
      </c>
      <c r="H1700" t="s">
        <v>3590</v>
      </c>
      <c r="I1700" s="43" t="str">
        <f>IFERROR(VLOOKUP(#REF!,#REF!,2,FALSE),"No")</f>
        <v>No</v>
      </c>
      <c r="J1700" s="149">
        <v>0.5</v>
      </c>
      <c r="K1700" s="148">
        <v>56</v>
      </c>
      <c r="L1700" s="148"/>
      <c r="M1700" s="148"/>
      <c r="N1700" s="148"/>
      <c r="O1700" s="148"/>
      <c r="P1700" s="148"/>
      <c r="Q1700" s="148"/>
      <c r="R1700" s="148"/>
      <c r="S1700" s="148"/>
      <c r="T1700" s="148"/>
      <c r="U1700" s="148"/>
      <c r="V1700" s="148"/>
      <c r="W1700" s="148"/>
      <c r="X1700" s="139">
        <v>1.25</v>
      </c>
      <c r="Y1700" s="148">
        <v>50.83</v>
      </c>
      <c r="Z1700" s="149">
        <v>2</v>
      </c>
      <c r="AA1700" s="148">
        <v>949.17</v>
      </c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39">
        <v>0</v>
      </c>
      <c r="AM1700" s="139">
        <v>0</v>
      </c>
      <c r="AN1700" s="148">
        <f t="shared" si="235"/>
        <v>1000</v>
      </c>
      <c r="AO1700" s="148">
        <f t="shared" si="236"/>
        <v>56</v>
      </c>
      <c r="AP1700" s="148">
        <v>12</v>
      </c>
      <c r="AQ1700" s="140">
        <v>12</v>
      </c>
      <c r="AS1700" s="42">
        <f t="shared" si="237"/>
        <v>3830.5947585391705</v>
      </c>
      <c r="AT1700" s="101">
        <f t="shared" si="238"/>
        <v>0</v>
      </c>
      <c r="AU1700" s="42">
        <f t="shared" si="239"/>
        <v>3830.5947585391705</v>
      </c>
      <c r="AV1700" s="42">
        <f t="shared" si="240"/>
        <v>2712.211893456169</v>
      </c>
      <c r="AW1700" s="102">
        <f t="shared" si="241"/>
        <v>431</v>
      </c>
      <c r="AX1700" s="43">
        <f t="shared" si="234"/>
        <v>0.5</v>
      </c>
      <c r="AY1700" s="43" t="str">
        <f t="shared" si="242"/>
        <v>UTGS</v>
      </c>
    </row>
    <row r="1701" spans="1:51" hidden="1" x14ac:dyDescent="0.2">
      <c r="A1701" s="38">
        <v>1694</v>
      </c>
      <c r="B1701" t="s">
        <v>5806</v>
      </c>
      <c r="C1701" t="s">
        <v>289</v>
      </c>
      <c r="D1701">
        <v>2700</v>
      </c>
      <c r="E1701" t="s">
        <v>1917</v>
      </c>
      <c r="F1701">
        <v>5</v>
      </c>
      <c r="G1701" t="str">
        <f>LOOKUP(F1701,{0,6,45},{"F","L","H"})</f>
        <v>F</v>
      </c>
      <c r="H1701" t="s">
        <v>3591</v>
      </c>
      <c r="I1701" s="43" t="str">
        <f>IFERROR(VLOOKUP(#REF!,#REF!,2,FALSE),"No")</f>
        <v>No</v>
      </c>
      <c r="J1701" s="139">
        <v>0.75</v>
      </c>
      <c r="K1701" s="148">
        <v>146</v>
      </c>
      <c r="L1701" s="148"/>
      <c r="M1701" s="148"/>
      <c r="N1701" s="148"/>
      <c r="O1701" s="148"/>
      <c r="P1701" s="148"/>
      <c r="Q1701" s="148"/>
      <c r="R1701" s="148"/>
      <c r="S1701" s="148"/>
      <c r="T1701" s="148"/>
      <c r="U1701" s="148"/>
      <c r="V1701" s="148"/>
      <c r="W1701" s="148"/>
      <c r="X1701" s="139">
        <v>2</v>
      </c>
      <c r="Y1701" s="148">
        <v>1000</v>
      </c>
      <c r="Z1701" s="149"/>
      <c r="AA1701" s="148"/>
      <c r="AB1701" s="149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39">
        <v>0</v>
      </c>
      <c r="AM1701" s="139">
        <v>0</v>
      </c>
      <c r="AN1701" s="148">
        <f t="shared" si="235"/>
        <v>1000</v>
      </c>
      <c r="AO1701" s="148">
        <f t="shared" si="236"/>
        <v>146</v>
      </c>
      <c r="AP1701" s="148">
        <v>4</v>
      </c>
      <c r="AQ1701" s="140">
        <v>5</v>
      </c>
      <c r="AS1701" s="42">
        <f t="shared" si="237"/>
        <v>9399.9877633342658</v>
      </c>
      <c r="AT1701" s="101">
        <f t="shared" si="238"/>
        <v>0</v>
      </c>
      <c r="AU1701" s="42">
        <f t="shared" si="239"/>
        <v>9399.9877633342658</v>
      </c>
      <c r="AV1701" s="42">
        <f t="shared" si="240"/>
        <v>6502.1923442948064</v>
      </c>
      <c r="AW1701" s="102">
        <f t="shared" si="241"/>
        <v>2428.75</v>
      </c>
      <c r="AX1701" s="43">
        <f t="shared" si="234"/>
        <v>0.75</v>
      </c>
      <c r="AY1701" s="43" t="str">
        <f t="shared" si="242"/>
        <v>UTGS</v>
      </c>
    </row>
    <row r="1702" spans="1:51" hidden="1" x14ac:dyDescent="0.2">
      <c r="A1702" s="38">
        <v>1695</v>
      </c>
      <c r="B1702" t="s">
        <v>5806</v>
      </c>
      <c r="C1702" t="s">
        <v>289</v>
      </c>
      <c r="D1702">
        <v>320</v>
      </c>
      <c r="E1702" t="s">
        <v>1245</v>
      </c>
      <c r="F1702">
        <v>0.25</v>
      </c>
      <c r="G1702" t="str">
        <f>LOOKUP(F1702,{0,6,45},{"F","L","H"})</f>
        <v>F</v>
      </c>
      <c r="H1702" t="s">
        <v>3592</v>
      </c>
      <c r="I1702" s="43" t="str">
        <f>IFERROR(VLOOKUP(#REF!,#REF!,2,FALSE),"No")</f>
        <v>No</v>
      </c>
      <c r="J1702" s="149">
        <v>0.5</v>
      </c>
      <c r="K1702" s="148">
        <v>127</v>
      </c>
      <c r="L1702" s="148"/>
      <c r="M1702" s="148"/>
      <c r="N1702" s="148"/>
      <c r="O1702" s="148"/>
      <c r="P1702" s="148"/>
      <c r="Q1702" s="148"/>
      <c r="R1702" s="148"/>
      <c r="S1702" s="148"/>
      <c r="T1702" s="148"/>
      <c r="U1702" s="148"/>
      <c r="V1702" s="148"/>
      <c r="W1702" s="148"/>
      <c r="X1702" s="139">
        <v>2</v>
      </c>
      <c r="Y1702" s="148">
        <v>86.5</v>
      </c>
      <c r="Z1702" s="149">
        <v>3</v>
      </c>
      <c r="AA1702" s="148">
        <v>821.5</v>
      </c>
      <c r="AB1702" s="149">
        <v>4</v>
      </c>
      <c r="AC1702" s="148">
        <v>92</v>
      </c>
      <c r="AD1702" s="148"/>
      <c r="AE1702" s="148"/>
      <c r="AF1702" s="148"/>
      <c r="AG1702" s="148"/>
      <c r="AH1702" s="148"/>
      <c r="AI1702" s="148"/>
      <c r="AJ1702" s="148"/>
      <c r="AK1702" s="148"/>
      <c r="AL1702" s="139">
        <v>0</v>
      </c>
      <c r="AM1702" s="139">
        <v>0</v>
      </c>
      <c r="AN1702" s="148">
        <f t="shared" si="235"/>
        <v>1000</v>
      </c>
      <c r="AO1702" s="148">
        <f t="shared" si="236"/>
        <v>127</v>
      </c>
      <c r="AP1702" s="148">
        <v>3</v>
      </c>
      <c r="AQ1702" s="140">
        <v>3</v>
      </c>
      <c r="AS1702" s="42">
        <f t="shared" si="237"/>
        <v>8687.2416845441912</v>
      </c>
      <c r="AT1702" s="101">
        <f t="shared" si="238"/>
        <v>0</v>
      </c>
      <c r="AU1702" s="42">
        <f t="shared" si="239"/>
        <v>8687.2416845441912</v>
      </c>
      <c r="AV1702" s="42">
        <f t="shared" si="240"/>
        <v>7584.6605738246799</v>
      </c>
      <c r="AW1702" s="102">
        <f t="shared" si="241"/>
        <v>431</v>
      </c>
      <c r="AX1702" s="43">
        <f t="shared" si="234"/>
        <v>0.5</v>
      </c>
      <c r="AY1702" s="43" t="str">
        <f t="shared" si="242"/>
        <v>UTGS</v>
      </c>
    </row>
    <row r="1703" spans="1:51" hidden="1" x14ac:dyDescent="0.2">
      <c r="A1703" s="38">
        <v>1696</v>
      </c>
      <c r="B1703" t="s">
        <v>362</v>
      </c>
      <c r="C1703" t="s">
        <v>289</v>
      </c>
      <c r="D1703">
        <v>320</v>
      </c>
      <c r="E1703" t="s">
        <v>1223</v>
      </c>
      <c r="F1703">
        <v>0.25</v>
      </c>
      <c r="G1703" t="str">
        <f>LOOKUP(F1703,{0,6,45},{"F","L","H"})</f>
        <v>F</v>
      </c>
      <c r="H1703" t="s">
        <v>3593</v>
      </c>
      <c r="I1703" s="43" t="str">
        <f>IFERROR(VLOOKUP(#REF!,#REF!,2,FALSE),"No")</f>
        <v>No</v>
      </c>
      <c r="J1703" s="149">
        <v>0.5</v>
      </c>
      <c r="K1703" s="148">
        <v>31</v>
      </c>
      <c r="L1703" s="148"/>
      <c r="M1703" s="148"/>
      <c r="N1703" s="148"/>
      <c r="O1703" s="148"/>
      <c r="P1703" s="148"/>
      <c r="Q1703" s="148"/>
      <c r="R1703" s="148"/>
      <c r="S1703" s="148"/>
      <c r="T1703" s="148"/>
      <c r="U1703" s="148"/>
      <c r="V1703" s="148"/>
      <c r="W1703" s="148"/>
      <c r="X1703" s="139">
        <v>1.25</v>
      </c>
      <c r="Y1703" s="148">
        <v>19.86</v>
      </c>
      <c r="Z1703" s="148">
        <v>2</v>
      </c>
      <c r="AA1703" s="148">
        <v>784.56</v>
      </c>
      <c r="AB1703" s="148">
        <v>4</v>
      </c>
      <c r="AC1703" s="148">
        <v>195.58</v>
      </c>
      <c r="AD1703" s="148"/>
      <c r="AE1703" s="148"/>
      <c r="AF1703" s="148"/>
      <c r="AG1703" s="148"/>
      <c r="AH1703" s="148"/>
      <c r="AI1703" s="148"/>
      <c r="AJ1703" s="148"/>
      <c r="AK1703" s="148"/>
      <c r="AL1703" s="139">
        <v>0</v>
      </c>
      <c r="AM1703" s="139">
        <v>0</v>
      </c>
      <c r="AN1703" s="148">
        <f t="shared" si="235"/>
        <v>1000</v>
      </c>
      <c r="AO1703" s="148">
        <f t="shared" si="236"/>
        <v>31</v>
      </c>
      <c r="AP1703" s="148">
        <v>10</v>
      </c>
      <c r="AQ1703" s="140">
        <v>10</v>
      </c>
      <c r="AS1703" s="42">
        <f t="shared" si="237"/>
        <v>2120.5078127627553</v>
      </c>
      <c r="AT1703" s="101">
        <f t="shared" si="238"/>
        <v>0</v>
      </c>
      <c r="AU1703" s="42">
        <f t="shared" si="239"/>
        <v>2120.5078127627553</v>
      </c>
      <c r="AV1703" s="42">
        <f t="shared" si="240"/>
        <v>3392.7172321474036</v>
      </c>
      <c r="AW1703" s="102">
        <f t="shared" si="241"/>
        <v>431</v>
      </c>
      <c r="AX1703" s="43">
        <f t="shared" si="234"/>
        <v>0.5</v>
      </c>
      <c r="AY1703" s="43" t="str">
        <f t="shared" si="242"/>
        <v>UTGS</v>
      </c>
    </row>
    <row r="1704" spans="1:51" hidden="1" x14ac:dyDescent="0.2">
      <c r="A1704" s="38">
        <v>1697</v>
      </c>
      <c r="B1704" t="s">
        <v>362</v>
      </c>
      <c r="C1704" t="s">
        <v>289</v>
      </c>
      <c r="D1704">
        <v>320</v>
      </c>
      <c r="E1704" t="s">
        <v>1239</v>
      </c>
      <c r="F1704">
        <v>0.25</v>
      </c>
      <c r="G1704" t="str">
        <f>LOOKUP(F1704,{0,6,45},{"F","L","H"})</f>
        <v>F</v>
      </c>
      <c r="H1704" t="s">
        <v>3595</v>
      </c>
      <c r="I1704" s="43" t="str">
        <f>IFERROR(VLOOKUP(#REF!,#REF!,2,FALSE),"No")</f>
        <v>No</v>
      </c>
      <c r="J1704" s="149">
        <v>0.5</v>
      </c>
      <c r="K1704" s="148">
        <v>54</v>
      </c>
      <c r="L1704" s="148"/>
      <c r="M1704" s="148"/>
      <c r="N1704" s="148"/>
      <c r="O1704" s="148"/>
      <c r="P1704" s="148"/>
      <c r="Q1704" s="148"/>
      <c r="R1704" s="148"/>
      <c r="S1704" s="148"/>
      <c r="T1704" s="148"/>
      <c r="U1704" s="148"/>
      <c r="V1704" s="148"/>
      <c r="W1704" s="148"/>
      <c r="X1704" s="139">
        <v>1.25</v>
      </c>
      <c r="Y1704" s="148">
        <v>878.03</v>
      </c>
      <c r="Z1704" s="148">
        <v>2</v>
      </c>
      <c r="AA1704" s="148">
        <v>121.97</v>
      </c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39">
        <v>0</v>
      </c>
      <c r="AM1704" s="139">
        <v>0</v>
      </c>
      <c r="AN1704" s="148">
        <f t="shared" si="235"/>
        <v>1000</v>
      </c>
      <c r="AO1704" s="148">
        <f t="shared" si="236"/>
        <v>54</v>
      </c>
      <c r="AP1704" s="148">
        <v>10</v>
      </c>
      <c r="AQ1704" s="140">
        <v>10</v>
      </c>
      <c r="AS1704" s="42">
        <f t="shared" si="237"/>
        <v>3693.7878028770574</v>
      </c>
      <c r="AT1704" s="101">
        <f t="shared" si="238"/>
        <v>0</v>
      </c>
      <c r="AU1704" s="42">
        <f t="shared" si="239"/>
        <v>3693.7878028770574</v>
      </c>
      <c r="AV1704" s="42">
        <f t="shared" si="240"/>
        <v>3312.5582721474034</v>
      </c>
      <c r="AW1704" s="102">
        <f t="shared" si="241"/>
        <v>431</v>
      </c>
      <c r="AX1704" s="43">
        <f t="shared" si="234"/>
        <v>0.5</v>
      </c>
      <c r="AY1704" s="43" t="str">
        <f t="shared" si="242"/>
        <v>UTGS</v>
      </c>
    </row>
    <row r="1705" spans="1:51" hidden="1" x14ac:dyDescent="0.2">
      <c r="A1705" s="38">
        <v>1698</v>
      </c>
      <c r="B1705" t="s">
        <v>362</v>
      </c>
      <c r="C1705" t="s">
        <v>289</v>
      </c>
      <c r="D1705">
        <v>320</v>
      </c>
      <c r="E1705" t="s">
        <v>1239</v>
      </c>
      <c r="F1705">
        <v>0.25</v>
      </c>
      <c r="G1705" t="str">
        <f>LOOKUP(F1705,{0,6,45},{"F","L","H"})</f>
        <v>F</v>
      </c>
      <c r="H1705" t="s">
        <v>3596</v>
      </c>
      <c r="I1705" s="43" t="str">
        <f>IFERROR(VLOOKUP(#REF!,#REF!,2,FALSE),"No")</f>
        <v>No</v>
      </c>
      <c r="J1705" s="149">
        <v>0.5</v>
      </c>
      <c r="K1705" s="148">
        <v>76</v>
      </c>
      <c r="L1705" s="148"/>
      <c r="M1705" s="148"/>
      <c r="N1705" s="148"/>
      <c r="O1705" s="148"/>
      <c r="P1705" s="148"/>
      <c r="Q1705" s="148"/>
      <c r="R1705" s="148"/>
      <c r="S1705" s="148"/>
      <c r="T1705" s="148"/>
      <c r="U1705" s="148"/>
      <c r="V1705" s="148"/>
      <c r="W1705" s="148"/>
      <c r="X1705" s="139">
        <v>2</v>
      </c>
      <c r="Y1705" s="148">
        <v>189</v>
      </c>
      <c r="Z1705" s="149">
        <v>3</v>
      </c>
      <c r="AA1705" s="148">
        <v>811</v>
      </c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39">
        <v>0</v>
      </c>
      <c r="AM1705" s="139">
        <v>0</v>
      </c>
      <c r="AN1705" s="148">
        <f t="shared" si="235"/>
        <v>1000</v>
      </c>
      <c r="AO1705" s="148">
        <f t="shared" si="236"/>
        <v>76</v>
      </c>
      <c r="AP1705" s="148">
        <v>14</v>
      </c>
      <c r="AQ1705" s="140">
        <v>14</v>
      </c>
      <c r="AS1705" s="42">
        <f t="shared" si="237"/>
        <v>5198.664315160303</v>
      </c>
      <c r="AT1705" s="101">
        <f t="shared" si="238"/>
        <v>0</v>
      </c>
      <c r="AU1705" s="42">
        <f t="shared" si="239"/>
        <v>5198.664315160303</v>
      </c>
      <c r="AV1705" s="42">
        <f t="shared" si="240"/>
        <v>1587.6772658195739</v>
      </c>
      <c r="AW1705" s="102">
        <f t="shared" si="241"/>
        <v>431</v>
      </c>
      <c r="AX1705" s="43">
        <f t="shared" si="234"/>
        <v>0.5</v>
      </c>
      <c r="AY1705" s="43" t="str">
        <f t="shared" si="242"/>
        <v>UTGS</v>
      </c>
    </row>
    <row r="1706" spans="1:51" hidden="1" x14ac:dyDescent="0.2">
      <c r="A1706" s="38">
        <v>1699</v>
      </c>
      <c r="B1706" t="s">
        <v>5806</v>
      </c>
      <c r="C1706" t="s">
        <v>292</v>
      </c>
      <c r="D1706">
        <v>5550</v>
      </c>
      <c r="E1706" t="s">
        <v>198</v>
      </c>
      <c r="F1706">
        <v>2</v>
      </c>
      <c r="G1706" t="str">
        <f>LOOKUP(F1706,{0,6,45},{"F","L","H"})</f>
        <v>F</v>
      </c>
      <c r="H1706" t="s">
        <v>2048</v>
      </c>
      <c r="I1706" s="43" t="str">
        <f>IFERROR(VLOOKUP(#REF!,#REF!,2,FALSE),"No")</f>
        <v>No</v>
      </c>
      <c r="J1706" s="149">
        <v>1.25</v>
      </c>
      <c r="K1706" s="148">
        <v>51</v>
      </c>
      <c r="L1706" s="148"/>
      <c r="M1706" s="148"/>
      <c r="N1706" s="148"/>
      <c r="O1706" s="148"/>
      <c r="P1706" s="148"/>
      <c r="Q1706" s="148"/>
      <c r="R1706" s="148"/>
      <c r="S1706" s="148"/>
      <c r="T1706" s="148"/>
      <c r="U1706" s="148"/>
      <c r="V1706" s="148"/>
      <c r="W1706" s="148"/>
      <c r="X1706" s="139">
        <v>2</v>
      </c>
      <c r="Y1706" s="148">
        <v>1000</v>
      </c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39">
        <v>0</v>
      </c>
      <c r="AM1706" s="139">
        <v>0</v>
      </c>
      <c r="AN1706" s="148">
        <f t="shared" si="235"/>
        <v>1000</v>
      </c>
      <c r="AO1706" s="148">
        <f t="shared" si="236"/>
        <v>51</v>
      </c>
      <c r="AP1706" s="148">
        <v>8</v>
      </c>
      <c r="AQ1706" s="140">
        <v>17</v>
      </c>
      <c r="AS1706" s="42">
        <f t="shared" si="237"/>
        <v>3800.187369383887</v>
      </c>
      <c r="AT1706" s="101">
        <f t="shared" si="238"/>
        <v>0</v>
      </c>
      <c r="AU1706" s="42">
        <f t="shared" si="239"/>
        <v>3800.187369383887</v>
      </c>
      <c r="AV1706" s="42">
        <f t="shared" si="240"/>
        <v>1912.4095130278843</v>
      </c>
      <c r="AW1706" s="102">
        <f t="shared" si="241"/>
        <v>3698.6666666666665</v>
      </c>
      <c r="AX1706" s="43">
        <f t="shared" si="234"/>
        <v>1.25</v>
      </c>
      <c r="AY1706" s="43" t="str">
        <f t="shared" si="242"/>
        <v>UTFS</v>
      </c>
    </row>
    <row r="1707" spans="1:51" hidden="1" x14ac:dyDescent="0.2">
      <c r="A1707" s="38">
        <v>1700</v>
      </c>
      <c r="B1707" t="s">
        <v>5806</v>
      </c>
      <c r="C1707" t="s">
        <v>5746</v>
      </c>
      <c r="D1707">
        <v>11000</v>
      </c>
      <c r="E1707" t="s">
        <v>211</v>
      </c>
      <c r="F1707">
        <v>0.25</v>
      </c>
      <c r="G1707" t="str">
        <f>LOOKUP(F1707,{0,6,45},{"F","L","H"})</f>
        <v>F</v>
      </c>
      <c r="H1707" t="s">
        <v>1438</v>
      </c>
      <c r="I1707" s="43" t="str">
        <f>IFERROR(VLOOKUP(#REF!,#REF!,2,FALSE),"No")</f>
        <v>No</v>
      </c>
      <c r="J1707" s="149">
        <v>1.25</v>
      </c>
      <c r="K1707" s="148">
        <v>162</v>
      </c>
      <c r="L1707" s="148"/>
      <c r="M1707" s="148"/>
      <c r="N1707" s="148"/>
      <c r="O1707" s="148"/>
      <c r="P1707" s="148"/>
      <c r="Q1707" s="148"/>
      <c r="R1707" s="148"/>
      <c r="S1707" s="148"/>
      <c r="T1707" s="148"/>
      <c r="U1707" s="148"/>
      <c r="V1707" s="148"/>
      <c r="W1707" s="148"/>
      <c r="X1707" s="139">
        <v>4</v>
      </c>
      <c r="Y1707" s="148">
        <v>1000</v>
      </c>
      <c r="Z1707" s="149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39">
        <v>0</v>
      </c>
      <c r="AM1707" s="139">
        <v>0</v>
      </c>
      <c r="AN1707" s="148">
        <f t="shared" si="235"/>
        <v>1000</v>
      </c>
      <c r="AO1707" s="148">
        <f t="shared" si="236"/>
        <v>162</v>
      </c>
      <c r="AP1707" s="148">
        <v>6</v>
      </c>
      <c r="AQ1707" s="140">
        <v>35</v>
      </c>
      <c r="AS1707" s="42">
        <f t="shared" si="237"/>
        <v>12071.18340863117</v>
      </c>
      <c r="AT1707" s="101">
        <f t="shared" si="238"/>
        <v>0</v>
      </c>
      <c r="AU1707" s="42">
        <f t="shared" si="239"/>
        <v>12071.18340863117</v>
      </c>
      <c r="AV1707" s="42">
        <f t="shared" si="240"/>
        <v>1133.7417634706867</v>
      </c>
      <c r="AW1707" s="102">
        <f t="shared" si="241"/>
        <v>10791.333333333334</v>
      </c>
      <c r="AX1707" s="43">
        <f t="shared" si="234"/>
        <v>1.25</v>
      </c>
      <c r="AY1707" s="43" t="str">
        <f t="shared" si="242"/>
        <v>UTTSS</v>
      </c>
    </row>
    <row r="1708" spans="1:51" hidden="1" x14ac:dyDescent="0.2">
      <c r="A1708" s="38">
        <v>1701</v>
      </c>
      <c r="B1708" t="s">
        <v>362</v>
      </c>
      <c r="C1708" t="s">
        <v>289</v>
      </c>
      <c r="D1708">
        <v>540</v>
      </c>
      <c r="E1708" t="s">
        <v>1250</v>
      </c>
      <c r="F1708">
        <v>0.25</v>
      </c>
      <c r="G1708" t="str">
        <f>LOOKUP(F1708,{0,6,45},{"F","L","H"})</f>
        <v>F</v>
      </c>
      <c r="H1708" t="s">
        <v>3598</v>
      </c>
      <c r="I1708" s="43" t="str">
        <f>IFERROR(VLOOKUP(#REF!,#REF!,2,FALSE),"No")</f>
        <v>No</v>
      </c>
      <c r="J1708" s="139">
        <v>0.5</v>
      </c>
      <c r="K1708" s="148">
        <v>74</v>
      </c>
      <c r="L1708" s="148"/>
      <c r="M1708" s="148"/>
      <c r="N1708" s="148"/>
      <c r="O1708" s="148"/>
      <c r="P1708" s="148"/>
      <c r="Q1708" s="148"/>
      <c r="R1708" s="148"/>
      <c r="S1708" s="148"/>
      <c r="T1708" s="148"/>
      <c r="U1708" s="148"/>
      <c r="V1708" s="148"/>
      <c r="W1708" s="148"/>
      <c r="X1708" s="139">
        <v>2</v>
      </c>
      <c r="Y1708" s="148">
        <v>1000</v>
      </c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39">
        <v>0</v>
      </c>
      <c r="AM1708" s="139">
        <v>0</v>
      </c>
      <c r="AN1708" s="148">
        <f t="shared" si="235"/>
        <v>1000</v>
      </c>
      <c r="AO1708" s="148">
        <f t="shared" si="236"/>
        <v>74</v>
      </c>
      <c r="AP1708" s="148">
        <v>10</v>
      </c>
      <c r="AQ1708" s="140">
        <v>10</v>
      </c>
      <c r="AS1708" s="42">
        <f t="shared" si="237"/>
        <v>5061.8573594981899</v>
      </c>
      <c r="AT1708" s="101">
        <f t="shared" si="238"/>
        <v>0</v>
      </c>
      <c r="AU1708" s="42">
        <f t="shared" si="239"/>
        <v>5061.8573594981899</v>
      </c>
      <c r="AV1708" s="42">
        <f t="shared" si="240"/>
        <v>3251.0961721474032</v>
      </c>
      <c r="AW1708" s="102">
        <f t="shared" si="241"/>
        <v>585.0096169344007</v>
      </c>
      <c r="AX1708" s="43">
        <f t="shared" si="234"/>
        <v>0.5</v>
      </c>
      <c r="AY1708" s="43" t="str">
        <f t="shared" si="242"/>
        <v>UTGS</v>
      </c>
    </row>
    <row r="1709" spans="1:51" hidden="1" x14ac:dyDescent="0.2">
      <c r="A1709" s="38">
        <v>1702</v>
      </c>
      <c r="B1709" t="s">
        <v>362</v>
      </c>
      <c r="C1709" t="s">
        <v>289</v>
      </c>
      <c r="D1709">
        <v>320</v>
      </c>
      <c r="E1709" t="s">
        <v>1243</v>
      </c>
      <c r="F1709">
        <v>0.25</v>
      </c>
      <c r="G1709" t="str">
        <f>LOOKUP(F1709,{0,6,45},{"F","L","H"})</f>
        <v>F</v>
      </c>
      <c r="H1709" t="s">
        <v>3599</v>
      </c>
      <c r="I1709" s="43" t="str">
        <f>IFERROR(VLOOKUP(#REF!,#REF!,2,FALSE),"No")</f>
        <v>No</v>
      </c>
      <c r="J1709" s="149">
        <v>0.5</v>
      </c>
      <c r="K1709" s="148">
        <v>55</v>
      </c>
      <c r="L1709" s="148"/>
      <c r="M1709" s="148"/>
      <c r="N1709" s="148"/>
      <c r="O1709" s="148"/>
      <c r="P1709" s="148"/>
      <c r="Q1709" s="148"/>
      <c r="R1709" s="148"/>
      <c r="S1709" s="148"/>
      <c r="T1709" s="148"/>
      <c r="U1709" s="148"/>
      <c r="V1709" s="148"/>
      <c r="W1709" s="148"/>
      <c r="X1709" s="139">
        <v>2</v>
      </c>
      <c r="Y1709" s="148">
        <v>2.12</v>
      </c>
      <c r="Z1709" s="148">
        <v>6</v>
      </c>
      <c r="AA1709" s="148">
        <v>997.88</v>
      </c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39">
        <v>0</v>
      </c>
      <c r="AM1709" s="139">
        <v>0</v>
      </c>
      <c r="AN1709" s="148">
        <f t="shared" si="235"/>
        <v>1000</v>
      </c>
      <c r="AO1709" s="148">
        <f t="shared" si="236"/>
        <v>55</v>
      </c>
      <c r="AP1709" s="148">
        <v>11</v>
      </c>
      <c r="AQ1709" s="140">
        <v>11</v>
      </c>
      <c r="AS1709" s="42">
        <f t="shared" si="237"/>
        <v>3762.1912807081139</v>
      </c>
      <c r="AT1709" s="101">
        <f t="shared" si="238"/>
        <v>0</v>
      </c>
      <c r="AU1709" s="42">
        <f t="shared" si="239"/>
        <v>3762.1912807081139</v>
      </c>
      <c r="AV1709" s="42">
        <f t="shared" si="240"/>
        <v>5452.056301952186</v>
      </c>
      <c r="AW1709" s="102">
        <f t="shared" si="241"/>
        <v>431</v>
      </c>
      <c r="AX1709" s="43">
        <f t="shared" si="234"/>
        <v>0.5</v>
      </c>
      <c r="AY1709" s="43" t="str">
        <f t="shared" si="242"/>
        <v>UTGS</v>
      </c>
    </row>
    <row r="1710" spans="1:51" s="231" customFormat="1" hidden="1" x14ac:dyDescent="0.2">
      <c r="A1710" s="38">
        <v>1703</v>
      </c>
      <c r="B1710" s="40" t="s">
        <v>362</v>
      </c>
      <c r="C1710" s="40" t="s">
        <v>289</v>
      </c>
      <c r="D1710" s="40">
        <v>175</v>
      </c>
      <c r="E1710" s="40" t="s">
        <v>1235</v>
      </c>
      <c r="F1710" s="40">
        <v>0.25</v>
      </c>
      <c r="G1710" t="str">
        <f>LOOKUP(F1710,{0,6,45},{"F","L","H"})</f>
        <v>F</v>
      </c>
      <c r="H1710" s="40" t="s">
        <v>3600</v>
      </c>
      <c r="I1710" s="231" t="str">
        <f>IFERROR(VLOOKUP(#REF!,#REF!,2,FALSE),"No")</f>
        <v>No</v>
      </c>
      <c r="J1710" s="232">
        <v>0.5</v>
      </c>
      <c r="K1710" s="233">
        <v>46</v>
      </c>
      <c r="L1710" s="233"/>
      <c r="M1710" s="233"/>
      <c r="N1710" s="233"/>
      <c r="O1710" s="233"/>
      <c r="P1710" s="233"/>
      <c r="Q1710" s="233"/>
      <c r="R1710" s="233"/>
      <c r="S1710" s="233"/>
      <c r="T1710" s="233"/>
      <c r="U1710" s="233"/>
      <c r="V1710" s="233"/>
      <c r="W1710" s="233"/>
      <c r="X1710" s="232">
        <v>1.25</v>
      </c>
      <c r="Y1710" s="233">
        <v>580.84</v>
      </c>
      <c r="Z1710" s="233">
        <v>2</v>
      </c>
      <c r="AA1710" s="233">
        <v>419.16</v>
      </c>
      <c r="AB1710" s="233"/>
      <c r="AC1710" s="233"/>
      <c r="AD1710" s="233"/>
      <c r="AE1710" s="233"/>
      <c r="AF1710" s="233"/>
      <c r="AG1710" s="233"/>
      <c r="AH1710" s="233"/>
      <c r="AI1710" s="233"/>
      <c r="AJ1710" s="233"/>
      <c r="AK1710" s="233"/>
      <c r="AL1710" s="232">
        <v>0</v>
      </c>
      <c r="AM1710" s="232">
        <v>0</v>
      </c>
      <c r="AN1710" s="148">
        <f t="shared" si="235"/>
        <v>1000</v>
      </c>
      <c r="AO1710" s="148">
        <f t="shared" si="236"/>
        <v>46</v>
      </c>
      <c r="AP1710" s="233">
        <v>9</v>
      </c>
      <c r="AQ1710" s="140">
        <v>9</v>
      </c>
      <c r="AR1710" s="43"/>
      <c r="AS1710" s="42">
        <f t="shared" si="237"/>
        <v>3146.5599802286047</v>
      </c>
      <c r="AT1710" s="101">
        <f t="shared" si="238"/>
        <v>0</v>
      </c>
      <c r="AU1710" s="42">
        <f t="shared" si="239"/>
        <v>3146.5599802286047</v>
      </c>
      <c r="AV1710" s="42">
        <f t="shared" si="240"/>
        <v>3657.5055246082266</v>
      </c>
      <c r="AW1710" s="102">
        <f t="shared" si="241"/>
        <v>431</v>
      </c>
      <c r="AX1710" s="43">
        <f t="shared" si="234"/>
        <v>0.5</v>
      </c>
      <c r="AY1710" s="43" t="str">
        <f t="shared" si="242"/>
        <v>UTGS</v>
      </c>
    </row>
    <row r="1711" spans="1:51" hidden="1" x14ac:dyDescent="0.2">
      <c r="A1711" s="38">
        <v>1704</v>
      </c>
      <c r="B1711" t="s">
        <v>362</v>
      </c>
      <c r="C1711" t="s">
        <v>289</v>
      </c>
      <c r="D1711">
        <v>320</v>
      </c>
      <c r="E1711" t="s">
        <v>1247</v>
      </c>
      <c r="F1711">
        <v>0.25</v>
      </c>
      <c r="G1711" t="str">
        <f>LOOKUP(F1711,{0,6,45},{"F","L","H"})</f>
        <v>F</v>
      </c>
      <c r="H1711" t="s">
        <v>3601</v>
      </c>
      <c r="I1711" s="43" t="str">
        <f>IFERROR(VLOOKUP(#REF!,#REF!,2,FALSE),"No")</f>
        <v>No</v>
      </c>
      <c r="J1711" s="139">
        <v>0.5</v>
      </c>
      <c r="K1711" s="148">
        <v>65</v>
      </c>
      <c r="L1711" s="148"/>
      <c r="M1711" s="148"/>
      <c r="N1711" s="148"/>
      <c r="O1711" s="148"/>
      <c r="P1711" s="148"/>
      <c r="Q1711" s="148"/>
      <c r="R1711" s="148"/>
      <c r="S1711" s="148"/>
      <c r="T1711" s="148"/>
      <c r="U1711" s="148"/>
      <c r="V1711" s="148"/>
      <c r="W1711" s="148"/>
      <c r="X1711" s="139">
        <v>4</v>
      </c>
      <c r="Y1711" s="148">
        <v>1000</v>
      </c>
      <c r="Z1711" s="149"/>
      <c r="AA1711" s="148"/>
      <c r="AB1711" s="149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39">
        <v>0</v>
      </c>
      <c r="AM1711" s="139">
        <v>0</v>
      </c>
      <c r="AN1711" s="148">
        <f t="shared" si="235"/>
        <v>1000</v>
      </c>
      <c r="AO1711" s="148">
        <f t="shared" si="236"/>
        <v>65</v>
      </c>
      <c r="AP1711" s="148">
        <v>14</v>
      </c>
      <c r="AQ1711" s="140">
        <v>14</v>
      </c>
      <c r="AS1711" s="42">
        <f t="shared" si="237"/>
        <v>4446.2260590186806</v>
      </c>
      <c r="AT1711" s="101">
        <f t="shared" si="238"/>
        <v>0</v>
      </c>
      <c r="AU1711" s="42">
        <f t="shared" si="239"/>
        <v>4446.2260590186806</v>
      </c>
      <c r="AV1711" s="42">
        <f t="shared" si="240"/>
        <v>2834.354408676717</v>
      </c>
      <c r="AW1711" s="102">
        <f t="shared" si="241"/>
        <v>431</v>
      </c>
      <c r="AX1711" s="43">
        <f t="shared" si="234"/>
        <v>0.5</v>
      </c>
      <c r="AY1711" s="43" t="str">
        <f t="shared" si="242"/>
        <v>UTGS</v>
      </c>
    </row>
    <row r="1712" spans="1:51" hidden="1" x14ac:dyDescent="0.2">
      <c r="A1712" s="38">
        <v>1705</v>
      </c>
      <c r="B1712" t="s">
        <v>5806</v>
      </c>
      <c r="C1712" t="s">
        <v>289</v>
      </c>
      <c r="D1712">
        <v>320</v>
      </c>
      <c r="E1712" t="s">
        <v>1223</v>
      </c>
      <c r="F1712">
        <v>0.25</v>
      </c>
      <c r="G1712" t="str">
        <f>LOOKUP(F1712,{0,6,45},{"F","L","H"})</f>
        <v>F</v>
      </c>
      <c r="H1712" t="s">
        <v>3602</v>
      </c>
      <c r="I1712" s="43" t="str">
        <f>IFERROR(VLOOKUP(#REF!,#REF!,2,FALSE),"No")</f>
        <v>No</v>
      </c>
      <c r="J1712" s="149">
        <v>0.75</v>
      </c>
      <c r="K1712" s="148">
        <v>164</v>
      </c>
      <c r="L1712" s="148"/>
      <c r="M1712" s="148"/>
      <c r="N1712" s="148"/>
      <c r="O1712" s="148"/>
      <c r="P1712" s="148"/>
      <c r="Q1712" s="148"/>
      <c r="R1712" s="148"/>
      <c r="S1712" s="148"/>
      <c r="T1712" s="148"/>
      <c r="U1712" s="148"/>
      <c r="V1712" s="148"/>
      <c r="W1712" s="148"/>
      <c r="X1712" s="139">
        <v>4</v>
      </c>
      <c r="Y1712" s="148">
        <v>1000</v>
      </c>
      <c r="Z1712" s="149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39">
        <v>0</v>
      </c>
      <c r="AM1712" s="139">
        <v>0</v>
      </c>
      <c r="AN1712" s="148">
        <f t="shared" si="235"/>
        <v>1000</v>
      </c>
      <c r="AO1712" s="148">
        <f t="shared" si="236"/>
        <v>164</v>
      </c>
      <c r="AP1712" s="148">
        <v>6</v>
      </c>
      <c r="AQ1712" s="140">
        <v>9</v>
      </c>
      <c r="AS1712" s="42">
        <f t="shared" si="237"/>
        <v>10558.890364293284</v>
      </c>
      <c r="AT1712" s="101">
        <f t="shared" si="238"/>
        <v>0</v>
      </c>
      <c r="AU1712" s="42">
        <f t="shared" si="239"/>
        <v>10558.890364293284</v>
      </c>
      <c r="AV1712" s="42">
        <f t="shared" si="240"/>
        <v>4408.9957468304483</v>
      </c>
      <c r="AW1712" s="102">
        <f t="shared" si="241"/>
        <v>431</v>
      </c>
      <c r="AX1712" s="43">
        <f t="shared" si="234"/>
        <v>0.75</v>
      </c>
      <c r="AY1712" s="43" t="str">
        <f t="shared" si="242"/>
        <v>UTGS</v>
      </c>
    </row>
    <row r="1713" spans="1:51" hidden="1" x14ac:dyDescent="0.2">
      <c r="A1713" s="38">
        <v>1706</v>
      </c>
      <c r="B1713" t="s">
        <v>362</v>
      </c>
      <c r="C1713" t="s">
        <v>289</v>
      </c>
      <c r="D1713">
        <v>320</v>
      </c>
      <c r="E1713" t="s">
        <v>1245</v>
      </c>
      <c r="F1713">
        <v>0.25</v>
      </c>
      <c r="G1713" t="str">
        <f>LOOKUP(F1713,{0,6,45},{"F","L","H"})</f>
        <v>F</v>
      </c>
      <c r="H1713" t="s">
        <v>3603</v>
      </c>
      <c r="I1713" s="43" t="str">
        <f>IFERROR(VLOOKUP(#REF!,#REF!,2,FALSE),"No")</f>
        <v>No</v>
      </c>
      <c r="J1713" s="139">
        <v>0.5</v>
      </c>
      <c r="K1713" s="148">
        <v>47</v>
      </c>
      <c r="L1713" s="148"/>
      <c r="M1713" s="148"/>
      <c r="N1713" s="148"/>
      <c r="O1713" s="148"/>
      <c r="P1713" s="148"/>
      <c r="Q1713" s="148"/>
      <c r="R1713" s="148"/>
      <c r="S1713" s="148"/>
      <c r="T1713" s="148"/>
      <c r="U1713" s="148"/>
      <c r="V1713" s="148"/>
      <c r="W1713" s="148"/>
      <c r="X1713" s="139">
        <v>2</v>
      </c>
      <c r="Y1713" s="148">
        <v>1000</v>
      </c>
      <c r="Z1713" s="149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39">
        <v>0</v>
      </c>
      <c r="AM1713" s="139">
        <v>0</v>
      </c>
      <c r="AN1713" s="148">
        <f t="shared" si="235"/>
        <v>1000</v>
      </c>
      <c r="AO1713" s="148">
        <f t="shared" si="236"/>
        <v>47</v>
      </c>
      <c r="AP1713" s="148">
        <v>9</v>
      </c>
      <c r="AQ1713" s="140">
        <v>13</v>
      </c>
      <c r="AS1713" s="42">
        <f t="shared" si="237"/>
        <v>3214.9634580596612</v>
      </c>
      <c r="AT1713" s="101">
        <f t="shared" si="238"/>
        <v>0</v>
      </c>
      <c r="AU1713" s="42">
        <f t="shared" si="239"/>
        <v>3214.9634580596612</v>
      </c>
      <c r="AV1713" s="42">
        <f t="shared" si="240"/>
        <v>2500.8432093441561</v>
      </c>
      <c r="AW1713" s="102">
        <f t="shared" si="241"/>
        <v>431</v>
      </c>
      <c r="AX1713" s="43">
        <f t="shared" si="234"/>
        <v>0.5</v>
      </c>
      <c r="AY1713" s="43" t="str">
        <f t="shared" si="242"/>
        <v>UTGS</v>
      </c>
    </row>
    <row r="1714" spans="1:51" hidden="1" x14ac:dyDescent="0.2">
      <c r="A1714" s="38">
        <v>1707</v>
      </c>
      <c r="B1714" t="s">
        <v>362</v>
      </c>
      <c r="C1714" t="s">
        <v>289</v>
      </c>
      <c r="D1714">
        <v>320</v>
      </c>
      <c r="E1714" t="s">
        <v>1223</v>
      </c>
      <c r="F1714">
        <v>0.25</v>
      </c>
      <c r="G1714" t="str">
        <f>LOOKUP(F1714,{0,6,45},{"F","L","H"})</f>
        <v>F</v>
      </c>
      <c r="H1714" t="s">
        <v>3604</v>
      </c>
      <c r="I1714" s="43" t="str">
        <f>IFERROR(VLOOKUP(#REF!,#REF!,2,FALSE),"No")</f>
        <v>No</v>
      </c>
      <c r="J1714" s="149">
        <v>0.75</v>
      </c>
      <c r="K1714" s="148">
        <v>36</v>
      </c>
      <c r="L1714" s="148"/>
      <c r="M1714" s="148"/>
      <c r="N1714" s="148"/>
      <c r="O1714" s="148"/>
      <c r="P1714" s="148"/>
      <c r="Q1714" s="148"/>
      <c r="R1714" s="148"/>
      <c r="S1714" s="148"/>
      <c r="T1714" s="148"/>
      <c r="U1714" s="148"/>
      <c r="V1714" s="148"/>
      <c r="W1714" s="148"/>
      <c r="X1714" s="139">
        <v>2</v>
      </c>
      <c r="Y1714" s="148">
        <v>899.77</v>
      </c>
      <c r="Z1714" s="148">
        <v>4</v>
      </c>
      <c r="AA1714" s="148">
        <v>100.23</v>
      </c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39">
        <v>0</v>
      </c>
      <c r="AM1714" s="139">
        <v>0</v>
      </c>
      <c r="AN1714" s="148">
        <f t="shared" si="235"/>
        <v>1000</v>
      </c>
      <c r="AO1714" s="148">
        <f t="shared" si="236"/>
        <v>36</v>
      </c>
      <c r="AP1714" s="148">
        <v>9</v>
      </c>
      <c r="AQ1714" s="140">
        <v>58</v>
      </c>
      <c r="AS1714" s="42">
        <f t="shared" si="237"/>
        <v>2317.8052019180377</v>
      </c>
      <c r="AT1714" s="101">
        <f t="shared" si="238"/>
        <v>0</v>
      </c>
      <c r="AU1714" s="42">
        <f t="shared" si="239"/>
        <v>2317.8052019180377</v>
      </c>
      <c r="AV1714" s="42">
        <f t="shared" si="240"/>
        <v>572.92432450817296</v>
      </c>
      <c r="AW1714" s="102">
        <f t="shared" si="241"/>
        <v>431</v>
      </c>
      <c r="AX1714" s="43">
        <f t="shared" si="234"/>
        <v>0.75</v>
      </c>
      <c r="AY1714" s="43" t="str">
        <f t="shared" si="242"/>
        <v>UTGS</v>
      </c>
    </row>
    <row r="1715" spans="1:51" hidden="1" x14ac:dyDescent="0.2">
      <c r="A1715" s="38">
        <v>1708</v>
      </c>
      <c r="B1715" t="s">
        <v>362</v>
      </c>
      <c r="C1715" t="s">
        <v>289</v>
      </c>
      <c r="D1715">
        <v>306</v>
      </c>
      <c r="E1715" t="s">
        <v>1238</v>
      </c>
      <c r="F1715">
        <v>0.25</v>
      </c>
      <c r="G1715" t="str">
        <f>LOOKUP(F1715,{0,6,45},{"F","L","H"})</f>
        <v>F</v>
      </c>
      <c r="H1715" t="s">
        <v>3605</v>
      </c>
      <c r="I1715" s="43" t="str">
        <f>IFERROR(VLOOKUP(#REF!,#REF!,2,FALSE),"No")</f>
        <v>No</v>
      </c>
      <c r="J1715" s="149">
        <v>0.5</v>
      </c>
      <c r="K1715" s="148">
        <v>43</v>
      </c>
      <c r="L1715" s="148"/>
      <c r="M1715" s="148"/>
      <c r="N1715" s="148"/>
      <c r="O1715" s="148"/>
      <c r="P1715" s="148"/>
      <c r="Q1715" s="148"/>
      <c r="R1715" s="148"/>
      <c r="S1715" s="148"/>
      <c r="T1715" s="148"/>
      <c r="U1715" s="148"/>
      <c r="V1715" s="148"/>
      <c r="W1715" s="148"/>
      <c r="X1715" s="139">
        <v>1.25</v>
      </c>
      <c r="Y1715" s="148">
        <v>24.8</v>
      </c>
      <c r="Z1715" s="148">
        <v>2</v>
      </c>
      <c r="AA1715" s="148">
        <v>975.2</v>
      </c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39">
        <v>0</v>
      </c>
      <c r="AM1715" s="139">
        <v>0</v>
      </c>
      <c r="AN1715" s="148">
        <f t="shared" si="235"/>
        <v>1000</v>
      </c>
      <c r="AO1715" s="148">
        <f t="shared" si="236"/>
        <v>43</v>
      </c>
      <c r="AP1715" s="148">
        <v>10</v>
      </c>
      <c r="AQ1715" s="140">
        <v>10</v>
      </c>
      <c r="AS1715" s="42">
        <f t="shared" si="237"/>
        <v>2941.3495467354346</v>
      </c>
      <c r="AT1715" s="101">
        <f t="shared" si="238"/>
        <v>0</v>
      </c>
      <c r="AU1715" s="42">
        <f t="shared" si="239"/>
        <v>2941.3495467354346</v>
      </c>
      <c r="AV1715" s="42">
        <f t="shared" si="240"/>
        <v>3252.8321721474031</v>
      </c>
      <c r="AW1715" s="102">
        <f t="shared" si="241"/>
        <v>431</v>
      </c>
      <c r="AX1715" s="43">
        <f t="shared" si="234"/>
        <v>0.5</v>
      </c>
      <c r="AY1715" s="43" t="str">
        <f t="shared" si="242"/>
        <v>UTGS</v>
      </c>
    </row>
    <row r="1716" spans="1:51" hidden="1" x14ac:dyDescent="0.2">
      <c r="A1716" s="38">
        <v>1709</v>
      </c>
      <c r="B1716" t="s">
        <v>5806</v>
      </c>
      <c r="C1716" t="s">
        <v>289</v>
      </c>
      <c r="D1716">
        <v>320</v>
      </c>
      <c r="E1716" t="s">
        <v>1236</v>
      </c>
      <c r="F1716">
        <v>0.25</v>
      </c>
      <c r="G1716" t="str">
        <f>LOOKUP(F1716,{0,6,45},{"F","L","H"})</f>
        <v>F</v>
      </c>
      <c r="H1716" t="s">
        <v>3606</v>
      </c>
      <c r="I1716" s="43" t="str">
        <f>IFERROR(VLOOKUP(#REF!,#REF!,2,FALSE),"No")</f>
        <v>No</v>
      </c>
      <c r="J1716" s="149">
        <v>1.25</v>
      </c>
      <c r="K1716" s="148">
        <v>245</v>
      </c>
      <c r="L1716" s="148"/>
      <c r="M1716" s="148"/>
      <c r="N1716" s="148"/>
      <c r="O1716" s="148"/>
      <c r="P1716" s="148"/>
      <c r="Q1716" s="148"/>
      <c r="R1716" s="148"/>
      <c r="S1716" s="148"/>
      <c r="T1716" s="148"/>
      <c r="U1716" s="148"/>
      <c r="V1716" s="148"/>
      <c r="W1716" s="148"/>
      <c r="X1716" s="139">
        <v>4</v>
      </c>
      <c r="Y1716" s="148">
        <v>1000</v>
      </c>
      <c r="Z1716" s="149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39">
        <v>0</v>
      </c>
      <c r="AM1716" s="139">
        <v>0</v>
      </c>
      <c r="AN1716" s="148">
        <f t="shared" si="235"/>
        <v>1000</v>
      </c>
      <c r="AO1716" s="148">
        <f t="shared" si="236"/>
        <v>245</v>
      </c>
      <c r="AP1716" s="148">
        <v>3</v>
      </c>
      <c r="AQ1716" s="140">
        <v>8</v>
      </c>
      <c r="AS1716" s="42">
        <f t="shared" si="237"/>
        <v>18255.802068608868</v>
      </c>
      <c r="AT1716" s="101">
        <f t="shared" si="238"/>
        <v>0</v>
      </c>
      <c r="AU1716" s="42">
        <f t="shared" si="239"/>
        <v>18255.802068608868</v>
      </c>
      <c r="AV1716" s="42">
        <f t="shared" si="240"/>
        <v>4960.1202151842544</v>
      </c>
      <c r="AW1716" s="102">
        <f t="shared" si="241"/>
        <v>431</v>
      </c>
      <c r="AX1716" s="43">
        <f t="shared" si="234"/>
        <v>1.25</v>
      </c>
      <c r="AY1716" s="43" t="str">
        <f t="shared" si="242"/>
        <v>UTGS</v>
      </c>
    </row>
    <row r="1717" spans="1:51" hidden="1" x14ac:dyDescent="0.2">
      <c r="A1717" s="38">
        <v>1710</v>
      </c>
      <c r="B1717" t="s">
        <v>5806</v>
      </c>
      <c r="C1717" t="s">
        <v>289</v>
      </c>
      <c r="D1717">
        <v>1000</v>
      </c>
      <c r="E1717" t="s">
        <v>202</v>
      </c>
      <c r="F1717">
        <v>0.25</v>
      </c>
      <c r="G1717" t="str">
        <f>LOOKUP(F1717,{0,6,45},{"F","L","H"})</f>
        <v>F</v>
      </c>
      <c r="H1717" t="s">
        <v>3607</v>
      </c>
      <c r="I1717" s="43" t="str">
        <f>IFERROR(VLOOKUP(#REF!,#REF!,2,FALSE),"No")</f>
        <v>No</v>
      </c>
      <c r="J1717" s="149">
        <v>1.25</v>
      </c>
      <c r="K1717" s="148">
        <v>100</v>
      </c>
      <c r="L1717" s="148"/>
      <c r="M1717" s="148"/>
      <c r="N1717" s="148"/>
      <c r="O1717" s="148"/>
      <c r="P1717" s="148"/>
      <c r="Q1717" s="148"/>
      <c r="R1717" s="148"/>
      <c r="S1717" s="148"/>
      <c r="T1717" s="148"/>
      <c r="U1717" s="148"/>
      <c r="V1717" s="148"/>
      <c r="W1717" s="148"/>
      <c r="X1717" s="139">
        <v>2</v>
      </c>
      <c r="Y1717" s="148">
        <v>214</v>
      </c>
      <c r="Z1717" s="148">
        <v>4</v>
      </c>
      <c r="AA1717" s="148">
        <v>786</v>
      </c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39">
        <v>0</v>
      </c>
      <c r="AM1717" s="139">
        <v>0</v>
      </c>
      <c r="AN1717" s="148">
        <f t="shared" si="235"/>
        <v>1000</v>
      </c>
      <c r="AO1717" s="148">
        <f t="shared" si="236"/>
        <v>100</v>
      </c>
      <c r="AP1717" s="148">
        <v>5</v>
      </c>
      <c r="AQ1717" s="140">
        <v>12</v>
      </c>
      <c r="AS1717" s="42">
        <f t="shared" si="237"/>
        <v>7451.3477831056607</v>
      </c>
      <c r="AT1717" s="101">
        <f t="shared" si="238"/>
        <v>0</v>
      </c>
      <c r="AU1717" s="42">
        <f t="shared" si="239"/>
        <v>7451.3477831056607</v>
      </c>
      <c r="AV1717" s="42">
        <f t="shared" si="240"/>
        <v>3178.8818101228367</v>
      </c>
      <c r="AW1717" s="102">
        <f t="shared" si="241"/>
        <v>1475.8772811117678</v>
      </c>
      <c r="AX1717" s="43">
        <f t="shared" si="234"/>
        <v>1.25</v>
      </c>
      <c r="AY1717" s="43" t="str">
        <f t="shared" si="242"/>
        <v>UTGS</v>
      </c>
    </row>
    <row r="1718" spans="1:51" hidden="1" x14ac:dyDescent="0.2">
      <c r="A1718" s="38">
        <v>1711</v>
      </c>
      <c r="B1718" t="s">
        <v>362</v>
      </c>
      <c r="C1718" t="s">
        <v>289</v>
      </c>
      <c r="D1718">
        <v>306</v>
      </c>
      <c r="E1718" t="s">
        <v>1238</v>
      </c>
      <c r="F1718">
        <v>0.25</v>
      </c>
      <c r="G1718" t="str">
        <f>LOOKUP(F1718,{0,6,45},{"F","L","H"})</f>
        <v>F</v>
      </c>
      <c r="H1718" t="s">
        <v>3608</v>
      </c>
      <c r="I1718" s="43" t="str">
        <f>IFERROR(VLOOKUP(#REF!,#REF!,2,FALSE),"No")</f>
        <v>No</v>
      </c>
      <c r="J1718" s="139">
        <v>0.75</v>
      </c>
      <c r="K1718" s="148">
        <v>86</v>
      </c>
      <c r="L1718" s="148"/>
      <c r="M1718" s="148"/>
      <c r="N1718" s="148"/>
      <c r="O1718" s="148"/>
      <c r="P1718" s="148"/>
      <c r="Q1718" s="148"/>
      <c r="R1718" s="148"/>
      <c r="S1718" s="148"/>
      <c r="T1718" s="148"/>
      <c r="U1718" s="148"/>
      <c r="V1718" s="148"/>
      <c r="W1718" s="148"/>
      <c r="X1718" s="139">
        <v>2</v>
      </c>
      <c r="Y1718" s="148">
        <v>849.48</v>
      </c>
      <c r="Z1718" s="148">
        <v>4</v>
      </c>
      <c r="AA1718" s="148">
        <v>150.52000000000001</v>
      </c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39">
        <v>0</v>
      </c>
      <c r="AM1718" s="139">
        <v>0</v>
      </c>
      <c r="AN1718" s="148">
        <f t="shared" si="235"/>
        <v>1000</v>
      </c>
      <c r="AO1718" s="148">
        <f t="shared" si="236"/>
        <v>86</v>
      </c>
      <c r="AP1718" s="148">
        <v>19</v>
      </c>
      <c r="AQ1718" s="140">
        <v>22</v>
      </c>
      <c r="AS1718" s="42">
        <f t="shared" si="237"/>
        <v>5536.9790934708681</v>
      </c>
      <c r="AT1718" s="101">
        <f t="shared" si="238"/>
        <v>0</v>
      </c>
      <c r="AU1718" s="42">
        <f t="shared" si="239"/>
        <v>5536.9790934708681</v>
      </c>
      <c r="AV1718" s="42">
        <f t="shared" si="240"/>
        <v>1526.8268237033653</v>
      </c>
      <c r="AW1718" s="102">
        <f t="shared" si="241"/>
        <v>431</v>
      </c>
      <c r="AX1718" s="43">
        <f t="shared" si="234"/>
        <v>0.75</v>
      </c>
      <c r="AY1718" s="43" t="str">
        <f t="shared" si="242"/>
        <v>UTGS</v>
      </c>
    </row>
    <row r="1719" spans="1:51" hidden="1" x14ac:dyDescent="0.2">
      <c r="A1719" s="38">
        <v>1712</v>
      </c>
      <c r="B1719" t="s">
        <v>5806</v>
      </c>
      <c r="C1719" t="s">
        <v>289</v>
      </c>
      <c r="D1719">
        <v>2500</v>
      </c>
      <c r="E1719" t="s">
        <v>209</v>
      </c>
      <c r="F1719">
        <v>0.25</v>
      </c>
      <c r="G1719" t="str">
        <f>LOOKUP(F1719,{0,6,45},{"F","L","H"})</f>
        <v>F</v>
      </c>
      <c r="H1719" t="s">
        <v>3609</v>
      </c>
      <c r="I1719" s="43" t="str">
        <f>IFERROR(VLOOKUP(#REF!,#REF!,2,FALSE),"No")</f>
        <v>No</v>
      </c>
      <c r="J1719" s="139">
        <v>1.25</v>
      </c>
      <c r="K1719" s="148">
        <v>177</v>
      </c>
      <c r="L1719" s="148"/>
      <c r="M1719" s="148"/>
      <c r="N1719" s="148"/>
      <c r="O1719" s="148"/>
      <c r="P1719" s="148"/>
      <c r="Q1719" s="148"/>
      <c r="R1719" s="148"/>
      <c r="S1719" s="148"/>
      <c r="T1719" s="148"/>
      <c r="U1719" s="148"/>
      <c r="V1719" s="148"/>
      <c r="W1719" s="148"/>
      <c r="X1719" s="139">
        <v>2</v>
      </c>
      <c r="Y1719" s="148">
        <v>64.62</v>
      </c>
      <c r="Z1719" s="149">
        <v>4</v>
      </c>
      <c r="AA1719" s="148">
        <v>935.38</v>
      </c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39">
        <v>0</v>
      </c>
      <c r="AM1719" s="139">
        <v>0</v>
      </c>
      <c r="AN1719" s="148">
        <f t="shared" si="235"/>
        <v>1000</v>
      </c>
      <c r="AO1719" s="148">
        <f t="shared" si="236"/>
        <v>177</v>
      </c>
      <c r="AP1719" s="148">
        <v>4</v>
      </c>
      <c r="AQ1719" s="140">
        <v>7</v>
      </c>
      <c r="AS1719" s="42">
        <f t="shared" si="237"/>
        <v>13188.885576097018</v>
      </c>
      <c r="AT1719" s="101">
        <f t="shared" si="238"/>
        <v>0</v>
      </c>
      <c r="AU1719" s="42">
        <f t="shared" si="239"/>
        <v>13188.885576097018</v>
      </c>
      <c r="AV1719" s="42">
        <f t="shared" si="240"/>
        <v>5602.519474496291</v>
      </c>
      <c r="AW1719" s="102">
        <f t="shared" si="241"/>
        <v>2428.75</v>
      </c>
      <c r="AX1719" s="43">
        <f t="shared" si="234"/>
        <v>1.25</v>
      </c>
      <c r="AY1719" s="43" t="str">
        <f t="shared" si="242"/>
        <v>UTGS</v>
      </c>
    </row>
    <row r="1720" spans="1:51" hidden="1" x14ac:dyDescent="0.2">
      <c r="A1720" s="38">
        <v>1713</v>
      </c>
      <c r="B1720" t="s">
        <v>362</v>
      </c>
      <c r="C1720" t="s">
        <v>289</v>
      </c>
      <c r="D1720">
        <v>320</v>
      </c>
      <c r="E1720" t="s">
        <v>1245</v>
      </c>
      <c r="F1720">
        <v>0.25</v>
      </c>
      <c r="G1720" t="str">
        <f>LOOKUP(F1720,{0,6,45},{"F","L","H"})</f>
        <v>F</v>
      </c>
      <c r="H1720" t="s">
        <v>3611</v>
      </c>
      <c r="I1720" s="43" t="str">
        <f>IFERROR(VLOOKUP(#REF!,#REF!,2,FALSE),"No")</f>
        <v>No</v>
      </c>
      <c r="J1720" s="139">
        <v>0.5</v>
      </c>
      <c r="K1720" s="148">
        <v>31</v>
      </c>
      <c r="L1720" s="148"/>
      <c r="M1720" s="148"/>
      <c r="N1720" s="148"/>
      <c r="O1720" s="148"/>
      <c r="P1720" s="148"/>
      <c r="Q1720" s="148"/>
      <c r="R1720" s="148"/>
      <c r="S1720" s="148"/>
      <c r="T1720" s="148"/>
      <c r="U1720" s="148"/>
      <c r="V1720" s="148"/>
      <c r="W1720" s="148"/>
      <c r="X1720" s="139">
        <v>1.25</v>
      </c>
      <c r="Y1720" s="148">
        <v>153</v>
      </c>
      <c r="Z1720" s="149">
        <v>2</v>
      </c>
      <c r="AA1720" s="148">
        <v>698</v>
      </c>
      <c r="AB1720" s="149">
        <v>3</v>
      </c>
      <c r="AC1720" s="148">
        <v>149</v>
      </c>
      <c r="AD1720" s="148"/>
      <c r="AE1720" s="148"/>
      <c r="AF1720" s="148"/>
      <c r="AG1720" s="148"/>
      <c r="AH1720" s="148"/>
      <c r="AI1720" s="148"/>
      <c r="AJ1720" s="148"/>
      <c r="AK1720" s="148"/>
      <c r="AL1720" s="139">
        <v>0</v>
      </c>
      <c r="AM1720" s="139">
        <v>0</v>
      </c>
      <c r="AN1720" s="148">
        <f t="shared" si="235"/>
        <v>1000</v>
      </c>
      <c r="AO1720" s="148">
        <f t="shared" si="236"/>
        <v>31</v>
      </c>
      <c r="AP1720" s="148">
        <v>15</v>
      </c>
      <c r="AQ1720" s="140">
        <v>15</v>
      </c>
      <c r="AS1720" s="42">
        <f t="shared" si="237"/>
        <v>2120.5078127627553</v>
      </c>
      <c r="AT1720" s="101">
        <f t="shared" si="238"/>
        <v>0</v>
      </c>
      <c r="AU1720" s="42">
        <f t="shared" si="239"/>
        <v>2120.5078127627553</v>
      </c>
      <c r="AV1720" s="42">
        <f t="shared" si="240"/>
        <v>2048.5827814316021</v>
      </c>
      <c r="AW1720" s="102">
        <f t="shared" si="241"/>
        <v>431</v>
      </c>
      <c r="AX1720" s="43">
        <f t="shared" si="234"/>
        <v>0.5</v>
      </c>
      <c r="AY1720" s="43" t="str">
        <f t="shared" si="242"/>
        <v>UTGS</v>
      </c>
    </row>
    <row r="1721" spans="1:51" hidden="1" x14ac:dyDescent="0.2">
      <c r="A1721" s="38">
        <v>1714</v>
      </c>
      <c r="B1721" t="s">
        <v>362</v>
      </c>
      <c r="C1721" t="s">
        <v>289</v>
      </c>
      <c r="D1721">
        <v>320</v>
      </c>
      <c r="E1721" t="s">
        <v>1245</v>
      </c>
      <c r="F1721">
        <v>0.25</v>
      </c>
      <c r="G1721" t="str">
        <f>LOOKUP(F1721,{0,6,45},{"F","L","H"})</f>
        <v>F</v>
      </c>
      <c r="H1721" t="s">
        <v>3612</v>
      </c>
      <c r="I1721" s="43" t="str">
        <f>IFERROR(VLOOKUP(#REF!,#REF!,2,FALSE),"No")</f>
        <v>No</v>
      </c>
      <c r="J1721" s="149">
        <v>0.5</v>
      </c>
      <c r="K1721" s="148">
        <v>56</v>
      </c>
      <c r="L1721" s="148"/>
      <c r="M1721" s="148"/>
      <c r="N1721" s="148"/>
      <c r="O1721" s="148"/>
      <c r="P1721" s="148"/>
      <c r="Q1721" s="148"/>
      <c r="R1721" s="148"/>
      <c r="S1721" s="148"/>
      <c r="T1721" s="148"/>
      <c r="U1721" s="148"/>
      <c r="V1721" s="148"/>
      <c r="W1721" s="148"/>
      <c r="X1721" s="139">
        <v>2</v>
      </c>
      <c r="Y1721" s="148">
        <v>1000</v>
      </c>
      <c r="Z1721" s="149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39">
        <v>0</v>
      </c>
      <c r="AM1721" s="139">
        <v>0</v>
      </c>
      <c r="AN1721" s="148">
        <f t="shared" si="235"/>
        <v>1000</v>
      </c>
      <c r="AO1721" s="148">
        <f t="shared" si="236"/>
        <v>56</v>
      </c>
      <c r="AP1721" s="148">
        <v>8</v>
      </c>
      <c r="AQ1721" s="140">
        <v>8</v>
      </c>
      <c r="AS1721" s="42">
        <f t="shared" si="237"/>
        <v>3830.5947585391705</v>
      </c>
      <c r="AT1721" s="101">
        <f t="shared" si="238"/>
        <v>0</v>
      </c>
      <c r="AU1721" s="42">
        <f t="shared" si="239"/>
        <v>3830.5947585391705</v>
      </c>
      <c r="AV1721" s="42">
        <f t="shared" si="240"/>
        <v>4063.870215184254</v>
      </c>
      <c r="AW1721" s="102">
        <f t="shared" si="241"/>
        <v>431</v>
      </c>
      <c r="AX1721" s="43">
        <f t="shared" si="234"/>
        <v>0.5</v>
      </c>
      <c r="AY1721" s="43" t="str">
        <f t="shared" si="242"/>
        <v>UTGS</v>
      </c>
    </row>
    <row r="1722" spans="1:51" hidden="1" x14ac:dyDescent="0.2">
      <c r="A1722" s="38">
        <v>1715</v>
      </c>
      <c r="B1722" t="s">
        <v>362</v>
      </c>
      <c r="C1722" t="s">
        <v>289</v>
      </c>
      <c r="D1722">
        <v>306</v>
      </c>
      <c r="E1722" t="s">
        <v>1238</v>
      </c>
      <c r="F1722">
        <v>0.25</v>
      </c>
      <c r="G1722" t="str">
        <f>LOOKUP(F1722,{0,6,45},{"F","L","H"})</f>
        <v>F</v>
      </c>
      <c r="H1722" t="s">
        <v>3613</v>
      </c>
      <c r="I1722" s="43" t="str">
        <f>IFERROR(VLOOKUP(#REF!,#REF!,2,FALSE),"No")</f>
        <v>No</v>
      </c>
      <c r="J1722" s="149">
        <v>0.5</v>
      </c>
      <c r="K1722" s="148">
        <v>98</v>
      </c>
      <c r="L1722" s="148"/>
      <c r="M1722" s="148"/>
      <c r="N1722" s="148"/>
      <c r="O1722" s="148"/>
      <c r="P1722" s="148"/>
      <c r="Q1722" s="148"/>
      <c r="R1722" s="148"/>
      <c r="S1722" s="148"/>
      <c r="T1722" s="148"/>
      <c r="U1722" s="148"/>
      <c r="V1722" s="148"/>
      <c r="W1722" s="148"/>
      <c r="X1722" s="139">
        <v>2</v>
      </c>
      <c r="Y1722" s="148">
        <v>1000</v>
      </c>
      <c r="Z1722" s="149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39">
        <v>0</v>
      </c>
      <c r="AM1722" s="139">
        <v>0</v>
      </c>
      <c r="AN1722" s="148">
        <f t="shared" si="235"/>
        <v>1000</v>
      </c>
      <c r="AO1722" s="148">
        <f t="shared" si="236"/>
        <v>98</v>
      </c>
      <c r="AP1722" s="148">
        <v>8</v>
      </c>
      <c r="AQ1722" s="140">
        <v>10</v>
      </c>
      <c r="AS1722" s="42">
        <f t="shared" si="237"/>
        <v>6703.5408274435486</v>
      </c>
      <c r="AT1722" s="101">
        <f t="shared" si="238"/>
        <v>0</v>
      </c>
      <c r="AU1722" s="42">
        <f t="shared" si="239"/>
        <v>6703.5408274435486</v>
      </c>
      <c r="AV1722" s="42">
        <f t="shared" si="240"/>
        <v>3251.0961721474032</v>
      </c>
      <c r="AW1722" s="102">
        <f t="shared" si="241"/>
        <v>431</v>
      </c>
      <c r="AX1722" s="43">
        <f t="shared" si="234"/>
        <v>0.5</v>
      </c>
      <c r="AY1722" s="43" t="str">
        <f t="shared" si="242"/>
        <v>UTGS</v>
      </c>
    </row>
    <row r="1723" spans="1:51" hidden="1" x14ac:dyDescent="0.2">
      <c r="A1723" s="38">
        <v>1716</v>
      </c>
      <c r="B1723" t="s">
        <v>362</v>
      </c>
      <c r="C1723" t="s">
        <v>289</v>
      </c>
      <c r="D1723">
        <v>320</v>
      </c>
      <c r="E1723" t="s">
        <v>1228</v>
      </c>
      <c r="F1723">
        <v>0.25</v>
      </c>
      <c r="G1723" t="str">
        <f>LOOKUP(F1723,{0,6,45},{"F","L","H"})</f>
        <v>F</v>
      </c>
      <c r="H1723" t="s">
        <v>3614</v>
      </c>
      <c r="I1723" s="43" t="str">
        <f>IFERROR(VLOOKUP(#REF!,#REF!,2,FALSE),"No")</f>
        <v>No</v>
      </c>
      <c r="J1723" s="149">
        <v>0.5</v>
      </c>
      <c r="K1723" s="148">
        <v>43</v>
      </c>
      <c r="L1723" s="148"/>
      <c r="M1723" s="148"/>
      <c r="N1723" s="148"/>
      <c r="O1723" s="148"/>
      <c r="P1723" s="148"/>
      <c r="Q1723" s="148"/>
      <c r="R1723" s="148"/>
      <c r="S1723" s="148"/>
      <c r="T1723" s="148"/>
      <c r="U1723" s="148"/>
      <c r="V1723" s="148"/>
      <c r="W1723" s="148"/>
      <c r="X1723" s="139">
        <v>2</v>
      </c>
      <c r="Y1723" s="148">
        <v>1000</v>
      </c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39">
        <v>0</v>
      </c>
      <c r="AM1723" s="139">
        <v>0</v>
      </c>
      <c r="AN1723" s="148">
        <f t="shared" si="235"/>
        <v>1000</v>
      </c>
      <c r="AO1723" s="148">
        <f t="shared" si="236"/>
        <v>43</v>
      </c>
      <c r="AP1723" s="148">
        <v>11</v>
      </c>
      <c r="AQ1723" s="140">
        <v>11</v>
      </c>
      <c r="AS1723" s="42">
        <f t="shared" si="237"/>
        <v>2941.3495467354346</v>
      </c>
      <c r="AT1723" s="101">
        <f t="shared" si="238"/>
        <v>0</v>
      </c>
      <c r="AU1723" s="42">
        <f t="shared" si="239"/>
        <v>2941.3495467354346</v>
      </c>
      <c r="AV1723" s="42">
        <f t="shared" si="240"/>
        <v>2955.5419746794573</v>
      </c>
      <c r="AW1723" s="102">
        <f t="shared" si="241"/>
        <v>431</v>
      </c>
      <c r="AX1723" s="43">
        <f t="shared" ref="AX1723:AX1786" si="243">IF(J1723&gt;0,J1723,R1723)</f>
        <v>0.5</v>
      </c>
      <c r="AY1723" s="43" t="str">
        <f t="shared" si="242"/>
        <v>UTGS</v>
      </c>
    </row>
    <row r="1724" spans="1:51" hidden="1" x14ac:dyDescent="0.2">
      <c r="A1724" s="38">
        <v>1717</v>
      </c>
      <c r="B1724" t="s">
        <v>5806</v>
      </c>
      <c r="C1724" t="s">
        <v>289</v>
      </c>
      <c r="D1724">
        <v>44352</v>
      </c>
      <c r="E1724" t="s">
        <v>211</v>
      </c>
      <c r="F1724">
        <v>45</v>
      </c>
      <c r="G1724" t="str">
        <f>LOOKUP(F1724,{0,6,45},{"F","L","H"})</f>
        <v>H</v>
      </c>
      <c r="H1724" t="s">
        <v>1439</v>
      </c>
      <c r="I1724" s="43" t="str">
        <f>IFERROR(VLOOKUP(#REF!,#REF!,2,FALSE),"No")</f>
        <v>No</v>
      </c>
      <c r="J1724" s="139">
        <v>2</v>
      </c>
      <c r="K1724" s="148">
        <v>318</v>
      </c>
      <c r="L1724" s="148">
        <v>4</v>
      </c>
      <c r="M1724" s="148">
        <v>121</v>
      </c>
      <c r="N1724" s="148"/>
      <c r="O1724" s="148"/>
      <c r="P1724" s="148"/>
      <c r="Q1724" s="148"/>
      <c r="R1724" s="148"/>
      <c r="S1724" s="148"/>
      <c r="T1724" s="148"/>
      <c r="U1724" s="148"/>
      <c r="V1724" s="148"/>
      <c r="W1724" s="148"/>
      <c r="X1724" s="139">
        <v>4</v>
      </c>
      <c r="Y1724" s="148">
        <v>1000</v>
      </c>
      <c r="Z1724" s="149"/>
      <c r="AA1724" s="148"/>
      <c r="AB1724" s="149"/>
      <c r="AC1724" s="148"/>
      <c r="AD1724" s="149"/>
      <c r="AE1724" s="148"/>
      <c r="AF1724" s="148"/>
      <c r="AG1724" s="148"/>
      <c r="AH1724" s="148"/>
      <c r="AI1724" s="148"/>
      <c r="AJ1724" s="148"/>
      <c r="AK1724" s="148"/>
      <c r="AL1724" s="139">
        <v>0</v>
      </c>
      <c r="AM1724" s="139">
        <v>0</v>
      </c>
      <c r="AN1724" s="148">
        <f t="shared" si="235"/>
        <v>1000</v>
      </c>
      <c r="AO1724" s="148">
        <f t="shared" si="236"/>
        <v>439</v>
      </c>
      <c r="AP1724" s="148">
        <v>2</v>
      </c>
      <c r="AQ1724" s="140">
        <v>2</v>
      </c>
      <c r="AS1724" s="42">
        <f t="shared" si="237"/>
        <v>32470.506767833849</v>
      </c>
      <c r="AT1724" s="101">
        <f t="shared" si="238"/>
        <v>0</v>
      </c>
      <c r="AU1724" s="42">
        <f t="shared" si="239"/>
        <v>32470.506767833849</v>
      </c>
      <c r="AV1724" s="42">
        <f t="shared" si="240"/>
        <v>19840.480860737018</v>
      </c>
      <c r="AW1724" s="102">
        <f t="shared" si="241"/>
        <v>60371.752872868376</v>
      </c>
      <c r="AX1724" s="43">
        <f t="shared" si="243"/>
        <v>2</v>
      </c>
      <c r="AY1724" s="43" t="str">
        <f t="shared" si="242"/>
        <v>UTGS</v>
      </c>
    </row>
    <row r="1725" spans="1:51" hidden="1" x14ac:dyDescent="0.2">
      <c r="A1725" s="38">
        <v>1718</v>
      </c>
      <c r="B1725" t="s">
        <v>362</v>
      </c>
      <c r="C1725" t="s">
        <v>289</v>
      </c>
      <c r="D1725">
        <v>320</v>
      </c>
      <c r="E1725" t="s">
        <v>1239</v>
      </c>
      <c r="F1725">
        <v>0.25</v>
      </c>
      <c r="G1725" t="str">
        <f>LOOKUP(F1725,{0,6,45},{"F","L","H"})</f>
        <v>F</v>
      </c>
      <c r="H1725" t="s">
        <v>3615</v>
      </c>
      <c r="I1725" s="43" t="str">
        <f>IFERROR(VLOOKUP(#REF!,#REF!,2,FALSE),"No")</f>
        <v>No</v>
      </c>
      <c r="J1725" s="149">
        <v>0.5</v>
      </c>
      <c r="K1725" s="148">
        <v>93</v>
      </c>
      <c r="L1725" s="148"/>
      <c r="M1725" s="148"/>
      <c r="N1725" s="148"/>
      <c r="O1725" s="148"/>
      <c r="P1725" s="148"/>
      <c r="Q1725" s="148"/>
      <c r="R1725" s="148"/>
      <c r="S1725" s="148"/>
      <c r="T1725" s="148"/>
      <c r="U1725" s="148"/>
      <c r="V1725" s="148"/>
      <c r="W1725" s="148"/>
      <c r="X1725" s="139">
        <v>2</v>
      </c>
      <c r="Y1725" s="148">
        <v>1000</v>
      </c>
      <c r="Z1725" s="149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39">
        <v>0</v>
      </c>
      <c r="AM1725" s="139">
        <v>0</v>
      </c>
      <c r="AN1725" s="148">
        <f t="shared" si="235"/>
        <v>1000</v>
      </c>
      <c r="AO1725" s="148">
        <f t="shared" si="236"/>
        <v>93</v>
      </c>
      <c r="AP1725" s="148">
        <v>11</v>
      </c>
      <c r="AQ1725" s="140">
        <v>12</v>
      </c>
      <c r="AS1725" s="42">
        <f t="shared" si="237"/>
        <v>6361.5234382882654</v>
      </c>
      <c r="AT1725" s="101">
        <f t="shared" si="238"/>
        <v>0</v>
      </c>
      <c r="AU1725" s="42">
        <f t="shared" si="239"/>
        <v>6361.5234382882654</v>
      </c>
      <c r="AV1725" s="42">
        <f t="shared" si="240"/>
        <v>2709.246810122836</v>
      </c>
      <c r="AW1725" s="102">
        <f t="shared" si="241"/>
        <v>431</v>
      </c>
      <c r="AX1725" s="43">
        <f t="shared" si="243"/>
        <v>0.5</v>
      </c>
      <c r="AY1725" s="43" t="str">
        <f t="shared" si="242"/>
        <v>UTGS</v>
      </c>
    </row>
    <row r="1726" spans="1:51" hidden="1" x14ac:dyDescent="0.2">
      <c r="A1726" s="38">
        <v>1719</v>
      </c>
      <c r="B1726" t="s">
        <v>5807</v>
      </c>
      <c r="C1726" t="s">
        <v>292</v>
      </c>
      <c r="D1726">
        <v>64512</v>
      </c>
      <c r="E1726" t="s">
        <v>205</v>
      </c>
      <c r="F1726">
        <v>45</v>
      </c>
      <c r="G1726" t="str">
        <f>LOOKUP(F1726,{0,6,45},{"F","L","H"})</f>
        <v>H</v>
      </c>
      <c r="H1726" t="s">
        <v>630</v>
      </c>
      <c r="I1726" s="43" t="str">
        <f>IFERROR(VLOOKUP(#REF!,#REF!,2,FALSE),"No")</f>
        <v>No</v>
      </c>
      <c r="J1726" s="149">
        <v>3</v>
      </c>
      <c r="K1726" s="148">
        <v>150</v>
      </c>
      <c r="L1726" s="148"/>
      <c r="M1726" s="148"/>
      <c r="N1726" s="148"/>
      <c r="O1726" s="148"/>
      <c r="P1726" s="148"/>
      <c r="Q1726" s="148"/>
      <c r="R1726" s="148"/>
      <c r="S1726" s="148"/>
      <c r="T1726" s="148"/>
      <c r="U1726" s="148"/>
      <c r="V1726" s="148"/>
      <c r="W1726" s="148"/>
      <c r="X1726" s="139">
        <v>2</v>
      </c>
      <c r="Y1726" s="148">
        <v>85</v>
      </c>
      <c r="Z1726" s="149">
        <v>4</v>
      </c>
      <c r="AA1726" s="148">
        <v>915</v>
      </c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39">
        <v>0</v>
      </c>
      <c r="AM1726" s="139">
        <v>0</v>
      </c>
      <c r="AN1726" s="148">
        <f t="shared" si="235"/>
        <v>1000</v>
      </c>
      <c r="AO1726" s="148">
        <f t="shared" si="236"/>
        <v>150</v>
      </c>
      <c r="AP1726" s="148">
        <v>4</v>
      </c>
      <c r="AQ1726" s="140">
        <v>4</v>
      </c>
      <c r="AS1726" s="42">
        <f t="shared" si="237"/>
        <v>10947.52167465849</v>
      </c>
      <c r="AT1726" s="101">
        <f t="shared" si="238"/>
        <v>0</v>
      </c>
      <c r="AU1726" s="42">
        <f t="shared" si="239"/>
        <v>10947.52167465849</v>
      </c>
      <c r="AV1726" s="42">
        <f t="shared" si="240"/>
        <v>9767.8779303685096</v>
      </c>
      <c r="AW1726" s="102">
        <f t="shared" si="241"/>
        <v>113197.0366366282</v>
      </c>
      <c r="AX1726" s="43">
        <f t="shared" si="243"/>
        <v>3</v>
      </c>
      <c r="AY1726" s="43" t="str">
        <f t="shared" si="242"/>
        <v>UTFS</v>
      </c>
    </row>
    <row r="1727" spans="1:51" hidden="1" x14ac:dyDescent="0.2">
      <c r="A1727" s="38">
        <v>1720</v>
      </c>
      <c r="B1727" t="s">
        <v>362</v>
      </c>
      <c r="C1727" t="s">
        <v>289</v>
      </c>
      <c r="D1727">
        <v>320</v>
      </c>
      <c r="E1727" t="s">
        <v>1223</v>
      </c>
      <c r="F1727">
        <v>0.25</v>
      </c>
      <c r="G1727" t="str">
        <f>LOOKUP(F1727,{0,6,45},{"F","L","H"})</f>
        <v>F</v>
      </c>
      <c r="H1727" t="s">
        <v>3616</v>
      </c>
      <c r="I1727" s="43" t="str">
        <f>IFERROR(VLOOKUP(#REF!,#REF!,2,FALSE),"No")</f>
        <v>No</v>
      </c>
      <c r="J1727" s="149">
        <v>0.5</v>
      </c>
      <c r="K1727" s="148">
        <v>49</v>
      </c>
      <c r="L1727" s="148"/>
      <c r="M1727" s="148"/>
      <c r="N1727" s="148"/>
      <c r="O1727" s="148"/>
      <c r="P1727" s="148"/>
      <c r="Q1727" s="148"/>
      <c r="R1727" s="148"/>
      <c r="S1727" s="148"/>
      <c r="T1727" s="148"/>
      <c r="U1727" s="148"/>
      <c r="V1727" s="148"/>
      <c r="W1727" s="148"/>
      <c r="X1727" s="139">
        <v>2</v>
      </c>
      <c r="Y1727" s="148">
        <v>766.86</v>
      </c>
      <c r="Z1727" s="148">
        <v>4</v>
      </c>
      <c r="AA1727" s="148">
        <v>233.14</v>
      </c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39">
        <v>0</v>
      </c>
      <c r="AM1727" s="139">
        <v>0</v>
      </c>
      <c r="AN1727" s="148">
        <f t="shared" si="235"/>
        <v>1000</v>
      </c>
      <c r="AO1727" s="148">
        <f t="shared" si="236"/>
        <v>49</v>
      </c>
      <c r="AP1727" s="148">
        <v>18</v>
      </c>
      <c r="AQ1727" s="140">
        <v>18</v>
      </c>
      <c r="AS1727" s="42">
        <f t="shared" si="237"/>
        <v>3351.7704137217743</v>
      </c>
      <c r="AT1727" s="101">
        <f t="shared" si="238"/>
        <v>0</v>
      </c>
      <c r="AU1727" s="42">
        <f t="shared" si="239"/>
        <v>3351.7704137217743</v>
      </c>
      <c r="AV1727" s="42">
        <f t="shared" si="240"/>
        <v>1899.0319734152242</v>
      </c>
      <c r="AW1727" s="102">
        <f t="shared" si="241"/>
        <v>431</v>
      </c>
      <c r="AX1727" s="43">
        <f t="shared" si="243"/>
        <v>0.5</v>
      </c>
      <c r="AY1727" s="43" t="str">
        <f t="shared" si="242"/>
        <v>UTGS</v>
      </c>
    </row>
    <row r="1728" spans="1:51" hidden="1" x14ac:dyDescent="0.2">
      <c r="A1728" s="38">
        <v>1721</v>
      </c>
      <c r="B1728" t="s">
        <v>362</v>
      </c>
      <c r="C1728" t="s">
        <v>289</v>
      </c>
      <c r="D1728">
        <v>320</v>
      </c>
      <c r="E1728" t="s">
        <v>1247</v>
      </c>
      <c r="F1728">
        <v>0.25</v>
      </c>
      <c r="G1728" t="str">
        <f>LOOKUP(F1728,{0,6,45},{"F","L","H"})</f>
        <v>F</v>
      </c>
      <c r="H1728" t="s">
        <v>3617</v>
      </c>
      <c r="I1728" s="43" t="str">
        <f>IFERROR(VLOOKUP(#REF!,#REF!,2,FALSE),"No")</f>
        <v>No</v>
      </c>
      <c r="J1728" s="139">
        <v>0.5</v>
      </c>
      <c r="K1728" s="148">
        <v>64</v>
      </c>
      <c r="L1728" s="148"/>
      <c r="M1728" s="148"/>
      <c r="N1728" s="148"/>
      <c r="O1728" s="148"/>
      <c r="P1728" s="148"/>
      <c r="Q1728" s="148"/>
      <c r="R1728" s="148"/>
      <c r="S1728" s="148"/>
      <c r="T1728" s="148"/>
      <c r="U1728" s="148"/>
      <c r="V1728" s="148"/>
      <c r="W1728" s="148"/>
      <c r="X1728" s="139">
        <v>2</v>
      </c>
      <c r="Y1728" s="148">
        <v>1000</v>
      </c>
      <c r="Z1728" s="149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39">
        <v>0</v>
      </c>
      <c r="AM1728" s="139">
        <v>0</v>
      </c>
      <c r="AN1728" s="148">
        <f t="shared" si="235"/>
        <v>1000</v>
      </c>
      <c r="AO1728" s="148">
        <f t="shared" si="236"/>
        <v>64</v>
      </c>
      <c r="AP1728" s="148">
        <v>5</v>
      </c>
      <c r="AQ1728" s="140">
        <v>6</v>
      </c>
      <c r="AS1728" s="42">
        <f t="shared" si="237"/>
        <v>4377.8225811876237</v>
      </c>
      <c r="AT1728" s="101">
        <f t="shared" si="238"/>
        <v>0</v>
      </c>
      <c r="AU1728" s="42">
        <f t="shared" si="239"/>
        <v>4377.8225811876237</v>
      </c>
      <c r="AV1728" s="42">
        <f t="shared" si="240"/>
        <v>5418.493620245672</v>
      </c>
      <c r="AW1728" s="102">
        <f t="shared" si="241"/>
        <v>431</v>
      </c>
      <c r="AX1728" s="43">
        <f t="shared" si="243"/>
        <v>0.5</v>
      </c>
      <c r="AY1728" s="43" t="str">
        <f t="shared" si="242"/>
        <v>UTGS</v>
      </c>
    </row>
    <row r="1729" spans="1:51" hidden="1" x14ac:dyDescent="0.2">
      <c r="A1729" s="38">
        <v>1722</v>
      </c>
      <c r="B1729" t="s">
        <v>5806</v>
      </c>
      <c r="C1729" t="s">
        <v>289</v>
      </c>
      <c r="D1729">
        <v>21100</v>
      </c>
      <c r="E1729" t="s">
        <v>197</v>
      </c>
      <c r="F1729">
        <v>5</v>
      </c>
      <c r="G1729" t="str">
        <f>LOOKUP(F1729,{0,6,45},{"F","L","H"})</f>
        <v>F</v>
      </c>
      <c r="H1729" t="s">
        <v>5750</v>
      </c>
      <c r="I1729" s="43" t="str">
        <f>IFERROR(VLOOKUP(#REF!,#REF!,2,FALSE),"No")</f>
        <v>No</v>
      </c>
      <c r="J1729" s="149">
        <v>4</v>
      </c>
      <c r="K1729" s="148">
        <v>199</v>
      </c>
      <c r="L1729" s="148"/>
      <c r="M1729" s="148"/>
      <c r="N1729" s="148"/>
      <c r="O1729" s="148"/>
      <c r="P1729" s="148"/>
      <c r="Q1729" s="148"/>
      <c r="R1729" s="148"/>
      <c r="S1729" s="148"/>
      <c r="T1729" s="148"/>
      <c r="U1729" s="148"/>
      <c r="V1729" s="148"/>
      <c r="W1729" s="148"/>
      <c r="X1729" s="139">
        <v>2</v>
      </c>
      <c r="Y1729" s="148">
        <v>128.32</v>
      </c>
      <c r="Z1729" s="149">
        <v>4</v>
      </c>
      <c r="AA1729" s="148">
        <v>871.68</v>
      </c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39">
        <v>0</v>
      </c>
      <c r="AM1729" s="139">
        <v>0</v>
      </c>
      <c r="AN1729" s="148">
        <f t="shared" si="235"/>
        <v>1000</v>
      </c>
      <c r="AO1729" s="148">
        <f t="shared" si="236"/>
        <v>199</v>
      </c>
      <c r="AP1729" s="148">
        <v>1</v>
      </c>
      <c r="AQ1729" s="140">
        <v>10</v>
      </c>
      <c r="AS1729" s="42">
        <f t="shared" si="237"/>
        <v>15232.152088380264</v>
      </c>
      <c r="AT1729" s="101">
        <f t="shared" si="238"/>
        <v>0</v>
      </c>
      <c r="AU1729" s="42">
        <f t="shared" si="239"/>
        <v>15232.152088380264</v>
      </c>
      <c r="AV1729" s="42">
        <f t="shared" si="240"/>
        <v>3876.0907321474033</v>
      </c>
      <c r="AW1729" s="102">
        <f t="shared" si="241"/>
        <v>18747.149999999998</v>
      </c>
      <c r="AX1729" s="43">
        <f t="shared" si="243"/>
        <v>4</v>
      </c>
      <c r="AY1729" s="43" t="str">
        <f t="shared" si="242"/>
        <v>UTGS</v>
      </c>
    </row>
    <row r="1730" spans="1:51" hidden="1" x14ac:dyDescent="0.2">
      <c r="A1730" s="38">
        <v>1723</v>
      </c>
      <c r="B1730" t="s">
        <v>362</v>
      </c>
      <c r="C1730" t="s">
        <v>289</v>
      </c>
      <c r="D1730">
        <v>320</v>
      </c>
      <c r="E1730" t="s">
        <v>1232</v>
      </c>
      <c r="F1730">
        <v>0.25</v>
      </c>
      <c r="G1730" t="str">
        <f>LOOKUP(F1730,{0,6,45},{"F","L","H"})</f>
        <v>F</v>
      </c>
      <c r="H1730" t="s">
        <v>3618</v>
      </c>
      <c r="I1730" s="43" t="str">
        <f>IFERROR(VLOOKUP(#REF!,#REF!,2,FALSE),"No")</f>
        <v>No</v>
      </c>
      <c r="J1730" s="149">
        <v>0.75</v>
      </c>
      <c r="K1730" s="148">
        <v>76</v>
      </c>
      <c r="L1730" s="148"/>
      <c r="M1730" s="148"/>
      <c r="N1730" s="148"/>
      <c r="O1730" s="148"/>
      <c r="P1730" s="148"/>
      <c r="Q1730" s="148"/>
      <c r="R1730" s="148"/>
      <c r="S1730" s="148"/>
      <c r="T1730" s="148"/>
      <c r="U1730" s="148"/>
      <c r="V1730" s="148"/>
      <c r="W1730" s="148"/>
      <c r="X1730" s="139">
        <v>2</v>
      </c>
      <c r="Y1730" s="148">
        <v>204.09</v>
      </c>
      <c r="Z1730" s="148">
        <v>6</v>
      </c>
      <c r="AA1730" s="148">
        <v>795.91</v>
      </c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39">
        <v>0</v>
      </c>
      <c r="AM1730" s="139">
        <v>0</v>
      </c>
      <c r="AN1730" s="148">
        <f t="shared" si="235"/>
        <v>1000</v>
      </c>
      <c r="AO1730" s="148">
        <f t="shared" si="236"/>
        <v>76</v>
      </c>
      <c r="AP1730" s="148">
        <v>11</v>
      </c>
      <c r="AQ1730" s="140">
        <v>22</v>
      </c>
      <c r="AS1730" s="42">
        <f t="shared" si="237"/>
        <v>4893.1443151603025</v>
      </c>
      <c r="AT1730" s="101">
        <f t="shared" si="238"/>
        <v>0</v>
      </c>
      <c r="AU1730" s="42">
        <f t="shared" si="239"/>
        <v>4893.1443151603025</v>
      </c>
      <c r="AV1730" s="42">
        <f t="shared" si="240"/>
        <v>2473.3820418851833</v>
      </c>
      <c r="AW1730" s="102">
        <f t="shared" si="241"/>
        <v>431</v>
      </c>
      <c r="AX1730" s="43">
        <f t="shared" si="243"/>
        <v>0.75</v>
      </c>
      <c r="AY1730" s="43" t="str">
        <f t="shared" si="242"/>
        <v>UTGS</v>
      </c>
    </row>
    <row r="1731" spans="1:51" hidden="1" x14ac:dyDescent="0.2">
      <c r="A1731" s="38">
        <v>1724</v>
      </c>
      <c r="B1731" t="s">
        <v>5806</v>
      </c>
      <c r="C1731" t="s">
        <v>292</v>
      </c>
      <c r="D1731">
        <v>3700</v>
      </c>
      <c r="E1731" t="s">
        <v>208</v>
      </c>
      <c r="F1731">
        <v>5</v>
      </c>
      <c r="G1731" t="str">
        <f>LOOKUP(F1731,{0,6,45},{"F","L","H"})</f>
        <v>F</v>
      </c>
      <c r="H1731" t="s">
        <v>875</v>
      </c>
      <c r="I1731" s="43" t="str">
        <f>IFERROR(VLOOKUP(#REF!,#REF!,2,FALSE),"No")</f>
        <v>No</v>
      </c>
      <c r="J1731" s="148">
        <v>1.25</v>
      </c>
      <c r="K1731" s="148">
        <v>52</v>
      </c>
      <c r="L1731" s="148">
        <v>2</v>
      </c>
      <c r="M1731" s="148">
        <v>1</v>
      </c>
      <c r="N1731" s="148"/>
      <c r="O1731" s="148"/>
      <c r="P1731" s="148"/>
      <c r="Q1731" s="148"/>
      <c r="R1731" s="149"/>
      <c r="S1731" s="148"/>
      <c r="T1731" s="148"/>
      <c r="U1731" s="148"/>
      <c r="V1731" s="148"/>
      <c r="W1731" s="148"/>
      <c r="X1731" s="139">
        <v>2</v>
      </c>
      <c r="Y1731" s="148">
        <v>1000</v>
      </c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39">
        <v>0</v>
      </c>
      <c r="AM1731" s="139">
        <v>0</v>
      </c>
      <c r="AN1731" s="148">
        <f t="shared" si="235"/>
        <v>1000</v>
      </c>
      <c r="AO1731" s="148">
        <f t="shared" si="236"/>
        <v>53</v>
      </c>
      <c r="AP1731" s="148">
        <v>2</v>
      </c>
      <c r="AQ1731" s="140">
        <v>2</v>
      </c>
      <c r="AS1731" s="42">
        <f t="shared" si="237"/>
        <v>3947.6843250460001</v>
      </c>
      <c r="AT1731" s="101">
        <f t="shared" si="238"/>
        <v>0</v>
      </c>
      <c r="AU1731" s="42">
        <f t="shared" si="239"/>
        <v>3947.6843250460001</v>
      </c>
      <c r="AV1731" s="42">
        <f t="shared" si="240"/>
        <v>16255.480860737016</v>
      </c>
      <c r="AW1731" s="102">
        <f t="shared" si="241"/>
        <v>2145.6666666666665</v>
      </c>
      <c r="AX1731" s="43">
        <f t="shared" si="243"/>
        <v>1.25</v>
      </c>
      <c r="AY1731" s="43" t="str">
        <f t="shared" si="242"/>
        <v>UTFS</v>
      </c>
    </row>
    <row r="1732" spans="1:51" hidden="1" x14ac:dyDescent="0.2">
      <c r="A1732" s="38">
        <v>1725</v>
      </c>
      <c r="B1732" t="s">
        <v>362</v>
      </c>
      <c r="C1732" t="s">
        <v>289</v>
      </c>
      <c r="D1732">
        <v>320</v>
      </c>
      <c r="E1732" t="s">
        <v>1228</v>
      </c>
      <c r="F1732">
        <v>0.25</v>
      </c>
      <c r="G1732" t="str">
        <f>LOOKUP(F1732,{0,6,45},{"F","L","H"})</f>
        <v>F</v>
      </c>
      <c r="H1732" t="s">
        <v>3619</v>
      </c>
      <c r="I1732" s="43" t="str">
        <f>IFERROR(VLOOKUP(#REF!,#REF!,2,FALSE),"No")</f>
        <v>No</v>
      </c>
      <c r="J1732" s="139">
        <v>0.75</v>
      </c>
      <c r="K1732" s="148">
        <v>86</v>
      </c>
      <c r="L1732" s="148"/>
      <c r="M1732" s="148"/>
      <c r="N1732" s="148"/>
      <c r="O1732" s="148"/>
      <c r="P1732" s="148"/>
      <c r="Q1732" s="148"/>
      <c r="R1732" s="148"/>
      <c r="S1732" s="148"/>
      <c r="T1732" s="148"/>
      <c r="U1732" s="148"/>
      <c r="V1732" s="148"/>
      <c r="W1732" s="148"/>
      <c r="X1732" s="139">
        <v>1.25</v>
      </c>
      <c r="Y1732" s="148">
        <v>1000</v>
      </c>
      <c r="Z1732" s="149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39">
        <v>0</v>
      </c>
      <c r="AM1732" s="139">
        <v>0</v>
      </c>
      <c r="AN1732" s="148">
        <f t="shared" si="235"/>
        <v>1000</v>
      </c>
      <c r="AO1732" s="148">
        <f t="shared" si="236"/>
        <v>86</v>
      </c>
      <c r="AP1732" s="148">
        <v>10</v>
      </c>
      <c r="AQ1732" s="140">
        <v>10</v>
      </c>
      <c r="AS1732" s="42">
        <f t="shared" si="237"/>
        <v>5536.9790934708681</v>
      </c>
      <c r="AT1732" s="101">
        <f t="shared" si="238"/>
        <v>0</v>
      </c>
      <c r="AU1732" s="42">
        <f t="shared" si="239"/>
        <v>5536.9790934708681</v>
      </c>
      <c r="AV1732" s="42">
        <f t="shared" si="240"/>
        <v>3321.0961721474036</v>
      </c>
      <c r="AW1732" s="102">
        <f t="shared" si="241"/>
        <v>431</v>
      </c>
      <c r="AX1732" s="43">
        <f t="shared" si="243"/>
        <v>0.75</v>
      </c>
      <c r="AY1732" s="43" t="str">
        <f t="shared" si="242"/>
        <v>UTGS</v>
      </c>
    </row>
    <row r="1733" spans="1:51" hidden="1" x14ac:dyDescent="0.2">
      <c r="A1733" s="38">
        <v>1726</v>
      </c>
      <c r="B1733" t="s">
        <v>362</v>
      </c>
      <c r="C1733" t="s">
        <v>289</v>
      </c>
      <c r="D1733">
        <v>320</v>
      </c>
      <c r="E1733" t="s">
        <v>1247</v>
      </c>
      <c r="F1733">
        <v>0.25</v>
      </c>
      <c r="G1733" t="str">
        <f>LOOKUP(F1733,{0,6,45},{"F","L","H"})</f>
        <v>F</v>
      </c>
      <c r="H1733" t="s">
        <v>3620</v>
      </c>
      <c r="I1733" s="43" t="str">
        <f>IFERROR(VLOOKUP(#REF!,#REF!,2,FALSE),"No")</f>
        <v>No</v>
      </c>
      <c r="J1733" s="149">
        <v>0.75</v>
      </c>
      <c r="K1733" s="148">
        <v>59</v>
      </c>
      <c r="L1733" s="148"/>
      <c r="M1733" s="148"/>
      <c r="N1733" s="148"/>
      <c r="O1733" s="148"/>
      <c r="P1733" s="148"/>
      <c r="Q1733" s="148"/>
      <c r="R1733" s="148"/>
      <c r="S1733" s="148"/>
      <c r="T1733" s="148"/>
      <c r="U1733" s="148"/>
      <c r="V1733" s="148"/>
      <c r="W1733" s="148"/>
      <c r="X1733" s="139">
        <v>0.75</v>
      </c>
      <c r="Y1733" s="148">
        <v>692</v>
      </c>
      <c r="Z1733" s="148">
        <v>2</v>
      </c>
      <c r="AA1733" s="148">
        <v>308</v>
      </c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39">
        <v>0</v>
      </c>
      <c r="AM1733" s="139">
        <v>0</v>
      </c>
      <c r="AN1733" s="148">
        <f t="shared" si="235"/>
        <v>1000</v>
      </c>
      <c r="AO1733" s="148">
        <f t="shared" si="236"/>
        <v>59</v>
      </c>
      <c r="AP1733" s="148">
        <v>4</v>
      </c>
      <c r="AQ1733" s="140">
        <v>4</v>
      </c>
      <c r="AS1733" s="42">
        <f t="shared" si="237"/>
        <v>3798.6251920323398</v>
      </c>
      <c r="AT1733" s="101">
        <f t="shared" si="238"/>
        <v>0</v>
      </c>
      <c r="AU1733" s="42">
        <f t="shared" si="239"/>
        <v>3798.6251920323398</v>
      </c>
      <c r="AV1733" s="42">
        <f t="shared" si="240"/>
        <v>9439.080430368509</v>
      </c>
      <c r="AW1733" s="102">
        <f t="shared" si="241"/>
        <v>431</v>
      </c>
      <c r="AX1733" s="43">
        <f t="shared" si="243"/>
        <v>0.75</v>
      </c>
      <c r="AY1733" s="43" t="str">
        <f t="shared" si="242"/>
        <v>UTGS</v>
      </c>
    </row>
    <row r="1734" spans="1:51" hidden="1" x14ac:dyDescent="0.2">
      <c r="A1734" s="38">
        <v>1727</v>
      </c>
      <c r="B1734" t="s">
        <v>362</v>
      </c>
      <c r="C1734" t="s">
        <v>289</v>
      </c>
      <c r="D1734">
        <v>320</v>
      </c>
      <c r="E1734" t="s">
        <v>1239</v>
      </c>
      <c r="F1734">
        <v>0.25</v>
      </c>
      <c r="G1734" t="str">
        <f>LOOKUP(F1734,{0,6,45},{"F","L","H"})</f>
        <v>F</v>
      </c>
      <c r="H1734" t="s">
        <v>3621</v>
      </c>
      <c r="I1734" s="43" t="str">
        <f>IFERROR(VLOOKUP(#REF!,#REF!,2,FALSE),"No")</f>
        <v>No</v>
      </c>
      <c r="J1734" s="139">
        <v>0.625</v>
      </c>
      <c r="K1734" s="148">
        <v>95</v>
      </c>
      <c r="L1734" s="148"/>
      <c r="M1734" s="148"/>
      <c r="N1734" s="148"/>
      <c r="O1734" s="148"/>
      <c r="P1734" s="148"/>
      <c r="Q1734" s="148"/>
      <c r="R1734" s="148"/>
      <c r="S1734" s="148"/>
      <c r="T1734" s="148"/>
      <c r="U1734" s="148"/>
      <c r="V1734" s="148"/>
      <c r="W1734" s="148"/>
      <c r="X1734" s="139">
        <v>0.75</v>
      </c>
      <c r="Y1734" s="148">
        <v>457</v>
      </c>
      <c r="Z1734" s="148">
        <v>1.25</v>
      </c>
      <c r="AA1734" s="148">
        <v>58.39</v>
      </c>
      <c r="AB1734" s="148">
        <v>2</v>
      </c>
      <c r="AC1734" s="148">
        <v>454.06</v>
      </c>
      <c r="AD1734" s="148">
        <v>4</v>
      </c>
      <c r="AE1734" s="148">
        <v>1</v>
      </c>
      <c r="AF1734" s="148">
        <v>6</v>
      </c>
      <c r="AG1734" s="148">
        <v>29.55</v>
      </c>
      <c r="AH1734" s="148"/>
      <c r="AI1734" s="148"/>
      <c r="AJ1734" s="148"/>
      <c r="AK1734" s="148"/>
      <c r="AL1734" s="139">
        <v>0</v>
      </c>
      <c r="AM1734" s="139">
        <v>0</v>
      </c>
      <c r="AN1734" s="148">
        <f t="shared" si="235"/>
        <v>1000</v>
      </c>
      <c r="AO1734" s="148">
        <f t="shared" si="236"/>
        <v>95</v>
      </c>
      <c r="AP1734" s="148">
        <v>7</v>
      </c>
      <c r="AQ1734" s="140">
        <v>7</v>
      </c>
      <c r="AS1734" s="42">
        <f t="shared" si="237"/>
        <v>5182.7487499999997</v>
      </c>
      <c r="AT1734" s="101">
        <f t="shared" si="238"/>
        <v>0</v>
      </c>
      <c r="AU1734" s="42">
        <f t="shared" si="239"/>
        <v>5182.7487499999997</v>
      </c>
      <c r="AV1734" s="42">
        <f t="shared" si="240"/>
        <v>5262.3258173534341</v>
      </c>
      <c r="AW1734" s="102">
        <f t="shared" si="241"/>
        <v>431</v>
      </c>
      <c r="AX1734" s="43">
        <f t="shared" si="243"/>
        <v>0.625</v>
      </c>
      <c r="AY1734" s="43" t="str">
        <f t="shared" si="242"/>
        <v>UTGS</v>
      </c>
    </row>
    <row r="1735" spans="1:51" hidden="1" x14ac:dyDescent="0.2">
      <c r="A1735" s="38">
        <v>1728</v>
      </c>
      <c r="B1735" t="s">
        <v>362</v>
      </c>
      <c r="C1735" t="s">
        <v>289</v>
      </c>
      <c r="D1735">
        <v>320</v>
      </c>
      <c r="E1735" t="s">
        <v>1239</v>
      </c>
      <c r="F1735">
        <v>0.25</v>
      </c>
      <c r="G1735" t="str">
        <f>LOOKUP(F1735,{0,6,45},{"F","L","H"})</f>
        <v>F</v>
      </c>
      <c r="H1735" t="s">
        <v>3622</v>
      </c>
      <c r="I1735" s="43" t="str">
        <f>IFERROR(VLOOKUP(#REF!,#REF!,2,FALSE),"No")</f>
        <v>No</v>
      </c>
      <c r="J1735" s="139">
        <v>0.5</v>
      </c>
      <c r="K1735" s="148">
        <v>38</v>
      </c>
      <c r="L1735" s="148"/>
      <c r="M1735" s="148"/>
      <c r="N1735" s="148"/>
      <c r="O1735" s="148"/>
      <c r="P1735" s="148"/>
      <c r="Q1735" s="148"/>
      <c r="R1735" s="148"/>
      <c r="S1735" s="148"/>
      <c r="T1735" s="148"/>
      <c r="U1735" s="148"/>
      <c r="V1735" s="148"/>
      <c r="W1735" s="148"/>
      <c r="X1735" s="139">
        <v>1.25</v>
      </c>
      <c r="Y1735" s="148">
        <v>162.88</v>
      </c>
      <c r="Z1735" s="149">
        <v>2</v>
      </c>
      <c r="AA1735" s="148">
        <v>801.04</v>
      </c>
      <c r="AB1735" s="148">
        <v>4</v>
      </c>
      <c r="AC1735" s="148">
        <v>36.090000000000003</v>
      </c>
      <c r="AD1735" s="148"/>
      <c r="AE1735" s="148"/>
      <c r="AF1735" s="148"/>
      <c r="AG1735" s="148"/>
      <c r="AH1735" s="148"/>
      <c r="AI1735" s="148"/>
      <c r="AJ1735" s="148"/>
      <c r="AK1735" s="148"/>
      <c r="AL1735" s="139">
        <v>0</v>
      </c>
      <c r="AM1735" s="139">
        <v>0</v>
      </c>
      <c r="AN1735" s="148">
        <f t="shared" si="235"/>
        <v>1000.01</v>
      </c>
      <c r="AO1735" s="148">
        <f t="shared" si="236"/>
        <v>38</v>
      </c>
      <c r="AP1735" s="148">
        <v>13</v>
      </c>
      <c r="AQ1735" s="140">
        <v>13</v>
      </c>
      <c r="AS1735" s="42">
        <f t="shared" si="237"/>
        <v>2599.3321575801515</v>
      </c>
      <c r="AT1735" s="101">
        <f t="shared" si="238"/>
        <v>0</v>
      </c>
      <c r="AU1735" s="42">
        <f t="shared" si="239"/>
        <v>2599.3321575801515</v>
      </c>
      <c r="AV1735" s="42">
        <f t="shared" si="240"/>
        <v>2529.5437023916338</v>
      </c>
      <c r="AW1735" s="102">
        <f t="shared" si="241"/>
        <v>431</v>
      </c>
      <c r="AX1735" s="43">
        <f t="shared" si="243"/>
        <v>0.5</v>
      </c>
      <c r="AY1735" s="43" t="str">
        <f t="shared" si="242"/>
        <v>UTGS</v>
      </c>
    </row>
    <row r="1736" spans="1:51" hidden="1" x14ac:dyDescent="0.2">
      <c r="A1736" s="38">
        <v>1729</v>
      </c>
      <c r="B1736" t="s">
        <v>362</v>
      </c>
      <c r="C1736" t="s">
        <v>289</v>
      </c>
      <c r="D1736">
        <v>320</v>
      </c>
      <c r="E1736" t="s">
        <v>1247</v>
      </c>
      <c r="F1736">
        <v>0.25</v>
      </c>
      <c r="G1736" t="str">
        <f>LOOKUP(F1736,{0,6,45},{"F","L","H"})</f>
        <v>F</v>
      </c>
      <c r="H1736" t="s">
        <v>3623</v>
      </c>
      <c r="I1736" s="43" t="str">
        <f>IFERROR(VLOOKUP(#REF!,#REF!,2,FALSE),"No")</f>
        <v>No</v>
      </c>
      <c r="J1736" s="139">
        <v>0.5</v>
      </c>
      <c r="K1736" s="148">
        <v>41</v>
      </c>
      <c r="L1736" s="148"/>
      <c r="M1736" s="148"/>
      <c r="N1736" s="148"/>
      <c r="O1736" s="148"/>
      <c r="P1736" s="148"/>
      <c r="Q1736" s="148"/>
      <c r="R1736" s="148"/>
      <c r="S1736" s="148"/>
      <c r="T1736" s="148"/>
      <c r="U1736" s="148"/>
      <c r="V1736" s="148"/>
      <c r="W1736" s="148"/>
      <c r="X1736" s="139">
        <v>1.25</v>
      </c>
      <c r="Y1736" s="148">
        <v>73.760000000000005</v>
      </c>
      <c r="Z1736" s="148">
        <v>2</v>
      </c>
      <c r="AA1736" s="148">
        <v>816.26</v>
      </c>
      <c r="AB1736" s="148">
        <v>3</v>
      </c>
      <c r="AC1736" s="148">
        <v>109.99</v>
      </c>
      <c r="AD1736" s="148"/>
      <c r="AE1736" s="148"/>
      <c r="AF1736" s="148"/>
      <c r="AG1736" s="148"/>
      <c r="AH1736" s="148"/>
      <c r="AI1736" s="148"/>
      <c r="AJ1736" s="148"/>
      <c r="AK1736" s="148"/>
      <c r="AL1736" s="139">
        <v>0</v>
      </c>
      <c r="AM1736" s="139">
        <v>0</v>
      </c>
      <c r="AN1736" s="148">
        <f t="shared" ref="AN1736:AN1799" si="244">SUM(Y1736,AA1736,AC1736,AE1736,AG1736,AI1736,AK1736,AM1736)</f>
        <v>1000.01</v>
      </c>
      <c r="AO1736" s="148">
        <f t="shared" ref="AO1736:AO1799" si="245">SUM(K1736,M1736,O1736,Q1736,S1736,U1736,W1736)</f>
        <v>41</v>
      </c>
      <c r="AP1736" s="148">
        <v>8</v>
      </c>
      <c r="AQ1736" s="140">
        <v>8</v>
      </c>
      <c r="AS1736" s="42">
        <f t="shared" ref="AS1736:AS1799" si="246">(VLOOKUP(J1736,Service,2,FALSE)*K1736+VLOOKUP(L1736,Service,2,FALSE)*M1736+VLOOKUP(N1736,Service,2,FALSE)*O1736+VLOOKUP(P1736,Service,2,FALSE)*Q1736)</f>
        <v>2804.5425910733215</v>
      </c>
      <c r="AT1736" s="101">
        <f t="shared" ref="AT1736:AT1799" si="247">VLOOKUP(R1736,serviceHP,2,FALSE)*S1736+VLOOKUP(T1736,serviceHP,2,FALSE)*U1736+VLOOKUP(V1736,serviceHP,2,FALSE)*W1736</f>
        <v>0</v>
      </c>
      <c r="AU1736" s="42">
        <f t="shared" ref="AU1736:AU1799" si="248">AS1736+AT1736</f>
        <v>2804.5425910733215</v>
      </c>
      <c r="AV1736" s="42">
        <f t="shared" ref="AV1736:AV1799" si="249">(VLOOKUP(X1736,Main,2,FALSE)*Y1736+VLOOKUP(Z1736,Main,2,FALSE)*AA1736+VLOOKUP(AB1736,Main,2,FALSE)*AC1736+VLOOKUP(AD1736,Main,2,FALSE)*AE1736+VLOOKUP(AF1736,Main,2,FALSE)*AG1736+VLOOKUP(AL1736,Main,2,FALSE)*AM1736+VLOOKUP(AH1736,Main,2,FALSE)*AI1736+VLOOKUP(AL1736,Main,2,FALSE)*AM1736+VLOOKUP(AJ1736,Main,2,FALSE)*AK1736)/AQ1736</f>
        <v>3896.0307038864057</v>
      </c>
      <c r="AW1736" s="102">
        <f t="shared" ref="AW1736:AW1799" si="250">IF(G1736="F",VLOOKUP(D1736,MeterAndReg2,2,TRUE),(IF(G1736="L",VLOOKUP(D1736,MeterAndReg2,3,TRUE),VLOOKUP(D1736,MeterAndReg2,4,TRUE))))</f>
        <v>431</v>
      </c>
      <c r="AX1736" s="43">
        <f t="shared" si="243"/>
        <v>0.5</v>
      </c>
      <c r="AY1736" s="43" t="str">
        <f t="shared" si="242"/>
        <v>UTGS</v>
      </c>
    </row>
    <row r="1737" spans="1:51" hidden="1" x14ac:dyDescent="0.2">
      <c r="A1737" s="38">
        <v>1730</v>
      </c>
      <c r="B1737" t="s">
        <v>362</v>
      </c>
      <c r="C1737" t="s">
        <v>289</v>
      </c>
      <c r="D1737">
        <v>320</v>
      </c>
      <c r="E1737" t="s">
        <v>1236</v>
      </c>
      <c r="F1737">
        <v>0.25</v>
      </c>
      <c r="G1737" t="str">
        <f>LOOKUP(F1737,{0,6,45},{"F","L","H"})</f>
        <v>F</v>
      </c>
      <c r="H1737" t="s">
        <v>3624</v>
      </c>
      <c r="I1737" s="43" t="str">
        <f>IFERROR(VLOOKUP(#REF!,#REF!,2,FALSE),"No")</f>
        <v>No</v>
      </c>
      <c r="J1737" s="149">
        <v>0.5</v>
      </c>
      <c r="K1737" s="148">
        <v>72</v>
      </c>
      <c r="L1737" s="148"/>
      <c r="M1737" s="148"/>
      <c r="N1737" s="149"/>
      <c r="O1737" s="149"/>
      <c r="P1737" s="148"/>
      <c r="Q1737" s="148"/>
      <c r="R1737" s="148"/>
      <c r="S1737" s="148"/>
      <c r="T1737" s="148"/>
      <c r="U1737" s="148"/>
      <c r="V1737" s="148"/>
      <c r="W1737" s="148"/>
      <c r="X1737" s="139">
        <v>0.75</v>
      </c>
      <c r="Y1737" s="148">
        <v>198</v>
      </c>
      <c r="Z1737" s="149">
        <v>1.25</v>
      </c>
      <c r="AA1737" s="148">
        <v>512.59</v>
      </c>
      <c r="AB1737" s="148">
        <v>2</v>
      </c>
      <c r="AC1737" s="148">
        <v>289.41000000000003</v>
      </c>
      <c r="AD1737" s="148"/>
      <c r="AE1737" s="148"/>
      <c r="AF1737" s="148"/>
      <c r="AG1737" s="148"/>
      <c r="AH1737" s="148"/>
      <c r="AI1737" s="148"/>
      <c r="AJ1737" s="148"/>
      <c r="AK1737" s="148"/>
      <c r="AL1737" s="139">
        <v>0</v>
      </c>
      <c r="AM1737" s="139">
        <v>0</v>
      </c>
      <c r="AN1737" s="148">
        <f t="shared" si="244"/>
        <v>1000</v>
      </c>
      <c r="AO1737" s="148">
        <f t="shared" si="245"/>
        <v>72</v>
      </c>
      <c r="AP1737" s="148">
        <v>4</v>
      </c>
      <c r="AQ1737" s="140">
        <v>4</v>
      </c>
      <c r="AS1737" s="42">
        <f t="shared" si="246"/>
        <v>4925.0504038360768</v>
      </c>
      <c r="AT1737" s="101">
        <f t="shared" si="247"/>
        <v>0</v>
      </c>
      <c r="AU1737" s="42">
        <f t="shared" si="248"/>
        <v>4925.0504038360768</v>
      </c>
      <c r="AV1737" s="42">
        <f t="shared" si="249"/>
        <v>8592.6536803685085</v>
      </c>
      <c r="AW1737" s="102">
        <f t="shared" si="250"/>
        <v>431</v>
      </c>
      <c r="AX1737" s="43">
        <f t="shared" si="243"/>
        <v>0.5</v>
      </c>
      <c r="AY1737" s="43" t="str">
        <f t="shared" ref="AY1737:AY1800" si="251">C1737</f>
        <v>UTGS</v>
      </c>
    </row>
    <row r="1738" spans="1:51" hidden="1" x14ac:dyDescent="0.2">
      <c r="A1738" s="38">
        <v>1731</v>
      </c>
      <c r="B1738" t="s">
        <v>362</v>
      </c>
      <c r="C1738" t="s">
        <v>289</v>
      </c>
      <c r="D1738">
        <v>320</v>
      </c>
      <c r="E1738" t="s">
        <v>1245</v>
      </c>
      <c r="F1738">
        <v>0.25</v>
      </c>
      <c r="G1738" t="str">
        <f>LOOKUP(F1738,{0,6,45},{"F","L","H"})</f>
        <v>F</v>
      </c>
      <c r="H1738" t="s">
        <v>3625</v>
      </c>
      <c r="I1738" s="43" t="str">
        <f>IFERROR(VLOOKUP(#REF!,#REF!,2,FALSE),"No")</f>
        <v>No</v>
      </c>
      <c r="J1738" s="139">
        <v>0.75</v>
      </c>
      <c r="K1738" s="148">
        <v>39</v>
      </c>
      <c r="L1738" s="148"/>
      <c r="M1738" s="148"/>
      <c r="N1738" s="148"/>
      <c r="O1738" s="148"/>
      <c r="P1738" s="148"/>
      <c r="Q1738" s="148"/>
      <c r="R1738" s="148"/>
      <c r="S1738" s="148"/>
      <c r="T1738" s="148"/>
      <c r="U1738" s="148"/>
      <c r="V1738" s="148"/>
      <c r="W1738" s="148"/>
      <c r="X1738" s="139">
        <v>1.25</v>
      </c>
      <c r="Y1738" s="148">
        <v>90.41</v>
      </c>
      <c r="Z1738" s="148">
        <v>4</v>
      </c>
      <c r="AA1738" s="148">
        <v>909.59</v>
      </c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39">
        <v>0</v>
      </c>
      <c r="AM1738" s="139">
        <v>0</v>
      </c>
      <c r="AN1738" s="148">
        <f t="shared" si="244"/>
        <v>1000</v>
      </c>
      <c r="AO1738" s="148">
        <f t="shared" si="245"/>
        <v>39</v>
      </c>
      <c r="AP1738" s="148">
        <v>9</v>
      </c>
      <c r="AQ1738" s="140">
        <v>9</v>
      </c>
      <c r="AS1738" s="42">
        <f t="shared" si="246"/>
        <v>2510.9556354112078</v>
      </c>
      <c r="AT1738" s="101">
        <f t="shared" si="247"/>
        <v>0</v>
      </c>
      <c r="AU1738" s="42">
        <f t="shared" si="248"/>
        <v>2510.9556354112078</v>
      </c>
      <c r="AV1738" s="42">
        <f t="shared" si="249"/>
        <v>4344.0010023860041</v>
      </c>
      <c r="AW1738" s="102">
        <f t="shared" si="250"/>
        <v>431</v>
      </c>
      <c r="AX1738" s="43">
        <f t="shared" si="243"/>
        <v>0.75</v>
      </c>
      <c r="AY1738" s="43" t="str">
        <f t="shared" si="251"/>
        <v>UTGS</v>
      </c>
    </row>
    <row r="1739" spans="1:51" hidden="1" x14ac:dyDescent="0.2">
      <c r="A1739" s="38">
        <v>1732</v>
      </c>
      <c r="B1739" t="s">
        <v>5806</v>
      </c>
      <c r="C1739" t="s">
        <v>292</v>
      </c>
      <c r="D1739">
        <v>1000</v>
      </c>
      <c r="E1739" t="s">
        <v>193</v>
      </c>
      <c r="F1739">
        <v>0.25</v>
      </c>
      <c r="G1739" t="str">
        <f>LOOKUP(F1739,{0,6,45},{"F","L","H"})</f>
        <v>F</v>
      </c>
      <c r="H1739" t="s">
        <v>985</v>
      </c>
      <c r="I1739" s="43" t="str">
        <f>IFERROR(VLOOKUP(#REF!,#REF!,2,FALSE),"No")</f>
        <v>No</v>
      </c>
      <c r="J1739" s="139">
        <v>1.25</v>
      </c>
      <c r="K1739" s="148">
        <v>15</v>
      </c>
      <c r="L1739" s="148"/>
      <c r="M1739" s="148"/>
      <c r="N1739" s="148"/>
      <c r="O1739" s="148"/>
      <c r="P1739" s="148"/>
      <c r="Q1739" s="148"/>
      <c r="R1739" s="148"/>
      <c r="S1739" s="148"/>
      <c r="T1739" s="148"/>
      <c r="U1739" s="148"/>
      <c r="V1739" s="148"/>
      <c r="W1739" s="148"/>
      <c r="X1739" s="139">
        <v>2</v>
      </c>
      <c r="Y1739" s="148">
        <v>305.95999999999998</v>
      </c>
      <c r="Z1739" s="148">
        <v>4</v>
      </c>
      <c r="AA1739" s="148">
        <v>694.04</v>
      </c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39">
        <v>0</v>
      </c>
      <c r="AM1739" s="139">
        <v>0</v>
      </c>
      <c r="AN1739" s="148">
        <f t="shared" si="244"/>
        <v>1000</v>
      </c>
      <c r="AO1739" s="148">
        <f t="shared" si="245"/>
        <v>15</v>
      </c>
      <c r="AP1739" s="148">
        <v>6</v>
      </c>
      <c r="AQ1739" s="140">
        <v>9</v>
      </c>
      <c r="AS1739" s="42">
        <f t="shared" si="246"/>
        <v>1117.702167465849</v>
      </c>
      <c r="AT1739" s="101">
        <f t="shared" si="247"/>
        <v>0</v>
      </c>
      <c r="AU1739" s="42">
        <f t="shared" si="248"/>
        <v>1117.702167465849</v>
      </c>
      <c r="AV1739" s="42">
        <f t="shared" si="249"/>
        <v>4165.2476134971148</v>
      </c>
      <c r="AW1739" s="102">
        <f t="shared" si="250"/>
        <v>1475.8772811117678</v>
      </c>
      <c r="AX1739" s="43">
        <f t="shared" si="243"/>
        <v>1.25</v>
      </c>
      <c r="AY1739" s="43" t="str">
        <f t="shared" si="251"/>
        <v>UTFS</v>
      </c>
    </row>
    <row r="1740" spans="1:51" hidden="1" x14ac:dyDescent="0.2">
      <c r="A1740" s="38">
        <v>1733</v>
      </c>
      <c r="B1740" t="s">
        <v>362</v>
      </c>
      <c r="C1740" t="s">
        <v>289</v>
      </c>
      <c r="D1740">
        <v>320</v>
      </c>
      <c r="E1740" t="s">
        <v>1223</v>
      </c>
      <c r="F1740">
        <v>0.25</v>
      </c>
      <c r="G1740" t="str">
        <f>LOOKUP(F1740,{0,6,45},{"F","L","H"})</f>
        <v>F</v>
      </c>
      <c r="H1740" t="s">
        <v>3626</v>
      </c>
      <c r="I1740" s="43" t="str">
        <f>IFERROR(VLOOKUP(#REF!,#REF!,2,FALSE),"No")</f>
        <v>No</v>
      </c>
      <c r="J1740" s="149">
        <v>0.75</v>
      </c>
      <c r="K1740" s="148">
        <v>28</v>
      </c>
      <c r="L1740" s="148"/>
      <c r="M1740" s="148"/>
      <c r="N1740" s="148"/>
      <c r="O1740" s="148"/>
      <c r="P1740" s="148"/>
      <c r="Q1740" s="148"/>
      <c r="R1740" s="148"/>
      <c r="S1740" s="148"/>
      <c r="T1740" s="148"/>
      <c r="U1740" s="148"/>
      <c r="V1740" s="148"/>
      <c r="W1740" s="148"/>
      <c r="X1740" s="139">
        <v>2</v>
      </c>
      <c r="Y1740" s="148">
        <v>1000</v>
      </c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39">
        <v>0</v>
      </c>
      <c r="AM1740" s="139">
        <v>0</v>
      </c>
      <c r="AN1740" s="148">
        <f t="shared" si="244"/>
        <v>1000</v>
      </c>
      <c r="AO1740" s="148">
        <f t="shared" si="245"/>
        <v>28</v>
      </c>
      <c r="AP1740" s="148">
        <v>22</v>
      </c>
      <c r="AQ1740" s="140">
        <v>22</v>
      </c>
      <c r="AS1740" s="42">
        <f t="shared" si="246"/>
        <v>1802.7373792695851</v>
      </c>
      <c r="AT1740" s="101">
        <f t="shared" si="247"/>
        <v>0</v>
      </c>
      <c r="AU1740" s="42">
        <f t="shared" si="248"/>
        <v>1802.7373792695851</v>
      </c>
      <c r="AV1740" s="42">
        <f t="shared" si="249"/>
        <v>1477.7709873397287</v>
      </c>
      <c r="AW1740" s="102">
        <f t="shared" si="250"/>
        <v>431</v>
      </c>
      <c r="AX1740" s="43">
        <f t="shared" si="243"/>
        <v>0.75</v>
      </c>
      <c r="AY1740" s="43" t="str">
        <f t="shared" si="251"/>
        <v>UTGS</v>
      </c>
    </row>
    <row r="1741" spans="1:51" hidden="1" x14ac:dyDescent="0.2">
      <c r="A1741" s="38">
        <v>1734</v>
      </c>
      <c r="B1741" t="s">
        <v>362</v>
      </c>
      <c r="C1741" t="s">
        <v>289</v>
      </c>
      <c r="D1741">
        <v>320</v>
      </c>
      <c r="E1741" t="s">
        <v>1236</v>
      </c>
      <c r="F1741">
        <v>0.25</v>
      </c>
      <c r="G1741" t="str">
        <f>LOOKUP(F1741,{0,6,45},{"F","L","H"})</f>
        <v>F</v>
      </c>
      <c r="H1741" t="s">
        <v>3627</v>
      </c>
      <c r="I1741" s="43" t="str">
        <f>IFERROR(VLOOKUP(#REF!,#REF!,2,FALSE),"No")</f>
        <v>No</v>
      </c>
      <c r="J1741" s="149">
        <v>0.75</v>
      </c>
      <c r="K1741" s="148">
        <v>73</v>
      </c>
      <c r="L1741" s="148"/>
      <c r="M1741" s="148"/>
      <c r="N1741" s="148"/>
      <c r="O1741" s="148"/>
      <c r="P1741" s="148"/>
      <c r="Q1741" s="148"/>
      <c r="R1741" s="148"/>
      <c r="S1741" s="148"/>
      <c r="T1741" s="148"/>
      <c r="U1741" s="148"/>
      <c r="V1741" s="148"/>
      <c r="W1741" s="148"/>
      <c r="X1741" s="139">
        <v>0.75</v>
      </c>
      <c r="Y1741" s="148">
        <v>80.739999999999995</v>
      </c>
      <c r="Z1741" s="148">
        <v>2</v>
      </c>
      <c r="AA1741" s="148">
        <v>548.91</v>
      </c>
      <c r="AB1741" s="148">
        <v>3</v>
      </c>
      <c r="AC1741" s="148">
        <v>92.09</v>
      </c>
      <c r="AD1741" s="148">
        <v>6</v>
      </c>
      <c r="AE1741" s="148">
        <v>278.26</v>
      </c>
      <c r="AF1741" s="148"/>
      <c r="AG1741" s="148"/>
      <c r="AH1741" s="148"/>
      <c r="AI1741" s="148"/>
      <c r="AJ1741" s="148"/>
      <c r="AK1741" s="148"/>
      <c r="AL1741" s="139">
        <v>0</v>
      </c>
      <c r="AM1741" s="139">
        <v>0</v>
      </c>
      <c r="AN1741" s="148">
        <f t="shared" si="244"/>
        <v>1000</v>
      </c>
      <c r="AO1741" s="148">
        <f t="shared" si="245"/>
        <v>73</v>
      </c>
      <c r="AP1741" s="148">
        <v>17</v>
      </c>
      <c r="AQ1741" s="140">
        <v>21</v>
      </c>
      <c r="AS1741" s="42">
        <f t="shared" si="246"/>
        <v>4699.9938816671329</v>
      </c>
      <c r="AT1741" s="101">
        <f t="shared" si="247"/>
        <v>0</v>
      </c>
      <c r="AU1741" s="42">
        <f t="shared" si="248"/>
        <v>4699.9938816671329</v>
      </c>
      <c r="AV1741" s="42">
        <f t="shared" si="249"/>
        <v>1886.3326153082871</v>
      </c>
      <c r="AW1741" s="102">
        <f t="shared" si="250"/>
        <v>431</v>
      </c>
      <c r="AX1741" s="43">
        <f t="shared" si="243"/>
        <v>0.75</v>
      </c>
      <c r="AY1741" s="43" t="str">
        <f t="shared" si="251"/>
        <v>UTGS</v>
      </c>
    </row>
    <row r="1742" spans="1:51" hidden="1" x14ac:dyDescent="0.2">
      <c r="A1742" s="38">
        <v>1735</v>
      </c>
      <c r="B1742" t="s">
        <v>362</v>
      </c>
      <c r="C1742" t="s">
        <v>289</v>
      </c>
      <c r="D1742">
        <v>320</v>
      </c>
      <c r="E1742" t="s">
        <v>1223</v>
      </c>
      <c r="F1742">
        <v>0.25</v>
      </c>
      <c r="G1742" t="str">
        <f>LOOKUP(F1742,{0,6,45},{"F","L","H"})</f>
        <v>F</v>
      </c>
      <c r="H1742" t="s">
        <v>3628</v>
      </c>
      <c r="I1742" s="43" t="str">
        <f>IFERROR(VLOOKUP(#REF!,#REF!,2,FALSE),"No")</f>
        <v>No</v>
      </c>
      <c r="J1742" s="149">
        <v>0.75</v>
      </c>
      <c r="K1742" s="148">
        <v>58</v>
      </c>
      <c r="L1742" s="148"/>
      <c r="M1742" s="148"/>
      <c r="N1742" s="148"/>
      <c r="O1742" s="148"/>
      <c r="P1742" s="148"/>
      <c r="Q1742" s="148"/>
      <c r="R1742" s="148"/>
      <c r="S1742" s="148"/>
      <c r="T1742" s="148"/>
      <c r="U1742" s="148"/>
      <c r="V1742" s="148"/>
      <c r="W1742" s="148"/>
      <c r="X1742" s="139">
        <v>0.75</v>
      </c>
      <c r="Y1742" s="148">
        <v>733.25</v>
      </c>
      <c r="Z1742" s="149">
        <v>2</v>
      </c>
      <c r="AA1742" s="148">
        <v>266.75</v>
      </c>
      <c r="AB1742" s="149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39">
        <v>0</v>
      </c>
      <c r="AM1742" s="139">
        <v>0</v>
      </c>
      <c r="AN1742" s="148">
        <f t="shared" si="244"/>
        <v>1000</v>
      </c>
      <c r="AO1742" s="148">
        <f t="shared" si="245"/>
        <v>58</v>
      </c>
      <c r="AP1742" s="148">
        <v>22</v>
      </c>
      <c r="AQ1742" s="140">
        <v>23</v>
      </c>
      <c r="AS1742" s="42">
        <f t="shared" si="246"/>
        <v>3734.2417142012832</v>
      </c>
      <c r="AT1742" s="101">
        <f t="shared" si="247"/>
        <v>0</v>
      </c>
      <c r="AU1742" s="42">
        <f t="shared" si="248"/>
        <v>3734.2417142012832</v>
      </c>
      <c r="AV1742" s="42">
        <f t="shared" si="249"/>
        <v>1655.1737704988714</v>
      </c>
      <c r="AW1742" s="102">
        <f t="shared" si="250"/>
        <v>431</v>
      </c>
      <c r="AX1742" s="43">
        <f t="shared" si="243"/>
        <v>0.75</v>
      </c>
      <c r="AY1742" s="43" t="str">
        <f t="shared" si="251"/>
        <v>UTGS</v>
      </c>
    </row>
    <row r="1743" spans="1:51" hidden="1" x14ac:dyDescent="0.2">
      <c r="A1743" s="38">
        <v>1736</v>
      </c>
      <c r="B1743" t="s">
        <v>362</v>
      </c>
      <c r="C1743" t="s">
        <v>289</v>
      </c>
      <c r="D1743">
        <v>320</v>
      </c>
      <c r="E1743" t="s">
        <v>1239</v>
      </c>
      <c r="F1743">
        <v>0.25</v>
      </c>
      <c r="G1743" t="str">
        <f>LOOKUP(F1743,{0,6,45},{"F","L","H"})</f>
        <v>F</v>
      </c>
      <c r="H1743" t="s">
        <v>3629</v>
      </c>
      <c r="I1743" s="43" t="str">
        <f>IFERROR(VLOOKUP(#REF!,#REF!,2,FALSE),"No")</f>
        <v>No</v>
      </c>
      <c r="J1743" s="149">
        <v>0.75</v>
      </c>
      <c r="K1743" s="148">
        <v>101</v>
      </c>
      <c r="L1743" s="148"/>
      <c r="M1743" s="148"/>
      <c r="N1743" s="148"/>
      <c r="O1743" s="148"/>
      <c r="P1743" s="148"/>
      <c r="Q1743" s="148"/>
      <c r="R1743" s="148"/>
      <c r="S1743" s="148"/>
      <c r="T1743" s="148"/>
      <c r="U1743" s="148"/>
      <c r="V1743" s="148"/>
      <c r="W1743" s="148"/>
      <c r="X1743" s="139">
        <v>0.75</v>
      </c>
      <c r="Y1743" s="148">
        <v>689.47</v>
      </c>
      <c r="Z1743" s="148">
        <v>1.25</v>
      </c>
      <c r="AA1743" s="148">
        <v>310.52999999999997</v>
      </c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39">
        <v>0</v>
      </c>
      <c r="AM1743" s="139">
        <v>0</v>
      </c>
      <c r="AN1743" s="148">
        <f t="shared" si="244"/>
        <v>1000</v>
      </c>
      <c r="AO1743" s="148">
        <f t="shared" si="245"/>
        <v>101</v>
      </c>
      <c r="AP1743" s="148">
        <v>24</v>
      </c>
      <c r="AQ1743" s="140">
        <v>26</v>
      </c>
      <c r="AS1743" s="42">
        <f t="shared" si="246"/>
        <v>6502.7312609367173</v>
      </c>
      <c r="AT1743" s="101">
        <f t="shared" si="247"/>
        <v>0</v>
      </c>
      <c r="AU1743" s="42">
        <f t="shared" si="248"/>
        <v>6502.7312609367173</v>
      </c>
      <c r="AV1743" s="42">
        <f t="shared" si="249"/>
        <v>1459.7890508259245</v>
      </c>
      <c r="AW1743" s="102">
        <f t="shared" si="250"/>
        <v>431</v>
      </c>
      <c r="AX1743" s="43">
        <f t="shared" si="243"/>
        <v>0.75</v>
      </c>
      <c r="AY1743" s="43" t="str">
        <f t="shared" si="251"/>
        <v>UTGS</v>
      </c>
    </row>
    <row r="1744" spans="1:51" hidden="1" x14ac:dyDescent="0.2">
      <c r="A1744" s="38">
        <v>1737</v>
      </c>
      <c r="B1744" t="s">
        <v>362</v>
      </c>
      <c r="C1744" t="s">
        <v>289</v>
      </c>
      <c r="D1744">
        <v>320</v>
      </c>
      <c r="E1744" t="s">
        <v>1223</v>
      </c>
      <c r="F1744">
        <v>0.25</v>
      </c>
      <c r="G1744" t="str">
        <f>LOOKUP(F1744,{0,6,45},{"F","L","H"})</f>
        <v>F</v>
      </c>
      <c r="H1744" t="s">
        <v>3630</v>
      </c>
      <c r="I1744" s="43" t="str">
        <f>IFERROR(VLOOKUP(#REF!,#REF!,2,FALSE),"No")</f>
        <v>No</v>
      </c>
      <c r="J1744" s="149">
        <v>0.75</v>
      </c>
      <c r="K1744" s="148">
        <v>62</v>
      </c>
      <c r="L1744" s="148"/>
      <c r="M1744" s="148"/>
      <c r="N1744" s="148"/>
      <c r="O1744" s="148"/>
      <c r="P1744" s="148"/>
      <c r="Q1744" s="148"/>
      <c r="R1744" s="148"/>
      <c r="S1744" s="148"/>
      <c r="T1744" s="148"/>
      <c r="U1744" s="148"/>
      <c r="V1744" s="148"/>
      <c r="W1744" s="148"/>
      <c r="X1744" s="139">
        <v>2</v>
      </c>
      <c r="Y1744" s="148">
        <v>299.24</v>
      </c>
      <c r="Z1744" s="149">
        <v>3</v>
      </c>
      <c r="AA1744" s="148">
        <v>59.01</v>
      </c>
      <c r="AB1744" s="149">
        <v>6</v>
      </c>
      <c r="AC1744" s="148">
        <v>641.75</v>
      </c>
      <c r="AD1744" s="149"/>
      <c r="AE1744" s="148"/>
      <c r="AF1744" s="148"/>
      <c r="AG1744" s="148"/>
      <c r="AH1744" s="148"/>
      <c r="AI1744" s="148"/>
      <c r="AJ1744" s="148"/>
      <c r="AK1744" s="148"/>
      <c r="AL1744" s="139">
        <v>0</v>
      </c>
      <c r="AM1744" s="139">
        <v>0</v>
      </c>
      <c r="AN1744" s="148">
        <f t="shared" si="244"/>
        <v>1000</v>
      </c>
      <c r="AO1744" s="148">
        <f t="shared" si="245"/>
        <v>62</v>
      </c>
      <c r="AP1744" s="148">
        <v>7</v>
      </c>
      <c r="AQ1744" s="140">
        <v>11</v>
      </c>
      <c r="AS1744" s="42">
        <f t="shared" si="246"/>
        <v>3991.7756255255099</v>
      </c>
      <c r="AT1744" s="101">
        <f t="shared" si="247"/>
        <v>0</v>
      </c>
      <c r="AU1744" s="42">
        <f t="shared" si="248"/>
        <v>3991.7756255255099</v>
      </c>
      <c r="AV1744" s="42">
        <f t="shared" si="249"/>
        <v>4493.0613564976402</v>
      </c>
      <c r="AW1744" s="102">
        <f t="shared" si="250"/>
        <v>431</v>
      </c>
      <c r="AX1744" s="43">
        <f t="shared" si="243"/>
        <v>0.75</v>
      </c>
      <c r="AY1744" s="43" t="str">
        <f t="shared" si="251"/>
        <v>UTGS</v>
      </c>
    </row>
    <row r="1745" spans="1:51" hidden="1" x14ac:dyDescent="0.2">
      <c r="A1745" s="38">
        <v>1738</v>
      </c>
      <c r="B1745" t="s">
        <v>362</v>
      </c>
      <c r="C1745" t="s">
        <v>289</v>
      </c>
      <c r="D1745">
        <v>320</v>
      </c>
      <c r="E1745" t="s">
        <v>1232</v>
      </c>
      <c r="F1745">
        <v>0.25</v>
      </c>
      <c r="G1745" t="str">
        <f>LOOKUP(F1745,{0,6,45},{"F","L","H"})</f>
        <v>F</v>
      </c>
      <c r="H1745" t="s">
        <v>3631</v>
      </c>
      <c r="I1745" s="43" t="str">
        <f>IFERROR(VLOOKUP(#REF!,#REF!,2,FALSE),"No")</f>
        <v>No</v>
      </c>
      <c r="J1745" s="148">
        <v>0.75</v>
      </c>
      <c r="K1745" s="148">
        <v>86</v>
      </c>
      <c r="L1745" s="148"/>
      <c r="M1745" s="148"/>
      <c r="N1745" s="148"/>
      <c r="O1745" s="148"/>
      <c r="P1745" s="148"/>
      <c r="Q1745" s="148"/>
      <c r="R1745" s="149"/>
      <c r="S1745" s="148"/>
      <c r="T1745" s="148"/>
      <c r="U1745" s="148"/>
      <c r="V1745" s="148"/>
      <c r="W1745" s="148"/>
      <c r="X1745" s="139">
        <v>2</v>
      </c>
      <c r="Y1745" s="148">
        <v>1000</v>
      </c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39">
        <v>0</v>
      </c>
      <c r="AM1745" s="139">
        <v>0</v>
      </c>
      <c r="AN1745" s="148">
        <f t="shared" si="244"/>
        <v>1000</v>
      </c>
      <c r="AO1745" s="148">
        <f t="shared" si="245"/>
        <v>86</v>
      </c>
      <c r="AP1745" s="148">
        <v>19</v>
      </c>
      <c r="AQ1745" s="140">
        <v>19</v>
      </c>
      <c r="AS1745" s="42">
        <f t="shared" si="246"/>
        <v>5536.9790934708681</v>
      </c>
      <c r="AT1745" s="101">
        <f t="shared" si="247"/>
        <v>0</v>
      </c>
      <c r="AU1745" s="42">
        <f t="shared" si="248"/>
        <v>5536.9790934708681</v>
      </c>
      <c r="AV1745" s="42">
        <f t="shared" si="249"/>
        <v>1711.1032484986333</v>
      </c>
      <c r="AW1745" s="102">
        <f t="shared" si="250"/>
        <v>431</v>
      </c>
      <c r="AX1745" s="43">
        <f t="shared" si="243"/>
        <v>0.75</v>
      </c>
      <c r="AY1745" s="43" t="str">
        <f t="shared" si="251"/>
        <v>UTGS</v>
      </c>
    </row>
    <row r="1746" spans="1:51" hidden="1" x14ac:dyDescent="0.2">
      <c r="A1746" s="38">
        <v>1739</v>
      </c>
      <c r="B1746" t="s">
        <v>362</v>
      </c>
      <c r="C1746" t="s">
        <v>289</v>
      </c>
      <c r="D1746">
        <v>320</v>
      </c>
      <c r="E1746" t="s">
        <v>1245</v>
      </c>
      <c r="F1746">
        <v>0.25</v>
      </c>
      <c r="G1746" t="str">
        <f>LOOKUP(F1746,{0,6,45},{"F","L","H"})</f>
        <v>F</v>
      </c>
      <c r="H1746" t="s">
        <v>3632</v>
      </c>
      <c r="I1746" s="43" t="str">
        <f>IFERROR(VLOOKUP(#REF!,#REF!,2,FALSE),"No")</f>
        <v>No</v>
      </c>
      <c r="J1746" s="149">
        <v>0.75</v>
      </c>
      <c r="K1746" s="148">
        <v>125</v>
      </c>
      <c r="L1746" s="148"/>
      <c r="M1746" s="148"/>
      <c r="N1746" s="148"/>
      <c r="O1746" s="148"/>
      <c r="P1746" s="148"/>
      <c r="Q1746" s="148"/>
      <c r="R1746" s="148"/>
      <c r="S1746" s="148"/>
      <c r="T1746" s="148"/>
      <c r="U1746" s="148"/>
      <c r="V1746" s="148"/>
      <c r="W1746" s="148"/>
      <c r="X1746" s="139">
        <v>0.75</v>
      </c>
      <c r="Y1746" s="148">
        <v>78.489999999999995</v>
      </c>
      <c r="Z1746" s="149">
        <v>2</v>
      </c>
      <c r="AA1746" s="148">
        <v>270.51</v>
      </c>
      <c r="AB1746" s="149">
        <v>3</v>
      </c>
      <c r="AC1746" s="148">
        <v>561.5</v>
      </c>
      <c r="AD1746" s="148">
        <v>4</v>
      </c>
      <c r="AE1746" s="148">
        <v>89.5</v>
      </c>
      <c r="AF1746" s="148"/>
      <c r="AG1746" s="148"/>
      <c r="AH1746" s="148"/>
      <c r="AI1746" s="148"/>
      <c r="AJ1746" s="148"/>
      <c r="AK1746" s="148"/>
      <c r="AL1746" s="139">
        <v>0</v>
      </c>
      <c r="AM1746" s="139">
        <v>0</v>
      </c>
      <c r="AN1746" s="148">
        <f t="shared" si="244"/>
        <v>1000</v>
      </c>
      <c r="AO1746" s="148">
        <f t="shared" si="245"/>
        <v>125</v>
      </c>
      <c r="AP1746" s="148">
        <v>15</v>
      </c>
      <c r="AQ1746" s="140">
        <v>15</v>
      </c>
      <c r="AS1746" s="42">
        <f t="shared" si="246"/>
        <v>8047.9347288820763</v>
      </c>
      <c r="AT1746" s="101">
        <f t="shared" si="247"/>
        <v>0</v>
      </c>
      <c r="AU1746" s="42">
        <f t="shared" si="248"/>
        <v>8047.9347288820763</v>
      </c>
      <c r="AV1746" s="42">
        <f t="shared" si="249"/>
        <v>1775.1873947649358</v>
      </c>
      <c r="AW1746" s="102">
        <f t="shared" si="250"/>
        <v>431</v>
      </c>
      <c r="AX1746" s="43">
        <f t="shared" si="243"/>
        <v>0.75</v>
      </c>
      <c r="AY1746" s="43" t="str">
        <f t="shared" si="251"/>
        <v>UTGS</v>
      </c>
    </row>
    <row r="1747" spans="1:51" hidden="1" x14ac:dyDescent="0.2">
      <c r="A1747" s="38">
        <v>1740</v>
      </c>
      <c r="B1747" t="s">
        <v>362</v>
      </c>
      <c r="C1747" t="s">
        <v>289</v>
      </c>
      <c r="D1747">
        <v>320</v>
      </c>
      <c r="E1747" t="s">
        <v>1236</v>
      </c>
      <c r="F1747">
        <v>0.25</v>
      </c>
      <c r="G1747" t="str">
        <f>LOOKUP(F1747,{0,6,45},{"F","L","H"})</f>
        <v>F</v>
      </c>
      <c r="H1747" t="s">
        <v>3633</v>
      </c>
      <c r="I1747" s="43" t="str">
        <f>IFERROR(VLOOKUP(#REF!,#REF!,2,FALSE),"No")</f>
        <v>No</v>
      </c>
      <c r="J1747" s="149">
        <v>0.5</v>
      </c>
      <c r="K1747" s="148">
        <v>80</v>
      </c>
      <c r="L1747" s="148"/>
      <c r="M1747" s="148"/>
      <c r="N1747" s="148"/>
      <c r="O1747" s="148"/>
      <c r="P1747" s="148"/>
      <c r="Q1747" s="148"/>
      <c r="R1747" s="148"/>
      <c r="S1747" s="148"/>
      <c r="T1747" s="148"/>
      <c r="U1747" s="148"/>
      <c r="V1747" s="148"/>
      <c r="W1747" s="148"/>
      <c r="X1747" s="139">
        <v>0.75</v>
      </c>
      <c r="Y1747" s="148">
        <v>506</v>
      </c>
      <c r="Z1747" s="149">
        <v>1.25</v>
      </c>
      <c r="AA1747" s="148">
        <v>1</v>
      </c>
      <c r="AB1747" s="148">
        <v>2</v>
      </c>
      <c r="AC1747" s="148">
        <v>493</v>
      </c>
      <c r="AD1747" s="148"/>
      <c r="AE1747" s="148"/>
      <c r="AF1747" s="148"/>
      <c r="AG1747" s="148"/>
      <c r="AH1747" s="148"/>
      <c r="AI1747" s="148"/>
      <c r="AJ1747" s="148"/>
      <c r="AK1747" s="148"/>
      <c r="AL1747" s="139">
        <v>0</v>
      </c>
      <c r="AM1747" s="139">
        <v>0</v>
      </c>
      <c r="AN1747" s="148">
        <f t="shared" si="244"/>
        <v>1000</v>
      </c>
      <c r="AO1747" s="148">
        <f t="shared" si="245"/>
        <v>80</v>
      </c>
      <c r="AP1747" s="148">
        <v>20</v>
      </c>
      <c r="AQ1747" s="140">
        <v>20</v>
      </c>
      <c r="AS1747" s="42">
        <f t="shared" si="246"/>
        <v>5472.27822648453</v>
      </c>
      <c r="AT1747" s="101">
        <f t="shared" si="247"/>
        <v>0</v>
      </c>
      <c r="AU1747" s="42">
        <f t="shared" si="248"/>
        <v>5472.27822648453</v>
      </c>
      <c r="AV1747" s="42">
        <f t="shared" si="249"/>
        <v>1817.3570860737018</v>
      </c>
      <c r="AW1747" s="102">
        <f t="shared" si="250"/>
        <v>431</v>
      </c>
      <c r="AX1747" s="43">
        <f t="shared" si="243"/>
        <v>0.5</v>
      </c>
      <c r="AY1747" s="43" t="str">
        <f t="shared" si="251"/>
        <v>UTGS</v>
      </c>
    </row>
    <row r="1748" spans="1:51" hidden="1" x14ac:dyDescent="0.2">
      <c r="A1748" s="38">
        <v>1741</v>
      </c>
      <c r="B1748" t="s">
        <v>362</v>
      </c>
      <c r="C1748" t="s">
        <v>289</v>
      </c>
      <c r="D1748">
        <v>320</v>
      </c>
      <c r="E1748" t="s">
        <v>1228</v>
      </c>
      <c r="F1748">
        <v>0.25</v>
      </c>
      <c r="G1748" t="str">
        <f>LOOKUP(F1748,{0,6,45},{"F","L","H"})</f>
        <v>F</v>
      </c>
      <c r="H1748" t="s">
        <v>3634</v>
      </c>
      <c r="I1748" s="43" t="str">
        <f>IFERROR(VLOOKUP(#REF!,#REF!,2,FALSE),"No")</f>
        <v>No</v>
      </c>
      <c r="J1748" s="139">
        <v>0.5</v>
      </c>
      <c r="K1748" s="148">
        <v>400</v>
      </c>
      <c r="L1748" s="148"/>
      <c r="M1748" s="148"/>
      <c r="N1748" s="148"/>
      <c r="O1748" s="148"/>
      <c r="P1748" s="148"/>
      <c r="Q1748" s="148"/>
      <c r="R1748" s="148"/>
      <c r="S1748" s="148"/>
      <c r="T1748" s="148"/>
      <c r="U1748" s="148"/>
      <c r="V1748" s="148"/>
      <c r="W1748" s="148"/>
      <c r="X1748" s="139">
        <v>0.75</v>
      </c>
      <c r="Y1748" s="148">
        <v>206</v>
      </c>
      <c r="Z1748" s="149">
        <v>1.25</v>
      </c>
      <c r="AA1748" s="148">
        <v>262.58999999999997</v>
      </c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39">
        <v>0</v>
      </c>
      <c r="AM1748" s="139">
        <v>0</v>
      </c>
      <c r="AN1748" s="148">
        <f t="shared" si="244"/>
        <v>468.59</v>
      </c>
      <c r="AO1748" s="148">
        <f t="shared" si="245"/>
        <v>400</v>
      </c>
      <c r="AP1748" s="148">
        <v>2</v>
      </c>
      <c r="AQ1748" s="140">
        <v>2</v>
      </c>
      <c r="AS1748" s="42">
        <f t="shared" si="246"/>
        <v>27361.391132422646</v>
      </c>
      <c r="AT1748" s="101">
        <f t="shared" si="247"/>
        <v>0</v>
      </c>
      <c r="AU1748" s="42">
        <f t="shared" si="248"/>
        <v>27361.391132422646</v>
      </c>
      <c r="AV1748" s="42">
        <f t="shared" si="249"/>
        <v>8489.8022765327587</v>
      </c>
      <c r="AW1748" s="102">
        <f t="shared" si="250"/>
        <v>431</v>
      </c>
      <c r="AX1748" s="43">
        <f t="shared" si="243"/>
        <v>0.5</v>
      </c>
      <c r="AY1748" s="43" t="str">
        <f t="shared" si="251"/>
        <v>UTGS</v>
      </c>
    </row>
    <row r="1749" spans="1:51" hidden="1" x14ac:dyDescent="0.2">
      <c r="A1749" s="38">
        <v>1742</v>
      </c>
      <c r="B1749" t="s">
        <v>5806</v>
      </c>
      <c r="C1749" t="s">
        <v>292</v>
      </c>
      <c r="D1749">
        <v>320</v>
      </c>
      <c r="E1749" t="s">
        <v>1842</v>
      </c>
      <c r="F1749">
        <v>0.25</v>
      </c>
      <c r="G1749" t="str">
        <f>LOOKUP(F1749,{0,6,45},{"F","L","H"})</f>
        <v>F</v>
      </c>
      <c r="H1749" t="s">
        <v>824</v>
      </c>
      <c r="I1749" s="43" t="str">
        <f>IFERROR(VLOOKUP(#REF!,#REF!,2,FALSE),"No")</f>
        <v>No</v>
      </c>
      <c r="J1749" s="149">
        <v>1.25</v>
      </c>
      <c r="K1749" s="148">
        <v>115</v>
      </c>
      <c r="L1749" s="148"/>
      <c r="M1749" s="148"/>
      <c r="N1749" s="148"/>
      <c r="O1749" s="148"/>
      <c r="P1749" s="148"/>
      <c r="Q1749" s="148"/>
      <c r="R1749" s="148"/>
      <c r="S1749" s="148"/>
      <c r="T1749" s="148"/>
      <c r="U1749" s="148"/>
      <c r="V1749" s="148"/>
      <c r="W1749" s="148"/>
      <c r="X1749" s="139">
        <v>1.25</v>
      </c>
      <c r="Y1749" s="148">
        <v>168.26</v>
      </c>
      <c r="Z1749" s="148">
        <v>2</v>
      </c>
      <c r="AA1749" s="148">
        <v>70.12</v>
      </c>
      <c r="AB1749" s="148">
        <v>3</v>
      </c>
      <c r="AC1749" s="148">
        <v>549.26</v>
      </c>
      <c r="AD1749" s="148">
        <v>6</v>
      </c>
      <c r="AE1749" s="148">
        <v>212.36</v>
      </c>
      <c r="AF1749" s="148"/>
      <c r="AG1749" s="148"/>
      <c r="AH1749" s="148"/>
      <c r="AI1749" s="148"/>
      <c r="AJ1749" s="148"/>
      <c r="AK1749" s="148"/>
      <c r="AL1749" s="139">
        <v>0</v>
      </c>
      <c r="AM1749" s="139">
        <v>0</v>
      </c>
      <c r="AN1749" s="148">
        <f t="shared" si="244"/>
        <v>1000</v>
      </c>
      <c r="AO1749" s="148">
        <f t="shared" si="245"/>
        <v>115</v>
      </c>
      <c r="AP1749" s="148">
        <v>7</v>
      </c>
      <c r="AQ1749" s="140">
        <v>14</v>
      </c>
      <c r="AS1749" s="42">
        <f t="shared" si="246"/>
        <v>8569.0499505715088</v>
      </c>
      <c r="AT1749" s="101">
        <f t="shared" si="247"/>
        <v>0</v>
      </c>
      <c r="AU1749" s="42">
        <f t="shared" si="248"/>
        <v>8569.0499505715088</v>
      </c>
      <c r="AV1749" s="42">
        <f t="shared" si="249"/>
        <v>2250.5910086767171</v>
      </c>
      <c r="AW1749" s="102">
        <f t="shared" si="250"/>
        <v>431</v>
      </c>
      <c r="AX1749" s="43">
        <f t="shared" si="243"/>
        <v>1.25</v>
      </c>
      <c r="AY1749" s="43" t="str">
        <f t="shared" si="251"/>
        <v>UTFS</v>
      </c>
    </row>
    <row r="1750" spans="1:51" hidden="1" x14ac:dyDescent="0.2">
      <c r="A1750" s="38">
        <v>1743</v>
      </c>
      <c r="B1750" t="s">
        <v>362</v>
      </c>
      <c r="C1750" t="s">
        <v>289</v>
      </c>
      <c r="D1750">
        <v>320</v>
      </c>
      <c r="E1750" t="s">
        <v>1236</v>
      </c>
      <c r="F1750">
        <v>0.25</v>
      </c>
      <c r="G1750" t="str">
        <f>LOOKUP(F1750,{0,6,45},{"F","L","H"})</f>
        <v>F</v>
      </c>
      <c r="H1750" t="s">
        <v>3635</v>
      </c>
      <c r="I1750" s="43" t="str">
        <f>IFERROR(VLOOKUP(#REF!,#REF!,2,FALSE),"No")</f>
        <v>No</v>
      </c>
      <c r="J1750" s="139">
        <v>0.75</v>
      </c>
      <c r="K1750" s="148">
        <v>39</v>
      </c>
      <c r="L1750" s="148"/>
      <c r="M1750" s="148"/>
      <c r="N1750" s="148"/>
      <c r="O1750" s="148"/>
      <c r="P1750" s="148"/>
      <c r="Q1750" s="148"/>
      <c r="R1750" s="148"/>
      <c r="S1750" s="148"/>
      <c r="T1750" s="148"/>
      <c r="U1750" s="148"/>
      <c r="V1750" s="148"/>
      <c r="W1750" s="148"/>
      <c r="X1750" s="139">
        <v>1.25</v>
      </c>
      <c r="Y1750" s="148">
        <v>155.47999999999999</v>
      </c>
      <c r="Z1750" s="149">
        <v>2</v>
      </c>
      <c r="AA1750" s="148">
        <v>844.52</v>
      </c>
      <c r="AB1750" s="149"/>
      <c r="AC1750" s="148"/>
      <c r="AD1750" s="149"/>
      <c r="AE1750" s="148"/>
      <c r="AF1750" s="148"/>
      <c r="AG1750" s="148"/>
      <c r="AH1750" s="148"/>
      <c r="AI1750" s="148"/>
      <c r="AJ1750" s="148"/>
      <c r="AK1750" s="148"/>
      <c r="AL1750" s="139">
        <v>0</v>
      </c>
      <c r="AM1750" s="139">
        <v>0</v>
      </c>
      <c r="AN1750" s="148">
        <f t="shared" si="244"/>
        <v>1000</v>
      </c>
      <c r="AO1750" s="148">
        <f t="shared" si="245"/>
        <v>39</v>
      </c>
      <c r="AP1750" s="148">
        <v>13</v>
      </c>
      <c r="AQ1750" s="140">
        <v>13</v>
      </c>
      <c r="AS1750" s="42">
        <f t="shared" si="246"/>
        <v>2510.9556354112078</v>
      </c>
      <c r="AT1750" s="101">
        <f t="shared" si="247"/>
        <v>0</v>
      </c>
      <c r="AU1750" s="42">
        <f t="shared" si="248"/>
        <v>2510.9556354112078</v>
      </c>
      <c r="AV1750" s="42">
        <f t="shared" si="249"/>
        <v>2509.2152093441564</v>
      </c>
      <c r="AW1750" s="102">
        <f t="shared" si="250"/>
        <v>431</v>
      </c>
      <c r="AX1750" s="43">
        <f t="shared" si="243"/>
        <v>0.75</v>
      </c>
      <c r="AY1750" s="43" t="str">
        <f t="shared" si="251"/>
        <v>UTGS</v>
      </c>
    </row>
    <row r="1751" spans="1:51" hidden="1" x14ac:dyDescent="0.2">
      <c r="A1751" s="38">
        <v>1744</v>
      </c>
      <c r="B1751" t="s">
        <v>5806</v>
      </c>
      <c r="C1751" t="s">
        <v>5745</v>
      </c>
      <c r="D1751">
        <v>20200</v>
      </c>
      <c r="E1751" t="s">
        <v>198</v>
      </c>
      <c r="F1751">
        <v>45</v>
      </c>
      <c r="G1751" t="str">
        <f>LOOKUP(F1751,{0,6,45},{"F","L","H"})</f>
        <v>H</v>
      </c>
      <c r="H1751" t="s">
        <v>946</v>
      </c>
      <c r="I1751" s="43" t="str">
        <f>IFERROR(VLOOKUP(#REF!,#REF!,2,FALSE),"No")</f>
        <v>No</v>
      </c>
      <c r="J1751" s="149">
        <v>3</v>
      </c>
      <c r="K1751" s="148">
        <v>213</v>
      </c>
      <c r="L1751" s="148"/>
      <c r="M1751" s="148"/>
      <c r="N1751" s="148"/>
      <c r="O1751" s="148"/>
      <c r="P1751" s="148"/>
      <c r="Q1751" s="148"/>
      <c r="R1751" s="148"/>
      <c r="S1751" s="148"/>
      <c r="T1751" s="148"/>
      <c r="U1751" s="148"/>
      <c r="V1751" s="148"/>
      <c r="W1751" s="148"/>
      <c r="X1751" s="139">
        <v>4</v>
      </c>
      <c r="Y1751" s="148">
        <v>147.18</v>
      </c>
      <c r="Z1751" s="148">
        <v>6</v>
      </c>
      <c r="AA1751" s="148">
        <v>852.82</v>
      </c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39">
        <v>0</v>
      </c>
      <c r="AM1751" s="139">
        <v>0</v>
      </c>
      <c r="AN1751" s="148">
        <f t="shared" si="244"/>
        <v>1000</v>
      </c>
      <c r="AO1751" s="148">
        <f t="shared" si="245"/>
        <v>213</v>
      </c>
      <c r="AP1751" s="148">
        <v>6</v>
      </c>
      <c r="AQ1751" s="140">
        <v>7</v>
      </c>
      <c r="AS1751" s="42">
        <f t="shared" si="246"/>
        <v>15545.480778015057</v>
      </c>
      <c r="AT1751" s="101">
        <f t="shared" si="247"/>
        <v>0</v>
      </c>
      <c r="AU1751" s="42">
        <f t="shared" si="248"/>
        <v>15545.480778015057</v>
      </c>
      <c r="AV1751" s="42">
        <f t="shared" si="249"/>
        <v>8147.9783887820067</v>
      </c>
      <c r="AW1751" s="102">
        <f t="shared" si="250"/>
        <v>52825.283763759828</v>
      </c>
      <c r="AX1751" s="43">
        <f t="shared" si="243"/>
        <v>3</v>
      </c>
      <c r="AY1751" s="43" t="str">
        <f t="shared" si="251"/>
        <v>UTTSM</v>
      </c>
    </row>
    <row r="1752" spans="1:51" hidden="1" x14ac:dyDescent="0.2">
      <c r="A1752" s="38">
        <v>1745</v>
      </c>
      <c r="B1752" t="s">
        <v>5806</v>
      </c>
      <c r="C1752" t="s">
        <v>5746</v>
      </c>
      <c r="D1752">
        <v>9200</v>
      </c>
      <c r="E1752" t="s">
        <v>212</v>
      </c>
      <c r="F1752">
        <v>5</v>
      </c>
      <c r="G1752" t="str">
        <f>LOOKUP(F1752,{0,6,45},{"F","L","H"})</f>
        <v>F</v>
      </c>
      <c r="H1752" t="s">
        <v>1440</v>
      </c>
      <c r="I1752" s="43" t="str">
        <f>IFERROR(VLOOKUP(#REF!,#REF!,2,FALSE),"No")</f>
        <v>No</v>
      </c>
      <c r="J1752" s="139">
        <v>2</v>
      </c>
      <c r="K1752" s="148">
        <v>132</v>
      </c>
      <c r="L1752" s="148"/>
      <c r="M1752" s="148"/>
      <c r="N1752" s="148"/>
      <c r="O1752" s="148"/>
      <c r="P1752" s="148"/>
      <c r="Q1752" s="148"/>
      <c r="R1752" s="148"/>
      <c r="S1752" s="148"/>
      <c r="T1752" s="148"/>
      <c r="U1752" s="148"/>
      <c r="V1752" s="148"/>
      <c r="W1752" s="148"/>
      <c r="X1752" s="139">
        <v>2</v>
      </c>
      <c r="Y1752" s="148">
        <v>249</v>
      </c>
      <c r="Z1752" s="149">
        <v>3</v>
      </c>
      <c r="AA1752" s="148">
        <v>751</v>
      </c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39">
        <v>0</v>
      </c>
      <c r="AM1752" s="139">
        <v>0</v>
      </c>
      <c r="AN1752" s="148">
        <f t="shared" si="244"/>
        <v>1000</v>
      </c>
      <c r="AO1752" s="148">
        <f t="shared" si="245"/>
        <v>132</v>
      </c>
      <c r="AP1752" s="148">
        <v>1</v>
      </c>
      <c r="AQ1752" s="140">
        <v>1</v>
      </c>
      <c r="AS1752" s="42">
        <f t="shared" si="246"/>
        <v>9633.8190736994711</v>
      </c>
      <c r="AT1752" s="101">
        <f t="shared" si="247"/>
        <v>0</v>
      </c>
      <c r="AU1752" s="42">
        <f t="shared" si="248"/>
        <v>9633.8190736994711</v>
      </c>
      <c r="AV1752" s="42">
        <f t="shared" si="249"/>
        <v>22988.281721474035</v>
      </c>
      <c r="AW1752" s="102">
        <f t="shared" si="250"/>
        <v>5118</v>
      </c>
      <c r="AX1752" s="43">
        <f t="shared" si="243"/>
        <v>2</v>
      </c>
      <c r="AY1752" s="43" t="str">
        <f t="shared" si="251"/>
        <v>UTTSS</v>
      </c>
    </row>
    <row r="1753" spans="1:51" hidden="1" x14ac:dyDescent="0.2">
      <c r="A1753" s="38">
        <v>1746</v>
      </c>
      <c r="B1753" t="s">
        <v>362</v>
      </c>
      <c r="C1753" t="s">
        <v>289</v>
      </c>
      <c r="D1753">
        <v>320</v>
      </c>
      <c r="E1753" t="s">
        <v>1232</v>
      </c>
      <c r="F1753">
        <v>0.25</v>
      </c>
      <c r="G1753" t="str">
        <f>LOOKUP(F1753,{0,6,45},{"F","L","H"})</f>
        <v>F</v>
      </c>
      <c r="H1753" t="s">
        <v>3636</v>
      </c>
      <c r="I1753" s="43" t="str">
        <f>IFERROR(VLOOKUP(#REF!,#REF!,2,FALSE),"No")</f>
        <v>No</v>
      </c>
      <c r="J1753" s="149">
        <v>0.5</v>
      </c>
      <c r="K1753" s="148">
        <v>38</v>
      </c>
      <c r="L1753" s="148"/>
      <c r="M1753" s="148"/>
      <c r="N1753" s="148"/>
      <c r="O1753" s="148"/>
      <c r="P1753" s="148"/>
      <c r="Q1753" s="148"/>
      <c r="R1753" s="148"/>
      <c r="S1753" s="148"/>
      <c r="T1753" s="148"/>
      <c r="U1753" s="148"/>
      <c r="V1753" s="148"/>
      <c r="W1753" s="148"/>
      <c r="X1753" s="139">
        <v>2</v>
      </c>
      <c r="Y1753" s="148">
        <v>1000</v>
      </c>
      <c r="Z1753" s="149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39">
        <v>0</v>
      </c>
      <c r="AM1753" s="139">
        <v>0</v>
      </c>
      <c r="AN1753" s="148">
        <f t="shared" si="244"/>
        <v>1000</v>
      </c>
      <c r="AO1753" s="148">
        <f t="shared" si="245"/>
        <v>38</v>
      </c>
      <c r="AP1753" s="148">
        <v>14</v>
      </c>
      <c r="AQ1753" s="140">
        <v>14</v>
      </c>
      <c r="AS1753" s="42">
        <f t="shared" si="246"/>
        <v>2599.3321575801515</v>
      </c>
      <c r="AT1753" s="101">
        <f t="shared" si="247"/>
        <v>0</v>
      </c>
      <c r="AU1753" s="42">
        <f t="shared" si="248"/>
        <v>2599.3321575801515</v>
      </c>
      <c r="AV1753" s="42">
        <f t="shared" si="249"/>
        <v>2322.2115515338596</v>
      </c>
      <c r="AW1753" s="102">
        <f t="shared" si="250"/>
        <v>431</v>
      </c>
      <c r="AX1753" s="43">
        <f t="shared" si="243"/>
        <v>0.5</v>
      </c>
      <c r="AY1753" s="43" t="str">
        <f t="shared" si="251"/>
        <v>UTGS</v>
      </c>
    </row>
    <row r="1754" spans="1:51" hidden="1" x14ac:dyDescent="0.2">
      <c r="A1754" s="38">
        <v>1747</v>
      </c>
      <c r="B1754" t="s">
        <v>362</v>
      </c>
      <c r="C1754" t="s">
        <v>289</v>
      </c>
      <c r="D1754">
        <v>320</v>
      </c>
      <c r="E1754" t="s">
        <v>1245</v>
      </c>
      <c r="F1754">
        <v>0.25</v>
      </c>
      <c r="G1754" t="str">
        <f>LOOKUP(F1754,{0,6,45},{"F","L","H"})</f>
        <v>F</v>
      </c>
      <c r="H1754" t="s">
        <v>3637</v>
      </c>
      <c r="I1754" s="43" t="str">
        <f>IFERROR(VLOOKUP(#REF!,#REF!,2,FALSE),"No")</f>
        <v>No</v>
      </c>
      <c r="J1754" s="139">
        <v>0.5</v>
      </c>
      <c r="K1754" s="148">
        <v>29</v>
      </c>
      <c r="L1754" s="148"/>
      <c r="M1754" s="148"/>
      <c r="N1754" s="148"/>
      <c r="O1754" s="148"/>
      <c r="P1754" s="148"/>
      <c r="Q1754" s="148"/>
      <c r="R1754" s="148"/>
      <c r="S1754" s="148"/>
      <c r="T1754" s="148"/>
      <c r="U1754" s="148"/>
      <c r="V1754" s="148"/>
      <c r="W1754" s="148"/>
      <c r="X1754" s="139">
        <v>0.75</v>
      </c>
      <c r="Y1754" s="148">
        <v>202.88</v>
      </c>
      <c r="Z1754" s="149">
        <v>1.25</v>
      </c>
      <c r="AA1754" s="148">
        <v>273.75</v>
      </c>
      <c r="AB1754" s="148">
        <v>2</v>
      </c>
      <c r="AC1754" s="148">
        <v>422.88</v>
      </c>
      <c r="AD1754" s="148">
        <v>4</v>
      </c>
      <c r="AE1754" s="148">
        <v>100.5</v>
      </c>
      <c r="AF1754" s="148"/>
      <c r="AG1754" s="148"/>
      <c r="AH1754" s="148"/>
      <c r="AI1754" s="148"/>
      <c r="AJ1754" s="148"/>
      <c r="AK1754" s="148"/>
      <c r="AL1754" s="139">
        <v>0</v>
      </c>
      <c r="AM1754" s="139">
        <v>0</v>
      </c>
      <c r="AN1754" s="148">
        <f t="shared" si="244"/>
        <v>1000.01</v>
      </c>
      <c r="AO1754" s="148">
        <f t="shared" si="245"/>
        <v>29</v>
      </c>
      <c r="AP1754" s="148">
        <v>12</v>
      </c>
      <c r="AQ1754" s="140">
        <v>12</v>
      </c>
      <c r="AS1754" s="42">
        <f t="shared" si="246"/>
        <v>1983.700857100642</v>
      </c>
      <c r="AT1754" s="101">
        <f t="shared" si="247"/>
        <v>0</v>
      </c>
      <c r="AU1754" s="42">
        <f t="shared" si="248"/>
        <v>1983.700857100642</v>
      </c>
      <c r="AV1754" s="42">
        <f t="shared" si="249"/>
        <v>2913.443935924271</v>
      </c>
      <c r="AW1754" s="102">
        <f t="shared" si="250"/>
        <v>431</v>
      </c>
      <c r="AX1754" s="43">
        <f t="shared" si="243"/>
        <v>0.5</v>
      </c>
      <c r="AY1754" s="43" t="str">
        <f t="shared" si="251"/>
        <v>UTGS</v>
      </c>
    </row>
    <row r="1755" spans="1:51" hidden="1" x14ac:dyDescent="0.2">
      <c r="A1755" s="38">
        <v>1748</v>
      </c>
      <c r="B1755" t="s">
        <v>362</v>
      </c>
      <c r="C1755" t="s">
        <v>289</v>
      </c>
      <c r="D1755">
        <v>320</v>
      </c>
      <c r="E1755" t="s">
        <v>1228</v>
      </c>
      <c r="F1755">
        <v>0.25</v>
      </c>
      <c r="G1755" t="str">
        <f>LOOKUP(F1755,{0,6,45},{"F","L","H"})</f>
        <v>F</v>
      </c>
      <c r="H1755" t="s">
        <v>3638</v>
      </c>
      <c r="I1755" s="43" t="str">
        <f>IFERROR(VLOOKUP(#REF!,#REF!,2,FALSE),"No")</f>
        <v>No</v>
      </c>
      <c r="J1755" s="139">
        <v>0.5</v>
      </c>
      <c r="K1755" s="148">
        <v>43</v>
      </c>
      <c r="L1755" s="148"/>
      <c r="M1755" s="148"/>
      <c r="N1755" s="148"/>
      <c r="O1755" s="148"/>
      <c r="P1755" s="148"/>
      <c r="Q1755" s="148"/>
      <c r="R1755" s="148"/>
      <c r="S1755" s="148"/>
      <c r="T1755" s="148"/>
      <c r="U1755" s="148"/>
      <c r="V1755" s="148"/>
      <c r="W1755" s="148"/>
      <c r="X1755" s="139">
        <v>1.25</v>
      </c>
      <c r="Y1755" s="148">
        <v>147.87</v>
      </c>
      <c r="Z1755" s="148">
        <v>2</v>
      </c>
      <c r="AA1755" s="148">
        <v>462.87</v>
      </c>
      <c r="AB1755" s="148">
        <v>4</v>
      </c>
      <c r="AC1755" s="148">
        <v>389.26</v>
      </c>
      <c r="AD1755" s="148"/>
      <c r="AE1755" s="148"/>
      <c r="AF1755" s="148"/>
      <c r="AG1755" s="148"/>
      <c r="AH1755" s="148"/>
      <c r="AI1755" s="148"/>
      <c r="AJ1755" s="148"/>
      <c r="AK1755" s="148"/>
      <c r="AL1755" s="139">
        <v>0</v>
      </c>
      <c r="AM1755" s="139">
        <v>0</v>
      </c>
      <c r="AN1755" s="148">
        <f t="shared" si="244"/>
        <v>1000</v>
      </c>
      <c r="AO1755" s="148">
        <f t="shared" si="245"/>
        <v>43</v>
      </c>
      <c r="AP1755" s="148">
        <v>12</v>
      </c>
      <c r="AQ1755" s="140">
        <v>12</v>
      </c>
      <c r="AS1755" s="42">
        <f t="shared" si="246"/>
        <v>2941.3495467354346</v>
      </c>
      <c r="AT1755" s="101">
        <f t="shared" si="247"/>
        <v>0</v>
      </c>
      <c r="AU1755" s="42">
        <f t="shared" si="248"/>
        <v>2941.3495467354346</v>
      </c>
      <c r="AV1755" s="42">
        <f t="shared" si="249"/>
        <v>2950.4554101228364</v>
      </c>
      <c r="AW1755" s="102">
        <f t="shared" si="250"/>
        <v>431</v>
      </c>
      <c r="AX1755" s="43">
        <f t="shared" si="243"/>
        <v>0.5</v>
      </c>
      <c r="AY1755" s="43" t="str">
        <f t="shared" si="251"/>
        <v>UTGS</v>
      </c>
    </row>
    <row r="1756" spans="1:51" hidden="1" x14ac:dyDescent="0.2">
      <c r="A1756" s="38">
        <v>1749</v>
      </c>
      <c r="B1756" t="s">
        <v>362</v>
      </c>
      <c r="C1756" t="s">
        <v>289</v>
      </c>
      <c r="D1756">
        <v>320</v>
      </c>
      <c r="E1756" t="s">
        <v>1228</v>
      </c>
      <c r="F1756">
        <v>0.25</v>
      </c>
      <c r="G1756" t="str">
        <f>LOOKUP(F1756,{0,6,45},{"F","L","H"})</f>
        <v>F</v>
      </c>
      <c r="H1756" t="s">
        <v>3639</v>
      </c>
      <c r="I1756" s="43" t="str">
        <f>IFERROR(VLOOKUP(#REF!,#REF!,2,FALSE),"No")</f>
        <v>No</v>
      </c>
      <c r="J1756" s="139">
        <v>0.5</v>
      </c>
      <c r="K1756" s="148">
        <v>115</v>
      </c>
      <c r="L1756" s="148"/>
      <c r="M1756" s="148"/>
      <c r="N1756" s="148"/>
      <c r="O1756" s="148"/>
      <c r="P1756" s="148"/>
      <c r="Q1756" s="148"/>
      <c r="R1756" s="148"/>
      <c r="S1756" s="148"/>
      <c r="T1756" s="148"/>
      <c r="U1756" s="148"/>
      <c r="V1756" s="148"/>
      <c r="W1756" s="148"/>
      <c r="X1756" s="139">
        <v>0.75</v>
      </c>
      <c r="Y1756" s="148">
        <v>272.8</v>
      </c>
      <c r="Z1756" s="149">
        <v>1.25</v>
      </c>
      <c r="AA1756" s="148">
        <v>533</v>
      </c>
      <c r="AB1756" s="149">
        <v>2</v>
      </c>
      <c r="AC1756" s="148">
        <v>194.2</v>
      </c>
      <c r="AD1756" s="148"/>
      <c r="AE1756" s="148"/>
      <c r="AF1756" s="148"/>
      <c r="AG1756" s="148"/>
      <c r="AH1756" s="148"/>
      <c r="AI1756" s="148"/>
      <c r="AJ1756" s="148"/>
      <c r="AK1756" s="148"/>
      <c r="AL1756" s="139">
        <v>0</v>
      </c>
      <c r="AM1756" s="139">
        <v>0</v>
      </c>
      <c r="AN1756" s="148">
        <f t="shared" si="244"/>
        <v>1000</v>
      </c>
      <c r="AO1756" s="148">
        <f t="shared" si="245"/>
        <v>115</v>
      </c>
      <c r="AP1756" s="148">
        <v>15</v>
      </c>
      <c r="AQ1756" s="140">
        <v>15</v>
      </c>
      <c r="AS1756" s="42">
        <f t="shared" si="246"/>
        <v>7866.399950571511</v>
      </c>
      <c r="AT1756" s="101">
        <f t="shared" si="247"/>
        <v>0</v>
      </c>
      <c r="AU1756" s="42">
        <f t="shared" si="248"/>
        <v>7866.399950571511</v>
      </c>
      <c r="AV1756" s="42">
        <f t="shared" si="249"/>
        <v>2330.1257147649358</v>
      </c>
      <c r="AW1756" s="102">
        <f t="shared" si="250"/>
        <v>431</v>
      </c>
      <c r="AX1756" s="43">
        <f t="shared" si="243"/>
        <v>0.5</v>
      </c>
      <c r="AY1756" s="43" t="str">
        <f t="shared" si="251"/>
        <v>UTGS</v>
      </c>
    </row>
    <row r="1757" spans="1:51" hidden="1" x14ac:dyDescent="0.2">
      <c r="A1757" s="38">
        <v>1750</v>
      </c>
      <c r="B1757" t="s">
        <v>5806</v>
      </c>
      <c r="C1757" t="s">
        <v>292</v>
      </c>
      <c r="D1757">
        <v>6600</v>
      </c>
      <c r="E1757" t="s">
        <v>198</v>
      </c>
      <c r="F1757">
        <v>5</v>
      </c>
      <c r="G1757" t="str">
        <f>LOOKUP(F1757,{0,6,45},{"F","L","H"})</f>
        <v>F</v>
      </c>
      <c r="H1757" t="s">
        <v>810</v>
      </c>
      <c r="I1757" s="43" t="str">
        <f>IFERROR(VLOOKUP(#REF!,#REF!,2,FALSE),"No")</f>
        <v>No</v>
      </c>
      <c r="J1757" s="149">
        <v>1.25</v>
      </c>
      <c r="K1757" s="148">
        <v>40</v>
      </c>
      <c r="L1757" s="148"/>
      <c r="M1757" s="148"/>
      <c r="N1757" s="148"/>
      <c r="O1757" s="148"/>
      <c r="P1757" s="148"/>
      <c r="Q1757" s="148"/>
      <c r="R1757" s="148"/>
      <c r="S1757" s="148"/>
      <c r="T1757" s="148"/>
      <c r="U1757" s="148"/>
      <c r="V1757" s="148"/>
      <c r="W1757" s="148"/>
      <c r="X1757" s="139">
        <v>2</v>
      </c>
      <c r="Y1757" s="148">
        <v>219.03</v>
      </c>
      <c r="Z1757" s="149">
        <v>4</v>
      </c>
      <c r="AA1757" s="148">
        <v>560.03</v>
      </c>
      <c r="AB1757" s="148">
        <v>6</v>
      </c>
      <c r="AC1757" s="148">
        <v>220.94</v>
      </c>
      <c r="AD1757" s="148"/>
      <c r="AE1757" s="148"/>
      <c r="AF1757" s="148"/>
      <c r="AG1757" s="148"/>
      <c r="AH1757" s="148"/>
      <c r="AI1757" s="148"/>
      <c r="AJ1757" s="148"/>
      <c r="AK1757" s="148"/>
      <c r="AL1757" s="139">
        <v>0</v>
      </c>
      <c r="AM1757" s="139">
        <v>0</v>
      </c>
      <c r="AN1757" s="148">
        <f t="shared" si="244"/>
        <v>1000</v>
      </c>
      <c r="AO1757" s="148">
        <f t="shared" si="245"/>
        <v>40</v>
      </c>
      <c r="AP1757" s="148">
        <v>1</v>
      </c>
      <c r="AQ1757" s="140">
        <v>1</v>
      </c>
      <c r="AS1757" s="42">
        <f t="shared" si="246"/>
        <v>2980.5391132422642</v>
      </c>
      <c r="AT1757" s="101">
        <f t="shared" si="247"/>
        <v>0</v>
      </c>
      <c r="AU1757" s="42">
        <f t="shared" si="248"/>
        <v>2980.5391132422642</v>
      </c>
      <c r="AV1757" s="42">
        <f t="shared" si="249"/>
        <v>42606.645621474032</v>
      </c>
      <c r="AW1757" s="102">
        <f t="shared" si="250"/>
        <v>3698.6666666666665</v>
      </c>
      <c r="AX1757" s="43">
        <f t="shared" si="243"/>
        <v>1.25</v>
      </c>
      <c r="AY1757" s="43" t="str">
        <f t="shared" si="251"/>
        <v>UTFS</v>
      </c>
    </row>
    <row r="1758" spans="1:51" hidden="1" x14ac:dyDescent="0.2">
      <c r="A1758" s="38">
        <v>1751</v>
      </c>
      <c r="B1758" t="s">
        <v>362</v>
      </c>
      <c r="C1758" t="s">
        <v>289</v>
      </c>
      <c r="D1758">
        <v>320</v>
      </c>
      <c r="E1758" t="s">
        <v>1236</v>
      </c>
      <c r="F1758">
        <v>0.25</v>
      </c>
      <c r="G1758" t="str">
        <f>LOOKUP(F1758,{0,6,45},{"F","L","H"})</f>
        <v>F</v>
      </c>
      <c r="H1758" t="s">
        <v>3640</v>
      </c>
      <c r="I1758" s="43" t="str">
        <f>IFERROR(VLOOKUP(#REF!,#REF!,2,FALSE),"No")</f>
        <v>No</v>
      </c>
      <c r="J1758" s="149">
        <v>0.5</v>
      </c>
      <c r="K1758" s="148">
        <v>49</v>
      </c>
      <c r="L1758" s="148"/>
      <c r="M1758" s="148"/>
      <c r="N1758" s="148"/>
      <c r="O1758" s="148"/>
      <c r="P1758" s="148"/>
      <c r="Q1758" s="148"/>
      <c r="R1758" s="148"/>
      <c r="S1758" s="148"/>
      <c r="T1758" s="148"/>
      <c r="U1758" s="148"/>
      <c r="V1758" s="148"/>
      <c r="W1758" s="148"/>
      <c r="X1758" s="139">
        <v>2</v>
      </c>
      <c r="Y1758" s="148">
        <v>173.33</v>
      </c>
      <c r="Z1758" s="148">
        <v>4</v>
      </c>
      <c r="AA1758" s="148">
        <v>826.67</v>
      </c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39">
        <v>0</v>
      </c>
      <c r="AM1758" s="139">
        <v>0</v>
      </c>
      <c r="AN1758" s="148">
        <f t="shared" si="244"/>
        <v>1000</v>
      </c>
      <c r="AO1758" s="148">
        <f t="shared" si="245"/>
        <v>49</v>
      </c>
      <c r="AP1758" s="148">
        <v>6</v>
      </c>
      <c r="AQ1758" s="140">
        <v>6</v>
      </c>
      <c r="AS1758" s="42">
        <f t="shared" si="246"/>
        <v>3351.7704137217743</v>
      </c>
      <c r="AT1758" s="101">
        <f t="shared" si="247"/>
        <v>0</v>
      </c>
      <c r="AU1758" s="42">
        <f t="shared" si="248"/>
        <v>3351.7704137217743</v>
      </c>
      <c r="AV1758" s="42">
        <f t="shared" si="249"/>
        <v>6406.3642702456709</v>
      </c>
      <c r="AW1758" s="102">
        <f t="shared" si="250"/>
        <v>431</v>
      </c>
      <c r="AX1758" s="43">
        <f t="shared" si="243"/>
        <v>0.5</v>
      </c>
      <c r="AY1758" s="43" t="str">
        <f t="shared" si="251"/>
        <v>UTGS</v>
      </c>
    </row>
    <row r="1759" spans="1:51" hidden="1" x14ac:dyDescent="0.2">
      <c r="A1759" s="38">
        <v>1752</v>
      </c>
      <c r="B1759" t="s">
        <v>362</v>
      </c>
      <c r="C1759" t="s">
        <v>289</v>
      </c>
      <c r="D1759">
        <v>320</v>
      </c>
      <c r="E1759" t="s">
        <v>1247</v>
      </c>
      <c r="F1759">
        <v>0.25</v>
      </c>
      <c r="G1759" t="str">
        <f>LOOKUP(F1759,{0,6,45},{"F","L","H"})</f>
        <v>F</v>
      </c>
      <c r="H1759" t="s">
        <v>3641</v>
      </c>
      <c r="I1759" s="43" t="str">
        <f>IFERROR(VLOOKUP(#REF!,#REF!,2,FALSE),"No")</f>
        <v>No</v>
      </c>
      <c r="J1759" s="149">
        <v>0.5</v>
      </c>
      <c r="K1759" s="148">
        <v>39</v>
      </c>
      <c r="L1759" s="148"/>
      <c r="M1759" s="148"/>
      <c r="N1759" s="148"/>
      <c r="O1759" s="148"/>
      <c r="P1759" s="148"/>
      <c r="Q1759" s="148"/>
      <c r="R1759" s="148"/>
      <c r="S1759" s="148"/>
      <c r="T1759" s="148"/>
      <c r="U1759" s="148"/>
      <c r="V1759" s="148"/>
      <c r="W1759" s="148"/>
      <c r="X1759" s="139">
        <v>1.25</v>
      </c>
      <c r="Y1759" s="148">
        <v>1000</v>
      </c>
      <c r="Z1759" s="149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39">
        <v>0</v>
      </c>
      <c r="AM1759" s="139">
        <v>0</v>
      </c>
      <c r="AN1759" s="148">
        <f t="shared" si="244"/>
        <v>1000</v>
      </c>
      <c r="AO1759" s="148">
        <f t="shared" si="245"/>
        <v>39</v>
      </c>
      <c r="AP1759" s="148">
        <v>9</v>
      </c>
      <c r="AQ1759" s="140">
        <v>9</v>
      </c>
      <c r="AS1759" s="42">
        <f t="shared" si="246"/>
        <v>2667.735635411208</v>
      </c>
      <c r="AT1759" s="101">
        <f t="shared" si="247"/>
        <v>0</v>
      </c>
      <c r="AU1759" s="42">
        <f t="shared" si="248"/>
        <v>2667.735635411208</v>
      </c>
      <c r="AV1759" s="42">
        <f t="shared" si="249"/>
        <v>3690.1068579415596</v>
      </c>
      <c r="AW1759" s="102">
        <f t="shared" si="250"/>
        <v>431</v>
      </c>
      <c r="AX1759" s="43">
        <f t="shared" si="243"/>
        <v>0.5</v>
      </c>
      <c r="AY1759" s="43" t="str">
        <f t="shared" si="251"/>
        <v>UTGS</v>
      </c>
    </row>
    <row r="1760" spans="1:51" hidden="1" x14ac:dyDescent="0.2">
      <c r="A1760" s="38">
        <v>1753</v>
      </c>
      <c r="B1760" t="s">
        <v>362</v>
      </c>
      <c r="C1760" t="s">
        <v>289</v>
      </c>
      <c r="D1760">
        <v>320</v>
      </c>
      <c r="E1760" t="s">
        <v>1247</v>
      </c>
      <c r="F1760">
        <v>0.25</v>
      </c>
      <c r="G1760" t="str">
        <f>LOOKUP(F1760,{0,6,45},{"F","L","H"})</f>
        <v>F</v>
      </c>
      <c r="H1760" t="s">
        <v>3642</v>
      </c>
      <c r="I1760" s="43" t="str">
        <f>IFERROR(VLOOKUP(#REF!,#REF!,2,FALSE),"No")</f>
        <v>No</v>
      </c>
      <c r="J1760" s="149">
        <v>0.5</v>
      </c>
      <c r="K1760" s="148">
        <v>16</v>
      </c>
      <c r="L1760" s="148"/>
      <c r="M1760" s="148"/>
      <c r="N1760" s="148"/>
      <c r="O1760" s="148"/>
      <c r="P1760" s="148"/>
      <c r="Q1760" s="148"/>
      <c r="R1760" s="148"/>
      <c r="S1760" s="148"/>
      <c r="T1760" s="148"/>
      <c r="U1760" s="148"/>
      <c r="V1760" s="148"/>
      <c r="W1760" s="148"/>
      <c r="X1760" s="139">
        <v>1.25</v>
      </c>
      <c r="Y1760" s="148">
        <v>226.6</v>
      </c>
      <c r="Z1760" s="149">
        <v>2</v>
      </c>
      <c r="AA1760" s="148">
        <v>773.4</v>
      </c>
      <c r="AB1760" s="149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39">
        <v>0</v>
      </c>
      <c r="AM1760" s="139">
        <v>0</v>
      </c>
      <c r="AN1760" s="148">
        <f t="shared" si="244"/>
        <v>1000</v>
      </c>
      <c r="AO1760" s="148">
        <f t="shared" si="245"/>
        <v>16</v>
      </c>
      <c r="AP1760" s="148">
        <v>13</v>
      </c>
      <c r="AQ1760" s="140">
        <v>13</v>
      </c>
      <c r="AS1760" s="42">
        <f t="shared" si="246"/>
        <v>1094.4556452969059</v>
      </c>
      <c r="AT1760" s="101">
        <f t="shared" si="247"/>
        <v>0</v>
      </c>
      <c r="AU1760" s="42">
        <f t="shared" si="248"/>
        <v>1094.4556452969059</v>
      </c>
      <c r="AV1760" s="42">
        <f t="shared" si="249"/>
        <v>2513.0447478056949</v>
      </c>
      <c r="AW1760" s="102">
        <f t="shared" si="250"/>
        <v>431</v>
      </c>
      <c r="AX1760" s="43">
        <f t="shared" si="243"/>
        <v>0.5</v>
      </c>
      <c r="AY1760" s="43" t="str">
        <f t="shared" si="251"/>
        <v>UTGS</v>
      </c>
    </row>
    <row r="1761" spans="1:51" hidden="1" x14ac:dyDescent="0.2">
      <c r="A1761" s="38">
        <v>1754</v>
      </c>
      <c r="B1761" t="s">
        <v>362</v>
      </c>
      <c r="C1761" t="s">
        <v>289</v>
      </c>
      <c r="D1761">
        <v>320</v>
      </c>
      <c r="E1761" t="s">
        <v>1247</v>
      </c>
      <c r="F1761">
        <v>0.25</v>
      </c>
      <c r="G1761" t="str">
        <f>LOOKUP(F1761,{0,6,45},{"F","L","H"})</f>
        <v>F</v>
      </c>
      <c r="H1761" t="s">
        <v>3643</v>
      </c>
      <c r="I1761" s="43" t="str">
        <f>IFERROR(VLOOKUP(#REF!,#REF!,2,FALSE),"No")</f>
        <v>No</v>
      </c>
      <c r="J1761" s="139">
        <v>0.5</v>
      </c>
      <c r="K1761" s="148">
        <v>41</v>
      </c>
      <c r="L1761" s="148"/>
      <c r="M1761" s="148"/>
      <c r="N1761" s="148"/>
      <c r="O1761" s="148"/>
      <c r="P1761" s="148"/>
      <c r="Q1761" s="148"/>
      <c r="R1761" s="148"/>
      <c r="S1761" s="148"/>
      <c r="T1761" s="148"/>
      <c r="U1761" s="148"/>
      <c r="V1761" s="148"/>
      <c r="W1761" s="148"/>
      <c r="X1761" s="139">
        <v>0.75</v>
      </c>
      <c r="Y1761" s="148">
        <v>624.79</v>
      </c>
      <c r="Z1761" s="148">
        <v>1.25</v>
      </c>
      <c r="AA1761" s="148">
        <v>137</v>
      </c>
      <c r="AB1761" s="148">
        <v>2</v>
      </c>
      <c r="AC1761" s="148">
        <v>238.21</v>
      </c>
      <c r="AD1761" s="148"/>
      <c r="AE1761" s="148"/>
      <c r="AF1761" s="148"/>
      <c r="AG1761" s="148"/>
      <c r="AH1761" s="148"/>
      <c r="AI1761" s="148"/>
      <c r="AJ1761" s="148"/>
      <c r="AK1761" s="148"/>
      <c r="AL1761" s="139">
        <v>0</v>
      </c>
      <c r="AM1761" s="139">
        <v>0</v>
      </c>
      <c r="AN1761" s="148">
        <f t="shared" si="244"/>
        <v>1000</v>
      </c>
      <c r="AO1761" s="148">
        <f t="shared" si="245"/>
        <v>41</v>
      </c>
      <c r="AP1761" s="148">
        <v>9</v>
      </c>
      <c r="AQ1761" s="140">
        <v>9</v>
      </c>
      <c r="AS1761" s="42">
        <f t="shared" si="246"/>
        <v>2804.5425910733215</v>
      </c>
      <c r="AT1761" s="101">
        <f t="shared" si="247"/>
        <v>0</v>
      </c>
      <c r="AU1761" s="42">
        <f t="shared" si="248"/>
        <v>2804.5425910733215</v>
      </c>
      <c r="AV1761" s="42">
        <f t="shared" si="249"/>
        <v>4149.1966579415594</v>
      </c>
      <c r="AW1761" s="102">
        <f t="shared" si="250"/>
        <v>431</v>
      </c>
      <c r="AX1761" s="43">
        <f t="shared" si="243"/>
        <v>0.5</v>
      </c>
      <c r="AY1761" s="43" t="str">
        <f t="shared" si="251"/>
        <v>UTGS</v>
      </c>
    </row>
    <row r="1762" spans="1:51" hidden="1" x14ac:dyDescent="0.2">
      <c r="A1762" s="38">
        <v>1755</v>
      </c>
      <c r="B1762" t="s">
        <v>5806</v>
      </c>
      <c r="C1762" t="s">
        <v>292</v>
      </c>
      <c r="D1762">
        <v>9219</v>
      </c>
      <c r="E1762" t="s">
        <v>290</v>
      </c>
      <c r="F1762">
        <v>5</v>
      </c>
      <c r="G1762" t="str">
        <f>LOOKUP(F1762,{0,6,45},{"F","L","H"})</f>
        <v>F</v>
      </c>
      <c r="H1762" t="s">
        <v>3644</v>
      </c>
      <c r="I1762" s="43" t="str">
        <f>IFERROR(VLOOKUP(#REF!,#REF!,2,FALSE),"No")</f>
        <v>No</v>
      </c>
      <c r="J1762" s="149">
        <v>2</v>
      </c>
      <c r="K1762" s="148">
        <v>200</v>
      </c>
      <c r="L1762" s="148"/>
      <c r="M1762" s="148"/>
      <c r="N1762" s="148"/>
      <c r="O1762" s="148"/>
      <c r="P1762" s="148"/>
      <c r="Q1762" s="148"/>
      <c r="R1762" s="148"/>
      <c r="S1762" s="148"/>
      <c r="T1762" s="148"/>
      <c r="U1762" s="148"/>
      <c r="V1762" s="148"/>
      <c r="W1762" s="148"/>
      <c r="X1762" s="139">
        <v>2</v>
      </c>
      <c r="Y1762" s="148">
        <v>1000</v>
      </c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39">
        <v>0</v>
      </c>
      <c r="AM1762" s="139">
        <v>0</v>
      </c>
      <c r="AN1762" s="148">
        <f t="shared" si="244"/>
        <v>1000</v>
      </c>
      <c r="AO1762" s="148">
        <f t="shared" si="245"/>
        <v>200</v>
      </c>
      <c r="AP1762" s="148">
        <v>4</v>
      </c>
      <c r="AQ1762" s="140">
        <v>4</v>
      </c>
      <c r="AS1762" s="42">
        <f t="shared" si="246"/>
        <v>14596.695566211321</v>
      </c>
      <c r="AT1762" s="101">
        <f t="shared" si="247"/>
        <v>0</v>
      </c>
      <c r="AU1762" s="42">
        <f t="shared" si="248"/>
        <v>14596.695566211321</v>
      </c>
      <c r="AV1762" s="42">
        <f t="shared" si="249"/>
        <v>8127.740430368508</v>
      </c>
      <c r="AW1762" s="102">
        <f t="shared" si="250"/>
        <v>5118</v>
      </c>
      <c r="AX1762" s="43">
        <f t="shared" si="243"/>
        <v>2</v>
      </c>
      <c r="AY1762" s="43" t="str">
        <f t="shared" si="251"/>
        <v>UTFS</v>
      </c>
    </row>
    <row r="1763" spans="1:51" hidden="1" x14ac:dyDescent="0.2">
      <c r="A1763" s="38">
        <v>1756</v>
      </c>
      <c r="B1763" t="s">
        <v>5806</v>
      </c>
      <c r="C1763" t="s">
        <v>5746</v>
      </c>
      <c r="D1763">
        <v>21100</v>
      </c>
      <c r="E1763" t="s">
        <v>197</v>
      </c>
      <c r="F1763">
        <v>5</v>
      </c>
      <c r="G1763" t="str">
        <f>LOOKUP(F1763,{0,6,45},{"F","L","H"})</f>
        <v>F</v>
      </c>
      <c r="H1763" t="s">
        <v>1443</v>
      </c>
      <c r="I1763" s="43" t="str">
        <f>IFERROR(VLOOKUP(#REF!,#REF!,2,FALSE),"No")</f>
        <v>No</v>
      </c>
      <c r="J1763" s="149">
        <v>4</v>
      </c>
      <c r="K1763" s="148">
        <v>221</v>
      </c>
      <c r="L1763" s="148"/>
      <c r="M1763" s="148"/>
      <c r="N1763" s="148"/>
      <c r="O1763" s="148"/>
      <c r="P1763" s="148"/>
      <c r="Q1763" s="148"/>
      <c r="R1763" s="148"/>
      <c r="S1763" s="148"/>
      <c r="T1763" s="148"/>
      <c r="U1763" s="148"/>
      <c r="V1763" s="148"/>
      <c r="W1763" s="148"/>
      <c r="X1763" s="139">
        <v>0.75</v>
      </c>
      <c r="Y1763" s="148">
        <v>79.25</v>
      </c>
      <c r="Z1763" s="148">
        <v>2</v>
      </c>
      <c r="AA1763" s="148">
        <v>383.75</v>
      </c>
      <c r="AB1763" s="148">
        <v>3</v>
      </c>
      <c r="AC1763" s="148">
        <v>113</v>
      </c>
      <c r="AD1763" s="148">
        <v>4</v>
      </c>
      <c r="AE1763" s="148">
        <v>424</v>
      </c>
      <c r="AF1763" s="148"/>
      <c r="AG1763" s="148"/>
      <c r="AH1763" s="148"/>
      <c r="AI1763" s="148"/>
      <c r="AJ1763" s="148"/>
      <c r="AK1763" s="148"/>
      <c r="AL1763" s="139">
        <v>0</v>
      </c>
      <c r="AM1763" s="139">
        <v>0</v>
      </c>
      <c r="AN1763" s="148">
        <f t="shared" si="244"/>
        <v>1000</v>
      </c>
      <c r="AO1763" s="148">
        <f t="shared" si="245"/>
        <v>221</v>
      </c>
      <c r="AP1763" s="148">
        <v>4</v>
      </c>
      <c r="AQ1763" s="140">
        <v>5</v>
      </c>
      <c r="AS1763" s="42">
        <f t="shared" si="246"/>
        <v>16916.108600663509</v>
      </c>
      <c r="AT1763" s="101">
        <f t="shared" si="247"/>
        <v>0</v>
      </c>
      <c r="AU1763" s="42">
        <f t="shared" si="248"/>
        <v>16916.108600663509</v>
      </c>
      <c r="AV1763" s="42">
        <f t="shared" si="249"/>
        <v>6943.7833442948058</v>
      </c>
      <c r="AW1763" s="102">
        <f t="shared" si="250"/>
        <v>18747.149999999998</v>
      </c>
      <c r="AX1763" s="43">
        <f t="shared" si="243"/>
        <v>4</v>
      </c>
      <c r="AY1763" s="43" t="str">
        <f t="shared" si="251"/>
        <v>UTTSS</v>
      </c>
    </row>
    <row r="1764" spans="1:51" hidden="1" x14ac:dyDescent="0.2">
      <c r="A1764" s="38">
        <v>1757</v>
      </c>
      <c r="B1764" t="s">
        <v>362</v>
      </c>
      <c r="C1764" t="s">
        <v>289</v>
      </c>
      <c r="D1764">
        <v>320</v>
      </c>
      <c r="E1764" t="s">
        <v>1842</v>
      </c>
      <c r="F1764">
        <v>0.25</v>
      </c>
      <c r="G1764" t="str">
        <f>LOOKUP(F1764,{0,6,45},{"F","L","H"})</f>
        <v>F</v>
      </c>
      <c r="H1764" t="s">
        <v>3645</v>
      </c>
      <c r="I1764" s="43" t="str">
        <f>IFERROR(VLOOKUP(#REF!,#REF!,2,FALSE),"No")</f>
        <v>No</v>
      </c>
      <c r="J1764" s="149">
        <v>0.5</v>
      </c>
      <c r="K1764" s="148">
        <v>152</v>
      </c>
      <c r="L1764" s="148"/>
      <c r="M1764" s="148"/>
      <c r="N1764" s="148"/>
      <c r="O1764" s="148"/>
      <c r="P1764" s="148"/>
      <c r="Q1764" s="148"/>
      <c r="R1764" s="148"/>
      <c r="S1764" s="148"/>
      <c r="T1764" s="148"/>
      <c r="U1764" s="148"/>
      <c r="V1764" s="148"/>
      <c r="W1764" s="148"/>
      <c r="X1764" s="139">
        <v>2</v>
      </c>
      <c r="Y1764" s="148">
        <v>245.33</v>
      </c>
      <c r="Z1764" s="149">
        <v>3</v>
      </c>
      <c r="AA1764" s="148">
        <v>754.67</v>
      </c>
      <c r="AB1764" s="149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39">
        <v>0</v>
      </c>
      <c r="AM1764" s="139">
        <v>0</v>
      </c>
      <c r="AN1764" s="148">
        <f t="shared" si="244"/>
        <v>1000</v>
      </c>
      <c r="AO1764" s="148">
        <f t="shared" si="245"/>
        <v>152</v>
      </c>
      <c r="AP1764" s="148">
        <v>12</v>
      </c>
      <c r="AQ1764" s="140">
        <v>12</v>
      </c>
      <c r="AS1764" s="42">
        <f t="shared" si="246"/>
        <v>10397.328630320606</v>
      </c>
      <c r="AT1764" s="101">
        <f t="shared" si="247"/>
        <v>0</v>
      </c>
      <c r="AU1764" s="42">
        <f t="shared" si="248"/>
        <v>10397.328630320606</v>
      </c>
      <c r="AV1764" s="42">
        <f t="shared" si="249"/>
        <v>1911.8121767895027</v>
      </c>
      <c r="AW1764" s="102">
        <f t="shared" si="250"/>
        <v>431</v>
      </c>
      <c r="AX1764" s="43">
        <f t="shared" si="243"/>
        <v>0.5</v>
      </c>
      <c r="AY1764" s="43" t="str">
        <f t="shared" si="251"/>
        <v>UTGS</v>
      </c>
    </row>
    <row r="1765" spans="1:51" hidden="1" x14ac:dyDescent="0.2">
      <c r="A1765" s="38">
        <v>1758</v>
      </c>
      <c r="B1765" t="s">
        <v>362</v>
      </c>
      <c r="C1765" t="s">
        <v>289</v>
      </c>
      <c r="D1765">
        <v>540</v>
      </c>
      <c r="E1765" t="s">
        <v>195</v>
      </c>
      <c r="F1765">
        <v>0.25</v>
      </c>
      <c r="G1765" t="str">
        <f>LOOKUP(F1765,{0,6,45},{"F","L","H"})</f>
        <v>F</v>
      </c>
      <c r="H1765" t="s">
        <v>3647</v>
      </c>
      <c r="I1765" s="43" t="str">
        <f>IFERROR(VLOOKUP(#REF!,#REF!,2,FALSE),"No")</f>
        <v>No</v>
      </c>
      <c r="J1765" s="148">
        <v>0.5</v>
      </c>
      <c r="K1765" s="148">
        <v>72</v>
      </c>
      <c r="L1765" s="148"/>
      <c r="M1765" s="148"/>
      <c r="N1765" s="148"/>
      <c r="O1765" s="148"/>
      <c r="P1765" s="148"/>
      <c r="Q1765" s="148"/>
      <c r="R1765" s="139"/>
      <c r="S1765" s="148"/>
      <c r="T1765" s="148"/>
      <c r="U1765" s="148"/>
      <c r="V1765" s="148"/>
      <c r="W1765" s="148"/>
      <c r="X1765" s="139">
        <v>0.75</v>
      </c>
      <c r="Y1765" s="148">
        <v>528.27</v>
      </c>
      <c r="Z1765" s="148">
        <v>1.25</v>
      </c>
      <c r="AA1765" s="148">
        <v>291.91000000000003</v>
      </c>
      <c r="AB1765" s="148">
        <v>2</v>
      </c>
      <c r="AC1765" s="148">
        <v>169</v>
      </c>
      <c r="AD1765" s="148">
        <v>3</v>
      </c>
      <c r="AE1765" s="148">
        <v>10.82</v>
      </c>
      <c r="AF1765" s="148"/>
      <c r="AG1765" s="148"/>
      <c r="AH1765" s="148"/>
      <c r="AI1765" s="148"/>
      <c r="AJ1765" s="148"/>
      <c r="AK1765" s="148"/>
      <c r="AL1765" s="139">
        <v>0</v>
      </c>
      <c r="AM1765" s="139">
        <v>0</v>
      </c>
      <c r="AN1765" s="148">
        <f t="shared" si="244"/>
        <v>1000.0000000000001</v>
      </c>
      <c r="AO1765" s="148">
        <f t="shared" si="245"/>
        <v>72</v>
      </c>
      <c r="AP1765" s="148">
        <v>10</v>
      </c>
      <c r="AQ1765" s="140">
        <v>12</v>
      </c>
      <c r="AS1765" s="42">
        <f t="shared" si="246"/>
        <v>4925.0504038360768</v>
      </c>
      <c r="AT1765" s="101">
        <f t="shared" si="247"/>
        <v>0</v>
      </c>
      <c r="AU1765" s="42">
        <f t="shared" si="248"/>
        <v>4925.0504038360768</v>
      </c>
      <c r="AV1765" s="42">
        <f t="shared" si="249"/>
        <v>3048.5323101228369</v>
      </c>
      <c r="AW1765" s="102">
        <f t="shared" si="250"/>
        <v>585.0096169344007</v>
      </c>
      <c r="AX1765" s="43">
        <f t="shared" si="243"/>
        <v>0.5</v>
      </c>
      <c r="AY1765" s="43" t="str">
        <f t="shared" si="251"/>
        <v>UTGS</v>
      </c>
    </row>
    <row r="1766" spans="1:51" hidden="1" x14ac:dyDescent="0.2">
      <c r="A1766" s="38">
        <v>1759</v>
      </c>
      <c r="B1766" t="s">
        <v>362</v>
      </c>
      <c r="C1766" t="s">
        <v>289</v>
      </c>
      <c r="D1766">
        <v>306</v>
      </c>
      <c r="E1766" t="s">
        <v>1224</v>
      </c>
      <c r="F1766">
        <v>0.25</v>
      </c>
      <c r="G1766" t="str">
        <f>LOOKUP(F1766,{0,6,45},{"F","L","H"})</f>
        <v>F</v>
      </c>
      <c r="H1766" t="s">
        <v>3648</v>
      </c>
      <c r="I1766" s="43" t="str">
        <f>IFERROR(VLOOKUP(#REF!,#REF!,2,FALSE),"No")</f>
        <v>No</v>
      </c>
      <c r="J1766" s="149">
        <v>0.5</v>
      </c>
      <c r="K1766" s="148">
        <v>249</v>
      </c>
      <c r="L1766" s="148"/>
      <c r="M1766" s="148"/>
      <c r="N1766" s="148"/>
      <c r="O1766" s="148"/>
      <c r="P1766" s="148"/>
      <c r="Q1766" s="148"/>
      <c r="R1766" s="148"/>
      <c r="S1766" s="148"/>
      <c r="T1766" s="148"/>
      <c r="U1766" s="148"/>
      <c r="V1766" s="148"/>
      <c r="W1766" s="148"/>
      <c r="X1766" s="139">
        <v>0.75</v>
      </c>
      <c r="Y1766" s="148">
        <v>75.2</v>
      </c>
      <c r="Z1766" s="148">
        <v>2</v>
      </c>
      <c r="AA1766" s="148">
        <v>332.42</v>
      </c>
      <c r="AB1766" s="148">
        <v>4</v>
      </c>
      <c r="AC1766" s="148">
        <v>592.38</v>
      </c>
      <c r="AD1766" s="148"/>
      <c r="AE1766" s="148"/>
      <c r="AF1766" s="148"/>
      <c r="AG1766" s="148"/>
      <c r="AH1766" s="148"/>
      <c r="AI1766" s="148"/>
      <c r="AJ1766" s="148"/>
      <c r="AK1766" s="148"/>
      <c r="AL1766" s="139">
        <v>0</v>
      </c>
      <c r="AM1766" s="139">
        <v>0</v>
      </c>
      <c r="AN1766" s="148">
        <f t="shared" si="244"/>
        <v>1000</v>
      </c>
      <c r="AO1766" s="148">
        <f t="shared" si="245"/>
        <v>249</v>
      </c>
      <c r="AP1766" s="148">
        <v>3</v>
      </c>
      <c r="AQ1766" s="140">
        <v>3</v>
      </c>
      <c r="AS1766" s="42">
        <f t="shared" si="246"/>
        <v>17032.465979933098</v>
      </c>
      <c r="AT1766" s="101">
        <f t="shared" si="247"/>
        <v>0</v>
      </c>
      <c r="AU1766" s="42">
        <f t="shared" si="248"/>
        <v>17032.465979933098</v>
      </c>
      <c r="AV1766" s="42">
        <f t="shared" si="249"/>
        <v>12442.780773824677</v>
      </c>
      <c r="AW1766" s="102">
        <f t="shared" si="250"/>
        <v>431</v>
      </c>
      <c r="AX1766" s="43">
        <f t="shared" si="243"/>
        <v>0.5</v>
      </c>
      <c r="AY1766" s="43" t="str">
        <f t="shared" si="251"/>
        <v>UTGS</v>
      </c>
    </row>
    <row r="1767" spans="1:51" hidden="1" x14ac:dyDescent="0.2">
      <c r="A1767" s="38">
        <v>1760</v>
      </c>
      <c r="B1767" t="s">
        <v>362</v>
      </c>
      <c r="C1767" t="s">
        <v>289</v>
      </c>
      <c r="D1767">
        <v>320</v>
      </c>
      <c r="E1767" t="s">
        <v>1239</v>
      </c>
      <c r="F1767">
        <v>0.25</v>
      </c>
      <c r="G1767" t="str">
        <f>LOOKUP(F1767,{0,6,45},{"F","L","H"})</f>
        <v>F</v>
      </c>
      <c r="H1767" t="s">
        <v>3649</v>
      </c>
      <c r="I1767" s="43" t="str">
        <f>IFERROR(VLOOKUP(#REF!,#REF!,2,FALSE),"No")</f>
        <v>No</v>
      </c>
      <c r="J1767" s="139">
        <v>0.5</v>
      </c>
      <c r="K1767" s="148">
        <v>25</v>
      </c>
      <c r="L1767" s="148"/>
      <c r="M1767" s="148"/>
      <c r="N1767" s="148"/>
      <c r="O1767" s="148"/>
      <c r="P1767" s="148"/>
      <c r="Q1767" s="148"/>
      <c r="R1767" s="148"/>
      <c r="S1767" s="148"/>
      <c r="T1767" s="148"/>
      <c r="U1767" s="148"/>
      <c r="V1767" s="148"/>
      <c r="W1767" s="148"/>
      <c r="X1767" s="139">
        <v>1.25</v>
      </c>
      <c r="Y1767" s="148">
        <v>58.98</v>
      </c>
      <c r="Z1767" s="148">
        <v>2</v>
      </c>
      <c r="AA1767" s="148">
        <v>120.96</v>
      </c>
      <c r="AB1767" s="148">
        <v>4</v>
      </c>
      <c r="AC1767" s="148">
        <v>761.09</v>
      </c>
      <c r="AD1767" s="148">
        <v>6</v>
      </c>
      <c r="AE1767" s="148">
        <v>58.98</v>
      </c>
      <c r="AF1767" s="148"/>
      <c r="AG1767" s="148"/>
      <c r="AH1767" s="148"/>
      <c r="AI1767" s="148"/>
      <c r="AJ1767" s="148"/>
      <c r="AK1767" s="148"/>
      <c r="AL1767" s="139">
        <v>0</v>
      </c>
      <c r="AM1767" s="139">
        <v>0</v>
      </c>
      <c r="AN1767" s="148">
        <f t="shared" si="244"/>
        <v>1000.01</v>
      </c>
      <c r="AO1767" s="148">
        <f t="shared" si="245"/>
        <v>25</v>
      </c>
      <c r="AP1767" s="148">
        <v>5</v>
      </c>
      <c r="AQ1767" s="140">
        <v>8</v>
      </c>
      <c r="AS1767" s="42">
        <f t="shared" si="246"/>
        <v>1710.0869457764154</v>
      </c>
      <c r="AT1767" s="101">
        <f t="shared" si="247"/>
        <v>0</v>
      </c>
      <c r="AU1767" s="42">
        <f t="shared" si="248"/>
        <v>1710.0869457764154</v>
      </c>
      <c r="AV1767" s="42">
        <f t="shared" si="249"/>
        <v>4954.0897163864065</v>
      </c>
      <c r="AW1767" s="102">
        <f t="shared" si="250"/>
        <v>431</v>
      </c>
      <c r="AX1767" s="43">
        <f t="shared" si="243"/>
        <v>0.5</v>
      </c>
      <c r="AY1767" s="43" t="str">
        <f t="shared" si="251"/>
        <v>UTGS</v>
      </c>
    </row>
    <row r="1768" spans="1:51" hidden="1" x14ac:dyDescent="0.2">
      <c r="A1768" s="38">
        <v>1761</v>
      </c>
      <c r="B1768" t="s">
        <v>362</v>
      </c>
      <c r="C1768" t="s">
        <v>289</v>
      </c>
      <c r="D1768">
        <v>320</v>
      </c>
      <c r="E1768" t="s">
        <v>1245</v>
      </c>
      <c r="F1768">
        <v>0.25</v>
      </c>
      <c r="G1768" t="str">
        <f>LOOKUP(F1768,{0,6,45},{"F","L","H"})</f>
        <v>F</v>
      </c>
      <c r="H1768" t="s">
        <v>3650</v>
      </c>
      <c r="I1768" s="43" t="str">
        <f>IFERROR(VLOOKUP(#REF!,#REF!,2,FALSE),"No")</f>
        <v>No</v>
      </c>
      <c r="J1768" s="149">
        <v>0.5</v>
      </c>
      <c r="K1768" s="148">
        <v>7</v>
      </c>
      <c r="L1768" s="148">
        <v>0.75</v>
      </c>
      <c r="M1768" s="148">
        <v>18</v>
      </c>
      <c r="N1768" s="148"/>
      <c r="O1768" s="148"/>
      <c r="P1768" s="148"/>
      <c r="Q1768" s="148"/>
      <c r="R1768" s="148"/>
      <c r="S1768" s="148"/>
      <c r="T1768" s="148"/>
      <c r="U1768" s="148"/>
      <c r="V1768" s="148"/>
      <c r="W1768" s="148"/>
      <c r="X1768" s="139">
        <v>1.25</v>
      </c>
      <c r="Y1768" s="148">
        <v>161</v>
      </c>
      <c r="Z1768" s="149">
        <v>4</v>
      </c>
      <c r="AA1768" s="148">
        <v>105.38</v>
      </c>
      <c r="AB1768" s="148">
        <v>6</v>
      </c>
      <c r="AC1768" s="148">
        <v>733.62</v>
      </c>
      <c r="AD1768" s="148"/>
      <c r="AE1768" s="148"/>
      <c r="AF1768" s="148"/>
      <c r="AG1768" s="148"/>
      <c r="AH1768" s="148"/>
      <c r="AI1768" s="148"/>
      <c r="AJ1768" s="148"/>
      <c r="AK1768" s="148"/>
      <c r="AL1768" s="139">
        <v>0</v>
      </c>
      <c r="AM1768" s="139">
        <v>0</v>
      </c>
      <c r="AN1768" s="148">
        <f t="shared" si="244"/>
        <v>1000</v>
      </c>
      <c r="AO1768" s="148">
        <f t="shared" si="245"/>
        <v>25</v>
      </c>
      <c r="AP1768" s="148">
        <v>8</v>
      </c>
      <c r="AQ1768" s="140">
        <v>9</v>
      </c>
      <c r="AS1768" s="42">
        <f t="shared" si="246"/>
        <v>1637.7269457764151</v>
      </c>
      <c r="AT1768" s="101">
        <f t="shared" si="247"/>
        <v>0</v>
      </c>
      <c r="AU1768" s="42">
        <f t="shared" si="248"/>
        <v>1637.7269457764151</v>
      </c>
      <c r="AV1768" s="42">
        <f t="shared" si="249"/>
        <v>5952.0509690526706</v>
      </c>
      <c r="AW1768" s="102">
        <f t="shared" si="250"/>
        <v>431</v>
      </c>
      <c r="AX1768" s="43">
        <f t="shared" si="243"/>
        <v>0.5</v>
      </c>
      <c r="AY1768" s="43" t="str">
        <f t="shared" si="251"/>
        <v>UTGS</v>
      </c>
    </row>
    <row r="1769" spans="1:51" hidden="1" x14ac:dyDescent="0.2">
      <c r="A1769" s="38">
        <v>1762</v>
      </c>
      <c r="B1769" t="s">
        <v>362</v>
      </c>
      <c r="C1769" t="s">
        <v>289</v>
      </c>
      <c r="D1769">
        <v>320</v>
      </c>
      <c r="E1769" t="s">
        <v>1232</v>
      </c>
      <c r="F1769">
        <v>0.25</v>
      </c>
      <c r="G1769" t="str">
        <f>LOOKUP(F1769,{0,6,45},{"F","L","H"})</f>
        <v>F</v>
      </c>
      <c r="H1769" t="s">
        <v>3651</v>
      </c>
      <c r="I1769" s="43" t="str">
        <f>IFERROR(VLOOKUP(#REF!,#REF!,2,FALSE),"No")</f>
        <v>No</v>
      </c>
      <c r="J1769" s="139">
        <v>0.75</v>
      </c>
      <c r="K1769" s="148">
        <v>12</v>
      </c>
      <c r="L1769" s="148"/>
      <c r="M1769" s="148"/>
      <c r="N1769" s="148"/>
      <c r="O1769" s="148"/>
      <c r="P1769" s="148"/>
      <c r="Q1769" s="148"/>
      <c r="R1769" s="148"/>
      <c r="S1769" s="148"/>
      <c r="T1769" s="148"/>
      <c r="U1769" s="148"/>
      <c r="V1769" s="148"/>
      <c r="W1769" s="148"/>
      <c r="X1769" s="139">
        <v>2</v>
      </c>
      <c r="Y1769" s="148">
        <v>755.23</v>
      </c>
      <c r="Z1769" s="148">
        <v>3</v>
      </c>
      <c r="AA1769" s="148">
        <v>244.77</v>
      </c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39">
        <v>0</v>
      </c>
      <c r="AM1769" s="139">
        <v>0</v>
      </c>
      <c r="AN1769" s="148">
        <f t="shared" si="244"/>
        <v>1000</v>
      </c>
      <c r="AO1769" s="148">
        <f t="shared" si="245"/>
        <v>12</v>
      </c>
      <c r="AP1769" s="148">
        <v>16</v>
      </c>
      <c r="AQ1769" s="140">
        <v>31</v>
      </c>
      <c r="AS1769" s="42">
        <f t="shared" si="246"/>
        <v>772.60173397267931</v>
      </c>
      <c r="AT1769" s="101">
        <f t="shared" si="247"/>
        <v>0</v>
      </c>
      <c r="AU1769" s="42">
        <f t="shared" si="248"/>
        <v>772.60173397267931</v>
      </c>
      <c r="AV1769" s="42">
        <f t="shared" si="249"/>
        <v>948.62187488625921</v>
      </c>
      <c r="AW1769" s="102">
        <f t="shared" si="250"/>
        <v>431</v>
      </c>
      <c r="AX1769" s="43">
        <f t="shared" si="243"/>
        <v>0.75</v>
      </c>
      <c r="AY1769" s="43" t="str">
        <f t="shared" si="251"/>
        <v>UTGS</v>
      </c>
    </row>
    <row r="1770" spans="1:51" hidden="1" x14ac:dyDescent="0.2">
      <c r="A1770" s="38">
        <v>1763</v>
      </c>
      <c r="B1770" t="s">
        <v>362</v>
      </c>
      <c r="C1770" t="s">
        <v>289</v>
      </c>
      <c r="D1770">
        <v>306</v>
      </c>
      <c r="E1770" t="s">
        <v>1224</v>
      </c>
      <c r="F1770">
        <v>0.25</v>
      </c>
      <c r="G1770" t="str">
        <f>LOOKUP(F1770,{0,6,45},{"F","L","H"})</f>
        <v>F</v>
      </c>
      <c r="H1770" t="s">
        <v>3652</v>
      </c>
      <c r="I1770" s="43" t="str">
        <f>IFERROR(VLOOKUP(#REF!,#REF!,2,FALSE),"No")</f>
        <v>No</v>
      </c>
      <c r="J1770" s="149">
        <v>0.5</v>
      </c>
      <c r="K1770" s="148">
        <v>49</v>
      </c>
      <c r="L1770" s="148"/>
      <c r="M1770" s="148"/>
      <c r="N1770" s="148"/>
      <c r="O1770" s="148"/>
      <c r="P1770" s="148"/>
      <c r="Q1770" s="148"/>
      <c r="R1770" s="148"/>
      <c r="S1770" s="148"/>
      <c r="T1770" s="148"/>
      <c r="U1770" s="148"/>
      <c r="V1770" s="148"/>
      <c r="W1770" s="148"/>
      <c r="X1770" s="139">
        <v>1.25</v>
      </c>
      <c r="Y1770" s="148">
        <v>22.36</v>
      </c>
      <c r="Z1770" s="149">
        <v>2</v>
      </c>
      <c r="AA1770" s="148">
        <v>821.81</v>
      </c>
      <c r="AB1770" s="148">
        <v>3</v>
      </c>
      <c r="AC1770" s="148">
        <v>4</v>
      </c>
      <c r="AD1770" s="148">
        <v>4</v>
      </c>
      <c r="AE1770" s="148">
        <v>151.83000000000001</v>
      </c>
      <c r="AF1770" s="148"/>
      <c r="AG1770" s="148"/>
      <c r="AH1770" s="148"/>
      <c r="AI1770" s="148"/>
      <c r="AJ1770" s="148"/>
      <c r="AK1770" s="148"/>
      <c r="AL1770" s="139">
        <v>0</v>
      </c>
      <c r="AM1770" s="139">
        <v>0</v>
      </c>
      <c r="AN1770" s="148">
        <f t="shared" si="244"/>
        <v>1000</v>
      </c>
      <c r="AO1770" s="148">
        <f t="shared" si="245"/>
        <v>49</v>
      </c>
      <c r="AP1770" s="148">
        <v>6</v>
      </c>
      <c r="AQ1770" s="140">
        <v>6</v>
      </c>
      <c r="AS1770" s="42">
        <f t="shared" si="246"/>
        <v>3351.7704137217743</v>
      </c>
      <c r="AT1770" s="101">
        <f t="shared" si="247"/>
        <v>0</v>
      </c>
      <c r="AU1770" s="42">
        <f t="shared" si="248"/>
        <v>3351.7704137217743</v>
      </c>
      <c r="AV1770" s="42">
        <f t="shared" si="249"/>
        <v>5594.0858035790043</v>
      </c>
      <c r="AW1770" s="102">
        <f t="shared" si="250"/>
        <v>431</v>
      </c>
      <c r="AX1770" s="43">
        <f t="shared" si="243"/>
        <v>0.5</v>
      </c>
      <c r="AY1770" s="43" t="str">
        <f t="shared" si="251"/>
        <v>UTGS</v>
      </c>
    </row>
    <row r="1771" spans="1:51" hidden="1" x14ac:dyDescent="0.2">
      <c r="A1771" s="38">
        <v>1764</v>
      </c>
      <c r="B1771" t="s">
        <v>5806</v>
      </c>
      <c r="C1771" t="s">
        <v>292</v>
      </c>
      <c r="D1771">
        <v>3120</v>
      </c>
      <c r="E1771" t="s">
        <v>208</v>
      </c>
      <c r="F1771">
        <v>1</v>
      </c>
      <c r="G1771" t="str">
        <f>LOOKUP(F1771,{0,6,45},{"F","L","H"})</f>
        <v>F</v>
      </c>
      <c r="H1771" t="s">
        <v>1955</v>
      </c>
      <c r="I1771" s="43" t="str">
        <f>IFERROR(VLOOKUP(#REF!,#REF!,2,FALSE),"No")</f>
        <v>No</v>
      </c>
      <c r="J1771" s="139">
        <v>1.25</v>
      </c>
      <c r="K1771" s="148">
        <v>129</v>
      </c>
      <c r="L1771" s="148"/>
      <c r="M1771" s="148"/>
      <c r="N1771" s="148"/>
      <c r="O1771" s="148"/>
      <c r="P1771" s="148"/>
      <c r="Q1771" s="148"/>
      <c r="R1771" s="148"/>
      <c r="S1771" s="148"/>
      <c r="T1771" s="148"/>
      <c r="U1771" s="148"/>
      <c r="V1771" s="148"/>
      <c r="W1771" s="148"/>
      <c r="X1771" s="139">
        <v>2</v>
      </c>
      <c r="Y1771" s="148">
        <v>21.07</v>
      </c>
      <c r="Z1771" s="148">
        <v>4</v>
      </c>
      <c r="AA1771" s="148">
        <v>978.93</v>
      </c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39">
        <v>0</v>
      </c>
      <c r="AM1771" s="139">
        <v>0</v>
      </c>
      <c r="AN1771" s="148">
        <f t="shared" si="244"/>
        <v>1000</v>
      </c>
      <c r="AO1771" s="148">
        <f t="shared" si="245"/>
        <v>129</v>
      </c>
      <c r="AP1771" s="148">
        <v>2</v>
      </c>
      <c r="AQ1771" s="140">
        <v>2</v>
      </c>
      <c r="AS1771" s="42">
        <f t="shared" si="246"/>
        <v>9612.2386402063021</v>
      </c>
      <c r="AT1771" s="101">
        <f t="shared" si="247"/>
        <v>0</v>
      </c>
      <c r="AU1771" s="42">
        <f t="shared" si="248"/>
        <v>9612.2386402063021</v>
      </c>
      <c r="AV1771" s="42">
        <f t="shared" si="249"/>
        <v>19764.944910737016</v>
      </c>
      <c r="AW1771" s="102">
        <f t="shared" si="250"/>
        <v>2145.6666666666665</v>
      </c>
      <c r="AX1771" s="43">
        <f t="shared" si="243"/>
        <v>1.25</v>
      </c>
      <c r="AY1771" s="43" t="str">
        <f t="shared" si="251"/>
        <v>UTFS</v>
      </c>
    </row>
    <row r="1772" spans="1:51" hidden="1" x14ac:dyDescent="0.2">
      <c r="A1772" s="38">
        <v>1765</v>
      </c>
      <c r="B1772" t="s">
        <v>5806</v>
      </c>
      <c r="C1772" t="s">
        <v>289</v>
      </c>
      <c r="D1772">
        <v>320</v>
      </c>
      <c r="E1772" t="s">
        <v>1243</v>
      </c>
      <c r="F1772">
        <v>0.25</v>
      </c>
      <c r="G1772" t="str">
        <f>LOOKUP(F1772,{0,6,45},{"F","L","H"})</f>
        <v>F</v>
      </c>
      <c r="H1772" t="s">
        <v>3653</v>
      </c>
      <c r="I1772" s="43" t="str">
        <f>IFERROR(VLOOKUP(#REF!,#REF!,2,FALSE),"No")</f>
        <v>No</v>
      </c>
      <c r="J1772" s="149">
        <v>0.75</v>
      </c>
      <c r="K1772" s="148">
        <v>49</v>
      </c>
      <c r="L1772" s="148"/>
      <c r="M1772" s="148"/>
      <c r="N1772" s="148"/>
      <c r="O1772" s="148"/>
      <c r="P1772" s="148"/>
      <c r="Q1772" s="148"/>
      <c r="R1772" s="148"/>
      <c r="S1772" s="148"/>
      <c r="T1772" s="148"/>
      <c r="U1772" s="148"/>
      <c r="V1772" s="148"/>
      <c r="W1772" s="148"/>
      <c r="X1772" s="139">
        <v>2</v>
      </c>
      <c r="Y1772" s="148">
        <v>1000</v>
      </c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39">
        <v>0</v>
      </c>
      <c r="AM1772" s="139">
        <v>0</v>
      </c>
      <c r="AN1772" s="148">
        <f t="shared" si="244"/>
        <v>1000</v>
      </c>
      <c r="AO1772" s="148">
        <f t="shared" si="245"/>
        <v>49</v>
      </c>
      <c r="AP1772" s="148">
        <v>20</v>
      </c>
      <c r="AQ1772" s="140">
        <v>26</v>
      </c>
      <c r="AS1772" s="42">
        <f t="shared" si="246"/>
        <v>3154.7904137217738</v>
      </c>
      <c r="AT1772" s="101">
        <f t="shared" si="247"/>
        <v>0</v>
      </c>
      <c r="AU1772" s="42">
        <f t="shared" si="248"/>
        <v>3154.7904137217738</v>
      </c>
      <c r="AV1772" s="42">
        <f t="shared" si="249"/>
        <v>1250.421604672078</v>
      </c>
      <c r="AW1772" s="102">
        <f t="shared" si="250"/>
        <v>431</v>
      </c>
      <c r="AX1772" s="43">
        <f t="shared" si="243"/>
        <v>0.75</v>
      </c>
      <c r="AY1772" s="43" t="str">
        <f t="shared" si="251"/>
        <v>UTGS</v>
      </c>
    </row>
    <row r="1773" spans="1:51" hidden="1" x14ac:dyDescent="0.2">
      <c r="A1773" s="38">
        <v>1766</v>
      </c>
      <c r="B1773" t="s">
        <v>362</v>
      </c>
      <c r="C1773" t="s">
        <v>289</v>
      </c>
      <c r="D1773">
        <v>306</v>
      </c>
      <c r="E1773" t="s">
        <v>1238</v>
      </c>
      <c r="F1773">
        <v>0.25</v>
      </c>
      <c r="G1773" t="str">
        <f>LOOKUP(F1773,{0,6,45},{"F","L","H"})</f>
        <v>F</v>
      </c>
      <c r="H1773" t="s">
        <v>3654</v>
      </c>
      <c r="I1773" s="43" t="str">
        <f>IFERROR(VLOOKUP(#REF!,#REF!,2,FALSE),"No")</f>
        <v>No</v>
      </c>
      <c r="J1773" s="148">
        <v>0.5</v>
      </c>
      <c r="K1773" s="148">
        <v>113</v>
      </c>
      <c r="L1773" s="148"/>
      <c r="M1773" s="148"/>
      <c r="N1773" s="148"/>
      <c r="O1773" s="148"/>
      <c r="P1773" s="148"/>
      <c r="Q1773" s="148"/>
      <c r="R1773" s="149"/>
      <c r="S1773" s="148"/>
      <c r="T1773" s="148"/>
      <c r="U1773" s="148"/>
      <c r="V1773" s="148"/>
      <c r="W1773" s="148"/>
      <c r="X1773" s="139">
        <v>0.75</v>
      </c>
      <c r="Y1773" s="148">
        <v>785</v>
      </c>
      <c r="Z1773" s="148">
        <v>1.25</v>
      </c>
      <c r="AA1773" s="148">
        <v>215</v>
      </c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39">
        <v>0</v>
      </c>
      <c r="AM1773" s="139">
        <v>0</v>
      </c>
      <c r="AN1773" s="148">
        <f t="shared" si="244"/>
        <v>1000</v>
      </c>
      <c r="AO1773" s="148">
        <f t="shared" si="245"/>
        <v>113</v>
      </c>
      <c r="AP1773" s="148">
        <v>26</v>
      </c>
      <c r="AQ1773" s="140">
        <v>27</v>
      </c>
      <c r="AS1773" s="42">
        <f t="shared" si="246"/>
        <v>7729.5929949093979</v>
      </c>
      <c r="AT1773" s="101">
        <f t="shared" si="247"/>
        <v>0</v>
      </c>
      <c r="AU1773" s="42">
        <f t="shared" si="248"/>
        <v>7729.5929949093979</v>
      </c>
      <c r="AV1773" s="42">
        <f t="shared" si="249"/>
        <v>1430.0652489434829</v>
      </c>
      <c r="AW1773" s="102">
        <f t="shared" si="250"/>
        <v>431</v>
      </c>
      <c r="AX1773" s="43">
        <f t="shared" si="243"/>
        <v>0.5</v>
      </c>
      <c r="AY1773" s="43" t="str">
        <f t="shared" si="251"/>
        <v>UTGS</v>
      </c>
    </row>
    <row r="1774" spans="1:51" hidden="1" x14ac:dyDescent="0.2">
      <c r="A1774" s="38">
        <v>1767</v>
      </c>
      <c r="B1774" t="s">
        <v>362</v>
      </c>
      <c r="C1774" t="s">
        <v>289</v>
      </c>
      <c r="D1774">
        <v>320</v>
      </c>
      <c r="E1774" t="s">
        <v>1239</v>
      </c>
      <c r="F1774">
        <v>0.25</v>
      </c>
      <c r="G1774" t="str">
        <f>LOOKUP(F1774,{0,6,45},{"F","L","H"})</f>
        <v>F</v>
      </c>
      <c r="H1774" t="s">
        <v>3655</v>
      </c>
      <c r="I1774" s="43" t="str">
        <f>IFERROR(VLOOKUP(#REF!,#REF!,2,FALSE),"No")</f>
        <v>No</v>
      </c>
      <c r="J1774" s="149">
        <v>0.5</v>
      </c>
      <c r="K1774" s="148">
        <v>50</v>
      </c>
      <c r="L1774" s="148"/>
      <c r="M1774" s="148"/>
      <c r="N1774" s="148"/>
      <c r="O1774" s="148"/>
      <c r="P1774" s="148"/>
      <c r="Q1774" s="148"/>
      <c r="R1774" s="148"/>
      <c r="S1774" s="148"/>
      <c r="T1774" s="148"/>
      <c r="U1774" s="148"/>
      <c r="V1774" s="148"/>
      <c r="W1774" s="148"/>
      <c r="X1774" s="139">
        <v>0.75</v>
      </c>
      <c r="Y1774" s="148">
        <v>179.83</v>
      </c>
      <c r="Z1774" s="148">
        <v>1.25</v>
      </c>
      <c r="AA1774" s="148">
        <v>123.59</v>
      </c>
      <c r="AB1774" s="148">
        <v>2</v>
      </c>
      <c r="AC1774" s="148">
        <v>696.59</v>
      </c>
      <c r="AD1774" s="148"/>
      <c r="AE1774" s="148"/>
      <c r="AF1774" s="148"/>
      <c r="AG1774" s="148"/>
      <c r="AH1774" s="148"/>
      <c r="AI1774" s="148"/>
      <c r="AJ1774" s="148"/>
      <c r="AK1774" s="148"/>
      <c r="AL1774" s="139">
        <v>0</v>
      </c>
      <c r="AM1774" s="139">
        <v>0</v>
      </c>
      <c r="AN1774" s="148">
        <f t="shared" si="244"/>
        <v>1000.01</v>
      </c>
      <c r="AO1774" s="148">
        <f t="shared" si="245"/>
        <v>50</v>
      </c>
      <c r="AP1774" s="148">
        <v>10</v>
      </c>
      <c r="AQ1774" s="140">
        <v>10</v>
      </c>
      <c r="AS1774" s="42">
        <f t="shared" si="246"/>
        <v>3420.1738915528308</v>
      </c>
      <c r="AT1774" s="101">
        <f t="shared" si="247"/>
        <v>0</v>
      </c>
      <c r="AU1774" s="42">
        <f t="shared" si="248"/>
        <v>3420.1738915528308</v>
      </c>
      <c r="AV1774" s="42">
        <f t="shared" si="249"/>
        <v>3396.0911231091254</v>
      </c>
      <c r="AW1774" s="102">
        <f t="shared" si="250"/>
        <v>431</v>
      </c>
      <c r="AX1774" s="43">
        <f t="shared" si="243"/>
        <v>0.5</v>
      </c>
      <c r="AY1774" s="43" t="str">
        <f t="shared" si="251"/>
        <v>UTGS</v>
      </c>
    </row>
    <row r="1775" spans="1:51" hidden="1" x14ac:dyDescent="0.2">
      <c r="A1775" s="38">
        <v>1768</v>
      </c>
      <c r="B1775" t="s">
        <v>362</v>
      </c>
      <c r="C1775" t="s">
        <v>289</v>
      </c>
      <c r="D1775">
        <v>320</v>
      </c>
      <c r="E1775" t="s">
        <v>1223</v>
      </c>
      <c r="F1775">
        <v>0.25</v>
      </c>
      <c r="G1775" t="str">
        <f>LOOKUP(F1775,{0,6,45},{"F","L","H"})</f>
        <v>F</v>
      </c>
      <c r="H1775" t="s">
        <v>3656</v>
      </c>
      <c r="I1775" s="43" t="str">
        <f>IFERROR(VLOOKUP(#REF!,#REF!,2,FALSE),"No")</f>
        <v>No</v>
      </c>
      <c r="J1775" s="149">
        <v>0.5</v>
      </c>
      <c r="K1775" s="148">
        <v>84</v>
      </c>
      <c r="L1775" s="148"/>
      <c r="M1775" s="148"/>
      <c r="N1775" s="148"/>
      <c r="O1775" s="148"/>
      <c r="P1775" s="148"/>
      <c r="Q1775" s="148"/>
      <c r="R1775" s="148"/>
      <c r="S1775" s="148"/>
      <c r="T1775" s="148"/>
      <c r="U1775" s="148"/>
      <c r="V1775" s="148"/>
      <c r="W1775" s="148"/>
      <c r="X1775" s="139">
        <v>1.25</v>
      </c>
      <c r="Y1775" s="148">
        <v>151.02000000000001</v>
      </c>
      <c r="Z1775" s="149">
        <v>2</v>
      </c>
      <c r="AA1775" s="148">
        <v>848.98</v>
      </c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39">
        <v>0</v>
      </c>
      <c r="AM1775" s="139">
        <v>0</v>
      </c>
      <c r="AN1775" s="148">
        <f t="shared" si="244"/>
        <v>1000</v>
      </c>
      <c r="AO1775" s="148">
        <f t="shared" si="245"/>
        <v>84</v>
      </c>
      <c r="AP1775" s="148">
        <v>9</v>
      </c>
      <c r="AQ1775" s="140">
        <v>9</v>
      </c>
      <c r="AS1775" s="42">
        <f t="shared" si="246"/>
        <v>5745.8921378087562</v>
      </c>
      <c r="AT1775" s="101">
        <f t="shared" si="247"/>
        <v>0</v>
      </c>
      <c r="AU1775" s="42">
        <f t="shared" si="248"/>
        <v>5745.8921378087562</v>
      </c>
      <c r="AV1775" s="42">
        <f t="shared" si="249"/>
        <v>3624.0750801637819</v>
      </c>
      <c r="AW1775" s="102">
        <f t="shared" si="250"/>
        <v>431</v>
      </c>
      <c r="AX1775" s="43">
        <f t="shared" si="243"/>
        <v>0.5</v>
      </c>
      <c r="AY1775" s="43" t="str">
        <f t="shared" si="251"/>
        <v>UTGS</v>
      </c>
    </row>
    <row r="1776" spans="1:51" hidden="1" x14ac:dyDescent="0.2">
      <c r="A1776" s="38">
        <v>1769</v>
      </c>
      <c r="B1776" t="s">
        <v>362</v>
      </c>
      <c r="C1776" t="s">
        <v>289</v>
      </c>
      <c r="D1776">
        <v>306</v>
      </c>
      <c r="E1776" t="s">
        <v>1238</v>
      </c>
      <c r="F1776">
        <v>0.25</v>
      </c>
      <c r="G1776" t="str">
        <f>LOOKUP(F1776,{0,6,45},{"F","L","H"})</f>
        <v>F</v>
      </c>
      <c r="H1776" t="s">
        <v>3657</v>
      </c>
      <c r="I1776" s="43" t="str">
        <f>IFERROR(VLOOKUP(#REF!,#REF!,2,FALSE),"No")</f>
        <v>No</v>
      </c>
      <c r="J1776" s="149">
        <v>0.5</v>
      </c>
      <c r="K1776" s="148">
        <v>47</v>
      </c>
      <c r="L1776" s="148"/>
      <c r="M1776" s="148"/>
      <c r="N1776" s="148"/>
      <c r="O1776" s="148"/>
      <c r="P1776" s="148"/>
      <c r="Q1776" s="148"/>
      <c r="R1776" s="148"/>
      <c r="S1776" s="148"/>
      <c r="T1776" s="148"/>
      <c r="U1776" s="148"/>
      <c r="V1776" s="148"/>
      <c r="W1776" s="148"/>
      <c r="X1776" s="139">
        <v>4</v>
      </c>
      <c r="Y1776" s="148">
        <v>1000</v>
      </c>
      <c r="Z1776" s="149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39">
        <v>0</v>
      </c>
      <c r="AM1776" s="139">
        <v>0</v>
      </c>
      <c r="AN1776" s="148">
        <f t="shared" si="244"/>
        <v>1000</v>
      </c>
      <c r="AO1776" s="148">
        <f t="shared" si="245"/>
        <v>47</v>
      </c>
      <c r="AP1776" s="148">
        <v>32</v>
      </c>
      <c r="AQ1776" s="140">
        <v>32</v>
      </c>
      <c r="AS1776" s="42">
        <f t="shared" si="246"/>
        <v>3214.9634580596612</v>
      </c>
      <c r="AT1776" s="101">
        <f t="shared" si="247"/>
        <v>0</v>
      </c>
      <c r="AU1776" s="42">
        <f t="shared" si="248"/>
        <v>3214.9634580596612</v>
      </c>
      <c r="AV1776" s="42">
        <f t="shared" si="249"/>
        <v>1240.0300537960636</v>
      </c>
      <c r="AW1776" s="102">
        <f t="shared" si="250"/>
        <v>431</v>
      </c>
      <c r="AX1776" s="43">
        <f t="shared" si="243"/>
        <v>0.5</v>
      </c>
      <c r="AY1776" s="43" t="str">
        <f t="shared" si="251"/>
        <v>UTGS</v>
      </c>
    </row>
    <row r="1777" spans="1:51" hidden="1" x14ac:dyDescent="0.2">
      <c r="A1777" s="38">
        <v>1770</v>
      </c>
      <c r="B1777" t="s">
        <v>5806</v>
      </c>
      <c r="C1777" t="s">
        <v>289</v>
      </c>
      <c r="D1777">
        <v>320</v>
      </c>
      <c r="E1777" t="s">
        <v>1247</v>
      </c>
      <c r="F1777">
        <v>0.25</v>
      </c>
      <c r="G1777" t="str">
        <f>LOOKUP(F1777,{0,6,45},{"F","L","H"})</f>
        <v>F</v>
      </c>
      <c r="H1777" t="s">
        <v>3659</v>
      </c>
      <c r="I1777" s="43" t="str">
        <f>IFERROR(VLOOKUP(#REF!,#REF!,2,FALSE),"No")</f>
        <v>No</v>
      </c>
      <c r="J1777" s="149">
        <v>0.5</v>
      </c>
      <c r="K1777" s="148">
        <v>45</v>
      </c>
      <c r="L1777" s="148"/>
      <c r="M1777" s="148"/>
      <c r="N1777" s="148"/>
      <c r="O1777" s="148"/>
      <c r="P1777" s="148"/>
      <c r="Q1777" s="148"/>
      <c r="R1777" s="148"/>
      <c r="S1777" s="148"/>
      <c r="T1777" s="148"/>
      <c r="U1777" s="148"/>
      <c r="V1777" s="148"/>
      <c r="W1777" s="148"/>
      <c r="X1777" s="139">
        <v>2</v>
      </c>
      <c r="Y1777" s="148">
        <v>414.99</v>
      </c>
      <c r="Z1777" s="149">
        <v>4</v>
      </c>
      <c r="AA1777" s="148">
        <v>585.01</v>
      </c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39">
        <v>0</v>
      </c>
      <c r="AM1777" s="139">
        <v>0</v>
      </c>
      <c r="AN1777" s="148">
        <f t="shared" si="244"/>
        <v>1000</v>
      </c>
      <c r="AO1777" s="148">
        <f t="shared" si="245"/>
        <v>45</v>
      </c>
      <c r="AP1777" s="148">
        <v>18</v>
      </c>
      <c r="AQ1777" s="140">
        <v>18</v>
      </c>
      <c r="AS1777" s="42">
        <f t="shared" si="246"/>
        <v>3078.1565023975477</v>
      </c>
      <c r="AT1777" s="101">
        <f t="shared" si="247"/>
        <v>0</v>
      </c>
      <c r="AU1777" s="42">
        <f t="shared" si="248"/>
        <v>3078.1565023975477</v>
      </c>
      <c r="AV1777" s="42">
        <f t="shared" si="249"/>
        <v>2039.193523415224</v>
      </c>
      <c r="AW1777" s="102">
        <f t="shared" si="250"/>
        <v>431</v>
      </c>
      <c r="AX1777" s="43">
        <f t="shared" si="243"/>
        <v>0.5</v>
      </c>
      <c r="AY1777" s="43" t="str">
        <f t="shared" si="251"/>
        <v>UTGS</v>
      </c>
    </row>
    <row r="1778" spans="1:51" hidden="1" x14ac:dyDescent="0.2">
      <c r="A1778" s="38">
        <v>1771</v>
      </c>
      <c r="B1778" t="s">
        <v>362</v>
      </c>
      <c r="C1778" t="s">
        <v>289</v>
      </c>
      <c r="D1778">
        <v>320</v>
      </c>
      <c r="E1778" t="s">
        <v>1247</v>
      </c>
      <c r="F1778">
        <v>0.25</v>
      </c>
      <c r="G1778" t="str">
        <f>LOOKUP(F1778,{0,6,45},{"F","L","H"})</f>
        <v>F</v>
      </c>
      <c r="H1778" t="s">
        <v>3660</v>
      </c>
      <c r="I1778" s="43" t="str">
        <f>IFERROR(VLOOKUP(#REF!,#REF!,2,FALSE),"No")</f>
        <v>No</v>
      </c>
      <c r="J1778" s="148">
        <v>0.5</v>
      </c>
      <c r="K1778" s="148">
        <v>38</v>
      </c>
      <c r="L1778" s="148"/>
      <c r="M1778" s="148"/>
      <c r="N1778" s="148"/>
      <c r="O1778" s="148"/>
      <c r="P1778" s="148"/>
      <c r="Q1778" s="148"/>
      <c r="R1778" s="149"/>
      <c r="S1778" s="148"/>
      <c r="T1778" s="148"/>
      <c r="U1778" s="148"/>
      <c r="V1778" s="148"/>
      <c r="W1778" s="148"/>
      <c r="X1778" s="139">
        <v>4</v>
      </c>
      <c r="Y1778" s="148">
        <v>1000</v>
      </c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39">
        <v>0</v>
      </c>
      <c r="AM1778" s="139">
        <v>0</v>
      </c>
      <c r="AN1778" s="148">
        <f t="shared" si="244"/>
        <v>1000</v>
      </c>
      <c r="AO1778" s="148">
        <f t="shared" si="245"/>
        <v>38</v>
      </c>
      <c r="AP1778" s="148">
        <v>32</v>
      </c>
      <c r="AQ1778" s="140">
        <v>32</v>
      </c>
      <c r="AS1778" s="42">
        <f t="shared" si="246"/>
        <v>2599.3321575801515</v>
      </c>
      <c r="AT1778" s="101">
        <f t="shared" si="247"/>
        <v>0</v>
      </c>
      <c r="AU1778" s="42">
        <f t="shared" si="248"/>
        <v>2599.3321575801515</v>
      </c>
      <c r="AV1778" s="42">
        <f t="shared" si="249"/>
        <v>1240.0300537960636</v>
      </c>
      <c r="AW1778" s="102">
        <f t="shared" si="250"/>
        <v>431</v>
      </c>
      <c r="AX1778" s="43">
        <f t="shared" si="243"/>
        <v>0.5</v>
      </c>
      <c r="AY1778" s="43" t="str">
        <f t="shared" si="251"/>
        <v>UTGS</v>
      </c>
    </row>
    <row r="1779" spans="1:51" hidden="1" x14ac:dyDescent="0.2">
      <c r="A1779" s="38">
        <v>1772</v>
      </c>
      <c r="B1779" t="s">
        <v>5806</v>
      </c>
      <c r="C1779" t="s">
        <v>289</v>
      </c>
      <c r="D1779">
        <v>306</v>
      </c>
      <c r="E1779" t="s">
        <v>1238</v>
      </c>
      <c r="F1779">
        <v>0.25</v>
      </c>
      <c r="G1779" t="str">
        <f>LOOKUP(F1779,{0,6,45},{"F","L","H"})</f>
        <v>F</v>
      </c>
      <c r="H1779" t="s">
        <v>3661</v>
      </c>
      <c r="I1779" s="43" t="str">
        <f>IFERROR(VLOOKUP(#REF!,#REF!,2,FALSE),"No")</f>
        <v>No</v>
      </c>
      <c r="J1779" s="149">
        <v>0.75</v>
      </c>
      <c r="K1779" s="148">
        <v>35</v>
      </c>
      <c r="L1779" s="148"/>
      <c r="M1779" s="148"/>
      <c r="N1779" s="148"/>
      <c r="O1779" s="148"/>
      <c r="P1779" s="148"/>
      <c r="Q1779" s="148"/>
      <c r="R1779" s="148"/>
      <c r="S1779" s="148"/>
      <c r="T1779" s="148"/>
      <c r="U1779" s="148"/>
      <c r="V1779" s="148"/>
      <c r="W1779" s="148"/>
      <c r="X1779" s="139">
        <v>1.25</v>
      </c>
      <c r="Y1779" s="148">
        <v>165.16</v>
      </c>
      <c r="Z1779" s="149">
        <v>2</v>
      </c>
      <c r="AA1779" s="148">
        <v>834.84</v>
      </c>
      <c r="AB1779" s="149"/>
      <c r="AC1779" s="148"/>
      <c r="AD1779" s="149"/>
      <c r="AE1779" s="148"/>
      <c r="AF1779" s="148"/>
      <c r="AG1779" s="148"/>
      <c r="AH1779" s="148"/>
      <c r="AI1779" s="148"/>
      <c r="AJ1779" s="148"/>
      <c r="AK1779" s="148"/>
      <c r="AL1779" s="139">
        <v>0</v>
      </c>
      <c r="AM1779" s="139">
        <v>0</v>
      </c>
      <c r="AN1779" s="148">
        <f t="shared" si="244"/>
        <v>1000</v>
      </c>
      <c r="AO1779" s="148">
        <f t="shared" si="245"/>
        <v>35</v>
      </c>
      <c r="AP1779" s="148">
        <v>6</v>
      </c>
      <c r="AQ1779" s="140">
        <v>6</v>
      </c>
      <c r="AS1779" s="42">
        <f t="shared" si="246"/>
        <v>2253.4217240869812</v>
      </c>
      <c r="AT1779" s="101">
        <f t="shared" si="247"/>
        <v>0</v>
      </c>
      <c r="AU1779" s="42">
        <f t="shared" si="248"/>
        <v>2253.4217240869812</v>
      </c>
      <c r="AV1779" s="42">
        <f t="shared" si="249"/>
        <v>5437.7622869123397</v>
      </c>
      <c r="AW1779" s="102">
        <f t="shared" si="250"/>
        <v>431</v>
      </c>
      <c r="AX1779" s="43">
        <f t="shared" si="243"/>
        <v>0.75</v>
      </c>
      <c r="AY1779" s="43" t="str">
        <f t="shared" si="251"/>
        <v>UTGS</v>
      </c>
    </row>
    <row r="1780" spans="1:51" hidden="1" x14ac:dyDescent="0.2">
      <c r="A1780" s="38">
        <v>1773</v>
      </c>
      <c r="B1780" t="s">
        <v>362</v>
      </c>
      <c r="C1780" t="s">
        <v>289</v>
      </c>
      <c r="D1780">
        <v>320</v>
      </c>
      <c r="E1780" t="s">
        <v>1232</v>
      </c>
      <c r="F1780">
        <v>0.25</v>
      </c>
      <c r="G1780" t="str">
        <f>LOOKUP(F1780,{0,6,45},{"F","L","H"})</f>
        <v>F</v>
      </c>
      <c r="H1780" t="s">
        <v>3662</v>
      </c>
      <c r="I1780" s="43" t="str">
        <f>IFERROR(VLOOKUP(#REF!,#REF!,2,FALSE),"No")</f>
        <v>No</v>
      </c>
      <c r="J1780" s="149">
        <v>0.75</v>
      </c>
      <c r="K1780" s="148">
        <v>105</v>
      </c>
      <c r="L1780" s="148"/>
      <c r="M1780" s="148"/>
      <c r="N1780" s="148"/>
      <c r="O1780" s="148"/>
      <c r="P1780" s="148"/>
      <c r="Q1780" s="148"/>
      <c r="R1780" s="148"/>
      <c r="S1780" s="148"/>
      <c r="T1780" s="148"/>
      <c r="U1780" s="148"/>
      <c r="V1780" s="148"/>
      <c r="W1780" s="148"/>
      <c r="X1780" s="139">
        <v>2</v>
      </c>
      <c r="Y1780" s="148">
        <v>306</v>
      </c>
      <c r="Z1780" s="149">
        <v>4</v>
      </c>
      <c r="AA1780" s="148">
        <v>549.22</v>
      </c>
      <c r="AB1780" s="148">
        <v>6</v>
      </c>
      <c r="AC1780" s="148">
        <v>144.78</v>
      </c>
      <c r="AD1780" s="148"/>
      <c r="AE1780" s="148"/>
      <c r="AF1780" s="148"/>
      <c r="AG1780" s="148"/>
      <c r="AH1780" s="148"/>
      <c r="AI1780" s="148"/>
      <c r="AJ1780" s="148"/>
      <c r="AK1780" s="148"/>
      <c r="AL1780" s="139">
        <v>0</v>
      </c>
      <c r="AM1780" s="139">
        <v>0</v>
      </c>
      <c r="AN1780" s="148">
        <f t="shared" si="244"/>
        <v>1000</v>
      </c>
      <c r="AO1780" s="148">
        <f t="shared" si="245"/>
        <v>105</v>
      </c>
      <c r="AP1780" s="148">
        <v>11</v>
      </c>
      <c r="AQ1780" s="140">
        <v>12</v>
      </c>
      <c r="AS1780" s="42">
        <f t="shared" si="246"/>
        <v>6760.2651722609444</v>
      </c>
      <c r="AT1780" s="101">
        <f t="shared" si="247"/>
        <v>0</v>
      </c>
      <c r="AU1780" s="42">
        <f t="shared" si="248"/>
        <v>6760.2651722609444</v>
      </c>
      <c r="AV1780" s="42">
        <f t="shared" si="249"/>
        <v>3369.4345601228365</v>
      </c>
      <c r="AW1780" s="102">
        <f t="shared" si="250"/>
        <v>431</v>
      </c>
      <c r="AX1780" s="43">
        <f t="shared" si="243"/>
        <v>0.75</v>
      </c>
      <c r="AY1780" s="43" t="str">
        <f t="shared" si="251"/>
        <v>UTGS</v>
      </c>
    </row>
    <row r="1781" spans="1:51" hidden="1" x14ac:dyDescent="0.2">
      <c r="A1781" s="38">
        <v>1774</v>
      </c>
      <c r="B1781" t="s">
        <v>362</v>
      </c>
      <c r="C1781" t="s">
        <v>289</v>
      </c>
      <c r="D1781">
        <v>175</v>
      </c>
      <c r="E1781" t="s">
        <v>1235</v>
      </c>
      <c r="F1781">
        <v>0.25</v>
      </c>
      <c r="G1781" t="str">
        <f>LOOKUP(F1781,{0,6,45},{"F","L","H"})</f>
        <v>F</v>
      </c>
      <c r="H1781" t="s">
        <v>3663</v>
      </c>
      <c r="I1781" s="43" t="str">
        <f>IFERROR(VLOOKUP(#REF!,#REF!,2,FALSE),"No")</f>
        <v>No</v>
      </c>
      <c r="J1781" s="149">
        <v>0.75</v>
      </c>
      <c r="K1781" s="148">
        <v>94</v>
      </c>
      <c r="L1781" s="148"/>
      <c r="M1781" s="148"/>
      <c r="N1781" s="148"/>
      <c r="O1781" s="148"/>
      <c r="P1781" s="148"/>
      <c r="Q1781" s="148"/>
      <c r="R1781" s="148"/>
      <c r="S1781" s="148"/>
      <c r="T1781" s="148"/>
      <c r="U1781" s="148"/>
      <c r="V1781" s="148"/>
      <c r="W1781" s="148"/>
      <c r="X1781" s="139">
        <v>2</v>
      </c>
      <c r="Y1781" s="148">
        <v>1000</v>
      </c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39">
        <v>0</v>
      </c>
      <c r="AM1781" s="139">
        <v>0</v>
      </c>
      <c r="AN1781" s="148">
        <f t="shared" si="244"/>
        <v>1000</v>
      </c>
      <c r="AO1781" s="148">
        <f t="shared" si="245"/>
        <v>94</v>
      </c>
      <c r="AP1781" s="148">
        <v>15</v>
      </c>
      <c r="AQ1781" s="140">
        <v>15</v>
      </c>
      <c r="AS1781" s="42">
        <f t="shared" si="246"/>
        <v>6052.0469161193214</v>
      </c>
      <c r="AT1781" s="101">
        <f t="shared" si="247"/>
        <v>0</v>
      </c>
      <c r="AU1781" s="42">
        <f t="shared" si="248"/>
        <v>6052.0469161193214</v>
      </c>
      <c r="AV1781" s="42">
        <f t="shared" si="249"/>
        <v>2167.3974480982688</v>
      </c>
      <c r="AW1781" s="102">
        <f t="shared" si="250"/>
        <v>431</v>
      </c>
      <c r="AX1781" s="43">
        <f t="shared" si="243"/>
        <v>0.75</v>
      </c>
      <c r="AY1781" s="43" t="str">
        <f t="shared" si="251"/>
        <v>UTGS</v>
      </c>
    </row>
    <row r="1782" spans="1:51" hidden="1" x14ac:dyDescent="0.2">
      <c r="A1782" s="38">
        <v>1775</v>
      </c>
      <c r="B1782" t="s">
        <v>362</v>
      </c>
      <c r="C1782" t="s">
        <v>289</v>
      </c>
      <c r="D1782">
        <v>320</v>
      </c>
      <c r="E1782" t="s">
        <v>1239</v>
      </c>
      <c r="F1782">
        <v>0.25</v>
      </c>
      <c r="G1782" t="str">
        <f>LOOKUP(F1782,{0,6,45},{"F","L","H"})</f>
        <v>F</v>
      </c>
      <c r="H1782" t="s">
        <v>3664</v>
      </c>
      <c r="I1782" s="43" t="str">
        <f>IFERROR(VLOOKUP(#REF!,#REF!,2,FALSE),"No")</f>
        <v>No</v>
      </c>
      <c r="J1782" s="139">
        <v>0.75</v>
      </c>
      <c r="K1782" s="148">
        <v>45</v>
      </c>
      <c r="L1782" s="148"/>
      <c r="M1782" s="148"/>
      <c r="N1782" s="148"/>
      <c r="O1782" s="148"/>
      <c r="P1782" s="148"/>
      <c r="Q1782" s="148"/>
      <c r="R1782" s="148"/>
      <c r="S1782" s="148"/>
      <c r="T1782" s="148"/>
      <c r="U1782" s="148"/>
      <c r="V1782" s="148"/>
      <c r="W1782" s="148"/>
      <c r="X1782" s="139">
        <v>2</v>
      </c>
      <c r="Y1782" s="148">
        <v>1000</v>
      </c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39">
        <v>0</v>
      </c>
      <c r="AM1782" s="139">
        <v>0</v>
      </c>
      <c r="AN1782" s="148">
        <f t="shared" si="244"/>
        <v>1000</v>
      </c>
      <c r="AO1782" s="148">
        <f t="shared" si="245"/>
        <v>45</v>
      </c>
      <c r="AP1782" s="148">
        <v>14</v>
      </c>
      <c r="AQ1782" s="140">
        <v>14</v>
      </c>
      <c r="AS1782" s="42">
        <f t="shared" si="246"/>
        <v>2897.2565023975476</v>
      </c>
      <c r="AT1782" s="101">
        <f t="shared" si="247"/>
        <v>0</v>
      </c>
      <c r="AU1782" s="42">
        <f t="shared" si="248"/>
        <v>2897.2565023975476</v>
      </c>
      <c r="AV1782" s="42">
        <f t="shared" si="249"/>
        <v>2322.2115515338596</v>
      </c>
      <c r="AW1782" s="102">
        <f t="shared" si="250"/>
        <v>431</v>
      </c>
      <c r="AX1782" s="43">
        <f t="shared" si="243"/>
        <v>0.75</v>
      </c>
      <c r="AY1782" s="43" t="str">
        <f t="shared" si="251"/>
        <v>UTGS</v>
      </c>
    </row>
    <row r="1783" spans="1:51" hidden="1" x14ac:dyDescent="0.2">
      <c r="A1783" s="38">
        <v>1776</v>
      </c>
      <c r="B1783" t="s">
        <v>362</v>
      </c>
      <c r="C1783" t="s">
        <v>289</v>
      </c>
      <c r="D1783">
        <v>320</v>
      </c>
      <c r="E1783" t="s">
        <v>1232</v>
      </c>
      <c r="F1783">
        <v>0.25</v>
      </c>
      <c r="G1783" t="str">
        <f>LOOKUP(F1783,{0,6,45},{"F","L","H"})</f>
        <v>F</v>
      </c>
      <c r="H1783" t="s">
        <v>3665</v>
      </c>
      <c r="I1783" s="43" t="str">
        <f>IFERROR(VLOOKUP(#REF!,#REF!,2,FALSE),"No")</f>
        <v>No</v>
      </c>
      <c r="J1783" s="139">
        <v>0.75</v>
      </c>
      <c r="K1783" s="148">
        <v>45</v>
      </c>
      <c r="L1783" s="148"/>
      <c r="M1783" s="148"/>
      <c r="N1783" s="148"/>
      <c r="O1783" s="148"/>
      <c r="P1783" s="148"/>
      <c r="Q1783" s="148"/>
      <c r="R1783" s="148"/>
      <c r="S1783" s="148"/>
      <c r="T1783" s="148"/>
      <c r="U1783" s="148"/>
      <c r="V1783" s="148"/>
      <c r="W1783" s="148"/>
      <c r="X1783" s="139">
        <v>0.75</v>
      </c>
      <c r="Y1783" s="148">
        <v>277</v>
      </c>
      <c r="Z1783" s="149">
        <v>2</v>
      </c>
      <c r="AA1783" s="148">
        <v>296</v>
      </c>
      <c r="AB1783" s="148">
        <v>4</v>
      </c>
      <c r="AC1783" s="148">
        <v>427</v>
      </c>
      <c r="AD1783" s="148"/>
      <c r="AE1783" s="148"/>
      <c r="AF1783" s="148"/>
      <c r="AG1783" s="148"/>
      <c r="AH1783" s="148"/>
      <c r="AI1783" s="148"/>
      <c r="AJ1783" s="148"/>
      <c r="AK1783" s="148"/>
      <c r="AL1783" s="139">
        <v>0</v>
      </c>
      <c r="AM1783" s="139">
        <v>0</v>
      </c>
      <c r="AN1783" s="148">
        <f t="shared" si="244"/>
        <v>1000</v>
      </c>
      <c r="AO1783" s="148">
        <f t="shared" si="245"/>
        <v>45</v>
      </c>
      <c r="AP1783" s="148">
        <v>20</v>
      </c>
      <c r="AQ1783" s="140">
        <v>20</v>
      </c>
      <c r="AS1783" s="42">
        <f t="shared" si="246"/>
        <v>2897.2565023975476</v>
      </c>
      <c r="AT1783" s="101">
        <f t="shared" si="247"/>
        <v>0</v>
      </c>
      <c r="AU1783" s="42">
        <f t="shared" si="248"/>
        <v>2897.2565023975476</v>
      </c>
      <c r="AV1783" s="42">
        <f t="shared" si="249"/>
        <v>1883.6105860737018</v>
      </c>
      <c r="AW1783" s="102">
        <f t="shared" si="250"/>
        <v>431</v>
      </c>
      <c r="AX1783" s="43">
        <f t="shared" si="243"/>
        <v>0.75</v>
      </c>
      <c r="AY1783" s="43" t="str">
        <f t="shared" si="251"/>
        <v>UTGS</v>
      </c>
    </row>
    <row r="1784" spans="1:51" hidden="1" x14ac:dyDescent="0.2">
      <c r="A1784" s="38">
        <v>1777</v>
      </c>
      <c r="B1784" t="s">
        <v>362</v>
      </c>
      <c r="C1784" t="s">
        <v>289</v>
      </c>
      <c r="D1784">
        <v>306</v>
      </c>
      <c r="E1784" t="s">
        <v>1224</v>
      </c>
      <c r="F1784">
        <v>0.25</v>
      </c>
      <c r="G1784" t="str">
        <f>LOOKUP(F1784,{0,6,45},{"F","L","H"})</f>
        <v>F</v>
      </c>
      <c r="H1784" t="s">
        <v>3666</v>
      </c>
      <c r="I1784" s="43" t="str">
        <f>IFERROR(VLOOKUP(#REF!,#REF!,2,FALSE),"No")</f>
        <v>No</v>
      </c>
      <c r="J1784" s="148">
        <v>0.5</v>
      </c>
      <c r="K1784" s="148">
        <v>84</v>
      </c>
      <c r="L1784" s="148"/>
      <c r="M1784" s="148"/>
      <c r="N1784" s="148"/>
      <c r="O1784" s="148"/>
      <c r="P1784" s="148"/>
      <c r="Q1784" s="148"/>
      <c r="R1784" s="149"/>
      <c r="S1784" s="148"/>
      <c r="T1784" s="148"/>
      <c r="U1784" s="148"/>
      <c r="V1784" s="148"/>
      <c r="W1784" s="148"/>
      <c r="X1784" s="139">
        <v>2</v>
      </c>
      <c r="Y1784" s="148">
        <v>1000</v>
      </c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39">
        <v>0</v>
      </c>
      <c r="AM1784" s="139">
        <v>0</v>
      </c>
      <c r="AN1784" s="148">
        <f t="shared" si="244"/>
        <v>1000</v>
      </c>
      <c r="AO1784" s="148">
        <f t="shared" si="245"/>
        <v>84</v>
      </c>
      <c r="AP1784" s="148">
        <v>11</v>
      </c>
      <c r="AQ1784" s="140">
        <v>12</v>
      </c>
      <c r="AS1784" s="42">
        <f t="shared" si="246"/>
        <v>5745.8921378087562</v>
      </c>
      <c r="AT1784" s="101">
        <f t="shared" si="247"/>
        <v>0</v>
      </c>
      <c r="AU1784" s="42">
        <f t="shared" si="248"/>
        <v>5745.8921378087562</v>
      </c>
      <c r="AV1784" s="42">
        <f t="shared" si="249"/>
        <v>2709.246810122836</v>
      </c>
      <c r="AW1784" s="102">
        <f t="shared" si="250"/>
        <v>431</v>
      </c>
      <c r="AX1784" s="43">
        <f t="shared" si="243"/>
        <v>0.5</v>
      </c>
      <c r="AY1784" s="43" t="str">
        <f t="shared" si="251"/>
        <v>UTGS</v>
      </c>
    </row>
    <row r="1785" spans="1:51" hidden="1" x14ac:dyDescent="0.2">
      <c r="A1785" s="38">
        <v>1778</v>
      </c>
      <c r="B1785" t="s">
        <v>362</v>
      </c>
      <c r="C1785" t="s">
        <v>289</v>
      </c>
      <c r="D1785">
        <v>320</v>
      </c>
      <c r="E1785" t="s">
        <v>1239</v>
      </c>
      <c r="F1785">
        <v>0.25</v>
      </c>
      <c r="G1785" t="str">
        <f>LOOKUP(F1785,{0,6,45},{"F","L","H"})</f>
        <v>F</v>
      </c>
      <c r="H1785" t="s">
        <v>3667</v>
      </c>
      <c r="I1785" s="43" t="str">
        <f>IFERROR(VLOOKUP(#REF!,#REF!,2,FALSE),"No")</f>
        <v>No</v>
      </c>
      <c r="J1785" s="149">
        <v>0.75</v>
      </c>
      <c r="K1785" s="148">
        <v>97</v>
      </c>
      <c r="L1785" s="148"/>
      <c r="M1785" s="148"/>
      <c r="N1785" s="148"/>
      <c r="O1785" s="148"/>
      <c r="P1785" s="148"/>
      <c r="Q1785" s="148"/>
      <c r="R1785" s="148"/>
      <c r="S1785" s="148"/>
      <c r="T1785" s="148"/>
      <c r="U1785" s="148"/>
      <c r="V1785" s="148"/>
      <c r="W1785" s="148"/>
      <c r="X1785" s="139">
        <v>2</v>
      </c>
      <c r="Y1785" s="148">
        <v>1000</v>
      </c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39">
        <v>0</v>
      </c>
      <c r="AM1785" s="139">
        <v>0</v>
      </c>
      <c r="AN1785" s="148">
        <f t="shared" si="244"/>
        <v>1000</v>
      </c>
      <c r="AO1785" s="148">
        <f t="shared" si="245"/>
        <v>97</v>
      </c>
      <c r="AP1785" s="148">
        <v>8</v>
      </c>
      <c r="AQ1785" s="140">
        <v>8</v>
      </c>
      <c r="AS1785" s="42">
        <f t="shared" si="246"/>
        <v>6245.1973496124911</v>
      </c>
      <c r="AT1785" s="101">
        <f t="shared" si="247"/>
        <v>0</v>
      </c>
      <c r="AU1785" s="42">
        <f t="shared" si="248"/>
        <v>6245.1973496124911</v>
      </c>
      <c r="AV1785" s="42">
        <f t="shared" si="249"/>
        <v>4063.870215184254</v>
      </c>
      <c r="AW1785" s="102">
        <f t="shared" si="250"/>
        <v>431</v>
      </c>
      <c r="AX1785" s="43">
        <f t="shared" si="243"/>
        <v>0.75</v>
      </c>
      <c r="AY1785" s="43" t="str">
        <f t="shared" si="251"/>
        <v>UTGS</v>
      </c>
    </row>
    <row r="1786" spans="1:51" hidden="1" x14ac:dyDescent="0.2">
      <c r="A1786" s="38">
        <v>1779</v>
      </c>
      <c r="B1786" t="s">
        <v>362</v>
      </c>
      <c r="C1786" t="s">
        <v>289</v>
      </c>
      <c r="D1786">
        <v>306</v>
      </c>
      <c r="E1786" t="s">
        <v>1238</v>
      </c>
      <c r="F1786">
        <v>0.25</v>
      </c>
      <c r="G1786" t="str">
        <f>LOOKUP(F1786,{0,6,45},{"F","L","H"})</f>
        <v>F</v>
      </c>
      <c r="H1786" t="s">
        <v>3668</v>
      </c>
      <c r="I1786" s="43" t="str">
        <f>IFERROR(VLOOKUP(#REF!,#REF!,2,FALSE),"No")</f>
        <v>No</v>
      </c>
      <c r="J1786" s="149">
        <v>0.5</v>
      </c>
      <c r="K1786" s="148">
        <v>25</v>
      </c>
      <c r="L1786" s="148">
        <v>0.75</v>
      </c>
      <c r="M1786" s="148">
        <v>195</v>
      </c>
      <c r="N1786" s="148"/>
      <c r="O1786" s="148"/>
      <c r="P1786" s="148"/>
      <c r="Q1786" s="148"/>
      <c r="R1786" s="148"/>
      <c r="S1786" s="148"/>
      <c r="T1786" s="148"/>
      <c r="U1786" s="148"/>
      <c r="V1786" s="148"/>
      <c r="W1786" s="148"/>
      <c r="X1786" s="139">
        <v>2</v>
      </c>
      <c r="Y1786" s="148">
        <v>1000</v>
      </c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39">
        <v>0</v>
      </c>
      <c r="AM1786" s="139">
        <v>0</v>
      </c>
      <c r="AN1786" s="148">
        <f t="shared" si="244"/>
        <v>1000</v>
      </c>
      <c r="AO1786" s="148">
        <f t="shared" si="245"/>
        <v>220</v>
      </c>
      <c r="AP1786" s="148">
        <v>13</v>
      </c>
      <c r="AQ1786" s="140">
        <v>13</v>
      </c>
      <c r="AS1786" s="42">
        <f t="shared" si="246"/>
        <v>14264.865122832454</v>
      </c>
      <c r="AT1786" s="101">
        <f t="shared" si="247"/>
        <v>0</v>
      </c>
      <c r="AU1786" s="42">
        <f t="shared" si="248"/>
        <v>14264.865122832454</v>
      </c>
      <c r="AV1786" s="42">
        <f t="shared" si="249"/>
        <v>2500.8432093441561</v>
      </c>
      <c r="AW1786" s="102">
        <f t="shared" si="250"/>
        <v>431</v>
      </c>
      <c r="AX1786" s="43">
        <f t="shared" si="243"/>
        <v>0.5</v>
      </c>
      <c r="AY1786" s="43" t="str">
        <f t="shared" si="251"/>
        <v>UTGS</v>
      </c>
    </row>
    <row r="1787" spans="1:51" hidden="1" x14ac:dyDescent="0.2">
      <c r="A1787" s="38">
        <v>1780</v>
      </c>
      <c r="B1787" t="s">
        <v>362</v>
      </c>
      <c r="C1787" t="s">
        <v>289</v>
      </c>
      <c r="D1787">
        <v>320</v>
      </c>
      <c r="E1787" t="s">
        <v>1232</v>
      </c>
      <c r="F1787">
        <v>0.25</v>
      </c>
      <c r="G1787" t="str">
        <f>LOOKUP(F1787,{0,6,45},{"F","L","H"})</f>
        <v>F</v>
      </c>
      <c r="H1787" t="s">
        <v>3669</v>
      </c>
      <c r="I1787" s="43" t="str">
        <f>IFERROR(VLOOKUP(#REF!,#REF!,2,FALSE),"No")</f>
        <v>No</v>
      </c>
      <c r="J1787" s="149">
        <v>0.75</v>
      </c>
      <c r="K1787" s="148">
        <v>60</v>
      </c>
      <c r="L1787" s="148"/>
      <c r="M1787" s="148"/>
      <c r="N1787" s="148"/>
      <c r="O1787" s="148"/>
      <c r="P1787" s="148"/>
      <c r="Q1787" s="148"/>
      <c r="R1787" s="148"/>
      <c r="S1787" s="148"/>
      <c r="T1787" s="148"/>
      <c r="U1787" s="148"/>
      <c r="V1787" s="148"/>
      <c r="W1787" s="148"/>
      <c r="X1787" s="139">
        <v>2</v>
      </c>
      <c r="Y1787" s="148">
        <v>1000</v>
      </c>
      <c r="Z1787" s="149"/>
      <c r="AA1787" s="148"/>
      <c r="AB1787" s="149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39">
        <v>0</v>
      </c>
      <c r="AM1787" s="139">
        <v>0</v>
      </c>
      <c r="AN1787" s="148">
        <f t="shared" si="244"/>
        <v>1000</v>
      </c>
      <c r="AO1787" s="148">
        <f t="shared" si="245"/>
        <v>60</v>
      </c>
      <c r="AP1787" s="148">
        <v>18</v>
      </c>
      <c r="AQ1787" s="140">
        <v>19</v>
      </c>
      <c r="AS1787" s="42">
        <f t="shared" si="246"/>
        <v>3863.0086698633968</v>
      </c>
      <c r="AT1787" s="101">
        <f t="shared" si="247"/>
        <v>0</v>
      </c>
      <c r="AU1787" s="42">
        <f t="shared" si="248"/>
        <v>3863.0086698633968</v>
      </c>
      <c r="AV1787" s="42">
        <f t="shared" si="249"/>
        <v>1711.1032484986333</v>
      </c>
      <c r="AW1787" s="102">
        <f t="shared" si="250"/>
        <v>431</v>
      </c>
      <c r="AX1787" s="43">
        <f t="shared" ref="AX1787:AX1850" si="252">IF(J1787&gt;0,J1787,R1787)</f>
        <v>0.75</v>
      </c>
      <c r="AY1787" s="43" t="str">
        <f t="shared" si="251"/>
        <v>UTGS</v>
      </c>
    </row>
    <row r="1788" spans="1:51" hidden="1" x14ac:dyDescent="0.2">
      <c r="A1788" s="38">
        <v>1781</v>
      </c>
      <c r="B1788" t="s">
        <v>362</v>
      </c>
      <c r="C1788" t="s">
        <v>289</v>
      </c>
      <c r="D1788">
        <v>320</v>
      </c>
      <c r="E1788" t="s">
        <v>1232</v>
      </c>
      <c r="F1788">
        <v>0.25</v>
      </c>
      <c r="G1788" t="str">
        <f>LOOKUP(F1788,{0,6,45},{"F","L","H"})</f>
        <v>F</v>
      </c>
      <c r="H1788" t="s">
        <v>3670</v>
      </c>
      <c r="I1788" s="43" t="str">
        <f>IFERROR(VLOOKUP(#REF!,#REF!,2,FALSE),"No")</f>
        <v>No</v>
      </c>
      <c r="J1788" s="149">
        <v>0.75</v>
      </c>
      <c r="K1788" s="148">
        <v>117</v>
      </c>
      <c r="L1788" s="148"/>
      <c r="M1788" s="148"/>
      <c r="N1788" s="148"/>
      <c r="O1788" s="148"/>
      <c r="P1788" s="148"/>
      <c r="Q1788" s="148"/>
      <c r="R1788" s="148"/>
      <c r="S1788" s="148"/>
      <c r="T1788" s="148"/>
      <c r="U1788" s="148"/>
      <c r="V1788" s="148"/>
      <c r="W1788" s="148"/>
      <c r="X1788" s="139">
        <v>2</v>
      </c>
      <c r="Y1788" s="148">
        <v>316.83999999999997</v>
      </c>
      <c r="Z1788" s="149">
        <v>4</v>
      </c>
      <c r="AA1788" s="148">
        <v>683.16</v>
      </c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39">
        <v>0</v>
      </c>
      <c r="AM1788" s="139">
        <v>0</v>
      </c>
      <c r="AN1788" s="148">
        <f t="shared" si="244"/>
        <v>1000</v>
      </c>
      <c r="AO1788" s="148">
        <f t="shared" si="245"/>
        <v>117</v>
      </c>
      <c r="AP1788" s="148">
        <v>12</v>
      </c>
      <c r="AQ1788" s="140">
        <v>14</v>
      </c>
      <c r="AS1788" s="42">
        <f t="shared" si="246"/>
        <v>7532.866906233623</v>
      </c>
      <c r="AT1788" s="101">
        <f t="shared" si="247"/>
        <v>0</v>
      </c>
      <c r="AU1788" s="42">
        <f t="shared" si="248"/>
        <v>7532.866906233623</v>
      </c>
      <c r="AV1788" s="42">
        <f t="shared" si="249"/>
        <v>2672.0870658195736</v>
      </c>
      <c r="AW1788" s="102">
        <f t="shared" si="250"/>
        <v>431</v>
      </c>
      <c r="AX1788" s="43">
        <f t="shared" si="252"/>
        <v>0.75</v>
      </c>
      <c r="AY1788" s="43" t="str">
        <f t="shared" si="251"/>
        <v>UTGS</v>
      </c>
    </row>
    <row r="1789" spans="1:51" hidden="1" x14ac:dyDescent="0.2">
      <c r="A1789" s="38">
        <v>1782</v>
      </c>
      <c r="B1789" t="s">
        <v>362</v>
      </c>
      <c r="C1789" t="s">
        <v>289</v>
      </c>
      <c r="D1789">
        <v>175</v>
      </c>
      <c r="E1789" t="s">
        <v>1235</v>
      </c>
      <c r="F1789">
        <v>0.25</v>
      </c>
      <c r="G1789" t="str">
        <f>LOOKUP(F1789,{0,6,45},{"F","L","H"})</f>
        <v>F</v>
      </c>
      <c r="H1789" t="s">
        <v>3671</v>
      </c>
      <c r="I1789" s="43" t="str">
        <f>IFERROR(VLOOKUP(#REF!,#REF!,2,FALSE),"No")</f>
        <v>No</v>
      </c>
      <c r="J1789" s="149">
        <v>0.75</v>
      </c>
      <c r="K1789" s="148">
        <v>39</v>
      </c>
      <c r="L1789" s="148"/>
      <c r="M1789" s="148"/>
      <c r="N1789" s="148"/>
      <c r="O1789" s="148"/>
      <c r="P1789" s="148"/>
      <c r="Q1789" s="148"/>
      <c r="R1789" s="148"/>
      <c r="S1789" s="148"/>
      <c r="T1789" s="148"/>
      <c r="U1789" s="148"/>
      <c r="V1789" s="148"/>
      <c r="W1789" s="148"/>
      <c r="X1789" s="139">
        <v>2</v>
      </c>
      <c r="Y1789" s="148">
        <v>1000</v>
      </c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39">
        <v>0</v>
      </c>
      <c r="AM1789" s="139">
        <v>0</v>
      </c>
      <c r="AN1789" s="148">
        <f t="shared" si="244"/>
        <v>1000</v>
      </c>
      <c r="AO1789" s="148">
        <f t="shared" si="245"/>
        <v>39</v>
      </c>
      <c r="AP1789" s="148">
        <v>16</v>
      </c>
      <c r="AQ1789" s="140">
        <v>17</v>
      </c>
      <c r="AS1789" s="42">
        <f t="shared" si="246"/>
        <v>2510.9556354112078</v>
      </c>
      <c r="AT1789" s="101">
        <f t="shared" si="247"/>
        <v>0</v>
      </c>
      <c r="AU1789" s="42">
        <f t="shared" si="248"/>
        <v>2510.9556354112078</v>
      </c>
      <c r="AV1789" s="42">
        <f t="shared" si="249"/>
        <v>1912.4095130278843</v>
      </c>
      <c r="AW1789" s="102">
        <f t="shared" si="250"/>
        <v>431</v>
      </c>
      <c r="AX1789" s="43">
        <f t="shared" si="252"/>
        <v>0.75</v>
      </c>
      <c r="AY1789" s="43" t="str">
        <f t="shared" si="251"/>
        <v>UTGS</v>
      </c>
    </row>
    <row r="1790" spans="1:51" hidden="1" x14ac:dyDescent="0.2">
      <c r="A1790" s="38">
        <v>1783</v>
      </c>
      <c r="B1790" t="s">
        <v>362</v>
      </c>
      <c r="C1790" t="s">
        <v>289</v>
      </c>
      <c r="D1790">
        <v>320</v>
      </c>
      <c r="E1790" t="s">
        <v>1245</v>
      </c>
      <c r="F1790">
        <v>0.25</v>
      </c>
      <c r="G1790" t="str">
        <f>LOOKUP(F1790,{0,6,45},{"F","L","H"})</f>
        <v>F</v>
      </c>
      <c r="H1790" t="s">
        <v>3672</v>
      </c>
      <c r="I1790" s="43" t="str">
        <f>IFERROR(VLOOKUP(#REF!,#REF!,2,FALSE),"No")</f>
        <v>No</v>
      </c>
      <c r="J1790" s="139">
        <v>0.75</v>
      </c>
      <c r="K1790" s="148">
        <v>58</v>
      </c>
      <c r="L1790" s="148"/>
      <c r="M1790" s="148"/>
      <c r="N1790" s="148"/>
      <c r="O1790" s="148"/>
      <c r="P1790" s="148"/>
      <c r="Q1790" s="148"/>
      <c r="R1790" s="148"/>
      <c r="S1790" s="148"/>
      <c r="T1790" s="148"/>
      <c r="U1790" s="148"/>
      <c r="V1790" s="148"/>
      <c r="W1790" s="148"/>
      <c r="X1790" s="139">
        <v>0.75</v>
      </c>
      <c r="Y1790" s="148">
        <v>54.55</v>
      </c>
      <c r="Z1790" s="148">
        <v>2</v>
      </c>
      <c r="AA1790" s="148">
        <v>191.64</v>
      </c>
      <c r="AB1790" s="148">
        <v>4</v>
      </c>
      <c r="AC1790" s="148">
        <v>753.81</v>
      </c>
      <c r="AD1790" s="148"/>
      <c r="AE1790" s="148"/>
      <c r="AF1790" s="148"/>
      <c r="AG1790" s="148"/>
      <c r="AH1790" s="148"/>
      <c r="AI1790" s="148"/>
      <c r="AJ1790" s="148"/>
      <c r="AK1790" s="148"/>
      <c r="AL1790" s="139">
        <v>0</v>
      </c>
      <c r="AM1790" s="139">
        <v>0</v>
      </c>
      <c r="AN1790" s="148">
        <f t="shared" si="244"/>
        <v>1000</v>
      </c>
      <c r="AO1790" s="148">
        <f t="shared" si="245"/>
        <v>58</v>
      </c>
      <c r="AP1790" s="148">
        <v>9</v>
      </c>
      <c r="AQ1790" s="140">
        <v>16</v>
      </c>
      <c r="AS1790" s="42">
        <f t="shared" si="246"/>
        <v>3734.2417142012832</v>
      </c>
      <c r="AT1790" s="101">
        <f t="shared" si="247"/>
        <v>0</v>
      </c>
      <c r="AU1790" s="42">
        <f t="shared" si="248"/>
        <v>3734.2417142012832</v>
      </c>
      <c r="AV1790" s="42">
        <f t="shared" si="249"/>
        <v>2395.5792763421268</v>
      </c>
      <c r="AW1790" s="102">
        <f t="shared" si="250"/>
        <v>431</v>
      </c>
      <c r="AX1790" s="43">
        <f t="shared" si="252"/>
        <v>0.75</v>
      </c>
      <c r="AY1790" s="43" t="str">
        <f t="shared" si="251"/>
        <v>UTGS</v>
      </c>
    </row>
    <row r="1791" spans="1:51" hidden="1" x14ac:dyDescent="0.2">
      <c r="A1791" s="38">
        <v>1784</v>
      </c>
      <c r="B1791" t="s">
        <v>362</v>
      </c>
      <c r="C1791" t="s">
        <v>289</v>
      </c>
      <c r="D1791">
        <v>320</v>
      </c>
      <c r="E1791" t="s">
        <v>1223</v>
      </c>
      <c r="F1791">
        <v>0.25</v>
      </c>
      <c r="G1791" t="str">
        <f>LOOKUP(F1791,{0,6,45},{"F","L","H"})</f>
        <v>F</v>
      </c>
      <c r="H1791" t="s">
        <v>3673</v>
      </c>
      <c r="I1791" s="43" t="str">
        <f>IFERROR(VLOOKUP(#REF!,#REF!,2,FALSE),"No")</f>
        <v>No</v>
      </c>
      <c r="J1791" s="149">
        <v>0.75</v>
      </c>
      <c r="K1791" s="148">
        <v>119</v>
      </c>
      <c r="L1791" s="148"/>
      <c r="M1791" s="148"/>
      <c r="N1791" s="148"/>
      <c r="O1791" s="148"/>
      <c r="P1791" s="148"/>
      <c r="Q1791" s="148"/>
      <c r="R1791" s="148"/>
      <c r="S1791" s="148"/>
      <c r="T1791" s="148"/>
      <c r="U1791" s="148"/>
      <c r="V1791" s="148"/>
      <c r="W1791" s="148"/>
      <c r="X1791" s="139">
        <v>2</v>
      </c>
      <c r="Y1791" s="148">
        <v>217.88</v>
      </c>
      <c r="Z1791" s="149">
        <v>6</v>
      </c>
      <c r="AA1791" s="148">
        <v>782.12</v>
      </c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39">
        <v>0</v>
      </c>
      <c r="AM1791" s="139">
        <v>0</v>
      </c>
      <c r="AN1791" s="148">
        <f t="shared" si="244"/>
        <v>1000</v>
      </c>
      <c r="AO1791" s="148">
        <f t="shared" si="245"/>
        <v>119</v>
      </c>
      <c r="AP1791" s="148">
        <v>7</v>
      </c>
      <c r="AQ1791" s="140">
        <v>76</v>
      </c>
      <c r="AS1791" s="42">
        <f t="shared" si="246"/>
        <v>7661.6338618957361</v>
      </c>
      <c r="AT1791" s="101">
        <f t="shared" si="247"/>
        <v>0</v>
      </c>
      <c r="AU1791" s="42">
        <f t="shared" si="248"/>
        <v>7661.6338618957361</v>
      </c>
      <c r="AV1791" s="42">
        <f t="shared" si="249"/>
        <v>710.98558054571106</v>
      </c>
      <c r="AW1791" s="102">
        <f t="shared" si="250"/>
        <v>431</v>
      </c>
      <c r="AX1791" s="43">
        <f t="shared" si="252"/>
        <v>0.75</v>
      </c>
      <c r="AY1791" s="43" t="str">
        <f t="shared" si="251"/>
        <v>UTGS</v>
      </c>
    </row>
    <row r="1792" spans="1:51" hidden="1" x14ac:dyDescent="0.2">
      <c r="A1792" s="38">
        <v>1785</v>
      </c>
      <c r="B1792" t="s">
        <v>362</v>
      </c>
      <c r="C1792" t="s">
        <v>289</v>
      </c>
      <c r="D1792">
        <v>175</v>
      </c>
      <c r="E1792" t="s">
        <v>1235</v>
      </c>
      <c r="F1792">
        <v>0.25</v>
      </c>
      <c r="G1792" t="str">
        <f>LOOKUP(F1792,{0,6,45},{"F","L","H"})</f>
        <v>F</v>
      </c>
      <c r="H1792" t="s">
        <v>3674</v>
      </c>
      <c r="I1792" s="43" t="str">
        <f>IFERROR(VLOOKUP(#REF!,#REF!,2,FALSE),"No")</f>
        <v>No</v>
      </c>
      <c r="J1792" s="139">
        <v>0.75</v>
      </c>
      <c r="K1792" s="148">
        <v>23</v>
      </c>
      <c r="L1792" s="148"/>
      <c r="M1792" s="148"/>
      <c r="N1792" s="148"/>
      <c r="O1792" s="148"/>
      <c r="P1792" s="148"/>
      <c r="Q1792" s="148"/>
      <c r="R1792" s="148"/>
      <c r="S1792" s="148"/>
      <c r="T1792" s="148"/>
      <c r="U1792" s="148"/>
      <c r="V1792" s="148"/>
      <c r="W1792" s="148"/>
      <c r="X1792" s="139">
        <v>1.25</v>
      </c>
      <c r="Y1792" s="148">
        <v>221.71</v>
      </c>
      <c r="Z1792" s="149">
        <v>2</v>
      </c>
      <c r="AA1792" s="148">
        <v>778.29</v>
      </c>
      <c r="AB1792" s="149"/>
      <c r="AC1792" s="148"/>
      <c r="AD1792" s="149"/>
      <c r="AE1792" s="148"/>
      <c r="AF1792" s="148"/>
      <c r="AG1792" s="148"/>
      <c r="AH1792" s="148"/>
      <c r="AI1792" s="148"/>
      <c r="AJ1792" s="148"/>
      <c r="AK1792" s="148"/>
      <c r="AL1792" s="139">
        <v>0</v>
      </c>
      <c r="AM1792" s="139">
        <v>0</v>
      </c>
      <c r="AN1792" s="148">
        <f t="shared" si="244"/>
        <v>1000</v>
      </c>
      <c r="AO1792" s="148">
        <f t="shared" si="245"/>
        <v>23</v>
      </c>
      <c r="AP1792" s="148">
        <v>28</v>
      </c>
      <c r="AQ1792" s="140">
        <v>36</v>
      </c>
      <c r="AS1792" s="42">
        <f t="shared" si="246"/>
        <v>1480.8199901143021</v>
      </c>
      <c r="AT1792" s="101">
        <f t="shared" si="247"/>
        <v>0</v>
      </c>
      <c r="AU1792" s="42">
        <f t="shared" si="248"/>
        <v>1480.8199901143021</v>
      </c>
      <c r="AV1792" s="42">
        <f t="shared" si="249"/>
        <v>907.39329781872311</v>
      </c>
      <c r="AW1792" s="102">
        <f t="shared" si="250"/>
        <v>431</v>
      </c>
      <c r="AX1792" s="43">
        <f t="shared" si="252"/>
        <v>0.75</v>
      </c>
      <c r="AY1792" s="43" t="str">
        <f t="shared" si="251"/>
        <v>UTGS</v>
      </c>
    </row>
    <row r="1793" spans="1:51" hidden="1" x14ac:dyDescent="0.2">
      <c r="A1793" s="38">
        <v>1786</v>
      </c>
      <c r="B1793" t="s">
        <v>362</v>
      </c>
      <c r="C1793" t="s">
        <v>289</v>
      </c>
      <c r="D1793">
        <v>175</v>
      </c>
      <c r="E1793" t="s">
        <v>1235</v>
      </c>
      <c r="F1793">
        <v>0.25</v>
      </c>
      <c r="G1793" t="str">
        <f>LOOKUP(F1793,{0,6,45},{"F","L","H"})</f>
        <v>F</v>
      </c>
      <c r="H1793" t="s">
        <v>3675</v>
      </c>
      <c r="I1793" s="43" t="str">
        <f>IFERROR(VLOOKUP(#REF!,#REF!,2,FALSE),"No")</f>
        <v>No</v>
      </c>
      <c r="J1793" s="148">
        <v>0.75</v>
      </c>
      <c r="K1793" s="148">
        <v>178</v>
      </c>
      <c r="L1793" s="148"/>
      <c r="M1793" s="148"/>
      <c r="N1793" s="148"/>
      <c r="O1793" s="148"/>
      <c r="P1793" s="148"/>
      <c r="Q1793" s="148"/>
      <c r="R1793" s="149"/>
      <c r="S1793" s="148"/>
      <c r="T1793" s="148"/>
      <c r="U1793" s="148"/>
      <c r="V1793" s="148"/>
      <c r="W1793" s="148"/>
      <c r="X1793" s="139">
        <v>2</v>
      </c>
      <c r="Y1793" s="148">
        <v>1000</v>
      </c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39">
        <v>0</v>
      </c>
      <c r="AM1793" s="139">
        <v>0</v>
      </c>
      <c r="AN1793" s="148">
        <f t="shared" si="244"/>
        <v>1000</v>
      </c>
      <c r="AO1793" s="148">
        <f t="shared" si="245"/>
        <v>178</v>
      </c>
      <c r="AP1793" s="148">
        <v>12</v>
      </c>
      <c r="AQ1793" s="140">
        <v>12</v>
      </c>
      <c r="AS1793" s="42">
        <f t="shared" si="246"/>
        <v>11460.259053928077</v>
      </c>
      <c r="AT1793" s="101">
        <f t="shared" si="247"/>
        <v>0</v>
      </c>
      <c r="AU1793" s="42">
        <f t="shared" si="248"/>
        <v>11460.259053928077</v>
      </c>
      <c r="AV1793" s="42">
        <f t="shared" si="249"/>
        <v>2709.246810122836</v>
      </c>
      <c r="AW1793" s="102">
        <f t="shared" si="250"/>
        <v>431</v>
      </c>
      <c r="AX1793" s="43">
        <f t="shared" si="252"/>
        <v>0.75</v>
      </c>
      <c r="AY1793" s="43" t="str">
        <f t="shared" si="251"/>
        <v>UTGS</v>
      </c>
    </row>
    <row r="1794" spans="1:51" hidden="1" x14ac:dyDescent="0.2">
      <c r="A1794" s="38">
        <v>1787</v>
      </c>
      <c r="B1794" t="s">
        <v>362</v>
      </c>
      <c r="C1794" t="s">
        <v>289</v>
      </c>
      <c r="D1794">
        <v>320</v>
      </c>
      <c r="E1794" t="s">
        <v>1245</v>
      </c>
      <c r="F1794">
        <v>0.25</v>
      </c>
      <c r="G1794" t="str">
        <f>LOOKUP(F1794,{0,6,45},{"F","L","H"})</f>
        <v>F</v>
      </c>
      <c r="H1794" t="s">
        <v>3676</v>
      </c>
      <c r="I1794" s="43" t="str">
        <f>IFERROR(VLOOKUP(#REF!,#REF!,2,FALSE),"No")</f>
        <v>No</v>
      </c>
      <c r="J1794" s="149">
        <v>0.75</v>
      </c>
      <c r="K1794" s="148">
        <v>63</v>
      </c>
      <c r="L1794" s="148"/>
      <c r="M1794" s="148"/>
      <c r="N1794" s="148"/>
      <c r="O1794" s="148"/>
      <c r="P1794" s="148"/>
      <c r="Q1794" s="148"/>
      <c r="R1794" s="148"/>
      <c r="S1794" s="148"/>
      <c r="T1794" s="148"/>
      <c r="U1794" s="148"/>
      <c r="V1794" s="148"/>
      <c r="W1794" s="148"/>
      <c r="X1794" s="139">
        <v>4</v>
      </c>
      <c r="Y1794" s="148">
        <v>1000</v>
      </c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39">
        <v>0</v>
      </c>
      <c r="AM1794" s="139">
        <v>0</v>
      </c>
      <c r="AN1794" s="148">
        <f t="shared" si="244"/>
        <v>1000</v>
      </c>
      <c r="AO1794" s="148">
        <f t="shared" si="245"/>
        <v>63</v>
      </c>
      <c r="AP1794" s="148">
        <v>7</v>
      </c>
      <c r="AQ1794" s="140">
        <v>8</v>
      </c>
      <c r="AS1794" s="42">
        <f t="shared" si="246"/>
        <v>4056.1591033565664</v>
      </c>
      <c r="AT1794" s="101">
        <f t="shared" si="247"/>
        <v>0</v>
      </c>
      <c r="AU1794" s="42">
        <f t="shared" si="248"/>
        <v>4056.1591033565664</v>
      </c>
      <c r="AV1794" s="42">
        <f t="shared" si="249"/>
        <v>4960.1202151842544</v>
      </c>
      <c r="AW1794" s="102">
        <f t="shared" si="250"/>
        <v>431</v>
      </c>
      <c r="AX1794" s="43">
        <f t="shared" si="252"/>
        <v>0.75</v>
      </c>
      <c r="AY1794" s="43" t="str">
        <f t="shared" si="251"/>
        <v>UTGS</v>
      </c>
    </row>
    <row r="1795" spans="1:51" hidden="1" x14ac:dyDescent="0.2">
      <c r="A1795" s="38">
        <v>1788</v>
      </c>
      <c r="B1795" t="s">
        <v>362</v>
      </c>
      <c r="C1795" t="s">
        <v>289</v>
      </c>
      <c r="D1795">
        <v>320</v>
      </c>
      <c r="E1795" t="s">
        <v>1228</v>
      </c>
      <c r="F1795">
        <v>0.25</v>
      </c>
      <c r="G1795" t="str">
        <f>LOOKUP(F1795,{0,6,45},{"F","L","H"})</f>
        <v>F</v>
      </c>
      <c r="H1795" t="s">
        <v>3677</v>
      </c>
      <c r="I1795" s="43" t="str">
        <f>IFERROR(VLOOKUP(#REF!,#REF!,2,FALSE),"No")</f>
        <v>No</v>
      </c>
      <c r="J1795" s="148">
        <v>0.5</v>
      </c>
      <c r="K1795" s="148">
        <v>66</v>
      </c>
      <c r="L1795" s="148"/>
      <c r="M1795" s="148"/>
      <c r="N1795" s="148"/>
      <c r="O1795" s="148"/>
      <c r="P1795" s="148"/>
      <c r="Q1795" s="148"/>
      <c r="R1795" s="149"/>
      <c r="S1795" s="148"/>
      <c r="T1795" s="148"/>
      <c r="U1795" s="148"/>
      <c r="V1795" s="148"/>
      <c r="W1795" s="148"/>
      <c r="X1795" s="139">
        <v>0.75</v>
      </c>
      <c r="Y1795" s="148">
        <v>18</v>
      </c>
      <c r="Z1795" s="148">
        <v>2</v>
      </c>
      <c r="AA1795" s="148">
        <v>400.11</v>
      </c>
      <c r="AB1795" s="148">
        <v>3</v>
      </c>
      <c r="AC1795" s="148">
        <v>566.58000000000004</v>
      </c>
      <c r="AD1795" s="148">
        <v>4</v>
      </c>
      <c r="AE1795" s="148">
        <v>15.3</v>
      </c>
      <c r="AF1795" s="148"/>
      <c r="AG1795" s="148"/>
      <c r="AH1795" s="148"/>
      <c r="AI1795" s="148"/>
      <c r="AJ1795" s="148"/>
      <c r="AK1795" s="148"/>
      <c r="AL1795" s="139">
        <v>0</v>
      </c>
      <c r="AM1795" s="139">
        <v>0</v>
      </c>
      <c r="AN1795" s="148">
        <f t="shared" si="244"/>
        <v>999.99</v>
      </c>
      <c r="AO1795" s="148">
        <f t="shared" si="245"/>
        <v>66</v>
      </c>
      <c r="AP1795" s="148">
        <v>10</v>
      </c>
      <c r="AQ1795" s="140">
        <v>10</v>
      </c>
      <c r="AS1795" s="42">
        <f t="shared" si="246"/>
        <v>4514.6295368497367</v>
      </c>
      <c r="AT1795" s="101">
        <f t="shared" si="247"/>
        <v>0</v>
      </c>
      <c r="AU1795" s="42">
        <f t="shared" si="248"/>
        <v>4514.6295368497367</v>
      </c>
      <c r="AV1795" s="42">
        <f t="shared" si="249"/>
        <v>2557.2543211856819</v>
      </c>
      <c r="AW1795" s="102">
        <f t="shared" si="250"/>
        <v>431</v>
      </c>
      <c r="AX1795" s="43">
        <f t="shared" si="252"/>
        <v>0.5</v>
      </c>
      <c r="AY1795" s="43" t="str">
        <f t="shared" si="251"/>
        <v>UTGS</v>
      </c>
    </row>
    <row r="1796" spans="1:51" hidden="1" x14ac:dyDescent="0.2">
      <c r="A1796" s="38">
        <v>1789</v>
      </c>
      <c r="B1796" t="s">
        <v>5806</v>
      </c>
      <c r="C1796" t="s">
        <v>5746</v>
      </c>
      <c r="D1796">
        <v>9200</v>
      </c>
      <c r="E1796" t="s">
        <v>212</v>
      </c>
      <c r="F1796">
        <v>5</v>
      </c>
      <c r="G1796" t="str">
        <f>LOOKUP(F1796,{0,6,45},{"F","L","H"})</f>
        <v>F</v>
      </c>
      <c r="H1796" t="s">
        <v>1444</v>
      </c>
      <c r="I1796" s="43" t="str">
        <f>IFERROR(VLOOKUP(#REF!,#REF!,2,FALSE),"No")</f>
        <v>No</v>
      </c>
      <c r="J1796" s="149">
        <v>2</v>
      </c>
      <c r="K1796" s="148">
        <v>244</v>
      </c>
      <c r="L1796" s="148"/>
      <c r="M1796" s="148"/>
      <c r="N1796" s="148"/>
      <c r="O1796" s="148"/>
      <c r="P1796" s="148"/>
      <c r="Q1796" s="148"/>
      <c r="R1796" s="148"/>
      <c r="S1796" s="148"/>
      <c r="T1796" s="148"/>
      <c r="U1796" s="148"/>
      <c r="V1796" s="148"/>
      <c r="W1796" s="148"/>
      <c r="X1796" s="139">
        <v>1.25</v>
      </c>
      <c r="Y1796" s="148">
        <v>61.21</v>
      </c>
      <c r="Z1796" s="149">
        <v>2</v>
      </c>
      <c r="AA1796" s="148">
        <v>938.79</v>
      </c>
      <c r="AB1796" s="149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39">
        <v>0</v>
      </c>
      <c r="AM1796" s="139">
        <v>0</v>
      </c>
      <c r="AN1796" s="148">
        <f t="shared" si="244"/>
        <v>1000</v>
      </c>
      <c r="AO1796" s="148">
        <f t="shared" si="245"/>
        <v>244</v>
      </c>
      <c r="AP1796" s="148">
        <v>7</v>
      </c>
      <c r="AQ1796" s="140">
        <v>7</v>
      </c>
      <c r="AS1796" s="42">
        <f t="shared" si="246"/>
        <v>17807.968590777811</v>
      </c>
      <c r="AT1796" s="101">
        <f t="shared" si="247"/>
        <v>0</v>
      </c>
      <c r="AU1796" s="42">
        <f t="shared" si="248"/>
        <v>17807.968590777811</v>
      </c>
      <c r="AV1796" s="42">
        <f t="shared" si="249"/>
        <v>4650.5441030677184</v>
      </c>
      <c r="AW1796" s="102">
        <f t="shared" si="250"/>
        <v>5118</v>
      </c>
      <c r="AX1796" s="43">
        <f t="shared" si="252"/>
        <v>2</v>
      </c>
      <c r="AY1796" s="43" t="str">
        <f t="shared" si="251"/>
        <v>UTTSS</v>
      </c>
    </row>
    <row r="1797" spans="1:51" hidden="1" x14ac:dyDescent="0.2">
      <c r="A1797" s="38">
        <v>1790</v>
      </c>
      <c r="B1797" t="s">
        <v>362</v>
      </c>
      <c r="C1797" t="s">
        <v>289</v>
      </c>
      <c r="D1797">
        <v>320</v>
      </c>
      <c r="E1797" t="s">
        <v>1239</v>
      </c>
      <c r="F1797">
        <v>0.25</v>
      </c>
      <c r="G1797" t="str">
        <f>LOOKUP(F1797,{0,6,45},{"F","L","H"})</f>
        <v>F</v>
      </c>
      <c r="H1797" t="s">
        <v>3678</v>
      </c>
      <c r="I1797" s="43" t="str">
        <f>IFERROR(VLOOKUP(#REF!,#REF!,2,FALSE),"No")</f>
        <v>No</v>
      </c>
      <c r="J1797" s="149">
        <v>0.75</v>
      </c>
      <c r="K1797" s="148">
        <v>178</v>
      </c>
      <c r="L1797" s="148"/>
      <c r="M1797" s="148"/>
      <c r="N1797" s="148"/>
      <c r="O1797" s="148"/>
      <c r="P1797" s="148"/>
      <c r="Q1797" s="148"/>
      <c r="R1797" s="148"/>
      <c r="S1797" s="148"/>
      <c r="T1797" s="148"/>
      <c r="U1797" s="148"/>
      <c r="V1797" s="148"/>
      <c r="W1797" s="148"/>
      <c r="X1797" s="139">
        <v>2</v>
      </c>
      <c r="Y1797" s="148">
        <v>313.06</v>
      </c>
      <c r="Z1797" s="149">
        <v>4</v>
      </c>
      <c r="AA1797" s="148">
        <v>686.94</v>
      </c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39">
        <v>0</v>
      </c>
      <c r="AM1797" s="139">
        <v>0</v>
      </c>
      <c r="AN1797" s="148">
        <f t="shared" si="244"/>
        <v>1000</v>
      </c>
      <c r="AO1797" s="148">
        <f t="shared" si="245"/>
        <v>178</v>
      </c>
      <c r="AP1797" s="148">
        <v>8</v>
      </c>
      <c r="AQ1797" s="140">
        <v>9</v>
      </c>
      <c r="AS1797" s="42">
        <f t="shared" si="246"/>
        <v>11460.259053928077</v>
      </c>
      <c r="AT1797" s="101">
        <f t="shared" si="247"/>
        <v>0</v>
      </c>
      <c r="AU1797" s="42">
        <f t="shared" si="248"/>
        <v>11460.259053928077</v>
      </c>
      <c r="AV1797" s="42">
        <f t="shared" si="249"/>
        <v>4159.5912801637814</v>
      </c>
      <c r="AW1797" s="102">
        <f t="shared" si="250"/>
        <v>431</v>
      </c>
      <c r="AX1797" s="43">
        <f t="shared" si="252"/>
        <v>0.75</v>
      </c>
      <c r="AY1797" s="43" t="str">
        <f t="shared" si="251"/>
        <v>UTGS</v>
      </c>
    </row>
    <row r="1798" spans="1:51" hidden="1" x14ac:dyDescent="0.2">
      <c r="A1798" s="38">
        <v>1791</v>
      </c>
      <c r="B1798" t="s">
        <v>362</v>
      </c>
      <c r="C1798" t="s">
        <v>289</v>
      </c>
      <c r="D1798">
        <v>320</v>
      </c>
      <c r="E1798" t="s">
        <v>1245</v>
      </c>
      <c r="F1798">
        <v>0.25</v>
      </c>
      <c r="G1798" t="str">
        <f>LOOKUP(F1798,{0,6,45},{"F","L","H"})</f>
        <v>F</v>
      </c>
      <c r="H1798" t="s">
        <v>3679</v>
      </c>
      <c r="I1798" s="43" t="str">
        <f>IFERROR(VLOOKUP(#REF!,#REF!,2,FALSE),"No")</f>
        <v>No</v>
      </c>
      <c r="J1798" s="149">
        <v>0.5</v>
      </c>
      <c r="K1798" s="148">
        <v>127</v>
      </c>
      <c r="L1798" s="148"/>
      <c r="M1798" s="148"/>
      <c r="N1798" s="148"/>
      <c r="O1798" s="148"/>
      <c r="P1798" s="148"/>
      <c r="Q1798" s="148"/>
      <c r="R1798" s="148"/>
      <c r="S1798" s="148"/>
      <c r="T1798" s="148"/>
      <c r="U1798" s="148"/>
      <c r="V1798" s="148"/>
      <c r="W1798" s="148"/>
      <c r="X1798" s="139">
        <v>2</v>
      </c>
      <c r="Y1798" s="148">
        <v>952.14</v>
      </c>
      <c r="Z1798" s="148">
        <v>3</v>
      </c>
      <c r="AA1798" s="148">
        <v>47.86</v>
      </c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39">
        <v>0</v>
      </c>
      <c r="AM1798" s="139">
        <v>0</v>
      </c>
      <c r="AN1798" s="148">
        <f t="shared" si="244"/>
        <v>1000</v>
      </c>
      <c r="AO1798" s="148">
        <f t="shared" si="245"/>
        <v>127</v>
      </c>
      <c r="AP1798" s="148">
        <v>6</v>
      </c>
      <c r="AQ1798" s="140">
        <v>6</v>
      </c>
      <c r="AS1798" s="42">
        <f t="shared" si="246"/>
        <v>8687.2416845441912</v>
      </c>
      <c r="AT1798" s="101">
        <f t="shared" si="247"/>
        <v>0</v>
      </c>
      <c r="AU1798" s="42">
        <f t="shared" si="248"/>
        <v>8687.2416845441912</v>
      </c>
      <c r="AV1798" s="42">
        <f t="shared" si="249"/>
        <v>5317.3494869123388</v>
      </c>
      <c r="AW1798" s="102">
        <f t="shared" si="250"/>
        <v>431</v>
      </c>
      <c r="AX1798" s="43">
        <f t="shared" si="252"/>
        <v>0.5</v>
      </c>
      <c r="AY1798" s="43" t="str">
        <f t="shared" si="251"/>
        <v>UTGS</v>
      </c>
    </row>
    <row r="1799" spans="1:51" hidden="1" x14ac:dyDescent="0.2">
      <c r="A1799" s="38">
        <v>1792</v>
      </c>
      <c r="B1799" t="s">
        <v>362</v>
      </c>
      <c r="C1799" t="s">
        <v>289</v>
      </c>
      <c r="D1799">
        <v>306</v>
      </c>
      <c r="E1799" t="s">
        <v>1248</v>
      </c>
      <c r="F1799">
        <v>0.25</v>
      </c>
      <c r="G1799" t="str">
        <f>LOOKUP(F1799,{0,6,45},{"F","L","H"})</f>
        <v>F</v>
      </c>
      <c r="H1799" t="s">
        <v>3680</v>
      </c>
      <c r="I1799" s="43" t="str">
        <f>IFERROR(VLOOKUP(#REF!,#REF!,2,FALSE),"No")</f>
        <v>No</v>
      </c>
      <c r="J1799" s="139">
        <v>1.25</v>
      </c>
      <c r="K1799" s="148">
        <v>86</v>
      </c>
      <c r="L1799" s="148"/>
      <c r="M1799" s="148"/>
      <c r="N1799" s="148"/>
      <c r="O1799" s="148"/>
      <c r="P1799" s="148"/>
      <c r="Q1799" s="148"/>
      <c r="R1799" s="148"/>
      <c r="S1799" s="148"/>
      <c r="T1799" s="148"/>
      <c r="U1799" s="148"/>
      <c r="V1799" s="148"/>
      <c r="W1799" s="148"/>
      <c r="X1799" s="139">
        <v>2</v>
      </c>
      <c r="Y1799" s="148">
        <v>752.1</v>
      </c>
      <c r="Z1799" s="149">
        <v>3</v>
      </c>
      <c r="AA1799" s="148">
        <v>54.3</v>
      </c>
      <c r="AB1799" s="148">
        <v>6</v>
      </c>
      <c r="AC1799" s="148">
        <v>193.6</v>
      </c>
      <c r="AD1799" s="148"/>
      <c r="AE1799" s="148"/>
      <c r="AF1799" s="148"/>
      <c r="AG1799" s="148"/>
      <c r="AH1799" s="148"/>
      <c r="AI1799" s="148"/>
      <c r="AJ1799" s="148"/>
      <c r="AK1799" s="148"/>
      <c r="AL1799" s="139">
        <v>0</v>
      </c>
      <c r="AM1799" s="139">
        <v>0</v>
      </c>
      <c r="AN1799" s="148">
        <f t="shared" si="244"/>
        <v>1000</v>
      </c>
      <c r="AO1799" s="148">
        <f t="shared" si="245"/>
        <v>86</v>
      </c>
      <c r="AP1799" s="148">
        <v>17</v>
      </c>
      <c r="AQ1799" s="140">
        <v>51</v>
      </c>
      <c r="AS1799" s="42">
        <f t="shared" si="246"/>
        <v>6408.1590934708684</v>
      </c>
      <c r="AT1799" s="101">
        <f t="shared" si="247"/>
        <v>0</v>
      </c>
      <c r="AU1799" s="42">
        <f t="shared" si="248"/>
        <v>6408.1590934708684</v>
      </c>
      <c r="AV1799" s="42">
        <f t="shared" si="249"/>
        <v>728.43744551909867</v>
      </c>
      <c r="AW1799" s="102">
        <f t="shared" si="250"/>
        <v>431</v>
      </c>
      <c r="AX1799" s="43">
        <f t="shared" si="252"/>
        <v>1.25</v>
      </c>
      <c r="AY1799" s="43" t="str">
        <f t="shared" si="251"/>
        <v>UTGS</v>
      </c>
    </row>
    <row r="1800" spans="1:51" hidden="1" x14ac:dyDescent="0.2">
      <c r="A1800" s="38">
        <v>1793</v>
      </c>
      <c r="B1800" t="s">
        <v>5806</v>
      </c>
      <c r="C1800" t="s">
        <v>292</v>
      </c>
      <c r="D1800">
        <v>12000</v>
      </c>
      <c r="E1800" t="s">
        <v>203</v>
      </c>
      <c r="F1800">
        <v>2</v>
      </c>
      <c r="G1800" t="str">
        <f>LOOKUP(F1800,{0,6,45},{"F","L","H"})</f>
        <v>F</v>
      </c>
      <c r="H1800" t="s">
        <v>846</v>
      </c>
      <c r="I1800" s="43" t="str">
        <f>IFERROR(VLOOKUP(#REF!,#REF!,2,FALSE),"No")</f>
        <v>No</v>
      </c>
      <c r="J1800" s="149">
        <v>2</v>
      </c>
      <c r="K1800" s="148">
        <v>182</v>
      </c>
      <c r="L1800" s="148"/>
      <c r="M1800" s="148"/>
      <c r="N1800" s="148"/>
      <c r="O1800" s="148"/>
      <c r="P1800" s="148"/>
      <c r="Q1800" s="148"/>
      <c r="R1800" s="148"/>
      <c r="S1800" s="148"/>
      <c r="T1800" s="148"/>
      <c r="U1800" s="148"/>
      <c r="V1800" s="148"/>
      <c r="W1800" s="148"/>
      <c r="X1800" s="139">
        <v>2</v>
      </c>
      <c r="Y1800" s="148">
        <v>143.83000000000001</v>
      </c>
      <c r="Z1800" s="148">
        <v>4</v>
      </c>
      <c r="AA1800" s="148">
        <v>856.17</v>
      </c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39">
        <v>0</v>
      </c>
      <c r="AM1800" s="139">
        <v>0</v>
      </c>
      <c r="AN1800" s="148">
        <f t="shared" ref="AN1800:AN1863" si="253">SUM(Y1800,AA1800,AC1800,AE1800,AG1800,AI1800,AK1800,AM1800)</f>
        <v>1000</v>
      </c>
      <c r="AO1800" s="148">
        <f t="shared" ref="AO1800:AO1863" si="254">SUM(K1800,M1800,O1800,Q1800,S1800,U1800,W1800)</f>
        <v>182</v>
      </c>
      <c r="AP1800" s="148">
        <v>11</v>
      </c>
      <c r="AQ1800" s="140">
        <v>25</v>
      </c>
      <c r="AS1800" s="42">
        <f t="shared" ref="AS1800:AS1863" si="255">(VLOOKUP(J1800,Service,2,FALSE)*K1800+VLOOKUP(L1800,Service,2,FALSE)*M1800+VLOOKUP(N1800,Service,2,FALSE)*O1800+VLOOKUP(P1800,Service,2,FALSE)*Q1800)</f>
        <v>13282.992965252302</v>
      </c>
      <c r="AT1800" s="101">
        <f t="shared" ref="AT1800:AT1863" si="256">VLOOKUP(R1800,serviceHP,2,FALSE)*S1800+VLOOKUP(T1800,serviceHP,2,FALSE)*U1800+VLOOKUP(V1800,serviceHP,2,FALSE)*W1800</f>
        <v>0</v>
      </c>
      <c r="AU1800" s="42">
        <f t="shared" ref="AU1800:AU1863" si="257">AS1800+AT1800</f>
        <v>13282.992965252302</v>
      </c>
      <c r="AV1800" s="42">
        <f t="shared" ref="AV1800:AV1863" si="258">(VLOOKUP(X1800,Main,2,FALSE)*Y1800+VLOOKUP(Z1800,Main,2,FALSE)*AA1800+VLOOKUP(AB1800,Main,2,FALSE)*AC1800+VLOOKUP(AD1800,Main,2,FALSE)*AE1800+VLOOKUP(AF1800,Main,2,FALSE)*AG1800+VLOOKUP(AL1800,Main,2,FALSE)*AM1800+VLOOKUP(AH1800,Main,2,FALSE)*AI1800+VLOOKUP(AL1800,Main,2,FALSE)*AM1800+VLOOKUP(AJ1800,Main,2,FALSE)*AK1800)/AQ1800</f>
        <v>1545.9880248589614</v>
      </c>
      <c r="AW1800" s="102">
        <f t="shared" ref="AW1800:AW1863" si="259">IF(G1800="F",VLOOKUP(D1800,MeterAndReg2,2,TRUE),(IF(G1800="L",VLOOKUP(D1800,MeterAndReg2,3,TRUE),VLOOKUP(D1800,MeterAndReg2,4,TRUE))))</f>
        <v>10791.333333333334</v>
      </c>
      <c r="AX1800" s="43">
        <f t="shared" si="252"/>
        <v>2</v>
      </c>
      <c r="AY1800" s="43" t="str">
        <f t="shared" si="251"/>
        <v>UTFS</v>
      </c>
    </row>
    <row r="1801" spans="1:51" hidden="1" x14ac:dyDescent="0.2">
      <c r="A1801" s="38">
        <v>1794</v>
      </c>
      <c r="B1801" t="s">
        <v>362</v>
      </c>
      <c r="C1801" t="s">
        <v>289</v>
      </c>
      <c r="D1801">
        <v>306</v>
      </c>
      <c r="E1801" t="s">
        <v>1224</v>
      </c>
      <c r="F1801">
        <v>0.25</v>
      </c>
      <c r="G1801" t="str">
        <f>LOOKUP(F1801,{0,6,45},{"F","L","H"})</f>
        <v>F</v>
      </c>
      <c r="H1801" t="s">
        <v>3681</v>
      </c>
      <c r="I1801" s="43" t="str">
        <f>IFERROR(VLOOKUP(#REF!,#REF!,2,FALSE),"No")</f>
        <v>No</v>
      </c>
      <c r="J1801" s="149">
        <v>0.75</v>
      </c>
      <c r="K1801" s="148">
        <v>72</v>
      </c>
      <c r="L1801" s="148"/>
      <c r="M1801" s="148"/>
      <c r="N1801" s="148"/>
      <c r="O1801" s="148"/>
      <c r="P1801" s="148"/>
      <c r="Q1801" s="148"/>
      <c r="R1801" s="148"/>
      <c r="S1801" s="148"/>
      <c r="T1801" s="148"/>
      <c r="U1801" s="148"/>
      <c r="V1801" s="148"/>
      <c r="W1801" s="148"/>
      <c r="X1801" s="139">
        <v>1.25</v>
      </c>
      <c r="Y1801" s="148">
        <v>246.78</v>
      </c>
      <c r="Z1801" s="148">
        <v>2</v>
      </c>
      <c r="AA1801" s="148">
        <v>753.22</v>
      </c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39">
        <v>0</v>
      </c>
      <c r="AM1801" s="139">
        <v>0</v>
      </c>
      <c r="AN1801" s="148">
        <f t="shared" si="253"/>
        <v>1000</v>
      </c>
      <c r="AO1801" s="148">
        <f t="shared" si="254"/>
        <v>72</v>
      </c>
      <c r="AP1801" s="148">
        <v>14</v>
      </c>
      <c r="AQ1801" s="140">
        <v>35</v>
      </c>
      <c r="AS1801" s="42">
        <f t="shared" si="255"/>
        <v>4635.6104038360754</v>
      </c>
      <c r="AT1801" s="101">
        <f t="shared" si="256"/>
        <v>0</v>
      </c>
      <c r="AU1801" s="42">
        <f t="shared" si="257"/>
        <v>4635.6104038360754</v>
      </c>
      <c r="AV1801" s="42">
        <f t="shared" si="258"/>
        <v>933.82022061354382</v>
      </c>
      <c r="AW1801" s="102">
        <f t="shared" si="259"/>
        <v>431</v>
      </c>
      <c r="AX1801" s="43">
        <f t="shared" si="252"/>
        <v>0.75</v>
      </c>
      <c r="AY1801" s="43" t="str">
        <f t="shared" ref="AY1801:AY1864" si="260">C1801</f>
        <v>UTGS</v>
      </c>
    </row>
    <row r="1802" spans="1:51" hidden="1" x14ac:dyDescent="0.2">
      <c r="A1802" s="38">
        <v>1795</v>
      </c>
      <c r="B1802" t="s">
        <v>362</v>
      </c>
      <c r="C1802" t="s">
        <v>289</v>
      </c>
      <c r="D1802">
        <v>320</v>
      </c>
      <c r="E1802" t="s">
        <v>1232</v>
      </c>
      <c r="F1802">
        <v>0.25</v>
      </c>
      <c r="G1802" t="str">
        <f>LOOKUP(F1802,{0,6,45},{"F","L","H"})</f>
        <v>F</v>
      </c>
      <c r="H1802" t="s">
        <v>3682</v>
      </c>
      <c r="I1802" s="43" t="str">
        <f>IFERROR(VLOOKUP(#REF!,#REF!,2,FALSE),"No")</f>
        <v>No</v>
      </c>
      <c r="J1802" s="149">
        <v>0.75</v>
      </c>
      <c r="K1802" s="148">
        <v>51</v>
      </c>
      <c r="L1802" s="148"/>
      <c r="M1802" s="148"/>
      <c r="N1802" s="148"/>
      <c r="O1802" s="148"/>
      <c r="P1802" s="148"/>
      <c r="Q1802" s="148"/>
      <c r="R1802" s="148"/>
      <c r="S1802" s="148"/>
      <c r="T1802" s="148"/>
      <c r="U1802" s="148"/>
      <c r="V1802" s="148"/>
      <c r="W1802" s="148"/>
      <c r="X1802" s="139">
        <v>2</v>
      </c>
      <c r="Y1802" s="148">
        <v>1000</v>
      </c>
      <c r="Z1802" s="149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39">
        <v>0</v>
      </c>
      <c r="AM1802" s="139">
        <v>0</v>
      </c>
      <c r="AN1802" s="148">
        <f t="shared" si="253"/>
        <v>1000</v>
      </c>
      <c r="AO1802" s="148">
        <f t="shared" si="254"/>
        <v>51</v>
      </c>
      <c r="AP1802" s="148">
        <v>12</v>
      </c>
      <c r="AQ1802" s="140">
        <v>12</v>
      </c>
      <c r="AS1802" s="42">
        <f t="shared" si="255"/>
        <v>3283.5573693838869</v>
      </c>
      <c r="AT1802" s="101">
        <f t="shared" si="256"/>
        <v>0</v>
      </c>
      <c r="AU1802" s="42">
        <f t="shared" si="257"/>
        <v>3283.5573693838869</v>
      </c>
      <c r="AV1802" s="42">
        <f t="shared" si="258"/>
        <v>2709.246810122836</v>
      </c>
      <c r="AW1802" s="102">
        <f t="shared" si="259"/>
        <v>431</v>
      </c>
      <c r="AX1802" s="43">
        <f t="shared" si="252"/>
        <v>0.75</v>
      </c>
      <c r="AY1802" s="43" t="str">
        <f t="shared" si="260"/>
        <v>UTGS</v>
      </c>
    </row>
    <row r="1803" spans="1:51" hidden="1" x14ac:dyDescent="0.2">
      <c r="A1803" s="38">
        <v>1796</v>
      </c>
      <c r="B1803" t="s">
        <v>362</v>
      </c>
      <c r="C1803" t="s">
        <v>289</v>
      </c>
      <c r="D1803">
        <v>320</v>
      </c>
      <c r="E1803" t="s">
        <v>1228</v>
      </c>
      <c r="F1803">
        <v>0.25</v>
      </c>
      <c r="G1803" t="str">
        <f>LOOKUP(F1803,{0,6,45},{"F","L","H"})</f>
        <v>F</v>
      </c>
      <c r="H1803" t="s">
        <v>3683</v>
      </c>
      <c r="I1803" s="43" t="str">
        <f>IFERROR(VLOOKUP(#REF!,#REF!,2,FALSE),"No")</f>
        <v>No</v>
      </c>
      <c r="J1803" s="139">
        <v>0.75</v>
      </c>
      <c r="K1803" s="148">
        <v>104</v>
      </c>
      <c r="L1803" s="148"/>
      <c r="M1803" s="148"/>
      <c r="N1803" s="148"/>
      <c r="O1803" s="148"/>
      <c r="P1803" s="148"/>
      <c r="Q1803" s="148"/>
      <c r="R1803" s="148"/>
      <c r="S1803" s="148"/>
      <c r="T1803" s="148"/>
      <c r="U1803" s="148"/>
      <c r="V1803" s="148"/>
      <c r="W1803" s="148"/>
      <c r="X1803" s="139">
        <v>2</v>
      </c>
      <c r="Y1803" s="148">
        <v>1000</v>
      </c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39">
        <v>0</v>
      </c>
      <c r="AM1803" s="139">
        <v>0</v>
      </c>
      <c r="AN1803" s="148">
        <f t="shared" si="253"/>
        <v>1000</v>
      </c>
      <c r="AO1803" s="148">
        <f t="shared" si="254"/>
        <v>104</v>
      </c>
      <c r="AP1803" s="148">
        <v>18</v>
      </c>
      <c r="AQ1803" s="140">
        <v>18</v>
      </c>
      <c r="AS1803" s="42">
        <f t="shared" si="255"/>
        <v>6695.8816944298869</v>
      </c>
      <c r="AT1803" s="101">
        <f t="shared" si="256"/>
        <v>0</v>
      </c>
      <c r="AU1803" s="42">
        <f t="shared" si="257"/>
        <v>6695.8816944298869</v>
      </c>
      <c r="AV1803" s="42">
        <f t="shared" si="258"/>
        <v>1806.1645400818907</v>
      </c>
      <c r="AW1803" s="102">
        <f t="shared" si="259"/>
        <v>431</v>
      </c>
      <c r="AX1803" s="43">
        <f t="shared" si="252"/>
        <v>0.75</v>
      </c>
      <c r="AY1803" s="43" t="str">
        <f t="shared" si="260"/>
        <v>UTGS</v>
      </c>
    </row>
    <row r="1804" spans="1:51" hidden="1" x14ac:dyDescent="0.2">
      <c r="A1804" s="38">
        <v>1797</v>
      </c>
      <c r="B1804" t="s">
        <v>362</v>
      </c>
      <c r="C1804" t="s">
        <v>289</v>
      </c>
      <c r="D1804">
        <v>320</v>
      </c>
      <c r="E1804" t="s">
        <v>1232</v>
      </c>
      <c r="F1804">
        <v>0.25</v>
      </c>
      <c r="G1804" t="str">
        <f>LOOKUP(F1804,{0,6,45},{"F","L","H"})</f>
        <v>F</v>
      </c>
      <c r="H1804" t="s">
        <v>3684</v>
      </c>
      <c r="I1804" s="43" t="str">
        <f>IFERROR(VLOOKUP(#REF!,#REF!,2,FALSE),"No")</f>
        <v>No</v>
      </c>
      <c r="J1804" s="149">
        <v>0.75</v>
      </c>
      <c r="K1804" s="148">
        <v>47</v>
      </c>
      <c r="L1804" s="148"/>
      <c r="M1804" s="148"/>
      <c r="N1804" s="148"/>
      <c r="O1804" s="148"/>
      <c r="P1804" s="148"/>
      <c r="Q1804" s="148"/>
      <c r="R1804" s="148"/>
      <c r="S1804" s="148"/>
      <c r="T1804" s="148"/>
      <c r="U1804" s="148"/>
      <c r="V1804" s="148"/>
      <c r="W1804" s="148"/>
      <c r="X1804" s="139">
        <v>2</v>
      </c>
      <c r="Y1804" s="148">
        <v>967.34</v>
      </c>
      <c r="Z1804" s="149">
        <v>4</v>
      </c>
      <c r="AA1804" s="148">
        <v>32.659999999999997</v>
      </c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39">
        <v>0</v>
      </c>
      <c r="AM1804" s="139">
        <v>0</v>
      </c>
      <c r="AN1804" s="148">
        <f t="shared" si="253"/>
        <v>1000</v>
      </c>
      <c r="AO1804" s="148">
        <f t="shared" si="254"/>
        <v>47</v>
      </c>
      <c r="AP1804" s="148">
        <v>12</v>
      </c>
      <c r="AQ1804" s="140">
        <v>12</v>
      </c>
      <c r="AS1804" s="42">
        <f t="shared" si="255"/>
        <v>3026.0234580596607</v>
      </c>
      <c r="AT1804" s="101">
        <f t="shared" si="256"/>
        <v>0</v>
      </c>
      <c r="AU1804" s="42">
        <f t="shared" si="257"/>
        <v>3026.0234580596607</v>
      </c>
      <c r="AV1804" s="42">
        <f t="shared" si="258"/>
        <v>2728.7611601228359</v>
      </c>
      <c r="AW1804" s="102">
        <f t="shared" si="259"/>
        <v>431</v>
      </c>
      <c r="AX1804" s="43">
        <f t="shared" si="252"/>
        <v>0.75</v>
      </c>
      <c r="AY1804" s="43" t="str">
        <f t="shared" si="260"/>
        <v>UTGS</v>
      </c>
    </row>
    <row r="1805" spans="1:51" hidden="1" x14ac:dyDescent="0.2">
      <c r="A1805" s="38">
        <v>1798</v>
      </c>
      <c r="B1805" t="s">
        <v>5806</v>
      </c>
      <c r="C1805" t="s">
        <v>5746</v>
      </c>
      <c r="D1805">
        <v>9200</v>
      </c>
      <c r="E1805" t="s">
        <v>212</v>
      </c>
      <c r="F1805">
        <v>5</v>
      </c>
      <c r="G1805" t="str">
        <f>LOOKUP(F1805,{0,6,45},{"F","L","H"})</f>
        <v>F</v>
      </c>
      <c r="H1805" t="s">
        <v>680</v>
      </c>
      <c r="I1805" s="43" t="str">
        <f>IFERROR(VLOOKUP(#REF!,#REF!,2,FALSE),"No")</f>
        <v>No</v>
      </c>
      <c r="J1805" s="149">
        <v>2</v>
      </c>
      <c r="K1805" s="148">
        <v>16</v>
      </c>
      <c r="L1805" s="148"/>
      <c r="M1805" s="148"/>
      <c r="N1805" s="148"/>
      <c r="O1805" s="148"/>
      <c r="P1805" s="148"/>
      <c r="Q1805" s="148"/>
      <c r="R1805" s="148"/>
      <c r="S1805" s="148"/>
      <c r="T1805" s="148"/>
      <c r="U1805" s="148"/>
      <c r="V1805" s="148"/>
      <c r="W1805" s="148"/>
      <c r="X1805" s="139">
        <v>2</v>
      </c>
      <c r="Y1805" s="148">
        <v>903.67</v>
      </c>
      <c r="Z1805" s="149">
        <v>4</v>
      </c>
      <c r="AA1805" s="148">
        <v>96.33</v>
      </c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39">
        <v>0</v>
      </c>
      <c r="AM1805" s="139">
        <v>0</v>
      </c>
      <c r="AN1805" s="148">
        <f t="shared" si="253"/>
        <v>1000</v>
      </c>
      <c r="AO1805" s="148">
        <f t="shared" si="254"/>
        <v>16</v>
      </c>
      <c r="AP1805" s="148">
        <v>1</v>
      </c>
      <c r="AQ1805" s="140">
        <v>1</v>
      </c>
      <c r="AS1805" s="42">
        <f t="shared" si="255"/>
        <v>1167.7356452969057</v>
      </c>
      <c r="AT1805" s="101">
        <f t="shared" si="256"/>
        <v>0</v>
      </c>
      <c r="AU1805" s="42">
        <f t="shared" si="257"/>
        <v>1167.7356452969057</v>
      </c>
      <c r="AV1805" s="42">
        <f t="shared" si="258"/>
        <v>33201.647821474035</v>
      </c>
      <c r="AW1805" s="102">
        <f t="shared" si="259"/>
        <v>5118</v>
      </c>
      <c r="AX1805" s="43">
        <f t="shared" si="252"/>
        <v>2</v>
      </c>
      <c r="AY1805" s="43" t="str">
        <f t="shared" si="260"/>
        <v>UTTSS</v>
      </c>
    </row>
    <row r="1806" spans="1:51" hidden="1" x14ac:dyDescent="0.2">
      <c r="A1806" s="38">
        <v>1799</v>
      </c>
      <c r="B1806" t="s">
        <v>362</v>
      </c>
      <c r="C1806" t="s">
        <v>289</v>
      </c>
      <c r="D1806">
        <v>320</v>
      </c>
      <c r="E1806" t="s">
        <v>1239</v>
      </c>
      <c r="F1806">
        <v>0.25</v>
      </c>
      <c r="G1806" t="str">
        <f>LOOKUP(F1806,{0,6,45},{"F","L","H"})</f>
        <v>F</v>
      </c>
      <c r="H1806" t="s">
        <v>3685</v>
      </c>
      <c r="I1806" s="43" t="str">
        <f>IFERROR(VLOOKUP(#REF!,#REF!,2,FALSE),"No")</f>
        <v>No</v>
      </c>
      <c r="J1806" s="139">
        <v>0.75</v>
      </c>
      <c r="K1806" s="148">
        <v>145</v>
      </c>
      <c r="L1806" s="148"/>
      <c r="M1806" s="148"/>
      <c r="N1806" s="148"/>
      <c r="O1806" s="148"/>
      <c r="P1806" s="148"/>
      <c r="Q1806" s="148"/>
      <c r="R1806" s="148"/>
      <c r="S1806" s="148"/>
      <c r="T1806" s="148"/>
      <c r="U1806" s="148"/>
      <c r="V1806" s="148"/>
      <c r="W1806" s="148"/>
      <c r="X1806" s="139">
        <v>2</v>
      </c>
      <c r="Y1806" s="148">
        <v>823.34</v>
      </c>
      <c r="Z1806" s="148">
        <v>8</v>
      </c>
      <c r="AA1806" s="148">
        <v>176.66</v>
      </c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39">
        <v>0</v>
      </c>
      <c r="AM1806" s="139">
        <v>0</v>
      </c>
      <c r="AN1806" s="148">
        <f t="shared" si="253"/>
        <v>1000</v>
      </c>
      <c r="AO1806" s="148">
        <f t="shared" si="254"/>
        <v>145</v>
      </c>
      <c r="AP1806" s="148">
        <v>11</v>
      </c>
      <c r="AQ1806" s="140">
        <v>24</v>
      </c>
      <c r="AS1806" s="42">
        <f t="shared" si="255"/>
        <v>9335.6042855032083</v>
      </c>
      <c r="AT1806" s="101">
        <f t="shared" si="256"/>
        <v>0</v>
      </c>
      <c r="AU1806" s="42">
        <f t="shared" si="257"/>
        <v>9335.6042855032083</v>
      </c>
      <c r="AV1806" s="42">
        <f t="shared" si="258"/>
        <v>1651.5594217280848</v>
      </c>
      <c r="AW1806" s="102">
        <f t="shared" si="259"/>
        <v>431</v>
      </c>
      <c r="AX1806" s="43">
        <f t="shared" si="252"/>
        <v>0.75</v>
      </c>
      <c r="AY1806" s="43" t="str">
        <f t="shared" si="260"/>
        <v>UTGS</v>
      </c>
    </row>
    <row r="1807" spans="1:51" hidden="1" x14ac:dyDescent="0.2">
      <c r="A1807" s="38">
        <v>1800</v>
      </c>
      <c r="B1807" t="s">
        <v>362</v>
      </c>
      <c r="C1807" t="s">
        <v>289</v>
      </c>
      <c r="D1807">
        <v>320</v>
      </c>
      <c r="E1807" t="s">
        <v>1232</v>
      </c>
      <c r="F1807">
        <v>0.25</v>
      </c>
      <c r="G1807" t="str">
        <f>LOOKUP(F1807,{0,6,45},{"F","L","H"})</f>
        <v>F</v>
      </c>
      <c r="H1807" t="s">
        <v>3686</v>
      </c>
      <c r="I1807" s="43" t="str">
        <f>IFERROR(VLOOKUP(#REF!,#REF!,2,FALSE),"No")</f>
        <v>No</v>
      </c>
      <c r="J1807" s="139">
        <v>0.75</v>
      </c>
      <c r="K1807" s="148">
        <v>41</v>
      </c>
      <c r="L1807" s="148"/>
      <c r="M1807" s="148"/>
      <c r="N1807" s="148"/>
      <c r="O1807" s="148"/>
      <c r="P1807" s="148"/>
      <c r="Q1807" s="148"/>
      <c r="R1807" s="148"/>
      <c r="S1807" s="148"/>
      <c r="T1807" s="148"/>
      <c r="U1807" s="148"/>
      <c r="V1807" s="148"/>
      <c r="W1807" s="148"/>
      <c r="X1807" s="139">
        <v>2</v>
      </c>
      <c r="Y1807" s="148">
        <v>159.31</v>
      </c>
      <c r="Z1807" s="148">
        <v>4</v>
      </c>
      <c r="AA1807" s="148">
        <v>840.69</v>
      </c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39">
        <v>0</v>
      </c>
      <c r="AM1807" s="139">
        <v>0</v>
      </c>
      <c r="AN1807" s="148">
        <f t="shared" si="253"/>
        <v>1000</v>
      </c>
      <c r="AO1807" s="148">
        <f t="shared" si="254"/>
        <v>41</v>
      </c>
      <c r="AP1807" s="148">
        <v>5</v>
      </c>
      <c r="AQ1807" s="140">
        <v>10</v>
      </c>
      <c r="AS1807" s="42">
        <f t="shared" si="255"/>
        <v>2639.7225910733209</v>
      </c>
      <c r="AT1807" s="101">
        <f t="shared" si="256"/>
        <v>0</v>
      </c>
      <c r="AU1807" s="42">
        <f t="shared" si="257"/>
        <v>2639.7225910733209</v>
      </c>
      <c r="AV1807" s="42">
        <f t="shared" si="258"/>
        <v>3853.8709021474037</v>
      </c>
      <c r="AW1807" s="102">
        <f t="shared" si="259"/>
        <v>431</v>
      </c>
      <c r="AX1807" s="43">
        <f t="shared" si="252"/>
        <v>0.75</v>
      </c>
      <c r="AY1807" s="43" t="str">
        <f t="shared" si="260"/>
        <v>UTGS</v>
      </c>
    </row>
    <row r="1808" spans="1:51" hidden="1" x14ac:dyDescent="0.2">
      <c r="A1808" s="38">
        <v>1801</v>
      </c>
      <c r="B1808" t="s">
        <v>362</v>
      </c>
      <c r="C1808" t="s">
        <v>289</v>
      </c>
      <c r="D1808">
        <v>320</v>
      </c>
      <c r="E1808" t="s">
        <v>1245</v>
      </c>
      <c r="F1808">
        <v>0.25</v>
      </c>
      <c r="G1808" t="str">
        <f>LOOKUP(F1808,{0,6,45},{"F","L","H"})</f>
        <v>F</v>
      </c>
      <c r="H1808" t="s">
        <v>3687</v>
      </c>
      <c r="I1808" s="43" t="str">
        <f>IFERROR(VLOOKUP(#REF!,#REF!,2,FALSE),"No")</f>
        <v>No</v>
      </c>
      <c r="J1808" s="149">
        <v>0.75</v>
      </c>
      <c r="K1808" s="148">
        <v>91</v>
      </c>
      <c r="L1808" s="148"/>
      <c r="M1808" s="148"/>
      <c r="N1808" s="148"/>
      <c r="O1808" s="148"/>
      <c r="P1808" s="148"/>
      <c r="Q1808" s="148"/>
      <c r="R1808" s="148"/>
      <c r="S1808" s="148"/>
      <c r="T1808" s="148"/>
      <c r="U1808" s="148"/>
      <c r="V1808" s="148"/>
      <c r="W1808" s="148"/>
      <c r="X1808" s="139">
        <v>2</v>
      </c>
      <c r="Y1808" s="148">
        <v>653.24</v>
      </c>
      <c r="Z1808" s="148">
        <v>4</v>
      </c>
      <c r="AA1808" s="148">
        <v>346.76</v>
      </c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39">
        <v>0</v>
      </c>
      <c r="AM1808" s="139">
        <v>0</v>
      </c>
      <c r="AN1808" s="148">
        <f t="shared" si="253"/>
        <v>1000</v>
      </c>
      <c r="AO1808" s="148">
        <f t="shared" si="254"/>
        <v>91</v>
      </c>
      <c r="AP1808" s="148">
        <v>13</v>
      </c>
      <c r="AQ1808" s="140">
        <v>26</v>
      </c>
      <c r="AS1808" s="42">
        <f t="shared" si="255"/>
        <v>5858.8964826261517</v>
      </c>
      <c r="AT1808" s="101">
        <f t="shared" si="256"/>
        <v>0</v>
      </c>
      <c r="AU1808" s="42">
        <f t="shared" si="257"/>
        <v>5858.8964826261517</v>
      </c>
      <c r="AV1808" s="42">
        <f t="shared" si="258"/>
        <v>1346.0473431336168</v>
      </c>
      <c r="AW1808" s="102">
        <f t="shared" si="259"/>
        <v>431</v>
      </c>
      <c r="AX1808" s="43">
        <f t="shared" si="252"/>
        <v>0.75</v>
      </c>
      <c r="AY1808" s="43" t="str">
        <f t="shared" si="260"/>
        <v>UTGS</v>
      </c>
    </row>
    <row r="1809" spans="1:51" hidden="1" x14ac:dyDescent="0.2">
      <c r="A1809" s="38">
        <v>1802</v>
      </c>
      <c r="B1809" t="s">
        <v>362</v>
      </c>
      <c r="C1809" t="s">
        <v>289</v>
      </c>
      <c r="D1809">
        <v>320</v>
      </c>
      <c r="E1809" t="s">
        <v>1245</v>
      </c>
      <c r="F1809">
        <v>0.25</v>
      </c>
      <c r="G1809" t="str">
        <f>LOOKUP(F1809,{0,6,45},{"F","L","H"})</f>
        <v>F</v>
      </c>
      <c r="H1809" t="s">
        <v>3688</v>
      </c>
      <c r="I1809" s="43" t="str">
        <f>IFERROR(VLOOKUP(#REF!,#REF!,2,FALSE),"No")</f>
        <v>No</v>
      </c>
      <c r="J1809" s="149">
        <v>0.5</v>
      </c>
      <c r="K1809" s="148">
        <v>48</v>
      </c>
      <c r="L1809" s="148"/>
      <c r="M1809" s="148"/>
      <c r="N1809" s="148"/>
      <c r="O1809" s="148"/>
      <c r="P1809" s="148"/>
      <c r="Q1809" s="148"/>
      <c r="R1809" s="148"/>
      <c r="S1809" s="148"/>
      <c r="T1809" s="148"/>
      <c r="U1809" s="148"/>
      <c r="V1809" s="148"/>
      <c r="W1809" s="148"/>
      <c r="X1809" s="139">
        <v>2</v>
      </c>
      <c r="Y1809" s="148">
        <v>1000</v>
      </c>
      <c r="Z1809" s="149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39">
        <v>0</v>
      </c>
      <c r="AM1809" s="139">
        <v>0</v>
      </c>
      <c r="AN1809" s="148">
        <f t="shared" si="253"/>
        <v>1000</v>
      </c>
      <c r="AO1809" s="148">
        <f t="shared" si="254"/>
        <v>48</v>
      </c>
      <c r="AP1809" s="148">
        <v>3</v>
      </c>
      <c r="AQ1809" s="140">
        <v>3</v>
      </c>
      <c r="AS1809" s="42">
        <f t="shared" si="255"/>
        <v>3283.3669358907177</v>
      </c>
      <c r="AT1809" s="101">
        <f t="shared" si="256"/>
        <v>0</v>
      </c>
      <c r="AU1809" s="42">
        <f t="shared" si="257"/>
        <v>3283.3669358907177</v>
      </c>
      <c r="AV1809" s="42">
        <f t="shared" si="258"/>
        <v>10836.987240491344</v>
      </c>
      <c r="AW1809" s="102">
        <f t="shared" si="259"/>
        <v>431</v>
      </c>
      <c r="AX1809" s="43">
        <f t="shared" si="252"/>
        <v>0.5</v>
      </c>
      <c r="AY1809" s="43" t="str">
        <f t="shared" si="260"/>
        <v>UTGS</v>
      </c>
    </row>
    <row r="1810" spans="1:51" hidden="1" x14ac:dyDescent="0.2">
      <c r="A1810" s="38">
        <v>1803</v>
      </c>
      <c r="B1810" t="s">
        <v>5806</v>
      </c>
      <c r="C1810" t="s">
        <v>289</v>
      </c>
      <c r="D1810">
        <v>320</v>
      </c>
      <c r="E1810" t="s">
        <v>1245</v>
      </c>
      <c r="F1810">
        <v>0.25</v>
      </c>
      <c r="G1810" t="str">
        <f>LOOKUP(F1810,{0,6,45},{"F","L","H"})</f>
        <v>F</v>
      </c>
      <c r="H1810" t="s">
        <v>3689</v>
      </c>
      <c r="I1810" s="43" t="str">
        <f>IFERROR(VLOOKUP(#REF!,#REF!,2,FALSE),"No")</f>
        <v>No</v>
      </c>
      <c r="J1810" s="149">
        <v>0.75</v>
      </c>
      <c r="K1810" s="148">
        <v>112</v>
      </c>
      <c r="L1810" s="148"/>
      <c r="M1810" s="148"/>
      <c r="N1810" s="148"/>
      <c r="O1810" s="148"/>
      <c r="P1810" s="148"/>
      <c r="Q1810" s="148"/>
      <c r="R1810" s="148"/>
      <c r="S1810" s="148"/>
      <c r="T1810" s="148"/>
      <c r="U1810" s="148"/>
      <c r="V1810" s="148"/>
      <c r="W1810" s="148"/>
      <c r="X1810" s="139">
        <v>0.75</v>
      </c>
      <c r="Y1810" s="148">
        <v>20.23</v>
      </c>
      <c r="Z1810" s="148">
        <v>2</v>
      </c>
      <c r="AA1810" s="148">
        <v>979.77</v>
      </c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39">
        <v>0</v>
      </c>
      <c r="AM1810" s="139">
        <v>0</v>
      </c>
      <c r="AN1810" s="148">
        <f t="shared" si="253"/>
        <v>1000</v>
      </c>
      <c r="AO1810" s="148">
        <f t="shared" si="254"/>
        <v>112</v>
      </c>
      <c r="AP1810" s="148">
        <v>11</v>
      </c>
      <c r="AQ1810" s="140">
        <v>31</v>
      </c>
      <c r="AS1810" s="42">
        <f t="shared" si="255"/>
        <v>7210.9495170783403</v>
      </c>
      <c r="AT1810" s="101">
        <f t="shared" si="256"/>
        <v>0</v>
      </c>
      <c r="AU1810" s="42">
        <f t="shared" si="257"/>
        <v>7210.9495170783403</v>
      </c>
      <c r="AV1810" s="42">
        <f t="shared" si="258"/>
        <v>1053.6872619830333</v>
      </c>
      <c r="AW1810" s="102">
        <f t="shared" si="259"/>
        <v>431</v>
      </c>
      <c r="AX1810" s="43">
        <f t="shared" si="252"/>
        <v>0.75</v>
      </c>
      <c r="AY1810" s="43" t="str">
        <f t="shared" si="260"/>
        <v>UTGS</v>
      </c>
    </row>
    <row r="1811" spans="1:51" hidden="1" x14ac:dyDescent="0.2">
      <c r="A1811" s="38">
        <v>1804</v>
      </c>
      <c r="B1811" t="s">
        <v>362</v>
      </c>
      <c r="C1811" t="s">
        <v>289</v>
      </c>
      <c r="D1811">
        <v>320</v>
      </c>
      <c r="E1811" t="s">
        <v>1232</v>
      </c>
      <c r="F1811">
        <v>0.25</v>
      </c>
      <c r="G1811" t="str">
        <f>LOOKUP(F1811,{0,6,45},{"F","L","H"})</f>
        <v>F</v>
      </c>
      <c r="H1811" t="s">
        <v>3690</v>
      </c>
      <c r="I1811" s="43" t="str">
        <f>IFERROR(VLOOKUP(#REF!,#REF!,2,FALSE),"No")</f>
        <v>No</v>
      </c>
      <c r="J1811" s="149">
        <v>0.75</v>
      </c>
      <c r="K1811" s="148">
        <v>79</v>
      </c>
      <c r="L1811" s="148"/>
      <c r="M1811" s="148"/>
      <c r="N1811" s="148"/>
      <c r="O1811" s="148"/>
      <c r="P1811" s="148"/>
      <c r="Q1811" s="148"/>
      <c r="R1811" s="148"/>
      <c r="S1811" s="148"/>
      <c r="T1811" s="148"/>
      <c r="U1811" s="148"/>
      <c r="V1811" s="148"/>
      <c r="W1811" s="148"/>
      <c r="X1811" s="139">
        <v>2</v>
      </c>
      <c r="Y1811" s="148">
        <v>963.51</v>
      </c>
      <c r="Z1811" s="149">
        <v>4</v>
      </c>
      <c r="AA1811" s="148">
        <v>36.49</v>
      </c>
      <c r="AB1811" s="149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39">
        <v>0</v>
      </c>
      <c r="AM1811" s="139">
        <v>0</v>
      </c>
      <c r="AN1811" s="148">
        <f t="shared" si="253"/>
        <v>1000</v>
      </c>
      <c r="AO1811" s="148">
        <f t="shared" si="254"/>
        <v>79</v>
      </c>
      <c r="AP1811" s="148">
        <v>14</v>
      </c>
      <c r="AQ1811" s="140">
        <v>20</v>
      </c>
      <c r="AS1811" s="42">
        <f t="shared" si="255"/>
        <v>5086.2947486534722</v>
      </c>
      <c r="AT1811" s="101">
        <f t="shared" si="256"/>
        <v>0</v>
      </c>
      <c r="AU1811" s="42">
        <f t="shared" si="257"/>
        <v>5086.2947486534722</v>
      </c>
      <c r="AV1811" s="42">
        <f t="shared" si="258"/>
        <v>1638.6297510737018</v>
      </c>
      <c r="AW1811" s="102">
        <f t="shared" si="259"/>
        <v>431</v>
      </c>
      <c r="AX1811" s="43">
        <f t="shared" si="252"/>
        <v>0.75</v>
      </c>
      <c r="AY1811" s="43" t="str">
        <f t="shared" si="260"/>
        <v>UTGS</v>
      </c>
    </row>
    <row r="1812" spans="1:51" hidden="1" x14ac:dyDescent="0.2">
      <c r="A1812" s="38">
        <v>1805</v>
      </c>
      <c r="B1812" t="s">
        <v>5806</v>
      </c>
      <c r="C1812" t="s">
        <v>5745</v>
      </c>
      <c r="D1812">
        <v>14487</v>
      </c>
      <c r="E1812" t="s">
        <v>291</v>
      </c>
      <c r="F1812">
        <v>5</v>
      </c>
      <c r="G1812" t="str">
        <f>LOOKUP(F1812,{0,6,45},{"F","L","H"})</f>
        <v>F</v>
      </c>
      <c r="H1812" t="s">
        <v>13</v>
      </c>
      <c r="I1812" s="43" t="str">
        <f>IFERROR(VLOOKUP(#REF!,#REF!,2,FALSE),"No")</f>
        <v>No</v>
      </c>
      <c r="J1812" s="139">
        <v>2</v>
      </c>
      <c r="K1812" s="148">
        <v>203</v>
      </c>
      <c r="L1812" s="148"/>
      <c r="M1812" s="148"/>
      <c r="N1812" s="148"/>
      <c r="O1812" s="148"/>
      <c r="P1812" s="148"/>
      <c r="Q1812" s="148"/>
      <c r="R1812" s="148"/>
      <c r="S1812" s="148"/>
      <c r="T1812" s="148"/>
      <c r="U1812" s="148"/>
      <c r="V1812" s="148"/>
      <c r="W1812" s="148"/>
      <c r="X1812" s="139">
        <v>4</v>
      </c>
      <c r="Y1812" s="148">
        <v>1000</v>
      </c>
      <c r="Z1812" s="149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39">
        <v>0</v>
      </c>
      <c r="AM1812" s="139">
        <v>0</v>
      </c>
      <c r="AN1812" s="148">
        <f t="shared" si="253"/>
        <v>1000</v>
      </c>
      <c r="AO1812" s="148">
        <f t="shared" si="254"/>
        <v>203</v>
      </c>
      <c r="AP1812" s="148">
        <v>2</v>
      </c>
      <c r="AQ1812" s="140">
        <v>2</v>
      </c>
      <c r="AS1812" s="42">
        <f t="shared" si="255"/>
        <v>14815.645999704491</v>
      </c>
      <c r="AT1812" s="101">
        <f t="shared" si="256"/>
        <v>0</v>
      </c>
      <c r="AU1812" s="42">
        <f t="shared" si="257"/>
        <v>14815.645999704491</v>
      </c>
      <c r="AV1812" s="42">
        <f t="shared" si="258"/>
        <v>19840.480860737018</v>
      </c>
      <c r="AW1812" s="102">
        <f t="shared" si="259"/>
        <v>10791.333333333334</v>
      </c>
      <c r="AX1812" s="43">
        <f t="shared" si="252"/>
        <v>2</v>
      </c>
      <c r="AY1812" s="43" t="str">
        <f t="shared" si="260"/>
        <v>UTTSM</v>
      </c>
    </row>
    <row r="1813" spans="1:51" hidden="1" x14ac:dyDescent="0.2">
      <c r="A1813" s="38">
        <v>1806</v>
      </c>
      <c r="B1813" t="s">
        <v>362</v>
      </c>
      <c r="C1813" t="s">
        <v>289</v>
      </c>
      <c r="D1813">
        <v>320</v>
      </c>
      <c r="E1813" t="s">
        <v>1245</v>
      </c>
      <c r="F1813">
        <v>0.25</v>
      </c>
      <c r="G1813" t="str">
        <f>LOOKUP(F1813,{0,6,45},{"F","L","H"})</f>
        <v>F</v>
      </c>
      <c r="H1813" t="s">
        <v>3691</v>
      </c>
      <c r="I1813" s="43" t="str">
        <f>IFERROR(VLOOKUP(#REF!,#REF!,2,FALSE),"No")</f>
        <v>No</v>
      </c>
      <c r="J1813" s="149">
        <v>0.75</v>
      </c>
      <c r="K1813" s="148">
        <v>79</v>
      </c>
      <c r="L1813" s="148"/>
      <c r="M1813" s="148"/>
      <c r="N1813" s="148"/>
      <c r="O1813" s="148"/>
      <c r="P1813" s="148"/>
      <c r="Q1813" s="148"/>
      <c r="R1813" s="148"/>
      <c r="S1813" s="148"/>
      <c r="T1813" s="148"/>
      <c r="U1813" s="148"/>
      <c r="V1813" s="148"/>
      <c r="W1813" s="148"/>
      <c r="X1813" s="139">
        <v>6</v>
      </c>
      <c r="Y1813" s="148">
        <v>1000</v>
      </c>
      <c r="Z1813" s="149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39">
        <v>0</v>
      </c>
      <c r="AM1813" s="139">
        <v>0</v>
      </c>
      <c r="AN1813" s="148">
        <f t="shared" si="253"/>
        <v>1000</v>
      </c>
      <c r="AO1813" s="148">
        <f t="shared" si="254"/>
        <v>79</v>
      </c>
      <c r="AP1813" s="148">
        <v>6</v>
      </c>
      <c r="AQ1813" s="140">
        <v>17</v>
      </c>
      <c r="AS1813" s="42">
        <f t="shared" si="255"/>
        <v>5086.2947486534722</v>
      </c>
      <c r="AT1813" s="101">
        <f t="shared" si="256"/>
        <v>0</v>
      </c>
      <c r="AU1813" s="42">
        <f t="shared" si="257"/>
        <v>5086.2947486534722</v>
      </c>
      <c r="AV1813" s="42">
        <f t="shared" si="258"/>
        <v>3531.2330424396496</v>
      </c>
      <c r="AW1813" s="102">
        <f t="shared" si="259"/>
        <v>431</v>
      </c>
      <c r="AX1813" s="43">
        <f t="shared" si="252"/>
        <v>0.75</v>
      </c>
      <c r="AY1813" s="43" t="str">
        <f t="shared" si="260"/>
        <v>UTGS</v>
      </c>
    </row>
    <row r="1814" spans="1:51" hidden="1" x14ac:dyDescent="0.2">
      <c r="A1814" s="38">
        <v>1807</v>
      </c>
      <c r="B1814" t="s">
        <v>362</v>
      </c>
      <c r="C1814" t="s">
        <v>289</v>
      </c>
      <c r="D1814">
        <v>320</v>
      </c>
      <c r="E1814" t="s">
        <v>1245</v>
      </c>
      <c r="F1814">
        <v>0.25</v>
      </c>
      <c r="G1814" t="str">
        <f>LOOKUP(F1814,{0,6,45},{"F","L","H"})</f>
        <v>F</v>
      </c>
      <c r="H1814" t="s">
        <v>3692</v>
      </c>
      <c r="I1814" s="43" t="str">
        <f>IFERROR(VLOOKUP(#REF!,#REF!,2,FALSE),"No")</f>
        <v>No</v>
      </c>
      <c r="J1814" s="139">
        <v>0.75</v>
      </c>
      <c r="K1814" s="148">
        <v>133</v>
      </c>
      <c r="L1814" s="148"/>
      <c r="M1814" s="148"/>
      <c r="N1814" s="148"/>
      <c r="O1814" s="148"/>
      <c r="P1814" s="148"/>
      <c r="Q1814" s="148"/>
      <c r="R1814" s="148"/>
      <c r="S1814" s="148"/>
      <c r="T1814" s="148"/>
      <c r="U1814" s="148"/>
      <c r="V1814" s="148"/>
      <c r="W1814" s="148"/>
      <c r="X1814" s="139">
        <v>2</v>
      </c>
      <c r="Y1814" s="148">
        <v>1000</v>
      </c>
      <c r="Z1814" s="149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39">
        <v>0</v>
      </c>
      <c r="AM1814" s="139">
        <v>0</v>
      </c>
      <c r="AN1814" s="148">
        <f t="shared" si="253"/>
        <v>1000</v>
      </c>
      <c r="AO1814" s="148">
        <f t="shared" si="254"/>
        <v>133</v>
      </c>
      <c r="AP1814" s="148">
        <v>9</v>
      </c>
      <c r="AQ1814" s="140">
        <v>9</v>
      </c>
      <c r="AS1814" s="42">
        <f t="shared" si="255"/>
        <v>8563.0025515305297</v>
      </c>
      <c r="AT1814" s="101">
        <f t="shared" si="256"/>
        <v>0</v>
      </c>
      <c r="AU1814" s="42">
        <f t="shared" si="257"/>
        <v>8563.0025515305297</v>
      </c>
      <c r="AV1814" s="42">
        <f t="shared" si="258"/>
        <v>3612.3290801637813</v>
      </c>
      <c r="AW1814" s="102">
        <f t="shared" si="259"/>
        <v>431</v>
      </c>
      <c r="AX1814" s="43">
        <f t="shared" si="252"/>
        <v>0.75</v>
      </c>
      <c r="AY1814" s="43" t="str">
        <f t="shared" si="260"/>
        <v>UTGS</v>
      </c>
    </row>
    <row r="1815" spans="1:51" hidden="1" x14ac:dyDescent="0.2">
      <c r="A1815" s="38">
        <v>1808</v>
      </c>
      <c r="B1815" t="s">
        <v>362</v>
      </c>
      <c r="C1815" t="s">
        <v>289</v>
      </c>
      <c r="D1815">
        <v>175</v>
      </c>
      <c r="E1815" t="s">
        <v>1235</v>
      </c>
      <c r="F1815">
        <v>0.25</v>
      </c>
      <c r="G1815" t="str">
        <f>LOOKUP(F1815,{0,6,45},{"F","L","H"})</f>
        <v>F</v>
      </c>
      <c r="H1815" t="s">
        <v>3693</v>
      </c>
      <c r="I1815" s="43" t="str">
        <f>IFERROR(VLOOKUP(#REF!,#REF!,2,FALSE),"No")</f>
        <v>No</v>
      </c>
      <c r="J1815" s="139">
        <v>0.5</v>
      </c>
      <c r="K1815" s="148">
        <v>75</v>
      </c>
      <c r="L1815" s="148"/>
      <c r="M1815" s="148"/>
      <c r="N1815" s="148"/>
      <c r="O1815" s="148"/>
      <c r="P1815" s="148"/>
      <c r="Q1815" s="148"/>
      <c r="R1815" s="148"/>
      <c r="S1815" s="148"/>
      <c r="T1815" s="148"/>
      <c r="U1815" s="148"/>
      <c r="V1815" s="148"/>
      <c r="W1815" s="148"/>
      <c r="X1815" s="139">
        <v>4</v>
      </c>
      <c r="Y1815" s="148">
        <v>584.16</v>
      </c>
      <c r="Z1815" s="148">
        <v>6</v>
      </c>
      <c r="AA1815" s="148">
        <v>415.84</v>
      </c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39">
        <v>0</v>
      </c>
      <c r="AM1815" s="139">
        <v>0</v>
      </c>
      <c r="AN1815" s="148">
        <f t="shared" si="253"/>
        <v>1000</v>
      </c>
      <c r="AO1815" s="148">
        <f t="shared" si="254"/>
        <v>75</v>
      </c>
      <c r="AP1815" s="148">
        <v>12</v>
      </c>
      <c r="AQ1815" s="140">
        <v>16</v>
      </c>
      <c r="AS1815" s="42">
        <f t="shared" si="255"/>
        <v>5130.2608373292469</v>
      </c>
      <c r="AT1815" s="101">
        <f t="shared" si="256"/>
        <v>0</v>
      </c>
      <c r="AU1815" s="42">
        <f t="shared" si="257"/>
        <v>5130.2608373292469</v>
      </c>
      <c r="AV1815" s="42">
        <f t="shared" si="258"/>
        <v>3008.9566075921275</v>
      </c>
      <c r="AW1815" s="102">
        <f t="shared" si="259"/>
        <v>431</v>
      </c>
      <c r="AX1815" s="43">
        <f t="shared" si="252"/>
        <v>0.5</v>
      </c>
      <c r="AY1815" s="43" t="str">
        <f t="shared" si="260"/>
        <v>UTGS</v>
      </c>
    </row>
    <row r="1816" spans="1:51" hidden="1" x14ac:dyDescent="0.2">
      <c r="A1816" s="38">
        <v>1809</v>
      </c>
      <c r="B1816" t="s">
        <v>362</v>
      </c>
      <c r="C1816" t="s">
        <v>289</v>
      </c>
      <c r="D1816">
        <v>320</v>
      </c>
      <c r="E1816" t="s">
        <v>1243</v>
      </c>
      <c r="F1816">
        <v>0.25</v>
      </c>
      <c r="G1816" t="str">
        <f>LOOKUP(F1816,{0,6,45},{"F","L","H"})</f>
        <v>F</v>
      </c>
      <c r="H1816" t="s">
        <v>3694</v>
      </c>
      <c r="I1816" s="43" t="str">
        <f>IFERROR(VLOOKUP(#REF!,#REF!,2,FALSE),"No")</f>
        <v>No</v>
      </c>
      <c r="J1816" s="139">
        <v>0.75</v>
      </c>
      <c r="K1816" s="148">
        <v>44</v>
      </c>
      <c r="L1816" s="148"/>
      <c r="M1816" s="148"/>
      <c r="N1816" s="148"/>
      <c r="O1816" s="148"/>
      <c r="P1816" s="148"/>
      <c r="Q1816" s="148"/>
      <c r="R1816" s="148"/>
      <c r="S1816" s="148"/>
      <c r="T1816" s="148"/>
      <c r="U1816" s="148"/>
      <c r="V1816" s="148"/>
      <c r="W1816" s="148"/>
      <c r="X1816" s="139">
        <v>2</v>
      </c>
      <c r="Y1816" s="148">
        <v>1000</v>
      </c>
      <c r="Z1816" s="149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39">
        <v>0</v>
      </c>
      <c r="AM1816" s="139">
        <v>0</v>
      </c>
      <c r="AN1816" s="148">
        <f t="shared" si="253"/>
        <v>1000</v>
      </c>
      <c r="AO1816" s="148">
        <f t="shared" si="254"/>
        <v>44</v>
      </c>
      <c r="AP1816" s="148">
        <v>23</v>
      </c>
      <c r="AQ1816" s="140">
        <v>23</v>
      </c>
      <c r="AS1816" s="42">
        <f t="shared" si="255"/>
        <v>2832.873024566491</v>
      </c>
      <c r="AT1816" s="101">
        <f t="shared" si="256"/>
        <v>0</v>
      </c>
      <c r="AU1816" s="42">
        <f t="shared" si="257"/>
        <v>2832.873024566491</v>
      </c>
      <c r="AV1816" s="42">
        <f t="shared" si="258"/>
        <v>1413.5200748466971</v>
      </c>
      <c r="AW1816" s="102">
        <f t="shared" si="259"/>
        <v>431</v>
      </c>
      <c r="AX1816" s="43">
        <f t="shared" si="252"/>
        <v>0.75</v>
      </c>
      <c r="AY1816" s="43" t="str">
        <f t="shared" si="260"/>
        <v>UTGS</v>
      </c>
    </row>
    <row r="1817" spans="1:51" hidden="1" x14ac:dyDescent="0.2">
      <c r="A1817" s="38">
        <v>1810</v>
      </c>
      <c r="B1817" t="s">
        <v>362</v>
      </c>
      <c r="C1817" t="s">
        <v>289</v>
      </c>
      <c r="D1817">
        <v>320</v>
      </c>
      <c r="E1817" t="s">
        <v>1239</v>
      </c>
      <c r="F1817">
        <v>0.25</v>
      </c>
      <c r="G1817" t="str">
        <f>LOOKUP(F1817,{0,6,45},{"F","L","H"})</f>
        <v>F</v>
      </c>
      <c r="H1817" t="s">
        <v>3695</v>
      </c>
      <c r="I1817" s="43" t="str">
        <f>IFERROR(VLOOKUP(#REF!,#REF!,2,FALSE),"No")</f>
        <v>No</v>
      </c>
      <c r="J1817" s="149">
        <v>0.5</v>
      </c>
      <c r="K1817" s="148">
        <v>22</v>
      </c>
      <c r="L1817" s="148"/>
      <c r="M1817" s="148"/>
      <c r="N1817" s="148"/>
      <c r="O1817" s="148"/>
      <c r="P1817" s="148"/>
      <c r="Q1817" s="148"/>
      <c r="R1817" s="148"/>
      <c r="S1817" s="148"/>
      <c r="T1817" s="148"/>
      <c r="U1817" s="148"/>
      <c r="V1817" s="148"/>
      <c r="W1817" s="148"/>
      <c r="X1817" s="139">
        <v>2</v>
      </c>
      <c r="Y1817" s="148">
        <v>1000</v>
      </c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39">
        <v>0</v>
      </c>
      <c r="AM1817" s="139">
        <v>0</v>
      </c>
      <c r="AN1817" s="148">
        <f t="shared" si="253"/>
        <v>1000</v>
      </c>
      <c r="AO1817" s="148">
        <f t="shared" si="254"/>
        <v>22</v>
      </c>
      <c r="AP1817" s="148">
        <v>14</v>
      </c>
      <c r="AQ1817" s="140">
        <v>20</v>
      </c>
      <c r="AS1817" s="42">
        <f t="shared" si="255"/>
        <v>1504.8765122832456</v>
      </c>
      <c r="AT1817" s="101">
        <f t="shared" si="256"/>
        <v>0</v>
      </c>
      <c r="AU1817" s="42">
        <f t="shared" si="257"/>
        <v>1504.8765122832456</v>
      </c>
      <c r="AV1817" s="42">
        <f t="shared" si="258"/>
        <v>1625.5480860737016</v>
      </c>
      <c r="AW1817" s="102">
        <f t="shared" si="259"/>
        <v>431</v>
      </c>
      <c r="AX1817" s="43">
        <f t="shared" si="252"/>
        <v>0.5</v>
      </c>
      <c r="AY1817" s="43" t="str">
        <f t="shared" si="260"/>
        <v>UTGS</v>
      </c>
    </row>
    <row r="1818" spans="1:51" hidden="1" x14ac:dyDescent="0.2">
      <c r="A1818" s="38">
        <v>1811</v>
      </c>
      <c r="B1818" t="s">
        <v>362</v>
      </c>
      <c r="C1818" t="s">
        <v>289</v>
      </c>
      <c r="D1818">
        <v>320</v>
      </c>
      <c r="E1818" t="s">
        <v>1245</v>
      </c>
      <c r="F1818">
        <v>0.25</v>
      </c>
      <c r="G1818" t="str">
        <f>LOOKUP(F1818,{0,6,45},{"F","L","H"})</f>
        <v>F</v>
      </c>
      <c r="H1818" t="s">
        <v>3696</v>
      </c>
      <c r="I1818" s="43" t="str">
        <f>IFERROR(VLOOKUP(#REF!,#REF!,2,FALSE),"No")</f>
        <v>No</v>
      </c>
      <c r="J1818" s="149">
        <v>0.75</v>
      </c>
      <c r="K1818" s="148">
        <v>19</v>
      </c>
      <c r="L1818" s="148"/>
      <c r="M1818" s="148"/>
      <c r="N1818" s="148"/>
      <c r="O1818" s="148"/>
      <c r="P1818" s="148"/>
      <c r="Q1818" s="148"/>
      <c r="R1818" s="148"/>
      <c r="S1818" s="148"/>
      <c r="T1818" s="148"/>
      <c r="U1818" s="148"/>
      <c r="V1818" s="148"/>
      <c r="W1818" s="148"/>
      <c r="X1818" s="139">
        <v>1.25</v>
      </c>
      <c r="Y1818" s="148">
        <v>843.35</v>
      </c>
      <c r="Z1818" s="148">
        <v>2</v>
      </c>
      <c r="AA1818" s="148">
        <v>156.65</v>
      </c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39">
        <v>0</v>
      </c>
      <c r="AM1818" s="139">
        <v>0</v>
      </c>
      <c r="AN1818" s="148">
        <f t="shared" si="253"/>
        <v>1000</v>
      </c>
      <c r="AO1818" s="148">
        <f t="shared" si="254"/>
        <v>19</v>
      </c>
      <c r="AP1818" s="148">
        <v>28</v>
      </c>
      <c r="AQ1818" s="140">
        <v>28</v>
      </c>
      <c r="AS1818" s="42">
        <f t="shared" si="255"/>
        <v>1223.2860787900756</v>
      </c>
      <c r="AT1818" s="101">
        <f t="shared" si="256"/>
        <v>0</v>
      </c>
      <c r="AU1818" s="42">
        <f t="shared" si="257"/>
        <v>1223.2860787900756</v>
      </c>
      <c r="AV1818" s="42">
        <f t="shared" si="258"/>
        <v>1182.1895257669298</v>
      </c>
      <c r="AW1818" s="102">
        <f t="shared" si="259"/>
        <v>431</v>
      </c>
      <c r="AX1818" s="43">
        <f t="shared" si="252"/>
        <v>0.75</v>
      </c>
      <c r="AY1818" s="43" t="str">
        <f t="shared" si="260"/>
        <v>UTGS</v>
      </c>
    </row>
    <row r="1819" spans="1:51" hidden="1" x14ac:dyDescent="0.2">
      <c r="A1819" s="38">
        <v>1812</v>
      </c>
      <c r="B1819" t="s">
        <v>362</v>
      </c>
      <c r="C1819" t="s">
        <v>289</v>
      </c>
      <c r="D1819">
        <v>320</v>
      </c>
      <c r="E1819" t="s">
        <v>1245</v>
      </c>
      <c r="F1819">
        <v>0.25</v>
      </c>
      <c r="G1819" t="str">
        <f>LOOKUP(F1819,{0,6,45},{"F","L","H"})</f>
        <v>F</v>
      </c>
      <c r="H1819" t="s">
        <v>3697</v>
      </c>
      <c r="I1819" s="43" t="str">
        <f>IFERROR(VLOOKUP(#REF!,#REF!,2,FALSE),"No")</f>
        <v>No</v>
      </c>
      <c r="J1819" s="139">
        <v>0.75</v>
      </c>
      <c r="K1819" s="148">
        <v>8</v>
      </c>
      <c r="L1819" s="148"/>
      <c r="M1819" s="148"/>
      <c r="N1819" s="148"/>
      <c r="O1819" s="148"/>
      <c r="P1819" s="148"/>
      <c r="Q1819" s="148"/>
      <c r="R1819" s="148"/>
      <c r="S1819" s="148"/>
      <c r="T1819" s="148"/>
      <c r="U1819" s="148"/>
      <c r="V1819" s="148"/>
      <c r="W1819" s="148"/>
      <c r="X1819" s="139">
        <v>1.25</v>
      </c>
      <c r="Y1819" s="148">
        <v>847.44</v>
      </c>
      <c r="Z1819" s="149">
        <v>2</v>
      </c>
      <c r="AA1819" s="148">
        <v>152.56</v>
      </c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39">
        <v>0</v>
      </c>
      <c r="AM1819" s="139">
        <v>0</v>
      </c>
      <c r="AN1819" s="148">
        <f t="shared" si="253"/>
        <v>1000</v>
      </c>
      <c r="AO1819" s="148">
        <f t="shared" si="254"/>
        <v>8</v>
      </c>
      <c r="AP1819" s="148">
        <v>28</v>
      </c>
      <c r="AQ1819" s="140">
        <v>28</v>
      </c>
      <c r="AS1819" s="42">
        <f t="shared" si="255"/>
        <v>515.06782264845288</v>
      </c>
      <c r="AT1819" s="101">
        <f t="shared" si="256"/>
        <v>0</v>
      </c>
      <c r="AU1819" s="42">
        <f t="shared" si="257"/>
        <v>515.06782264845288</v>
      </c>
      <c r="AV1819" s="42">
        <f t="shared" si="258"/>
        <v>1182.29177576693</v>
      </c>
      <c r="AW1819" s="102">
        <f t="shared" si="259"/>
        <v>431</v>
      </c>
      <c r="AX1819" s="43">
        <f t="shared" si="252"/>
        <v>0.75</v>
      </c>
      <c r="AY1819" s="43" t="str">
        <f t="shared" si="260"/>
        <v>UTGS</v>
      </c>
    </row>
    <row r="1820" spans="1:51" hidden="1" x14ac:dyDescent="0.2">
      <c r="A1820" s="38">
        <v>1813</v>
      </c>
      <c r="B1820" t="s">
        <v>362</v>
      </c>
      <c r="C1820" t="s">
        <v>289</v>
      </c>
      <c r="D1820">
        <v>306</v>
      </c>
      <c r="E1820" t="s">
        <v>1238</v>
      </c>
      <c r="F1820">
        <v>0.25</v>
      </c>
      <c r="G1820" t="str">
        <f>LOOKUP(F1820,{0,6,45},{"F","L","H"})</f>
        <v>F</v>
      </c>
      <c r="H1820" t="s">
        <v>3698</v>
      </c>
      <c r="I1820" s="43" t="str">
        <f>IFERROR(VLOOKUP(#REF!,#REF!,2,FALSE),"No")</f>
        <v>No</v>
      </c>
      <c r="J1820" s="149">
        <v>0.75</v>
      </c>
      <c r="K1820" s="148">
        <v>58</v>
      </c>
      <c r="L1820" s="148"/>
      <c r="M1820" s="148"/>
      <c r="N1820" s="149"/>
      <c r="O1820" s="149"/>
      <c r="P1820" s="148"/>
      <c r="Q1820" s="148"/>
      <c r="R1820" s="148"/>
      <c r="S1820" s="148"/>
      <c r="T1820" s="148"/>
      <c r="U1820" s="148"/>
      <c r="V1820" s="148"/>
      <c r="W1820" s="148"/>
      <c r="X1820" s="139">
        <v>2</v>
      </c>
      <c r="Y1820" s="148">
        <v>348</v>
      </c>
      <c r="Z1820" s="149">
        <v>6</v>
      </c>
      <c r="AA1820" s="148">
        <v>652</v>
      </c>
      <c r="AB1820" s="149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39">
        <v>0</v>
      </c>
      <c r="AM1820" s="139">
        <v>0</v>
      </c>
      <c r="AN1820" s="148">
        <f t="shared" si="253"/>
        <v>1000</v>
      </c>
      <c r="AO1820" s="148">
        <f t="shared" si="254"/>
        <v>58</v>
      </c>
      <c r="AP1820" s="148">
        <v>11</v>
      </c>
      <c r="AQ1820" s="140">
        <v>15</v>
      </c>
      <c r="AS1820" s="42">
        <f t="shared" si="255"/>
        <v>3734.2417142012832</v>
      </c>
      <c r="AT1820" s="101">
        <f t="shared" si="256"/>
        <v>0</v>
      </c>
      <c r="AU1820" s="42">
        <f t="shared" si="257"/>
        <v>3734.2417142012832</v>
      </c>
      <c r="AV1820" s="42">
        <f t="shared" si="258"/>
        <v>3363.6001147649358</v>
      </c>
      <c r="AW1820" s="102">
        <f t="shared" si="259"/>
        <v>431</v>
      </c>
      <c r="AX1820" s="43">
        <f t="shared" si="252"/>
        <v>0.75</v>
      </c>
      <c r="AY1820" s="43" t="str">
        <f t="shared" si="260"/>
        <v>UTGS</v>
      </c>
    </row>
    <row r="1821" spans="1:51" hidden="1" x14ac:dyDescent="0.2">
      <c r="A1821" s="38">
        <v>1814</v>
      </c>
      <c r="B1821" t="s">
        <v>362</v>
      </c>
      <c r="C1821" t="s">
        <v>289</v>
      </c>
      <c r="D1821">
        <v>320</v>
      </c>
      <c r="E1821" t="s">
        <v>1239</v>
      </c>
      <c r="F1821">
        <v>0.25</v>
      </c>
      <c r="G1821" t="str">
        <f>LOOKUP(F1821,{0,6,45},{"F","L","H"})</f>
        <v>F</v>
      </c>
      <c r="H1821" t="s">
        <v>3699</v>
      </c>
      <c r="I1821" s="43" t="str">
        <f>IFERROR(VLOOKUP(#REF!,#REF!,2,FALSE),"No")</f>
        <v>No</v>
      </c>
      <c r="J1821" s="149">
        <v>0.75</v>
      </c>
      <c r="K1821" s="148">
        <v>76</v>
      </c>
      <c r="L1821" s="148"/>
      <c r="M1821" s="148"/>
      <c r="N1821" s="148"/>
      <c r="O1821" s="148"/>
      <c r="P1821" s="148"/>
      <c r="Q1821" s="148"/>
      <c r="R1821" s="148"/>
      <c r="S1821" s="148"/>
      <c r="T1821" s="148"/>
      <c r="U1821" s="148"/>
      <c r="V1821" s="148"/>
      <c r="W1821" s="148"/>
      <c r="X1821" s="139">
        <v>2</v>
      </c>
      <c r="Y1821" s="148">
        <v>1000</v>
      </c>
      <c r="Z1821" s="149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39">
        <v>0</v>
      </c>
      <c r="AM1821" s="139">
        <v>0</v>
      </c>
      <c r="AN1821" s="148">
        <f t="shared" si="253"/>
        <v>1000</v>
      </c>
      <c r="AO1821" s="148">
        <f t="shared" si="254"/>
        <v>76</v>
      </c>
      <c r="AP1821" s="148">
        <v>18</v>
      </c>
      <c r="AQ1821" s="140">
        <v>18</v>
      </c>
      <c r="AS1821" s="42">
        <f t="shared" si="255"/>
        <v>4893.1443151603025</v>
      </c>
      <c r="AT1821" s="101">
        <f t="shared" si="256"/>
        <v>0</v>
      </c>
      <c r="AU1821" s="42">
        <f t="shared" si="257"/>
        <v>4893.1443151603025</v>
      </c>
      <c r="AV1821" s="42">
        <f t="shared" si="258"/>
        <v>1806.1645400818907</v>
      </c>
      <c r="AW1821" s="102">
        <f t="shared" si="259"/>
        <v>431</v>
      </c>
      <c r="AX1821" s="43">
        <f t="shared" si="252"/>
        <v>0.75</v>
      </c>
      <c r="AY1821" s="43" t="str">
        <f t="shared" si="260"/>
        <v>UTGS</v>
      </c>
    </row>
    <row r="1822" spans="1:51" hidden="1" x14ac:dyDescent="0.2">
      <c r="A1822" s="38">
        <v>1815</v>
      </c>
      <c r="B1822" t="s">
        <v>362</v>
      </c>
      <c r="C1822" t="s">
        <v>289</v>
      </c>
      <c r="D1822">
        <v>320</v>
      </c>
      <c r="E1822" t="s">
        <v>1239</v>
      </c>
      <c r="F1822">
        <v>0.25</v>
      </c>
      <c r="G1822" t="str">
        <f>LOOKUP(F1822,{0,6,45},{"F","L","H"})</f>
        <v>F</v>
      </c>
      <c r="H1822" t="s">
        <v>3700</v>
      </c>
      <c r="I1822" s="43" t="str">
        <f>IFERROR(VLOOKUP(#REF!,#REF!,2,FALSE),"No")</f>
        <v>No</v>
      </c>
      <c r="J1822" s="139">
        <v>0.75</v>
      </c>
      <c r="K1822" s="148">
        <v>185</v>
      </c>
      <c r="L1822" s="148"/>
      <c r="M1822" s="148"/>
      <c r="N1822" s="148"/>
      <c r="O1822" s="148"/>
      <c r="P1822" s="148"/>
      <c r="Q1822" s="148"/>
      <c r="R1822" s="148"/>
      <c r="S1822" s="148"/>
      <c r="T1822" s="148"/>
      <c r="U1822" s="148"/>
      <c r="V1822" s="148"/>
      <c r="W1822" s="148"/>
      <c r="X1822" s="139">
        <v>2</v>
      </c>
      <c r="Y1822" s="148">
        <v>755</v>
      </c>
      <c r="Z1822" s="149">
        <v>4</v>
      </c>
      <c r="AA1822" s="148">
        <v>245</v>
      </c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39">
        <v>0</v>
      </c>
      <c r="AM1822" s="139">
        <v>0</v>
      </c>
      <c r="AN1822" s="148">
        <f t="shared" si="253"/>
        <v>1000</v>
      </c>
      <c r="AO1822" s="148">
        <f t="shared" si="254"/>
        <v>185</v>
      </c>
      <c r="AP1822" s="148">
        <v>5</v>
      </c>
      <c r="AQ1822" s="140">
        <v>5</v>
      </c>
      <c r="AS1822" s="42">
        <f t="shared" si="255"/>
        <v>11910.943398745472</v>
      </c>
      <c r="AT1822" s="101">
        <f t="shared" si="256"/>
        <v>0</v>
      </c>
      <c r="AU1822" s="42">
        <f t="shared" si="257"/>
        <v>11910.943398745472</v>
      </c>
      <c r="AV1822" s="42">
        <f t="shared" si="258"/>
        <v>6853.5223442948063</v>
      </c>
      <c r="AW1822" s="102">
        <f t="shared" si="259"/>
        <v>431</v>
      </c>
      <c r="AX1822" s="43">
        <f t="shared" si="252"/>
        <v>0.75</v>
      </c>
      <c r="AY1822" s="43" t="str">
        <f t="shared" si="260"/>
        <v>UTGS</v>
      </c>
    </row>
    <row r="1823" spans="1:51" hidden="1" x14ac:dyDescent="0.2">
      <c r="A1823" s="38">
        <v>1816</v>
      </c>
      <c r="B1823" t="s">
        <v>362</v>
      </c>
      <c r="C1823" t="s">
        <v>289</v>
      </c>
      <c r="D1823">
        <v>320</v>
      </c>
      <c r="E1823" t="s">
        <v>1232</v>
      </c>
      <c r="F1823">
        <v>0.25</v>
      </c>
      <c r="G1823" t="str">
        <f>LOOKUP(F1823,{0,6,45},{"F","L","H"})</f>
        <v>F</v>
      </c>
      <c r="H1823" t="s">
        <v>3701</v>
      </c>
      <c r="I1823" s="43" t="str">
        <f>IFERROR(VLOOKUP(#REF!,#REF!,2,FALSE),"No")</f>
        <v>No</v>
      </c>
      <c r="J1823" s="139">
        <v>0.5</v>
      </c>
      <c r="K1823" s="148">
        <v>113</v>
      </c>
      <c r="L1823" s="148"/>
      <c r="M1823" s="148"/>
      <c r="N1823" s="148"/>
      <c r="O1823" s="148"/>
      <c r="P1823" s="148"/>
      <c r="Q1823" s="148"/>
      <c r="R1823" s="148"/>
      <c r="S1823" s="148"/>
      <c r="T1823" s="148"/>
      <c r="U1823" s="148"/>
      <c r="V1823" s="148"/>
      <c r="W1823" s="148"/>
      <c r="X1823" s="139">
        <v>2</v>
      </c>
      <c r="Y1823" s="148">
        <v>1000</v>
      </c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39">
        <v>0</v>
      </c>
      <c r="AM1823" s="139">
        <v>0</v>
      </c>
      <c r="AN1823" s="148">
        <f t="shared" si="253"/>
        <v>1000</v>
      </c>
      <c r="AO1823" s="148">
        <f t="shared" si="254"/>
        <v>113</v>
      </c>
      <c r="AP1823" s="148">
        <v>12</v>
      </c>
      <c r="AQ1823" s="140">
        <v>12</v>
      </c>
      <c r="AS1823" s="42">
        <f t="shared" si="255"/>
        <v>7729.5929949093979</v>
      </c>
      <c r="AT1823" s="101">
        <f t="shared" si="256"/>
        <v>0</v>
      </c>
      <c r="AU1823" s="42">
        <f t="shared" si="257"/>
        <v>7729.5929949093979</v>
      </c>
      <c r="AV1823" s="42">
        <f t="shared" si="258"/>
        <v>2709.246810122836</v>
      </c>
      <c r="AW1823" s="102">
        <f t="shared" si="259"/>
        <v>431</v>
      </c>
      <c r="AX1823" s="43">
        <f t="shared" si="252"/>
        <v>0.5</v>
      </c>
      <c r="AY1823" s="43" t="str">
        <f t="shared" si="260"/>
        <v>UTGS</v>
      </c>
    </row>
    <row r="1824" spans="1:51" hidden="1" x14ac:dyDescent="0.2">
      <c r="A1824" s="38">
        <v>1817</v>
      </c>
      <c r="B1824" t="s">
        <v>362</v>
      </c>
      <c r="C1824" t="s">
        <v>289</v>
      </c>
      <c r="D1824">
        <v>320</v>
      </c>
      <c r="E1824" t="s">
        <v>1223</v>
      </c>
      <c r="F1824">
        <v>0.25</v>
      </c>
      <c r="G1824" t="str">
        <f>LOOKUP(F1824,{0,6,45},{"F","L","H"})</f>
        <v>F</v>
      </c>
      <c r="H1824" t="s">
        <v>3702</v>
      </c>
      <c r="I1824" s="43" t="str">
        <f>IFERROR(VLOOKUP(#REF!,#REF!,2,FALSE),"No")</f>
        <v>No</v>
      </c>
      <c r="J1824" s="139">
        <v>0.75</v>
      </c>
      <c r="K1824" s="148">
        <v>60</v>
      </c>
      <c r="L1824" s="148"/>
      <c r="M1824" s="148"/>
      <c r="N1824" s="148"/>
      <c r="O1824" s="148"/>
      <c r="P1824" s="148"/>
      <c r="Q1824" s="148"/>
      <c r="R1824" s="148"/>
      <c r="S1824" s="148"/>
      <c r="T1824" s="148"/>
      <c r="U1824" s="148"/>
      <c r="V1824" s="148"/>
      <c r="W1824" s="148"/>
      <c r="X1824" s="139">
        <v>2</v>
      </c>
      <c r="Y1824" s="148">
        <v>1000</v>
      </c>
      <c r="Z1824" s="149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39">
        <v>0</v>
      </c>
      <c r="AM1824" s="139">
        <v>0</v>
      </c>
      <c r="AN1824" s="148">
        <f t="shared" si="253"/>
        <v>1000</v>
      </c>
      <c r="AO1824" s="148">
        <f t="shared" si="254"/>
        <v>60</v>
      </c>
      <c r="AP1824" s="148">
        <v>14</v>
      </c>
      <c r="AQ1824" s="140">
        <v>24</v>
      </c>
      <c r="AS1824" s="42">
        <f t="shared" si="255"/>
        <v>3863.0086698633968</v>
      </c>
      <c r="AT1824" s="101">
        <f t="shared" si="256"/>
        <v>0</v>
      </c>
      <c r="AU1824" s="42">
        <f t="shared" si="257"/>
        <v>3863.0086698633968</v>
      </c>
      <c r="AV1824" s="42">
        <f t="shared" si="258"/>
        <v>1354.623405061418</v>
      </c>
      <c r="AW1824" s="102">
        <f t="shared" si="259"/>
        <v>431</v>
      </c>
      <c r="AX1824" s="43">
        <f t="shared" si="252"/>
        <v>0.75</v>
      </c>
      <c r="AY1824" s="43" t="str">
        <f t="shared" si="260"/>
        <v>UTGS</v>
      </c>
    </row>
    <row r="1825" spans="1:51" hidden="1" x14ac:dyDescent="0.2">
      <c r="A1825" s="38">
        <v>1818</v>
      </c>
      <c r="B1825" t="s">
        <v>362</v>
      </c>
      <c r="C1825" t="s">
        <v>289</v>
      </c>
      <c r="D1825">
        <v>306</v>
      </c>
      <c r="E1825" t="s">
        <v>1224</v>
      </c>
      <c r="F1825">
        <v>0.25</v>
      </c>
      <c r="G1825" t="str">
        <f>LOOKUP(F1825,{0,6,45},{"F","L","H"})</f>
        <v>F</v>
      </c>
      <c r="H1825" t="s">
        <v>2157</v>
      </c>
      <c r="I1825" s="43" t="str">
        <f>IFERROR(VLOOKUP(#REF!,#REF!,2,FALSE),"No")</f>
        <v>No</v>
      </c>
      <c r="J1825" s="149">
        <v>0.5</v>
      </c>
      <c r="K1825" s="148">
        <v>91</v>
      </c>
      <c r="L1825" s="148"/>
      <c r="M1825" s="148"/>
      <c r="N1825" s="148"/>
      <c r="O1825" s="148"/>
      <c r="P1825" s="148"/>
      <c r="Q1825" s="148"/>
      <c r="R1825" s="148"/>
      <c r="S1825" s="148"/>
      <c r="T1825" s="148"/>
      <c r="U1825" s="148"/>
      <c r="V1825" s="148"/>
      <c r="W1825" s="148"/>
      <c r="X1825" s="139">
        <v>2</v>
      </c>
      <c r="Y1825" s="148">
        <v>835.09</v>
      </c>
      <c r="Z1825" s="148">
        <v>4</v>
      </c>
      <c r="AA1825" s="148">
        <v>164.91</v>
      </c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39">
        <v>0</v>
      </c>
      <c r="AM1825" s="139">
        <v>0</v>
      </c>
      <c r="AN1825" s="148">
        <f t="shared" si="253"/>
        <v>1000</v>
      </c>
      <c r="AO1825" s="148">
        <f t="shared" si="254"/>
        <v>91</v>
      </c>
      <c r="AP1825" s="148">
        <v>15</v>
      </c>
      <c r="AQ1825" s="140">
        <v>44</v>
      </c>
      <c r="AS1825" s="42">
        <f t="shared" si="255"/>
        <v>6224.7164826261524</v>
      </c>
      <c r="AT1825" s="101">
        <f t="shared" si="256"/>
        <v>0</v>
      </c>
      <c r="AU1825" s="42">
        <f t="shared" si="257"/>
        <v>6224.7164826261524</v>
      </c>
      <c r="AV1825" s="42">
        <f t="shared" si="258"/>
        <v>765.75832776077357</v>
      </c>
      <c r="AW1825" s="102">
        <f t="shared" si="259"/>
        <v>431</v>
      </c>
      <c r="AX1825" s="43">
        <f t="shared" si="252"/>
        <v>0.5</v>
      </c>
      <c r="AY1825" s="43" t="str">
        <f t="shared" si="260"/>
        <v>UTGS</v>
      </c>
    </row>
    <row r="1826" spans="1:51" hidden="1" x14ac:dyDescent="0.2">
      <c r="A1826" s="38">
        <v>1819</v>
      </c>
      <c r="B1826" t="s">
        <v>362</v>
      </c>
      <c r="C1826" t="s">
        <v>289</v>
      </c>
      <c r="D1826">
        <v>320</v>
      </c>
      <c r="E1826" t="s">
        <v>1239</v>
      </c>
      <c r="F1826">
        <v>0.25</v>
      </c>
      <c r="G1826" t="str">
        <f>LOOKUP(F1826,{0,6,45},{"F","L","H"})</f>
        <v>F</v>
      </c>
      <c r="H1826" t="s">
        <v>3703</v>
      </c>
      <c r="I1826" s="43" t="str">
        <f>IFERROR(VLOOKUP(#REF!,#REF!,2,FALSE),"No")</f>
        <v>No</v>
      </c>
      <c r="J1826" s="149">
        <v>0.5</v>
      </c>
      <c r="K1826" s="148">
        <v>49</v>
      </c>
      <c r="L1826" s="148"/>
      <c r="M1826" s="148"/>
      <c r="N1826" s="148"/>
      <c r="O1826" s="148"/>
      <c r="P1826" s="148"/>
      <c r="Q1826" s="148"/>
      <c r="R1826" s="148"/>
      <c r="S1826" s="148"/>
      <c r="T1826" s="148"/>
      <c r="U1826" s="148"/>
      <c r="V1826" s="148"/>
      <c r="W1826" s="148"/>
      <c r="X1826" s="139">
        <v>0.75</v>
      </c>
      <c r="Y1826" s="148">
        <v>189.69</v>
      </c>
      <c r="Z1826" s="148">
        <v>2</v>
      </c>
      <c r="AA1826" s="148">
        <v>810.31</v>
      </c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39">
        <v>0</v>
      </c>
      <c r="AM1826" s="139">
        <v>0</v>
      </c>
      <c r="AN1826" s="148">
        <f t="shared" si="253"/>
        <v>1000</v>
      </c>
      <c r="AO1826" s="148">
        <f t="shared" si="254"/>
        <v>49</v>
      </c>
      <c r="AP1826" s="148">
        <v>17</v>
      </c>
      <c r="AQ1826" s="140">
        <v>32</v>
      </c>
      <c r="AS1826" s="42">
        <f t="shared" si="255"/>
        <v>3351.7704137217743</v>
      </c>
      <c r="AT1826" s="101">
        <f t="shared" si="256"/>
        <v>0</v>
      </c>
      <c r="AU1826" s="42">
        <f t="shared" si="257"/>
        <v>3351.7704137217743</v>
      </c>
      <c r="AV1826" s="42">
        <f t="shared" si="258"/>
        <v>1060.9003725460634</v>
      </c>
      <c r="AW1826" s="102">
        <f t="shared" si="259"/>
        <v>431</v>
      </c>
      <c r="AX1826" s="43">
        <f t="shared" si="252"/>
        <v>0.5</v>
      </c>
      <c r="AY1826" s="43" t="str">
        <f t="shared" si="260"/>
        <v>UTGS</v>
      </c>
    </row>
    <row r="1827" spans="1:51" hidden="1" x14ac:dyDescent="0.2">
      <c r="A1827" s="38">
        <v>1820</v>
      </c>
      <c r="B1827" t="s">
        <v>5807</v>
      </c>
      <c r="C1827" t="s">
        <v>5746</v>
      </c>
      <c r="D1827">
        <v>11500</v>
      </c>
      <c r="E1827" t="s">
        <v>215</v>
      </c>
      <c r="F1827">
        <v>1</v>
      </c>
      <c r="G1827" t="str">
        <f>LOOKUP(F1827,{0,6,45},{"F","L","H"})</f>
        <v>F</v>
      </c>
      <c r="H1827" t="s">
        <v>1170</v>
      </c>
      <c r="I1827" s="43" t="str">
        <f>IFERROR(VLOOKUP(#REF!,#REF!,2,FALSE),"No")</f>
        <v>No</v>
      </c>
      <c r="J1827" s="149">
        <v>2</v>
      </c>
      <c r="K1827" s="148">
        <v>149</v>
      </c>
      <c r="L1827" s="148"/>
      <c r="M1827" s="148"/>
      <c r="N1827" s="148"/>
      <c r="O1827" s="148"/>
      <c r="P1827" s="148"/>
      <c r="Q1827" s="148"/>
      <c r="R1827" s="148"/>
      <c r="S1827" s="148"/>
      <c r="T1827" s="148"/>
      <c r="U1827" s="148"/>
      <c r="V1827" s="148"/>
      <c r="W1827" s="148"/>
      <c r="X1827" s="139">
        <v>4</v>
      </c>
      <c r="Y1827" s="148">
        <v>696.92</v>
      </c>
      <c r="Z1827" s="148">
        <v>6</v>
      </c>
      <c r="AA1827" s="148">
        <v>303.08</v>
      </c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39">
        <v>0</v>
      </c>
      <c r="AM1827" s="139">
        <v>0</v>
      </c>
      <c r="AN1827" s="148">
        <f t="shared" si="253"/>
        <v>1000</v>
      </c>
      <c r="AO1827" s="148">
        <f t="shared" si="254"/>
        <v>149</v>
      </c>
      <c r="AP1827" s="148">
        <v>1</v>
      </c>
      <c r="AQ1827" s="140">
        <v>1</v>
      </c>
      <c r="AS1827" s="42">
        <f t="shared" si="255"/>
        <v>10874.538196827434</v>
      </c>
      <c r="AT1827" s="101">
        <f t="shared" si="256"/>
        <v>0</v>
      </c>
      <c r="AU1827" s="42">
        <f t="shared" si="257"/>
        <v>10874.538196827434</v>
      </c>
      <c r="AV1827" s="42">
        <f t="shared" si="258"/>
        <v>45848.639721474028</v>
      </c>
      <c r="AW1827" s="102">
        <f t="shared" si="259"/>
        <v>10791.333333333334</v>
      </c>
      <c r="AX1827" s="43">
        <f t="shared" si="252"/>
        <v>2</v>
      </c>
      <c r="AY1827" s="43" t="str">
        <f t="shared" si="260"/>
        <v>UTTSS</v>
      </c>
    </row>
    <row r="1828" spans="1:51" hidden="1" x14ac:dyDescent="0.2">
      <c r="A1828" s="38">
        <v>1821</v>
      </c>
      <c r="B1828" t="s">
        <v>362</v>
      </c>
      <c r="C1828" t="s">
        <v>289</v>
      </c>
      <c r="D1828">
        <v>320</v>
      </c>
      <c r="E1828" t="s">
        <v>1245</v>
      </c>
      <c r="F1828">
        <v>0.25</v>
      </c>
      <c r="G1828" t="str">
        <f>LOOKUP(F1828,{0,6,45},{"F","L","H"})</f>
        <v>F</v>
      </c>
      <c r="H1828" t="s">
        <v>3704</v>
      </c>
      <c r="I1828" s="43" t="str">
        <f>IFERROR(VLOOKUP(#REF!,#REF!,2,FALSE),"No")</f>
        <v>No</v>
      </c>
      <c r="J1828" s="149">
        <v>0.5</v>
      </c>
      <c r="K1828" s="148">
        <v>73</v>
      </c>
      <c r="L1828" s="148"/>
      <c r="M1828" s="148"/>
      <c r="N1828" s="148"/>
      <c r="O1828" s="148"/>
      <c r="P1828" s="148"/>
      <c r="Q1828" s="148"/>
      <c r="R1828" s="148"/>
      <c r="S1828" s="148"/>
      <c r="T1828" s="148"/>
      <c r="U1828" s="148"/>
      <c r="V1828" s="148"/>
      <c r="W1828" s="148"/>
      <c r="X1828" s="139">
        <v>2</v>
      </c>
      <c r="Y1828" s="148">
        <v>1000</v>
      </c>
      <c r="Z1828" s="149"/>
      <c r="AA1828" s="148"/>
      <c r="AB1828" s="149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39">
        <v>0</v>
      </c>
      <c r="AM1828" s="139">
        <v>0</v>
      </c>
      <c r="AN1828" s="148">
        <f t="shared" si="253"/>
        <v>1000</v>
      </c>
      <c r="AO1828" s="148">
        <f t="shared" si="254"/>
        <v>73</v>
      </c>
      <c r="AP1828" s="148">
        <v>13</v>
      </c>
      <c r="AQ1828" s="140">
        <v>13</v>
      </c>
      <c r="AS1828" s="42">
        <f t="shared" si="255"/>
        <v>4993.4538816671329</v>
      </c>
      <c r="AT1828" s="101">
        <f t="shared" si="256"/>
        <v>0</v>
      </c>
      <c r="AU1828" s="42">
        <f t="shared" si="257"/>
        <v>4993.4538816671329</v>
      </c>
      <c r="AV1828" s="42">
        <f t="shared" si="258"/>
        <v>2500.8432093441561</v>
      </c>
      <c r="AW1828" s="102">
        <f t="shared" si="259"/>
        <v>431</v>
      </c>
      <c r="AX1828" s="43">
        <f t="shared" si="252"/>
        <v>0.5</v>
      </c>
      <c r="AY1828" s="43" t="str">
        <f t="shared" si="260"/>
        <v>UTGS</v>
      </c>
    </row>
    <row r="1829" spans="1:51" hidden="1" x14ac:dyDescent="0.2">
      <c r="A1829" s="38">
        <v>1822</v>
      </c>
      <c r="B1829" t="s">
        <v>362</v>
      </c>
      <c r="C1829" t="s">
        <v>289</v>
      </c>
      <c r="D1829">
        <v>320</v>
      </c>
      <c r="E1829" t="s">
        <v>1243</v>
      </c>
      <c r="F1829">
        <v>0.25</v>
      </c>
      <c r="G1829" t="str">
        <f>LOOKUP(F1829,{0,6,45},{"F","L","H"})</f>
        <v>F</v>
      </c>
      <c r="H1829" t="s">
        <v>3705</v>
      </c>
      <c r="I1829" s="43" t="str">
        <f>IFERROR(VLOOKUP(#REF!,#REF!,2,FALSE),"No")</f>
        <v>No</v>
      </c>
      <c r="J1829" s="139">
        <v>0.5</v>
      </c>
      <c r="K1829" s="148">
        <v>52</v>
      </c>
      <c r="L1829" s="148"/>
      <c r="M1829" s="148"/>
      <c r="N1829" s="148"/>
      <c r="O1829" s="148"/>
      <c r="P1829" s="148"/>
      <c r="Q1829" s="148"/>
      <c r="R1829" s="148"/>
      <c r="S1829" s="148"/>
      <c r="T1829" s="148"/>
      <c r="U1829" s="148"/>
      <c r="V1829" s="148"/>
      <c r="W1829" s="148"/>
      <c r="X1829" s="139">
        <v>2</v>
      </c>
      <c r="Y1829" s="148">
        <v>1000</v>
      </c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39">
        <v>0</v>
      </c>
      <c r="AM1829" s="139">
        <v>0</v>
      </c>
      <c r="AN1829" s="148">
        <f t="shared" si="253"/>
        <v>1000</v>
      </c>
      <c r="AO1829" s="148">
        <f t="shared" si="254"/>
        <v>52</v>
      </c>
      <c r="AP1829" s="148">
        <v>10</v>
      </c>
      <c r="AQ1829" s="140">
        <v>10</v>
      </c>
      <c r="AS1829" s="42">
        <f t="shared" si="255"/>
        <v>3556.9808472149443</v>
      </c>
      <c r="AT1829" s="101">
        <f t="shared" si="256"/>
        <v>0</v>
      </c>
      <c r="AU1829" s="42">
        <f t="shared" si="257"/>
        <v>3556.9808472149443</v>
      </c>
      <c r="AV1829" s="42">
        <f t="shared" si="258"/>
        <v>3251.0961721474032</v>
      </c>
      <c r="AW1829" s="102">
        <f t="shared" si="259"/>
        <v>431</v>
      </c>
      <c r="AX1829" s="43">
        <f t="shared" si="252"/>
        <v>0.5</v>
      </c>
      <c r="AY1829" s="43" t="str">
        <f t="shared" si="260"/>
        <v>UTGS</v>
      </c>
    </row>
    <row r="1830" spans="1:51" hidden="1" x14ac:dyDescent="0.2">
      <c r="A1830" s="38">
        <v>1823</v>
      </c>
      <c r="B1830" t="s">
        <v>362</v>
      </c>
      <c r="C1830" t="s">
        <v>289</v>
      </c>
      <c r="D1830">
        <v>320</v>
      </c>
      <c r="E1830" t="s">
        <v>1223</v>
      </c>
      <c r="F1830">
        <v>0.25</v>
      </c>
      <c r="G1830" t="str">
        <f>LOOKUP(F1830,{0,6,45},{"F","L","H"})</f>
        <v>F</v>
      </c>
      <c r="H1830" t="s">
        <v>3706</v>
      </c>
      <c r="I1830" s="43" t="str">
        <f>IFERROR(VLOOKUP(#REF!,#REF!,2,FALSE),"No")</f>
        <v>No</v>
      </c>
      <c r="J1830" s="139">
        <v>0.5</v>
      </c>
      <c r="K1830" s="148">
        <v>44</v>
      </c>
      <c r="L1830" s="148"/>
      <c r="M1830" s="148"/>
      <c r="N1830" s="148"/>
      <c r="O1830" s="148"/>
      <c r="P1830" s="148"/>
      <c r="Q1830" s="148"/>
      <c r="R1830" s="148"/>
      <c r="S1830" s="148"/>
      <c r="T1830" s="148"/>
      <c r="U1830" s="148"/>
      <c r="V1830" s="148"/>
      <c r="W1830" s="148"/>
      <c r="X1830" s="139">
        <v>2</v>
      </c>
      <c r="Y1830" s="148">
        <v>1000</v>
      </c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39">
        <v>0</v>
      </c>
      <c r="AM1830" s="139">
        <v>0</v>
      </c>
      <c r="AN1830" s="148">
        <f t="shared" si="253"/>
        <v>1000</v>
      </c>
      <c r="AO1830" s="148">
        <f t="shared" si="254"/>
        <v>44</v>
      </c>
      <c r="AP1830" s="148">
        <v>16</v>
      </c>
      <c r="AQ1830" s="140">
        <v>16</v>
      </c>
      <c r="AS1830" s="42">
        <f t="shared" si="255"/>
        <v>3009.7530245664911</v>
      </c>
      <c r="AT1830" s="101">
        <f t="shared" si="256"/>
        <v>0</v>
      </c>
      <c r="AU1830" s="42">
        <f t="shared" si="257"/>
        <v>3009.7530245664911</v>
      </c>
      <c r="AV1830" s="42">
        <f t="shared" si="258"/>
        <v>2031.935107592127</v>
      </c>
      <c r="AW1830" s="102">
        <f t="shared" si="259"/>
        <v>431</v>
      </c>
      <c r="AX1830" s="43">
        <f t="shared" si="252"/>
        <v>0.5</v>
      </c>
      <c r="AY1830" s="43" t="str">
        <f t="shared" si="260"/>
        <v>UTGS</v>
      </c>
    </row>
    <row r="1831" spans="1:51" hidden="1" x14ac:dyDescent="0.2">
      <c r="A1831" s="38">
        <v>1824</v>
      </c>
      <c r="B1831" t="s">
        <v>362</v>
      </c>
      <c r="C1831" t="s">
        <v>289</v>
      </c>
      <c r="D1831">
        <v>306</v>
      </c>
      <c r="E1831" t="s">
        <v>1238</v>
      </c>
      <c r="F1831">
        <v>0.25</v>
      </c>
      <c r="G1831" t="str">
        <f>LOOKUP(F1831,{0,6,45},{"F","L","H"})</f>
        <v>F</v>
      </c>
      <c r="H1831" t="s">
        <v>3707</v>
      </c>
      <c r="I1831" s="43" t="str">
        <f>IFERROR(VLOOKUP(#REF!,#REF!,2,FALSE),"No")</f>
        <v>No</v>
      </c>
      <c r="J1831" s="139">
        <v>0.5</v>
      </c>
      <c r="K1831" s="148">
        <v>42</v>
      </c>
      <c r="L1831" s="148"/>
      <c r="M1831" s="148"/>
      <c r="N1831" s="148"/>
      <c r="O1831" s="148"/>
      <c r="P1831" s="148"/>
      <c r="Q1831" s="148"/>
      <c r="R1831" s="148"/>
      <c r="S1831" s="148"/>
      <c r="T1831" s="148"/>
      <c r="U1831" s="148"/>
      <c r="V1831" s="148"/>
      <c r="W1831" s="148"/>
      <c r="X1831" s="139">
        <v>1.25</v>
      </c>
      <c r="Y1831" s="148">
        <v>379.5</v>
      </c>
      <c r="Z1831" s="148">
        <v>2</v>
      </c>
      <c r="AA1831" s="148">
        <v>620.5</v>
      </c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39">
        <v>0</v>
      </c>
      <c r="AM1831" s="139">
        <v>0</v>
      </c>
      <c r="AN1831" s="148">
        <f t="shared" si="253"/>
        <v>1000</v>
      </c>
      <c r="AO1831" s="148">
        <f t="shared" si="254"/>
        <v>42</v>
      </c>
      <c r="AP1831" s="148">
        <v>15</v>
      </c>
      <c r="AQ1831" s="140">
        <v>15</v>
      </c>
      <c r="AS1831" s="42">
        <f t="shared" si="255"/>
        <v>2872.9460689043781</v>
      </c>
      <c r="AT1831" s="101">
        <f t="shared" si="256"/>
        <v>0</v>
      </c>
      <c r="AU1831" s="42">
        <f t="shared" si="257"/>
        <v>2872.9460689043781</v>
      </c>
      <c r="AV1831" s="42">
        <f t="shared" si="258"/>
        <v>2185.1074480982688</v>
      </c>
      <c r="AW1831" s="102">
        <f t="shared" si="259"/>
        <v>431</v>
      </c>
      <c r="AX1831" s="43">
        <f t="shared" si="252"/>
        <v>0.5</v>
      </c>
      <c r="AY1831" s="43" t="str">
        <f t="shared" si="260"/>
        <v>UTGS</v>
      </c>
    </row>
    <row r="1832" spans="1:51" hidden="1" x14ac:dyDescent="0.2">
      <c r="A1832" s="38">
        <v>1825</v>
      </c>
      <c r="B1832" t="s">
        <v>362</v>
      </c>
      <c r="C1832" t="s">
        <v>289</v>
      </c>
      <c r="D1832">
        <v>320</v>
      </c>
      <c r="E1832" t="s">
        <v>1232</v>
      </c>
      <c r="F1832">
        <v>0.25</v>
      </c>
      <c r="G1832" t="str">
        <f>LOOKUP(F1832,{0,6,45},{"F","L","H"})</f>
        <v>F</v>
      </c>
      <c r="H1832" t="s">
        <v>3708</v>
      </c>
      <c r="I1832" s="43" t="str">
        <f>IFERROR(VLOOKUP(#REF!,#REF!,2,FALSE),"No")</f>
        <v>No</v>
      </c>
      <c r="J1832" s="149">
        <v>0.625</v>
      </c>
      <c r="K1832" s="148">
        <v>47</v>
      </c>
      <c r="L1832" s="148"/>
      <c r="M1832" s="148"/>
      <c r="N1832" s="148"/>
      <c r="O1832" s="148"/>
      <c r="P1832" s="148"/>
      <c r="Q1832" s="148"/>
      <c r="R1832" s="148"/>
      <c r="S1832" s="148"/>
      <c r="T1832" s="148"/>
      <c r="U1832" s="148"/>
      <c r="V1832" s="148"/>
      <c r="W1832" s="148"/>
      <c r="X1832" s="139">
        <v>2</v>
      </c>
      <c r="Y1832" s="148">
        <v>833.19</v>
      </c>
      <c r="Z1832" s="149">
        <v>4</v>
      </c>
      <c r="AA1832" s="148">
        <v>166.81</v>
      </c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39">
        <v>0</v>
      </c>
      <c r="AM1832" s="139">
        <v>0</v>
      </c>
      <c r="AN1832" s="148">
        <f t="shared" si="253"/>
        <v>1000</v>
      </c>
      <c r="AO1832" s="148">
        <f t="shared" si="254"/>
        <v>47</v>
      </c>
      <c r="AP1832" s="148">
        <v>8</v>
      </c>
      <c r="AQ1832" s="140">
        <v>8</v>
      </c>
      <c r="AS1832" s="42">
        <f t="shared" si="255"/>
        <v>2564.0967500000002</v>
      </c>
      <c r="AT1832" s="101">
        <f t="shared" si="256"/>
        <v>0</v>
      </c>
      <c r="AU1832" s="42">
        <f t="shared" si="257"/>
        <v>2564.0967500000002</v>
      </c>
      <c r="AV1832" s="42">
        <f t="shared" si="258"/>
        <v>4213.3736776842543</v>
      </c>
      <c r="AW1832" s="102">
        <f t="shared" si="259"/>
        <v>431</v>
      </c>
      <c r="AX1832" s="43">
        <f t="shared" si="252"/>
        <v>0.625</v>
      </c>
      <c r="AY1832" s="43" t="str">
        <f t="shared" si="260"/>
        <v>UTGS</v>
      </c>
    </row>
    <row r="1833" spans="1:51" hidden="1" x14ac:dyDescent="0.2">
      <c r="A1833" s="38">
        <v>1826</v>
      </c>
      <c r="B1833" t="s">
        <v>362</v>
      </c>
      <c r="C1833" t="s">
        <v>289</v>
      </c>
      <c r="D1833">
        <v>320</v>
      </c>
      <c r="E1833" t="s">
        <v>1243</v>
      </c>
      <c r="F1833">
        <v>0.25</v>
      </c>
      <c r="G1833" t="str">
        <f>LOOKUP(F1833,{0,6,45},{"F","L","H"})</f>
        <v>F</v>
      </c>
      <c r="H1833" t="s">
        <v>3709</v>
      </c>
      <c r="I1833" s="43" t="str">
        <f>IFERROR(VLOOKUP(#REF!,#REF!,2,FALSE),"No")</f>
        <v>No</v>
      </c>
      <c r="J1833" s="139">
        <v>0.625</v>
      </c>
      <c r="K1833" s="148">
        <v>127</v>
      </c>
      <c r="L1833" s="148"/>
      <c r="M1833" s="148"/>
      <c r="N1833" s="148"/>
      <c r="O1833" s="148"/>
      <c r="P1833" s="148"/>
      <c r="Q1833" s="148"/>
      <c r="R1833" s="148"/>
      <c r="S1833" s="148"/>
      <c r="T1833" s="148"/>
      <c r="U1833" s="148"/>
      <c r="V1833" s="148"/>
      <c r="W1833" s="148"/>
      <c r="X1833" s="139">
        <v>1.25</v>
      </c>
      <c r="Y1833" s="148">
        <v>228.18</v>
      </c>
      <c r="Z1833" s="149">
        <v>6</v>
      </c>
      <c r="AA1833" s="148">
        <v>746.5</v>
      </c>
      <c r="AB1833" s="148">
        <v>8</v>
      </c>
      <c r="AC1833" s="148">
        <v>25.32</v>
      </c>
      <c r="AD1833" s="148"/>
      <c r="AE1833" s="148"/>
      <c r="AF1833" s="148"/>
      <c r="AG1833" s="148"/>
      <c r="AH1833" s="148"/>
      <c r="AI1833" s="148"/>
      <c r="AJ1833" s="148"/>
      <c r="AK1833" s="148"/>
      <c r="AL1833" s="139">
        <v>0</v>
      </c>
      <c r="AM1833" s="139">
        <v>0</v>
      </c>
      <c r="AN1833" s="148">
        <f t="shared" si="253"/>
        <v>1000.0000000000001</v>
      </c>
      <c r="AO1833" s="148">
        <f t="shared" si="254"/>
        <v>127</v>
      </c>
      <c r="AP1833" s="148">
        <v>14</v>
      </c>
      <c r="AQ1833" s="140">
        <v>14</v>
      </c>
      <c r="AS1833" s="42">
        <f t="shared" si="255"/>
        <v>6928.5167499999998</v>
      </c>
      <c r="AT1833" s="101">
        <f t="shared" si="256"/>
        <v>0</v>
      </c>
      <c r="AU1833" s="42">
        <f t="shared" si="257"/>
        <v>6928.5167499999998</v>
      </c>
      <c r="AV1833" s="42">
        <f t="shared" si="258"/>
        <v>3873.9840372481453</v>
      </c>
      <c r="AW1833" s="102">
        <f t="shared" si="259"/>
        <v>431</v>
      </c>
      <c r="AX1833" s="43">
        <f t="shared" si="252"/>
        <v>0.625</v>
      </c>
      <c r="AY1833" s="43" t="str">
        <f t="shared" si="260"/>
        <v>UTGS</v>
      </c>
    </row>
    <row r="1834" spans="1:51" hidden="1" x14ac:dyDescent="0.2">
      <c r="A1834" s="38">
        <v>1827</v>
      </c>
      <c r="B1834" t="s">
        <v>5806</v>
      </c>
      <c r="C1834" t="s">
        <v>289</v>
      </c>
      <c r="D1834">
        <v>320</v>
      </c>
      <c r="E1834" t="s">
        <v>1245</v>
      </c>
      <c r="F1834">
        <v>0.25</v>
      </c>
      <c r="G1834" t="str">
        <f>LOOKUP(F1834,{0,6,45},{"F","L","H"})</f>
        <v>F</v>
      </c>
      <c r="H1834" t="s">
        <v>1084</v>
      </c>
      <c r="I1834" s="43" t="str">
        <f>IFERROR(VLOOKUP(#REF!,#REF!,2,FALSE),"No")</f>
        <v>No</v>
      </c>
      <c r="J1834" s="139">
        <v>1.25</v>
      </c>
      <c r="K1834" s="148">
        <v>1</v>
      </c>
      <c r="L1834" s="148"/>
      <c r="M1834" s="148"/>
      <c r="N1834" s="148"/>
      <c r="O1834" s="148"/>
      <c r="P1834" s="148"/>
      <c r="Q1834" s="148"/>
      <c r="R1834" s="148"/>
      <c r="S1834" s="148"/>
      <c r="T1834" s="148"/>
      <c r="U1834" s="148"/>
      <c r="V1834" s="148"/>
      <c r="W1834" s="148"/>
      <c r="X1834" s="139">
        <v>2</v>
      </c>
      <c r="Y1834" s="148">
        <v>1000</v>
      </c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39">
        <v>0</v>
      </c>
      <c r="AM1834" s="139">
        <v>0</v>
      </c>
      <c r="AN1834" s="148">
        <f t="shared" si="253"/>
        <v>1000</v>
      </c>
      <c r="AO1834" s="148">
        <f t="shared" si="254"/>
        <v>1</v>
      </c>
      <c r="AP1834" s="148">
        <v>5</v>
      </c>
      <c r="AQ1834" s="140">
        <v>35</v>
      </c>
      <c r="AS1834" s="42">
        <f t="shared" si="255"/>
        <v>74.513477831056605</v>
      </c>
      <c r="AT1834" s="101">
        <f t="shared" si="256"/>
        <v>0</v>
      </c>
      <c r="AU1834" s="42">
        <f t="shared" si="257"/>
        <v>74.513477831056605</v>
      </c>
      <c r="AV1834" s="42">
        <f t="shared" si="258"/>
        <v>928.8846206135438</v>
      </c>
      <c r="AW1834" s="102">
        <f t="shared" si="259"/>
        <v>431</v>
      </c>
      <c r="AX1834" s="43">
        <f t="shared" si="252"/>
        <v>1.25</v>
      </c>
      <c r="AY1834" s="43" t="str">
        <f t="shared" si="260"/>
        <v>UTGS</v>
      </c>
    </row>
    <row r="1835" spans="1:51" hidden="1" x14ac:dyDescent="0.2">
      <c r="A1835" s="38">
        <v>1828</v>
      </c>
      <c r="B1835" t="s">
        <v>362</v>
      </c>
      <c r="C1835" t="s">
        <v>289</v>
      </c>
      <c r="D1835">
        <v>320</v>
      </c>
      <c r="E1835" t="s">
        <v>1232</v>
      </c>
      <c r="F1835">
        <v>0.25</v>
      </c>
      <c r="G1835" t="str">
        <f>LOOKUP(F1835,{0,6,45},{"F","L","H"})</f>
        <v>F</v>
      </c>
      <c r="H1835" t="s">
        <v>3710</v>
      </c>
      <c r="I1835" s="43" t="str">
        <f>IFERROR(VLOOKUP(#REF!,#REF!,2,FALSE),"No")</f>
        <v>No</v>
      </c>
      <c r="J1835" s="149">
        <v>0.625</v>
      </c>
      <c r="K1835" s="148">
        <v>75</v>
      </c>
      <c r="L1835" s="148"/>
      <c r="M1835" s="148"/>
      <c r="N1835" s="148"/>
      <c r="O1835" s="148"/>
      <c r="P1835" s="148"/>
      <c r="Q1835" s="148"/>
      <c r="R1835" s="148"/>
      <c r="S1835" s="148"/>
      <c r="T1835" s="148"/>
      <c r="U1835" s="148"/>
      <c r="V1835" s="148"/>
      <c r="W1835" s="148"/>
      <c r="X1835" s="139">
        <v>1.25</v>
      </c>
      <c r="Y1835" s="148">
        <v>378.5</v>
      </c>
      <c r="Z1835" s="149">
        <v>2</v>
      </c>
      <c r="AA1835" s="148">
        <v>621.5</v>
      </c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39">
        <v>0</v>
      </c>
      <c r="AM1835" s="139">
        <v>0</v>
      </c>
      <c r="AN1835" s="148">
        <f t="shared" si="253"/>
        <v>1000</v>
      </c>
      <c r="AO1835" s="148">
        <f t="shared" si="254"/>
        <v>75</v>
      </c>
      <c r="AP1835" s="148">
        <v>12</v>
      </c>
      <c r="AQ1835" s="140">
        <v>12</v>
      </c>
      <c r="AS1835" s="42">
        <f t="shared" si="255"/>
        <v>4091.6437500000002</v>
      </c>
      <c r="AT1835" s="101">
        <f t="shared" si="256"/>
        <v>0</v>
      </c>
      <c r="AU1835" s="42">
        <f t="shared" si="257"/>
        <v>4091.6437500000002</v>
      </c>
      <c r="AV1835" s="42">
        <f t="shared" si="258"/>
        <v>2731.3259767895029</v>
      </c>
      <c r="AW1835" s="102">
        <f t="shared" si="259"/>
        <v>431</v>
      </c>
      <c r="AX1835" s="43">
        <f t="shared" si="252"/>
        <v>0.625</v>
      </c>
      <c r="AY1835" s="43" t="str">
        <f t="shared" si="260"/>
        <v>UTGS</v>
      </c>
    </row>
    <row r="1836" spans="1:51" hidden="1" x14ac:dyDescent="0.2">
      <c r="A1836" s="38">
        <v>1829</v>
      </c>
      <c r="B1836" t="s">
        <v>362</v>
      </c>
      <c r="C1836" t="s">
        <v>289</v>
      </c>
      <c r="D1836">
        <v>320</v>
      </c>
      <c r="E1836" t="s">
        <v>1245</v>
      </c>
      <c r="F1836">
        <v>0.25</v>
      </c>
      <c r="G1836" t="str">
        <f>LOOKUP(F1836,{0,6,45},{"F","L","H"})</f>
        <v>F</v>
      </c>
      <c r="H1836" t="s">
        <v>3711</v>
      </c>
      <c r="I1836" s="43" t="str">
        <f>IFERROR(VLOOKUP(#REF!,#REF!,2,FALSE),"No")</f>
        <v>No</v>
      </c>
      <c r="J1836" s="149">
        <v>0.5</v>
      </c>
      <c r="K1836" s="148">
        <v>74</v>
      </c>
      <c r="L1836" s="148"/>
      <c r="M1836" s="148"/>
      <c r="N1836" s="148"/>
      <c r="O1836" s="148"/>
      <c r="P1836" s="148"/>
      <c r="Q1836" s="148"/>
      <c r="R1836" s="148"/>
      <c r="S1836" s="148"/>
      <c r="T1836" s="148"/>
      <c r="U1836" s="148"/>
      <c r="V1836" s="148"/>
      <c r="W1836" s="148"/>
      <c r="X1836" s="139">
        <v>1.25</v>
      </c>
      <c r="Y1836" s="148">
        <v>81.790000000000006</v>
      </c>
      <c r="Z1836" s="149">
        <v>2</v>
      </c>
      <c r="AA1836" s="148">
        <v>581.79</v>
      </c>
      <c r="AB1836" s="149">
        <v>3</v>
      </c>
      <c r="AC1836" s="148">
        <v>336.42</v>
      </c>
      <c r="AD1836" s="148"/>
      <c r="AE1836" s="148"/>
      <c r="AF1836" s="148"/>
      <c r="AG1836" s="148"/>
      <c r="AH1836" s="148"/>
      <c r="AI1836" s="148"/>
      <c r="AJ1836" s="148"/>
      <c r="AK1836" s="148"/>
      <c r="AL1836" s="139">
        <v>0</v>
      </c>
      <c r="AM1836" s="139">
        <v>0</v>
      </c>
      <c r="AN1836" s="148">
        <f t="shared" si="253"/>
        <v>1000</v>
      </c>
      <c r="AO1836" s="148">
        <f t="shared" si="254"/>
        <v>74</v>
      </c>
      <c r="AP1836" s="148">
        <v>10</v>
      </c>
      <c r="AQ1836" s="140">
        <v>10</v>
      </c>
      <c r="AS1836" s="42">
        <f t="shared" si="255"/>
        <v>5061.8573594981899</v>
      </c>
      <c r="AT1836" s="101">
        <f t="shared" si="256"/>
        <v>0</v>
      </c>
      <c r="AU1836" s="42">
        <f t="shared" si="257"/>
        <v>5061.8573594981899</v>
      </c>
      <c r="AV1836" s="42">
        <f t="shared" si="258"/>
        <v>2830.2409121474034</v>
      </c>
      <c r="AW1836" s="102">
        <f t="shared" si="259"/>
        <v>431</v>
      </c>
      <c r="AX1836" s="43">
        <f t="shared" si="252"/>
        <v>0.5</v>
      </c>
      <c r="AY1836" s="43" t="str">
        <f t="shared" si="260"/>
        <v>UTGS</v>
      </c>
    </row>
    <row r="1837" spans="1:51" hidden="1" x14ac:dyDescent="0.2">
      <c r="A1837" s="38">
        <v>1830</v>
      </c>
      <c r="B1837" t="s">
        <v>362</v>
      </c>
      <c r="C1837" t="s">
        <v>289</v>
      </c>
      <c r="D1837">
        <v>550</v>
      </c>
      <c r="E1837" t="s">
        <v>1236</v>
      </c>
      <c r="F1837">
        <v>2</v>
      </c>
      <c r="G1837" t="str">
        <f>LOOKUP(F1837,{0,6,45},{"F","L","H"})</f>
        <v>F</v>
      </c>
      <c r="H1837" t="s">
        <v>3712</v>
      </c>
      <c r="I1837" s="43" t="str">
        <f>IFERROR(VLOOKUP(#REF!,#REF!,2,FALSE),"No")</f>
        <v>No</v>
      </c>
      <c r="J1837" s="139">
        <v>0.5</v>
      </c>
      <c r="K1837" s="148">
        <v>73</v>
      </c>
      <c r="L1837" s="148"/>
      <c r="M1837" s="148"/>
      <c r="N1837" s="148"/>
      <c r="O1837" s="148"/>
      <c r="P1837" s="148"/>
      <c r="Q1837" s="148"/>
      <c r="R1837" s="148"/>
      <c r="S1837" s="148"/>
      <c r="T1837" s="148"/>
      <c r="U1837" s="148"/>
      <c r="V1837" s="148"/>
      <c r="W1837" s="148"/>
      <c r="X1837" s="139">
        <v>1.25</v>
      </c>
      <c r="Y1837" s="148">
        <v>535</v>
      </c>
      <c r="Z1837" s="148">
        <v>2</v>
      </c>
      <c r="AA1837" s="148">
        <v>465</v>
      </c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39">
        <v>0</v>
      </c>
      <c r="AM1837" s="139">
        <v>0</v>
      </c>
      <c r="AN1837" s="148">
        <f t="shared" si="253"/>
        <v>1000</v>
      </c>
      <c r="AO1837" s="148">
        <f t="shared" si="254"/>
        <v>73</v>
      </c>
      <c r="AP1837" s="148">
        <v>16</v>
      </c>
      <c r="AQ1837" s="140">
        <v>16</v>
      </c>
      <c r="AS1837" s="42">
        <f t="shared" si="255"/>
        <v>4993.4538816671329</v>
      </c>
      <c r="AT1837" s="101">
        <f t="shared" si="256"/>
        <v>0</v>
      </c>
      <c r="AU1837" s="42">
        <f t="shared" si="257"/>
        <v>4993.4538816671329</v>
      </c>
      <c r="AV1837" s="42">
        <f t="shared" si="258"/>
        <v>2055.3413575921272</v>
      </c>
      <c r="AW1837" s="102">
        <f t="shared" si="259"/>
        <v>585.0096169344007</v>
      </c>
      <c r="AX1837" s="43">
        <f t="shared" si="252"/>
        <v>0.5</v>
      </c>
      <c r="AY1837" s="43" t="str">
        <f t="shared" si="260"/>
        <v>UTGS</v>
      </c>
    </row>
    <row r="1838" spans="1:51" hidden="1" x14ac:dyDescent="0.2">
      <c r="A1838" s="38">
        <v>1831</v>
      </c>
      <c r="B1838" t="s">
        <v>5807</v>
      </c>
      <c r="C1838" t="s">
        <v>293</v>
      </c>
      <c r="D1838">
        <v>2225</v>
      </c>
      <c r="E1838" t="s">
        <v>196</v>
      </c>
      <c r="F1838">
        <v>2</v>
      </c>
      <c r="G1838" t="str">
        <f>LOOKUP(F1838,{0,6,45},{"F","L","H"})</f>
        <v>F</v>
      </c>
      <c r="H1838" t="s">
        <v>484</v>
      </c>
      <c r="I1838" s="43" t="str">
        <f>IFERROR(VLOOKUP(#REF!,#REF!,2,FALSE),"No")</f>
        <v>No</v>
      </c>
      <c r="J1838" s="149">
        <v>2</v>
      </c>
      <c r="K1838" s="148">
        <v>129</v>
      </c>
      <c r="L1838" s="148"/>
      <c r="M1838" s="148"/>
      <c r="N1838" s="148"/>
      <c r="O1838" s="148"/>
      <c r="P1838" s="148"/>
      <c r="Q1838" s="148"/>
      <c r="R1838" s="148"/>
      <c r="S1838" s="148"/>
      <c r="T1838" s="148"/>
      <c r="U1838" s="148"/>
      <c r="V1838" s="148"/>
      <c r="W1838" s="148"/>
      <c r="X1838" s="139">
        <v>1.25</v>
      </c>
      <c r="Y1838" s="148">
        <v>337</v>
      </c>
      <c r="Z1838" s="149">
        <v>2</v>
      </c>
      <c r="AA1838" s="148">
        <v>22.26</v>
      </c>
      <c r="AB1838" s="148">
        <v>4</v>
      </c>
      <c r="AC1838" s="148">
        <v>450.65</v>
      </c>
      <c r="AD1838" s="148">
        <v>6</v>
      </c>
      <c r="AE1838" s="148">
        <v>124.09</v>
      </c>
      <c r="AF1838" s="148">
        <v>8</v>
      </c>
      <c r="AG1838" s="148">
        <v>66</v>
      </c>
      <c r="AH1838" s="148"/>
      <c r="AI1838" s="148"/>
      <c r="AJ1838" s="148"/>
      <c r="AK1838" s="148"/>
      <c r="AL1838" s="139">
        <v>0</v>
      </c>
      <c r="AM1838" s="139">
        <v>0</v>
      </c>
      <c r="AN1838" s="148">
        <f t="shared" si="253"/>
        <v>1000</v>
      </c>
      <c r="AO1838" s="148">
        <f t="shared" si="254"/>
        <v>129</v>
      </c>
      <c r="AP1838" s="148">
        <v>8</v>
      </c>
      <c r="AQ1838" s="140">
        <v>11</v>
      </c>
      <c r="AS1838" s="42">
        <f t="shared" si="255"/>
        <v>9414.8686402063013</v>
      </c>
      <c r="AT1838" s="101">
        <f t="shared" si="256"/>
        <v>0</v>
      </c>
      <c r="AU1838" s="42">
        <f t="shared" si="257"/>
        <v>9414.8686402063013</v>
      </c>
      <c r="AV1838" s="42">
        <f t="shared" si="258"/>
        <v>3823.2199110430943</v>
      </c>
      <c r="AW1838" s="102">
        <f t="shared" si="259"/>
        <v>2428.75</v>
      </c>
      <c r="AX1838" s="43">
        <f t="shared" si="252"/>
        <v>2</v>
      </c>
      <c r="AY1838" s="43" t="str">
        <f t="shared" si="260"/>
        <v>UTISFS</v>
      </c>
    </row>
    <row r="1839" spans="1:51" hidden="1" x14ac:dyDescent="0.2">
      <c r="A1839" s="38">
        <v>1832</v>
      </c>
      <c r="B1839" t="s">
        <v>362</v>
      </c>
      <c r="C1839" t="s">
        <v>289</v>
      </c>
      <c r="D1839">
        <v>320</v>
      </c>
      <c r="E1839" t="s">
        <v>1842</v>
      </c>
      <c r="F1839">
        <v>0.25</v>
      </c>
      <c r="G1839" t="str">
        <f>LOOKUP(F1839,{0,6,45},{"F","L","H"})</f>
        <v>F</v>
      </c>
      <c r="H1839" t="s">
        <v>3713</v>
      </c>
      <c r="I1839" s="43" t="str">
        <f>IFERROR(VLOOKUP(#REF!,#REF!,2,FALSE),"No")</f>
        <v>No</v>
      </c>
      <c r="J1839" s="139">
        <v>0.5</v>
      </c>
      <c r="K1839" s="148">
        <v>47</v>
      </c>
      <c r="L1839" s="148"/>
      <c r="M1839" s="148"/>
      <c r="N1839" s="148"/>
      <c r="O1839" s="148"/>
      <c r="P1839" s="148"/>
      <c r="Q1839" s="148"/>
      <c r="R1839" s="148"/>
      <c r="S1839" s="148"/>
      <c r="T1839" s="148"/>
      <c r="U1839" s="148"/>
      <c r="V1839" s="148"/>
      <c r="W1839" s="148"/>
      <c r="X1839" s="139">
        <v>2</v>
      </c>
      <c r="Y1839" s="148">
        <v>201.5</v>
      </c>
      <c r="Z1839" s="149">
        <v>4</v>
      </c>
      <c r="AA1839" s="148">
        <v>32.72</v>
      </c>
      <c r="AB1839" s="148">
        <v>6</v>
      </c>
      <c r="AC1839" s="148">
        <v>765.78</v>
      </c>
      <c r="AD1839" s="148"/>
      <c r="AE1839" s="148"/>
      <c r="AF1839" s="148"/>
      <c r="AG1839" s="148"/>
      <c r="AH1839" s="148"/>
      <c r="AI1839" s="148"/>
      <c r="AJ1839" s="148"/>
      <c r="AK1839" s="148"/>
      <c r="AL1839" s="139">
        <v>0</v>
      </c>
      <c r="AM1839" s="139">
        <v>0</v>
      </c>
      <c r="AN1839" s="148">
        <f t="shared" si="253"/>
        <v>1000</v>
      </c>
      <c r="AO1839" s="148">
        <f t="shared" si="254"/>
        <v>47</v>
      </c>
      <c r="AP1839" s="148">
        <v>11</v>
      </c>
      <c r="AQ1839" s="140">
        <v>14</v>
      </c>
      <c r="AS1839" s="42">
        <f t="shared" si="255"/>
        <v>3214.9634580596612</v>
      </c>
      <c r="AT1839" s="101">
        <f t="shared" si="256"/>
        <v>0</v>
      </c>
      <c r="AU1839" s="42">
        <f t="shared" si="257"/>
        <v>3214.9634580596612</v>
      </c>
      <c r="AV1839" s="42">
        <f t="shared" si="258"/>
        <v>3844.27355153386</v>
      </c>
      <c r="AW1839" s="102">
        <f t="shared" si="259"/>
        <v>431</v>
      </c>
      <c r="AX1839" s="43">
        <f t="shared" si="252"/>
        <v>0.5</v>
      </c>
      <c r="AY1839" s="43" t="str">
        <f t="shared" si="260"/>
        <v>UTGS</v>
      </c>
    </row>
    <row r="1840" spans="1:51" hidden="1" x14ac:dyDescent="0.2">
      <c r="A1840" s="38">
        <v>1833</v>
      </c>
      <c r="B1840" t="s">
        <v>362</v>
      </c>
      <c r="C1840" t="s">
        <v>289</v>
      </c>
      <c r="D1840">
        <v>320</v>
      </c>
      <c r="E1840" t="s">
        <v>1246</v>
      </c>
      <c r="F1840">
        <v>0.25</v>
      </c>
      <c r="G1840" t="str">
        <f>LOOKUP(F1840,{0,6,45},{"F","L","H"})</f>
        <v>F</v>
      </c>
      <c r="H1840" t="s">
        <v>3714</v>
      </c>
      <c r="I1840" s="43" t="str">
        <f>IFERROR(VLOOKUP(#REF!,#REF!,2,FALSE),"No")</f>
        <v>No</v>
      </c>
      <c r="J1840" s="139">
        <v>0.5</v>
      </c>
      <c r="K1840" s="148">
        <v>75</v>
      </c>
      <c r="L1840" s="148"/>
      <c r="M1840" s="148"/>
      <c r="N1840" s="148"/>
      <c r="O1840" s="148"/>
      <c r="P1840" s="148"/>
      <c r="Q1840" s="148"/>
      <c r="R1840" s="148"/>
      <c r="S1840" s="148"/>
      <c r="T1840" s="148"/>
      <c r="U1840" s="148"/>
      <c r="V1840" s="148"/>
      <c r="W1840" s="148"/>
      <c r="X1840" s="139">
        <v>2</v>
      </c>
      <c r="Y1840" s="148">
        <v>528.19000000000005</v>
      </c>
      <c r="Z1840" s="149">
        <v>4</v>
      </c>
      <c r="AA1840" s="148">
        <v>471.81</v>
      </c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39">
        <v>0</v>
      </c>
      <c r="AM1840" s="139">
        <v>0</v>
      </c>
      <c r="AN1840" s="148">
        <f t="shared" si="253"/>
        <v>1000</v>
      </c>
      <c r="AO1840" s="148">
        <f t="shared" si="254"/>
        <v>75</v>
      </c>
      <c r="AP1840" s="148">
        <v>10</v>
      </c>
      <c r="AQ1840" s="140">
        <v>10</v>
      </c>
      <c r="AS1840" s="42">
        <f t="shared" si="255"/>
        <v>5130.2608373292469</v>
      </c>
      <c r="AT1840" s="101">
        <f t="shared" si="256"/>
        <v>0</v>
      </c>
      <c r="AU1840" s="42">
        <f t="shared" si="257"/>
        <v>5130.2608373292469</v>
      </c>
      <c r="AV1840" s="42">
        <f t="shared" si="258"/>
        <v>3589.383942147404</v>
      </c>
      <c r="AW1840" s="102">
        <f t="shared" si="259"/>
        <v>431</v>
      </c>
      <c r="AX1840" s="43">
        <f t="shared" si="252"/>
        <v>0.5</v>
      </c>
      <c r="AY1840" s="43" t="str">
        <f t="shared" si="260"/>
        <v>UTGS</v>
      </c>
    </row>
    <row r="1841" spans="1:51" hidden="1" x14ac:dyDescent="0.2">
      <c r="A1841" s="38">
        <v>1834</v>
      </c>
      <c r="B1841" t="s">
        <v>362</v>
      </c>
      <c r="C1841" t="s">
        <v>289</v>
      </c>
      <c r="D1841">
        <v>320</v>
      </c>
      <c r="E1841" t="s">
        <v>1239</v>
      </c>
      <c r="F1841">
        <v>0.25</v>
      </c>
      <c r="G1841" t="str">
        <f>LOOKUP(F1841,{0,6,45},{"F","L","H"})</f>
        <v>F</v>
      </c>
      <c r="H1841" t="s">
        <v>3715</v>
      </c>
      <c r="I1841" s="43" t="str">
        <f>IFERROR(VLOOKUP(#REF!,#REF!,2,FALSE),"No")</f>
        <v>No</v>
      </c>
      <c r="J1841" s="149">
        <v>0.5</v>
      </c>
      <c r="K1841" s="148">
        <v>54</v>
      </c>
      <c r="L1841" s="148"/>
      <c r="M1841" s="148"/>
      <c r="N1841" s="148"/>
      <c r="O1841" s="148"/>
      <c r="P1841" s="148"/>
      <c r="Q1841" s="148"/>
      <c r="R1841" s="148"/>
      <c r="S1841" s="148"/>
      <c r="T1841" s="148"/>
      <c r="U1841" s="148"/>
      <c r="V1841" s="148"/>
      <c r="W1841" s="148"/>
      <c r="X1841" s="139">
        <v>2</v>
      </c>
      <c r="Y1841" s="148">
        <v>844.1</v>
      </c>
      <c r="Z1841" s="148">
        <v>3</v>
      </c>
      <c r="AA1841" s="148">
        <v>155.9</v>
      </c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39">
        <v>0</v>
      </c>
      <c r="AM1841" s="139">
        <v>0</v>
      </c>
      <c r="AN1841" s="148">
        <f t="shared" si="253"/>
        <v>1000</v>
      </c>
      <c r="AO1841" s="148">
        <f t="shared" si="254"/>
        <v>54</v>
      </c>
      <c r="AP1841" s="148">
        <v>14</v>
      </c>
      <c r="AQ1841" s="140">
        <v>14</v>
      </c>
      <c r="AS1841" s="42">
        <f t="shared" si="255"/>
        <v>3693.7878028770574</v>
      </c>
      <c r="AT1841" s="101">
        <f t="shared" si="256"/>
        <v>0</v>
      </c>
      <c r="AU1841" s="42">
        <f t="shared" si="257"/>
        <v>3693.7878028770574</v>
      </c>
      <c r="AV1841" s="42">
        <f t="shared" si="258"/>
        <v>2181.0106943910023</v>
      </c>
      <c r="AW1841" s="102">
        <f t="shared" si="259"/>
        <v>431</v>
      </c>
      <c r="AX1841" s="43">
        <f t="shared" si="252"/>
        <v>0.5</v>
      </c>
      <c r="AY1841" s="43" t="str">
        <f t="shared" si="260"/>
        <v>UTGS</v>
      </c>
    </row>
    <row r="1842" spans="1:51" hidden="1" x14ac:dyDescent="0.2">
      <c r="A1842" s="38">
        <v>1835</v>
      </c>
      <c r="B1842" t="s">
        <v>362</v>
      </c>
      <c r="C1842" t="s">
        <v>289</v>
      </c>
      <c r="D1842">
        <v>320</v>
      </c>
      <c r="E1842" t="s">
        <v>1247</v>
      </c>
      <c r="F1842">
        <v>0.25</v>
      </c>
      <c r="G1842" t="str">
        <f>LOOKUP(F1842,{0,6,45},{"F","L","H"})</f>
        <v>F</v>
      </c>
      <c r="H1842" t="s">
        <v>3716</v>
      </c>
      <c r="I1842" s="43" t="str">
        <f>IFERROR(VLOOKUP(#REF!,#REF!,2,FALSE),"No")</f>
        <v>No</v>
      </c>
      <c r="J1842" s="149">
        <v>0.5</v>
      </c>
      <c r="K1842" s="148">
        <v>40</v>
      </c>
      <c r="L1842" s="148"/>
      <c r="M1842" s="148"/>
      <c r="N1842" s="148"/>
      <c r="O1842" s="148"/>
      <c r="P1842" s="148"/>
      <c r="Q1842" s="148"/>
      <c r="R1842" s="148"/>
      <c r="S1842" s="148"/>
      <c r="T1842" s="148"/>
      <c r="U1842" s="148"/>
      <c r="V1842" s="148"/>
      <c r="W1842" s="148"/>
      <c r="X1842" s="139">
        <v>1.25</v>
      </c>
      <c r="Y1842" s="148">
        <v>242.04</v>
      </c>
      <c r="Z1842" s="149">
        <v>2</v>
      </c>
      <c r="AA1842" s="148">
        <v>757.96</v>
      </c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39">
        <v>0</v>
      </c>
      <c r="AM1842" s="139">
        <v>0</v>
      </c>
      <c r="AN1842" s="148">
        <f t="shared" si="253"/>
        <v>1000</v>
      </c>
      <c r="AO1842" s="148">
        <f t="shared" si="254"/>
        <v>40</v>
      </c>
      <c r="AP1842" s="148">
        <v>7</v>
      </c>
      <c r="AQ1842" s="140">
        <v>7</v>
      </c>
      <c r="AS1842" s="42">
        <f t="shared" si="255"/>
        <v>2736.139113242265</v>
      </c>
      <c r="AT1842" s="101">
        <f t="shared" si="256"/>
        <v>0</v>
      </c>
      <c r="AU1842" s="42">
        <f t="shared" si="257"/>
        <v>2736.139113242265</v>
      </c>
      <c r="AV1842" s="42">
        <f t="shared" si="258"/>
        <v>4668.627103067719</v>
      </c>
      <c r="AW1842" s="102">
        <f t="shared" si="259"/>
        <v>431</v>
      </c>
      <c r="AX1842" s="43">
        <f t="shared" si="252"/>
        <v>0.5</v>
      </c>
      <c r="AY1842" s="43" t="str">
        <f t="shared" si="260"/>
        <v>UTGS</v>
      </c>
    </row>
    <row r="1843" spans="1:51" hidden="1" x14ac:dyDescent="0.2">
      <c r="A1843" s="38">
        <v>1836</v>
      </c>
      <c r="B1843" t="s">
        <v>362</v>
      </c>
      <c r="C1843" t="s">
        <v>289</v>
      </c>
      <c r="D1843">
        <v>320</v>
      </c>
      <c r="E1843" t="s">
        <v>1245</v>
      </c>
      <c r="F1843">
        <v>0.25</v>
      </c>
      <c r="G1843" t="str">
        <f>LOOKUP(F1843,{0,6,45},{"F","L","H"})</f>
        <v>F</v>
      </c>
      <c r="H1843" t="s">
        <v>3717</v>
      </c>
      <c r="I1843" s="43" t="str">
        <f>IFERROR(VLOOKUP(#REF!,#REF!,2,FALSE),"No")</f>
        <v>No</v>
      </c>
      <c r="J1843" s="149">
        <v>0.75</v>
      </c>
      <c r="K1843" s="148">
        <v>73</v>
      </c>
      <c r="L1843" s="148"/>
      <c r="M1843" s="148"/>
      <c r="N1843" s="148"/>
      <c r="O1843" s="148"/>
      <c r="P1843" s="148"/>
      <c r="Q1843" s="148"/>
      <c r="R1843" s="148"/>
      <c r="S1843" s="148"/>
      <c r="T1843" s="148"/>
      <c r="U1843" s="148"/>
      <c r="V1843" s="148"/>
      <c r="W1843" s="148"/>
      <c r="X1843" s="139">
        <v>2</v>
      </c>
      <c r="Y1843" s="148">
        <v>1000</v>
      </c>
      <c r="Z1843" s="149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39">
        <v>0</v>
      </c>
      <c r="AM1843" s="139">
        <v>0</v>
      </c>
      <c r="AN1843" s="148">
        <f t="shared" si="253"/>
        <v>1000</v>
      </c>
      <c r="AO1843" s="148">
        <f t="shared" si="254"/>
        <v>73</v>
      </c>
      <c r="AP1843" s="148">
        <v>19</v>
      </c>
      <c r="AQ1843" s="140">
        <v>19</v>
      </c>
      <c r="AS1843" s="42">
        <f t="shared" si="255"/>
        <v>4699.9938816671329</v>
      </c>
      <c r="AT1843" s="101">
        <f t="shared" si="256"/>
        <v>0</v>
      </c>
      <c r="AU1843" s="42">
        <f t="shared" si="257"/>
        <v>4699.9938816671329</v>
      </c>
      <c r="AV1843" s="42">
        <f t="shared" si="258"/>
        <v>1711.1032484986333</v>
      </c>
      <c r="AW1843" s="102">
        <f t="shared" si="259"/>
        <v>431</v>
      </c>
      <c r="AX1843" s="43">
        <f t="shared" si="252"/>
        <v>0.75</v>
      </c>
      <c r="AY1843" s="43" t="str">
        <f t="shared" si="260"/>
        <v>UTGS</v>
      </c>
    </row>
    <row r="1844" spans="1:51" hidden="1" x14ac:dyDescent="0.2">
      <c r="A1844" s="38">
        <v>1837</v>
      </c>
      <c r="B1844" t="s">
        <v>362</v>
      </c>
      <c r="C1844" t="s">
        <v>289</v>
      </c>
      <c r="D1844">
        <v>320</v>
      </c>
      <c r="E1844" t="s">
        <v>1236</v>
      </c>
      <c r="F1844">
        <v>0.25</v>
      </c>
      <c r="G1844" t="str">
        <f>LOOKUP(F1844,{0,6,45},{"F","L","H"})</f>
        <v>F</v>
      </c>
      <c r="H1844" t="s">
        <v>3718</v>
      </c>
      <c r="I1844" s="43" t="str">
        <f>IFERROR(VLOOKUP(#REF!,#REF!,2,FALSE),"No")</f>
        <v>No</v>
      </c>
      <c r="J1844" s="149">
        <v>0.5</v>
      </c>
      <c r="K1844" s="148">
        <v>55</v>
      </c>
      <c r="L1844" s="148"/>
      <c r="M1844" s="148"/>
      <c r="N1844" s="148"/>
      <c r="O1844" s="148"/>
      <c r="P1844" s="148"/>
      <c r="Q1844" s="148"/>
      <c r="R1844" s="148"/>
      <c r="S1844" s="148"/>
      <c r="T1844" s="148"/>
      <c r="U1844" s="148"/>
      <c r="V1844" s="148"/>
      <c r="W1844" s="148"/>
      <c r="X1844" s="139">
        <v>2</v>
      </c>
      <c r="Y1844" s="148">
        <v>1000</v>
      </c>
      <c r="Z1844" s="149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39">
        <v>0</v>
      </c>
      <c r="AM1844" s="139">
        <v>0</v>
      </c>
      <c r="AN1844" s="148">
        <f t="shared" si="253"/>
        <v>1000</v>
      </c>
      <c r="AO1844" s="148">
        <f t="shared" si="254"/>
        <v>55</v>
      </c>
      <c r="AP1844" s="148">
        <v>18</v>
      </c>
      <c r="AQ1844" s="140">
        <v>48</v>
      </c>
      <c r="AS1844" s="42">
        <f t="shared" si="255"/>
        <v>3762.1912807081139</v>
      </c>
      <c r="AT1844" s="101">
        <f t="shared" si="256"/>
        <v>0</v>
      </c>
      <c r="AU1844" s="42">
        <f t="shared" si="257"/>
        <v>3762.1912807081139</v>
      </c>
      <c r="AV1844" s="42">
        <f t="shared" si="258"/>
        <v>677.311702530709</v>
      </c>
      <c r="AW1844" s="102">
        <f t="shared" si="259"/>
        <v>431</v>
      </c>
      <c r="AX1844" s="43">
        <f t="shared" si="252"/>
        <v>0.5</v>
      </c>
      <c r="AY1844" s="43" t="str">
        <f t="shared" si="260"/>
        <v>UTGS</v>
      </c>
    </row>
    <row r="1845" spans="1:51" hidden="1" x14ac:dyDescent="0.2">
      <c r="A1845" s="38">
        <v>1838</v>
      </c>
      <c r="B1845" t="s">
        <v>362</v>
      </c>
      <c r="C1845" t="s">
        <v>289</v>
      </c>
      <c r="D1845">
        <v>320</v>
      </c>
      <c r="E1845" t="s">
        <v>1239</v>
      </c>
      <c r="F1845">
        <v>0.25</v>
      </c>
      <c r="G1845" t="str">
        <f>LOOKUP(F1845,{0,6,45},{"F","L","H"})</f>
        <v>F</v>
      </c>
      <c r="H1845" t="s">
        <v>3720</v>
      </c>
      <c r="I1845" s="43" t="str">
        <f>IFERROR(VLOOKUP(#REF!,#REF!,2,FALSE),"No")</f>
        <v>No</v>
      </c>
      <c r="J1845" s="149">
        <v>0.5</v>
      </c>
      <c r="K1845" s="148">
        <v>58</v>
      </c>
      <c r="L1845" s="148"/>
      <c r="M1845" s="148"/>
      <c r="N1845" s="148"/>
      <c r="O1845" s="148"/>
      <c r="P1845" s="148"/>
      <c r="Q1845" s="148"/>
      <c r="R1845" s="148"/>
      <c r="S1845" s="148"/>
      <c r="T1845" s="148"/>
      <c r="U1845" s="148"/>
      <c r="V1845" s="148"/>
      <c r="W1845" s="148"/>
      <c r="X1845" s="139">
        <v>3</v>
      </c>
      <c r="Y1845" s="148">
        <v>888.83</v>
      </c>
      <c r="Z1845" s="149">
        <v>4</v>
      </c>
      <c r="AA1845" s="148">
        <v>111.17</v>
      </c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39">
        <v>0</v>
      </c>
      <c r="AM1845" s="139">
        <v>0</v>
      </c>
      <c r="AN1845" s="148">
        <f t="shared" si="253"/>
        <v>1000</v>
      </c>
      <c r="AO1845" s="148">
        <f t="shared" si="254"/>
        <v>58</v>
      </c>
      <c r="AP1845" s="148">
        <v>8</v>
      </c>
      <c r="AQ1845" s="140">
        <v>8</v>
      </c>
      <c r="AS1845" s="42">
        <f t="shared" si="255"/>
        <v>3967.401714201284</v>
      </c>
      <c r="AT1845" s="101">
        <f t="shared" si="256"/>
        <v>0</v>
      </c>
      <c r="AU1845" s="42">
        <f t="shared" si="257"/>
        <v>3967.401714201284</v>
      </c>
      <c r="AV1845" s="42">
        <f t="shared" si="258"/>
        <v>2754.7107776842545</v>
      </c>
      <c r="AW1845" s="102">
        <f t="shared" si="259"/>
        <v>431</v>
      </c>
      <c r="AX1845" s="43">
        <f t="shared" si="252"/>
        <v>0.5</v>
      </c>
      <c r="AY1845" s="43" t="str">
        <f t="shared" si="260"/>
        <v>UTGS</v>
      </c>
    </row>
    <row r="1846" spans="1:51" hidden="1" x14ac:dyDescent="0.2">
      <c r="A1846" s="38">
        <v>1839</v>
      </c>
      <c r="B1846" t="s">
        <v>362</v>
      </c>
      <c r="C1846" t="s">
        <v>289</v>
      </c>
      <c r="D1846">
        <v>320</v>
      </c>
      <c r="E1846" t="s">
        <v>1243</v>
      </c>
      <c r="F1846">
        <v>0.25</v>
      </c>
      <c r="G1846" t="str">
        <f>LOOKUP(F1846,{0,6,45},{"F","L","H"})</f>
        <v>F</v>
      </c>
      <c r="H1846" t="s">
        <v>3721</v>
      </c>
      <c r="I1846" s="43" t="str">
        <f>IFERROR(VLOOKUP(#REF!,#REF!,2,FALSE),"No")</f>
        <v>No</v>
      </c>
      <c r="J1846" s="149">
        <v>0.5</v>
      </c>
      <c r="K1846" s="148">
        <v>108</v>
      </c>
      <c r="L1846" s="148"/>
      <c r="M1846" s="148"/>
      <c r="N1846" s="148"/>
      <c r="O1846" s="148"/>
      <c r="P1846" s="148"/>
      <c r="Q1846" s="148"/>
      <c r="R1846" s="148"/>
      <c r="S1846" s="148"/>
      <c r="T1846" s="148"/>
      <c r="U1846" s="148"/>
      <c r="V1846" s="148"/>
      <c r="W1846" s="148"/>
      <c r="X1846" s="139">
        <v>2</v>
      </c>
      <c r="Y1846" s="148">
        <v>202.44</v>
      </c>
      <c r="Z1846" s="149">
        <v>6</v>
      </c>
      <c r="AA1846" s="148">
        <v>797.56</v>
      </c>
      <c r="AB1846" s="149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39">
        <v>0</v>
      </c>
      <c r="AM1846" s="139">
        <v>0</v>
      </c>
      <c r="AN1846" s="148">
        <f t="shared" si="253"/>
        <v>1000</v>
      </c>
      <c r="AO1846" s="148">
        <f t="shared" si="254"/>
        <v>108</v>
      </c>
      <c r="AP1846" s="148">
        <v>9</v>
      </c>
      <c r="AQ1846" s="140">
        <v>9</v>
      </c>
      <c r="AS1846" s="42">
        <f t="shared" si="255"/>
        <v>7387.5756057541148</v>
      </c>
      <c r="AT1846" s="101">
        <f t="shared" si="256"/>
        <v>0</v>
      </c>
      <c r="AU1846" s="42">
        <f t="shared" si="257"/>
        <v>7387.5756057541148</v>
      </c>
      <c r="AV1846" s="42">
        <f t="shared" si="258"/>
        <v>6051.0903246082262</v>
      </c>
      <c r="AW1846" s="102">
        <f t="shared" si="259"/>
        <v>431</v>
      </c>
      <c r="AX1846" s="43">
        <f t="shared" si="252"/>
        <v>0.5</v>
      </c>
      <c r="AY1846" s="43" t="str">
        <f t="shared" si="260"/>
        <v>UTGS</v>
      </c>
    </row>
    <row r="1847" spans="1:51" hidden="1" x14ac:dyDescent="0.2">
      <c r="A1847" s="38">
        <v>1840</v>
      </c>
      <c r="B1847" t="s">
        <v>362</v>
      </c>
      <c r="C1847" t="s">
        <v>289</v>
      </c>
      <c r="D1847">
        <v>320</v>
      </c>
      <c r="E1847" t="s">
        <v>1247</v>
      </c>
      <c r="F1847">
        <v>0.25</v>
      </c>
      <c r="G1847" t="str">
        <f>LOOKUP(F1847,{0,6,45},{"F","L","H"})</f>
        <v>F</v>
      </c>
      <c r="H1847" t="s">
        <v>3722</v>
      </c>
      <c r="I1847" s="43" t="str">
        <f>IFERROR(VLOOKUP(#REF!,#REF!,2,FALSE),"No")</f>
        <v>No</v>
      </c>
      <c r="J1847" s="149">
        <v>0.75</v>
      </c>
      <c r="K1847" s="148">
        <v>50</v>
      </c>
      <c r="L1847" s="148"/>
      <c r="M1847" s="148"/>
      <c r="N1847" s="148"/>
      <c r="O1847" s="148"/>
      <c r="P1847" s="148"/>
      <c r="Q1847" s="148"/>
      <c r="R1847" s="148"/>
      <c r="S1847" s="148"/>
      <c r="T1847" s="148"/>
      <c r="U1847" s="148"/>
      <c r="V1847" s="148"/>
      <c r="W1847" s="148"/>
      <c r="X1847" s="139">
        <v>1.25</v>
      </c>
      <c r="Y1847" s="148">
        <v>356</v>
      </c>
      <c r="Z1847" s="149">
        <v>2</v>
      </c>
      <c r="AA1847" s="148">
        <v>12.25</v>
      </c>
      <c r="AB1847" s="148">
        <v>6</v>
      </c>
      <c r="AC1847" s="148">
        <v>631.75</v>
      </c>
      <c r="AD1847" s="148"/>
      <c r="AE1847" s="148"/>
      <c r="AF1847" s="148"/>
      <c r="AG1847" s="148"/>
      <c r="AH1847" s="148"/>
      <c r="AI1847" s="148"/>
      <c r="AJ1847" s="148"/>
      <c r="AK1847" s="148"/>
      <c r="AL1847" s="139">
        <v>0</v>
      </c>
      <c r="AM1847" s="139">
        <v>0</v>
      </c>
      <c r="AN1847" s="148">
        <f t="shared" si="253"/>
        <v>1000</v>
      </c>
      <c r="AO1847" s="148">
        <f t="shared" si="254"/>
        <v>50</v>
      </c>
      <c r="AP1847" s="148">
        <v>11</v>
      </c>
      <c r="AQ1847" s="140">
        <v>35</v>
      </c>
      <c r="AS1847" s="42">
        <f t="shared" si="255"/>
        <v>3219.1738915528304</v>
      </c>
      <c r="AT1847" s="101">
        <f t="shared" si="256"/>
        <v>0</v>
      </c>
      <c r="AU1847" s="42">
        <f t="shared" si="257"/>
        <v>3219.1738915528304</v>
      </c>
      <c r="AV1847" s="42">
        <f t="shared" si="258"/>
        <v>1432.740620613544</v>
      </c>
      <c r="AW1847" s="102">
        <f t="shared" si="259"/>
        <v>431</v>
      </c>
      <c r="AX1847" s="43">
        <f t="shared" si="252"/>
        <v>0.75</v>
      </c>
      <c r="AY1847" s="43" t="str">
        <f t="shared" si="260"/>
        <v>UTGS</v>
      </c>
    </row>
    <row r="1848" spans="1:51" hidden="1" x14ac:dyDescent="0.2">
      <c r="A1848" s="38">
        <v>1841</v>
      </c>
      <c r="B1848" t="s">
        <v>362</v>
      </c>
      <c r="C1848" t="s">
        <v>289</v>
      </c>
      <c r="D1848">
        <v>320</v>
      </c>
      <c r="E1848" t="s">
        <v>1232</v>
      </c>
      <c r="F1848">
        <v>0.25</v>
      </c>
      <c r="G1848" t="str">
        <f>LOOKUP(F1848,{0,6,45},{"F","L","H"})</f>
        <v>F</v>
      </c>
      <c r="H1848" t="s">
        <v>3724</v>
      </c>
      <c r="I1848" s="43" t="str">
        <f>IFERROR(VLOOKUP(#REF!,#REF!,2,FALSE),"No")</f>
        <v>No</v>
      </c>
      <c r="J1848" s="139">
        <v>0.75</v>
      </c>
      <c r="K1848" s="148">
        <v>75</v>
      </c>
      <c r="L1848" s="148"/>
      <c r="M1848" s="148"/>
      <c r="N1848" s="148"/>
      <c r="O1848" s="148"/>
      <c r="P1848" s="148"/>
      <c r="Q1848" s="148"/>
      <c r="R1848" s="148"/>
      <c r="S1848" s="148"/>
      <c r="T1848" s="148"/>
      <c r="U1848" s="148"/>
      <c r="V1848" s="148"/>
      <c r="W1848" s="148"/>
      <c r="X1848" s="139">
        <v>2</v>
      </c>
      <c r="Y1848" s="148">
        <v>1000</v>
      </c>
      <c r="Z1848" s="149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39">
        <v>0</v>
      </c>
      <c r="AM1848" s="139">
        <v>0</v>
      </c>
      <c r="AN1848" s="148">
        <f t="shared" si="253"/>
        <v>1000</v>
      </c>
      <c r="AO1848" s="148">
        <f t="shared" si="254"/>
        <v>75</v>
      </c>
      <c r="AP1848" s="148">
        <v>9</v>
      </c>
      <c r="AQ1848" s="140">
        <v>9</v>
      </c>
      <c r="AS1848" s="42">
        <f t="shared" si="255"/>
        <v>4828.760837329246</v>
      </c>
      <c r="AT1848" s="101">
        <f t="shared" si="256"/>
        <v>0</v>
      </c>
      <c r="AU1848" s="42">
        <f t="shared" si="257"/>
        <v>4828.760837329246</v>
      </c>
      <c r="AV1848" s="42">
        <f t="shared" si="258"/>
        <v>3612.3290801637813</v>
      </c>
      <c r="AW1848" s="102">
        <f t="shared" si="259"/>
        <v>431</v>
      </c>
      <c r="AX1848" s="43">
        <f t="shared" si="252"/>
        <v>0.75</v>
      </c>
      <c r="AY1848" s="43" t="str">
        <f t="shared" si="260"/>
        <v>UTGS</v>
      </c>
    </row>
    <row r="1849" spans="1:51" hidden="1" x14ac:dyDescent="0.2">
      <c r="A1849" s="38">
        <v>1842</v>
      </c>
      <c r="B1849" t="s">
        <v>362</v>
      </c>
      <c r="C1849" t="s">
        <v>289</v>
      </c>
      <c r="D1849">
        <v>320</v>
      </c>
      <c r="E1849" t="s">
        <v>1223</v>
      </c>
      <c r="F1849">
        <v>0.25</v>
      </c>
      <c r="G1849" t="str">
        <f>LOOKUP(F1849,{0,6,45},{"F","L","H"})</f>
        <v>F</v>
      </c>
      <c r="H1849" t="s">
        <v>3725</v>
      </c>
      <c r="I1849" s="43" t="str">
        <f>IFERROR(VLOOKUP(#REF!,#REF!,2,FALSE),"No")</f>
        <v>No</v>
      </c>
      <c r="J1849" s="149">
        <v>0.5</v>
      </c>
      <c r="K1849" s="148">
        <v>145</v>
      </c>
      <c r="L1849" s="148"/>
      <c r="M1849" s="148"/>
      <c r="N1849" s="148"/>
      <c r="O1849" s="148"/>
      <c r="P1849" s="148"/>
      <c r="Q1849" s="148"/>
      <c r="R1849" s="148"/>
      <c r="S1849" s="148"/>
      <c r="T1849" s="148"/>
      <c r="U1849" s="148"/>
      <c r="V1849" s="148"/>
      <c r="W1849" s="148"/>
      <c r="X1849" s="139">
        <v>4</v>
      </c>
      <c r="Y1849" s="148">
        <v>1000</v>
      </c>
      <c r="Z1849" s="149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39">
        <v>0</v>
      </c>
      <c r="AM1849" s="139">
        <v>0</v>
      </c>
      <c r="AN1849" s="148">
        <f t="shared" si="253"/>
        <v>1000</v>
      </c>
      <c r="AO1849" s="148">
        <f t="shared" si="254"/>
        <v>145</v>
      </c>
      <c r="AP1849" s="148">
        <v>5</v>
      </c>
      <c r="AQ1849" s="140">
        <v>5</v>
      </c>
      <c r="AS1849" s="42">
        <f t="shared" si="255"/>
        <v>9918.5042855032098</v>
      </c>
      <c r="AT1849" s="101">
        <f t="shared" si="256"/>
        <v>0</v>
      </c>
      <c r="AU1849" s="42">
        <f t="shared" si="257"/>
        <v>9918.5042855032098</v>
      </c>
      <c r="AV1849" s="42">
        <f t="shared" si="258"/>
        <v>7936.1923442948073</v>
      </c>
      <c r="AW1849" s="102">
        <f t="shared" si="259"/>
        <v>431</v>
      </c>
      <c r="AX1849" s="43">
        <f t="shared" si="252"/>
        <v>0.5</v>
      </c>
      <c r="AY1849" s="43" t="str">
        <f t="shared" si="260"/>
        <v>UTGS</v>
      </c>
    </row>
    <row r="1850" spans="1:51" hidden="1" x14ac:dyDescent="0.2">
      <c r="A1850" s="38">
        <v>1843</v>
      </c>
      <c r="B1850" t="s">
        <v>5806</v>
      </c>
      <c r="C1850" t="s">
        <v>292</v>
      </c>
      <c r="D1850">
        <v>3120</v>
      </c>
      <c r="E1850" t="s">
        <v>208</v>
      </c>
      <c r="F1850">
        <v>1</v>
      </c>
      <c r="G1850" t="str">
        <f>LOOKUP(F1850,{0,6,45},{"F","L","H"})</f>
        <v>F</v>
      </c>
      <c r="H1850" t="s">
        <v>3726</v>
      </c>
      <c r="I1850" s="43" t="str">
        <f>IFERROR(VLOOKUP(#REF!,#REF!,2,FALSE),"No")</f>
        <v>No</v>
      </c>
      <c r="J1850" s="149">
        <v>1.25</v>
      </c>
      <c r="K1850" s="148">
        <v>236</v>
      </c>
      <c r="L1850" s="148"/>
      <c r="M1850" s="148"/>
      <c r="N1850" s="148"/>
      <c r="O1850" s="148"/>
      <c r="P1850" s="148"/>
      <c r="Q1850" s="148"/>
      <c r="R1850" s="148"/>
      <c r="S1850" s="148"/>
      <c r="T1850" s="148"/>
      <c r="U1850" s="148"/>
      <c r="V1850" s="148"/>
      <c r="W1850" s="148"/>
      <c r="X1850" s="139">
        <v>4</v>
      </c>
      <c r="Y1850" s="148">
        <v>1000</v>
      </c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39">
        <v>0</v>
      </c>
      <c r="AM1850" s="139">
        <v>0</v>
      </c>
      <c r="AN1850" s="148">
        <f t="shared" si="253"/>
        <v>1000</v>
      </c>
      <c r="AO1850" s="148">
        <f t="shared" si="254"/>
        <v>236</v>
      </c>
      <c r="AP1850" s="148">
        <v>10</v>
      </c>
      <c r="AQ1850" s="140">
        <v>10</v>
      </c>
      <c r="AS1850" s="42">
        <f t="shared" si="255"/>
        <v>17585.180768129358</v>
      </c>
      <c r="AT1850" s="101">
        <f t="shared" si="256"/>
        <v>0</v>
      </c>
      <c r="AU1850" s="42">
        <f t="shared" si="257"/>
        <v>17585.180768129358</v>
      </c>
      <c r="AV1850" s="42">
        <f t="shared" si="258"/>
        <v>3968.0961721474036</v>
      </c>
      <c r="AW1850" s="102">
        <f t="shared" si="259"/>
        <v>2145.6666666666665</v>
      </c>
      <c r="AX1850" s="43">
        <f t="shared" si="252"/>
        <v>1.25</v>
      </c>
      <c r="AY1850" s="43" t="str">
        <f t="shared" si="260"/>
        <v>UTFS</v>
      </c>
    </row>
    <row r="1851" spans="1:51" hidden="1" x14ac:dyDescent="0.2">
      <c r="A1851" s="38">
        <v>1844</v>
      </c>
      <c r="B1851" t="s">
        <v>362</v>
      </c>
      <c r="C1851" t="s">
        <v>289</v>
      </c>
      <c r="D1851">
        <v>320</v>
      </c>
      <c r="E1851" t="s">
        <v>1236</v>
      </c>
      <c r="F1851">
        <v>0.25</v>
      </c>
      <c r="G1851" t="str">
        <f>LOOKUP(F1851,{0,6,45},{"F","L","H"})</f>
        <v>F</v>
      </c>
      <c r="H1851" t="s">
        <v>3727</v>
      </c>
      <c r="I1851" s="43" t="str">
        <f>IFERROR(VLOOKUP(#REF!,#REF!,2,FALSE),"No")</f>
        <v>No</v>
      </c>
      <c r="J1851" s="149">
        <v>0.5</v>
      </c>
      <c r="K1851" s="148">
        <v>78</v>
      </c>
      <c r="L1851" s="148"/>
      <c r="M1851" s="148"/>
      <c r="N1851" s="148"/>
      <c r="O1851" s="148"/>
      <c r="P1851" s="148"/>
      <c r="Q1851" s="148"/>
      <c r="R1851" s="148"/>
      <c r="S1851" s="148"/>
      <c r="T1851" s="148"/>
      <c r="U1851" s="148"/>
      <c r="V1851" s="148"/>
      <c r="W1851" s="148"/>
      <c r="X1851" s="139">
        <v>2</v>
      </c>
      <c r="Y1851" s="148">
        <v>1000</v>
      </c>
      <c r="Z1851" s="149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39">
        <v>0</v>
      </c>
      <c r="AM1851" s="139">
        <v>0</v>
      </c>
      <c r="AN1851" s="148">
        <f t="shared" si="253"/>
        <v>1000</v>
      </c>
      <c r="AO1851" s="148">
        <f t="shared" si="254"/>
        <v>78</v>
      </c>
      <c r="AP1851" s="148">
        <v>14</v>
      </c>
      <c r="AQ1851" s="140">
        <v>17</v>
      </c>
      <c r="AS1851" s="42">
        <f t="shared" si="255"/>
        <v>5335.471270822416</v>
      </c>
      <c r="AT1851" s="101">
        <f t="shared" si="256"/>
        <v>0</v>
      </c>
      <c r="AU1851" s="42">
        <f t="shared" si="257"/>
        <v>5335.471270822416</v>
      </c>
      <c r="AV1851" s="42">
        <f t="shared" si="258"/>
        <v>1912.4095130278843</v>
      </c>
      <c r="AW1851" s="102">
        <f t="shared" si="259"/>
        <v>431</v>
      </c>
      <c r="AX1851" s="43">
        <f t="shared" ref="AX1851:AX1914" si="261">IF(J1851&gt;0,J1851,R1851)</f>
        <v>0.5</v>
      </c>
      <c r="AY1851" s="43" t="str">
        <f t="shared" si="260"/>
        <v>UTGS</v>
      </c>
    </row>
    <row r="1852" spans="1:51" hidden="1" x14ac:dyDescent="0.2">
      <c r="A1852" s="38">
        <v>1845</v>
      </c>
      <c r="B1852" t="s">
        <v>5806</v>
      </c>
      <c r="C1852" t="s">
        <v>5746</v>
      </c>
      <c r="D1852">
        <v>6600</v>
      </c>
      <c r="E1852" t="s">
        <v>198</v>
      </c>
      <c r="F1852">
        <v>5</v>
      </c>
      <c r="G1852" t="str">
        <f>LOOKUP(F1852,{0,6,45},{"F","L","H"})</f>
        <v>F</v>
      </c>
      <c r="H1852" t="s">
        <v>1905</v>
      </c>
      <c r="I1852" s="43" t="str">
        <f>IFERROR(VLOOKUP(#REF!,#REF!,2,FALSE),"No")</f>
        <v>No</v>
      </c>
      <c r="J1852" s="139">
        <v>1.25</v>
      </c>
      <c r="K1852" s="148">
        <v>40</v>
      </c>
      <c r="L1852" s="148"/>
      <c r="M1852" s="148"/>
      <c r="N1852" s="148"/>
      <c r="O1852" s="148"/>
      <c r="P1852" s="148"/>
      <c r="Q1852" s="148"/>
      <c r="R1852" s="148"/>
      <c r="S1852" s="148"/>
      <c r="T1852" s="148"/>
      <c r="U1852" s="148"/>
      <c r="V1852" s="148"/>
      <c r="W1852" s="148"/>
      <c r="X1852" s="139">
        <v>4</v>
      </c>
      <c r="Y1852" s="148">
        <v>1000</v>
      </c>
      <c r="Z1852" s="149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39">
        <v>0</v>
      </c>
      <c r="AM1852" s="139">
        <v>0</v>
      </c>
      <c r="AN1852" s="148">
        <f t="shared" si="253"/>
        <v>1000</v>
      </c>
      <c r="AO1852" s="148">
        <f t="shared" si="254"/>
        <v>40</v>
      </c>
      <c r="AP1852" s="148">
        <v>1</v>
      </c>
      <c r="AQ1852" s="140">
        <v>1</v>
      </c>
      <c r="AS1852" s="42">
        <f t="shared" si="255"/>
        <v>2980.5391132422642</v>
      </c>
      <c r="AT1852" s="101">
        <f t="shared" si="256"/>
        <v>0</v>
      </c>
      <c r="AU1852" s="42">
        <f t="shared" si="257"/>
        <v>2980.5391132422642</v>
      </c>
      <c r="AV1852" s="42">
        <f t="shared" si="258"/>
        <v>39680.961721474036</v>
      </c>
      <c r="AW1852" s="102">
        <f t="shared" si="259"/>
        <v>3698.6666666666665</v>
      </c>
      <c r="AX1852" s="43">
        <f t="shared" si="261"/>
        <v>1.25</v>
      </c>
      <c r="AY1852" s="43" t="str">
        <f t="shared" si="260"/>
        <v>UTTSS</v>
      </c>
    </row>
    <row r="1853" spans="1:51" hidden="1" x14ac:dyDescent="0.2">
      <c r="A1853" s="38">
        <v>1846</v>
      </c>
      <c r="B1853" t="s">
        <v>5806</v>
      </c>
      <c r="C1853" t="s">
        <v>5745</v>
      </c>
      <c r="D1853">
        <v>121714</v>
      </c>
      <c r="E1853" t="s">
        <v>213</v>
      </c>
      <c r="F1853">
        <v>45</v>
      </c>
      <c r="G1853" t="str">
        <f>LOOKUP(F1853,{0,6,45},{"F","L","H"})</f>
        <v>H</v>
      </c>
      <c r="H1853" t="s">
        <v>548</v>
      </c>
      <c r="I1853" s="43" t="str">
        <f>IFERROR(VLOOKUP(#REF!,#REF!,2,FALSE),"No")</f>
        <v>No</v>
      </c>
      <c r="J1853" s="149">
        <v>6</v>
      </c>
      <c r="K1853" s="148">
        <v>1</v>
      </c>
      <c r="L1853" s="148"/>
      <c r="M1853" s="148"/>
      <c r="N1853" s="148"/>
      <c r="O1853" s="148"/>
      <c r="P1853" s="148"/>
      <c r="Q1853" s="148"/>
      <c r="R1853" s="148"/>
      <c r="S1853" s="148"/>
      <c r="T1853" s="148"/>
      <c r="U1853" s="148"/>
      <c r="V1853" s="148"/>
      <c r="W1853" s="148"/>
      <c r="X1853" s="139">
        <v>1.25</v>
      </c>
      <c r="Y1853" s="148">
        <v>2</v>
      </c>
      <c r="Z1853" s="148">
        <v>2</v>
      </c>
      <c r="AA1853" s="148">
        <v>274</v>
      </c>
      <c r="AB1853" s="148">
        <v>4</v>
      </c>
      <c r="AC1853" s="148">
        <v>724</v>
      </c>
      <c r="AD1853" s="148"/>
      <c r="AE1853" s="148"/>
      <c r="AF1853" s="148"/>
      <c r="AG1853" s="148"/>
      <c r="AH1853" s="148"/>
      <c r="AI1853" s="148"/>
      <c r="AJ1853" s="148"/>
      <c r="AK1853" s="148"/>
      <c r="AL1853" s="139">
        <v>0</v>
      </c>
      <c r="AM1853" s="139">
        <v>0</v>
      </c>
      <c r="AN1853" s="148">
        <f t="shared" si="253"/>
        <v>1000</v>
      </c>
      <c r="AO1853" s="148">
        <f t="shared" si="254"/>
        <v>1</v>
      </c>
      <c r="AP1853" s="148">
        <v>3</v>
      </c>
      <c r="AQ1853" s="140">
        <v>4</v>
      </c>
      <c r="AS1853" s="42">
        <f t="shared" si="255"/>
        <v>52.52</v>
      </c>
      <c r="AT1853" s="101">
        <f t="shared" si="256"/>
        <v>0</v>
      </c>
      <c r="AU1853" s="42">
        <f t="shared" si="257"/>
        <v>52.52</v>
      </c>
      <c r="AV1853" s="42">
        <f t="shared" si="258"/>
        <v>9425.8604303685079</v>
      </c>
      <c r="AW1853" s="102">
        <f t="shared" si="259"/>
        <v>150929.38218217093</v>
      </c>
      <c r="AX1853" s="43">
        <f t="shared" si="261"/>
        <v>6</v>
      </c>
      <c r="AY1853" s="43" t="str">
        <f t="shared" si="260"/>
        <v>UTTSM</v>
      </c>
    </row>
    <row r="1854" spans="1:51" hidden="1" x14ac:dyDescent="0.2">
      <c r="A1854" s="38">
        <v>1847</v>
      </c>
      <c r="B1854" t="s">
        <v>362</v>
      </c>
      <c r="C1854" t="s">
        <v>289</v>
      </c>
      <c r="D1854">
        <v>320</v>
      </c>
      <c r="E1854" t="s">
        <v>1247</v>
      </c>
      <c r="F1854">
        <v>0.25</v>
      </c>
      <c r="G1854" t="str">
        <f>LOOKUP(F1854,{0,6,45},{"F","L","H"})</f>
        <v>F</v>
      </c>
      <c r="H1854" t="s">
        <v>2175</v>
      </c>
      <c r="I1854" s="43" t="str">
        <f>IFERROR(VLOOKUP(#REF!,#REF!,2,FALSE),"No")</f>
        <v>No</v>
      </c>
      <c r="J1854" s="139">
        <v>0.5</v>
      </c>
      <c r="K1854" s="148">
        <v>81</v>
      </c>
      <c r="L1854" s="148"/>
      <c r="M1854" s="148"/>
      <c r="N1854" s="148"/>
      <c r="O1854" s="148"/>
      <c r="P1854" s="148"/>
      <c r="Q1854" s="148"/>
      <c r="R1854" s="148"/>
      <c r="S1854" s="148"/>
      <c r="T1854" s="148"/>
      <c r="U1854" s="148"/>
      <c r="V1854" s="148"/>
      <c r="W1854" s="148"/>
      <c r="X1854" s="139">
        <v>2</v>
      </c>
      <c r="Y1854" s="148">
        <v>932</v>
      </c>
      <c r="Z1854" s="149">
        <v>4</v>
      </c>
      <c r="AA1854" s="148">
        <v>68</v>
      </c>
      <c r="AB1854" s="149"/>
      <c r="AC1854" s="148"/>
      <c r="AD1854" s="149"/>
      <c r="AE1854" s="148"/>
      <c r="AF1854" s="148"/>
      <c r="AG1854" s="148"/>
      <c r="AH1854" s="148"/>
      <c r="AI1854" s="148"/>
      <c r="AJ1854" s="148"/>
      <c r="AK1854" s="148"/>
      <c r="AL1854" s="139">
        <v>0</v>
      </c>
      <c r="AM1854" s="139">
        <v>0</v>
      </c>
      <c r="AN1854" s="148">
        <f t="shared" si="253"/>
        <v>1000</v>
      </c>
      <c r="AO1854" s="148">
        <f t="shared" si="254"/>
        <v>81</v>
      </c>
      <c r="AP1854" s="148">
        <v>14</v>
      </c>
      <c r="AQ1854" s="140">
        <v>14</v>
      </c>
      <c r="AS1854" s="42">
        <f t="shared" si="255"/>
        <v>5540.6817043155861</v>
      </c>
      <c r="AT1854" s="101">
        <f t="shared" si="256"/>
        <v>0</v>
      </c>
      <c r="AU1854" s="42">
        <f t="shared" si="257"/>
        <v>5540.6817043155861</v>
      </c>
      <c r="AV1854" s="42">
        <f t="shared" si="258"/>
        <v>2357.0372658195738</v>
      </c>
      <c r="AW1854" s="102">
        <f t="shared" si="259"/>
        <v>431</v>
      </c>
      <c r="AX1854" s="43">
        <f t="shared" si="261"/>
        <v>0.5</v>
      </c>
      <c r="AY1854" s="43" t="str">
        <f t="shared" si="260"/>
        <v>UTGS</v>
      </c>
    </row>
    <row r="1855" spans="1:51" hidden="1" x14ac:dyDescent="0.2">
      <c r="A1855" s="38">
        <v>1848</v>
      </c>
      <c r="B1855" t="s">
        <v>362</v>
      </c>
      <c r="C1855" t="s">
        <v>289</v>
      </c>
      <c r="D1855">
        <v>320</v>
      </c>
      <c r="E1855" t="s">
        <v>1236</v>
      </c>
      <c r="F1855">
        <v>0.25</v>
      </c>
      <c r="G1855" t="str">
        <f>LOOKUP(F1855,{0,6,45},{"F","L","H"})</f>
        <v>F</v>
      </c>
      <c r="H1855" t="s">
        <v>3728</v>
      </c>
      <c r="I1855" s="43" t="str">
        <f>IFERROR(VLOOKUP(#REF!,#REF!,2,FALSE),"No")</f>
        <v>No</v>
      </c>
      <c r="J1855" s="149">
        <v>0.5</v>
      </c>
      <c r="K1855" s="148">
        <v>41</v>
      </c>
      <c r="L1855" s="148"/>
      <c r="M1855" s="148"/>
      <c r="N1855" s="148"/>
      <c r="O1855" s="148"/>
      <c r="P1855" s="148"/>
      <c r="Q1855" s="148"/>
      <c r="R1855" s="148"/>
      <c r="S1855" s="148"/>
      <c r="T1855" s="148"/>
      <c r="U1855" s="148"/>
      <c r="V1855" s="148"/>
      <c r="W1855" s="148"/>
      <c r="X1855" s="139">
        <v>1.25</v>
      </c>
      <c r="Y1855" s="148">
        <v>637.49</v>
      </c>
      <c r="Z1855" s="149">
        <v>2</v>
      </c>
      <c r="AA1855" s="148">
        <v>362.51</v>
      </c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39">
        <v>0</v>
      </c>
      <c r="AM1855" s="139">
        <v>0</v>
      </c>
      <c r="AN1855" s="148">
        <f t="shared" si="253"/>
        <v>1000</v>
      </c>
      <c r="AO1855" s="148">
        <f t="shared" si="254"/>
        <v>41</v>
      </c>
      <c r="AP1855" s="148">
        <v>13</v>
      </c>
      <c r="AQ1855" s="140">
        <v>14</v>
      </c>
      <c r="AS1855" s="42">
        <f t="shared" si="255"/>
        <v>2804.5425910733215</v>
      </c>
      <c r="AT1855" s="101">
        <f t="shared" si="256"/>
        <v>0</v>
      </c>
      <c r="AU1855" s="42">
        <f t="shared" si="257"/>
        <v>2804.5425910733215</v>
      </c>
      <c r="AV1855" s="42">
        <f t="shared" si="258"/>
        <v>2354.0860515338595</v>
      </c>
      <c r="AW1855" s="102">
        <f t="shared" si="259"/>
        <v>431</v>
      </c>
      <c r="AX1855" s="43">
        <f t="shared" si="261"/>
        <v>0.5</v>
      </c>
      <c r="AY1855" s="43" t="str">
        <f t="shared" si="260"/>
        <v>UTGS</v>
      </c>
    </row>
    <row r="1856" spans="1:51" hidden="1" x14ac:dyDescent="0.2">
      <c r="A1856" s="38">
        <v>1849</v>
      </c>
      <c r="B1856" t="s">
        <v>362</v>
      </c>
      <c r="C1856" t="s">
        <v>289</v>
      </c>
      <c r="D1856">
        <v>320</v>
      </c>
      <c r="E1856" t="s">
        <v>1247</v>
      </c>
      <c r="F1856">
        <v>0.25</v>
      </c>
      <c r="G1856" t="str">
        <f>LOOKUP(F1856,{0,6,45},{"F","L","H"})</f>
        <v>F</v>
      </c>
      <c r="H1856" t="s">
        <v>3730</v>
      </c>
      <c r="I1856" s="43" t="str">
        <f>IFERROR(VLOOKUP(#REF!,#REF!,2,FALSE),"No")</f>
        <v>No</v>
      </c>
      <c r="J1856" s="149">
        <v>0.75</v>
      </c>
      <c r="K1856" s="148">
        <v>118</v>
      </c>
      <c r="L1856" s="148"/>
      <c r="M1856" s="148"/>
      <c r="N1856" s="148"/>
      <c r="O1856" s="148"/>
      <c r="P1856" s="148"/>
      <c r="Q1856" s="148"/>
      <c r="R1856" s="148"/>
      <c r="S1856" s="148"/>
      <c r="T1856" s="148"/>
      <c r="U1856" s="148"/>
      <c r="V1856" s="148"/>
      <c r="W1856" s="148"/>
      <c r="X1856" s="139">
        <v>1.25</v>
      </c>
      <c r="Y1856" s="148">
        <v>95.54</v>
      </c>
      <c r="Z1856" s="148">
        <v>2</v>
      </c>
      <c r="AA1856" s="148">
        <v>607.85</v>
      </c>
      <c r="AB1856" s="148">
        <v>10</v>
      </c>
      <c r="AC1856" s="148">
        <v>296.62</v>
      </c>
      <c r="AD1856" s="148"/>
      <c r="AE1856" s="148"/>
      <c r="AF1856" s="148"/>
      <c r="AG1856" s="148"/>
      <c r="AH1856" s="148"/>
      <c r="AI1856" s="148"/>
      <c r="AJ1856" s="148"/>
      <c r="AK1856" s="148"/>
      <c r="AL1856" s="139">
        <v>0</v>
      </c>
      <c r="AM1856" s="139">
        <v>0</v>
      </c>
      <c r="AN1856" s="148">
        <f t="shared" si="253"/>
        <v>1000.01</v>
      </c>
      <c r="AO1856" s="148">
        <f t="shared" si="254"/>
        <v>118</v>
      </c>
      <c r="AP1856" s="148">
        <v>13</v>
      </c>
      <c r="AQ1856" s="140">
        <v>28</v>
      </c>
      <c r="AS1856" s="42">
        <f t="shared" si="255"/>
        <v>7597.2503840646796</v>
      </c>
      <c r="AT1856" s="101">
        <f t="shared" si="256"/>
        <v>0</v>
      </c>
      <c r="AU1856" s="42">
        <f t="shared" si="257"/>
        <v>7597.2503840646796</v>
      </c>
      <c r="AV1856" s="42">
        <f t="shared" si="258"/>
        <v>1590.8505582532587</v>
      </c>
      <c r="AW1856" s="102">
        <f t="shared" si="259"/>
        <v>431</v>
      </c>
      <c r="AX1856" s="43">
        <f t="shared" si="261"/>
        <v>0.75</v>
      </c>
      <c r="AY1856" s="43" t="str">
        <f t="shared" si="260"/>
        <v>UTGS</v>
      </c>
    </row>
    <row r="1857" spans="1:51" hidden="1" x14ac:dyDescent="0.2">
      <c r="A1857" s="38">
        <v>1850</v>
      </c>
      <c r="B1857" t="s">
        <v>362</v>
      </c>
      <c r="C1857" t="s">
        <v>289</v>
      </c>
      <c r="D1857">
        <v>320</v>
      </c>
      <c r="E1857" t="s">
        <v>1245</v>
      </c>
      <c r="F1857">
        <v>0.25</v>
      </c>
      <c r="G1857" t="str">
        <f>LOOKUP(F1857,{0,6,45},{"F","L","H"})</f>
        <v>F</v>
      </c>
      <c r="H1857" t="s">
        <v>3731</v>
      </c>
      <c r="I1857" s="43" t="str">
        <f>IFERROR(VLOOKUP(#REF!,#REF!,2,FALSE),"No")</f>
        <v>No</v>
      </c>
      <c r="J1857" s="149">
        <v>0.5</v>
      </c>
      <c r="K1857" s="148">
        <v>85</v>
      </c>
      <c r="L1857" s="148"/>
      <c r="M1857" s="148"/>
      <c r="N1857" s="148"/>
      <c r="O1857" s="148"/>
      <c r="P1857" s="148"/>
      <c r="Q1857" s="148"/>
      <c r="R1857" s="148"/>
      <c r="S1857" s="148"/>
      <c r="T1857" s="148"/>
      <c r="U1857" s="148"/>
      <c r="V1857" s="148"/>
      <c r="W1857" s="148"/>
      <c r="X1857" s="139">
        <v>2</v>
      </c>
      <c r="Y1857" s="148">
        <v>281.89999999999998</v>
      </c>
      <c r="Z1857" s="149">
        <v>4</v>
      </c>
      <c r="AA1857" s="148">
        <v>718.1</v>
      </c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39">
        <v>0</v>
      </c>
      <c r="AM1857" s="139">
        <v>0</v>
      </c>
      <c r="AN1857" s="148">
        <f t="shared" si="253"/>
        <v>1000</v>
      </c>
      <c r="AO1857" s="148">
        <f t="shared" si="254"/>
        <v>85</v>
      </c>
      <c r="AP1857" s="148">
        <v>6</v>
      </c>
      <c r="AQ1857" s="140">
        <v>7</v>
      </c>
      <c r="AS1857" s="42">
        <f t="shared" si="255"/>
        <v>5814.2956156398122</v>
      </c>
      <c r="AT1857" s="101">
        <f t="shared" si="256"/>
        <v>0</v>
      </c>
      <c r="AU1857" s="42">
        <f t="shared" si="257"/>
        <v>5814.2956156398122</v>
      </c>
      <c r="AV1857" s="42">
        <f t="shared" si="258"/>
        <v>5379.9626744962898</v>
      </c>
      <c r="AW1857" s="102">
        <f t="shared" si="259"/>
        <v>431</v>
      </c>
      <c r="AX1857" s="43">
        <f t="shared" si="261"/>
        <v>0.5</v>
      </c>
      <c r="AY1857" s="43" t="str">
        <f t="shared" si="260"/>
        <v>UTGS</v>
      </c>
    </row>
    <row r="1858" spans="1:51" hidden="1" x14ac:dyDescent="0.2">
      <c r="A1858" s="38">
        <v>1851</v>
      </c>
      <c r="B1858" t="s">
        <v>362</v>
      </c>
      <c r="C1858" t="s">
        <v>289</v>
      </c>
      <c r="D1858">
        <v>320</v>
      </c>
      <c r="E1858" t="s">
        <v>1247</v>
      </c>
      <c r="F1858">
        <v>0.25</v>
      </c>
      <c r="G1858" t="str">
        <f>LOOKUP(F1858,{0,6,45},{"F","L","H"})</f>
        <v>F</v>
      </c>
      <c r="H1858" t="s">
        <v>3732</v>
      </c>
      <c r="I1858" s="43" t="str">
        <f>IFERROR(VLOOKUP(#REF!,#REF!,2,FALSE),"No")</f>
        <v>No</v>
      </c>
      <c r="J1858" s="139">
        <v>0.5</v>
      </c>
      <c r="K1858" s="148">
        <v>43</v>
      </c>
      <c r="L1858" s="148"/>
      <c r="M1858" s="148"/>
      <c r="N1858" s="148"/>
      <c r="O1858" s="148"/>
      <c r="P1858" s="148"/>
      <c r="Q1858" s="148"/>
      <c r="R1858" s="148"/>
      <c r="S1858" s="148"/>
      <c r="T1858" s="148"/>
      <c r="U1858" s="148"/>
      <c r="V1858" s="148"/>
      <c r="W1858" s="148"/>
      <c r="X1858" s="139">
        <v>0.75</v>
      </c>
      <c r="Y1858" s="148">
        <v>176.97</v>
      </c>
      <c r="Z1858" s="149">
        <v>2</v>
      </c>
      <c r="AA1858" s="148">
        <v>823.03</v>
      </c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39">
        <v>0</v>
      </c>
      <c r="AM1858" s="139">
        <v>0</v>
      </c>
      <c r="AN1858" s="148">
        <f t="shared" si="253"/>
        <v>1000</v>
      </c>
      <c r="AO1858" s="148">
        <f t="shared" si="254"/>
        <v>43</v>
      </c>
      <c r="AP1858" s="148">
        <v>16</v>
      </c>
      <c r="AQ1858" s="140">
        <v>60</v>
      </c>
      <c r="AS1858" s="42">
        <f t="shared" si="255"/>
        <v>2941.3495467354346</v>
      </c>
      <c r="AT1858" s="101">
        <f t="shared" si="256"/>
        <v>0</v>
      </c>
      <c r="AU1858" s="42">
        <f t="shared" si="257"/>
        <v>2941.3495467354346</v>
      </c>
      <c r="AV1858" s="42">
        <f t="shared" si="258"/>
        <v>564.20657202456709</v>
      </c>
      <c r="AW1858" s="102">
        <f t="shared" si="259"/>
        <v>431</v>
      </c>
      <c r="AX1858" s="43">
        <f t="shared" si="261"/>
        <v>0.5</v>
      </c>
      <c r="AY1858" s="43" t="str">
        <f t="shared" si="260"/>
        <v>UTGS</v>
      </c>
    </row>
    <row r="1859" spans="1:51" hidden="1" x14ac:dyDescent="0.2">
      <c r="A1859" s="38">
        <v>1852</v>
      </c>
      <c r="B1859" t="s">
        <v>362</v>
      </c>
      <c r="C1859" t="s">
        <v>289</v>
      </c>
      <c r="D1859">
        <v>540</v>
      </c>
      <c r="E1859" t="s">
        <v>195</v>
      </c>
      <c r="F1859">
        <v>0.25</v>
      </c>
      <c r="G1859" t="str">
        <f>LOOKUP(F1859,{0,6,45},{"F","L","H"})</f>
        <v>F</v>
      </c>
      <c r="H1859" t="s">
        <v>3733</v>
      </c>
      <c r="I1859" s="43" t="str">
        <f>IFERROR(VLOOKUP(#REF!,#REF!,2,FALSE),"No")</f>
        <v>No</v>
      </c>
      <c r="J1859" s="149">
        <v>0.5</v>
      </c>
      <c r="K1859" s="148">
        <v>61</v>
      </c>
      <c r="L1859" s="148"/>
      <c r="M1859" s="148"/>
      <c r="N1859" s="148"/>
      <c r="O1859" s="148"/>
      <c r="P1859" s="148"/>
      <c r="Q1859" s="148"/>
      <c r="R1859" s="148"/>
      <c r="S1859" s="148"/>
      <c r="T1859" s="148"/>
      <c r="U1859" s="148"/>
      <c r="V1859" s="148"/>
      <c r="W1859" s="148"/>
      <c r="X1859" s="139">
        <v>2</v>
      </c>
      <c r="Y1859" s="148">
        <v>741.83</v>
      </c>
      <c r="Z1859" s="149">
        <v>4</v>
      </c>
      <c r="AA1859" s="148">
        <v>258.17</v>
      </c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39">
        <v>0</v>
      </c>
      <c r="AM1859" s="139">
        <v>0</v>
      </c>
      <c r="AN1859" s="148">
        <f t="shared" si="253"/>
        <v>1000</v>
      </c>
      <c r="AO1859" s="148">
        <f t="shared" si="254"/>
        <v>61</v>
      </c>
      <c r="AP1859" s="148">
        <v>13</v>
      </c>
      <c r="AQ1859" s="140">
        <v>13</v>
      </c>
      <c r="AS1859" s="42">
        <f t="shared" si="255"/>
        <v>4172.6121476944536</v>
      </c>
      <c r="AT1859" s="101">
        <f t="shared" si="256"/>
        <v>0</v>
      </c>
      <c r="AU1859" s="42">
        <f t="shared" si="257"/>
        <v>4172.6121476944536</v>
      </c>
      <c r="AV1859" s="42">
        <f t="shared" si="258"/>
        <v>2643.2338939595411</v>
      </c>
      <c r="AW1859" s="102">
        <f t="shared" si="259"/>
        <v>585.0096169344007</v>
      </c>
      <c r="AX1859" s="43">
        <f t="shared" si="261"/>
        <v>0.5</v>
      </c>
      <c r="AY1859" s="43" t="str">
        <f t="shared" si="260"/>
        <v>UTGS</v>
      </c>
    </row>
    <row r="1860" spans="1:51" hidden="1" x14ac:dyDescent="0.2">
      <c r="A1860" s="38">
        <v>1853</v>
      </c>
      <c r="B1860" t="s">
        <v>362</v>
      </c>
      <c r="C1860" t="s">
        <v>289</v>
      </c>
      <c r="D1860">
        <v>320</v>
      </c>
      <c r="E1860" t="s">
        <v>1223</v>
      </c>
      <c r="F1860">
        <v>0.25</v>
      </c>
      <c r="G1860" t="str">
        <f>LOOKUP(F1860,{0,6,45},{"F","L","H"})</f>
        <v>F</v>
      </c>
      <c r="H1860" t="s">
        <v>3734</v>
      </c>
      <c r="I1860" s="43" t="str">
        <f>IFERROR(VLOOKUP(#REF!,#REF!,2,FALSE),"No")</f>
        <v>No</v>
      </c>
      <c r="J1860" s="149">
        <v>0.75</v>
      </c>
      <c r="K1860" s="148">
        <v>76</v>
      </c>
      <c r="L1860" s="148"/>
      <c r="M1860" s="148"/>
      <c r="N1860" s="148"/>
      <c r="O1860" s="148"/>
      <c r="P1860" s="148"/>
      <c r="Q1860" s="148"/>
      <c r="R1860" s="148"/>
      <c r="S1860" s="148"/>
      <c r="T1860" s="148"/>
      <c r="U1860" s="148"/>
      <c r="V1860" s="148"/>
      <c r="W1860" s="148"/>
      <c r="X1860" s="139">
        <v>0.75</v>
      </c>
      <c r="Y1860" s="148">
        <v>161.88</v>
      </c>
      <c r="Z1860" s="148">
        <v>2</v>
      </c>
      <c r="AA1860" s="148">
        <v>838.12</v>
      </c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39">
        <v>0</v>
      </c>
      <c r="AM1860" s="139">
        <v>0</v>
      </c>
      <c r="AN1860" s="148">
        <f t="shared" si="253"/>
        <v>1000</v>
      </c>
      <c r="AO1860" s="148">
        <f t="shared" si="254"/>
        <v>76</v>
      </c>
      <c r="AP1860" s="148">
        <v>15</v>
      </c>
      <c r="AQ1860" s="140">
        <v>65</v>
      </c>
      <c r="AS1860" s="42">
        <f t="shared" si="255"/>
        <v>4893.1443151603025</v>
      </c>
      <c r="AT1860" s="101">
        <f t="shared" si="256"/>
        <v>0</v>
      </c>
      <c r="AU1860" s="42">
        <f t="shared" si="257"/>
        <v>4893.1443151603025</v>
      </c>
      <c r="AV1860" s="42">
        <f t="shared" si="258"/>
        <v>519.04634033036973</v>
      </c>
      <c r="AW1860" s="102">
        <f t="shared" si="259"/>
        <v>431</v>
      </c>
      <c r="AX1860" s="43">
        <f t="shared" si="261"/>
        <v>0.75</v>
      </c>
      <c r="AY1860" s="43" t="str">
        <f t="shared" si="260"/>
        <v>UTGS</v>
      </c>
    </row>
    <row r="1861" spans="1:51" hidden="1" x14ac:dyDescent="0.2">
      <c r="A1861" s="38">
        <v>1854</v>
      </c>
      <c r="B1861" t="s">
        <v>362</v>
      </c>
      <c r="C1861" t="s">
        <v>289</v>
      </c>
      <c r="D1861">
        <v>320</v>
      </c>
      <c r="E1861" t="s">
        <v>1243</v>
      </c>
      <c r="F1861">
        <v>0.25</v>
      </c>
      <c r="G1861" t="str">
        <f>LOOKUP(F1861,{0,6,45},{"F","L","H"})</f>
        <v>F</v>
      </c>
      <c r="H1861" t="s">
        <v>3735</v>
      </c>
      <c r="I1861" s="43" t="str">
        <f>IFERROR(VLOOKUP(#REF!,#REF!,2,FALSE),"No")</f>
        <v>No</v>
      </c>
      <c r="J1861" s="148">
        <v>0.5</v>
      </c>
      <c r="K1861" s="148">
        <v>39</v>
      </c>
      <c r="L1861" s="148"/>
      <c r="M1861" s="148"/>
      <c r="N1861" s="148"/>
      <c r="O1861" s="148"/>
      <c r="P1861" s="148"/>
      <c r="Q1861" s="148"/>
      <c r="R1861" s="149"/>
      <c r="S1861" s="148"/>
      <c r="T1861" s="148"/>
      <c r="U1861" s="148"/>
      <c r="V1861" s="148"/>
      <c r="W1861" s="148"/>
      <c r="X1861" s="139">
        <v>2</v>
      </c>
      <c r="Y1861" s="148">
        <v>1000</v>
      </c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39">
        <v>0</v>
      </c>
      <c r="AM1861" s="139">
        <v>0</v>
      </c>
      <c r="AN1861" s="148">
        <f t="shared" si="253"/>
        <v>1000</v>
      </c>
      <c r="AO1861" s="148">
        <f t="shared" si="254"/>
        <v>39</v>
      </c>
      <c r="AP1861" s="148">
        <v>26</v>
      </c>
      <c r="AQ1861" s="140">
        <v>28</v>
      </c>
      <c r="AS1861" s="42">
        <f t="shared" si="255"/>
        <v>2667.735635411208</v>
      </c>
      <c r="AT1861" s="101">
        <f t="shared" si="256"/>
        <v>0</v>
      </c>
      <c r="AU1861" s="42">
        <f t="shared" si="257"/>
        <v>2667.735635411208</v>
      </c>
      <c r="AV1861" s="42">
        <f t="shared" si="258"/>
        <v>1161.1057757669298</v>
      </c>
      <c r="AW1861" s="102">
        <f t="shared" si="259"/>
        <v>431</v>
      </c>
      <c r="AX1861" s="43">
        <f t="shared" si="261"/>
        <v>0.5</v>
      </c>
      <c r="AY1861" s="43" t="str">
        <f t="shared" si="260"/>
        <v>UTGS</v>
      </c>
    </row>
    <row r="1862" spans="1:51" hidden="1" x14ac:dyDescent="0.2">
      <c r="A1862" s="38">
        <v>1855</v>
      </c>
      <c r="B1862" t="s">
        <v>362</v>
      </c>
      <c r="C1862" t="s">
        <v>289</v>
      </c>
      <c r="D1862">
        <v>320</v>
      </c>
      <c r="E1862" t="s">
        <v>1245</v>
      </c>
      <c r="F1862">
        <v>0.25</v>
      </c>
      <c r="G1862" t="str">
        <f>LOOKUP(F1862,{0,6,45},{"F","L","H"})</f>
        <v>F</v>
      </c>
      <c r="H1862" t="s">
        <v>3736</v>
      </c>
      <c r="I1862" s="43" t="str">
        <f>IFERROR(VLOOKUP(#REF!,#REF!,2,FALSE),"No")</f>
        <v>No</v>
      </c>
      <c r="J1862" s="139">
        <v>0.75</v>
      </c>
      <c r="K1862" s="148">
        <v>9</v>
      </c>
      <c r="L1862" s="148"/>
      <c r="M1862" s="148"/>
      <c r="N1862" s="148"/>
      <c r="O1862" s="148"/>
      <c r="P1862" s="148"/>
      <c r="Q1862" s="148"/>
      <c r="R1862" s="148"/>
      <c r="S1862" s="148"/>
      <c r="T1862" s="148"/>
      <c r="U1862" s="148"/>
      <c r="V1862" s="148"/>
      <c r="W1862" s="148"/>
      <c r="X1862" s="139">
        <v>2</v>
      </c>
      <c r="Y1862" s="148">
        <v>707.14</v>
      </c>
      <c r="Z1862" s="148">
        <v>4</v>
      </c>
      <c r="AA1862" s="148">
        <v>292.86</v>
      </c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39">
        <v>0</v>
      </c>
      <c r="AM1862" s="139">
        <v>0</v>
      </c>
      <c r="AN1862" s="148">
        <f t="shared" si="253"/>
        <v>1000</v>
      </c>
      <c r="AO1862" s="148">
        <f t="shared" si="254"/>
        <v>9</v>
      </c>
      <c r="AP1862" s="148">
        <v>19</v>
      </c>
      <c r="AQ1862" s="140">
        <v>75</v>
      </c>
      <c r="AS1862" s="42">
        <f t="shared" si="255"/>
        <v>579.45130047950943</v>
      </c>
      <c r="AT1862" s="101">
        <f t="shared" si="256"/>
        <v>0</v>
      </c>
      <c r="AU1862" s="42">
        <f t="shared" si="257"/>
        <v>579.45130047950943</v>
      </c>
      <c r="AV1862" s="42">
        <f t="shared" si="258"/>
        <v>461.47690561965379</v>
      </c>
      <c r="AW1862" s="102">
        <f t="shared" si="259"/>
        <v>431</v>
      </c>
      <c r="AX1862" s="43">
        <f t="shared" si="261"/>
        <v>0.75</v>
      </c>
      <c r="AY1862" s="43" t="str">
        <f t="shared" si="260"/>
        <v>UTGS</v>
      </c>
    </row>
    <row r="1863" spans="1:51" hidden="1" x14ac:dyDescent="0.2">
      <c r="A1863" s="38">
        <v>1856</v>
      </c>
      <c r="B1863" t="s">
        <v>362</v>
      </c>
      <c r="C1863" t="s">
        <v>289</v>
      </c>
      <c r="D1863">
        <v>320</v>
      </c>
      <c r="E1863" t="s">
        <v>1243</v>
      </c>
      <c r="F1863">
        <v>0.25</v>
      </c>
      <c r="G1863" t="str">
        <f>LOOKUP(F1863,{0,6,45},{"F","L","H"})</f>
        <v>F</v>
      </c>
      <c r="H1863" t="s">
        <v>3737</v>
      </c>
      <c r="I1863" s="43" t="str">
        <f>IFERROR(VLOOKUP(#REF!,#REF!,2,FALSE),"No")</f>
        <v>No</v>
      </c>
      <c r="J1863" s="149">
        <v>0.5</v>
      </c>
      <c r="K1863" s="148">
        <v>55</v>
      </c>
      <c r="L1863" s="148"/>
      <c r="M1863" s="148"/>
      <c r="N1863" s="148"/>
      <c r="O1863" s="148"/>
      <c r="P1863" s="148"/>
      <c r="Q1863" s="148"/>
      <c r="R1863" s="148"/>
      <c r="S1863" s="148"/>
      <c r="T1863" s="148"/>
      <c r="U1863" s="148"/>
      <c r="V1863" s="148"/>
      <c r="W1863" s="148"/>
      <c r="X1863" s="139">
        <v>2</v>
      </c>
      <c r="Y1863" s="148">
        <v>779.58</v>
      </c>
      <c r="Z1863" s="148">
        <v>4</v>
      </c>
      <c r="AA1863" s="148">
        <v>220.42</v>
      </c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39">
        <v>0</v>
      </c>
      <c r="AM1863" s="139">
        <v>0</v>
      </c>
      <c r="AN1863" s="148">
        <f t="shared" si="253"/>
        <v>1000</v>
      </c>
      <c r="AO1863" s="148">
        <f t="shared" si="254"/>
        <v>55</v>
      </c>
      <c r="AP1863" s="148">
        <v>15</v>
      </c>
      <c r="AQ1863" s="140">
        <v>22</v>
      </c>
      <c r="AS1863" s="42">
        <f t="shared" si="255"/>
        <v>3762.1912807081139</v>
      </c>
      <c r="AT1863" s="101">
        <f t="shared" si="256"/>
        <v>0</v>
      </c>
      <c r="AU1863" s="42">
        <f t="shared" si="257"/>
        <v>3762.1912807081139</v>
      </c>
      <c r="AV1863" s="42">
        <f t="shared" si="258"/>
        <v>1549.6078691579105</v>
      </c>
      <c r="AW1863" s="102">
        <f t="shared" si="259"/>
        <v>431</v>
      </c>
      <c r="AX1863" s="43">
        <f t="shared" si="261"/>
        <v>0.5</v>
      </c>
      <c r="AY1863" s="43" t="str">
        <f t="shared" si="260"/>
        <v>UTGS</v>
      </c>
    </row>
    <row r="1864" spans="1:51" hidden="1" x14ac:dyDescent="0.2">
      <c r="A1864" s="38">
        <v>1857</v>
      </c>
      <c r="B1864" t="s">
        <v>5806</v>
      </c>
      <c r="C1864" t="s">
        <v>5746</v>
      </c>
      <c r="D1864">
        <v>14487</v>
      </c>
      <c r="E1864" t="s">
        <v>291</v>
      </c>
      <c r="F1864">
        <v>5</v>
      </c>
      <c r="G1864" t="str">
        <f>LOOKUP(F1864,{0,6,45},{"F","L","H"})</f>
        <v>F</v>
      </c>
      <c r="H1864" t="s">
        <v>1450</v>
      </c>
      <c r="I1864" s="43" t="str">
        <f>IFERROR(VLOOKUP(#REF!,#REF!,2,FALSE),"No")</f>
        <v>No</v>
      </c>
      <c r="J1864" s="149">
        <v>2</v>
      </c>
      <c r="K1864" s="148">
        <v>51</v>
      </c>
      <c r="L1864" s="148">
        <v>3</v>
      </c>
      <c r="M1864" s="148">
        <v>79.239999999999995</v>
      </c>
      <c r="N1864" s="148"/>
      <c r="O1864" s="148"/>
      <c r="P1864" s="148"/>
      <c r="Q1864" s="148"/>
      <c r="R1864" s="148"/>
      <c r="S1864" s="148"/>
      <c r="T1864" s="148"/>
      <c r="U1864" s="148"/>
      <c r="V1864" s="148"/>
      <c r="W1864" s="148"/>
      <c r="X1864" s="139">
        <v>3</v>
      </c>
      <c r="Y1864" s="148">
        <v>135</v>
      </c>
      <c r="Z1864" s="149">
        <v>4</v>
      </c>
      <c r="AA1864" s="148">
        <v>865</v>
      </c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39">
        <v>0</v>
      </c>
      <c r="AM1864" s="139">
        <v>0</v>
      </c>
      <c r="AN1864" s="148">
        <f t="shared" ref="AN1864:AN1927" si="262">SUM(Y1864,AA1864,AC1864,AE1864,AG1864,AI1864,AK1864,AM1864)</f>
        <v>1000</v>
      </c>
      <c r="AO1864" s="148">
        <f t="shared" ref="AO1864:AO1927" si="263">SUM(K1864,M1864,O1864,Q1864,S1864,U1864,W1864)</f>
        <v>130.24</v>
      </c>
      <c r="AP1864" s="148">
        <v>2</v>
      </c>
      <c r="AQ1864" s="140">
        <v>2</v>
      </c>
      <c r="AS1864" s="42">
        <f t="shared" ref="AS1864:AS1927" si="264">(VLOOKUP(J1864,Service,2,FALSE)*K1864+VLOOKUP(L1864,Service,2,FALSE)*M1864+VLOOKUP(N1864,Service,2,FALSE)*O1864+VLOOKUP(P1864,Service,2,FALSE)*Q1864)</f>
        <v>9505.3681527168119</v>
      </c>
      <c r="AT1864" s="101">
        <f t="shared" ref="AT1864:AT1927" si="265">VLOOKUP(R1864,serviceHP,2,FALSE)*S1864+VLOOKUP(T1864,serviceHP,2,FALSE)*U1864+VLOOKUP(V1864,serviceHP,2,FALSE)*W1864</f>
        <v>0</v>
      </c>
      <c r="AU1864" s="42">
        <f t="shared" ref="AU1864:AU1927" si="266">AS1864+AT1864</f>
        <v>9505.3681527168119</v>
      </c>
      <c r="AV1864" s="42">
        <f t="shared" ref="AV1864:AV1927" si="267">(VLOOKUP(X1864,Main,2,FALSE)*Y1864+VLOOKUP(Z1864,Main,2,FALSE)*AA1864+VLOOKUP(AB1864,Main,2,FALSE)*AC1864+VLOOKUP(AD1864,Main,2,FALSE)*AE1864+VLOOKUP(AF1864,Main,2,FALSE)*AG1864+VLOOKUP(AL1864,Main,2,FALSE)*AM1864+VLOOKUP(AH1864,Main,2,FALSE)*AI1864+VLOOKUP(AL1864,Main,2,FALSE)*AM1864+VLOOKUP(AJ1864,Main,2,FALSE)*AK1864)/AQ1864</f>
        <v>18500.605860737018</v>
      </c>
      <c r="AW1864" s="102">
        <f t="shared" ref="AW1864:AW1927" si="268">IF(G1864="F",VLOOKUP(D1864,MeterAndReg2,2,TRUE),(IF(G1864="L",VLOOKUP(D1864,MeterAndReg2,3,TRUE),VLOOKUP(D1864,MeterAndReg2,4,TRUE))))</f>
        <v>10791.333333333334</v>
      </c>
      <c r="AX1864" s="43">
        <f t="shared" si="261"/>
        <v>2</v>
      </c>
      <c r="AY1864" s="43" t="str">
        <f t="shared" si="260"/>
        <v>UTTSS</v>
      </c>
    </row>
    <row r="1865" spans="1:51" hidden="1" x14ac:dyDescent="0.2">
      <c r="A1865" s="38">
        <v>1858</v>
      </c>
      <c r="B1865" t="s">
        <v>362</v>
      </c>
      <c r="C1865" t="s">
        <v>289</v>
      </c>
      <c r="D1865">
        <v>320</v>
      </c>
      <c r="E1865" t="s">
        <v>1245</v>
      </c>
      <c r="F1865">
        <v>0.25</v>
      </c>
      <c r="G1865" t="str">
        <f>LOOKUP(F1865,{0,6,45},{"F","L","H"})</f>
        <v>F</v>
      </c>
      <c r="H1865" t="s">
        <v>3738</v>
      </c>
      <c r="I1865" s="43" t="str">
        <f>IFERROR(VLOOKUP(#REF!,#REF!,2,FALSE),"No")</f>
        <v>No</v>
      </c>
      <c r="J1865" s="139">
        <v>0.5</v>
      </c>
      <c r="K1865" s="148">
        <v>71</v>
      </c>
      <c r="L1865" s="148"/>
      <c r="M1865" s="148"/>
      <c r="N1865" s="148"/>
      <c r="O1865" s="148"/>
      <c r="P1865" s="148"/>
      <c r="Q1865" s="148"/>
      <c r="R1865" s="148"/>
      <c r="S1865" s="148"/>
      <c r="T1865" s="148"/>
      <c r="U1865" s="148"/>
      <c r="V1865" s="148"/>
      <c r="W1865" s="148"/>
      <c r="X1865" s="139">
        <v>2</v>
      </c>
      <c r="Y1865" s="148">
        <v>1000</v>
      </c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39">
        <v>0</v>
      </c>
      <c r="AM1865" s="139">
        <v>0</v>
      </c>
      <c r="AN1865" s="148">
        <f t="shared" si="262"/>
        <v>1000</v>
      </c>
      <c r="AO1865" s="148">
        <f t="shared" si="263"/>
        <v>71</v>
      </c>
      <c r="AP1865" s="148">
        <v>12</v>
      </c>
      <c r="AQ1865" s="140">
        <v>12</v>
      </c>
      <c r="AS1865" s="42">
        <f t="shared" si="264"/>
        <v>4856.6469260050198</v>
      </c>
      <c r="AT1865" s="101">
        <f t="shared" si="265"/>
        <v>0</v>
      </c>
      <c r="AU1865" s="42">
        <f t="shared" si="266"/>
        <v>4856.6469260050198</v>
      </c>
      <c r="AV1865" s="42">
        <f t="shared" si="267"/>
        <v>2709.246810122836</v>
      </c>
      <c r="AW1865" s="102">
        <f t="shared" si="268"/>
        <v>431</v>
      </c>
      <c r="AX1865" s="43">
        <f t="shared" si="261"/>
        <v>0.5</v>
      </c>
      <c r="AY1865" s="43" t="str">
        <f t="shared" ref="AY1865:AY1928" si="269">C1865</f>
        <v>UTGS</v>
      </c>
    </row>
    <row r="1866" spans="1:51" hidden="1" x14ac:dyDescent="0.2">
      <c r="A1866" s="38">
        <v>1859</v>
      </c>
      <c r="B1866" t="s">
        <v>362</v>
      </c>
      <c r="C1866" t="s">
        <v>289</v>
      </c>
      <c r="D1866">
        <v>320</v>
      </c>
      <c r="E1866" t="s">
        <v>1232</v>
      </c>
      <c r="F1866">
        <v>0.25</v>
      </c>
      <c r="G1866" t="str">
        <f>LOOKUP(F1866,{0,6,45},{"F","L","H"})</f>
        <v>F</v>
      </c>
      <c r="H1866" t="s">
        <v>3739</v>
      </c>
      <c r="I1866" s="43" t="str">
        <f>IFERROR(VLOOKUP(#REF!,#REF!,2,FALSE),"No")</f>
        <v>No</v>
      </c>
      <c r="J1866" s="149">
        <v>0.5</v>
      </c>
      <c r="K1866" s="148">
        <v>55</v>
      </c>
      <c r="L1866" s="148"/>
      <c r="M1866" s="148"/>
      <c r="N1866" s="148"/>
      <c r="O1866" s="148"/>
      <c r="P1866" s="148"/>
      <c r="Q1866" s="148"/>
      <c r="R1866" s="148"/>
      <c r="S1866" s="148"/>
      <c r="T1866" s="148"/>
      <c r="U1866" s="148"/>
      <c r="V1866" s="148"/>
      <c r="W1866" s="148"/>
      <c r="X1866" s="139">
        <v>2</v>
      </c>
      <c r="Y1866" s="148">
        <v>816.79</v>
      </c>
      <c r="Z1866" s="149">
        <v>4</v>
      </c>
      <c r="AA1866" s="148">
        <v>183.21</v>
      </c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39">
        <v>0</v>
      </c>
      <c r="AM1866" s="139">
        <v>0</v>
      </c>
      <c r="AN1866" s="148">
        <f t="shared" si="262"/>
        <v>1000</v>
      </c>
      <c r="AO1866" s="148">
        <f t="shared" si="263"/>
        <v>55</v>
      </c>
      <c r="AP1866" s="148">
        <v>9</v>
      </c>
      <c r="AQ1866" s="140">
        <v>9</v>
      </c>
      <c r="AS1866" s="42">
        <f t="shared" si="264"/>
        <v>3762.1912807081139</v>
      </c>
      <c r="AT1866" s="101">
        <f t="shared" si="265"/>
        <v>0</v>
      </c>
      <c r="AU1866" s="42">
        <f t="shared" si="266"/>
        <v>3762.1912807081139</v>
      </c>
      <c r="AV1866" s="42">
        <f t="shared" si="267"/>
        <v>3758.2863801637814</v>
      </c>
      <c r="AW1866" s="102">
        <f t="shared" si="268"/>
        <v>431</v>
      </c>
      <c r="AX1866" s="43">
        <f t="shared" si="261"/>
        <v>0.5</v>
      </c>
      <c r="AY1866" s="43" t="str">
        <f t="shared" si="269"/>
        <v>UTGS</v>
      </c>
    </row>
    <row r="1867" spans="1:51" hidden="1" x14ac:dyDescent="0.2">
      <c r="A1867" s="38">
        <v>1860</v>
      </c>
      <c r="B1867" t="s">
        <v>362</v>
      </c>
      <c r="C1867" t="s">
        <v>289</v>
      </c>
      <c r="D1867">
        <v>320</v>
      </c>
      <c r="E1867" t="s">
        <v>1236</v>
      </c>
      <c r="F1867">
        <v>0.25</v>
      </c>
      <c r="G1867" t="str">
        <f>LOOKUP(F1867,{0,6,45},{"F","L","H"})</f>
        <v>F</v>
      </c>
      <c r="H1867" t="s">
        <v>3740</v>
      </c>
      <c r="I1867" s="43" t="str">
        <f>IFERROR(VLOOKUP(#REF!,#REF!,2,FALSE),"No")</f>
        <v>No</v>
      </c>
      <c r="J1867" s="149">
        <v>0.75</v>
      </c>
      <c r="K1867" s="148">
        <v>16</v>
      </c>
      <c r="L1867" s="148"/>
      <c r="M1867" s="148"/>
      <c r="N1867" s="148"/>
      <c r="O1867" s="148"/>
      <c r="P1867" s="148"/>
      <c r="Q1867" s="148"/>
      <c r="R1867" s="148"/>
      <c r="S1867" s="148"/>
      <c r="T1867" s="148"/>
      <c r="U1867" s="148"/>
      <c r="V1867" s="148"/>
      <c r="W1867" s="148"/>
      <c r="X1867" s="139">
        <v>1.25</v>
      </c>
      <c r="Y1867" s="148">
        <v>223.62</v>
      </c>
      <c r="Z1867" s="149">
        <v>2</v>
      </c>
      <c r="AA1867" s="148">
        <v>776.38</v>
      </c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39">
        <v>0</v>
      </c>
      <c r="AM1867" s="139">
        <v>0</v>
      </c>
      <c r="AN1867" s="148">
        <f t="shared" si="262"/>
        <v>1000</v>
      </c>
      <c r="AO1867" s="148">
        <f t="shared" si="263"/>
        <v>16</v>
      </c>
      <c r="AP1867" s="148">
        <v>10</v>
      </c>
      <c r="AQ1867" s="140">
        <v>51</v>
      </c>
      <c r="AS1867" s="42">
        <f t="shared" si="264"/>
        <v>1030.1356452969058</v>
      </c>
      <c r="AT1867" s="101">
        <f t="shared" si="265"/>
        <v>0</v>
      </c>
      <c r="AU1867" s="42">
        <f t="shared" si="266"/>
        <v>1030.1356452969058</v>
      </c>
      <c r="AV1867" s="42">
        <f t="shared" si="267"/>
        <v>640.53913179360859</v>
      </c>
      <c r="AW1867" s="102">
        <f t="shared" si="268"/>
        <v>431</v>
      </c>
      <c r="AX1867" s="43">
        <f t="shared" si="261"/>
        <v>0.75</v>
      </c>
      <c r="AY1867" s="43" t="str">
        <f t="shared" si="269"/>
        <v>UTGS</v>
      </c>
    </row>
    <row r="1868" spans="1:51" hidden="1" x14ac:dyDescent="0.2">
      <c r="A1868" s="38">
        <v>1861</v>
      </c>
      <c r="B1868" t="s">
        <v>362</v>
      </c>
      <c r="C1868" t="s">
        <v>289</v>
      </c>
      <c r="D1868">
        <v>320</v>
      </c>
      <c r="E1868" t="s">
        <v>1245</v>
      </c>
      <c r="F1868">
        <v>0.25</v>
      </c>
      <c r="G1868" t="str">
        <f>LOOKUP(F1868,{0,6,45},{"F","L","H"})</f>
        <v>F</v>
      </c>
      <c r="H1868" t="s">
        <v>3742</v>
      </c>
      <c r="I1868" s="43" t="str">
        <f>IFERROR(VLOOKUP(#REF!,#REF!,2,FALSE),"No")</f>
        <v>No</v>
      </c>
      <c r="J1868" s="139">
        <v>0.5</v>
      </c>
      <c r="K1868" s="148">
        <v>41</v>
      </c>
      <c r="L1868" s="148"/>
      <c r="M1868" s="148"/>
      <c r="N1868" s="148"/>
      <c r="O1868" s="148"/>
      <c r="P1868" s="148"/>
      <c r="Q1868" s="148"/>
      <c r="R1868" s="148"/>
      <c r="S1868" s="148"/>
      <c r="T1868" s="148"/>
      <c r="U1868" s="148"/>
      <c r="V1868" s="148"/>
      <c r="W1868" s="148"/>
      <c r="X1868" s="139">
        <v>1.25</v>
      </c>
      <c r="Y1868" s="148">
        <v>392</v>
      </c>
      <c r="Z1868" s="148">
        <v>2</v>
      </c>
      <c r="AA1868" s="148">
        <v>264</v>
      </c>
      <c r="AB1868" s="148">
        <v>3</v>
      </c>
      <c r="AC1868" s="148">
        <v>344</v>
      </c>
      <c r="AD1868" s="148"/>
      <c r="AE1868" s="148"/>
      <c r="AF1868" s="148"/>
      <c r="AG1868" s="148"/>
      <c r="AH1868" s="148"/>
      <c r="AI1868" s="148"/>
      <c r="AJ1868" s="148"/>
      <c r="AK1868" s="148"/>
      <c r="AL1868" s="139">
        <v>0</v>
      </c>
      <c r="AM1868" s="139">
        <v>0</v>
      </c>
      <c r="AN1868" s="148">
        <f t="shared" si="262"/>
        <v>1000</v>
      </c>
      <c r="AO1868" s="148">
        <f t="shared" si="263"/>
        <v>41</v>
      </c>
      <c r="AP1868" s="148">
        <v>6</v>
      </c>
      <c r="AQ1868" s="140">
        <v>6</v>
      </c>
      <c r="AS1868" s="42">
        <f t="shared" si="264"/>
        <v>2804.5425910733215</v>
      </c>
      <c r="AT1868" s="101">
        <f t="shared" si="265"/>
        <v>0</v>
      </c>
      <c r="AU1868" s="42">
        <f t="shared" si="266"/>
        <v>2804.5425910733215</v>
      </c>
      <c r="AV1868" s="42">
        <f t="shared" si="267"/>
        <v>4737.2402869123389</v>
      </c>
      <c r="AW1868" s="102">
        <f t="shared" si="268"/>
        <v>431</v>
      </c>
      <c r="AX1868" s="43">
        <f t="shared" si="261"/>
        <v>0.5</v>
      </c>
      <c r="AY1868" s="43" t="str">
        <f t="shared" si="269"/>
        <v>UTGS</v>
      </c>
    </row>
    <row r="1869" spans="1:51" hidden="1" x14ac:dyDescent="0.2">
      <c r="A1869" s="38">
        <v>1862</v>
      </c>
      <c r="B1869" t="s">
        <v>5806</v>
      </c>
      <c r="C1869" t="s">
        <v>289</v>
      </c>
      <c r="D1869">
        <v>31000</v>
      </c>
      <c r="E1869" t="s">
        <v>203</v>
      </c>
      <c r="F1869">
        <v>45</v>
      </c>
      <c r="G1869" t="str">
        <f>LOOKUP(F1869,{0,6,45},{"F","L","H"})</f>
        <v>H</v>
      </c>
      <c r="H1869" t="s">
        <v>1452</v>
      </c>
      <c r="I1869" s="43" t="str">
        <f>IFERROR(VLOOKUP(#REF!,#REF!,2,FALSE),"No")</f>
        <v>No</v>
      </c>
      <c r="J1869" s="149">
        <v>4</v>
      </c>
      <c r="K1869" s="148">
        <v>50</v>
      </c>
      <c r="L1869" s="148"/>
      <c r="M1869" s="148"/>
      <c r="N1869" s="148"/>
      <c r="O1869" s="148"/>
      <c r="P1869" s="148"/>
      <c r="Q1869" s="148"/>
      <c r="R1869" s="148"/>
      <c r="S1869" s="148"/>
      <c r="T1869" s="148"/>
      <c r="U1869" s="148"/>
      <c r="V1869" s="148"/>
      <c r="W1869" s="148"/>
      <c r="X1869" s="139">
        <v>4</v>
      </c>
      <c r="Y1869" s="148">
        <v>9.4700000000000006</v>
      </c>
      <c r="Z1869" s="149">
        <v>6</v>
      </c>
      <c r="AA1869" s="148">
        <v>990.53</v>
      </c>
      <c r="AB1869" s="149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39">
        <v>0</v>
      </c>
      <c r="AM1869" s="139">
        <v>0</v>
      </c>
      <c r="AN1869" s="148">
        <f t="shared" si="262"/>
        <v>1000</v>
      </c>
      <c r="AO1869" s="148">
        <f t="shared" si="263"/>
        <v>50</v>
      </c>
      <c r="AP1869" s="148">
        <v>2</v>
      </c>
      <c r="AQ1869" s="140">
        <v>2</v>
      </c>
      <c r="AS1869" s="42">
        <f t="shared" si="264"/>
        <v>3827.1738915528304</v>
      </c>
      <c r="AT1869" s="101">
        <f t="shared" si="265"/>
        <v>0</v>
      </c>
      <c r="AU1869" s="42">
        <f t="shared" si="266"/>
        <v>3827.1738915528304</v>
      </c>
      <c r="AV1869" s="42">
        <f t="shared" si="267"/>
        <v>29919.12361073702</v>
      </c>
      <c r="AW1869" s="102">
        <f t="shared" si="268"/>
        <v>60371.752872868376</v>
      </c>
      <c r="AX1869" s="43">
        <f t="shared" si="261"/>
        <v>4</v>
      </c>
      <c r="AY1869" s="43" t="str">
        <f t="shared" si="269"/>
        <v>UTGS</v>
      </c>
    </row>
    <row r="1870" spans="1:51" hidden="1" x14ac:dyDescent="0.2">
      <c r="A1870" s="38">
        <v>1863</v>
      </c>
      <c r="B1870" t="s">
        <v>5806</v>
      </c>
      <c r="C1870" t="s">
        <v>5746</v>
      </c>
      <c r="D1870">
        <v>14100</v>
      </c>
      <c r="E1870" t="s">
        <v>199</v>
      </c>
      <c r="F1870">
        <v>45</v>
      </c>
      <c r="G1870" t="str">
        <f>LOOKUP(F1870,{0,6,45},{"F","L","H"})</f>
        <v>H</v>
      </c>
      <c r="H1870" t="s">
        <v>1172</v>
      </c>
      <c r="I1870" s="43" t="str">
        <f>IFERROR(VLOOKUP(#REF!,#REF!,2,FALSE),"No")</f>
        <v>No</v>
      </c>
      <c r="J1870" s="149">
        <v>2</v>
      </c>
      <c r="K1870" s="148">
        <v>13</v>
      </c>
      <c r="L1870" s="148"/>
      <c r="M1870" s="148"/>
      <c r="N1870" s="148"/>
      <c r="O1870" s="148"/>
      <c r="P1870" s="148"/>
      <c r="Q1870" s="148"/>
      <c r="R1870" s="148"/>
      <c r="S1870" s="148"/>
      <c r="T1870" s="148"/>
      <c r="U1870" s="148"/>
      <c r="V1870" s="148"/>
      <c r="W1870" s="148"/>
      <c r="X1870" s="139">
        <v>2</v>
      </c>
      <c r="Y1870" s="148">
        <v>507.34</v>
      </c>
      <c r="Z1870" s="149">
        <v>4</v>
      </c>
      <c r="AA1870" s="148">
        <v>492.66</v>
      </c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39">
        <v>0</v>
      </c>
      <c r="AM1870" s="139">
        <v>0</v>
      </c>
      <c r="AN1870" s="148">
        <f t="shared" si="262"/>
        <v>1000</v>
      </c>
      <c r="AO1870" s="148">
        <f t="shared" si="263"/>
        <v>13</v>
      </c>
      <c r="AP1870" s="148">
        <v>5</v>
      </c>
      <c r="AQ1870" s="140">
        <v>5</v>
      </c>
      <c r="AS1870" s="42">
        <f t="shared" si="264"/>
        <v>948.78521180373582</v>
      </c>
      <c r="AT1870" s="101">
        <f t="shared" si="265"/>
        <v>0</v>
      </c>
      <c r="AU1870" s="42">
        <f t="shared" si="266"/>
        <v>948.78521180373582</v>
      </c>
      <c r="AV1870" s="42">
        <f t="shared" si="267"/>
        <v>7208.6667842948063</v>
      </c>
      <c r="AW1870" s="102">
        <f t="shared" si="268"/>
        <v>45278.81465465128</v>
      </c>
      <c r="AX1870" s="43">
        <f t="shared" si="261"/>
        <v>2</v>
      </c>
      <c r="AY1870" s="43" t="str">
        <f t="shared" si="269"/>
        <v>UTTSS</v>
      </c>
    </row>
    <row r="1871" spans="1:51" hidden="1" x14ac:dyDescent="0.2">
      <c r="A1871" s="38">
        <v>1864</v>
      </c>
      <c r="B1871" t="s">
        <v>5806</v>
      </c>
      <c r="C1871" t="s">
        <v>289</v>
      </c>
      <c r="D1871">
        <v>320</v>
      </c>
      <c r="E1871" t="s">
        <v>1223</v>
      </c>
      <c r="F1871">
        <v>0.25</v>
      </c>
      <c r="G1871" t="str">
        <f>LOOKUP(F1871,{0,6,45},{"F","L","H"})</f>
        <v>F</v>
      </c>
      <c r="H1871" t="s">
        <v>3743</v>
      </c>
      <c r="I1871" s="43" t="str">
        <f>IFERROR(VLOOKUP(#REF!,#REF!,2,FALSE),"No")</f>
        <v>No</v>
      </c>
      <c r="J1871" s="149">
        <v>1.25</v>
      </c>
      <c r="K1871" s="148">
        <v>106</v>
      </c>
      <c r="L1871" s="148"/>
      <c r="M1871" s="148"/>
      <c r="N1871" s="148"/>
      <c r="O1871" s="148"/>
      <c r="P1871" s="148"/>
      <c r="Q1871" s="148"/>
      <c r="R1871" s="148"/>
      <c r="S1871" s="148"/>
      <c r="T1871" s="148"/>
      <c r="U1871" s="148"/>
      <c r="V1871" s="148"/>
      <c r="W1871" s="148"/>
      <c r="X1871" s="139">
        <v>1.25</v>
      </c>
      <c r="Y1871" s="148">
        <v>53.59</v>
      </c>
      <c r="Z1871" s="148">
        <v>2</v>
      </c>
      <c r="AA1871" s="148">
        <v>161</v>
      </c>
      <c r="AB1871" s="148">
        <v>4</v>
      </c>
      <c r="AC1871" s="148">
        <v>175.59</v>
      </c>
      <c r="AD1871" s="148">
        <v>6</v>
      </c>
      <c r="AE1871" s="148">
        <v>609.82000000000005</v>
      </c>
      <c r="AF1871" s="148"/>
      <c r="AG1871" s="148"/>
      <c r="AH1871" s="148"/>
      <c r="AI1871" s="148"/>
      <c r="AJ1871" s="148"/>
      <c r="AK1871" s="148"/>
      <c r="AL1871" s="139">
        <v>0</v>
      </c>
      <c r="AM1871" s="139">
        <v>0</v>
      </c>
      <c r="AN1871" s="148">
        <f t="shared" si="262"/>
        <v>1000</v>
      </c>
      <c r="AO1871" s="148">
        <f t="shared" si="263"/>
        <v>106</v>
      </c>
      <c r="AP1871" s="148">
        <v>5</v>
      </c>
      <c r="AQ1871" s="140">
        <v>7</v>
      </c>
      <c r="AS1871" s="42">
        <f t="shared" si="264"/>
        <v>7898.4286500919998</v>
      </c>
      <c r="AT1871" s="101">
        <f t="shared" si="265"/>
        <v>0</v>
      </c>
      <c r="AU1871" s="42">
        <f t="shared" si="266"/>
        <v>7898.4286500919998</v>
      </c>
      <c r="AV1871" s="42">
        <f t="shared" si="267"/>
        <v>7227.1002030677209</v>
      </c>
      <c r="AW1871" s="102">
        <f t="shared" si="268"/>
        <v>431</v>
      </c>
      <c r="AX1871" s="43">
        <f t="shared" si="261"/>
        <v>1.25</v>
      </c>
      <c r="AY1871" s="43" t="str">
        <f t="shared" si="269"/>
        <v>UTGS</v>
      </c>
    </row>
    <row r="1872" spans="1:51" hidden="1" x14ac:dyDescent="0.2">
      <c r="A1872" s="38">
        <v>1865</v>
      </c>
      <c r="B1872" t="s">
        <v>362</v>
      </c>
      <c r="C1872" t="s">
        <v>289</v>
      </c>
      <c r="D1872">
        <v>320</v>
      </c>
      <c r="E1872" t="s">
        <v>1245</v>
      </c>
      <c r="F1872">
        <v>0.25</v>
      </c>
      <c r="G1872" t="str">
        <f>LOOKUP(F1872,{0,6,45},{"F","L","H"})</f>
        <v>F</v>
      </c>
      <c r="H1872" t="s">
        <v>3744</v>
      </c>
      <c r="I1872" s="43" t="str">
        <f>IFERROR(VLOOKUP(#REF!,#REF!,2,FALSE),"No")</f>
        <v>No</v>
      </c>
      <c r="J1872" s="148">
        <v>0.5</v>
      </c>
      <c r="K1872" s="148">
        <v>71</v>
      </c>
      <c r="L1872" s="148"/>
      <c r="M1872" s="148"/>
      <c r="N1872" s="148"/>
      <c r="O1872" s="148"/>
      <c r="P1872" s="148"/>
      <c r="Q1872" s="148"/>
      <c r="R1872" s="149"/>
      <c r="S1872" s="148"/>
      <c r="T1872" s="148"/>
      <c r="U1872" s="148"/>
      <c r="V1872" s="148"/>
      <c r="W1872" s="148"/>
      <c r="X1872" s="139">
        <v>1.25</v>
      </c>
      <c r="Y1872" s="148">
        <v>170.25</v>
      </c>
      <c r="Z1872" s="148">
        <v>2</v>
      </c>
      <c r="AA1872" s="148">
        <v>139.25</v>
      </c>
      <c r="AB1872" s="148">
        <v>4</v>
      </c>
      <c r="AC1872" s="148">
        <v>690.5</v>
      </c>
      <c r="AD1872" s="148"/>
      <c r="AE1872" s="148"/>
      <c r="AF1872" s="148"/>
      <c r="AG1872" s="148"/>
      <c r="AH1872" s="148"/>
      <c r="AI1872" s="148"/>
      <c r="AJ1872" s="148"/>
      <c r="AK1872" s="148"/>
      <c r="AL1872" s="139">
        <v>0</v>
      </c>
      <c r="AM1872" s="139">
        <v>0</v>
      </c>
      <c r="AN1872" s="148">
        <f t="shared" si="262"/>
        <v>1000</v>
      </c>
      <c r="AO1872" s="148">
        <f t="shared" si="263"/>
        <v>71</v>
      </c>
      <c r="AP1872" s="148">
        <v>8</v>
      </c>
      <c r="AQ1872" s="140">
        <v>8</v>
      </c>
      <c r="AS1872" s="42">
        <f t="shared" si="264"/>
        <v>4856.6469260050198</v>
      </c>
      <c r="AT1872" s="101">
        <f t="shared" si="265"/>
        <v>0</v>
      </c>
      <c r="AU1872" s="42">
        <f t="shared" si="266"/>
        <v>4856.6469260050198</v>
      </c>
      <c r="AV1872" s="42">
        <f t="shared" si="267"/>
        <v>4697.6277151842542</v>
      </c>
      <c r="AW1872" s="102">
        <f t="shared" si="268"/>
        <v>431</v>
      </c>
      <c r="AX1872" s="43">
        <f t="shared" si="261"/>
        <v>0.5</v>
      </c>
      <c r="AY1872" s="43" t="str">
        <f t="shared" si="269"/>
        <v>UTGS</v>
      </c>
    </row>
    <row r="1873" spans="1:51" hidden="1" x14ac:dyDescent="0.2">
      <c r="A1873" s="38">
        <v>1866</v>
      </c>
      <c r="B1873" t="s">
        <v>362</v>
      </c>
      <c r="C1873" t="s">
        <v>289</v>
      </c>
      <c r="D1873">
        <v>320</v>
      </c>
      <c r="E1873" t="s">
        <v>1236</v>
      </c>
      <c r="F1873">
        <v>0.25</v>
      </c>
      <c r="G1873" t="str">
        <f>LOOKUP(F1873,{0,6,45},{"F","L","H"})</f>
        <v>F</v>
      </c>
      <c r="H1873" t="s">
        <v>3745</v>
      </c>
      <c r="I1873" s="43" t="str">
        <f>IFERROR(VLOOKUP(#REF!,#REF!,2,FALSE),"No")</f>
        <v>No</v>
      </c>
      <c r="J1873" s="149">
        <v>0.5</v>
      </c>
      <c r="K1873" s="148">
        <v>58</v>
      </c>
      <c r="L1873" s="148"/>
      <c r="M1873" s="148"/>
      <c r="N1873" s="148"/>
      <c r="O1873" s="148"/>
      <c r="P1873" s="148"/>
      <c r="Q1873" s="148"/>
      <c r="R1873" s="148"/>
      <c r="S1873" s="148"/>
      <c r="T1873" s="148"/>
      <c r="U1873" s="148"/>
      <c r="V1873" s="148"/>
      <c r="W1873" s="148"/>
      <c r="X1873" s="139">
        <v>2</v>
      </c>
      <c r="Y1873" s="148">
        <v>27.16</v>
      </c>
      <c r="Z1873" s="148">
        <v>3</v>
      </c>
      <c r="AA1873" s="148">
        <v>876.84</v>
      </c>
      <c r="AB1873" s="148">
        <v>4</v>
      </c>
      <c r="AC1873" s="148">
        <v>96</v>
      </c>
      <c r="AD1873" s="148"/>
      <c r="AE1873" s="148"/>
      <c r="AF1873" s="148"/>
      <c r="AG1873" s="148"/>
      <c r="AH1873" s="148"/>
      <c r="AI1873" s="148"/>
      <c r="AJ1873" s="148"/>
      <c r="AK1873" s="148"/>
      <c r="AL1873" s="139">
        <v>0</v>
      </c>
      <c r="AM1873" s="139">
        <v>0</v>
      </c>
      <c r="AN1873" s="148">
        <f t="shared" si="262"/>
        <v>1000</v>
      </c>
      <c r="AO1873" s="148">
        <f t="shared" si="263"/>
        <v>58</v>
      </c>
      <c r="AP1873" s="148">
        <v>8</v>
      </c>
      <c r="AQ1873" s="140">
        <v>9</v>
      </c>
      <c r="AS1873" s="42">
        <f t="shared" si="264"/>
        <v>3967.401714201284</v>
      </c>
      <c r="AT1873" s="101">
        <f t="shared" si="265"/>
        <v>0</v>
      </c>
      <c r="AU1873" s="42">
        <f t="shared" si="266"/>
        <v>3967.401714201284</v>
      </c>
      <c r="AV1873" s="42">
        <f t="shared" si="267"/>
        <v>2453.4389468304485</v>
      </c>
      <c r="AW1873" s="102">
        <f t="shared" si="268"/>
        <v>431</v>
      </c>
      <c r="AX1873" s="43">
        <f t="shared" si="261"/>
        <v>0.5</v>
      </c>
      <c r="AY1873" s="43" t="str">
        <f t="shared" si="269"/>
        <v>UTGS</v>
      </c>
    </row>
    <row r="1874" spans="1:51" hidden="1" x14ac:dyDescent="0.2">
      <c r="A1874" s="38">
        <v>1867</v>
      </c>
      <c r="B1874" t="s">
        <v>362</v>
      </c>
      <c r="C1874" t="s">
        <v>289</v>
      </c>
      <c r="D1874">
        <v>320</v>
      </c>
      <c r="E1874" t="s">
        <v>1245</v>
      </c>
      <c r="F1874">
        <v>0.25</v>
      </c>
      <c r="G1874" t="str">
        <f>LOOKUP(F1874,{0,6,45},{"F","L","H"})</f>
        <v>F</v>
      </c>
      <c r="H1874" t="s">
        <v>3746</v>
      </c>
      <c r="I1874" s="43" t="str">
        <f>IFERROR(VLOOKUP(#REF!,#REF!,2,FALSE),"No")</f>
        <v>No</v>
      </c>
      <c r="J1874" s="139">
        <v>0.75</v>
      </c>
      <c r="K1874" s="148">
        <v>61</v>
      </c>
      <c r="L1874" s="148"/>
      <c r="M1874" s="148"/>
      <c r="N1874" s="148"/>
      <c r="O1874" s="148"/>
      <c r="P1874" s="148"/>
      <c r="Q1874" s="148"/>
      <c r="R1874" s="148"/>
      <c r="S1874" s="148"/>
      <c r="T1874" s="148"/>
      <c r="U1874" s="148"/>
      <c r="V1874" s="148"/>
      <c r="W1874" s="148"/>
      <c r="X1874" s="139">
        <v>1.25</v>
      </c>
      <c r="Y1874" s="148">
        <v>422.75</v>
      </c>
      <c r="Z1874" s="149">
        <v>4</v>
      </c>
      <c r="AA1874" s="148">
        <v>577.25</v>
      </c>
      <c r="AB1874" s="149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39">
        <v>0</v>
      </c>
      <c r="AM1874" s="139">
        <v>0</v>
      </c>
      <c r="AN1874" s="148">
        <f t="shared" si="262"/>
        <v>1000</v>
      </c>
      <c r="AO1874" s="148">
        <f t="shared" si="263"/>
        <v>61</v>
      </c>
      <c r="AP1874" s="148">
        <v>8</v>
      </c>
      <c r="AQ1874" s="140">
        <v>18</v>
      </c>
      <c r="AS1874" s="42">
        <f t="shared" si="264"/>
        <v>3927.3921476944533</v>
      </c>
      <c r="AT1874" s="101">
        <f t="shared" si="265"/>
        <v>0</v>
      </c>
      <c r="AU1874" s="42">
        <f t="shared" si="266"/>
        <v>3927.3921476944533</v>
      </c>
      <c r="AV1874" s="42">
        <f t="shared" si="267"/>
        <v>2052.5427345263356</v>
      </c>
      <c r="AW1874" s="102">
        <f t="shared" si="268"/>
        <v>431</v>
      </c>
      <c r="AX1874" s="43">
        <f t="shared" si="261"/>
        <v>0.75</v>
      </c>
      <c r="AY1874" s="43" t="str">
        <f t="shared" si="269"/>
        <v>UTGS</v>
      </c>
    </row>
    <row r="1875" spans="1:51" hidden="1" x14ac:dyDescent="0.2">
      <c r="A1875" s="38">
        <v>1868</v>
      </c>
      <c r="B1875" t="s">
        <v>362</v>
      </c>
      <c r="C1875" t="s">
        <v>289</v>
      </c>
      <c r="D1875">
        <v>320</v>
      </c>
      <c r="E1875" t="s">
        <v>1223</v>
      </c>
      <c r="F1875">
        <v>0.25</v>
      </c>
      <c r="G1875" t="str">
        <f>LOOKUP(F1875,{0,6,45},{"F","L","H"})</f>
        <v>F</v>
      </c>
      <c r="H1875" t="s">
        <v>3747</v>
      </c>
      <c r="I1875" s="43" t="str">
        <f>IFERROR(VLOOKUP(#REF!,#REF!,2,FALSE),"No")</f>
        <v>No</v>
      </c>
      <c r="J1875" s="149">
        <v>0.5</v>
      </c>
      <c r="K1875" s="148">
        <v>71</v>
      </c>
      <c r="L1875" s="148"/>
      <c r="M1875" s="148"/>
      <c r="N1875" s="148"/>
      <c r="O1875" s="148"/>
      <c r="P1875" s="148"/>
      <c r="Q1875" s="148"/>
      <c r="R1875" s="148"/>
      <c r="S1875" s="148"/>
      <c r="T1875" s="148"/>
      <c r="U1875" s="148"/>
      <c r="V1875" s="148"/>
      <c r="W1875" s="148"/>
      <c r="X1875" s="139">
        <v>2</v>
      </c>
      <c r="Y1875" s="148">
        <v>1000</v>
      </c>
      <c r="Z1875" s="149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39">
        <v>0</v>
      </c>
      <c r="AM1875" s="139">
        <v>0</v>
      </c>
      <c r="AN1875" s="148">
        <f t="shared" si="262"/>
        <v>1000</v>
      </c>
      <c r="AO1875" s="148">
        <f t="shared" si="263"/>
        <v>71</v>
      </c>
      <c r="AP1875" s="148">
        <v>15</v>
      </c>
      <c r="AQ1875" s="140">
        <v>15</v>
      </c>
      <c r="AS1875" s="42">
        <f t="shared" si="264"/>
        <v>4856.6469260050198</v>
      </c>
      <c r="AT1875" s="101">
        <f t="shared" si="265"/>
        <v>0</v>
      </c>
      <c r="AU1875" s="42">
        <f t="shared" si="266"/>
        <v>4856.6469260050198</v>
      </c>
      <c r="AV1875" s="42">
        <f t="shared" si="267"/>
        <v>2167.3974480982688</v>
      </c>
      <c r="AW1875" s="102">
        <f t="shared" si="268"/>
        <v>431</v>
      </c>
      <c r="AX1875" s="43">
        <f t="shared" si="261"/>
        <v>0.5</v>
      </c>
      <c r="AY1875" s="43" t="str">
        <f t="shared" si="269"/>
        <v>UTGS</v>
      </c>
    </row>
    <row r="1876" spans="1:51" hidden="1" x14ac:dyDescent="0.2">
      <c r="A1876" s="38">
        <v>1869</v>
      </c>
      <c r="B1876" t="s">
        <v>362</v>
      </c>
      <c r="C1876" t="s">
        <v>289</v>
      </c>
      <c r="D1876">
        <v>320</v>
      </c>
      <c r="E1876" t="s">
        <v>1243</v>
      </c>
      <c r="F1876">
        <v>0.25</v>
      </c>
      <c r="G1876" t="str">
        <f>LOOKUP(F1876,{0,6,45},{"F","L","H"})</f>
        <v>F</v>
      </c>
      <c r="H1876" t="s">
        <v>3748</v>
      </c>
      <c r="I1876" s="43" t="str">
        <f>IFERROR(VLOOKUP(#REF!,#REF!,2,FALSE),"No")</f>
        <v>No</v>
      </c>
      <c r="J1876" s="139">
        <v>0.5</v>
      </c>
      <c r="K1876" s="148">
        <v>44</v>
      </c>
      <c r="L1876" s="148"/>
      <c r="M1876" s="148"/>
      <c r="N1876" s="148"/>
      <c r="O1876" s="148"/>
      <c r="P1876" s="148"/>
      <c r="Q1876" s="148"/>
      <c r="R1876" s="148"/>
      <c r="S1876" s="148"/>
      <c r="T1876" s="148"/>
      <c r="U1876" s="148"/>
      <c r="V1876" s="148"/>
      <c r="W1876" s="148"/>
      <c r="X1876" s="139">
        <v>1.25</v>
      </c>
      <c r="Y1876" s="148">
        <v>467</v>
      </c>
      <c r="Z1876" s="148">
        <v>2</v>
      </c>
      <c r="AA1876" s="148">
        <v>533</v>
      </c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39">
        <v>0</v>
      </c>
      <c r="AM1876" s="139">
        <v>0</v>
      </c>
      <c r="AN1876" s="148">
        <f t="shared" si="262"/>
        <v>1000</v>
      </c>
      <c r="AO1876" s="148">
        <f t="shared" si="263"/>
        <v>44</v>
      </c>
      <c r="AP1876" s="148">
        <v>13</v>
      </c>
      <c r="AQ1876" s="140">
        <v>13</v>
      </c>
      <c r="AS1876" s="42">
        <f t="shared" si="264"/>
        <v>3009.7530245664911</v>
      </c>
      <c r="AT1876" s="101">
        <f t="shared" si="265"/>
        <v>0</v>
      </c>
      <c r="AU1876" s="42">
        <f t="shared" si="266"/>
        <v>3009.7530245664911</v>
      </c>
      <c r="AV1876" s="42">
        <f t="shared" si="267"/>
        <v>2525.9893631903105</v>
      </c>
      <c r="AW1876" s="102">
        <f t="shared" si="268"/>
        <v>431</v>
      </c>
      <c r="AX1876" s="43">
        <f t="shared" si="261"/>
        <v>0.5</v>
      </c>
      <c r="AY1876" s="43" t="str">
        <f t="shared" si="269"/>
        <v>UTGS</v>
      </c>
    </row>
    <row r="1877" spans="1:51" hidden="1" x14ac:dyDescent="0.2">
      <c r="A1877" s="38">
        <v>1870</v>
      </c>
      <c r="B1877" t="s">
        <v>362</v>
      </c>
      <c r="C1877" t="s">
        <v>289</v>
      </c>
      <c r="D1877">
        <v>320</v>
      </c>
      <c r="E1877" t="s">
        <v>1239</v>
      </c>
      <c r="F1877">
        <v>0.25</v>
      </c>
      <c r="G1877" t="str">
        <f>LOOKUP(F1877,{0,6,45},{"F","L","H"})</f>
        <v>F</v>
      </c>
      <c r="H1877" t="s">
        <v>3749</v>
      </c>
      <c r="I1877" s="43" t="str">
        <f>IFERROR(VLOOKUP(#REF!,#REF!,2,FALSE),"No")</f>
        <v>No</v>
      </c>
      <c r="J1877" s="149">
        <v>0.5</v>
      </c>
      <c r="K1877" s="148">
        <v>35</v>
      </c>
      <c r="L1877" s="148"/>
      <c r="M1877" s="148"/>
      <c r="N1877" s="148"/>
      <c r="O1877" s="148"/>
      <c r="P1877" s="148"/>
      <c r="Q1877" s="148"/>
      <c r="R1877" s="148"/>
      <c r="S1877" s="148"/>
      <c r="T1877" s="148"/>
      <c r="U1877" s="148"/>
      <c r="V1877" s="148"/>
      <c r="W1877" s="148"/>
      <c r="X1877" s="139">
        <v>1.25</v>
      </c>
      <c r="Y1877" s="148">
        <v>222</v>
      </c>
      <c r="Z1877" s="149">
        <v>2</v>
      </c>
      <c r="AA1877" s="148">
        <v>778</v>
      </c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39">
        <v>0</v>
      </c>
      <c r="AM1877" s="139">
        <v>0</v>
      </c>
      <c r="AN1877" s="148">
        <f t="shared" si="262"/>
        <v>1000</v>
      </c>
      <c r="AO1877" s="148">
        <f t="shared" si="263"/>
        <v>35</v>
      </c>
      <c r="AP1877" s="148">
        <v>10</v>
      </c>
      <c r="AQ1877" s="140">
        <v>10</v>
      </c>
      <c r="AS1877" s="42">
        <f t="shared" si="264"/>
        <v>2394.1217240869819</v>
      </c>
      <c r="AT1877" s="101">
        <f t="shared" si="265"/>
        <v>0</v>
      </c>
      <c r="AU1877" s="42">
        <f t="shared" si="266"/>
        <v>2394.1217240869819</v>
      </c>
      <c r="AV1877" s="42">
        <f t="shared" si="267"/>
        <v>3266.6361721474032</v>
      </c>
      <c r="AW1877" s="102">
        <f t="shared" si="268"/>
        <v>431</v>
      </c>
      <c r="AX1877" s="43">
        <f t="shared" si="261"/>
        <v>0.5</v>
      </c>
      <c r="AY1877" s="43" t="str">
        <f t="shared" si="269"/>
        <v>UTGS</v>
      </c>
    </row>
    <row r="1878" spans="1:51" hidden="1" x14ac:dyDescent="0.2">
      <c r="A1878" s="38">
        <v>1871</v>
      </c>
      <c r="B1878" t="s">
        <v>362</v>
      </c>
      <c r="C1878" t="s">
        <v>289</v>
      </c>
      <c r="D1878">
        <v>320</v>
      </c>
      <c r="E1878" t="s">
        <v>1243</v>
      </c>
      <c r="F1878">
        <v>0.25</v>
      </c>
      <c r="G1878" t="str">
        <f>LOOKUP(F1878,{0,6,45},{"F","L","H"})</f>
        <v>F</v>
      </c>
      <c r="H1878" t="s">
        <v>3750</v>
      </c>
      <c r="I1878" s="43" t="str">
        <f>IFERROR(VLOOKUP(#REF!,#REF!,2,FALSE),"No")</f>
        <v>No</v>
      </c>
      <c r="J1878" s="148">
        <v>0.5</v>
      </c>
      <c r="K1878" s="148">
        <v>85</v>
      </c>
      <c r="L1878" s="148"/>
      <c r="M1878" s="148"/>
      <c r="N1878" s="148"/>
      <c r="O1878" s="148"/>
      <c r="P1878" s="148"/>
      <c r="Q1878" s="148"/>
      <c r="R1878" s="149"/>
      <c r="S1878" s="148"/>
      <c r="T1878" s="148"/>
      <c r="U1878" s="148"/>
      <c r="V1878" s="148"/>
      <c r="W1878" s="148"/>
      <c r="X1878" s="139">
        <v>1.25</v>
      </c>
      <c r="Y1878" s="148">
        <v>15.12</v>
      </c>
      <c r="Z1878" s="148">
        <v>2</v>
      </c>
      <c r="AA1878" s="148">
        <v>827.65</v>
      </c>
      <c r="AB1878" s="148">
        <v>3</v>
      </c>
      <c r="AC1878" s="148">
        <v>157.24</v>
      </c>
      <c r="AD1878" s="148"/>
      <c r="AE1878" s="148"/>
      <c r="AF1878" s="148"/>
      <c r="AG1878" s="148"/>
      <c r="AH1878" s="148"/>
      <c r="AI1878" s="148"/>
      <c r="AJ1878" s="148"/>
      <c r="AK1878" s="148"/>
      <c r="AL1878" s="139">
        <v>0</v>
      </c>
      <c r="AM1878" s="139">
        <v>0</v>
      </c>
      <c r="AN1878" s="148">
        <f t="shared" si="262"/>
        <v>1000.01</v>
      </c>
      <c r="AO1878" s="148">
        <f t="shared" si="263"/>
        <v>85</v>
      </c>
      <c r="AP1878" s="148">
        <v>19</v>
      </c>
      <c r="AQ1878" s="140">
        <v>19</v>
      </c>
      <c r="AS1878" s="42">
        <f t="shared" si="264"/>
        <v>5814.2956156398122</v>
      </c>
      <c r="AT1878" s="101">
        <f t="shared" si="265"/>
        <v>0</v>
      </c>
      <c r="AU1878" s="42">
        <f t="shared" si="266"/>
        <v>5814.2956156398122</v>
      </c>
      <c r="AV1878" s="42">
        <f t="shared" si="267"/>
        <v>1606.7404016363816</v>
      </c>
      <c r="AW1878" s="102">
        <f t="shared" si="268"/>
        <v>431</v>
      </c>
      <c r="AX1878" s="43">
        <f t="shared" si="261"/>
        <v>0.5</v>
      </c>
      <c r="AY1878" s="43" t="str">
        <f t="shared" si="269"/>
        <v>UTGS</v>
      </c>
    </row>
    <row r="1879" spans="1:51" hidden="1" x14ac:dyDescent="0.2">
      <c r="A1879" s="38">
        <v>1872</v>
      </c>
      <c r="B1879" t="s">
        <v>362</v>
      </c>
      <c r="C1879" t="s">
        <v>289</v>
      </c>
      <c r="D1879">
        <v>320</v>
      </c>
      <c r="E1879" t="s">
        <v>1223</v>
      </c>
      <c r="F1879">
        <v>0.25</v>
      </c>
      <c r="G1879" t="str">
        <f>LOOKUP(F1879,{0,6,45},{"F","L","H"})</f>
        <v>F</v>
      </c>
      <c r="H1879" t="s">
        <v>3752</v>
      </c>
      <c r="I1879" s="43" t="str">
        <f>IFERROR(VLOOKUP(#REF!,#REF!,2,FALSE),"No")</f>
        <v>No</v>
      </c>
      <c r="J1879" s="139">
        <v>0.5</v>
      </c>
      <c r="K1879" s="148">
        <v>108</v>
      </c>
      <c r="L1879" s="148"/>
      <c r="M1879" s="148"/>
      <c r="N1879" s="148"/>
      <c r="O1879" s="148"/>
      <c r="P1879" s="148"/>
      <c r="Q1879" s="148"/>
      <c r="R1879" s="148"/>
      <c r="S1879" s="148"/>
      <c r="T1879" s="148"/>
      <c r="U1879" s="148"/>
      <c r="V1879" s="148"/>
      <c r="W1879" s="148"/>
      <c r="X1879" s="139">
        <v>2</v>
      </c>
      <c r="Y1879" s="148">
        <v>1000</v>
      </c>
      <c r="Z1879" s="149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39">
        <v>0</v>
      </c>
      <c r="AM1879" s="139">
        <v>0</v>
      </c>
      <c r="AN1879" s="148">
        <f t="shared" si="262"/>
        <v>1000</v>
      </c>
      <c r="AO1879" s="148">
        <f t="shared" si="263"/>
        <v>108</v>
      </c>
      <c r="AP1879" s="148">
        <v>16</v>
      </c>
      <c r="AQ1879" s="140">
        <v>17</v>
      </c>
      <c r="AS1879" s="42">
        <f t="shared" si="264"/>
        <v>7387.5756057541148</v>
      </c>
      <c r="AT1879" s="101">
        <f t="shared" si="265"/>
        <v>0</v>
      </c>
      <c r="AU1879" s="42">
        <f t="shared" si="266"/>
        <v>7387.5756057541148</v>
      </c>
      <c r="AV1879" s="42">
        <f t="shared" si="267"/>
        <v>1912.4095130278843</v>
      </c>
      <c r="AW1879" s="102">
        <f t="shared" si="268"/>
        <v>431</v>
      </c>
      <c r="AX1879" s="43">
        <f t="shared" si="261"/>
        <v>0.5</v>
      </c>
      <c r="AY1879" s="43" t="str">
        <f t="shared" si="269"/>
        <v>UTGS</v>
      </c>
    </row>
    <row r="1880" spans="1:51" hidden="1" x14ac:dyDescent="0.2">
      <c r="A1880" s="38">
        <v>1873</v>
      </c>
      <c r="B1880" t="s">
        <v>362</v>
      </c>
      <c r="C1880" t="s">
        <v>289</v>
      </c>
      <c r="D1880">
        <v>400</v>
      </c>
      <c r="E1880" t="s">
        <v>1231</v>
      </c>
      <c r="F1880">
        <v>0.25</v>
      </c>
      <c r="G1880" t="str">
        <f>LOOKUP(F1880,{0,6,45},{"F","L","H"})</f>
        <v>F</v>
      </c>
      <c r="H1880" t="s">
        <v>3753</v>
      </c>
      <c r="I1880" s="43" t="str">
        <f>IFERROR(VLOOKUP(#REF!,#REF!,2,FALSE),"No")</f>
        <v>No</v>
      </c>
      <c r="J1880" s="149">
        <v>0.5</v>
      </c>
      <c r="K1880" s="148">
        <v>77</v>
      </c>
      <c r="L1880" s="148"/>
      <c r="M1880" s="148"/>
      <c r="N1880" s="148"/>
      <c r="O1880" s="148"/>
      <c r="P1880" s="148"/>
      <c r="Q1880" s="148"/>
      <c r="R1880" s="148"/>
      <c r="S1880" s="148"/>
      <c r="T1880" s="148"/>
      <c r="U1880" s="148"/>
      <c r="V1880" s="148"/>
      <c r="W1880" s="148"/>
      <c r="X1880" s="139">
        <v>2</v>
      </c>
      <c r="Y1880" s="148">
        <v>556.26</v>
      </c>
      <c r="Z1880" s="148">
        <v>3</v>
      </c>
      <c r="AA1880" s="148">
        <v>220.91</v>
      </c>
      <c r="AB1880" s="148">
        <v>4</v>
      </c>
      <c r="AC1880" s="148">
        <v>222.83</v>
      </c>
      <c r="AD1880" s="148"/>
      <c r="AE1880" s="148"/>
      <c r="AF1880" s="148"/>
      <c r="AG1880" s="148"/>
      <c r="AH1880" s="148"/>
      <c r="AI1880" s="148"/>
      <c r="AJ1880" s="148"/>
      <c r="AK1880" s="148"/>
      <c r="AL1880" s="139">
        <v>0</v>
      </c>
      <c r="AM1880" s="139">
        <v>0</v>
      </c>
      <c r="AN1880" s="148">
        <f t="shared" si="262"/>
        <v>1000</v>
      </c>
      <c r="AO1880" s="148">
        <f t="shared" si="263"/>
        <v>77</v>
      </c>
      <c r="AP1880" s="148">
        <v>5</v>
      </c>
      <c r="AQ1880" s="140">
        <v>5</v>
      </c>
      <c r="AS1880" s="42">
        <f t="shared" si="264"/>
        <v>5267.06779299136</v>
      </c>
      <c r="AT1880" s="101">
        <f t="shared" si="265"/>
        <v>0</v>
      </c>
      <c r="AU1880" s="42">
        <f t="shared" si="266"/>
        <v>5267.06779299136</v>
      </c>
      <c r="AV1880" s="42">
        <f t="shared" si="267"/>
        <v>6261.502804294807</v>
      </c>
      <c r="AW1880" s="102">
        <f t="shared" si="268"/>
        <v>585.0096169344007</v>
      </c>
      <c r="AX1880" s="43">
        <f t="shared" si="261"/>
        <v>0.5</v>
      </c>
      <c r="AY1880" s="43" t="str">
        <f t="shared" si="269"/>
        <v>UTGS</v>
      </c>
    </row>
    <row r="1881" spans="1:51" hidden="1" x14ac:dyDescent="0.2">
      <c r="A1881" s="38">
        <v>1874</v>
      </c>
      <c r="B1881" t="s">
        <v>362</v>
      </c>
      <c r="C1881" t="s">
        <v>289</v>
      </c>
      <c r="D1881">
        <v>320</v>
      </c>
      <c r="E1881" t="s">
        <v>1223</v>
      </c>
      <c r="F1881">
        <v>0.25</v>
      </c>
      <c r="G1881" t="str">
        <f>LOOKUP(F1881,{0,6,45},{"F","L","H"})</f>
        <v>F</v>
      </c>
      <c r="H1881" t="s">
        <v>3754</v>
      </c>
      <c r="I1881" s="43" t="str">
        <f>IFERROR(VLOOKUP(#REF!,#REF!,2,FALSE),"No")</f>
        <v>No</v>
      </c>
      <c r="J1881" s="139">
        <v>0.5</v>
      </c>
      <c r="K1881" s="148">
        <v>103</v>
      </c>
      <c r="L1881" s="148"/>
      <c r="M1881" s="148"/>
      <c r="N1881" s="148"/>
      <c r="O1881" s="148"/>
      <c r="P1881" s="148"/>
      <c r="Q1881" s="148"/>
      <c r="R1881" s="148"/>
      <c r="S1881" s="148"/>
      <c r="T1881" s="148"/>
      <c r="U1881" s="148"/>
      <c r="V1881" s="148"/>
      <c r="W1881" s="148"/>
      <c r="X1881" s="139">
        <v>2</v>
      </c>
      <c r="Y1881" s="148">
        <v>1000</v>
      </c>
      <c r="Z1881" s="149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39">
        <v>0</v>
      </c>
      <c r="AM1881" s="139">
        <v>0</v>
      </c>
      <c r="AN1881" s="148">
        <f t="shared" si="262"/>
        <v>1000</v>
      </c>
      <c r="AO1881" s="148">
        <f t="shared" si="263"/>
        <v>103</v>
      </c>
      <c r="AP1881" s="148">
        <v>11</v>
      </c>
      <c r="AQ1881" s="140">
        <v>11</v>
      </c>
      <c r="AS1881" s="42">
        <f t="shared" si="264"/>
        <v>7045.5582165988317</v>
      </c>
      <c r="AT1881" s="101">
        <f t="shared" si="265"/>
        <v>0</v>
      </c>
      <c r="AU1881" s="42">
        <f t="shared" si="266"/>
        <v>7045.5582165988317</v>
      </c>
      <c r="AV1881" s="42">
        <f t="shared" si="267"/>
        <v>2955.5419746794573</v>
      </c>
      <c r="AW1881" s="102">
        <f t="shared" si="268"/>
        <v>431</v>
      </c>
      <c r="AX1881" s="43">
        <f t="shared" si="261"/>
        <v>0.5</v>
      </c>
      <c r="AY1881" s="43" t="str">
        <f t="shared" si="269"/>
        <v>UTGS</v>
      </c>
    </row>
    <row r="1882" spans="1:51" hidden="1" x14ac:dyDescent="0.2">
      <c r="A1882" s="38">
        <v>1875</v>
      </c>
      <c r="B1882" t="s">
        <v>362</v>
      </c>
      <c r="C1882" t="s">
        <v>289</v>
      </c>
      <c r="D1882">
        <v>320</v>
      </c>
      <c r="E1882" t="s">
        <v>1245</v>
      </c>
      <c r="F1882">
        <v>0.25</v>
      </c>
      <c r="G1882" t="str">
        <f>LOOKUP(F1882,{0,6,45},{"F","L","H"})</f>
        <v>F</v>
      </c>
      <c r="H1882" t="s">
        <v>3755</v>
      </c>
      <c r="I1882" s="43" t="str">
        <f>IFERROR(VLOOKUP(#REF!,#REF!,2,FALSE),"No")</f>
        <v>No</v>
      </c>
      <c r="J1882" s="149">
        <v>0.5</v>
      </c>
      <c r="K1882" s="148">
        <v>34</v>
      </c>
      <c r="L1882" s="148">
        <v>0.75</v>
      </c>
      <c r="M1882" s="148">
        <v>55</v>
      </c>
      <c r="N1882" s="148"/>
      <c r="O1882" s="148"/>
      <c r="P1882" s="148"/>
      <c r="Q1882" s="148"/>
      <c r="R1882" s="148"/>
      <c r="S1882" s="148"/>
      <c r="T1882" s="148"/>
      <c r="U1882" s="148"/>
      <c r="V1882" s="148"/>
      <c r="W1882" s="148"/>
      <c r="X1882" s="139">
        <v>1.25</v>
      </c>
      <c r="Y1882" s="148">
        <v>140.29</v>
      </c>
      <c r="Z1882" s="149">
        <v>2</v>
      </c>
      <c r="AA1882" s="148">
        <v>859.71</v>
      </c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39">
        <v>0</v>
      </c>
      <c r="AM1882" s="139">
        <v>0</v>
      </c>
      <c r="AN1882" s="148">
        <f t="shared" si="262"/>
        <v>1000</v>
      </c>
      <c r="AO1882" s="148">
        <f t="shared" si="263"/>
        <v>89</v>
      </c>
      <c r="AP1882" s="148">
        <v>11</v>
      </c>
      <c r="AQ1882" s="140">
        <v>11</v>
      </c>
      <c r="AS1882" s="42">
        <f t="shared" si="264"/>
        <v>5866.809526964038</v>
      </c>
      <c r="AT1882" s="101">
        <f t="shared" si="265"/>
        <v>0</v>
      </c>
      <c r="AU1882" s="42">
        <f t="shared" si="266"/>
        <v>5866.809526964038</v>
      </c>
      <c r="AV1882" s="42">
        <f t="shared" si="267"/>
        <v>2964.4695201340032</v>
      </c>
      <c r="AW1882" s="102">
        <f t="shared" si="268"/>
        <v>431</v>
      </c>
      <c r="AX1882" s="43">
        <f t="shared" si="261"/>
        <v>0.5</v>
      </c>
      <c r="AY1882" s="43" t="str">
        <f t="shared" si="269"/>
        <v>UTGS</v>
      </c>
    </row>
    <row r="1883" spans="1:51" hidden="1" x14ac:dyDescent="0.2">
      <c r="A1883" s="38">
        <v>1876</v>
      </c>
      <c r="B1883" t="s">
        <v>5806</v>
      </c>
      <c r="C1883" t="s">
        <v>289</v>
      </c>
      <c r="D1883">
        <v>500</v>
      </c>
      <c r="E1883" t="s">
        <v>1253</v>
      </c>
      <c r="F1883">
        <v>0.25</v>
      </c>
      <c r="G1883" t="str">
        <f>LOOKUP(F1883,{0,6,45},{"F","L","H"})</f>
        <v>F</v>
      </c>
      <c r="H1883" t="s">
        <v>3756</v>
      </c>
      <c r="I1883" s="43" t="str">
        <f>IFERROR(VLOOKUP(#REF!,#REF!,2,FALSE),"No")</f>
        <v>No</v>
      </c>
      <c r="J1883" s="139">
        <v>0.75</v>
      </c>
      <c r="K1883" s="148">
        <v>84</v>
      </c>
      <c r="L1883" s="148"/>
      <c r="M1883" s="148"/>
      <c r="N1883" s="148"/>
      <c r="O1883" s="148"/>
      <c r="P1883" s="148"/>
      <c r="Q1883" s="148"/>
      <c r="R1883" s="148"/>
      <c r="S1883" s="148"/>
      <c r="T1883" s="148"/>
      <c r="U1883" s="148"/>
      <c r="V1883" s="148"/>
      <c r="W1883" s="148"/>
      <c r="X1883" s="139">
        <v>2</v>
      </c>
      <c r="Y1883" s="148">
        <v>1000</v>
      </c>
      <c r="Z1883" s="149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39">
        <v>0</v>
      </c>
      <c r="AM1883" s="139">
        <v>0</v>
      </c>
      <c r="AN1883" s="148">
        <f t="shared" si="262"/>
        <v>1000</v>
      </c>
      <c r="AO1883" s="148">
        <f t="shared" si="263"/>
        <v>84</v>
      </c>
      <c r="AP1883" s="148">
        <v>12</v>
      </c>
      <c r="AQ1883" s="140">
        <v>12</v>
      </c>
      <c r="AS1883" s="42">
        <f t="shared" si="264"/>
        <v>5408.212137808755</v>
      </c>
      <c r="AT1883" s="101">
        <f t="shared" si="265"/>
        <v>0</v>
      </c>
      <c r="AU1883" s="42">
        <f t="shared" si="266"/>
        <v>5408.212137808755</v>
      </c>
      <c r="AV1883" s="42">
        <f t="shared" si="267"/>
        <v>2709.246810122836</v>
      </c>
      <c r="AW1883" s="102">
        <f t="shared" si="268"/>
        <v>585.0096169344007</v>
      </c>
      <c r="AX1883" s="43">
        <f t="shared" si="261"/>
        <v>0.75</v>
      </c>
      <c r="AY1883" s="43" t="str">
        <f t="shared" si="269"/>
        <v>UTGS</v>
      </c>
    </row>
    <row r="1884" spans="1:51" hidden="1" x14ac:dyDescent="0.2">
      <c r="A1884" s="38">
        <v>1877</v>
      </c>
      <c r="B1884" t="s">
        <v>362</v>
      </c>
      <c r="C1884" t="s">
        <v>289</v>
      </c>
      <c r="D1884">
        <v>320</v>
      </c>
      <c r="E1884" t="s">
        <v>1247</v>
      </c>
      <c r="F1884">
        <v>0.25</v>
      </c>
      <c r="G1884" t="str">
        <f>LOOKUP(F1884,{0,6,45},{"F","L","H"})</f>
        <v>F</v>
      </c>
      <c r="H1884" t="s">
        <v>3757</v>
      </c>
      <c r="I1884" s="43" t="str">
        <f>IFERROR(VLOOKUP(#REF!,#REF!,2,FALSE),"No")</f>
        <v>No</v>
      </c>
      <c r="J1884" s="149">
        <v>0.5</v>
      </c>
      <c r="K1884" s="148">
        <v>38</v>
      </c>
      <c r="L1884" s="148">
        <v>0.75</v>
      </c>
      <c r="M1884" s="148">
        <v>9</v>
      </c>
      <c r="N1884" s="148"/>
      <c r="O1884" s="148"/>
      <c r="P1884" s="148"/>
      <c r="Q1884" s="148"/>
      <c r="R1884" s="148"/>
      <c r="S1884" s="148"/>
      <c r="T1884" s="148"/>
      <c r="U1884" s="148"/>
      <c r="V1884" s="148"/>
      <c r="W1884" s="148"/>
      <c r="X1884" s="139">
        <v>2</v>
      </c>
      <c r="Y1884" s="148">
        <v>1000</v>
      </c>
      <c r="Z1884" s="149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39">
        <v>0</v>
      </c>
      <c r="AM1884" s="139">
        <v>0</v>
      </c>
      <c r="AN1884" s="148">
        <f t="shared" si="262"/>
        <v>1000</v>
      </c>
      <c r="AO1884" s="148">
        <f t="shared" si="263"/>
        <v>47</v>
      </c>
      <c r="AP1884" s="148">
        <v>18</v>
      </c>
      <c r="AQ1884" s="140">
        <v>18</v>
      </c>
      <c r="AS1884" s="42">
        <f t="shared" si="264"/>
        <v>3178.7834580596609</v>
      </c>
      <c r="AT1884" s="101">
        <f t="shared" si="265"/>
        <v>0</v>
      </c>
      <c r="AU1884" s="42">
        <f t="shared" si="266"/>
        <v>3178.7834580596609</v>
      </c>
      <c r="AV1884" s="42">
        <f t="shared" si="267"/>
        <v>1806.1645400818907</v>
      </c>
      <c r="AW1884" s="102">
        <f t="shared" si="268"/>
        <v>431</v>
      </c>
      <c r="AX1884" s="43">
        <f t="shared" si="261"/>
        <v>0.5</v>
      </c>
      <c r="AY1884" s="43" t="str">
        <f t="shared" si="269"/>
        <v>UTGS</v>
      </c>
    </row>
    <row r="1885" spans="1:51" hidden="1" x14ac:dyDescent="0.2">
      <c r="A1885" s="38">
        <v>1878</v>
      </c>
      <c r="B1885" t="s">
        <v>5807</v>
      </c>
      <c r="C1885" t="s">
        <v>5745</v>
      </c>
      <c r="D1885">
        <v>44350</v>
      </c>
      <c r="E1885" t="s">
        <v>215</v>
      </c>
      <c r="F1885">
        <v>45</v>
      </c>
      <c r="G1885" t="str">
        <f>LOOKUP(F1885,{0,6,45},{"F","L","H"})</f>
        <v>H</v>
      </c>
      <c r="H1885" t="s">
        <v>126</v>
      </c>
      <c r="I1885" s="43" t="str">
        <f>IFERROR(VLOOKUP(#REF!,#REF!,2,FALSE),"No")</f>
        <v>No</v>
      </c>
      <c r="J1885" s="148">
        <v>4</v>
      </c>
      <c r="K1885" s="148">
        <v>38</v>
      </c>
      <c r="L1885" s="148"/>
      <c r="M1885" s="148"/>
      <c r="N1885" s="148"/>
      <c r="O1885" s="148"/>
      <c r="P1885" s="148"/>
      <c r="Q1885" s="148"/>
      <c r="R1885" s="149"/>
      <c r="S1885" s="148"/>
      <c r="T1885" s="148"/>
      <c r="U1885" s="148"/>
      <c r="V1885" s="148"/>
      <c r="W1885" s="148"/>
      <c r="X1885" s="139">
        <v>2</v>
      </c>
      <c r="Y1885" s="148">
        <v>23.07</v>
      </c>
      <c r="Z1885" s="148">
        <v>4</v>
      </c>
      <c r="AA1885" s="148">
        <v>976.93</v>
      </c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39">
        <v>0</v>
      </c>
      <c r="AM1885" s="139">
        <v>0</v>
      </c>
      <c r="AN1885" s="148">
        <f t="shared" si="262"/>
        <v>1000</v>
      </c>
      <c r="AO1885" s="148">
        <f t="shared" si="263"/>
        <v>38</v>
      </c>
      <c r="AP1885" s="148">
        <v>3</v>
      </c>
      <c r="AQ1885" s="140">
        <v>6</v>
      </c>
      <c r="AS1885" s="42">
        <f t="shared" si="264"/>
        <v>2908.6521575801512</v>
      </c>
      <c r="AT1885" s="101">
        <f t="shared" si="265"/>
        <v>0</v>
      </c>
      <c r="AU1885" s="42">
        <f t="shared" si="266"/>
        <v>2908.6521575801512</v>
      </c>
      <c r="AV1885" s="42">
        <f t="shared" si="267"/>
        <v>6585.9249702456727</v>
      </c>
      <c r="AW1885" s="102">
        <f t="shared" si="268"/>
        <v>60371.752872868376</v>
      </c>
      <c r="AX1885" s="43">
        <f t="shared" si="261"/>
        <v>4</v>
      </c>
      <c r="AY1885" s="43" t="str">
        <f t="shared" si="269"/>
        <v>UTTSM</v>
      </c>
    </row>
    <row r="1886" spans="1:51" hidden="1" x14ac:dyDescent="0.2">
      <c r="A1886" s="38">
        <v>1879</v>
      </c>
      <c r="B1886" t="s">
        <v>362</v>
      </c>
      <c r="C1886" t="s">
        <v>289</v>
      </c>
      <c r="D1886">
        <v>320</v>
      </c>
      <c r="E1886" t="s">
        <v>1239</v>
      </c>
      <c r="F1886">
        <v>0.25</v>
      </c>
      <c r="G1886" t="str">
        <f>LOOKUP(F1886,{0,6,45},{"F","L","H"})</f>
        <v>F</v>
      </c>
      <c r="H1886" t="s">
        <v>3758</v>
      </c>
      <c r="I1886" s="43" t="str">
        <f>IFERROR(VLOOKUP(#REF!,#REF!,2,FALSE),"No")</f>
        <v>No</v>
      </c>
      <c r="J1886" s="149">
        <v>0.75</v>
      </c>
      <c r="K1886" s="148">
        <v>57</v>
      </c>
      <c r="L1886" s="148"/>
      <c r="M1886" s="148"/>
      <c r="N1886" s="148"/>
      <c r="O1886" s="148"/>
      <c r="P1886" s="148"/>
      <c r="Q1886" s="148"/>
      <c r="R1886" s="148"/>
      <c r="S1886" s="148"/>
      <c r="T1886" s="148"/>
      <c r="U1886" s="148"/>
      <c r="V1886" s="148"/>
      <c r="W1886" s="148"/>
      <c r="X1886" s="139">
        <v>2</v>
      </c>
      <c r="Y1886" s="148">
        <v>1000</v>
      </c>
      <c r="Z1886" s="149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39">
        <v>0</v>
      </c>
      <c r="AM1886" s="139">
        <v>0</v>
      </c>
      <c r="AN1886" s="148">
        <f t="shared" si="262"/>
        <v>1000</v>
      </c>
      <c r="AO1886" s="148">
        <f t="shared" si="263"/>
        <v>57</v>
      </c>
      <c r="AP1886" s="148">
        <v>16</v>
      </c>
      <c r="AQ1886" s="140">
        <v>33</v>
      </c>
      <c r="AS1886" s="42">
        <f t="shared" si="264"/>
        <v>3669.8582363702267</v>
      </c>
      <c r="AT1886" s="101">
        <f t="shared" si="265"/>
        <v>0</v>
      </c>
      <c r="AU1886" s="42">
        <f t="shared" si="266"/>
        <v>3669.8582363702267</v>
      </c>
      <c r="AV1886" s="42">
        <f t="shared" si="267"/>
        <v>985.18065822648578</v>
      </c>
      <c r="AW1886" s="102">
        <f t="shared" si="268"/>
        <v>431</v>
      </c>
      <c r="AX1886" s="43">
        <f t="shared" si="261"/>
        <v>0.75</v>
      </c>
      <c r="AY1886" s="43" t="str">
        <f t="shared" si="269"/>
        <v>UTGS</v>
      </c>
    </row>
    <row r="1887" spans="1:51" hidden="1" x14ac:dyDescent="0.2">
      <c r="A1887" s="38">
        <v>1880</v>
      </c>
      <c r="B1887" t="s">
        <v>5806</v>
      </c>
      <c r="C1887" t="s">
        <v>289</v>
      </c>
      <c r="D1887">
        <v>2400</v>
      </c>
      <c r="E1887" t="s">
        <v>193</v>
      </c>
      <c r="F1887">
        <v>2</v>
      </c>
      <c r="G1887" t="str">
        <f>LOOKUP(F1887,{0,6,45},{"F","L","H"})</f>
        <v>F</v>
      </c>
      <c r="H1887" t="s">
        <v>3759</v>
      </c>
      <c r="I1887" s="43" t="str">
        <f>IFERROR(VLOOKUP(#REF!,#REF!,2,FALSE),"No")</f>
        <v>No</v>
      </c>
      <c r="J1887" s="139">
        <v>1.25</v>
      </c>
      <c r="K1887" s="148">
        <v>78</v>
      </c>
      <c r="L1887" s="148"/>
      <c r="M1887" s="148"/>
      <c r="N1887" s="148"/>
      <c r="O1887" s="148"/>
      <c r="P1887" s="148"/>
      <c r="Q1887" s="148"/>
      <c r="R1887" s="148"/>
      <c r="S1887" s="148"/>
      <c r="T1887" s="148"/>
      <c r="U1887" s="148"/>
      <c r="V1887" s="148"/>
      <c r="W1887" s="148"/>
      <c r="X1887" s="139">
        <v>2</v>
      </c>
      <c r="Y1887" s="148">
        <v>110.07</v>
      </c>
      <c r="Z1887" s="149">
        <v>3</v>
      </c>
      <c r="AA1887" s="148">
        <v>374.07</v>
      </c>
      <c r="AB1887" s="148">
        <v>4</v>
      </c>
      <c r="AC1887" s="148">
        <v>515.85</v>
      </c>
      <c r="AD1887" s="148"/>
      <c r="AE1887" s="148"/>
      <c r="AF1887" s="148"/>
      <c r="AG1887" s="148"/>
      <c r="AH1887" s="148"/>
      <c r="AI1887" s="148"/>
      <c r="AJ1887" s="148"/>
      <c r="AK1887" s="148"/>
      <c r="AL1887" s="139">
        <v>0</v>
      </c>
      <c r="AM1887" s="139">
        <v>0</v>
      </c>
      <c r="AN1887" s="148">
        <f t="shared" si="262"/>
        <v>999.99</v>
      </c>
      <c r="AO1887" s="148">
        <f t="shared" si="263"/>
        <v>78</v>
      </c>
      <c r="AP1887" s="148">
        <v>3</v>
      </c>
      <c r="AQ1887" s="140">
        <v>7</v>
      </c>
      <c r="AS1887" s="42">
        <f t="shared" si="264"/>
        <v>5812.0512708224151</v>
      </c>
      <c r="AT1887" s="101">
        <f t="shared" si="265"/>
        <v>0</v>
      </c>
      <c r="AU1887" s="42">
        <f t="shared" si="266"/>
        <v>5812.0512708224151</v>
      </c>
      <c r="AV1887" s="42">
        <f t="shared" si="267"/>
        <v>4495.1533588366892</v>
      </c>
      <c r="AW1887" s="102">
        <f t="shared" si="268"/>
        <v>2428.75</v>
      </c>
      <c r="AX1887" s="43">
        <f t="shared" si="261"/>
        <v>1.25</v>
      </c>
      <c r="AY1887" s="43" t="str">
        <f t="shared" si="269"/>
        <v>UTGS</v>
      </c>
    </row>
    <row r="1888" spans="1:51" hidden="1" x14ac:dyDescent="0.2">
      <c r="A1888" s="38">
        <v>1881</v>
      </c>
      <c r="B1888" t="s">
        <v>362</v>
      </c>
      <c r="C1888" t="s">
        <v>289</v>
      </c>
      <c r="D1888">
        <v>320</v>
      </c>
      <c r="E1888" t="s">
        <v>1236</v>
      </c>
      <c r="F1888">
        <v>0.25</v>
      </c>
      <c r="G1888" t="str">
        <f>LOOKUP(F1888,{0,6,45},{"F","L","H"})</f>
        <v>F</v>
      </c>
      <c r="H1888" t="s">
        <v>3760</v>
      </c>
      <c r="I1888" s="43" t="str">
        <f>IFERROR(VLOOKUP(#REF!,#REF!,2,FALSE),"No")</f>
        <v>No</v>
      </c>
      <c r="J1888" s="149">
        <v>0.5</v>
      </c>
      <c r="K1888" s="148">
        <v>48</v>
      </c>
      <c r="L1888" s="148"/>
      <c r="M1888" s="148"/>
      <c r="N1888" s="148"/>
      <c r="O1888" s="148"/>
      <c r="P1888" s="148"/>
      <c r="Q1888" s="148"/>
      <c r="R1888" s="148"/>
      <c r="S1888" s="148"/>
      <c r="T1888" s="148"/>
      <c r="U1888" s="148"/>
      <c r="V1888" s="148"/>
      <c r="W1888" s="148"/>
      <c r="X1888" s="139">
        <v>2</v>
      </c>
      <c r="Y1888" s="148">
        <v>192.62</v>
      </c>
      <c r="Z1888" s="149">
        <v>4</v>
      </c>
      <c r="AA1888" s="148">
        <v>807.38</v>
      </c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39">
        <v>0</v>
      </c>
      <c r="AM1888" s="139">
        <v>0</v>
      </c>
      <c r="AN1888" s="148">
        <f t="shared" si="262"/>
        <v>1000</v>
      </c>
      <c r="AO1888" s="148">
        <f t="shared" si="263"/>
        <v>48</v>
      </c>
      <c r="AP1888" s="148">
        <v>11</v>
      </c>
      <c r="AQ1888" s="140">
        <v>12</v>
      </c>
      <c r="AS1888" s="42">
        <f t="shared" si="264"/>
        <v>3283.3669358907177</v>
      </c>
      <c r="AT1888" s="101">
        <f t="shared" si="265"/>
        <v>0</v>
      </c>
      <c r="AU1888" s="42">
        <f t="shared" si="266"/>
        <v>3283.3669358907177</v>
      </c>
      <c r="AV1888" s="42">
        <f t="shared" si="267"/>
        <v>3191.6563601228358</v>
      </c>
      <c r="AW1888" s="102">
        <f t="shared" si="268"/>
        <v>431</v>
      </c>
      <c r="AX1888" s="43">
        <f t="shared" si="261"/>
        <v>0.5</v>
      </c>
      <c r="AY1888" s="43" t="str">
        <f t="shared" si="269"/>
        <v>UTGS</v>
      </c>
    </row>
    <row r="1889" spans="1:51" hidden="1" x14ac:dyDescent="0.2">
      <c r="A1889" s="38">
        <v>1882</v>
      </c>
      <c r="B1889" t="s">
        <v>362</v>
      </c>
      <c r="C1889" t="s">
        <v>289</v>
      </c>
      <c r="D1889">
        <v>320</v>
      </c>
      <c r="E1889" t="s">
        <v>1245</v>
      </c>
      <c r="F1889">
        <v>0.25</v>
      </c>
      <c r="G1889" t="str">
        <f>LOOKUP(F1889,{0,6,45},{"F","L","H"})</f>
        <v>F</v>
      </c>
      <c r="H1889" t="s">
        <v>3761</v>
      </c>
      <c r="I1889" s="43" t="str">
        <f>IFERROR(VLOOKUP(#REF!,#REF!,2,FALSE),"No")</f>
        <v>No</v>
      </c>
      <c r="J1889" s="148">
        <v>0.5</v>
      </c>
      <c r="K1889" s="148">
        <v>32</v>
      </c>
      <c r="L1889" s="148"/>
      <c r="M1889" s="148"/>
      <c r="N1889" s="148"/>
      <c r="O1889" s="148"/>
      <c r="P1889" s="148"/>
      <c r="Q1889" s="148"/>
      <c r="R1889" s="149"/>
      <c r="S1889" s="148"/>
      <c r="T1889" s="148"/>
      <c r="U1889" s="148"/>
      <c r="V1889" s="148"/>
      <c r="W1889" s="148"/>
      <c r="X1889" s="139">
        <v>2</v>
      </c>
      <c r="Y1889" s="148">
        <v>1000</v>
      </c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39">
        <v>0</v>
      </c>
      <c r="AM1889" s="139">
        <v>0</v>
      </c>
      <c r="AN1889" s="148">
        <f t="shared" si="262"/>
        <v>1000</v>
      </c>
      <c r="AO1889" s="148">
        <f t="shared" si="263"/>
        <v>32</v>
      </c>
      <c r="AP1889" s="148">
        <v>16</v>
      </c>
      <c r="AQ1889" s="140">
        <v>16</v>
      </c>
      <c r="AS1889" s="42">
        <f t="shared" si="264"/>
        <v>2188.9112905938118</v>
      </c>
      <c r="AT1889" s="101">
        <f t="shared" si="265"/>
        <v>0</v>
      </c>
      <c r="AU1889" s="42">
        <f t="shared" si="266"/>
        <v>2188.9112905938118</v>
      </c>
      <c r="AV1889" s="42">
        <f t="shared" si="267"/>
        <v>2031.935107592127</v>
      </c>
      <c r="AW1889" s="102">
        <f t="shared" si="268"/>
        <v>431</v>
      </c>
      <c r="AX1889" s="43">
        <f t="shared" si="261"/>
        <v>0.5</v>
      </c>
      <c r="AY1889" s="43" t="str">
        <f t="shared" si="269"/>
        <v>UTGS</v>
      </c>
    </row>
    <row r="1890" spans="1:51" hidden="1" x14ac:dyDescent="0.2">
      <c r="A1890" s="38">
        <v>1883</v>
      </c>
      <c r="B1890" t="s">
        <v>362</v>
      </c>
      <c r="C1890" t="s">
        <v>289</v>
      </c>
      <c r="D1890">
        <v>320</v>
      </c>
      <c r="E1890" t="s">
        <v>1245</v>
      </c>
      <c r="F1890">
        <v>0.25</v>
      </c>
      <c r="G1890" t="str">
        <f>LOOKUP(F1890,{0,6,45},{"F","L","H"})</f>
        <v>F</v>
      </c>
      <c r="H1890" t="s">
        <v>3762</v>
      </c>
      <c r="I1890" s="43" t="str">
        <f>IFERROR(VLOOKUP(#REF!,#REF!,2,FALSE),"No")</f>
        <v>No</v>
      </c>
      <c r="J1890" s="149">
        <v>0.75</v>
      </c>
      <c r="K1890" s="148">
        <v>45</v>
      </c>
      <c r="L1890" s="148"/>
      <c r="M1890" s="148"/>
      <c r="N1890" s="148"/>
      <c r="O1890" s="148"/>
      <c r="P1890" s="148"/>
      <c r="Q1890" s="148"/>
      <c r="R1890" s="148"/>
      <c r="S1890" s="148"/>
      <c r="T1890" s="148"/>
      <c r="U1890" s="148"/>
      <c r="V1890" s="148"/>
      <c r="W1890" s="148"/>
      <c r="X1890" s="139">
        <v>2</v>
      </c>
      <c r="Y1890" s="148">
        <v>1000</v>
      </c>
      <c r="Z1890" s="149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39">
        <v>0</v>
      </c>
      <c r="AM1890" s="139">
        <v>0</v>
      </c>
      <c r="AN1890" s="148">
        <f t="shared" si="262"/>
        <v>1000</v>
      </c>
      <c r="AO1890" s="148">
        <f t="shared" si="263"/>
        <v>45</v>
      </c>
      <c r="AP1890" s="148">
        <v>17</v>
      </c>
      <c r="AQ1890" s="140">
        <v>42</v>
      </c>
      <c r="AS1890" s="42">
        <f t="shared" si="264"/>
        <v>2897.2565023975476</v>
      </c>
      <c r="AT1890" s="101">
        <f t="shared" si="265"/>
        <v>0</v>
      </c>
      <c r="AU1890" s="42">
        <f t="shared" si="266"/>
        <v>2897.2565023975476</v>
      </c>
      <c r="AV1890" s="42">
        <f t="shared" si="267"/>
        <v>774.07051717795309</v>
      </c>
      <c r="AW1890" s="102">
        <f t="shared" si="268"/>
        <v>431</v>
      </c>
      <c r="AX1890" s="43">
        <f t="shared" si="261"/>
        <v>0.75</v>
      </c>
      <c r="AY1890" s="43" t="str">
        <f t="shared" si="269"/>
        <v>UTGS</v>
      </c>
    </row>
    <row r="1891" spans="1:51" hidden="1" x14ac:dyDescent="0.2">
      <c r="A1891" s="38">
        <v>1884</v>
      </c>
      <c r="B1891" t="s">
        <v>362</v>
      </c>
      <c r="C1891" t="s">
        <v>289</v>
      </c>
      <c r="D1891">
        <v>306</v>
      </c>
      <c r="E1891" t="s">
        <v>1238</v>
      </c>
      <c r="F1891">
        <v>0.25</v>
      </c>
      <c r="G1891" t="str">
        <f>LOOKUP(F1891,{0,6,45},{"F","L","H"})</f>
        <v>F</v>
      </c>
      <c r="H1891" t="s">
        <v>3763</v>
      </c>
      <c r="I1891" s="43" t="str">
        <f>IFERROR(VLOOKUP(#REF!,#REF!,2,FALSE),"No")</f>
        <v>No</v>
      </c>
      <c r="J1891" s="148">
        <v>0.5</v>
      </c>
      <c r="K1891" s="148">
        <v>84</v>
      </c>
      <c r="L1891" s="148"/>
      <c r="M1891" s="148"/>
      <c r="N1891" s="149"/>
      <c r="O1891" s="149"/>
      <c r="P1891" s="148"/>
      <c r="Q1891" s="148"/>
      <c r="R1891" s="149"/>
      <c r="S1891" s="148"/>
      <c r="T1891" s="148"/>
      <c r="U1891" s="148"/>
      <c r="V1891" s="148"/>
      <c r="W1891" s="148"/>
      <c r="X1891" s="139">
        <v>1.25</v>
      </c>
      <c r="Y1891" s="148">
        <v>350.25</v>
      </c>
      <c r="Z1891" s="148">
        <v>6</v>
      </c>
      <c r="AA1891" s="148">
        <v>649.75</v>
      </c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39">
        <v>0</v>
      </c>
      <c r="AM1891" s="139">
        <v>0</v>
      </c>
      <c r="AN1891" s="148">
        <f t="shared" si="262"/>
        <v>1000</v>
      </c>
      <c r="AO1891" s="148">
        <f t="shared" si="263"/>
        <v>84</v>
      </c>
      <c r="AP1891" s="148">
        <v>7</v>
      </c>
      <c r="AQ1891" s="140">
        <v>7</v>
      </c>
      <c r="AS1891" s="42">
        <f t="shared" si="264"/>
        <v>5745.8921378087562</v>
      </c>
      <c r="AT1891" s="101">
        <f t="shared" si="265"/>
        <v>0</v>
      </c>
      <c r="AU1891" s="42">
        <f t="shared" si="266"/>
        <v>5745.8921378087562</v>
      </c>
      <c r="AV1891" s="42">
        <f t="shared" si="267"/>
        <v>7233.8938173534343</v>
      </c>
      <c r="AW1891" s="102">
        <f t="shared" si="268"/>
        <v>431</v>
      </c>
      <c r="AX1891" s="43">
        <f t="shared" si="261"/>
        <v>0.5</v>
      </c>
      <c r="AY1891" s="43" t="str">
        <f t="shared" si="269"/>
        <v>UTGS</v>
      </c>
    </row>
    <row r="1892" spans="1:51" hidden="1" x14ac:dyDescent="0.2">
      <c r="A1892" s="38">
        <v>1885</v>
      </c>
      <c r="B1892" t="s">
        <v>5806</v>
      </c>
      <c r="C1892" t="s">
        <v>5746</v>
      </c>
      <c r="D1892">
        <v>10250</v>
      </c>
      <c r="E1892" t="s">
        <v>209</v>
      </c>
      <c r="F1892">
        <v>45</v>
      </c>
      <c r="G1892" t="str">
        <f>LOOKUP(F1892,{0,6,45},{"F","L","H"})</f>
        <v>H</v>
      </c>
      <c r="H1892" t="s">
        <v>1454</v>
      </c>
      <c r="I1892" s="43" t="str">
        <f>IFERROR(VLOOKUP(#REF!,#REF!,2,FALSE),"No")</f>
        <v>No</v>
      </c>
      <c r="J1892" s="149">
        <v>3</v>
      </c>
      <c r="K1892" s="148">
        <v>458</v>
      </c>
      <c r="L1892" s="148"/>
      <c r="M1892" s="148"/>
      <c r="N1892" s="148"/>
      <c r="O1892" s="148"/>
      <c r="P1892" s="148"/>
      <c r="Q1892" s="148"/>
      <c r="R1892" s="148"/>
      <c r="S1892" s="148"/>
      <c r="T1892" s="148"/>
      <c r="U1892" s="148"/>
      <c r="V1892" s="148"/>
      <c r="W1892" s="148"/>
      <c r="X1892" s="139">
        <v>2</v>
      </c>
      <c r="Y1892" s="148">
        <v>129.44</v>
      </c>
      <c r="Z1892" s="149">
        <v>3</v>
      </c>
      <c r="AA1892" s="148">
        <v>219</v>
      </c>
      <c r="AB1892" s="148">
        <v>4</v>
      </c>
      <c r="AC1892" s="148">
        <v>651.55999999999995</v>
      </c>
      <c r="AD1892" s="148"/>
      <c r="AE1892" s="148"/>
      <c r="AF1892" s="148"/>
      <c r="AG1892" s="148"/>
      <c r="AH1892" s="148"/>
      <c r="AI1892" s="148"/>
      <c r="AJ1892" s="148"/>
      <c r="AK1892" s="148"/>
      <c r="AL1892" s="139">
        <v>0</v>
      </c>
      <c r="AM1892" s="139">
        <v>0</v>
      </c>
      <c r="AN1892" s="148">
        <f t="shared" si="262"/>
        <v>1000</v>
      </c>
      <c r="AO1892" s="148">
        <f t="shared" si="263"/>
        <v>458</v>
      </c>
      <c r="AP1892" s="148">
        <v>5</v>
      </c>
      <c r="AQ1892" s="140">
        <v>6</v>
      </c>
      <c r="AS1892" s="42">
        <f t="shared" si="264"/>
        <v>33426.432846623924</v>
      </c>
      <c r="AT1892" s="101">
        <f t="shared" si="265"/>
        <v>0</v>
      </c>
      <c r="AU1892" s="42">
        <f t="shared" si="266"/>
        <v>33426.432846623924</v>
      </c>
      <c r="AV1892" s="42">
        <f t="shared" si="267"/>
        <v>5734.2878202456714</v>
      </c>
      <c r="AW1892" s="102">
        <f t="shared" si="268"/>
        <v>45278.81465465128</v>
      </c>
      <c r="AX1892" s="43">
        <f t="shared" si="261"/>
        <v>3</v>
      </c>
      <c r="AY1892" s="43" t="str">
        <f t="shared" si="269"/>
        <v>UTTSS</v>
      </c>
    </row>
    <row r="1893" spans="1:51" hidden="1" x14ac:dyDescent="0.2">
      <c r="A1893" s="38">
        <v>1886</v>
      </c>
      <c r="B1893" t="s">
        <v>362</v>
      </c>
      <c r="C1893" t="s">
        <v>289</v>
      </c>
      <c r="D1893">
        <v>320</v>
      </c>
      <c r="E1893" t="s">
        <v>1236</v>
      </c>
      <c r="F1893">
        <v>0.25</v>
      </c>
      <c r="G1893" t="str">
        <f>LOOKUP(F1893,{0,6,45},{"F","L","H"})</f>
        <v>F</v>
      </c>
      <c r="H1893" t="s">
        <v>3764</v>
      </c>
      <c r="I1893" s="43" t="str">
        <f>IFERROR(VLOOKUP(#REF!,#REF!,2,FALSE),"No")</f>
        <v>No</v>
      </c>
      <c r="J1893" s="149">
        <v>0.5</v>
      </c>
      <c r="K1893" s="148">
        <v>18</v>
      </c>
      <c r="L1893" s="148">
        <v>0.75</v>
      </c>
      <c r="M1893" s="148">
        <v>11</v>
      </c>
      <c r="N1893" s="148"/>
      <c r="O1893" s="148"/>
      <c r="P1893" s="148"/>
      <c r="Q1893" s="148"/>
      <c r="R1893" s="148"/>
      <c r="S1893" s="148"/>
      <c r="T1893" s="148"/>
      <c r="U1893" s="148"/>
      <c r="V1893" s="148"/>
      <c r="W1893" s="148"/>
      <c r="X1893" s="139">
        <v>2</v>
      </c>
      <c r="Y1893" s="148">
        <v>1000</v>
      </c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39">
        <v>0</v>
      </c>
      <c r="AM1893" s="139">
        <v>0</v>
      </c>
      <c r="AN1893" s="148">
        <f t="shared" si="262"/>
        <v>1000</v>
      </c>
      <c r="AO1893" s="148">
        <f t="shared" si="263"/>
        <v>29</v>
      </c>
      <c r="AP1893" s="148">
        <v>17</v>
      </c>
      <c r="AQ1893" s="140">
        <v>17</v>
      </c>
      <c r="AS1893" s="42">
        <f t="shared" si="264"/>
        <v>1939.480857100642</v>
      </c>
      <c r="AT1893" s="101">
        <f t="shared" si="265"/>
        <v>0</v>
      </c>
      <c r="AU1893" s="42">
        <f t="shared" si="266"/>
        <v>1939.480857100642</v>
      </c>
      <c r="AV1893" s="42">
        <f t="shared" si="267"/>
        <v>1912.4095130278843</v>
      </c>
      <c r="AW1893" s="102">
        <f t="shared" si="268"/>
        <v>431</v>
      </c>
      <c r="AX1893" s="43">
        <f t="shared" si="261"/>
        <v>0.5</v>
      </c>
      <c r="AY1893" s="43" t="str">
        <f t="shared" si="269"/>
        <v>UTGS</v>
      </c>
    </row>
    <row r="1894" spans="1:51" hidden="1" x14ac:dyDescent="0.2">
      <c r="A1894" s="38">
        <v>1887</v>
      </c>
      <c r="B1894" t="s">
        <v>362</v>
      </c>
      <c r="C1894" t="s">
        <v>289</v>
      </c>
      <c r="D1894">
        <v>320</v>
      </c>
      <c r="E1894" t="s">
        <v>1223</v>
      </c>
      <c r="F1894">
        <v>0.25</v>
      </c>
      <c r="G1894" t="str">
        <f>LOOKUP(F1894,{0,6,45},{"F","L","H"})</f>
        <v>F</v>
      </c>
      <c r="H1894" t="s">
        <v>3765</v>
      </c>
      <c r="I1894" s="43" t="str">
        <f>IFERROR(VLOOKUP(#REF!,#REF!,2,FALSE),"No")</f>
        <v>No</v>
      </c>
      <c r="J1894" s="149">
        <v>1.25</v>
      </c>
      <c r="K1894" s="148">
        <v>129</v>
      </c>
      <c r="L1894" s="148"/>
      <c r="M1894" s="148"/>
      <c r="N1894" s="148"/>
      <c r="O1894" s="148"/>
      <c r="P1894" s="148"/>
      <c r="Q1894" s="148"/>
      <c r="R1894" s="148"/>
      <c r="S1894" s="148"/>
      <c r="T1894" s="148"/>
      <c r="U1894" s="148"/>
      <c r="V1894" s="148"/>
      <c r="W1894" s="148"/>
      <c r="X1894" s="139">
        <v>1.25</v>
      </c>
      <c r="Y1894" s="148">
        <v>369</v>
      </c>
      <c r="Z1894" s="149">
        <v>2</v>
      </c>
      <c r="AA1894" s="148">
        <v>631</v>
      </c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39">
        <v>0</v>
      </c>
      <c r="AM1894" s="139">
        <v>0</v>
      </c>
      <c r="AN1894" s="148">
        <f t="shared" si="262"/>
        <v>1000</v>
      </c>
      <c r="AO1894" s="148">
        <f t="shared" si="263"/>
        <v>129</v>
      </c>
      <c r="AP1894" s="148">
        <v>17</v>
      </c>
      <c r="AQ1894" s="140">
        <v>44</v>
      </c>
      <c r="AS1894" s="42">
        <f t="shared" si="264"/>
        <v>9612.2386402063021</v>
      </c>
      <c r="AT1894" s="101">
        <f t="shared" si="265"/>
        <v>0</v>
      </c>
      <c r="AU1894" s="42">
        <f t="shared" si="266"/>
        <v>9612.2386402063021</v>
      </c>
      <c r="AV1894" s="42">
        <f t="shared" si="267"/>
        <v>744.75594821531888</v>
      </c>
      <c r="AW1894" s="102">
        <f t="shared" si="268"/>
        <v>431</v>
      </c>
      <c r="AX1894" s="43">
        <f t="shared" si="261"/>
        <v>1.25</v>
      </c>
      <c r="AY1894" s="43" t="str">
        <f t="shared" si="269"/>
        <v>UTGS</v>
      </c>
    </row>
    <row r="1895" spans="1:51" hidden="1" x14ac:dyDescent="0.2">
      <c r="A1895" s="38">
        <v>1888</v>
      </c>
      <c r="B1895" t="s">
        <v>362</v>
      </c>
      <c r="C1895" t="s">
        <v>289</v>
      </c>
      <c r="D1895">
        <v>320</v>
      </c>
      <c r="E1895" t="s">
        <v>1232</v>
      </c>
      <c r="F1895">
        <v>0.25</v>
      </c>
      <c r="G1895" t="str">
        <f>LOOKUP(F1895,{0,6,45},{"F","L","H"})</f>
        <v>F</v>
      </c>
      <c r="H1895" t="s">
        <v>3766</v>
      </c>
      <c r="I1895" s="43" t="str">
        <f>IFERROR(VLOOKUP(#REF!,#REF!,2,FALSE),"No")</f>
        <v>No</v>
      </c>
      <c r="J1895" s="139">
        <v>0.5</v>
      </c>
      <c r="K1895" s="148">
        <v>201</v>
      </c>
      <c r="L1895" s="148"/>
      <c r="M1895" s="148"/>
      <c r="N1895" s="148"/>
      <c r="O1895" s="148"/>
      <c r="P1895" s="148"/>
      <c r="Q1895" s="148"/>
      <c r="R1895" s="148"/>
      <c r="S1895" s="148"/>
      <c r="T1895" s="148"/>
      <c r="U1895" s="148"/>
      <c r="V1895" s="148"/>
      <c r="W1895" s="148"/>
      <c r="X1895" s="139">
        <v>2</v>
      </c>
      <c r="Y1895" s="148">
        <v>119.55</v>
      </c>
      <c r="Z1895" s="149">
        <v>6</v>
      </c>
      <c r="AA1895" s="148">
        <v>880.45</v>
      </c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39">
        <v>0</v>
      </c>
      <c r="AM1895" s="139">
        <v>0</v>
      </c>
      <c r="AN1895" s="148">
        <f t="shared" si="262"/>
        <v>1000</v>
      </c>
      <c r="AO1895" s="148">
        <f t="shared" si="263"/>
        <v>201</v>
      </c>
      <c r="AP1895" s="148">
        <v>3</v>
      </c>
      <c r="AQ1895" s="140">
        <v>3</v>
      </c>
      <c r="AS1895" s="42">
        <f t="shared" si="264"/>
        <v>13749.099044042381</v>
      </c>
      <c r="AT1895" s="101">
        <f t="shared" si="265"/>
        <v>0</v>
      </c>
      <c r="AU1895" s="42">
        <f t="shared" si="266"/>
        <v>13749.099044042381</v>
      </c>
      <c r="AV1895" s="42">
        <f t="shared" si="267"/>
        <v>18913.648573824681</v>
      </c>
      <c r="AW1895" s="102">
        <f t="shared" si="268"/>
        <v>431</v>
      </c>
      <c r="AX1895" s="43">
        <f t="shared" si="261"/>
        <v>0.5</v>
      </c>
      <c r="AY1895" s="43" t="str">
        <f t="shared" si="269"/>
        <v>UTGS</v>
      </c>
    </row>
    <row r="1896" spans="1:51" hidden="1" x14ac:dyDescent="0.2">
      <c r="A1896" s="38">
        <v>1889</v>
      </c>
      <c r="B1896" t="s">
        <v>362</v>
      </c>
      <c r="C1896" t="s">
        <v>289</v>
      </c>
      <c r="D1896">
        <v>320</v>
      </c>
      <c r="E1896" t="s">
        <v>1247</v>
      </c>
      <c r="F1896">
        <v>0.25</v>
      </c>
      <c r="G1896" t="str">
        <f>LOOKUP(F1896,{0,6,45},{"F","L","H"})</f>
        <v>F</v>
      </c>
      <c r="H1896" t="s">
        <v>3767</v>
      </c>
      <c r="I1896" s="43" t="str">
        <f>IFERROR(VLOOKUP(#REF!,#REF!,2,FALSE),"No")</f>
        <v>No</v>
      </c>
      <c r="J1896" s="149">
        <v>0.75</v>
      </c>
      <c r="K1896" s="148">
        <v>69</v>
      </c>
      <c r="L1896" s="148"/>
      <c r="M1896" s="148"/>
      <c r="N1896" s="148"/>
      <c r="O1896" s="148"/>
      <c r="P1896" s="148"/>
      <c r="Q1896" s="148"/>
      <c r="R1896" s="148"/>
      <c r="S1896" s="148"/>
      <c r="T1896" s="148"/>
      <c r="U1896" s="148"/>
      <c r="V1896" s="148"/>
      <c r="W1896" s="148"/>
      <c r="X1896" s="139">
        <v>1.25</v>
      </c>
      <c r="Y1896" s="148">
        <v>502</v>
      </c>
      <c r="Z1896" s="149">
        <v>2</v>
      </c>
      <c r="AA1896" s="148">
        <v>498</v>
      </c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39">
        <v>0</v>
      </c>
      <c r="AM1896" s="139">
        <v>0</v>
      </c>
      <c r="AN1896" s="148">
        <f t="shared" si="262"/>
        <v>1000</v>
      </c>
      <c r="AO1896" s="148">
        <f t="shared" si="263"/>
        <v>69</v>
      </c>
      <c r="AP1896" s="148">
        <v>12</v>
      </c>
      <c r="AQ1896" s="140">
        <v>12</v>
      </c>
      <c r="AS1896" s="42">
        <f t="shared" si="264"/>
        <v>4442.4599703429058</v>
      </c>
      <c r="AT1896" s="101">
        <f t="shared" si="265"/>
        <v>0</v>
      </c>
      <c r="AU1896" s="42">
        <f t="shared" si="266"/>
        <v>4442.4599703429058</v>
      </c>
      <c r="AV1896" s="42">
        <f t="shared" si="267"/>
        <v>2738.5301434561698</v>
      </c>
      <c r="AW1896" s="102">
        <f t="shared" si="268"/>
        <v>431</v>
      </c>
      <c r="AX1896" s="43">
        <f t="shared" si="261"/>
        <v>0.75</v>
      </c>
      <c r="AY1896" s="43" t="str">
        <f t="shared" si="269"/>
        <v>UTGS</v>
      </c>
    </row>
    <row r="1897" spans="1:51" hidden="1" x14ac:dyDescent="0.2">
      <c r="A1897" s="38">
        <v>1890</v>
      </c>
      <c r="B1897" t="s">
        <v>5806</v>
      </c>
      <c r="C1897" t="s">
        <v>5746</v>
      </c>
      <c r="D1897">
        <v>28250</v>
      </c>
      <c r="E1897" t="s">
        <v>212</v>
      </c>
      <c r="F1897">
        <v>45</v>
      </c>
      <c r="G1897" t="str">
        <f>LOOKUP(F1897,{0,6,45},{"F","L","H"})</f>
        <v>H</v>
      </c>
      <c r="H1897" t="s">
        <v>1455</v>
      </c>
      <c r="I1897" s="43" t="str">
        <f>IFERROR(VLOOKUP(#REF!,#REF!,2,FALSE),"No")</f>
        <v>No</v>
      </c>
      <c r="J1897" s="149">
        <v>2</v>
      </c>
      <c r="K1897" s="148">
        <v>28</v>
      </c>
      <c r="L1897" s="148">
        <v>3</v>
      </c>
      <c r="M1897" s="148">
        <v>268</v>
      </c>
      <c r="N1897" s="148"/>
      <c r="O1897" s="148"/>
      <c r="P1897" s="148"/>
      <c r="Q1897" s="148"/>
      <c r="R1897" s="148"/>
      <c r="S1897" s="148"/>
      <c r="T1897" s="148"/>
      <c r="U1897" s="148"/>
      <c r="V1897" s="148"/>
      <c r="W1897" s="148"/>
      <c r="X1897" s="139">
        <v>2</v>
      </c>
      <c r="Y1897" s="148">
        <v>136.31</v>
      </c>
      <c r="Z1897" s="149">
        <v>6</v>
      </c>
      <c r="AA1897" s="148">
        <v>863.69</v>
      </c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39">
        <v>0</v>
      </c>
      <c r="AM1897" s="139">
        <v>0</v>
      </c>
      <c r="AN1897" s="148">
        <f t="shared" si="262"/>
        <v>1000</v>
      </c>
      <c r="AO1897" s="148">
        <f t="shared" si="263"/>
        <v>296</v>
      </c>
      <c r="AP1897" s="148">
        <v>2</v>
      </c>
      <c r="AQ1897" s="140">
        <v>2</v>
      </c>
      <c r="AS1897" s="42">
        <f t="shared" si="264"/>
        <v>21603.109437992756</v>
      </c>
      <c r="AT1897" s="101">
        <f t="shared" si="265"/>
        <v>0</v>
      </c>
      <c r="AU1897" s="42">
        <f t="shared" si="266"/>
        <v>21603.109437992756</v>
      </c>
      <c r="AV1897" s="42">
        <f t="shared" si="267"/>
        <v>28139.855260737022</v>
      </c>
      <c r="AW1897" s="102">
        <f t="shared" si="268"/>
        <v>52825.283763759828</v>
      </c>
      <c r="AX1897" s="43">
        <f t="shared" si="261"/>
        <v>2</v>
      </c>
      <c r="AY1897" s="43" t="str">
        <f t="shared" si="269"/>
        <v>UTTSS</v>
      </c>
    </row>
    <row r="1898" spans="1:51" hidden="1" x14ac:dyDescent="0.2">
      <c r="A1898" s="38">
        <v>1891</v>
      </c>
      <c r="B1898" t="s">
        <v>362</v>
      </c>
      <c r="C1898" t="s">
        <v>289</v>
      </c>
      <c r="D1898">
        <v>306</v>
      </c>
      <c r="E1898" t="s">
        <v>1224</v>
      </c>
      <c r="F1898">
        <v>0.25</v>
      </c>
      <c r="G1898" t="str">
        <f>LOOKUP(F1898,{0,6,45},{"F","L","H"})</f>
        <v>F</v>
      </c>
      <c r="H1898" t="s">
        <v>3769</v>
      </c>
      <c r="I1898" s="43" t="str">
        <f>IFERROR(VLOOKUP(#REF!,#REF!,2,FALSE),"No")</f>
        <v>No</v>
      </c>
      <c r="J1898" s="149">
        <v>0.75</v>
      </c>
      <c r="K1898" s="148">
        <v>44</v>
      </c>
      <c r="L1898" s="148"/>
      <c r="M1898" s="148"/>
      <c r="N1898" s="148"/>
      <c r="O1898" s="148"/>
      <c r="P1898" s="148"/>
      <c r="Q1898" s="148"/>
      <c r="R1898" s="148"/>
      <c r="S1898" s="148"/>
      <c r="T1898" s="148"/>
      <c r="U1898" s="148"/>
      <c r="V1898" s="148"/>
      <c r="W1898" s="148"/>
      <c r="X1898" s="139">
        <v>2</v>
      </c>
      <c r="Y1898" s="148">
        <v>673.12</v>
      </c>
      <c r="Z1898" s="149">
        <v>4</v>
      </c>
      <c r="AA1898" s="148">
        <v>326.88</v>
      </c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39">
        <v>0</v>
      </c>
      <c r="AM1898" s="139">
        <v>0</v>
      </c>
      <c r="AN1898" s="148">
        <f t="shared" si="262"/>
        <v>1000</v>
      </c>
      <c r="AO1898" s="148">
        <f t="shared" si="263"/>
        <v>44</v>
      </c>
      <c r="AP1898" s="148">
        <v>17</v>
      </c>
      <c r="AQ1898" s="140">
        <v>42</v>
      </c>
      <c r="AS1898" s="42">
        <f t="shared" si="264"/>
        <v>2832.873024566491</v>
      </c>
      <c r="AT1898" s="101">
        <f t="shared" si="265"/>
        <v>0</v>
      </c>
      <c r="AU1898" s="42">
        <f t="shared" si="266"/>
        <v>2832.873024566491</v>
      </c>
      <c r="AV1898" s="42">
        <f t="shared" si="267"/>
        <v>829.87360289223886</v>
      </c>
      <c r="AW1898" s="102">
        <f t="shared" si="268"/>
        <v>431</v>
      </c>
      <c r="AX1898" s="43">
        <f t="shared" si="261"/>
        <v>0.75</v>
      </c>
      <c r="AY1898" s="43" t="str">
        <f t="shared" si="269"/>
        <v>UTGS</v>
      </c>
    </row>
    <row r="1899" spans="1:51" hidden="1" x14ac:dyDescent="0.2">
      <c r="A1899" s="38">
        <v>1892</v>
      </c>
      <c r="B1899" t="s">
        <v>362</v>
      </c>
      <c r="C1899" t="s">
        <v>289</v>
      </c>
      <c r="D1899">
        <v>320</v>
      </c>
      <c r="E1899" t="s">
        <v>1232</v>
      </c>
      <c r="F1899">
        <v>0.25</v>
      </c>
      <c r="G1899" t="str">
        <f>LOOKUP(F1899,{0,6,45},{"F","L","H"})</f>
        <v>F</v>
      </c>
      <c r="H1899" t="s">
        <v>3770</v>
      </c>
      <c r="I1899" s="43" t="str">
        <f>IFERROR(VLOOKUP(#REF!,#REF!,2,FALSE),"No")</f>
        <v>No</v>
      </c>
      <c r="J1899" s="149">
        <v>0.5</v>
      </c>
      <c r="K1899" s="148">
        <v>52</v>
      </c>
      <c r="L1899" s="148"/>
      <c r="M1899" s="148"/>
      <c r="N1899" s="148"/>
      <c r="O1899" s="148"/>
      <c r="P1899" s="148"/>
      <c r="Q1899" s="148"/>
      <c r="R1899" s="148"/>
      <c r="S1899" s="148"/>
      <c r="T1899" s="148"/>
      <c r="U1899" s="148"/>
      <c r="V1899" s="148"/>
      <c r="W1899" s="148"/>
      <c r="X1899" s="139">
        <v>2</v>
      </c>
      <c r="Y1899" s="148">
        <v>145</v>
      </c>
      <c r="Z1899" s="149">
        <v>4</v>
      </c>
      <c r="AA1899" s="148">
        <v>855</v>
      </c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39">
        <v>0</v>
      </c>
      <c r="AM1899" s="139">
        <v>0</v>
      </c>
      <c r="AN1899" s="148">
        <f t="shared" si="262"/>
        <v>1000</v>
      </c>
      <c r="AO1899" s="148">
        <f t="shared" si="263"/>
        <v>52</v>
      </c>
      <c r="AP1899" s="148">
        <v>13</v>
      </c>
      <c r="AQ1899" s="140">
        <v>14</v>
      </c>
      <c r="AS1899" s="42">
        <f t="shared" si="264"/>
        <v>3556.9808472149443</v>
      </c>
      <c r="AT1899" s="101">
        <f t="shared" si="265"/>
        <v>0</v>
      </c>
      <c r="AU1899" s="42">
        <f t="shared" si="266"/>
        <v>3556.9808472149443</v>
      </c>
      <c r="AV1899" s="42">
        <f t="shared" si="267"/>
        <v>2760.0936943910024</v>
      </c>
      <c r="AW1899" s="102">
        <f t="shared" si="268"/>
        <v>431</v>
      </c>
      <c r="AX1899" s="43">
        <f t="shared" si="261"/>
        <v>0.5</v>
      </c>
      <c r="AY1899" s="43" t="str">
        <f t="shared" si="269"/>
        <v>UTGS</v>
      </c>
    </row>
    <row r="1900" spans="1:51" hidden="1" x14ac:dyDescent="0.2">
      <c r="A1900" s="38">
        <v>1893</v>
      </c>
      <c r="B1900" t="s">
        <v>5806</v>
      </c>
      <c r="C1900" t="s">
        <v>5746</v>
      </c>
      <c r="D1900">
        <v>2000</v>
      </c>
      <c r="E1900" t="s">
        <v>196</v>
      </c>
      <c r="F1900">
        <v>0.25</v>
      </c>
      <c r="G1900" t="str">
        <f>LOOKUP(F1900,{0,6,45},{"F","L","H"})</f>
        <v>F</v>
      </c>
      <c r="H1900" t="s">
        <v>3771</v>
      </c>
      <c r="I1900" s="43" t="str">
        <f>IFERROR(VLOOKUP(#REF!,#REF!,2,FALSE),"No")</f>
        <v>No</v>
      </c>
      <c r="J1900" s="139">
        <v>1.25</v>
      </c>
      <c r="K1900" s="148">
        <v>89</v>
      </c>
      <c r="L1900" s="148"/>
      <c r="M1900" s="148"/>
      <c r="N1900" s="148"/>
      <c r="O1900" s="148"/>
      <c r="P1900" s="148"/>
      <c r="Q1900" s="148"/>
      <c r="R1900" s="148"/>
      <c r="S1900" s="148"/>
      <c r="T1900" s="148"/>
      <c r="U1900" s="148"/>
      <c r="V1900" s="148"/>
      <c r="W1900" s="148"/>
      <c r="X1900" s="139">
        <v>2</v>
      </c>
      <c r="Y1900" s="148">
        <v>318.07</v>
      </c>
      <c r="Z1900" s="149">
        <v>4</v>
      </c>
      <c r="AA1900" s="148">
        <v>681.93</v>
      </c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39">
        <v>0</v>
      </c>
      <c r="AM1900" s="139">
        <v>0</v>
      </c>
      <c r="AN1900" s="148">
        <f t="shared" si="262"/>
        <v>1000</v>
      </c>
      <c r="AO1900" s="148">
        <f t="shared" si="263"/>
        <v>89</v>
      </c>
      <c r="AP1900" s="148">
        <v>13</v>
      </c>
      <c r="AQ1900" s="140">
        <v>20</v>
      </c>
      <c r="AS1900" s="42">
        <f t="shared" si="264"/>
        <v>6631.6995269640374</v>
      </c>
      <c r="AT1900" s="101">
        <f t="shared" si="265"/>
        <v>0</v>
      </c>
      <c r="AU1900" s="42">
        <f t="shared" si="266"/>
        <v>6631.6995269640374</v>
      </c>
      <c r="AV1900" s="42">
        <f t="shared" si="267"/>
        <v>1870.0199910737015</v>
      </c>
      <c r="AW1900" s="102">
        <f t="shared" si="268"/>
        <v>2428.75</v>
      </c>
      <c r="AX1900" s="43">
        <f t="shared" si="261"/>
        <v>1.25</v>
      </c>
      <c r="AY1900" s="43" t="str">
        <f t="shared" si="269"/>
        <v>UTTSS</v>
      </c>
    </row>
    <row r="1901" spans="1:51" hidden="1" x14ac:dyDescent="0.2">
      <c r="A1901" s="38">
        <v>1894</v>
      </c>
      <c r="B1901" t="s">
        <v>5806</v>
      </c>
      <c r="C1901" t="s">
        <v>5746</v>
      </c>
      <c r="D1901">
        <v>5550</v>
      </c>
      <c r="E1901" t="s">
        <v>198</v>
      </c>
      <c r="F1901">
        <v>2</v>
      </c>
      <c r="G1901" t="str">
        <f>LOOKUP(F1901,{0,6,45},{"F","L","H"})</f>
        <v>F</v>
      </c>
      <c r="H1901" t="s">
        <v>1456</v>
      </c>
      <c r="I1901" s="43" t="str">
        <f>IFERROR(VLOOKUP(#REF!,#REF!,2,FALSE),"No")</f>
        <v>No</v>
      </c>
      <c r="J1901" s="148">
        <v>1.25</v>
      </c>
      <c r="K1901" s="148">
        <v>159</v>
      </c>
      <c r="L1901" s="148"/>
      <c r="M1901" s="148"/>
      <c r="N1901" s="148"/>
      <c r="O1901" s="148"/>
      <c r="P1901" s="148"/>
      <c r="Q1901" s="148"/>
      <c r="R1901" s="149"/>
      <c r="S1901" s="148"/>
      <c r="T1901" s="148"/>
      <c r="U1901" s="148"/>
      <c r="V1901" s="148"/>
      <c r="W1901" s="148"/>
      <c r="X1901" s="139">
        <v>2</v>
      </c>
      <c r="Y1901" s="148">
        <v>726.48</v>
      </c>
      <c r="Z1901" s="148">
        <v>4</v>
      </c>
      <c r="AA1901" s="148">
        <v>273.52</v>
      </c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39">
        <v>0</v>
      </c>
      <c r="AM1901" s="139">
        <v>0</v>
      </c>
      <c r="AN1901" s="148">
        <f t="shared" si="262"/>
        <v>1000</v>
      </c>
      <c r="AO1901" s="148">
        <f t="shared" si="263"/>
        <v>159</v>
      </c>
      <c r="AP1901" s="148">
        <v>7</v>
      </c>
      <c r="AQ1901" s="140">
        <v>14</v>
      </c>
      <c r="AS1901" s="42">
        <f t="shared" si="264"/>
        <v>11847.642975138</v>
      </c>
      <c r="AT1901" s="101">
        <f t="shared" si="265"/>
        <v>0</v>
      </c>
      <c r="AU1901" s="42">
        <f t="shared" si="266"/>
        <v>11847.642975138</v>
      </c>
      <c r="AV1901" s="42">
        <f t="shared" si="267"/>
        <v>2462.2928658195738</v>
      </c>
      <c r="AW1901" s="102">
        <f t="shared" si="268"/>
        <v>3698.6666666666665</v>
      </c>
      <c r="AX1901" s="43">
        <f t="shared" si="261"/>
        <v>1.25</v>
      </c>
      <c r="AY1901" s="43" t="str">
        <f t="shared" si="269"/>
        <v>UTTSS</v>
      </c>
    </row>
    <row r="1902" spans="1:51" hidden="1" x14ac:dyDescent="0.2">
      <c r="A1902" s="38">
        <v>1895</v>
      </c>
      <c r="B1902" t="s">
        <v>362</v>
      </c>
      <c r="C1902" t="s">
        <v>289</v>
      </c>
      <c r="D1902">
        <v>320</v>
      </c>
      <c r="E1902" t="s">
        <v>1232</v>
      </c>
      <c r="F1902">
        <v>0.25</v>
      </c>
      <c r="G1902" t="str">
        <f>LOOKUP(F1902,{0,6,45},{"F","L","H"})</f>
        <v>F</v>
      </c>
      <c r="H1902" t="s">
        <v>3772</v>
      </c>
      <c r="I1902" s="43" t="str">
        <f>IFERROR(VLOOKUP(#REF!,#REF!,2,FALSE),"No")</f>
        <v>No</v>
      </c>
      <c r="J1902" s="149">
        <v>0.5</v>
      </c>
      <c r="K1902" s="148">
        <v>48</v>
      </c>
      <c r="L1902" s="148"/>
      <c r="M1902" s="148"/>
      <c r="N1902" s="148"/>
      <c r="O1902" s="148"/>
      <c r="P1902" s="148"/>
      <c r="Q1902" s="148"/>
      <c r="R1902" s="148"/>
      <c r="S1902" s="148"/>
      <c r="T1902" s="148"/>
      <c r="U1902" s="148"/>
      <c r="V1902" s="148"/>
      <c r="W1902" s="148"/>
      <c r="X1902" s="139">
        <v>2</v>
      </c>
      <c r="Y1902" s="148">
        <v>1000</v>
      </c>
      <c r="Z1902" s="149"/>
      <c r="AA1902" s="148"/>
      <c r="AB1902" s="149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39">
        <v>0</v>
      </c>
      <c r="AM1902" s="139">
        <v>0</v>
      </c>
      <c r="AN1902" s="148">
        <f t="shared" si="262"/>
        <v>1000</v>
      </c>
      <c r="AO1902" s="148">
        <f t="shared" si="263"/>
        <v>48</v>
      </c>
      <c r="AP1902" s="148">
        <v>20</v>
      </c>
      <c r="AQ1902" s="140">
        <v>21</v>
      </c>
      <c r="AS1902" s="42">
        <f t="shared" si="264"/>
        <v>3283.3669358907177</v>
      </c>
      <c r="AT1902" s="101">
        <f t="shared" si="265"/>
        <v>0</v>
      </c>
      <c r="AU1902" s="42">
        <f t="shared" si="266"/>
        <v>3283.3669358907177</v>
      </c>
      <c r="AV1902" s="42">
        <f t="shared" si="267"/>
        <v>1548.1410343559062</v>
      </c>
      <c r="AW1902" s="102">
        <f t="shared" si="268"/>
        <v>431</v>
      </c>
      <c r="AX1902" s="43">
        <f t="shared" si="261"/>
        <v>0.5</v>
      </c>
      <c r="AY1902" s="43" t="str">
        <f t="shared" si="269"/>
        <v>UTGS</v>
      </c>
    </row>
    <row r="1903" spans="1:51" hidden="1" x14ac:dyDescent="0.2">
      <c r="A1903" s="38">
        <v>1896</v>
      </c>
      <c r="B1903" t="s">
        <v>362</v>
      </c>
      <c r="C1903" t="s">
        <v>289</v>
      </c>
      <c r="D1903">
        <v>320</v>
      </c>
      <c r="E1903" t="s">
        <v>1236</v>
      </c>
      <c r="F1903">
        <v>0.25</v>
      </c>
      <c r="G1903" t="str">
        <f>LOOKUP(F1903,{0,6,45},{"F","L","H"})</f>
        <v>F</v>
      </c>
      <c r="H1903" t="s">
        <v>3773</v>
      </c>
      <c r="I1903" s="43" t="str">
        <f>IFERROR(VLOOKUP(#REF!,#REF!,2,FALSE),"No")</f>
        <v>No</v>
      </c>
      <c r="J1903" s="149">
        <v>0.75</v>
      </c>
      <c r="K1903" s="148">
        <v>40</v>
      </c>
      <c r="L1903" s="148"/>
      <c r="M1903" s="148"/>
      <c r="N1903" s="148"/>
      <c r="O1903" s="148"/>
      <c r="P1903" s="148"/>
      <c r="Q1903" s="148"/>
      <c r="R1903" s="148"/>
      <c r="S1903" s="148"/>
      <c r="T1903" s="148"/>
      <c r="U1903" s="148"/>
      <c r="V1903" s="148"/>
      <c r="W1903" s="148"/>
      <c r="X1903" s="139">
        <v>2</v>
      </c>
      <c r="Y1903" s="148">
        <v>693.46</v>
      </c>
      <c r="Z1903" s="149">
        <v>6</v>
      </c>
      <c r="AA1903" s="148">
        <v>306.54000000000002</v>
      </c>
      <c r="AB1903" s="149"/>
      <c r="AC1903" s="148"/>
      <c r="AD1903" s="149"/>
      <c r="AE1903" s="148"/>
      <c r="AF1903" s="148"/>
      <c r="AG1903" s="148"/>
      <c r="AH1903" s="148"/>
      <c r="AI1903" s="148"/>
      <c r="AJ1903" s="148"/>
      <c r="AK1903" s="148"/>
      <c r="AL1903" s="139">
        <v>0</v>
      </c>
      <c r="AM1903" s="139">
        <v>0</v>
      </c>
      <c r="AN1903" s="148">
        <f t="shared" si="262"/>
        <v>1000</v>
      </c>
      <c r="AO1903" s="148">
        <f t="shared" si="263"/>
        <v>40</v>
      </c>
      <c r="AP1903" s="148">
        <v>15</v>
      </c>
      <c r="AQ1903" s="140">
        <v>43</v>
      </c>
      <c r="AS1903" s="42">
        <f t="shared" si="264"/>
        <v>2575.3391132422644</v>
      </c>
      <c r="AT1903" s="101">
        <f t="shared" si="265"/>
        <v>0</v>
      </c>
      <c r="AU1903" s="42">
        <f t="shared" si="266"/>
        <v>2575.3391132422644</v>
      </c>
      <c r="AV1903" s="42">
        <f t="shared" si="267"/>
        <v>952.25447724358219</v>
      </c>
      <c r="AW1903" s="102">
        <f t="shared" si="268"/>
        <v>431</v>
      </c>
      <c r="AX1903" s="43">
        <f t="shared" si="261"/>
        <v>0.75</v>
      </c>
      <c r="AY1903" s="43" t="str">
        <f t="shared" si="269"/>
        <v>UTGS</v>
      </c>
    </row>
    <row r="1904" spans="1:51" hidden="1" x14ac:dyDescent="0.2">
      <c r="A1904" s="38">
        <v>1897</v>
      </c>
      <c r="B1904" t="s">
        <v>5806</v>
      </c>
      <c r="C1904" t="s">
        <v>289</v>
      </c>
      <c r="D1904">
        <v>44350</v>
      </c>
      <c r="E1904" t="s">
        <v>215</v>
      </c>
      <c r="F1904">
        <v>45</v>
      </c>
      <c r="G1904" t="str">
        <f>LOOKUP(F1904,{0,6,45},{"F","L","H"})</f>
        <v>H</v>
      </c>
      <c r="H1904" t="s">
        <v>3774</v>
      </c>
      <c r="I1904" s="43" t="str">
        <f>IFERROR(VLOOKUP(#REF!,#REF!,2,FALSE),"No")</f>
        <v>No</v>
      </c>
      <c r="J1904" s="149">
        <v>2</v>
      </c>
      <c r="K1904" s="148">
        <v>99</v>
      </c>
      <c r="L1904" s="148">
        <v>4</v>
      </c>
      <c r="M1904" s="148">
        <v>3</v>
      </c>
      <c r="N1904" s="148"/>
      <c r="O1904" s="148"/>
      <c r="P1904" s="148"/>
      <c r="Q1904" s="148"/>
      <c r="R1904" s="148"/>
      <c r="S1904" s="148"/>
      <c r="T1904" s="148"/>
      <c r="U1904" s="148"/>
      <c r="V1904" s="148"/>
      <c r="W1904" s="148"/>
      <c r="X1904" s="139">
        <v>1.25</v>
      </c>
      <c r="Y1904" s="148">
        <v>140.80000000000001</v>
      </c>
      <c r="Z1904" s="148">
        <v>2</v>
      </c>
      <c r="AA1904" s="148">
        <v>859.2</v>
      </c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39">
        <v>0</v>
      </c>
      <c r="AM1904" s="139">
        <v>0</v>
      </c>
      <c r="AN1904" s="148">
        <f t="shared" si="262"/>
        <v>1000</v>
      </c>
      <c r="AO1904" s="148">
        <f t="shared" si="263"/>
        <v>102</v>
      </c>
      <c r="AP1904" s="148">
        <v>3</v>
      </c>
      <c r="AQ1904" s="140">
        <v>17</v>
      </c>
      <c r="AS1904" s="42">
        <f t="shared" si="264"/>
        <v>7454.9947387677739</v>
      </c>
      <c r="AT1904" s="101">
        <f t="shared" si="265"/>
        <v>0</v>
      </c>
      <c r="AU1904" s="42">
        <f t="shared" si="266"/>
        <v>7454.9947387677739</v>
      </c>
      <c r="AV1904" s="42">
        <f t="shared" si="267"/>
        <v>1918.2071600867077</v>
      </c>
      <c r="AW1904" s="102">
        <f t="shared" si="268"/>
        <v>60371.752872868376</v>
      </c>
      <c r="AX1904" s="43">
        <f t="shared" si="261"/>
        <v>2</v>
      </c>
      <c r="AY1904" s="43" t="str">
        <f t="shared" si="269"/>
        <v>UTGS</v>
      </c>
    </row>
    <row r="1905" spans="1:51" hidden="1" x14ac:dyDescent="0.2">
      <c r="A1905" s="38">
        <v>1898</v>
      </c>
      <c r="B1905" t="s">
        <v>362</v>
      </c>
      <c r="C1905" t="s">
        <v>289</v>
      </c>
      <c r="D1905">
        <v>320</v>
      </c>
      <c r="E1905" t="s">
        <v>1239</v>
      </c>
      <c r="F1905">
        <v>0.25</v>
      </c>
      <c r="G1905" t="str">
        <f>LOOKUP(F1905,{0,6,45},{"F","L","H"})</f>
        <v>F</v>
      </c>
      <c r="H1905" t="s">
        <v>3775</v>
      </c>
      <c r="I1905" s="43" t="str">
        <f>IFERROR(VLOOKUP(#REF!,#REF!,2,FALSE),"No")</f>
        <v>No</v>
      </c>
      <c r="J1905" s="149">
        <v>0.75</v>
      </c>
      <c r="K1905" s="148">
        <v>106.26</v>
      </c>
      <c r="L1905" s="148"/>
      <c r="M1905" s="148"/>
      <c r="N1905" s="148"/>
      <c r="O1905" s="148"/>
      <c r="P1905" s="148"/>
      <c r="Q1905" s="148"/>
      <c r="R1905" s="148"/>
      <c r="S1905" s="148"/>
      <c r="T1905" s="148"/>
      <c r="U1905" s="148"/>
      <c r="V1905" s="148"/>
      <c r="W1905" s="148"/>
      <c r="X1905" s="139">
        <v>1.25</v>
      </c>
      <c r="Y1905" s="148">
        <v>290</v>
      </c>
      <c r="Z1905" s="149">
        <v>2</v>
      </c>
      <c r="AA1905" s="148">
        <v>710</v>
      </c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39">
        <v>0</v>
      </c>
      <c r="AM1905" s="139">
        <v>0</v>
      </c>
      <c r="AN1905" s="148">
        <f t="shared" si="262"/>
        <v>1000</v>
      </c>
      <c r="AO1905" s="148">
        <f t="shared" si="263"/>
        <v>106.26</v>
      </c>
      <c r="AP1905" s="148">
        <v>14</v>
      </c>
      <c r="AQ1905" s="140">
        <v>52</v>
      </c>
      <c r="AS1905" s="42">
        <f t="shared" si="264"/>
        <v>6841.3883543280754</v>
      </c>
      <c r="AT1905" s="101">
        <f t="shared" si="265"/>
        <v>0</v>
      </c>
      <c r="AU1905" s="42">
        <f t="shared" si="266"/>
        <v>6841.3883543280754</v>
      </c>
      <c r="AV1905" s="42">
        <f t="shared" si="267"/>
        <v>629.11464848988521</v>
      </c>
      <c r="AW1905" s="102">
        <f t="shared" si="268"/>
        <v>431</v>
      </c>
      <c r="AX1905" s="43">
        <f t="shared" si="261"/>
        <v>0.75</v>
      </c>
      <c r="AY1905" s="43" t="str">
        <f t="shared" si="269"/>
        <v>UTGS</v>
      </c>
    </row>
    <row r="1906" spans="1:51" hidden="1" x14ac:dyDescent="0.2">
      <c r="A1906" s="38">
        <v>1899</v>
      </c>
      <c r="B1906" t="s">
        <v>362</v>
      </c>
      <c r="C1906" t="s">
        <v>289</v>
      </c>
      <c r="D1906">
        <v>306</v>
      </c>
      <c r="E1906" t="s">
        <v>1224</v>
      </c>
      <c r="F1906">
        <v>0.25</v>
      </c>
      <c r="G1906" t="str">
        <f>LOOKUP(F1906,{0,6,45},{"F","L","H"})</f>
        <v>F</v>
      </c>
      <c r="H1906" t="s">
        <v>3776</v>
      </c>
      <c r="I1906" s="43" t="str">
        <f>IFERROR(VLOOKUP(#REF!,#REF!,2,FALSE),"No")</f>
        <v>No</v>
      </c>
      <c r="J1906" s="149">
        <v>0.5</v>
      </c>
      <c r="K1906" s="148">
        <v>49</v>
      </c>
      <c r="L1906" s="148"/>
      <c r="M1906" s="148"/>
      <c r="N1906" s="148"/>
      <c r="O1906" s="148"/>
      <c r="P1906" s="148"/>
      <c r="Q1906" s="148"/>
      <c r="R1906" s="148"/>
      <c r="S1906" s="148"/>
      <c r="T1906" s="148"/>
      <c r="U1906" s="148"/>
      <c r="V1906" s="148"/>
      <c r="W1906" s="148"/>
      <c r="X1906" s="139">
        <v>1.25</v>
      </c>
      <c r="Y1906" s="148">
        <v>340</v>
      </c>
      <c r="Z1906" s="149">
        <v>2</v>
      </c>
      <c r="AA1906" s="148">
        <v>660</v>
      </c>
      <c r="AB1906" s="149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39">
        <v>0</v>
      </c>
      <c r="AM1906" s="139">
        <v>0</v>
      </c>
      <c r="AN1906" s="148">
        <f t="shared" si="262"/>
        <v>1000</v>
      </c>
      <c r="AO1906" s="148">
        <f t="shared" si="263"/>
        <v>49</v>
      </c>
      <c r="AP1906" s="148">
        <v>10</v>
      </c>
      <c r="AQ1906" s="140">
        <v>10</v>
      </c>
      <c r="AS1906" s="42">
        <f t="shared" si="264"/>
        <v>3351.7704137217743</v>
      </c>
      <c r="AT1906" s="101">
        <f t="shared" si="265"/>
        <v>0</v>
      </c>
      <c r="AU1906" s="42">
        <f t="shared" si="266"/>
        <v>3351.7704137217743</v>
      </c>
      <c r="AV1906" s="42">
        <f t="shared" si="267"/>
        <v>3274.8961721474034</v>
      </c>
      <c r="AW1906" s="102">
        <f t="shared" si="268"/>
        <v>431</v>
      </c>
      <c r="AX1906" s="43">
        <f t="shared" si="261"/>
        <v>0.5</v>
      </c>
      <c r="AY1906" s="43" t="str">
        <f t="shared" si="269"/>
        <v>UTGS</v>
      </c>
    </row>
    <row r="1907" spans="1:51" hidden="1" x14ac:dyDescent="0.2">
      <c r="A1907" s="38">
        <v>1900</v>
      </c>
      <c r="B1907" t="s">
        <v>362</v>
      </c>
      <c r="C1907" t="s">
        <v>289</v>
      </c>
      <c r="D1907">
        <v>320</v>
      </c>
      <c r="E1907" t="s">
        <v>1243</v>
      </c>
      <c r="F1907">
        <v>0.25</v>
      </c>
      <c r="G1907" t="str">
        <f>LOOKUP(F1907,{0,6,45},{"F","L","H"})</f>
        <v>F</v>
      </c>
      <c r="H1907" t="s">
        <v>3777</v>
      </c>
      <c r="I1907" s="43" t="str">
        <f>IFERROR(VLOOKUP(#REF!,#REF!,2,FALSE),"No")</f>
        <v>No</v>
      </c>
      <c r="J1907" s="149">
        <v>0.5</v>
      </c>
      <c r="K1907" s="148">
        <v>55</v>
      </c>
      <c r="L1907" s="148"/>
      <c r="M1907" s="148"/>
      <c r="N1907" s="148"/>
      <c r="O1907" s="148"/>
      <c r="P1907" s="148"/>
      <c r="Q1907" s="148"/>
      <c r="R1907" s="148"/>
      <c r="S1907" s="148"/>
      <c r="T1907" s="148"/>
      <c r="U1907" s="148"/>
      <c r="V1907" s="148"/>
      <c r="W1907" s="148"/>
      <c r="X1907" s="139">
        <v>2</v>
      </c>
      <c r="Y1907" s="148">
        <v>1000</v>
      </c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39">
        <v>0</v>
      </c>
      <c r="AM1907" s="139">
        <v>0</v>
      </c>
      <c r="AN1907" s="148">
        <f t="shared" si="262"/>
        <v>1000</v>
      </c>
      <c r="AO1907" s="148">
        <f t="shared" si="263"/>
        <v>55</v>
      </c>
      <c r="AP1907" s="148">
        <v>11</v>
      </c>
      <c r="AQ1907" s="140">
        <v>11</v>
      </c>
      <c r="AS1907" s="42">
        <f t="shared" si="264"/>
        <v>3762.1912807081139</v>
      </c>
      <c r="AT1907" s="101">
        <f t="shared" si="265"/>
        <v>0</v>
      </c>
      <c r="AU1907" s="42">
        <f t="shared" si="266"/>
        <v>3762.1912807081139</v>
      </c>
      <c r="AV1907" s="42">
        <f t="shared" si="267"/>
        <v>2955.5419746794573</v>
      </c>
      <c r="AW1907" s="102">
        <f t="shared" si="268"/>
        <v>431</v>
      </c>
      <c r="AX1907" s="43">
        <f t="shared" si="261"/>
        <v>0.5</v>
      </c>
      <c r="AY1907" s="43" t="str">
        <f t="shared" si="269"/>
        <v>UTGS</v>
      </c>
    </row>
    <row r="1908" spans="1:51" hidden="1" x14ac:dyDescent="0.2">
      <c r="A1908" s="38">
        <v>1901</v>
      </c>
      <c r="B1908" t="s">
        <v>5807</v>
      </c>
      <c r="C1908" t="s">
        <v>5746</v>
      </c>
      <c r="D1908">
        <v>11750</v>
      </c>
      <c r="E1908" t="s">
        <v>215</v>
      </c>
      <c r="F1908">
        <v>2</v>
      </c>
      <c r="G1908" t="str">
        <f>LOOKUP(F1908,{0,6,45},{"F","L","H"})</f>
        <v>F</v>
      </c>
      <c r="H1908" t="s">
        <v>561</v>
      </c>
      <c r="I1908" s="43" t="str">
        <f>IFERROR(VLOOKUP(#REF!,#REF!,2,FALSE),"No")</f>
        <v>No</v>
      </c>
      <c r="J1908" s="149">
        <v>2</v>
      </c>
      <c r="K1908" s="148">
        <v>175</v>
      </c>
      <c r="L1908" s="148"/>
      <c r="M1908" s="148"/>
      <c r="N1908" s="148"/>
      <c r="O1908" s="148"/>
      <c r="P1908" s="148"/>
      <c r="Q1908" s="148"/>
      <c r="R1908" s="148"/>
      <c r="S1908" s="148"/>
      <c r="T1908" s="148"/>
      <c r="U1908" s="148"/>
      <c r="V1908" s="148"/>
      <c r="W1908" s="148"/>
      <c r="X1908" s="139">
        <v>4</v>
      </c>
      <c r="Y1908" s="148">
        <v>1000</v>
      </c>
      <c r="Z1908" s="149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39">
        <v>0</v>
      </c>
      <c r="AM1908" s="139">
        <v>0</v>
      </c>
      <c r="AN1908" s="148">
        <f t="shared" si="262"/>
        <v>1000</v>
      </c>
      <c r="AO1908" s="148">
        <f t="shared" si="263"/>
        <v>175</v>
      </c>
      <c r="AP1908" s="148">
        <v>3</v>
      </c>
      <c r="AQ1908" s="140">
        <v>3</v>
      </c>
      <c r="AS1908" s="42">
        <f t="shared" si="264"/>
        <v>12772.108620434905</v>
      </c>
      <c r="AT1908" s="101">
        <f t="shared" si="265"/>
        <v>0</v>
      </c>
      <c r="AU1908" s="42">
        <f t="shared" si="266"/>
        <v>12772.108620434905</v>
      </c>
      <c r="AV1908" s="42">
        <f t="shared" si="267"/>
        <v>13226.987240491346</v>
      </c>
      <c r="AW1908" s="102">
        <f t="shared" si="268"/>
        <v>10791.333333333334</v>
      </c>
      <c r="AX1908" s="43">
        <f t="shared" si="261"/>
        <v>2</v>
      </c>
      <c r="AY1908" s="43" t="str">
        <f t="shared" si="269"/>
        <v>UTTSS</v>
      </c>
    </row>
    <row r="1909" spans="1:51" hidden="1" x14ac:dyDescent="0.2">
      <c r="A1909" s="38">
        <v>1902</v>
      </c>
      <c r="B1909" t="s">
        <v>5806</v>
      </c>
      <c r="C1909" t="s">
        <v>5746</v>
      </c>
      <c r="D1909">
        <v>21100</v>
      </c>
      <c r="E1909" t="s">
        <v>197</v>
      </c>
      <c r="F1909">
        <v>5</v>
      </c>
      <c r="G1909" t="str">
        <f>LOOKUP(F1909,{0,6,45},{"F","L","H"})</f>
        <v>F</v>
      </c>
      <c r="H1909" t="s">
        <v>594</v>
      </c>
      <c r="I1909" s="43" t="str">
        <f>IFERROR(VLOOKUP(#REF!,#REF!,2,FALSE),"No")</f>
        <v>No</v>
      </c>
      <c r="J1909" s="139">
        <v>2</v>
      </c>
      <c r="K1909" s="148">
        <v>77</v>
      </c>
      <c r="L1909" s="148"/>
      <c r="M1909" s="148"/>
      <c r="N1909" s="148"/>
      <c r="O1909" s="148"/>
      <c r="P1909" s="148"/>
      <c r="Q1909" s="148"/>
      <c r="R1909" s="148"/>
      <c r="S1909" s="148"/>
      <c r="T1909" s="148"/>
      <c r="U1909" s="148"/>
      <c r="V1909" s="148"/>
      <c r="W1909" s="148"/>
      <c r="X1909" s="139">
        <v>2</v>
      </c>
      <c r="Y1909" s="148">
        <v>878.92</v>
      </c>
      <c r="Z1909" s="149">
        <v>4</v>
      </c>
      <c r="AA1909" s="148">
        <v>121.08</v>
      </c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39">
        <v>0</v>
      </c>
      <c r="AM1909" s="139">
        <v>0</v>
      </c>
      <c r="AN1909" s="148">
        <f t="shared" si="262"/>
        <v>1000</v>
      </c>
      <c r="AO1909" s="148">
        <f t="shared" si="263"/>
        <v>77</v>
      </c>
      <c r="AP1909" s="148">
        <v>2</v>
      </c>
      <c r="AQ1909" s="140">
        <v>2</v>
      </c>
      <c r="AS1909" s="42">
        <f t="shared" si="264"/>
        <v>5619.7277929913589</v>
      </c>
      <c r="AT1909" s="101">
        <f t="shared" si="265"/>
        <v>0</v>
      </c>
      <c r="AU1909" s="42">
        <f t="shared" si="266"/>
        <v>5619.7277929913589</v>
      </c>
      <c r="AV1909" s="42">
        <f t="shared" si="267"/>
        <v>16689.552660737016</v>
      </c>
      <c r="AW1909" s="102">
        <f t="shared" si="268"/>
        <v>18747.149999999998</v>
      </c>
      <c r="AX1909" s="43">
        <f t="shared" si="261"/>
        <v>2</v>
      </c>
      <c r="AY1909" s="43" t="str">
        <f t="shared" si="269"/>
        <v>UTTSS</v>
      </c>
    </row>
    <row r="1910" spans="1:51" hidden="1" x14ac:dyDescent="0.2">
      <c r="A1910" s="38">
        <v>1903</v>
      </c>
      <c r="B1910" t="s">
        <v>5806</v>
      </c>
      <c r="C1910" t="s">
        <v>292</v>
      </c>
      <c r="D1910">
        <v>14487</v>
      </c>
      <c r="E1910" t="s">
        <v>211</v>
      </c>
      <c r="F1910">
        <v>5</v>
      </c>
      <c r="G1910" t="str">
        <f>LOOKUP(F1910,{0,6,45},{"F","L","H"})</f>
        <v>F</v>
      </c>
      <c r="H1910" t="s">
        <v>574</v>
      </c>
      <c r="I1910" s="43" t="str">
        <f>IFERROR(VLOOKUP(#REF!,#REF!,2,FALSE),"No")</f>
        <v>No</v>
      </c>
      <c r="J1910" s="139">
        <v>2</v>
      </c>
      <c r="K1910" s="148">
        <v>236</v>
      </c>
      <c r="L1910" s="148"/>
      <c r="M1910" s="148"/>
      <c r="N1910" s="148"/>
      <c r="O1910" s="148"/>
      <c r="P1910" s="148"/>
      <c r="Q1910" s="148"/>
      <c r="R1910" s="148"/>
      <c r="S1910" s="148"/>
      <c r="T1910" s="148"/>
      <c r="U1910" s="148"/>
      <c r="V1910" s="148"/>
      <c r="W1910" s="148"/>
      <c r="X1910" s="139">
        <v>6</v>
      </c>
      <c r="Y1910" s="148">
        <v>1000</v>
      </c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39">
        <v>0</v>
      </c>
      <c r="AM1910" s="139">
        <v>0</v>
      </c>
      <c r="AN1910" s="148">
        <f t="shared" si="262"/>
        <v>1000</v>
      </c>
      <c r="AO1910" s="148">
        <f t="shared" si="263"/>
        <v>236</v>
      </c>
      <c r="AP1910" s="148">
        <v>3</v>
      </c>
      <c r="AQ1910" s="140">
        <v>3</v>
      </c>
      <c r="AS1910" s="42">
        <f t="shared" si="264"/>
        <v>17224.100768129359</v>
      </c>
      <c r="AT1910" s="101">
        <f t="shared" si="265"/>
        <v>0</v>
      </c>
      <c r="AU1910" s="42">
        <f t="shared" si="266"/>
        <v>17224.100768129359</v>
      </c>
      <c r="AV1910" s="42">
        <f t="shared" si="267"/>
        <v>20010.32057382468</v>
      </c>
      <c r="AW1910" s="102">
        <f t="shared" si="268"/>
        <v>10791.333333333334</v>
      </c>
      <c r="AX1910" s="43">
        <f t="shared" si="261"/>
        <v>2</v>
      </c>
      <c r="AY1910" s="43" t="str">
        <f t="shared" si="269"/>
        <v>UTFS</v>
      </c>
    </row>
    <row r="1911" spans="1:51" hidden="1" x14ac:dyDescent="0.2">
      <c r="A1911" s="38">
        <v>1904</v>
      </c>
      <c r="B1911" t="s">
        <v>362</v>
      </c>
      <c r="C1911" t="s">
        <v>289</v>
      </c>
      <c r="D1911">
        <v>306</v>
      </c>
      <c r="E1911" t="s">
        <v>1224</v>
      </c>
      <c r="F1911">
        <v>0.25</v>
      </c>
      <c r="G1911" t="str">
        <f>LOOKUP(F1911,{0,6,45},{"F","L","H"})</f>
        <v>F</v>
      </c>
      <c r="H1911" t="s">
        <v>3778</v>
      </c>
      <c r="I1911" s="43" t="str">
        <f>IFERROR(VLOOKUP(#REF!,#REF!,2,FALSE),"No")</f>
        <v>No</v>
      </c>
      <c r="J1911" s="149">
        <v>0.5</v>
      </c>
      <c r="K1911" s="148">
        <v>19</v>
      </c>
      <c r="L1911" s="148"/>
      <c r="M1911" s="148"/>
      <c r="N1911" s="148"/>
      <c r="O1911" s="148"/>
      <c r="P1911" s="148"/>
      <c r="Q1911" s="148"/>
      <c r="R1911" s="148"/>
      <c r="S1911" s="148"/>
      <c r="T1911" s="148"/>
      <c r="U1911" s="148"/>
      <c r="V1911" s="148"/>
      <c r="W1911" s="148"/>
      <c r="X1911" s="139">
        <v>1.25</v>
      </c>
      <c r="Y1911" s="148">
        <v>341</v>
      </c>
      <c r="Z1911" s="149">
        <v>2</v>
      </c>
      <c r="AA1911" s="148">
        <v>659</v>
      </c>
      <c r="AB1911" s="149"/>
      <c r="AC1911" s="148"/>
      <c r="AD1911" s="149"/>
      <c r="AE1911" s="148"/>
      <c r="AF1911" s="148"/>
      <c r="AG1911" s="148"/>
      <c r="AH1911" s="148"/>
      <c r="AI1911" s="148"/>
      <c r="AJ1911" s="148"/>
      <c r="AK1911" s="148"/>
      <c r="AL1911" s="139">
        <v>0</v>
      </c>
      <c r="AM1911" s="139">
        <v>0</v>
      </c>
      <c r="AN1911" s="148">
        <f t="shared" si="262"/>
        <v>1000</v>
      </c>
      <c r="AO1911" s="148">
        <f t="shared" si="263"/>
        <v>19</v>
      </c>
      <c r="AP1911" s="148">
        <v>18</v>
      </c>
      <c r="AQ1911" s="140">
        <v>27</v>
      </c>
      <c r="AS1911" s="42">
        <f t="shared" si="264"/>
        <v>1299.6660787900757</v>
      </c>
      <c r="AT1911" s="101">
        <f t="shared" si="265"/>
        <v>0</v>
      </c>
      <c r="AU1911" s="42">
        <f t="shared" si="266"/>
        <v>1299.6660787900757</v>
      </c>
      <c r="AV1911" s="42">
        <f t="shared" si="267"/>
        <v>1212.9504341286679</v>
      </c>
      <c r="AW1911" s="102">
        <f t="shared" si="268"/>
        <v>431</v>
      </c>
      <c r="AX1911" s="43">
        <f t="shared" si="261"/>
        <v>0.5</v>
      </c>
      <c r="AY1911" s="43" t="str">
        <f t="shared" si="269"/>
        <v>UTGS</v>
      </c>
    </row>
    <row r="1912" spans="1:51" hidden="1" x14ac:dyDescent="0.2">
      <c r="A1912" s="38">
        <v>1905</v>
      </c>
      <c r="B1912" t="s">
        <v>362</v>
      </c>
      <c r="C1912" t="s">
        <v>289</v>
      </c>
      <c r="D1912">
        <v>320</v>
      </c>
      <c r="E1912" t="s">
        <v>1228</v>
      </c>
      <c r="F1912">
        <v>0.25</v>
      </c>
      <c r="G1912" t="str">
        <f>LOOKUP(F1912,{0,6,45},{"F","L","H"})</f>
        <v>F</v>
      </c>
      <c r="H1912" t="s">
        <v>3779</v>
      </c>
      <c r="I1912" s="43" t="str">
        <f>IFERROR(VLOOKUP(#REF!,#REF!,2,FALSE),"No")</f>
        <v>No</v>
      </c>
      <c r="J1912" s="149">
        <v>0.75</v>
      </c>
      <c r="K1912" s="148">
        <v>8</v>
      </c>
      <c r="L1912" s="148">
        <v>1.25</v>
      </c>
      <c r="M1912" s="148">
        <v>27</v>
      </c>
      <c r="N1912" s="148"/>
      <c r="O1912" s="148"/>
      <c r="P1912" s="148"/>
      <c r="Q1912" s="148"/>
      <c r="R1912" s="148"/>
      <c r="S1912" s="148"/>
      <c r="T1912" s="148"/>
      <c r="U1912" s="148"/>
      <c r="V1912" s="148"/>
      <c r="W1912" s="148"/>
      <c r="X1912" s="139">
        <v>2</v>
      </c>
      <c r="Y1912" s="148">
        <v>854.37</v>
      </c>
      <c r="Z1912" s="149">
        <v>3</v>
      </c>
      <c r="AA1912" s="148">
        <v>21.09</v>
      </c>
      <c r="AB1912" s="148">
        <v>4</v>
      </c>
      <c r="AC1912" s="148">
        <v>124.54</v>
      </c>
      <c r="AD1912" s="148"/>
      <c r="AE1912" s="148"/>
      <c r="AF1912" s="148"/>
      <c r="AG1912" s="148"/>
      <c r="AH1912" s="148"/>
      <c r="AI1912" s="148"/>
      <c r="AJ1912" s="148"/>
      <c r="AK1912" s="148"/>
      <c r="AL1912" s="139">
        <v>0</v>
      </c>
      <c r="AM1912" s="139">
        <v>0</v>
      </c>
      <c r="AN1912" s="148">
        <f t="shared" si="262"/>
        <v>1000</v>
      </c>
      <c r="AO1912" s="148">
        <f t="shared" si="263"/>
        <v>35</v>
      </c>
      <c r="AP1912" s="148">
        <v>17</v>
      </c>
      <c r="AQ1912" s="140">
        <v>118</v>
      </c>
      <c r="AS1912" s="42">
        <f t="shared" si="264"/>
        <v>2526.9317240869814</v>
      </c>
      <c r="AT1912" s="101">
        <f t="shared" si="265"/>
        <v>0</v>
      </c>
      <c r="AU1912" s="42">
        <f t="shared" si="266"/>
        <v>2526.9317240869814</v>
      </c>
      <c r="AV1912" s="42">
        <f t="shared" si="267"/>
        <v>280.81773153791556</v>
      </c>
      <c r="AW1912" s="102">
        <f t="shared" si="268"/>
        <v>431</v>
      </c>
      <c r="AX1912" s="43">
        <f t="shared" si="261"/>
        <v>0.75</v>
      </c>
      <c r="AY1912" s="43" t="str">
        <f t="shared" si="269"/>
        <v>UTGS</v>
      </c>
    </row>
    <row r="1913" spans="1:51" hidden="1" x14ac:dyDescent="0.2">
      <c r="A1913" s="38">
        <v>1906</v>
      </c>
      <c r="B1913" t="s">
        <v>362</v>
      </c>
      <c r="C1913" t="s">
        <v>289</v>
      </c>
      <c r="D1913">
        <v>320</v>
      </c>
      <c r="E1913" t="s">
        <v>1239</v>
      </c>
      <c r="F1913">
        <v>0.25</v>
      </c>
      <c r="G1913" t="str">
        <f>LOOKUP(F1913,{0,6,45},{"F","L","H"})</f>
        <v>F</v>
      </c>
      <c r="H1913" t="s">
        <v>3780</v>
      </c>
      <c r="I1913" s="43" t="str">
        <f>IFERROR(VLOOKUP(#REF!,#REF!,2,FALSE),"No")</f>
        <v>No</v>
      </c>
      <c r="J1913" s="149">
        <v>0.5</v>
      </c>
      <c r="K1913" s="148">
        <v>48</v>
      </c>
      <c r="L1913" s="148"/>
      <c r="M1913" s="148"/>
      <c r="N1913" s="148"/>
      <c r="O1913" s="148"/>
      <c r="P1913" s="148"/>
      <c r="Q1913" s="148"/>
      <c r="R1913" s="148"/>
      <c r="S1913" s="148"/>
      <c r="T1913" s="148"/>
      <c r="U1913" s="148"/>
      <c r="V1913" s="148"/>
      <c r="W1913" s="148"/>
      <c r="X1913" s="139">
        <v>1.25</v>
      </c>
      <c r="Y1913" s="148">
        <v>173.21</v>
      </c>
      <c r="Z1913" s="148">
        <v>2</v>
      </c>
      <c r="AA1913" s="148">
        <v>826.79</v>
      </c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39">
        <v>0</v>
      </c>
      <c r="AM1913" s="139">
        <v>0</v>
      </c>
      <c r="AN1913" s="148">
        <f t="shared" si="262"/>
        <v>1000</v>
      </c>
      <c r="AO1913" s="148">
        <f t="shared" si="263"/>
        <v>48</v>
      </c>
      <c r="AP1913" s="148">
        <v>16</v>
      </c>
      <c r="AQ1913" s="140">
        <v>16</v>
      </c>
      <c r="AS1913" s="42">
        <f t="shared" si="264"/>
        <v>3283.3669358907177</v>
      </c>
      <c r="AT1913" s="101">
        <f t="shared" si="265"/>
        <v>0</v>
      </c>
      <c r="AU1913" s="42">
        <f t="shared" si="266"/>
        <v>3283.3669358907177</v>
      </c>
      <c r="AV1913" s="42">
        <f t="shared" si="267"/>
        <v>2039.513045092127</v>
      </c>
      <c r="AW1913" s="102">
        <f t="shared" si="268"/>
        <v>431</v>
      </c>
      <c r="AX1913" s="43">
        <f t="shared" si="261"/>
        <v>0.5</v>
      </c>
      <c r="AY1913" s="43" t="str">
        <f t="shared" si="269"/>
        <v>UTGS</v>
      </c>
    </row>
    <row r="1914" spans="1:51" hidden="1" x14ac:dyDescent="0.2">
      <c r="A1914" s="38">
        <v>1907</v>
      </c>
      <c r="B1914" t="s">
        <v>362</v>
      </c>
      <c r="C1914" t="s">
        <v>289</v>
      </c>
      <c r="D1914">
        <v>320</v>
      </c>
      <c r="E1914" t="s">
        <v>1228</v>
      </c>
      <c r="F1914">
        <v>0.25</v>
      </c>
      <c r="G1914" t="str">
        <f>LOOKUP(F1914,{0,6,45},{"F","L","H"})</f>
        <v>F</v>
      </c>
      <c r="H1914" t="s">
        <v>3781</v>
      </c>
      <c r="I1914" s="43" t="str">
        <f>IFERROR(VLOOKUP(#REF!,#REF!,2,FALSE),"No")</f>
        <v>No</v>
      </c>
      <c r="J1914" s="139">
        <v>0.5</v>
      </c>
      <c r="K1914" s="148">
        <v>13</v>
      </c>
      <c r="L1914" s="148"/>
      <c r="M1914" s="148"/>
      <c r="N1914" s="148"/>
      <c r="O1914" s="148"/>
      <c r="P1914" s="148"/>
      <c r="Q1914" s="148"/>
      <c r="R1914" s="148"/>
      <c r="S1914" s="148"/>
      <c r="T1914" s="148"/>
      <c r="U1914" s="148"/>
      <c r="V1914" s="148"/>
      <c r="W1914" s="148"/>
      <c r="X1914" s="139">
        <v>1.25</v>
      </c>
      <c r="Y1914" s="148">
        <v>545</v>
      </c>
      <c r="Z1914" s="149">
        <v>2</v>
      </c>
      <c r="AA1914" s="148">
        <v>455</v>
      </c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39">
        <v>0</v>
      </c>
      <c r="AM1914" s="139">
        <v>0</v>
      </c>
      <c r="AN1914" s="148">
        <f t="shared" si="262"/>
        <v>1000</v>
      </c>
      <c r="AO1914" s="148">
        <f t="shared" si="263"/>
        <v>13</v>
      </c>
      <c r="AP1914" s="148">
        <v>16</v>
      </c>
      <c r="AQ1914" s="140">
        <v>28</v>
      </c>
      <c r="AS1914" s="42">
        <f t="shared" si="264"/>
        <v>889.24521180373608</v>
      </c>
      <c r="AT1914" s="101">
        <f t="shared" si="265"/>
        <v>0</v>
      </c>
      <c r="AU1914" s="42">
        <f t="shared" si="266"/>
        <v>889.24521180373608</v>
      </c>
      <c r="AV1914" s="42">
        <f t="shared" si="267"/>
        <v>1174.7307757669298</v>
      </c>
      <c r="AW1914" s="102">
        <f t="shared" si="268"/>
        <v>431</v>
      </c>
      <c r="AX1914" s="43">
        <f t="shared" si="261"/>
        <v>0.5</v>
      </c>
      <c r="AY1914" s="43" t="str">
        <f t="shared" si="269"/>
        <v>UTGS</v>
      </c>
    </row>
    <row r="1915" spans="1:51" hidden="1" x14ac:dyDescent="0.2">
      <c r="A1915" s="38">
        <v>1908</v>
      </c>
      <c r="B1915" t="s">
        <v>5806</v>
      </c>
      <c r="C1915" t="s">
        <v>5746</v>
      </c>
      <c r="D1915">
        <v>14487</v>
      </c>
      <c r="E1915" t="s">
        <v>291</v>
      </c>
      <c r="F1915">
        <v>5</v>
      </c>
      <c r="G1915" t="str">
        <f>LOOKUP(F1915,{0,6,45},{"F","L","H"})</f>
        <v>F</v>
      </c>
      <c r="H1915" t="s">
        <v>173</v>
      </c>
      <c r="I1915" s="43" t="str">
        <f>IFERROR(VLOOKUP(#REF!,#REF!,2,FALSE),"No")</f>
        <v>No</v>
      </c>
      <c r="J1915" s="149">
        <v>2</v>
      </c>
      <c r="K1915" s="148">
        <v>72</v>
      </c>
      <c r="L1915" s="148"/>
      <c r="M1915" s="148"/>
      <c r="N1915" s="148"/>
      <c r="O1915" s="148"/>
      <c r="P1915" s="148"/>
      <c r="Q1915" s="148"/>
      <c r="R1915" s="148"/>
      <c r="S1915" s="148"/>
      <c r="T1915" s="148"/>
      <c r="U1915" s="148"/>
      <c r="V1915" s="148"/>
      <c r="W1915" s="148"/>
      <c r="X1915" s="139">
        <v>2</v>
      </c>
      <c r="Y1915" s="148">
        <v>9</v>
      </c>
      <c r="Z1915" s="149">
        <v>4</v>
      </c>
      <c r="AA1915" s="148">
        <v>991</v>
      </c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39">
        <v>0</v>
      </c>
      <c r="AM1915" s="139">
        <v>0</v>
      </c>
      <c r="AN1915" s="148">
        <f t="shared" si="262"/>
        <v>1000</v>
      </c>
      <c r="AO1915" s="148">
        <f t="shared" si="263"/>
        <v>72</v>
      </c>
      <c r="AP1915" s="148">
        <v>7</v>
      </c>
      <c r="AQ1915" s="140">
        <v>17</v>
      </c>
      <c r="AS1915" s="42">
        <f t="shared" si="264"/>
        <v>5254.8104038360752</v>
      </c>
      <c r="AT1915" s="101">
        <f t="shared" si="265"/>
        <v>0</v>
      </c>
      <c r="AU1915" s="42">
        <f t="shared" si="266"/>
        <v>5254.8104038360752</v>
      </c>
      <c r="AV1915" s="42">
        <f t="shared" si="267"/>
        <v>2330.3783365572963</v>
      </c>
      <c r="AW1915" s="102">
        <f t="shared" si="268"/>
        <v>10791.333333333334</v>
      </c>
      <c r="AX1915" s="43">
        <f t="shared" ref="AX1915:AX1978" si="270">IF(J1915&gt;0,J1915,R1915)</f>
        <v>2</v>
      </c>
      <c r="AY1915" s="43" t="str">
        <f t="shared" si="269"/>
        <v>UTTSS</v>
      </c>
    </row>
    <row r="1916" spans="1:51" hidden="1" x14ac:dyDescent="0.2">
      <c r="A1916" s="38">
        <v>1909</v>
      </c>
      <c r="B1916" t="s">
        <v>5807</v>
      </c>
      <c r="C1916" t="s">
        <v>292</v>
      </c>
      <c r="D1916">
        <v>6600</v>
      </c>
      <c r="E1916" t="s">
        <v>198</v>
      </c>
      <c r="F1916">
        <v>5</v>
      </c>
      <c r="G1916" t="str">
        <f>LOOKUP(F1916,{0,6,45},{"F","L","H"})</f>
        <v>F</v>
      </c>
      <c r="H1916" t="s">
        <v>655</v>
      </c>
      <c r="I1916" s="43" t="str">
        <f>IFERROR(VLOOKUP(#REF!,#REF!,2,FALSE),"No")</f>
        <v>No</v>
      </c>
      <c r="J1916" s="149">
        <v>1.25</v>
      </c>
      <c r="K1916" s="148">
        <v>19</v>
      </c>
      <c r="L1916" s="148"/>
      <c r="M1916" s="148"/>
      <c r="N1916" s="148"/>
      <c r="O1916" s="148"/>
      <c r="P1916" s="148"/>
      <c r="Q1916" s="148"/>
      <c r="R1916" s="148"/>
      <c r="S1916" s="148"/>
      <c r="T1916" s="148"/>
      <c r="U1916" s="148"/>
      <c r="V1916" s="148"/>
      <c r="W1916" s="148"/>
      <c r="X1916" s="139">
        <v>2</v>
      </c>
      <c r="Y1916" s="148">
        <v>913.73</v>
      </c>
      <c r="Z1916" s="149">
        <v>4</v>
      </c>
      <c r="AA1916" s="148">
        <v>86.27</v>
      </c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39">
        <v>0</v>
      </c>
      <c r="AM1916" s="139">
        <v>0</v>
      </c>
      <c r="AN1916" s="148">
        <f t="shared" si="262"/>
        <v>1000</v>
      </c>
      <c r="AO1916" s="148">
        <f t="shared" si="263"/>
        <v>19</v>
      </c>
      <c r="AP1916" s="148">
        <v>5</v>
      </c>
      <c r="AQ1916" s="140">
        <v>7</v>
      </c>
      <c r="AS1916" s="42">
        <f t="shared" si="264"/>
        <v>1415.7560787900754</v>
      </c>
      <c r="AT1916" s="101">
        <f t="shared" si="265"/>
        <v>0</v>
      </c>
      <c r="AU1916" s="42">
        <f t="shared" si="266"/>
        <v>1415.7560787900754</v>
      </c>
      <c r="AV1916" s="42">
        <f t="shared" si="267"/>
        <v>4732.7882316391479</v>
      </c>
      <c r="AW1916" s="102">
        <f t="shared" si="268"/>
        <v>3698.6666666666665</v>
      </c>
      <c r="AX1916" s="43">
        <f t="shared" si="270"/>
        <v>1.25</v>
      </c>
      <c r="AY1916" s="43" t="str">
        <f t="shared" si="269"/>
        <v>UTFS</v>
      </c>
    </row>
    <row r="1917" spans="1:51" hidden="1" x14ac:dyDescent="0.2">
      <c r="A1917" s="38">
        <v>1910</v>
      </c>
      <c r="B1917" t="s">
        <v>5806</v>
      </c>
      <c r="C1917" t="s">
        <v>292</v>
      </c>
      <c r="D1917">
        <v>5550</v>
      </c>
      <c r="E1917" t="s">
        <v>198</v>
      </c>
      <c r="F1917">
        <v>2</v>
      </c>
      <c r="G1917" t="str">
        <f>LOOKUP(F1917,{0,6,45},{"F","L","H"})</f>
        <v>F</v>
      </c>
      <c r="H1917" t="s">
        <v>1457</v>
      </c>
      <c r="I1917" s="43" t="str">
        <f>IFERROR(VLOOKUP(#REF!,#REF!,2,FALSE),"No")</f>
        <v>No</v>
      </c>
      <c r="J1917" s="149">
        <v>1.25</v>
      </c>
      <c r="K1917" s="148">
        <v>82</v>
      </c>
      <c r="L1917" s="148"/>
      <c r="M1917" s="148"/>
      <c r="N1917" s="148"/>
      <c r="O1917" s="148"/>
      <c r="P1917" s="148"/>
      <c r="Q1917" s="148"/>
      <c r="R1917" s="148"/>
      <c r="S1917" s="148"/>
      <c r="T1917" s="148"/>
      <c r="U1917" s="148"/>
      <c r="V1917" s="148"/>
      <c r="W1917" s="148"/>
      <c r="X1917" s="139">
        <v>2</v>
      </c>
      <c r="Y1917" s="148">
        <v>1000</v>
      </c>
      <c r="Z1917" s="149"/>
      <c r="AA1917" s="148"/>
      <c r="AB1917" s="149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39">
        <v>0</v>
      </c>
      <c r="AM1917" s="139">
        <v>0</v>
      </c>
      <c r="AN1917" s="148">
        <f t="shared" si="262"/>
        <v>1000</v>
      </c>
      <c r="AO1917" s="148">
        <f t="shared" si="263"/>
        <v>82</v>
      </c>
      <c r="AP1917" s="148">
        <v>8</v>
      </c>
      <c r="AQ1917" s="140">
        <v>9</v>
      </c>
      <c r="AS1917" s="42">
        <f t="shared" si="264"/>
        <v>6110.1051821466417</v>
      </c>
      <c r="AT1917" s="101">
        <f t="shared" si="265"/>
        <v>0</v>
      </c>
      <c r="AU1917" s="42">
        <f t="shared" si="266"/>
        <v>6110.1051821466417</v>
      </c>
      <c r="AV1917" s="42">
        <f t="shared" si="267"/>
        <v>3612.3290801637813</v>
      </c>
      <c r="AW1917" s="102">
        <f t="shared" si="268"/>
        <v>3698.6666666666665</v>
      </c>
      <c r="AX1917" s="43">
        <f t="shared" si="270"/>
        <v>1.25</v>
      </c>
      <c r="AY1917" s="43" t="str">
        <f t="shared" si="269"/>
        <v>UTFS</v>
      </c>
    </row>
    <row r="1918" spans="1:51" hidden="1" x14ac:dyDescent="0.2">
      <c r="A1918" s="38">
        <v>1911</v>
      </c>
      <c r="B1918" t="s">
        <v>5806</v>
      </c>
      <c r="C1918" t="s">
        <v>5746</v>
      </c>
      <c r="D1918">
        <v>6113</v>
      </c>
      <c r="E1918" t="s">
        <v>218</v>
      </c>
      <c r="F1918">
        <v>2</v>
      </c>
      <c r="G1918" t="str">
        <f>LOOKUP(F1918,{0,6,45},{"F","L","H"})</f>
        <v>F</v>
      </c>
      <c r="H1918" t="s">
        <v>1458</v>
      </c>
      <c r="I1918" s="43" t="str">
        <f>IFERROR(VLOOKUP(#REF!,#REF!,2,FALSE),"No")</f>
        <v>No</v>
      </c>
      <c r="J1918" s="149">
        <v>1.25</v>
      </c>
      <c r="K1918" s="148">
        <v>36</v>
      </c>
      <c r="L1918" s="148"/>
      <c r="M1918" s="148"/>
      <c r="N1918" s="148"/>
      <c r="O1918" s="148"/>
      <c r="P1918" s="148"/>
      <c r="Q1918" s="148"/>
      <c r="R1918" s="148"/>
      <c r="S1918" s="148"/>
      <c r="T1918" s="148"/>
      <c r="U1918" s="148"/>
      <c r="V1918" s="148"/>
      <c r="W1918" s="148"/>
      <c r="X1918" s="139">
        <v>2</v>
      </c>
      <c r="Y1918" s="148">
        <v>1000</v>
      </c>
      <c r="Z1918" s="149"/>
      <c r="AA1918" s="148"/>
      <c r="AB1918" s="149"/>
      <c r="AC1918" s="148"/>
      <c r="AD1918" s="149"/>
      <c r="AE1918" s="148"/>
      <c r="AF1918" s="139"/>
      <c r="AG1918" s="148"/>
      <c r="AH1918" s="148"/>
      <c r="AI1918" s="148"/>
      <c r="AJ1918" s="148"/>
      <c r="AK1918" s="148"/>
      <c r="AL1918" s="139">
        <v>0</v>
      </c>
      <c r="AM1918" s="139">
        <v>0</v>
      </c>
      <c r="AN1918" s="148">
        <f t="shared" si="262"/>
        <v>1000</v>
      </c>
      <c r="AO1918" s="148">
        <f t="shared" si="263"/>
        <v>36</v>
      </c>
      <c r="AP1918" s="148">
        <v>3</v>
      </c>
      <c r="AQ1918" s="140">
        <v>19</v>
      </c>
      <c r="AS1918" s="42">
        <f t="shared" si="264"/>
        <v>2682.485201918038</v>
      </c>
      <c r="AT1918" s="101">
        <f t="shared" si="265"/>
        <v>0</v>
      </c>
      <c r="AU1918" s="42">
        <f t="shared" si="266"/>
        <v>2682.485201918038</v>
      </c>
      <c r="AV1918" s="42">
        <f t="shared" si="267"/>
        <v>1711.1032484986333</v>
      </c>
      <c r="AW1918" s="102">
        <f t="shared" si="268"/>
        <v>3698.6666666666665</v>
      </c>
      <c r="AX1918" s="43">
        <f t="shared" si="270"/>
        <v>1.25</v>
      </c>
      <c r="AY1918" s="43" t="str">
        <f t="shared" si="269"/>
        <v>UTTSS</v>
      </c>
    </row>
    <row r="1919" spans="1:51" hidden="1" x14ac:dyDescent="0.2">
      <c r="A1919" s="38">
        <v>1912</v>
      </c>
      <c r="B1919" t="s">
        <v>362</v>
      </c>
      <c r="C1919" t="s">
        <v>289</v>
      </c>
      <c r="D1919">
        <v>320</v>
      </c>
      <c r="E1919" t="s">
        <v>1228</v>
      </c>
      <c r="F1919">
        <v>0.25</v>
      </c>
      <c r="G1919" t="str">
        <f>LOOKUP(F1919,{0,6,45},{"F","L","H"})</f>
        <v>F</v>
      </c>
      <c r="H1919" t="s">
        <v>3783</v>
      </c>
      <c r="I1919" s="43" t="str">
        <f>IFERROR(VLOOKUP(#REF!,#REF!,2,FALSE),"No")</f>
        <v>No</v>
      </c>
      <c r="J1919" s="139">
        <v>0.5</v>
      </c>
      <c r="K1919" s="148">
        <v>44</v>
      </c>
      <c r="L1919" s="148"/>
      <c r="M1919" s="148"/>
      <c r="N1919" s="148"/>
      <c r="O1919" s="148"/>
      <c r="P1919" s="148"/>
      <c r="Q1919" s="148"/>
      <c r="R1919" s="148"/>
      <c r="S1919" s="148"/>
      <c r="T1919" s="148"/>
      <c r="U1919" s="148"/>
      <c r="V1919" s="148"/>
      <c r="W1919" s="148"/>
      <c r="X1919" s="139">
        <v>1.25</v>
      </c>
      <c r="Y1919" s="148">
        <v>260.61</v>
      </c>
      <c r="Z1919" s="148">
        <v>2</v>
      </c>
      <c r="AA1919" s="148">
        <v>497.11</v>
      </c>
      <c r="AB1919" s="148">
        <v>4</v>
      </c>
      <c r="AC1919" s="148">
        <v>242.28</v>
      </c>
      <c r="AD1919" s="148"/>
      <c r="AE1919" s="148"/>
      <c r="AF1919" s="148"/>
      <c r="AG1919" s="148"/>
      <c r="AH1919" s="148"/>
      <c r="AI1919" s="148"/>
      <c r="AJ1919" s="148"/>
      <c r="AK1919" s="148"/>
      <c r="AL1919" s="139">
        <v>0</v>
      </c>
      <c r="AM1919" s="139">
        <v>0</v>
      </c>
      <c r="AN1919" s="148">
        <f t="shared" si="262"/>
        <v>1000</v>
      </c>
      <c r="AO1919" s="148">
        <f t="shared" si="263"/>
        <v>44</v>
      </c>
      <c r="AP1919" s="148">
        <v>18</v>
      </c>
      <c r="AQ1919" s="140">
        <v>18</v>
      </c>
      <c r="AS1919" s="42">
        <f t="shared" si="264"/>
        <v>3009.7530245664911</v>
      </c>
      <c r="AT1919" s="101">
        <f t="shared" si="265"/>
        <v>0</v>
      </c>
      <c r="AU1919" s="42">
        <f t="shared" si="266"/>
        <v>3009.7530245664911</v>
      </c>
      <c r="AV1919" s="42">
        <f t="shared" si="267"/>
        <v>1912.8075734152242</v>
      </c>
      <c r="AW1919" s="102">
        <f t="shared" si="268"/>
        <v>431</v>
      </c>
      <c r="AX1919" s="43">
        <f t="shared" si="270"/>
        <v>0.5</v>
      </c>
      <c r="AY1919" s="43" t="str">
        <f t="shared" si="269"/>
        <v>UTGS</v>
      </c>
    </row>
    <row r="1920" spans="1:51" hidden="1" x14ac:dyDescent="0.2">
      <c r="A1920" s="38">
        <v>1913</v>
      </c>
      <c r="B1920" t="s">
        <v>362</v>
      </c>
      <c r="C1920" t="s">
        <v>289</v>
      </c>
      <c r="D1920">
        <v>320</v>
      </c>
      <c r="E1920" t="s">
        <v>1245</v>
      </c>
      <c r="F1920">
        <v>0.25</v>
      </c>
      <c r="G1920" t="str">
        <f>LOOKUP(F1920,{0,6,45},{"F","L","H"})</f>
        <v>F</v>
      </c>
      <c r="H1920" t="s">
        <v>3784</v>
      </c>
      <c r="I1920" s="43" t="str">
        <f>IFERROR(VLOOKUP(#REF!,#REF!,2,FALSE),"No")</f>
        <v>No</v>
      </c>
      <c r="J1920" s="139">
        <v>0.5</v>
      </c>
      <c r="K1920" s="148">
        <v>43.54</v>
      </c>
      <c r="L1920" s="148"/>
      <c r="M1920" s="148"/>
      <c r="N1920" s="148"/>
      <c r="O1920" s="148"/>
      <c r="P1920" s="148"/>
      <c r="Q1920" s="148"/>
      <c r="R1920" s="148"/>
      <c r="S1920" s="148"/>
      <c r="T1920" s="148"/>
      <c r="U1920" s="148"/>
      <c r="V1920" s="148"/>
      <c r="W1920" s="148"/>
      <c r="X1920" s="139">
        <v>2</v>
      </c>
      <c r="Y1920" s="148">
        <v>1000</v>
      </c>
      <c r="Z1920" s="149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39">
        <v>0</v>
      </c>
      <c r="AM1920" s="139">
        <v>0</v>
      </c>
      <c r="AN1920" s="148">
        <f t="shared" si="262"/>
        <v>1000</v>
      </c>
      <c r="AO1920" s="148">
        <f t="shared" si="263"/>
        <v>43.54</v>
      </c>
      <c r="AP1920" s="148">
        <v>17</v>
      </c>
      <c r="AQ1920" s="140">
        <v>17</v>
      </c>
      <c r="AS1920" s="42">
        <f t="shared" si="264"/>
        <v>2978.2874247642053</v>
      </c>
      <c r="AT1920" s="101">
        <f t="shared" si="265"/>
        <v>0</v>
      </c>
      <c r="AU1920" s="42">
        <f t="shared" si="266"/>
        <v>2978.2874247642053</v>
      </c>
      <c r="AV1920" s="42">
        <f t="shared" si="267"/>
        <v>1912.4095130278843</v>
      </c>
      <c r="AW1920" s="102">
        <f t="shared" si="268"/>
        <v>431</v>
      </c>
      <c r="AX1920" s="43">
        <f t="shared" si="270"/>
        <v>0.5</v>
      </c>
      <c r="AY1920" s="43" t="str">
        <f t="shared" si="269"/>
        <v>UTGS</v>
      </c>
    </row>
    <row r="1921" spans="1:51" hidden="1" x14ac:dyDescent="0.2">
      <c r="A1921" s="38">
        <v>1914</v>
      </c>
      <c r="B1921" t="s">
        <v>362</v>
      </c>
      <c r="C1921" t="s">
        <v>289</v>
      </c>
      <c r="D1921">
        <v>320</v>
      </c>
      <c r="E1921" t="s">
        <v>1245</v>
      </c>
      <c r="F1921">
        <v>0.25</v>
      </c>
      <c r="G1921" t="str">
        <f>LOOKUP(F1921,{0,6,45},{"F","L","H"})</f>
        <v>F</v>
      </c>
      <c r="H1921" t="s">
        <v>3785</v>
      </c>
      <c r="I1921" s="43" t="str">
        <f>IFERROR(VLOOKUP(#REF!,#REF!,2,FALSE),"No")</f>
        <v>No</v>
      </c>
      <c r="J1921" s="139">
        <v>0.5</v>
      </c>
      <c r="K1921" s="148">
        <v>20</v>
      </c>
      <c r="L1921" s="148"/>
      <c r="M1921" s="148"/>
      <c r="N1921" s="148"/>
      <c r="O1921" s="148"/>
      <c r="P1921" s="148"/>
      <c r="Q1921" s="148"/>
      <c r="R1921" s="148"/>
      <c r="S1921" s="148"/>
      <c r="T1921" s="148"/>
      <c r="U1921" s="148"/>
      <c r="V1921" s="148"/>
      <c r="W1921" s="148"/>
      <c r="X1921" s="139">
        <v>1.25</v>
      </c>
      <c r="Y1921" s="148">
        <v>204.9</v>
      </c>
      <c r="Z1921" s="149">
        <v>2</v>
      </c>
      <c r="AA1921" s="148">
        <v>795.1</v>
      </c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39">
        <v>0</v>
      </c>
      <c r="AM1921" s="139">
        <v>0</v>
      </c>
      <c r="AN1921" s="148">
        <f t="shared" si="262"/>
        <v>1000</v>
      </c>
      <c r="AO1921" s="148">
        <f t="shared" si="263"/>
        <v>20</v>
      </c>
      <c r="AP1921" s="148">
        <v>16</v>
      </c>
      <c r="AQ1921" s="140">
        <v>19</v>
      </c>
      <c r="AS1921" s="42">
        <f t="shared" si="264"/>
        <v>1368.0695566211325</v>
      </c>
      <c r="AT1921" s="101">
        <f t="shared" si="265"/>
        <v>0</v>
      </c>
      <c r="AU1921" s="42">
        <f t="shared" si="266"/>
        <v>1368.0695566211325</v>
      </c>
      <c r="AV1921" s="42">
        <f t="shared" si="267"/>
        <v>1718.6521958670544</v>
      </c>
      <c r="AW1921" s="102">
        <f t="shared" si="268"/>
        <v>431</v>
      </c>
      <c r="AX1921" s="43">
        <f t="shared" si="270"/>
        <v>0.5</v>
      </c>
      <c r="AY1921" s="43" t="str">
        <f t="shared" si="269"/>
        <v>UTGS</v>
      </c>
    </row>
    <row r="1922" spans="1:51" hidden="1" x14ac:dyDescent="0.2">
      <c r="A1922" s="38">
        <v>1915</v>
      </c>
      <c r="B1922" t="s">
        <v>5806</v>
      </c>
      <c r="C1922" t="s">
        <v>5746</v>
      </c>
      <c r="D1922">
        <v>11500</v>
      </c>
      <c r="E1922" t="s">
        <v>215</v>
      </c>
      <c r="F1922">
        <v>1</v>
      </c>
      <c r="G1922" t="str">
        <f>LOOKUP(F1922,{0,6,45},{"F","L","H"})</f>
        <v>F</v>
      </c>
      <c r="H1922" t="s">
        <v>1459</v>
      </c>
      <c r="I1922" s="43" t="str">
        <f>IFERROR(VLOOKUP(#REF!,#REF!,2,FALSE),"No")</f>
        <v>No</v>
      </c>
      <c r="J1922" s="149">
        <v>2</v>
      </c>
      <c r="K1922" s="148">
        <v>424</v>
      </c>
      <c r="L1922" s="148"/>
      <c r="M1922" s="148"/>
      <c r="N1922" s="148"/>
      <c r="O1922" s="148"/>
      <c r="P1922" s="148"/>
      <c r="Q1922" s="148"/>
      <c r="R1922" s="148"/>
      <c r="S1922" s="148"/>
      <c r="T1922" s="148"/>
      <c r="U1922" s="148"/>
      <c r="V1922" s="148"/>
      <c r="W1922" s="148"/>
      <c r="X1922" s="139">
        <v>2</v>
      </c>
      <c r="Y1922" s="148">
        <v>499.93</v>
      </c>
      <c r="Z1922" s="149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39">
        <v>0</v>
      </c>
      <c r="AM1922" s="139">
        <v>0</v>
      </c>
      <c r="AN1922" s="148">
        <f t="shared" si="262"/>
        <v>499.93</v>
      </c>
      <c r="AO1922" s="148">
        <f t="shared" si="263"/>
        <v>424</v>
      </c>
      <c r="AP1922" s="148">
        <v>7</v>
      </c>
      <c r="AQ1922" s="140">
        <v>7</v>
      </c>
      <c r="AS1922" s="42">
        <f t="shared" si="264"/>
        <v>30944.994600368002</v>
      </c>
      <c r="AT1922" s="101">
        <f t="shared" si="265"/>
        <v>0</v>
      </c>
      <c r="AU1922" s="42">
        <f t="shared" si="266"/>
        <v>30944.994600368002</v>
      </c>
      <c r="AV1922" s="42">
        <f t="shared" si="267"/>
        <v>2321.8864419166448</v>
      </c>
      <c r="AW1922" s="102">
        <f t="shared" si="268"/>
        <v>10791.333333333334</v>
      </c>
      <c r="AX1922" s="43">
        <f t="shared" si="270"/>
        <v>2</v>
      </c>
      <c r="AY1922" s="43" t="str">
        <f t="shared" si="269"/>
        <v>UTTSS</v>
      </c>
    </row>
    <row r="1923" spans="1:51" hidden="1" x14ac:dyDescent="0.2">
      <c r="A1923" s="38">
        <v>1916</v>
      </c>
      <c r="B1923" t="s">
        <v>362</v>
      </c>
      <c r="C1923" t="s">
        <v>289</v>
      </c>
      <c r="D1923">
        <v>320</v>
      </c>
      <c r="E1923" t="s">
        <v>1842</v>
      </c>
      <c r="F1923">
        <v>0.25</v>
      </c>
      <c r="G1923" t="str">
        <f>LOOKUP(F1923,{0,6,45},{"F","L","H"})</f>
        <v>F</v>
      </c>
      <c r="H1923" t="s">
        <v>3786</v>
      </c>
      <c r="I1923" s="43" t="str">
        <f>IFERROR(VLOOKUP(#REF!,#REF!,2,FALSE),"No")</f>
        <v>No</v>
      </c>
      <c r="J1923" s="149">
        <v>0.75</v>
      </c>
      <c r="K1923" s="148">
        <v>27</v>
      </c>
      <c r="L1923" s="148"/>
      <c r="M1923" s="148"/>
      <c r="N1923" s="148"/>
      <c r="O1923" s="148"/>
      <c r="P1923" s="148"/>
      <c r="Q1923" s="148"/>
      <c r="R1923" s="148"/>
      <c r="S1923" s="148"/>
      <c r="T1923" s="148"/>
      <c r="U1923" s="148"/>
      <c r="V1923" s="148"/>
      <c r="W1923" s="148"/>
      <c r="X1923" s="139">
        <v>1.25</v>
      </c>
      <c r="Y1923" s="148">
        <v>71.81</v>
      </c>
      <c r="Z1923" s="149">
        <v>2</v>
      </c>
      <c r="AA1923" s="148">
        <v>554.80999999999995</v>
      </c>
      <c r="AB1923" s="148">
        <v>4</v>
      </c>
      <c r="AC1923" s="148">
        <v>280.14</v>
      </c>
      <c r="AD1923" s="148">
        <v>6</v>
      </c>
      <c r="AE1923" s="148">
        <v>93.25</v>
      </c>
      <c r="AF1923" s="148"/>
      <c r="AG1923" s="148"/>
      <c r="AH1923" s="148"/>
      <c r="AI1923" s="148"/>
      <c r="AJ1923" s="148"/>
      <c r="AK1923" s="148"/>
      <c r="AL1923" s="139">
        <v>0</v>
      </c>
      <c r="AM1923" s="139">
        <v>0</v>
      </c>
      <c r="AN1923" s="148">
        <f t="shared" si="262"/>
        <v>1000.0099999999999</v>
      </c>
      <c r="AO1923" s="148">
        <f t="shared" si="263"/>
        <v>27</v>
      </c>
      <c r="AP1923" s="148">
        <v>9</v>
      </c>
      <c r="AQ1923" s="140">
        <v>49</v>
      </c>
      <c r="AS1923" s="42">
        <f t="shared" si="264"/>
        <v>1738.3539014385285</v>
      </c>
      <c r="AT1923" s="101">
        <f t="shared" si="265"/>
        <v>0</v>
      </c>
      <c r="AU1923" s="42">
        <f t="shared" si="266"/>
        <v>1738.3539014385285</v>
      </c>
      <c r="AV1923" s="42">
        <f t="shared" si="267"/>
        <v>757.88566594063775</v>
      </c>
      <c r="AW1923" s="102">
        <f t="shared" si="268"/>
        <v>431</v>
      </c>
      <c r="AX1923" s="43">
        <f t="shared" si="270"/>
        <v>0.75</v>
      </c>
      <c r="AY1923" s="43" t="str">
        <f t="shared" si="269"/>
        <v>UTGS</v>
      </c>
    </row>
    <row r="1924" spans="1:51" hidden="1" x14ac:dyDescent="0.2">
      <c r="A1924" s="38">
        <v>1917</v>
      </c>
      <c r="B1924" t="s">
        <v>5806</v>
      </c>
      <c r="C1924" t="s">
        <v>292</v>
      </c>
      <c r="D1924">
        <v>5000</v>
      </c>
      <c r="E1924" t="s">
        <v>203</v>
      </c>
      <c r="F1924">
        <v>0.25</v>
      </c>
      <c r="G1924" t="str">
        <f>LOOKUP(F1924,{0,6,45},{"F","L","H"})</f>
        <v>F</v>
      </c>
      <c r="H1924" t="s">
        <v>692</v>
      </c>
      <c r="I1924" s="43" t="str">
        <f>IFERROR(VLOOKUP(#REF!,#REF!,2,FALSE),"No")</f>
        <v>No</v>
      </c>
      <c r="J1924" s="149">
        <v>1.25</v>
      </c>
      <c r="K1924" s="148">
        <v>53</v>
      </c>
      <c r="L1924" s="148"/>
      <c r="M1924" s="148"/>
      <c r="N1924" s="148"/>
      <c r="O1924" s="148"/>
      <c r="P1924" s="148"/>
      <c r="Q1924" s="148"/>
      <c r="R1924" s="148"/>
      <c r="S1924" s="148"/>
      <c r="T1924" s="148"/>
      <c r="U1924" s="148"/>
      <c r="V1924" s="148"/>
      <c r="W1924" s="148"/>
      <c r="X1924" s="139">
        <v>4</v>
      </c>
      <c r="Y1924" s="148">
        <v>1000</v>
      </c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39">
        <v>0</v>
      </c>
      <c r="AM1924" s="139">
        <v>0</v>
      </c>
      <c r="AN1924" s="148">
        <f t="shared" si="262"/>
        <v>1000</v>
      </c>
      <c r="AO1924" s="148">
        <f t="shared" si="263"/>
        <v>53</v>
      </c>
      <c r="AP1924" s="148">
        <v>1</v>
      </c>
      <c r="AQ1924" s="140">
        <v>1</v>
      </c>
      <c r="AS1924" s="42">
        <f t="shared" si="264"/>
        <v>3949.2143250459999</v>
      </c>
      <c r="AT1924" s="101">
        <f t="shared" si="265"/>
        <v>0</v>
      </c>
      <c r="AU1924" s="42">
        <f t="shared" si="266"/>
        <v>3949.2143250459999</v>
      </c>
      <c r="AV1924" s="42">
        <f t="shared" si="267"/>
        <v>39680.961721474036</v>
      </c>
      <c r="AW1924" s="102">
        <f t="shared" si="268"/>
        <v>3698.6666666666665</v>
      </c>
      <c r="AX1924" s="43">
        <f t="shared" si="270"/>
        <v>1.25</v>
      </c>
      <c r="AY1924" s="43" t="str">
        <f t="shared" si="269"/>
        <v>UTFS</v>
      </c>
    </row>
    <row r="1925" spans="1:51" hidden="1" x14ac:dyDescent="0.2">
      <c r="A1925" s="38">
        <v>1918</v>
      </c>
      <c r="B1925" t="s">
        <v>362</v>
      </c>
      <c r="C1925" t="s">
        <v>289</v>
      </c>
      <c r="D1925">
        <v>320</v>
      </c>
      <c r="E1925" t="s">
        <v>1236</v>
      </c>
      <c r="F1925">
        <v>0.25</v>
      </c>
      <c r="G1925" t="str">
        <f>LOOKUP(F1925,{0,6,45},{"F","L","H"})</f>
        <v>F</v>
      </c>
      <c r="H1925" t="s">
        <v>3787</v>
      </c>
      <c r="I1925" s="43" t="str">
        <f>IFERROR(VLOOKUP(#REF!,#REF!,2,FALSE),"No")</f>
        <v>No</v>
      </c>
      <c r="J1925" s="149">
        <v>0.75</v>
      </c>
      <c r="K1925" s="148">
        <v>18</v>
      </c>
      <c r="L1925" s="148"/>
      <c r="M1925" s="148"/>
      <c r="N1925" s="148"/>
      <c r="O1925" s="148"/>
      <c r="P1925" s="148"/>
      <c r="Q1925" s="148"/>
      <c r="R1925" s="148"/>
      <c r="S1925" s="148"/>
      <c r="T1925" s="148"/>
      <c r="U1925" s="148"/>
      <c r="V1925" s="148"/>
      <c r="W1925" s="148"/>
      <c r="X1925" s="139">
        <v>1.25</v>
      </c>
      <c r="Y1925" s="148">
        <v>731</v>
      </c>
      <c r="Z1925" s="148">
        <v>4</v>
      </c>
      <c r="AA1925" s="148">
        <v>232.71</v>
      </c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39">
        <v>0</v>
      </c>
      <c r="AM1925" s="139">
        <v>0</v>
      </c>
      <c r="AN1925" s="148">
        <f t="shared" si="262"/>
        <v>963.71</v>
      </c>
      <c r="AO1925" s="148">
        <f t="shared" si="263"/>
        <v>18</v>
      </c>
      <c r="AP1925" s="148">
        <v>12</v>
      </c>
      <c r="AQ1925" s="140">
        <v>34</v>
      </c>
      <c r="AS1925" s="42">
        <f t="shared" si="264"/>
        <v>1158.9026009590189</v>
      </c>
      <c r="AT1925" s="101">
        <f t="shared" si="265"/>
        <v>0</v>
      </c>
      <c r="AU1925" s="42">
        <f t="shared" si="266"/>
        <v>1158.9026009590189</v>
      </c>
      <c r="AV1925" s="42">
        <f t="shared" si="267"/>
        <v>985.62851825299242</v>
      </c>
      <c r="AW1925" s="102">
        <f t="shared" si="268"/>
        <v>431</v>
      </c>
      <c r="AX1925" s="43">
        <f t="shared" si="270"/>
        <v>0.75</v>
      </c>
      <c r="AY1925" s="43" t="str">
        <f t="shared" si="269"/>
        <v>UTGS</v>
      </c>
    </row>
    <row r="1926" spans="1:51" hidden="1" x14ac:dyDescent="0.2">
      <c r="A1926" s="38">
        <v>1919</v>
      </c>
      <c r="B1926" t="s">
        <v>362</v>
      </c>
      <c r="C1926" t="s">
        <v>289</v>
      </c>
      <c r="D1926">
        <v>320</v>
      </c>
      <c r="E1926" t="s">
        <v>1232</v>
      </c>
      <c r="F1926">
        <v>0.25</v>
      </c>
      <c r="G1926" t="str">
        <f>LOOKUP(F1926,{0,6,45},{"F","L","H"})</f>
        <v>F</v>
      </c>
      <c r="H1926" t="s">
        <v>3788</v>
      </c>
      <c r="I1926" s="43" t="str">
        <f>IFERROR(VLOOKUP(#REF!,#REF!,2,FALSE),"No")</f>
        <v>No</v>
      </c>
      <c r="J1926" s="149">
        <v>0.75</v>
      </c>
      <c r="K1926" s="148">
        <v>51</v>
      </c>
      <c r="L1926" s="148"/>
      <c r="M1926" s="148"/>
      <c r="N1926" s="148"/>
      <c r="O1926" s="148"/>
      <c r="P1926" s="148"/>
      <c r="Q1926" s="148"/>
      <c r="R1926" s="148"/>
      <c r="S1926" s="148"/>
      <c r="T1926" s="148"/>
      <c r="U1926" s="148"/>
      <c r="V1926" s="148"/>
      <c r="W1926" s="148"/>
      <c r="X1926" s="139">
        <v>1.25</v>
      </c>
      <c r="Y1926" s="148">
        <v>671</v>
      </c>
      <c r="Z1926" s="149">
        <v>2</v>
      </c>
      <c r="AA1926" s="148">
        <v>89.6</v>
      </c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39">
        <v>0</v>
      </c>
      <c r="AM1926" s="139">
        <v>0</v>
      </c>
      <c r="AN1926" s="148">
        <f t="shared" si="262"/>
        <v>760.6</v>
      </c>
      <c r="AO1926" s="148">
        <f t="shared" si="263"/>
        <v>51</v>
      </c>
      <c r="AP1926" s="148">
        <v>15</v>
      </c>
      <c r="AQ1926" s="140">
        <v>26</v>
      </c>
      <c r="AS1926" s="42">
        <f t="shared" si="264"/>
        <v>3283.5573693838869</v>
      </c>
      <c r="AT1926" s="101">
        <f t="shared" si="265"/>
        <v>0</v>
      </c>
      <c r="AU1926" s="42">
        <f t="shared" si="266"/>
        <v>3283.5573693838869</v>
      </c>
      <c r="AV1926" s="42">
        <f t="shared" si="267"/>
        <v>969.13605712896742</v>
      </c>
      <c r="AW1926" s="102">
        <f t="shared" si="268"/>
        <v>431</v>
      </c>
      <c r="AX1926" s="43">
        <f t="shared" si="270"/>
        <v>0.75</v>
      </c>
      <c r="AY1926" s="43" t="str">
        <f t="shared" si="269"/>
        <v>UTGS</v>
      </c>
    </row>
    <row r="1927" spans="1:51" x14ac:dyDescent="0.2">
      <c r="A1927" s="38">
        <v>1920</v>
      </c>
      <c r="B1927" t="s">
        <v>5807</v>
      </c>
      <c r="C1927" t="s">
        <v>5744</v>
      </c>
      <c r="D1927">
        <v>217571</v>
      </c>
      <c r="E1927" t="s">
        <v>1233</v>
      </c>
      <c r="F1927">
        <v>40</v>
      </c>
      <c r="G1927" t="str">
        <f>LOOKUP(F1927,{0,6,45},{"F","L","H"})</f>
        <v>L</v>
      </c>
      <c r="H1927" t="s">
        <v>750</v>
      </c>
      <c r="I1927" s="43" t="str">
        <f>IFERROR(VLOOKUP(#REF!,#REF!,2,FALSE),"No")</f>
        <v>No</v>
      </c>
      <c r="J1927" s="139">
        <v>4</v>
      </c>
      <c r="K1927" s="148">
        <v>225</v>
      </c>
      <c r="L1927" s="148"/>
      <c r="M1927" s="148"/>
      <c r="N1927" s="148"/>
      <c r="O1927" s="148"/>
      <c r="P1927" s="148"/>
      <c r="Q1927" s="148"/>
      <c r="R1927" s="148"/>
      <c r="S1927" s="148"/>
      <c r="T1927" s="148"/>
      <c r="U1927" s="148"/>
      <c r="V1927" s="148"/>
      <c r="W1927" s="148"/>
      <c r="X1927" s="139">
        <v>2</v>
      </c>
      <c r="Y1927" s="148">
        <v>53.48</v>
      </c>
      <c r="Z1927" s="148">
        <v>6</v>
      </c>
      <c r="AA1927" s="148">
        <v>946.52</v>
      </c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39">
        <v>0</v>
      </c>
      <c r="AM1927" s="139">
        <v>0</v>
      </c>
      <c r="AN1927" s="148">
        <f t="shared" si="262"/>
        <v>1000</v>
      </c>
      <c r="AO1927" s="148">
        <f t="shared" si="263"/>
        <v>225</v>
      </c>
      <c r="AP1927" s="148">
        <v>1</v>
      </c>
      <c r="AQ1927" s="140">
        <v>2</v>
      </c>
      <c r="AS1927" s="42">
        <f t="shared" si="264"/>
        <v>17222.282511987738</v>
      </c>
      <c r="AT1927" s="101">
        <f t="shared" si="265"/>
        <v>0</v>
      </c>
      <c r="AU1927" s="42">
        <f t="shared" si="266"/>
        <v>17222.282511987738</v>
      </c>
      <c r="AV1927" s="42">
        <f t="shared" si="267"/>
        <v>29279.596060737022</v>
      </c>
      <c r="AW1927" s="102">
        <f t="shared" si="268"/>
        <v>58606.76</v>
      </c>
      <c r="AX1927" s="268">
        <f t="shared" si="270"/>
        <v>4</v>
      </c>
      <c r="AY1927" s="268" t="str">
        <f t="shared" si="269"/>
        <v>UTTSL</v>
      </c>
    </row>
    <row r="1928" spans="1:51" hidden="1" x14ac:dyDescent="0.2">
      <c r="A1928" s="38">
        <v>1921</v>
      </c>
      <c r="B1928" t="s">
        <v>362</v>
      </c>
      <c r="C1928" t="s">
        <v>289</v>
      </c>
      <c r="D1928">
        <v>320</v>
      </c>
      <c r="E1928" t="s">
        <v>1228</v>
      </c>
      <c r="F1928">
        <v>0.25</v>
      </c>
      <c r="G1928" t="str">
        <f>LOOKUP(F1928,{0,6,45},{"F","L","H"})</f>
        <v>F</v>
      </c>
      <c r="H1928" t="s">
        <v>3789</v>
      </c>
      <c r="I1928" s="43" t="str">
        <f>IFERROR(VLOOKUP(#REF!,#REF!,2,FALSE),"No")</f>
        <v>No</v>
      </c>
      <c r="J1928" s="149">
        <v>0.75</v>
      </c>
      <c r="K1928" s="148">
        <v>17</v>
      </c>
      <c r="L1928" s="148"/>
      <c r="M1928" s="148"/>
      <c r="N1928" s="148"/>
      <c r="O1928" s="148"/>
      <c r="P1928" s="148"/>
      <c r="Q1928" s="148"/>
      <c r="R1928" s="148"/>
      <c r="S1928" s="148"/>
      <c r="T1928" s="148"/>
      <c r="U1928" s="148"/>
      <c r="V1928" s="148"/>
      <c r="W1928" s="148"/>
      <c r="X1928" s="139">
        <v>2</v>
      </c>
      <c r="Y1928" s="148">
        <v>706.4</v>
      </c>
      <c r="Z1928" s="149"/>
      <c r="AA1928" s="148"/>
      <c r="AB1928" s="149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39">
        <v>0</v>
      </c>
      <c r="AM1928" s="139">
        <v>0</v>
      </c>
      <c r="AN1928" s="148">
        <f t="shared" ref="AN1928:AN1991" si="271">SUM(Y1928,AA1928,AC1928,AE1928,AG1928,AI1928,AK1928,AM1928)</f>
        <v>706.4</v>
      </c>
      <c r="AO1928" s="148">
        <f t="shared" ref="AO1928:AO1991" si="272">SUM(K1928,M1928,O1928,Q1928,S1928,U1928,W1928)</f>
        <v>17</v>
      </c>
      <c r="AP1928" s="148">
        <v>21</v>
      </c>
      <c r="AQ1928" s="140">
        <v>72</v>
      </c>
      <c r="AS1928" s="42">
        <f t="shared" ref="AS1928:AS1991" si="273">(VLOOKUP(J1928,Service,2,FALSE)*K1928+VLOOKUP(L1928,Service,2,FALSE)*M1928+VLOOKUP(N1928,Service,2,FALSE)*O1928+VLOOKUP(P1928,Service,2,FALSE)*Q1928)</f>
        <v>1094.5191231279623</v>
      </c>
      <c r="AT1928" s="101">
        <f t="shared" ref="AT1928:AT1991" si="274">VLOOKUP(R1928,serviceHP,2,FALSE)*S1928+VLOOKUP(T1928,serviceHP,2,FALSE)*U1928+VLOOKUP(V1928,serviceHP,2,FALSE)*W1928</f>
        <v>0</v>
      </c>
      <c r="AU1928" s="42">
        <f t="shared" ref="AU1928:AU1991" si="275">AS1928+AT1928</f>
        <v>1094.5191231279623</v>
      </c>
      <c r="AV1928" s="42">
        <f t="shared" ref="AV1928:AV1991" si="276">(VLOOKUP(X1928,Main,2,FALSE)*Y1928+VLOOKUP(Z1928,Main,2,FALSE)*AA1928+VLOOKUP(AB1928,Main,2,FALSE)*AC1928+VLOOKUP(AD1928,Main,2,FALSE)*AE1928+VLOOKUP(AF1928,Main,2,FALSE)*AG1928+VLOOKUP(AL1928,Main,2,FALSE)*AM1928+VLOOKUP(AH1928,Main,2,FALSE)*AI1928+VLOOKUP(AL1928,Main,2,FALSE)*AM1928+VLOOKUP(AJ1928,Main,2,FALSE)*AK1928)/AQ1928</f>
        <v>318.96865777846187</v>
      </c>
      <c r="AW1928" s="102">
        <f t="shared" ref="AW1928:AW1991" si="277">IF(G1928="F",VLOOKUP(D1928,MeterAndReg2,2,TRUE),(IF(G1928="L",VLOOKUP(D1928,MeterAndReg2,3,TRUE),VLOOKUP(D1928,MeterAndReg2,4,TRUE))))</f>
        <v>431</v>
      </c>
      <c r="AX1928" s="43">
        <f t="shared" si="270"/>
        <v>0.75</v>
      </c>
      <c r="AY1928" s="43" t="str">
        <f t="shared" si="269"/>
        <v>UTGS</v>
      </c>
    </row>
    <row r="1929" spans="1:51" hidden="1" x14ac:dyDescent="0.2">
      <c r="A1929" s="38">
        <v>1922</v>
      </c>
      <c r="B1929" t="s">
        <v>362</v>
      </c>
      <c r="C1929" t="s">
        <v>289</v>
      </c>
      <c r="D1929">
        <v>306</v>
      </c>
      <c r="E1929" t="s">
        <v>1224</v>
      </c>
      <c r="F1929">
        <v>0.25</v>
      </c>
      <c r="G1929" t="str">
        <f>LOOKUP(F1929,{0,6,45},{"F","L","H"})</f>
        <v>F</v>
      </c>
      <c r="H1929" t="s">
        <v>3790</v>
      </c>
      <c r="I1929" s="43" t="str">
        <f>IFERROR(VLOOKUP(#REF!,#REF!,2,FALSE),"No")</f>
        <v>No</v>
      </c>
      <c r="J1929" s="149">
        <v>0.5</v>
      </c>
      <c r="K1929" s="148">
        <v>53</v>
      </c>
      <c r="L1929" s="148"/>
      <c r="M1929" s="148"/>
      <c r="N1929" s="148"/>
      <c r="O1929" s="148"/>
      <c r="P1929" s="148"/>
      <c r="Q1929" s="148"/>
      <c r="R1929" s="148"/>
      <c r="S1929" s="148"/>
      <c r="T1929" s="148"/>
      <c r="U1929" s="148"/>
      <c r="V1929" s="148"/>
      <c r="W1929" s="148"/>
      <c r="X1929" s="139">
        <v>2</v>
      </c>
      <c r="Y1929" s="148">
        <v>262.93</v>
      </c>
      <c r="Z1929" s="148">
        <v>3</v>
      </c>
      <c r="AA1929" s="148">
        <v>58.64</v>
      </c>
      <c r="AB1929" s="148">
        <v>4</v>
      </c>
      <c r="AC1929" s="148">
        <v>678.42</v>
      </c>
      <c r="AD1929" s="148"/>
      <c r="AE1929" s="148"/>
      <c r="AF1929" s="148"/>
      <c r="AG1929" s="148"/>
      <c r="AH1929" s="148"/>
      <c r="AI1929" s="148"/>
      <c r="AJ1929" s="148"/>
      <c r="AK1929" s="148"/>
      <c r="AL1929" s="139">
        <v>0</v>
      </c>
      <c r="AM1929" s="139">
        <v>0</v>
      </c>
      <c r="AN1929" s="148">
        <f t="shared" si="271"/>
        <v>999.99</v>
      </c>
      <c r="AO1929" s="148">
        <f t="shared" si="272"/>
        <v>53</v>
      </c>
      <c r="AP1929" s="148">
        <v>6</v>
      </c>
      <c r="AQ1929" s="140">
        <v>6</v>
      </c>
      <c r="AS1929" s="42">
        <f t="shared" si="273"/>
        <v>3625.3843250460009</v>
      </c>
      <c r="AT1929" s="101">
        <f t="shared" si="274"/>
        <v>0</v>
      </c>
      <c r="AU1929" s="42">
        <f t="shared" si="275"/>
        <v>3625.3843250460009</v>
      </c>
      <c r="AV1929" s="42">
        <f t="shared" si="276"/>
        <v>6105.2254686428032</v>
      </c>
      <c r="AW1929" s="102">
        <f t="shared" si="277"/>
        <v>431</v>
      </c>
      <c r="AX1929" s="43">
        <f t="shared" si="270"/>
        <v>0.5</v>
      </c>
      <c r="AY1929" s="43" t="str">
        <f t="shared" ref="AY1929:AY1992" si="278">C1929</f>
        <v>UTGS</v>
      </c>
    </row>
    <row r="1930" spans="1:51" hidden="1" x14ac:dyDescent="0.2">
      <c r="A1930" s="38">
        <v>1923</v>
      </c>
      <c r="B1930" t="s">
        <v>5807</v>
      </c>
      <c r="C1930" t="s">
        <v>5746</v>
      </c>
      <c r="D1930">
        <v>9219</v>
      </c>
      <c r="E1930" t="s">
        <v>290</v>
      </c>
      <c r="F1930">
        <v>5</v>
      </c>
      <c r="G1930" t="str">
        <f>LOOKUP(F1930,{0,6,45},{"F","L","H"})</f>
        <v>F</v>
      </c>
      <c r="H1930" t="s">
        <v>378</v>
      </c>
      <c r="I1930" s="43" t="str">
        <f>IFERROR(VLOOKUP(#REF!,#REF!,2,FALSE),"No")</f>
        <v>No</v>
      </c>
      <c r="J1930" s="149">
        <v>2</v>
      </c>
      <c r="K1930" s="148">
        <v>314</v>
      </c>
      <c r="L1930" s="148"/>
      <c r="M1930" s="148"/>
      <c r="N1930" s="148"/>
      <c r="O1930" s="148"/>
      <c r="P1930" s="148"/>
      <c r="Q1930" s="148"/>
      <c r="R1930" s="148"/>
      <c r="S1930" s="148"/>
      <c r="T1930" s="148"/>
      <c r="U1930" s="148"/>
      <c r="V1930" s="148"/>
      <c r="W1930" s="148"/>
      <c r="X1930" s="139">
        <v>4</v>
      </c>
      <c r="Y1930" s="148">
        <v>226.14</v>
      </c>
      <c r="Z1930" s="148">
        <v>6</v>
      </c>
      <c r="AA1930" s="148">
        <v>773.86</v>
      </c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39">
        <v>0</v>
      </c>
      <c r="AM1930" s="139">
        <v>0</v>
      </c>
      <c r="AN1930" s="148">
        <f t="shared" si="271"/>
        <v>1000</v>
      </c>
      <c r="AO1930" s="148">
        <f t="shared" si="272"/>
        <v>314</v>
      </c>
      <c r="AP1930" s="148">
        <v>1</v>
      </c>
      <c r="AQ1930" s="140">
        <v>1</v>
      </c>
      <c r="AS1930" s="42">
        <f t="shared" si="273"/>
        <v>22916.812038951775</v>
      </c>
      <c r="AT1930" s="101">
        <f t="shared" si="274"/>
        <v>0</v>
      </c>
      <c r="AU1930" s="42">
        <f t="shared" si="275"/>
        <v>22916.812038951775</v>
      </c>
      <c r="AV1930" s="42">
        <f t="shared" si="276"/>
        <v>55429.012721474042</v>
      </c>
      <c r="AW1930" s="102">
        <f t="shared" si="277"/>
        <v>5118</v>
      </c>
      <c r="AX1930" s="43">
        <f t="shared" si="270"/>
        <v>2</v>
      </c>
      <c r="AY1930" s="43" t="str">
        <f t="shared" si="278"/>
        <v>UTTSS</v>
      </c>
    </row>
    <row r="1931" spans="1:51" hidden="1" x14ac:dyDescent="0.2">
      <c r="A1931" s="38">
        <v>1924</v>
      </c>
      <c r="B1931" t="s">
        <v>362</v>
      </c>
      <c r="C1931" t="s">
        <v>289</v>
      </c>
      <c r="D1931">
        <v>320</v>
      </c>
      <c r="E1931" t="s">
        <v>1232</v>
      </c>
      <c r="F1931">
        <v>0.25</v>
      </c>
      <c r="G1931" t="str">
        <f>LOOKUP(F1931,{0,6,45},{"F","L","H"})</f>
        <v>F</v>
      </c>
      <c r="H1931" t="s">
        <v>3791</v>
      </c>
      <c r="I1931" s="43" t="str">
        <f>IFERROR(VLOOKUP(#REF!,#REF!,2,FALSE),"No")</f>
        <v>No</v>
      </c>
      <c r="J1931" s="149">
        <v>0.75</v>
      </c>
      <c r="K1931" s="148">
        <v>9</v>
      </c>
      <c r="L1931" s="148"/>
      <c r="M1931" s="148"/>
      <c r="N1931" s="148"/>
      <c r="O1931" s="148"/>
      <c r="P1931" s="148"/>
      <c r="Q1931" s="148"/>
      <c r="R1931" s="148"/>
      <c r="S1931" s="148"/>
      <c r="T1931" s="148"/>
      <c r="U1931" s="148"/>
      <c r="V1931" s="148"/>
      <c r="W1931" s="148"/>
      <c r="X1931" s="139">
        <v>2</v>
      </c>
      <c r="Y1931" s="148">
        <v>1000</v>
      </c>
      <c r="Z1931" s="149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39">
        <v>0</v>
      </c>
      <c r="AM1931" s="139">
        <v>0</v>
      </c>
      <c r="AN1931" s="148">
        <f t="shared" si="271"/>
        <v>1000</v>
      </c>
      <c r="AO1931" s="148">
        <f t="shared" si="272"/>
        <v>9</v>
      </c>
      <c r="AP1931" s="148">
        <v>17</v>
      </c>
      <c r="AQ1931" s="140">
        <v>21</v>
      </c>
      <c r="AS1931" s="42">
        <f t="shared" si="273"/>
        <v>579.45130047950943</v>
      </c>
      <c r="AT1931" s="101">
        <f t="shared" si="274"/>
        <v>0</v>
      </c>
      <c r="AU1931" s="42">
        <f t="shared" si="275"/>
        <v>579.45130047950943</v>
      </c>
      <c r="AV1931" s="42">
        <f t="shared" si="276"/>
        <v>1548.1410343559062</v>
      </c>
      <c r="AW1931" s="102">
        <f t="shared" si="277"/>
        <v>431</v>
      </c>
      <c r="AX1931" s="43">
        <f t="shared" si="270"/>
        <v>0.75</v>
      </c>
      <c r="AY1931" s="43" t="str">
        <f t="shared" si="278"/>
        <v>UTGS</v>
      </c>
    </row>
    <row r="1932" spans="1:51" hidden="1" x14ac:dyDescent="0.2">
      <c r="A1932" s="38">
        <v>1925</v>
      </c>
      <c r="B1932" t="s">
        <v>5806</v>
      </c>
      <c r="C1932" t="s">
        <v>289</v>
      </c>
      <c r="D1932">
        <v>3265</v>
      </c>
      <c r="E1932" t="s">
        <v>208</v>
      </c>
      <c r="F1932">
        <v>2</v>
      </c>
      <c r="G1932" t="str">
        <f>LOOKUP(F1932,{0,6,45},{"F","L","H"})</f>
        <v>F</v>
      </c>
      <c r="H1932" t="s">
        <v>3792</v>
      </c>
      <c r="I1932" s="43" t="str">
        <f>IFERROR(VLOOKUP(#REF!,#REF!,2,FALSE),"No")</f>
        <v>No</v>
      </c>
      <c r="J1932" s="139">
        <v>1.25</v>
      </c>
      <c r="K1932" s="148">
        <v>51</v>
      </c>
      <c r="L1932" s="148"/>
      <c r="M1932" s="148"/>
      <c r="N1932" s="148"/>
      <c r="O1932" s="148"/>
      <c r="P1932" s="148"/>
      <c r="Q1932" s="148"/>
      <c r="R1932" s="148"/>
      <c r="S1932" s="148"/>
      <c r="T1932" s="148"/>
      <c r="U1932" s="148"/>
      <c r="V1932" s="148"/>
      <c r="W1932" s="148"/>
      <c r="X1932" s="139">
        <v>2</v>
      </c>
      <c r="Y1932" s="148">
        <v>1000</v>
      </c>
      <c r="Z1932" s="149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39">
        <v>0</v>
      </c>
      <c r="AM1932" s="139">
        <v>0</v>
      </c>
      <c r="AN1932" s="148">
        <f t="shared" si="271"/>
        <v>1000</v>
      </c>
      <c r="AO1932" s="148">
        <f t="shared" si="272"/>
        <v>51</v>
      </c>
      <c r="AP1932" s="148">
        <v>10</v>
      </c>
      <c r="AQ1932" s="140">
        <v>10</v>
      </c>
      <c r="AS1932" s="42">
        <f t="shared" si="273"/>
        <v>3800.187369383887</v>
      </c>
      <c r="AT1932" s="101">
        <f t="shared" si="274"/>
        <v>0</v>
      </c>
      <c r="AU1932" s="42">
        <f t="shared" si="275"/>
        <v>3800.187369383887</v>
      </c>
      <c r="AV1932" s="42">
        <f t="shared" si="276"/>
        <v>3251.0961721474032</v>
      </c>
      <c r="AW1932" s="102">
        <f t="shared" si="277"/>
        <v>2145.6666666666665</v>
      </c>
      <c r="AX1932" s="43">
        <f t="shared" si="270"/>
        <v>1.25</v>
      </c>
      <c r="AY1932" s="43" t="str">
        <f t="shared" si="278"/>
        <v>UTGS</v>
      </c>
    </row>
    <row r="1933" spans="1:51" hidden="1" x14ac:dyDescent="0.2">
      <c r="A1933" s="38">
        <v>1926</v>
      </c>
      <c r="B1933" t="s">
        <v>5806</v>
      </c>
      <c r="C1933" t="s">
        <v>5746</v>
      </c>
      <c r="D1933">
        <v>7000</v>
      </c>
      <c r="E1933" t="s">
        <v>212</v>
      </c>
      <c r="F1933">
        <v>0.25</v>
      </c>
      <c r="G1933" t="str">
        <f>LOOKUP(F1933,{0,6,45},{"F","L","H"})</f>
        <v>F</v>
      </c>
      <c r="H1933" t="s">
        <v>1461</v>
      </c>
      <c r="I1933" s="43" t="str">
        <f>IFERROR(VLOOKUP(#REF!,#REF!,2,FALSE),"No")</f>
        <v>No</v>
      </c>
      <c r="J1933" s="139">
        <v>4</v>
      </c>
      <c r="K1933" s="148">
        <v>346</v>
      </c>
      <c r="L1933" s="148"/>
      <c r="M1933" s="148"/>
      <c r="N1933" s="148"/>
      <c r="O1933" s="148"/>
      <c r="P1933" s="148"/>
      <c r="Q1933" s="148"/>
      <c r="R1933" s="148"/>
      <c r="S1933" s="148"/>
      <c r="T1933" s="148"/>
      <c r="U1933" s="148"/>
      <c r="V1933" s="148"/>
      <c r="W1933" s="148"/>
      <c r="X1933" s="139">
        <v>6</v>
      </c>
      <c r="Y1933" s="148">
        <v>974.08</v>
      </c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39">
        <v>0</v>
      </c>
      <c r="AM1933" s="139">
        <v>0</v>
      </c>
      <c r="AN1933" s="148">
        <f t="shared" si="271"/>
        <v>974.08</v>
      </c>
      <c r="AO1933" s="148">
        <f t="shared" si="272"/>
        <v>346</v>
      </c>
      <c r="AP1933" s="148">
        <v>3</v>
      </c>
      <c r="AQ1933" s="140">
        <v>3</v>
      </c>
      <c r="AS1933" s="42">
        <f t="shared" si="273"/>
        <v>26484.043329545584</v>
      </c>
      <c r="AT1933" s="101">
        <f t="shared" si="274"/>
        <v>0</v>
      </c>
      <c r="AU1933" s="42">
        <f t="shared" si="275"/>
        <v>26484.043329545584</v>
      </c>
      <c r="AV1933" s="42">
        <f t="shared" si="276"/>
        <v>19491.653064551148</v>
      </c>
      <c r="AW1933" s="102">
        <f t="shared" si="277"/>
        <v>5118</v>
      </c>
      <c r="AX1933" s="43">
        <f t="shared" si="270"/>
        <v>4</v>
      </c>
      <c r="AY1933" s="43" t="str">
        <f t="shared" si="278"/>
        <v>UTTSS</v>
      </c>
    </row>
    <row r="1934" spans="1:51" hidden="1" x14ac:dyDescent="0.2">
      <c r="A1934" s="38">
        <v>1927</v>
      </c>
      <c r="B1934" t="s">
        <v>5806</v>
      </c>
      <c r="C1934" t="s">
        <v>5746</v>
      </c>
      <c r="D1934">
        <v>14500</v>
      </c>
      <c r="E1934" t="s">
        <v>215</v>
      </c>
      <c r="F1934">
        <v>5</v>
      </c>
      <c r="G1934" t="str">
        <f>LOOKUP(F1934,{0,6,45},{"F","L","H"})</f>
        <v>F</v>
      </c>
      <c r="H1934" t="s">
        <v>1462</v>
      </c>
      <c r="I1934" s="43" t="str">
        <f>IFERROR(VLOOKUP(#REF!,#REF!,2,FALSE),"No")</f>
        <v>No</v>
      </c>
      <c r="J1934" s="149">
        <v>1.25</v>
      </c>
      <c r="K1934" s="148">
        <v>457</v>
      </c>
      <c r="L1934" s="148"/>
      <c r="M1934" s="148"/>
      <c r="N1934" s="148"/>
      <c r="O1934" s="148"/>
      <c r="P1934" s="148"/>
      <c r="Q1934" s="148"/>
      <c r="R1934" s="148"/>
      <c r="S1934" s="148"/>
      <c r="T1934" s="148"/>
      <c r="U1934" s="148"/>
      <c r="V1934" s="148"/>
      <c r="W1934" s="148"/>
      <c r="X1934" s="139">
        <v>1.25</v>
      </c>
      <c r="Y1934" s="148">
        <v>162.08000000000001</v>
      </c>
      <c r="Z1934" s="148">
        <v>2</v>
      </c>
      <c r="AA1934" s="148">
        <v>695.68</v>
      </c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39">
        <v>0</v>
      </c>
      <c r="AM1934" s="139">
        <v>0</v>
      </c>
      <c r="AN1934" s="148">
        <f t="shared" si="271"/>
        <v>857.76</v>
      </c>
      <c r="AO1934" s="148">
        <f t="shared" si="272"/>
        <v>457</v>
      </c>
      <c r="AP1934" s="148">
        <v>6</v>
      </c>
      <c r="AQ1934" s="140">
        <v>6</v>
      </c>
      <c r="AS1934" s="42">
        <f t="shared" si="273"/>
        <v>34052.659368792869</v>
      </c>
      <c r="AT1934" s="101">
        <f t="shared" si="274"/>
        <v>0</v>
      </c>
      <c r="AU1934" s="42">
        <f t="shared" si="275"/>
        <v>34052.659368792869</v>
      </c>
      <c r="AV1934" s="42">
        <f t="shared" si="276"/>
        <v>4666.6764210352612</v>
      </c>
      <c r="AW1934" s="102">
        <f t="shared" si="277"/>
        <v>10791.333333333334</v>
      </c>
      <c r="AX1934" s="43">
        <f t="shared" si="270"/>
        <v>1.25</v>
      </c>
      <c r="AY1934" s="43" t="str">
        <f t="shared" si="278"/>
        <v>UTTSS</v>
      </c>
    </row>
    <row r="1935" spans="1:51" hidden="1" x14ac:dyDescent="0.2">
      <c r="A1935" s="38">
        <v>1928</v>
      </c>
      <c r="B1935" t="s">
        <v>5806</v>
      </c>
      <c r="C1935" t="s">
        <v>5746</v>
      </c>
      <c r="D1935">
        <v>9200</v>
      </c>
      <c r="E1935" t="s">
        <v>212</v>
      </c>
      <c r="F1935">
        <v>5</v>
      </c>
      <c r="G1935" t="str">
        <f>LOOKUP(F1935,{0,6,45},{"F","L","H"})</f>
        <v>F</v>
      </c>
      <c r="H1935" t="s">
        <v>1976</v>
      </c>
      <c r="I1935" s="43" t="str">
        <f>IFERROR(VLOOKUP(#REF!,#REF!,2,FALSE),"No")</f>
        <v>No</v>
      </c>
      <c r="J1935" s="139">
        <v>2</v>
      </c>
      <c r="K1935" s="148">
        <v>13</v>
      </c>
      <c r="L1935" s="148"/>
      <c r="M1935" s="148"/>
      <c r="N1935" s="148"/>
      <c r="O1935" s="148"/>
      <c r="P1935" s="148"/>
      <c r="Q1935" s="148"/>
      <c r="R1935" s="148"/>
      <c r="S1935" s="148"/>
      <c r="T1935" s="148"/>
      <c r="U1935" s="148"/>
      <c r="V1935" s="148"/>
      <c r="W1935" s="148"/>
      <c r="X1935" s="139">
        <v>4</v>
      </c>
      <c r="Y1935" s="148">
        <v>1000</v>
      </c>
      <c r="Z1935" s="149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39">
        <v>0</v>
      </c>
      <c r="AM1935" s="139">
        <v>0</v>
      </c>
      <c r="AN1935" s="148">
        <f t="shared" si="271"/>
        <v>1000</v>
      </c>
      <c r="AO1935" s="148">
        <f t="shared" si="272"/>
        <v>13</v>
      </c>
      <c r="AP1935" s="148">
        <v>5</v>
      </c>
      <c r="AQ1935" s="140">
        <v>5</v>
      </c>
      <c r="AS1935" s="42">
        <f t="shared" si="273"/>
        <v>948.78521180373582</v>
      </c>
      <c r="AT1935" s="101">
        <f t="shared" si="274"/>
        <v>0</v>
      </c>
      <c r="AU1935" s="42">
        <f t="shared" si="275"/>
        <v>948.78521180373582</v>
      </c>
      <c r="AV1935" s="42">
        <f t="shared" si="276"/>
        <v>7936.1923442948073</v>
      </c>
      <c r="AW1935" s="102">
        <f t="shared" si="277"/>
        <v>5118</v>
      </c>
      <c r="AX1935" s="43">
        <f t="shared" si="270"/>
        <v>2</v>
      </c>
      <c r="AY1935" s="43" t="str">
        <f t="shared" si="278"/>
        <v>UTTSS</v>
      </c>
    </row>
    <row r="1936" spans="1:51" hidden="1" x14ac:dyDescent="0.2">
      <c r="A1936" s="38">
        <v>1929</v>
      </c>
      <c r="B1936" t="s">
        <v>362</v>
      </c>
      <c r="C1936" t="s">
        <v>289</v>
      </c>
      <c r="D1936">
        <v>320</v>
      </c>
      <c r="E1936" t="s">
        <v>1232</v>
      </c>
      <c r="F1936">
        <v>0.25</v>
      </c>
      <c r="G1936" t="str">
        <f>LOOKUP(F1936,{0,6,45},{"F","L","H"})</f>
        <v>F</v>
      </c>
      <c r="H1936" t="s">
        <v>3795</v>
      </c>
      <c r="I1936" s="43" t="str">
        <f>IFERROR(VLOOKUP(#REF!,#REF!,2,FALSE),"No")</f>
        <v>No</v>
      </c>
      <c r="J1936" s="139">
        <v>0.75</v>
      </c>
      <c r="K1936" s="148">
        <v>21</v>
      </c>
      <c r="L1936" s="148"/>
      <c r="M1936" s="148"/>
      <c r="N1936" s="148"/>
      <c r="O1936" s="148"/>
      <c r="P1936" s="148"/>
      <c r="Q1936" s="148"/>
      <c r="R1936" s="148"/>
      <c r="S1936" s="148"/>
      <c r="T1936" s="148"/>
      <c r="U1936" s="148"/>
      <c r="V1936" s="148"/>
      <c r="W1936" s="148"/>
      <c r="X1936" s="139">
        <v>1.25</v>
      </c>
      <c r="Y1936" s="148">
        <v>647</v>
      </c>
      <c r="Z1936" s="149">
        <v>2</v>
      </c>
      <c r="AA1936" s="148">
        <v>353</v>
      </c>
      <c r="AB1936" s="149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39">
        <v>0</v>
      </c>
      <c r="AM1936" s="139">
        <v>0</v>
      </c>
      <c r="AN1936" s="148">
        <f t="shared" si="271"/>
        <v>1000</v>
      </c>
      <c r="AO1936" s="148">
        <f t="shared" si="272"/>
        <v>21</v>
      </c>
      <c r="AP1936" s="148">
        <v>14</v>
      </c>
      <c r="AQ1936" s="140">
        <v>26</v>
      </c>
      <c r="AS1936" s="42">
        <f t="shared" si="273"/>
        <v>1352.0530344521887</v>
      </c>
      <c r="AT1936" s="101">
        <f t="shared" si="274"/>
        <v>0</v>
      </c>
      <c r="AU1936" s="42">
        <f t="shared" si="275"/>
        <v>1352.0530344521887</v>
      </c>
      <c r="AV1936" s="42">
        <f t="shared" si="276"/>
        <v>1267.8408354413091</v>
      </c>
      <c r="AW1936" s="102">
        <f t="shared" si="277"/>
        <v>431</v>
      </c>
      <c r="AX1936" s="43">
        <f t="shared" si="270"/>
        <v>0.75</v>
      </c>
      <c r="AY1936" s="43" t="str">
        <f t="shared" si="278"/>
        <v>UTGS</v>
      </c>
    </row>
    <row r="1937" spans="1:51" hidden="1" x14ac:dyDescent="0.2">
      <c r="A1937" s="38">
        <v>1930</v>
      </c>
      <c r="B1937" t="s">
        <v>5806</v>
      </c>
      <c r="C1937" t="s">
        <v>5746</v>
      </c>
      <c r="D1937">
        <v>14500</v>
      </c>
      <c r="E1937" t="s">
        <v>215</v>
      </c>
      <c r="F1937">
        <v>5</v>
      </c>
      <c r="G1937" t="str">
        <f>LOOKUP(F1937,{0,6,45},{"F","L","H"})</f>
        <v>F</v>
      </c>
      <c r="H1937" t="s">
        <v>712</v>
      </c>
      <c r="I1937" s="43" t="str">
        <f>IFERROR(VLOOKUP(#REF!,#REF!,2,FALSE),"No")</f>
        <v>No</v>
      </c>
      <c r="J1937" s="148">
        <v>2</v>
      </c>
      <c r="K1937" s="148">
        <v>191</v>
      </c>
      <c r="L1937" s="148"/>
      <c r="M1937" s="148"/>
      <c r="N1937" s="148"/>
      <c r="O1937" s="148"/>
      <c r="P1937" s="148"/>
      <c r="Q1937" s="148"/>
      <c r="R1937" s="149"/>
      <c r="S1937" s="148"/>
      <c r="T1937" s="148"/>
      <c r="U1937" s="148"/>
      <c r="V1937" s="148"/>
      <c r="W1937" s="148"/>
      <c r="X1937" s="139">
        <v>4</v>
      </c>
      <c r="Y1937" s="148">
        <v>1000</v>
      </c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39">
        <v>0</v>
      </c>
      <c r="AM1937" s="139">
        <v>0</v>
      </c>
      <c r="AN1937" s="148">
        <f t="shared" si="271"/>
        <v>1000</v>
      </c>
      <c r="AO1937" s="148">
        <f t="shared" si="272"/>
        <v>191</v>
      </c>
      <c r="AP1937" s="148">
        <v>2</v>
      </c>
      <c r="AQ1937" s="140">
        <v>2</v>
      </c>
      <c r="AS1937" s="42">
        <f t="shared" si="273"/>
        <v>13939.844265731812</v>
      </c>
      <c r="AT1937" s="101">
        <f t="shared" si="274"/>
        <v>0</v>
      </c>
      <c r="AU1937" s="42">
        <f t="shared" si="275"/>
        <v>13939.844265731812</v>
      </c>
      <c r="AV1937" s="42">
        <f t="shared" si="276"/>
        <v>19840.480860737018</v>
      </c>
      <c r="AW1937" s="102">
        <f t="shared" si="277"/>
        <v>10791.333333333334</v>
      </c>
      <c r="AX1937" s="43">
        <f t="shared" si="270"/>
        <v>2</v>
      </c>
      <c r="AY1937" s="43" t="str">
        <f t="shared" si="278"/>
        <v>UTTSS</v>
      </c>
    </row>
    <row r="1938" spans="1:51" hidden="1" x14ac:dyDescent="0.2">
      <c r="A1938" s="38">
        <v>1931</v>
      </c>
      <c r="B1938" t="s">
        <v>362</v>
      </c>
      <c r="C1938" t="s">
        <v>289</v>
      </c>
      <c r="D1938">
        <v>320</v>
      </c>
      <c r="E1938" t="s">
        <v>1842</v>
      </c>
      <c r="F1938">
        <v>0.25</v>
      </c>
      <c r="G1938" t="str">
        <f>LOOKUP(F1938,{0,6,45},{"F","L","H"})</f>
        <v>F</v>
      </c>
      <c r="H1938" t="s">
        <v>3796</v>
      </c>
      <c r="I1938" s="43" t="str">
        <f>IFERROR(VLOOKUP(#REF!,#REF!,2,FALSE),"No")</f>
        <v>No</v>
      </c>
      <c r="J1938" s="149">
        <v>0.5</v>
      </c>
      <c r="K1938" s="148">
        <v>45</v>
      </c>
      <c r="L1938" s="148"/>
      <c r="M1938" s="148"/>
      <c r="N1938" s="148"/>
      <c r="O1938" s="148"/>
      <c r="P1938" s="148"/>
      <c r="Q1938" s="148"/>
      <c r="R1938" s="148"/>
      <c r="S1938" s="148"/>
      <c r="T1938" s="148"/>
      <c r="U1938" s="148"/>
      <c r="V1938" s="148"/>
      <c r="W1938" s="148"/>
      <c r="X1938" s="139">
        <v>0.75</v>
      </c>
      <c r="Y1938" s="148">
        <v>192</v>
      </c>
      <c r="Z1938" s="148">
        <v>2</v>
      </c>
      <c r="AA1938" s="148">
        <v>808</v>
      </c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39">
        <v>0</v>
      </c>
      <c r="AM1938" s="139">
        <v>0</v>
      </c>
      <c r="AN1938" s="148">
        <f t="shared" si="271"/>
        <v>1000</v>
      </c>
      <c r="AO1938" s="148">
        <f t="shared" si="272"/>
        <v>45</v>
      </c>
      <c r="AP1938" s="148">
        <v>15</v>
      </c>
      <c r="AQ1938" s="140">
        <v>15</v>
      </c>
      <c r="AS1938" s="42">
        <f t="shared" si="273"/>
        <v>3078.1565023975477</v>
      </c>
      <c r="AT1938" s="101">
        <f t="shared" si="274"/>
        <v>0</v>
      </c>
      <c r="AU1938" s="42">
        <f t="shared" si="275"/>
        <v>3078.1565023975477</v>
      </c>
      <c r="AV1938" s="42">
        <f t="shared" si="276"/>
        <v>2264.4214480982687</v>
      </c>
      <c r="AW1938" s="102">
        <f t="shared" si="277"/>
        <v>431</v>
      </c>
      <c r="AX1938" s="43">
        <f t="shared" si="270"/>
        <v>0.5</v>
      </c>
      <c r="AY1938" s="43" t="str">
        <f t="shared" si="278"/>
        <v>UTGS</v>
      </c>
    </row>
    <row r="1939" spans="1:51" hidden="1" x14ac:dyDescent="0.2">
      <c r="A1939" s="38">
        <v>1932</v>
      </c>
      <c r="B1939" t="s">
        <v>5806</v>
      </c>
      <c r="C1939" t="s">
        <v>5746</v>
      </c>
      <c r="D1939">
        <v>7233</v>
      </c>
      <c r="E1939" t="s">
        <v>218</v>
      </c>
      <c r="F1939">
        <v>5</v>
      </c>
      <c r="G1939" t="str">
        <f>LOOKUP(F1939,{0,6,45},{"F","L","H"})</f>
        <v>F</v>
      </c>
      <c r="H1939" t="s">
        <v>762</v>
      </c>
      <c r="I1939" s="43" t="str">
        <f>IFERROR(VLOOKUP(#REF!,#REF!,2,FALSE),"No")</f>
        <v>No</v>
      </c>
      <c r="J1939" s="149">
        <v>1.25</v>
      </c>
      <c r="K1939" s="148">
        <v>57</v>
      </c>
      <c r="L1939" s="148"/>
      <c r="M1939" s="148"/>
      <c r="N1939" s="148"/>
      <c r="O1939" s="148"/>
      <c r="P1939" s="148"/>
      <c r="Q1939" s="148"/>
      <c r="R1939" s="148"/>
      <c r="S1939" s="148"/>
      <c r="T1939" s="148"/>
      <c r="U1939" s="148"/>
      <c r="V1939" s="148"/>
      <c r="W1939" s="148"/>
      <c r="X1939" s="139">
        <v>6</v>
      </c>
      <c r="Y1939" s="148">
        <v>993.47</v>
      </c>
      <c r="Z1939" s="149">
        <v>8</v>
      </c>
      <c r="AA1939" s="148">
        <v>6.53</v>
      </c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39">
        <v>0</v>
      </c>
      <c r="AM1939" s="139">
        <v>0</v>
      </c>
      <c r="AN1939" s="148">
        <f t="shared" si="271"/>
        <v>1000</v>
      </c>
      <c r="AO1939" s="148">
        <f t="shared" si="272"/>
        <v>57</v>
      </c>
      <c r="AP1939" s="148">
        <v>4</v>
      </c>
      <c r="AQ1939" s="140">
        <v>4</v>
      </c>
      <c r="AS1939" s="42">
        <f t="shared" si="273"/>
        <v>4247.2682363702261</v>
      </c>
      <c r="AT1939" s="101">
        <f t="shared" si="274"/>
        <v>0</v>
      </c>
      <c r="AU1939" s="42">
        <f t="shared" si="275"/>
        <v>4247.2682363702261</v>
      </c>
      <c r="AV1939" s="42">
        <f t="shared" si="276"/>
        <v>15028.669080368512</v>
      </c>
      <c r="AW1939" s="102">
        <f t="shared" si="277"/>
        <v>5118</v>
      </c>
      <c r="AX1939" s="43">
        <f t="shared" si="270"/>
        <v>1.25</v>
      </c>
      <c r="AY1939" s="43" t="str">
        <f t="shared" si="278"/>
        <v>UTTSS</v>
      </c>
    </row>
    <row r="1940" spans="1:51" hidden="1" x14ac:dyDescent="0.2">
      <c r="A1940" s="38">
        <v>1933</v>
      </c>
      <c r="B1940" t="s">
        <v>362</v>
      </c>
      <c r="C1940" t="s">
        <v>289</v>
      </c>
      <c r="D1940">
        <v>320</v>
      </c>
      <c r="E1940" t="s">
        <v>1842</v>
      </c>
      <c r="F1940">
        <v>0.25</v>
      </c>
      <c r="G1940" t="str">
        <f>LOOKUP(F1940,{0,6,45},{"F","L","H"})</f>
        <v>F</v>
      </c>
      <c r="H1940" t="s">
        <v>3797</v>
      </c>
      <c r="I1940" s="43" t="str">
        <f>IFERROR(VLOOKUP(#REF!,#REF!,2,FALSE),"No")</f>
        <v>No</v>
      </c>
      <c r="J1940" s="139">
        <v>0.5</v>
      </c>
      <c r="K1940" s="148">
        <v>38</v>
      </c>
      <c r="L1940" s="148"/>
      <c r="M1940" s="148"/>
      <c r="N1940" s="148"/>
      <c r="O1940" s="148"/>
      <c r="P1940" s="148"/>
      <c r="Q1940" s="148"/>
      <c r="R1940" s="148"/>
      <c r="S1940" s="148"/>
      <c r="T1940" s="148"/>
      <c r="U1940" s="148"/>
      <c r="V1940" s="148"/>
      <c r="W1940" s="148"/>
      <c r="X1940" s="139">
        <v>1.25</v>
      </c>
      <c r="Y1940" s="148">
        <v>541.5</v>
      </c>
      <c r="Z1940" s="149">
        <v>2</v>
      </c>
      <c r="AA1940" s="148">
        <v>458.5</v>
      </c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39">
        <v>0</v>
      </c>
      <c r="AM1940" s="139">
        <v>0</v>
      </c>
      <c r="AN1940" s="148">
        <f t="shared" si="271"/>
        <v>1000</v>
      </c>
      <c r="AO1940" s="148">
        <f t="shared" si="272"/>
        <v>38</v>
      </c>
      <c r="AP1940" s="148">
        <v>16</v>
      </c>
      <c r="AQ1940" s="140">
        <v>16</v>
      </c>
      <c r="AS1940" s="42">
        <f t="shared" si="273"/>
        <v>2599.3321575801515</v>
      </c>
      <c r="AT1940" s="101">
        <f t="shared" si="274"/>
        <v>0</v>
      </c>
      <c r="AU1940" s="42">
        <f t="shared" si="275"/>
        <v>2599.3321575801515</v>
      </c>
      <c r="AV1940" s="42">
        <f t="shared" si="276"/>
        <v>2055.625732592127</v>
      </c>
      <c r="AW1940" s="102">
        <f t="shared" si="277"/>
        <v>431</v>
      </c>
      <c r="AX1940" s="43">
        <f t="shared" si="270"/>
        <v>0.5</v>
      </c>
      <c r="AY1940" s="43" t="str">
        <f t="shared" si="278"/>
        <v>UTGS</v>
      </c>
    </row>
    <row r="1941" spans="1:51" hidden="1" x14ac:dyDescent="0.2">
      <c r="A1941" s="38">
        <v>1934</v>
      </c>
      <c r="B1941" t="s">
        <v>5806</v>
      </c>
      <c r="C1941" t="s">
        <v>292</v>
      </c>
      <c r="D1941">
        <v>5442</v>
      </c>
      <c r="E1941" t="s">
        <v>199</v>
      </c>
      <c r="F1941">
        <v>2</v>
      </c>
      <c r="G1941" t="str">
        <f>LOOKUP(F1941,{0,6,45},{"F","L","H"})</f>
        <v>F</v>
      </c>
      <c r="H1941" t="s">
        <v>2103</v>
      </c>
      <c r="I1941" s="43" t="str">
        <f>IFERROR(VLOOKUP(#REF!,#REF!,2,FALSE),"No")</f>
        <v>No</v>
      </c>
      <c r="J1941" s="149">
        <v>1.25</v>
      </c>
      <c r="K1941" s="148">
        <v>204</v>
      </c>
      <c r="L1941" s="148"/>
      <c r="M1941" s="148"/>
      <c r="N1941" s="148"/>
      <c r="O1941" s="148"/>
      <c r="P1941" s="148"/>
      <c r="Q1941" s="148"/>
      <c r="R1941" s="148"/>
      <c r="S1941" s="148"/>
      <c r="T1941" s="148"/>
      <c r="U1941" s="148"/>
      <c r="V1941" s="148"/>
      <c r="W1941" s="148"/>
      <c r="X1941" s="139">
        <v>2</v>
      </c>
      <c r="Y1941" s="148">
        <v>120.15</v>
      </c>
      <c r="Z1941" s="149">
        <v>4</v>
      </c>
      <c r="AA1941" s="148">
        <v>879.85</v>
      </c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39">
        <v>0</v>
      </c>
      <c r="AM1941" s="139">
        <v>0</v>
      </c>
      <c r="AN1941" s="148">
        <f t="shared" si="271"/>
        <v>1000</v>
      </c>
      <c r="AO1941" s="148">
        <f t="shared" si="272"/>
        <v>204</v>
      </c>
      <c r="AP1941" s="148">
        <v>6</v>
      </c>
      <c r="AQ1941" s="140">
        <v>6</v>
      </c>
      <c r="AS1941" s="42">
        <f t="shared" si="273"/>
        <v>15200.749477535548</v>
      </c>
      <c r="AT1941" s="101">
        <f t="shared" si="274"/>
        <v>0</v>
      </c>
      <c r="AU1941" s="42">
        <f t="shared" si="275"/>
        <v>15200.749477535548</v>
      </c>
      <c r="AV1941" s="42">
        <f t="shared" si="276"/>
        <v>6469.9143702456722</v>
      </c>
      <c r="AW1941" s="102">
        <f t="shared" si="277"/>
        <v>3698.6666666666665</v>
      </c>
      <c r="AX1941" s="43">
        <f t="shared" si="270"/>
        <v>1.25</v>
      </c>
      <c r="AY1941" s="43" t="str">
        <f t="shared" si="278"/>
        <v>UTFS</v>
      </c>
    </row>
    <row r="1942" spans="1:51" hidden="1" x14ac:dyDescent="0.2">
      <c r="A1942" s="38">
        <v>1935</v>
      </c>
      <c r="B1942" t="s">
        <v>5806</v>
      </c>
      <c r="C1942" t="s">
        <v>5746</v>
      </c>
      <c r="D1942">
        <v>9200</v>
      </c>
      <c r="E1942" t="s">
        <v>212</v>
      </c>
      <c r="F1942">
        <v>5</v>
      </c>
      <c r="G1942" t="str">
        <f>LOOKUP(F1942,{0,6,45},{"F","L","H"})</f>
        <v>F</v>
      </c>
      <c r="H1942" t="s">
        <v>1463</v>
      </c>
      <c r="I1942" s="43" t="str">
        <f>IFERROR(VLOOKUP(#REF!,#REF!,2,FALSE),"No")</f>
        <v>No</v>
      </c>
      <c r="J1942" s="139">
        <v>2</v>
      </c>
      <c r="K1942" s="148">
        <v>95</v>
      </c>
      <c r="L1942" s="148"/>
      <c r="M1942" s="148"/>
      <c r="N1942" s="148"/>
      <c r="O1942" s="148"/>
      <c r="P1942" s="148"/>
      <c r="Q1942" s="148"/>
      <c r="R1942" s="148"/>
      <c r="S1942" s="148"/>
      <c r="T1942" s="148"/>
      <c r="U1942" s="148"/>
      <c r="V1942" s="148"/>
      <c r="W1942" s="148"/>
      <c r="X1942" s="139">
        <v>4</v>
      </c>
      <c r="Y1942" s="148">
        <v>919.03</v>
      </c>
      <c r="Z1942" s="149">
        <v>6</v>
      </c>
      <c r="AA1942" s="148">
        <v>80.97</v>
      </c>
      <c r="AB1942" s="149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39">
        <v>0</v>
      </c>
      <c r="AM1942" s="139">
        <v>0</v>
      </c>
      <c r="AN1942" s="148">
        <f t="shared" si="271"/>
        <v>1000</v>
      </c>
      <c r="AO1942" s="148">
        <f t="shared" si="272"/>
        <v>95</v>
      </c>
      <c r="AP1942" s="148">
        <v>1</v>
      </c>
      <c r="AQ1942" s="140">
        <v>1</v>
      </c>
      <c r="AS1942" s="42">
        <f t="shared" si="273"/>
        <v>6933.430393950377</v>
      </c>
      <c r="AT1942" s="101">
        <f t="shared" si="274"/>
        <v>0</v>
      </c>
      <c r="AU1942" s="42">
        <f t="shared" si="275"/>
        <v>6933.430393950377</v>
      </c>
      <c r="AV1942" s="42">
        <f t="shared" si="276"/>
        <v>41328.701221474032</v>
      </c>
      <c r="AW1942" s="102">
        <f t="shared" si="277"/>
        <v>5118</v>
      </c>
      <c r="AX1942" s="43">
        <f t="shared" si="270"/>
        <v>2</v>
      </c>
      <c r="AY1942" s="43" t="str">
        <f t="shared" si="278"/>
        <v>UTTSS</v>
      </c>
    </row>
    <row r="1943" spans="1:51" hidden="1" x14ac:dyDescent="0.2">
      <c r="A1943" s="38">
        <v>1936</v>
      </c>
      <c r="B1943" t="s">
        <v>362</v>
      </c>
      <c r="C1943" t="s">
        <v>289</v>
      </c>
      <c r="D1943">
        <v>540</v>
      </c>
      <c r="E1943" t="s">
        <v>1250</v>
      </c>
      <c r="F1943">
        <v>0.25</v>
      </c>
      <c r="G1943" t="str">
        <f>LOOKUP(F1943,{0,6,45},{"F","L","H"})</f>
        <v>F</v>
      </c>
      <c r="H1943" t="s">
        <v>3798</v>
      </c>
      <c r="I1943" s="43" t="str">
        <f>IFERROR(VLOOKUP(#REF!,#REF!,2,FALSE),"No")</f>
        <v>No</v>
      </c>
      <c r="J1943" s="149">
        <v>0.75</v>
      </c>
      <c r="K1943" s="148">
        <v>81</v>
      </c>
      <c r="L1943" s="148"/>
      <c r="M1943" s="148"/>
      <c r="N1943" s="148"/>
      <c r="O1943" s="148"/>
      <c r="P1943" s="148"/>
      <c r="Q1943" s="148"/>
      <c r="R1943" s="148"/>
      <c r="S1943" s="148"/>
      <c r="T1943" s="148"/>
      <c r="U1943" s="148"/>
      <c r="V1943" s="148"/>
      <c r="W1943" s="148"/>
      <c r="X1943" s="139">
        <v>2</v>
      </c>
      <c r="Y1943" s="148">
        <v>1000</v>
      </c>
      <c r="Z1943" s="149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39">
        <v>0</v>
      </c>
      <c r="AM1943" s="139">
        <v>0</v>
      </c>
      <c r="AN1943" s="148">
        <f t="shared" si="271"/>
        <v>1000</v>
      </c>
      <c r="AO1943" s="148">
        <f t="shared" si="272"/>
        <v>81</v>
      </c>
      <c r="AP1943" s="148">
        <v>5</v>
      </c>
      <c r="AQ1943" s="140">
        <v>5</v>
      </c>
      <c r="AS1943" s="42">
        <f t="shared" si="273"/>
        <v>5215.0617043155853</v>
      </c>
      <c r="AT1943" s="101">
        <f t="shared" si="274"/>
        <v>0</v>
      </c>
      <c r="AU1943" s="42">
        <f t="shared" si="275"/>
        <v>5215.0617043155853</v>
      </c>
      <c r="AV1943" s="42">
        <f t="shared" si="276"/>
        <v>6502.1923442948064</v>
      </c>
      <c r="AW1943" s="102">
        <f t="shared" si="277"/>
        <v>585.0096169344007</v>
      </c>
      <c r="AX1943" s="43">
        <f t="shared" si="270"/>
        <v>0.75</v>
      </c>
      <c r="AY1943" s="43" t="str">
        <f t="shared" si="278"/>
        <v>UTGS</v>
      </c>
    </row>
    <row r="1944" spans="1:51" hidden="1" x14ac:dyDescent="0.2">
      <c r="A1944" s="38">
        <v>1937</v>
      </c>
      <c r="B1944" t="s">
        <v>5806</v>
      </c>
      <c r="C1944" t="s">
        <v>289</v>
      </c>
      <c r="D1944">
        <v>28250</v>
      </c>
      <c r="E1944" t="s">
        <v>212</v>
      </c>
      <c r="F1944">
        <v>45</v>
      </c>
      <c r="G1944" t="str">
        <f>LOOKUP(F1944,{0,6,45},{"F","L","H"})</f>
        <v>H</v>
      </c>
      <c r="H1944" t="s">
        <v>1464</v>
      </c>
      <c r="I1944" s="43" t="str">
        <f>IFERROR(VLOOKUP(#REF!,#REF!,2,FALSE),"No")</f>
        <v>No</v>
      </c>
      <c r="J1944" s="149">
        <v>4</v>
      </c>
      <c r="K1944" s="148">
        <v>303.2</v>
      </c>
      <c r="L1944" s="148"/>
      <c r="M1944" s="148"/>
      <c r="N1944" s="148"/>
      <c r="O1944" s="148"/>
      <c r="P1944" s="148"/>
      <c r="Q1944" s="148"/>
      <c r="R1944" s="148"/>
      <c r="S1944" s="148"/>
      <c r="T1944" s="148"/>
      <c r="U1944" s="148"/>
      <c r="V1944" s="148"/>
      <c r="W1944" s="148"/>
      <c r="X1944" s="139">
        <v>4</v>
      </c>
      <c r="Y1944" s="148">
        <v>585.47</v>
      </c>
      <c r="Z1944" s="149">
        <v>6</v>
      </c>
      <c r="AA1944" s="148">
        <v>414.53</v>
      </c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39">
        <v>0</v>
      </c>
      <c r="AM1944" s="139">
        <v>0</v>
      </c>
      <c r="AN1944" s="148">
        <f t="shared" si="271"/>
        <v>1000</v>
      </c>
      <c r="AO1944" s="148">
        <f t="shared" si="272"/>
        <v>303.2</v>
      </c>
      <c r="AP1944" s="148">
        <v>3</v>
      </c>
      <c r="AQ1944" s="140">
        <v>4</v>
      </c>
      <c r="AS1944" s="42">
        <f t="shared" si="273"/>
        <v>23207.982478376362</v>
      </c>
      <c r="AT1944" s="101">
        <f t="shared" si="274"/>
        <v>0</v>
      </c>
      <c r="AU1944" s="42">
        <f t="shared" si="275"/>
        <v>23207.982478376362</v>
      </c>
      <c r="AV1944" s="42">
        <f t="shared" si="276"/>
        <v>12029.161805368509</v>
      </c>
      <c r="AW1944" s="102">
        <f t="shared" si="277"/>
        <v>52825.283763759828</v>
      </c>
      <c r="AX1944" s="43">
        <f t="shared" si="270"/>
        <v>4</v>
      </c>
      <c r="AY1944" s="43" t="str">
        <f t="shared" si="278"/>
        <v>UTGS</v>
      </c>
    </row>
    <row r="1945" spans="1:51" hidden="1" x14ac:dyDescent="0.2">
      <c r="A1945" s="38">
        <v>1938</v>
      </c>
      <c r="B1945" t="s">
        <v>5806</v>
      </c>
      <c r="C1945" t="s">
        <v>289</v>
      </c>
      <c r="D1945">
        <v>320</v>
      </c>
      <c r="E1945" t="s">
        <v>1245</v>
      </c>
      <c r="F1945">
        <v>0.25</v>
      </c>
      <c r="G1945" t="str">
        <f>LOOKUP(F1945,{0,6,45},{"F","L","H"})</f>
        <v>F</v>
      </c>
      <c r="H1945" t="s">
        <v>3799</v>
      </c>
      <c r="I1945" s="43" t="str">
        <f>IFERROR(VLOOKUP(#REF!,#REF!,2,FALSE),"No")</f>
        <v>No</v>
      </c>
      <c r="J1945" s="149">
        <v>1.25</v>
      </c>
      <c r="K1945" s="148">
        <v>85</v>
      </c>
      <c r="L1945" s="148"/>
      <c r="M1945" s="148"/>
      <c r="N1945" s="148"/>
      <c r="O1945" s="148"/>
      <c r="P1945" s="148"/>
      <c r="Q1945" s="148"/>
      <c r="R1945" s="148"/>
      <c r="S1945" s="148"/>
      <c r="T1945" s="148"/>
      <c r="U1945" s="148"/>
      <c r="V1945" s="148"/>
      <c r="W1945" s="148"/>
      <c r="X1945" s="139">
        <v>2</v>
      </c>
      <c r="Y1945" s="148">
        <v>216.62</v>
      </c>
      <c r="Z1945" s="149">
        <v>4</v>
      </c>
      <c r="AA1945" s="148">
        <v>783.38</v>
      </c>
      <c r="AB1945" s="149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39">
        <v>0</v>
      </c>
      <c r="AM1945" s="139">
        <v>0</v>
      </c>
      <c r="AN1945" s="148">
        <f t="shared" si="271"/>
        <v>1000</v>
      </c>
      <c r="AO1945" s="148">
        <f t="shared" si="272"/>
        <v>85</v>
      </c>
      <c r="AP1945" s="148">
        <v>10</v>
      </c>
      <c r="AQ1945" s="140">
        <v>35</v>
      </c>
      <c r="AS1945" s="42">
        <f t="shared" si="273"/>
        <v>6333.6456156398117</v>
      </c>
      <c r="AT1945" s="101">
        <f t="shared" si="274"/>
        <v>0</v>
      </c>
      <c r="AU1945" s="42">
        <f t="shared" si="275"/>
        <v>6333.6456156398117</v>
      </c>
      <c r="AV1945" s="42">
        <f t="shared" si="276"/>
        <v>1089.3656091849723</v>
      </c>
      <c r="AW1945" s="102">
        <f t="shared" si="277"/>
        <v>431</v>
      </c>
      <c r="AX1945" s="43">
        <f t="shared" si="270"/>
        <v>1.25</v>
      </c>
      <c r="AY1945" s="43" t="str">
        <f t="shared" si="278"/>
        <v>UTGS</v>
      </c>
    </row>
    <row r="1946" spans="1:51" hidden="1" x14ac:dyDescent="0.2">
      <c r="A1946" s="38">
        <v>1939</v>
      </c>
      <c r="B1946" t="s">
        <v>5806</v>
      </c>
      <c r="C1946" t="s">
        <v>5746</v>
      </c>
      <c r="D1946">
        <v>6600</v>
      </c>
      <c r="E1946" t="s">
        <v>198</v>
      </c>
      <c r="F1946">
        <v>5</v>
      </c>
      <c r="G1946" t="str">
        <f>LOOKUP(F1946,{0,6,45},{"F","L","H"})</f>
        <v>F</v>
      </c>
      <c r="H1946" t="s">
        <v>1465</v>
      </c>
      <c r="I1946" s="43" t="str">
        <f>IFERROR(VLOOKUP(#REF!,#REF!,2,FALSE),"No")</f>
        <v>No</v>
      </c>
      <c r="J1946" s="149">
        <v>2</v>
      </c>
      <c r="K1946" s="148">
        <v>15</v>
      </c>
      <c r="L1946" s="148"/>
      <c r="M1946" s="148"/>
      <c r="N1946" s="148"/>
      <c r="O1946" s="148"/>
      <c r="P1946" s="148"/>
      <c r="Q1946" s="148"/>
      <c r="R1946" s="148"/>
      <c r="S1946" s="148"/>
      <c r="T1946" s="148"/>
      <c r="U1946" s="148"/>
      <c r="V1946" s="148"/>
      <c r="W1946" s="148"/>
      <c r="X1946" s="139">
        <v>2</v>
      </c>
      <c r="Y1946" s="148">
        <v>1000</v>
      </c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39">
        <v>0</v>
      </c>
      <c r="AM1946" s="139">
        <v>0</v>
      </c>
      <c r="AN1946" s="148">
        <f t="shared" si="271"/>
        <v>1000</v>
      </c>
      <c r="AO1946" s="148">
        <f t="shared" si="272"/>
        <v>15</v>
      </c>
      <c r="AP1946" s="148">
        <v>8</v>
      </c>
      <c r="AQ1946" s="140">
        <v>43</v>
      </c>
      <c r="AS1946" s="42">
        <f t="shared" si="273"/>
        <v>1094.752167465849</v>
      </c>
      <c r="AT1946" s="101">
        <f t="shared" si="274"/>
        <v>0</v>
      </c>
      <c r="AU1946" s="42">
        <f t="shared" si="275"/>
        <v>1094.752167465849</v>
      </c>
      <c r="AV1946" s="42">
        <f t="shared" si="276"/>
        <v>756.06887724358216</v>
      </c>
      <c r="AW1946" s="102">
        <f t="shared" si="277"/>
        <v>3698.6666666666665</v>
      </c>
      <c r="AX1946" s="43">
        <f t="shared" si="270"/>
        <v>2</v>
      </c>
      <c r="AY1946" s="43" t="str">
        <f t="shared" si="278"/>
        <v>UTTSS</v>
      </c>
    </row>
    <row r="1947" spans="1:51" hidden="1" x14ac:dyDescent="0.2">
      <c r="A1947" s="38">
        <v>1940</v>
      </c>
      <c r="B1947" t="s">
        <v>5806</v>
      </c>
      <c r="C1947" t="s">
        <v>5746</v>
      </c>
      <c r="D1947">
        <v>9200</v>
      </c>
      <c r="E1947" t="s">
        <v>212</v>
      </c>
      <c r="F1947">
        <v>5</v>
      </c>
      <c r="G1947" t="str">
        <f>LOOKUP(F1947,{0,6,45},{"F","L","H"})</f>
        <v>F</v>
      </c>
      <c r="H1947" t="s">
        <v>3801</v>
      </c>
      <c r="I1947" s="43" t="str">
        <f>IFERROR(VLOOKUP(#REF!,#REF!,2,FALSE),"No")</f>
        <v>No</v>
      </c>
      <c r="J1947" s="149">
        <v>2</v>
      </c>
      <c r="K1947" s="148">
        <v>184</v>
      </c>
      <c r="L1947" s="148"/>
      <c r="M1947" s="148"/>
      <c r="N1947" s="148"/>
      <c r="O1947" s="148"/>
      <c r="P1947" s="148"/>
      <c r="Q1947" s="148"/>
      <c r="R1947" s="148"/>
      <c r="S1947" s="148"/>
      <c r="T1947" s="148"/>
      <c r="U1947" s="148"/>
      <c r="V1947" s="148"/>
      <c r="W1947" s="148"/>
      <c r="X1947" s="139">
        <v>2</v>
      </c>
      <c r="Y1947" s="148">
        <v>101.4</v>
      </c>
      <c r="Z1947" s="148">
        <v>4</v>
      </c>
      <c r="AA1947" s="148">
        <v>898.6</v>
      </c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39">
        <v>0</v>
      </c>
      <c r="AM1947" s="139">
        <v>0</v>
      </c>
      <c r="AN1947" s="148">
        <f t="shared" si="271"/>
        <v>1000</v>
      </c>
      <c r="AO1947" s="148">
        <f t="shared" si="272"/>
        <v>184</v>
      </c>
      <c r="AP1947" s="148">
        <v>3</v>
      </c>
      <c r="AQ1947" s="140">
        <v>3</v>
      </c>
      <c r="AS1947" s="42">
        <f t="shared" si="273"/>
        <v>13428.959920914414</v>
      </c>
      <c r="AT1947" s="101">
        <f t="shared" si="274"/>
        <v>0</v>
      </c>
      <c r="AU1947" s="42">
        <f t="shared" si="275"/>
        <v>13428.959920914414</v>
      </c>
      <c r="AV1947" s="42">
        <f t="shared" si="276"/>
        <v>12984.641240491344</v>
      </c>
      <c r="AW1947" s="102">
        <f t="shared" si="277"/>
        <v>5118</v>
      </c>
      <c r="AX1947" s="43">
        <f t="shared" si="270"/>
        <v>2</v>
      </c>
      <c r="AY1947" s="43" t="str">
        <f t="shared" si="278"/>
        <v>UTTSS</v>
      </c>
    </row>
    <row r="1948" spans="1:51" hidden="1" x14ac:dyDescent="0.2">
      <c r="A1948" s="38">
        <v>1941</v>
      </c>
      <c r="B1948" t="s">
        <v>362</v>
      </c>
      <c r="C1948" t="s">
        <v>289</v>
      </c>
      <c r="D1948">
        <v>320</v>
      </c>
      <c r="E1948" t="s">
        <v>1245</v>
      </c>
      <c r="F1948">
        <v>0.25</v>
      </c>
      <c r="G1948" t="str">
        <f>LOOKUP(F1948,{0,6,45},{"F","L","H"})</f>
        <v>F</v>
      </c>
      <c r="H1948" t="s">
        <v>1466</v>
      </c>
      <c r="I1948" s="43" t="str">
        <f>IFERROR(VLOOKUP(#REF!,#REF!,2,FALSE),"No")</f>
        <v>No</v>
      </c>
      <c r="J1948" s="139">
        <v>0.5</v>
      </c>
      <c r="K1948" s="148">
        <v>60</v>
      </c>
      <c r="L1948" s="148"/>
      <c r="M1948" s="148"/>
      <c r="N1948" s="148"/>
      <c r="O1948" s="148"/>
      <c r="P1948" s="148"/>
      <c r="Q1948" s="148"/>
      <c r="R1948" s="148"/>
      <c r="S1948" s="148"/>
      <c r="T1948" s="148"/>
      <c r="U1948" s="148"/>
      <c r="V1948" s="148"/>
      <c r="W1948" s="148"/>
      <c r="X1948" s="139">
        <v>1.25</v>
      </c>
      <c r="Y1948" s="148">
        <v>180.94</v>
      </c>
      <c r="Z1948" s="149">
        <v>2</v>
      </c>
      <c r="AA1948" s="148">
        <v>819.06</v>
      </c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39">
        <v>0</v>
      </c>
      <c r="AM1948" s="139">
        <v>0</v>
      </c>
      <c r="AN1948" s="148">
        <f t="shared" si="271"/>
        <v>1000</v>
      </c>
      <c r="AO1948" s="148">
        <f t="shared" si="272"/>
        <v>60</v>
      </c>
      <c r="AP1948" s="148">
        <v>8</v>
      </c>
      <c r="AQ1948" s="140">
        <v>9</v>
      </c>
      <c r="AS1948" s="42">
        <f t="shared" si="273"/>
        <v>4104.2086698633975</v>
      </c>
      <c r="AT1948" s="101">
        <f t="shared" si="274"/>
        <v>0</v>
      </c>
      <c r="AU1948" s="42">
        <f t="shared" si="275"/>
        <v>4104.2086698633975</v>
      </c>
      <c r="AV1948" s="42">
        <f t="shared" si="276"/>
        <v>3626.4021912748922</v>
      </c>
      <c r="AW1948" s="102">
        <f t="shared" si="277"/>
        <v>431</v>
      </c>
      <c r="AX1948" s="43">
        <f t="shared" si="270"/>
        <v>0.5</v>
      </c>
      <c r="AY1948" s="43" t="str">
        <f t="shared" si="278"/>
        <v>UTGS</v>
      </c>
    </row>
    <row r="1949" spans="1:51" hidden="1" x14ac:dyDescent="0.2">
      <c r="A1949" s="38">
        <v>1942</v>
      </c>
      <c r="B1949" t="s">
        <v>5807</v>
      </c>
      <c r="C1949" t="s">
        <v>5746</v>
      </c>
      <c r="D1949">
        <v>9200</v>
      </c>
      <c r="E1949" t="s">
        <v>212</v>
      </c>
      <c r="F1949">
        <v>5</v>
      </c>
      <c r="G1949" t="str">
        <f>LOOKUP(F1949,{0,6,45},{"F","L","H"})</f>
        <v>F</v>
      </c>
      <c r="H1949" t="s">
        <v>385</v>
      </c>
      <c r="I1949" s="43" t="str">
        <f>IFERROR(VLOOKUP(#REF!,#REF!,2,FALSE),"No")</f>
        <v>No</v>
      </c>
      <c r="J1949" s="139">
        <v>2</v>
      </c>
      <c r="K1949" s="148">
        <v>53</v>
      </c>
      <c r="L1949" s="148"/>
      <c r="M1949" s="148"/>
      <c r="N1949" s="148"/>
      <c r="O1949" s="148"/>
      <c r="P1949" s="148"/>
      <c r="Q1949" s="148"/>
      <c r="R1949" s="148"/>
      <c r="S1949" s="148"/>
      <c r="T1949" s="148"/>
      <c r="U1949" s="148"/>
      <c r="V1949" s="148"/>
      <c r="W1949" s="148"/>
      <c r="X1949" s="139">
        <v>2</v>
      </c>
      <c r="Y1949" s="148">
        <v>149.06</v>
      </c>
      <c r="Z1949" s="149">
        <v>4</v>
      </c>
      <c r="AA1949" s="148">
        <v>850.94</v>
      </c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39">
        <v>0</v>
      </c>
      <c r="AM1949" s="139">
        <v>0</v>
      </c>
      <c r="AN1949" s="148">
        <f t="shared" si="271"/>
        <v>1000</v>
      </c>
      <c r="AO1949" s="148">
        <f t="shared" si="272"/>
        <v>53</v>
      </c>
      <c r="AP1949" s="148">
        <v>5</v>
      </c>
      <c r="AQ1949" s="140">
        <v>5</v>
      </c>
      <c r="AS1949" s="42">
        <f t="shared" si="273"/>
        <v>3868.1243250460002</v>
      </c>
      <c r="AT1949" s="101">
        <f t="shared" si="274"/>
        <v>0</v>
      </c>
      <c r="AU1949" s="42">
        <f t="shared" si="275"/>
        <v>3868.1243250460002</v>
      </c>
      <c r="AV1949" s="42">
        <f t="shared" si="276"/>
        <v>7722.4403042948079</v>
      </c>
      <c r="AW1949" s="102">
        <f t="shared" si="277"/>
        <v>5118</v>
      </c>
      <c r="AX1949" s="43">
        <f t="shared" si="270"/>
        <v>2</v>
      </c>
      <c r="AY1949" s="43" t="str">
        <f t="shared" si="278"/>
        <v>UTTSS</v>
      </c>
    </row>
    <row r="1950" spans="1:51" hidden="1" x14ac:dyDescent="0.2">
      <c r="A1950" s="38">
        <v>1943</v>
      </c>
      <c r="B1950" t="s">
        <v>5806</v>
      </c>
      <c r="C1950" t="s">
        <v>292</v>
      </c>
      <c r="D1950">
        <v>2300</v>
      </c>
      <c r="E1950" t="s">
        <v>199</v>
      </c>
      <c r="F1950">
        <v>0.25</v>
      </c>
      <c r="G1950" t="str">
        <f>LOOKUP(F1950,{0,6,45},{"F","L","H"})</f>
        <v>F</v>
      </c>
      <c r="H1950" t="s">
        <v>1944</v>
      </c>
      <c r="I1950" s="43" t="str">
        <f>IFERROR(VLOOKUP(#REF!,#REF!,2,FALSE),"No")</f>
        <v>No</v>
      </c>
      <c r="J1950" s="149">
        <v>0.75</v>
      </c>
      <c r="K1950" s="148">
        <v>169</v>
      </c>
      <c r="L1950" s="148">
        <v>1.25</v>
      </c>
      <c r="M1950" s="148">
        <v>210.3</v>
      </c>
      <c r="N1950" s="148">
        <v>2</v>
      </c>
      <c r="O1950" s="148">
        <v>118</v>
      </c>
      <c r="P1950" s="148"/>
      <c r="Q1950" s="148"/>
      <c r="R1950" s="148"/>
      <c r="S1950" s="148"/>
      <c r="T1950" s="148"/>
      <c r="U1950" s="148"/>
      <c r="V1950" s="148"/>
      <c r="W1950" s="148"/>
      <c r="X1950" s="139">
        <v>2</v>
      </c>
      <c r="Y1950" s="148">
        <v>223.5</v>
      </c>
      <c r="Z1950" s="148">
        <v>6</v>
      </c>
      <c r="AA1950" s="148">
        <v>776.5</v>
      </c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39">
        <v>0</v>
      </c>
      <c r="AM1950" s="139">
        <v>0</v>
      </c>
      <c r="AN1950" s="148">
        <f t="shared" si="271"/>
        <v>1000</v>
      </c>
      <c r="AO1950" s="148">
        <f t="shared" si="272"/>
        <v>497.3</v>
      </c>
      <c r="AP1950" s="148">
        <v>4</v>
      </c>
      <c r="AQ1950" s="140">
        <v>4</v>
      </c>
      <c r="AS1950" s="42">
        <f t="shared" si="273"/>
        <v>35163.042525384451</v>
      </c>
      <c r="AT1950" s="101">
        <f t="shared" si="274"/>
        <v>0</v>
      </c>
      <c r="AU1950" s="42">
        <f t="shared" si="275"/>
        <v>35163.042525384451</v>
      </c>
      <c r="AV1950" s="42">
        <f t="shared" si="276"/>
        <v>13470.06043036851</v>
      </c>
      <c r="AW1950" s="102">
        <f t="shared" si="277"/>
        <v>2428.75</v>
      </c>
      <c r="AX1950" s="43">
        <f t="shared" si="270"/>
        <v>0.75</v>
      </c>
      <c r="AY1950" s="43" t="str">
        <f t="shared" si="278"/>
        <v>UTFS</v>
      </c>
    </row>
    <row r="1951" spans="1:51" hidden="1" x14ac:dyDescent="0.2">
      <c r="A1951" s="38">
        <v>1944</v>
      </c>
      <c r="B1951" t="s">
        <v>362</v>
      </c>
      <c r="C1951" t="s">
        <v>289</v>
      </c>
      <c r="D1951">
        <v>320</v>
      </c>
      <c r="E1951" t="s">
        <v>1245</v>
      </c>
      <c r="F1951">
        <v>0.25</v>
      </c>
      <c r="G1951" t="str">
        <f>LOOKUP(F1951,{0,6,45},{"F","L","H"})</f>
        <v>F</v>
      </c>
      <c r="H1951" t="s">
        <v>3802</v>
      </c>
      <c r="I1951" s="43" t="str">
        <f>IFERROR(VLOOKUP(#REF!,#REF!,2,FALSE),"No")</f>
        <v>No</v>
      </c>
      <c r="J1951" s="148">
        <v>0.5</v>
      </c>
      <c r="K1951" s="148">
        <v>100</v>
      </c>
      <c r="L1951" s="148"/>
      <c r="M1951" s="148"/>
      <c r="N1951" s="148"/>
      <c r="O1951" s="148"/>
      <c r="P1951" s="148"/>
      <c r="Q1951" s="148"/>
      <c r="R1951" s="149"/>
      <c r="S1951" s="148"/>
      <c r="T1951" s="148"/>
      <c r="U1951" s="148"/>
      <c r="V1951" s="148"/>
      <c r="W1951" s="148"/>
      <c r="X1951" s="139">
        <v>0.75</v>
      </c>
      <c r="Y1951" s="148">
        <v>172</v>
      </c>
      <c r="Z1951" s="148">
        <v>2</v>
      </c>
      <c r="AA1951" s="148">
        <v>212</v>
      </c>
      <c r="AB1951" s="148">
        <v>3</v>
      </c>
      <c r="AC1951" s="148">
        <v>99</v>
      </c>
      <c r="AD1951" s="148">
        <v>4</v>
      </c>
      <c r="AE1951" s="148">
        <v>517</v>
      </c>
      <c r="AF1951" s="148"/>
      <c r="AG1951" s="148"/>
      <c r="AH1951" s="148"/>
      <c r="AI1951" s="148"/>
      <c r="AJ1951" s="148"/>
      <c r="AK1951" s="148"/>
      <c r="AL1951" s="139">
        <v>0</v>
      </c>
      <c r="AM1951" s="139">
        <v>0</v>
      </c>
      <c r="AN1951" s="148">
        <f t="shared" si="271"/>
        <v>1000</v>
      </c>
      <c r="AO1951" s="148">
        <f t="shared" si="272"/>
        <v>100</v>
      </c>
      <c r="AP1951" s="148">
        <v>15</v>
      </c>
      <c r="AQ1951" s="140">
        <v>16</v>
      </c>
      <c r="AS1951" s="42">
        <f t="shared" si="273"/>
        <v>6840.3477831056616</v>
      </c>
      <c r="AT1951" s="101">
        <f t="shared" si="274"/>
        <v>0</v>
      </c>
      <c r="AU1951" s="42">
        <f t="shared" si="275"/>
        <v>6840.3477831056616</v>
      </c>
      <c r="AV1951" s="42">
        <f t="shared" si="276"/>
        <v>2266.6432325921269</v>
      </c>
      <c r="AW1951" s="102">
        <f t="shared" si="277"/>
        <v>431</v>
      </c>
      <c r="AX1951" s="43">
        <f t="shared" si="270"/>
        <v>0.5</v>
      </c>
      <c r="AY1951" s="43" t="str">
        <f t="shared" si="278"/>
        <v>UTGS</v>
      </c>
    </row>
    <row r="1952" spans="1:51" hidden="1" x14ac:dyDescent="0.2">
      <c r="A1952" s="38">
        <v>1945</v>
      </c>
      <c r="B1952" t="s">
        <v>5807</v>
      </c>
      <c r="C1952" t="s">
        <v>5745</v>
      </c>
      <c r="D1952">
        <v>44352</v>
      </c>
      <c r="E1952" t="s">
        <v>211</v>
      </c>
      <c r="F1952">
        <v>45</v>
      </c>
      <c r="G1952" t="str">
        <f>LOOKUP(F1952,{0,6,45},{"F","L","H"})</f>
        <v>H</v>
      </c>
      <c r="H1952" t="s">
        <v>565</v>
      </c>
      <c r="I1952" s="43" t="str">
        <f>IFERROR(VLOOKUP(#REF!,#REF!,2,FALSE),"No")</f>
        <v>No</v>
      </c>
      <c r="J1952" s="139">
        <v>2</v>
      </c>
      <c r="K1952" s="148">
        <v>331</v>
      </c>
      <c r="L1952" s="148"/>
      <c r="M1952" s="148"/>
      <c r="N1952" s="148"/>
      <c r="O1952" s="148"/>
      <c r="P1952" s="148"/>
      <c r="Q1952" s="148"/>
      <c r="R1952" s="148"/>
      <c r="S1952" s="148"/>
      <c r="T1952" s="148"/>
      <c r="U1952" s="148"/>
      <c r="V1952" s="148"/>
      <c r="W1952" s="148"/>
      <c r="X1952" s="139">
        <v>2</v>
      </c>
      <c r="Y1952" s="148">
        <v>176.3</v>
      </c>
      <c r="Z1952" s="148">
        <v>4</v>
      </c>
      <c r="AA1952" s="148">
        <v>823.7</v>
      </c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39">
        <v>0</v>
      </c>
      <c r="AM1952" s="139">
        <v>0</v>
      </c>
      <c r="AN1952" s="148">
        <f t="shared" si="271"/>
        <v>1000</v>
      </c>
      <c r="AO1952" s="148">
        <f t="shared" si="272"/>
        <v>331</v>
      </c>
      <c r="AP1952" s="148">
        <v>3</v>
      </c>
      <c r="AQ1952" s="140">
        <v>3</v>
      </c>
      <c r="AS1952" s="42">
        <f t="shared" si="273"/>
        <v>24157.531162079737</v>
      </c>
      <c r="AT1952" s="101">
        <f t="shared" si="274"/>
        <v>0</v>
      </c>
      <c r="AU1952" s="42">
        <f t="shared" si="275"/>
        <v>24157.531162079737</v>
      </c>
      <c r="AV1952" s="42">
        <f t="shared" si="276"/>
        <v>12805.630240491344</v>
      </c>
      <c r="AW1952" s="102">
        <f t="shared" si="277"/>
        <v>60371.752872868376</v>
      </c>
      <c r="AX1952" s="43">
        <f t="shared" si="270"/>
        <v>2</v>
      </c>
      <c r="AY1952" s="43" t="str">
        <f t="shared" si="278"/>
        <v>UTTSM</v>
      </c>
    </row>
    <row r="1953" spans="1:51" hidden="1" x14ac:dyDescent="0.2">
      <c r="A1953" s="38">
        <v>1946</v>
      </c>
      <c r="B1953" t="s">
        <v>5807</v>
      </c>
      <c r="C1953" t="s">
        <v>5746</v>
      </c>
      <c r="D1953">
        <v>44350</v>
      </c>
      <c r="E1953" t="s">
        <v>215</v>
      </c>
      <c r="F1953">
        <v>45</v>
      </c>
      <c r="G1953" t="str">
        <f>LOOKUP(F1953,{0,6,45},{"F","L","H"})</f>
        <v>H</v>
      </c>
      <c r="H1953" t="s">
        <v>774</v>
      </c>
      <c r="I1953" s="43" t="str">
        <f>IFERROR(VLOOKUP(#REF!,#REF!,2,FALSE),"No")</f>
        <v>No</v>
      </c>
      <c r="J1953" s="149">
        <v>2</v>
      </c>
      <c r="K1953" s="148">
        <v>315</v>
      </c>
      <c r="L1953" s="148"/>
      <c r="M1953" s="148"/>
      <c r="N1953" s="148"/>
      <c r="O1953" s="148"/>
      <c r="P1953" s="148"/>
      <c r="Q1953" s="148"/>
      <c r="R1953" s="148"/>
      <c r="S1953" s="148"/>
      <c r="T1953" s="148"/>
      <c r="U1953" s="148"/>
      <c r="V1953" s="148"/>
      <c r="W1953" s="148"/>
      <c r="X1953" s="139">
        <v>4</v>
      </c>
      <c r="Y1953" s="148">
        <v>442.52</v>
      </c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39">
        <v>0</v>
      </c>
      <c r="AM1953" s="139">
        <v>0</v>
      </c>
      <c r="AN1953" s="148">
        <f t="shared" si="271"/>
        <v>442.52</v>
      </c>
      <c r="AO1953" s="148">
        <f t="shared" si="272"/>
        <v>315</v>
      </c>
      <c r="AP1953" s="148">
        <v>2</v>
      </c>
      <c r="AQ1953" s="140">
        <v>2</v>
      </c>
      <c r="AS1953" s="42">
        <f t="shared" si="273"/>
        <v>22989.79551678283</v>
      </c>
      <c r="AT1953" s="101">
        <f t="shared" si="274"/>
        <v>0</v>
      </c>
      <c r="AU1953" s="42">
        <f t="shared" si="275"/>
        <v>22989.79551678283</v>
      </c>
      <c r="AV1953" s="42">
        <f t="shared" si="276"/>
        <v>8779.8095904933452</v>
      </c>
      <c r="AW1953" s="102">
        <f t="shared" si="277"/>
        <v>60371.752872868376</v>
      </c>
      <c r="AX1953" s="43">
        <f t="shared" si="270"/>
        <v>2</v>
      </c>
      <c r="AY1953" s="43" t="str">
        <f t="shared" si="278"/>
        <v>UTTSS</v>
      </c>
    </row>
    <row r="1954" spans="1:51" hidden="1" x14ac:dyDescent="0.2">
      <c r="A1954" s="38">
        <v>1947</v>
      </c>
      <c r="B1954" t="s">
        <v>5806</v>
      </c>
      <c r="C1954" t="s">
        <v>5746</v>
      </c>
      <c r="D1954">
        <v>44350</v>
      </c>
      <c r="E1954" t="s">
        <v>215</v>
      </c>
      <c r="F1954">
        <v>45</v>
      </c>
      <c r="G1954" t="str">
        <f>LOOKUP(F1954,{0,6,45},{"F","L","H"})</f>
        <v>H</v>
      </c>
      <c r="H1954" t="s">
        <v>625</v>
      </c>
      <c r="I1954" s="43" t="str">
        <f>IFERROR(VLOOKUP(#REF!,#REF!,2,FALSE),"No")</f>
        <v>No</v>
      </c>
      <c r="J1954" s="149">
        <v>2</v>
      </c>
      <c r="K1954" s="148">
        <v>63</v>
      </c>
      <c r="L1954" s="148"/>
      <c r="M1954" s="148"/>
      <c r="N1954" s="148"/>
      <c r="O1954" s="148"/>
      <c r="P1954" s="148"/>
      <c r="Q1954" s="148"/>
      <c r="R1954" s="148"/>
      <c r="S1954" s="148"/>
      <c r="T1954" s="148"/>
      <c r="U1954" s="148"/>
      <c r="V1954" s="148"/>
      <c r="W1954" s="148"/>
      <c r="X1954" s="139">
        <v>2</v>
      </c>
      <c r="Y1954" s="148">
        <v>240.02</v>
      </c>
      <c r="Z1954" s="149">
        <v>6</v>
      </c>
      <c r="AA1954" s="148">
        <v>759.98</v>
      </c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39">
        <v>0</v>
      </c>
      <c r="AM1954" s="139">
        <v>0</v>
      </c>
      <c r="AN1954" s="148">
        <f t="shared" si="271"/>
        <v>1000</v>
      </c>
      <c r="AO1954" s="148">
        <f t="shared" si="272"/>
        <v>63</v>
      </c>
      <c r="AP1954" s="148">
        <v>4</v>
      </c>
      <c r="AQ1954" s="140">
        <v>4</v>
      </c>
      <c r="AS1954" s="42">
        <f t="shared" si="273"/>
        <v>4597.9591033565657</v>
      </c>
      <c r="AT1954" s="101">
        <f t="shared" si="274"/>
        <v>0</v>
      </c>
      <c r="AU1954" s="42">
        <f t="shared" si="275"/>
        <v>4597.9591033565657</v>
      </c>
      <c r="AV1954" s="42">
        <f t="shared" si="276"/>
        <v>13356.402830368512</v>
      </c>
      <c r="AW1954" s="102">
        <f t="shared" si="277"/>
        <v>60371.752872868376</v>
      </c>
      <c r="AX1954" s="43">
        <f t="shared" si="270"/>
        <v>2</v>
      </c>
      <c r="AY1954" s="43" t="str">
        <f t="shared" si="278"/>
        <v>UTTSS</v>
      </c>
    </row>
    <row r="1955" spans="1:51" hidden="1" x14ac:dyDescent="0.2">
      <c r="A1955" s="38">
        <v>1948</v>
      </c>
      <c r="B1955" t="s">
        <v>362</v>
      </c>
      <c r="C1955" t="s">
        <v>289</v>
      </c>
      <c r="D1955">
        <v>320</v>
      </c>
      <c r="E1955" t="s">
        <v>1245</v>
      </c>
      <c r="F1955">
        <v>0.25</v>
      </c>
      <c r="G1955" t="str">
        <f>LOOKUP(F1955,{0,6,45},{"F","L","H"})</f>
        <v>F</v>
      </c>
      <c r="H1955" t="s">
        <v>3803</v>
      </c>
      <c r="I1955" s="43" t="str">
        <f>IFERROR(VLOOKUP(#REF!,#REF!,2,FALSE),"No")</f>
        <v>No</v>
      </c>
      <c r="J1955" s="139">
        <v>0.75</v>
      </c>
      <c r="K1955" s="148">
        <v>140</v>
      </c>
      <c r="L1955" s="148"/>
      <c r="M1955" s="148"/>
      <c r="N1955" s="148"/>
      <c r="O1955" s="148"/>
      <c r="P1955" s="148"/>
      <c r="Q1955" s="148"/>
      <c r="R1955" s="148"/>
      <c r="S1955" s="148"/>
      <c r="T1955" s="148"/>
      <c r="U1955" s="148"/>
      <c r="V1955" s="148"/>
      <c r="W1955" s="148"/>
      <c r="X1955" s="139">
        <v>2</v>
      </c>
      <c r="Y1955" s="148">
        <v>1000</v>
      </c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39">
        <v>0</v>
      </c>
      <c r="AM1955" s="139">
        <v>0</v>
      </c>
      <c r="AN1955" s="148">
        <f t="shared" si="271"/>
        <v>1000</v>
      </c>
      <c r="AO1955" s="148">
        <f t="shared" si="272"/>
        <v>140</v>
      </c>
      <c r="AP1955" s="148">
        <v>9</v>
      </c>
      <c r="AQ1955" s="140">
        <v>9</v>
      </c>
      <c r="AS1955" s="42">
        <f t="shared" si="273"/>
        <v>9013.6868963479246</v>
      </c>
      <c r="AT1955" s="101">
        <f t="shared" si="274"/>
        <v>0</v>
      </c>
      <c r="AU1955" s="42">
        <f t="shared" si="275"/>
        <v>9013.6868963479246</v>
      </c>
      <c r="AV1955" s="42">
        <f t="shared" si="276"/>
        <v>3612.3290801637813</v>
      </c>
      <c r="AW1955" s="102">
        <f t="shared" si="277"/>
        <v>431</v>
      </c>
      <c r="AX1955" s="43">
        <f t="shared" si="270"/>
        <v>0.75</v>
      </c>
      <c r="AY1955" s="43" t="str">
        <f t="shared" si="278"/>
        <v>UTGS</v>
      </c>
    </row>
    <row r="1956" spans="1:51" hidden="1" x14ac:dyDescent="0.2">
      <c r="A1956" s="38">
        <v>1949</v>
      </c>
      <c r="B1956" t="s">
        <v>362</v>
      </c>
      <c r="C1956" t="s">
        <v>289</v>
      </c>
      <c r="D1956">
        <v>320</v>
      </c>
      <c r="E1956" t="s">
        <v>1232</v>
      </c>
      <c r="F1956">
        <v>0.25</v>
      </c>
      <c r="G1956" t="str">
        <f>LOOKUP(F1956,{0,6,45},{"F","L","H"})</f>
        <v>F</v>
      </c>
      <c r="H1956" t="s">
        <v>3804</v>
      </c>
      <c r="I1956" s="43" t="str">
        <f>IFERROR(VLOOKUP(#REF!,#REF!,2,FALSE),"No")</f>
        <v>No</v>
      </c>
      <c r="J1956" s="149">
        <v>0.5</v>
      </c>
      <c r="K1956" s="148">
        <v>65</v>
      </c>
      <c r="L1956" s="148"/>
      <c r="M1956" s="148"/>
      <c r="N1956" s="148"/>
      <c r="O1956" s="148"/>
      <c r="P1956" s="148"/>
      <c r="Q1956" s="148"/>
      <c r="R1956" s="148"/>
      <c r="S1956" s="148"/>
      <c r="T1956" s="148"/>
      <c r="U1956" s="148"/>
      <c r="V1956" s="148"/>
      <c r="W1956" s="148"/>
      <c r="X1956" s="139">
        <v>2</v>
      </c>
      <c r="Y1956" s="148">
        <v>677.22</v>
      </c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39">
        <v>0</v>
      </c>
      <c r="AM1956" s="139">
        <v>0</v>
      </c>
      <c r="AN1956" s="148">
        <f t="shared" si="271"/>
        <v>677.22</v>
      </c>
      <c r="AO1956" s="148">
        <f t="shared" si="272"/>
        <v>65</v>
      </c>
      <c r="AP1956" s="148">
        <v>41</v>
      </c>
      <c r="AQ1956" s="140">
        <v>42</v>
      </c>
      <c r="AS1956" s="42">
        <f t="shared" si="273"/>
        <v>4446.2260590186806</v>
      </c>
      <c r="AT1956" s="101">
        <f t="shared" si="274"/>
        <v>0</v>
      </c>
      <c r="AU1956" s="42">
        <f t="shared" si="275"/>
        <v>4446.2260590186806</v>
      </c>
      <c r="AV1956" s="42">
        <f t="shared" si="276"/>
        <v>524.21603564325346</v>
      </c>
      <c r="AW1956" s="102">
        <f t="shared" si="277"/>
        <v>431</v>
      </c>
      <c r="AX1956" s="43">
        <f t="shared" si="270"/>
        <v>0.5</v>
      </c>
      <c r="AY1956" s="43" t="str">
        <f t="shared" si="278"/>
        <v>UTGS</v>
      </c>
    </row>
    <row r="1957" spans="1:51" hidden="1" x14ac:dyDescent="0.2">
      <c r="A1957" s="38">
        <v>1950</v>
      </c>
      <c r="B1957" t="s">
        <v>5806</v>
      </c>
      <c r="C1957" t="s">
        <v>5746</v>
      </c>
      <c r="D1957">
        <v>9200</v>
      </c>
      <c r="E1957" t="s">
        <v>212</v>
      </c>
      <c r="F1957">
        <v>5</v>
      </c>
      <c r="G1957" t="str">
        <f>LOOKUP(F1957,{0,6,45},{"F","L","H"})</f>
        <v>F</v>
      </c>
      <c r="H1957" t="s">
        <v>499</v>
      </c>
      <c r="I1957" s="43" t="str">
        <f>IFERROR(VLOOKUP(#REF!,#REF!,2,FALSE),"No")</f>
        <v>No</v>
      </c>
      <c r="J1957" s="139">
        <v>1.25</v>
      </c>
      <c r="K1957" s="148">
        <v>30</v>
      </c>
      <c r="L1957" s="148"/>
      <c r="M1957" s="148"/>
      <c r="N1957" s="148"/>
      <c r="O1957" s="148"/>
      <c r="P1957" s="148"/>
      <c r="Q1957" s="148"/>
      <c r="R1957" s="148"/>
      <c r="S1957" s="148"/>
      <c r="T1957" s="148"/>
      <c r="U1957" s="148"/>
      <c r="V1957" s="148"/>
      <c r="W1957" s="148"/>
      <c r="X1957" s="139">
        <v>2</v>
      </c>
      <c r="Y1957" s="148">
        <v>842.33</v>
      </c>
      <c r="Z1957" s="148">
        <v>4</v>
      </c>
      <c r="AA1957" s="148">
        <v>157.66999999999999</v>
      </c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39">
        <v>0</v>
      </c>
      <c r="AM1957" s="139">
        <v>0</v>
      </c>
      <c r="AN1957" s="148">
        <f t="shared" si="271"/>
        <v>1000</v>
      </c>
      <c r="AO1957" s="148">
        <f t="shared" si="272"/>
        <v>30</v>
      </c>
      <c r="AP1957" s="148">
        <v>6</v>
      </c>
      <c r="AQ1957" s="140">
        <v>6</v>
      </c>
      <c r="AS1957" s="42">
        <f t="shared" si="273"/>
        <v>2235.404334931698</v>
      </c>
      <c r="AT1957" s="101">
        <f t="shared" si="274"/>
        <v>0</v>
      </c>
      <c r="AU1957" s="42">
        <f t="shared" si="275"/>
        <v>2235.404334931698</v>
      </c>
      <c r="AV1957" s="42">
        <f t="shared" si="276"/>
        <v>5606.9092702456719</v>
      </c>
      <c r="AW1957" s="102">
        <f t="shared" si="277"/>
        <v>5118</v>
      </c>
      <c r="AX1957" s="43">
        <f t="shared" si="270"/>
        <v>1.25</v>
      </c>
      <c r="AY1957" s="43" t="str">
        <f t="shared" si="278"/>
        <v>UTTSS</v>
      </c>
    </row>
    <row r="1958" spans="1:51" hidden="1" x14ac:dyDescent="0.2">
      <c r="A1958" s="38">
        <v>1951</v>
      </c>
      <c r="B1958" t="s">
        <v>5806</v>
      </c>
      <c r="C1958" t="s">
        <v>292</v>
      </c>
      <c r="D1958">
        <v>2700</v>
      </c>
      <c r="E1958" t="s">
        <v>1917</v>
      </c>
      <c r="F1958">
        <v>5</v>
      </c>
      <c r="G1958" t="str">
        <f>LOOKUP(F1958,{0,6,45},{"F","L","H"})</f>
        <v>F</v>
      </c>
      <c r="H1958" t="s">
        <v>3805</v>
      </c>
      <c r="I1958" s="43" t="str">
        <f>IFERROR(VLOOKUP(#REF!,#REF!,2,FALSE),"No")</f>
        <v>No</v>
      </c>
      <c r="J1958" s="149">
        <v>2</v>
      </c>
      <c r="K1958" s="148">
        <v>145</v>
      </c>
      <c r="L1958" s="148"/>
      <c r="M1958" s="148"/>
      <c r="N1958" s="148"/>
      <c r="O1958" s="148"/>
      <c r="P1958" s="148"/>
      <c r="Q1958" s="148"/>
      <c r="R1958" s="148"/>
      <c r="S1958" s="148"/>
      <c r="T1958" s="148"/>
      <c r="U1958" s="148"/>
      <c r="V1958" s="148"/>
      <c r="W1958" s="148"/>
      <c r="X1958" s="139">
        <v>2</v>
      </c>
      <c r="Y1958" s="148">
        <v>698</v>
      </c>
      <c r="Z1958" s="148">
        <v>4</v>
      </c>
      <c r="AA1958" s="148">
        <v>302</v>
      </c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39">
        <v>0</v>
      </c>
      <c r="AM1958" s="139">
        <v>0</v>
      </c>
      <c r="AN1958" s="148">
        <f t="shared" si="271"/>
        <v>1000</v>
      </c>
      <c r="AO1958" s="148">
        <f t="shared" si="272"/>
        <v>145</v>
      </c>
      <c r="AP1958" s="148">
        <v>2</v>
      </c>
      <c r="AQ1958" s="140">
        <v>2</v>
      </c>
      <c r="AS1958" s="42">
        <f t="shared" si="273"/>
        <v>10582.604285503208</v>
      </c>
      <c r="AT1958" s="101">
        <f t="shared" si="274"/>
        <v>0</v>
      </c>
      <c r="AU1958" s="42">
        <f t="shared" si="275"/>
        <v>10582.604285503208</v>
      </c>
      <c r="AV1958" s="42">
        <f t="shared" si="276"/>
        <v>17338.150860737016</v>
      </c>
      <c r="AW1958" s="102">
        <f t="shared" si="277"/>
        <v>2428.75</v>
      </c>
      <c r="AX1958" s="43">
        <f t="shared" si="270"/>
        <v>2</v>
      </c>
      <c r="AY1958" s="43" t="str">
        <f t="shared" si="278"/>
        <v>UTFS</v>
      </c>
    </row>
    <row r="1959" spans="1:51" hidden="1" x14ac:dyDescent="0.2">
      <c r="A1959" s="38">
        <v>1952</v>
      </c>
      <c r="B1959" t="s">
        <v>362</v>
      </c>
      <c r="C1959" t="s">
        <v>289</v>
      </c>
      <c r="D1959">
        <v>320</v>
      </c>
      <c r="E1959" t="s">
        <v>1245</v>
      </c>
      <c r="F1959">
        <v>0.25</v>
      </c>
      <c r="G1959" t="str">
        <f>LOOKUP(F1959,{0,6,45},{"F","L","H"})</f>
        <v>F</v>
      </c>
      <c r="H1959" t="s">
        <v>3806</v>
      </c>
      <c r="I1959" s="43" t="str">
        <f>IFERROR(VLOOKUP(#REF!,#REF!,2,FALSE),"No")</f>
        <v>No</v>
      </c>
      <c r="J1959" s="149">
        <v>0.5</v>
      </c>
      <c r="K1959" s="148">
        <v>39</v>
      </c>
      <c r="L1959" s="148"/>
      <c r="M1959" s="148"/>
      <c r="N1959" s="148"/>
      <c r="O1959" s="148"/>
      <c r="P1959" s="148"/>
      <c r="Q1959" s="148"/>
      <c r="R1959" s="148"/>
      <c r="S1959" s="148"/>
      <c r="T1959" s="148"/>
      <c r="U1959" s="148"/>
      <c r="V1959" s="148"/>
      <c r="W1959" s="148"/>
      <c r="X1959" s="139">
        <v>1.25</v>
      </c>
      <c r="Y1959" s="148">
        <v>48.65</v>
      </c>
      <c r="Z1959" s="149">
        <v>2</v>
      </c>
      <c r="AA1959" s="148">
        <v>951.35</v>
      </c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39">
        <v>0</v>
      </c>
      <c r="AM1959" s="139">
        <v>0</v>
      </c>
      <c r="AN1959" s="148">
        <f t="shared" si="271"/>
        <v>1000</v>
      </c>
      <c r="AO1959" s="148">
        <f t="shared" si="272"/>
        <v>39</v>
      </c>
      <c r="AP1959" s="148">
        <v>20</v>
      </c>
      <c r="AQ1959" s="140">
        <v>20</v>
      </c>
      <c r="AS1959" s="42">
        <f t="shared" si="273"/>
        <v>2667.735635411208</v>
      </c>
      <c r="AT1959" s="101">
        <f t="shared" si="274"/>
        <v>0</v>
      </c>
      <c r="AU1959" s="42">
        <f t="shared" si="275"/>
        <v>2667.735635411208</v>
      </c>
      <c r="AV1959" s="42">
        <f t="shared" si="276"/>
        <v>1627.2508360737017</v>
      </c>
      <c r="AW1959" s="102">
        <f t="shared" si="277"/>
        <v>431</v>
      </c>
      <c r="AX1959" s="43">
        <f t="shared" si="270"/>
        <v>0.5</v>
      </c>
      <c r="AY1959" s="43" t="str">
        <f t="shared" si="278"/>
        <v>UTGS</v>
      </c>
    </row>
    <row r="1960" spans="1:51" hidden="1" x14ac:dyDescent="0.2">
      <c r="A1960" s="38">
        <v>1953</v>
      </c>
      <c r="B1960" t="s">
        <v>362</v>
      </c>
      <c r="C1960" t="s">
        <v>289</v>
      </c>
      <c r="D1960">
        <v>320</v>
      </c>
      <c r="E1960" t="s">
        <v>1245</v>
      </c>
      <c r="F1960">
        <v>0.25</v>
      </c>
      <c r="G1960" t="str">
        <f>LOOKUP(F1960,{0,6,45},{"F","L","H"})</f>
        <v>F</v>
      </c>
      <c r="H1960" t="s">
        <v>3807</v>
      </c>
      <c r="I1960" s="43" t="str">
        <f>IFERROR(VLOOKUP(#REF!,#REF!,2,FALSE),"No")</f>
        <v>No</v>
      </c>
      <c r="J1960" s="139">
        <v>0.75</v>
      </c>
      <c r="K1960" s="148">
        <v>122</v>
      </c>
      <c r="L1960" s="148"/>
      <c r="M1960" s="148"/>
      <c r="N1960" s="148"/>
      <c r="O1960" s="148"/>
      <c r="P1960" s="148"/>
      <c r="Q1960" s="148"/>
      <c r="R1960" s="148"/>
      <c r="S1960" s="148"/>
      <c r="T1960" s="148"/>
      <c r="U1960" s="148"/>
      <c r="V1960" s="148"/>
      <c r="W1960" s="148"/>
      <c r="X1960" s="139">
        <v>2</v>
      </c>
      <c r="Y1960" s="148">
        <v>1000</v>
      </c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39">
        <v>0</v>
      </c>
      <c r="AM1960" s="139">
        <v>0</v>
      </c>
      <c r="AN1960" s="148">
        <f t="shared" si="271"/>
        <v>1000</v>
      </c>
      <c r="AO1960" s="148">
        <f t="shared" si="272"/>
        <v>122</v>
      </c>
      <c r="AP1960" s="148">
        <v>14</v>
      </c>
      <c r="AQ1960" s="140">
        <v>49</v>
      </c>
      <c r="AS1960" s="42">
        <f t="shared" si="273"/>
        <v>7854.7842953889067</v>
      </c>
      <c r="AT1960" s="101">
        <f t="shared" si="274"/>
        <v>0</v>
      </c>
      <c r="AU1960" s="42">
        <f t="shared" si="275"/>
        <v>7854.7842953889067</v>
      </c>
      <c r="AV1960" s="42">
        <f t="shared" si="276"/>
        <v>663.48901472395983</v>
      </c>
      <c r="AW1960" s="102">
        <f t="shared" si="277"/>
        <v>431</v>
      </c>
      <c r="AX1960" s="43">
        <f t="shared" si="270"/>
        <v>0.75</v>
      </c>
      <c r="AY1960" s="43" t="str">
        <f t="shared" si="278"/>
        <v>UTGS</v>
      </c>
    </row>
    <row r="1961" spans="1:51" hidden="1" x14ac:dyDescent="0.2">
      <c r="A1961" s="38">
        <v>1954</v>
      </c>
      <c r="B1961" t="s">
        <v>362</v>
      </c>
      <c r="C1961" t="s">
        <v>289</v>
      </c>
      <c r="D1961">
        <v>320</v>
      </c>
      <c r="E1961" t="s">
        <v>1243</v>
      </c>
      <c r="F1961">
        <v>0.25</v>
      </c>
      <c r="G1961" t="str">
        <f>LOOKUP(F1961,{0,6,45},{"F","L","H"})</f>
        <v>F</v>
      </c>
      <c r="H1961" t="s">
        <v>3808</v>
      </c>
      <c r="I1961" s="43" t="str">
        <f>IFERROR(VLOOKUP(#REF!,#REF!,2,FALSE),"No")</f>
        <v>No</v>
      </c>
      <c r="J1961" s="139">
        <v>0.5</v>
      </c>
      <c r="K1961" s="148">
        <v>36</v>
      </c>
      <c r="L1961" s="148"/>
      <c r="M1961" s="148"/>
      <c r="N1961" s="148"/>
      <c r="O1961" s="148"/>
      <c r="P1961" s="148"/>
      <c r="Q1961" s="148"/>
      <c r="R1961" s="148"/>
      <c r="S1961" s="148"/>
      <c r="T1961" s="148"/>
      <c r="U1961" s="148"/>
      <c r="V1961" s="148"/>
      <c r="W1961" s="148"/>
      <c r="X1961" s="139">
        <v>1.25</v>
      </c>
      <c r="Y1961" s="148">
        <v>128.4</v>
      </c>
      <c r="Z1961" s="149">
        <v>2</v>
      </c>
      <c r="AA1961" s="148">
        <v>871.6</v>
      </c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39">
        <v>0</v>
      </c>
      <c r="AM1961" s="139">
        <v>0</v>
      </c>
      <c r="AN1961" s="148">
        <f t="shared" si="271"/>
        <v>1000</v>
      </c>
      <c r="AO1961" s="148">
        <f t="shared" si="272"/>
        <v>36</v>
      </c>
      <c r="AP1961" s="148">
        <v>14</v>
      </c>
      <c r="AQ1961" s="140">
        <v>15</v>
      </c>
      <c r="AS1961" s="42">
        <f t="shared" si="273"/>
        <v>2462.5252019180384</v>
      </c>
      <c r="AT1961" s="101">
        <f t="shared" si="274"/>
        <v>0</v>
      </c>
      <c r="AU1961" s="42">
        <f t="shared" si="275"/>
        <v>2462.5252019180384</v>
      </c>
      <c r="AV1961" s="42">
        <f t="shared" si="276"/>
        <v>2173.389448098269</v>
      </c>
      <c r="AW1961" s="102">
        <f t="shared" si="277"/>
        <v>431</v>
      </c>
      <c r="AX1961" s="43">
        <f t="shared" si="270"/>
        <v>0.5</v>
      </c>
      <c r="AY1961" s="43" t="str">
        <f t="shared" si="278"/>
        <v>UTGS</v>
      </c>
    </row>
    <row r="1962" spans="1:51" hidden="1" x14ac:dyDescent="0.2">
      <c r="A1962" s="38">
        <v>1955</v>
      </c>
      <c r="B1962" t="s">
        <v>5806</v>
      </c>
      <c r="C1962" t="s">
        <v>289</v>
      </c>
      <c r="D1962">
        <v>320</v>
      </c>
      <c r="E1962" t="s">
        <v>1243</v>
      </c>
      <c r="F1962">
        <v>0.25</v>
      </c>
      <c r="G1962" t="str">
        <f>LOOKUP(F1962,{0,6,45},{"F","L","H"})</f>
        <v>F</v>
      </c>
      <c r="H1962" t="s">
        <v>3809</v>
      </c>
      <c r="I1962" s="43" t="str">
        <f>IFERROR(VLOOKUP(#REF!,#REF!,2,FALSE),"No")</f>
        <v>No</v>
      </c>
      <c r="J1962" s="149">
        <v>0.75</v>
      </c>
      <c r="K1962" s="148">
        <v>79.650000000000006</v>
      </c>
      <c r="L1962" s="148"/>
      <c r="M1962" s="148"/>
      <c r="N1962" s="148"/>
      <c r="O1962" s="148"/>
      <c r="P1962" s="148"/>
      <c r="Q1962" s="148"/>
      <c r="R1962" s="148"/>
      <c r="S1962" s="148"/>
      <c r="T1962" s="148"/>
      <c r="U1962" s="148"/>
      <c r="V1962" s="148"/>
      <c r="W1962" s="148"/>
      <c r="X1962" s="139">
        <v>1.25</v>
      </c>
      <c r="Y1962" s="148">
        <v>49</v>
      </c>
      <c r="Z1962" s="148">
        <v>2</v>
      </c>
      <c r="AA1962" s="148">
        <v>951</v>
      </c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39">
        <v>0</v>
      </c>
      <c r="AM1962" s="139">
        <v>0</v>
      </c>
      <c r="AN1962" s="148">
        <f t="shared" si="271"/>
        <v>1000</v>
      </c>
      <c r="AO1962" s="148">
        <f t="shared" si="272"/>
        <v>79.650000000000006</v>
      </c>
      <c r="AP1962" s="148">
        <v>24</v>
      </c>
      <c r="AQ1962" s="140">
        <v>29</v>
      </c>
      <c r="AS1962" s="42">
        <f t="shared" si="273"/>
        <v>5128.1440092436596</v>
      </c>
      <c r="AT1962" s="101">
        <f t="shared" si="274"/>
        <v>0</v>
      </c>
      <c r="AU1962" s="42">
        <f t="shared" si="275"/>
        <v>5128.1440092436596</v>
      </c>
      <c r="AV1962" s="42">
        <f t="shared" si="276"/>
        <v>1122.2504041887596</v>
      </c>
      <c r="AW1962" s="102">
        <f t="shared" si="277"/>
        <v>431</v>
      </c>
      <c r="AX1962" s="43">
        <f t="shared" si="270"/>
        <v>0.75</v>
      </c>
      <c r="AY1962" s="43" t="str">
        <f t="shared" si="278"/>
        <v>UTGS</v>
      </c>
    </row>
    <row r="1963" spans="1:51" hidden="1" x14ac:dyDescent="0.2">
      <c r="A1963" s="38">
        <v>1956</v>
      </c>
      <c r="B1963" t="s">
        <v>362</v>
      </c>
      <c r="C1963" t="s">
        <v>289</v>
      </c>
      <c r="D1963">
        <v>320</v>
      </c>
      <c r="E1963" t="s">
        <v>1223</v>
      </c>
      <c r="F1963">
        <v>0.25</v>
      </c>
      <c r="G1963" t="str">
        <f>LOOKUP(F1963,{0,6,45},{"F","L","H"})</f>
        <v>F</v>
      </c>
      <c r="H1963" t="s">
        <v>3810</v>
      </c>
      <c r="I1963" s="43" t="str">
        <f>IFERROR(VLOOKUP(#REF!,#REF!,2,FALSE),"No")</f>
        <v>No</v>
      </c>
      <c r="J1963" s="148">
        <v>0.5</v>
      </c>
      <c r="K1963" s="148">
        <v>23</v>
      </c>
      <c r="L1963" s="148"/>
      <c r="M1963" s="148"/>
      <c r="N1963" s="148"/>
      <c r="O1963" s="148"/>
      <c r="P1963" s="148"/>
      <c r="Q1963" s="148"/>
      <c r="R1963" s="149"/>
      <c r="S1963" s="148"/>
      <c r="T1963" s="148"/>
      <c r="U1963" s="148"/>
      <c r="V1963" s="148"/>
      <c r="W1963" s="148"/>
      <c r="X1963" s="139">
        <v>2</v>
      </c>
      <c r="Y1963" s="148">
        <v>1000</v>
      </c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39">
        <v>0</v>
      </c>
      <c r="AM1963" s="139">
        <v>0</v>
      </c>
      <c r="AN1963" s="148">
        <f t="shared" si="271"/>
        <v>1000</v>
      </c>
      <c r="AO1963" s="148">
        <f t="shared" si="272"/>
        <v>23</v>
      </c>
      <c r="AP1963" s="148">
        <v>24</v>
      </c>
      <c r="AQ1963" s="140">
        <v>24</v>
      </c>
      <c r="AS1963" s="42">
        <f t="shared" si="273"/>
        <v>1573.2799901143023</v>
      </c>
      <c r="AT1963" s="101">
        <f t="shared" si="274"/>
        <v>0</v>
      </c>
      <c r="AU1963" s="42">
        <f t="shared" si="275"/>
        <v>1573.2799901143023</v>
      </c>
      <c r="AV1963" s="42">
        <f t="shared" si="276"/>
        <v>1354.623405061418</v>
      </c>
      <c r="AW1963" s="102">
        <f t="shared" si="277"/>
        <v>431</v>
      </c>
      <c r="AX1963" s="43">
        <f t="shared" si="270"/>
        <v>0.5</v>
      </c>
      <c r="AY1963" s="43" t="str">
        <f t="shared" si="278"/>
        <v>UTGS</v>
      </c>
    </row>
    <row r="1964" spans="1:51" hidden="1" x14ac:dyDescent="0.2">
      <c r="A1964" s="38">
        <v>1957</v>
      </c>
      <c r="B1964" t="s">
        <v>362</v>
      </c>
      <c r="C1964" t="s">
        <v>289</v>
      </c>
      <c r="D1964">
        <v>550</v>
      </c>
      <c r="E1964" t="s">
        <v>1245</v>
      </c>
      <c r="F1964">
        <v>2</v>
      </c>
      <c r="G1964" t="str">
        <f>LOOKUP(F1964,{0,6,45},{"F","L","H"})</f>
        <v>F</v>
      </c>
      <c r="H1964" t="s">
        <v>3811</v>
      </c>
      <c r="I1964" s="43" t="str">
        <f>IFERROR(VLOOKUP(#REF!,#REF!,2,FALSE),"No")</f>
        <v>No</v>
      </c>
      <c r="J1964" s="149">
        <v>0.5</v>
      </c>
      <c r="K1964" s="148">
        <v>70</v>
      </c>
      <c r="L1964" s="148"/>
      <c r="M1964" s="148"/>
      <c r="N1964" s="148"/>
      <c r="O1964" s="148"/>
      <c r="P1964" s="148"/>
      <c r="Q1964" s="148"/>
      <c r="R1964" s="148"/>
      <c r="S1964" s="148"/>
      <c r="T1964" s="148"/>
      <c r="U1964" s="148"/>
      <c r="V1964" s="148"/>
      <c r="W1964" s="148"/>
      <c r="X1964" s="139">
        <v>1.25</v>
      </c>
      <c r="Y1964" s="148">
        <v>62.38</v>
      </c>
      <c r="Z1964" s="149">
        <v>2</v>
      </c>
      <c r="AA1964" s="148">
        <v>604.51</v>
      </c>
      <c r="AB1964" s="149">
        <v>4</v>
      </c>
      <c r="AC1964" s="148">
        <v>333.11</v>
      </c>
      <c r="AD1964" s="148"/>
      <c r="AE1964" s="148"/>
      <c r="AF1964" s="148"/>
      <c r="AG1964" s="148"/>
      <c r="AH1964" s="148"/>
      <c r="AI1964" s="148"/>
      <c r="AJ1964" s="148"/>
      <c r="AK1964" s="148"/>
      <c r="AL1964" s="139">
        <v>0</v>
      </c>
      <c r="AM1964" s="139">
        <v>0</v>
      </c>
      <c r="AN1964" s="148">
        <f t="shared" si="271"/>
        <v>1000</v>
      </c>
      <c r="AO1964" s="148">
        <f t="shared" si="272"/>
        <v>70</v>
      </c>
      <c r="AP1964" s="148">
        <v>3</v>
      </c>
      <c r="AQ1964" s="140">
        <v>4</v>
      </c>
      <c r="AS1964" s="42">
        <f t="shared" si="273"/>
        <v>4788.2434481739638</v>
      </c>
      <c r="AT1964" s="101">
        <f t="shared" si="274"/>
        <v>0</v>
      </c>
      <c r="AU1964" s="42">
        <f t="shared" si="275"/>
        <v>4788.2434481739638</v>
      </c>
      <c r="AV1964" s="42">
        <f t="shared" si="276"/>
        <v>8735.7566053685077</v>
      </c>
      <c r="AW1964" s="102">
        <f t="shared" si="277"/>
        <v>585.0096169344007</v>
      </c>
      <c r="AX1964" s="43">
        <f t="shared" si="270"/>
        <v>0.5</v>
      </c>
      <c r="AY1964" s="43" t="str">
        <f t="shared" si="278"/>
        <v>UTGS</v>
      </c>
    </row>
    <row r="1965" spans="1:51" hidden="1" x14ac:dyDescent="0.2">
      <c r="A1965" s="38">
        <v>1958</v>
      </c>
      <c r="B1965" t="s">
        <v>362</v>
      </c>
      <c r="C1965" t="s">
        <v>289</v>
      </c>
      <c r="D1965">
        <v>306</v>
      </c>
      <c r="E1965" t="s">
        <v>1224</v>
      </c>
      <c r="F1965">
        <v>0.25</v>
      </c>
      <c r="G1965" t="str">
        <f>LOOKUP(F1965,{0,6,45},{"F","L","H"})</f>
        <v>F</v>
      </c>
      <c r="H1965" t="s">
        <v>3812</v>
      </c>
      <c r="I1965" s="43" t="str">
        <f>IFERROR(VLOOKUP(#REF!,#REF!,2,FALSE),"No")</f>
        <v>No</v>
      </c>
      <c r="J1965" s="149">
        <v>0.5</v>
      </c>
      <c r="K1965" s="148">
        <v>46</v>
      </c>
      <c r="L1965" s="148"/>
      <c r="M1965" s="148"/>
      <c r="N1965" s="148"/>
      <c r="O1965" s="148"/>
      <c r="P1965" s="148"/>
      <c r="Q1965" s="148"/>
      <c r="R1965" s="148"/>
      <c r="S1965" s="148"/>
      <c r="T1965" s="148"/>
      <c r="U1965" s="148"/>
      <c r="V1965" s="148"/>
      <c r="W1965" s="148"/>
      <c r="X1965" s="139">
        <v>1.25</v>
      </c>
      <c r="Y1965" s="148">
        <v>157.74</v>
      </c>
      <c r="Z1965" s="149">
        <v>2</v>
      </c>
      <c r="AA1965" s="148">
        <v>842.26</v>
      </c>
      <c r="AB1965" s="149"/>
      <c r="AC1965" s="148"/>
      <c r="AD1965" s="148"/>
      <c r="AE1965" s="148"/>
      <c r="AF1965" s="148"/>
      <c r="AG1965" s="148"/>
      <c r="AH1965" s="148"/>
      <c r="AI1965" s="148"/>
      <c r="AJ1965" s="148"/>
      <c r="AK1965" s="148"/>
      <c r="AL1965" s="139">
        <v>0</v>
      </c>
      <c r="AM1965" s="139">
        <v>0</v>
      </c>
      <c r="AN1965" s="148">
        <f t="shared" si="271"/>
        <v>1000</v>
      </c>
      <c r="AO1965" s="148">
        <f t="shared" si="272"/>
        <v>46</v>
      </c>
      <c r="AP1965" s="148">
        <v>14</v>
      </c>
      <c r="AQ1965" s="140">
        <v>14</v>
      </c>
      <c r="AS1965" s="42">
        <f t="shared" si="273"/>
        <v>3146.5599802286047</v>
      </c>
      <c r="AT1965" s="101">
        <f t="shared" si="274"/>
        <v>0</v>
      </c>
      <c r="AU1965" s="42">
        <f t="shared" si="275"/>
        <v>3146.5599802286047</v>
      </c>
      <c r="AV1965" s="42">
        <f t="shared" si="276"/>
        <v>2330.0985515338593</v>
      </c>
      <c r="AW1965" s="102">
        <f t="shared" si="277"/>
        <v>431</v>
      </c>
      <c r="AX1965" s="43">
        <f t="shared" si="270"/>
        <v>0.5</v>
      </c>
      <c r="AY1965" s="43" t="str">
        <f t="shared" si="278"/>
        <v>UTGS</v>
      </c>
    </row>
    <row r="1966" spans="1:51" hidden="1" x14ac:dyDescent="0.2">
      <c r="A1966" s="38">
        <v>1959</v>
      </c>
      <c r="B1966" t="s">
        <v>362</v>
      </c>
      <c r="C1966" t="s">
        <v>289</v>
      </c>
      <c r="D1966">
        <v>320</v>
      </c>
      <c r="E1966" t="s">
        <v>1239</v>
      </c>
      <c r="F1966">
        <v>0.25</v>
      </c>
      <c r="G1966" t="str">
        <f>LOOKUP(F1966,{0,6,45},{"F","L","H"})</f>
        <v>F</v>
      </c>
      <c r="H1966" t="s">
        <v>3813</v>
      </c>
      <c r="I1966" s="43" t="str">
        <f>IFERROR(VLOOKUP(#REF!,#REF!,2,FALSE),"No")</f>
        <v>No</v>
      </c>
      <c r="J1966" s="149">
        <v>0.5</v>
      </c>
      <c r="K1966" s="148">
        <v>79</v>
      </c>
      <c r="L1966" s="148"/>
      <c r="M1966" s="148"/>
      <c r="N1966" s="148"/>
      <c r="O1966" s="148"/>
      <c r="P1966" s="148"/>
      <c r="Q1966" s="148"/>
      <c r="R1966" s="148"/>
      <c r="S1966" s="148"/>
      <c r="T1966" s="148"/>
      <c r="U1966" s="148"/>
      <c r="V1966" s="148"/>
      <c r="W1966" s="148"/>
      <c r="X1966" s="139">
        <v>2</v>
      </c>
      <c r="Y1966" s="148">
        <v>1000</v>
      </c>
      <c r="Z1966" s="149"/>
      <c r="AA1966" s="148"/>
      <c r="AB1966" s="149"/>
      <c r="AC1966" s="148"/>
      <c r="AD1966" s="148"/>
      <c r="AE1966" s="148"/>
      <c r="AF1966" s="148"/>
      <c r="AG1966" s="148"/>
      <c r="AH1966" s="148"/>
      <c r="AI1966" s="148"/>
      <c r="AJ1966" s="148"/>
      <c r="AK1966" s="148"/>
      <c r="AL1966" s="139">
        <v>0</v>
      </c>
      <c r="AM1966" s="139">
        <v>0</v>
      </c>
      <c r="AN1966" s="148">
        <f t="shared" si="271"/>
        <v>1000</v>
      </c>
      <c r="AO1966" s="148">
        <f t="shared" si="272"/>
        <v>79</v>
      </c>
      <c r="AP1966" s="148">
        <v>5</v>
      </c>
      <c r="AQ1966" s="140">
        <v>5</v>
      </c>
      <c r="AS1966" s="42">
        <f t="shared" si="273"/>
        <v>5403.874748653473</v>
      </c>
      <c r="AT1966" s="101">
        <f t="shared" si="274"/>
        <v>0</v>
      </c>
      <c r="AU1966" s="42">
        <f t="shared" si="275"/>
        <v>5403.874748653473</v>
      </c>
      <c r="AV1966" s="42">
        <f t="shared" si="276"/>
        <v>6502.1923442948064</v>
      </c>
      <c r="AW1966" s="102">
        <f t="shared" si="277"/>
        <v>431</v>
      </c>
      <c r="AX1966" s="43">
        <f t="shared" si="270"/>
        <v>0.5</v>
      </c>
      <c r="AY1966" s="43" t="str">
        <f t="shared" si="278"/>
        <v>UTGS</v>
      </c>
    </row>
    <row r="1967" spans="1:51" hidden="1" x14ac:dyDescent="0.2">
      <c r="A1967" s="38">
        <v>1960</v>
      </c>
      <c r="B1967" t="s">
        <v>362</v>
      </c>
      <c r="C1967" t="s">
        <v>289</v>
      </c>
      <c r="D1967">
        <v>320</v>
      </c>
      <c r="E1967" t="s">
        <v>1239</v>
      </c>
      <c r="F1967">
        <v>0.25</v>
      </c>
      <c r="G1967" t="str">
        <f>LOOKUP(F1967,{0,6,45},{"F","L","H"})</f>
        <v>F</v>
      </c>
      <c r="H1967" t="s">
        <v>3814</v>
      </c>
      <c r="I1967" s="43" t="str">
        <f>IFERROR(VLOOKUP(#REF!,#REF!,2,FALSE),"No")</f>
        <v>No</v>
      </c>
      <c r="J1967" s="149">
        <v>0.5</v>
      </c>
      <c r="K1967" s="148">
        <v>28</v>
      </c>
      <c r="L1967" s="148"/>
      <c r="M1967" s="148"/>
      <c r="N1967" s="148"/>
      <c r="O1967" s="148"/>
      <c r="P1967" s="148"/>
      <c r="Q1967" s="148"/>
      <c r="R1967" s="148"/>
      <c r="S1967" s="148"/>
      <c r="T1967" s="148"/>
      <c r="U1967" s="148"/>
      <c r="V1967" s="148"/>
      <c r="W1967" s="148"/>
      <c r="X1967" s="139">
        <v>1.25</v>
      </c>
      <c r="Y1967" s="148">
        <v>31</v>
      </c>
      <c r="Z1967" s="149">
        <v>2</v>
      </c>
      <c r="AA1967" s="148">
        <v>969</v>
      </c>
      <c r="AB1967" s="148"/>
      <c r="AC1967" s="148"/>
      <c r="AD1967" s="148"/>
      <c r="AE1967" s="148"/>
      <c r="AF1967" s="148"/>
      <c r="AG1967" s="148"/>
      <c r="AH1967" s="148"/>
      <c r="AI1967" s="148"/>
      <c r="AJ1967" s="148"/>
      <c r="AK1967" s="148"/>
      <c r="AL1967" s="139">
        <v>0</v>
      </c>
      <c r="AM1967" s="139">
        <v>0</v>
      </c>
      <c r="AN1967" s="148">
        <f t="shared" si="271"/>
        <v>1000</v>
      </c>
      <c r="AO1967" s="148">
        <f t="shared" si="272"/>
        <v>28</v>
      </c>
      <c r="AP1967" s="148">
        <v>12</v>
      </c>
      <c r="AQ1967" s="140">
        <v>12</v>
      </c>
      <c r="AS1967" s="42">
        <f t="shared" si="273"/>
        <v>1915.2973792695852</v>
      </c>
      <c r="AT1967" s="101">
        <f t="shared" si="274"/>
        <v>0</v>
      </c>
      <c r="AU1967" s="42">
        <f t="shared" si="275"/>
        <v>1915.2973792695852</v>
      </c>
      <c r="AV1967" s="42">
        <f t="shared" si="276"/>
        <v>2711.0551434561694</v>
      </c>
      <c r="AW1967" s="102">
        <f t="shared" si="277"/>
        <v>431</v>
      </c>
      <c r="AX1967" s="43">
        <f t="shared" si="270"/>
        <v>0.5</v>
      </c>
      <c r="AY1967" s="43" t="str">
        <f t="shared" si="278"/>
        <v>UTGS</v>
      </c>
    </row>
    <row r="1968" spans="1:51" hidden="1" x14ac:dyDescent="0.2">
      <c r="A1968" s="38">
        <v>1961</v>
      </c>
      <c r="B1968" t="s">
        <v>5806</v>
      </c>
      <c r="C1968" t="s">
        <v>5746</v>
      </c>
      <c r="D1968">
        <v>4000</v>
      </c>
      <c r="E1968" t="s">
        <v>207</v>
      </c>
      <c r="F1968">
        <v>5</v>
      </c>
      <c r="G1968" t="str">
        <f>LOOKUP(F1968,{0,6,45},{"F","L","H"})</f>
        <v>F</v>
      </c>
      <c r="H1968" t="s">
        <v>3815</v>
      </c>
      <c r="I1968" s="43" t="str">
        <f>IFERROR(VLOOKUP(#REF!,#REF!,2,FALSE),"No")</f>
        <v>No</v>
      </c>
      <c r="J1968" s="149">
        <v>1.25</v>
      </c>
      <c r="K1968" s="148">
        <v>323</v>
      </c>
      <c r="L1968" s="148"/>
      <c r="M1968" s="148"/>
      <c r="N1968" s="148"/>
      <c r="O1968" s="148"/>
      <c r="P1968" s="148"/>
      <c r="Q1968" s="148"/>
      <c r="R1968" s="148"/>
      <c r="S1968" s="148"/>
      <c r="T1968" s="148"/>
      <c r="U1968" s="148"/>
      <c r="V1968" s="148"/>
      <c r="W1968" s="148"/>
      <c r="X1968" s="139">
        <v>3</v>
      </c>
      <c r="Y1968" s="148">
        <v>749.01</v>
      </c>
      <c r="Z1968" s="148"/>
      <c r="AA1968" s="148"/>
      <c r="AB1968" s="148"/>
      <c r="AC1968" s="148"/>
      <c r="AD1968" s="148"/>
      <c r="AE1968" s="148"/>
      <c r="AF1968" s="148"/>
      <c r="AG1968" s="148"/>
      <c r="AH1968" s="148"/>
      <c r="AI1968" s="148"/>
      <c r="AJ1968" s="148"/>
      <c r="AK1968" s="148"/>
      <c r="AL1968" s="139">
        <v>0</v>
      </c>
      <c r="AM1968" s="139">
        <v>0</v>
      </c>
      <c r="AN1968" s="148">
        <f t="shared" si="271"/>
        <v>749.01</v>
      </c>
      <c r="AO1968" s="148">
        <f t="shared" si="272"/>
        <v>323</v>
      </c>
      <c r="AP1968" s="148">
        <v>3</v>
      </c>
      <c r="AQ1968" s="140">
        <v>21</v>
      </c>
      <c r="AS1968" s="42">
        <f t="shared" si="273"/>
        <v>24067.853339431284</v>
      </c>
      <c r="AT1968" s="101">
        <f t="shared" si="274"/>
        <v>0</v>
      </c>
      <c r="AU1968" s="42">
        <f t="shared" si="275"/>
        <v>24067.853339431284</v>
      </c>
      <c r="AV1968" s="42">
        <f t="shared" si="276"/>
        <v>707.31374471434606</v>
      </c>
      <c r="AW1968" s="102">
        <f t="shared" si="277"/>
        <v>2145.6666666666665</v>
      </c>
      <c r="AX1968" s="43">
        <f t="shared" si="270"/>
        <v>1.25</v>
      </c>
      <c r="AY1968" s="43" t="str">
        <f t="shared" si="278"/>
        <v>UTTSS</v>
      </c>
    </row>
    <row r="1969" spans="1:51" hidden="1" x14ac:dyDescent="0.2">
      <c r="A1969" s="38">
        <v>1962</v>
      </c>
      <c r="B1969" t="s">
        <v>5806</v>
      </c>
      <c r="C1969" t="s">
        <v>5746</v>
      </c>
      <c r="D1969">
        <v>7233</v>
      </c>
      <c r="E1969" t="s">
        <v>218</v>
      </c>
      <c r="F1969">
        <v>5</v>
      </c>
      <c r="G1969" t="str">
        <f>LOOKUP(F1969,{0,6,45},{"F","L","H"})</f>
        <v>F</v>
      </c>
      <c r="H1969" t="s">
        <v>792</v>
      </c>
      <c r="I1969" s="43" t="str">
        <f>IFERROR(VLOOKUP(#REF!,#REF!,2,FALSE),"No")</f>
        <v>No</v>
      </c>
      <c r="J1969" s="139">
        <v>2</v>
      </c>
      <c r="K1969" s="148">
        <v>92</v>
      </c>
      <c r="L1969" s="148"/>
      <c r="M1969" s="148"/>
      <c r="N1969" s="148"/>
      <c r="O1969" s="148"/>
      <c r="P1969" s="148"/>
      <c r="Q1969" s="148"/>
      <c r="R1969" s="148"/>
      <c r="S1969" s="148"/>
      <c r="T1969" s="148"/>
      <c r="U1969" s="148"/>
      <c r="V1969" s="148"/>
      <c r="W1969" s="148"/>
      <c r="X1969" s="139">
        <v>2</v>
      </c>
      <c r="Y1969" s="148">
        <v>722.5</v>
      </c>
      <c r="Z1969" s="148"/>
      <c r="AA1969" s="148"/>
      <c r="AB1969" s="148"/>
      <c r="AC1969" s="148"/>
      <c r="AD1969" s="148"/>
      <c r="AE1969" s="148"/>
      <c r="AF1969" s="148"/>
      <c r="AG1969" s="148"/>
      <c r="AH1969" s="148"/>
      <c r="AI1969" s="148"/>
      <c r="AJ1969" s="148"/>
      <c r="AK1969" s="148"/>
      <c r="AL1969" s="139">
        <v>0</v>
      </c>
      <c r="AM1969" s="139">
        <v>0</v>
      </c>
      <c r="AN1969" s="148">
        <f t="shared" si="271"/>
        <v>722.5</v>
      </c>
      <c r="AO1969" s="148">
        <f t="shared" si="272"/>
        <v>92</v>
      </c>
      <c r="AP1969" s="148">
        <v>2</v>
      </c>
      <c r="AQ1969" s="140">
        <v>2</v>
      </c>
      <c r="AS1969" s="42">
        <f t="shared" si="273"/>
        <v>6714.4799604572072</v>
      </c>
      <c r="AT1969" s="101">
        <f t="shared" si="274"/>
        <v>0</v>
      </c>
      <c r="AU1969" s="42">
        <f t="shared" si="275"/>
        <v>6714.4799604572072</v>
      </c>
      <c r="AV1969" s="42">
        <f t="shared" si="276"/>
        <v>11744.584921882495</v>
      </c>
      <c r="AW1969" s="102">
        <f t="shared" si="277"/>
        <v>5118</v>
      </c>
      <c r="AX1969" s="43">
        <f t="shared" si="270"/>
        <v>2</v>
      </c>
      <c r="AY1969" s="43" t="str">
        <f t="shared" si="278"/>
        <v>UTTSS</v>
      </c>
    </row>
    <row r="1970" spans="1:51" hidden="1" x14ac:dyDescent="0.2">
      <c r="A1970" s="38">
        <v>1963</v>
      </c>
      <c r="B1970" t="s">
        <v>362</v>
      </c>
      <c r="C1970" t="s">
        <v>289</v>
      </c>
      <c r="D1970">
        <v>320</v>
      </c>
      <c r="E1970" t="s">
        <v>1232</v>
      </c>
      <c r="F1970">
        <v>0.25</v>
      </c>
      <c r="G1970" t="str">
        <f>LOOKUP(F1970,{0,6,45},{"F","L","H"})</f>
        <v>F</v>
      </c>
      <c r="H1970" t="s">
        <v>3816</v>
      </c>
      <c r="I1970" s="43" t="str">
        <f>IFERROR(VLOOKUP(#REF!,#REF!,2,FALSE),"No")</f>
        <v>No</v>
      </c>
      <c r="J1970" s="149">
        <v>0.5</v>
      </c>
      <c r="K1970" s="148">
        <v>36</v>
      </c>
      <c r="L1970" s="148"/>
      <c r="M1970" s="148"/>
      <c r="N1970" s="148"/>
      <c r="O1970" s="148"/>
      <c r="P1970" s="148"/>
      <c r="Q1970" s="148"/>
      <c r="R1970" s="148"/>
      <c r="S1970" s="148"/>
      <c r="T1970" s="148"/>
      <c r="U1970" s="148"/>
      <c r="V1970" s="148"/>
      <c r="W1970" s="148"/>
      <c r="X1970" s="139">
        <v>0.75</v>
      </c>
      <c r="Y1970" s="148">
        <v>24</v>
      </c>
      <c r="Z1970" s="149">
        <v>1.25</v>
      </c>
      <c r="AA1970" s="148">
        <v>531.53</v>
      </c>
      <c r="AB1970" s="148">
        <v>2</v>
      </c>
      <c r="AC1970" s="148">
        <v>444.47</v>
      </c>
      <c r="AD1970" s="148"/>
      <c r="AE1970" s="148"/>
      <c r="AF1970" s="148"/>
      <c r="AG1970" s="148"/>
      <c r="AH1970" s="148"/>
      <c r="AI1970" s="148"/>
      <c r="AJ1970" s="148"/>
      <c r="AK1970" s="148"/>
      <c r="AL1970" s="139">
        <v>0</v>
      </c>
      <c r="AM1970" s="139">
        <v>0</v>
      </c>
      <c r="AN1970" s="148">
        <f t="shared" si="271"/>
        <v>1000</v>
      </c>
      <c r="AO1970" s="148">
        <f t="shared" si="272"/>
        <v>36</v>
      </c>
      <c r="AP1970" s="148">
        <v>14</v>
      </c>
      <c r="AQ1970" s="140">
        <v>14</v>
      </c>
      <c r="AS1970" s="42">
        <f t="shared" si="273"/>
        <v>2462.5252019180384</v>
      </c>
      <c r="AT1970" s="101">
        <f t="shared" si="274"/>
        <v>0</v>
      </c>
      <c r="AU1970" s="42">
        <f t="shared" si="275"/>
        <v>2462.5252019180384</v>
      </c>
      <c r="AV1970" s="42">
        <f t="shared" si="276"/>
        <v>2361.7823372481448</v>
      </c>
      <c r="AW1970" s="102">
        <f t="shared" si="277"/>
        <v>431</v>
      </c>
      <c r="AX1970" s="43">
        <f t="shared" si="270"/>
        <v>0.5</v>
      </c>
      <c r="AY1970" s="43" t="str">
        <f t="shared" si="278"/>
        <v>UTGS</v>
      </c>
    </row>
    <row r="1971" spans="1:51" hidden="1" x14ac:dyDescent="0.2">
      <c r="A1971" s="38">
        <v>1964</v>
      </c>
      <c r="B1971" t="s">
        <v>5806</v>
      </c>
      <c r="C1971" t="s">
        <v>292</v>
      </c>
      <c r="D1971">
        <v>2500</v>
      </c>
      <c r="E1971" t="s">
        <v>209</v>
      </c>
      <c r="F1971">
        <v>0.25</v>
      </c>
      <c r="G1971" t="str">
        <f>LOOKUP(F1971,{0,6,45},{"F","L","H"})</f>
        <v>F</v>
      </c>
      <c r="H1971" t="s">
        <v>883</v>
      </c>
      <c r="I1971" s="43" t="str">
        <f>IFERROR(VLOOKUP(#REF!,#REF!,2,FALSE),"No")</f>
        <v>No</v>
      </c>
      <c r="J1971" s="149">
        <v>1.25</v>
      </c>
      <c r="K1971" s="148">
        <v>39</v>
      </c>
      <c r="L1971" s="148"/>
      <c r="M1971" s="148"/>
      <c r="N1971" s="148"/>
      <c r="O1971" s="148"/>
      <c r="P1971" s="148"/>
      <c r="Q1971" s="148"/>
      <c r="R1971" s="148"/>
      <c r="S1971" s="148"/>
      <c r="T1971" s="148"/>
      <c r="U1971" s="148"/>
      <c r="V1971" s="148"/>
      <c r="W1971" s="148"/>
      <c r="X1971" s="139">
        <v>2</v>
      </c>
      <c r="Y1971" s="148">
        <v>125.96</v>
      </c>
      <c r="Z1971" s="149">
        <v>4</v>
      </c>
      <c r="AA1971" s="148">
        <v>874.04</v>
      </c>
      <c r="AB1971" s="148"/>
      <c r="AC1971" s="148"/>
      <c r="AD1971" s="148"/>
      <c r="AE1971" s="148"/>
      <c r="AF1971" s="148"/>
      <c r="AG1971" s="148"/>
      <c r="AH1971" s="148"/>
      <c r="AI1971" s="148"/>
      <c r="AJ1971" s="148"/>
      <c r="AK1971" s="148"/>
      <c r="AL1971" s="139">
        <v>0</v>
      </c>
      <c r="AM1971" s="139">
        <v>0</v>
      </c>
      <c r="AN1971" s="148">
        <f t="shared" si="271"/>
        <v>1000</v>
      </c>
      <c r="AO1971" s="148">
        <f t="shared" si="272"/>
        <v>39</v>
      </c>
      <c r="AP1971" s="148">
        <v>4</v>
      </c>
      <c r="AQ1971" s="140">
        <v>8</v>
      </c>
      <c r="AS1971" s="42">
        <f t="shared" si="273"/>
        <v>2906.0256354112075</v>
      </c>
      <c r="AT1971" s="101">
        <f t="shared" si="274"/>
        <v>0</v>
      </c>
      <c r="AU1971" s="42">
        <f t="shared" si="275"/>
        <v>2906.0256354112075</v>
      </c>
      <c r="AV1971" s="42">
        <f t="shared" si="276"/>
        <v>4847.228565184254</v>
      </c>
      <c r="AW1971" s="102">
        <f t="shared" si="277"/>
        <v>2428.75</v>
      </c>
      <c r="AX1971" s="43">
        <f t="shared" si="270"/>
        <v>1.25</v>
      </c>
      <c r="AY1971" s="43" t="str">
        <f t="shared" si="278"/>
        <v>UTFS</v>
      </c>
    </row>
    <row r="1972" spans="1:51" hidden="1" x14ac:dyDescent="0.2">
      <c r="A1972" s="38">
        <v>1965</v>
      </c>
      <c r="B1972" t="s">
        <v>362</v>
      </c>
      <c r="C1972" t="s">
        <v>289</v>
      </c>
      <c r="D1972">
        <v>320</v>
      </c>
      <c r="E1972" t="s">
        <v>1239</v>
      </c>
      <c r="F1972">
        <v>0.25</v>
      </c>
      <c r="G1972" t="str">
        <f>LOOKUP(F1972,{0,6,45},{"F","L","H"})</f>
        <v>F</v>
      </c>
      <c r="H1972" t="s">
        <v>3817</v>
      </c>
      <c r="I1972" s="43" t="str">
        <f>IFERROR(VLOOKUP(#REF!,#REF!,2,FALSE),"No")</f>
        <v>No</v>
      </c>
      <c r="J1972" s="149">
        <v>0.5</v>
      </c>
      <c r="K1972" s="148">
        <v>53</v>
      </c>
      <c r="L1972" s="148">
        <v>0.625</v>
      </c>
      <c r="M1972" s="148">
        <v>41</v>
      </c>
      <c r="N1972" s="148">
        <v>0.75</v>
      </c>
      <c r="O1972" s="148">
        <v>16.3</v>
      </c>
      <c r="P1972" s="148"/>
      <c r="Q1972" s="148"/>
      <c r="R1972" s="148"/>
      <c r="S1972" s="148"/>
      <c r="T1972" s="148"/>
      <c r="U1972" s="148"/>
      <c r="V1972" s="148"/>
      <c r="W1972" s="148"/>
      <c r="X1972" s="139">
        <v>2</v>
      </c>
      <c r="Y1972" s="148">
        <v>926.64</v>
      </c>
      <c r="Z1972" s="149">
        <v>4</v>
      </c>
      <c r="AA1972" s="148">
        <v>73.36</v>
      </c>
      <c r="AB1972" s="148"/>
      <c r="AC1972" s="148"/>
      <c r="AD1972" s="148"/>
      <c r="AE1972" s="148"/>
      <c r="AF1972" s="148"/>
      <c r="AG1972" s="148"/>
      <c r="AH1972" s="148"/>
      <c r="AI1972" s="148"/>
      <c r="AJ1972" s="148"/>
      <c r="AK1972" s="148"/>
      <c r="AL1972" s="139">
        <v>0</v>
      </c>
      <c r="AM1972" s="139">
        <v>0</v>
      </c>
      <c r="AN1972" s="148">
        <f t="shared" si="271"/>
        <v>1000</v>
      </c>
      <c r="AO1972" s="148">
        <f t="shared" si="272"/>
        <v>110.3</v>
      </c>
      <c r="AP1972" s="148">
        <v>11</v>
      </c>
      <c r="AQ1972" s="140">
        <v>11</v>
      </c>
      <c r="AS1972" s="42">
        <f t="shared" si="273"/>
        <v>6911.600263692224</v>
      </c>
      <c r="AT1972" s="101">
        <f t="shared" si="274"/>
        <v>0</v>
      </c>
      <c r="AU1972" s="42">
        <f t="shared" si="275"/>
        <v>6911.600263692224</v>
      </c>
      <c r="AV1972" s="42">
        <f t="shared" si="276"/>
        <v>3003.3593564976395</v>
      </c>
      <c r="AW1972" s="102">
        <f t="shared" si="277"/>
        <v>431</v>
      </c>
      <c r="AX1972" s="43">
        <f t="shared" si="270"/>
        <v>0.5</v>
      </c>
      <c r="AY1972" s="43" t="str">
        <f t="shared" si="278"/>
        <v>UTGS</v>
      </c>
    </row>
    <row r="1973" spans="1:51" hidden="1" x14ac:dyDescent="0.2">
      <c r="A1973" s="38">
        <v>1966</v>
      </c>
      <c r="B1973" t="s">
        <v>362</v>
      </c>
      <c r="C1973" t="s">
        <v>289</v>
      </c>
      <c r="D1973">
        <v>320</v>
      </c>
      <c r="E1973" t="s">
        <v>1842</v>
      </c>
      <c r="F1973">
        <v>0.25</v>
      </c>
      <c r="G1973" t="str">
        <f>LOOKUP(F1973,{0,6,45},{"F","L","H"})</f>
        <v>F</v>
      </c>
      <c r="H1973" t="s">
        <v>3818</v>
      </c>
      <c r="I1973" s="43" t="str">
        <f>IFERROR(VLOOKUP(#REF!,#REF!,2,FALSE),"No")</f>
        <v>No</v>
      </c>
      <c r="J1973" s="148">
        <v>0.5</v>
      </c>
      <c r="K1973" s="148">
        <v>46</v>
      </c>
      <c r="L1973" s="148"/>
      <c r="M1973" s="148"/>
      <c r="N1973" s="148"/>
      <c r="O1973" s="148"/>
      <c r="P1973" s="148"/>
      <c r="Q1973" s="148"/>
      <c r="R1973" s="149"/>
      <c r="S1973" s="148"/>
      <c r="T1973" s="148"/>
      <c r="U1973" s="148"/>
      <c r="V1973" s="148"/>
      <c r="W1973" s="148"/>
      <c r="X1973" s="139">
        <v>1.25</v>
      </c>
      <c r="Y1973" s="148">
        <v>123.53</v>
      </c>
      <c r="Z1973" s="148">
        <v>2</v>
      </c>
      <c r="AA1973" s="148">
        <v>876.47</v>
      </c>
      <c r="AB1973" s="148"/>
      <c r="AC1973" s="148"/>
      <c r="AD1973" s="148"/>
      <c r="AE1973" s="148"/>
      <c r="AF1973" s="148"/>
      <c r="AG1973" s="148"/>
      <c r="AH1973" s="148"/>
      <c r="AI1973" s="148"/>
      <c r="AJ1973" s="148"/>
      <c r="AK1973" s="148"/>
      <c r="AL1973" s="139">
        <v>0</v>
      </c>
      <c r="AM1973" s="139">
        <v>0</v>
      </c>
      <c r="AN1973" s="148">
        <f t="shared" si="271"/>
        <v>1000</v>
      </c>
      <c r="AO1973" s="148">
        <f t="shared" si="272"/>
        <v>46</v>
      </c>
      <c r="AP1973" s="148">
        <v>7</v>
      </c>
      <c r="AQ1973" s="140">
        <v>7</v>
      </c>
      <c r="AS1973" s="42">
        <f t="shared" si="273"/>
        <v>3146.5599802286047</v>
      </c>
      <c r="AT1973" s="101">
        <f t="shared" si="274"/>
        <v>0</v>
      </c>
      <c r="AU1973" s="42">
        <f t="shared" si="275"/>
        <v>3146.5599802286047</v>
      </c>
      <c r="AV1973" s="42">
        <f t="shared" si="276"/>
        <v>4656.7761030677193</v>
      </c>
      <c r="AW1973" s="102">
        <f t="shared" si="277"/>
        <v>431</v>
      </c>
      <c r="AX1973" s="43">
        <f t="shared" si="270"/>
        <v>0.5</v>
      </c>
      <c r="AY1973" s="43" t="str">
        <f t="shared" si="278"/>
        <v>UTGS</v>
      </c>
    </row>
    <row r="1974" spans="1:51" hidden="1" x14ac:dyDescent="0.2">
      <c r="A1974" s="38">
        <v>1967</v>
      </c>
      <c r="B1974" t="s">
        <v>362</v>
      </c>
      <c r="C1974" t="s">
        <v>289</v>
      </c>
      <c r="D1974">
        <v>320</v>
      </c>
      <c r="E1974" t="s">
        <v>1223</v>
      </c>
      <c r="F1974">
        <v>0.25</v>
      </c>
      <c r="G1974" t="str">
        <f>LOOKUP(F1974,{0,6,45},{"F","L","H"})</f>
        <v>F</v>
      </c>
      <c r="H1974" t="s">
        <v>3819</v>
      </c>
      <c r="I1974" s="43" t="str">
        <f>IFERROR(VLOOKUP(#REF!,#REF!,2,FALSE),"No")</f>
        <v>No</v>
      </c>
      <c r="J1974" s="139">
        <v>0.5</v>
      </c>
      <c r="K1974" s="148">
        <v>63</v>
      </c>
      <c r="L1974" s="148"/>
      <c r="M1974" s="148"/>
      <c r="N1974" s="148"/>
      <c r="O1974" s="148"/>
      <c r="P1974" s="148"/>
      <c r="Q1974" s="148"/>
      <c r="R1974" s="148"/>
      <c r="S1974" s="148"/>
      <c r="T1974" s="148"/>
      <c r="U1974" s="148"/>
      <c r="V1974" s="148"/>
      <c r="W1974" s="148"/>
      <c r="X1974" s="139">
        <v>1.25</v>
      </c>
      <c r="Y1974" s="148">
        <v>316</v>
      </c>
      <c r="Z1974" s="149">
        <v>2</v>
      </c>
      <c r="AA1974" s="148">
        <v>684</v>
      </c>
      <c r="AB1974" s="149"/>
      <c r="AC1974" s="148"/>
      <c r="AD1974" s="148"/>
      <c r="AE1974" s="148"/>
      <c r="AF1974" s="148"/>
      <c r="AG1974" s="148"/>
      <c r="AH1974" s="148"/>
      <c r="AI1974" s="148"/>
      <c r="AJ1974" s="148"/>
      <c r="AK1974" s="148"/>
      <c r="AL1974" s="139">
        <v>0</v>
      </c>
      <c r="AM1974" s="139">
        <v>0</v>
      </c>
      <c r="AN1974" s="148">
        <f t="shared" si="271"/>
        <v>1000</v>
      </c>
      <c r="AO1974" s="148">
        <f t="shared" si="272"/>
        <v>63</v>
      </c>
      <c r="AP1974" s="148">
        <v>15</v>
      </c>
      <c r="AQ1974" s="140">
        <v>15</v>
      </c>
      <c r="AS1974" s="42">
        <f t="shared" si="273"/>
        <v>4309.4191033565667</v>
      </c>
      <c r="AT1974" s="101">
        <f t="shared" si="274"/>
        <v>0</v>
      </c>
      <c r="AU1974" s="42">
        <f t="shared" si="275"/>
        <v>4309.4191033565667</v>
      </c>
      <c r="AV1974" s="42">
        <f t="shared" si="276"/>
        <v>2182.1441147649357</v>
      </c>
      <c r="AW1974" s="102">
        <f t="shared" si="277"/>
        <v>431</v>
      </c>
      <c r="AX1974" s="43">
        <f t="shared" si="270"/>
        <v>0.5</v>
      </c>
      <c r="AY1974" s="43" t="str">
        <f t="shared" si="278"/>
        <v>UTGS</v>
      </c>
    </row>
    <row r="1975" spans="1:51" hidden="1" x14ac:dyDescent="0.2">
      <c r="A1975" s="38">
        <v>1968</v>
      </c>
      <c r="B1975" t="s">
        <v>5807</v>
      </c>
      <c r="C1975" t="s">
        <v>5746</v>
      </c>
      <c r="D1975">
        <v>9200</v>
      </c>
      <c r="E1975" t="s">
        <v>212</v>
      </c>
      <c r="F1975">
        <v>5</v>
      </c>
      <c r="G1975" t="str">
        <f>LOOKUP(F1975,{0,6,45},{"F","L","H"})</f>
        <v>F</v>
      </c>
      <c r="H1975" t="s">
        <v>1048</v>
      </c>
      <c r="I1975" s="43" t="str">
        <f>IFERROR(VLOOKUP(#REF!,#REF!,2,FALSE),"No")</f>
        <v>No</v>
      </c>
      <c r="J1975" s="149">
        <v>1.25</v>
      </c>
      <c r="K1975" s="148">
        <v>466</v>
      </c>
      <c r="L1975" s="148"/>
      <c r="M1975" s="148"/>
      <c r="N1975" s="148"/>
      <c r="O1975" s="148"/>
      <c r="P1975" s="148"/>
      <c r="Q1975" s="148"/>
      <c r="R1975" s="148"/>
      <c r="S1975" s="148"/>
      <c r="T1975" s="148"/>
      <c r="U1975" s="148"/>
      <c r="V1975" s="148"/>
      <c r="W1975" s="148"/>
      <c r="X1975" s="139">
        <v>2</v>
      </c>
      <c r="Y1975" s="148">
        <v>174.29</v>
      </c>
      <c r="Z1975" s="149">
        <v>4</v>
      </c>
      <c r="AA1975" s="148">
        <v>825.71</v>
      </c>
      <c r="AB1975" s="148"/>
      <c r="AC1975" s="148"/>
      <c r="AD1975" s="148"/>
      <c r="AE1975" s="148"/>
      <c r="AF1975" s="148"/>
      <c r="AG1975" s="148"/>
      <c r="AH1975" s="148"/>
      <c r="AI1975" s="148"/>
      <c r="AJ1975" s="148"/>
      <c r="AK1975" s="148"/>
      <c r="AL1975" s="139">
        <v>0</v>
      </c>
      <c r="AM1975" s="139">
        <v>0</v>
      </c>
      <c r="AN1975" s="148">
        <f t="shared" si="271"/>
        <v>1000</v>
      </c>
      <c r="AO1975" s="148">
        <f t="shared" si="272"/>
        <v>466</v>
      </c>
      <c r="AP1975" s="148">
        <v>5</v>
      </c>
      <c r="AQ1975" s="140">
        <v>6</v>
      </c>
      <c r="AS1975" s="42">
        <f t="shared" si="273"/>
        <v>34723.280669272375</v>
      </c>
      <c r="AT1975" s="101">
        <f t="shared" si="274"/>
        <v>0</v>
      </c>
      <c r="AU1975" s="42">
        <f t="shared" si="275"/>
        <v>34723.280669272375</v>
      </c>
      <c r="AV1975" s="42">
        <f t="shared" si="276"/>
        <v>6405.2170702456724</v>
      </c>
      <c r="AW1975" s="102">
        <f t="shared" si="277"/>
        <v>5118</v>
      </c>
      <c r="AX1975" s="43">
        <f t="shared" si="270"/>
        <v>1.25</v>
      </c>
      <c r="AY1975" s="43" t="str">
        <f t="shared" si="278"/>
        <v>UTTSS</v>
      </c>
    </row>
    <row r="1976" spans="1:51" hidden="1" x14ac:dyDescent="0.2">
      <c r="A1976" s="38">
        <v>1969</v>
      </c>
      <c r="B1976" t="s">
        <v>362</v>
      </c>
      <c r="C1976" t="s">
        <v>289</v>
      </c>
      <c r="D1976">
        <v>320</v>
      </c>
      <c r="E1976" t="s">
        <v>1239</v>
      </c>
      <c r="F1976">
        <v>0.25</v>
      </c>
      <c r="G1976" t="str">
        <f>LOOKUP(F1976,{0,6,45},{"F","L","H"})</f>
        <v>F</v>
      </c>
      <c r="H1976" t="s">
        <v>3820</v>
      </c>
      <c r="I1976" s="43" t="str">
        <f>IFERROR(VLOOKUP(#REF!,#REF!,2,FALSE),"No")</f>
        <v>No</v>
      </c>
      <c r="J1976" s="149">
        <v>0.5</v>
      </c>
      <c r="K1976" s="148">
        <v>55</v>
      </c>
      <c r="L1976" s="148">
        <v>0.75</v>
      </c>
      <c r="M1976" s="148">
        <v>47</v>
      </c>
      <c r="N1976" s="148"/>
      <c r="O1976" s="148"/>
      <c r="P1976" s="148"/>
      <c r="Q1976" s="148"/>
      <c r="R1976" s="148"/>
      <c r="S1976" s="148"/>
      <c r="T1976" s="148"/>
      <c r="U1976" s="148"/>
      <c r="V1976" s="148"/>
      <c r="W1976" s="148"/>
      <c r="X1976" s="139">
        <v>2</v>
      </c>
      <c r="Y1976" s="148">
        <v>1000</v>
      </c>
      <c r="Z1976" s="149"/>
      <c r="AA1976" s="148"/>
      <c r="AB1976" s="148"/>
      <c r="AC1976" s="148"/>
      <c r="AD1976" s="148"/>
      <c r="AE1976" s="148"/>
      <c r="AF1976" s="148"/>
      <c r="AG1976" s="148"/>
      <c r="AH1976" s="148"/>
      <c r="AI1976" s="148"/>
      <c r="AJ1976" s="148"/>
      <c r="AK1976" s="148"/>
      <c r="AL1976" s="139">
        <v>0</v>
      </c>
      <c r="AM1976" s="139">
        <v>0</v>
      </c>
      <c r="AN1976" s="148">
        <f t="shared" si="271"/>
        <v>1000</v>
      </c>
      <c r="AO1976" s="148">
        <f t="shared" si="272"/>
        <v>102</v>
      </c>
      <c r="AP1976" s="148">
        <v>18</v>
      </c>
      <c r="AQ1976" s="140">
        <v>18</v>
      </c>
      <c r="AS1976" s="42">
        <f t="shared" si="273"/>
        <v>6788.2147387677742</v>
      </c>
      <c r="AT1976" s="101">
        <f t="shared" si="274"/>
        <v>0</v>
      </c>
      <c r="AU1976" s="42">
        <f t="shared" si="275"/>
        <v>6788.2147387677742</v>
      </c>
      <c r="AV1976" s="42">
        <f t="shared" si="276"/>
        <v>1806.1645400818907</v>
      </c>
      <c r="AW1976" s="102">
        <f t="shared" si="277"/>
        <v>431</v>
      </c>
      <c r="AX1976" s="43">
        <f t="shared" si="270"/>
        <v>0.5</v>
      </c>
      <c r="AY1976" s="43" t="str">
        <f t="shared" si="278"/>
        <v>UTGS</v>
      </c>
    </row>
    <row r="1977" spans="1:51" hidden="1" x14ac:dyDescent="0.2">
      <c r="A1977" s="38">
        <v>1970</v>
      </c>
      <c r="B1977" t="s">
        <v>362</v>
      </c>
      <c r="C1977" t="s">
        <v>289</v>
      </c>
      <c r="D1977">
        <v>175</v>
      </c>
      <c r="E1977" t="s">
        <v>1235</v>
      </c>
      <c r="F1977">
        <v>0.25</v>
      </c>
      <c r="G1977" t="str">
        <f>LOOKUP(F1977,{0,6,45},{"F","L","H"})</f>
        <v>F</v>
      </c>
      <c r="H1977" t="s">
        <v>3821</v>
      </c>
      <c r="I1977" s="43" t="str">
        <f>IFERROR(VLOOKUP(#REF!,#REF!,2,FALSE),"No")</f>
        <v>No</v>
      </c>
      <c r="J1977" s="149">
        <v>0.5</v>
      </c>
      <c r="K1977" s="148">
        <v>29</v>
      </c>
      <c r="L1977" s="148"/>
      <c r="M1977" s="148"/>
      <c r="N1977" s="148"/>
      <c r="O1977" s="148"/>
      <c r="P1977" s="148"/>
      <c r="Q1977" s="148"/>
      <c r="R1977" s="148"/>
      <c r="S1977" s="148"/>
      <c r="T1977" s="148"/>
      <c r="U1977" s="148"/>
      <c r="V1977" s="148"/>
      <c r="W1977" s="148"/>
      <c r="X1977" s="139">
        <v>1.25</v>
      </c>
      <c r="Y1977" s="148">
        <v>316</v>
      </c>
      <c r="Z1977" s="149">
        <v>2</v>
      </c>
      <c r="AA1977" s="148">
        <v>684</v>
      </c>
      <c r="AB1977" s="149"/>
      <c r="AC1977" s="148"/>
      <c r="AD1977" s="148"/>
      <c r="AE1977" s="148"/>
      <c r="AF1977" s="148"/>
      <c r="AG1977" s="148"/>
      <c r="AH1977" s="148"/>
      <c r="AI1977" s="148"/>
      <c r="AJ1977" s="148"/>
      <c r="AK1977" s="148"/>
      <c r="AL1977" s="139">
        <v>0</v>
      </c>
      <c r="AM1977" s="139">
        <v>0</v>
      </c>
      <c r="AN1977" s="148">
        <f t="shared" si="271"/>
        <v>1000</v>
      </c>
      <c r="AO1977" s="148">
        <f t="shared" si="272"/>
        <v>29</v>
      </c>
      <c r="AP1977" s="148">
        <v>15</v>
      </c>
      <c r="AQ1977" s="140">
        <v>15</v>
      </c>
      <c r="AS1977" s="42">
        <f t="shared" si="273"/>
        <v>1983.700857100642</v>
      </c>
      <c r="AT1977" s="101">
        <f t="shared" si="274"/>
        <v>0</v>
      </c>
      <c r="AU1977" s="42">
        <f t="shared" si="275"/>
        <v>1983.700857100642</v>
      </c>
      <c r="AV1977" s="42">
        <f t="shared" si="276"/>
        <v>2182.1441147649357</v>
      </c>
      <c r="AW1977" s="102">
        <f t="shared" si="277"/>
        <v>431</v>
      </c>
      <c r="AX1977" s="43">
        <f t="shared" si="270"/>
        <v>0.5</v>
      </c>
      <c r="AY1977" s="43" t="str">
        <f t="shared" si="278"/>
        <v>UTGS</v>
      </c>
    </row>
    <row r="1978" spans="1:51" hidden="1" x14ac:dyDescent="0.2">
      <c r="A1978" s="38">
        <v>1971</v>
      </c>
      <c r="B1978" t="s">
        <v>362</v>
      </c>
      <c r="C1978" t="s">
        <v>289</v>
      </c>
      <c r="D1978">
        <v>320</v>
      </c>
      <c r="E1978" t="s">
        <v>1236</v>
      </c>
      <c r="F1978">
        <v>0.25</v>
      </c>
      <c r="G1978" t="str">
        <f>LOOKUP(F1978,{0,6,45},{"F","L","H"})</f>
        <v>F</v>
      </c>
      <c r="H1978" t="s">
        <v>3822</v>
      </c>
      <c r="I1978" s="43" t="str">
        <f>IFERROR(VLOOKUP(#REF!,#REF!,2,FALSE),"No")</f>
        <v>No</v>
      </c>
      <c r="J1978" s="139">
        <v>0.5</v>
      </c>
      <c r="K1978" s="148">
        <v>46</v>
      </c>
      <c r="L1978" s="148"/>
      <c r="M1978" s="148"/>
      <c r="N1978" s="148"/>
      <c r="O1978" s="148"/>
      <c r="P1978" s="148"/>
      <c r="Q1978" s="148"/>
      <c r="R1978" s="148"/>
      <c r="S1978" s="148"/>
      <c r="T1978" s="148"/>
      <c r="U1978" s="148"/>
      <c r="V1978" s="148"/>
      <c r="W1978" s="148"/>
      <c r="X1978" s="139">
        <v>1.25</v>
      </c>
      <c r="Y1978" s="148">
        <v>211</v>
      </c>
      <c r="Z1978" s="149">
        <v>2</v>
      </c>
      <c r="AA1978" s="148">
        <v>789</v>
      </c>
      <c r="AB1978" s="148"/>
      <c r="AC1978" s="148"/>
      <c r="AD1978" s="148"/>
      <c r="AE1978" s="148"/>
      <c r="AF1978" s="148"/>
      <c r="AG1978" s="148"/>
      <c r="AH1978" s="148"/>
      <c r="AI1978" s="148"/>
      <c r="AJ1978" s="148"/>
      <c r="AK1978" s="148"/>
      <c r="AL1978" s="139">
        <v>0</v>
      </c>
      <c r="AM1978" s="139">
        <v>0</v>
      </c>
      <c r="AN1978" s="148">
        <f t="shared" si="271"/>
        <v>1000</v>
      </c>
      <c r="AO1978" s="148">
        <f t="shared" si="272"/>
        <v>46</v>
      </c>
      <c r="AP1978" s="148">
        <v>16</v>
      </c>
      <c r="AQ1978" s="140">
        <v>16</v>
      </c>
      <c r="AS1978" s="42">
        <f t="shared" si="273"/>
        <v>3146.5599802286047</v>
      </c>
      <c r="AT1978" s="101">
        <f t="shared" si="274"/>
        <v>0</v>
      </c>
      <c r="AU1978" s="42">
        <f t="shared" si="275"/>
        <v>3146.5599802286047</v>
      </c>
      <c r="AV1978" s="42">
        <f t="shared" si="276"/>
        <v>2041.166357592127</v>
      </c>
      <c r="AW1978" s="102">
        <f t="shared" si="277"/>
        <v>431</v>
      </c>
      <c r="AX1978" s="43">
        <f t="shared" si="270"/>
        <v>0.5</v>
      </c>
      <c r="AY1978" s="43" t="str">
        <f t="shared" si="278"/>
        <v>UTGS</v>
      </c>
    </row>
    <row r="1979" spans="1:51" hidden="1" x14ac:dyDescent="0.2">
      <c r="A1979" s="38">
        <v>1972</v>
      </c>
      <c r="B1979" t="s">
        <v>362</v>
      </c>
      <c r="C1979" t="s">
        <v>289</v>
      </c>
      <c r="D1979">
        <v>540</v>
      </c>
      <c r="E1979" t="s">
        <v>195</v>
      </c>
      <c r="F1979">
        <v>0.25</v>
      </c>
      <c r="G1979" t="str">
        <f>LOOKUP(F1979,{0,6,45},{"F","L","H"})</f>
        <v>F</v>
      </c>
      <c r="H1979" t="s">
        <v>3823</v>
      </c>
      <c r="I1979" s="43" t="str">
        <f>IFERROR(VLOOKUP(#REF!,#REF!,2,FALSE),"No")</f>
        <v>No</v>
      </c>
      <c r="J1979" s="139">
        <v>0.5</v>
      </c>
      <c r="K1979" s="148">
        <v>69</v>
      </c>
      <c r="L1979" s="148"/>
      <c r="M1979" s="148"/>
      <c r="N1979" s="148"/>
      <c r="O1979" s="148"/>
      <c r="P1979" s="148"/>
      <c r="Q1979" s="148"/>
      <c r="R1979" s="148"/>
      <c r="S1979" s="148"/>
      <c r="T1979" s="148"/>
      <c r="U1979" s="148"/>
      <c r="V1979" s="148"/>
      <c r="W1979" s="148"/>
      <c r="X1979" s="139">
        <v>1.25</v>
      </c>
      <c r="Y1979" s="148">
        <v>237</v>
      </c>
      <c r="Z1979" s="149">
        <v>2</v>
      </c>
      <c r="AA1979" s="148">
        <v>763</v>
      </c>
      <c r="AB1979" s="148"/>
      <c r="AC1979" s="148"/>
      <c r="AD1979" s="148"/>
      <c r="AE1979" s="148"/>
      <c r="AF1979" s="148"/>
      <c r="AG1979" s="148"/>
      <c r="AH1979" s="148"/>
      <c r="AI1979" s="148"/>
      <c r="AJ1979" s="148"/>
      <c r="AK1979" s="148"/>
      <c r="AL1979" s="139">
        <v>0</v>
      </c>
      <c r="AM1979" s="139">
        <v>0</v>
      </c>
      <c r="AN1979" s="148">
        <f t="shared" si="271"/>
        <v>1000</v>
      </c>
      <c r="AO1979" s="148">
        <f t="shared" si="272"/>
        <v>69</v>
      </c>
      <c r="AP1979" s="148">
        <v>8</v>
      </c>
      <c r="AQ1979" s="140">
        <v>8</v>
      </c>
      <c r="AS1979" s="42">
        <f t="shared" si="273"/>
        <v>4719.8399703429068</v>
      </c>
      <c r="AT1979" s="101">
        <f t="shared" si="274"/>
        <v>0</v>
      </c>
      <c r="AU1979" s="42">
        <f t="shared" si="275"/>
        <v>4719.8399703429068</v>
      </c>
      <c r="AV1979" s="42">
        <f t="shared" si="276"/>
        <v>4084.6077151842542</v>
      </c>
      <c r="AW1979" s="102">
        <f t="shared" si="277"/>
        <v>585.0096169344007</v>
      </c>
      <c r="AX1979" s="43">
        <f t="shared" ref="AX1979:AX2042" si="279">IF(J1979&gt;0,J1979,R1979)</f>
        <v>0.5</v>
      </c>
      <c r="AY1979" s="43" t="str">
        <f t="shared" si="278"/>
        <v>UTGS</v>
      </c>
    </row>
    <row r="1980" spans="1:51" hidden="1" x14ac:dyDescent="0.2">
      <c r="A1980" s="38">
        <v>1973</v>
      </c>
      <c r="B1980" t="s">
        <v>362</v>
      </c>
      <c r="C1980" t="s">
        <v>289</v>
      </c>
      <c r="D1980">
        <v>320</v>
      </c>
      <c r="E1980" t="s">
        <v>1232</v>
      </c>
      <c r="F1980">
        <v>0.25</v>
      </c>
      <c r="G1980" t="str">
        <f>LOOKUP(F1980,{0,6,45},{"F","L","H"})</f>
        <v>F</v>
      </c>
      <c r="H1980" t="s">
        <v>3824</v>
      </c>
      <c r="I1980" s="43" t="str">
        <f>IFERROR(VLOOKUP(#REF!,#REF!,2,FALSE),"No")</f>
        <v>No</v>
      </c>
      <c r="J1980" s="148">
        <v>0.5</v>
      </c>
      <c r="K1980" s="148">
        <v>35</v>
      </c>
      <c r="L1980" s="148"/>
      <c r="M1980" s="148"/>
      <c r="N1980" s="148"/>
      <c r="O1980" s="148"/>
      <c r="P1980" s="148"/>
      <c r="Q1980" s="148"/>
      <c r="R1980" s="149"/>
      <c r="S1980" s="148"/>
      <c r="T1980" s="148"/>
      <c r="U1980" s="148"/>
      <c r="V1980" s="148"/>
      <c r="W1980" s="148"/>
      <c r="X1980" s="139">
        <v>1.25</v>
      </c>
      <c r="Y1980" s="148">
        <v>315.5</v>
      </c>
      <c r="Z1980" s="148">
        <v>2</v>
      </c>
      <c r="AA1980" s="148">
        <v>684.5</v>
      </c>
      <c r="AB1980" s="148"/>
      <c r="AC1980" s="148"/>
      <c r="AD1980" s="148"/>
      <c r="AE1980" s="148"/>
      <c r="AF1980" s="148"/>
      <c r="AG1980" s="148"/>
      <c r="AH1980" s="148"/>
      <c r="AI1980" s="148"/>
      <c r="AJ1980" s="148"/>
      <c r="AK1980" s="148"/>
      <c r="AL1980" s="139">
        <v>0</v>
      </c>
      <c r="AM1980" s="139">
        <v>0</v>
      </c>
      <c r="AN1980" s="148">
        <f t="shared" si="271"/>
        <v>1000</v>
      </c>
      <c r="AO1980" s="148">
        <f t="shared" si="272"/>
        <v>35</v>
      </c>
      <c r="AP1980" s="148">
        <v>12</v>
      </c>
      <c r="AQ1980" s="140">
        <v>12</v>
      </c>
      <c r="AS1980" s="42">
        <f t="shared" si="273"/>
        <v>2394.1217240869819</v>
      </c>
      <c r="AT1980" s="101">
        <f t="shared" si="274"/>
        <v>0</v>
      </c>
      <c r="AU1980" s="42">
        <f t="shared" si="275"/>
        <v>2394.1217240869819</v>
      </c>
      <c r="AV1980" s="42">
        <f t="shared" si="276"/>
        <v>2727.6509767895027</v>
      </c>
      <c r="AW1980" s="102">
        <f t="shared" si="277"/>
        <v>431</v>
      </c>
      <c r="AX1980" s="43">
        <f t="shared" si="279"/>
        <v>0.5</v>
      </c>
      <c r="AY1980" s="43" t="str">
        <f t="shared" si="278"/>
        <v>UTGS</v>
      </c>
    </row>
    <row r="1981" spans="1:51" hidden="1" x14ac:dyDescent="0.2">
      <c r="A1981" s="38">
        <v>1974</v>
      </c>
      <c r="B1981" t="s">
        <v>362</v>
      </c>
      <c r="C1981" t="s">
        <v>289</v>
      </c>
      <c r="D1981">
        <v>306</v>
      </c>
      <c r="E1981" t="s">
        <v>1224</v>
      </c>
      <c r="F1981">
        <v>0.25</v>
      </c>
      <c r="G1981" t="str">
        <f>LOOKUP(F1981,{0,6,45},{"F","L","H"})</f>
        <v>F</v>
      </c>
      <c r="H1981" t="s">
        <v>3826</v>
      </c>
      <c r="I1981" s="43" t="str">
        <f>IFERROR(VLOOKUP(#REF!,#REF!,2,FALSE),"No")</f>
        <v>No</v>
      </c>
      <c r="J1981" s="149">
        <v>0.5</v>
      </c>
      <c r="K1981" s="148">
        <v>61</v>
      </c>
      <c r="L1981" s="148"/>
      <c r="M1981" s="148"/>
      <c r="N1981" s="148"/>
      <c r="O1981" s="148"/>
      <c r="P1981" s="148"/>
      <c r="Q1981" s="148"/>
      <c r="R1981" s="148"/>
      <c r="S1981" s="148"/>
      <c r="T1981" s="148"/>
      <c r="U1981" s="148"/>
      <c r="V1981" s="148"/>
      <c r="W1981" s="148"/>
      <c r="X1981" s="139">
        <v>1.25</v>
      </c>
      <c r="Y1981" s="148">
        <v>157.26</v>
      </c>
      <c r="Z1981" s="149">
        <v>2</v>
      </c>
      <c r="AA1981" s="148">
        <v>842.74</v>
      </c>
      <c r="AB1981" s="149"/>
      <c r="AC1981" s="148"/>
      <c r="AD1981" s="149"/>
      <c r="AE1981" s="148"/>
      <c r="AF1981" s="148"/>
      <c r="AG1981" s="148"/>
      <c r="AH1981" s="148"/>
      <c r="AI1981" s="148"/>
      <c r="AJ1981" s="148"/>
      <c r="AK1981" s="148"/>
      <c r="AL1981" s="139">
        <v>0</v>
      </c>
      <c r="AM1981" s="139">
        <v>0</v>
      </c>
      <c r="AN1981" s="148">
        <f t="shared" si="271"/>
        <v>1000</v>
      </c>
      <c r="AO1981" s="148">
        <f t="shared" si="272"/>
        <v>61</v>
      </c>
      <c r="AP1981" s="148">
        <v>13</v>
      </c>
      <c r="AQ1981" s="140">
        <v>13</v>
      </c>
      <c r="AS1981" s="42">
        <f t="shared" si="273"/>
        <v>4172.6121476944536</v>
      </c>
      <c r="AT1981" s="101">
        <f t="shared" si="274"/>
        <v>0</v>
      </c>
      <c r="AU1981" s="42">
        <f t="shared" si="275"/>
        <v>4172.6121476944536</v>
      </c>
      <c r="AV1981" s="42">
        <f t="shared" si="276"/>
        <v>2509.3110554980021</v>
      </c>
      <c r="AW1981" s="102">
        <f t="shared" si="277"/>
        <v>431</v>
      </c>
      <c r="AX1981" s="43">
        <f t="shared" si="279"/>
        <v>0.5</v>
      </c>
      <c r="AY1981" s="43" t="str">
        <f t="shared" si="278"/>
        <v>UTGS</v>
      </c>
    </row>
    <row r="1982" spans="1:51" hidden="1" x14ac:dyDescent="0.2">
      <c r="A1982" s="38">
        <v>1975</v>
      </c>
      <c r="B1982" t="s">
        <v>5806</v>
      </c>
      <c r="C1982" t="s">
        <v>5746</v>
      </c>
      <c r="D1982">
        <v>11500</v>
      </c>
      <c r="E1982" t="s">
        <v>215</v>
      </c>
      <c r="F1982">
        <v>1</v>
      </c>
      <c r="G1982" t="str">
        <f>LOOKUP(F1982,{0,6,45},{"F","L","H"})</f>
        <v>F</v>
      </c>
      <c r="H1982" t="s">
        <v>1469</v>
      </c>
      <c r="I1982" s="43" t="str">
        <f>IFERROR(VLOOKUP(#REF!,#REF!,2,FALSE),"No")</f>
        <v>No</v>
      </c>
      <c r="J1982" s="149">
        <v>2</v>
      </c>
      <c r="K1982" s="148">
        <v>230</v>
      </c>
      <c r="L1982" s="148"/>
      <c r="M1982" s="148"/>
      <c r="N1982" s="148"/>
      <c r="O1982" s="148"/>
      <c r="P1982" s="148"/>
      <c r="Q1982" s="148"/>
      <c r="R1982" s="148"/>
      <c r="S1982" s="148"/>
      <c r="T1982" s="148"/>
      <c r="U1982" s="148"/>
      <c r="V1982" s="148"/>
      <c r="W1982" s="148"/>
      <c r="X1982" s="139">
        <v>4</v>
      </c>
      <c r="Y1982" s="148">
        <v>1000</v>
      </c>
      <c r="Z1982" s="149"/>
      <c r="AA1982" s="148"/>
      <c r="AB1982" s="148"/>
      <c r="AC1982" s="148"/>
      <c r="AD1982" s="148"/>
      <c r="AE1982" s="148"/>
      <c r="AF1982" s="148"/>
      <c r="AG1982" s="148"/>
      <c r="AH1982" s="148"/>
      <c r="AI1982" s="148"/>
      <c r="AJ1982" s="148"/>
      <c r="AK1982" s="148"/>
      <c r="AL1982" s="139">
        <v>0</v>
      </c>
      <c r="AM1982" s="139">
        <v>0</v>
      </c>
      <c r="AN1982" s="148">
        <f t="shared" si="271"/>
        <v>1000</v>
      </c>
      <c r="AO1982" s="148">
        <f t="shared" si="272"/>
        <v>230</v>
      </c>
      <c r="AP1982" s="148">
        <v>6</v>
      </c>
      <c r="AQ1982" s="140">
        <v>6</v>
      </c>
      <c r="AS1982" s="42">
        <f t="shared" si="273"/>
        <v>16786.19990114302</v>
      </c>
      <c r="AT1982" s="101">
        <f t="shared" si="274"/>
        <v>0</v>
      </c>
      <c r="AU1982" s="42">
        <f t="shared" si="275"/>
        <v>16786.19990114302</v>
      </c>
      <c r="AV1982" s="42">
        <f t="shared" si="276"/>
        <v>6613.4936202456729</v>
      </c>
      <c r="AW1982" s="102">
        <f t="shared" si="277"/>
        <v>10791.333333333334</v>
      </c>
      <c r="AX1982" s="43">
        <f t="shared" si="279"/>
        <v>2</v>
      </c>
      <c r="AY1982" s="43" t="str">
        <f t="shared" si="278"/>
        <v>UTTSS</v>
      </c>
    </row>
    <row r="1983" spans="1:51" hidden="1" x14ac:dyDescent="0.2">
      <c r="A1983" s="38">
        <v>1976</v>
      </c>
      <c r="B1983" t="s">
        <v>362</v>
      </c>
      <c r="C1983" t="s">
        <v>289</v>
      </c>
      <c r="D1983">
        <v>320</v>
      </c>
      <c r="E1983" t="s">
        <v>1239</v>
      </c>
      <c r="F1983">
        <v>0.25</v>
      </c>
      <c r="G1983" t="str">
        <f>LOOKUP(F1983,{0,6,45},{"F","L","H"})</f>
        <v>F</v>
      </c>
      <c r="H1983" t="s">
        <v>3828</v>
      </c>
      <c r="I1983" s="43" t="str">
        <f>IFERROR(VLOOKUP(#REF!,#REF!,2,FALSE),"No")</f>
        <v>No</v>
      </c>
      <c r="J1983" s="139">
        <v>0.75</v>
      </c>
      <c r="K1983" s="148">
        <v>56</v>
      </c>
      <c r="L1983" s="148"/>
      <c r="M1983" s="148"/>
      <c r="N1983" s="148"/>
      <c r="O1983" s="148"/>
      <c r="P1983" s="148"/>
      <c r="Q1983" s="148"/>
      <c r="R1983" s="148"/>
      <c r="S1983" s="148"/>
      <c r="T1983" s="148"/>
      <c r="U1983" s="148"/>
      <c r="V1983" s="148"/>
      <c r="W1983" s="148"/>
      <c r="X1983" s="139">
        <v>2</v>
      </c>
      <c r="Y1983" s="148">
        <v>1000</v>
      </c>
      <c r="Z1983" s="149"/>
      <c r="AA1983" s="148"/>
      <c r="AB1983" s="148"/>
      <c r="AC1983" s="148"/>
      <c r="AD1983" s="148"/>
      <c r="AE1983" s="148"/>
      <c r="AF1983" s="148"/>
      <c r="AG1983" s="148"/>
      <c r="AH1983" s="148"/>
      <c r="AI1983" s="148"/>
      <c r="AJ1983" s="148"/>
      <c r="AK1983" s="148"/>
      <c r="AL1983" s="139">
        <v>0</v>
      </c>
      <c r="AM1983" s="139">
        <v>0</v>
      </c>
      <c r="AN1983" s="148">
        <f t="shared" si="271"/>
        <v>1000</v>
      </c>
      <c r="AO1983" s="148">
        <f t="shared" si="272"/>
        <v>56</v>
      </c>
      <c r="AP1983" s="148">
        <v>10</v>
      </c>
      <c r="AQ1983" s="140">
        <v>39</v>
      </c>
      <c r="AS1983" s="42">
        <f t="shared" si="273"/>
        <v>3605.4747585391701</v>
      </c>
      <c r="AT1983" s="101">
        <f t="shared" si="274"/>
        <v>0</v>
      </c>
      <c r="AU1983" s="42">
        <f t="shared" si="275"/>
        <v>3605.4747585391701</v>
      </c>
      <c r="AV1983" s="42">
        <f t="shared" si="276"/>
        <v>833.61440311471881</v>
      </c>
      <c r="AW1983" s="102">
        <f t="shared" si="277"/>
        <v>431</v>
      </c>
      <c r="AX1983" s="43">
        <f t="shared" si="279"/>
        <v>0.75</v>
      </c>
      <c r="AY1983" s="43" t="str">
        <f t="shared" si="278"/>
        <v>UTGS</v>
      </c>
    </row>
    <row r="1984" spans="1:51" hidden="1" x14ac:dyDescent="0.2">
      <c r="A1984" s="38">
        <v>1977</v>
      </c>
      <c r="B1984" t="s">
        <v>362</v>
      </c>
      <c r="C1984" t="s">
        <v>289</v>
      </c>
      <c r="D1984">
        <v>320</v>
      </c>
      <c r="E1984" t="s">
        <v>1223</v>
      </c>
      <c r="F1984">
        <v>0.25</v>
      </c>
      <c r="G1984" t="str">
        <f>LOOKUP(F1984,{0,6,45},{"F","L","H"})</f>
        <v>F</v>
      </c>
      <c r="H1984" t="s">
        <v>3829</v>
      </c>
      <c r="I1984" s="43" t="str">
        <f>IFERROR(VLOOKUP(#REF!,#REF!,2,FALSE),"No")</f>
        <v>No</v>
      </c>
      <c r="J1984" s="139">
        <v>0.75</v>
      </c>
      <c r="K1984" s="148">
        <v>122</v>
      </c>
      <c r="L1984" s="148"/>
      <c r="M1984" s="148"/>
      <c r="N1984" s="148"/>
      <c r="O1984" s="148"/>
      <c r="P1984" s="148"/>
      <c r="Q1984" s="148"/>
      <c r="R1984" s="148"/>
      <c r="S1984" s="148"/>
      <c r="T1984" s="148"/>
      <c r="U1984" s="148"/>
      <c r="V1984" s="148"/>
      <c r="W1984" s="148"/>
      <c r="X1984" s="139">
        <v>1.25</v>
      </c>
      <c r="Y1984" s="148">
        <v>83.03</v>
      </c>
      <c r="Z1984" s="149">
        <v>2</v>
      </c>
      <c r="AA1984" s="148">
        <v>790.08</v>
      </c>
      <c r="AB1984" s="148">
        <v>3</v>
      </c>
      <c r="AC1984" s="148">
        <v>29.22</v>
      </c>
      <c r="AD1984" s="148">
        <v>4</v>
      </c>
      <c r="AE1984" s="148">
        <v>97.67</v>
      </c>
      <c r="AF1984" s="148"/>
      <c r="AG1984" s="148"/>
      <c r="AH1984" s="148"/>
      <c r="AI1984" s="148"/>
      <c r="AJ1984" s="148"/>
      <c r="AK1984" s="148"/>
      <c r="AL1984" s="139">
        <v>0</v>
      </c>
      <c r="AM1984" s="139">
        <v>0</v>
      </c>
      <c r="AN1984" s="148">
        <f t="shared" si="271"/>
        <v>1000</v>
      </c>
      <c r="AO1984" s="148">
        <f t="shared" si="272"/>
        <v>122</v>
      </c>
      <c r="AP1984" s="148">
        <v>10</v>
      </c>
      <c r="AQ1984" s="140">
        <v>19</v>
      </c>
      <c r="AS1984" s="42">
        <f t="shared" si="273"/>
        <v>7854.7842953889067</v>
      </c>
      <c r="AT1984" s="101">
        <f t="shared" si="274"/>
        <v>0</v>
      </c>
      <c r="AU1984" s="42">
        <f t="shared" si="275"/>
        <v>7854.7842953889067</v>
      </c>
      <c r="AV1984" s="42">
        <f t="shared" si="276"/>
        <v>1731.5193169196859</v>
      </c>
      <c r="AW1984" s="102">
        <f t="shared" si="277"/>
        <v>431</v>
      </c>
      <c r="AX1984" s="43">
        <f t="shared" si="279"/>
        <v>0.75</v>
      </c>
      <c r="AY1984" s="43" t="str">
        <f t="shared" si="278"/>
        <v>UTGS</v>
      </c>
    </row>
    <row r="1985" spans="1:51" hidden="1" x14ac:dyDescent="0.2">
      <c r="A1985" s="38">
        <v>1978</v>
      </c>
      <c r="B1985" t="s">
        <v>362</v>
      </c>
      <c r="C1985" t="s">
        <v>289</v>
      </c>
      <c r="D1985">
        <v>550</v>
      </c>
      <c r="E1985" t="s">
        <v>1223</v>
      </c>
      <c r="F1985">
        <v>2</v>
      </c>
      <c r="G1985" t="str">
        <f>LOOKUP(F1985,{0,6,45},{"F","L","H"})</f>
        <v>F</v>
      </c>
      <c r="H1985" t="s">
        <v>3830</v>
      </c>
      <c r="I1985" s="43" t="str">
        <f>IFERROR(VLOOKUP(#REF!,#REF!,2,FALSE),"No")</f>
        <v>No</v>
      </c>
      <c r="J1985" s="139">
        <v>0.75</v>
      </c>
      <c r="K1985" s="148">
        <v>45</v>
      </c>
      <c r="L1985" s="148"/>
      <c r="M1985" s="148"/>
      <c r="N1985" s="148"/>
      <c r="O1985" s="148"/>
      <c r="P1985" s="148"/>
      <c r="Q1985" s="148"/>
      <c r="R1985" s="148"/>
      <c r="S1985" s="148"/>
      <c r="T1985" s="148"/>
      <c r="U1985" s="148"/>
      <c r="V1985" s="148"/>
      <c r="W1985" s="148"/>
      <c r="X1985" s="139">
        <v>2</v>
      </c>
      <c r="Y1985" s="148">
        <v>1000</v>
      </c>
      <c r="Z1985" s="149"/>
      <c r="AA1985" s="148"/>
      <c r="AB1985" s="148"/>
      <c r="AC1985" s="148"/>
      <c r="AD1985" s="148"/>
      <c r="AE1985" s="148"/>
      <c r="AF1985" s="148"/>
      <c r="AG1985" s="148"/>
      <c r="AH1985" s="148"/>
      <c r="AI1985" s="148"/>
      <c r="AJ1985" s="148"/>
      <c r="AK1985" s="148"/>
      <c r="AL1985" s="139">
        <v>0</v>
      </c>
      <c r="AM1985" s="139">
        <v>0</v>
      </c>
      <c r="AN1985" s="148">
        <f t="shared" si="271"/>
        <v>1000</v>
      </c>
      <c r="AO1985" s="148">
        <f t="shared" si="272"/>
        <v>45</v>
      </c>
      <c r="AP1985" s="148">
        <v>11</v>
      </c>
      <c r="AQ1985" s="140">
        <v>11</v>
      </c>
      <c r="AS1985" s="42">
        <f t="shared" si="273"/>
        <v>2897.2565023975476</v>
      </c>
      <c r="AT1985" s="101">
        <f t="shared" si="274"/>
        <v>0</v>
      </c>
      <c r="AU1985" s="42">
        <f t="shared" si="275"/>
        <v>2897.2565023975476</v>
      </c>
      <c r="AV1985" s="42">
        <f t="shared" si="276"/>
        <v>2955.5419746794573</v>
      </c>
      <c r="AW1985" s="102">
        <f t="shared" si="277"/>
        <v>585.0096169344007</v>
      </c>
      <c r="AX1985" s="43">
        <f t="shared" si="279"/>
        <v>0.75</v>
      </c>
      <c r="AY1985" s="43" t="str">
        <f t="shared" si="278"/>
        <v>UTGS</v>
      </c>
    </row>
    <row r="1986" spans="1:51" hidden="1" x14ac:dyDescent="0.2">
      <c r="A1986" s="38">
        <v>1979</v>
      </c>
      <c r="B1986" t="s">
        <v>362</v>
      </c>
      <c r="C1986" t="s">
        <v>289</v>
      </c>
      <c r="D1986">
        <v>320</v>
      </c>
      <c r="E1986" t="s">
        <v>1223</v>
      </c>
      <c r="F1986">
        <v>0.25</v>
      </c>
      <c r="G1986" t="str">
        <f>LOOKUP(F1986,{0,6,45},{"F","L","H"})</f>
        <v>F</v>
      </c>
      <c r="H1986" t="s">
        <v>3832</v>
      </c>
      <c r="I1986" s="43" t="str">
        <f>IFERROR(VLOOKUP(#REF!,#REF!,2,FALSE),"No")</f>
        <v>No</v>
      </c>
      <c r="J1986" s="149">
        <v>0.5</v>
      </c>
      <c r="K1986" s="148">
        <v>22</v>
      </c>
      <c r="L1986" s="148"/>
      <c r="M1986" s="148"/>
      <c r="N1986" s="148"/>
      <c r="O1986" s="148"/>
      <c r="P1986" s="148"/>
      <c r="Q1986" s="148"/>
      <c r="R1986" s="148"/>
      <c r="S1986" s="148"/>
      <c r="T1986" s="148"/>
      <c r="U1986" s="148"/>
      <c r="V1986" s="148"/>
      <c r="W1986" s="148"/>
      <c r="X1986" s="139">
        <v>1.25</v>
      </c>
      <c r="Y1986" s="148">
        <v>173.39</v>
      </c>
      <c r="Z1986" s="149">
        <v>2</v>
      </c>
      <c r="AA1986" s="148">
        <v>826.61</v>
      </c>
      <c r="AB1986" s="148"/>
      <c r="AC1986" s="148"/>
      <c r="AD1986" s="148"/>
      <c r="AE1986" s="148"/>
      <c r="AF1986" s="148"/>
      <c r="AG1986" s="148"/>
      <c r="AH1986" s="148"/>
      <c r="AI1986" s="148"/>
      <c r="AJ1986" s="148"/>
      <c r="AK1986" s="148"/>
      <c r="AL1986" s="139">
        <v>0</v>
      </c>
      <c r="AM1986" s="139">
        <v>0</v>
      </c>
      <c r="AN1986" s="148">
        <f t="shared" si="271"/>
        <v>1000</v>
      </c>
      <c r="AO1986" s="148">
        <f t="shared" si="272"/>
        <v>22</v>
      </c>
      <c r="AP1986" s="148">
        <v>15</v>
      </c>
      <c r="AQ1986" s="140">
        <v>15</v>
      </c>
      <c r="AS1986" s="42">
        <f t="shared" si="273"/>
        <v>1504.8765122832456</v>
      </c>
      <c r="AT1986" s="101">
        <f t="shared" si="274"/>
        <v>0</v>
      </c>
      <c r="AU1986" s="42">
        <f t="shared" si="275"/>
        <v>1504.8765122832456</v>
      </c>
      <c r="AV1986" s="42">
        <f t="shared" si="276"/>
        <v>2175.488981431602</v>
      </c>
      <c r="AW1986" s="102">
        <f t="shared" si="277"/>
        <v>431</v>
      </c>
      <c r="AX1986" s="43">
        <f t="shared" si="279"/>
        <v>0.5</v>
      </c>
      <c r="AY1986" s="43" t="str">
        <f t="shared" si="278"/>
        <v>UTGS</v>
      </c>
    </row>
    <row r="1987" spans="1:51" hidden="1" x14ac:dyDescent="0.2">
      <c r="A1987" s="38">
        <v>1980</v>
      </c>
      <c r="B1987" t="s">
        <v>5806</v>
      </c>
      <c r="C1987" t="s">
        <v>289</v>
      </c>
      <c r="D1987">
        <v>44352</v>
      </c>
      <c r="E1987" t="s">
        <v>211</v>
      </c>
      <c r="F1987">
        <v>45</v>
      </c>
      <c r="G1987" t="str">
        <f>LOOKUP(F1987,{0,6,45},{"F","L","H"})</f>
        <v>H</v>
      </c>
      <c r="H1987" t="s">
        <v>1471</v>
      </c>
      <c r="I1987" s="43" t="str">
        <f>IFERROR(VLOOKUP(#REF!,#REF!,2,FALSE),"No")</f>
        <v>No</v>
      </c>
      <c r="J1987" s="139">
        <v>4</v>
      </c>
      <c r="K1987" s="148">
        <v>259</v>
      </c>
      <c r="L1987" s="148"/>
      <c r="M1987" s="148"/>
      <c r="N1987" s="148"/>
      <c r="O1987" s="148"/>
      <c r="P1987" s="148"/>
      <c r="Q1987" s="148"/>
      <c r="R1987" s="148"/>
      <c r="S1987" s="148"/>
      <c r="T1987" s="148"/>
      <c r="U1987" s="148"/>
      <c r="V1987" s="148"/>
      <c r="W1987" s="148"/>
      <c r="X1987" s="139">
        <v>4</v>
      </c>
      <c r="Y1987" s="148">
        <v>585.47</v>
      </c>
      <c r="Z1987" s="148">
        <v>6</v>
      </c>
      <c r="AA1987" s="148">
        <v>414.53</v>
      </c>
      <c r="AB1987" s="148"/>
      <c r="AC1987" s="148"/>
      <c r="AD1987" s="148"/>
      <c r="AE1987" s="148"/>
      <c r="AF1987" s="148"/>
      <c r="AG1987" s="148"/>
      <c r="AH1987" s="148"/>
      <c r="AI1987" s="148"/>
      <c r="AJ1987" s="148"/>
      <c r="AK1987" s="148"/>
      <c r="AL1987" s="139">
        <v>0</v>
      </c>
      <c r="AM1987" s="139">
        <v>0</v>
      </c>
      <c r="AN1987" s="148">
        <f t="shared" si="271"/>
        <v>1000</v>
      </c>
      <c r="AO1987" s="148">
        <f t="shared" si="272"/>
        <v>259</v>
      </c>
      <c r="AP1987" s="148">
        <v>3</v>
      </c>
      <c r="AQ1987" s="140">
        <v>4</v>
      </c>
      <c r="AS1987" s="42">
        <f t="shared" si="273"/>
        <v>19824.760758243661</v>
      </c>
      <c r="AT1987" s="101">
        <f t="shared" si="274"/>
        <v>0</v>
      </c>
      <c r="AU1987" s="42">
        <f t="shared" si="275"/>
        <v>19824.760758243661</v>
      </c>
      <c r="AV1987" s="42">
        <f t="shared" si="276"/>
        <v>12029.161805368509</v>
      </c>
      <c r="AW1987" s="102">
        <f t="shared" si="277"/>
        <v>60371.752872868376</v>
      </c>
      <c r="AX1987" s="43">
        <f t="shared" si="279"/>
        <v>4</v>
      </c>
      <c r="AY1987" s="43" t="str">
        <f t="shared" si="278"/>
        <v>UTGS</v>
      </c>
    </row>
    <row r="1988" spans="1:51" hidden="1" x14ac:dyDescent="0.2">
      <c r="A1988" s="38">
        <v>1981</v>
      </c>
      <c r="B1988" t="s">
        <v>5806</v>
      </c>
      <c r="C1988" t="s">
        <v>5746</v>
      </c>
      <c r="D1988">
        <v>4000</v>
      </c>
      <c r="E1988" t="s">
        <v>207</v>
      </c>
      <c r="F1988">
        <v>5</v>
      </c>
      <c r="G1988" t="str">
        <f>LOOKUP(F1988,{0,6,45},{"F","L","H"})</f>
        <v>F</v>
      </c>
      <c r="H1988" t="s">
        <v>795</v>
      </c>
      <c r="I1988" s="43" t="str">
        <f>IFERROR(VLOOKUP(#REF!,#REF!,2,FALSE),"No")</f>
        <v>No</v>
      </c>
      <c r="J1988" s="139">
        <v>1.25</v>
      </c>
      <c r="K1988" s="148">
        <v>41</v>
      </c>
      <c r="L1988" s="148"/>
      <c r="M1988" s="148"/>
      <c r="N1988" s="148"/>
      <c r="O1988" s="148"/>
      <c r="P1988" s="148"/>
      <c r="Q1988" s="148"/>
      <c r="R1988" s="148"/>
      <c r="S1988" s="148"/>
      <c r="T1988" s="148"/>
      <c r="U1988" s="148"/>
      <c r="V1988" s="148"/>
      <c r="W1988" s="148"/>
      <c r="X1988" s="139">
        <v>2</v>
      </c>
      <c r="Y1988" s="148">
        <v>727</v>
      </c>
      <c r="Z1988" s="149">
        <v>4</v>
      </c>
      <c r="AA1988" s="148">
        <v>273</v>
      </c>
      <c r="AB1988" s="149"/>
      <c r="AC1988" s="148"/>
      <c r="AD1988" s="148"/>
      <c r="AE1988" s="148"/>
      <c r="AF1988" s="148"/>
      <c r="AG1988" s="148"/>
      <c r="AH1988" s="148"/>
      <c r="AI1988" s="148"/>
      <c r="AJ1988" s="148"/>
      <c r="AK1988" s="148"/>
      <c r="AL1988" s="139">
        <v>0</v>
      </c>
      <c r="AM1988" s="139">
        <v>0</v>
      </c>
      <c r="AN1988" s="148">
        <f t="shared" si="271"/>
        <v>1000</v>
      </c>
      <c r="AO1988" s="148">
        <f t="shared" si="272"/>
        <v>41</v>
      </c>
      <c r="AP1988" s="148">
        <v>3</v>
      </c>
      <c r="AQ1988" s="140">
        <v>3</v>
      </c>
      <c r="AS1988" s="42">
        <f t="shared" si="273"/>
        <v>3055.0525910733209</v>
      </c>
      <c r="AT1988" s="101">
        <f t="shared" si="274"/>
        <v>0</v>
      </c>
      <c r="AU1988" s="42">
        <f t="shared" si="275"/>
        <v>3055.0525910733209</v>
      </c>
      <c r="AV1988" s="42">
        <f t="shared" si="276"/>
        <v>11489.457240491343</v>
      </c>
      <c r="AW1988" s="102">
        <f t="shared" si="277"/>
        <v>2145.6666666666665</v>
      </c>
      <c r="AX1988" s="43">
        <f t="shared" si="279"/>
        <v>1.25</v>
      </c>
      <c r="AY1988" s="43" t="str">
        <f t="shared" si="278"/>
        <v>UTTSS</v>
      </c>
    </row>
    <row r="1989" spans="1:51" hidden="1" x14ac:dyDescent="0.2">
      <c r="A1989" s="38">
        <v>1982</v>
      </c>
      <c r="B1989" t="s">
        <v>362</v>
      </c>
      <c r="C1989" t="s">
        <v>289</v>
      </c>
      <c r="D1989">
        <v>320</v>
      </c>
      <c r="E1989" t="s">
        <v>1223</v>
      </c>
      <c r="F1989">
        <v>0.25</v>
      </c>
      <c r="G1989" t="str">
        <f>LOOKUP(F1989,{0,6,45},{"F","L","H"})</f>
        <v>F</v>
      </c>
      <c r="H1989" t="s">
        <v>3833</v>
      </c>
      <c r="I1989" s="43" t="str">
        <f>IFERROR(VLOOKUP(#REF!,#REF!,2,FALSE),"No")</f>
        <v>No</v>
      </c>
      <c r="J1989" s="149">
        <v>0.5</v>
      </c>
      <c r="K1989" s="148">
        <v>48</v>
      </c>
      <c r="L1989" s="148"/>
      <c r="M1989" s="148"/>
      <c r="N1989" s="148"/>
      <c r="O1989" s="148"/>
      <c r="P1989" s="148"/>
      <c r="Q1989" s="148"/>
      <c r="R1989" s="148"/>
      <c r="S1989" s="148"/>
      <c r="T1989" s="148"/>
      <c r="U1989" s="148"/>
      <c r="V1989" s="148"/>
      <c r="W1989" s="148"/>
      <c r="X1989" s="139">
        <v>2</v>
      </c>
      <c r="Y1989" s="148">
        <v>829.38</v>
      </c>
      <c r="Z1989" s="148">
        <v>4</v>
      </c>
      <c r="AA1989" s="148">
        <v>170.62</v>
      </c>
      <c r="AB1989" s="148"/>
      <c r="AC1989" s="148"/>
      <c r="AD1989" s="148"/>
      <c r="AE1989" s="148"/>
      <c r="AF1989" s="148"/>
      <c r="AG1989" s="148"/>
      <c r="AH1989" s="148"/>
      <c r="AI1989" s="148"/>
      <c r="AJ1989" s="148"/>
      <c r="AK1989" s="148"/>
      <c r="AL1989" s="139">
        <v>0</v>
      </c>
      <c r="AM1989" s="139">
        <v>0</v>
      </c>
      <c r="AN1989" s="148">
        <f t="shared" si="271"/>
        <v>1000</v>
      </c>
      <c r="AO1989" s="148">
        <f t="shared" si="272"/>
        <v>48</v>
      </c>
      <c r="AP1989" s="148">
        <v>12</v>
      </c>
      <c r="AQ1989" s="140">
        <v>12</v>
      </c>
      <c r="AS1989" s="42">
        <f t="shared" si="273"/>
        <v>3283.3669358907177</v>
      </c>
      <c r="AT1989" s="101">
        <f t="shared" si="274"/>
        <v>0</v>
      </c>
      <c r="AU1989" s="42">
        <f t="shared" si="275"/>
        <v>3283.3669358907177</v>
      </c>
      <c r="AV1989" s="42">
        <f t="shared" si="276"/>
        <v>2811.1922601228362</v>
      </c>
      <c r="AW1989" s="102">
        <f t="shared" si="277"/>
        <v>431</v>
      </c>
      <c r="AX1989" s="43">
        <f t="shared" si="279"/>
        <v>0.5</v>
      </c>
      <c r="AY1989" s="43" t="str">
        <f t="shared" si="278"/>
        <v>UTGS</v>
      </c>
    </row>
    <row r="1990" spans="1:51" hidden="1" x14ac:dyDescent="0.2">
      <c r="A1990" s="38">
        <v>1983</v>
      </c>
      <c r="B1990" t="s">
        <v>362</v>
      </c>
      <c r="C1990" t="s">
        <v>289</v>
      </c>
      <c r="D1990">
        <v>320</v>
      </c>
      <c r="E1990" t="s">
        <v>1223</v>
      </c>
      <c r="F1990">
        <v>0.25</v>
      </c>
      <c r="G1990" t="str">
        <f>LOOKUP(F1990,{0,6,45},{"F","L","H"})</f>
        <v>F</v>
      </c>
      <c r="H1990" t="s">
        <v>3835</v>
      </c>
      <c r="I1990" s="43" t="str">
        <f>IFERROR(VLOOKUP(#REF!,#REF!,2,FALSE),"No")</f>
        <v>No</v>
      </c>
      <c r="J1990" s="149">
        <v>0.5</v>
      </c>
      <c r="K1990" s="148">
        <v>113</v>
      </c>
      <c r="L1990" s="148"/>
      <c r="M1990" s="148"/>
      <c r="N1990" s="148"/>
      <c r="O1990" s="148"/>
      <c r="P1990" s="148"/>
      <c r="Q1990" s="148"/>
      <c r="R1990" s="148"/>
      <c r="S1990" s="148"/>
      <c r="T1990" s="148"/>
      <c r="U1990" s="148"/>
      <c r="V1990" s="148"/>
      <c r="W1990" s="148"/>
      <c r="X1990" s="139">
        <v>2</v>
      </c>
      <c r="Y1990" s="148">
        <v>313</v>
      </c>
      <c r="Z1990" s="149">
        <v>4</v>
      </c>
      <c r="AA1990" s="148">
        <v>687</v>
      </c>
      <c r="AB1990" s="148"/>
      <c r="AC1990" s="148"/>
      <c r="AD1990" s="148"/>
      <c r="AE1990" s="148"/>
      <c r="AF1990" s="148"/>
      <c r="AG1990" s="148"/>
      <c r="AH1990" s="148"/>
      <c r="AI1990" s="148"/>
      <c r="AJ1990" s="148"/>
      <c r="AK1990" s="148"/>
      <c r="AL1990" s="139">
        <v>0</v>
      </c>
      <c r="AM1990" s="139">
        <v>0</v>
      </c>
      <c r="AN1990" s="148">
        <f t="shared" si="271"/>
        <v>1000</v>
      </c>
      <c r="AO1990" s="148">
        <f t="shared" si="272"/>
        <v>113</v>
      </c>
      <c r="AP1990" s="148">
        <v>7</v>
      </c>
      <c r="AQ1990" s="140">
        <v>8</v>
      </c>
      <c r="AS1990" s="42">
        <f t="shared" si="273"/>
        <v>7729.5929949093979</v>
      </c>
      <c r="AT1990" s="101">
        <f t="shared" si="274"/>
        <v>0</v>
      </c>
      <c r="AU1990" s="42">
        <f t="shared" si="275"/>
        <v>7729.5929949093979</v>
      </c>
      <c r="AV1990" s="42">
        <f t="shared" si="276"/>
        <v>4679.5939651842546</v>
      </c>
      <c r="AW1990" s="102">
        <f t="shared" si="277"/>
        <v>431</v>
      </c>
      <c r="AX1990" s="43">
        <f t="shared" si="279"/>
        <v>0.5</v>
      </c>
      <c r="AY1990" s="43" t="str">
        <f t="shared" si="278"/>
        <v>UTGS</v>
      </c>
    </row>
    <row r="1991" spans="1:51" hidden="1" x14ac:dyDescent="0.2">
      <c r="A1991" s="38">
        <v>1984</v>
      </c>
      <c r="B1991" t="s">
        <v>362</v>
      </c>
      <c r="C1991" t="s">
        <v>289</v>
      </c>
      <c r="D1991">
        <v>320</v>
      </c>
      <c r="E1991" t="s">
        <v>1223</v>
      </c>
      <c r="F1991">
        <v>0.25</v>
      </c>
      <c r="G1991" t="str">
        <f>LOOKUP(F1991,{0,6,45},{"F","L","H"})</f>
        <v>F</v>
      </c>
      <c r="H1991" t="s">
        <v>3836</v>
      </c>
      <c r="I1991" s="43" t="str">
        <f>IFERROR(VLOOKUP(#REF!,#REF!,2,FALSE),"No")</f>
        <v>No</v>
      </c>
      <c r="J1991" s="139">
        <v>0.5</v>
      </c>
      <c r="K1991" s="148">
        <v>41</v>
      </c>
      <c r="L1991" s="148"/>
      <c r="M1991" s="148"/>
      <c r="N1991" s="148"/>
      <c r="O1991" s="148"/>
      <c r="P1991" s="148"/>
      <c r="Q1991" s="148"/>
      <c r="R1991" s="148"/>
      <c r="S1991" s="148"/>
      <c r="T1991" s="148"/>
      <c r="U1991" s="148"/>
      <c r="V1991" s="148"/>
      <c r="W1991" s="148"/>
      <c r="X1991" s="139">
        <v>1.25</v>
      </c>
      <c r="Y1991" s="148">
        <v>518</v>
      </c>
      <c r="Z1991" s="149">
        <v>2</v>
      </c>
      <c r="AA1991" s="148">
        <v>482</v>
      </c>
      <c r="AB1991" s="149"/>
      <c r="AC1991" s="148"/>
      <c r="AD1991" s="148"/>
      <c r="AE1991" s="148"/>
      <c r="AF1991" s="148"/>
      <c r="AG1991" s="148"/>
      <c r="AH1991" s="148"/>
      <c r="AI1991" s="148"/>
      <c r="AJ1991" s="148"/>
      <c r="AK1991" s="148"/>
      <c r="AL1991" s="139">
        <v>0</v>
      </c>
      <c r="AM1991" s="139">
        <v>0</v>
      </c>
      <c r="AN1991" s="148">
        <f t="shared" si="271"/>
        <v>1000</v>
      </c>
      <c r="AO1991" s="148">
        <f t="shared" si="272"/>
        <v>41</v>
      </c>
      <c r="AP1991" s="148">
        <v>28</v>
      </c>
      <c r="AQ1991" s="140">
        <v>28</v>
      </c>
      <c r="AS1991" s="42">
        <f t="shared" si="273"/>
        <v>2804.5425910733215</v>
      </c>
      <c r="AT1991" s="101">
        <f t="shared" si="274"/>
        <v>0</v>
      </c>
      <c r="AU1991" s="42">
        <f t="shared" si="275"/>
        <v>2804.5425910733215</v>
      </c>
      <c r="AV1991" s="42">
        <f t="shared" si="276"/>
        <v>1174.0557757669299</v>
      </c>
      <c r="AW1991" s="102">
        <f t="shared" si="277"/>
        <v>431</v>
      </c>
      <c r="AX1991" s="43">
        <f t="shared" si="279"/>
        <v>0.5</v>
      </c>
      <c r="AY1991" s="43" t="str">
        <f t="shared" si="278"/>
        <v>UTGS</v>
      </c>
    </row>
    <row r="1992" spans="1:51" hidden="1" x14ac:dyDescent="0.2">
      <c r="A1992" s="38">
        <v>1985</v>
      </c>
      <c r="B1992" t="s">
        <v>362</v>
      </c>
      <c r="C1992" t="s">
        <v>289</v>
      </c>
      <c r="D1992">
        <v>500</v>
      </c>
      <c r="E1992" t="s">
        <v>1241</v>
      </c>
      <c r="F1992">
        <v>0.25</v>
      </c>
      <c r="G1992" t="str">
        <f>LOOKUP(F1992,{0,6,45},{"F","L","H"})</f>
        <v>F</v>
      </c>
      <c r="H1992" t="s">
        <v>3837</v>
      </c>
      <c r="I1992" s="43" t="str">
        <f>IFERROR(VLOOKUP(#REF!,#REF!,2,FALSE),"No")</f>
        <v>No</v>
      </c>
      <c r="J1992" s="139">
        <v>0.5</v>
      </c>
      <c r="K1992" s="148">
        <v>49</v>
      </c>
      <c r="L1992" s="148"/>
      <c r="M1992" s="148"/>
      <c r="N1992" s="148"/>
      <c r="O1992" s="148"/>
      <c r="P1992" s="148"/>
      <c r="Q1992" s="148"/>
      <c r="R1992" s="148"/>
      <c r="S1992" s="148"/>
      <c r="T1992" s="148"/>
      <c r="U1992" s="148"/>
      <c r="V1992" s="148"/>
      <c r="W1992" s="148"/>
      <c r="X1992" s="139">
        <v>2</v>
      </c>
      <c r="Y1992" s="148">
        <v>885.09</v>
      </c>
      <c r="Z1992" s="148">
        <v>3</v>
      </c>
      <c r="AA1992" s="148">
        <v>114.91</v>
      </c>
      <c r="AB1992" s="148"/>
      <c r="AC1992" s="148"/>
      <c r="AD1992" s="148"/>
      <c r="AE1992" s="148"/>
      <c r="AF1992" s="148"/>
      <c r="AG1992" s="148"/>
      <c r="AH1992" s="148"/>
      <c r="AI1992" s="148"/>
      <c r="AJ1992" s="148"/>
      <c r="AK1992" s="148"/>
      <c r="AL1992" s="139">
        <v>0</v>
      </c>
      <c r="AM1992" s="139">
        <v>0</v>
      </c>
      <c r="AN1992" s="148">
        <f t="shared" ref="AN1992:AN2055" si="280">SUM(Y1992,AA1992,AC1992,AE1992,AG1992,AI1992,AK1992,AM1992)</f>
        <v>1000</v>
      </c>
      <c r="AO1992" s="148">
        <f t="shared" ref="AO1992:AO2055" si="281">SUM(K1992,M1992,O1992,Q1992,S1992,U1992,W1992)</f>
        <v>49</v>
      </c>
      <c r="AP1992" s="148">
        <v>10</v>
      </c>
      <c r="AQ1992" s="140">
        <v>10</v>
      </c>
      <c r="AS1992" s="42">
        <f t="shared" ref="AS1992:AS2055" si="282">(VLOOKUP(J1992,Service,2,FALSE)*K1992+VLOOKUP(L1992,Service,2,FALSE)*M1992+VLOOKUP(N1992,Service,2,FALSE)*O1992+VLOOKUP(P1992,Service,2,FALSE)*Q1992)</f>
        <v>3351.7704137217743</v>
      </c>
      <c r="AT1992" s="101">
        <f t="shared" ref="AT1992:AT2055" si="283">VLOOKUP(R1992,serviceHP,2,FALSE)*S1992+VLOOKUP(T1992,serviceHP,2,FALSE)*U1992+VLOOKUP(V1992,serviceHP,2,FALSE)*W1992</f>
        <v>0</v>
      </c>
      <c r="AU1992" s="42">
        <f t="shared" ref="AU1992:AU2055" si="284">AS1992+AT1992</f>
        <v>3351.7704137217743</v>
      </c>
      <c r="AV1992" s="42">
        <f t="shared" ref="AV1992:AV2055" si="285">(VLOOKUP(X1992,Main,2,FALSE)*Y1992+VLOOKUP(Z1992,Main,2,FALSE)*AA1992+VLOOKUP(AB1992,Main,2,FALSE)*AC1992+VLOOKUP(AD1992,Main,2,FALSE)*AE1992+VLOOKUP(AF1992,Main,2,FALSE)*AG1992+VLOOKUP(AL1992,Main,2,FALSE)*AM1992+VLOOKUP(AH1992,Main,2,FALSE)*AI1992+VLOOKUP(AL1992,Main,2,FALSE)*AM1992+VLOOKUP(AJ1992,Main,2,FALSE)*AK1992)/AQ1992</f>
        <v>3105.3902921474032</v>
      </c>
      <c r="AW1992" s="102">
        <f t="shared" ref="AW1992:AW2055" si="286">IF(G1992="F",VLOOKUP(D1992,MeterAndReg2,2,TRUE),(IF(G1992="L",VLOOKUP(D1992,MeterAndReg2,3,TRUE),VLOOKUP(D1992,MeterAndReg2,4,TRUE))))</f>
        <v>585.0096169344007</v>
      </c>
      <c r="AX1992" s="43">
        <f t="shared" si="279"/>
        <v>0.5</v>
      </c>
      <c r="AY1992" s="43" t="str">
        <f t="shared" si="278"/>
        <v>UTGS</v>
      </c>
    </row>
    <row r="1993" spans="1:51" hidden="1" x14ac:dyDescent="0.2">
      <c r="A1993" s="38">
        <v>1986</v>
      </c>
      <c r="B1993" t="s">
        <v>362</v>
      </c>
      <c r="C1993" t="s">
        <v>289</v>
      </c>
      <c r="D1993">
        <v>320</v>
      </c>
      <c r="E1993" t="s">
        <v>1239</v>
      </c>
      <c r="F1993">
        <v>0.25</v>
      </c>
      <c r="G1993" t="str">
        <f>LOOKUP(F1993,{0,6,45},{"F","L","H"})</f>
        <v>F</v>
      </c>
      <c r="H1993" t="s">
        <v>3838</v>
      </c>
      <c r="I1993" s="43" t="str">
        <f>IFERROR(VLOOKUP(#REF!,#REF!,2,FALSE),"No")</f>
        <v>No</v>
      </c>
      <c r="J1993" s="149">
        <v>0.5</v>
      </c>
      <c r="K1993" s="148">
        <v>87</v>
      </c>
      <c r="L1993" s="148"/>
      <c r="M1993" s="148"/>
      <c r="N1993" s="148"/>
      <c r="O1993" s="148"/>
      <c r="P1993" s="148"/>
      <c r="Q1993" s="148"/>
      <c r="R1993" s="148"/>
      <c r="S1993" s="148"/>
      <c r="T1993" s="148"/>
      <c r="U1993" s="148"/>
      <c r="V1993" s="148"/>
      <c r="W1993" s="148"/>
      <c r="X1993" s="139">
        <v>2</v>
      </c>
      <c r="Y1993" s="148">
        <v>556.27</v>
      </c>
      <c r="Z1993" s="149">
        <v>4</v>
      </c>
      <c r="AA1993" s="148">
        <v>443.73</v>
      </c>
      <c r="AB1993" s="148"/>
      <c r="AC1993" s="148"/>
      <c r="AD1993" s="148"/>
      <c r="AE1993" s="148"/>
      <c r="AF1993" s="148"/>
      <c r="AG1993" s="148"/>
      <c r="AH1993" s="148"/>
      <c r="AI1993" s="148"/>
      <c r="AJ1993" s="148"/>
      <c r="AK1993" s="148"/>
      <c r="AL1993" s="139">
        <v>0</v>
      </c>
      <c r="AM1993" s="139">
        <v>0</v>
      </c>
      <c r="AN1993" s="148">
        <f t="shared" si="280"/>
        <v>1000</v>
      </c>
      <c r="AO1993" s="148">
        <f t="shared" si="281"/>
        <v>87</v>
      </c>
      <c r="AP1993" s="148">
        <v>9</v>
      </c>
      <c r="AQ1993" s="140">
        <v>9</v>
      </c>
      <c r="AS1993" s="42">
        <f t="shared" si="282"/>
        <v>5951.1025713019262</v>
      </c>
      <c r="AT1993" s="101">
        <f t="shared" si="283"/>
        <v>0</v>
      </c>
      <c r="AU1993" s="42">
        <f t="shared" si="284"/>
        <v>5951.1025713019262</v>
      </c>
      <c r="AV1993" s="42">
        <f t="shared" si="285"/>
        <v>3965.8339801637817</v>
      </c>
      <c r="AW1993" s="102">
        <f t="shared" si="286"/>
        <v>431</v>
      </c>
      <c r="AX1993" s="43">
        <f t="shared" si="279"/>
        <v>0.5</v>
      </c>
      <c r="AY1993" s="43" t="str">
        <f t="shared" ref="AY1993:AY2056" si="287">C1993</f>
        <v>UTGS</v>
      </c>
    </row>
    <row r="1994" spans="1:51" hidden="1" x14ac:dyDescent="0.2">
      <c r="A1994" s="38">
        <v>1987</v>
      </c>
      <c r="B1994" t="s">
        <v>362</v>
      </c>
      <c r="C1994" t="s">
        <v>289</v>
      </c>
      <c r="D1994">
        <v>320</v>
      </c>
      <c r="E1994" t="s">
        <v>1245</v>
      </c>
      <c r="F1994">
        <v>0.25</v>
      </c>
      <c r="G1994" t="str">
        <f>LOOKUP(F1994,{0,6,45},{"F","L","H"})</f>
        <v>F</v>
      </c>
      <c r="H1994" t="s">
        <v>3839</v>
      </c>
      <c r="I1994" s="43" t="str">
        <f>IFERROR(VLOOKUP(#REF!,#REF!,2,FALSE),"No")</f>
        <v>No</v>
      </c>
      <c r="J1994" s="139">
        <v>0.5</v>
      </c>
      <c r="K1994" s="148">
        <v>23</v>
      </c>
      <c r="L1994" s="148"/>
      <c r="M1994" s="148"/>
      <c r="N1994" s="148"/>
      <c r="O1994" s="148"/>
      <c r="P1994" s="148"/>
      <c r="Q1994" s="148"/>
      <c r="R1994" s="148"/>
      <c r="S1994" s="148"/>
      <c r="T1994" s="148"/>
      <c r="U1994" s="148"/>
      <c r="V1994" s="148"/>
      <c r="W1994" s="148"/>
      <c r="X1994" s="139">
        <v>0.75</v>
      </c>
      <c r="Y1994" s="148">
        <v>114</v>
      </c>
      <c r="Z1994" s="149">
        <v>1.25</v>
      </c>
      <c r="AA1994" s="148">
        <v>226.28</v>
      </c>
      <c r="AB1994" s="148">
        <v>2</v>
      </c>
      <c r="AC1994" s="148">
        <v>440.69</v>
      </c>
      <c r="AD1994" s="148">
        <v>4</v>
      </c>
      <c r="AE1994" s="148">
        <v>219.02</v>
      </c>
      <c r="AF1994" s="148"/>
      <c r="AG1994" s="148"/>
      <c r="AH1994" s="148"/>
      <c r="AI1994" s="148"/>
      <c r="AJ1994" s="148"/>
      <c r="AK1994" s="148"/>
      <c r="AL1994" s="139">
        <v>0</v>
      </c>
      <c r="AM1994" s="139">
        <v>0</v>
      </c>
      <c r="AN1994" s="148">
        <f t="shared" si="280"/>
        <v>999.99</v>
      </c>
      <c r="AO1994" s="148">
        <f t="shared" si="281"/>
        <v>23</v>
      </c>
      <c r="AP1994" s="148">
        <v>11</v>
      </c>
      <c r="AQ1994" s="140">
        <v>13</v>
      </c>
      <c r="AS1994" s="42">
        <f t="shared" si="282"/>
        <v>1573.2799901143023</v>
      </c>
      <c r="AT1994" s="101">
        <f t="shared" si="283"/>
        <v>0</v>
      </c>
      <c r="AU1994" s="42">
        <f t="shared" si="284"/>
        <v>1573.2799901143023</v>
      </c>
      <c r="AV1994" s="42">
        <f t="shared" si="285"/>
        <v>2700.2712316812936</v>
      </c>
      <c r="AW1994" s="102">
        <f t="shared" si="286"/>
        <v>431</v>
      </c>
      <c r="AX1994" s="43">
        <f t="shared" si="279"/>
        <v>0.5</v>
      </c>
      <c r="AY1994" s="43" t="str">
        <f t="shared" si="287"/>
        <v>UTGS</v>
      </c>
    </row>
    <row r="1995" spans="1:51" hidden="1" x14ac:dyDescent="0.2">
      <c r="A1995" s="38">
        <v>1988</v>
      </c>
      <c r="B1995" t="s">
        <v>5806</v>
      </c>
      <c r="C1995" t="s">
        <v>5746</v>
      </c>
      <c r="D1995">
        <v>11750</v>
      </c>
      <c r="E1995" t="s">
        <v>215</v>
      </c>
      <c r="F1995">
        <v>2</v>
      </c>
      <c r="G1995" t="str">
        <f>LOOKUP(F1995,{0,6,45},{"F","L","H"})</f>
        <v>F</v>
      </c>
      <c r="H1995" t="s">
        <v>1472</v>
      </c>
      <c r="I1995" s="43" t="str">
        <f>IFERROR(VLOOKUP(#REF!,#REF!,2,FALSE),"No")</f>
        <v>No</v>
      </c>
      <c r="J1995" s="139">
        <v>2</v>
      </c>
      <c r="K1995" s="148">
        <v>204</v>
      </c>
      <c r="L1995" s="148"/>
      <c r="M1995" s="148"/>
      <c r="N1995" s="148"/>
      <c r="O1995" s="148"/>
      <c r="P1995" s="148"/>
      <c r="Q1995" s="148"/>
      <c r="R1995" s="148"/>
      <c r="S1995" s="148"/>
      <c r="T1995" s="148"/>
      <c r="U1995" s="148"/>
      <c r="V1995" s="148"/>
      <c r="W1995" s="148"/>
      <c r="X1995" s="139">
        <v>2</v>
      </c>
      <c r="Y1995" s="148">
        <v>80</v>
      </c>
      <c r="Z1995" s="149">
        <v>4</v>
      </c>
      <c r="AA1995" s="148">
        <v>920</v>
      </c>
      <c r="AB1995" s="148"/>
      <c r="AC1995" s="148"/>
      <c r="AD1995" s="148"/>
      <c r="AE1995" s="148"/>
      <c r="AF1995" s="148"/>
      <c r="AG1995" s="148"/>
      <c r="AH1995" s="148"/>
      <c r="AI1995" s="148"/>
      <c r="AJ1995" s="148"/>
      <c r="AK1995" s="148"/>
      <c r="AL1995" s="139">
        <v>0</v>
      </c>
      <c r="AM1995" s="139">
        <v>0</v>
      </c>
      <c r="AN1995" s="148">
        <f t="shared" si="280"/>
        <v>1000</v>
      </c>
      <c r="AO1995" s="148">
        <f t="shared" si="281"/>
        <v>204</v>
      </c>
      <c r="AP1995" s="148">
        <v>3</v>
      </c>
      <c r="AQ1995" s="140">
        <v>7</v>
      </c>
      <c r="AS1995" s="42">
        <f t="shared" si="282"/>
        <v>14888.629477535547</v>
      </c>
      <c r="AT1995" s="101">
        <f t="shared" si="283"/>
        <v>0</v>
      </c>
      <c r="AU1995" s="42">
        <f t="shared" si="284"/>
        <v>14888.629477535547</v>
      </c>
      <c r="AV1995" s="42">
        <f t="shared" si="285"/>
        <v>5586.7659602105759</v>
      </c>
      <c r="AW1995" s="102">
        <f t="shared" si="286"/>
        <v>10791.333333333334</v>
      </c>
      <c r="AX1995" s="43">
        <f t="shared" si="279"/>
        <v>2</v>
      </c>
      <c r="AY1995" s="43" t="str">
        <f t="shared" si="287"/>
        <v>UTTSS</v>
      </c>
    </row>
    <row r="1996" spans="1:51" hidden="1" x14ac:dyDescent="0.2">
      <c r="A1996" s="38">
        <v>1989</v>
      </c>
      <c r="B1996" t="s">
        <v>362</v>
      </c>
      <c r="C1996" t="s">
        <v>289</v>
      </c>
      <c r="D1996">
        <v>320</v>
      </c>
      <c r="E1996" t="s">
        <v>1245</v>
      </c>
      <c r="F1996">
        <v>0.25</v>
      </c>
      <c r="G1996" t="str">
        <f>LOOKUP(F1996,{0,6,45},{"F","L","H"})</f>
        <v>F</v>
      </c>
      <c r="H1996" t="s">
        <v>3840</v>
      </c>
      <c r="I1996" s="43" t="str">
        <f>IFERROR(VLOOKUP(#REF!,#REF!,2,FALSE),"No")</f>
        <v>No</v>
      </c>
      <c r="J1996" s="139">
        <v>0.5</v>
      </c>
      <c r="K1996" s="148">
        <v>140</v>
      </c>
      <c r="L1996" s="148"/>
      <c r="M1996" s="148"/>
      <c r="N1996" s="148"/>
      <c r="O1996" s="148"/>
      <c r="P1996" s="148"/>
      <c r="Q1996" s="148"/>
      <c r="R1996" s="148"/>
      <c r="S1996" s="148"/>
      <c r="T1996" s="148"/>
      <c r="U1996" s="148"/>
      <c r="V1996" s="148"/>
      <c r="W1996" s="148"/>
      <c r="X1996" s="139">
        <v>4</v>
      </c>
      <c r="Y1996" s="148">
        <v>1000</v>
      </c>
      <c r="Z1996" s="148"/>
      <c r="AA1996" s="148"/>
      <c r="AB1996" s="148"/>
      <c r="AC1996" s="148"/>
      <c r="AD1996" s="148"/>
      <c r="AE1996" s="148"/>
      <c r="AF1996" s="148"/>
      <c r="AG1996" s="148"/>
      <c r="AH1996" s="148"/>
      <c r="AI1996" s="148"/>
      <c r="AJ1996" s="148"/>
      <c r="AK1996" s="148"/>
      <c r="AL1996" s="139">
        <v>0</v>
      </c>
      <c r="AM1996" s="139">
        <v>0</v>
      </c>
      <c r="AN1996" s="148">
        <f t="shared" si="280"/>
        <v>1000</v>
      </c>
      <c r="AO1996" s="148">
        <f t="shared" si="281"/>
        <v>140</v>
      </c>
      <c r="AP1996" s="148">
        <v>11</v>
      </c>
      <c r="AQ1996" s="140">
        <v>11</v>
      </c>
      <c r="AS1996" s="42">
        <f t="shared" si="282"/>
        <v>9576.4868963479275</v>
      </c>
      <c r="AT1996" s="101">
        <f t="shared" si="283"/>
        <v>0</v>
      </c>
      <c r="AU1996" s="42">
        <f t="shared" si="284"/>
        <v>9576.4868963479275</v>
      </c>
      <c r="AV1996" s="42">
        <f t="shared" si="285"/>
        <v>3607.3601564976398</v>
      </c>
      <c r="AW1996" s="102">
        <f t="shared" si="286"/>
        <v>431</v>
      </c>
      <c r="AX1996" s="43">
        <f t="shared" si="279"/>
        <v>0.5</v>
      </c>
      <c r="AY1996" s="43" t="str">
        <f t="shared" si="287"/>
        <v>UTGS</v>
      </c>
    </row>
    <row r="1997" spans="1:51" hidden="1" x14ac:dyDescent="0.2">
      <c r="A1997" s="38">
        <v>1990</v>
      </c>
      <c r="B1997" t="s">
        <v>362</v>
      </c>
      <c r="C1997" t="s">
        <v>289</v>
      </c>
      <c r="D1997">
        <v>320</v>
      </c>
      <c r="E1997" t="s">
        <v>1239</v>
      </c>
      <c r="F1997">
        <v>0.25</v>
      </c>
      <c r="G1997" t="str">
        <f>LOOKUP(F1997,{0,6,45},{"F","L","H"})</f>
        <v>F</v>
      </c>
      <c r="H1997" t="s">
        <v>3841</v>
      </c>
      <c r="I1997" s="43" t="str">
        <f>IFERROR(VLOOKUP(#REF!,#REF!,2,FALSE),"No")</f>
        <v>No</v>
      </c>
      <c r="J1997" s="149">
        <v>0.5</v>
      </c>
      <c r="K1997" s="148">
        <v>30</v>
      </c>
      <c r="L1997" s="148"/>
      <c r="M1997" s="148"/>
      <c r="N1997" s="148"/>
      <c r="O1997" s="148"/>
      <c r="P1997" s="148"/>
      <c r="Q1997" s="148"/>
      <c r="R1997" s="148"/>
      <c r="S1997" s="148"/>
      <c r="T1997" s="148"/>
      <c r="U1997" s="148"/>
      <c r="V1997" s="148"/>
      <c r="W1997" s="148"/>
      <c r="X1997" s="139">
        <v>0.75</v>
      </c>
      <c r="Y1997" s="148">
        <v>189</v>
      </c>
      <c r="Z1997" s="148">
        <v>2</v>
      </c>
      <c r="AA1997" s="148">
        <v>811</v>
      </c>
      <c r="AB1997" s="148"/>
      <c r="AC1997" s="148"/>
      <c r="AD1997" s="148"/>
      <c r="AE1997" s="148"/>
      <c r="AF1997" s="148"/>
      <c r="AG1997" s="148"/>
      <c r="AH1997" s="148"/>
      <c r="AI1997" s="148"/>
      <c r="AJ1997" s="148"/>
      <c r="AK1997" s="148"/>
      <c r="AL1997" s="139">
        <v>0</v>
      </c>
      <c r="AM1997" s="139">
        <v>0</v>
      </c>
      <c r="AN1997" s="148">
        <f t="shared" si="280"/>
        <v>1000</v>
      </c>
      <c r="AO1997" s="148">
        <f t="shared" si="281"/>
        <v>30</v>
      </c>
      <c r="AP1997" s="148">
        <v>11</v>
      </c>
      <c r="AQ1997" s="140">
        <v>11</v>
      </c>
      <c r="AS1997" s="42">
        <f t="shared" si="282"/>
        <v>2052.1043349316988</v>
      </c>
      <c r="AT1997" s="101">
        <f t="shared" si="283"/>
        <v>0</v>
      </c>
      <c r="AU1997" s="42">
        <f t="shared" si="284"/>
        <v>2052.1043349316988</v>
      </c>
      <c r="AV1997" s="42">
        <f t="shared" si="285"/>
        <v>3085.7801564976394</v>
      </c>
      <c r="AW1997" s="102">
        <f t="shared" si="286"/>
        <v>431</v>
      </c>
      <c r="AX1997" s="43">
        <f t="shared" si="279"/>
        <v>0.5</v>
      </c>
      <c r="AY1997" s="43" t="str">
        <f t="shared" si="287"/>
        <v>UTGS</v>
      </c>
    </row>
    <row r="1998" spans="1:51" hidden="1" x14ac:dyDescent="0.2">
      <c r="A1998" s="38">
        <v>1991</v>
      </c>
      <c r="B1998" t="s">
        <v>362</v>
      </c>
      <c r="C1998" t="s">
        <v>289</v>
      </c>
      <c r="D1998">
        <v>320</v>
      </c>
      <c r="E1998" t="s">
        <v>1239</v>
      </c>
      <c r="F1998">
        <v>0.25</v>
      </c>
      <c r="G1998" t="str">
        <f>LOOKUP(F1998,{0,6,45},{"F","L","H"})</f>
        <v>F</v>
      </c>
      <c r="H1998" t="s">
        <v>3842</v>
      </c>
      <c r="I1998" s="43" t="str">
        <f>IFERROR(VLOOKUP(#REF!,#REF!,2,FALSE),"No")</f>
        <v>No</v>
      </c>
      <c r="J1998" s="149">
        <v>0.5</v>
      </c>
      <c r="K1998" s="148">
        <v>27</v>
      </c>
      <c r="L1998" s="148"/>
      <c r="M1998" s="148"/>
      <c r="N1998" s="148"/>
      <c r="O1998" s="148"/>
      <c r="P1998" s="148"/>
      <c r="Q1998" s="148"/>
      <c r="R1998" s="148"/>
      <c r="S1998" s="148"/>
      <c r="T1998" s="148"/>
      <c r="U1998" s="148"/>
      <c r="V1998" s="148"/>
      <c r="W1998" s="148"/>
      <c r="X1998" s="139">
        <v>0.75</v>
      </c>
      <c r="Y1998" s="148">
        <v>195.46</v>
      </c>
      <c r="Z1998" s="149">
        <v>2</v>
      </c>
      <c r="AA1998" s="148">
        <v>804.54</v>
      </c>
      <c r="AB1998" s="149"/>
      <c r="AC1998" s="148"/>
      <c r="AD1998" s="149"/>
      <c r="AE1998" s="148"/>
      <c r="AF1998" s="148"/>
      <c r="AG1998" s="148"/>
      <c r="AH1998" s="148"/>
      <c r="AI1998" s="148"/>
      <c r="AJ1998" s="148"/>
      <c r="AK1998" s="148"/>
      <c r="AL1998" s="139">
        <v>0</v>
      </c>
      <c r="AM1998" s="139">
        <v>0</v>
      </c>
      <c r="AN1998" s="148">
        <f t="shared" si="280"/>
        <v>1000</v>
      </c>
      <c r="AO1998" s="148">
        <f t="shared" si="281"/>
        <v>27</v>
      </c>
      <c r="AP1998" s="148">
        <v>13</v>
      </c>
      <c r="AQ1998" s="140">
        <v>13</v>
      </c>
      <c r="AS1998" s="42">
        <f t="shared" si="282"/>
        <v>1846.8939014385287</v>
      </c>
      <c r="AT1998" s="101">
        <f t="shared" si="283"/>
        <v>0</v>
      </c>
      <c r="AU1998" s="42">
        <f t="shared" si="284"/>
        <v>1846.8939014385287</v>
      </c>
      <c r="AV1998" s="42">
        <f t="shared" si="285"/>
        <v>2614.8114247287717</v>
      </c>
      <c r="AW1998" s="102">
        <f t="shared" si="286"/>
        <v>431</v>
      </c>
      <c r="AX1998" s="43">
        <f t="shared" si="279"/>
        <v>0.5</v>
      </c>
      <c r="AY1998" s="43" t="str">
        <f t="shared" si="287"/>
        <v>UTGS</v>
      </c>
    </row>
    <row r="1999" spans="1:51" hidden="1" x14ac:dyDescent="0.2">
      <c r="A1999" s="38">
        <v>1992</v>
      </c>
      <c r="B1999" t="s">
        <v>5806</v>
      </c>
      <c r="C1999" t="s">
        <v>289</v>
      </c>
      <c r="D1999">
        <v>320</v>
      </c>
      <c r="E1999" t="s">
        <v>1247</v>
      </c>
      <c r="F1999">
        <v>0.25</v>
      </c>
      <c r="G1999" t="str">
        <f>LOOKUP(F1999,{0,6,45},{"F","L","H"})</f>
        <v>F</v>
      </c>
      <c r="H1999" t="s">
        <v>3844</v>
      </c>
      <c r="I1999" s="43" t="str">
        <f>IFERROR(VLOOKUP(#REF!,#REF!,2,FALSE),"No")</f>
        <v>No</v>
      </c>
      <c r="J1999" s="149">
        <v>1.25</v>
      </c>
      <c r="K1999" s="148">
        <v>183</v>
      </c>
      <c r="L1999" s="148"/>
      <c r="M1999" s="148"/>
      <c r="N1999" s="148"/>
      <c r="O1999" s="148"/>
      <c r="P1999" s="148"/>
      <c r="Q1999" s="148"/>
      <c r="R1999" s="148"/>
      <c r="S1999" s="148"/>
      <c r="T1999" s="148"/>
      <c r="U1999" s="148"/>
      <c r="V1999" s="148"/>
      <c r="W1999" s="148"/>
      <c r="X1999" s="139">
        <v>2</v>
      </c>
      <c r="Y1999" s="148">
        <v>166.56</v>
      </c>
      <c r="Z1999" s="148">
        <v>4</v>
      </c>
      <c r="AA1999" s="148">
        <v>833.44</v>
      </c>
      <c r="AB1999" s="148"/>
      <c r="AC1999" s="148"/>
      <c r="AD1999" s="148"/>
      <c r="AE1999" s="148"/>
      <c r="AF1999" s="148"/>
      <c r="AG1999" s="148"/>
      <c r="AH1999" s="148"/>
      <c r="AI1999" s="148"/>
      <c r="AJ1999" s="148"/>
      <c r="AK1999" s="148"/>
      <c r="AL1999" s="139">
        <v>0</v>
      </c>
      <c r="AM1999" s="139">
        <v>0</v>
      </c>
      <c r="AN1999" s="148">
        <f t="shared" si="280"/>
        <v>1000</v>
      </c>
      <c r="AO1999" s="148">
        <f t="shared" si="281"/>
        <v>183</v>
      </c>
      <c r="AP1999" s="148">
        <v>5</v>
      </c>
      <c r="AQ1999" s="140">
        <v>5</v>
      </c>
      <c r="AS1999" s="42">
        <f t="shared" si="282"/>
        <v>13635.966443083358</v>
      </c>
      <c r="AT1999" s="101">
        <f t="shared" si="283"/>
        <v>0</v>
      </c>
      <c r="AU1999" s="42">
        <f t="shared" si="284"/>
        <v>13635.966443083358</v>
      </c>
      <c r="AV1999" s="42">
        <f t="shared" si="285"/>
        <v>7697.3453042948067</v>
      </c>
      <c r="AW1999" s="102">
        <f t="shared" si="286"/>
        <v>431</v>
      </c>
      <c r="AX1999" s="43">
        <f t="shared" si="279"/>
        <v>1.25</v>
      </c>
      <c r="AY1999" s="43" t="str">
        <f t="shared" si="287"/>
        <v>UTGS</v>
      </c>
    </row>
    <row r="2000" spans="1:51" hidden="1" x14ac:dyDescent="0.2">
      <c r="A2000" s="38">
        <v>1993</v>
      </c>
      <c r="B2000" t="s">
        <v>362</v>
      </c>
      <c r="C2000" t="s">
        <v>289</v>
      </c>
      <c r="D2000">
        <v>320</v>
      </c>
      <c r="E2000" t="s">
        <v>1239</v>
      </c>
      <c r="F2000">
        <v>0.25</v>
      </c>
      <c r="G2000" t="str">
        <f>LOOKUP(F2000,{0,6,45},{"F","L","H"})</f>
        <v>F</v>
      </c>
      <c r="H2000" t="s">
        <v>3845</v>
      </c>
      <c r="I2000" s="43" t="str">
        <f>IFERROR(VLOOKUP(#REF!,#REF!,2,FALSE),"No")</f>
        <v>No</v>
      </c>
      <c r="J2000" s="139">
        <v>0.75</v>
      </c>
      <c r="K2000" s="148">
        <v>25</v>
      </c>
      <c r="L2000" s="148"/>
      <c r="M2000" s="148"/>
      <c r="N2000" s="148"/>
      <c r="O2000" s="148"/>
      <c r="P2000" s="148"/>
      <c r="Q2000" s="148"/>
      <c r="R2000" s="148"/>
      <c r="S2000" s="148"/>
      <c r="T2000" s="148"/>
      <c r="U2000" s="148"/>
      <c r="V2000" s="148"/>
      <c r="W2000" s="148"/>
      <c r="X2000" s="139">
        <v>1.25</v>
      </c>
      <c r="Y2000" s="148">
        <v>41.56</v>
      </c>
      <c r="Z2000" s="148">
        <v>2</v>
      </c>
      <c r="AA2000" s="148">
        <v>958.44</v>
      </c>
      <c r="AB2000" s="148"/>
      <c r="AC2000" s="148"/>
      <c r="AD2000" s="148"/>
      <c r="AE2000" s="148"/>
      <c r="AF2000" s="148"/>
      <c r="AG2000" s="148"/>
      <c r="AH2000" s="148"/>
      <c r="AI2000" s="148"/>
      <c r="AJ2000" s="148"/>
      <c r="AK2000" s="148"/>
      <c r="AL2000" s="139">
        <v>0</v>
      </c>
      <c r="AM2000" s="139">
        <v>0</v>
      </c>
      <c r="AN2000" s="148">
        <f t="shared" si="280"/>
        <v>1000</v>
      </c>
      <c r="AO2000" s="148">
        <f t="shared" si="281"/>
        <v>25</v>
      </c>
      <c r="AP2000" s="148">
        <v>8</v>
      </c>
      <c r="AQ2000" s="140">
        <v>15</v>
      </c>
      <c r="AS2000" s="42">
        <f t="shared" si="282"/>
        <v>1609.5869457764152</v>
      </c>
      <c r="AT2000" s="101">
        <f t="shared" si="283"/>
        <v>0</v>
      </c>
      <c r="AU2000" s="42">
        <f t="shared" si="284"/>
        <v>1609.5869457764152</v>
      </c>
      <c r="AV2000" s="42">
        <f t="shared" si="285"/>
        <v>2169.3369147649355</v>
      </c>
      <c r="AW2000" s="102">
        <f t="shared" si="286"/>
        <v>431</v>
      </c>
      <c r="AX2000" s="43">
        <f t="shared" si="279"/>
        <v>0.75</v>
      </c>
      <c r="AY2000" s="43" t="str">
        <f t="shared" si="287"/>
        <v>UTGS</v>
      </c>
    </row>
    <row r="2001" spans="1:51" hidden="1" x14ac:dyDescent="0.2">
      <c r="A2001" s="38">
        <v>1994</v>
      </c>
      <c r="B2001" t="s">
        <v>362</v>
      </c>
      <c r="C2001" t="s">
        <v>289</v>
      </c>
      <c r="D2001">
        <v>550</v>
      </c>
      <c r="E2001" t="s">
        <v>1247</v>
      </c>
      <c r="F2001">
        <v>2</v>
      </c>
      <c r="G2001" t="str">
        <f>LOOKUP(F2001,{0,6,45},{"F","L","H"})</f>
        <v>F</v>
      </c>
      <c r="H2001" t="s">
        <v>3846</v>
      </c>
      <c r="I2001" s="43" t="str">
        <f>IFERROR(VLOOKUP(#REF!,#REF!,2,FALSE),"No")</f>
        <v>No</v>
      </c>
      <c r="J2001" s="139">
        <v>0.5</v>
      </c>
      <c r="K2001" s="148">
        <v>38</v>
      </c>
      <c r="L2001" s="148"/>
      <c r="M2001" s="148"/>
      <c r="N2001" s="148"/>
      <c r="O2001" s="148"/>
      <c r="P2001" s="148"/>
      <c r="Q2001" s="148"/>
      <c r="R2001" s="148"/>
      <c r="S2001" s="148"/>
      <c r="T2001" s="148"/>
      <c r="U2001" s="148"/>
      <c r="V2001" s="148"/>
      <c r="W2001" s="148"/>
      <c r="X2001" s="139">
        <v>1.25</v>
      </c>
      <c r="Y2001" s="148">
        <v>364</v>
      </c>
      <c r="Z2001" s="148">
        <v>2</v>
      </c>
      <c r="AA2001" s="148">
        <v>89.5</v>
      </c>
      <c r="AB2001" s="148">
        <v>4</v>
      </c>
      <c r="AC2001" s="148">
        <v>546.5</v>
      </c>
      <c r="AD2001" s="148"/>
      <c r="AE2001" s="148"/>
      <c r="AF2001" s="148"/>
      <c r="AG2001" s="148"/>
      <c r="AH2001" s="148"/>
      <c r="AI2001" s="148"/>
      <c r="AJ2001" s="148"/>
      <c r="AK2001" s="148"/>
      <c r="AL2001" s="139">
        <v>0</v>
      </c>
      <c r="AM2001" s="139">
        <v>0</v>
      </c>
      <c r="AN2001" s="148">
        <f t="shared" si="280"/>
        <v>1000</v>
      </c>
      <c r="AO2001" s="148">
        <f t="shared" si="281"/>
        <v>38</v>
      </c>
      <c r="AP2001" s="148">
        <v>7</v>
      </c>
      <c r="AQ2001" s="140">
        <v>7</v>
      </c>
      <c r="AS2001" s="42">
        <f t="shared" si="282"/>
        <v>2599.3321575801515</v>
      </c>
      <c r="AT2001" s="101">
        <f t="shared" si="283"/>
        <v>0</v>
      </c>
      <c r="AU2001" s="42">
        <f t="shared" si="284"/>
        <v>2599.3321575801515</v>
      </c>
      <c r="AV2001" s="42">
        <f t="shared" si="285"/>
        <v>5240.5952459248629</v>
      </c>
      <c r="AW2001" s="102">
        <f t="shared" si="286"/>
        <v>585.0096169344007</v>
      </c>
      <c r="AX2001" s="43">
        <f t="shared" si="279"/>
        <v>0.5</v>
      </c>
      <c r="AY2001" s="43" t="str">
        <f t="shared" si="287"/>
        <v>UTGS</v>
      </c>
    </row>
    <row r="2002" spans="1:51" hidden="1" x14ac:dyDescent="0.2">
      <c r="A2002" s="38">
        <v>1995</v>
      </c>
      <c r="B2002" t="s">
        <v>362</v>
      </c>
      <c r="C2002" t="s">
        <v>289</v>
      </c>
      <c r="D2002">
        <v>550</v>
      </c>
      <c r="E2002" t="s">
        <v>1247</v>
      </c>
      <c r="F2002">
        <v>2</v>
      </c>
      <c r="G2002" t="str">
        <f>LOOKUP(F2002,{0,6,45},{"F","L","H"})</f>
        <v>F</v>
      </c>
      <c r="H2002" t="s">
        <v>3847</v>
      </c>
      <c r="I2002" s="43" t="str">
        <f>IFERROR(VLOOKUP(#REF!,#REF!,2,FALSE),"No")</f>
        <v>No</v>
      </c>
      <c r="J2002" s="149">
        <v>0.5</v>
      </c>
      <c r="K2002" s="148">
        <v>30</v>
      </c>
      <c r="L2002" s="148"/>
      <c r="M2002" s="148"/>
      <c r="N2002" s="148"/>
      <c r="O2002" s="148"/>
      <c r="P2002" s="148"/>
      <c r="Q2002" s="148"/>
      <c r="R2002" s="148"/>
      <c r="S2002" s="148"/>
      <c r="T2002" s="148"/>
      <c r="U2002" s="148"/>
      <c r="V2002" s="148"/>
      <c r="W2002" s="148"/>
      <c r="X2002" s="139">
        <v>0.75</v>
      </c>
      <c r="Y2002" s="148">
        <v>109.22</v>
      </c>
      <c r="Z2002" s="149">
        <v>2</v>
      </c>
      <c r="AA2002" s="148">
        <v>890.78</v>
      </c>
      <c r="AB2002" s="149"/>
      <c r="AC2002" s="148"/>
      <c r="AD2002" s="148"/>
      <c r="AE2002" s="148"/>
      <c r="AF2002" s="148"/>
      <c r="AG2002" s="148"/>
      <c r="AH2002" s="148"/>
      <c r="AI2002" s="148"/>
      <c r="AJ2002" s="148"/>
      <c r="AK2002" s="148"/>
      <c r="AL2002" s="139">
        <v>0</v>
      </c>
      <c r="AM2002" s="139">
        <v>0</v>
      </c>
      <c r="AN2002" s="148">
        <f t="shared" si="280"/>
        <v>1000</v>
      </c>
      <c r="AO2002" s="148">
        <f t="shared" si="281"/>
        <v>30</v>
      </c>
      <c r="AP2002" s="148">
        <v>8</v>
      </c>
      <c r="AQ2002" s="140">
        <v>8</v>
      </c>
      <c r="AS2002" s="42">
        <f t="shared" si="282"/>
        <v>2052.1043349316988</v>
      </c>
      <c r="AT2002" s="101">
        <f t="shared" si="283"/>
        <v>0</v>
      </c>
      <c r="AU2002" s="42">
        <f t="shared" si="284"/>
        <v>2052.1043349316988</v>
      </c>
      <c r="AV2002" s="42">
        <f t="shared" si="285"/>
        <v>4167.3561651842538</v>
      </c>
      <c r="AW2002" s="102">
        <f t="shared" si="286"/>
        <v>585.0096169344007</v>
      </c>
      <c r="AX2002" s="43">
        <f t="shared" si="279"/>
        <v>0.5</v>
      </c>
      <c r="AY2002" s="43" t="str">
        <f t="shared" si="287"/>
        <v>UTGS</v>
      </c>
    </row>
    <row r="2003" spans="1:51" hidden="1" x14ac:dyDescent="0.2">
      <c r="A2003" s="38">
        <v>1996</v>
      </c>
      <c r="B2003" t="s">
        <v>362</v>
      </c>
      <c r="C2003" t="s">
        <v>289</v>
      </c>
      <c r="D2003">
        <v>320</v>
      </c>
      <c r="E2003" t="s">
        <v>1247</v>
      </c>
      <c r="F2003">
        <v>0.25</v>
      </c>
      <c r="G2003" t="str">
        <f>LOOKUP(F2003,{0,6,45},{"F","L","H"})</f>
        <v>F</v>
      </c>
      <c r="H2003" t="s">
        <v>3848</v>
      </c>
      <c r="I2003" s="43" t="str">
        <f>IFERROR(VLOOKUP(#REF!,#REF!,2,FALSE),"No")</f>
        <v>No</v>
      </c>
      <c r="J2003" s="149">
        <v>0.5</v>
      </c>
      <c r="K2003" s="148">
        <v>99</v>
      </c>
      <c r="L2003" s="148"/>
      <c r="M2003" s="148"/>
      <c r="N2003" s="148"/>
      <c r="O2003" s="148"/>
      <c r="P2003" s="148"/>
      <c r="Q2003" s="148"/>
      <c r="R2003" s="148"/>
      <c r="S2003" s="148"/>
      <c r="T2003" s="148"/>
      <c r="U2003" s="148"/>
      <c r="V2003" s="148"/>
      <c r="W2003" s="148"/>
      <c r="X2003" s="139">
        <v>2</v>
      </c>
      <c r="Y2003" s="148">
        <v>309</v>
      </c>
      <c r="Z2003" s="148">
        <v>4</v>
      </c>
      <c r="AA2003" s="148">
        <v>691</v>
      </c>
      <c r="AB2003" s="148"/>
      <c r="AC2003" s="148"/>
      <c r="AD2003" s="148"/>
      <c r="AE2003" s="148"/>
      <c r="AF2003" s="148"/>
      <c r="AG2003" s="148"/>
      <c r="AH2003" s="148"/>
      <c r="AI2003" s="148"/>
      <c r="AJ2003" s="148"/>
      <c r="AK2003" s="148"/>
      <c r="AL2003" s="139">
        <v>0</v>
      </c>
      <c r="AM2003" s="139">
        <v>0</v>
      </c>
      <c r="AN2003" s="148">
        <f t="shared" si="280"/>
        <v>1000</v>
      </c>
      <c r="AO2003" s="148">
        <f t="shared" si="281"/>
        <v>99</v>
      </c>
      <c r="AP2003" s="148">
        <v>10</v>
      </c>
      <c r="AQ2003" s="140">
        <v>10</v>
      </c>
      <c r="AS2003" s="42">
        <f t="shared" si="282"/>
        <v>6771.9443052746055</v>
      </c>
      <c r="AT2003" s="101">
        <f t="shared" si="283"/>
        <v>0</v>
      </c>
      <c r="AU2003" s="42">
        <f t="shared" si="284"/>
        <v>6771.9443052746055</v>
      </c>
      <c r="AV2003" s="42">
        <f t="shared" si="285"/>
        <v>3746.5431721474029</v>
      </c>
      <c r="AW2003" s="102">
        <f t="shared" si="286"/>
        <v>431</v>
      </c>
      <c r="AX2003" s="43">
        <f t="shared" si="279"/>
        <v>0.5</v>
      </c>
      <c r="AY2003" s="43" t="str">
        <f t="shared" si="287"/>
        <v>UTGS</v>
      </c>
    </row>
    <row r="2004" spans="1:51" hidden="1" x14ac:dyDescent="0.2">
      <c r="A2004" s="38">
        <v>1997</v>
      </c>
      <c r="B2004" t="s">
        <v>362</v>
      </c>
      <c r="C2004" t="s">
        <v>289</v>
      </c>
      <c r="D2004">
        <v>320</v>
      </c>
      <c r="E2004" t="s">
        <v>1243</v>
      </c>
      <c r="F2004">
        <v>0.25</v>
      </c>
      <c r="G2004" t="str">
        <f>LOOKUP(F2004,{0,6,45},{"F","L","H"})</f>
        <v>F</v>
      </c>
      <c r="H2004" t="s">
        <v>3849</v>
      </c>
      <c r="I2004" s="43" t="str">
        <f>IFERROR(VLOOKUP(#REF!,#REF!,2,FALSE),"No")</f>
        <v>No</v>
      </c>
      <c r="J2004" s="139">
        <v>0.5</v>
      </c>
      <c r="K2004" s="148">
        <v>70</v>
      </c>
      <c r="L2004" s="148"/>
      <c r="M2004" s="148"/>
      <c r="N2004" s="148"/>
      <c r="O2004" s="148"/>
      <c r="P2004" s="148"/>
      <c r="Q2004" s="148"/>
      <c r="R2004" s="148"/>
      <c r="S2004" s="148"/>
      <c r="T2004" s="148"/>
      <c r="U2004" s="148"/>
      <c r="V2004" s="148"/>
      <c r="W2004" s="148"/>
      <c r="X2004" s="139">
        <v>2</v>
      </c>
      <c r="Y2004" s="148">
        <v>1000</v>
      </c>
      <c r="Z2004" s="149"/>
      <c r="AA2004" s="148"/>
      <c r="AB2004" s="149"/>
      <c r="AC2004" s="148"/>
      <c r="AD2004" s="148"/>
      <c r="AE2004" s="148"/>
      <c r="AF2004" s="148"/>
      <c r="AG2004" s="148"/>
      <c r="AH2004" s="148"/>
      <c r="AI2004" s="148"/>
      <c r="AJ2004" s="148"/>
      <c r="AK2004" s="148"/>
      <c r="AL2004" s="139">
        <v>0</v>
      </c>
      <c r="AM2004" s="139">
        <v>0</v>
      </c>
      <c r="AN2004" s="148">
        <f t="shared" si="280"/>
        <v>1000</v>
      </c>
      <c r="AO2004" s="148">
        <f t="shared" si="281"/>
        <v>70</v>
      </c>
      <c r="AP2004" s="148">
        <v>4</v>
      </c>
      <c r="AQ2004" s="140">
        <v>4</v>
      </c>
      <c r="AS2004" s="42">
        <f t="shared" si="282"/>
        <v>4788.2434481739638</v>
      </c>
      <c r="AT2004" s="101">
        <f t="shared" si="283"/>
        <v>0</v>
      </c>
      <c r="AU2004" s="42">
        <f t="shared" si="284"/>
        <v>4788.2434481739638</v>
      </c>
      <c r="AV2004" s="42">
        <f t="shared" si="285"/>
        <v>8127.740430368508</v>
      </c>
      <c r="AW2004" s="102">
        <f t="shared" si="286"/>
        <v>431</v>
      </c>
      <c r="AX2004" s="43">
        <f t="shared" si="279"/>
        <v>0.5</v>
      </c>
      <c r="AY2004" s="43" t="str">
        <f t="shared" si="287"/>
        <v>UTGS</v>
      </c>
    </row>
    <row r="2005" spans="1:51" hidden="1" x14ac:dyDescent="0.2">
      <c r="A2005" s="38">
        <v>1998</v>
      </c>
      <c r="B2005" t="s">
        <v>5806</v>
      </c>
      <c r="C2005" t="s">
        <v>289</v>
      </c>
      <c r="D2005">
        <v>21100</v>
      </c>
      <c r="E2005" t="s">
        <v>197</v>
      </c>
      <c r="F2005">
        <v>5</v>
      </c>
      <c r="G2005" t="str">
        <f>LOOKUP(F2005,{0,6,45},{"F","L","H"})</f>
        <v>F</v>
      </c>
      <c r="H2005" t="s">
        <v>1473</v>
      </c>
      <c r="I2005" s="43" t="str">
        <f>IFERROR(VLOOKUP(#REF!,#REF!,2,FALSE),"No")</f>
        <v>No</v>
      </c>
      <c r="J2005" s="149">
        <v>2</v>
      </c>
      <c r="K2005" s="148">
        <v>115</v>
      </c>
      <c r="L2005" s="148"/>
      <c r="M2005" s="148"/>
      <c r="N2005" s="148"/>
      <c r="O2005" s="148"/>
      <c r="P2005" s="148"/>
      <c r="Q2005" s="148"/>
      <c r="R2005" s="148"/>
      <c r="S2005" s="148"/>
      <c r="T2005" s="148"/>
      <c r="U2005" s="148"/>
      <c r="V2005" s="148"/>
      <c r="W2005" s="148"/>
      <c r="X2005" s="139">
        <v>2</v>
      </c>
      <c r="Y2005" s="148">
        <v>690.99</v>
      </c>
      <c r="Z2005" s="148">
        <v>4</v>
      </c>
      <c r="AA2005" s="148">
        <v>309.01</v>
      </c>
      <c r="AB2005" s="148"/>
      <c r="AC2005" s="148"/>
      <c r="AD2005" s="148"/>
      <c r="AE2005" s="148"/>
      <c r="AF2005" s="148"/>
      <c r="AG2005" s="148"/>
      <c r="AH2005" s="148"/>
      <c r="AI2005" s="148"/>
      <c r="AJ2005" s="148"/>
      <c r="AK2005" s="148"/>
      <c r="AL2005" s="139">
        <v>0</v>
      </c>
      <c r="AM2005" s="139">
        <v>0</v>
      </c>
      <c r="AN2005" s="148">
        <f t="shared" si="280"/>
        <v>1000</v>
      </c>
      <c r="AO2005" s="148">
        <f t="shared" si="281"/>
        <v>115</v>
      </c>
      <c r="AP2005" s="148">
        <v>6</v>
      </c>
      <c r="AQ2005" s="140">
        <v>14</v>
      </c>
      <c r="AS2005" s="42">
        <f t="shared" si="282"/>
        <v>8393.0999505715099</v>
      </c>
      <c r="AT2005" s="101">
        <f t="shared" si="283"/>
        <v>0</v>
      </c>
      <c r="AU2005" s="42">
        <f t="shared" si="284"/>
        <v>8393.0999505715099</v>
      </c>
      <c r="AV2005" s="42">
        <f t="shared" si="285"/>
        <v>2480.468815819574</v>
      </c>
      <c r="AW2005" s="102">
        <f t="shared" si="286"/>
        <v>18747.149999999998</v>
      </c>
      <c r="AX2005" s="43">
        <f t="shared" si="279"/>
        <v>2</v>
      </c>
      <c r="AY2005" s="43" t="str">
        <f t="shared" si="287"/>
        <v>UTGS</v>
      </c>
    </row>
    <row r="2006" spans="1:51" hidden="1" x14ac:dyDescent="0.2">
      <c r="A2006" s="38">
        <v>1999</v>
      </c>
      <c r="B2006" t="s">
        <v>362</v>
      </c>
      <c r="C2006" t="s">
        <v>289</v>
      </c>
      <c r="D2006">
        <v>320</v>
      </c>
      <c r="E2006" t="s">
        <v>1245</v>
      </c>
      <c r="F2006">
        <v>0.25</v>
      </c>
      <c r="G2006" t="str">
        <f>LOOKUP(F2006,{0,6,45},{"F","L","H"})</f>
        <v>F</v>
      </c>
      <c r="H2006" t="s">
        <v>3852</v>
      </c>
      <c r="I2006" s="43" t="str">
        <f>IFERROR(VLOOKUP(#REF!,#REF!,2,FALSE),"No")</f>
        <v>No</v>
      </c>
      <c r="J2006" s="149">
        <v>0.5</v>
      </c>
      <c r="K2006" s="148">
        <v>69</v>
      </c>
      <c r="L2006" s="148"/>
      <c r="M2006" s="148"/>
      <c r="N2006" s="148"/>
      <c r="O2006" s="148"/>
      <c r="P2006" s="148"/>
      <c r="Q2006" s="148"/>
      <c r="R2006" s="148"/>
      <c r="S2006" s="148"/>
      <c r="T2006" s="148"/>
      <c r="U2006" s="148"/>
      <c r="V2006" s="148"/>
      <c r="W2006" s="148"/>
      <c r="X2006" s="139">
        <v>2</v>
      </c>
      <c r="Y2006" s="148">
        <v>1000</v>
      </c>
      <c r="Z2006" s="149"/>
      <c r="AA2006" s="148"/>
      <c r="AB2006" s="148"/>
      <c r="AC2006" s="148"/>
      <c r="AD2006" s="148"/>
      <c r="AE2006" s="148"/>
      <c r="AF2006" s="148"/>
      <c r="AG2006" s="148"/>
      <c r="AH2006" s="148"/>
      <c r="AI2006" s="148"/>
      <c r="AJ2006" s="148"/>
      <c r="AK2006" s="148"/>
      <c r="AL2006" s="139">
        <v>0</v>
      </c>
      <c r="AM2006" s="139">
        <v>0</v>
      </c>
      <c r="AN2006" s="148">
        <f t="shared" si="280"/>
        <v>1000</v>
      </c>
      <c r="AO2006" s="148">
        <f t="shared" si="281"/>
        <v>69</v>
      </c>
      <c r="AP2006" s="148">
        <v>12</v>
      </c>
      <c r="AQ2006" s="140">
        <v>13</v>
      </c>
      <c r="AS2006" s="42">
        <f t="shared" si="282"/>
        <v>4719.8399703429068</v>
      </c>
      <c r="AT2006" s="101">
        <f t="shared" si="283"/>
        <v>0</v>
      </c>
      <c r="AU2006" s="42">
        <f t="shared" si="284"/>
        <v>4719.8399703429068</v>
      </c>
      <c r="AV2006" s="42">
        <f t="shared" si="285"/>
        <v>2500.8432093441561</v>
      </c>
      <c r="AW2006" s="102">
        <f t="shared" si="286"/>
        <v>431</v>
      </c>
      <c r="AX2006" s="43">
        <f t="shared" si="279"/>
        <v>0.5</v>
      </c>
      <c r="AY2006" s="43" t="str">
        <f t="shared" si="287"/>
        <v>UTGS</v>
      </c>
    </row>
    <row r="2007" spans="1:51" hidden="1" x14ac:dyDescent="0.2">
      <c r="A2007" s="38">
        <v>2000</v>
      </c>
      <c r="B2007" t="s">
        <v>362</v>
      </c>
      <c r="C2007" t="s">
        <v>289</v>
      </c>
      <c r="D2007">
        <v>320</v>
      </c>
      <c r="E2007" t="s">
        <v>1247</v>
      </c>
      <c r="F2007">
        <v>0.25</v>
      </c>
      <c r="G2007" t="str">
        <f>LOOKUP(F2007,{0,6,45},{"F","L","H"})</f>
        <v>F</v>
      </c>
      <c r="H2007" t="s">
        <v>3853</v>
      </c>
      <c r="I2007" s="43" t="str">
        <f>IFERROR(VLOOKUP(#REF!,#REF!,2,FALSE),"No")</f>
        <v>No</v>
      </c>
      <c r="J2007" s="149">
        <v>0.5</v>
      </c>
      <c r="K2007" s="148">
        <v>38</v>
      </c>
      <c r="L2007" s="148"/>
      <c r="M2007" s="148"/>
      <c r="N2007" s="148"/>
      <c r="O2007" s="148"/>
      <c r="P2007" s="148"/>
      <c r="Q2007" s="148"/>
      <c r="R2007" s="148"/>
      <c r="S2007" s="148"/>
      <c r="T2007" s="148"/>
      <c r="U2007" s="148"/>
      <c r="V2007" s="148"/>
      <c r="W2007" s="148"/>
      <c r="X2007" s="139">
        <v>0.75</v>
      </c>
      <c r="Y2007" s="148">
        <v>158.47999999999999</v>
      </c>
      <c r="Z2007" s="148">
        <v>2</v>
      </c>
      <c r="AA2007" s="148">
        <v>841.52</v>
      </c>
      <c r="AB2007" s="148"/>
      <c r="AC2007" s="148"/>
      <c r="AD2007" s="148"/>
      <c r="AE2007" s="148"/>
      <c r="AF2007" s="148"/>
      <c r="AG2007" s="148"/>
      <c r="AH2007" s="148"/>
      <c r="AI2007" s="148"/>
      <c r="AJ2007" s="148"/>
      <c r="AK2007" s="148"/>
      <c r="AL2007" s="139">
        <v>0</v>
      </c>
      <c r="AM2007" s="139">
        <v>0</v>
      </c>
      <c r="AN2007" s="148">
        <f t="shared" si="280"/>
        <v>1000</v>
      </c>
      <c r="AO2007" s="148">
        <f t="shared" si="281"/>
        <v>38</v>
      </c>
      <c r="AP2007" s="148">
        <v>9</v>
      </c>
      <c r="AQ2007" s="140">
        <v>9</v>
      </c>
      <c r="AS2007" s="42">
        <f t="shared" si="282"/>
        <v>2599.3321575801515</v>
      </c>
      <c r="AT2007" s="101">
        <f t="shared" si="283"/>
        <v>0</v>
      </c>
      <c r="AU2007" s="42">
        <f t="shared" si="284"/>
        <v>2599.3321575801515</v>
      </c>
      <c r="AV2007" s="42">
        <f t="shared" si="285"/>
        <v>3745.8044579415591</v>
      </c>
      <c r="AW2007" s="102">
        <f t="shared" si="286"/>
        <v>431</v>
      </c>
      <c r="AX2007" s="43">
        <f t="shared" si="279"/>
        <v>0.5</v>
      </c>
      <c r="AY2007" s="43" t="str">
        <f t="shared" si="287"/>
        <v>UTGS</v>
      </c>
    </row>
    <row r="2008" spans="1:51" hidden="1" x14ac:dyDescent="0.2">
      <c r="A2008" s="38">
        <v>2001</v>
      </c>
      <c r="B2008" t="s">
        <v>362</v>
      </c>
      <c r="C2008" t="s">
        <v>289</v>
      </c>
      <c r="D2008">
        <v>320</v>
      </c>
      <c r="E2008" t="s">
        <v>1223</v>
      </c>
      <c r="F2008">
        <v>0.25</v>
      </c>
      <c r="G2008" t="str">
        <f>LOOKUP(F2008,{0,6,45},{"F","L","H"})</f>
        <v>F</v>
      </c>
      <c r="H2008" t="s">
        <v>3854</v>
      </c>
      <c r="I2008" s="43" t="str">
        <f>IFERROR(VLOOKUP(#REF!,#REF!,2,FALSE),"No")</f>
        <v>No</v>
      </c>
      <c r="J2008" s="139">
        <v>0.75</v>
      </c>
      <c r="K2008" s="148">
        <v>81</v>
      </c>
      <c r="L2008" s="148"/>
      <c r="M2008" s="148"/>
      <c r="N2008" s="148"/>
      <c r="O2008" s="148"/>
      <c r="P2008" s="148"/>
      <c r="Q2008" s="148"/>
      <c r="R2008" s="148"/>
      <c r="S2008" s="148"/>
      <c r="T2008" s="148"/>
      <c r="U2008" s="148"/>
      <c r="V2008" s="148"/>
      <c r="W2008" s="148"/>
      <c r="X2008" s="139">
        <v>0.75</v>
      </c>
      <c r="Y2008" s="148">
        <v>63</v>
      </c>
      <c r="Z2008" s="149">
        <v>2</v>
      </c>
      <c r="AA2008" s="148">
        <v>937</v>
      </c>
      <c r="AB2008" s="148"/>
      <c r="AC2008" s="148"/>
      <c r="AD2008" s="148"/>
      <c r="AE2008" s="148"/>
      <c r="AF2008" s="148"/>
      <c r="AG2008" s="148"/>
      <c r="AH2008" s="148"/>
      <c r="AI2008" s="148"/>
      <c r="AJ2008" s="148"/>
      <c r="AK2008" s="148"/>
      <c r="AL2008" s="139">
        <v>0</v>
      </c>
      <c r="AM2008" s="139">
        <v>0</v>
      </c>
      <c r="AN2008" s="148">
        <f t="shared" si="280"/>
        <v>1000</v>
      </c>
      <c r="AO2008" s="148">
        <f t="shared" si="281"/>
        <v>81</v>
      </c>
      <c r="AP2008" s="148">
        <v>14</v>
      </c>
      <c r="AQ2008" s="140">
        <v>52</v>
      </c>
      <c r="AS2008" s="42">
        <f t="shared" si="282"/>
        <v>5215.0617043155853</v>
      </c>
      <c r="AT2008" s="101">
        <f t="shared" si="283"/>
        <v>0</v>
      </c>
      <c r="AU2008" s="42">
        <f t="shared" si="284"/>
        <v>5215.0617043155853</v>
      </c>
      <c r="AV2008" s="42">
        <f t="shared" si="285"/>
        <v>634.39426387450055</v>
      </c>
      <c r="AW2008" s="102">
        <f t="shared" si="286"/>
        <v>431</v>
      </c>
      <c r="AX2008" s="43">
        <f t="shared" si="279"/>
        <v>0.75</v>
      </c>
      <c r="AY2008" s="43" t="str">
        <f t="shared" si="287"/>
        <v>UTGS</v>
      </c>
    </row>
    <row r="2009" spans="1:51" hidden="1" x14ac:dyDescent="0.2">
      <c r="A2009" s="38">
        <v>2002</v>
      </c>
      <c r="B2009" t="s">
        <v>5806</v>
      </c>
      <c r="C2009" t="s">
        <v>5746</v>
      </c>
      <c r="D2009">
        <v>21100</v>
      </c>
      <c r="E2009" t="s">
        <v>197</v>
      </c>
      <c r="F2009">
        <v>5</v>
      </c>
      <c r="G2009" t="str">
        <f>LOOKUP(F2009,{0,6,45},{"F","L","H"})</f>
        <v>F</v>
      </c>
      <c r="H2009" t="s">
        <v>1056</v>
      </c>
      <c r="I2009" s="43" t="str">
        <f>IFERROR(VLOOKUP(#REF!,#REF!,2,FALSE),"No")</f>
        <v>No</v>
      </c>
      <c r="J2009" s="149">
        <v>4</v>
      </c>
      <c r="K2009" s="148">
        <v>200</v>
      </c>
      <c r="L2009" s="148"/>
      <c r="M2009" s="148"/>
      <c r="N2009" s="148"/>
      <c r="O2009" s="148"/>
      <c r="P2009" s="148"/>
      <c r="Q2009" s="148"/>
      <c r="R2009" s="148"/>
      <c r="S2009" s="148"/>
      <c r="T2009" s="148"/>
      <c r="U2009" s="148"/>
      <c r="V2009" s="148"/>
      <c r="W2009" s="148"/>
      <c r="X2009" s="139">
        <v>4</v>
      </c>
      <c r="Y2009" s="148">
        <v>1000</v>
      </c>
      <c r="Z2009" s="149"/>
      <c r="AA2009" s="148"/>
      <c r="AB2009" s="148"/>
      <c r="AC2009" s="148"/>
      <c r="AD2009" s="148"/>
      <c r="AE2009" s="148"/>
      <c r="AF2009" s="148"/>
      <c r="AG2009" s="148"/>
      <c r="AH2009" s="148"/>
      <c r="AI2009" s="148"/>
      <c r="AJ2009" s="148"/>
      <c r="AK2009" s="148"/>
      <c r="AL2009" s="139">
        <v>0</v>
      </c>
      <c r="AM2009" s="139">
        <v>0</v>
      </c>
      <c r="AN2009" s="148">
        <f t="shared" si="280"/>
        <v>1000</v>
      </c>
      <c r="AO2009" s="148">
        <f t="shared" si="281"/>
        <v>200</v>
      </c>
      <c r="AP2009" s="148">
        <v>5</v>
      </c>
      <c r="AQ2009" s="140">
        <v>5</v>
      </c>
      <c r="AS2009" s="42">
        <f t="shared" si="282"/>
        <v>15308.695566211321</v>
      </c>
      <c r="AT2009" s="101">
        <f t="shared" si="283"/>
        <v>0</v>
      </c>
      <c r="AU2009" s="42">
        <f t="shared" si="284"/>
        <v>15308.695566211321</v>
      </c>
      <c r="AV2009" s="42">
        <f t="shared" si="285"/>
        <v>7936.1923442948073</v>
      </c>
      <c r="AW2009" s="102">
        <f t="shared" si="286"/>
        <v>18747.149999999998</v>
      </c>
      <c r="AX2009" s="43">
        <f t="shared" si="279"/>
        <v>4</v>
      </c>
      <c r="AY2009" s="43" t="str">
        <f t="shared" si="287"/>
        <v>UTTSS</v>
      </c>
    </row>
    <row r="2010" spans="1:51" hidden="1" x14ac:dyDescent="0.2">
      <c r="A2010" s="38">
        <v>2003</v>
      </c>
      <c r="B2010" t="s">
        <v>5806</v>
      </c>
      <c r="C2010" t="s">
        <v>5746</v>
      </c>
      <c r="D2010">
        <v>2225</v>
      </c>
      <c r="E2010" t="s">
        <v>196</v>
      </c>
      <c r="F2010">
        <v>2</v>
      </c>
      <c r="G2010" t="str">
        <f>LOOKUP(F2010,{0,6,45},{"F","L","H"})</f>
        <v>F</v>
      </c>
      <c r="H2010" t="s">
        <v>1869</v>
      </c>
      <c r="I2010" s="43" t="str">
        <f>IFERROR(VLOOKUP(#REF!,#REF!,2,FALSE),"No")</f>
        <v>No</v>
      </c>
      <c r="J2010" s="139">
        <v>1.25</v>
      </c>
      <c r="K2010" s="148">
        <v>67</v>
      </c>
      <c r="L2010" s="148"/>
      <c r="M2010" s="148"/>
      <c r="N2010" s="148"/>
      <c r="O2010" s="148"/>
      <c r="P2010" s="148"/>
      <c r="Q2010" s="148"/>
      <c r="R2010" s="148"/>
      <c r="S2010" s="148"/>
      <c r="T2010" s="148"/>
      <c r="U2010" s="148"/>
      <c r="V2010" s="148"/>
      <c r="W2010" s="148"/>
      <c r="X2010" s="139">
        <v>4</v>
      </c>
      <c r="Y2010" s="148">
        <v>1000</v>
      </c>
      <c r="Z2010" s="149"/>
      <c r="AA2010" s="148"/>
      <c r="AB2010" s="149"/>
      <c r="AC2010" s="148"/>
      <c r="AD2010" s="148"/>
      <c r="AE2010" s="148"/>
      <c r="AF2010" s="148"/>
      <c r="AG2010" s="148"/>
      <c r="AH2010" s="148"/>
      <c r="AI2010" s="148"/>
      <c r="AJ2010" s="148"/>
      <c r="AK2010" s="148"/>
      <c r="AL2010" s="139">
        <v>0</v>
      </c>
      <c r="AM2010" s="139">
        <v>0</v>
      </c>
      <c r="AN2010" s="148">
        <f t="shared" si="280"/>
        <v>1000</v>
      </c>
      <c r="AO2010" s="148">
        <f t="shared" si="281"/>
        <v>67</v>
      </c>
      <c r="AP2010" s="148">
        <v>7</v>
      </c>
      <c r="AQ2010" s="140">
        <v>7</v>
      </c>
      <c r="AS2010" s="42">
        <f t="shared" si="282"/>
        <v>4992.4030146807927</v>
      </c>
      <c r="AT2010" s="101">
        <f t="shared" si="283"/>
        <v>0</v>
      </c>
      <c r="AU2010" s="42">
        <f t="shared" si="284"/>
        <v>4992.4030146807927</v>
      </c>
      <c r="AV2010" s="42">
        <f t="shared" si="285"/>
        <v>5668.7088173534339</v>
      </c>
      <c r="AW2010" s="102">
        <f t="shared" si="286"/>
        <v>2428.75</v>
      </c>
      <c r="AX2010" s="43">
        <f t="shared" si="279"/>
        <v>1.25</v>
      </c>
      <c r="AY2010" s="43" t="str">
        <f t="shared" si="287"/>
        <v>UTTSS</v>
      </c>
    </row>
    <row r="2011" spans="1:51" hidden="1" x14ac:dyDescent="0.2">
      <c r="A2011" s="38">
        <v>2004</v>
      </c>
      <c r="B2011" t="s">
        <v>5806</v>
      </c>
      <c r="C2011" t="s">
        <v>292</v>
      </c>
      <c r="D2011">
        <v>1670</v>
      </c>
      <c r="E2011" t="s">
        <v>201</v>
      </c>
      <c r="F2011">
        <v>2</v>
      </c>
      <c r="G2011" t="str">
        <f>LOOKUP(F2011,{0,6,45},{"F","L","H"})</f>
        <v>F</v>
      </c>
      <c r="H2011" t="s">
        <v>3855</v>
      </c>
      <c r="I2011" s="43" t="str">
        <f>IFERROR(VLOOKUP(#REF!,#REF!,2,FALSE),"No")</f>
        <v>No</v>
      </c>
      <c r="J2011" s="149">
        <v>1.25</v>
      </c>
      <c r="K2011" s="148">
        <v>47</v>
      </c>
      <c r="L2011" s="148"/>
      <c r="M2011" s="148"/>
      <c r="N2011" s="148"/>
      <c r="O2011" s="148"/>
      <c r="P2011" s="148"/>
      <c r="Q2011" s="148"/>
      <c r="R2011" s="148"/>
      <c r="S2011" s="148"/>
      <c r="T2011" s="148"/>
      <c r="U2011" s="148"/>
      <c r="V2011" s="148"/>
      <c r="W2011" s="148"/>
      <c r="X2011" s="139">
        <v>1.25</v>
      </c>
      <c r="Y2011" s="148">
        <v>54.39</v>
      </c>
      <c r="Z2011" s="148">
        <v>4</v>
      </c>
      <c r="AA2011" s="148">
        <v>945.61</v>
      </c>
      <c r="AB2011" s="148"/>
      <c r="AC2011" s="148"/>
      <c r="AD2011" s="148"/>
      <c r="AE2011" s="148"/>
      <c r="AF2011" s="148"/>
      <c r="AG2011" s="148"/>
      <c r="AH2011" s="148"/>
      <c r="AI2011" s="148"/>
      <c r="AJ2011" s="148"/>
      <c r="AK2011" s="148"/>
      <c r="AL2011" s="139">
        <v>0</v>
      </c>
      <c r="AM2011" s="139">
        <v>0</v>
      </c>
      <c r="AN2011" s="148">
        <f t="shared" si="280"/>
        <v>1000</v>
      </c>
      <c r="AO2011" s="148">
        <f t="shared" si="281"/>
        <v>47</v>
      </c>
      <c r="AP2011" s="148">
        <v>3</v>
      </c>
      <c r="AQ2011" s="140">
        <v>3</v>
      </c>
      <c r="AS2011" s="42">
        <f t="shared" si="282"/>
        <v>3502.1334580596604</v>
      </c>
      <c r="AT2011" s="101">
        <f t="shared" si="283"/>
        <v>0</v>
      </c>
      <c r="AU2011" s="42">
        <f t="shared" si="284"/>
        <v>3502.1334580596604</v>
      </c>
      <c r="AV2011" s="42">
        <f t="shared" si="285"/>
        <v>13109.686140491345</v>
      </c>
      <c r="AW2011" s="102">
        <f t="shared" si="286"/>
        <v>2169</v>
      </c>
      <c r="AX2011" s="43">
        <f t="shared" si="279"/>
        <v>1.25</v>
      </c>
      <c r="AY2011" s="43" t="str">
        <f t="shared" si="287"/>
        <v>UTFS</v>
      </c>
    </row>
    <row r="2012" spans="1:51" hidden="1" x14ac:dyDescent="0.2">
      <c r="A2012" s="38">
        <v>2005</v>
      </c>
      <c r="B2012" t="s">
        <v>362</v>
      </c>
      <c r="C2012" t="s">
        <v>289</v>
      </c>
      <c r="D2012">
        <v>320</v>
      </c>
      <c r="E2012" t="s">
        <v>1236</v>
      </c>
      <c r="F2012">
        <v>0.25</v>
      </c>
      <c r="G2012" t="str">
        <f>LOOKUP(F2012,{0,6,45},{"F","L","H"})</f>
        <v>F</v>
      </c>
      <c r="H2012" t="s">
        <v>3857</v>
      </c>
      <c r="I2012" s="43" t="str">
        <f>IFERROR(VLOOKUP(#REF!,#REF!,2,FALSE),"No")</f>
        <v>No</v>
      </c>
      <c r="J2012" s="148">
        <v>0.5</v>
      </c>
      <c r="K2012" s="148">
        <v>34</v>
      </c>
      <c r="L2012" s="148"/>
      <c r="M2012" s="148"/>
      <c r="N2012" s="148"/>
      <c r="O2012" s="148"/>
      <c r="P2012" s="148"/>
      <c r="Q2012" s="148"/>
      <c r="R2012" s="149"/>
      <c r="S2012" s="148"/>
      <c r="T2012" s="148"/>
      <c r="U2012" s="148"/>
      <c r="V2012" s="148"/>
      <c r="W2012" s="148"/>
      <c r="X2012" s="139">
        <v>0.75</v>
      </c>
      <c r="Y2012" s="148">
        <v>153.75</v>
      </c>
      <c r="Z2012" s="148">
        <v>1.25</v>
      </c>
      <c r="AA2012" s="148">
        <v>466</v>
      </c>
      <c r="AB2012" s="148">
        <v>2</v>
      </c>
      <c r="AC2012" s="148">
        <v>379.75</v>
      </c>
      <c r="AD2012" s="148"/>
      <c r="AE2012" s="148"/>
      <c r="AF2012" s="148"/>
      <c r="AG2012" s="148"/>
      <c r="AH2012" s="148"/>
      <c r="AI2012" s="148"/>
      <c r="AJ2012" s="148"/>
      <c r="AK2012" s="148"/>
      <c r="AL2012" s="139">
        <v>0</v>
      </c>
      <c r="AM2012" s="139">
        <v>0</v>
      </c>
      <c r="AN2012" s="148">
        <f t="shared" si="280"/>
        <v>999.5</v>
      </c>
      <c r="AO2012" s="148">
        <f t="shared" si="281"/>
        <v>34</v>
      </c>
      <c r="AP2012" s="148">
        <v>13</v>
      </c>
      <c r="AQ2012" s="140">
        <v>13</v>
      </c>
      <c r="AS2012" s="42">
        <f t="shared" si="282"/>
        <v>2325.7182462559249</v>
      </c>
      <c r="AT2012" s="101">
        <f t="shared" si="283"/>
        <v>0</v>
      </c>
      <c r="AU2012" s="42">
        <f t="shared" si="284"/>
        <v>2325.7182462559249</v>
      </c>
      <c r="AV2012" s="42">
        <f t="shared" si="285"/>
        <v>2614.333172354869</v>
      </c>
      <c r="AW2012" s="102">
        <f t="shared" si="286"/>
        <v>431</v>
      </c>
      <c r="AX2012" s="43">
        <f t="shared" si="279"/>
        <v>0.5</v>
      </c>
      <c r="AY2012" s="43" t="str">
        <f t="shared" si="287"/>
        <v>UTGS</v>
      </c>
    </row>
    <row r="2013" spans="1:51" hidden="1" x14ac:dyDescent="0.2">
      <c r="A2013" s="38">
        <v>2006</v>
      </c>
      <c r="B2013" t="s">
        <v>362</v>
      </c>
      <c r="C2013" t="s">
        <v>289</v>
      </c>
      <c r="D2013">
        <v>540</v>
      </c>
      <c r="E2013" t="s">
        <v>195</v>
      </c>
      <c r="F2013">
        <v>0.25</v>
      </c>
      <c r="G2013" t="str">
        <f>LOOKUP(F2013,{0,6,45},{"F","L","H"})</f>
        <v>F</v>
      </c>
      <c r="H2013" t="s">
        <v>3858</v>
      </c>
      <c r="I2013" s="43" t="str">
        <f>IFERROR(VLOOKUP(#REF!,#REF!,2,FALSE),"No")</f>
        <v>No</v>
      </c>
      <c r="J2013" s="139">
        <v>0.75</v>
      </c>
      <c r="K2013" s="148">
        <v>46</v>
      </c>
      <c r="L2013" s="148"/>
      <c r="M2013" s="148"/>
      <c r="N2013" s="148"/>
      <c r="O2013" s="148"/>
      <c r="P2013" s="148"/>
      <c r="Q2013" s="148"/>
      <c r="R2013" s="148"/>
      <c r="S2013" s="148"/>
      <c r="T2013" s="148"/>
      <c r="U2013" s="148"/>
      <c r="V2013" s="148"/>
      <c r="W2013" s="148"/>
      <c r="X2013" s="139">
        <v>1.25</v>
      </c>
      <c r="Y2013" s="148">
        <v>225.12</v>
      </c>
      <c r="Z2013" s="148">
        <v>2</v>
      </c>
      <c r="AA2013" s="148">
        <v>774.88</v>
      </c>
      <c r="AB2013" s="148"/>
      <c r="AC2013" s="148"/>
      <c r="AD2013" s="148"/>
      <c r="AE2013" s="148"/>
      <c r="AF2013" s="148"/>
      <c r="AG2013" s="148"/>
      <c r="AH2013" s="148"/>
      <c r="AI2013" s="148"/>
      <c r="AJ2013" s="148"/>
      <c r="AK2013" s="148"/>
      <c r="AL2013" s="139">
        <v>0</v>
      </c>
      <c r="AM2013" s="139">
        <v>0</v>
      </c>
      <c r="AN2013" s="148">
        <f t="shared" si="280"/>
        <v>1000</v>
      </c>
      <c r="AO2013" s="148">
        <f t="shared" si="281"/>
        <v>46</v>
      </c>
      <c r="AP2013" s="148">
        <v>8</v>
      </c>
      <c r="AQ2013" s="140">
        <v>8</v>
      </c>
      <c r="AS2013" s="42">
        <f t="shared" si="282"/>
        <v>2961.6399802286041</v>
      </c>
      <c r="AT2013" s="101">
        <f t="shared" si="283"/>
        <v>0</v>
      </c>
      <c r="AU2013" s="42">
        <f t="shared" si="284"/>
        <v>2961.6399802286041</v>
      </c>
      <c r="AV2013" s="42">
        <f t="shared" si="285"/>
        <v>4083.5682151842543</v>
      </c>
      <c r="AW2013" s="102">
        <f t="shared" si="286"/>
        <v>585.0096169344007</v>
      </c>
      <c r="AX2013" s="43">
        <f t="shared" si="279"/>
        <v>0.75</v>
      </c>
      <c r="AY2013" s="43" t="str">
        <f t="shared" si="287"/>
        <v>UTGS</v>
      </c>
    </row>
    <row r="2014" spans="1:51" hidden="1" x14ac:dyDescent="0.2">
      <c r="A2014" s="38">
        <v>2007</v>
      </c>
      <c r="B2014" t="s">
        <v>5806</v>
      </c>
      <c r="C2014" t="s">
        <v>5746</v>
      </c>
      <c r="D2014">
        <v>3300</v>
      </c>
      <c r="E2014" t="s">
        <v>207</v>
      </c>
      <c r="F2014">
        <v>2</v>
      </c>
      <c r="G2014" t="str">
        <f>LOOKUP(F2014,{0,6,45},{"F","L","H"})</f>
        <v>F</v>
      </c>
      <c r="H2014" t="s">
        <v>1980</v>
      </c>
      <c r="I2014" s="43" t="str">
        <f>IFERROR(VLOOKUP(#REF!,#REF!,2,FALSE),"No")</f>
        <v>No</v>
      </c>
      <c r="J2014" s="139">
        <v>1.25</v>
      </c>
      <c r="K2014" s="148">
        <v>138</v>
      </c>
      <c r="L2014" s="148"/>
      <c r="M2014" s="148"/>
      <c r="N2014" s="148"/>
      <c r="O2014" s="148"/>
      <c r="P2014" s="148"/>
      <c r="Q2014" s="148"/>
      <c r="R2014" s="148"/>
      <c r="S2014" s="148"/>
      <c r="T2014" s="148"/>
      <c r="U2014" s="148"/>
      <c r="V2014" s="148"/>
      <c r="W2014" s="148"/>
      <c r="X2014" s="139">
        <v>2</v>
      </c>
      <c r="Y2014" s="148">
        <v>1000</v>
      </c>
      <c r="Z2014" s="148"/>
      <c r="AA2014" s="148"/>
      <c r="AB2014" s="148"/>
      <c r="AC2014" s="148"/>
      <c r="AD2014" s="148"/>
      <c r="AE2014" s="148"/>
      <c r="AF2014" s="148"/>
      <c r="AG2014" s="148"/>
      <c r="AH2014" s="148"/>
      <c r="AI2014" s="148"/>
      <c r="AJ2014" s="148"/>
      <c r="AK2014" s="148"/>
      <c r="AL2014" s="139">
        <v>0</v>
      </c>
      <c r="AM2014" s="139">
        <v>0</v>
      </c>
      <c r="AN2014" s="148">
        <f t="shared" si="280"/>
        <v>1000</v>
      </c>
      <c r="AO2014" s="148">
        <f t="shared" si="281"/>
        <v>138</v>
      </c>
      <c r="AP2014" s="148">
        <v>3</v>
      </c>
      <c r="AQ2014" s="140">
        <v>3</v>
      </c>
      <c r="AS2014" s="42">
        <f t="shared" si="282"/>
        <v>10282.859940685812</v>
      </c>
      <c r="AT2014" s="101">
        <f t="shared" si="283"/>
        <v>0</v>
      </c>
      <c r="AU2014" s="42">
        <f t="shared" si="284"/>
        <v>10282.859940685812</v>
      </c>
      <c r="AV2014" s="42">
        <f t="shared" si="285"/>
        <v>10836.987240491344</v>
      </c>
      <c r="AW2014" s="102">
        <f t="shared" si="286"/>
        <v>2145.6666666666665</v>
      </c>
      <c r="AX2014" s="43">
        <f t="shared" si="279"/>
        <v>1.25</v>
      </c>
      <c r="AY2014" s="43" t="str">
        <f t="shared" si="287"/>
        <v>UTTSS</v>
      </c>
    </row>
    <row r="2015" spans="1:51" hidden="1" x14ac:dyDescent="0.2">
      <c r="A2015" s="38">
        <v>2008</v>
      </c>
      <c r="B2015" t="s">
        <v>362</v>
      </c>
      <c r="C2015" t="s">
        <v>289</v>
      </c>
      <c r="D2015">
        <v>320</v>
      </c>
      <c r="E2015" t="s">
        <v>1245</v>
      </c>
      <c r="F2015">
        <v>0.25</v>
      </c>
      <c r="G2015" t="str">
        <f>LOOKUP(F2015,{0,6,45},{"F","L","H"})</f>
        <v>F</v>
      </c>
      <c r="H2015" t="s">
        <v>3859</v>
      </c>
      <c r="I2015" s="43" t="str">
        <f>IFERROR(VLOOKUP(#REF!,#REF!,2,FALSE),"No")</f>
        <v>No</v>
      </c>
      <c r="J2015" s="149">
        <v>0.5</v>
      </c>
      <c r="K2015" s="148">
        <v>24</v>
      </c>
      <c r="L2015" s="148"/>
      <c r="M2015" s="148"/>
      <c r="N2015" s="148"/>
      <c r="O2015" s="148"/>
      <c r="P2015" s="148"/>
      <c r="Q2015" s="148"/>
      <c r="R2015" s="148"/>
      <c r="S2015" s="148"/>
      <c r="T2015" s="148"/>
      <c r="U2015" s="148"/>
      <c r="V2015" s="148"/>
      <c r="W2015" s="148"/>
      <c r="X2015" s="139">
        <v>2</v>
      </c>
      <c r="Y2015" s="148">
        <v>749.77</v>
      </c>
      <c r="Z2015" s="149">
        <v>4</v>
      </c>
      <c r="AA2015" s="148">
        <v>250.23</v>
      </c>
      <c r="AB2015" s="149"/>
      <c r="AC2015" s="148"/>
      <c r="AD2015" s="148"/>
      <c r="AE2015" s="148"/>
      <c r="AF2015" s="148"/>
      <c r="AG2015" s="148"/>
      <c r="AH2015" s="148"/>
      <c r="AI2015" s="148"/>
      <c r="AJ2015" s="148"/>
      <c r="AK2015" s="148"/>
      <c r="AL2015" s="139">
        <v>0</v>
      </c>
      <c r="AM2015" s="139">
        <v>0</v>
      </c>
      <c r="AN2015" s="148">
        <f t="shared" si="280"/>
        <v>1000</v>
      </c>
      <c r="AO2015" s="148">
        <f t="shared" si="281"/>
        <v>24</v>
      </c>
      <c r="AP2015" s="148">
        <v>6</v>
      </c>
      <c r="AQ2015" s="140">
        <v>6</v>
      </c>
      <c r="AS2015" s="42">
        <f t="shared" si="282"/>
        <v>1641.6834679453589</v>
      </c>
      <c r="AT2015" s="101">
        <f t="shared" si="283"/>
        <v>0</v>
      </c>
      <c r="AU2015" s="42">
        <f t="shared" si="284"/>
        <v>1641.6834679453589</v>
      </c>
      <c r="AV2015" s="42">
        <f t="shared" si="285"/>
        <v>5717.5184702456727</v>
      </c>
      <c r="AW2015" s="102">
        <f t="shared" si="286"/>
        <v>431</v>
      </c>
      <c r="AX2015" s="43">
        <f t="shared" si="279"/>
        <v>0.5</v>
      </c>
      <c r="AY2015" s="43" t="str">
        <f t="shared" si="287"/>
        <v>UTGS</v>
      </c>
    </row>
    <row r="2016" spans="1:51" hidden="1" x14ac:dyDescent="0.2">
      <c r="A2016" s="38">
        <v>2009</v>
      </c>
      <c r="B2016" t="s">
        <v>5806</v>
      </c>
      <c r="C2016" t="s">
        <v>5746</v>
      </c>
      <c r="D2016">
        <v>21100</v>
      </c>
      <c r="E2016" t="s">
        <v>197</v>
      </c>
      <c r="F2016">
        <v>5</v>
      </c>
      <c r="G2016" t="str">
        <f>LOOKUP(F2016,{0,6,45},{"F","L","H"})</f>
        <v>F</v>
      </c>
      <c r="H2016" t="s">
        <v>1173</v>
      </c>
      <c r="I2016" s="43" t="str">
        <f>IFERROR(VLOOKUP(#REF!,#REF!,2,FALSE),"No")</f>
        <v>No</v>
      </c>
      <c r="J2016" s="149">
        <v>1.25</v>
      </c>
      <c r="K2016" s="148">
        <v>72</v>
      </c>
      <c r="L2016" s="148"/>
      <c r="M2016" s="148"/>
      <c r="N2016" s="148"/>
      <c r="O2016" s="148"/>
      <c r="P2016" s="148"/>
      <c r="Q2016" s="148"/>
      <c r="R2016" s="148"/>
      <c r="S2016" s="148"/>
      <c r="T2016" s="148"/>
      <c r="U2016" s="148"/>
      <c r="V2016" s="148"/>
      <c r="W2016" s="148"/>
      <c r="X2016" s="139">
        <v>2</v>
      </c>
      <c r="Y2016" s="148">
        <v>598</v>
      </c>
      <c r="Z2016" s="149">
        <v>4</v>
      </c>
      <c r="AA2016" s="148">
        <v>402</v>
      </c>
      <c r="AB2016" s="148"/>
      <c r="AC2016" s="148"/>
      <c r="AD2016" s="148"/>
      <c r="AE2016" s="148"/>
      <c r="AF2016" s="148"/>
      <c r="AG2016" s="148"/>
      <c r="AH2016" s="148"/>
      <c r="AI2016" s="148"/>
      <c r="AJ2016" s="148"/>
      <c r="AK2016" s="148"/>
      <c r="AL2016" s="139">
        <v>0</v>
      </c>
      <c r="AM2016" s="139">
        <v>0</v>
      </c>
      <c r="AN2016" s="148">
        <f t="shared" si="280"/>
        <v>1000</v>
      </c>
      <c r="AO2016" s="148">
        <f t="shared" si="281"/>
        <v>72</v>
      </c>
      <c r="AP2016" s="148">
        <v>2</v>
      </c>
      <c r="AQ2016" s="140">
        <v>2</v>
      </c>
      <c r="AS2016" s="42">
        <f t="shared" si="282"/>
        <v>5364.970403836076</v>
      </c>
      <c r="AT2016" s="101">
        <f t="shared" si="283"/>
        <v>0</v>
      </c>
      <c r="AU2016" s="42">
        <f t="shared" si="284"/>
        <v>5364.970403836076</v>
      </c>
      <c r="AV2016" s="42">
        <f t="shared" si="285"/>
        <v>17696.65086073702</v>
      </c>
      <c r="AW2016" s="102">
        <f t="shared" si="286"/>
        <v>18747.149999999998</v>
      </c>
      <c r="AX2016" s="43">
        <f t="shared" si="279"/>
        <v>1.25</v>
      </c>
      <c r="AY2016" s="43" t="str">
        <f t="shared" si="287"/>
        <v>UTTSS</v>
      </c>
    </row>
    <row r="2017" spans="1:51" hidden="1" x14ac:dyDescent="0.2">
      <c r="A2017" s="38">
        <v>2010</v>
      </c>
      <c r="B2017" t="s">
        <v>362</v>
      </c>
      <c r="C2017" t="s">
        <v>289</v>
      </c>
      <c r="D2017">
        <v>320</v>
      </c>
      <c r="E2017" t="s">
        <v>1245</v>
      </c>
      <c r="F2017">
        <v>0.25</v>
      </c>
      <c r="G2017" t="str">
        <f>LOOKUP(F2017,{0,6,45},{"F","L","H"})</f>
        <v>F</v>
      </c>
      <c r="H2017" t="s">
        <v>3860</v>
      </c>
      <c r="I2017" s="43" t="str">
        <f>IFERROR(VLOOKUP(#REF!,#REF!,2,FALSE),"No")</f>
        <v>No</v>
      </c>
      <c r="J2017" s="139">
        <v>0.5</v>
      </c>
      <c r="K2017" s="148">
        <v>56</v>
      </c>
      <c r="L2017" s="148"/>
      <c r="M2017" s="148"/>
      <c r="N2017" s="148"/>
      <c r="O2017" s="148"/>
      <c r="P2017" s="148"/>
      <c r="Q2017" s="148"/>
      <c r="R2017" s="148"/>
      <c r="S2017" s="148"/>
      <c r="T2017" s="148"/>
      <c r="U2017" s="148"/>
      <c r="V2017" s="148"/>
      <c r="W2017" s="148"/>
      <c r="X2017" s="139">
        <v>0.75</v>
      </c>
      <c r="Y2017" s="148">
        <v>98.26</v>
      </c>
      <c r="Z2017" s="149">
        <v>1.25</v>
      </c>
      <c r="AA2017" s="148">
        <v>73</v>
      </c>
      <c r="AB2017" s="148">
        <v>2</v>
      </c>
      <c r="AC2017" s="148">
        <v>235.82</v>
      </c>
      <c r="AD2017" s="148">
        <v>4</v>
      </c>
      <c r="AE2017" s="148">
        <v>592.92999999999995</v>
      </c>
      <c r="AF2017" s="148"/>
      <c r="AG2017" s="148"/>
      <c r="AH2017" s="148"/>
      <c r="AI2017" s="148"/>
      <c r="AJ2017" s="148"/>
      <c r="AK2017" s="148"/>
      <c r="AL2017" s="139">
        <v>0</v>
      </c>
      <c r="AM2017" s="139">
        <v>0</v>
      </c>
      <c r="AN2017" s="148">
        <f t="shared" si="280"/>
        <v>1000.01</v>
      </c>
      <c r="AO2017" s="148">
        <f t="shared" si="281"/>
        <v>56</v>
      </c>
      <c r="AP2017" s="148">
        <v>8</v>
      </c>
      <c r="AQ2017" s="140">
        <v>8</v>
      </c>
      <c r="AS2017" s="42">
        <f t="shared" si="282"/>
        <v>3830.5947585391705</v>
      </c>
      <c r="AT2017" s="101">
        <f t="shared" si="283"/>
        <v>0</v>
      </c>
      <c r="AU2017" s="42">
        <f t="shared" si="284"/>
        <v>3830.5947585391705</v>
      </c>
      <c r="AV2017" s="42">
        <f t="shared" si="285"/>
        <v>4694.8132163864066</v>
      </c>
      <c r="AW2017" s="102">
        <f t="shared" si="286"/>
        <v>431</v>
      </c>
      <c r="AX2017" s="43">
        <f t="shared" si="279"/>
        <v>0.5</v>
      </c>
      <c r="AY2017" s="43" t="str">
        <f t="shared" si="287"/>
        <v>UTGS</v>
      </c>
    </row>
    <row r="2018" spans="1:51" hidden="1" x14ac:dyDescent="0.2">
      <c r="A2018" s="38">
        <v>2011</v>
      </c>
      <c r="B2018" t="s">
        <v>362</v>
      </c>
      <c r="C2018" t="s">
        <v>289</v>
      </c>
      <c r="D2018">
        <v>320</v>
      </c>
      <c r="E2018" t="s">
        <v>1245</v>
      </c>
      <c r="F2018">
        <v>0.25</v>
      </c>
      <c r="G2018" t="str">
        <f>LOOKUP(F2018,{0,6,45},{"F","L","H"})</f>
        <v>F</v>
      </c>
      <c r="H2018" t="s">
        <v>3861</v>
      </c>
      <c r="I2018" s="43" t="str">
        <f>IFERROR(VLOOKUP(#REF!,#REF!,2,FALSE),"No")</f>
        <v>No</v>
      </c>
      <c r="J2018" s="149">
        <v>0.5</v>
      </c>
      <c r="K2018" s="148">
        <v>36</v>
      </c>
      <c r="L2018" s="148"/>
      <c r="M2018" s="148"/>
      <c r="N2018" s="148"/>
      <c r="O2018" s="148"/>
      <c r="P2018" s="148"/>
      <c r="Q2018" s="148"/>
      <c r="R2018" s="148"/>
      <c r="S2018" s="148"/>
      <c r="T2018" s="148"/>
      <c r="U2018" s="148"/>
      <c r="V2018" s="148"/>
      <c r="W2018" s="148"/>
      <c r="X2018" s="139">
        <v>2</v>
      </c>
      <c r="Y2018" s="148">
        <v>1000</v>
      </c>
      <c r="Z2018" s="148"/>
      <c r="AA2018" s="148"/>
      <c r="AB2018" s="148"/>
      <c r="AC2018" s="148"/>
      <c r="AD2018" s="148"/>
      <c r="AE2018" s="148"/>
      <c r="AF2018" s="148"/>
      <c r="AG2018" s="148"/>
      <c r="AH2018" s="148"/>
      <c r="AI2018" s="148"/>
      <c r="AJ2018" s="148"/>
      <c r="AK2018" s="148"/>
      <c r="AL2018" s="139">
        <v>0</v>
      </c>
      <c r="AM2018" s="139">
        <v>0</v>
      </c>
      <c r="AN2018" s="148">
        <f t="shared" si="280"/>
        <v>1000</v>
      </c>
      <c r="AO2018" s="148">
        <f t="shared" si="281"/>
        <v>36</v>
      </c>
      <c r="AP2018" s="148">
        <v>18</v>
      </c>
      <c r="AQ2018" s="140">
        <v>18</v>
      </c>
      <c r="AS2018" s="42">
        <f t="shared" si="282"/>
        <v>2462.5252019180384</v>
      </c>
      <c r="AT2018" s="101">
        <f t="shared" si="283"/>
        <v>0</v>
      </c>
      <c r="AU2018" s="42">
        <f t="shared" si="284"/>
        <v>2462.5252019180384</v>
      </c>
      <c r="AV2018" s="42">
        <f t="shared" si="285"/>
        <v>1806.1645400818907</v>
      </c>
      <c r="AW2018" s="102">
        <f t="shared" si="286"/>
        <v>431</v>
      </c>
      <c r="AX2018" s="43">
        <f t="shared" si="279"/>
        <v>0.5</v>
      </c>
      <c r="AY2018" s="43" t="str">
        <f t="shared" si="287"/>
        <v>UTGS</v>
      </c>
    </row>
    <row r="2019" spans="1:51" hidden="1" x14ac:dyDescent="0.2">
      <c r="A2019" s="38">
        <v>2012</v>
      </c>
      <c r="B2019" t="s">
        <v>362</v>
      </c>
      <c r="C2019" t="s">
        <v>289</v>
      </c>
      <c r="D2019">
        <v>306</v>
      </c>
      <c r="E2019" t="s">
        <v>1238</v>
      </c>
      <c r="F2019">
        <v>0.25</v>
      </c>
      <c r="G2019" t="str">
        <f>LOOKUP(F2019,{0,6,45},{"F","L","H"})</f>
        <v>F</v>
      </c>
      <c r="H2019" t="s">
        <v>3862</v>
      </c>
      <c r="I2019" s="43" t="str">
        <f>IFERROR(VLOOKUP(#REF!,#REF!,2,FALSE),"No")</f>
        <v>No</v>
      </c>
      <c r="J2019" s="139">
        <v>0.5</v>
      </c>
      <c r="K2019" s="148">
        <v>52</v>
      </c>
      <c r="L2019" s="148"/>
      <c r="M2019" s="148"/>
      <c r="N2019" s="148"/>
      <c r="O2019" s="148"/>
      <c r="P2019" s="148"/>
      <c r="Q2019" s="148"/>
      <c r="R2019" s="148"/>
      <c r="S2019" s="148"/>
      <c r="T2019" s="148"/>
      <c r="U2019" s="148"/>
      <c r="V2019" s="148"/>
      <c r="W2019" s="148"/>
      <c r="X2019" s="139">
        <v>2</v>
      </c>
      <c r="Y2019" s="148">
        <v>91.06</v>
      </c>
      <c r="Z2019" s="148">
        <v>4</v>
      </c>
      <c r="AA2019" s="148">
        <v>908.94</v>
      </c>
      <c r="AB2019" s="148"/>
      <c r="AC2019" s="148"/>
      <c r="AD2019" s="148"/>
      <c r="AE2019" s="148"/>
      <c r="AF2019" s="148"/>
      <c r="AG2019" s="148"/>
      <c r="AH2019" s="148"/>
      <c r="AI2019" s="148"/>
      <c r="AJ2019" s="148"/>
      <c r="AK2019" s="148"/>
      <c r="AL2019" s="139">
        <v>0</v>
      </c>
      <c r="AM2019" s="139">
        <v>0</v>
      </c>
      <c r="AN2019" s="148">
        <f t="shared" si="280"/>
        <v>1000</v>
      </c>
      <c r="AO2019" s="148">
        <f t="shared" si="281"/>
        <v>52</v>
      </c>
      <c r="AP2019" s="148">
        <v>14</v>
      </c>
      <c r="AQ2019" s="140">
        <v>14</v>
      </c>
      <c r="AS2019" s="42">
        <f t="shared" si="282"/>
        <v>3556.9808472149443</v>
      </c>
      <c r="AT2019" s="101">
        <f t="shared" si="283"/>
        <v>0</v>
      </c>
      <c r="AU2019" s="42">
        <f t="shared" si="284"/>
        <v>3556.9808472149443</v>
      </c>
      <c r="AV2019" s="42">
        <f t="shared" si="285"/>
        <v>2787.7186801052885</v>
      </c>
      <c r="AW2019" s="102">
        <f t="shared" si="286"/>
        <v>431</v>
      </c>
      <c r="AX2019" s="43">
        <f t="shared" si="279"/>
        <v>0.5</v>
      </c>
      <c r="AY2019" s="43" t="str">
        <f t="shared" si="287"/>
        <v>UTGS</v>
      </c>
    </row>
    <row r="2020" spans="1:51" hidden="1" x14ac:dyDescent="0.2">
      <c r="A2020" s="38">
        <v>2013</v>
      </c>
      <c r="B2020" t="s">
        <v>362</v>
      </c>
      <c r="C2020" s="43" t="s">
        <v>289</v>
      </c>
      <c r="D2020">
        <v>306</v>
      </c>
      <c r="E2020" t="s">
        <v>1238</v>
      </c>
      <c r="F2020">
        <v>0.25</v>
      </c>
      <c r="G2020" t="str">
        <f>LOOKUP(F2020,{0,6,45},{"F","L","H"})</f>
        <v>F</v>
      </c>
      <c r="H2020" t="s">
        <v>3863</v>
      </c>
      <c r="I2020" s="43" t="str">
        <f>IFERROR(VLOOKUP(#REF!,#REF!,2,FALSE),"No")</f>
        <v>No</v>
      </c>
      <c r="J2020" s="149">
        <v>0.5</v>
      </c>
      <c r="K2020" s="148">
        <v>30</v>
      </c>
      <c r="L2020" s="148"/>
      <c r="M2020" s="148"/>
      <c r="N2020" s="148"/>
      <c r="O2020" s="148"/>
      <c r="P2020" s="148"/>
      <c r="Q2020" s="148"/>
      <c r="R2020" s="148"/>
      <c r="S2020" s="148"/>
      <c r="T2020" s="148"/>
      <c r="U2020" s="148"/>
      <c r="V2020" s="148"/>
      <c r="W2020" s="148"/>
      <c r="X2020" s="139">
        <v>0.75</v>
      </c>
      <c r="Y2020" s="148">
        <v>127.5</v>
      </c>
      <c r="Z2020" s="149">
        <v>2</v>
      </c>
      <c r="AA2020" s="148">
        <v>872.5</v>
      </c>
      <c r="AB2020" s="149"/>
      <c r="AC2020" s="148"/>
      <c r="AD2020" s="149"/>
      <c r="AE2020" s="148"/>
      <c r="AF2020" s="148"/>
      <c r="AG2020" s="148"/>
      <c r="AH2020" s="148"/>
      <c r="AI2020" s="148"/>
      <c r="AJ2020" s="148"/>
      <c r="AK2020" s="148"/>
      <c r="AL2020" s="139">
        <v>0</v>
      </c>
      <c r="AM2020" s="139">
        <v>0</v>
      </c>
      <c r="AN2020" s="148">
        <f t="shared" si="280"/>
        <v>1000</v>
      </c>
      <c r="AO2020" s="148">
        <f t="shared" si="281"/>
        <v>30</v>
      </c>
      <c r="AP2020" s="148">
        <v>10</v>
      </c>
      <c r="AQ2020" s="140">
        <v>10</v>
      </c>
      <c r="AS2020" s="42">
        <f t="shared" si="282"/>
        <v>2052.1043349316988</v>
      </c>
      <c r="AT2020" s="101">
        <f t="shared" si="283"/>
        <v>0</v>
      </c>
      <c r="AU2020" s="42">
        <f t="shared" si="284"/>
        <v>2052.1043349316988</v>
      </c>
      <c r="AV2020" s="42">
        <f t="shared" si="285"/>
        <v>3347.7411721474032</v>
      </c>
      <c r="AW2020" s="102">
        <f t="shared" si="286"/>
        <v>431</v>
      </c>
      <c r="AX2020" s="43">
        <f t="shared" si="279"/>
        <v>0.5</v>
      </c>
      <c r="AY2020" s="43" t="str">
        <f t="shared" si="287"/>
        <v>UTGS</v>
      </c>
    </row>
    <row r="2021" spans="1:51" hidden="1" x14ac:dyDescent="0.2">
      <c r="A2021" s="38">
        <v>2014</v>
      </c>
      <c r="B2021" t="s">
        <v>362</v>
      </c>
      <c r="C2021" t="s">
        <v>289</v>
      </c>
      <c r="D2021">
        <v>320</v>
      </c>
      <c r="E2021" t="s">
        <v>1245</v>
      </c>
      <c r="F2021">
        <v>0.25</v>
      </c>
      <c r="G2021" t="str">
        <f>LOOKUP(F2021,{0,6,45},{"F","L","H"})</f>
        <v>F</v>
      </c>
      <c r="H2021" t="s">
        <v>3864</v>
      </c>
      <c r="I2021" s="43" t="str">
        <f>IFERROR(VLOOKUP(#REF!,#REF!,2,FALSE),"No")</f>
        <v>No</v>
      </c>
      <c r="J2021" s="149">
        <v>0.5</v>
      </c>
      <c r="K2021" s="148">
        <v>21</v>
      </c>
      <c r="L2021" s="148"/>
      <c r="M2021" s="148"/>
      <c r="N2021" s="148"/>
      <c r="O2021" s="148"/>
      <c r="P2021" s="148"/>
      <c r="Q2021" s="148"/>
      <c r="R2021" s="148"/>
      <c r="S2021" s="148"/>
      <c r="T2021" s="148"/>
      <c r="U2021" s="148"/>
      <c r="V2021" s="148"/>
      <c r="W2021" s="148"/>
      <c r="X2021" s="139">
        <v>0.75</v>
      </c>
      <c r="Y2021" s="148">
        <v>55.85</v>
      </c>
      <c r="Z2021" s="149">
        <v>2</v>
      </c>
      <c r="AA2021" s="148">
        <v>944.15</v>
      </c>
      <c r="AB2021" s="148"/>
      <c r="AC2021" s="148"/>
      <c r="AD2021" s="148"/>
      <c r="AE2021" s="148"/>
      <c r="AF2021" s="148"/>
      <c r="AG2021" s="148"/>
      <c r="AH2021" s="148"/>
      <c r="AI2021" s="148"/>
      <c r="AJ2021" s="148"/>
      <c r="AK2021" s="148"/>
      <c r="AL2021" s="139">
        <v>0</v>
      </c>
      <c r="AM2021" s="139">
        <v>0</v>
      </c>
      <c r="AN2021" s="148">
        <f t="shared" si="280"/>
        <v>1000</v>
      </c>
      <c r="AO2021" s="148">
        <f t="shared" si="281"/>
        <v>21</v>
      </c>
      <c r="AP2021" s="148">
        <v>8</v>
      </c>
      <c r="AQ2021" s="140">
        <v>8</v>
      </c>
      <c r="AS2021" s="42">
        <f t="shared" si="282"/>
        <v>1436.473034452189</v>
      </c>
      <c r="AT2021" s="101">
        <f t="shared" si="283"/>
        <v>0</v>
      </c>
      <c r="AU2021" s="42">
        <f t="shared" si="284"/>
        <v>1436.473034452189</v>
      </c>
      <c r="AV2021" s="42">
        <f t="shared" si="285"/>
        <v>4116.7880901842536</v>
      </c>
      <c r="AW2021" s="102">
        <f t="shared" si="286"/>
        <v>431</v>
      </c>
      <c r="AX2021" s="43">
        <f t="shared" si="279"/>
        <v>0.5</v>
      </c>
      <c r="AY2021" s="43" t="str">
        <f t="shared" si="287"/>
        <v>UTGS</v>
      </c>
    </row>
    <row r="2022" spans="1:51" hidden="1" x14ac:dyDescent="0.2">
      <c r="A2022" s="38">
        <v>2015</v>
      </c>
      <c r="B2022" t="s">
        <v>362</v>
      </c>
      <c r="C2022" t="s">
        <v>289</v>
      </c>
      <c r="D2022">
        <v>320</v>
      </c>
      <c r="E2022" t="s">
        <v>1247</v>
      </c>
      <c r="F2022">
        <v>0.25</v>
      </c>
      <c r="G2022" t="str">
        <f>LOOKUP(F2022,{0,6,45},{"F","L","H"})</f>
        <v>F</v>
      </c>
      <c r="H2022" t="s">
        <v>3865</v>
      </c>
      <c r="I2022" s="43" t="str">
        <f>IFERROR(VLOOKUP(#REF!,#REF!,2,FALSE),"No")</f>
        <v>No</v>
      </c>
      <c r="J2022" s="139">
        <v>0.5</v>
      </c>
      <c r="K2022" s="148">
        <v>60</v>
      </c>
      <c r="L2022" s="148"/>
      <c r="M2022" s="148"/>
      <c r="N2022" s="148"/>
      <c r="O2022" s="148"/>
      <c r="P2022" s="148"/>
      <c r="Q2022" s="148"/>
      <c r="R2022" s="148"/>
      <c r="S2022" s="148"/>
      <c r="T2022" s="148"/>
      <c r="U2022" s="148"/>
      <c r="V2022" s="148"/>
      <c r="W2022" s="148"/>
      <c r="X2022" s="139">
        <v>1.25</v>
      </c>
      <c r="Y2022" s="148">
        <v>196</v>
      </c>
      <c r="Z2022" s="148">
        <v>2</v>
      </c>
      <c r="AA2022" s="148">
        <v>804</v>
      </c>
      <c r="AB2022" s="148"/>
      <c r="AC2022" s="148"/>
      <c r="AD2022" s="148"/>
      <c r="AE2022" s="148"/>
      <c r="AF2022" s="148"/>
      <c r="AG2022" s="148"/>
      <c r="AH2022" s="148"/>
      <c r="AI2022" s="148"/>
      <c r="AJ2022" s="148"/>
      <c r="AK2022" s="148"/>
      <c r="AL2022" s="139">
        <v>0</v>
      </c>
      <c r="AM2022" s="139">
        <v>0</v>
      </c>
      <c r="AN2022" s="148">
        <f t="shared" si="280"/>
        <v>1000</v>
      </c>
      <c r="AO2022" s="148">
        <f t="shared" si="281"/>
        <v>60</v>
      </c>
      <c r="AP2022" s="148">
        <v>20</v>
      </c>
      <c r="AQ2022" s="140">
        <v>20</v>
      </c>
      <c r="AS2022" s="42">
        <f t="shared" si="282"/>
        <v>4104.2086698633975</v>
      </c>
      <c r="AT2022" s="101">
        <f t="shared" si="283"/>
        <v>0</v>
      </c>
      <c r="AU2022" s="42">
        <f t="shared" si="284"/>
        <v>4104.2086698633975</v>
      </c>
      <c r="AV2022" s="42">
        <f t="shared" si="285"/>
        <v>1632.4080860737017</v>
      </c>
      <c r="AW2022" s="102">
        <f t="shared" si="286"/>
        <v>431</v>
      </c>
      <c r="AX2022" s="43">
        <f t="shared" si="279"/>
        <v>0.5</v>
      </c>
      <c r="AY2022" s="43" t="str">
        <f t="shared" si="287"/>
        <v>UTGS</v>
      </c>
    </row>
    <row r="2023" spans="1:51" hidden="1" x14ac:dyDescent="0.2">
      <c r="A2023" s="38">
        <v>2016</v>
      </c>
      <c r="B2023" t="s">
        <v>362</v>
      </c>
      <c r="C2023" t="s">
        <v>289</v>
      </c>
      <c r="D2023">
        <v>550</v>
      </c>
      <c r="E2023" t="s">
        <v>1232</v>
      </c>
      <c r="F2023">
        <v>2</v>
      </c>
      <c r="G2023" t="str">
        <f>LOOKUP(F2023,{0,6,45},{"F","L","H"})</f>
        <v>F</v>
      </c>
      <c r="H2023" t="s">
        <v>3866</v>
      </c>
      <c r="I2023" s="43" t="str">
        <f>IFERROR(VLOOKUP(#REF!,#REF!,2,FALSE),"No")</f>
        <v>No</v>
      </c>
      <c r="J2023" s="139">
        <v>0.5</v>
      </c>
      <c r="K2023" s="148">
        <v>93</v>
      </c>
      <c r="L2023" s="148"/>
      <c r="M2023" s="148"/>
      <c r="N2023" s="148"/>
      <c r="O2023" s="148"/>
      <c r="P2023" s="148"/>
      <c r="Q2023" s="148"/>
      <c r="R2023" s="148"/>
      <c r="S2023" s="148"/>
      <c r="T2023" s="148"/>
      <c r="U2023" s="148"/>
      <c r="V2023" s="148"/>
      <c r="W2023" s="148"/>
      <c r="X2023" s="139">
        <v>1.25</v>
      </c>
      <c r="Y2023" s="148">
        <v>112.55</v>
      </c>
      <c r="Z2023" s="149">
        <v>2</v>
      </c>
      <c r="AA2023" s="148">
        <v>887.45</v>
      </c>
      <c r="AB2023" s="148"/>
      <c r="AC2023" s="148"/>
      <c r="AD2023" s="148"/>
      <c r="AE2023" s="148"/>
      <c r="AF2023" s="148"/>
      <c r="AG2023" s="148"/>
      <c r="AH2023" s="148"/>
      <c r="AI2023" s="148"/>
      <c r="AJ2023" s="148"/>
      <c r="AK2023" s="148"/>
      <c r="AL2023" s="139">
        <v>0</v>
      </c>
      <c r="AM2023" s="139">
        <v>0</v>
      </c>
      <c r="AN2023" s="148">
        <f t="shared" si="280"/>
        <v>1000</v>
      </c>
      <c r="AO2023" s="148">
        <f t="shared" si="281"/>
        <v>93</v>
      </c>
      <c r="AP2023" s="148">
        <v>17</v>
      </c>
      <c r="AQ2023" s="140">
        <v>17</v>
      </c>
      <c r="AS2023" s="42">
        <f t="shared" si="282"/>
        <v>6361.5234382882654</v>
      </c>
      <c r="AT2023" s="101">
        <f t="shared" si="283"/>
        <v>0</v>
      </c>
      <c r="AU2023" s="42">
        <f t="shared" si="284"/>
        <v>6361.5234382882654</v>
      </c>
      <c r="AV2023" s="42">
        <f t="shared" si="285"/>
        <v>1917.0439247925901</v>
      </c>
      <c r="AW2023" s="102">
        <f t="shared" si="286"/>
        <v>585.0096169344007</v>
      </c>
      <c r="AX2023" s="43">
        <f t="shared" si="279"/>
        <v>0.5</v>
      </c>
      <c r="AY2023" s="43" t="str">
        <f t="shared" si="287"/>
        <v>UTGS</v>
      </c>
    </row>
    <row r="2024" spans="1:51" hidden="1" x14ac:dyDescent="0.2">
      <c r="A2024" s="38">
        <v>2017</v>
      </c>
      <c r="B2024" t="s">
        <v>362</v>
      </c>
      <c r="C2024" t="s">
        <v>289</v>
      </c>
      <c r="D2024">
        <v>320</v>
      </c>
      <c r="E2024" t="s">
        <v>1245</v>
      </c>
      <c r="F2024">
        <v>0.25</v>
      </c>
      <c r="G2024" t="str">
        <f>LOOKUP(F2024,{0,6,45},{"F","L","H"})</f>
        <v>F</v>
      </c>
      <c r="H2024" t="s">
        <v>3867</v>
      </c>
      <c r="I2024" s="43" t="str">
        <f>IFERROR(VLOOKUP(#REF!,#REF!,2,FALSE),"No")</f>
        <v>No</v>
      </c>
      <c r="J2024" s="139">
        <v>0.5</v>
      </c>
      <c r="K2024" s="148">
        <v>44</v>
      </c>
      <c r="L2024" s="148"/>
      <c r="M2024" s="148"/>
      <c r="N2024" s="148"/>
      <c r="O2024" s="148"/>
      <c r="P2024" s="148"/>
      <c r="Q2024" s="148"/>
      <c r="R2024" s="148"/>
      <c r="S2024" s="148"/>
      <c r="T2024" s="148"/>
      <c r="U2024" s="148"/>
      <c r="V2024" s="148"/>
      <c r="W2024" s="148"/>
      <c r="X2024" s="139">
        <v>0.75</v>
      </c>
      <c r="Y2024" s="148">
        <v>196.45</v>
      </c>
      <c r="Z2024" s="148">
        <v>1.25</v>
      </c>
      <c r="AA2024" s="148">
        <v>256.39999999999998</v>
      </c>
      <c r="AB2024" s="148">
        <v>2</v>
      </c>
      <c r="AC2024" s="148">
        <v>547.15</v>
      </c>
      <c r="AD2024" s="148"/>
      <c r="AE2024" s="148"/>
      <c r="AF2024" s="148"/>
      <c r="AG2024" s="148"/>
      <c r="AH2024" s="148"/>
      <c r="AI2024" s="148"/>
      <c r="AJ2024" s="148"/>
      <c r="AK2024" s="148"/>
      <c r="AL2024" s="139">
        <v>0</v>
      </c>
      <c r="AM2024" s="139">
        <v>0</v>
      </c>
      <c r="AN2024" s="148">
        <f t="shared" si="280"/>
        <v>1000</v>
      </c>
      <c r="AO2024" s="148">
        <f t="shared" si="281"/>
        <v>44</v>
      </c>
      <c r="AP2024" s="148">
        <v>17</v>
      </c>
      <c r="AQ2024" s="140">
        <v>17</v>
      </c>
      <c r="AS2024" s="42">
        <f t="shared" si="282"/>
        <v>3009.7530245664911</v>
      </c>
      <c r="AT2024" s="101">
        <f t="shared" si="283"/>
        <v>0</v>
      </c>
      <c r="AU2024" s="42">
        <f t="shared" si="284"/>
        <v>3009.7530245664911</v>
      </c>
      <c r="AV2024" s="42">
        <f t="shared" si="285"/>
        <v>2010.5607483220019</v>
      </c>
      <c r="AW2024" s="102">
        <f t="shared" si="286"/>
        <v>431</v>
      </c>
      <c r="AX2024" s="43">
        <f t="shared" si="279"/>
        <v>0.5</v>
      </c>
      <c r="AY2024" s="43" t="str">
        <f t="shared" si="287"/>
        <v>UTGS</v>
      </c>
    </row>
    <row r="2025" spans="1:51" hidden="1" x14ac:dyDescent="0.2">
      <c r="A2025" s="38">
        <v>2018</v>
      </c>
      <c r="B2025" t="s">
        <v>362</v>
      </c>
      <c r="C2025" t="s">
        <v>289</v>
      </c>
      <c r="D2025">
        <v>320</v>
      </c>
      <c r="E2025" t="s">
        <v>1245</v>
      </c>
      <c r="F2025">
        <v>0.25</v>
      </c>
      <c r="G2025" t="str">
        <f>LOOKUP(F2025,{0,6,45},{"F","L","H"})</f>
        <v>F</v>
      </c>
      <c r="H2025" t="s">
        <v>3868</v>
      </c>
      <c r="I2025" s="43" t="str">
        <f>IFERROR(VLOOKUP(#REF!,#REF!,2,FALSE),"No")</f>
        <v>No</v>
      </c>
      <c r="J2025" s="149">
        <v>0.5</v>
      </c>
      <c r="K2025" s="148">
        <v>61</v>
      </c>
      <c r="L2025" s="148"/>
      <c r="M2025" s="148"/>
      <c r="N2025" s="148"/>
      <c r="O2025" s="148"/>
      <c r="P2025" s="148"/>
      <c r="Q2025" s="148"/>
      <c r="R2025" s="148"/>
      <c r="S2025" s="148"/>
      <c r="T2025" s="148"/>
      <c r="U2025" s="148"/>
      <c r="V2025" s="148"/>
      <c r="W2025" s="148"/>
      <c r="X2025" s="139">
        <v>0.75</v>
      </c>
      <c r="Y2025" s="148">
        <v>183</v>
      </c>
      <c r="Z2025" s="149">
        <v>2</v>
      </c>
      <c r="AA2025" s="148">
        <v>817</v>
      </c>
      <c r="AB2025" s="148"/>
      <c r="AC2025" s="148"/>
      <c r="AD2025" s="148"/>
      <c r="AE2025" s="148"/>
      <c r="AF2025" s="148"/>
      <c r="AG2025" s="148"/>
      <c r="AH2025" s="148"/>
      <c r="AI2025" s="148"/>
      <c r="AJ2025" s="148"/>
      <c r="AK2025" s="148"/>
      <c r="AL2025" s="139">
        <v>0</v>
      </c>
      <c r="AM2025" s="139">
        <v>0</v>
      </c>
      <c r="AN2025" s="148">
        <f t="shared" si="280"/>
        <v>1000</v>
      </c>
      <c r="AO2025" s="148">
        <f t="shared" si="281"/>
        <v>61</v>
      </c>
      <c r="AP2025" s="148">
        <v>13</v>
      </c>
      <c r="AQ2025" s="140">
        <v>13</v>
      </c>
      <c r="AS2025" s="42">
        <f t="shared" si="282"/>
        <v>4172.6121476944536</v>
      </c>
      <c r="AT2025" s="101">
        <f t="shared" si="283"/>
        <v>0</v>
      </c>
      <c r="AU2025" s="42">
        <f t="shared" si="284"/>
        <v>4172.6121476944536</v>
      </c>
      <c r="AV2025" s="42">
        <f t="shared" si="285"/>
        <v>2607.5462862672334</v>
      </c>
      <c r="AW2025" s="102">
        <f t="shared" si="286"/>
        <v>431</v>
      </c>
      <c r="AX2025" s="43">
        <f t="shared" si="279"/>
        <v>0.5</v>
      </c>
      <c r="AY2025" s="43" t="str">
        <f t="shared" si="287"/>
        <v>UTGS</v>
      </c>
    </row>
    <row r="2026" spans="1:51" hidden="1" x14ac:dyDescent="0.2">
      <c r="A2026" s="38">
        <v>2019</v>
      </c>
      <c r="B2026" t="s">
        <v>5806</v>
      </c>
      <c r="C2026" t="s">
        <v>5745</v>
      </c>
      <c r="D2026">
        <v>28224</v>
      </c>
      <c r="E2026" t="s">
        <v>206</v>
      </c>
      <c r="F2026">
        <v>45</v>
      </c>
      <c r="G2026" t="str">
        <f>LOOKUP(F2026,{0,6,45},{"F","L","H"})</f>
        <v>H</v>
      </c>
      <c r="H2026" t="s">
        <v>1068</v>
      </c>
      <c r="I2026" s="43" t="str">
        <f>IFERROR(VLOOKUP(#REF!,#REF!,2,FALSE),"No")</f>
        <v>No</v>
      </c>
      <c r="J2026" s="139">
        <v>3</v>
      </c>
      <c r="K2026" s="148">
        <v>107</v>
      </c>
      <c r="L2026" s="148"/>
      <c r="M2026" s="148"/>
      <c r="N2026" s="148"/>
      <c r="O2026" s="148"/>
      <c r="P2026" s="148"/>
      <c r="Q2026" s="148"/>
      <c r="R2026" s="148"/>
      <c r="S2026" s="148"/>
      <c r="T2026" s="148"/>
      <c r="U2026" s="148"/>
      <c r="V2026" s="148"/>
      <c r="W2026" s="148"/>
      <c r="X2026" s="139">
        <v>1.25</v>
      </c>
      <c r="Y2026" s="148">
        <v>87.29</v>
      </c>
      <c r="Z2026" s="149">
        <v>2</v>
      </c>
      <c r="AA2026" s="148">
        <v>912.71</v>
      </c>
      <c r="AB2026" s="148"/>
      <c r="AC2026" s="148"/>
      <c r="AD2026" s="148"/>
      <c r="AE2026" s="148"/>
      <c r="AF2026" s="148"/>
      <c r="AG2026" s="148"/>
      <c r="AH2026" s="148"/>
      <c r="AI2026" s="148"/>
      <c r="AJ2026" s="148"/>
      <c r="AK2026" s="148"/>
      <c r="AL2026" s="139">
        <v>0</v>
      </c>
      <c r="AM2026" s="139">
        <v>0</v>
      </c>
      <c r="AN2026" s="148">
        <f t="shared" si="280"/>
        <v>1000</v>
      </c>
      <c r="AO2026" s="148">
        <f t="shared" si="281"/>
        <v>107</v>
      </c>
      <c r="AP2026" s="148">
        <v>17</v>
      </c>
      <c r="AQ2026" s="140">
        <v>17</v>
      </c>
      <c r="AS2026" s="42">
        <f t="shared" si="282"/>
        <v>7809.2321279230564</v>
      </c>
      <c r="AT2026" s="101">
        <f t="shared" si="283"/>
        <v>0</v>
      </c>
      <c r="AU2026" s="42">
        <f t="shared" si="284"/>
        <v>7809.2321279230564</v>
      </c>
      <c r="AV2026" s="42">
        <f t="shared" si="285"/>
        <v>1916.0038071455313</v>
      </c>
      <c r="AW2026" s="102">
        <f t="shared" si="286"/>
        <v>52825.283763759828</v>
      </c>
      <c r="AX2026" s="43">
        <f t="shared" si="279"/>
        <v>3</v>
      </c>
      <c r="AY2026" s="43" t="str">
        <f t="shared" si="287"/>
        <v>UTTSM</v>
      </c>
    </row>
    <row r="2027" spans="1:51" hidden="1" x14ac:dyDescent="0.2">
      <c r="A2027" s="38">
        <v>2020</v>
      </c>
      <c r="B2027" t="s">
        <v>5806</v>
      </c>
      <c r="C2027" t="s">
        <v>292</v>
      </c>
      <c r="D2027">
        <v>14500</v>
      </c>
      <c r="E2027" t="s">
        <v>215</v>
      </c>
      <c r="F2027">
        <v>5</v>
      </c>
      <c r="G2027" t="str">
        <f>LOOKUP(F2027,{0,6,45},{"F","L","H"})</f>
        <v>F</v>
      </c>
      <c r="H2027" t="s">
        <v>601</v>
      </c>
      <c r="I2027" s="43" t="str">
        <f>IFERROR(VLOOKUP(#REF!,#REF!,2,FALSE),"No")</f>
        <v>No</v>
      </c>
      <c r="J2027" s="139">
        <v>2</v>
      </c>
      <c r="K2027" s="148">
        <v>60</v>
      </c>
      <c r="L2027" s="148"/>
      <c r="M2027" s="148"/>
      <c r="N2027" s="148"/>
      <c r="O2027" s="148"/>
      <c r="P2027" s="148"/>
      <c r="Q2027" s="148"/>
      <c r="R2027" s="148"/>
      <c r="S2027" s="148"/>
      <c r="T2027" s="148"/>
      <c r="U2027" s="148"/>
      <c r="V2027" s="148"/>
      <c r="W2027" s="148"/>
      <c r="X2027" s="139">
        <v>2</v>
      </c>
      <c r="Y2027" s="148">
        <v>6.8</v>
      </c>
      <c r="Z2027" s="149">
        <v>4</v>
      </c>
      <c r="AA2027" s="148">
        <v>993.2</v>
      </c>
      <c r="AB2027" s="148"/>
      <c r="AC2027" s="148"/>
      <c r="AD2027" s="148"/>
      <c r="AE2027" s="148"/>
      <c r="AF2027" s="148"/>
      <c r="AG2027" s="148"/>
      <c r="AH2027" s="148"/>
      <c r="AI2027" s="148"/>
      <c r="AJ2027" s="148"/>
      <c r="AK2027" s="148"/>
      <c r="AL2027" s="139">
        <v>0</v>
      </c>
      <c r="AM2027" s="139">
        <v>0</v>
      </c>
      <c r="AN2027" s="148">
        <f t="shared" si="280"/>
        <v>1000</v>
      </c>
      <c r="AO2027" s="148">
        <f t="shared" si="281"/>
        <v>60</v>
      </c>
      <c r="AP2027" s="148">
        <v>1</v>
      </c>
      <c r="AQ2027" s="140">
        <v>1</v>
      </c>
      <c r="AS2027" s="42">
        <f t="shared" si="282"/>
        <v>4379.0086698633959</v>
      </c>
      <c r="AT2027" s="101">
        <f t="shared" si="283"/>
        <v>0</v>
      </c>
      <c r="AU2027" s="42">
        <f t="shared" si="284"/>
        <v>4379.0086698633959</v>
      </c>
      <c r="AV2027" s="42">
        <f t="shared" si="285"/>
        <v>39632.205721474034</v>
      </c>
      <c r="AW2027" s="102">
        <f t="shared" si="286"/>
        <v>10791.333333333334</v>
      </c>
      <c r="AX2027" s="43">
        <f t="shared" si="279"/>
        <v>2</v>
      </c>
      <c r="AY2027" s="43" t="str">
        <f t="shared" si="287"/>
        <v>UTFS</v>
      </c>
    </row>
    <row r="2028" spans="1:51" hidden="1" x14ac:dyDescent="0.2">
      <c r="A2028" s="38">
        <v>2021</v>
      </c>
      <c r="B2028" t="s">
        <v>5806</v>
      </c>
      <c r="C2028" t="s">
        <v>292</v>
      </c>
      <c r="D2028">
        <v>9200</v>
      </c>
      <c r="E2028" t="s">
        <v>212</v>
      </c>
      <c r="F2028">
        <v>5</v>
      </c>
      <c r="G2028" t="str">
        <f>LOOKUP(F2028,{0,6,45},{"F","L","H"})</f>
        <v>F</v>
      </c>
      <c r="H2028" t="s">
        <v>3870</v>
      </c>
      <c r="I2028" s="43" t="str">
        <f>IFERROR(VLOOKUP(#REF!,#REF!,2,FALSE),"No")</f>
        <v>No</v>
      </c>
      <c r="J2028" s="149">
        <v>2</v>
      </c>
      <c r="K2028" s="148">
        <v>151</v>
      </c>
      <c r="L2028" s="148"/>
      <c r="M2028" s="148"/>
      <c r="N2028" s="148"/>
      <c r="O2028" s="148"/>
      <c r="P2028" s="148"/>
      <c r="Q2028" s="148"/>
      <c r="R2028" s="148"/>
      <c r="S2028" s="148"/>
      <c r="T2028" s="148"/>
      <c r="U2028" s="148"/>
      <c r="V2028" s="148"/>
      <c r="W2028" s="148"/>
      <c r="X2028" s="139">
        <v>2</v>
      </c>
      <c r="Y2028" s="148">
        <v>198</v>
      </c>
      <c r="Z2028" s="149">
        <v>4</v>
      </c>
      <c r="AA2028" s="148">
        <v>802</v>
      </c>
      <c r="AB2028" s="148"/>
      <c r="AC2028" s="148"/>
      <c r="AD2028" s="148"/>
      <c r="AE2028" s="148"/>
      <c r="AF2028" s="148"/>
      <c r="AG2028" s="148"/>
      <c r="AH2028" s="148"/>
      <c r="AI2028" s="148"/>
      <c r="AJ2028" s="148"/>
      <c r="AK2028" s="148"/>
      <c r="AL2028" s="139">
        <v>0</v>
      </c>
      <c r="AM2028" s="139">
        <v>0</v>
      </c>
      <c r="AN2028" s="148">
        <f t="shared" si="280"/>
        <v>1000</v>
      </c>
      <c r="AO2028" s="148">
        <f t="shared" si="281"/>
        <v>151</v>
      </c>
      <c r="AP2028" s="148">
        <v>6</v>
      </c>
      <c r="AQ2028" s="140">
        <v>6</v>
      </c>
      <c r="AS2028" s="42">
        <f t="shared" si="282"/>
        <v>11020.505152489548</v>
      </c>
      <c r="AT2028" s="101">
        <f t="shared" si="283"/>
        <v>0</v>
      </c>
      <c r="AU2028" s="42">
        <f t="shared" si="284"/>
        <v>11020.505152489548</v>
      </c>
      <c r="AV2028" s="42">
        <f t="shared" si="285"/>
        <v>6376.8836202456723</v>
      </c>
      <c r="AW2028" s="102">
        <f t="shared" si="286"/>
        <v>5118</v>
      </c>
      <c r="AX2028" s="43">
        <f t="shared" si="279"/>
        <v>2</v>
      </c>
      <c r="AY2028" s="43" t="str">
        <f t="shared" si="287"/>
        <v>UTFS</v>
      </c>
    </row>
    <row r="2029" spans="1:51" hidden="1" x14ac:dyDescent="0.2">
      <c r="A2029" s="38">
        <v>2022</v>
      </c>
      <c r="B2029" t="s">
        <v>362</v>
      </c>
      <c r="C2029" t="s">
        <v>289</v>
      </c>
      <c r="D2029">
        <v>320</v>
      </c>
      <c r="E2029" t="s">
        <v>1245</v>
      </c>
      <c r="F2029">
        <v>0.25</v>
      </c>
      <c r="G2029" t="str">
        <f>LOOKUP(F2029,{0,6,45},{"F","L","H"})</f>
        <v>F</v>
      </c>
      <c r="H2029" t="s">
        <v>3871</v>
      </c>
      <c r="I2029" s="43" t="str">
        <f>IFERROR(VLOOKUP(#REF!,#REF!,2,FALSE),"No")</f>
        <v>No</v>
      </c>
      <c r="J2029" s="149">
        <v>0.5</v>
      </c>
      <c r="K2029" s="148">
        <v>36</v>
      </c>
      <c r="L2029" s="148"/>
      <c r="M2029" s="148"/>
      <c r="N2029" s="148"/>
      <c r="O2029" s="148"/>
      <c r="P2029" s="148"/>
      <c r="Q2029" s="148"/>
      <c r="R2029" s="148"/>
      <c r="S2029" s="148"/>
      <c r="T2029" s="148"/>
      <c r="U2029" s="148"/>
      <c r="V2029" s="148"/>
      <c r="W2029" s="148"/>
      <c r="X2029" s="139">
        <v>0.75</v>
      </c>
      <c r="Y2029" s="148">
        <v>185.44</v>
      </c>
      <c r="Z2029" s="149">
        <v>2</v>
      </c>
      <c r="AA2029" s="148">
        <v>814.56</v>
      </c>
      <c r="AB2029" s="148"/>
      <c r="AC2029" s="148"/>
      <c r="AD2029" s="148"/>
      <c r="AE2029" s="148"/>
      <c r="AF2029" s="148"/>
      <c r="AG2029" s="148"/>
      <c r="AH2029" s="148"/>
      <c r="AI2029" s="148"/>
      <c r="AJ2029" s="148"/>
      <c r="AK2029" s="148"/>
      <c r="AL2029" s="139">
        <v>0</v>
      </c>
      <c r="AM2029" s="139">
        <v>0</v>
      </c>
      <c r="AN2029" s="148">
        <f t="shared" si="280"/>
        <v>1000</v>
      </c>
      <c r="AO2029" s="148">
        <f t="shared" si="281"/>
        <v>36</v>
      </c>
      <c r="AP2029" s="148">
        <v>9</v>
      </c>
      <c r="AQ2029" s="140">
        <v>9</v>
      </c>
      <c r="AS2029" s="42">
        <f t="shared" si="282"/>
        <v>2462.5252019180384</v>
      </c>
      <c r="AT2029" s="101">
        <f t="shared" si="283"/>
        <v>0</v>
      </c>
      <c r="AU2029" s="42">
        <f t="shared" si="284"/>
        <v>2462.5252019180384</v>
      </c>
      <c r="AV2029" s="42">
        <f t="shared" si="285"/>
        <v>3768.5107690526702</v>
      </c>
      <c r="AW2029" s="102">
        <f t="shared" si="286"/>
        <v>431</v>
      </c>
      <c r="AX2029" s="43">
        <f t="shared" si="279"/>
        <v>0.5</v>
      </c>
      <c r="AY2029" s="43" t="str">
        <f t="shared" si="287"/>
        <v>UTGS</v>
      </c>
    </row>
    <row r="2030" spans="1:51" hidden="1" x14ac:dyDescent="0.2">
      <c r="A2030" s="38">
        <v>2023</v>
      </c>
      <c r="B2030" t="s">
        <v>362</v>
      </c>
      <c r="C2030" t="s">
        <v>289</v>
      </c>
      <c r="D2030">
        <v>320</v>
      </c>
      <c r="E2030" t="s">
        <v>1247</v>
      </c>
      <c r="F2030">
        <v>0.25</v>
      </c>
      <c r="G2030" t="str">
        <f>LOOKUP(F2030,{0,6,45},{"F","L","H"})</f>
        <v>F</v>
      </c>
      <c r="H2030" t="s">
        <v>3872</v>
      </c>
      <c r="I2030" s="43" t="str">
        <f>IFERROR(VLOOKUP(#REF!,#REF!,2,FALSE),"No")</f>
        <v>No</v>
      </c>
      <c r="J2030" s="148">
        <v>0.75</v>
      </c>
      <c r="K2030" s="148">
        <v>93.81</v>
      </c>
      <c r="L2030" s="148"/>
      <c r="M2030" s="148"/>
      <c r="N2030" s="148"/>
      <c r="O2030" s="148"/>
      <c r="P2030" s="148"/>
      <c r="Q2030" s="148"/>
      <c r="R2030" s="149"/>
      <c r="S2030" s="148"/>
      <c r="T2030" s="148"/>
      <c r="U2030" s="148"/>
      <c r="V2030" s="148"/>
      <c r="W2030" s="148"/>
      <c r="X2030" s="139">
        <v>2</v>
      </c>
      <c r="Y2030" s="148">
        <v>1000</v>
      </c>
      <c r="Z2030" s="148"/>
      <c r="AA2030" s="148"/>
      <c r="AB2030" s="148"/>
      <c r="AC2030" s="148"/>
      <c r="AD2030" s="148"/>
      <c r="AE2030" s="148"/>
      <c r="AF2030" s="148"/>
      <c r="AG2030" s="148"/>
      <c r="AH2030" s="148"/>
      <c r="AI2030" s="148"/>
      <c r="AJ2030" s="148"/>
      <c r="AK2030" s="148"/>
      <c r="AL2030" s="139">
        <v>0</v>
      </c>
      <c r="AM2030" s="139">
        <v>0</v>
      </c>
      <c r="AN2030" s="148">
        <f t="shared" si="280"/>
        <v>1000</v>
      </c>
      <c r="AO2030" s="148">
        <f t="shared" si="281"/>
        <v>93.81</v>
      </c>
      <c r="AP2030" s="148">
        <v>21</v>
      </c>
      <c r="AQ2030" s="140">
        <v>39</v>
      </c>
      <c r="AS2030" s="42">
        <f t="shared" si="282"/>
        <v>6039.8140553314206</v>
      </c>
      <c r="AT2030" s="101">
        <f t="shared" si="283"/>
        <v>0</v>
      </c>
      <c r="AU2030" s="42">
        <f t="shared" si="284"/>
        <v>6039.8140553314206</v>
      </c>
      <c r="AV2030" s="42">
        <f t="shared" si="285"/>
        <v>833.61440311471881</v>
      </c>
      <c r="AW2030" s="102">
        <f t="shared" si="286"/>
        <v>431</v>
      </c>
      <c r="AX2030" s="43">
        <f t="shared" si="279"/>
        <v>0.75</v>
      </c>
      <c r="AY2030" s="43" t="str">
        <f t="shared" si="287"/>
        <v>UTGS</v>
      </c>
    </row>
    <row r="2031" spans="1:51" hidden="1" x14ac:dyDescent="0.2">
      <c r="A2031" s="38">
        <v>2024</v>
      </c>
      <c r="B2031" t="s">
        <v>362</v>
      </c>
      <c r="C2031" t="s">
        <v>289</v>
      </c>
      <c r="D2031">
        <v>320</v>
      </c>
      <c r="E2031" t="s">
        <v>1245</v>
      </c>
      <c r="F2031">
        <v>0.25</v>
      </c>
      <c r="G2031" t="str">
        <f>LOOKUP(F2031,{0,6,45},{"F","L","H"})</f>
        <v>F</v>
      </c>
      <c r="H2031" t="s">
        <v>3873</v>
      </c>
      <c r="I2031" s="43" t="str">
        <f>IFERROR(VLOOKUP(#REF!,#REF!,2,FALSE),"No")</f>
        <v>No</v>
      </c>
      <c r="J2031" s="149">
        <v>0.5</v>
      </c>
      <c r="K2031" s="148">
        <v>56</v>
      </c>
      <c r="L2031" s="148"/>
      <c r="M2031" s="148"/>
      <c r="N2031" s="148"/>
      <c r="O2031" s="148"/>
      <c r="P2031" s="148"/>
      <c r="Q2031" s="148"/>
      <c r="R2031" s="148"/>
      <c r="S2031" s="148"/>
      <c r="T2031" s="148"/>
      <c r="U2031" s="148"/>
      <c r="V2031" s="148"/>
      <c r="W2031" s="148"/>
      <c r="X2031" s="139">
        <v>2</v>
      </c>
      <c r="Y2031" s="148">
        <v>1000</v>
      </c>
      <c r="Z2031" s="149"/>
      <c r="AA2031" s="148"/>
      <c r="AB2031" s="149"/>
      <c r="AC2031" s="148"/>
      <c r="AD2031" s="148"/>
      <c r="AE2031" s="148"/>
      <c r="AF2031" s="148"/>
      <c r="AG2031" s="148"/>
      <c r="AH2031" s="148"/>
      <c r="AI2031" s="148"/>
      <c r="AJ2031" s="148"/>
      <c r="AK2031" s="148"/>
      <c r="AL2031" s="139">
        <v>0</v>
      </c>
      <c r="AM2031" s="139">
        <v>0</v>
      </c>
      <c r="AN2031" s="148">
        <f t="shared" si="280"/>
        <v>1000</v>
      </c>
      <c r="AO2031" s="148">
        <f t="shared" si="281"/>
        <v>56</v>
      </c>
      <c r="AP2031" s="148">
        <v>6</v>
      </c>
      <c r="AQ2031" s="140">
        <v>6</v>
      </c>
      <c r="AS2031" s="42">
        <f t="shared" si="282"/>
        <v>3830.5947585391705</v>
      </c>
      <c r="AT2031" s="101">
        <f t="shared" si="283"/>
        <v>0</v>
      </c>
      <c r="AU2031" s="42">
        <f t="shared" si="284"/>
        <v>3830.5947585391705</v>
      </c>
      <c r="AV2031" s="42">
        <f t="shared" si="285"/>
        <v>5418.493620245672</v>
      </c>
      <c r="AW2031" s="102">
        <f t="shared" si="286"/>
        <v>431</v>
      </c>
      <c r="AX2031" s="43">
        <f t="shared" si="279"/>
        <v>0.5</v>
      </c>
      <c r="AY2031" s="43" t="str">
        <f t="shared" si="287"/>
        <v>UTGS</v>
      </c>
    </row>
    <row r="2032" spans="1:51" hidden="1" x14ac:dyDescent="0.2">
      <c r="A2032" s="38">
        <v>2025</v>
      </c>
      <c r="B2032" t="s">
        <v>362</v>
      </c>
      <c r="C2032" t="s">
        <v>289</v>
      </c>
      <c r="D2032">
        <v>320</v>
      </c>
      <c r="E2032" t="s">
        <v>1239</v>
      </c>
      <c r="F2032">
        <v>0.25</v>
      </c>
      <c r="G2032" t="str">
        <f>LOOKUP(F2032,{0,6,45},{"F","L","H"})</f>
        <v>F</v>
      </c>
      <c r="H2032" t="s">
        <v>3874</v>
      </c>
      <c r="I2032" s="43" t="str">
        <f>IFERROR(VLOOKUP(#REF!,#REF!,2,FALSE),"No")</f>
        <v>No</v>
      </c>
      <c r="J2032" s="149">
        <v>0.5</v>
      </c>
      <c r="K2032" s="148">
        <v>85</v>
      </c>
      <c r="L2032" s="148"/>
      <c r="M2032" s="148"/>
      <c r="N2032" s="148"/>
      <c r="O2032" s="148"/>
      <c r="P2032" s="148"/>
      <c r="Q2032" s="148"/>
      <c r="R2032" s="148"/>
      <c r="S2032" s="148"/>
      <c r="T2032" s="148"/>
      <c r="U2032" s="148"/>
      <c r="V2032" s="148"/>
      <c r="W2032" s="148"/>
      <c r="X2032" s="139">
        <v>2</v>
      </c>
      <c r="Y2032" s="148">
        <v>1000</v>
      </c>
      <c r="Z2032" s="148"/>
      <c r="AA2032" s="148"/>
      <c r="AB2032" s="148"/>
      <c r="AC2032" s="148"/>
      <c r="AD2032" s="148"/>
      <c r="AE2032" s="148"/>
      <c r="AF2032" s="148"/>
      <c r="AG2032" s="148"/>
      <c r="AH2032" s="148"/>
      <c r="AI2032" s="148"/>
      <c r="AJ2032" s="148"/>
      <c r="AK2032" s="148"/>
      <c r="AL2032" s="139">
        <v>0</v>
      </c>
      <c r="AM2032" s="139">
        <v>0</v>
      </c>
      <c r="AN2032" s="148">
        <f t="shared" si="280"/>
        <v>1000</v>
      </c>
      <c r="AO2032" s="148">
        <f t="shared" si="281"/>
        <v>85</v>
      </c>
      <c r="AP2032" s="148">
        <v>5</v>
      </c>
      <c r="AQ2032" s="140">
        <v>5</v>
      </c>
      <c r="AS2032" s="42">
        <f t="shared" si="282"/>
        <v>5814.2956156398122</v>
      </c>
      <c r="AT2032" s="101">
        <f t="shared" si="283"/>
        <v>0</v>
      </c>
      <c r="AU2032" s="42">
        <f t="shared" si="284"/>
        <v>5814.2956156398122</v>
      </c>
      <c r="AV2032" s="42">
        <f t="shared" si="285"/>
        <v>6502.1923442948064</v>
      </c>
      <c r="AW2032" s="102">
        <f t="shared" si="286"/>
        <v>431</v>
      </c>
      <c r="AX2032" s="43">
        <f t="shared" si="279"/>
        <v>0.5</v>
      </c>
      <c r="AY2032" s="43" t="str">
        <f t="shared" si="287"/>
        <v>UTGS</v>
      </c>
    </row>
    <row r="2033" spans="1:51" hidden="1" x14ac:dyDescent="0.2">
      <c r="A2033" s="38">
        <v>2026</v>
      </c>
      <c r="B2033" t="s">
        <v>362</v>
      </c>
      <c r="C2033" t="s">
        <v>289</v>
      </c>
      <c r="D2033">
        <v>320</v>
      </c>
      <c r="E2033" t="s">
        <v>1245</v>
      </c>
      <c r="F2033">
        <v>0.25</v>
      </c>
      <c r="G2033" t="str">
        <f>LOOKUP(F2033,{0,6,45},{"F","L","H"})</f>
        <v>F</v>
      </c>
      <c r="H2033" t="s">
        <v>3875</v>
      </c>
      <c r="I2033" s="43" t="str">
        <f>IFERROR(VLOOKUP(#REF!,#REF!,2,FALSE),"No")</f>
        <v>No</v>
      </c>
      <c r="J2033" s="149">
        <v>0.5</v>
      </c>
      <c r="K2033" s="148">
        <v>87</v>
      </c>
      <c r="L2033" s="148"/>
      <c r="M2033" s="148"/>
      <c r="N2033" s="148"/>
      <c r="O2033" s="148"/>
      <c r="P2033" s="148"/>
      <c r="Q2033" s="148"/>
      <c r="R2033" s="148"/>
      <c r="S2033" s="148"/>
      <c r="T2033" s="148"/>
      <c r="U2033" s="148"/>
      <c r="V2033" s="148"/>
      <c r="W2033" s="148"/>
      <c r="X2033" s="139">
        <v>2</v>
      </c>
      <c r="Y2033" s="148">
        <v>1000</v>
      </c>
      <c r="Z2033" s="149"/>
      <c r="AA2033" s="148"/>
      <c r="AB2033" s="149"/>
      <c r="AC2033" s="148"/>
      <c r="AD2033" s="148"/>
      <c r="AE2033" s="148"/>
      <c r="AF2033" s="148"/>
      <c r="AG2033" s="148"/>
      <c r="AH2033" s="148"/>
      <c r="AI2033" s="148"/>
      <c r="AJ2033" s="148"/>
      <c r="AK2033" s="148"/>
      <c r="AL2033" s="139">
        <v>0</v>
      </c>
      <c r="AM2033" s="139">
        <v>0</v>
      </c>
      <c r="AN2033" s="148">
        <f t="shared" si="280"/>
        <v>1000</v>
      </c>
      <c r="AO2033" s="148">
        <f t="shared" si="281"/>
        <v>87</v>
      </c>
      <c r="AP2033" s="148">
        <v>8</v>
      </c>
      <c r="AQ2033" s="140">
        <v>8</v>
      </c>
      <c r="AS2033" s="42">
        <f t="shared" si="282"/>
        <v>5951.1025713019262</v>
      </c>
      <c r="AT2033" s="101">
        <f t="shared" si="283"/>
        <v>0</v>
      </c>
      <c r="AU2033" s="42">
        <f t="shared" si="284"/>
        <v>5951.1025713019262</v>
      </c>
      <c r="AV2033" s="42">
        <f t="shared" si="285"/>
        <v>4063.870215184254</v>
      </c>
      <c r="AW2033" s="102">
        <f t="shared" si="286"/>
        <v>431</v>
      </c>
      <c r="AX2033" s="43">
        <f t="shared" si="279"/>
        <v>0.5</v>
      </c>
      <c r="AY2033" s="43" t="str">
        <f t="shared" si="287"/>
        <v>UTGS</v>
      </c>
    </row>
    <row r="2034" spans="1:51" hidden="1" x14ac:dyDescent="0.2">
      <c r="A2034" s="38">
        <v>2027</v>
      </c>
      <c r="B2034" t="s">
        <v>5807</v>
      </c>
      <c r="C2034" t="s">
        <v>5745</v>
      </c>
      <c r="D2034">
        <v>232286</v>
      </c>
      <c r="E2034" t="s">
        <v>1222</v>
      </c>
      <c r="F2034">
        <v>45</v>
      </c>
      <c r="G2034" t="str">
        <f>LOOKUP(F2034,{0,6,45},{"F","L","H"})</f>
        <v>H</v>
      </c>
      <c r="H2034" t="s">
        <v>555</v>
      </c>
      <c r="I2034" s="43" t="str">
        <f>IFERROR(VLOOKUP(#REF!,#REF!,2,FALSE),"No")</f>
        <v>No</v>
      </c>
      <c r="J2034" s="148">
        <v>3</v>
      </c>
      <c r="K2034" s="148">
        <v>418</v>
      </c>
      <c r="L2034" s="148">
        <v>6</v>
      </c>
      <c r="M2034" s="148">
        <v>184</v>
      </c>
      <c r="N2034" s="148"/>
      <c r="O2034" s="148"/>
      <c r="P2034" s="148"/>
      <c r="Q2034" s="148"/>
      <c r="R2034" s="149"/>
      <c r="S2034" s="148"/>
      <c r="T2034" s="148"/>
      <c r="U2034" s="148"/>
      <c r="V2034" s="148"/>
      <c r="W2034" s="148"/>
      <c r="X2034" s="139">
        <v>3</v>
      </c>
      <c r="Y2034" s="148">
        <v>49</v>
      </c>
      <c r="Z2034" s="148">
        <v>4</v>
      </c>
      <c r="AA2034" s="148">
        <v>951</v>
      </c>
      <c r="AB2034" s="148"/>
      <c r="AC2034" s="148"/>
      <c r="AD2034" s="148"/>
      <c r="AE2034" s="148"/>
      <c r="AF2034" s="148"/>
      <c r="AG2034" s="148"/>
      <c r="AH2034" s="148"/>
      <c r="AI2034" s="148"/>
      <c r="AJ2034" s="148"/>
      <c r="AK2034" s="148"/>
      <c r="AL2034" s="139">
        <v>0</v>
      </c>
      <c r="AM2034" s="139">
        <v>0</v>
      </c>
      <c r="AN2034" s="148">
        <f t="shared" si="280"/>
        <v>1000</v>
      </c>
      <c r="AO2034" s="148">
        <f t="shared" si="281"/>
        <v>602</v>
      </c>
      <c r="AP2034" s="148">
        <v>2</v>
      </c>
      <c r="AQ2034" s="140">
        <v>2</v>
      </c>
      <c r="AS2034" s="42">
        <f t="shared" si="282"/>
        <v>40170.773733381662</v>
      </c>
      <c r="AT2034" s="101">
        <f t="shared" si="283"/>
        <v>0</v>
      </c>
      <c r="AU2034" s="42">
        <f t="shared" si="284"/>
        <v>40170.773733381662</v>
      </c>
      <c r="AV2034" s="42">
        <f t="shared" si="285"/>
        <v>19354.155860737017</v>
      </c>
      <c r="AW2034" s="102">
        <f t="shared" si="286"/>
        <v>226394.07327325639</v>
      </c>
      <c r="AX2034" s="43">
        <f t="shared" si="279"/>
        <v>3</v>
      </c>
      <c r="AY2034" s="43" t="str">
        <f t="shared" si="287"/>
        <v>UTTSM</v>
      </c>
    </row>
    <row r="2035" spans="1:51" hidden="1" x14ac:dyDescent="0.2">
      <c r="A2035" s="38">
        <v>2028</v>
      </c>
      <c r="B2035" t="s">
        <v>5806</v>
      </c>
      <c r="C2035" t="s">
        <v>5746</v>
      </c>
      <c r="D2035">
        <v>21098</v>
      </c>
      <c r="E2035" t="s">
        <v>206</v>
      </c>
      <c r="F2035">
        <v>30</v>
      </c>
      <c r="G2035" t="str">
        <f>LOOKUP(F2035,{0,6,45},{"F","L","H"})</f>
        <v>L</v>
      </c>
      <c r="H2035" t="s">
        <v>1174</v>
      </c>
      <c r="I2035" s="43" t="str">
        <f>IFERROR(VLOOKUP(#REF!,#REF!,2,FALSE),"No")</f>
        <v>No</v>
      </c>
      <c r="J2035" s="149">
        <v>2</v>
      </c>
      <c r="K2035" s="148">
        <v>374</v>
      </c>
      <c r="L2035" s="148"/>
      <c r="M2035" s="148"/>
      <c r="N2035" s="148"/>
      <c r="O2035" s="148"/>
      <c r="P2035" s="148"/>
      <c r="Q2035" s="148"/>
      <c r="R2035" s="148"/>
      <c r="S2035" s="148"/>
      <c r="T2035" s="148"/>
      <c r="U2035" s="148"/>
      <c r="V2035" s="148"/>
      <c r="W2035" s="148"/>
      <c r="X2035" s="139">
        <v>2</v>
      </c>
      <c r="Y2035" s="148">
        <v>438</v>
      </c>
      <c r="Z2035" s="148">
        <v>3</v>
      </c>
      <c r="AA2035" s="148">
        <v>24</v>
      </c>
      <c r="AB2035" s="148">
        <v>4</v>
      </c>
      <c r="AC2035" s="148">
        <v>538</v>
      </c>
      <c r="AD2035" s="148"/>
      <c r="AE2035" s="148"/>
      <c r="AF2035" s="148"/>
      <c r="AG2035" s="148"/>
      <c r="AH2035" s="148"/>
      <c r="AI2035" s="148"/>
      <c r="AJ2035" s="148"/>
      <c r="AK2035" s="148"/>
      <c r="AL2035" s="139">
        <v>0</v>
      </c>
      <c r="AM2035" s="139">
        <v>0</v>
      </c>
      <c r="AN2035" s="148">
        <f t="shared" si="280"/>
        <v>1000</v>
      </c>
      <c r="AO2035" s="148">
        <f t="shared" si="281"/>
        <v>374</v>
      </c>
      <c r="AP2035" s="148">
        <v>3</v>
      </c>
      <c r="AQ2035" s="140">
        <v>3</v>
      </c>
      <c r="AS2035" s="42">
        <f t="shared" si="282"/>
        <v>27295.820708815168</v>
      </c>
      <c r="AT2035" s="101">
        <f t="shared" si="283"/>
        <v>0</v>
      </c>
      <c r="AU2035" s="42">
        <f t="shared" si="284"/>
        <v>27295.820708815168</v>
      </c>
      <c r="AV2035" s="42">
        <f t="shared" si="285"/>
        <v>12021.367240491345</v>
      </c>
      <c r="AW2035" s="102">
        <f t="shared" si="286"/>
        <v>19488.726666666669</v>
      </c>
      <c r="AX2035" s="43">
        <f t="shared" si="279"/>
        <v>2</v>
      </c>
      <c r="AY2035" s="43" t="str">
        <f t="shared" si="287"/>
        <v>UTTSS</v>
      </c>
    </row>
    <row r="2036" spans="1:51" hidden="1" x14ac:dyDescent="0.2">
      <c r="A2036" s="38">
        <v>2029</v>
      </c>
      <c r="B2036" t="s">
        <v>362</v>
      </c>
      <c r="C2036" t="s">
        <v>289</v>
      </c>
      <c r="D2036">
        <v>320</v>
      </c>
      <c r="E2036" t="s">
        <v>1223</v>
      </c>
      <c r="F2036">
        <v>0.25</v>
      </c>
      <c r="G2036" t="str">
        <f>LOOKUP(F2036,{0,6,45},{"F","L","H"})</f>
        <v>F</v>
      </c>
      <c r="H2036" t="s">
        <v>3876</v>
      </c>
      <c r="I2036" s="43" t="str">
        <f>IFERROR(VLOOKUP(#REF!,#REF!,2,FALSE),"No")</f>
        <v>No</v>
      </c>
      <c r="J2036" s="139">
        <v>0.5</v>
      </c>
      <c r="K2036" s="148">
        <v>41</v>
      </c>
      <c r="L2036" s="148"/>
      <c r="M2036" s="148"/>
      <c r="N2036" s="148"/>
      <c r="O2036" s="148"/>
      <c r="P2036" s="148"/>
      <c r="Q2036" s="148"/>
      <c r="R2036" s="148"/>
      <c r="S2036" s="148"/>
      <c r="T2036" s="148"/>
      <c r="U2036" s="148"/>
      <c r="V2036" s="148"/>
      <c r="W2036" s="148"/>
      <c r="X2036" s="139">
        <v>1.25</v>
      </c>
      <c r="Y2036" s="148">
        <v>433</v>
      </c>
      <c r="Z2036" s="148">
        <v>2</v>
      </c>
      <c r="AA2036" s="148">
        <v>567</v>
      </c>
      <c r="AB2036" s="148"/>
      <c r="AC2036" s="148"/>
      <c r="AD2036" s="148"/>
      <c r="AE2036" s="148"/>
      <c r="AF2036" s="148"/>
      <c r="AG2036" s="148"/>
      <c r="AH2036" s="148"/>
      <c r="AI2036" s="148"/>
      <c r="AJ2036" s="148"/>
      <c r="AK2036" s="148"/>
      <c r="AL2036" s="139">
        <v>0</v>
      </c>
      <c r="AM2036" s="139">
        <v>0</v>
      </c>
      <c r="AN2036" s="148">
        <f t="shared" si="280"/>
        <v>1000</v>
      </c>
      <c r="AO2036" s="148">
        <f t="shared" si="281"/>
        <v>41</v>
      </c>
      <c r="AP2036" s="148">
        <v>12</v>
      </c>
      <c r="AQ2036" s="140">
        <v>13</v>
      </c>
      <c r="AS2036" s="42">
        <f t="shared" si="282"/>
        <v>2804.5425910733215</v>
      </c>
      <c r="AT2036" s="101">
        <f t="shared" si="283"/>
        <v>0</v>
      </c>
      <c r="AU2036" s="42">
        <f t="shared" si="284"/>
        <v>2804.5425910733215</v>
      </c>
      <c r="AV2036" s="42">
        <f t="shared" si="285"/>
        <v>2524.1585939595411</v>
      </c>
      <c r="AW2036" s="102">
        <f t="shared" si="286"/>
        <v>431</v>
      </c>
      <c r="AX2036" s="43">
        <f t="shared" si="279"/>
        <v>0.5</v>
      </c>
      <c r="AY2036" s="43" t="str">
        <f t="shared" si="287"/>
        <v>UTGS</v>
      </c>
    </row>
    <row r="2037" spans="1:51" hidden="1" x14ac:dyDescent="0.2">
      <c r="A2037" s="38">
        <v>2030</v>
      </c>
      <c r="B2037" t="s">
        <v>362</v>
      </c>
      <c r="C2037" t="s">
        <v>289</v>
      </c>
      <c r="D2037">
        <v>320</v>
      </c>
      <c r="E2037" t="s">
        <v>1239</v>
      </c>
      <c r="F2037">
        <v>0.25</v>
      </c>
      <c r="G2037" t="str">
        <f>LOOKUP(F2037,{0,6,45},{"F","L","H"})</f>
        <v>F</v>
      </c>
      <c r="H2037" t="s">
        <v>3877</v>
      </c>
      <c r="I2037" s="43" t="str">
        <f>IFERROR(VLOOKUP(#REF!,#REF!,2,FALSE),"No")</f>
        <v>No</v>
      </c>
      <c r="J2037" s="149">
        <v>0.5</v>
      </c>
      <c r="K2037" s="148">
        <v>60</v>
      </c>
      <c r="L2037" s="148"/>
      <c r="M2037" s="148"/>
      <c r="N2037" s="148"/>
      <c r="O2037" s="148"/>
      <c r="P2037" s="148"/>
      <c r="Q2037" s="148"/>
      <c r="R2037" s="148"/>
      <c r="S2037" s="148"/>
      <c r="T2037" s="148"/>
      <c r="U2037" s="148"/>
      <c r="V2037" s="148"/>
      <c r="W2037" s="148"/>
      <c r="X2037" s="139">
        <v>2</v>
      </c>
      <c r="Y2037" s="148">
        <v>1000</v>
      </c>
      <c r="Z2037" s="148"/>
      <c r="AA2037" s="148"/>
      <c r="AB2037" s="148"/>
      <c r="AC2037" s="148"/>
      <c r="AD2037" s="148"/>
      <c r="AE2037" s="148"/>
      <c r="AF2037" s="148"/>
      <c r="AG2037" s="148"/>
      <c r="AH2037" s="148"/>
      <c r="AI2037" s="148"/>
      <c r="AJ2037" s="148"/>
      <c r="AK2037" s="148"/>
      <c r="AL2037" s="139">
        <v>0</v>
      </c>
      <c r="AM2037" s="139">
        <v>0</v>
      </c>
      <c r="AN2037" s="148">
        <f t="shared" si="280"/>
        <v>1000</v>
      </c>
      <c r="AO2037" s="148">
        <f t="shared" si="281"/>
        <v>60</v>
      </c>
      <c r="AP2037" s="148">
        <v>8</v>
      </c>
      <c r="AQ2037" s="140">
        <v>8</v>
      </c>
      <c r="AS2037" s="42">
        <f t="shared" si="282"/>
        <v>4104.2086698633975</v>
      </c>
      <c r="AT2037" s="101">
        <f t="shared" si="283"/>
        <v>0</v>
      </c>
      <c r="AU2037" s="42">
        <f t="shared" si="284"/>
        <v>4104.2086698633975</v>
      </c>
      <c r="AV2037" s="42">
        <f t="shared" si="285"/>
        <v>4063.870215184254</v>
      </c>
      <c r="AW2037" s="102">
        <f t="shared" si="286"/>
        <v>431</v>
      </c>
      <c r="AX2037" s="43">
        <f t="shared" si="279"/>
        <v>0.5</v>
      </c>
      <c r="AY2037" s="43" t="str">
        <f t="shared" si="287"/>
        <v>UTGS</v>
      </c>
    </row>
    <row r="2038" spans="1:51" hidden="1" x14ac:dyDescent="0.2">
      <c r="A2038" s="38">
        <v>2031</v>
      </c>
      <c r="B2038" t="s">
        <v>362</v>
      </c>
      <c r="C2038" t="s">
        <v>289</v>
      </c>
      <c r="D2038">
        <v>320</v>
      </c>
      <c r="E2038" t="s">
        <v>1239</v>
      </c>
      <c r="F2038">
        <v>0.25</v>
      </c>
      <c r="G2038" t="str">
        <f>LOOKUP(F2038,{0,6,45},{"F","L","H"})</f>
        <v>F</v>
      </c>
      <c r="H2038" t="s">
        <v>3878</v>
      </c>
      <c r="I2038" s="43" t="str">
        <f>IFERROR(VLOOKUP(#REF!,#REF!,2,FALSE),"No")</f>
        <v>No</v>
      </c>
      <c r="J2038" s="139">
        <v>0.5</v>
      </c>
      <c r="K2038" s="148">
        <v>91</v>
      </c>
      <c r="L2038" s="148"/>
      <c r="M2038" s="148"/>
      <c r="N2038" s="148"/>
      <c r="O2038" s="148"/>
      <c r="P2038" s="148"/>
      <c r="Q2038" s="148"/>
      <c r="R2038" s="148"/>
      <c r="S2038" s="148"/>
      <c r="T2038" s="148"/>
      <c r="U2038" s="148"/>
      <c r="V2038" s="148"/>
      <c r="W2038" s="148"/>
      <c r="X2038" s="139">
        <v>2</v>
      </c>
      <c r="Y2038" s="148">
        <v>811.6</v>
      </c>
      <c r="Z2038" s="148">
        <v>4</v>
      </c>
      <c r="AA2038" s="148">
        <v>188.4</v>
      </c>
      <c r="AB2038" s="148"/>
      <c r="AC2038" s="148"/>
      <c r="AD2038" s="148"/>
      <c r="AE2038" s="148"/>
      <c r="AF2038" s="148"/>
      <c r="AG2038" s="148"/>
      <c r="AH2038" s="148"/>
      <c r="AI2038" s="148"/>
      <c r="AJ2038" s="148"/>
      <c r="AK2038" s="148"/>
      <c r="AL2038" s="139">
        <v>0</v>
      </c>
      <c r="AM2038" s="139">
        <v>0</v>
      </c>
      <c r="AN2038" s="148">
        <f t="shared" si="280"/>
        <v>1000</v>
      </c>
      <c r="AO2038" s="148">
        <f t="shared" si="281"/>
        <v>91</v>
      </c>
      <c r="AP2038" s="148">
        <v>12</v>
      </c>
      <c r="AQ2038" s="140">
        <v>13</v>
      </c>
      <c r="AS2038" s="42">
        <f t="shared" si="282"/>
        <v>6224.7164826261524</v>
      </c>
      <c r="AT2038" s="101">
        <f t="shared" si="283"/>
        <v>0</v>
      </c>
      <c r="AU2038" s="42">
        <f t="shared" si="284"/>
        <v>6224.7164826261524</v>
      </c>
      <c r="AV2038" s="42">
        <f t="shared" si="285"/>
        <v>2604.7530554980031</v>
      </c>
      <c r="AW2038" s="102">
        <f t="shared" si="286"/>
        <v>431</v>
      </c>
      <c r="AX2038" s="43">
        <f t="shared" si="279"/>
        <v>0.5</v>
      </c>
      <c r="AY2038" s="43" t="str">
        <f t="shared" si="287"/>
        <v>UTGS</v>
      </c>
    </row>
    <row r="2039" spans="1:51" hidden="1" x14ac:dyDescent="0.2">
      <c r="A2039" s="38">
        <v>2032</v>
      </c>
      <c r="B2039" t="s">
        <v>362</v>
      </c>
      <c r="C2039" t="s">
        <v>289</v>
      </c>
      <c r="D2039">
        <v>320</v>
      </c>
      <c r="E2039" t="s">
        <v>1223</v>
      </c>
      <c r="F2039">
        <v>0.25</v>
      </c>
      <c r="G2039" t="str">
        <f>LOOKUP(F2039,{0,6,45},{"F","L","H"})</f>
        <v>F</v>
      </c>
      <c r="H2039" t="s">
        <v>3879</v>
      </c>
      <c r="I2039" s="43" t="str">
        <f>IFERROR(VLOOKUP(#REF!,#REF!,2,FALSE),"No")</f>
        <v>No</v>
      </c>
      <c r="J2039" s="139">
        <v>0.5</v>
      </c>
      <c r="K2039" s="148">
        <v>191</v>
      </c>
      <c r="L2039" s="148"/>
      <c r="M2039" s="148"/>
      <c r="N2039" s="148"/>
      <c r="O2039" s="148"/>
      <c r="P2039" s="148"/>
      <c r="Q2039" s="148"/>
      <c r="R2039" s="148"/>
      <c r="S2039" s="148"/>
      <c r="T2039" s="148"/>
      <c r="U2039" s="148"/>
      <c r="V2039" s="148"/>
      <c r="W2039" s="148"/>
      <c r="X2039" s="139">
        <v>2</v>
      </c>
      <c r="Y2039" s="148">
        <v>917.27</v>
      </c>
      <c r="Z2039" s="149">
        <v>4</v>
      </c>
      <c r="AA2039" s="148">
        <v>82.73</v>
      </c>
      <c r="AB2039" s="148"/>
      <c r="AC2039" s="148"/>
      <c r="AD2039" s="148"/>
      <c r="AE2039" s="148"/>
      <c r="AF2039" s="148"/>
      <c r="AG2039" s="148"/>
      <c r="AH2039" s="148"/>
      <c r="AI2039" s="148"/>
      <c r="AJ2039" s="148"/>
      <c r="AK2039" s="148"/>
      <c r="AL2039" s="139">
        <v>0</v>
      </c>
      <c r="AM2039" s="139">
        <v>0</v>
      </c>
      <c r="AN2039" s="148">
        <f t="shared" si="280"/>
        <v>1000</v>
      </c>
      <c r="AO2039" s="148">
        <f t="shared" si="281"/>
        <v>191</v>
      </c>
      <c r="AP2039" s="148">
        <v>6</v>
      </c>
      <c r="AQ2039" s="140">
        <v>7</v>
      </c>
      <c r="AS2039" s="42">
        <f t="shared" si="282"/>
        <v>13065.064265731815</v>
      </c>
      <c r="AT2039" s="101">
        <f t="shared" si="283"/>
        <v>0</v>
      </c>
      <c r="AU2039" s="42">
        <f t="shared" si="284"/>
        <v>13065.064265731815</v>
      </c>
      <c r="AV2039" s="42">
        <f t="shared" si="285"/>
        <v>4729.1622602105763</v>
      </c>
      <c r="AW2039" s="102">
        <f t="shared" si="286"/>
        <v>431</v>
      </c>
      <c r="AX2039" s="43">
        <f t="shared" si="279"/>
        <v>0.5</v>
      </c>
      <c r="AY2039" s="43" t="str">
        <f t="shared" si="287"/>
        <v>UTGS</v>
      </c>
    </row>
    <row r="2040" spans="1:51" hidden="1" x14ac:dyDescent="0.2">
      <c r="A2040" s="38">
        <v>2033</v>
      </c>
      <c r="B2040" t="s">
        <v>5806</v>
      </c>
      <c r="C2040" s="43" t="s">
        <v>289</v>
      </c>
      <c r="D2040">
        <v>6600</v>
      </c>
      <c r="E2040" t="s">
        <v>198</v>
      </c>
      <c r="F2040">
        <v>5</v>
      </c>
      <c r="G2040" t="str">
        <f>LOOKUP(F2040,{0,6,45},{"F","L","H"})</f>
        <v>F</v>
      </c>
      <c r="H2040" t="s">
        <v>3880</v>
      </c>
      <c r="I2040" s="43" t="str">
        <f>IFERROR(VLOOKUP(#REF!,#REF!,2,FALSE),"No")</f>
        <v>No</v>
      </c>
      <c r="J2040" s="148">
        <v>1.25</v>
      </c>
      <c r="K2040" s="148">
        <v>76</v>
      </c>
      <c r="L2040" s="148"/>
      <c r="M2040" s="148"/>
      <c r="N2040" s="148"/>
      <c r="O2040" s="148"/>
      <c r="P2040" s="148"/>
      <c r="Q2040" s="148"/>
      <c r="R2040" s="149"/>
      <c r="S2040" s="148"/>
      <c r="T2040" s="148"/>
      <c r="U2040" s="148"/>
      <c r="V2040" s="148"/>
      <c r="W2040" s="148"/>
      <c r="X2040" s="139">
        <v>2</v>
      </c>
      <c r="Y2040" s="148">
        <v>216.75</v>
      </c>
      <c r="Z2040" s="148">
        <v>4</v>
      </c>
      <c r="AA2040" s="148">
        <v>783.25</v>
      </c>
      <c r="AB2040" s="148"/>
      <c r="AC2040" s="148"/>
      <c r="AD2040" s="148"/>
      <c r="AE2040" s="148"/>
      <c r="AF2040" s="148"/>
      <c r="AG2040" s="148"/>
      <c r="AH2040" s="148"/>
      <c r="AI2040" s="148"/>
      <c r="AJ2040" s="148"/>
      <c r="AK2040" s="148"/>
      <c r="AL2040" s="139">
        <v>0</v>
      </c>
      <c r="AM2040" s="139">
        <v>0</v>
      </c>
      <c r="AN2040" s="148">
        <f t="shared" si="280"/>
        <v>1000</v>
      </c>
      <c r="AO2040" s="148">
        <f t="shared" si="281"/>
        <v>76</v>
      </c>
      <c r="AP2040" s="148">
        <v>9</v>
      </c>
      <c r="AQ2040" s="140">
        <v>9</v>
      </c>
      <c r="AS2040" s="42">
        <f t="shared" si="282"/>
        <v>5663.0243151603017</v>
      </c>
      <c r="AT2040" s="101">
        <f t="shared" si="283"/>
        <v>0</v>
      </c>
      <c r="AU2040" s="42">
        <f t="shared" si="284"/>
        <v>5663.0243151603017</v>
      </c>
      <c r="AV2040" s="42">
        <f t="shared" si="285"/>
        <v>4236.3182468304476</v>
      </c>
      <c r="AW2040" s="102">
        <f t="shared" si="286"/>
        <v>3698.6666666666665</v>
      </c>
      <c r="AX2040" s="43">
        <f t="shared" si="279"/>
        <v>1.25</v>
      </c>
      <c r="AY2040" s="43" t="str">
        <f t="shared" si="287"/>
        <v>UTGS</v>
      </c>
    </row>
    <row r="2041" spans="1:51" hidden="1" x14ac:dyDescent="0.2">
      <c r="A2041" s="38">
        <v>2034</v>
      </c>
      <c r="B2041" t="s">
        <v>5806</v>
      </c>
      <c r="C2041" t="s">
        <v>5746</v>
      </c>
      <c r="D2041">
        <v>6486</v>
      </c>
      <c r="E2041" t="s">
        <v>218</v>
      </c>
      <c r="F2041">
        <v>3</v>
      </c>
      <c r="G2041" t="str">
        <f>LOOKUP(F2041,{0,6,45},{"F","L","H"})</f>
        <v>F</v>
      </c>
      <c r="H2041" t="s">
        <v>5751</v>
      </c>
      <c r="I2041" s="43" t="str">
        <f>IFERROR(VLOOKUP(#REF!,#REF!,2,FALSE),"No")</f>
        <v>No</v>
      </c>
      <c r="J2041" s="148">
        <v>2</v>
      </c>
      <c r="K2041" s="148">
        <v>2</v>
      </c>
      <c r="L2041" s="148"/>
      <c r="M2041" s="148"/>
      <c r="N2041" s="148"/>
      <c r="O2041" s="148"/>
      <c r="P2041" s="148"/>
      <c r="Q2041" s="148"/>
      <c r="R2041" s="149"/>
      <c r="S2041" s="148"/>
      <c r="T2041" s="148"/>
      <c r="U2041" s="148"/>
      <c r="V2041" s="148"/>
      <c r="W2041" s="148"/>
      <c r="X2041" s="139">
        <v>2</v>
      </c>
      <c r="Y2041" s="148">
        <v>1000</v>
      </c>
      <c r="Z2041" s="148"/>
      <c r="AA2041" s="148"/>
      <c r="AB2041" s="148"/>
      <c r="AC2041" s="148"/>
      <c r="AD2041" s="148"/>
      <c r="AE2041" s="148"/>
      <c r="AF2041" s="148"/>
      <c r="AG2041" s="148"/>
      <c r="AH2041" s="148"/>
      <c r="AI2041" s="148"/>
      <c r="AJ2041" s="148"/>
      <c r="AK2041" s="148"/>
      <c r="AL2041" s="139">
        <v>0</v>
      </c>
      <c r="AM2041" s="139">
        <v>0</v>
      </c>
      <c r="AN2041" s="148">
        <f t="shared" si="280"/>
        <v>1000</v>
      </c>
      <c r="AO2041" s="148">
        <f t="shared" si="281"/>
        <v>2</v>
      </c>
      <c r="AP2041" s="148">
        <v>1</v>
      </c>
      <c r="AQ2041" s="140">
        <v>2</v>
      </c>
      <c r="AS2041" s="42">
        <f t="shared" si="282"/>
        <v>145.96695566211321</v>
      </c>
      <c r="AT2041" s="101">
        <f t="shared" si="283"/>
        <v>0</v>
      </c>
      <c r="AU2041" s="42">
        <f t="shared" si="284"/>
        <v>145.96695566211321</v>
      </c>
      <c r="AV2041" s="42">
        <f t="shared" si="285"/>
        <v>16255.480860737016</v>
      </c>
      <c r="AW2041" s="102">
        <f t="shared" si="286"/>
        <v>3698.6666666666665</v>
      </c>
      <c r="AX2041" s="43">
        <f t="shared" si="279"/>
        <v>2</v>
      </c>
      <c r="AY2041" s="43" t="str">
        <f t="shared" si="287"/>
        <v>UTTSS</v>
      </c>
    </row>
    <row r="2042" spans="1:51" hidden="1" x14ac:dyDescent="0.2">
      <c r="A2042" s="38">
        <v>2035</v>
      </c>
      <c r="B2042" t="s">
        <v>5807</v>
      </c>
      <c r="C2042" t="s">
        <v>5745</v>
      </c>
      <c r="D2042">
        <v>14000</v>
      </c>
      <c r="E2042" t="s">
        <v>212</v>
      </c>
      <c r="F2042">
        <v>15</v>
      </c>
      <c r="G2042" t="str">
        <f>LOOKUP(F2042,{0,6,45},{"F","L","H"})</f>
        <v>L</v>
      </c>
      <c r="H2042" t="s">
        <v>1478</v>
      </c>
      <c r="I2042" s="43" t="str">
        <f>IFERROR(VLOOKUP(#REF!,#REF!,2,FALSE),"No")</f>
        <v>No</v>
      </c>
      <c r="J2042" s="149">
        <v>1.25</v>
      </c>
      <c r="K2042" s="148">
        <v>4</v>
      </c>
      <c r="L2042" s="148"/>
      <c r="M2042" s="148"/>
      <c r="N2042" s="148"/>
      <c r="O2042" s="148"/>
      <c r="P2042" s="148"/>
      <c r="Q2042" s="148"/>
      <c r="R2042" s="148"/>
      <c r="S2042" s="148"/>
      <c r="T2042" s="148"/>
      <c r="U2042" s="148"/>
      <c r="V2042" s="148"/>
      <c r="W2042" s="148"/>
      <c r="X2042" s="139">
        <v>1.25</v>
      </c>
      <c r="Y2042" s="148">
        <v>44</v>
      </c>
      <c r="Z2042" s="149">
        <v>2</v>
      </c>
      <c r="AA2042" s="148">
        <v>956</v>
      </c>
      <c r="AB2042" s="148"/>
      <c r="AC2042" s="148"/>
      <c r="AD2042" s="148"/>
      <c r="AE2042" s="148"/>
      <c r="AF2042" s="148"/>
      <c r="AG2042" s="148"/>
      <c r="AH2042" s="148"/>
      <c r="AI2042" s="148"/>
      <c r="AJ2042" s="148"/>
      <c r="AK2042" s="148"/>
      <c r="AL2042" s="139">
        <v>0</v>
      </c>
      <c r="AM2042" s="139">
        <v>0</v>
      </c>
      <c r="AN2042" s="148">
        <f t="shared" si="280"/>
        <v>1000</v>
      </c>
      <c r="AO2042" s="148">
        <f t="shared" si="281"/>
        <v>4</v>
      </c>
      <c r="AP2042" s="148">
        <v>3</v>
      </c>
      <c r="AQ2042" s="140">
        <v>3</v>
      </c>
      <c r="AS2042" s="42">
        <f t="shared" si="282"/>
        <v>298.05391132422642</v>
      </c>
      <c r="AT2042" s="101">
        <f t="shared" si="283"/>
        <v>0</v>
      </c>
      <c r="AU2042" s="42">
        <f t="shared" si="284"/>
        <v>298.05391132422642</v>
      </c>
      <c r="AV2042" s="42">
        <f t="shared" si="285"/>
        <v>10847.253907158012</v>
      </c>
      <c r="AW2042" s="102">
        <f t="shared" si="286"/>
        <v>14339.66</v>
      </c>
      <c r="AX2042" s="43">
        <f t="shared" si="279"/>
        <v>1.25</v>
      </c>
      <c r="AY2042" s="43" t="str">
        <f t="shared" si="287"/>
        <v>UTTSM</v>
      </c>
    </row>
    <row r="2043" spans="1:51" hidden="1" x14ac:dyDescent="0.2">
      <c r="A2043" s="38">
        <v>2036</v>
      </c>
      <c r="B2043" t="s">
        <v>362</v>
      </c>
      <c r="C2043" t="s">
        <v>289</v>
      </c>
      <c r="D2043">
        <v>320</v>
      </c>
      <c r="E2043" t="s">
        <v>1228</v>
      </c>
      <c r="F2043">
        <v>0.25</v>
      </c>
      <c r="G2043" t="str">
        <f>LOOKUP(F2043,{0,6,45},{"F","L","H"})</f>
        <v>F</v>
      </c>
      <c r="H2043" t="s">
        <v>3881</v>
      </c>
      <c r="I2043" s="43" t="str">
        <f>IFERROR(VLOOKUP(#REF!,#REF!,2,FALSE),"No")</f>
        <v>No</v>
      </c>
      <c r="J2043" s="139">
        <v>0.5</v>
      </c>
      <c r="K2043" s="148">
        <v>52</v>
      </c>
      <c r="L2043" s="148"/>
      <c r="M2043" s="148"/>
      <c r="N2043" s="148"/>
      <c r="O2043" s="148"/>
      <c r="P2043" s="148"/>
      <c r="Q2043" s="148"/>
      <c r="R2043" s="148"/>
      <c r="S2043" s="148"/>
      <c r="T2043" s="148"/>
      <c r="U2043" s="148"/>
      <c r="V2043" s="148"/>
      <c r="W2043" s="148"/>
      <c r="X2043" s="139">
        <v>2</v>
      </c>
      <c r="Y2043" s="148">
        <v>816.35</v>
      </c>
      <c r="Z2043" s="149">
        <v>4</v>
      </c>
      <c r="AA2043" s="148">
        <v>183.65</v>
      </c>
      <c r="AB2043" s="148"/>
      <c r="AC2043" s="148"/>
      <c r="AD2043" s="148"/>
      <c r="AE2043" s="148"/>
      <c r="AF2043" s="148"/>
      <c r="AG2043" s="148"/>
      <c r="AH2043" s="148"/>
      <c r="AI2043" s="148"/>
      <c r="AJ2043" s="148"/>
      <c r="AK2043" s="148"/>
      <c r="AL2043" s="139">
        <v>0</v>
      </c>
      <c r="AM2043" s="139">
        <v>0</v>
      </c>
      <c r="AN2043" s="148">
        <f t="shared" si="280"/>
        <v>1000</v>
      </c>
      <c r="AO2043" s="148">
        <f t="shared" si="281"/>
        <v>52</v>
      </c>
      <c r="AP2043" s="148">
        <v>6</v>
      </c>
      <c r="AQ2043" s="140">
        <v>6</v>
      </c>
      <c r="AS2043" s="42">
        <f t="shared" si="282"/>
        <v>3556.9808472149443</v>
      </c>
      <c r="AT2043" s="101">
        <f t="shared" si="283"/>
        <v>0</v>
      </c>
      <c r="AU2043" s="42">
        <f t="shared" si="284"/>
        <v>3556.9808472149443</v>
      </c>
      <c r="AV2043" s="42">
        <f t="shared" si="285"/>
        <v>5637.9553702456724</v>
      </c>
      <c r="AW2043" s="102">
        <f t="shared" si="286"/>
        <v>431</v>
      </c>
      <c r="AX2043" s="43">
        <f t="shared" ref="AX2043:AX2106" si="288">IF(J2043&gt;0,J2043,R2043)</f>
        <v>0.5</v>
      </c>
      <c r="AY2043" s="43" t="str">
        <f t="shared" si="287"/>
        <v>UTGS</v>
      </c>
    </row>
    <row r="2044" spans="1:51" hidden="1" x14ac:dyDescent="0.2">
      <c r="A2044" s="38">
        <v>2037</v>
      </c>
      <c r="B2044" t="s">
        <v>5806</v>
      </c>
      <c r="C2044" t="s">
        <v>292</v>
      </c>
      <c r="D2044">
        <v>11750</v>
      </c>
      <c r="E2044" t="s">
        <v>215</v>
      </c>
      <c r="F2044">
        <v>2</v>
      </c>
      <c r="G2044" t="str">
        <f>LOOKUP(F2044,{0,6,45},{"F","L","H"})</f>
        <v>F</v>
      </c>
      <c r="H2044" t="s">
        <v>617</v>
      </c>
      <c r="I2044" s="43" t="str">
        <f>IFERROR(VLOOKUP(#REF!,#REF!,2,FALSE),"No")</f>
        <v>No</v>
      </c>
      <c r="J2044" s="149">
        <v>1.25</v>
      </c>
      <c r="K2044" s="148">
        <v>82</v>
      </c>
      <c r="L2044" s="148"/>
      <c r="M2044" s="148"/>
      <c r="N2044" s="148"/>
      <c r="O2044" s="148"/>
      <c r="P2044" s="148"/>
      <c r="Q2044" s="148"/>
      <c r="R2044" s="148"/>
      <c r="S2044" s="148"/>
      <c r="T2044" s="148"/>
      <c r="U2044" s="148"/>
      <c r="V2044" s="148"/>
      <c r="W2044" s="148"/>
      <c r="X2044" s="139">
        <v>2</v>
      </c>
      <c r="Y2044" s="148">
        <v>127.26</v>
      </c>
      <c r="Z2044" s="149">
        <v>3</v>
      </c>
      <c r="AA2044" s="148">
        <v>845.43</v>
      </c>
      <c r="AB2044" s="148">
        <v>6</v>
      </c>
      <c r="AC2044" s="148">
        <v>27.31</v>
      </c>
      <c r="AD2044" s="148"/>
      <c r="AE2044" s="148"/>
      <c r="AF2044" s="148"/>
      <c r="AG2044" s="148"/>
      <c r="AH2044" s="148"/>
      <c r="AI2044" s="148"/>
      <c r="AJ2044" s="148"/>
      <c r="AK2044" s="148"/>
      <c r="AL2044" s="139">
        <v>0</v>
      </c>
      <c r="AM2044" s="139">
        <v>0</v>
      </c>
      <c r="AN2044" s="148">
        <f t="shared" si="280"/>
        <v>999.99999999999989</v>
      </c>
      <c r="AO2044" s="148">
        <f t="shared" si="281"/>
        <v>82</v>
      </c>
      <c r="AP2044" s="148">
        <v>10</v>
      </c>
      <c r="AQ2044" s="140">
        <v>10</v>
      </c>
      <c r="AS2044" s="42">
        <f t="shared" si="282"/>
        <v>6110.1051821466417</v>
      </c>
      <c r="AT2044" s="101">
        <f t="shared" si="283"/>
        <v>0</v>
      </c>
      <c r="AU2044" s="42">
        <f t="shared" si="284"/>
        <v>6110.1051821466417</v>
      </c>
      <c r="AV2044" s="42">
        <f t="shared" si="285"/>
        <v>2254.2480521474035</v>
      </c>
      <c r="AW2044" s="102">
        <f t="shared" si="286"/>
        <v>10791.333333333334</v>
      </c>
      <c r="AX2044" s="43">
        <f t="shared" si="288"/>
        <v>1.25</v>
      </c>
      <c r="AY2044" s="43" t="str">
        <f t="shared" si="287"/>
        <v>UTFS</v>
      </c>
    </row>
    <row r="2045" spans="1:51" hidden="1" x14ac:dyDescent="0.2">
      <c r="A2045" s="38">
        <v>2038</v>
      </c>
      <c r="B2045" t="s">
        <v>362</v>
      </c>
      <c r="C2045" t="s">
        <v>289</v>
      </c>
      <c r="D2045">
        <v>306</v>
      </c>
      <c r="E2045" t="s">
        <v>1224</v>
      </c>
      <c r="F2045">
        <v>0.25</v>
      </c>
      <c r="G2045" t="str">
        <f>LOOKUP(F2045,{0,6,45},{"F","L","H"})</f>
        <v>F</v>
      </c>
      <c r="H2045" t="s">
        <v>3882</v>
      </c>
      <c r="I2045" s="43" t="str">
        <f>IFERROR(VLOOKUP(#REF!,#REF!,2,FALSE),"No")</f>
        <v>No</v>
      </c>
      <c r="J2045" s="149">
        <v>0.5</v>
      </c>
      <c r="K2045" s="148">
        <v>121</v>
      </c>
      <c r="L2045" s="148"/>
      <c r="M2045" s="148"/>
      <c r="N2045" s="148"/>
      <c r="O2045" s="148"/>
      <c r="P2045" s="148"/>
      <c r="Q2045" s="148"/>
      <c r="R2045" s="148"/>
      <c r="S2045" s="148"/>
      <c r="T2045" s="148"/>
      <c r="U2045" s="148"/>
      <c r="V2045" s="148"/>
      <c r="W2045" s="148"/>
      <c r="X2045" s="139">
        <v>2</v>
      </c>
      <c r="Y2045" s="148">
        <v>1000</v>
      </c>
      <c r="Z2045" s="148"/>
      <c r="AA2045" s="148"/>
      <c r="AB2045" s="148"/>
      <c r="AC2045" s="148"/>
      <c r="AD2045" s="148"/>
      <c r="AE2045" s="148"/>
      <c r="AF2045" s="148"/>
      <c r="AG2045" s="148"/>
      <c r="AH2045" s="148"/>
      <c r="AI2045" s="148"/>
      <c r="AJ2045" s="148"/>
      <c r="AK2045" s="148"/>
      <c r="AL2045" s="139">
        <v>0</v>
      </c>
      <c r="AM2045" s="139">
        <v>0</v>
      </c>
      <c r="AN2045" s="148">
        <f t="shared" si="280"/>
        <v>1000</v>
      </c>
      <c r="AO2045" s="148">
        <f t="shared" si="281"/>
        <v>121</v>
      </c>
      <c r="AP2045" s="148">
        <v>9</v>
      </c>
      <c r="AQ2045" s="140">
        <v>9</v>
      </c>
      <c r="AS2045" s="42">
        <f t="shared" si="282"/>
        <v>8276.8208175578511</v>
      </c>
      <c r="AT2045" s="101">
        <f t="shared" si="283"/>
        <v>0</v>
      </c>
      <c r="AU2045" s="42">
        <f t="shared" si="284"/>
        <v>8276.8208175578511</v>
      </c>
      <c r="AV2045" s="42">
        <f t="shared" si="285"/>
        <v>3612.3290801637813</v>
      </c>
      <c r="AW2045" s="102">
        <f t="shared" si="286"/>
        <v>431</v>
      </c>
      <c r="AX2045" s="43">
        <f t="shared" si="288"/>
        <v>0.5</v>
      </c>
      <c r="AY2045" s="43" t="str">
        <f t="shared" si="287"/>
        <v>UTGS</v>
      </c>
    </row>
    <row r="2046" spans="1:51" hidden="1" x14ac:dyDescent="0.2">
      <c r="A2046" s="38">
        <v>2039</v>
      </c>
      <c r="B2046" t="s">
        <v>5806</v>
      </c>
      <c r="C2046" t="s">
        <v>5746</v>
      </c>
      <c r="D2046">
        <v>22000</v>
      </c>
      <c r="E2046" t="s">
        <v>215</v>
      </c>
      <c r="F2046">
        <v>15</v>
      </c>
      <c r="G2046" t="str">
        <f>LOOKUP(F2046,{0,6,45},{"F","L","H"})</f>
        <v>L</v>
      </c>
      <c r="H2046" t="s">
        <v>1479</v>
      </c>
      <c r="I2046" s="43" t="str">
        <f>IFERROR(VLOOKUP(#REF!,#REF!,2,FALSE),"No")</f>
        <v>No</v>
      </c>
      <c r="J2046" s="139">
        <v>1.25</v>
      </c>
      <c r="K2046" s="148">
        <v>4</v>
      </c>
      <c r="L2046" s="148"/>
      <c r="M2046" s="148"/>
      <c r="N2046" s="148"/>
      <c r="O2046" s="148"/>
      <c r="P2046" s="148"/>
      <c r="Q2046" s="148"/>
      <c r="R2046" s="148"/>
      <c r="S2046" s="148"/>
      <c r="T2046" s="148"/>
      <c r="U2046" s="148"/>
      <c r="V2046" s="148"/>
      <c r="W2046" s="148"/>
      <c r="X2046" s="139">
        <v>1.25</v>
      </c>
      <c r="Y2046" s="148">
        <v>102</v>
      </c>
      <c r="Z2046" s="149">
        <v>2</v>
      </c>
      <c r="AA2046" s="148">
        <v>898</v>
      </c>
      <c r="AB2046" s="149"/>
      <c r="AC2046" s="148"/>
      <c r="AD2046" s="148"/>
      <c r="AE2046" s="148"/>
      <c r="AF2046" s="148"/>
      <c r="AG2046" s="148"/>
      <c r="AH2046" s="148"/>
      <c r="AI2046" s="148"/>
      <c r="AJ2046" s="148"/>
      <c r="AK2046" s="148"/>
      <c r="AL2046" s="139">
        <v>0</v>
      </c>
      <c r="AM2046" s="139">
        <v>0</v>
      </c>
      <c r="AN2046" s="148">
        <f t="shared" si="280"/>
        <v>1000</v>
      </c>
      <c r="AO2046" s="148">
        <f t="shared" si="281"/>
        <v>4</v>
      </c>
      <c r="AP2046" s="148">
        <v>2</v>
      </c>
      <c r="AQ2046" s="140">
        <v>2</v>
      </c>
      <c r="AS2046" s="42">
        <f t="shared" si="282"/>
        <v>298.05391132422642</v>
      </c>
      <c r="AT2046" s="101">
        <f t="shared" si="283"/>
        <v>0</v>
      </c>
      <c r="AU2046" s="42">
        <f t="shared" si="284"/>
        <v>298.05391132422642</v>
      </c>
      <c r="AV2046" s="42">
        <f t="shared" si="285"/>
        <v>16291.180860737017</v>
      </c>
      <c r="AW2046" s="102">
        <f t="shared" si="286"/>
        <v>19488.726666666669</v>
      </c>
      <c r="AX2046" s="43">
        <f t="shared" si="288"/>
        <v>1.25</v>
      </c>
      <c r="AY2046" s="43" t="str">
        <f t="shared" si="287"/>
        <v>UTTSS</v>
      </c>
    </row>
    <row r="2047" spans="1:51" hidden="1" x14ac:dyDescent="0.2">
      <c r="A2047" s="38">
        <v>2040</v>
      </c>
      <c r="B2047" t="s">
        <v>362</v>
      </c>
      <c r="C2047" t="s">
        <v>289</v>
      </c>
      <c r="D2047">
        <v>320</v>
      </c>
      <c r="E2047" t="s">
        <v>1232</v>
      </c>
      <c r="F2047">
        <v>0.25</v>
      </c>
      <c r="G2047" t="str">
        <f>LOOKUP(F2047,{0,6,45},{"F","L","H"})</f>
        <v>F</v>
      </c>
      <c r="H2047" t="s">
        <v>3883</v>
      </c>
      <c r="I2047" s="43" t="str">
        <f>IFERROR(VLOOKUP(#REF!,#REF!,2,FALSE),"No")</f>
        <v>No</v>
      </c>
      <c r="J2047" s="139">
        <v>0.5</v>
      </c>
      <c r="K2047" s="148">
        <v>40</v>
      </c>
      <c r="L2047" s="148"/>
      <c r="M2047" s="148"/>
      <c r="N2047" s="148"/>
      <c r="O2047" s="148"/>
      <c r="P2047" s="148"/>
      <c r="Q2047" s="148"/>
      <c r="R2047" s="148"/>
      <c r="S2047" s="148"/>
      <c r="T2047" s="148"/>
      <c r="U2047" s="148"/>
      <c r="V2047" s="148"/>
      <c r="W2047" s="148"/>
      <c r="X2047" s="139">
        <v>2</v>
      </c>
      <c r="Y2047" s="148">
        <v>1000</v>
      </c>
      <c r="Z2047" s="149"/>
      <c r="AA2047" s="148"/>
      <c r="AB2047" s="148"/>
      <c r="AC2047" s="148"/>
      <c r="AD2047" s="148"/>
      <c r="AE2047" s="148"/>
      <c r="AF2047" s="148"/>
      <c r="AG2047" s="148"/>
      <c r="AH2047" s="148"/>
      <c r="AI2047" s="148"/>
      <c r="AJ2047" s="148"/>
      <c r="AK2047" s="148"/>
      <c r="AL2047" s="139">
        <v>0</v>
      </c>
      <c r="AM2047" s="139">
        <v>0</v>
      </c>
      <c r="AN2047" s="148">
        <f t="shared" si="280"/>
        <v>1000</v>
      </c>
      <c r="AO2047" s="148">
        <f t="shared" si="281"/>
        <v>40</v>
      </c>
      <c r="AP2047" s="148">
        <v>6</v>
      </c>
      <c r="AQ2047" s="140">
        <v>6</v>
      </c>
      <c r="AS2047" s="42">
        <f t="shared" si="282"/>
        <v>2736.139113242265</v>
      </c>
      <c r="AT2047" s="101">
        <f t="shared" si="283"/>
        <v>0</v>
      </c>
      <c r="AU2047" s="42">
        <f t="shared" si="284"/>
        <v>2736.139113242265</v>
      </c>
      <c r="AV2047" s="42">
        <f t="shared" si="285"/>
        <v>5418.493620245672</v>
      </c>
      <c r="AW2047" s="102">
        <f t="shared" si="286"/>
        <v>431</v>
      </c>
      <c r="AX2047" s="43">
        <f t="shared" si="288"/>
        <v>0.5</v>
      </c>
      <c r="AY2047" s="43" t="str">
        <f t="shared" si="287"/>
        <v>UTGS</v>
      </c>
    </row>
    <row r="2048" spans="1:51" hidden="1" x14ac:dyDescent="0.2">
      <c r="A2048" s="38">
        <v>2041</v>
      </c>
      <c r="B2048" t="s">
        <v>5806</v>
      </c>
      <c r="C2048" t="s">
        <v>5746</v>
      </c>
      <c r="D2048">
        <v>10000</v>
      </c>
      <c r="E2048" t="s">
        <v>198</v>
      </c>
      <c r="F2048">
        <v>15</v>
      </c>
      <c r="G2048" t="str">
        <f>LOOKUP(F2048,{0,6,45},{"F","L","H"})</f>
        <v>L</v>
      </c>
      <c r="H2048" t="s">
        <v>5752</v>
      </c>
      <c r="I2048" s="43" t="str">
        <f>IFERROR(VLOOKUP(#REF!,#REF!,2,FALSE),"No")</f>
        <v>No</v>
      </c>
      <c r="J2048" s="149">
        <v>0.75</v>
      </c>
      <c r="K2048" s="148">
        <v>1</v>
      </c>
      <c r="L2048" s="148"/>
      <c r="M2048" s="148"/>
      <c r="N2048" s="148"/>
      <c r="O2048" s="148"/>
      <c r="P2048" s="148"/>
      <c r="Q2048" s="148"/>
      <c r="R2048" s="148"/>
      <c r="S2048" s="148"/>
      <c r="T2048" s="148"/>
      <c r="U2048" s="148"/>
      <c r="V2048" s="148"/>
      <c r="W2048" s="148"/>
      <c r="X2048" s="139">
        <v>0.75</v>
      </c>
      <c r="Y2048" s="148">
        <v>418.64</v>
      </c>
      <c r="Z2048" s="148">
        <v>1.25</v>
      </c>
      <c r="AA2048" s="148">
        <v>399</v>
      </c>
      <c r="AB2048" s="148">
        <v>2</v>
      </c>
      <c r="AC2048" s="148">
        <v>182.36</v>
      </c>
      <c r="AD2048" s="148"/>
      <c r="AE2048" s="148"/>
      <c r="AF2048" s="148"/>
      <c r="AG2048" s="148"/>
      <c r="AH2048" s="148"/>
      <c r="AI2048" s="148"/>
      <c r="AJ2048" s="148"/>
      <c r="AK2048" s="148"/>
      <c r="AL2048" s="139">
        <v>0</v>
      </c>
      <c r="AM2048" s="139">
        <v>0</v>
      </c>
      <c r="AN2048" s="148">
        <f t="shared" si="280"/>
        <v>1000</v>
      </c>
      <c r="AO2048" s="148">
        <f t="shared" si="281"/>
        <v>1</v>
      </c>
      <c r="AP2048" s="148">
        <v>1</v>
      </c>
      <c r="AQ2048" s="140">
        <v>14</v>
      </c>
      <c r="AS2048" s="42">
        <f t="shared" si="282"/>
        <v>64.383477831056609</v>
      </c>
      <c r="AT2048" s="101">
        <f t="shared" si="283"/>
        <v>0</v>
      </c>
      <c r="AU2048" s="42">
        <f t="shared" si="284"/>
        <v>64.383477831056609</v>
      </c>
      <c r="AV2048" s="42">
        <f t="shared" si="285"/>
        <v>2568.8252086767166</v>
      </c>
      <c r="AW2048" s="102">
        <f t="shared" si="286"/>
        <v>13649.7</v>
      </c>
      <c r="AX2048" s="43">
        <f t="shared" si="288"/>
        <v>0.75</v>
      </c>
      <c r="AY2048" s="43" t="str">
        <f t="shared" si="287"/>
        <v>UTTSS</v>
      </c>
    </row>
    <row r="2049" spans="1:51" hidden="1" x14ac:dyDescent="0.2">
      <c r="A2049" s="38">
        <v>2042</v>
      </c>
      <c r="B2049" t="s">
        <v>5807</v>
      </c>
      <c r="C2049" t="s">
        <v>5746</v>
      </c>
      <c r="D2049">
        <v>9200</v>
      </c>
      <c r="E2049" t="s">
        <v>212</v>
      </c>
      <c r="F2049">
        <v>5</v>
      </c>
      <c r="G2049" t="str">
        <f>LOOKUP(F2049,{0,6,45},{"F","L","H"})</f>
        <v>F</v>
      </c>
      <c r="H2049" t="s">
        <v>1480</v>
      </c>
      <c r="I2049" s="43" t="str">
        <f>IFERROR(VLOOKUP(#REF!,#REF!,2,FALSE),"No")</f>
        <v>No</v>
      </c>
      <c r="J2049" s="149">
        <v>2</v>
      </c>
      <c r="K2049" s="148">
        <v>1</v>
      </c>
      <c r="L2049" s="148"/>
      <c r="M2049" s="148"/>
      <c r="N2049" s="148"/>
      <c r="O2049" s="148"/>
      <c r="P2049" s="148"/>
      <c r="Q2049" s="148"/>
      <c r="R2049" s="148"/>
      <c r="S2049" s="148"/>
      <c r="T2049" s="148"/>
      <c r="U2049" s="148"/>
      <c r="V2049" s="148"/>
      <c r="W2049" s="148"/>
      <c r="X2049" s="139">
        <v>0.75</v>
      </c>
      <c r="Y2049" s="148">
        <v>101</v>
      </c>
      <c r="Z2049" s="149">
        <v>1.25</v>
      </c>
      <c r="AA2049" s="148">
        <v>571.5</v>
      </c>
      <c r="AB2049" s="148">
        <v>2</v>
      </c>
      <c r="AC2049" s="148">
        <v>327.5</v>
      </c>
      <c r="AD2049" s="148"/>
      <c r="AE2049" s="148"/>
      <c r="AF2049" s="148"/>
      <c r="AG2049" s="148"/>
      <c r="AH2049" s="148"/>
      <c r="AI2049" s="148"/>
      <c r="AJ2049" s="148"/>
      <c r="AK2049" s="148"/>
      <c r="AL2049" s="139">
        <v>0</v>
      </c>
      <c r="AM2049" s="139">
        <v>0</v>
      </c>
      <c r="AN2049" s="148">
        <f t="shared" si="280"/>
        <v>1000</v>
      </c>
      <c r="AO2049" s="148">
        <f t="shared" si="281"/>
        <v>1</v>
      </c>
      <c r="AP2049" s="148">
        <v>1</v>
      </c>
      <c r="AQ2049" s="140">
        <v>1</v>
      </c>
      <c r="AS2049" s="42">
        <f t="shared" si="282"/>
        <v>72.983477831056604</v>
      </c>
      <c r="AT2049" s="101">
        <f t="shared" si="283"/>
        <v>0</v>
      </c>
      <c r="AU2049" s="42">
        <f t="shared" si="284"/>
        <v>72.983477831056604</v>
      </c>
      <c r="AV2049" s="42">
        <f t="shared" si="285"/>
        <v>33676.591721474033</v>
      </c>
      <c r="AW2049" s="102">
        <f t="shared" si="286"/>
        <v>5118</v>
      </c>
      <c r="AX2049" s="43">
        <f t="shared" si="288"/>
        <v>2</v>
      </c>
      <c r="AY2049" s="43" t="str">
        <f t="shared" si="287"/>
        <v>UTTSS</v>
      </c>
    </row>
    <row r="2050" spans="1:51" hidden="1" x14ac:dyDescent="0.2">
      <c r="A2050" s="38">
        <v>2043</v>
      </c>
      <c r="B2050" t="s">
        <v>5806</v>
      </c>
      <c r="C2050" t="s">
        <v>5746</v>
      </c>
      <c r="D2050">
        <v>6000</v>
      </c>
      <c r="E2050" t="s">
        <v>207</v>
      </c>
      <c r="F2050">
        <v>15</v>
      </c>
      <c r="G2050" t="str">
        <f>LOOKUP(F2050,{0,6,45},{"F","L","H"})</f>
        <v>L</v>
      </c>
      <c r="H2050" t="s">
        <v>5753</v>
      </c>
      <c r="I2050" s="43" t="str">
        <f>IFERROR(VLOOKUP(#REF!,#REF!,2,FALSE),"No")</f>
        <v>No</v>
      </c>
      <c r="J2050" s="149">
        <v>2</v>
      </c>
      <c r="K2050" s="148">
        <v>1</v>
      </c>
      <c r="L2050" s="148"/>
      <c r="M2050" s="148"/>
      <c r="N2050" s="148"/>
      <c r="O2050" s="148"/>
      <c r="P2050" s="148"/>
      <c r="Q2050" s="148"/>
      <c r="R2050" s="148"/>
      <c r="S2050" s="148"/>
      <c r="T2050" s="148"/>
      <c r="U2050" s="148"/>
      <c r="V2050" s="148"/>
      <c r="W2050" s="148"/>
      <c r="X2050" s="139">
        <v>1.25</v>
      </c>
      <c r="Y2050" s="148">
        <v>29.5</v>
      </c>
      <c r="Z2050" s="148">
        <v>2</v>
      </c>
      <c r="AA2050" s="148">
        <v>533.5</v>
      </c>
      <c r="AB2050" s="148">
        <v>4</v>
      </c>
      <c r="AC2050" s="148">
        <v>437</v>
      </c>
      <c r="AD2050" s="148"/>
      <c r="AE2050" s="148"/>
      <c r="AF2050" s="148"/>
      <c r="AG2050" s="148"/>
      <c r="AH2050" s="148"/>
      <c r="AI2050" s="148"/>
      <c r="AJ2050" s="148"/>
      <c r="AK2050" s="148"/>
      <c r="AL2050" s="139">
        <v>0</v>
      </c>
      <c r="AM2050" s="139">
        <v>0</v>
      </c>
      <c r="AN2050" s="148">
        <f t="shared" si="280"/>
        <v>1000</v>
      </c>
      <c r="AO2050" s="148">
        <f t="shared" si="281"/>
        <v>1</v>
      </c>
      <c r="AP2050" s="148">
        <v>1</v>
      </c>
      <c r="AQ2050" s="140">
        <v>10</v>
      </c>
      <c r="AS2050" s="42">
        <f t="shared" si="282"/>
        <v>72.983477831056604</v>
      </c>
      <c r="AT2050" s="101">
        <f t="shared" si="283"/>
        <v>0</v>
      </c>
      <c r="AU2050" s="42">
        <f t="shared" si="284"/>
        <v>72.983477831056604</v>
      </c>
      <c r="AV2050" s="42">
        <f t="shared" si="285"/>
        <v>3566.4901721474039</v>
      </c>
      <c r="AW2050" s="102">
        <f t="shared" si="286"/>
        <v>12801.04</v>
      </c>
      <c r="AX2050" s="43">
        <f t="shared" si="288"/>
        <v>2</v>
      </c>
      <c r="AY2050" s="43" t="str">
        <f t="shared" si="287"/>
        <v>UTTSS</v>
      </c>
    </row>
    <row r="2051" spans="1:51" hidden="1" x14ac:dyDescent="0.2">
      <c r="A2051" s="38">
        <v>2044</v>
      </c>
      <c r="B2051" t="s">
        <v>5806</v>
      </c>
      <c r="C2051" t="s">
        <v>5746</v>
      </c>
      <c r="D2051">
        <v>8300</v>
      </c>
      <c r="E2051" t="s">
        <v>198</v>
      </c>
      <c r="F2051">
        <v>10</v>
      </c>
      <c r="G2051" t="str">
        <f>LOOKUP(F2051,{0,6,45},{"F","L","H"})</f>
        <v>L</v>
      </c>
      <c r="H2051" t="s">
        <v>3884</v>
      </c>
      <c r="I2051" s="43" t="str">
        <f>IFERROR(VLOOKUP(#REF!,#REF!,2,FALSE),"No")</f>
        <v>No</v>
      </c>
      <c r="J2051" s="149">
        <v>2</v>
      </c>
      <c r="K2051" s="148">
        <v>1</v>
      </c>
      <c r="L2051" s="148"/>
      <c r="M2051" s="148"/>
      <c r="N2051" s="148"/>
      <c r="O2051" s="148"/>
      <c r="P2051" s="148"/>
      <c r="Q2051" s="148"/>
      <c r="R2051" s="148"/>
      <c r="S2051" s="148"/>
      <c r="T2051" s="148"/>
      <c r="U2051" s="148"/>
      <c r="V2051" s="148"/>
      <c r="W2051" s="148"/>
      <c r="X2051" s="139">
        <v>0.75</v>
      </c>
      <c r="Y2051" s="148">
        <v>103</v>
      </c>
      <c r="Z2051" s="148">
        <v>2</v>
      </c>
      <c r="AA2051" s="148">
        <v>897</v>
      </c>
      <c r="AB2051" s="148"/>
      <c r="AC2051" s="148"/>
      <c r="AD2051" s="148"/>
      <c r="AE2051" s="148"/>
      <c r="AF2051" s="148"/>
      <c r="AG2051" s="148"/>
      <c r="AH2051" s="148"/>
      <c r="AI2051" s="148"/>
      <c r="AJ2051" s="148"/>
      <c r="AK2051" s="148"/>
      <c r="AL2051" s="139">
        <v>0</v>
      </c>
      <c r="AM2051" s="139">
        <v>0</v>
      </c>
      <c r="AN2051" s="148">
        <f t="shared" si="280"/>
        <v>1000</v>
      </c>
      <c r="AO2051" s="148">
        <f t="shared" si="281"/>
        <v>1</v>
      </c>
      <c r="AP2051" s="148">
        <v>3</v>
      </c>
      <c r="AQ2051" s="140">
        <v>3</v>
      </c>
      <c r="AS2051" s="42">
        <f t="shared" si="282"/>
        <v>72.983477831056604</v>
      </c>
      <c r="AT2051" s="101">
        <f t="shared" si="283"/>
        <v>0</v>
      </c>
      <c r="AU2051" s="42">
        <f t="shared" si="284"/>
        <v>72.983477831056604</v>
      </c>
      <c r="AV2051" s="42">
        <f t="shared" si="285"/>
        <v>11097.233907158012</v>
      </c>
      <c r="AW2051" s="102">
        <f t="shared" si="286"/>
        <v>13649.7</v>
      </c>
      <c r="AX2051" s="43">
        <f t="shared" si="288"/>
        <v>2</v>
      </c>
      <c r="AY2051" s="43" t="str">
        <f t="shared" si="287"/>
        <v>UTTSS</v>
      </c>
    </row>
    <row r="2052" spans="1:51" hidden="1" x14ac:dyDescent="0.2">
      <c r="A2052" s="38">
        <v>2045</v>
      </c>
      <c r="B2052" t="s">
        <v>362</v>
      </c>
      <c r="C2052" t="s">
        <v>289</v>
      </c>
      <c r="D2052">
        <v>320</v>
      </c>
      <c r="E2052" t="s">
        <v>1245</v>
      </c>
      <c r="F2052">
        <v>0.25</v>
      </c>
      <c r="G2052" t="str">
        <f>LOOKUP(F2052,{0,6,45},{"F","L","H"})</f>
        <v>F</v>
      </c>
      <c r="H2052" t="s">
        <v>3885</v>
      </c>
      <c r="I2052" s="43" t="str">
        <f>IFERROR(VLOOKUP(#REF!,#REF!,2,FALSE),"No")</f>
        <v>No</v>
      </c>
      <c r="J2052" s="139">
        <v>0.5</v>
      </c>
      <c r="K2052" s="148">
        <v>63</v>
      </c>
      <c r="L2052" s="148"/>
      <c r="M2052" s="148"/>
      <c r="N2052" s="148"/>
      <c r="O2052" s="148"/>
      <c r="P2052" s="148"/>
      <c r="Q2052" s="148"/>
      <c r="R2052" s="148"/>
      <c r="S2052" s="148"/>
      <c r="T2052" s="148"/>
      <c r="U2052" s="148"/>
      <c r="V2052" s="148"/>
      <c r="W2052" s="148"/>
      <c r="X2052" s="139">
        <v>2</v>
      </c>
      <c r="Y2052" s="148">
        <v>90.82</v>
      </c>
      <c r="Z2052" s="149">
        <v>4</v>
      </c>
      <c r="AA2052" s="148">
        <v>909.18</v>
      </c>
      <c r="AB2052" s="148"/>
      <c r="AC2052" s="148"/>
      <c r="AD2052" s="148"/>
      <c r="AE2052" s="148"/>
      <c r="AF2052" s="148"/>
      <c r="AG2052" s="148"/>
      <c r="AH2052" s="148"/>
      <c r="AI2052" s="148"/>
      <c r="AJ2052" s="148"/>
      <c r="AK2052" s="148"/>
      <c r="AL2052" s="139">
        <v>0</v>
      </c>
      <c r="AM2052" s="139">
        <v>0</v>
      </c>
      <c r="AN2052" s="148">
        <f t="shared" si="280"/>
        <v>1000</v>
      </c>
      <c r="AO2052" s="148">
        <f t="shared" si="281"/>
        <v>63</v>
      </c>
      <c r="AP2052" s="148">
        <v>10</v>
      </c>
      <c r="AQ2052" s="140">
        <v>10</v>
      </c>
      <c r="AS2052" s="42">
        <f t="shared" si="282"/>
        <v>4309.4191033565667</v>
      </c>
      <c r="AT2052" s="101">
        <f t="shared" si="283"/>
        <v>0</v>
      </c>
      <c r="AU2052" s="42">
        <f t="shared" si="284"/>
        <v>4309.4191033565667</v>
      </c>
      <c r="AV2052" s="42">
        <f t="shared" si="285"/>
        <v>3902.9782321474027</v>
      </c>
      <c r="AW2052" s="102">
        <f t="shared" si="286"/>
        <v>431</v>
      </c>
      <c r="AX2052" s="43">
        <f t="shared" si="288"/>
        <v>0.5</v>
      </c>
      <c r="AY2052" s="43" t="str">
        <f t="shared" si="287"/>
        <v>UTGS</v>
      </c>
    </row>
    <row r="2053" spans="1:51" hidden="1" x14ac:dyDescent="0.2">
      <c r="A2053" s="38">
        <v>2046</v>
      </c>
      <c r="B2053" t="s">
        <v>5806</v>
      </c>
      <c r="C2053" t="s">
        <v>289</v>
      </c>
      <c r="D2053">
        <v>930</v>
      </c>
      <c r="E2053" t="s">
        <v>1241</v>
      </c>
      <c r="F2053">
        <v>2</v>
      </c>
      <c r="G2053" t="str">
        <f>LOOKUP(F2053,{0,6,45},{"F","L","H"})</f>
        <v>F</v>
      </c>
      <c r="H2053" t="s">
        <v>3886</v>
      </c>
      <c r="I2053" s="43" t="str">
        <f>IFERROR(VLOOKUP(#REF!,#REF!,2,FALSE),"No")</f>
        <v>No</v>
      </c>
      <c r="J2053" s="149">
        <v>0.75</v>
      </c>
      <c r="K2053" s="148">
        <v>98</v>
      </c>
      <c r="L2053" s="148"/>
      <c r="M2053" s="148"/>
      <c r="N2053" s="148"/>
      <c r="O2053" s="148"/>
      <c r="P2053" s="148"/>
      <c r="Q2053" s="148"/>
      <c r="R2053" s="148"/>
      <c r="S2053" s="148"/>
      <c r="T2053" s="148"/>
      <c r="U2053" s="148"/>
      <c r="V2053" s="148"/>
      <c r="W2053" s="148"/>
      <c r="X2053" s="139">
        <v>2</v>
      </c>
      <c r="Y2053" s="148">
        <v>1000</v>
      </c>
      <c r="Z2053" s="149"/>
      <c r="AA2053" s="148"/>
      <c r="AB2053" s="149"/>
      <c r="AC2053" s="148"/>
      <c r="AD2053" s="149"/>
      <c r="AE2053" s="148"/>
      <c r="AF2053" s="148"/>
      <c r="AG2053" s="148"/>
      <c r="AH2053" s="148"/>
      <c r="AI2053" s="148"/>
      <c r="AJ2053" s="148"/>
      <c r="AK2053" s="148"/>
      <c r="AL2053" s="139">
        <v>0</v>
      </c>
      <c r="AM2053" s="139">
        <v>0</v>
      </c>
      <c r="AN2053" s="148">
        <f t="shared" si="280"/>
        <v>1000</v>
      </c>
      <c r="AO2053" s="148">
        <f t="shared" si="281"/>
        <v>98</v>
      </c>
      <c r="AP2053" s="148">
        <v>9</v>
      </c>
      <c r="AQ2053" s="140">
        <v>9</v>
      </c>
      <c r="AS2053" s="42">
        <f t="shared" si="282"/>
        <v>6309.5808274435476</v>
      </c>
      <c r="AT2053" s="101">
        <f t="shared" si="283"/>
        <v>0</v>
      </c>
      <c r="AU2053" s="42">
        <f t="shared" si="284"/>
        <v>6309.5808274435476</v>
      </c>
      <c r="AV2053" s="42">
        <f t="shared" si="285"/>
        <v>3612.3290801637813</v>
      </c>
      <c r="AW2053" s="102">
        <f t="shared" si="286"/>
        <v>1475.8772811117678</v>
      </c>
      <c r="AX2053" s="43">
        <f t="shared" si="288"/>
        <v>0.75</v>
      </c>
      <c r="AY2053" s="43" t="str">
        <f t="shared" si="287"/>
        <v>UTGS</v>
      </c>
    </row>
    <row r="2054" spans="1:51" hidden="1" x14ac:dyDescent="0.2">
      <c r="A2054" s="38">
        <v>2047</v>
      </c>
      <c r="B2054" t="s">
        <v>362</v>
      </c>
      <c r="C2054" t="s">
        <v>289</v>
      </c>
      <c r="D2054">
        <v>320</v>
      </c>
      <c r="E2054" t="s">
        <v>1239</v>
      </c>
      <c r="F2054">
        <v>0.25</v>
      </c>
      <c r="G2054" t="str">
        <f>LOOKUP(F2054,{0,6,45},{"F","L","H"})</f>
        <v>F</v>
      </c>
      <c r="H2054" t="s">
        <v>3887</v>
      </c>
      <c r="I2054" s="43" t="str">
        <f>IFERROR(VLOOKUP(#REF!,#REF!,2,FALSE),"No")</f>
        <v>No</v>
      </c>
      <c r="J2054" s="149">
        <v>0.5</v>
      </c>
      <c r="K2054" s="148">
        <v>88</v>
      </c>
      <c r="L2054" s="148"/>
      <c r="M2054" s="148"/>
      <c r="N2054" s="148"/>
      <c r="O2054" s="148"/>
      <c r="P2054" s="148"/>
      <c r="Q2054" s="148"/>
      <c r="R2054" s="148"/>
      <c r="S2054" s="148"/>
      <c r="T2054" s="148"/>
      <c r="U2054" s="148"/>
      <c r="V2054" s="148"/>
      <c r="W2054" s="148"/>
      <c r="X2054" s="139">
        <v>2</v>
      </c>
      <c r="Y2054" s="148">
        <v>1000</v>
      </c>
      <c r="Z2054" s="149"/>
      <c r="AA2054" s="148"/>
      <c r="AB2054" s="148"/>
      <c r="AC2054" s="148"/>
      <c r="AD2054" s="148"/>
      <c r="AE2054" s="148"/>
      <c r="AF2054" s="148"/>
      <c r="AG2054" s="148"/>
      <c r="AH2054" s="148"/>
      <c r="AI2054" s="148"/>
      <c r="AJ2054" s="148"/>
      <c r="AK2054" s="148"/>
      <c r="AL2054" s="139">
        <v>0</v>
      </c>
      <c r="AM2054" s="139">
        <v>0</v>
      </c>
      <c r="AN2054" s="148">
        <f t="shared" si="280"/>
        <v>1000</v>
      </c>
      <c r="AO2054" s="148">
        <f t="shared" si="281"/>
        <v>88</v>
      </c>
      <c r="AP2054" s="148">
        <v>9</v>
      </c>
      <c r="AQ2054" s="140">
        <v>9</v>
      </c>
      <c r="AS2054" s="42">
        <f t="shared" si="282"/>
        <v>6019.5060491329823</v>
      </c>
      <c r="AT2054" s="101">
        <f t="shared" si="283"/>
        <v>0</v>
      </c>
      <c r="AU2054" s="42">
        <f t="shared" si="284"/>
        <v>6019.5060491329823</v>
      </c>
      <c r="AV2054" s="42">
        <f t="shared" si="285"/>
        <v>3612.3290801637813</v>
      </c>
      <c r="AW2054" s="102">
        <f t="shared" si="286"/>
        <v>431</v>
      </c>
      <c r="AX2054" s="43">
        <f t="shared" si="288"/>
        <v>0.5</v>
      </c>
      <c r="AY2054" s="43" t="str">
        <f t="shared" si="287"/>
        <v>UTGS</v>
      </c>
    </row>
    <row r="2055" spans="1:51" hidden="1" x14ac:dyDescent="0.2">
      <c r="A2055" s="38">
        <v>2048</v>
      </c>
      <c r="B2055" t="s">
        <v>362</v>
      </c>
      <c r="C2055" t="s">
        <v>289</v>
      </c>
      <c r="D2055">
        <v>320</v>
      </c>
      <c r="E2055" t="s">
        <v>1223</v>
      </c>
      <c r="F2055">
        <v>0.25</v>
      </c>
      <c r="G2055" t="str">
        <f>LOOKUP(F2055,{0,6,45},{"F","L","H"})</f>
        <v>F</v>
      </c>
      <c r="H2055" t="s">
        <v>3888</v>
      </c>
      <c r="I2055" s="43" t="str">
        <f>IFERROR(VLOOKUP(#REF!,#REF!,2,FALSE),"No")</f>
        <v>No</v>
      </c>
      <c r="J2055" s="149">
        <v>0.5</v>
      </c>
      <c r="K2055" s="148">
        <v>48</v>
      </c>
      <c r="L2055" s="148"/>
      <c r="M2055" s="148"/>
      <c r="N2055" s="148"/>
      <c r="O2055" s="148"/>
      <c r="P2055" s="148"/>
      <c r="Q2055" s="148"/>
      <c r="R2055" s="148"/>
      <c r="S2055" s="148"/>
      <c r="T2055" s="148"/>
      <c r="U2055" s="148"/>
      <c r="V2055" s="148"/>
      <c r="W2055" s="148"/>
      <c r="X2055" s="139">
        <v>2</v>
      </c>
      <c r="Y2055" s="148">
        <v>736.37</v>
      </c>
      <c r="Z2055" s="149">
        <v>4</v>
      </c>
      <c r="AA2055" s="148">
        <v>263.63</v>
      </c>
      <c r="AB2055" s="148"/>
      <c r="AC2055" s="148"/>
      <c r="AD2055" s="148"/>
      <c r="AE2055" s="148"/>
      <c r="AF2055" s="148"/>
      <c r="AG2055" s="148"/>
      <c r="AH2055" s="148"/>
      <c r="AI2055" s="148"/>
      <c r="AJ2055" s="148"/>
      <c r="AK2055" s="148"/>
      <c r="AL2055" s="139">
        <v>0</v>
      </c>
      <c r="AM2055" s="139">
        <v>0</v>
      </c>
      <c r="AN2055" s="148">
        <f t="shared" si="280"/>
        <v>1000</v>
      </c>
      <c r="AO2055" s="148">
        <f t="shared" si="281"/>
        <v>48</v>
      </c>
      <c r="AP2055" s="148">
        <v>11</v>
      </c>
      <c r="AQ2055" s="140">
        <v>12</v>
      </c>
      <c r="AS2055" s="42">
        <f t="shared" si="282"/>
        <v>3283.3669358907177</v>
      </c>
      <c r="AT2055" s="101">
        <f t="shared" si="283"/>
        <v>0</v>
      </c>
      <c r="AU2055" s="42">
        <f t="shared" si="284"/>
        <v>3283.3669358907177</v>
      </c>
      <c r="AV2055" s="42">
        <f t="shared" si="285"/>
        <v>2866.7657351228358</v>
      </c>
      <c r="AW2055" s="102">
        <f t="shared" si="286"/>
        <v>431</v>
      </c>
      <c r="AX2055" s="43">
        <f t="shared" si="288"/>
        <v>0.5</v>
      </c>
      <c r="AY2055" s="43" t="str">
        <f t="shared" si="287"/>
        <v>UTGS</v>
      </c>
    </row>
    <row r="2056" spans="1:51" hidden="1" x14ac:dyDescent="0.2">
      <c r="A2056" s="38">
        <v>2049</v>
      </c>
      <c r="B2056" t="s">
        <v>5806</v>
      </c>
      <c r="C2056" t="s">
        <v>292</v>
      </c>
      <c r="D2056">
        <v>4000</v>
      </c>
      <c r="E2056" t="s">
        <v>207</v>
      </c>
      <c r="F2056">
        <v>5</v>
      </c>
      <c r="G2056" t="str">
        <f>LOOKUP(F2056,{0,6,45},{"F","L","H"})</f>
        <v>F</v>
      </c>
      <c r="H2056" t="s">
        <v>808</v>
      </c>
      <c r="I2056" s="43" t="str">
        <f>IFERROR(VLOOKUP(#REF!,#REF!,2,FALSE),"No")</f>
        <v>No</v>
      </c>
      <c r="J2056" s="149">
        <v>1.25</v>
      </c>
      <c r="K2056" s="148">
        <v>137</v>
      </c>
      <c r="L2056" s="148"/>
      <c r="M2056" s="148"/>
      <c r="N2056" s="148"/>
      <c r="O2056" s="148"/>
      <c r="P2056" s="148"/>
      <c r="Q2056" s="148"/>
      <c r="R2056" s="148"/>
      <c r="S2056" s="148"/>
      <c r="T2056" s="148"/>
      <c r="U2056" s="148"/>
      <c r="V2056" s="148"/>
      <c r="W2056" s="148"/>
      <c r="X2056" s="139">
        <v>2</v>
      </c>
      <c r="Y2056" s="148">
        <v>1000</v>
      </c>
      <c r="Z2056" s="149"/>
      <c r="AA2056" s="148"/>
      <c r="AB2056" s="148"/>
      <c r="AC2056" s="148"/>
      <c r="AD2056" s="148"/>
      <c r="AE2056" s="148"/>
      <c r="AF2056" s="148"/>
      <c r="AG2056" s="148"/>
      <c r="AH2056" s="148"/>
      <c r="AI2056" s="148"/>
      <c r="AJ2056" s="148"/>
      <c r="AK2056" s="148"/>
      <c r="AL2056" s="139">
        <v>0</v>
      </c>
      <c r="AM2056" s="139">
        <v>0</v>
      </c>
      <c r="AN2056" s="148">
        <f t="shared" ref="AN2056:AN2119" si="289">SUM(Y2056,AA2056,AC2056,AE2056,AG2056,AI2056,AK2056,AM2056)</f>
        <v>1000</v>
      </c>
      <c r="AO2056" s="148">
        <f t="shared" ref="AO2056:AO2119" si="290">SUM(K2056,M2056,O2056,Q2056,S2056,U2056,W2056)</f>
        <v>137</v>
      </c>
      <c r="AP2056" s="148">
        <v>5</v>
      </c>
      <c r="AQ2056" s="140">
        <v>5</v>
      </c>
      <c r="AS2056" s="42">
        <f t="shared" ref="AS2056:AS2119" si="291">(VLOOKUP(J2056,Service,2,FALSE)*K2056+VLOOKUP(L2056,Service,2,FALSE)*M2056+VLOOKUP(N2056,Service,2,FALSE)*O2056+VLOOKUP(P2056,Service,2,FALSE)*Q2056)</f>
        <v>10208.346462854755</v>
      </c>
      <c r="AT2056" s="101">
        <f t="shared" ref="AT2056:AT2119" si="292">VLOOKUP(R2056,serviceHP,2,FALSE)*S2056+VLOOKUP(T2056,serviceHP,2,FALSE)*U2056+VLOOKUP(V2056,serviceHP,2,FALSE)*W2056</f>
        <v>0</v>
      </c>
      <c r="AU2056" s="42">
        <f t="shared" ref="AU2056:AU2119" si="293">AS2056+AT2056</f>
        <v>10208.346462854755</v>
      </c>
      <c r="AV2056" s="42">
        <f t="shared" ref="AV2056:AV2119" si="294">(VLOOKUP(X2056,Main,2,FALSE)*Y2056+VLOOKUP(Z2056,Main,2,FALSE)*AA2056+VLOOKUP(AB2056,Main,2,FALSE)*AC2056+VLOOKUP(AD2056,Main,2,FALSE)*AE2056+VLOOKUP(AF2056,Main,2,FALSE)*AG2056+VLOOKUP(AL2056,Main,2,FALSE)*AM2056+VLOOKUP(AH2056,Main,2,FALSE)*AI2056+VLOOKUP(AL2056,Main,2,FALSE)*AM2056+VLOOKUP(AJ2056,Main,2,FALSE)*AK2056)/AQ2056</f>
        <v>6502.1923442948064</v>
      </c>
      <c r="AW2056" s="102">
        <f t="shared" ref="AW2056:AW2119" si="295">IF(G2056="F",VLOOKUP(D2056,MeterAndReg2,2,TRUE),(IF(G2056="L",VLOOKUP(D2056,MeterAndReg2,3,TRUE),VLOOKUP(D2056,MeterAndReg2,4,TRUE))))</f>
        <v>2145.6666666666665</v>
      </c>
      <c r="AX2056" s="43">
        <f t="shared" si="288"/>
        <v>1.25</v>
      </c>
      <c r="AY2056" s="43" t="str">
        <f t="shared" si="287"/>
        <v>UTFS</v>
      </c>
    </row>
    <row r="2057" spans="1:51" hidden="1" x14ac:dyDescent="0.2">
      <c r="A2057" s="38">
        <v>2050</v>
      </c>
      <c r="B2057" t="s">
        <v>362</v>
      </c>
      <c r="C2057" t="s">
        <v>289</v>
      </c>
      <c r="D2057">
        <v>2400</v>
      </c>
      <c r="E2057" t="s">
        <v>193</v>
      </c>
      <c r="F2057">
        <v>2</v>
      </c>
      <c r="G2057" t="str">
        <f>LOOKUP(F2057,{0,6,45},{"F","L","H"})</f>
        <v>F</v>
      </c>
      <c r="H2057" t="s">
        <v>3889</v>
      </c>
      <c r="I2057" s="43" t="str">
        <f>IFERROR(VLOOKUP(#REF!,#REF!,2,FALSE),"No")</f>
        <v>No</v>
      </c>
      <c r="J2057" s="139">
        <v>0.75</v>
      </c>
      <c r="K2057" s="148">
        <v>119</v>
      </c>
      <c r="L2057" s="148"/>
      <c r="M2057" s="148"/>
      <c r="N2057" s="148"/>
      <c r="O2057" s="148"/>
      <c r="P2057" s="148"/>
      <c r="Q2057" s="148"/>
      <c r="R2057" s="148"/>
      <c r="S2057" s="148"/>
      <c r="T2057" s="148"/>
      <c r="U2057" s="148"/>
      <c r="V2057" s="148"/>
      <c r="W2057" s="148"/>
      <c r="X2057" s="139">
        <v>0.75</v>
      </c>
      <c r="Y2057" s="148">
        <v>185.84</v>
      </c>
      <c r="Z2057" s="149">
        <v>1.25</v>
      </c>
      <c r="AA2057" s="148">
        <v>11</v>
      </c>
      <c r="AB2057" s="148">
        <v>2</v>
      </c>
      <c r="AC2057" s="148">
        <v>803.16</v>
      </c>
      <c r="AD2057" s="148"/>
      <c r="AE2057" s="148"/>
      <c r="AF2057" s="148"/>
      <c r="AG2057" s="148"/>
      <c r="AH2057" s="148"/>
      <c r="AI2057" s="148"/>
      <c r="AJ2057" s="148"/>
      <c r="AK2057" s="148"/>
      <c r="AL2057" s="139">
        <v>0</v>
      </c>
      <c r="AM2057" s="139">
        <v>0</v>
      </c>
      <c r="AN2057" s="148">
        <f t="shared" si="289"/>
        <v>1000</v>
      </c>
      <c r="AO2057" s="148">
        <f t="shared" si="290"/>
        <v>119</v>
      </c>
      <c r="AP2057" s="148">
        <v>9</v>
      </c>
      <c r="AQ2057" s="140">
        <v>9</v>
      </c>
      <c r="AS2057" s="42">
        <f t="shared" si="291"/>
        <v>7661.6338618957361</v>
      </c>
      <c r="AT2057" s="101">
        <f t="shared" si="292"/>
        <v>0</v>
      </c>
      <c r="AU2057" s="42">
        <f t="shared" si="293"/>
        <v>7661.6338618957361</v>
      </c>
      <c r="AV2057" s="42">
        <f t="shared" si="294"/>
        <v>3769.7032134971141</v>
      </c>
      <c r="AW2057" s="102">
        <f t="shared" si="295"/>
        <v>2428.75</v>
      </c>
      <c r="AX2057" s="43">
        <f t="shared" si="288"/>
        <v>0.75</v>
      </c>
      <c r="AY2057" s="43" t="str">
        <f t="shared" ref="AY2057:AY2120" si="296">C2057</f>
        <v>UTGS</v>
      </c>
    </row>
    <row r="2058" spans="1:51" hidden="1" x14ac:dyDescent="0.2">
      <c r="A2058" s="38">
        <v>2051</v>
      </c>
      <c r="B2058" t="s">
        <v>5806</v>
      </c>
      <c r="C2058" t="s">
        <v>289</v>
      </c>
      <c r="D2058">
        <v>500</v>
      </c>
      <c r="E2058" t="s">
        <v>1241</v>
      </c>
      <c r="F2058">
        <v>0.25</v>
      </c>
      <c r="G2058" t="str">
        <f>LOOKUP(F2058,{0,6,45},{"F","L","H"})</f>
        <v>F</v>
      </c>
      <c r="H2058" t="s">
        <v>3890</v>
      </c>
      <c r="I2058" s="43" t="str">
        <f>IFERROR(VLOOKUP(#REF!,#REF!,2,FALSE),"No")</f>
        <v>No</v>
      </c>
      <c r="J2058" s="149">
        <v>0.75</v>
      </c>
      <c r="K2058" s="148">
        <v>204</v>
      </c>
      <c r="L2058" s="148"/>
      <c r="M2058" s="148"/>
      <c r="N2058" s="149"/>
      <c r="O2058" s="149"/>
      <c r="P2058" s="149"/>
      <c r="Q2058" s="149"/>
      <c r="R2058" s="148"/>
      <c r="S2058" s="148"/>
      <c r="T2058" s="148"/>
      <c r="U2058" s="148"/>
      <c r="V2058" s="148"/>
      <c r="W2058" s="148"/>
      <c r="X2058" s="139">
        <v>2</v>
      </c>
      <c r="Y2058" s="148">
        <v>947.89</v>
      </c>
      <c r="Z2058" s="148">
        <v>4</v>
      </c>
      <c r="AA2058" s="148">
        <v>2</v>
      </c>
      <c r="AB2058" s="148">
        <v>6</v>
      </c>
      <c r="AC2058" s="148">
        <v>50.11</v>
      </c>
      <c r="AD2058" s="148"/>
      <c r="AE2058" s="148"/>
      <c r="AF2058" s="148"/>
      <c r="AG2058" s="148"/>
      <c r="AH2058" s="148"/>
      <c r="AI2058" s="148"/>
      <c r="AJ2058" s="148"/>
      <c r="AK2058" s="148"/>
      <c r="AL2058" s="139">
        <v>0</v>
      </c>
      <c r="AM2058" s="139">
        <v>0</v>
      </c>
      <c r="AN2058" s="148">
        <f t="shared" si="289"/>
        <v>1000</v>
      </c>
      <c r="AO2058" s="148">
        <f t="shared" si="290"/>
        <v>204</v>
      </c>
      <c r="AP2058" s="148">
        <v>2</v>
      </c>
      <c r="AQ2058" s="140">
        <v>5</v>
      </c>
      <c r="AS2058" s="42">
        <f t="shared" si="291"/>
        <v>13134.229477535548</v>
      </c>
      <c r="AT2058" s="101">
        <f t="shared" si="292"/>
        <v>0</v>
      </c>
      <c r="AU2058" s="42">
        <f t="shared" si="293"/>
        <v>13134.229477535548</v>
      </c>
      <c r="AV2058" s="42">
        <f t="shared" si="294"/>
        <v>6780.8657842948069</v>
      </c>
      <c r="AW2058" s="102">
        <f t="shared" si="295"/>
        <v>585.0096169344007</v>
      </c>
      <c r="AX2058" s="43">
        <f t="shared" si="288"/>
        <v>0.75</v>
      </c>
      <c r="AY2058" s="43" t="str">
        <f t="shared" si="296"/>
        <v>UTGS</v>
      </c>
    </row>
    <row r="2059" spans="1:51" hidden="1" x14ac:dyDescent="0.2">
      <c r="A2059" s="38">
        <v>2052</v>
      </c>
      <c r="B2059" t="s">
        <v>362</v>
      </c>
      <c r="C2059" t="s">
        <v>289</v>
      </c>
      <c r="D2059">
        <v>320</v>
      </c>
      <c r="E2059" t="s">
        <v>1223</v>
      </c>
      <c r="F2059">
        <v>0.25</v>
      </c>
      <c r="G2059" t="str">
        <f>LOOKUP(F2059,{0,6,45},{"F","L","H"})</f>
        <v>F</v>
      </c>
      <c r="H2059" t="s">
        <v>3891</v>
      </c>
      <c r="I2059" s="43" t="str">
        <f>IFERROR(VLOOKUP(#REF!,#REF!,2,FALSE),"No")</f>
        <v>No</v>
      </c>
      <c r="J2059" s="149">
        <v>0.5</v>
      </c>
      <c r="K2059" s="148">
        <v>136</v>
      </c>
      <c r="L2059" s="148"/>
      <c r="M2059" s="148"/>
      <c r="N2059" s="148"/>
      <c r="O2059" s="148"/>
      <c r="P2059" s="148"/>
      <c r="Q2059" s="148"/>
      <c r="R2059" s="148"/>
      <c r="S2059" s="148"/>
      <c r="T2059" s="148"/>
      <c r="U2059" s="148"/>
      <c r="V2059" s="148"/>
      <c r="W2059" s="148"/>
      <c r="X2059" s="139">
        <v>2</v>
      </c>
      <c r="Y2059" s="148">
        <v>1000</v>
      </c>
      <c r="Z2059" s="149"/>
      <c r="AA2059" s="148"/>
      <c r="AB2059" s="148"/>
      <c r="AC2059" s="148"/>
      <c r="AD2059" s="148"/>
      <c r="AE2059" s="148"/>
      <c r="AF2059" s="148"/>
      <c r="AG2059" s="148"/>
      <c r="AH2059" s="148"/>
      <c r="AI2059" s="148"/>
      <c r="AJ2059" s="148"/>
      <c r="AK2059" s="148"/>
      <c r="AL2059" s="139">
        <v>0</v>
      </c>
      <c r="AM2059" s="139">
        <v>0</v>
      </c>
      <c r="AN2059" s="148">
        <f t="shared" si="289"/>
        <v>1000</v>
      </c>
      <c r="AO2059" s="148">
        <f t="shared" si="290"/>
        <v>136</v>
      </c>
      <c r="AP2059" s="148">
        <v>7</v>
      </c>
      <c r="AQ2059" s="140">
        <v>7</v>
      </c>
      <c r="AS2059" s="42">
        <f t="shared" si="291"/>
        <v>9302.8729850236996</v>
      </c>
      <c r="AT2059" s="101">
        <f t="shared" si="292"/>
        <v>0</v>
      </c>
      <c r="AU2059" s="42">
        <f t="shared" si="293"/>
        <v>9302.8729850236996</v>
      </c>
      <c r="AV2059" s="42">
        <f t="shared" si="294"/>
        <v>4644.4231030677192</v>
      </c>
      <c r="AW2059" s="102">
        <f t="shared" si="295"/>
        <v>431</v>
      </c>
      <c r="AX2059" s="43">
        <f t="shared" si="288"/>
        <v>0.5</v>
      </c>
      <c r="AY2059" s="43" t="str">
        <f t="shared" si="296"/>
        <v>UTGS</v>
      </c>
    </row>
    <row r="2060" spans="1:51" hidden="1" x14ac:dyDescent="0.2">
      <c r="A2060" s="38">
        <v>2053</v>
      </c>
      <c r="B2060" t="s">
        <v>362</v>
      </c>
      <c r="C2060" t="s">
        <v>289</v>
      </c>
      <c r="D2060">
        <v>320</v>
      </c>
      <c r="E2060" t="s">
        <v>1247</v>
      </c>
      <c r="F2060">
        <v>0.25</v>
      </c>
      <c r="G2060" t="str">
        <f>LOOKUP(F2060,{0,6,45},{"F","L","H"})</f>
        <v>F</v>
      </c>
      <c r="H2060" t="s">
        <v>3892</v>
      </c>
      <c r="I2060" s="43" t="str">
        <f>IFERROR(VLOOKUP(#REF!,#REF!,2,FALSE),"No")</f>
        <v>No</v>
      </c>
      <c r="J2060" s="139">
        <v>0.5</v>
      </c>
      <c r="K2060" s="148">
        <v>36</v>
      </c>
      <c r="L2060" s="148"/>
      <c r="M2060" s="148"/>
      <c r="N2060" s="148"/>
      <c r="O2060" s="148"/>
      <c r="P2060" s="148"/>
      <c r="Q2060" s="148"/>
      <c r="R2060" s="148"/>
      <c r="S2060" s="148"/>
      <c r="T2060" s="148"/>
      <c r="U2060" s="148"/>
      <c r="V2060" s="148"/>
      <c r="W2060" s="148"/>
      <c r="X2060" s="139">
        <v>2</v>
      </c>
      <c r="Y2060" s="148">
        <v>1000</v>
      </c>
      <c r="Z2060" s="149"/>
      <c r="AA2060" s="148"/>
      <c r="AB2060" s="148"/>
      <c r="AC2060" s="148"/>
      <c r="AD2060" s="148"/>
      <c r="AE2060" s="148"/>
      <c r="AF2060" s="148"/>
      <c r="AG2060" s="148"/>
      <c r="AH2060" s="148"/>
      <c r="AI2060" s="148"/>
      <c r="AJ2060" s="148"/>
      <c r="AK2060" s="148"/>
      <c r="AL2060" s="139">
        <v>0</v>
      </c>
      <c r="AM2060" s="139">
        <v>0</v>
      </c>
      <c r="AN2060" s="148">
        <f t="shared" si="289"/>
        <v>1000</v>
      </c>
      <c r="AO2060" s="148">
        <f t="shared" si="290"/>
        <v>36</v>
      </c>
      <c r="AP2060" s="148">
        <v>10</v>
      </c>
      <c r="AQ2060" s="140">
        <v>10</v>
      </c>
      <c r="AS2060" s="42">
        <f t="shared" si="291"/>
        <v>2462.5252019180384</v>
      </c>
      <c r="AT2060" s="101">
        <f t="shared" si="292"/>
        <v>0</v>
      </c>
      <c r="AU2060" s="42">
        <f t="shared" si="293"/>
        <v>2462.5252019180384</v>
      </c>
      <c r="AV2060" s="42">
        <f t="shared" si="294"/>
        <v>3251.0961721474032</v>
      </c>
      <c r="AW2060" s="102">
        <f t="shared" si="295"/>
        <v>431</v>
      </c>
      <c r="AX2060" s="43">
        <f t="shared" si="288"/>
        <v>0.5</v>
      </c>
      <c r="AY2060" s="43" t="str">
        <f t="shared" si="296"/>
        <v>UTGS</v>
      </c>
    </row>
    <row r="2061" spans="1:51" hidden="1" x14ac:dyDescent="0.2">
      <c r="A2061" s="38">
        <v>2054</v>
      </c>
      <c r="B2061" t="s">
        <v>362</v>
      </c>
      <c r="C2061" t="s">
        <v>289</v>
      </c>
      <c r="D2061">
        <v>320</v>
      </c>
      <c r="E2061" t="s">
        <v>1223</v>
      </c>
      <c r="F2061">
        <v>0.25</v>
      </c>
      <c r="G2061" t="str">
        <f>LOOKUP(F2061,{0,6,45},{"F","L","H"})</f>
        <v>F</v>
      </c>
      <c r="H2061" t="s">
        <v>3893</v>
      </c>
      <c r="I2061" s="43" t="str">
        <f>IFERROR(VLOOKUP(#REF!,#REF!,2,FALSE),"No")</f>
        <v>No</v>
      </c>
      <c r="J2061" s="149">
        <v>0.5</v>
      </c>
      <c r="K2061" s="148">
        <v>87</v>
      </c>
      <c r="L2061" s="148"/>
      <c r="M2061" s="148"/>
      <c r="N2061" s="148"/>
      <c r="O2061" s="148"/>
      <c r="P2061" s="148"/>
      <c r="Q2061" s="148"/>
      <c r="R2061" s="148"/>
      <c r="S2061" s="148"/>
      <c r="T2061" s="148"/>
      <c r="U2061" s="148"/>
      <c r="V2061" s="148"/>
      <c r="W2061" s="148"/>
      <c r="X2061" s="139">
        <v>2</v>
      </c>
      <c r="Y2061" s="148">
        <v>1000</v>
      </c>
      <c r="Z2061" s="148"/>
      <c r="AA2061" s="148"/>
      <c r="AB2061" s="148"/>
      <c r="AC2061" s="148"/>
      <c r="AD2061" s="148"/>
      <c r="AE2061" s="148"/>
      <c r="AF2061" s="148"/>
      <c r="AG2061" s="148"/>
      <c r="AH2061" s="148"/>
      <c r="AI2061" s="148"/>
      <c r="AJ2061" s="148"/>
      <c r="AK2061" s="148"/>
      <c r="AL2061" s="139">
        <v>0</v>
      </c>
      <c r="AM2061" s="139">
        <v>0</v>
      </c>
      <c r="AN2061" s="148">
        <f t="shared" si="289"/>
        <v>1000</v>
      </c>
      <c r="AO2061" s="148">
        <f t="shared" si="290"/>
        <v>87</v>
      </c>
      <c r="AP2061" s="148">
        <v>12</v>
      </c>
      <c r="AQ2061" s="140">
        <v>12</v>
      </c>
      <c r="AS2061" s="42">
        <f t="shared" si="291"/>
        <v>5951.1025713019262</v>
      </c>
      <c r="AT2061" s="101">
        <f t="shared" si="292"/>
        <v>0</v>
      </c>
      <c r="AU2061" s="42">
        <f t="shared" si="293"/>
        <v>5951.1025713019262</v>
      </c>
      <c r="AV2061" s="42">
        <f t="shared" si="294"/>
        <v>2709.246810122836</v>
      </c>
      <c r="AW2061" s="102">
        <f t="shared" si="295"/>
        <v>431</v>
      </c>
      <c r="AX2061" s="43">
        <f t="shared" si="288"/>
        <v>0.5</v>
      </c>
      <c r="AY2061" s="43" t="str">
        <f t="shared" si="296"/>
        <v>UTGS</v>
      </c>
    </row>
    <row r="2062" spans="1:51" hidden="1" x14ac:dyDescent="0.2">
      <c r="A2062" s="38">
        <v>2055</v>
      </c>
      <c r="B2062" t="s">
        <v>5806</v>
      </c>
      <c r="C2062" t="s">
        <v>292</v>
      </c>
      <c r="D2062">
        <v>9200</v>
      </c>
      <c r="E2062" t="s">
        <v>212</v>
      </c>
      <c r="F2062">
        <v>5</v>
      </c>
      <c r="G2062" t="str">
        <f>LOOKUP(F2062,{0,6,45},{"F","L","H"})</f>
        <v>F</v>
      </c>
      <c r="H2062" t="s">
        <v>1988</v>
      </c>
      <c r="I2062" s="43" t="str">
        <f>IFERROR(VLOOKUP(#REF!,#REF!,2,FALSE),"No")</f>
        <v>No</v>
      </c>
      <c r="J2062" s="149">
        <v>2</v>
      </c>
      <c r="K2062" s="148">
        <v>64</v>
      </c>
      <c r="L2062" s="148"/>
      <c r="M2062" s="148"/>
      <c r="N2062" s="148"/>
      <c r="O2062" s="148"/>
      <c r="P2062" s="148"/>
      <c r="Q2062" s="148"/>
      <c r="R2062" s="148"/>
      <c r="S2062" s="148"/>
      <c r="T2062" s="148"/>
      <c r="U2062" s="148"/>
      <c r="V2062" s="148"/>
      <c r="W2062" s="148"/>
      <c r="X2062" s="139">
        <v>3</v>
      </c>
      <c r="Y2062" s="148">
        <v>1000</v>
      </c>
      <c r="Z2062" s="148"/>
      <c r="AA2062" s="148"/>
      <c r="AB2062" s="148"/>
      <c r="AC2062" s="148"/>
      <c r="AD2062" s="148"/>
      <c r="AE2062" s="148"/>
      <c r="AF2062" s="148"/>
      <c r="AG2062" s="148"/>
      <c r="AH2062" s="148"/>
      <c r="AI2062" s="148"/>
      <c r="AJ2062" s="148"/>
      <c r="AK2062" s="148"/>
      <c r="AL2062" s="139">
        <v>0</v>
      </c>
      <c r="AM2062" s="139">
        <v>0</v>
      </c>
      <c r="AN2062" s="148">
        <f t="shared" si="289"/>
        <v>1000</v>
      </c>
      <c r="AO2062" s="148">
        <f t="shared" si="290"/>
        <v>64</v>
      </c>
      <c r="AP2062" s="148">
        <v>9</v>
      </c>
      <c r="AQ2062" s="140">
        <v>10</v>
      </c>
      <c r="AS2062" s="42">
        <f t="shared" si="291"/>
        <v>4670.9425811876226</v>
      </c>
      <c r="AT2062" s="101">
        <f t="shared" si="292"/>
        <v>0</v>
      </c>
      <c r="AU2062" s="42">
        <f t="shared" si="293"/>
        <v>4670.9425811876226</v>
      </c>
      <c r="AV2062" s="42">
        <f t="shared" si="294"/>
        <v>1983.0961721474036</v>
      </c>
      <c r="AW2062" s="102">
        <f t="shared" si="295"/>
        <v>5118</v>
      </c>
      <c r="AX2062" s="43">
        <f t="shared" si="288"/>
        <v>2</v>
      </c>
      <c r="AY2062" s="43" t="str">
        <f t="shared" si="296"/>
        <v>UTFS</v>
      </c>
    </row>
    <row r="2063" spans="1:51" hidden="1" x14ac:dyDescent="0.2">
      <c r="A2063" s="38">
        <v>2056</v>
      </c>
      <c r="B2063" t="s">
        <v>362</v>
      </c>
      <c r="C2063" t="s">
        <v>289</v>
      </c>
      <c r="D2063">
        <v>320</v>
      </c>
      <c r="E2063" t="s">
        <v>1245</v>
      </c>
      <c r="F2063">
        <v>0.25</v>
      </c>
      <c r="G2063" t="str">
        <f>LOOKUP(F2063,{0,6,45},{"F","L","H"})</f>
        <v>F</v>
      </c>
      <c r="H2063" t="s">
        <v>3895</v>
      </c>
      <c r="I2063" s="43" t="str">
        <f>IFERROR(VLOOKUP(#REF!,#REF!,2,FALSE),"No")</f>
        <v>No</v>
      </c>
      <c r="J2063" s="149">
        <v>0.5</v>
      </c>
      <c r="K2063" s="148">
        <v>85</v>
      </c>
      <c r="L2063" s="148"/>
      <c r="M2063" s="148"/>
      <c r="N2063" s="148"/>
      <c r="O2063" s="148"/>
      <c r="P2063" s="148"/>
      <c r="Q2063" s="148"/>
      <c r="R2063" s="148"/>
      <c r="S2063" s="148"/>
      <c r="T2063" s="148"/>
      <c r="U2063" s="148"/>
      <c r="V2063" s="148"/>
      <c r="W2063" s="148"/>
      <c r="X2063" s="139">
        <v>1.25</v>
      </c>
      <c r="Y2063" s="148">
        <v>35.5</v>
      </c>
      <c r="Z2063" s="149">
        <v>2</v>
      </c>
      <c r="AA2063" s="148">
        <v>964.5</v>
      </c>
      <c r="AB2063" s="148"/>
      <c r="AC2063" s="148"/>
      <c r="AD2063" s="148"/>
      <c r="AE2063" s="148"/>
      <c r="AF2063" s="148"/>
      <c r="AG2063" s="148"/>
      <c r="AH2063" s="148"/>
      <c r="AI2063" s="148"/>
      <c r="AJ2063" s="148"/>
      <c r="AK2063" s="148"/>
      <c r="AL2063" s="139">
        <v>0</v>
      </c>
      <c r="AM2063" s="139">
        <v>0</v>
      </c>
      <c r="AN2063" s="148">
        <f t="shared" si="289"/>
        <v>1000</v>
      </c>
      <c r="AO2063" s="148">
        <f t="shared" si="290"/>
        <v>85</v>
      </c>
      <c r="AP2063" s="148">
        <v>12</v>
      </c>
      <c r="AQ2063" s="140">
        <v>12</v>
      </c>
      <c r="AS2063" s="42">
        <f t="shared" si="291"/>
        <v>5814.2956156398122</v>
      </c>
      <c r="AT2063" s="101">
        <f t="shared" si="292"/>
        <v>0</v>
      </c>
      <c r="AU2063" s="42">
        <f t="shared" si="293"/>
        <v>5814.2956156398122</v>
      </c>
      <c r="AV2063" s="42">
        <f t="shared" si="294"/>
        <v>2711.3176434561697</v>
      </c>
      <c r="AW2063" s="102">
        <f t="shared" si="295"/>
        <v>431</v>
      </c>
      <c r="AX2063" s="43">
        <f t="shared" si="288"/>
        <v>0.5</v>
      </c>
      <c r="AY2063" s="43" t="str">
        <f t="shared" si="296"/>
        <v>UTGS</v>
      </c>
    </row>
    <row r="2064" spans="1:51" hidden="1" x14ac:dyDescent="0.2">
      <c r="A2064" s="38">
        <v>2057</v>
      </c>
      <c r="B2064" t="s">
        <v>362</v>
      </c>
      <c r="C2064" t="s">
        <v>289</v>
      </c>
      <c r="D2064">
        <v>320</v>
      </c>
      <c r="E2064" t="s">
        <v>1245</v>
      </c>
      <c r="F2064">
        <v>0.25</v>
      </c>
      <c r="G2064" t="str">
        <f>LOOKUP(F2064,{0,6,45},{"F","L","H"})</f>
        <v>F</v>
      </c>
      <c r="H2064" t="s">
        <v>3896</v>
      </c>
      <c r="I2064" s="43" t="str">
        <f>IFERROR(VLOOKUP(#REF!,#REF!,2,FALSE),"No")</f>
        <v>No</v>
      </c>
      <c r="J2064" s="149">
        <v>0.5</v>
      </c>
      <c r="K2064" s="148">
        <v>36</v>
      </c>
      <c r="L2064" s="148"/>
      <c r="M2064" s="148"/>
      <c r="N2064" s="148"/>
      <c r="O2064" s="148"/>
      <c r="P2064" s="148"/>
      <c r="Q2064" s="148"/>
      <c r="R2064" s="148"/>
      <c r="S2064" s="148"/>
      <c r="T2064" s="148"/>
      <c r="U2064" s="148"/>
      <c r="V2064" s="148"/>
      <c r="W2064" s="148"/>
      <c r="X2064" s="139">
        <v>2</v>
      </c>
      <c r="Y2064" s="148">
        <v>1000</v>
      </c>
      <c r="Z2064" s="149"/>
      <c r="AA2064" s="148"/>
      <c r="AB2064" s="149"/>
      <c r="AC2064" s="148"/>
      <c r="AD2064" s="149"/>
      <c r="AE2064" s="148"/>
      <c r="AF2064" s="148"/>
      <c r="AG2064" s="148"/>
      <c r="AH2064" s="148"/>
      <c r="AI2064" s="148"/>
      <c r="AJ2064" s="148"/>
      <c r="AK2064" s="148"/>
      <c r="AL2064" s="139">
        <v>0</v>
      </c>
      <c r="AM2064" s="139">
        <v>0</v>
      </c>
      <c r="AN2064" s="148">
        <f t="shared" si="289"/>
        <v>1000</v>
      </c>
      <c r="AO2064" s="148">
        <f t="shared" si="290"/>
        <v>36</v>
      </c>
      <c r="AP2064" s="148">
        <v>13</v>
      </c>
      <c r="AQ2064" s="140">
        <v>13</v>
      </c>
      <c r="AS2064" s="42">
        <f t="shared" si="291"/>
        <v>2462.5252019180384</v>
      </c>
      <c r="AT2064" s="101">
        <f t="shared" si="292"/>
        <v>0</v>
      </c>
      <c r="AU2064" s="42">
        <f t="shared" si="293"/>
        <v>2462.5252019180384</v>
      </c>
      <c r="AV2064" s="42">
        <f t="shared" si="294"/>
        <v>2500.8432093441561</v>
      </c>
      <c r="AW2064" s="102">
        <f t="shared" si="295"/>
        <v>431</v>
      </c>
      <c r="AX2064" s="43">
        <f t="shared" si="288"/>
        <v>0.5</v>
      </c>
      <c r="AY2064" s="43" t="str">
        <f t="shared" si="296"/>
        <v>UTGS</v>
      </c>
    </row>
    <row r="2065" spans="1:51" hidden="1" x14ac:dyDescent="0.2">
      <c r="A2065" s="38">
        <v>2058</v>
      </c>
      <c r="B2065" t="s">
        <v>362</v>
      </c>
      <c r="C2065" t="s">
        <v>289</v>
      </c>
      <c r="D2065">
        <v>306</v>
      </c>
      <c r="E2065" t="s">
        <v>1238</v>
      </c>
      <c r="F2065">
        <v>0.25</v>
      </c>
      <c r="G2065" t="str">
        <f>LOOKUP(F2065,{0,6,45},{"F","L","H"})</f>
        <v>F</v>
      </c>
      <c r="H2065" t="s">
        <v>3897</v>
      </c>
      <c r="I2065" s="43" t="str">
        <f>IFERROR(VLOOKUP(#REF!,#REF!,2,FALSE),"No")</f>
        <v>No</v>
      </c>
      <c r="J2065" s="149">
        <v>0.75</v>
      </c>
      <c r="K2065" s="148">
        <v>45</v>
      </c>
      <c r="L2065" s="148"/>
      <c r="M2065" s="148"/>
      <c r="N2065" s="149"/>
      <c r="O2065" s="149"/>
      <c r="P2065" s="148"/>
      <c r="Q2065" s="148"/>
      <c r="R2065" s="148"/>
      <c r="S2065" s="148"/>
      <c r="T2065" s="148"/>
      <c r="U2065" s="148"/>
      <c r="V2065" s="148"/>
      <c r="W2065" s="148"/>
      <c r="X2065" s="139">
        <v>2</v>
      </c>
      <c r="Y2065" s="148">
        <v>297.92</v>
      </c>
      <c r="Z2065" s="149">
        <v>3</v>
      </c>
      <c r="AA2065" s="148">
        <v>632.91999999999996</v>
      </c>
      <c r="AB2065" s="149">
        <v>4</v>
      </c>
      <c r="AC2065" s="148">
        <v>69.17</v>
      </c>
      <c r="AD2065" s="148"/>
      <c r="AE2065" s="148"/>
      <c r="AF2065" s="148"/>
      <c r="AG2065" s="148"/>
      <c r="AH2065" s="148"/>
      <c r="AI2065" s="148"/>
      <c r="AJ2065" s="148"/>
      <c r="AK2065" s="148"/>
      <c r="AL2065" s="139">
        <v>0</v>
      </c>
      <c r="AM2065" s="139">
        <v>0</v>
      </c>
      <c r="AN2065" s="148">
        <f t="shared" si="289"/>
        <v>1000.0099999999999</v>
      </c>
      <c r="AO2065" s="148">
        <f t="shared" si="290"/>
        <v>45</v>
      </c>
      <c r="AP2065" s="148">
        <v>10</v>
      </c>
      <c r="AQ2065" s="140">
        <v>23</v>
      </c>
      <c r="AS2065" s="42">
        <f t="shared" si="291"/>
        <v>2897.2565023975476</v>
      </c>
      <c r="AT2065" s="101">
        <f t="shared" si="292"/>
        <v>0</v>
      </c>
      <c r="AU2065" s="42">
        <f t="shared" si="293"/>
        <v>2897.2565023975476</v>
      </c>
      <c r="AV2065" s="42">
        <f t="shared" si="294"/>
        <v>1086.1656578735326</v>
      </c>
      <c r="AW2065" s="102">
        <f t="shared" si="295"/>
        <v>431</v>
      </c>
      <c r="AX2065" s="43">
        <f t="shared" si="288"/>
        <v>0.75</v>
      </c>
      <c r="AY2065" s="43" t="str">
        <f t="shared" si="296"/>
        <v>UTGS</v>
      </c>
    </row>
    <row r="2066" spans="1:51" hidden="1" x14ac:dyDescent="0.2">
      <c r="A2066" s="38">
        <v>2059</v>
      </c>
      <c r="B2066" t="s">
        <v>362</v>
      </c>
      <c r="C2066" s="43" t="s">
        <v>289</v>
      </c>
      <c r="D2066">
        <v>320</v>
      </c>
      <c r="E2066" t="s">
        <v>1239</v>
      </c>
      <c r="F2066">
        <v>0.25</v>
      </c>
      <c r="G2066" t="str">
        <f>LOOKUP(F2066,{0,6,45},{"F","L","H"})</f>
        <v>F</v>
      </c>
      <c r="H2066" t="s">
        <v>3898</v>
      </c>
      <c r="I2066" s="43" t="str">
        <f>IFERROR(VLOOKUP(#REF!,#REF!,2,FALSE),"No")</f>
        <v>No</v>
      </c>
      <c r="J2066" s="148">
        <v>0.5</v>
      </c>
      <c r="K2066" s="148">
        <v>65</v>
      </c>
      <c r="L2066" s="148"/>
      <c r="M2066" s="148"/>
      <c r="N2066" s="148"/>
      <c r="O2066" s="148"/>
      <c r="P2066" s="148"/>
      <c r="Q2066" s="148"/>
      <c r="R2066" s="149"/>
      <c r="S2066" s="148"/>
      <c r="T2066" s="148"/>
      <c r="U2066" s="148"/>
      <c r="V2066" s="148"/>
      <c r="W2066" s="148"/>
      <c r="X2066" s="139">
        <v>2</v>
      </c>
      <c r="Y2066" s="148">
        <v>1000</v>
      </c>
      <c r="Z2066" s="148"/>
      <c r="AA2066" s="148"/>
      <c r="AB2066" s="148"/>
      <c r="AC2066" s="148"/>
      <c r="AD2066" s="148"/>
      <c r="AE2066" s="148"/>
      <c r="AF2066" s="148"/>
      <c r="AG2066" s="148"/>
      <c r="AH2066" s="148"/>
      <c r="AI2066" s="148"/>
      <c r="AJ2066" s="148"/>
      <c r="AK2066" s="148"/>
      <c r="AL2066" s="139">
        <v>0</v>
      </c>
      <c r="AM2066" s="139">
        <v>0</v>
      </c>
      <c r="AN2066" s="148">
        <f t="shared" si="289"/>
        <v>1000</v>
      </c>
      <c r="AO2066" s="148">
        <f t="shared" si="290"/>
        <v>65</v>
      </c>
      <c r="AP2066" s="148">
        <v>7</v>
      </c>
      <c r="AQ2066" s="140">
        <v>7</v>
      </c>
      <c r="AS2066" s="42">
        <f t="shared" si="291"/>
        <v>4446.2260590186806</v>
      </c>
      <c r="AT2066" s="101">
        <f t="shared" si="292"/>
        <v>0</v>
      </c>
      <c r="AU2066" s="42">
        <f t="shared" si="293"/>
        <v>4446.2260590186806</v>
      </c>
      <c r="AV2066" s="42">
        <f t="shared" si="294"/>
        <v>4644.4231030677192</v>
      </c>
      <c r="AW2066" s="102">
        <f t="shared" si="295"/>
        <v>431</v>
      </c>
      <c r="AX2066" s="43">
        <f t="shared" si="288"/>
        <v>0.5</v>
      </c>
      <c r="AY2066" s="43" t="str">
        <f t="shared" si="296"/>
        <v>UTGS</v>
      </c>
    </row>
    <row r="2067" spans="1:51" hidden="1" x14ac:dyDescent="0.2">
      <c r="A2067" s="38">
        <v>2060</v>
      </c>
      <c r="B2067" t="s">
        <v>5806</v>
      </c>
      <c r="C2067" t="s">
        <v>289</v>
      </c>
      <c r="D2067">
        <v>320</v>
      </c>
      <c r="E2067" t="s">
        <v>1239</v>
      </c>
      <c r="F2067">
        <v>0.25</v>
      </c>
      <c r="G2067" t="str">
        <f>LOOKUP(F2067,{0,6,45},{"F","L","H"})</f>
        <v>F</v>
      </c>
      <c r="H2067" t="s">
        <v>3899</v>
      </c>
      <c r="I2067" s="43" t="str">
        <f>IFERROR(VLOOKUP(#REF!,#REF!,2,FALSE),"No")</f>
        <v>No</v>
      </c>
      <c r="J2067" s="149">
        <v>0.75</v>
      </c>
      <c r="K2067" s="148">
        <v>172</v>
      </c>
      <c r="L2067" s="148"/>
      <c r="M2067" s="148"/>
      <c r="N2067" s="148"/>
      <c r="O2067" s="148"/>
      <c r="P2067" s="148"/>
      <c r="Q2067" s="148"/>
      <c r="R2067" s="148"/>
      <c r="S2067" s="148"/>
      <c r="T2067" s="148"/>
      <c r="U2067" s="148"/>
      <c r="V2067" s="148"/>
      <c r="W2067" s="148"/>
      <c r="X2067" s="139">
        <v>1.25</v>
      </c>
      <c r="Y2067" s="148">
        <v>23.05</v>
      </c>
      <c r="Z2067" s="149">
        <v>2</v>
      </c>
      <c r="AA2067" s="148">
        <v>252.45</v>
      </c>
      <c r="AB2067" s="148">
        <v>3</v>
      </c>
      <c r="AC2067" s="148">
        <v>724.5</v>
      </c>
      <c r="AD2067" s="148"/>
      <c r="AE2067" s="148"/>
      <c r="AF2067" s="148"/>
      <c r="AG2067" s="148"/>
      <c r="AH2067" s="148"/>
      <c r="AI2067" s="148"/>
      <c r="AJ2067" s="148"/>
      <c r="AK2067" s="148"/>
      <c r="AL2067" s="139">
        <v>0</v>
      </c>
      <c r="AM2067" s="139">
        <v>0</v>
      </c>
      <c r="AN2067" s="148">
        <f t="shared" si="289"/>
        <v>1000</v>
      </c>
      <c r="AO2067" s="148">
        <f t="shared" si="290"/>
        <v>172</v>
      </c>
      <c r="AP2067" s="148">
        <v>2</v>
      </c>
      <c r="AQ2067" s="140">
        <v>2</v>
      </c>
      <c r="AS2067" s="42">
        <f t="shared" si="291"/>
        <v>11073.958186941736</v>
      </c>
      <c r="AT2067" s="101">
        <f t="shared" si="292"/>
        <v>0</v>
      </c>
      <c r="AU2067" s="42">
        <f t="shared" si="293"/>
        <v>11073.958186941736</v>
      </c>
      <c r="AV2067" s="42">
        <f t="shared" si="294"/>
        <v>11670.218360737017</v>
      </c>
      <c r="AW2067" s="102">
        <f t="shared" si="295"/>
        <v>431</v>
      </c>
      <c r="AX2067" s="43">
        <f t="shared" si="288"/>
        <v>0.75</v>
      </c>
      <c r="AY2067" s="43" t="str">
        <f t="shared" si="296"/>
        <v>UTGS</v>
      </c>
    </row>
    <row r="2068" spans="1:51" hidden="1" x14ac:dyDescent="0.2">
      <c r="A2068" s="38">
        <v>2061</v>
      </c>
      <c r="B2068" t="s">
        <v>362</v>
      </c>
      <c r="C2068" t="s">
        <v>289</v>
      </c>
      <c r="D2068">
        <v>320</v>
      </c>
      <c r="E2068" t="s">
        <v>1239</v>
      </c>
      <c r="F2068">
        <v>0.25</v>
      </c>
      <c r="G2068" t="str">
        <f>LOOKUP(F2068,{0,6,45},{"F","L","H"})</f>
        <v>F</v>
      </c>
      <c r="H2068" t="s">
        <v>3900</v>
      </c>
      <c r="I2068" s="43" t="str">
        <f>IFERROR(VLOOKUP(#REF!,#REF!,2,FALSE),"No")</f>
        <v>No</v>
      </c>
      <c r="J2068" s="149">
        <v>0.5</v>
      </c>
      <c r="K2068" s="148">
        <v>93</v>
      </c>
      <c r="L2068" s="148"/>
      <c r="M2068" s="148"/>
      <c r="N2068" s="148"/>
      <c r="O2068" s="148"/>
      <c r="P2068" s="148"/>
      <c r="Q2068" s="148"/>
      <c r="R2068" s="148"/>
      <c r="S2068" s="148"/>
      <c r="T2068" s="148"/>
      <c r="U2068" s="148"/>
      <c r="V2068" s="148"/>
      <c r="W2068" s="148"/>
      <c r="X2068" s="139">
        <v>0.75</v>
      </c>
      <c r="Y2068" s="148">
        <v>15.2</v>
      </c>
      <c r="Z2068" s="148">
        <v>2</v>
      </c>
      <c r="AA2068" s="148">
        <v>984.8</v>
      </c>
      <c r="AB2068" s="148"/>
      <c r="AC2068" s="148"/>
      <c r="AD2068" s="148"/>
      <c r="AE2068" s="148"/>
      <c r="AF2068" s="148"/>
      <c r="AG2068" s="148"/>
      <c r="AH2068" s="148"/>
      <c r="AI2068" s="148"/>
      <c r="AJ2068" s="148"/>
      <c r="AK2068" s="148"/>
      <c r="AL2068" s="139">
        <v>0</v>
      </c>
      <c r="AM2068" s="139">
        <v>0</v>
      </c>
      <c r="AN2068" s="148">
        <f t="shared" si="289"/>
        <v>1000</v>
      </c>
      <c r="AO2068" s="148">
        <f t="shared" si="290"/>
        <v>93</v>
      </c>
      <c r="AP2068" s="148">
        <v>4</v>
      </c>
      <c r="AQ2068" s="140">
        <v>4</v>
      </c>
      <c r="AS2068" s="42">
        <f t="shared" si="291"/>
        <v>6361.5234382882654</v>
      </c>
      <c r="AT2068" s="101">
        <f t="shared" si="292"/>
        <v>0</v>
      </c>
      <c r="AU2068" s="42">
        <f t="shared" si="293"/>
        <v>6361.5234382882654</v>
      </c>
      <c r="AV2068" s="42">
        <f t="shared" si="294"/>
        <v>8156.5444303685072</v>
      </c>
      <c r="AW2068" s="102">
        <f t="shared" si="295"/>
        <v>431</v>
      </c>
      <c r="AX2068" s="43">
        <f t="shared" si="288"/>
        <v>0.5</v>
      </c>
      <c r="AY2068" s="43" t="str">
        <f t="shared" si="296"/>
        <v>UTGS</v>
      </c>
    </row>
    <row r="2069" spans="1:51" hidden="1" x14ac:dyDescent="0.2">
      <c r="A2069" s="38">
        <v>2062</v>
      </c>
      <c r="B2069" t="s">
        <v>362</v>
      </c>
      <c r="C2069" t="s">
        <v>289</v>
      </c>
      <c r="D2069">
        <v>320</v>
      </c>
      <c r="E2069" t="s">
        <v>1245</v>
      </c>
      <c r="F2069">
        <v>0.25</v>
      </c>
      <c r="G2069" t="str">
        <f>LOOKUP(F2069,{0,6,45},{"F","L","H"})</f>
        <v>F</v>
      </c>
      <c r="H2069" t="s">
        <v>3901</v>
      </c>
      <c r="I2069" s="43" t="str">
        <f>IFERROR(VLOOKUP(#REF!,#REF!,2,FALSE),"No")</f>
        <v>No</v>
      </c>
      <c r="J2069" s="149">
        <v>0.5</v>
      </c>
      <c r="K2069" s="148">
        <v>129</v>
      </c>
      <c r="L2069" s="148"/>
      <c r="M2069" s="148"/>
      <c r="N2069" s="148"/>
      <c r="O2069" s="148"/>
      <c r="P2069" s="148"/>
      <c r="Q2069" s="148"/>
      <c r="R2069" s="148"/>
      <c r="S2069" s="148"/>
      <c r="T2069" s="148"/>
      <c r="U2069" s="148"/>
      <c r="V2069" s="148"/>
      <c r="W2069" s="148"/>
      <c r="X2069" s="139">
        <v>2</v>
      </c>
      <c r="Y2069" s="148">
        <v>1000</v>
      </c>
      <c r="Z2069" s="149"/>
      <c r="AA2069" s="148"/>
      <c r="AB2069" s="148"/>
      <c r="AC2069" s="148"/>
      <c r="AD2069" s="148"/>
      <c r="AE2069" s="148"/>
      <c r="AF2069" s="148"/>
      <c r="AG2069" s="148"/>
      <c r="AH2069" s="148"/>
      <c r="AI2069" s="148"/>
      <c r="AJ2069" s="148"/>
      <c r="AK2069" s="148"/>
      <c r="AL2069" s="139">
        <v>0</v>
      </c>
      <c r="AM2069" s="139">
        <v>0</v>
      </c>
      <c r="AN2069" s="148">
        <f t="shared" si="289"/>
        <v>1000</v>
      </c>
      <c r="AO2069" s="148">
        <f t="shared" si="290"/>
        <v>129</v>
      </c>
      <c r="AP2069" s="148">
        <v>8</v>
      </c>
      <c r="AQ2069" s="140">
        <v>8</v>
      </c>
      <c r="AS2069" s="42">
        <f t="shared" si="291"/>
        <v>8824.0486402063034</v>
      </c>
      <c r="AT2069" s="101">
        <f t="shared" si="292"/>
        <v>0</v>
      </c>
      <c r="AU2069" s="42">
        <f t="shared" si="293"/>
        <v>8824.0486402063034</v>
      </c>
      <c r="AV2069" s="42">
        <f t="shared" si="294"/>
        <v>4063.870215184254</v>
      </c>
      <c r="AW2069" s="102">
        <f t="shared" si="295"/>
        <v>431</v>
      </c>
      <c r="AX2069" s="43">
        <f t="shared" si="288"/>
        <v>0.5</v>
      </c>
      <c r="AY2069" s="43" t="str">
        <f t="shared" si="296"/>
        <v>UTGS</v>
      </c>
    </row>
    <row r="2070" spans="1:51" hidden="1" x14ac:dyDescent="0.2">
      <c r="A2070" s="38">
        <v>2063</v>
      </c>
      <c r="B2070" t="s">
        <v>5806</v>
      </c>
      <c r="C2070" t="s">
        <v>292</v>
      </c>
      <c r="D2070">
        <v>2000</v>
      </c>
      <c r="E2070" t="s">
        <v>196</v>
      </c>
      <c r="F2070">
        <v>0.25</v>
      </c>
      <c r="G2070" t="str">
        <f>LOOKUP(F2070,{0,6,45},{"F","L","H"})</f>
        <v>F</v>
      </c>
      <c r="H2070" t="s">
        <v>977</v>
      </c>
      <c r="I2070" s="43" t="str">
        <f>IFERROR(VLOOKUP(#REF!,#REF!,2,FALSE),"No")</f>
        <v>No</v>
      </c>
      <c r="J2070" s="149">
        <v>1.25</v>
      </c>
      <c r="K2070" s="148">
        <v>76</v>
      </c>
      <c r="L2070" s="148"/>
      <c r="M2070" s="148"/>
      <c r="N2070" s="148"/>
      <c r="O2070" s="148"/>
      <c r="P2070" s="148"/>
      <c r="Q2070" s="148"/>
      <c r="R2070" s="148"/>
      <c r="S2070" s="148"/>
      <c r="T2070" s="148"/>
      <c r="U2070" s="148"/>
      <c r="V2070" s="148"/>
      <c r="W2070" s="148"/>
      <c r="X2070" s="139">
        <v>2</v>
      </c>
      <c r="Y2070" s="148">
        <v>1000</v>
      </c>
      <c r="Z2070" s="148"/>
      <c r="AA2070" s="148"/>
      <c r="AB2070" s="148"/>
      <c r="AC2070" s="148"/>
      <c r="AD2070" s="148"/>
      <c r="AE2070" s="148"/>
      <c r="AF2070" s="148"/>
      <c r="AG2070" s="148"/>
      <c r="AH2070" s="148"/>
      <c r="AI2070" s="148"/>
      <c r="AJ2070" s="148"/>
      <c r="AK2070" s="148"/>
      <c r="AL2070" s="139">
        <v>0</v>
      </c>
      <c r="AM2070" s="139">
        <v>0</v>
      </c>
      <c r="AN2070" s="148">
        <f t="shared" si="289"/>
        <v>1000</v>
      </c>
      <c r="AO2070" s="148">
        <f t="shared" si="290"/>
        <v>76</v>
      </c>
      <c r="AP2070" s="148">
        <v>11</v>
      </c>
      <c r="AQ2070" s="140">
        <v>11</v>
      </c>
      <c r="AS2070" s="42">
        <f t="shared" si="291"/>
        <v>5663.0243151603017</v>
      </c>
      <c r="AT2070" s="101">
        <f t="shared" si="292"/>
        <v>0</v>
      </c>
      <c r="AU2070" s="42">
        <f t="shared" si="293"/>
        <v>5663.0243151603017</v>
      </c>
      <c r="AV2070" s="42">
        <f t="shared" si="294"/>
        <v>2955.5419746794573</v>
      </c>
      <c r="AW2070" s="102">
        <f t="shared" si="295"/>
        <v>2428.75</v>
      </c>
      <c r="AX2070" s="43">
        <f t="shared" si="288"/>
        <v>1.25</v>
      </c>
      <c r="AY2070" s="43" t="str">
        <f t="shared" si="296"/>
        <v>UTFS</v>
      </c>
    </row>
    <row r="2071" spans="1:51" hidden="1" x14ac:dyDescent="0.2">
      <c r="A2071" s="38">
        <v>2064</v>
      </c>
      <c r="B2071" t="s">
        <v>5806</v>
      </c>
      <c r="C2071" t="s">
        <v>5746</v>
      </c>
      <c r="D2071">
        <v>21100</v>
      </c>
      <c r="E2071" t="s">
        <v>197</v>
      </c>
      <c r="F2071">
        <v>5</v>
      </c>
      <c r="G2071" t="str">
        <f>LOOKUP(F2071,{0,6,45},{"F","L","H"})</f>
        <v>F</v>
      </c>
      <c r="H2071" t="s">
        <v>5754</v>
      </c>
      <c r="I2071" s="43" t="str">
        <f>IFERROR(VLOOKUP(#REF!,#REF!,2,FALSE),"No")</f>
        <v>No</v>
      </c>
      <c r="J2071" s="139">
        <v>2</v>
      </c>
      <c r="K2071" s="148">
        <v>512</v>
      </c>
      <c r="L2071" s="148"/>
      <c r="M2071" s="148"/>
      <c r="N2071" s="148"/>
      <c r="O2071" s="148"/>
      <c r="P2071" s="148"/>
      <c r="Q2071" s="148"/>
      <c r="R2071" s="148"/>
      <c r="S2071" s="148"/>
      <c r="T2071" s="148"/>
      <c r="U2071" s="148"/>
      <c r="V2071" s="148"/>
      <c r="W2071" s="148"/>
      <c r="X2071" s="139">
        <v>2</v>
      </c>
      <c r="Y2071" s="148">
        <v>19</v>
      </c>
      <c r="Z2071" s="149">
        <v>4</v>
      </c>
      <c r="AA2071" s="148">
        <v>981</v>
      </c>
      <c r="AB2071" s="148"/>
      <c r="AC2071" s="148"/>
      <c r="AD2071" s="148"/>
      <c r="AE2071" s="148"/>
      <c r="AF2071" s="148"/>
      <c r="AG2071" s="148"/>
      <c r="AH2071" s="148"/>
      <c r="AI2071" s="148"/>
      <c r="AJ2071" s="148"/>
      <c r="AK2071" s="148"/>
      <c r="AL2071" s="139">
        <v>0</v>
      </c>
      <c r="AM2071" s="139">
        <v>0</v>
      </c>
      <c r="AN2071" s="148">
        <f t="shared" si="289"/>
        <v>1000</v>
      </c>
      <c r="AO2071" s="148">
        <f t="shared" si="290"/>
        <v>512</v>
      </c>
      <c r="AP2071" s="148">
        <v>1</v>
      </c>
      <c r="AQ2071" s="140">
        <v>6</v>
      </c>
      <c r="AS2071" s="42">
        <f t="shared" si="291"/>
        <v>37367.540649500981</v>
      </c>
      <c r="AT2071" s="101">
        <f t="shared" si="292"/>
        <v>0</v>
      </c>
      <c r="AU2071" s="42">
        <f t="shared" si="293"/>
        <v>37367.540649500981</v>
      </c>
      <c r="AV2071" s="42">
        <f t="shared" si="294"/>
        <v>6590.7886202456721</v>
      </c>
      <c r="AW2071" s="102">
        <f t="shared" si="295"/>
        <v>18747.149999999998</v>
      </c>
      <c r="AX2071" s="43">
        <f t="shared" si="288"/>
        <v>2</v>
      </c>
      <c r="AY2071" s="43" t="str">
        <f t="shared" si="296"/>
        <v>UTTSS</v>
      </c>
    </row>
    <row r="2072" spans="1:51" hidden="1" x14ac:dyDescent="0.2">
      <c r="A2072" s="38">
        <v>2065</v>
      </c>
      <c r="B2072" t="s">
        <v>362</v>
      </c>
      <c r="C2072" t="s">
        <v>289</v>
      </c>
      <c r="D2072">
        <v>320</v>
      </c>
      <c r="E2072" t="s">
        <v>1239</v>
      </c>
      <c r="F2072">
        <v>0.25</v>
      </c>
      <c r="G2072" t="str">
        <f>LOOKUP(F2072,{0,6,45},{"F","L","H"})</f>
        <v>F</v>
      </c>
      <c r="H2072" t="s">
        <v>3904</v>
      </c>
      <c r="I2072" s="43" t="str">
        <f>IFERROR(VLOOKUP(#REF!,#REF!,2,FALSE),"No")</f>
        <v>No</v>
      </c>
      <c r="J2072" s="149">
        <v>0.5</v>
      </c>
      <c r="K2072" s="148">
        <v>75</v>
      </c>
      <c r="L2072" s="148"/>
      <c r="M2072" s="148"/>
      <c r="N2072" s="148"/>
      <c r="O2072" s="148"/>
      <c r="P2072" s="148"/>
      <c r="Q2072" s="148"/>
      <c r="R2072" s="148"/>
      <c r="S2072" s="148"/>
      <c r="T2072" s="148"/>
      <c r="U2072" s="148"/>
      <c r="V2072" s="148"/>
      <c r="W2072" s="148"/>
      <c r="X2072" s="139">
        <v>2</v>
      </c>
      <c r="Y2072" s="148">
        <v>1000</v>
      </c>
      <c r="Z2072" s="149"/>
      <c r="AA2072" s="148"/>
      <c r="AB2072" s="148"/>
      <c r="AC2072" s="148"/>
      <c r="AD2072" s="148"/>
      <c r="AE2072" s="148"/>
      <c r="AF2072" s="148"/>
      <c r="AG2072" s="148"/>
      <c r="AH2072" s="148"/>
      <c r="AI2072" s="148"/>
      <c r="AJ2072" s="148"/>
      <c r="AK2072" s="148"/>
      <c r="AL2072" s="139">
        <v>0</v>
      </c>
      <c r="AM2072" s="139">
        <v>0</v>
      </c>
      <c r="AN2072" s="148">
        <f t="shared" si="289"/>
        <v>1000</v>
      </c>
      <c r="AO2072" s="148">
        <f t="shared" si="290"/>
        <v>75</v>
      </c>
      <c r="AP2072" s="148">
        <v>17</v>
      </c>
      <c r="AQ2072" s="140">
        <v>17</v>
      </c>
      <c r="AS2072" s="42">
        <f t="shared" si="291"/>
        <v>5130.2608373292469</v>
      </c>
      <c r="AT2072" s="101">
        <f t="shared" si="292"/>
        <v>0</v>
      </c>
      <c r="AU2072" s="42">
        <f t="shared" si="293"/>
        <v>5130.2608373292469</v>
      </c>
      <c r="AV2072" s="42">
        <f t="shared" si="294"/>
        <v>1912.4095130278843</v>
      </c>
      <c r="AW2072" s="102">
        <f t="shared" si="295"/>
        <v>431</v>
      </c>
      <c r="AX2072" s="43">
        <f t="shared" si="288"/>
        <v>0.5</v>
      </c>
      <c r="AY2072" s="43" t="str">
        <f t="shared" si="296"/>
        <v>UTGS</v>
      </c>
    </row>
    <row r="2073" spans="1:51" hidden="1" x14ac:dyDescent="0.2">
      <c r="A2073" s="38">
        <v>2066</v>
      </c>
      <c r="B2073" t="s">
        <v>362</v>
      </c>
      <c r="C2073" t="s">
        <v>289</v>
      </c>
      <c r="D2073">
        <v>320</v>
      </c>
      <c r="E2073" t="s">
        <v>1239</v>
      </c>
      <c r="F2073">
        <v>0.25</v>
      </c>
      <c r="G2073" t="str">
        <f>LOOKUP(F2073,{0,6,45},{"F","L","H"})</f>
        <v>F</v>
      </c>
      <c r="H2073" t="s">
        <v>3905</v>
      </c>
      <c r="I2073" s="43" t="str">
        <f>IFERROR(VLOOKUP(#REF!,#REF!,2,FALSE),"No")</f>
        <v>No</v>
      </c>
      <c r="J2073" s="149">
        <v>0.75</v>
      </c>
      <c r="K2073" s="148">
        <v>24</v>
      </c>
      <c r="L2073" s="148"/>
      <c r="M2073" s="148"/>
      <c r="N2073" s="148"/>
      <c r="O2073" s="148"/>
      <c r="P2073" s="148"/>
      <c r="Q2073" s="148"/>
      <c r="R2073" s="148"/>
      <c r="S2073" s="148"/>
      <c r="T2073" s="148"/>
      <c r="U2073" s="148"/>
      <c r="V2073" s="148"/>
      <c r="W2073" s="148"/>
      <c r="X2073" s="139">
        <v>2</v>
      </c>
      <c r="Y2073" s="148">
        <v>1000</v>
      </c>
      <c r="Z2073" s="149"/>
      <c r="AA2073" s="148"/>
      <c r="AB2073" s="149"/>
      <c r="AC2073" s="148"/>
      <c r="AD2073" s="148"/>
      <c r="AE2073" s="148"/>
      <c r="AF2073" s="148"/>
      <c r="AG2073" s="148"/>
      <c r="AH2073" s="148"/>
      <c r="AI2073" s="148"/>
      <c r="AJ2073" s="148"/>
      <c r="AK2073" s="148"/>
      <c r="AL2073" s="139">
        <v>0</v>
      </c>
      <c r="AM2073" s="139">
        <v>0</v>
      </c>
      <c r="AN2073" s="148">
        <f t="shared" si="289"/>
        <v>1000</v>
      </c>
      <c r="AO2073" s="148">
        <f t="shared" si="290"/>
        <v>24</v>
      </c>
      <c r="AP2073" s="148">
        <v>11</v>
      </c>
      <c r="AQ2073" s="140">
        <v>23</v>
      </c>
      <c r="AS2073" s="42">
        <f t="shared" si="291"/>
        <v>1545.2034679453586</v>
      </c>
      <c r="AT2073" s="101">
        <f t="shared" si="292"/>
        <v>0</v>
      </c>
      <c r="AU2073" s="42">
        <f t="shared" si="293"/>
        <v>1545.2034679453586</v>
      </c>
      <c r="AV2073" s="42">
        <f t="shared" si="294"/>
        <v>1413.5200748466971</v>
      </c>
      <c r="AW2073" s="102">
        <f t="shared" si="295"/>
        <v>431</v>
      </c>
      <c r="AX2073" s="43">
        <f t="shared" si="288"/>
        <v>0.75</v>
      </c>
      <c r="AY2073" s="43" t="str">
        <f t="shared" si="296"/>
        <v>UTGS</v>
      </c>
    </row>
    <row r="2074" spans="1:51" hidden="1" x14ac:dyDescent="0.2">
      <c r="A2074" s="38">
        <v>2067</v>
      </c>
      <c r="B2074" t="s">
        <v>362</v>
      </c>
      <c r="C2074" t="s">
        <v>289</v>
      </c>
      <c r="D2074">
        <v>320</v>
      </c>
      <c r="E2074" t="s">
        <v>1239</v>
      </c>
      <c r="F2074">
        <v>0.25</v>
      </c>
      <c r="G2074" t="str">
        <f>LOOKUP(F2074,{0,6,45},{"F","L","H"})</f>
        <v>F</v>
      </c>
      <c r="H2074" t="s">
        <v>3906</v>
      </c>
      <c r="I2074" s="43" t="str">
        <f>IFERROR(VLOOKUP(#REF!,#REF!,2,FALSE),"No")</f>
        <v>No</v>
      </c>
      <c r="J2074" s="139">
        <v>0.5</v>
      </c>
      <c r="K2074" s="148">
        <v>46</v>
      </c>
      <c r="L2074" s="148"/>
      <c r="M2074" s="148"/>
      <c r="N2074" s="148"/>
      <c r="O2074" s="148"/>
      <c r="P2074" s="148"/>
      <c r="Q2074" s="148"/>
      <c r="R2074" s="148"/>
      <c r="S2074" s="148"/>
      <c r="T2074" s="148"/>
      <c r="U2074" s="148"/>
      <c r="V2074" s="148"/>
      <c r="W2074" s="148"/>
      <c r="X2074" s="139">
        <v>1.25</v>
      </c>
      <c r="Y2074" s="148">
        <v>375</v>
      </c>
      <c r="Z2074" s="148">
        <v>2</v>
      </c>
      <c r="AA2074" s="148">
        <v>625</v>
      </c>
      <c r="AB2074" s="148"/>
      <c r="AC2074" s="148"/>
      <c r="AD2074" s="148"/>
      <c r="AE2074" s="148"/>
      <c r="AF2074" s="148"/>
      <c r="AG2074" s="148"/>
      <c r="AH2074" s="148"/>
      <c r="AI2074" s="148"/>
      <c r="AJ2074" s="148"/>
      <c r="AK2074" s="148"/>
      <c r="AL2074" s="139">
        <v>0</v>
      </c>
      <c r="AM2074" s="139">
        <v>0</v>
      </c>
      <c r="AN2074" s="148">
        <f t="shared" si="289"/>
        <v>1000</v>
      </c>
      <c r="AO2074" s="148">
        <f t="shared" si="290"/>
        <v>46</v>
      </c>
      <c r="AP2074" s="148">
        <v>6</v>
      </c>
      <c r="AQ2074" s="140">
        <v>6</v>
      </c>
      <c r="AS2074" s="42">
        <f t="shared" si="291"/>
        <v>3146.5599802286047</v>
      </c>
      <c r="AT2074" s="101">
        <f t="shared" si="292"/>
        <v>0</v>
      </c>
      <c r="AU2074" s="42">
        <f t="shared" si="293"/>
        <v>3146.5599802286047</v>
      </c>
      <c r="AV2074" s="42">
        <f t="shared" si="294"/>
        <v>5462.2436202456711</v>
      </c>
      <c r="AW2074" s="102">
        <f t="shared" si="295"/>
        <v>431</v>
      </c>
      <c r="AX2074" s="43">
        <f t="shared" si="288"/>
        <v>0.5</v>
      </c>
      <c r="AY2074" s="43" t="str">
        <f t="shared" si="296"/>
        <v>UTGS</v>
      </c>
    </row>
    <row r="2075" spans="1:51" hidden="1" x14ac:dyDescent="0.2">
      <c r="A2075" s="38">
        <v>2068</v>
      </c>
      <c r="B2075" t="s">
        <v>362</v>
      </c>
      <c r="C2075" t="s">
        <v>289</v>
      </c>
      <c r="D2075">
        <v>320</v>
      </c>
      <c r="E2075" t="s">
        <v>1247</v>
      </c>
      <c r="F2075">
        <v>0.25</v>
      </c>
      <c r="G2075" t="str">
        <f>LOOKUP(F2075,{0,6,45},{"F","L","H"})</f>
        <v>F</v>
      </c>
      <c r="H2075" t="s">
        <v>3907</v>
      </c>
      <c r="I2075" s="43" t="str">
        <f>IFERROR(VLOOKUP(#REF!,#REF!,2,FALSE),"No")</f>
        <v>No</v>
      </c>
      <c r="J2075" s="139">
        <v>0.5</v>
      </c>
      <c r="K2075" s="148">
        <v>78</v>
      </c>
      <c r="L2075" s="148"/>
      <c r="M2075" s="148"/>
      <c r="N2075" s="148"/>
      <c r="O2075" s="148"/>
      <c r="P2075" s="148"/>
      <c r="Q2075" s="148"/>
      <c r="R2075" s="148"/>
      <c r="S2075" s="148"/>
      <c r="T2075" s="148"/>
      <c r="U2075" s="148"/>
      <c r="V2075" s="148"/>
      <c r="W2075" s="148"/>
      <c r="X2075" s="139">
        <v>2</v>
      </c>
      <c r="Y2075" s="148">
        <v>1000</v>
      </c>
      <c r="Z2075" s="149"/>
      <c r="AA2075" s="148"/>
      <c r="AB2075" s="148"/>
      <c r="AC2075" s="148"/>
      <c r="AD2075" s="148"/>
      <c r="AE2075" s="148"/>
      <c r="AF2075" s="148"/>
      <c r="AG2075" s="148"/>
      <c r="AH2075" s="148"/>
      <c r="AI2075" s="148"/>
      <c r="AJ2075" s="148"/>
      <c r="AK2075" s="148"/>
      <c r="AL2075" s="139">
        <v>0</v>
      </c>
      <c r="AM2075" s="139">
        <v>0</v>
      </c>
      <c r="AN2075" s="148">
        <f t="shared" si="289"/>
        <v>1000</v>
      </c>
      <c r="AO2075" s="148">
        <f t="shared" si="290"/>
        <v>78</v>
      </c>
      <c r="AP2075" s="148">
        <v>6</v>
      </c>
      <c r="AQ2075" s="140">
        <v>6</v>
      </c>
      <c r="AS2075" s="42">
        <f t="shared" si="291"/>
        <v>5335.471270822416</v>
      </c>
      <c r="AT2075" s="101">
        <f t="shared" si="292"/>
        <v>0</v>
      </c>
      <c r="AU2075" s="42">
        <f t="shared" si="293"/>
        <v>5335.471270822416</v>
      </c>
      <c r="AV2075" s="42">
        <f t="shared" si="294"/>
        <v>5418.493620245672</v>
      </c>
      <c r="AW2075" s="102">
        <f t="shared" si="295"/>
        <v>431</v>
      </c>
      <c r="AX2075" s="43">
        <f t="shared" si="288"/>
        <v>0.5</v>
      </c>
      <c r="AY2075" s="43" t="str">
        <f t="shared" si="296"/>
        <v>UTGS</v>
      </c>
    </row>
    <row r="2076" spans="1:51" hidden="1" x14ac:dyDescent="0.2">
      <c r="A2076" s="38">
        <v>2069</v>
      </c>
      <c r="B2076" t="s">
        <v>362</v>
      </c>
      <c r="C2076" t="s">
        <v>289</v>
      </c>
      <c r="D2076">
        <v>320</v>
      </c>
      <c r="E2076" t="s">
        <v>1239</v>
      </c>
      <c r="F2076">
        <v>0.25</v>
      </c>
      <c r="G2076" t="str">
        <f>LOOKUP(F2076,{0,6,45},{"F","L","H"})</f>
        <v>F</v>
      </c>
      <c r="H2076" t="s">
        <v>3908</v>
      </c>
      <c r="I2076" s="43" t="str">
        <f>IFERROR(VLOOKUP(#REF!,#REF!,2,FALSE),"No")</f>
        <v>No</v>
      </c>
      <c r="J2076" s="148">
        <v>0.5</v>
      </c>
      <c r="K2076" s="148">
        <v>66</v>
      </c>
      <c r="L2076" s="148"/>
      <c r="M2076" s="148"/>
      <c r="N2076" s="148"/>
      <c r="O2076" s="148"/>
      <c r="P2076" s="148"/>
      <c r="Q2076" s="148"/>
      <c r="R2076" s="149"/>
      <c r="S2076" s="148"/>
      <c r="T2076" s="148"/>
      <c r="U2076" s="148"/>
      <c r="V2076" s="148"/>
      <c r="W2076" s="148"/>
      <c r="X2076" s="139">
        <v>2</v>
      </c>
      <c r="Y2076" s="148">
        <v>1000</v>
      </c>
      <c r="Z2076" s="148"/>
      <c r="AA2076" s="148"/>
      <c r="AB2076" s="148"/>
      <c r="AC2076" s="148"/>
      <c r="AD2076" s="148"/>
      <c r="AE2076" s="148"/>
      <c r="AF2076" s="148"/>
      <c r="AG2076" s="148"/>
      <c r="AH2076" s="148"/>
      <c r="AI2076" s="148"/>
      <c r="AJ2076" s="148"/>
      <c r="AK2076" s="148"/>
      <c r="AL2076" s="139">
        <v>0</v>
      </c>
      <c r="AM2076" s="139">
        <v>0</v>
      </c>
      <c r="AN2076" s="148">
        <f t="shared" si="289"/>
        <v>1000</v>
      </c>
      <c r="AO2076" s="148">
        <f t="shared" si="290"/>
        <v>66</v>
      </c>
      <c r="AP2076" s="148">
        <v>6</v>
      </c>
      <c r="AQ2076" s="140">
        <v>6</v>
      </c>
      <c r="AS2076" s="42">
        <f t="shared" si="291"/>
        <v>4514.6295368497367</v>
      </c>
      <c r="AT2076" s="101">
        <f t="shared" si="292"/>
        <v>0</v>
      </c>
      <c r="AU2076" s="42">
        <f t="shared" si="293"/>
        <v>4514.6295368497367</v>
      </c>
      <c r="AV2076" s="42">
        <f t="shared" si="294"/>
        <v>5418.493620245672</v>
      </c>
      <c r="AW2076" s="102">
        <f t="shared" si="295"/>
        <v>431</v>
      </c>
      <c r="AX2076" s="43">
        <f t="shared" si="288"/>
        <v>0.5</v>
      </c>
      <c r="AY2076" s="43" t="str">
        <f t="shared" si="296"/>
        <v>UTGS</v>
      </c>
    </row>
    <row r="2077" spans="1:51" hidden="1" x14ac:dyDescent="0.2">
      <c r="A2077" s="38">
        <v>2070</v>
      </c>
      <c r="B2077" t="s">
        <v>362</v>
      </c>
      <c r="C2077" t="s">
        <v>289</v>
      </c>
      <c r="D2077">
        <v>320</v>
      </c>
      <c r="E2077" t="s">
        <v>1223</v>
      </c>
      <c r="F2077">
        <v>0.25</v>
      </c>
      <c r="G2077" t="str">
        <f>LOOKUP(F2077,{0,6,45},{"F","L","H"})</f>
        <v>F</v>
      </c>
      <c r="H2077" t="s">
        <v>3909</v>
      </c>
      <c r="I2077" s="43" t="str">
        <f>IFERROR(VLOOKUP(#REF!,#REF!,2,FALSE),"No")</f>
        <v>No</v>
      </c>
      <c r="J2077" s="149">
        <v>0.5</v>
      </c>
      <c r="K2077" s="148">
        <v>86</v>
      </c>
      <c r="L2077" s="148"/>
      <c r="M2077" s="148"/>
      <c r="N2077" s="148"/>
      <c r="O2077" s="148"/>
      <c r="P2077" s="148"/>
      <c r="Q2077" s="148"/>
      <c r="R2077" s="148"/>
      <c r="S2077" s="148"/>
      <c r="T2077" s="148"/>
      <c r="U2077" s="148"/>
      <c r="V2077" s="148"/>
      <c r="W2077" s="148"/>
      <c r="X2077" s="139">
        <v>2</v>
      </c>
      <c r="Y2077" s="148">
        <v>1000</v>
      </c>
      <c r="Z2077" s="148"/>
      <c r="AA2077" s="148"/>
      <c r="AB2077" s="148"/>
      <c r="AC2077" s="148"/>
      <c r="AD2077" s="148"/>
      <c r="AE2077" s="148"/>
      <c r="AF2077" s="148"/>
      <c r="AG2077" s="148"/>
      <c r="AH2077" s="148"/>
      <c r="AI2077" s="148"/>
      <c r="AJ2077" s="148"/>
      <c r="AK2077" s="148"/>
      <c r="AL2077" s="139">
        <v>0</v>
      </c>
      <c r="AM2077" s="139">
        <v>0</v>
      </c>
      <c r="AN2077" s="148">
        <f t="shared" si="289"/>
        <v>1000</v>
      </c>
      <c r="AO2077" s="148">
        <f t="shared" si="290"/>
        <v>86</v>
      </c>
      <c r="AP2077" s="148">
        <v>16</v>
      </c>
      <c r="AQ2077" s="140">
        <v>17</v>
      </c>
      <c r="AS2077" s="42">
        <f t="shared" si="291"/>
        <v>5882.6990934708692</v>
      </c>
      <c r="AT2077" s="101">
        <f t="shared" si="292"/>
        <v>0</v>
      </c>
      <c r="AU2077" s="42">
        <f t="shared" si="293"/>
        <v>5882.6990934708692</v>
      </c>
      <c r="AV2077" s="42">
        <f t="shared" si="294"/>
        <v>1912.4095130278843</v>
      </c>
      <c r="AW2077" s="102">
        <f t="shared" si="295"/>
        <v>431</v>
      </c>
      <c r="AX2077" s="43">
        <f t="shared" si="288"/>
        <v>0.5</v>
      </c>
      <c r="AY2077" s="43" t="str">
        <f t="shared" si="296"/>
        <v>UTGS</v>
      </c>
    </row>
    <row r="2078" spans="1:51" hidden="1" x14ac:dyDescent="0.2">
      <c r="A2078" s="38">
        <v>2071</v>
      </c>
      <c r="B2078" t="s">
        <v>362</v>
      </c>
      <c r="C2078" t="s">
        <v>289</v>
      </c>
      <c r="D2078">
        <v>320</v>
      </c>
      <c r="E2078" t="s">
        <v>1245</v>
      </c>
      <c r="F2078">
        <v>0.25</v>
      </c>
      <c r="G2078" t="str">
        <f>LOOKUP(F2078,{0,6,45},{"F","L","H"})</f>
        <v>F</v>
      </c>
      <c r="H2078" t="s">
        <v>3910</v>
      </c>
      <c r="I2078" s="43" t="str">
        <f>IFERROR(VLOOKUP(#REF!,#REF!,2,FALSE),"No")</f>
        <v>No</v>
      </c>
      <c r="J2078" s="149">
        <v>0.5</v>
      </c>
      <c r="K2078" s="148">
        <v>158</v>
      </c>
      <c r="L2078" s="148"/>
      <c r="M2078" s="148"/>
      <c r="N2078" s="148"/>
      <c r="O2078" s="148"/>
      <c r="P2078" s="148"/>
      <c r="Q2078" s="148"/>
      <c r="R2078" s="148"/>
      <c r="S2078" s="148"/>
      <c r="T2078" s="148"/>
      <c r="U2078" s="148"/>
      <c r="V2078" s="148"/>
      <c r="W2078" s="148"/>
      <c r="X2078" s="139">
        <v>2</v>
      </c>
      <c r="Y2078" s="148">
        <v>146.44999999999999</v>
      </c>
      <c r="Z2078" s="148">
        <v>3</v>
      </c>
      <c r="AA2078" s="148">
        <v>823.45</v>
      </c>
      <c r="AB2078" s="148">
        <v>6</v>
      </c>
      <c r="AC2078" s="148">
        <v>30.1</v>
      </c>
      <c r="AD2078" s="148"/>
      <c r="AE2078" s="148"/>
      <c r="AF2078" s="148"/>
      <c r="AG2078" s="148"/>
      <c r="AH2078" s="148"/>
      <c r="AI2078" s="148"/>
      <c r="AJ2078" s="148"/>
      <c r="AK2078" s="148"/>
      <c r="AL2078" s="139">
        <v>0</v>
      </c>
      <c r="AM2078" s="139">
        <v>0</v>
      </c>
      <c r="AN2078" s="148">
        <f t="shared" si="289"/>
        <v>1000.0000000000001</v>
      </c>
      <c r="AO2078" s="148">
        <f t="shared" si="290"/>
        <v>158</v>
      </c>
      <c r="AP2078" s="148">
        <v>12</v>
      </c>
      <c r="AQ2078" s="140">
        <v>35</v>
      </c>
      <c r="AS2078" s="42">
        <f t="shared" si="291"/>
        <v>10807.749497306946</v>
      </c>
      <c r="AT2078" s="101">
        <f t="shared" si="292"/>
        <v>0</v>
      </c>
      <c r="AU2078" s="42">
        <f t="shared" si="293"/>
        <v>10807.749497306946</v>
      </c>
      <c r="AV2078" s="42">
        <f t="shared" si="294"/>
        <v>654.22764918497251</v>
      </c>
      <c r="AW2078" s="102">
        <f t="shared" si="295"/>
        <v>431</v>
      </c>
      <c r="AX2078" s="43">
        <f t="shared" si="288"/>
        <v>0.5</v>
      </c>
      <c r="AY2078" s="43" t="str">
        <f t="shared" si="296"/>
        <v>UTGS</v>
      </c>
    </row>
    <row r="2079" spans="1:51" hidden="1" x14ac:dyDescent="0.2">
      <c r="A2079" s="38">
        <v>2072</v>
      </c>
      <c r="B2079" t="s">
        <v>5806</v>
      </c>
      <c r="C2079" t="s">
        <v>289</v>
      </c>
      <c r="D2079">
        <v>320</v>
      </c>
      <c r="E2079" t="s">
        <v>1243</v>
      </c>
      <c r="F2079">
        <v>0.25</v>
      </c>
      <c r="G2079" t="str">
        <f>LOOKUP(F2079,{0,6,45},{"F","L","H"})</f>
        <v>F</v>
      </c>
      <c r="H2079" t="s">
        <v>3913</v>
      </c>
      <c r="I2079" s="43" t="str">
        <f>IFERROR(VLOOKUP(#REF!,#REF!,2,FALSE),"No")</f>
        <v>No</v>
      </c>
      <c r="J2079" s="139">
        <v>1.25</v>
      </c>
      <c r="K2079" s="148">
        <v>183</v>
      </c>
      <c r="L2079" s="148"/>
      <c r="M2079" s="148"/>
      <c r="N2079" s="148"/>
      <c r="O2079" s="148"/>
      <c r="P2079" s="148"/>
      <c r="Q2079" s="148"/>
      <c r="R2079" s="148"/>
      <c r="S2079" s="148"/>
      <c r="T2079" s="148"/>
      <c r="U2079" s="148"/>
      <c r="V2079" s="148"/>
      <c r="W2079" s="148"/>
      <c r="X2079" s="139">
        <v>1.25</v>
      </c>
      <c r="Y2079" s="148">
        <v>372.44</v>
      </c>
      <c r="Z2079" s="148">
        <v>2</v>
      </c>
      <c r="AA2079" s="148">
        <v>49.44</v>
      </c>
      <c r="AB2079" s="148">
        <v>4</v>
      </c>
      <c r="AC2079" s="148">
        <v>8.44</v>
      </c>
      <c r="AD2079" s="148">
        <v>6</v>
      </c>
      <c r="AE2079" s="148">
        <v>569.66999999999996</v>
      </c>
      <c r="AF2079" s="148"/>
      <c r="AG2079" s="148"/>
      <c r="AH2079" s="148"/>
      <c r="AI2079" s="148"/>
      <c r="AJ2079" s="148"/>
      <c r="AK2079" s="148"/>
      <c r="AL2079" s="139">
        <v>0</v>
      </c>
      <c r="AM2079" s="139">
        <v>0</v>
      </c>
      <c r="AN2079" s="148">
        <f t="shared" si="289"/>
        <v>999.99</v>
      </c>
      <c r="AO2079" s="148">
        <f t="shared" si="290"/>
        <v>183</v>
      </c>
      <c r="AP2079" s="148">
        <v>9</v>
      </c>
      <c r="AQ2079" s="140">
        <v>37</v>
      </c>
      <c r="AS2079" s="42">
        <f t="shared" si="291"/>
        <v>13635.966443083358</v>
      </c>
      <c r="AT2079" s="101">
        <f t="shared" si="292"/>
        <v>0</v>
      </c>
      <c r="AU2079" s="42">
        <f t="shared" si="293"/>
        <v>13635.966443083358</v>
      </c>
      <c r="AV2079" s="42">
        <f t="shared" si="294"/>
        <v>1311.058859779914</v>
      </c>
      <c r="AW2079" s="102">
        <f t="shared" si="295"/>
        <v>431</v>
      </c>
      <c r="AX2079" s="43">
        <f t="shared" si="288"/>
        <v>1.25</v>
      </c>
      <c r="AY2079" s="43" t="str">
        <f t="shared" si="296"/>
        <v>UTGS</v>
      </c>
    </row>
    <row r="2080" spans="1:51" hidden="1" x14ac:dyDescent="0.2">
      <c r="A2080" s="38">
        <v>2073</v>
      </c>
      <c r="B2080" t="s">
        <v>362</v>
      </c>
      <c r="C2080" t="s">
        <v>289</v>
      </c>
      <c r="D2080">
        <v>320</v>
      </c>
      <c r="E2080" t="s">
        <v>1239</v>
      </c>
      <c r="F2080">
        <v>0.25</v>
      </c>
      <c r="G2080" t="str">
        <f>LOOKUP(F2080,{0,6,45},{"F","L","H"})</f>
        <v>F</v>
      </c>
      <c r="H2080" t="s">
        <v>3914</v>
      </c>
      <c r="I2080" s="43" t="str">
        <f>IFERROR(VLOOKUP(#REF!,#REF!,2,FALSE),"No")</f>
        <v>No</v>
      </c>
      <c r="J2080" s="149">
        <v>0.5</v>
      </c>
      <c r="K2080" s="148">
        <v>124</v>
      </c>
      <c r="L2080" s="148"/>
      <c r="M2080" s="148"/>
      <c r="N2080" s="148"/>
      <c r="O2080" s="148"/>
      <c r="P2080" s="148"/>
      <c r="Q2080" s="148"/>
      <c r="R2080" s="148"/>
      <c r="S2080" s="148"/>
      <c r="T2080" s="148"/>
      <c r="U2080" s="148"/>
      <c r="V2080" s="148"/>
      <c r="W2080" s="148"/>
      <c r="X2080" s="139">
        <v>1.25</v>
      </c>
      <c r="Y2080" s="148">
        <v>968.63</v>
      </c>
      <c r="Z2080" s="148">
        <v>4</v>
      </c>
      <c r="AA2080" s="148">
        <v>31.37</v>
      </c>
      <c r="AB2080" s="148"/>
      <c r="AC2080" s="148"/>
      <c r="AD2080" s="148"/>
      <c r="AE2080" s="148"/>
      <c r="AF2080" s="148"/>
      <c r="AG2080" s="148"/>
      <c r="AH2080" s="148"/>
      <c r="AI2080" s="148"/>
      <c r="AJ2080" s="148"/>
      <c r="AK2080" s="148"/>
      <c r="AL2080" s="139">
        <v>0</v>
      </c>
      <c r="AM2080" s="139">
        <v>0</v>
      </c>
      <c r="AN2080" s="148">
        <f t="shared" si="289"/>
        <v>1000</v>
      </c>
      <c r="AO2080" s="148">
        <f t="shared" si="290"/>
        <v>124</v>
      </c>
      <c r="AP2080" s="148">
        <v>4</v>
      </c>
      <c r="AQ2080" s="140">
        <v>4</v>
      </c>
      <c r="AS2080" s="42">
        <f t="shared" si="291"/>
        <v>8482.0312510510212</v>
      </c>
      <c r="AT2080" s="101">
        <f t="shared" si="292"/>
        <v>0</v>
      </c>
      <c r="AU2080" s="42">
        <f t="shared" si="293"/>
        <v>8482.0312510510212</v>
      </c>
      <c r="AV2080" s="42">
        <f t="shared" si="294"/>
        <v>8353.4814053685095</v>
      </c>
      <c r="AW2080" s="102">
        <f t="shared" si="295"/>
        <v>431</v>
      </c>
      <c r="AX2080" s="43">
        <f t="shared" si="288"/>
        <v>0.5</v>
      </c>
      <c r="AY2080" s="43" t="str">
        <f t="shared" si="296"/>
        <v>UTGS</v>
      </c>
    </row>
    <row r="2081" spans="1:51" hidden="1" x14ac:dyDescent="0.2">
      <c r="A2081" s="38">
        <v>2074</v>
      </c>
      <c r="B2081" t="s">
        <v>362</v>
      </c>
      <c r="C2081" t="s">
        <v>289</v>
      </c>
      <c r="D2081">
        <v>320</v>
      </c>
      <c r="E2081" t="s">
        <v>1245</v>
      </c>
      <c r="F2081">
        <v>0.25</v>
      </c>
      <c r="G2081" t="str">
        <f>LOOKUP(F2081,{0,6,45},{"F","L","H"})</f>
        <v>F</v>
      </c>
      <c r="H2081" t="s">
        <v>3915</v>
      </c>
      <c r="I2081" s="43" t="str">
        <f>IFERROR(VLOOKUP(#REF!,#REF!,2,FALSE),"No")</f>
        <v>No</v>
      </c>
      <c r="J2081" s="149">
        <v>0.5</v>
      </c>
      <c r="K2081" s="148">
        <v>65</v>
      </c>
      <c r="L2081" s="148"/>
      <c r="M2081" s="148"/>
      <c r="N2081" s="148"/>
      <c r="O2081" s="148"/>
      <c r="P2081" s="148"/>
      <c r="Q2081" s="148"/>
      <c r="R2081" s="148"/>
      <c r="S2081" s="148"/>
      <c r="T2081" s="148"/>
      <c r="U2081" s="148"/>
      <c r="V2081" s="148"/>
      <c r="W2081" s="148"/>
      <c r="X2081" s="139">
        <v>1.25</v>
      </c>
      <c r="Y2081" s="148">
        <v>249.31</v>
      </c>
      <c r="Z2081" s="149">
        <v>2</v>
      </c>
      <c r="AA2081" s="148">
        <v>750.69</v>
      </c>
      <c r="AB2081" s="148"/>
      <c r="AC2081" s="148"/>
      <c r="AD2081" s="148"/>
      <c r="AE2081" s="148"/>
      <c r="AF2081" s="148"/>
      <c r="AG2081" s="148"/>
      <c r="AH2081" s="148"/>
      <c r="AI2081" s="148"/>
      <c r="AJ2081" s="148"/>
      <c r="AK2081" s="148"/>
      <c r="AL2081" s="139">
        <v>0</v>
      </c>
      <c r="AM2081" s="139">
        <v>0</v>
      </c>
      <c r="AN2081" s="148">
        <f t="shared" si="289"/>
        <v>1000</v>
      </c>
      <c r="AO2081" s="148">
        <f t="shared" si="290"/>
        <v>65</v>
      </c>
      <c r="AP2081" s="148">
        <v>16</v>
      </c>
      <c r="AQ2081" s="140">
        <v>22</v>
      </c>
      <c r="AS2081" s="42">
        <f t="shared" si="291"/>
        <v>4446.2260590186806</v>
      </c>
      <c r="AT2081" s="101">
        <f t="shared" si="292"/>
        <v>0</v>
      </c>
      <c r="AU2081" s="42">
        <f t="shared" si="293"/>
        <v>4446.2260590186806</v>
      </c>
      <c r="AV2081" s="42">
        <f t="shared" si="294"/>
        <v>1485.7035782488199</v>
      </c>
      <c r="AW2081" s="102">
        <f t="shared" si="295"/>
        <v>431</v>
      </c>
      <c r="AX2081" s="43">
        <f t="shared" si="288"/>
        <v>0.5</v>
      </c>
      <c r="AY2081" s="43" t="str">
        <f t="shared" si="296"/>
        <v>UTGS</v>
      </c>
    </row>
    <row r="2082" spans="1:51" hidden="1" x14ac:dyDescent="0.2">
      <c r="A2082" s="38">
        <v>2075</v>
      </c>
      <c r="B2082" t="s">
        <v>362</v>
      </c>
      <c r="C2082" t="s">
        <v>289</v>
      </c>
      <c r="D2082">
        <v>320</v>
      </c>
      <c r="E2082" t="s">
        <v>1243</v>
      </c>
      <c r="F2082">
        <v>0.25</v>
      </c>
      <c r="G2082" t="str">
        <f>LOOKUP(F2082,{0,6,45},{"F","L","H"})</f>
        <v>F</v>
      </c>
      <c r="H2082" t="s">
        <v>3916</v>
      </c>
      <c r="I2082" s="43" t="str">
        <f>IFERROR(VLOOKUP(#REF!,#REF!,2,FALSE),"No")</f>
        <v>No</v>
      </c>
      <c r="J2082" s="148">
        <v>0.75</v>
      </c>
      <c r="K2082" s="148">
        <v>45</v>
      </c>
      <c r="L2082" s="148"/>
      <c r="M2082" s="148"/>
      <c r="N2082" s="148"/>
      <c r="O2082" s="148"/>
      <c r="P2082" s="148"/>
      <c r="Q2082" s="148"/>
      <c r="R2082" s="149"/>
      <c r="S2082" s="148"/>
      <c r="T2082" s="148"/>
      <c r="U2082" s="148"/>
      <c r="V2082" s="148"/>
      <c r="W2082" s="148"/>
      <c r="X2082" s="139">
        <v>2</v>
      </c>
      <c r="Y2082" s="148">
        <v>1000</v>
      </c>
      <c r="Z2082" s="148"/>
      <c r="AA2082" s="148"/>
      <c r="AB2082" s="148"/>
      <c r="AC2082" s="148"/>
      <c r="AD2082" s="148"/>
      <c r="AE2082" s="148"/>
      <c r="AF2082" s="148"/>
      <c r="AG2082" s="148"/>
      <c r="AH2082" s="148"/>
      <c r="AI2082" s="148"/>
      <c r="AJ2082" s="148"/>
      <c r="AK2082" s="148"/>
      <c r="AL2082" s="139">
        <v>0</v>
      </c>
      <c r="AM2082" s="139">
        <v>0</v>
      </c>
      <c r="AN2082" s="148">
        <f t="shared" si="289"/>
        <v>1000</v>
      </c>
      <c r="AO2082" s="148">
        <f t="shared" si="290"/>
        <v>45</v>
      </c>
      <c r="AP2082" s="148">
        <v>6</v>
      </c>
      <c r="AQ2082" s="140">
        <v>22</v>
      </c>
      <c r="AS2082" s="42">
        <f t="shared" si="291"/>
        <v>2897.2565023975476</v>
      </c>
      <c r="AT2082" s="101">
        <f t="shared" si="292"/>
        <v>0</v>
      </c>
      <c r="AU2082" s="42">
        <f t="shared" si="293"/>
        <v>2897.2565023975476</v>
      </c>
      <c r="AV2082" s="42">
        <f t="shared" si="294"/>
        <v>1477.7709873397287</v>
      </c>
      <c r="AW2082" s="102">
        <f t="shared" si="295"/>
        <v>431</v>
      </c>
      <c r="AX2082" s="43">
        <f t="shared" si="288"/>
        <v>0.75</v>
      </c>
      <c r="AY2082" s="43" t="str">
        <f t="shared" si="296"/>
        <v>UTGS</v>
      </c>
    </row>
    <row r="2083" spans="1:51" hidden="1" x14ac:dyDescent="0.2">
      <c r="A2083" s="38">
        <v>2076</v>
      </c>
      <c r="B2083" t="s">
        <v>362</v>
      </c>
      <c r="C2083" t="s">
        <v>289</v>
      </c>
      <c r="D2083">
        <v>306</v>
      </c>
      <c r="E2083" t="s">
        <v>1224</v>
      </c>
      <c r="F2083">
        <v>0.25</v>
      </c>
      <c r="G2083" t="str">
        <f>LOOKUP(F2083,{0,6,45},{"F","L","H"})</f>
        <v>F</v>
      </c>
      <c r="H2083" t="s">
        <v>3917</v>
      </c>
      <c r="I2083" s="43" t="str">
        <f>IFERROR(VLOOKUP(#REF!,#REF!,2,FALSE),"No")</f>
        <v>No</v>
      </c>
      <c r="J2083" s="149">
        <v>0.5</v>
      </c>
      <c r="K2083" s="148">
        <v>94</v>
      </c>
      <c r="L2083" s="148"/>
      <c r="M2083" s="148"/>
      <c r="N2083" s="148"/>
      <c r="O2083" s="148"/>
      <c r="P2083" s="148"/>
      <c r="Q2083" s="148"/>
      <c r="R2083" s="148"/>
      <c r="S2083" s="148"/>
      <c r="T2083" s="148"/>
      <c r="U2083" s="148"/>
      <c r="V2083" s="148"/>
      <c r="W2083" s="148"/>
      <c r="X2083" s="139">
        <v>1.25</v>
      </c>
      <c r="Y2083" s="148">
        <v>932</v>
      </c>
      <c r="Z2083" s="149">
        <v>2</v>
      </c>
      <c r="AA2083" s="148">
        <v>68</v>
      </c>
      <c r="AB2083" s="149"/>
      <c r="AC2083" s="148"/>
      <c r="AD2083" s="148"/>
      <c r="AE2083" s="148"/>
      <c r="AF2083" s="148"/>
      <c r="AG2083" s="148"/>
      <c r="AH2083" s="148"/>
      <c r="AI2083" s="148"/>
      <c r="AJ2083" s="148"/>
      <c r="AK2083" s="148"/>
      <c r="AL2083" s="139">
        <v>0</v>
      </c>
      <c r="AM2083" s="139">
        <v>0</v>
      </c>
      <c r="AN2083" s="148">
        <f t="shared" si="289"/>
        <v>1000</v>
      </c>
      <c r="AO2083" s="148">
        <f t="shared" si="290"/>
        <v>94</v>
      </c>
      <c r="AP2083" s="148">
        <v>19</v>
      </c>
      <c r="AQ2083" s="140">
        <v>22</v>
      </c>
      <c r="AS2083" s="42">
        <f t="shared" si="291"/>
        <v>6429.9269161193224</v>
      </c>
      <c r="AT2083" s="101">
        <f t="shared" si="292"/>
        <v>0</v>
      </c>
      <c r="AU2083" s="42">
        <f t="shared" si="293"/>
        <v>6429.9269161193224</v>
      </c>
      <c r="AV2083" s="42">
        <f t="shared" si="294"/>
        <v>1507.4255327942744</v>
      </c>
      <c r="AW2083" s="102">
        <f t="shared" si="295"/>
        <v>431</v>
      </c>
      <c r="AX2083" s="43">
        <f t="shared" si="288"/>
        <v>0.5</v>
      </c>
      <c r="AY2083" s="43" t="str">
        <f t="shared" si="296"/>
        <v>UTGS</v>
      </c>
    </row>
    <row r="2084" spans="1:51" hidden="1" x14ac:dyDescent="0.2">
      <c r="A2084" s="38">
        <v>2077</v>
      </c>
      <c r="B2084" t="s">
        <v>362</v>
      </c>
      <c r="C2084" t="s">
        <v>289</v>
      </c>
      <c r="D2084">
        <v>320</v>
      </c>
      <c r="E2084" t="s">
        <v>1239</v>
      </c>
      <c r="F2084">
        <v>0.25</v>
      </c>
      <c r="G2084" t="str">
        <f>LOOKUP(F2084,{0,6,45},{"F","L","H"})</f>
        <v>F</v>
      </c>
      <c r="H2084" t="s">
        <v>2145</v>
      </c>
      <c r="I2084" s="43" t="str">
        <f>IFERROR(VLOOKUP(#REF!,#REF!,2,FALSE),"No")</f>
        <v>No</v>
      </c>
      <c r="J2084" s="139">
        <v>0.5</v>
      </c>
      <c r="K2084" s="148">
        <v>27</v>
      </c>
      <c r="L2084" s="148"/>
      <c r="M2084" s="148"/>
      <c r="N2084" s="148"/>
      <c r="O2084" s="148"/>
      <c r="P2084" s="148"/>
      <c r="Q2084" s="148"/>
      <c r="R2084" s="148"/>
      <c r="S2084" s="148"/>
      <c r="T2084" s="148"/>
      <c r="U2084" s="148"/>
      <c r="V2084" s="148"/>
      <c r="W2084" s="148"/>
      <c r="X2084" s="139">
        <v>1.25</v>
      </c>
      <c r="Y2084" s="148">
        <v>337</v>
      </c>
      <c r="Z2084" s="148">
        <v>2</v>
      </c>
      <c r="AA2084" s="148">
        <v>663</v>
      </c>
      <c r="AB2084" s="148"/>
      <c r="AC2084" s="148"/>
      <c r="AD2084" s="148"/>
      <c r="AE2084" s="148"/>
      <c r="AF2084" s="148"/>
      <c r="AG2084" s="148"/>
      <c r="AH2084" s="148"/>
      <c r="AI2084" s="148"/>
      <c r="AJ2084" s="148"/>
      <c r="AK2084" s="148"/>
      <c r="AL2084" s="139">
        <v>0</v>
      </c>
      <c r="AM2084" s="139">
        <v>0</v>
      </c>
      <c r="AN2084" s="148">
        <f t="shared" si="289"/>
        <v>1000</v>
      </c>
      <c r="AO2084" s="148">
        <f t="shared" si="290"/>
        <v>27</v>
      </c>
      <c r="AP2084" s="148">
        <v>9</v>
      </c>
      <c r="AQ2084" s="140">
        <v>9</v>
      </c>
      <c r="AS2084" s="42">
        <f t="shared" si="291"/>
        <v>1846.8939014385287</v>
      </c>
      <c r="AT2084" s="101">
        <f t="shared" si="292"/>
        <v>0</v>
      </c>
      <c r="AU2084" s="42">
        <f t="shared" si="293"/>
        <v>1846.8939014385287</v>
      </c>
      <c r="AV2084" s="42">
        <f t="shared" si="294"/>
        <v>3638.5401912748925</v>
      </c>
      <c r="AW2084" s="102">
        <f t="shared" si="295"/>
        <v>431</v>
      </c>
      <c r="AX2084" s="43">
        <f t="shared" si="288"/>
        <v>0.5</v>
      </c>
      <c r="AY2084" s="43" t="str">
        <f t="shared" si="296"/>
        <v>UTGS</v>
      </c>
    </row>
    <row r="2085" spans="1:51" hidden="1" x14ac:dyDescent="0.2">
      <c r="A2085" s="38">
        <v>2078</v>
      </c>
      <c r="B2085" t="s">
        <v>362</v>
      </c>
      <c r="C2085" t="s">
        <v>289</v>
      </c>
      <c r="D2085">
        <v>320</v>
      </c>
      <c r="E2085" t="s">
        <v>1239</v>
      </c>
      <c r="F2085">
        <v>0.25</v>
      </c>
      <c r="G2085" t="str">
        <f>LOOKUP(F2085,{0,6,45},{"F","L","H"})</f>
        <v>F</v>
      </c>
      <c r="H2085" t="s">
        <v>3918</v>
      </c>
      <c r="I2085" s="43" t="str">
        <f>IFERROR(VLOOKUP(#REF!,#REF!,2,FALSE),"No")</f>
        <v>No</v>
      </c>
      <c r="J2085" s="149">
        <v>0.5</v>
      </c>
      <c r="K2085" s="148">
        <v>72</v>
      </c>
      <c r="L2085" s="148"/>
      <c r="M2085" s="148"/>
      <c r="N2085" s="148"/>
      <c r="O2085" s="148"/>
      <c r="P2085" s="148"/>
      <c r="Q2085" s="148"/>
      <c r="R2085" s="148"/>
      <c r="S2085" s="148"/>
      <c r="T2085" s="148"/>
      <c r="U2085" s="148"/>
      <c r="V2085" s="148"/>
      <c r="W2085" s="148"/>
      <c r="X2085" s="139">
        <v>2</v>
      </c>
      <c r="Y2085" s="148">
        <v>281.91000000000003</v>
      </c>
      <c r="Z2085" s="149">
        <v>6</v>
      </c>
      <c r="AA2085" s="148">
        <v>718.09</v>
      </c>
      <c r="AB2085" s="148"/>
      <c r="AC2085" s="148"/>
      <c r="AD2085" s="148"/>
      <c r="AE2085" s="148"/>
      <c r="AF2085" s="148"/>
      <c r="AG2085" s="148"/>
      <c r="AH2085" s="148"/>
      <c r="AI2085" s="148"/>
      <c r="AJ2085" s="148"/>
      <c r="AK2085" s="148"/>
      <c r="AL2085" s="139">
        <v>0</v>
      </c>
      <c r="AM2085" s="139">
        <v>0</v>
      </c>
      <c r="AN2085" s="148">
        <f t="shared" si="289"/>
        <v>1000</v>
      </c>
      <c r="AO2085" s="148">
        <f t="shared" si="290"/>
        <v>72</v>
      </c>
      <c r="AP2085" s="148">
        <v>6</v>
      </c>
      <c r="AQ2085" s="140">
        <v>6</v>
      </c>
      <c r="AS2085" s="42">
        <f t="shared" si="291"/>
        <v>4925.0504038360768</v>
      </c>
      <c r="AT2085" s="101">
        <f t="shared" si="292"/>
        <v>0</v>
      </c>
      <c r="AU2085" s="42">
        <f t="shared" si="293"/>
        <v>4925.0504038360768</v>
      </c>
      <c r="AV2085" s="42">
        <f t="shared" si="294"/>
        <v>8712.1330869123394</v>
      </c>
      <c r="AW2085" s="102">
        <f t="shared" si="295"/>
        <v>431</v>
      </c>
      <c r="AX2085" s="43">
        <f t="shared" si="288"/>
        <v>0.5</v>
      </c>
      <c r="AY2085" s="43" t="str">
        <f t="shared" si="296"/>
        <v>UTGS</v>
      </c>
    </row>
    <row r="2086" spans="1:51" hidden="1" x14ac:dyDescent="0.2">
      <c r="A2086" s="38">
        <v>2079</v>
      </c>
      <c r="B2086" t="s">
        <v>362</v>
      </c>
      <c r="C2086" t="s">
        <v>289</v>
      </c>
      <c r="D2086">
        <v>320</v>
      </c>
      <c r="E2086" t="s">
        <v>1245</v>
      </c>
      <c r="F2086">
        <v>0.25</v>
      </c>
      <c r="G2086" t="str">
        <f>LOOKUP(F2086,{0,6,45},{"F","L","H"})</f>
        <v>F</v>
      </c>
      <c r="H2086" t="s">
        <v>3919</v>
      </c>
      <c r="I2086" s="43" t="str">
        <f>IFERROR(VLOOKUP(#REF!,#REF!,2,FALSE),"No")</f>
        <v>No</v>
      </c>
      <c r="J2086" s="149">
        <v>0.5</v>
      </c>
      <c r="K2086" s="148">
        <v>79</v>
      </c>
      <c r="L2086" s="148"/>
      <c r="M2086" s="148"/>
      <c r="N2086" s="148"/>
      <c r="O2086" s="148"/>
      <c r="P2086" s="148"/>
      <c r="Q2086" s="148"/>
      <c r="R2086" s="148"/>
      <c r="S2086" s="148"/>
      <c r="T2086" s="148"/>
      <c r="U2086" s="148"/>
      <c r="V2086" s="148"/>
      <c r="W2086" s="148"/>
      <c r="X2086" s="139">
        <v>2</v>
      </c>
      <c r="Y2086" s="148">
        <v>1000</v>
      </c>
      <c r="Z2086" s="148"/>
      <c r="AA2086" s="148"/>
      <c r="AB2086" s="148"/>
      <c r="AC2086" s="148"/>
      <c r="AD2086" s="148"/>
      <c r="AE2086" s="148"/>
      <c r="AF2086" s="148"/>
      <c r="AG2086" s="148"/>
      <c r="AH2086" s="148"/>
      <c r="AI2086" s="148"/>
      <c r="AJ2086" s="148"/>
      <c r="AK2086" s="148"/>
      <c r="AL2086" s="139">
        <v>0</v>
      </c>
      <c r="AM2086" s="139">
        <v>0</v>
      </c>
      <c r="AN2086" s="148">
        <f t="shared" si="289"/>
        <v>1000</v>
      </c>
      <c r="AO2086" s="148">
        <f t="shared" si="290"/>
        <v>79</v>
      </c>
      <c r="AP2086" s="148">
        <v>19</v>
      </c>
      <c r="AQ2086" s="140">
        <v>19</v>
      </c>
      <c r="AS2086" s="42">
        <f t="shared" si="291"/>
        <v>5403.874748653473</v>
      </c>
      <c r="AT2086" s="101">
        <f t="shared" si="292"/>
        <v>0</v>
      </c>
      <c r="AU2086" s="42">
        <f t="shared" si="293"/>
        <v>5403.874748653473</v>
      </c>
      <c r="AV2086" s="42">
        <f t="shared" si="294"/>
        <v>1711.1032484986333</v>
      </c>
      <c r="AW2086" s="102">
        <f t="shared" si="295"/>
        <v>431</v>
      </c>
      <c r="AX2086" s="43">
        <f t="shared" si="288"/>
        <v>0.5</v>
      </c>
      <c r="AY2086" s="43" t="str">
        <f t="shared" si="296"/>
        <v>UTGS</v>
      </c>
    </row>
    <row r="2087" spans="1:51" hidden="1" x14ac:dyDescent="0.2">
      <c r="A2087" s="38">
        <v>2080</v>
      </c>
      <c r="B2087" t="s">
        <v>362</v>
      </c>
      <c r="C2087" t="s">
        <v>289</v>
      </c>
      <c r="D2087">
        <v>320</v>
      </c>
      <c r="E2087" t="s">
        <v>1239</v>
      </c>
      <c r="F2087">
        <v>0.25</v>
      </c>
      <c r="G2087" t="str">
        <f>LOOKUP(F2087,{0,6,45},{"F","L","H"})</f>
        <v>F</v>
      </c>
      <c r="H2087" t="s">
        <v>3920</v>
      </c>
      <c r="I2087" s="43" t="str">
        <f>IFERROR(VLOOKUP(#REF!,#REF!,2,FALSE),"No")</f>
        <v>No</v>
      </c>
      <c r="J2087" s="139">
        <v>0.75</v>
      </c>
      <c r="K2087" s="148">
        <v>124</v>
      </c>
      <c r="L2087" s="148"/>
      <c r="M2087" s="148"/>
      <c r="N2087" s="148"/>
      <c r="O2087" s="148"/>
      <c r="P2087" s="148"/>
      <c r="Q2087" s="148"/>
      <c r="R2087" s="148"/>
      <c r="S2087" s="148"/>
      <c r="T2087" s="148"/>
      <c r="U2087" s="148"/>
      <c r="V2087" s="148"/>
      <c r="W2087" s="148"/>
      <c r="X2087" s="139">
        <v>2</v>
      </c>
      <c r="Y2087" s="148">
        <v>1000</v>
      </c>
      <c r="Z2087" s="149"/>
      <c r="AA2087" s="148"/>
      <c r="AB2087" s="149"/>
      <c r="AC2087" s="148"/>
      <c r="AD2087" s="149"/>
      <c r="AE2087" s="148"/>
      <c r="AF2087" s="148"/>
      <c r="AG2087" s="148"/>
      <c r="AH2087" s="148"/>
      <c r="AI2087" s="148"/>
      <c r="AJ2087" s="148"/>
      <c r="AK2087" s="148"/>
      <c r="AL2087" s="139">
        <v>0</v>
      </c>
      <c r="AM2087" s="139">
        <v>0</v>
      </c>
      <c r="AN2087" s="148">
        <f t="shared" si="289"/>
        <v>1000</v>
      </c>
      <c r="AO2087" s="148">
        <f t="shared" si="290"/>
        <v>124</v>
      </c>
      <c r="AP2087" s="148">
        <v>3</v>
      </c>
      <c r="AQ2087" s="140">
        <v>3</v>
      </c>
      <c r="AS2087" s="42">
        <f t="shared" si="291"/>
        <v>7983.5512510510198</v>
      </c>
      <c r="AT2087" s="101">
        <f t="shared" si="292"/>
        <v>0</v>
      </c>
      <c r="AU2087" s="42">
        <f t="shared" si="293"/>
        <v>7983.5512510510198</v>
      </c>
      <c r="AV2087" s="42">
        <f t="shared" si="294"/>
        <v>10836.987240491344</v>
      </c>
      <c r="AW2087" s="102">
        <f t="shared" si="295"/>
        <v>431</v>
      </c>
      <c r="AX2087" s="43">
        <f t="shared" si="288"/>
        <v>0.75</v>
      </c>
      <c r="AY2087" s="43" t="str">
        <f t="shared" si="296"/>
        <v>UTGS</v>
      </c>
    </row>
    <row r="2088" spans="1:51" hidden="1" x14ac:dyDescent="0.2">
      <c r="A2088" s="38">
        <v>2081</v>
      </c>
      <c r="B2088" t="s">
        <v>362</v>
      </c>
      <c r="C2088" t="s">
        <v>289</v>
      </c>
      <c r="D2088">
        <v>320</v>
      </c>
      <c r="E2088" t="s">
        <v>1245</v>
      </c>
      <c r="F2088">
        <v>0.25</v>
      </c>
      <c r="G2088" t="str">
        <f>LOOKUP(F2088,{0,6,45},{"F","L","H"})</f>
        <v>F</v>
      </c>
      <c r="H2088" t="s">
        <v>3921</v>
      </c>
      <c r="I2088" s="43" t="str">
        <f>IFERROR(VLOOKUP(#REF!,#REF!,2,FALSE),"No")</f>
        <v>No</v>
      </c>
      <c r="J2088" s="139">
        <v>0.5</v>
      </c>
      <c r="K2088" s="148">
        <v>63</v>
      </c>
      <c r="L2088" s="148"/>
      <c r="M2088" s="148"/>
      <c r="N2088" s="148"/>
      <c r="O2088" s="148"/>
      <c r="P2088" s="148"/>
      <c r="Q2088" s="148"/>
      <c r="R2088" s="148"/>
      <c r="S2088" s="148"/>
      <c r="T2088" s="148"/>
      <c r="U2088" s="148"/>
      <c r="V2088" s="148"/>
      <c r="W2088" s="148"/>
      <c r="X2088" s="139">
        <v>1.25</v>
      </c>
      <c r="Y2088" s="148">
        <v>224.25</v>
      </c>
      <c r="Z2088" s="149">
        <v>2</v>
      </c>
      <c r="AA2088" s="148">
        <v>775.75</v>
      </c>
      <c r="AB2088" s="149"/>
      <c r="AC2088" s="148"/>
      <c r="AD2088" s="148"/>
      <c r="AE2088" s="148"/>
      <c r="AF2088" s="148"/>
      <c r="AG2088" s="148"/>
      <c r="AH2088" s="148"/>
      <c r="AI2088" s="148"/>
      <c r="AJ2088" s="148"/>
      <c r="AK2088" s="148"/>
      <c r="AL2088" s="139">
        <v>0</v>
      </c>
      <c r="AM2088" s="139">
        <v>0</v>
      </c>
      <c r="AN2088" s="148">
        <f t="shared" si="289"/>
        <v>1000</v>
      </c>
      <c r="AO2088" s="148">
        <f t="shared" si="290"/>
        <v>63</v>
      </c>
      <c r="AP2088" s="148">
        <v>30</v>
      </c>
      <c r="AQ2088" s="140">
        <v>35</v>
      </c>
      <c r="AS2088" s="42">
        <f t="shared" si="291"/>
        <v>4309.4191033565667</v>
      </c>
      <c r="AT2088" s="101">
        <f t="shared" si="292"/>
        <v>0</v>
      </c>
      <c r="AU2088" s="42">
        <f t="shared" si="293"/>
        <v>4309.4191033565667</v>
      </c>
      <c r="AV2088" s="42">
        <f t="shared" si="294"/>
        <v>933.3696206135437</v>
      </c>
      <c r="AW2088" s="102">
        <f t="shared" si="295"/>
        <v>431</v>
      </c>
      <c r="AX2088" s="43">
        <f t="shared" si="288"/>
        <v>0.5</v>
      </c>
      <c r="AY2088" s="43" t="str">
        <f t="shared" si="296"/>
        <v>UTGS</v>
      </c>
    </row>
    <row r="2089" spans="1:51" hidden="1" x14ac:dyDescent="0.2">
      <c r="A2089" s="38">
        <v>2082</v>
      </c>
      <c r="B2089" t="s">
        <v>5806</v>
      </c>
      <c r="C2089" t="s">
        <v>5746</v>
      </c>
      <c r="D2089">
        <v>5550</v>
      </c>
      <c r="E2089" t="s">
        <v>198</v>
      </c>
      <c r="F2089">
        <v>2</v>
      </c>
      <c r="G2089" t="str">
        <f>LOOKUP(F2089,{0,6,45},{"F","L","H"})</f>
        <v>F</v>
      </c>
      <c r="H2089" t="s">
        <v>3922</v>
      </c>
      <c r="I2089" s="43" t="str">
        <f>IFERROR(VLOOKUP(#REF!,#REF!,2,FALSE),"No")</f>
        <v>No</v>
      </c>
      <c r="J2089" s="149">
        <v>2</v>
      </c>
      <c r="K2089" s="148">
        <v>68</v>
      </c>
      <c r="L2089" s="148"/>
      <c r="M2089" s="148"/>
      <c r="N2089" s="148"/>
      <c r="O2089" s="148"/>
      <c r="P2089" s="148"/>
      <c r="Q2089" s="148"/>
      <c r="R2089" s="148"/>
      <c r="S2089" s="148"/>
      <c r="T2089" s="148"/>
      <c r="U2089" s="148"/>
      <c r="V2089" s="148"/>
      <c r="W2089" s="148"/>
      <c r="X2089" s="139">
        <v>2</v>
      </c>
      <c r="Y2089" s="148">
        <v>78.900000000000006</v>
      </c>
      <c r="Z2089" s="148">
        <v>6</v>
      </c>
      <c r="AA2089" s="148">
        <v>830.2</v>
      </c>
      <c r="AB2089" s="148">
        <v>8</v>
      </c>
      <c r="AC2089" s="148">
        <v>90.9</v>
      </c>
      <c r="AD2089" s="148"/>
      <c r="AE2089" s="148"/>
      <c r="AF2089" s="148"/>
      <c r="AG2089" s="148"/>
      <c r="AH2089" s="148"/>
      <c r="AI2089" s="148"/>
      <c r="AJ2089" s="148"/>
      <c r="AK2089" s="148"/>
      <c r="AL2089" s="139">
        <v>0</v>
      </c>
      <c r="AM2089" s="139">
        <v>0</v>
      </c>
      <c r="AN2089" s="148">
        <f t="shared" si="289"/>
        <v>1000</v>
      </c>
      <c r="AO2089" s="148">
        <f t="shared" si="290"/>
        <v>68</v>
      </c>
      <c r="AP2089" s="148">
        <v>12</v>
      </c>
      <c r="AQ2089" s="140">
        <v>23</v>
      </c>
      <c r="AS2089" s="42">
        <f t="shared" si="291"/>
        <v>4962.8764925118494</v>
      </c>
      <c r="AT2089" s="101">
        <f t="shared" si="292"/>
        <v>0</v>
      </c>
      <c r="AU2089" s="42">
        <f t="shared" si="293"/>
        <v>4962.8764925118494</v>
      </c>
      <c r="AV2089" s="42">
        <f t="shared" si="294"/>
        <v>2566.3031183249582</v>
      </c>
      <c r="AW2089" s="102">
        <f t="shared" si="295"/>
        <v>3698.6666666666665</v>
      </c>
      <c r="AX2089" s="43">
        <f t="shared" si="288"/>
        <v>2</v>
      </c>
      <c r="AY2089" s="43" t="str">
        <f t="shared" si="296"/>
        <v>UTTSS</v>
      </c>
    </row>
    <row r="2090" spans="1:51" hidden="1" x14ac:dyDescent="0.2">
      <c r="A2090" s="38">
        <v>2083</v>
      </c>
      <c r="B2090" t="s">
        <v>362</v>
      </c>
      <c r="C2090" t="s">
        <v>289</v>
      </c>
      <c r="D2090">
        <v>320</v>
      </c>
      <c r="E2090" t="s">
        <v>1239</v>
      </c>
      <c r="F2090">
        <v>0.25</v>
      </c>
      <c r="G2090" t="str">
        <f>LOOKUP(F2090,{0,6,45},{"F","L","H"})</f>
        <v>F</v>
      </c>
      <c r="H2090" t="s">
        <v>3923</v>
      </c>
      <c r="I2090" s="43" t="str">
        <f>IFERROR(VLOOKUP(#REF!,#REF!,2,FALSE),"No")</f>
        <v>No</v>
      </c>
      <c r="J2090" s="139">
        <v>0.5</v>
      </c>
      <c r="K2090" s="148">
        <v>61</v>
      </c>
      <c r="L2090" s="148"/>
      <c r="M2090" s="148"/>
      <c r="N2090" s="148"/>
      <c r="O2090" s="148"/>
      <c r="P2090" s="148"/>
      <c r="Q2090" s="148"/>
      <c r="R2090" s="148"/>
      <c r="S2090" s="148"/>
      <c r="T2090" s="148"/>
      <c r="U2090" s="148"/>
      <c r="V2090" s="148"/>
      <c r="W2090" s="148"/>
      <c r="X2090" s="139">
        <v>2</v>
      </c>
      <c r="Y2090" s="148">
        <v>1000</v>
      </c>
      <c r="Z2090" s="149"/>
      <c r="AA2090" s="148"/>
      <c r="AB2090" s="148"/>
      <c r="AC2090" s="148"/>
      <c r="AD2090" s="148"/>
      <c r="AE2090" s="148"/>
      <c r="AF2090" s="148"/>
      <c r="AG2090" s="148"/>
      <c r="AH2090" s="148"/>
      <c r="AI2090" s="148"/>
      <c r="AJ2090" s="148"/>
      <c r="AK2090" s="148"/>
      <c r="AL2090" s="139">
        <v>0</v>
      </c>
      <c r="AM2090" s="139">
        <v>0</v>
      </c>
      <c r="AN2090" s="148">
        <f t="shared" si="289"/>
        <v>1000</v>
      </c>
      <c r="AO2090" s="148">
        <f t="shared" si="290"/>
        <v>61</v>
      </c>
      <c r="AP2090" s="148">
        <v>11</v>
      </c>
      <c r="AQ2090" s="140">
        <v>11</v>
      </c>
      <c r="AS2090" s="42">
        <f t="shared" si="291"/>
        <v>4172.6121476944536</v>
      </c>
      <c r="AT2090" s="101">
        <f t="shared" si="292"/>
        <v>0</v>
      </c>
      <c r="AU2090" s="42">
        <f t="shared" si="293"/>
        <v>4172.6121476944536</v>
      </c>
      <c r="AV2090" s="42">
        <f t="shared" si="294"/>
        <v>2955.5419746794573</v>
      </c>
      <c r="AW2090" s="102">
        <f t="shared" si="295"/>
        <v>431</v>
      </c>
      <c r="AX2090" s="43">
        <f t="shared" si="288"/>
        <v>0.5</v>
      </c>
      <c r="AY2090" s="43" t="str">
        <f t="shared" si="296"/>
        <v>UTGS</v>
      </c>
    </row>
    <row r="2091" spans="1:51" hidden="1" x14ac:dyDescent="0.2">
      <c r="A2091" s="38">
        <v>2084</v>
      </c>
      <c r="B2091" t="s">
        <v>362</v>
      </c>
      <c r="C2091" t="s">
        <v>289</v>
      </c>
      <c r="D2091">
        <v>320</v>
      </c>
      <c r="E2091" t="s">
        <v>1239</v>
      </c>
      <c r="F2091">
        <v>0.25</v>
      </c>
      <c r="G2091" t="str">
        <f>LOOKUP(F2091,{0,6,45},{"F","L","H"})</f>
        <v>F</v>
      </c>
      <c r="H2091" t="s">
        <v>3924</v>
      </c>
      <c r="I2091" s="43" t="str">
        <f>IFERROR(VLOOKUP(#REF!,#REF!,2,FALSE),"No")</f>
        <v>No</v>
      </c>
      <c r="J2091" s="149">
        <v>0.5</v>
      </c>
      <c r="K2091" s="148">
        <v>66</v>
      </c>
      <c r="L2091" s="148"/>
      <c r="M2091" s="148"/>
      <c r="N2091" s="148"/>
      <c r="O2091" s="148"/>
      <c r="P2091" s="148"/>
      <c r="Q2091" s="148"/>
      <c r="R2091" s="148"/>
      <c r="S2091" s="148"/>
      <c r="T2091" s="148"/>
      <c r="U2091" s="148"/>
      <c r="V2091" s="148"/>
      <c r="W2091" s="148"/>
      <c r="X2091" s="139">
        <v>2</v>
      </c>
      <c r="Y2091" s="148">
        <v>1000</v>
      </c>
      <c r="Z2091" s="148"/>
      <c r="AA2091" s="148"/>
      <c r="AB2091" s="148"/>
      <c r="AC2091" s="148"/>
      <c r="AD2091" s="148"/>
      <c r="AE2091" s="148"/>
      <c r="AF2091" s="148"/>
      <c r="AG2091" s="148"/>
      <c r="AH2091" s="148"/>
      <c r="AI2091" s="148"/>
      <c r="AJ2091" s="148"/>
      <c r="AK2091" s="148"/>
      <c r="AL2091" s="139">
        <v>0</v>
      </c>
      <c r="AM2091" s="139">
        <v>0</v>
      </c>
      <c r="AN2091" s="148">
        <f t="shared" si="289"/>
        <v>1000</v>
      </c>
      <c r="AO2091" s="148">
        <f t="shared" si="290"/>
        <v>66</v>
      </c>
      <c r="AP2091" s="148">
        <v>17</v>
      </c>
      <c r="AQ2091" s="140">
        <v>17</v>
      </c>
      <c r="AS2091" s="42">
        <f t="shared" si="291"/>
        <v>4514.6295368497367</v>
      </c>
      <c r="AT2091" s="101">
        <f t="shared" si="292"/>
        <v>0</v>
      </c>
      <c r="AU2091" s="42">
        <f t="shared" si="293"/>
        <v>4514.6295368497367</v>
      </c>
      <c r="AV2091" s="42">
        <f t="shared" si="294"/>
        <v>1912.4095130278843</v>
      </c>
      <c r="AW2091" s="102">
        <f t="shared" si="295"/>
        <v>431</v>
      </c>
      <c r="AX2091" s="43">
        <f t="shared" si="288"/>
        <v>0.5</v>
      </c>
      <c r="AY2091" s="43" t="str">
        <f t="shared" si="296"/>
        <v>UTGS</v>
      </c>
    </row>
    <row r="2092" spans="1:51" hidden="1" x14ac:dyDescent="0.2">
      <c r="A2092" s="38">
        <v>2085</v>
      </c>
      <c r="B2092" t="s">
        <v>362</v>
      </c>
      <c r="C2092" t="s">
        <v>289</v>
      </c>
      <c r="D2092">
        <v>320</v>
      </c>
      <c r="E2092" t="s">
        <v>1247</v>
      </c>
      <c r="F2092">
        <v>0.25</v>
      </c>
      <c r="G2092" t="str">
        <f>LOOKUP(F2092,{0,6,45},{"F","L","H"})</f>
        <v>F</v>
      </c>
      <c r="H2092" t="s">
        <v>3925</v>
      </c>
      <c r="I2092" s="43" t="str">
        <f>IFERROR(VLOOKUP(#REF!,#REF!,2,FALSE),"No")</f>
        <v>No</v>
      </c>
      <c r="J2092" s="149">
        <v>0.5</v>
      </c>
      <c r="K2092" s="148">
        <v>31</v>
      </c>
      <c r="L2092" s="148"/>
      <c r="M2092" s="148"/>
      <c r="N2092" s="148"/>
      <c r="O2092" s="148"/>
      <c r="P2092" s="148"/>
      <c r="Q2092" s="148"/>
      <c r="R2092" s="148"/>
      <c r="S2092" s="148"/>
      <c r="T2092" s="148"/>
      <c r="U2092" s="148"/>
      <c r="V2092" s="148"/>
      <c r="W2092" s="148"/>
      <c r="X2092" s="139">
        <v>2</v>
      </c>
      <c r="Y2092" s="148">
        <v>588.04</v>
      </c>
      <c r="Z2092" s="149">
        <v>4</v>
      </c>
      <c r="AA2092" s="148">
        <v>411.96</v>
      </c>
      <c r="AB2092" s="148"/>
      <c r="AC2092" s="148"/>
      <c r="AD2092" s="148"/>
      <c r="AE2092" s="148"/>
      <c r="AF2092" s="148"/>
      <c r="AG2092" s="148"/>
      <c r="AH2092" s="148"/>
      <c r="AI2092" s="148"/>
      <c r="AJ2092" s="148"/>
      <c r="AK2092" s="148"/>
      <c r="AL2092" s="139">
        <v>0</v>
      </c>
      <c r="AM2092" s="139">
        <v>0</v>
      </c>
      <c r="AN2092" s="148">
        <f t="shared" si="289"/>
        <v>1000</v>
      </c>
      <c r="AO2092" s="148">
        <f t="shared" si="290"/>
        <v>31</v>
      </c>
      <c r="AP2092" s="148">
        <v>9</v>
      </c>
      <c r="AQ2092" s="140">
        <v>9</v>
      </c>
      <c r="AS2092" s="42">
        <f t="shared" si="291"/>
        <v>2120.5078127627553</v>
      </c>
      <c r="AT2092" s="101">
        <f t="shared" si="292"/>
        <v>0</v>
      </c>
      <c r="AU2092" s="42">
        <f t="shared" si="293"/>
        <v>2120.5078127627553</v>
      </c>
      <c r="AV2092" s="42">
        <f t="shared" si="294"/>
        <v>3940.5238801637815</v>
      </c>
      <c r="AW2092" s="102">
        <f t="shared" si="295"/>
        <v>431</v>
      </c>
      <c r="AX2092" s="43">
        <f t="shared" si="288"/>
        <v>0.5</v>
      </c>
      <c r="AY2092" s="43" t="str">
        <f t="shared" si="296"/>
        <v>UTGS</v>
      </c>
    </row>
    <row r="2093" spans="1:51" hidden="1" x14ac:dyDescent="0.2">
      <c r="A2093" s="38">
        <v>2086</v>
      </c>
      <c r="B2093" t="s">
        <v>362</v>
      </c>
      <c r="C2093" t="s">
        <v>289</v>
      </c>
      <c r="D2093">
        <v>306</v>
      </c>
      <c r="E2093" t="s">
        <v>1224</v>
      </c>
      <c r="F2093">
        <v>0.25</v>
      </c>
      <c r="G2093" t="str">
        <f>LOOKUP(F2093,{0,6,45},{"F","L","H"})</f>
        <v>F</v>
      </c>
      <c r="H2093" t="s">
        <v>3926</v>
      </c>
      <c r="I2093" s="43" t="str">
        <f>IFERROR(VLOOKUP(#REF!,#REF!,2,FALSE),"No")</f>
        <v>No</v>
      </c>
      <c r="J2093" s="149">
        <v>0.5</v>
      </c>
      <c r="K2093" s="148">
        <v>38</v>
      </c>
      <c r="L2093" s="148"/>
      <c r="M2093" s="148"/>
      <c r="N2093" s="148"/>
      <c r="O2093" s="148"/>
      <c r="P2093" s="148"/>
      <c r="Q2093" s="148"/>
      <c r="R2093" s="148"/>
      <c r="S2093" s="148"/>
      <c r="T2093" s="148"/>
      <c r="U2093" s="148"/>
      <c r="V2093" s="148"/>
      <c r="W2093" s="148"/>
      <c r="X2093" s="139">
        <v>2</v>
      </c>
      <c r="Y2093" s="148">
        <v>1000</v>
      </c>
      <c r="Z2093" s="149"/>
      <c r="AA2093" s="148"/>
      <c r="AB2093" s="148"/>
      <c r="AC2093" s="148"/>
      <c r="AD2093" s="148"/>
      <c r="AE2093" s="148"/>
      <c r="AF2093" s="148"/>
      <c r="AG2093" s="148"/>
      <c r="AH2093" s="148"/>
      <c r="AI2093" s="148"/>
      <c r="AJ2093" s="148"/>
      <c r="AK2093" s="148"/>
      <c r="AL2093" s="139">
        <v>0</v>
      </c>
      <c r="AM2093" s="139">
        <v>0</v>
      </c>
      <c r="AN2093" s="148">
        <f t="shared" si="289"/>
        <v>1000</v>
      </c>
      <c r="AO2093" s="148">
        <f t="shared" si="290"/>
        <v>38</v>
      </c>
      <c r="AP2093" s="148">
        <v>8</v>
      </c>
      <c r="AQ2093" s="140">
        <v>8</v>
      </c>
      <c r="AS2093" s="42">
        <f t="shared" si="291"/>
        <v>2599.3321575801515</v>
      </c>
      <c r="AT2093" s="101">
        <f t="shared" si="292"/>
        <v>0</v>
      </c>
      <c r="AU2093" s="42">
        <f t="shared" si="293"/>
        <v>2599.3321575801515</v>
      </c>
      <c r="AV2093" s="42">
        <f t="shared" si="294"/>
        <v>4063.870215184254</v>
      </c>
      <c r="AW2093" s="102">
        <f t="shared" si="295"/>
        <v>431</v>
      </c>
      <c r="AX2093" s="43">
        <f t="shared" si="288"/>
        <v>0.5</v>
      </c>
      <c r="AY2093" s="43" t="str">
        <f t="shared" si="296"/>
        <v>UTGS</v>
      </c>
    </row>
    <row r="2094" spans="1:51" hidden="1" x14ac:dyDescent="0.2">
      <c r="A2094" s="38">
        <v>2087</v>
      </c>
      <c r="B2094" t="s">
        <v>5806</v>
      </c>
      <c r="C2094" t="s">
        <v>289</v>
      </c>
      <c r="D2094">
        <v>540</v>
      </c>
      <c r="E2094" t="s">
        <v>1250</v>
      </c>
      <c r="F2094">
        <v>0.25</v>
      </c>
      <c r="G2094" t="str">
        <f>LOOKUP(F2094,{0,6,45},{"F","L","H"})</f>
        <v>F</v>
      </c>
      <c r="H2094" t="s">
        <v>2133</v>
      </c>
      <c r="I2094" s="43" t="str">
        <f>IFERROR(VLOOKUP(#REF!,#REF!,2,FALSE),"No")</f>
        <v>No</v>
      </c>
      <c r="J2094" s="149">
        <v>0.75</v>
      </c>
      <c r="K2094" s="148">
        <v>187</v>
      </c>
      <c r="L2094" s="148"/>
      <c r="M2094" s="148"/>
      <c r="N2094" s="148"/>
      <c r="O2094" s="148"/>
      <c r="P2094" s="148"/>
      <c r="Q2094" s="148"/>
      <c r="R2094" s="148"/>
      <c r="S2094" s="148"/>
      <c r="T2094" s="148"/>
      <c r="U2094" s="148"/>
      <c r="V2094" s="148"/>
      <c r="W2094" s="148"/>
      <c r="X2094" s="139">
        <v>0.75</v>
      </c>
      <c r="Y2094" s="148">
        <v>23.29</v>
      </c>
      <c r="Z2094" s="149">
        <v>2</v>
      </c>
      <c r="AA2094" s="148">
        <v>313</v>
      </c>
      <c r="AB2094" s="148">
        <v>4</v>
      </c>
      <c r="AC2094" s="148">
        <v>663.71</v>
      </c>
      <c r="AD2094" s="148"/>
      <c r="AE2094" s="148"/>
      <c r="AF2094" s="148"/>
      <c r="AG2094" s="148"/>
      <c r="AH2094" s="148"/>
      <c r="AI2094" s="148"/>
      <c r="AJ2094" s="148"/>
      <c r="AK2094" s="148"/>
      <c r="AL2094" s="139">
        <v>0</v>
      </c>
      <c r="AM2094" s="139">
        <v>0</v>
      </c>
      <c r="AN2094" s="148">
        <f t="shared" si="289"/>
        <v>1000</v>
      </c>
      <c r="AO2094" s="148">
        <f t="shared" si="290"/>
        <v>187</v>
      </c>
      <c r="AP2094" s="148">
        <v>3</v>
      </c>
      <c r="AQ2094" s="140">
        <v>6</v>
      </c>
      <c r="AS2094" s="42">
        <f t="shared" si="291"/>
        <v>12039.710354407585</v>
      </c>
      <c r="AT2094" s="101">
        <f t="shared" si="292"/>
        <v>0</v>
      </c>
      <c r="AU2094" s="42">
        <f t="shared" si="293"/>
        <v>12039.710354407585</v>
      </c>
      <c r="AV2094" s="42">
        <f t="shared" si="294"/>
        <v>6241.0501035790066</v>
      </c>
      <c r="AW2094" s="102">
        <f t="shared" si="295"/>
        <v>585.0096169344007</v>
      </c>
      <c r="AX2094" s="43">
        <f t="shared" si="288"/>
        <v>0.75</v>
      </c>
      <c r="AY2094" s="43" t="str">
        <f t="shared" si="296"/>
        <v>UTGS</v>
      </c>
    </row>
    <row r="2095" spans="1:51" hidden="1" x14ac:dyDescent="0.2">
      <c r="A2095" s="38">
        <v>2088</v>
      </c>
      <c r="B2095" t="s">
        <v>5806</v>
      </c>
      <c r="C2095" t="s">
        <v>289</v>
      </c>
      <c r="D2095">
        <v>42800</v>
      </c>
      <c r="E2095" t="s">
        <v>197</v>
      </c>
      <c r="F2095">
        <v>25</v>
      </c>
      <c r="G2095" t="str">
        <f>LOOKUP(F2095,{0,6,45},{"F","L","H"})</f>
        <v>L</v>
      </c>
      <c r="H2095" t="s">
        <v>1483</v>
      </c>
      <c r="I2095" s="43" t="str">
        <f>IFERROR(VLOOKUP(#REF!,#REF!,2,FALSE),"No")</f>
        <v>No</v>
      </c>
      <c r="J2095" s="148">
        <v>2</v>
      </c>
      <c r="K2095" s="148">
        <v>55</v>
      </c>
      <c r="L2095" s="148">
        <v>4</v>
      </c>
      <c r="M2095" s="148">
        <v>6</v>
      </c>
      <c r="N2095" s="148"/>
      <c r="O2095" s="148"/>
      <c r="P2095" s="148"/>
      <c r="Q2095" s="148"/>
      <c r="R2095" s="149"/>
      <c r="S2095" s="148"/>
      <c r="T2095" s="148"/>
      <c r="U2095" s="148"/>
      <c r="V2095" s="148"/>
      <c r="W2095" s="148"/>
      <c r="X2095" s="139">
        <v>2</v>
      </c>
      <c r="Y2095" s="148">
        <v>224</v>
      </c>
      <c r="Z2095" s="148">
        <v>4</v>
      </c>
      <c r="AA2095" s="148">
        <v>776</v>
      </c>
      <c r="AB2095" s="148"/>
      <c r="AC2095" s="148"/>
      <c r="AD2095" s="148"/>
      <c r="AE2095" s="148"/>
      <c r="AF2095" s="148"/>
      <c r="AG2095" s="148"/>
      <c r="AH2095" s="148"/>
      <c r="AI2095" s="148"/>
      <c r="AJ2095" s="148"/>
      <c r="AK2095" s="148"/>
      <c r="AL2095" s="139">
        <v>0</v>
      </c>
      <c r="AM2095" s="139">
        <v>0</v>
      </c>
      <c r="AN2095" s="148">
        <f t="shared" si="289"/>
        <v>1000</v>
      </c>
      <c r="AO2095" s="148">
        <f t="shared" si="290"/>
        <v>61</v>
      </c>
      <c r="AP2095" s="148">
        <v>6</v>
      </c>
      <c r="AQ2095" s="140">
        <v>6</v>
      </c>
      <c r="AS2095" s="42">
        <f t="shared" si="291"/>
        <v>4473.3521476944525</v>
      </c>
      <c r="AT2095" s="101">
        <f t="shared" si="292"/>
        <v>0</v>
      </c>
      <c r="AU2095" s="42">
        <f t="shared" si="293"/>
        <v>4473.3521476944525</v>
      </c>
      <c r="AV2095" s="42">
        <f t="shared" si="294"/>
        <v>6345.8136202456726</v>
      </c>
      <c r="AW2095" s="102">
        <f t="shared" si="295"/>
        <v>25053.949999999997</v>
      </c>
      <c r="AX2095" s="43">
        <f t="shared" si="288"/>
        <v>2</v>
      </c>
      <c r="AY2095" s="43" t="str">
        <f t="shared" si="296"/>
        <v>UTGS</v>
      </c>
    </row>
    <row r="2096" spans="1:51" hidden="1" x14ac:dyDescent="0.2">
      <c r="A2096" s="38">
        <v>2089</v>
      </c>
      <c r="B2096" t="s">
        <v>5806</v>
      </c>
      <c r="C2096" t="s">
        <v>5746</v>
      </c>
      <c r="D2096">
        <v>2630</v>
      </c>
      <c r="E2096" t="s">
        <v>196</v>
      </c>
      <c r="F2096">
        <v>5</v>
      </c>
      <c r="G2096" t="str">
        <f>LOOKUP(F2096,{0,6,45},{"F","L","H"})</f>
        <v>F</v>
      </c>
      <c r="H2096" t="s">
        <v>3927</v>
      </c>
      <c r="I2096" s="43" t="str">
        <f>IFERROR(VLOOKUP(#REF!,#REF!,2,FALSE),"No")</f>
        <v>No</v>
      </c>
      <c r="J2096" s="148">
        <v>1.25</v>
      </c>
      <c r="K2096" s="148">
        <v>211</v>
      </c>
      <c r="L2096" s="148"/>
      <c r="M2096" s="148"/>
      <c r="N2096" s="149"/>
      <c r="O2096" s="149"/>
      <c r="P2096" s="148"/>
      <c r="Q2096" s="148"/>
      <c r="R2096" s="149"/>
      <c r="S2096" s="148"/>
      <c r="T2096" s="148"/>
      <c r="U2096" s="148"/>
      <c r="V2096" s="148"/>
      <c r="W2096" s="148"/>
      <c r="X2096" s="139">
        <v>4</v>
      </c>
      <c r="Y2096" s="148">
        <v>1000</v>
      </c>
      <c r="Z2096" s="148"/>
      <c r="AA2096" s="148"/>
      <c r="AB2096" s="148"/>
      <c r="AC2096" s="148"/>
      <c r="AD2096" s="148"/>
      <c r="AE2096" s="148"/>
      <c r="AF2096" s="148"/>
      <c r="AG2096" s="148"/>
      <c r="AH2096" s="148"/>
      <c r="AI2096" s="148"/>
      <c r="AJ2096" s="148"/>
      <c r="AK2096" s="148"/>
      <c r="AL2096" s="139">
        <v>0</v>
      </c>
      <c r="AM2096" s="139">
        <v>0</v>
      </c>
      <c r="AN2096" s="148">
        <f t="shared" si="289"/>
        <v>1000</v>
      </c>
      <c r="AO2096" s="148">
        <f t="shared" si="290"/>
        <v>211</v>
      </c>
      <c r="AP2096" s="148">
        <v>2</v>
      </c>
      <c r="AQ2096" s="140">
        <v>2</v>
      </c>
      <c r="AS2096" s="42">
        <f t="shared" si="291"/>
        <v>15722.343822352943</v>
      </c>
      <c r="AT2096" s="101">
        <f t="shared" si="292"/>
        <v>0</v>
      </c>
      <c r="AU2096" s="42">
        <f t="shared" si="293"/>
        <v>15722.343822352943</v>
      </c>
      <c r="AV2096" s="42">
        <f t="shared" si="294"/>
        <v>19840.480860737018</v>
      </c>
      <c r="AW2096" s="102">
        <f t="shared" si="295"/>
        <v>2428.75</v>
      </c>
      <c r="AX2096" s="43">
        <f t="shared" si="288"/>
        <v>1.25</v>
      </c>
      <c r="AY2096" s="43" t="str">
        <f t="shared" si="296"/>
        <v>UTTSS</v>
      </c>
    </row>
    <row r="2097" spans="1:51" hidden="1" x14ac:dyDescent="0.2">
      <c r="A2097" s="38">
        <v>2090</v>
      </c>
      <c r="B2097" t="s">
        <v>362</v>
      </c>
      <c r="C2097" t="s">
        <v>289</v>
      </c>
      <c r="D2097">
        <v>320</v>
      </c>
      <c r="E2097" t="s">
        <v>1245</v>
      </c>
      <c r="F2097">
        <v>0.25</v>
      </c>
      <c r="G2097" t="str">
        <f>LOOKUP(F2097,{0,6,45},{"F","L","H"})</f>
        <v>F</v>
      </c>
      <c r="H2097" t="s">
        <v>3928</v>
      </c>
      <c r="I2097" s="43" t="str">
        <f>IFERROR(VLOOKUP(#REF!,#REF!,2,FALSE),"No")</f>
        <v>No</v>
      </c>
      <c r="J2097" s="139">
        <v>0.5</v>
      </c>
      <c r="K2097" s="148">
        <v>68</v>
      </c>
      <c r="L2097" s="148"/>
      <c r="M2097" s="148"/>
      <c r="N2097" s="148"/>
      <c r="O2097" s="148"/>
      <c r="P2097" s="148"/>
      <c r="Q2097" s="148"/>
      <c r="R2097" s="148"/>
      <c r="S2097" s="148"/>
      <c r="T2097" s="148"/>
      <c r="U2097" s="148"/>
      <c r="V2097" s="148"/>
      <c r="W2097" s="148"/>
      <c r="X2097" s="139">
        <v>2</v>
      </c>
      <c r="Y2097" s="148">
        <v>1000</v>
      </c>
      <c r="Z2097" s="149"/>
      <c r="AA2097" s="148"/>
      <c r="AB2097" s="148"/>
      <c r="AC2097" s="148"/>
      <c r="AD2097" s="148"/>
      <c r="AE2097" s="148"/>
      <c r="AF2097" s="148"/>
      <c r="AG2097" s="148"/>
      <c r="AH2097" s="148"/>
      <c r="AI2097" s="148"/>
      <c r="AJ2097" s="148"/>
      <c r="AK2097" s="148"/>
      <c r="AL2097" s="139">
        <v>0</v>
      </c>
      <c r="AM2097" s="139">
        <v>0</v>
      </c>
      <c r="AN2097" s="148">
        <f t="shared" si="289"/>
        <v>1000</v>
      </c>
      <c r="AO2097" s="148">
        <f t="shared" si="290"/>
        <v>68</v>
      </c>
      <c r="AP2097" s="148">
        <v>9</v>
      </c>
      <c r="AQ2097" s="140">
        <v>9</v>
      </c>
      <c r="AS2097" s="42">
        <f t="shared" si="291"/>
        <v>4651.4364925118498</v>
      </c>
      <c r="AT2097" s="101">
        <f t="shared" si="292"/>
        <v>0</v>
      </c>
      <c r="AU2097" s="42">
        <f t="shared" si="293"/>
        <v>4651.4364925118498</v>
      </c>
      <c r="AV2097" s="42">
        <f t="shared" si="294"/>
        <v>3612.3290801637813</v>
      </c>
      <c r="AW2097" s="102">
        <f t="shared" si="295"/>
        <v>431</v>
      </c>
      <c r="AX2097" s="43">
        <f t="shared" si="288"/>
        <v>0.5</v>
      </c>
      <c r="AY2097" s="43" t="str">
        <f t="shared" si="296"/>
        <v>UTGS</v>
      </c>
    </row>
    <row r="2098" spans="1:51" hidden="1" x14ac:dyDescent="0.2">
      <c r="A2098" s="38">
        <v>2091</v>
      </c>
      <c r="B2098" t="s">
        <v>362</v>
      </c>
      <c r="C2098" t="s">
        <v>289</v>
      </c>
      <c r="D2098">
        <v>320</v>
      </c>
      <c r="E2098" t="s">
        <v>1245</v>
      </c>
      <c r="F2098">
        <v>0.25</v>
      </c>
      <c r="G2098" t="str">
        <f>LOOKUP(F2098,{0,6,45},{"F","L","H"})</f>
        <v>F</v>
      </c>
      <c r="H2098" t="s">
        <v>3929</v>
      </c>
      <c r="I2098" s="43" t="str">
        <f>IFERROR(VLOOKUP(#REF!,#REF!,2,FALSE),"No")</f>
        <v>No</v>
      </c>
      <c r="J2098" s="149">
        <v>0.5</v>
      </c>
      <c r="K2098" s="148">
        <v>32</v>
      </c>
      <c r="L2098" s="148"/>
      <c r="M2098" s="148"/>
      <c r="N2098" s="148"/>
      <c r="O2098" s="148"/>
      <c r="P2098" s="148"/>
      <c r="Q2098" s="148"/>
      <c r="R2098" s="148"/>
      <c r="S2098" s="148"/>
      <c r="T2098" s="148"/>
      <c r="U2098" s="148"/>
      <c r="V2098" s="148"/>
      <c r="W2098" s="148"/>
      <c r="X2098" s="139">
        <v>2</v>
      </c>
      <c r="Y2098" s="148">
        <v>1000</v>
      </c>
      <c r="Z2098" s="149"/>
      <c r="AA2098" s="148"/>
      <c r="AB2098" s="148"/>
      <c r="AC2098" s="148"/>
      <c r="AD2098" s="148"/>
      <c r="AE2098" s="148"/>
      <c r="AF2098" s="148"/>
      <c r="AG2098" s="148"/>
      <c r="AH2098" s="148"/>
      <c r="AI2098" s="148"/>
      <c r="AJ2098" s="148"/>
      <c r="AK2098" s="148"/>
      <c r="AL2098" s="139">
        <v>0</v>
      </c>
      <c r="AM2098" s="139">
        <v>0</v>
      </c>
      <c r="AN2098" s="148">
        <f t="shared" si="289"/>
        <v>1000</v>
      </c>
      <c r="AO2098" s="148">
        <f t="shared" si="290"/>
        <v>32</v>
      </c>
      <c r="AP2098" s="148">
        <v>20</v>
      </c>
      <c r="AQ2098" s="140">
        <v>20</v>
      </c>
      <c r="AS2098" s="42">
        <f t="shared" si="291"/>
        <v>2188.9112905938118</v>
      </c>
      <c r="AT2098" s="101">
        <f t="shared" si="292"/>
        <v>0</v>
      </c>
      <c r="AU2098" s="42">
        <f t="shared" si="293"/>
        <v>2188.9112905938118</v>
      </c>
      <c r="AV2098" s="42">
        <f t="shared" si="294"/>
        <v>1625.5480860737016</v>
      </c>
      <c r="AW2098" s="102">
        <f t="shared" si="295"/>
        <v>431</v>
      </c>
      <c r="AX2098" s="43">
        <f t="shared" si="288"/>
        <v>0.5</v>
      </c>
      <c r="AY2098" s="43" t="str">
        <f t="shared" si="296"/>
        <v>UTGS</v>
      </c>
    </row>
    <row r="2099" spans="1:51" hidden="1" x14ac:dyDescent="0.2">
      <c r="A2099" s="38">
        <v>2092</v>
      </c>
      <c r="B2099" t="s">
        <v>5806</v>
      </c>
      <c r="C2099" t="s">
        <v>289</v>
      </c>
      <c r="D2099">
        <v>20200</v>
      </c>
      <c r="E2099" t="s">
        <v>198</v>
      </c>
      <c r="F2099">
        <v>45</v>
      </c>
      <c r="G2099" t="str">
        <f>LOOKUP(F2099,{0,6,45},{"F","L","H"})</f>
        <v>H</v>
      </c>
      <c r="H2099" t="s">
        <v>1485</v>
      </c>
      <c r="I2099" s="43" t="str">
        <f>IFERROR(VLOOKUP(#REF!,#REF!,2,FALSE),"No")</f>
        <v>No</v>
      </c>
      <c r="J2099" s="139">
        <v>2</v>
      </c>
      <c r="K2099" s="148">
        <v>216</v>
      </c>
      <c r="L2099" s="148"/>
      <c r="M2099" s="148"/>
      <c r="N2099" s="148"/>
      <c r="O2099" s="148"/>
      <c r="P2099" s="148"/>
      <c r="Q2099" s="148"/>
      <c r="R2099" s="148"/>
      <c r="S2099" s="148"/>
      <c r="T2099" s="148"/>
      <c r="U2099" s="148"/>
      <c r="V2099" s="148"/>
      <c r="W2099" s="148"/>
      <c r="X2099" s="139">
        <v>2</v>
      </c>
      <c r="Y2099" s="148">
        <v>136.30000000000001</v>
      </c>
      <c r="Z2099" s="149">
        <v>3</v>
      </c>
      <c r="AA2099" s="148">
        <v>68.849999999999994</v>
      </c>
      <c r="AB2099" s="149">
        <v>4</v>
      </c>
      <c r="AC2099" s="148">
        <v>794.85</v>
      </c>
      <c r="AD2099" s="148"/>
      <c r="AE2099" s="148"/>
      <c r="AF2099" s="148"/>
      <c r="AG2099" s="148"/>
      <c r="AH2099" s="148"/>
      <c r="AI2099" s="148"/>
      <c r="AJ2099" s="148"/>
      <c r="AK2099" s="148"/>
      <c r="AL2099" s="139">
        <v>0</v>
      </c>
      <c r="AM2099" s="139">
        <v>0</v>
      </c>
      <c r="AN2099" s="148">
        <f t="shared" si="289"/>
        <v>1000</v>
      </c>
      <c r="AO2099" s="148">
        <f t="shared" si="290"/>
        <v>216</v>
      </c>
      <c r="AP2099" s="148">
        <v>5</v>
      </c>
      <c r="AQ2099" s="140">
        <v>7</v>
      </c>
      <c r="AS2099" s="42">
        <f t="shared" si="291"/>
        <v>15764.431211508227</v>
      </c>
      <c r="AT2099" s="101">
        <f t="shared" si="292"/>
        <v>0</v>
      </c>
      <c r="AU2099" s="42">
        <f t="shared" si="293"/>
        <v>15764.431211508227</v>
      </c>
      <c r="AV2099" s="42">
        <f t="shared" si="294"/>
        <v>5333.8597459248622</v>
      </c>
      <c r="AW2099" s="102">
        <f t="shared" si="295"/>
        <v>52825.283763759828</v>
      </c>
      <c r="AX2099" s="43">
        <f t="shared" si="288"/>
        <v>2</v>
      </c>
      <c r="AY2099" s="43" t="str">
        <f t="shared" si="296"/>
        <v>UTGS</v>
      </c>
    </row>
    <row r="2100" spans="1:51" hidden="1" x14ac:dyDescent="0.2">
      <c r="A2100" s="38">
        <v>2093</v>
      </c>
      <c r="B2100" t="s">
        <v>362</v>
      </c>
      <c r="C2100" t="s">
        <v>289</v>
      </c>
      <c r="D2100">
        <v>550</v>
      </c>
      <c r="E2100" t="s">
        <v>1232</v>
      </c>
      <c r="F2100">
        <v>2</v>
      </c>
      <c r="G2100" t="str">
        <f>LOOKUP(F2100,{0,6,45},{"F","L","H"})</f>
        <v>F</v>
      </c>
      <c r="H2100" t="s">
        <v>3930</v>
      </c>
      <c r="I2100" s="43" t="str">
        <f>IFERROR(VLOOKUP(#REF!,#REF!,2,FALSE),"No")</f>
        <v>No</v>
      </c>
      <c r="J2100" s="139">
        <v>0.5</v>
      </c>
      <c r="K2100" s="148">
        <v>77</v>
      </c>
      <c r="L2100" s="148"/>
      <c r="M2100" s="148"/>
      <c r="N2100" s="148"/>
      <c r="O2100" s="148"/>
      <c r="P2100" s="148"/>
      <c r="Q2100" s="148"/>
      <c r="R2100" s="148"/>
      <c r="S2100" s="148"/>
      <c r="T2100" s="148"/>
      <c r="U2100" s="148"/>
      <c r="V2100" s="148"/>
      <c r="W2100" s="148"/>
      <c r="X2100" s="139">
        <v>2</v>
      </c>
      <c r="Y2100" s="148">
        <v>1000</v>
      </c>
      <c r="Z2100" s="148"/>
      <c r="AA2100" s="148"/>
      <c r="AB2100" s="148"/>
      <c r="AC2100" s="148"/>
      <c r="AD2100" s="148"/>
      <c r="AE2100" s="148"/>
      <c r="AF2100" s="148"/>
      <c r="AG2100" s="148"/>
      <c r="AH2100" s="148"/>
      <c r="AI2100" s="148"/>
      <c r="AJ2100" s="148"/>
      <c r="AK2100" s="148"/>
      <c r="AL2100" s="139">
        <v>0</v>
      </c>
      <c r="AM2100" s="139">
        <v>0</v>
      </c>
      <c r="AN2100" s="148">
        <f t="shared" si="289"/>
        <v>1000</v>
      </c>
      <c r="AO2100" s="148">
        <f t="shared" si="290"/>
        <v>77</v>
      </c>
      <c r="AP2100" s="148">
        <v>9</v>
      </c>
      <c r="AQ2100" s="140">
        <v>9</v>
      </c>
      <c r="AS2100" s="42">
        <f t="shared" si="291"/>
        <v>5267.06779299136</v>
      </c>
      <c r="AT2100" s="101">
        <f t="shared" si="292"/>
        <v>0</v>
      </c>
      <c r="AU2100" s="42">
        <f t="shared" si="293"/>
        <v>5267.06779299136</v>
      </c>
      <c r="AV2100" s="42">
        <f t="shared" si="294"/>
        <v>3612.3290801637813</v>
      </c>
      <c r="AW2100" s="102">
        <f t="shared" si="295"/>
        <v>585.0096169344007</v>
      </c>
      <c r="AX2100" s="43">
        <f t="shared" si="288"/>
        <v>0.5</v>
      </c>
      <c r="AY2100" s="43" t="str">
        <f t="shared" si="296"/>
        <v>UTGS</v>
      </c>
    </row>
    <row r="2101" spans="1:51" hidden="1" x14ac:dyDescent="0.2">
      <c r="A2101" s="38">
        <v>2094</v>
      </c>
      <c r="B2101" t="s">
        <v>362</v>
      </c>
      <c r="C2101" t="s">
        <v>289</v>
      </c>
      <c r="D2101">
        <v>320</v>
      </c>
      <c r="E2101" t="s">
        <v>1232</v>
      </c>
      <c r="F2101">
        <v>0.25</v>
      </c>
      <c r="G2101" t="str">
        <f>LOOKUP(F2101,{0,6,45},{"F","L","H"})</f>
        <v>F</v>
      </c>
      <c r="H2101" t="s">
        <v>3931</v>
      </c>
      <c r="I2101" s="43" t="str">
        <f>IFERROR(VLOOKUP(#REF!,#REF!,2,FALSE),"No")</f>
        <v>No</v>
      </c>
      <c r="J2101" s="149">
        <v>0.5</v>
      </c>
      <c r="K2101" s="148">
        <v>74</v>
      </c>
      <c r="L2101" s="148"/>
      <c r="M2101" s="148"/>
      <c r="N2101" s="148"/>
      <c r="O2101" s="148"/>
      <c r="P2101" s="148"/>
      <c r="Q2101" s="148"/>
      <c r="R2101" s="148"/>
      <c r="S2101" s="148"/>
      <c r="T2101" s="148"/>
      <c r="U2101" s="148"/>
      <c r="V2101" s="148"/>
      <c r="W2101" s="148"/>
      <c r="X2101" s="139">
        <v>2</v>
      </c>
      <c r="Y2101" s="148">
        <v>1000</v>
      </c>
      <c r="Z2101" s="149"/>
      <c r="AA2101" s="148"/>
      <c r="AB2101" s="148"/>
      <c r="AC2101" s="148"/>
      <c r="AD2101" s="148"/>
      <c r="AE2101" s="148"/>
      <c r="AF2101" s="148"/>
      <c r="AG2101" s="148"/>
      <c r="AH2101" s="148"/>
      <c r="AI2101" s="148"/>
      <c r="AJ2101" s="148"/>
      <c r="AK2101" s="148"/>
      <c r="AL2101" s="139">
        <v>0</v>
      </c>
      <c r="AM2101" s="139">
        <v>0</v>
      </c>
      <c r="AN2101" s="148">
        <f t="shared" si="289"/>
        <v>1000</v>
      </c>
      <c r="AO2101" s="148">
        <f t="shared" si="290"/>
        <v>74</v>
      </c>
      <c r="AP2101" s="148">
        <v>18</v>
      </c>
      <c r="AQ2101" s="140">
        <v>18</v>
      </c>
      <c r="AS2101" s="42">
        <f t="shared" si="291"/>
        <v>5061.8573594981899</v>
      </c>
      <c r="AT2101" s="101">
        <f t="shared" si="292"/>
        <v>0</v>
      </c>
      <c r="AU2101" s="42">
        <f t="shared" si="293"/>
        <v>5061.8573594981899</v>
      </c>
      <c r="AV2101" s="42">
        <f t="shared" si="294"/>
        <v>1806.1645400818907</v>
      </c>
      <c r="AW2101" s="102">
        <f t="shared" si="295"/>
        <v>431</v>
      </c>
      <c r="AX2101" s="43">
        <f t="shared" si="288"/>
        <v>0.5</v>
      </c>
      <c r="AY2101" s="43" t="str">
        <f t="shared" si="296"/>
        <v>UTGS</v>
      </c>
    </row>
    <row r="2102" spans="1:51" hidden="1" x14ac:dyDescent="0.2">
      <c r="A2102" s="38">
        <v>2095</v>
      </c>
      <c r="B2102" t="s">
        <v>362</v>
      </c>
      <c r="C2102" t="s">
        <v>289</v>
      </c>
      <c r="D2102">
        <v>320</v>
      </c>
      <c r="E2102" t="s">
        <v>1239</v>
      </c>
      <c r="F2102">
        <v>0.25</v>
      </c>
      <c r="G2102" t="str">
        <f>LOOKUP(F2102,{0,6,45},{"F","L","H"})</f>
        <v>F</v>
      </c>
      <c r="H2102" t="s">
        <v>3932</v>
      </c>
      <c r="I2102" s="43" t="str">
        <f>IFERROR(VLOOKUP(#REF!,#REF!,2,FALSE),"No")</f>
        <v>No</v>
      </c>
      <c r="J2102" s="139">
        <v>0.5</v>
      </c>
      <c r="K2102" s="148">
        <v>39</v>
      </c>
      <c r="L2102" s="148"/>
      <c r="M2102" s="148"/>
      <c r="N2102" s="148"/>
      <c r="O2102" s="148"/>
      <c r="P2102" s="148"/>
      <c r="Q2102" s="148"/>
      <c r="R2102" s="148"/>
      <c r="S2102" s="148"/>
      <c r="T2102" s="148"/>
      <c r="U2102" s="148"/>
      <c r="V2102" s="148"/>
      <c r="W2102" s="148"/>
      <c r="X2102" s="139">
        <v>2</v>
      </c>
      <c r="Y2102" s="148">
        <v>736.42</v>
      </c>
      <c r="Z2102" s="148">
        <v>3</v>
      </c>
      <c r="AA2102" s="148">
        <v>263.58</v>
      </c>
      <c r="AB2102" s="148"/>
      <c r="AC2102" s="148"/>
      <c r="AD2102" s="148"/>
      <c r="AE2102" s="148"/>
      <c r="AF2102" s="148"/>
      <c r="AG2102" s="148"/>
      <c r="AH2102" s="148"/>
      <c r="AI2102" s="148"/>
      <c r="AJ2102" s="148"/>
      <c r="AK2102" s="148"/>
      <c r="AL2102" s="139">
        <v>0</v>
      </c>
      <c r="AM2102" s="139">
        <v>0</v>
      </c>
      <c r="AN2102" s="148">
        <f t="shared" si="289"/>
        <v>1000</v>
      </c>
      <c r="AO2102" s="148">
        <f t="shared" si="290"/>
        <v>39</v>
      </c>
      <c r="AP2102" s="148">
        <v>8</v>
      </c>
      <c r="AQ2102" s="140">
        <v>8</v>
      </c>
      <c r="AS2102" s="42">
        <f t="shared" si="291"/>
        <v>2667.735635411208</v>
      </c>
      <c r="AT2102" s="101">
        <f t="shared" si="292"/>
        <v>0</v>
      </c>
      <c r="AU2102" s="42">
        <f t="shared" si="293"/>
        <v>2667.735635411208</v>
      </c>
      <c r="AV2102" s="42">
        <f t="shared" si="294"/>
        <v>3646.095915184254</v>
      </c>
      <c r="AW2102" s="102">
        <f t="shared" si="295"/>
        <v>431</v>
      </c>
      <c r="AX2102" s="43">
        <f t="shared" si="288"/>
        <v>0.5</v>
      </c>
      <c r="AY2102" s="43" t="str">
        <f t="shared" si="296"/>
        <v>UTGS</v>
      </c>
    </row>
    <row r="2103" spans="1:51" hidden="1" x14ac:dyDescent="0.2">
      <c r="A2103" s="38">
        <v>2096</v>
      </c>
      <c r="B2103" t="s">
        <v>362</v>
      </c>
      <c r="C2103" t="s">
        <v>289</v>
      </c>
      <c r="D2103">
        <v>320</v>
      </c>
      <c r="E2103" t="s">
        <v>1239</v>
      </c>
      <c r="F2103">
        <v>0.25</v>
      </c>
      <c r="G2103" t="str">
        <f>LOOKUP(F2103,{0,6,45},{"F","L","H"})</f>
        <v>F</v>
      </c>
      <c r="H2103" t="s">
        <v>3933</v>
      </c>
      <c r="I2103" s="43" t="str">
        <f>IFERROR(VLOOKUP(#REF!,#REF!,2,FALSE),"No")</f>
        <v>No</v>
      </c>
      <c r="J2103" s="149">
        <v>0.5</v>
      </c>
      <c r="K2103" s="148">
        <v>101</v>
      </c>
      <c r="L2103" s="148"/>
      <c r="M2103" s="148"/>
      <c r="N2103" s="148"/>
      <c r="O2103" s="148"/>
      <c r="P2103" s="148"/>
      <c r="Q2103" s="148"/>
      <c r="R2103" s="148"/>
      <c r="S2103" s="148"/>
      <c r="T2103" s="148"/>
      <c r="U2103" s="148"/>
      <c r="V2103" s="148"/>
      <c r="W2103" s="148"/>
      <c r="X2103" s="139">
        <v>1.25</v>
      </c>
      <c r="Y2103" s="148">
        <v>205</v>
      </c>
      <c r="Z2103" s="149">
        <v>2</v>
      </c>
      <c r="AA2103" s="148">
        <v>126.97</v>
      </c>
      <c r="AB2103" s="149">
        <v>6</v>
      </c>
      <c r="AC2103" s="148">
        <v>668.03</v>
      </c>
      <c r="AD2103" s="148"/>
      <c r="AE2103" s="148"/>
      <c r="AF2103" s="148"/>
      <c r="AG2103" s="148"/>
      <c r="AH2103" s="148"/>
      <c r="AI2103" s="148"/>
      <c r="AJ2103" s="148"/>
      <c r="AK2103" s="148"/>
      <c r="AL2103" s="139">
        <v>0</v>
      </c>
      <c r="AM2103" s="139">
        <v>0</v>
      </c>
      <c r="AN2103" s="148">
        <f t="shared" si="289"/>
        <v>1000</v>
      </c>
      <c r="AO2103" s="148">
        <f t="shared" si="290"/>
        <v>101</v>
      </c>
      <c r="AP2103" s="148">
        <v>9</v>
      </c>
      <c r="AQ2103" s="140">
        <v>11</v>
      </c>
      <c r="AS2103" s="42">
        <f t="shared" si="291"/>
        <v>6908.7512609367186</v>
      </c>
      <c r="AT2103" s="101">
        <f t="shared" si="292"/>
        <v>0</v>
      </c>
      <c r="AU2103" s="42">
        <f t="shared" si="293"/>
        <v>6908.7512609367186</v>
      </c>
      <c r="AV2103" s="42">
        <f t="shared" si="294"/>
        <v>4639.8770292249128</v>
      </c>
      <c r="AW2103" s="102">
        <f t="shared" si="295"/>
        <v>431</v>
      </c>
      <c r="AX2103" s="43">
        <f t="shared" si="288"/>
        <v>0.5</v>
      </c>
      <c r="AY2103" s="43" t="str">
        <f t="shared" si="296"/>
        <v>UTGS</v>
      </c>
    </row>
    <row r="2104" spans="1:51" hidden="1" x14ac:dyDescent="0.2">
      <c r="A2104" s="38">
        <v>2097</v>
      </c>
      <c r="B2104" t="s">
        <v>362</v>
      </c>
      <c r="C2104" t="s">
        <v>289</v>
      </c>
      <c r="D2104">
        <v>306</v>
      </c>
      <c r="E2104" t="s">
        <v>1238</v>
      </c>
      <c r="F2104">
        <v>0.25</v>
      </c>
      <c r="G2104" t="str">
        <f>LOOKUP(F2104,{0,6,45},{"F","L","H"})</f>
        <v>F</v>
      </c>
      <c r="H2104" t="s">
        <v>3934</v>
      </c>
      <c r="I2104" s="43" t="str">
        <f>IFERROR(VLOOKUP(#REF!,#REF!,2,FALSE),"No")</f>
        <v>No</v>
      </c>
      <c r="J2104" s="149">
        <v>0.5</v>
      </c>
      <c r="K2104" s="148">
        <v>42</v>
      </c>
      <c r="L2104" s="148"/>
      <c r="M2104" s="148"/>
      <c r="N2104" s="148"/>
      <c r="O2104" s="148"/>
      <c r="P2104" s="148"/>
      <c r="Q2104" s="148"/>
      <c r="R2104" s="148"/>
      <c r="S2104" s="148"/>
      <c r="T2104" s="148"/>
      <c r="U2104" s="148"/>
      <c r="V2104" s="148"/>
      <c r="W2104" s="148"/>
      <c r="X2104" s="139">
        <v>1.25</v>
      </c>
      <c r="Y2104" s="148">
        <v>162.86000000000001</v>
      </c>
      <c r="Z2104" s="149">
        <v>2</v>
      </c>
      <c r="AA2104" s="148">
        <v>582.42999999999995</v>
      </c>
      <c r="AB2104" s="148">
        <v>8</v>
      </c>
      <c r="AC2104" s="148">
        <v>254.7</v>
      </c>
      <c r="AD2104" s="148"/>
      <c r="AE2104" s="148"/>
      <c r="AF2104" s="148"/>
      <c r="AG2104" s="148"/>
      <c r="AH2104" s="148"/>
      <c r="AI2104" s="148"/>
      <c r="AJ2104" s="148"/>
      <c r="AK2104" s="148"/>
      <c r="AL2104" s="139">
        <v>0</v>
      </c>
      <c r="AM2104" s="139">
        <v>0</v>
      </c>
      <c r="AN2104" s="148">
        <f t="shared" si="289"/>
        <v>999.99</v>
      </c>
      <c r="AO2104" s="148">
        <f t="shared" si="290"/>
        <v>42</v>
      </c>
      <c r="AP2104" s="148">
        <v>4</v>
      </c>
      <c r="AQ2104" s="140">
        <v>4</v>
      </c>
      <c r="AS2104" s="42">
        <f t="shared" si="291"/>
        <v>2872.9460689043781</v>
      </c>
      <c r="AT2104" s="101">
        <f t="shared" si="292"/>
        <v>0</v>
      </c>
      <c r="AU2104" s="42">
        <f t="shared" si="293"/>
        <v>2872.9460689043781</v>
      </c>
      <c r="AV2104" s="42">
        <f t="shared" si="294"/>
        <v>10724.809152964204</v>
      </c>
      <c r="AW2104" s="102">
        <f t="shared" si="295"/>
        <v>431</v>
      </c>
      <c r="AX2104" s="43">
        <f t="shared" si="288"/>
        <v>0.5</v>
      </c>
      <c r="AY2104" s="43" t="str">
        <f t="shared" si="296"/>
        <v>UTGS</v>
      </c>
    </row>
    <row r="2105" spans="1:51" hidden="1" x14ac:dyDescent="0.2">
      <c r="A2105" s="38">
        <v>2098</v>
      </c>
      <c r="B2105" t="s">
        <v>362</v>
      </c>
      <c r="C2105" t="s">
        <v>289</v>
      </c>
      <c r="D2105">
        <v>320</v>
      </c>
      <c r="E2105" t="s">
        <v>1228</v>
      </c>
      <c r="F2105">
        <v>0.25</v>
      </c>
      <c r="G2105" t="str">
        <f>LOOKUP(F2105,{0,6,45},{"F","L","H"})</f>
        <v>F</v>
      </c>
      <c r="H2105" t="s">
        <v>3936</v>
      </c>
      <c r="I2105" s="43" t="str">
        <f>IFERROR(VLOOKUP(#REF!,#REF!,2,FALSE),"No")</f>
        <v>No</v>
      </c>
      <c r="J2105" s="149">
        <v>0.5</v>
      </c>
      <c r="K2105" s="148">
        <v>85</v>
      </c>
      <c r="L2105" s="148"/>
      <c r="M2105" s="148"/>
      <c r="N2105" s="148"/>
      <c r="O2105" s="148"/>
      <c r="P2105" s="148"/>
      <c r="Q2105" s="148"/>
      <c r="R2105" s="148"/>
      <c r="S2105" s="148"/>
      <c r="T2105" s="148"/>
      <c r="U2105" s="148"/>
      <c r="V2105" s="148"/>
      <c r="W2105" s="148"/>
      <c r="X2105" s="139">
        <v>2</v>
      </c>
      <c r="Y2105" s="148">
        <v>1000</v>
      </c>
      <c r="Z2105" s="148"/>
      <c r="AA2105" s="148"/>
      <c r="AB2105" s="148"/>
      <c r="AC2105" s="148"/>
      <c r="AD2105" s="148"/>
      <c r="AE2105" s="148"/>
      <c r="AF2105" s="148"/>
      <c r="AG2105" s="148"/>
      <c r="AH2105" s="148"/>
      <c r="AI2105" s="148"/>
      <c r="AJ2105" s="148"/>
      <c r="AK2105" s="148"/>
      <c r="AL2105" s="139">
        <v>0</v>
      </c>
      <c r="AM2105" s="139">
        <v>0</v>
      </c>
      <c r="AN2105" s="148">
        <f t="shared" si="289"/>
        <v>1000</v>
      </c>
      <c r="AO2105" s="148">
        <f t="shared" si="290"/>
        <v>85</v>
      </c>
      <c r="AP2105" s="148">
        <v>9</v>
      </c>
      <c r="AQ2105" s="140">
        <v>9</v>
      </c>
      <c r="AS2105" s="42">
        <f t="shared" si="291"/>
        <v>5814.2956156398122</v>
      </c>
      <c r="AT2105" s="101">
        <f t="shared" si="292"/>
        <v>0</v>
      </c>
      <c r="AU2105" s="42">
        <f t="shared" si="293"/>
        <v>5814.2956156398122</v>
      </c>
      <c r="AV2105" s="42">
        <f t="shared" si="294"/>
        <v>3612.3290801637813</v>
      </c>
      <c r="AW2105" s="102">
        <f t="shared" si="295"/>
        <v>431</v>
      </c>
      <c r="AX2105" s="43">
        <f t="shared" si="288"/>
        <v>0.5</v>
      </c>
      <c r="AY2105" s="43" t="str">
        <f t="shared" si="296"/>
        <v>UTGS</v>
      </c>
    </row>
    <row r="2106" spans="1:51" hidden="1" x14ac:dyDescent="0.2">
      <c r="A2106" s="38">
        <v>2099</v>
      </c>
      <c r="B2106" t="s">
        <v>5807</v>
      </c>
      <c r="C2106" t="s">
        <v>5746</v>
      </c>
      <c r="D2106">
        <v>8065</v>
      </c>
      <c r="E2106" t="s">
        <v>196</v>
      </c>
      <c r="F2106">
        <v>45</v>
      </c>
      <c r="G2106" t="str">
        <f>LOOKUP(F2106,{0,6,45},{"F","L","H"})</f>
        <v>H</v>
      </c>
      <c r="H2106" t="s">
        <v>1087</v>
      </c>
      <c r="I2106" s="43" t="str">
        <f>IFERROR(VLOOKUP(#REF!,#REF!,2,FALSE),"No")</f>
        <v>No</v>
      </c>
      <c r="J2106" s="139">
        <v>2</v>
      </c>
      <c r="K2106" s="148">
        <v>18</v>
      </c>
      <c r="L2106" s="148"/>
      <c r="M2106" s="148"/>
      <c r="N2106" s="148"/>
      <c r="O2106" s="148"/>
      <c r="P2106" s="148"/>
      <c r="Q2106" s="148"/>
      <c r="R2106" s="148"/>
      <c r="S2106" s="148"/>
      <c r="T2106" s="148"/>
      <c r="U2106" s="148"/>
      <c r="V2106" s="148"/>
      <c r="W2106" s="148"/>
      <c r="X2106" s="139">
        <v>0.75</v>
      </c>
      <c r="Y2106" s="148">
        <v>26.35</v>
      </c>
      <c r="Z2106" s="148">
        <v>1.25</v>
      </c>
      <c r="AA2106" s="148">
        <v>3</v>
      </c>
      <c r="AB2106" s="148">
        <v>2</v>
      </c>
      <c r="AC2106" s="148">
        <v>209.35</v>
      </c>
      <c r="AD2106" s="148">
        <v>6</v>
      </c>
      <c r="AE2106" s="148">
        <v>761.3</v>
      </c>
      <c r="AF2106" s="148"/>
      <c r="AG2106" s="148"/>
      <c r="AH2106" s="148"/>
      <c r="AI2106" s="148"/>
      <c r="AJ2106" s="148"/>
      <c r="AK2106" s="148"/>
      <c r="AL2106" s="139">
        <v>0</v>
      </c>
      <c r="AM2106" s="139">
        <v>0</v>
      </c>
      <c r="AN2106" s="148">
        <f t="shared" si="289"/>
        <v>1000</v>
      </c>
      <c r="AO2106" s="148">
        <f t="shared" si="290"/>
        <v>18</v>
      </c>
      <c r="AP2106" s="148">
        <v>2</v>
      </c>
      <c r="AQ2106" s="140">
        <v>5</v>
      </c>
      <c r="AS2106" s="42">
        <f t="shared" si="291"/>
        <v>1313.7026009590188</v>
      </c>
      <c r="AT2106" s="101">
        <f t="shared" si="292"/>
        <v>0</v>
      </c>
      <c r="AU2106" s="42">
        <f t="shared" si="293"/>
        <v>1313.7026009590188</v>
      </c>
      <c r="AV2106" s="42">
        <f t="shared" si="294"/>
        <v>10732.754144294808</v>
      </c>
      <c r="AW2106" s="102">
        <f t="shared" si="295"/>
        <v>45278.81465465128</v>
      </c>
      <c r="AX2106" s="43">
        <f t="shared" si="288"/>
        <v>2</v>
      </c>
      <c r="AY2106" s="43" t="str">
        <f t="shared" si="296"/>
        <v>UTTSS</v>
      </c>
    </row>
    <row r="2107" spans="1:51" hidden="1" x14ac:dyDescent="0.2">
      <c r="A2107" s="38">
        <v>2100</v>
      </c>
      <c r="B2107" t="s">
        <v>362</v>
      </c>
      <c r="C2107" t="s">
        <v>289</v>
      </c>
      <c r="D2107">
        <v>320</v>
      </c>
      <c r="E2107" t="s">
        <v>1223</v>
      </c>
      <c r="F2107">
        <v>0.25</v>
      </c>
      <c r="G2107" t="str">
        <f>LOOKUP(F2107,{0,6,45},{"F","L","H"})</f>
        <v>F</v>
      </c>
      <c r="H2107" t="s">
        <v>3937</v>
      </c>
      <c r="I2107" s="43" t="str">
        <f>IFERROR(VLOOKUP(#REF!,#REF!,2,FALSE),"No")</f>
        <v>No</v>
      </c>
      <c r="J2107" s="139">
        <v>0.5</v>
      </c>
      <c r="K2107" s="148">
        <v>51</v>
      </c>
      <c r="L2107" s="148"/>
      <c r="M2107" s="148"/>
      <c r="N2107" s="148"/>
      <c r="O2107" s="148"/>
      <c r="P2107" s="148"/>
      <c r="Q2107" s="148"/>
      <c r="R2107" s="148"/>
      <c r="S2107" s="148"/>
      <c r="T2107" s="148"/>
      <c r="U2107" s="148"/>
      <c r="V2107" s="148"/>
      <c r="W2107" s="148"/>
      <c r="X2107" s="139">
        <v>1.25</v>
      </c>
      <c r="Y2107" s="148">
        <v>253</v>
      </c>
      <c r="Z2107" s="148">
        <v>2</v>
      </c>
      <c r="AA2107" s="148">
        <v>747</v>
      </c>
      <c r="AB2107" s="148"/>
      <c r="AC2107" s="148"/>
      <c r="AD2107" s="148"/>
      <c r="AE2107" s="148"/>
      <c r="AF2107" s="148"/>
      <c r="AG2107" s="148"/>
      <c r="AH2107" s="148"/>
      <c r="AI2107" s="148"/>
      <c r="AJ2107" s="148"/>
      <c r="AK2107" s="148"/>
      <c r="AL2107" s="139">
        <v>0</v>
      </c>
      <c r="AM2107" s="139">
        <v>0</v>
      </c>
      <c r="AN2107" s="148">
        <f t="shared" si="289"/>
        <v>1000</v>
      </c>
      <c r="AO2107" s="148">
        <f t="shared" si="290"/>
        <v>51</v>
      </c>
      <c r="AP2107" s="148">
        <v>16</v>
      </c>
      <c r="AQ2107" s="140">
        <v>17</v>
      </c>
      <c r="AS2107" s="42">
        <f t="shared" si="291"/>
        <v>3488.5773693838878</v>
      </c>
      <c r="AT2107" s="101">
        <f t="shared" si="292"/>
        <v>0</v>
      </c>
      <c r="AU2107" s="42">
        <f t="shared" si="293"/>
        <v>3488.5773693838878</v>
      </c>
      <c r="AV2107" s="42">
        <f t="shared" si="294"/>
        <v>1922.8271600867079</v>
      </c>
      <c r="AW2107" s="102">
        <f t="shared" si="295"/>
        <v>431</v>
      </c>
      <c r="AX2107" s="43">
        <f t="shared" ref="AX2107:AX2170" si="297">IF(J2107&gt;0,J2107,R2107)</f>
        <v>0.5</v>
      </c>
      <c r="AY2107" s="43" t="str">
        <f t="shared" si="296"/>
        <v>UTGS</v>
      </c>
    </row>
    <row r="2108" spans="1:51" hidden="1" x14ac:dyDescent="0.2">
      <c r="A2108" s="38">
        <v>2101</v>
      </c>
      <c r="B2108" t="s">
        <v>362</v>
      </c>
      <c r="C2108" t="s">
        <v>289</v>
      </c>
      <c r="D2108">
        <v>320</v>
      </c>
      <c r="E2108" t="s">
        <v>1223</v>
      </c>
      <c r="F2108">
        <v>0.25</v>
      </c>
      <c r="G2108" t="str">
        <f>LOOKUP(F2108,{0,6,45},{"F","L","H"})</f>
        <v>F</v>
      </c>
      <c r="H2108" t="s">
        <v>3938</v>
      </c>
      <c r="I2108" s="43" t="str">
        <f>IFERROR(VLOOKUP(#REF!,#REF!,2,FALSE),"No")</f>
        <v>No</v>
      </c>
      <c r="J2108" s="149">
        <v>0.5</v>
      </c>
      <c r="K2108" s="148">
        <v>32</v>
      </c>
      <c r="L2108" s="148"/>
      <c r="M2108" s="148"/>
      <c r="N2108" s="148"/>
      <c r="O2108" s="148"/>
      <c r="P2108" s="148"/>
      <c r="Q2108" s="148"/>
      <c r="R2108" s="148"/>
      <c r="S2108" s="148"/>
      <c r="T2108" s="148"/>
      <c r="U2108" s="148"/>
      <c r="V2108" s="148"/>
      <c r="W2108" s="148"/>
      <c r="X2108" s="139">
        <v>1.25</v>
      </c>
      <c r="Y2108" s="148">
        <v>246.75</v>
      </c>
      <c r="Z2108" s="149">
        <v>2</v>
      </c>
      <c r="AA2108" s="148">
        <v>753.25</v>
      </c>
      <c r="AB2108" s="148"/>
      <c r="AC2108" s="148"/>
      <c r="AD2108" s="148"/>
      <c r="AE2108" s="148"/>
      <c r="AF2108" s="148"/>
      <c r="AG2108" s="148"/>
      <c r="AH2108" s="148"/>
      <c r="AI2108" s="148"/>
      <c r="AJ2108" s="148"/>
      <c r="AK2108" s="148"/>
      <c r="AL2108" s="139">
        <v>0</v>
      </c>
      <c r="AM2108" s="139">
        <v>0</v>
      </c>
      <c r="AN2108" s="148">
        <f t="shared" si="289"/>
        <v>1000</v>
      </c>
      <c r="AO2108" s="148">
        <f t="shared" si="290"/>
        <v>32</v>
      </c>
      <c r="AP2108" s="148">
        <v>10</v>
      </c>
      <c r="AQ2108" s="140">
        <v>10</v>
      </c>
      <c r="AS2108" s="42">
        <f t="shared" si="291"/>
        <v>2188.9112905938118</v>
      </c>
      <c r="AT2108" s="101">
        <f t="shared" si="292"/>
        <v>0</v>
      </c>
      <c r="AU2108" s="42">
        <f t="shared" si="293"/>
        <v>2188.9112905938118</v>
      </c>
      <c r="AV2108" s="42">
        <f t="shared" si="294"/>
        <v>3268.3686721474032</v>
      </c>
      <c r="AW2108" s="102">
        <f t="shared" si="295"/>
        <v>431</v>
      </c>
      <c r="AX2108" s="43">
        <f t="shared" si="297"/>
        <v>0.5</v>
      </c>
      <c r="AY2108" s="43" t="str">
        <f t="shared" si="296"/>
        <v>UTGS</v>
      </c>
    </row>
    <row r="2109" spans="1:51" hidden="1" x14ac:dyDescent="0.2">
      <c r="A2109" s="38">
        <v>2102</v>
      </c>
      <c r="B2109" t="s">
        <v>362</v>
      </c>
      <c r="C2109" t="s">
        <v>289</v>
      </c>
      <c r="D2109">
        <v>320</v>
      </c>
      <c r="E2109" t="s">
        <v>1842</v>
      </c>
      <c r="F2109">
        <v>0.25</v>
      </c>
      <c r="G2109" t="str">
        <f>LOOKUP(F2109,{0,6,45},{"F","L","H"})</f>
        <v>F</v>
      </c>
      <c r="H2109" t="s">
        <v>3939</v>
      </c>
      <c r="I2109" s="43" t="str">
        <f>IFERROR(VLOOKUP(#REF!,#REF!,2,FALSE),"No")</f>
        <v>No</v>
      </c>
      <c r="J2109" s="149">
        <v>0.5</v>
      </c>
      <c r="K2109" s="148">
        <v>37</v>
      </c>
      <c r="L2109" s="148"/>
      <c r="M2109" s="148"/>
      <c r="N2109" s="148"/>
      <c r="O2109" s="148"/>
      <c r="P2109" s="148"/>
      <c r="Q2109" s="148"/>
      <c r="R2109" s="148"/>
      <c r="S2109" s="148"/>
      <c r="T2109" s="148"/>
      <c r="U2109" s="148"/>
      <c r="V2109" s="148"/>
      <c r="W2109" s="148"/>
      <c r="X2109" s="139">
        <v>2</v>
      </c>
      <c r="Y2109" s="148">
        <v>1000</v>
      </c>
      <c r="Z2109" s="148"/>
      <c r="AA2109" s="148"/>
      <c r="AB2109" s="148"/>
      <c r="AC2109" s="148"/>
      <c r="AD2109" s="148"/>
      <c r="AE2109" s="148"/>
      <c r="AF2109" s="148"/>
      <c r="AG2109" s="148"/>
      <c r="AH2109" s="148"/>
      <c r="AI2109" s="148"/>
      <c r="AJ2109" s="148"/>
      <c r="AK2109" s="148"/>
      <c r="AL2109" s="139">
        <v>0</v>
      </c>
      <c r="AM2109" s="139">
        <v>0</v>
      </c>
      <c r="AN2109" s="148">
        <f t="shared" si="289"/>
        <v>1000</v>
      </c>
      <c r="AO2109" s="148">
        <f t="shared" si="290"/>
        <v>37</v>
      </c>
      <c r="AP2109" s="148">
        <v>8</v>
      </c>
      <c r="AQ2109" s="140">
        <v>8</v>
      </c>
      <c r="AS2109" s="42">
        <f t="shared" si="291"/>
        <v>2530.928679749095</v>
      </c>
      <c r="AT2109" s="101">
        <f t="shared" si="292"/>
        <v>0</v>
      </c>
      <c r="AU2109" s="42">
        <f t="shared" si="293"/>
        <v>2530.928679749095</v>
      </c>
      <c r="AV2109" s="42">
        <f t="shared" si="294"/>
        <v>4063.870215184254</v>
      </c>
      <c r="AW2109" s="102">
        <f t="shared" si="295"/>
        <v>431</v>
      </c>
      <c r="AX2109" s="43">
        <f t="shared" si="297"/>
        <v>0.5</v>
      </c>
      <c r="AY2109" s="43" t="str">
        <f t="shared" si="296"/>
        <v>UTGS</v>
      </c>
    </row>
    <row r="2110" spans="1:51" hidden="1" x14ac:dyDescent="0.2">
      <c r="A2110" s="38">
        <v>2103</v>
      </c>
      <c r="B2110" t="s">
        <v>5807</v>
      </c>
      <c r="C2110" t="s">
        <v>292</v>
      </c>
      <c r="D2110">
        <v>6585</v>
      </c>
      <c r="E2110" t="s">
        <v>1226</v>
      </c>
      <c r="F2110">
        <v>5</v>
      </c>
      <c r="G2110" t="str">
        <f>LOOKUP(F2110,{0,6,45},{"F","L","H"})</f>
        <v>F</v>
      </c>
      <c r="H2110" t="s">
        <v>588</v>
      </c>
      <c r="I2110" s="43" t="str">
        <f>IFERROR(VLOOKUP(#REF!,#REF!,2,FALSE),"No")</f>
        <v>No</v>
      </c>
      <c r="J2110" s="139">
        <v>1.25</v>
      </c>
      <c r="K2110" s="148">
        <v>62</v>
      </c>
      <c r="L2110" s="148"/>
      <c r="M2110" s="148"/>
      <c r="N2110" s="148"/>
      <c r="O2110" s="148"/>
      <c r="P2110" s="148"/>
      <c r="Q2110" s="148"/>
      <c r="R2110" s="148"/>
      <c r="S2110" s="148"/>
      <c r="T2110" s="148"/>
      <c r="U2110" s="148"/>
      <c r="V2110" s="148"/>
      <c r="W2110" s="148"/>
      <c r="X2110" s="139">
        <v>4</v>
      </c>
      <c r="Y2110" s="148">
        <v>1000</v>
      </c>
      <c r="Z2110" s="149"/>
      <c r="AA2110" s="148"/>
      <c r="AB2110" s="148"/>
      <c r="AC2110" s="148"/>
      <c r="AD2110" s="148"/>
      <c r="AE2110" s="148"/>
      <c r="AF2110" s="148"/>
      <c r="AG2110" s="148"/>
      <c r="AH2110" s="148"/>
      <c r="AI2110" s="148"/>
      <c r="AJ2110" s="148"/>
      <c r="AK2110" s="148"/>
      <c r="AL2110" s="139">
        <v>0</v>
      </c>
      <c r="AM2110" s="139">
        <v>0</v>
      </c>
      <c r="AN2110" s="148">
        <f t="shared" si="289"/>
        <v>1000</v>
      </c>
      <c r="AO2110" s="148">
        <f t="shared" si="290"/>
        <v>62</v>
      </c>
      <c r="AP2110" s="148">
        <v>2</v>
      </c>
      <c r="AQ2110" s="140">
        <v>3</v>
      </c>
      <c r="AS2110" s="42">
        <f t="shared" si="291"/>
        <v>4619.8356255255094</v>
      </c>
      <c r="AT2110" s="101">
        <f t="shared" si="292"/>
        <v>0</v>
      </c>
      <c r="AU2110" s="42">
        <f t="shared" si="293"/>
        <v>4619.8356255255094</v>
      </c>
      <c r="AV2110" s="42">
        <f t="shared" si="294"/>
        <v>13226.987240491346</v>
      </c>
      <c r="AW2110" s="102">
        <f t="shared" si="295"/>
        <v>3698.6666666666665</v>
      </c>
      <c r="AX2110" s="43">
        <f t="shared" si="297"/>
        <v>1.25</v>
      </c>
      <c r="AY2110" s="43" t="str">
        <f t="shared" si="296"/>
        <v>UTFS</v>
      </c>
    </row>
    <row r="2111" spans="1:51" hidden="1" x14ac:dyDescent="0.2">
      <c r="A2111" s="38">
        <v>2104</v>
      </c>
      <c r="B2111" t="s">
        <v>5806</v>
      </c>
      <c r="C2111" t="s">
        <v>289</v>
      </c>
      <c r="D2111">
        <v>28250</v>
      </c>
      <c r="E2111" t="s">
        <v>212</v>
      </c>
      <c r="F2111">
        <v>45</v>
      </c>
      <c r="G2111" t="str">
        <f>LOOKUP(F2111,{0,6,45},{"F","L","H"})</f>
        <v>H</v>
      </c>
      <c r="H2111" t="s">
        <v>1487</v>
      </c>
      <c r="I2111" s="43" t="str">
        <f>IFERROR(VLOOKUP(#REF!,#REF!,2,FALSE),"No")</f>
        <v>No</v>
      </c>
      <c r="J2111" s="139">
        <v>2</v>
      </c>
      <c r="K2111" s="148">
        <v>368</v>
      </c>
      <c r="L2111" s="148"/>
      <c r="M2111" s="148"/>
      <c r="N2111" s="148"/>
      <c r="O2111" s="148"/>
      <c r="P2111" s="148"/>
      <c r="Q2111" s="148"/>
      <c r="R2111" s="148"/>
      <c r="S2111" s="148"/>
      <c r="T2111" s="148"/>
      <c r="U2111" s="148"/>
      <c r="V2111" s="148"/>
      <c r="W2111" s="148"/>
      <c r="X2111" s="139">
        <v>3</v>
      </c>
      <c r="Y2111" s="148">
        <v>1</v>
      </c>
      <c r="Z2111" s="148">
        <v>6</v>
      </c>
      <c r="AA2111" s="148">
        <v>999</v>
      </c>
      <c r="AB2111" s="148"/>
      <c r="AC2111" s="148"/>
      <c r="AD2111" s="148"/>
      <c r="AE2111" s="148"/>
      <c r="AF2111" s="148"/>
      <c r="AG2111" s="148"/>
      <c r="AH2111" s="148"/>
      <c r="AI2111" s="148"/>
      <c r="AJ2111" s="148"/>
      <c r="AK2111" s="148"/>
      <c r="AL2111" s="139">
        <v>0</v>
      </c>
      <c r="AM2111" s="139">
        <v>0</v>
      </c>
      <c r="AN2111" s="148">
        <f t="shared" si="289"/>
        <v>1000</v>
      </c>
      <c r="AO2111" s="148">
        <f t="shared" si="290"/>
        <v>368</v>
      </c>
      <c r="AP2111" s="148">
        <v>3</v>
      </c>
      <c r="AQ2111" s="140">
        <v>3</v>
      </c>
      <c r="AS2111" s="42">
        <f t="shared" si="291"/>
        <v>26857.919841828829</v>
      </c>
      <c r="AT2111" s="101">
        <f t="shared" si="292"/>
        <v>0</v>
      </c>
      <c r="AU2111" s="42">
        <f t="shared" si="293"/>
        <v>26857.919841828829</v>
      </c>
      <c r="AV2111" s="42">
        <f t="shared" si="294"/>
        <v>19996.920573824682</v>
      </c>
      <c r="AW2111" s="102">
        <f t="shared" si="295"/>
        <v>52825.283763759828</v>
      </c>
      <c r="AX2111" s="43">
        <f t="shared" si="297"/>
        <v>2</v>
      </c>
      <c r="AY2111" s="43" t="str">
        <f t="shared" si="296"/>
        <v>UTGS</v>
      </c>
    </row>
    <row r="2112" spans="1:51" hidden="1" x14ac:dyDescent="0.2">
      <c r="A2112" s="38">
        <v>2105</v>
      </c>
      <c r="B2112" t="s">
        <v>362</v>
      </c>
      <c r="C2112" t="s">
        <v>289</v>
      </c>
      <c r="D2112">
        <v>320</v>
      </c>
      <c r="E2112" t="s">
        <v>1239</v>
      </c>
      <c r="F2112">
        <v>0.25</v>
      </c>
      <c r="G2112" t="str">
        <f>LOOKUP(F2112,{0,6,45},{"F","L","H"})</f>
        <v>F</v>
      </c>
      <c r="H2112" t="s">
        <v>3940</v>
      </c>
      <c r="I2112" s="43" t="str">
        <f>IFERROR(VLOOKUP(#REF!,#REF!,2,FALSE),"No")</f>
        <v>No</v>
      </c>
      <c r="J2112" s="149">
        <v>0.5</v>
      </c>
      <c r="K2112" s="148">
        <v>82</v>
      </c>
      <c r="L2112" s="148">
        <v>0.75</v>
      </c>
      <c r="M2112" s="148">
        <v>5.1100000000000003</v>
      </c>
      <c r="N2112" s="148"/>
      <c r="O2112" s="148"/>
      <c r="P2112" s="148"/>
      <c r="Q2112" s="148"/>
      <c r="R2112" s="148"/>
      <c r="S2112" s="148"/>
      <c r="T2112" s="148"/>
      <c r="U2112" s="148"/>
      <c r="V2112" s="148"/>
      <c r="W2112" s="148"/>
      <c r="X2112" s="139">
        <v>2</v>
      </c>
      <c r="Y2112" s="148">
        <v>1000</v>
      </c>
      <c r="Z2112" s="148"/>
      <c r="AA2112" s="148"/>
      <c r="AB2112" s="148"/>
      <c r="AC2112" s="148"/>
      <c r="AD2112" s="148"/>
      <c r="AE2112" s="148"/>
      <c r="AF2112" s="148"/>
      <c r="AG2112" s="148"/>
      <c r="AH2112" s="148"/>
      <c r="AI2112" s="148"/>
      <c r="AJ2112" s="148"/>
      <c r="AK2112" s="148"/>
      <c r="AL2112" s="139">
        <v>0</v>
      </c>
      <c r="AM2112" s="139">
        <v>0</v>
      </c>
      <c r="AN2112" s="148">
        <f t="shared" si="289"/>
        <v>1000</v>
      </c>
      <c r="AO2112" s="148">
        <f t="shared" si="290"/>
        <v>87.11</v>
      </c>
      <c r="AP2112" s="148">
        <v>18</v>
      </c>
      <c r="AQ2112" s="140">
        <v>18</v>
      </c>
      <c r="AS2112" s="42">
        <f t="shared" si="291"/>
        <v>5938.0847538633425</v>
      </c>
      <c r="AT2112" s="101">
        <f t="shared" si="292"/>
        <v>0</v>
      </c>
      <c r="AU2112" s="42">
        <f t="shared" si="293"/>
        <v>5938.0847538633425</v>
      </c>
      <c r="AV2112" s="42">
        <f t="shared" si="294"/>
        <v>1806.1645400818907</v>
      </c>
      <c r="AW2112" s="102">
        <f t="shared" si="295"/>
        <v>431</v>
      </c>
      <c r="AX2112" s="43">
        <f t="shared" si="297"/>
        <v>0.5</v>
      </c>
      <c r="AY2112" s="43" t="str">
        <f t="shared" si="296"/>
        <v>UTGS</v>
      </c>
    </row>
    <row r="2113" spans="1:51" hidden="1" x14ac:dyDescent="0.2">
      <c r="A2113" s="38">
        <v>2106</v>
      </c>
      <c r="B2113" t="s">
        <v>362</v>
      </c>
      <c r="C2113" t="s">
        <v>289</v>
      </c>
      <c r="D2113">
        <v>320</v>
      </c>
      <c r="E2113" t="s">
        <v>1239</v>
      </c>
      <c r="F2113">
        <v>0.25</v>
      </c>
      <c r="G2113" t="str">
        <f>LOOKUP(F2113,{0,6,45},{"F","L","H"})</f>
        <v>F</v>
      </c>
      <c r="H2113" t="s">
        <v>3941</v>
      </c>
      <c r="I2113" s="43" t="str">
        <f>IFERROR(VLOOKUP(#REF!,#REF!,2,FALSE),"No")</f>
        <v>No</v>
      </c>
      <c r="J2113" s="149">
        <v>0.5</v>
      </c>
      <c r="K2113" s="148">
        <v>51</v>
      </c>
      <c r="L2113" s="148"/>
      <c r="M2113" s="148"/>
      <c r="N2113" s="148"/>
      <c r="O2113" s="148"/>
      <c r="P2113" s="148"/>
      <c r="Q2113" s="148"/>
      <c r="R2113" s="148"/>
      <c r="S2113" s="148"/>
      <c r="T2113" s="148"/>
      <c r="U2113" s="148"/>
      <c r="V2113" s="148"/>
      <c r="W2113" s="148"/>
      <c r="X2113" s="139">
        <v>0.75</v>
      </c>
      <c r="Y2113" s="148">
        <v>94</v>
      </c>
      <c r="Z2113" s="149">
        <v>2</v>
      </c>
      <c r="AA2113" s="148">
        <v>906</v>
      </c>
      <c r="AB2113" s="148"/>
      <c r="AC2113" s="148"/>
      <c r="AD2113" s="148"/>
      <c r="AE2113" s="148"/>
      <c r="AF2113" s="148"/>
      <c r="AG2113" s="148"/>
      <c r="AH2113" s="148"/>
      <c r="AI2113" s="148"/>
      <c r="AJ2113" s="148"/>
      <c r="AK2113" s="148"/>
      <c r="AL2113" s="139">
        <v>0</v>
      </c>
      <c r="AM2113" s="139">
        <v>0</v>
      </c>
      <c r="AN2113" s="148">
        <f t="shared" si="289"/>
        <v>1000</v>
      </c>
      <c r="AO2113" s="148">
        <f t="shared" si="290"/>
        <v>51</v>
      </c>
      <c r="AP2113" s="148">
        <v>10</v>
      </c>
      <c r="AQ2113" s="140">
        <v>10</v>
      </c>
      <c r="AS2113" s="42">
        <f t="shared" si="291"/>
        <v>3488.5773693838878</v>
      </c>
      <c r="AT2113" s="101">
        <f t="shared" si="292"/>
        <v>0</v>
      </c>
      <c r="AU2113" s="42">
        <f t="shared" si="293"/>
        <v>3488.5773693838878</v>
      </c>
      <c r="AV2113" s="42">
        <f t="shared" si="294"/>
        <v>3322.3481721474031</v>
      </c>
      <c r="AW2113" s="102">
        <f t="shared" si="295"/>
        <v>431</v>
      </c>
      <c r="AX2113" s="43">
        <f t="shared" si="297"/>
        <v>0.5</v>
      </c>
      <c r="AY2113" s="43" t="str">
        <f t="shared" si="296"/>
        <v>UTGS</v>
      </c>
    </row>
    <row r="2114" spans="1:51" hidden="1" x14ac:dyDescent="0.2">
      <c r="A2114" s="38">
        <v>2107</v>
      </c>
      <c r="B2114" t="s">
        <v>362</v>
      </c>
      <c r="C2114" t="s">
        <v>289</v>
      </c>
      <c r="D2114">
        <v>320</v>
      </c>
      <c r="E2114" t="s">
        <v>1239</v>
      </c>
      <c r="F2114">
        <v>0.25</v>
      </c>
      <c r="G2114" t="str">
        <f>LOOKUP(F2114,{0,6,45},{"F","L","H"})</f>
        <v>F</v>
      </c>
      <c r="H2114" t="s">
        <v>3942</v>
      </c>
      <c r="I2114" s="43" t="str">
        <f>IFERROR(VLOOKUP(#REF!,#REF!,2,FALSE),"No")</f>
        <v>No</v>
      </c>
      <c r="J2114" s="149">
        <v>0.5</v>
      </c>
      <c r="K2114" s="148">
        <v>88</v>
      </c>
      <c r="L2114" s="148"/>
      <c r="M2114" s="148"/>
      <c r="N2114" s="148"/>
      <c r="O2114" s="148"/>
      <c r="P2114" s="148"/>
      <c r="Q2114" s="148"/>
      <c r="R2114" s="148"/>
      <c r="S2114" s="148"/>
      <c r="T2114" s="148"/>
      <c r="U2114" s="148"/>
      <c r="V2114" s="148"/>
      <c r="W2114" s="148"/>
      <c r="X2114" s="139">
        <v>2</v>
      </c>
      <c r="Y2114" s="148">
        <v>1000</v>
      </c>
      <c r="Z2114" s="149"/>
      <c r="AA2114" s="148"/>
      <c r="AB2114" s="148"/>
      <c r="AC2114" s="148"/>
      <c r="AD2114" s="148"/>
      <c r="AE2114" s="148"/>
      <c r="AF2114" s="148"/>
      <c r="AG2114" s="148"/>
      <c r="AH2114" s="148"/>
      <c r="AI2114" s="148"/>
      <c r="AJ2114" s="148"/>
      <c r="AK2114" s="148"/>
      <c r="AL2114" s="139">
        <v>0</v>
      </c>
      <c r="AM2114" s="139">
        <v>0</v>
      </c>
      <c r="AN2114" s="148">
        <f t="shared" si="289"/>
        <v>1000</v>
      </c>
      <c r="AO2114" s="148">
        <f t="shared" si="290"/>
        <v>88</v>
      </c>
      <c r="AP2114" s="148">
        <v>10</v>
      </c>
      <c r="AQ2114" s="140">
        <v>11</v>
      </c>
      <c r="AS2114" s="42">
        <f t="shared" si="291"/>
        <v>6019.5060491329823</v>
      </c>
      <c r="AT2114" s="101">
        <f t="shared" si="292"/>
        <v>0</v>
      </c>
      <c r="AU2114" s="42">
        <f t="shared" si="293"/>
        <v>6019.5060491329823</v>
      </c>
      <c r="AV2114" s="42">
        <f t="shared" si="294"/>
        <v>2955.5419746794573</v>
      </c>
      <c r="AW2114" s="102">
        <f t="shared" si="295"/>
        <v>431</v>
      </c>
      <c r="AX2114" s="43">
        <f t="shared" si="297"/>
        <v>0.5</v>
      </c>
      <c r="AY2114" s="43" t="str">
        <f t="shared" si="296"/>
        <v>UTGS</v>
      </c>
    </row>
    <row r="2115" spans="1:51" hidden="1" x14ac:dyDescent="0.2">
      <c r="A2115" s="38">
        <v>2108</v>
      </c>
      <c r="B2115" t="s">
        <v>362</v>
      </c>
      <c r="C2115" t="s">
        <v>289</v>
      </c>
      <c r="D2115">
        <v>320</v>
      </c>
      <c r="E2115" t="s">
        <v>1223</v>
      </c>
      <c r="F2115">
        <v>0.25</v>
      </c>
      <c r="G2115" t="str">
        <f>LOOKUP(F2115,{0,6,45},{"F","L","H"})</f>
        <v>F</v>
      </c>
      <c r="H2115" t="s">
        <v>3943</v>
      </c>
      <c r="I2115" s="43" t="str">
        <f>IFERROR(VLOOKUP(#REF!,#REF!,2,FALSE),"No")</f>
        <v>No</v>
      </c>
      <c r="J2115" s="149">
        <v>0.5</v>
      </c>
      <c r="K2115" s="148">
        <v>14</v>
      </c>
      <c r="L2115" s="148">
        <v>0.75</v>
      </c>
      <c r="M2115" s="148">
        <v>34</v>
      </c>
      <c r="N2115" s="148"/>
      <c r="O2115" s="148"/>
      <c r="P2115" s="148"/>
      <c r="Q2115" s="148"/>
      <c r="R2115" s="148"/>
      <c r="S2115" s="148"/>
      <c r="T2115" s="148"/>
      <c r="U2115" s="148"/>
      <c r="V2115" s="148"/>
      <c r="W2115" s="148"/>
      <c r="X2115" s="139">
        <v>0.75</v>
      </c>
      <c r="Y2115" s="148">
        <v>87.95</v>
      </c>
      <c r="Z2115" s="149">
        <v>2</v>
      </c>
      <c r="AA2115" s="148">
        <v>912.05</v>
      </c>
      <c r="AB2115" s="148"/>
      <c r="AC2115" s="148"/>
      <c r="AD2115" s="148"/>
      <c r="AE2115" s="148"/>
      <c r="AF2115" s="148"/>
      <c r="AG2115" s="148"/>
      <c r="AH2115" s="148"/>
      <c r="AI2115" s="148"/>
      <c r="AJ2115" s="148"/>
      <c r="AK2115" s="148"/>
      <c r="AL2115" s="139">
        <v>0</v>
      </c>
      <c r="AM2115" s="139">
        <v>0</v>
      </c>
      <c r="AN2115" s="148">
        <f t="shared" si="289"/>
        <v>1000</v>
      </c>
      <c r="AO2115" s="148">
        <f t="shared" si="290"/>
        <v>48</v>
      </c>
      <c r="AP2115" s="148">
        <v>17</v>
      </c>
      <c r="AQ2115" s="140">
        <v>17</v>
      </c>
      <c r="AS2115" s="42">
        <f t="shared" si="291"/>
        <v>3146.686935890717</v>
      </c>
      <c r="AT2115" s="101">
        <f t="shared" si="292"/>
        <v>0</v>
      </c>
      <c r="AU2115" s="42">
        <f t="shared" si="293"/>
        <v>3146.686935890717</v>
      </c>
      <c r="AV2115" s="42">
        <f t="shared" si="294"/>
        <v>1951.6248659690605</v>
      </c>
      <c r="AW2115" s="102">
        <f t="shared" si="295"/>
        <v>431</v>
      </c>
      <c r="AX2115" s="43">
        <f t="shared" si="297"/>
        <v>0.5</v>
      </c>
      <c r="AY2115" s="43" t="str">
        <f t="shared" si="296"/>
        <v>UTGS</v>
      </c>
    </row>
    <row r="2116" spans="1:51" hidden="1" x14ac:dyDescent="0.2">
      <c r="A2116" s="38">
        <v>2109</v>
      </c>
      <c r="B2116" t="s">
        <v>362</v>
      </c>
      <c r="C2116" t="s">
        <v>289</v>
      </c>
      <c r="D2116">
        <v>320</v>
      </c>
      <c r="E2116" t="s">
        <v>1245</v>
      </c>
      <c r="F2116">
        <v>0.25</v>
      </c>
      <c r="G2116" t="str">
        <f>LOOKUP(F2116,{0,6,45},{"F","L","H"})</f>
        <v>F</v>
      </c>
      <c r="H2116" t="s">
        <v>3944</v>
      </c>
      <c r="I2116" s="43" t="str">
        <f>IFERROR(VLOOKUP(#REF!,#REF!,2,FALSE),"No")</f>
        <v>No</v>
      </c>
      <c r="J2116" s="149">
        <v>0.5</v>
      </c>
      <c r="K2116" s="148">
        <v>24</v>
      </c>
      <c r="L2116" s="148">
        <v>0.75</v>
      </c>
      <c r="M2116" s="148">
        <v>18</v>
      </c>
      <c r="N2116" s="148"/>
      <c r="O2116" s="148"/>
      <c r="P2116" s="148"/>
      <c r="Q2116" s="148"/>
      <c r="R2116" s="148"/>
      <c r="S2116" s="148"/>
      <c r="T2116" s="148"/>
      <c r="U2116" s="148"/>
      <c r="V2116" s="148"/>
      <c r="W2116" s="148"/>
      <c r="X2116" s="139">
        <v>1.25</v>
      </c>
      <c r="Y2116" s="148">
        <v>32</v>
      </c>
      <c r="Z2116" s="149">
        <v>2</v>
      </c>
      <c r="AA2116" s="148">
        <v>968</v>
      </c>
      <c r="AB2116" s="149"/>
      <c r="AC2116" s="148"/>
      <c r="AD2116" s="148"/>
      <c r="AE2116" s="148"/>
      <c r="AF2116" s="148"/>
      <c r="AG2116" s="148"/>
      <c r="AH2116" s="148"/>
      <c r="AI2116" s="148"/>
      <c r="AJ2116" s="148"/>
      <c r="AK2116" s="148"/>
      <c r="AL2116" s="139">
        <v>0</v>
      </c>
      <c r="AM2116" s="139">
        <v>0</v>
      </c>
      <c r="AN2116" s="148">
        <f t="shared" si="289"/>
        <v>1000</v>
      </c>
      <c r="AO2116" s="148">
        <f t="shared" si="290"/>
        <v>42</v>
      </c>
      <c r="AP2116" s="148">
        <v>10</v>
      </c>
      <c r="AQ2116" s="140">
        <v>10</v>
      </c>
      <c r="AS2116" s="42">
        <f t="shared" si="291"/>
        <v>2800.5860689043775</v>
      </c>
      <c r="AT2116" s="101">
        <f t="shared" si="292"/>
        <v>0</v>
      </c>
      <c r="AU2116" s="42">
        <f t="shared" si="293"/>
        <v>2800.5860689043775</v>
      </c>
      <c r="AV2116" s="42">
        <f t="shared" si="294"/>
        <v>3253.3361721474034</v>
      </c>
      <c r="AW2116" s="102">
        <f t="shared" si="295"/>
        <v>431</v>
      </c>
      <c r="AX2116" s="43">
        <f t="shared" si="297"/>
        <v>0.5</v>
      </c>
      <c r="AY2116" s="43" t="str">
        <f t="shared" si="296"/>
        <v>UTGS</v>
      </c>
    </row>
    <row r="2117" spans="1:51" hidden="1" x14ac:dyDescent="0.2">
      <c r="A2117" s="38">
        <v>2110</v>
      </c>
      <c r="B2117" t="s">
        <v>362</v>
      </c>
      <c r="C2117" t="s">
        <v>289</v>
      </c>
      <c r="D2117">
        <v>320</v>
      </c>
      <c r="E2117" t="s">
        <v>1239</v>
      </c>
      <c r="F2117">
        <v>0.25</v>
      </c>
      <c r="G2117" t="str">
        <f>LOOKUP(F2117,{0,6,45},{"F","L","H"})</f>
        <v>F</v>
      </c>
      <c r="H2117" t="s">
        <v>3945</v>
      </c>
      <c r="I2117" s="43" t="str">
        <f>IFERROR(VLOOKUP(#REF!,#REF!,2,FALSE),"No")</f>
        <v>No</v>
      </c>
      <c r="J2117" s="149">
        <v>0.5</v>
      </c>
      <c r="K2117" s="148">
        <v>56</v>
      </c>
      <c r="L2117" s="148">
        <v>0.75</v>
      </c>
      <c r="M2117" s="148">
        <v>46</v>
      </c>
      <c r="N2117" s="148"/>
      <c r="O2117" s="148"/>
      <c r="P2117" s="148"/>
      <c r="Q2117" s="148"/>
      <c r="R2117" s="148"/>
      <c r="S2117" s="148"/>
      <c r="T2117" s="148"/>
      <c r="U2117" s="148"/>
      <c r="V2117" s="148"/>
      <c r="W2117" s="148"/>
      <c r="X2117" s="139">
        <v>2</v>
      </c>
      <c r="Y2117" s="148">
        <v>230.5</v>
      </c>
      <c r="Z2117" s="149">
        <v>4</v>
      </c>
      <c r="AA2117" s="148">
        <v>769.5</v>
      </c>
      <c r="AB2117" s="149"/>
      <c r="AC2117" s="148"/>
      <c r="AD2117" s="148"/>
      <c r="AE2117" s="148"/>
      <c r="AF2117" s="148"/>
      <c r="AG2117" s="148"/>
      <c r="AH2117" s="148"/>
      <c r="AI2117" s="148"/>
      <c r="AJ2117" s="148"/>
      <c r="AK2117" s="148"/>
      <c r="AL2117" s="139">
        <v>0</v>
      </c>
      <c r="AM2117" s="139">
        <v>0</v>
      </c>
      <c r="AN2117" s="148">
        <f t="shared" si="289"/>
        <v>1000</v>
      </c>
      <c r="AO2117" s="148">
        <f t="shared" si="290"/>
        <v>102</v>
      </c>
      <c r="AP2117" s="148">
        <v>8</v>
      </c>
      <c r="AQ2117" s="140">
        <v>8</v>
      </c>
      <c r="AS2117" s="42">
        <f t="shared" si="291"/>
        <v>6792.2347387677746</v>
      </c>
      <c r="AT2117" s="101">
        <f t="shared" si="292"/>
        <v>0</v>
      </c>
      <c r="AU2117" s="42">
        <f t="shared" si="293"/>
        <v>6792.2347387677746</v>
      </c>
      <c r="AV2117" s="42">
        <f t="shared" si="294"/>
        <v>4753.5345901842547</v>
      </c>
      <c r="AW2117" s="102">
        <f t="shared" si="295"/>
        <v>431</v>
      </c>
      <c r="AX2117" s="43">
        <f t="shared" si="297"/>
        <v>0.5</v>
      </c>
      <c r="AY2117" s="43" t="str">
        <f t="shared" si="296"/>
        <v>UTGS</v>
      </c>
    </row>
    <row r="2118" spans="1:51" hidden="1" x14ac:dyDescent="0.2">
      <c r="A2118" s="38">
        <v>2111</v>
      </c>
      <c r="B2118" t="s">
        <v>362</v>
      </c>
      <c r="C2118" t="s">
        <v>289</v>
      </c>
      <c r="D2118">
        <v>320</v>
      </c>
      <c r="E2118" t="s">
        <v>1239</v>
      </c>
      <c r="F2118">
        <v>0.25</v>
      </c>
      <c r="G2118" t="str">
        <f>LOOKUP(F2118,{0,6,45},{"F","L","H"})</f>
        <v>F</v>
      </c>
      <c r="H2118" t="s">
        <v>3946</v>
      </c>
      <c r="I2118" s="43" t="str">
        <f>IFERROR(VLOOKUP(#REF!,#REF!,2,FALSE),"No")</f>
        <v>No</v>
      </c>
      <c r="J2118" s="149">
        <v>0.5</v>
      </c>
      <c r="K2118" s="148">
        <v>32</v>
      </c>
      <c r="L2118" s="148"/>
      <c r="M2118" s="148"/>
      <c r="N2118" s="148"/>
      <c r="O2118" s="148"/>
      <c r="P2118" s="148"/>
      <c r="Q2118" s="148"/>
      <c r="R2118" s="148"/>
      <c r="S2118" s="148"/>
      <c r="T2118" s="148"/>
      <c r="U2118" s="148"/>
      <c r="V2118" s="148"/>
      <c r="W2118" s="148"/>
      <c r="X2118" s="139">
        <v>2</v>
      </c>
      <c r="Y2118" s="148">
        <v>1000</v>
      </c>
      <c r="Z2118" s="149"/>
      <c r="AA2118" s="148"/>
      <c r="AB2118" s="148"/>
      <c r="AC2118" s="148"/>
      <c r="AD2118" s="148"/>
      <c r="AE2118" s="148"/>
      <c r="AF2118" s="148"/>
      <c r="AG2118" s="148"/>
      <c r="AH2118" s="148"/>
      <c r="AI2118" s="148"/>
      <c r="AJ2118" s="148"/>
      <c r="AK2118" s="148"/>
      <c r="AL2118" s="139">
        <v>0</v>
      </c>
      <c r="AM2118" s="139">
        <v>0</v>
      </c>
      <c r="AN2118" s="148">
        <f t="shared" si="289"/>
        <v>1000</v>
      </c>
      <c r="AO2118" s="148">
        <f t="shared" si="290"/>
        <v>32</v>
      </c>
      <c r="AP2118" s="148">
        <v>12</v>
      </c>
      <c r="AQ2118" s="140">
        <v>12</v>
      </c>
      <c r="AS2118" s="42">
        <f t="shared" si="291"/>
        <v>2188.9112905938118</v>
      </c>
      <c r="AT2118" s="101">
        <f t="shared" si="292"/>
        <v>0</v>
      </c>
      <c r="AU2118" s="42">
        <f t="shared" si="293"/>
        <v>2188.9112905938118</v>
      </c>
      <c r="AV2118" s="42">
        <f t="shared" si="294"/>
        <v>2709.246810122836</v>
      </c>
      <c r="AW2118" s="102">
        <f t="shared" si="295"/>
        <v>431</v>
      </c>
      <c r="AX2118" s="43">
        <f t="shared" si="297"/>
        <v>0.5</v>
      </c>
      <c r="AY2118" s="43" t="str">
        <f t="shared" si="296"/>
        <v>UTGS</v>
      </c>
    </row>
    <row r="2119" spans="1:51" hidden="1" x14ac:dyDescent="0.2">
      <c r="A2119" s="38">
        <v>2112</v>
      </c>
      <c r="B2119" t="s">
        <v>362</v>
      </c>
      <c r="C2119" t="s">
        <v>289</v>
      </c>
      <c r="D2119">
        <v>320</v>
      </c>
      <c r="E2119" t="s">
        <v>1239</v>
      </c>
      <c r="F2119">
        <v>0.25</v>
      </c>
      <c r="G2119" t="str">
        <f>LOOKUP(F2119,{0,6,45},{"F","L","H"})</f>
        <v>F</v>
      </c>
      <c r="H2119" t="s">
        <v>3947</v>
      </c>
      <c r="I2119" s="43" t="str">
        <f>IFERROR(VLOOKUP(#REF!,#REF!,2,FALSE),"No")</f>
        <v>No</v>
      </c>
      <c r="J2119" s="149">
        <v>0.5</v>
      </c>
      <c r="K2119" s="148">
        <v>32</v>
      </c>
      <c r="L2119" s="148"/>
      <c r="M2119" s="148"/>
      <c r="N2119" s="148"/>
      <c r="O2119" s="148"/>
      <c r="P2119" s="148"/>
      <c r="Q2119" s="148"/>
      <c r="R2119" s="148"/>
      <c r="S2119" s="148"/>
      <c r="T2119" s="148"/>
      <c r="U2119" s="148"/>
      <c r="V2119" s="148"/>
      <c r="W2119" s="148"/>
      <c r="X2119" s="139">
        <v>0.75</v>
      </c>
      <c r="Y2119" s="148">
        <v>168</v>
      </c>
      <c r="Z2119" s="148">
        <v>2</v>
      </c>
      <c r="AA2119" s="148">
        <v>832</v>
      </c>
      <c r="AB2119" s="148"/>
      <c r="AC2119" s="148"/>
      <c r="AD2119" s="148"/>
      <c r="AE2119" s="148"/>
      <c r="AF2119" s="148"/>
      <c r="AG2119" s="148"/>
      <c r="AH2119" s="148"/>
      <c r="AI2119" s="148"/>
      <c r="AJ2119" s="148"/>
      <c r="AK2119" s="148"/>
      <c r="AL2119" s="139">
        <v>0</v>
      </c>
      <c r="AM2119" s="139">
        <v>0</v>
      </c>
      <c r="AN2119" s="148">
        <f t="shared" si="289"/>
        <v>1000</v>
      </c>
      <c r="AO2119" s="148">
        <f t="shared" si="290"/>
        <v>32</v>
      </c>
      <c r="AP2119" s="148">
        <v>10</v>
      </c>
      <c r="AQ2119" s="140">
        <v>10</v>
      </c>
      <c r="AS2119" s="42">
        <f t="shared" si="291"/>
        <v>2188.9112905938118</v>
      </c>
      <c r="AT2119" s="101">
        <f t="shared" si="292"/>
        <v>0</v>
      </c>
      <c r="AU2119" s="42">
        <f t="shared" si="293"/>
        <v>2188.9112905938118</v>
      </c>
      <c r="AV2119" s="42">
        <f t="shared" si="294"/>
        <v>3378.4401721474032</v>
      </c>
      <c r="AW2119" s="102">
        <f t="shared" si="295"/>
        <v>431</v>
      </c>
      <c r="AX2119" s="43">
        <f t="shared" si="297"/>
        <v>0.5</v>
      </c>
      <c r="AY2119" s="43" t="str">
        <f t="shared" si="296"/>
        <v>UTGS</v>
      </c>
    </row>
    <row r="2120" spans="1:51" hidden="1" x14ac:dyDescent="0.2">
      <c r="A2120" s="38">
        <v>2113</v>
      </c>
      <c r="B2120" t="s">
        <v>5806</v>
      </c>
      <c r="C2120" t="s">
        <v>292</v>
      </c>
      <c r="D2120">
        <v>2400</v>
      </c>
      <c r="E2120" t="s">
        <v>193</v>
      </c>
      <c r="F2120">
        <v>2</v>
      </c>
      <c r="G2120" t="str">
        <f>LOOKUP(F2120,{0,6,45},{"F","L","H"})</f>
        <v>F</v>
      </c>
      <c r="H2120" t="s">
        <v>863</v>
      </c>
      <c r="I2120" s="43" t="str">
        <f>IFERROR(VLOOKUP(#REF!,#REF!,2,FALSE),"No")</f>
        <v>No</v>
      </c>
      <c r="J2120" s="149">
        <v>0.75</v>
      </c>
      <c r="K2120" s="148">
        <v>204</v>
      </c>
      <c r="L2120" s="148"/>
      <c r="M2120" s="148"/>
      <c r="N2120" s="148"/>
      <c r="O2120" s="148"/>
      <c r="P2120" s="148"/>
      <c r="Q2120" s="148"/>
      <c r="R2120" s="148"/>
      <c r="S2120" s="148"/>
      <c r="T2120" s="148"/>
      <c r="U2120" s="148"/>
      <c r="V2120" s="148"/>
      <c r="W2120" s="148"/>
      <c r="X2120" s="139">
        <v>3</v>
      </c>
      <c r="Y2120" s="148">
        <v>149.82</v>
      </c>
      <c r="Z2120" s="149">
        <v>4</v>
      </c>
      <c r="AA2120" s="148">
        <v>850.18</v>
      </c>
      <c r="AB2120" s="148"/>
      <c r="AC2120" s="148"/>
      <c r="AD2120" s="148"/>
      <c r="AE2120" s="148"/>
      <c r="AF2120" s="148"/>
      <c r="AG2120" s="148"/>
      <c r="AH2120" s="148"/>
      <c r="AI2120" s="148"/>
      <c r="AJ2120" s="148"/>
      <c r="AK2120" s="148"/>
      <c r="AL2120" s="139">
        <v>0</v>
      </c>
      <c r="AM2120" s="139">
        <v>0</v>
      </c>
      <c r="AN2120" s="148">
        <f t="shared" ref="AN2120:AN2183" si="298">SUM(Y2120,AA2120,AC2120,AE2120,AG2120,AI2120,AK2120,AM2120)</f>
        <v>1000</v>
      </c>
      <c r="AO2120" s="148">
        <f t="shared" ref="AO2120:AO2183" si="299">SUM(K2120,M2120,O2120,Q2120,S2120,U2120,W2120)</f>
        <v>204</v>
      </c>
      <c r="AP2120" s="148">
        <v>3</v>
      </c>
      <c r="AQ2120" s="140">
        <v>7</v>
      </c>
      <c r="AS2120" s="42">
        <f t="shared" ref="AS2120:AS2183" si="300">(VLOOKUP(J2120,Service,2,FALSE)*K2120+VLOOKUP(L2120,Service,2,FALSE)*M2120+VLOOKUP(N2120,Service,2,FALSE)*O2120+VLOOKUP(P2120,Service,2,FALSE)*Q2120)</f>
        <v>13134.229477535548</v>
      </c>
      <c r="AT2120" s="101">
        <f t="shared" ref="AT2120:AT2183" si="301">VLOOKUP(R2120,serviceHP,2,FALSE)*S2120+VLOOKUP(T2120,serviceHP,2,FALSE)*U2120+VLOOKUP(V2120,serviceHP,2,FALSE)*W2120</f>
        <v>0</v>
      </c>
      <c r="AU2120" s="42">
        <f t="shared" ref="AU2120:AU2183" si="302">AS2120+AT2120</f>
        <v>13134.229477535548</v>
      </c>
      <c r="AV2120" s="42">
        <f t="shared" ref="AV2120:AV2183" si="303">(VLOOKUP(X2120,Main,2,FALSE)*Y2120+VLOOKUP(Z2120,Main,2,FALSE)*AA2120+VLOOKUP(AB2120,Main,2,FALSE)*AC2120+VLOOKUP(AD2120,Main,2,FALSE)*AE2120+VLOOKUP(AF2120,Main,2,FALSE)*AG2120+VLOOKUP(AL2120,Main,2,FALSE)*AM2120+VLOOKUP(AH2120,Main,2,FALSE)*AI2120+VLOOKUP(AL2120,Main,2,FALSE)*AM2120+VLOOKUP(AJ2120,Main,2,FALSE)*AK2120)/AQ2120</f>
        <v>5243.8621030677186</v>
      </c>
      <c r="AW2120" s="102">
        <f t="shared" ref="AW2120:AW2183" si="304">IF(G2120="F",VLOOKUP(D2120,MeterAndReg2,2,TRUE),(IF(G2120="L",VLOOKUP(D2120,MeterAndReg2,3,TRUE),VLOOKUP(D2120,MeterAndReg2,4,TRUE))))</f>
        <v>2428.75</v>
      </c>
      <c r="AX2120" s="43">
        <f t="shared" si="297"/>
        <v>0.75</v>
      </c>
      <c r="AY2120" s="43" t="str">
        <f t="shared" si="296"/>
        <v>UTFS</v>
      </c>
    </row>
    <row r="2121" spans="1:51" hidden="1" x14ac:dyDescent="0.2">
      <c r="A2121" s="38">
        <v>2114</v>
      </c>
      <c r="B2121" t="s">
        <v>5806</v>
      </c>
      <c r="C2121" t="s">
        <v>5746</v>
      </c>
      <c r="D2121">
        <v>2225</v>
      </c>
      <c r="E2121" t="s">
        <v>196</v>
      </c>
      <c r="F2121">
        <v>2</v>
      </c>
      <c r="G2121" t="str">
        <f>LOOKUP(F2121,{0,6,45},{"F","L","H"})</f>
        <v>F</v>
      </c>
      <c r="H2121" t="s">
        <v>3948</v>
      </c>
      <c r="I2121" s="43" t="str">
        <f>IFERROR(VLOOKUP(#REF!,#REF!,2,FALSE),"No")</f>
        <v>No</v>
      </c>
      <c r="J2121" s="149">
        <v>1.25</v>
      </c>
      <c r="K2121" s="148">
        <v>88</v>
      </c>
      <c r="L2121" s="148"/>
      <c r="M2121" s="148"/>
      <c r="N2121" s="148"/>
      <c r="O2121" s="148"/>
      <c r="P2121" s="148"/>
      <c r="Q2121" s="148"/>
      <c r="R2121" s="148"/>
      <c r="S2121" s="148"/>
      <c r="T2121" s="148"/>
      <c r="U2121" s="148"/>
      <c r="V2121" s="148"/>
      <c r="W2121" s="148"/>
      <c r="X2121" s="139">
        <v>2</v>
      </c>
      <c r="Y2121" s="148">
        <v>996.43</v>
      </c>
      <c r="Z2121" s="148">
        <v>6</v>
      </c>
      <c r="AA2121" s="148">
        <v>3.57</v>
      </c>
      <c r="AB2121" s="148"/>
      <c r="AC2121" s="148"/>
      <c r="AD2121" s="148"/>
      <c r="AE2121" s="148"/>
      <c r="AF2121" s="148"/>
      <c r="AG2121" s="148"/>
      <c r="AH2121" s="148"/>
      <c r="AI2121" s="148"/>
      <c r="AJ2121" s="148"/>
      <c r="AK2121" s="148"/>
      <c r="AL2121" s="139">
        <v>0</v>
      </c>
      <c r="AM2121" s="139">
        <v>0</v>
      </c>
      <c r="AN2121" s="148">
        <f t="shared" si="298"/>
        <v>1000</v>
      </c>
      <c r="AO2121" s="148">
        <f t="shared" si="299"/>
        <v>88</v>
      </c>
      <c r="AP2121" s="148">
        <v>4</v>
      </c>
      <c r="AQ2121" s="140">
        <v>4</v>
      </c>
      <c r="AS2121" s="42">
        <f t="shared" si="300"/>
        <v>6557.1860491329808</v>
      </c>
      <c r="AT2121" s="101">
        <f t="shared" si="301"/>
        <v>0</v>
      </c>
      <c r="AU2121" s="42">
        <f t="shared" si="302"/>
        <v>6557.1860491329808</v>
      </c>
      <c r="AV2121" s="42">
        <f t="shared" si="303"/>
        <v>8152.302030368508</v>
      </c>
      <c r="AW2121" s="102">
        <f t="shared" si="304"/>
        <v>2428.75</v>
      </c>
      <c r="AX2121" s="43">
        <f t="shared" si="297"/>
        <v>1.25</v>
      </c>
      <c r="AY2121" s="43" t="str">
        <f t="shared" ref="AY2121:AY2184" si="305">C2121</f>
        <v>UTTSS</v>
      </c>
    </row>
    <row r="2122" spans="1:51" hidden="1" x14ac:dyDescent="0.2">
      <c r="A2122" s="38">
        <v>2115</v>
      </c>
      <c r="B2122" t="s">
        <v>362</v>
      </c>
      <c r="C2122" t="s">
        <v>289</v>
      </c>
      <c r="D2122">
        <v>320</v>
      </c>
      <c r="E2122" t="s">
        <v>1239</v>
      </c>
      <c r="F2122">
        <v>0.25</v>
      </c>
      <c r="G2122" t="str">
        <f>LOOKUP(F2122,{0,6,45},{"F","L","H"})</f>
        <v>F</v>
      </c>
      <c r="H2122" t="s">
        <v>3949</v>
      </c>
      <c r="I2122" s="43" t="str">
        <f>IFERROR(VLOOKUP(#REF!,#REF!,2,FALSE),"No")</f>
        <v>No</v>
      </c>
      <c r="J2122" s="139">
        <v>0.5</v>
      </c>
      <c r="K2122" s="148">
        <v>48</v>
      </c>
      <c r="L2122" s="148"/>
      <c r="M2122" s="148"/>
      <c r="N2122" s="148"/>
      <c r="O2122" s="148"/>
      <c r="P2122" s="148"/>
      <c r="Q2122" s="148"/>
      <c r="R2122" s="148"/>
      <c r="S2122" s="148"/>
      <c r="T2122" s="148"/>
      <c r="U2122" s="148"/>
      <c r="V2122" s="148"/>
      <c r="W2122" s="148"/>
      <c r="X2122" s="139">
        <v>2</v>
      </c>
      <c r="Y2122" s="148">
        <v>440.83</v>
      </c>
      <c r="Z2122" s="149">
        <v>6</v>
      </c>
      <c r="AA2122" s="148">
        <v>559.16999999999996</v>
      </c>
      <c r="AB2122" s="149"/>
      <c r="AC2122" s="148"/>
      <c r="AD2122" s="148"/>
      <c r="AE2122" s="148"/>
      <c r="AF2122" s="148"/>
      <c r="AG2122" s="148"/>
      <c r="AH2122" s="148"/>
      <c r="AI2122" s="148"/>
      <c r="AJ2122" s="148"/>
      <c r="AK2122" s="148"/>
      <c r="AL2122" s="139">
        <v>0</v>
      </c>
      <c r="AM2122" s="139">
        <v>0</v>
      </c>
      <c r="AN2122" s="148">
        <f t="shared" si="298"/>
        <v>1000</v>
      </c>
      <c r="AO2122" s="148">
        <f t="shared" si="299"/>
        <v>48</v>
      </c>
      <c r="AP2122" s="148">
        <v>9</v>
      </c>
      <c r="AQ2122" s="140">
        <v>9</v>
      </c>
      <c r="AS2122" s="42">
        <f t="shared" si="300"/>
        <v>3283.3669358907177</v>
      </c>
      <c r="AT2122" s="101">
        <f t="shared" si="301"/>
        <v>0</v>
      </c>
      <c r="AU2122" s="42">
        <f t="shared" si="302"/>
        <v>3283.3669358907177</v>
      </c>
      <c r="AV2122" s="42">
        <f t="shared" si="303"/>
        <v>5322.1466801637825</v>
      </c>
      <c r="AW2122" s="102">
        <f t="shared" si="304"/>
        <v>431</v>
      </c>
      <c r="AX2122" s="43">
        <f t="shared" si="297"/>
        <v>0.5</v>
      </c>
      <c r="AY2122" s="43" t="str">
        <f t="shared" si="305"/>
        <v>UTGS</v>
      </c>
    </row>
    <row r="2123" spans="1:51" hidden="1" x14ac:dyDescent="0.2">
      <c r="A2123" s="38">
        <v>2116</v>
      </c>
      <c r="B2123" t="s">
        <v>362</v>
      </c>
      <c r="C2123" t="s">
        <v>289</v>
      </c>
      <c r="D2123">
        <v>320</v>
      </c>
      <c r="E2123" t="s">
        <v>1239</v>
      </c>
      <c r="F2123">
        <v>0.25</v>
      </c>
      <c r="G2123" t="str">
        <f>LOOKUP(F2123,{0,6,45},{"F","L","H"})</f>
        <v>F</v>
      </c>
      <c r="H2123" t="s">
        <v>3950</v>
      </c>
      <c r="I2123" s="43" t="str">
        <f>IFERROR(VLOOKUP(#REF!,#REF!,2,FALSE),"No")</f>
        <v>No</v>
      </c>
      <c r="J2123" s="149">
        <v>0.5</v>
      </c>
      <c r="K2123" s="148">
        <v>9</v>
      </c>
      <c r="L2123" s="148"/>
      <c r="M2123" s="148"/>
      <c r="N2123" s="148"/>
      <c r="O2123" s="148"/>
      <c r="P2123" s="148"/>
      <c r="Q2123" s="148"/>
      <c r="R2123" s="148"/>
      <c r="S2123" s="148"/>
      <c r="T2123" s="148"/>
      <c r="U2123" s="148"/>
      <c r="V2123" s="148"/>
      <c r="W2123" s="148"/>
      <c r="X2123" s="139">
        <v>2</v>
      </c>
      <c r="Y2123" s="148">
        <v>1000</v>
      </c>
      <c r="Z2123" s="148"/>
      <c r="AA2123" s="148"/>
      <c r="AB2123" s="148"/>
      <c r="AC2123" s="148"/>
      <c r="AD2123" s="148"/>
      <c r="AE2123" s="148"/>
      <c r="AF2123" s="148"/>
      <c r="AG2123" s="148"/>
      <c r="AH2123" s="148"/>
      <c r="AI2123" s="148"/>
      <c r="AJ2123" s="148"/>
      <c r="AK2123" s="148"/>
      <c r="AL2123" s="139">
        <v>0</v>
      </c>
      <c r="AM2123" s="139">
        <v>0</v>
      </c>
      <c r="AN2123" s="148">
        <f t="shared" si="298"/>
        <v>1000</v>
      </c>
      <c r="AO2123" s="148">
        <f t="shared" si="299"/>
        <v>9</v>
      </c>
      <c r="AP2123" s="148">
        <v>23</v>
      </c>
      <c r="AQ2123" s="140">
        <v>23</v>
      </c>
      <c r="AS2123" s="42">
        <f t="shared" si="300"/>
        <v>615.6313004795096</v>
      </c>
      <c r="AT2123" s="101">
        <f t="shared" si="301"/>
        <v>0</v>
      </c>
      <c r="AU2123" s="42">
        <f t="shared" si="302"/>
        <v>615.6313004795096</v>
      </c>
      <c r="AV2123" s="42">
        <f t="shared" si="303"/>
        <v>1413.5200748466971</v>
      </c>
      <c r="AW2123" s="102">
        <f t="shared" si="304"/>
        <v>431</v>
      </c>
      <c r="AX2123" s="43">
        <f t="shared" si="297"/>
        <v>0.5</v>
      </c>
      <c r="AY2123" s="43" t="str">
        <f t="shared" si="305"/>
        <v>UTGS</v>
      </c>
    </row>
    <row r="2124" spans="1:51" hidden="1" x14ac:dyDescent="0.2">
      <c r="A2124" s="38">
        <v>2117</v>
      </c>
      <c r="B2124" t="s">
        <v>362</v>
      </c>
      <c r="C2124" t="s">
        <v>289</v>
      </c>
      <c r="D2124">
        <v>550</v>
      </c>
      <c r="E2124" t="s">
        <v>1239</v>
      </c>
      <c r="F2124">
        <v>2</v>
      </c>
      <c r="G2124" t="str">
        <f>LOOKUP(F2124,{0,6,45},{"F","L","H"})</f>
        <v>F</v>
      </c>
      <c r="H2124" t="s">
        <v>3951</v>
      </c>
      <c r="I2124" s="43" t="str">
        <f>IFERROR(VLOOKUP(#REF!,#REF!,2,FALSE),"No")</f>
        <v>No</v>
      </c>
      <c r="J2124" s="139">
        <v>0.5</v>
      </c>
      <c r="K2124" s="148">
        <v>14</v>
      </c>
      <c r="L2124" s="148"/>
      <c r="M2124" s="148"/>
      <c r="N2124" s="148"/>
      <c r="O2124" s="148"/>
      <c r="P2124" s="148"/>
      <c r="Q2124" s="148"/>
      <c r="R2124" s="148"/>
      <c r="S2124" s="148"/>
      <c r="T2124" s="148"/>
      <c r="U2124" s="148"/>
      <c r="V2124" s="148"/>
      <c r="W2124" s="148"/>
      <c r="X2124" s="139">
        <v>2</v>
      </c>
      <c r="Y2124" s="148">
        <v>1000</v>
      </c>
      <c r="Z2124" s="148"/>
      <c r="AA2124" s="148"/>
      <c r="AB2124" s="148"/>
      <c r="AC2124" s="148"/>
      <c r="AD2124" s="148"/>
      <c r="AE2124" s="148"/>
      <c r="AF2124" s="148"/>
      <c r="AG2124" s="148"/>
      <c r="AH2124" s="148"/>
      <c r="AI2124" s="148"/>
      <c r="AJ2124" s="148"/>
      <c r="AK2124" s="148"/>
      <c r="AL2124" s="139">
        <v>0</v>
      </c>
      <c r="AM2124" s="139">
        <v>0</v>
      </c>
      <c r="AN2124" s="148">
        <f t="shared" si="298"/>
        <v>1000</v>
      </c>
      <c r="AO2124" s="148">
        <f t="shared" si="299"/>
        <v>14</v>
      </c>
      <c r="AP2124" s="148">
        <v>23</v>
      </c>
      <c r="AQ2124" s="140">
        <v>23</v>
      </c>
      <c r="AS2124" s="42">
        <f t="shared" si="300"/>
        <v>957.64868963479262</v>
      </c>
      <c r="AT2124" s="101">
        <f t="shared" si="301"/>
        <v>0</v>
      </c>
      <c r="AU2124" s="42">
        <f t="shared" si="302"/>
        <v>957.64868963479262</v>
      </c>
      <c r="AV2124" s="42">
        <f t="shared" si="303"/>
        <v>1413.5200748466971</v>
      </c>
      <c r="AW2124" s="102">
        <f t="shared" si="304"/>
        <v>585.0096169344007</v>
      </c>
      <c r="AX2124" s="43">
        <f t="shared" si="297"/>
        <v>0.5</v>
      </c>
      <c r="AY2124" s="43" t="str">
        <f t="shared" si="305"/>
        <v>UTGS</v>
      </c>
    </row>
    <row r="2125" spans="1:51" hidden="1" x14ac:dyDescent="0.2">
      <c r="A2125" s="38">
        <v>2118</v>
      </c>
      <c r="B2125" t="s">
        <v>362</v>
      </c>
      <c r="C2125" t="s">
        <v>289</v>
      </c>
      <c r="D2125">
        <v>320</v>
      </c>
      <c r="E2125" t="s">
        <v>1245</v>
      </c>
      <c r="F2125">
        <v>0.25</v>
      </c>
      <c r="G2125" t="str">
        <f>LOOKUP(F2125,{0,6,45},{"F","L","H"})</f>
        <v>F</v>
      </c>
      <c r="H2125" t="s">
        <v>3952</v>
      </c>
      <c r="I2125" s="43" t="str">
        <f>IFERROR(VLOOKUP(#REF!,#REF!,2,FALSE),"No")</f>
        <v>No</v>
      </c>
      <c r="J2125" s="148">
        <v>0.5</v>
      </c>
      <c r="K2125" s="148">
        <v>71</v>
      </c>
      <c r="L2125" s="148"/>
      <c r="M2125" s="148"/>
      <c r="N2125" s="148"/>
      <c r="O2125" s="148"/>
      <c r="P2125" s="148"/>
      <c r="Q2125" s="148"/>
      <c r="R2125" s="149"/>
      <c r="S2125" s="148"/>
      <c r="T2125" s="148"/>
      <c r="U2125" s="148"/>
      <c r="V2125" s="148"/>
      <c r="W2125" s="148"/>
      <c r="X2125" s="139">
        <v>0.75</v>
      </c>
      <c r="Y2125" s="148">
        <v>64</v>
      </c>
      <c r="Z2125" s="148">
        <v>2</v>
      </c>
      <c r="AA2125" s="148">
        <v>586.76</v>
      </c>
      <c r="AB2125" s="148">
        <v>3</v>
      </c>
      <c r="AC2125" s="148">
        <v>349.24</v>
      </c>
      <c r="AD2125" s="148"/>
      <c r="AE2125" s="148"/>
      <c r="AF2125" s="148"/>
      <c r="AG2125" s="148"/>
      <c r="AH2125" s="148"/>
      <c r="AI2125" s="148"/>
      <c r="AJ2125" s="148"/>
      <c r="AK2125" s="148"/>
      <c r="AL2125" s="139">
        <v>0</v>
      </c>
      <c r="AM2125" s="139">
        <v>0</v>
      </c>
      <c r="AN2125" s="148">
        <f t="shared" si="298"/>
        <v>1000</v>
      </c>
      <c r="AO2125" s="148">
        <f t="shared" si="299"/>
        <v>71</v>
      </c>
      <c r="AP2125" s="148">
        <v>12</v>
      </c>
      <c r="AQ2125" s="140">
        <v>12</v>
      </c>
      <c r="AS2125" s="42">
        <f t="shared" si="300"/>
        <v>4856.6469260050198</v>
      </c>
      <c r="AT2125" s="101">
        <f t="shared" si="301"/>
        <v>0</v>
      </c>
      <c r="AU2125" s="42">
        <f t="shared" si="302"/>
        <v>4856.6469260050198</v>
      </c>
      <c r="AV2125" s="42">
        <f t="shared" si="303"/>
        <v>2380.6432101228361</v>
      </c>
      <c r="AW2125" s="102">
        <f t="shared" si="304"/>
        <v>431</v>
      </c>
      <c r="AX2125" s="43">
        <f t="shared" si="297"/>
        <v>0.5</v>
      </c>
      <c r="AY2125" s="43" t="str">
        <f t="shared" si="305"/>
        <v>UTGS</v>
      </c>
    </row>
    <row r="2126" spans="1:51" hidden="1" x14ac:dyDescent="0.2">
      <c r="A2126" s="38">
        <v>2119</v>
      </c>
      <c r="B2126" t="s">
        <v>362</v>
      </c>
      <c r="C2126" t="s">
        <v>289</v>
      </c>
      <c r="D2126">
        <v>320</v>
      </c>
      <c r="E2126" t="s">
        <v>1247</v>
      </c>
      <c r="F2126">
        <v>0.25</v>
      </c>
      <c r="G2126" t="str">
        <f>LOOKUP(F2126,{0,6,45},{"F","L","H"})</f>
        <v>F</v>
      </c>
      <c r="H2126" t="s">
        <v>3953</v>
      </c>
      <c r="I2126" s="43" t="str">
        <f>IFERROR(VLOOKUP(#REF!,#REF!,2,FALSE),"No")</f>
        <v>No</v>
      </c>
      <c r="J2126" s="149">
        <v>0.5</v>
      </c>
      <c r="K2126" s="148">
        <v>48</v>
      </c>
      <c r="L2126" s="148"/>
      <c r="M2126" s="148"/>
      <c r="N2126" s="148"/>
      <c r="O2126" s="148"/>
      <c r="P2126" s="148"/>
      <c r="Q2126" s="148"/>
      <c r="R2126" s="148"/>
      <c r="S2126" s="148"/>
      <c r="T2126" s="148"/>
      <c r="U2126" s="148"/>
      <c r="V2126" s="148"/>
      <c r="W2126" s="148"/>
      <c r="X2126" s="139">
        <v>2</v>
      </c>
      <c r="Y2126" s="148">
        <v>1000</v>
      </c>
      <c r="Z2126" s="149"/>
      <c r="AA2126" s="148"/>
      <c r="AB2126" s="148"/>
      <c r="AC2126" s="148"/>
      <c r="AD2126" s="148"/>
      <c r="AE2126" s="148"/>
      <c r="AF2126" s="148"/>
      <c r="AG2126" s="148"/>
      <c r="AH2126" s="148"/>
      <c r="AI2126" s="148"/>
      <c r="AJ2126" s="148"/>
      <c r="AK2126" s="148"/>
      <c r="AL2126" s="139">
        <v>0</v>
      </c>
      <c r="AM2126" s="139">
        <v>0</v>
      </c>
      <c r="AN2126" s="148">
        <f t="shared" si="298"/>
        <v>1000</v>
      </c>
      <c r="AO2126" s="148">
        <f t="shared" si="299"/>
        <v>48</v>
      </c>
      <c r="AP2126" s="148">
        <v>8</v>
      </c>
      <c r="AQ2126" s="140">
        <v>8</v>
      </c>
      <c r="AS2126" s="42">
        <f t="shared" si="300"/>
        <v>3283.3669358907177</v>
      </c>
      <c r="AT2126" s="101">
        <f t="shared" si="301"/>
        <v>0</v>
      </c>
      <c r="AU2126" s="42">
        <f t="shared" si="302"/>
        <v>3283.3669358907177</v>
      </c>
      <c r="AV2126" s="42">
        <f t="shared" si="303"/>
        <v>4063.870215184254</v>
      </c>
      <c r="AW2126" s="102">
        <f t="shared" si="304"/>
        <v>431</v>
      </c>
      <c r="AX2126" s="43">
        <f t="shared" si="297"/>
        <v>0.5</v>
      </c>
      <c r="AY2126" s="43" t="str">
        <f t="shared" si="305"/>
        <v>UTGS</v>
      </c>
    </row>
    <row r="2127" spans="1:51" hidden="1" x14ac:dyDescent="0.2">
      <c r="A2127" s="38">
        <v>2120</v>
      </c>
      <c r="B2127" t="s">
        <v>362</v>
      </c>
      <c r="C2127" t="s">
        <v>289</v>
      </c>
      <c r="D2127">
        <v>320</v>
      </c>
      <c r="E2127" t="s">
        <v>1247</v>
      </c>
      <c r="F2127">
        <v>0.25</v>
      </c>
      <c r="G2127" t="str">
        <f>LOOKUP(F2127,{0,6,45},{"F","L","H"})</f>
        <v>F</v>
      </c>
      <c r="H2127" t="s">
        <v>3954</v>
      </c>
      <c r="I2127" s="43" t="str">
        <f>IFERROR(VLOOKUP(#REF!,#REF!,2,FALSE),"No")</f>
        <v>No</v>
      </c>
      <c r="J2127" s="149">
        <v>0.5</v>
      </c>
      <c r="K2127" s="148">
        <v>36</v>
      </c>
      <c r="L2127" s="148"/>
      <c r="M2127" s="148"/>
      <c r="N2127" s="148"/>
      <c r="O2127" s="148"/>
      <c r="P2127" s="148"/>
      <c r="Q2127" s="148"/>
      <c r="R2127" s="148"/>
      <c r="S2127" s="148"/>
      <c r="T2127" s="148"/>
      <c r="U2127" s="148"/>
      <c r="V2127" s="148"/>
      <c r="W2127" s="148"/>
      <c r="X2127" s="139">
        <v>0.75</v>
      </c>
      <c r="Y2127" s="148">
        <v>168.4</v>
      </c>
      <c r="Z2127" s="148">
        <v>2</v>
      </c>
      <c r="AA2127" s="148">
        <v>752.83</v>
      </c>
      <c r="AB2127" s="148">
        <v>3</v>
      </c>
      <c r="AC2127" s="148">
        <v>76.59</v>
      </c>
      <c r="AD2127" s="148">
        <v>4</v>
      </c>
      <c r="AE2127" s="148">
        <v>1</v>
      </c>
      <c r="AF2127" s="148">
        <v>6</v>
      </c>
      <c r="AG2127" s="148">
        <v>1.18</v>
      </c>
      <c r="AH2127" s="148"/>
      <c r="AI2127" s="148"/>
      <c r="AJ2127" s="148"/>
      <c r="AK2127" s="148"/>
      <c r="AL2127" s="139">
        <v>0</v>
      </c>
      <c r="AM2127" s="139">
        <v>0</v>
      </c>
      <c r="AN2127" s="148">
        <f t="shared" si="298"/>
        <v>1000</v>
      </c>
      <c r="AO2127" s="148">
        <f t="shared" si="299"/>
        <v>36</v>
      </c>
      <c r="AP2127" s="148">
        <v>14</v>
      </c>
      <c r="AQ2127" s="140">
        <v>14</v>
      </c>
      <c r="AS2127" s="42">
        <f t="shared" si="300"/>
        <v>2462.5252019180384</v>
      </c>
      <c r="AT2127" s="101">
        <f t="shared" si="301"/>
        <v>0</v>
      </c>
      <c r="AU2127" s="42">
        <f t="shared" si="302"/>
        <v>2462.5252019180384</v>
      </c>
      <c r="AV2127" s="42">
        <f t="shared" si="303"/>
        <v>2346.8511515338591</v>
      </c>
      <c r="AW2127" s="102">
        <f t="shared" si="304"/>
        <v>431</v>
      </c>
      <c r="AX2127" s="43">
        <f t="shared" si="297"/>
        <v>0.5</v>
      </c>
      <c r="AY2127" s="43" t="str">
        <f t="shared" si="305"/>
        <v>UTGS</v>
      </c>
    </row>
    <row r="2128" spans="1:51" hidden="1" x14ac:dyDescent="0.2">
      <c r="A2128" s="38">
        <v>2121</v>
      </c>
      <c r="B2128" t="s">
        <v>362</v>
      </c>
      <c r="C2128" t="s">
        <v>289</v>
      </c>
      <c r="D2128">
        <v>955</v>
      </c>
      <c r="E2128" t="s">
        <v>195</v>
      </c>
      <c r="F2128">
        <v>2</v>
      </c>
      <c r="G2128" t="str">
        <f>LOOKUP(F2128,{0,6,45},{"F","L","H"})</f>
        <v>F</v>
      </c>
      <c r="H2128" t="s">
        <v>3955</v>
      </c>
      <c r="I2128" s="43" t="str">
        <f>IFERROR(VLOOKUP(#REF!,#REF!,2,FALSE),"No")</f>
        <v>No</v>
      </c>
      <c r="J2128" s="149">
        <v>0.5</v>
      </c>
      <c r="K2128" s="148">
        <v>82</v>
      </c>
      <c r="L2128" s="148"/>
      <c r="M2128" s="148"/>
      <c r="N2128" s="148"/>
      <c r="O2128" s="148"/>
      <c r="P2128" s="148"/>
      <c r="Q2128" s="148"/>
      <c r="R2128" s="148"/>
      <c r="S2128" s="148"/>
      <c r="T2128" s="148"/>
      <c r="U2128" s="148"/>
      <c r="V2128" s="148"/>
      <c r="W2128" s="148"/>
      <c r="X2128" s="139">
        <v>2</v>
      </c>
      <c r="Y2128" s="148">
        <v>1000</v>
      </c>
      <c r="Z2128" s="149"/>
      <c r="AA2128" s="148"/>
      <c r="AB2128" s="148"/>
      <c r="AC2128" s="148"/>
      <c r="AD2128" s="148"/>
      <c r="AE2128" s="148"/>
      <c r="AF2128" s="148"/>
      <c r="AG2128" s="148"/>
      <c r="AH2128" s="148"/>
      <c r="AI2128" s="148"/>
      <c r="AJ2128" s="148"/>
      <c r="AK2128" s="148"/>
      <c r="AL2128" s="139">
        <v>0</v>
      </c>
      <c r="AM2128" s="139">
        <v>0</v>
      </c>
      <c r="AN2128" s="148">
        <f t="shared" si="298"/>
        <v>1000</v>
      </c>
      <c r="AO2128" s="148">
        <f t="shared" si="299"/>
        <v>82</v>
      </c>
      <c r="AP2128" s="148">
        <v>10</v>
      </c>
      <c r="AQ2128" s="140">
        <v>10</v>
      </c>
      <c r="AS2128" s="42">
        <f t="shared" si="300"/>
        <v>5609.0851821466431</v>
      </c>
      <c r="AT2128" s="101">
        <f t="shared" si="301"/>
        <v>0</v>
      </c>
      <c r="AU2128" s="42">
        <f t="shared" si="302"/>
        <v>5609.0851821466431</v>
      </c>
      <c r="AV2128" s="42">
        <f t="shared" si="303"/>
        <v>3251.0961721474032</v>
      </c>
      <c r="AW2128" s="102">
        <f t="shared" si="304"/>
        <v>1475.8772811117678</v>
      </c>
      <c r="AX2128" s="43">
        <f t="shared" si="297"/>
        <v>0.5</v>
      </c>
      <c r="AY2128" s="43" t="str">
        <f t="shared" si="305"/>
        <v>UTGS</v>
      </c>
    </row>
    <row r="2129" spans="1:51" hidden="1" x14ac:dyDescent="0.2">
      <c r="A2129" s="38">
        <v>2122</v>
      </c>
      <c r="B2129" t="s">
        <v>362</v>
      </c>
      <c r="C2129" t="s">
        <v>289</v>
      </c>
      <c r="D2129">
        <v>320</v>
      </c>
      <c r="E2129" t="s">
        <v>1247</v>
      </c>
      <c r="F2129">
        <v>0.25</v>
      </c>
      <c r="G2129" t="str">
        <f>LOOKUP(F2129,{0,6,45},{"F","L","H"})</f>
        <v>F</v>
      </c>
      <c r="H2129" t="s">
        <v>3956</v>
      </c>
      <c r="I2129" s="43" t="str">
        <f>IFERROR(VLOOKUP(#REF!,#REF!,2,FALSE),"No")</f>
        <v>No</v>
      </c>
      <c r="J2129" s="139">
        <v>0.5</v>
      </c>
      <c r="K2129" s="148">
        <v>89</v>
      </c>
      <c r="L2129" s="148"/>
      <c r="M2129" s="148"/>
      <c r="N2129" s="148"/>
      <c r="O2129" s="148"/>
      <c r="P2129" s="148"/>
      <c r="Q2129" s="148"/>
      <c r="R2129" s="148"/>
      <c r="S2129" s="148"/>
      <c r="T2129" s="148"/>
      <c r="U2129" s="148"/>
      <c r="V2129" s="148"/>
      <c r="W2129" s="148"/>
      <c r="X2129" s="139">
        <v>0.75</v>
      </c>
      <c r="Y2129" s="148">
        <v>134</v>
      </c>
      <c r="Z2129" s="149">
        <v>2</v>
      </c>
      <c r="AA2129" s="148">
        <v>866</v>
      </c>
      <c r="AB2129" s="148"/>
      <c r="AC2129" s="148"/>
      <c r="AD2129" s="148"/>
      <c r="AE2129" s="148"/>
      <c r="AF2129" s="148"/>
      <c r="AG2129" s="148"/>
      <c r="AH2129" s="148"/>
      <c r="AI2129" s="148"/>
      <c r="AJ2129" s="148"/>
      <c r="AK2129" s="148"/>
      <c r="AL2129" s="139">
        <v>0</v>
      </c>
      <c r="AM2129" s="139">
        <v>0</v>
      </c>
      <c r="AN2129" s="148">
        <f t="shared" si="298"/>
        <v>1000</v>
      </c>
      <c r="AO2129" s="148">
        <f t="shared" si="299"/>
        <v>89</v>
      </c>
      <c r="AP2129" s="148">
        <v>13</v>
      </c>
      <c r="AQ2129" s="140">
        <v>14</v>
      </c>
      <c r="AS2129" s="42">
        <f t="shared" si="300"/>
        <v>6087.9095269640393</v>
      </c>
      <c r="AT2129" s="101">
        <f t="shared" si="301"/>
        <v>0</v>
      </c>
      <c r="AU2129" s="42">
        <f t="shared" si="302"/>
        <v>6087.9095269640393</v>
      </c>
      <c r="AV2129" s="42">
        <f t="shared" si="303"/>
        <v>2394.7629801052876</v>
      </c>
      <c r="AW2129" s="102">
        <f t="shared" si="304"/>
        <v>431</v>
      </c>
      <c r="AX2129" s="43">
        <f t="shared" si="297"/>
        <v>0.5</v>
      </c>
      <c r="AY2129" s="43" t="str">
        <f t="shared" si="305"/>
        <v>UTGS</v>
      </c>
    </row>
    <row r="2130" spans="1:51" hidden="1" x14ac:dyDescent="0.2">
      <c r="A2130" s="38">
        <v>2123</v>
      </c>
      <c r="B2130" t="s">
        <v>362</v>
      </c>
      <c r="C2130" t="s">
        <v>289</v>
      </c>
      <c r="D2130">
        <v>320</v>
      </c>
      <c r="E2130" t="s">
        <v>1243</v>
      </c>
      <c r="F2130">
        <v>0.25</v>
      </c>
      <c r="G2130" t="str">
        <f>LOOKUP(F2130,{0,6,45},{"F","L","H"})</f>
        <v>F</v>
      </c>
      <c r="H2130" t="s">
        <v>3957</v>
      </c>
      <c r="I2130" s="43" t="str">
        <f>IFERROR(VLOOKUP(#REF!,#REF!,2,FALSE),"No")</f>
        <v>No</v>
      </c>
      <c r="J2130" s="149">
        <v>0.5</v>
      </c>
      <c r="K2130" s="148">
        <v>32</v>
      </c>
      <c r="L2130" s="148"/>
      <c r="M2130" s="148"/>
      <c r="N2130" s="148"/>
      <c r="O2130" s="148"/>
      <c r="P2130" s="148"/>
      <c r="Q2130" s="148"/>
      <c r="R2130" s="148"/>
      <c r="S2130" s="148"/>
      <c r="T2130" s="148"/>
      <c r="U2130" s="148"/>
      <c r="V2130" s="148"/>
      <c r="W2130" s="148"/>
      <c r="X2130" s="139">
        <v>1.25</v>
      </c>
      <c r="Y2130" s="148">
        <v>144.5</v>
      </c>
      <c r="Z2130" s="148">
        <v>2</v>
      </c>
      <c r="AA2130" s="148">
        <v>855.5</v>
      </c>
      <c r="AB2130" s="148"/>
      <c r="AC2130" s="148"/>
      <c r="AD2130" s="148"/>
      <c r="AE2130" s="148"/>
      <c r="AF2130" s="148"/>
      <c r="AG2130" s="148"/>
      <c r="AH2130" s="148"/>
      <c r="AI2130" s="148"/>
      <c r="AJ2130" s="148"/>
      <c r="AK2130" s="148"/>
      <c r="AL2130" s="139">
        <v>0</v>
      </c>
      <c r="AM2130" s="139">
        <v>0</v>
      </c>
      <c r="AN2130" s="148">
        <f t="shared" si="298"/>
        <v>1000</v>
      </c>
      <c r="AO2130" s="148">
        <f t="shared" si="299"/>
        <v>32</v>
      </c>
      <c r="AP2130" s="148">
        <v>20</v>
      </c>
      <c r="AQ2130" s="140">
        <v>20</v>
      </c>
      <c r="AS2130" s="42">
        <f t="shared" si="300"/>
        <v>2188.9112905938118</v>
      </c>
      <c r="AT2130" s="101">
        <f t="shared" si="301"/>
        <v>0</v>
      </c>
      <c r="AU2130" s="42">
        <f t="shared" si="302"/>
        <v>2188.9112905938118</v>
      </c>
      <c r="AV2130" s="42">
        <f t="shared" si="303"/>
        <v>1630.6055860737015</v>
      </c>
      <c r="AW2130" s="102">
        <f t="shared" si="304"/>
        <v>431</v>
      </c>
      <c r="AX2130" s="43">
        <f t="shared" si="297"/>
        <v>0.5</v>
      </c>
      <c r="AY2130" s="43" t="str">
        <f t="shared" si="305"/>
        <v>UTGS</v>
      </c>
    </row>
    <row r="2131" spans="1:51" hidden="1" x14ac:dyDescent="0.2">
      <c r="A2131" s="38">
        <v>2124</v>
      </c>
      <c r="B2131" t="s">
        <v>362</v>
      </c>
      <c r="C2131" t="s">
        <v>289</v>
      </c>
      <c r="D2131">
        <v>320</v>
      </c>
      <c r="E2131" t="s">
        <v>1247</v>
      </c>
      <c r="F2131">
        <v>0.25</v>
      </c>
      <c r="G2131" t="str">
        <f>LOOKUP(F2131,{0,6,45},{"F","L","H"})</f>
        <v>F</v>
      </c>
      <c r="H2131" t="s">
        <v>3958</v>
      </c>
      <c r="I2131" s="43" t="str">
        <f>IFERROR(VLOOKUP(#REF!,#REF!,2,FALSE),"No")</f>
        <v>No</v>
      </c>
      <c r="J2131" s="139">
        <v>0.5</v>
      </c>
      <c r="K2131" s="148">
        <v>60</v>
      </c>
      <c r="L2131" s="148"/>
      <c r="M2131" s="148"/>
      <c r="N2131" s="148"/>
      <c r="O2131" s="148"/>
      <c r="P2131" s="148"/>
      <c r="Q2131" s="148"/>
      <c r="R2131" s="148"/>
      <c r="S2131" s="148"/>
      <c r="T2131" s="148"/>
      <c r="U2131" s="148"/>
      <c r="V2131" s="148"/>
      <c r="W2131" s="148"/>
      <c r="X2131" s="139">
        <v>2</v>
      </c>
      <c r="Y2131" s="148">
        <v>118.84</v>
      </c>
      <c r="Z2131" s="149">
        <v>6</v>
      </c>
      <c r="AA2131" s="148">
        <v>73.58</v>
      </c>
      <c r="AB2131" s="149">
        <v>8</v>
      </c>
      <c r="AC2131" s="148">
        <v>807.58</v>
      </c>
      <c r="AD2131" s="148"/>
      <c r="AE2131" s="148"/>
      <c r="AF2131" s="148"/>
      <c r="AG2131" s="148"/>
      <c r="AH2131" s="148"/>
      <c r="AI2131" s="148"/>
      <c r="AJ2131" s="148"/>
      <c r="AK2131" s="148"/>
      <c r="AL2131" s="139">
        <v>0</v>
      </c>
      <c r="AM2131" s="139">
        <v>0</v>
      </c>
      <c r="AN2131" s="148">
        <f t="shared" si="298"/>
        <v>1000</v>
      </c>
      <c r="AO2131" s="148">
        <f t="shared" si="299"/>
        <v>60</v>
      </c>
      <c r="AP2131" s="148">
        <v>6</v>
      </c>
      <c r="AQ2131" s="140">
        <v>6</v>
      </c>
      <c r="AS2131" s="42">
        <f t="shared" si="300"/>
        <v>4104.2086698633975</v>
      </c>
      <c r="AT2131" s="101">
        <f t="shared" si="301"/>
        <v>0</v>
      </c>
      <c r="AU2131" s="42">
        <f t="shared" si="302"/>
        <v>4104.2086698633975</v>
      </c>
      <c r="AV2131" s="42">
        <f t="shared" si="303"/>
        <v>11185.61008691234</v>
      </c>
      <c r="AW2131" s="102">
        <f t="shared" si="304"/>
        <v>431</v>
      </c>
      <c r="AX2131" s="43">
        <f t="shared" si="297"/>
        <v>0.5</v>
      </c>
      <c r="AY2131" s="43" t="str">
        <f t="shared" si="305"/>
        <v>UTGS</v>
      </c>
    </row>
    <row r="2132" spans="1:51" hidden="1" x14ac:dyDescent="0.2">
      <c r="A2132" s="38">
        <v>2125</v>
      </c>
      <c r="B2132" t="s">
        <v>5806</v>
      </c>
      <c r="C2132" t="s">
        <v>289</v>
      </c>
      <c r="D2132">
        <v>320</v>
      </c>
      <c r="E2132" t="s">
        <v>1247</v>
      </c>
      <c r="F2132">
        <v>0.25</v>
      </c>
      <c r="G2132" t="str">
        <f>LOOKUP(F2132,{0,6,45},{"F","L","H"})</f>
        <v>F</v>
      </c>
      <c r="H2132" t="s">
        <v>3959</v>
      </c>
      <c r="I2132" s="43" t="str">
        <f>IFERROR(VLOOKUP(#REF!,#REF!,2,FALSE),"No")</f>
        <v>No</v>
      </c>
      <c r="J2132" s="139">
        <v>0.75</v>
      </c>
      <c r="K2132" s="148">
        <v>288</v>
      </c>
      <c r="L2132" s="148">
        <v>1.25</v>
      </c>
      <c r="M2132" s="148">
        <v>2</v>
      </c>
      <c r="N2132" s="148">
        <v>2</v>
      </c>
      <c r="O2132" s="148">
        <v>98</v>
      </c>
      <c r="P2132" s="148"/>
      <c r="Q2132" s="148"/>
      <c r="R2132" s="148"/>
      <c r="S2132" s="148"/>
      <c r="T2132" s="148"/>
      <c r="U2132" s="148"/>
      <c r="V2132" s="148"/>
      <c r="W2132" s="148"/>
      <c r="X2132" s="139">
        <v>2</v>
      </c>
      <c r="Y2132" s="148">
        <v>1000</v>
      </c>
      <c r="Z2132" s="149"/>
      <c r="AA2132" s="148"/>
      <c r="AB2132" s="149"/>
      <c r="AC2132" s="148"/>
      <c r="AD2132" s="148"/>
      <c r="AE2132" s="148"/>
      <c r="AF2132" s="148"/>
      <c r="AG2132" s="148"/>
      <c r="AH2132" s="148"/>
      <c r="AI2132" s="148"/>
      <c r="AJ2132" s="148"/>
      <c r="AK2132" s="148"/>
      <c r="AL2132" s="139">
        <v>0</v>
      </c>
      <c r="AM2132" s="139">
        <v>0</v>
      </c>
      <c r="AN2132" s="148">
        <f t="shared" si="298"/>
        <v>1000</v>
      </c>
      <c r="AO2132" s="148">
        <f t="shared" si="299"/>
        <v>388</v>
      </c>
      <c r="AP2132" s="148">
        <v>3</v>
      </c>
      <c r="AQ2132" s="140">
        <v>7</v>
      </c>
      <c r="AS2132" s="42">
        <f t="shared" si="300"/>
        <v>25843.849398449962</v>
      </c>
      <c r="AT2132" s="101">
        <f t="shared" si="301"/>
        <v>0</v>
      </c>
      <c r="AU2132" s="42">
        <f t="shared" si="302"/>
        <v>25843.849398449962</v>
      </c>
      <c r="AV2132" s="42">
        <f t="shared" si="303"/>
        <v>4644.4231030677192</v>
      </c>
      <c r="AW2132" s="102">
        <f t="shared" si="304"/>
        <v>431</v>
      </c>
      <c r="AX2132" s="43">
        <f t="shared" si="297"/>
        <v>0.75</v>
      </c>
      <c r="AY2132" s="43" t="str">
        <f t="shared" si="305"/>
        <v>UTGS</v>
      </c>
    </row>
    <row r="2133" spans="1:51" hidden="1" x14ac:dyDescent="0.2">
      <c r="A2133" s="38">
        <v>2126</v>
      </c>
      <c r="B2133" t="s">
        <v>362</v>
      </c>
      <c r="C2133" t="s">
        <v>289</v>
      </c>
      <c r="D2133">
        <v>320</v>
      </c>
      <c r="E2133" t="s">
        <v>1247</v>
      </c>
      <c r="F2133">
        <v>0.25</v>
      </c>
      <c r="G2133" t="str">
        <f>LOOKUP(F2133,{0,6,45},{"F","L","H"})</f>
        <v>F</v>
      </c>
      <c r="H2133" t="s">
        <v>3960</v>
      </c>
      <c r="I2133" s="43" t="str">
        <f>IFERROR(VLOOKUP(#REF!,#REF!,2,FALSE),"No")</f>
        <v>No</v>
      </c>
      <c r="J2133" s="149">
        <v>0.5</v>
      </c>
      <c r="K2133" s="148">
        <v>27</v>
      </c>
      <c r="L2133" s="148"/>
      <c r="M2133" s="148"/>
      <c r="N2133" s="148"/>
      <c r="O2133" s="148"/>
      <c r="P2133" s="148"/>
      <c r="Q2133" s="148"/>
      <c r="R2133" s="148"/>
      <c r="S2133" s="148"/>
      <c r="T2133" s="148"/>
      <c r="U2133" s="148"/>
      <c r="V2133" s="148"/>
      <c r="W2133" s="148"/>
      <c r="X2133" s="139">
        <v>0.75</v>
      </c>
      <c r="Y2133" s="148">
        <v>236</v>
      </c>
      <c r="Z2133" s="149">
        <v>2</v>
      </c>
      <c r="AA2133" s="148">
        <v>764</v>
      </c>
      <c r="AB2133" s="149"/>
      <c r="AC2133" s="148"/>
      <c r="AD2133" s="148"/>
      <c r="AE2133" s="148"/>
      <c r="AF2133" s="148"/>
      <c r="AG2133" s="148"/>
      <c r="AH2133" s="148"/>
      <c r="AI2133" s="148"/>
      <c r="AJ2133" s="148"/>
      <c r="AK2133" s="148"/>
      <c r="AL2133" s="139">
        <v>0</v>
      </c>
      <c r="AM2133" s="139">
        <v>0</v>
      </c>
      <c r="AN2133" s="148">
        <f t="shared" si="298"/>
        <v>1000</v>
      </c>
      <c r="AO2133" s="148">
        <f t="shared" si="299"/>
        <v>27</v>
      </c>
      <c r="AP2133" s="148">
        <v>22</v>
      </c>
      <c r="AQ2133" s="140">
        <v>22</v>
      </c>
      <c r="AS2133" s="42">
        <f t="shared" si="300"/>
        <v>1846.8939014385287</v>
      </c>
      <c r="AT2133" s="101">
        <f t="shared" si="301"/>
        <v>0</v>
      </c>
      <c r="AU2133" s="42">
        <f t="shared" si="302"/>
        <v>1846.8939014385287</v>
      </c>
      <c r="AV2133" s="42">
        <f t="shared" si="303"/>
        <v>1559.0837146124561</v>
      </c>
      <c r="AW2133" s="102">
        <f t="shared" si="304"/>
        <v>431</v>
      </c>
      <c r="AX2133" s="43">
        <f t="shared" si="297"/>
        <v>0.5</v>
      </c>
      <c r="AY2133" s="43" t="str">
        <f t="shared" si="305"/>
        <v>UTGS</v>
      </c>
    </row>
    <row r="2134" spans="1:51" hidden="1" x14ac:dyDescent="0.2">
      <c r="A2134" s="38">
        <v>2127</v>
      </c>
      <c r="B2134" t="s">
        <v>362</v>
      </c>
      <c r="C2134" t="s">
        <v>289</v>
      </c>
      <c r="D2134">
        <v>320</v>
      </c>
      <c r="E2134" t="s">
        <v>1247</v>
      </c>
      <c r="F2134">
        <v>0.25</v>
      </c>
      <c r="G2134" t="str">
        <f>LOOKUP(F2134,{0,6,45},{"F","L","H"})</f>
        <v>F</v>
      </c>
      <c r="H2134" t="s">
        <v>3961</v>
      </c>
      <c r="I2134" s="43" t="str">
        <f>IFERROR(VLOOKUP(#REF!,#REF!,2,FALSE),"No")</f>
        <v>No</v>
      </c>
      <c r="J2134" s="149">
        <v>0.5</v>
      </c>
      <c r="K2134" s="148">
        <v>169</v>
      </c>
      <c r="L2134" s="148"/>
      <c r="M2134" s="148"/>
      <c r="N2134" s="148"/>
      <c r="O2134" s="148"/>
      <c r="P2134" s="148"/>
      <c r="Q2134" s="148"/>
      <c r="R2134" s="148"/>
      <c r="S2134" s="148"/>
      <c r="T2134" s="148"/>
      <c r="U2134" s="148"/>
      <c r="V2134" s="148"/>
      <c r="W2134" s="148"/>
      <c r="X2134" s="139">
        <v>1.25</v>
      </c>
      <c r="Y2134" s="148">
        <v>226.05</v>
      </c>
      <c r="Z2134" s="148">
        <v>2</v>
      </c>
      <c r="AA2134" s="148">
        <v>773.95</v>
      </c>
      <c r="AB2134" s="148"/>
      <c r="AC2134" s="148"/>
      <c r="AD2134" s="148"/>
      <c r="AE2134" s="148"/>
      <c r="AF2134" s="148"/>
      <c r="AG2134" s="148"/>
      <c r="AH2134" s="148"/>
      <c r="AI2134" s="148"/>
      <c r="AJ2134" s="148"/>
      <c r="AK2134" s="148"/>
      <c r="AL2134" s="139">
        <v>0</v>
      </c>
      <c r="AM2134" s="139">
        <v>0</v>
      </c>
      <c r="AN2134" s="148">
        <f t="shared" si="298"/>
        <v>1000</v>
      </c>
      <c r="AO2134" s="148">
        <f t="shared" si="299"/>
        <v>169</v>
      </c>
      <c r="AP2134" s="148">
        <v>13</v>
      </c>
      <c r="AQ2134" s="140">
        <v>13</v>
      </c>
      <c r="AS2134" s="42">
        <f t="shared" si="300"/>
        <v>11560.187753448568</v>
      </c>
      <c r="AT2134" s="101">
        <f t="shared" si="301"/>
        <v>0</v>
      </c>
      <c r="AU2134" s="42">
        <f t="shared" si="302"/>
        <v>11560.187753448568</v>
      </c>
      <c r="AV2134" s="42">
        <f t="shared" si="303"/>
        <v>2513.0151324210792</v>
      </c>
      <c r="AW2134" s="102">
        <f t="shared" si="304"/>
        <v>431</v>
      </c>
      <c r="AX2134" s="43">
        <f t="shared" si="297"/>
        <v>0.5</v>
      </c>
      <c r="AY2134" s="43" t="str">
        <f t="shared" si="305"/>
        <v>UTGS</v>
      </c>
    </row>
    <row r="2135" spans="1:51" hidden="1" x14ac:dyDescent="0.2">
      <c r="A2135" s="38">
        <v>2128</v>
      </c>
      <c r="B2135" t="s">
        <v>362</v>
      </c>
      <c r="C2135" t="s">
        <v>289</v>
      </c>
      <c r="D2135">
        <v>550</v>
      </c>
      <c r="E2135" t="s">
        <v>1245</v>
      </c>
      <c r="F2135">
        <v>2</v>
      </c>
      <c r="G2135" t="str">
        <f>LOOKUP(F2135,{0,6,45},{"F","L","H"})</f>
        <v>F</v>
      </c>
      <c r="H2135" t="s">
        <v>3962</v>
      </c>
      <c r="I2135" s="43" t="str">
        <f>IFERROR(VLOOKUP(#REF!,#REF!,2,FALSE),"No")</f>
        <v>No</v>
      </c>
      <c r="J2135" s="149">
        <v>0.5</v>
      </c>
      <c r="K2135" s="148">
        <v>26</v>
      </c>
      <c r="L2135" s="148"/>
      <c r="M2135" s="148"/>
      <c r="N2135" s="148"/>
      <c r="O2135" s="148"/>
      <c r="P2135" s="148"/>
      <c r="Q2135" s="148"/>
      <c r="R2135" s="148"/>
      <c r="S2135" s="148"/>
      <c r="T2135" s="148"/>
      <c r="U2135" s="148"/>
      <c r="V2135" s="148"/>
      <c r="W2135" s="148"/>
      <c r="X2135" s="139">
        <v>0.75</v>
      </c>
      <c r="Y2135" s="148">
        <v>196</v>
      </c>
      <c r="Z2135" s="148">
        <v>2</v>
      </c>
      <c r="AA2135" s="148">
        <v>804</v>
      </c>
      <c r="AB2135" s="148"/>
      <c r="AC2135" s="148"/>
      <c r="AD2135" s="148"/>
      <c r="AE2135" s="148"/>
      <c r="AF2135" s="148"/>
      <c r="AG2135" s="148"/>
      <c r="AH2135" s="148"/>
      <c r="AI2135" s="148"/>
      <c r="AJ2135" s="148"/>
      <c r="AK2135" s="148"/>
      <c r="AL2135" s="139">
        <v>0</v>
      </c>
      <c r="AM2135" s="139">
        <v>0</v>
      </c>
      <c r="AN2135" s="148">
        <f t="shared" si="298"/>
        <v>1000</v>
      </c>
      <c r="AO2135" s="148">
        <f t="shared" si="299"/>
        <v>26</v>
      </c>
      <c r="AP2135" s="148">
        <v>17</v>
      </c>
      <c r="AQ2135" s="140">
        <v>17</v>
      </c>
      <c r="AS2135" s="42">
        <f t="shared" si="300"/>
        <v>1778.4904236074722</v>
      </c>
      <c r="AT2135" s="101">
        <f t="shared" si="301"/>
        <v>0</v>
      </c>
      <c r="AU2135" s="42">
        <f t="shared" si="302"/>
        <v>1778.4904236074722</v>
      </c>
      <c r="AV2135" s="42">
        <f t="shared" si="303"/>
        <v>1999.8024542043549</v>
      </c>
      <c r="AW2135" s="102">
        <f t="shared" si="304"/>
        <v>585.0096169344007</v>
      </c>
      <c r="AX2135" s="43">
        <f t="shared" si="297"/>
        <v>0.5</v>
      </c>
      <c r="AY2135" s="43" t="str">
        <f t="shared" si="305"/>
        <v>UTGS</v>
      </c>
    </row>
    <row r="2136" spans="1:51" hidden="1" x14ac:dyDescent="0.2">
      <c r="A2136" s="38">
        <v>2129</v>
      </c>
      <c r="B2136" t="s">
        <v>5806</v>
      </c>
      <c r="C2136" t="s">
        <v>293</v>
      </c>
      <c r="D2136">
        <v>14487</v>
      </c>
      <c r="E2136" t="s">
        <v>211</v>
      </c>
      <c r="F2136">
        <v>5</v>
      </c>
      <c r="G2136" t="str">
        <f>LOOKUP(F2136,{0,6,45},{"F","L","H"})</f>
        <v>F</v>
      </c>
      <c r="H2136" t="s">
        <v>783</v>
      </c>
      <c r="I2136" s="43" t="str">
        <f>IFERROR(VLOOKUP(#REF!,#REF!,2,FALSE),"No")</f>
        <v>No</v>
      </c>
      <c r="J2136" s="149">
        <v>3</v>
      </c>
      <c r="K2136" s="148">
        <v>333</v>
      </c>
      <c r="L2136" s="148"/>
      <c r="M2136" s="148"/>
      <c r="N2136" s="148"/>
      <c r="O2136" s="148"/>
      <c r="P2136" s="148"/>
      <c r="Q2136" s="148"/>
      <c r="R2136" s="148"/>
      <c r="S2136" s="148"/>
      <c r="T2136" s="148"/>
      <c r="U2136" s="148"/>
      <c r="V2136" s="148"/>
      <c r="W2136" s="148"/>
      <c r="X2136" s="139">
        <v>3</v>
      </c>
      <c r="Y2136" s="148">
        <v>1000</v>
      </c>
      <c r="Z2136" s="149"/>
      <c r="AA2136" s="148"/>
      <c r="AB2136" s="148"/>
      <c r="AC2136" s="148"/>
      <c r="AD2136" s="148"/>
      <c r="AE2136" s="148"/>
      <c r="AF2136" s="148"/>
      <c r="AG2136" s="148"/>
      <c r="AH2136" s="148"/>
      <c r="AI2136" s="148"/>
      <c r="AJ2136" s="148"/>
      <c r="AK2136" s="148"/>
      <c r="AL2136" s="139">
        <v>0</v>
      </c>
      <c r="AM2136" s="139">
        <v>0</v>
      </c>
      <c r="AN2136" s="148">
        <f t="shared" si="298"/>
        <v>1000</v>
      </c>
      <c r="AO2136" s="148">
        <f t="shared" si="299"/>
        <v>333</v>
      </c>
      <c r="AP2136" s="148">
        <v>4</v>
      </c>
      <c r="AQ2136" s="140">
        <v>21</v>
      </c>
      <c r="AS2136" s="42">
        <f t="shared" si="300"/>
        <v>24303.498117741849</v>
      </c>
      <c r="AT2136" s="101">
        <f t="shared" si="301"/>
        <v>0</v>
      </c>
      <c r="AU2136" s="42">
        <f t="shared" si="302"/>
        <v>24303.498117741849</v>
      </c>
      <c r="AV2136" s="42">
        <f t="shared" si="303"/>
        <v>944.33151054638267</v>
      </c>
      <c r="AW2136" s="102">
        <f t="shared" si="304"/>
        <v>10791.333333333334</v>
      </c>
      <c r="AX2136" s="43">
        <f t="shared" si="297"/>
        <v>3</v>
      </c>
      <c r="AY2136" s="43" t="str">
        <f t="shared" si="305"/>
        <v>UTISFS</v>
      </c>
    </row>
    <row r="2137" spans="1:51" hidden="1" x14ac:dyDescent="0.2">
      <c r="A2137" s="38">
        <v>2130</v>
      </c>
      <c r="B2137" t="s">
        <v>362</v>
      </c>
      <c r="C2137" t="s">
        <v>289</v>
      </c>
      <c r="D2137">
        <v>320</v>
      </c>
      <c r="E2137" t="s">
        <v>1247</v>
      </c>
      <c r="F2137">
        <v>0.25</v>
      </c>
      <c r="G2137" t="str">
        <f>LOOKUP(F2137,{0,6,45},{"F","L","H"})</f>
        <v>F</v>
      </c>
      <c r="H2137" t="s">
        <v>3963</v>
      </c>
      <c r="I2137" s="43" t="str">
        <f>IFERROR(VLOOKUP(#REF!,#REF!,2,FALSE),"No")</f>
        <v>No</v>
      </c>
      <c r="J2137" s="149">
        <v>0.5</v>
      </c>
      <c r="K2137" s="148">
        <v>30.54</v>
      </c>
      <c r="L2137" s="148"/>
      <c r="M2137" s="148"/>
      <c r="N2137" s="148"/>
      <c r="O2137" s="148"/>
      <c r="P2137" s="148"/>
      <c r="Q2137" s="148"/>
      <c r="R2137" s="148"/>
      <c r="S2137" s="148"/>
      <c r="T2137" s="148"/>
      <c r="U2137" s="148"/>
      <c r="V2137" s="148"/>
      <c r="W2137" s="148"/>
      <c r="X2137" s="139">
        <v>2</v>
      </c>
      <c r="Y2137" s="148">
        <v>450</v>
      </c>
      <c r="Z2137" s="148">
        <v>3</v>
      </c>
      <c r="AA2137" s="148">
        <v>54.49</v>
      </c>
      <c r="AB2137" s="148">
        <v>4</v>
      </c>
      <c r="AC2137" s="148">
        <v>495.51</v>
      </c>
      <c r="AD2137" s="148"/>
      <c r="AE2137" s="148"/>
      <c r="AF2137" s="148"/>
      <c r="AG2137" s="148"/>
      <c r="AH2137" s="148"/>
      <c r="AI2137" s="148"/>
      <c r="AJ2137" s="148"/>
      <c r="AK2137" s="148"/>
      <c r="AL2137" s="139">
        <v>0</v>
      </c>
      <c r="AM2137" s="139">
        <v>0</v>
      </c>
      <c r="AN2137" s="148">
        <f t="shared" si="298"/>
        <v>1000</v>
      </c>
      <c r="AO2137" s="148">
        <f t="shared" si="299"/>
        <v>30.54</v>
      </c>
      <c r="AP2137" s="148">
        <v>4</v>
      </c>
      <c r="AQ2137" s="140">
        <v>4</v>
      </c>
      <c r="AS2137" s="42">
        <f t="shared" si="300"/>
        <v>2089.042212960469</v>
      </c>
      <c r="AT2137" s="101">
        <f t="shared" si="301"/>
        <v>0</v>
      </c>
      <c r="AU2137" s="42">
        <f t="shared" si="302"/>
        <v>2089.042212960469</v>
      </c>
      <c r="AV2137" s="42">
        <f t="shared" si="303"/>
        <v>8843.2088053685075</v>
      </c>
      <c r="AW2137" s="102">
        <f t="shared" si="304"/>
        <v>431</v>
      </c>
      <c r="AX2137" s="43">
        <f t="shared" si="297"/>
        <v>0.5</v>
      </c>
      <c r="AY2137" s="43" t="str">
        <f t="shared" si="305"/>
        <v>UTGS</v>
      </c>
    </row>
    <row r="2138" spans="1:51" hidden="1" x14ac:dyDescent="0.2">
      <c r="A2138" s="38">
        <v>2131</v>
      </c>
      <c r="B2138" t="s">
        <v>5806</v>
      </c>
      <c r="C2138" t="s">
        <v>5746</v>
      </c>
      <c r="D2138">
        <v>2225</v>
      </c>
      <c r="E2138" t="s">
        <v>196</v>
      </c>
      <c r="F2138">
        <v>2</v>
      </c>
      <c r="G2138" t="str">
        <f>LOOKUP(F2138,{0,6,45},{"F","L","H"})</f>
        <v>F</v>
      </c>
      <c r="H2138" t="s">
        <v>3964</v>
      </c>
      <c r="I2138" s="43" t="str">
        <f>IFERROR(VLOOKUP(#REF!,#REF!,2,FALSE),"No")</f>
        <v>No</v>
      </c>
      <c r="J2138" s="149">
        <v>1.25</v>
      </c>
      <c r="K2138" s="148">
        <v>34</v>
      </c>
      <c r="L2138" s="148"/>
      <c r="M2138" s="148"/>
      <c r="N2138" s="148"/>
      <c r="O2138" s="148"/>
      <c r="P2138" s="148"/>
      <c r="Q2138" s="148"/>
      <c r="R2138" s="148"/>
      <c r="S2138" s="148"/>
      <c r="T2138" s="148"/>
      <c r="U2138" s="148"/>
      <c r="V2138" s="148"/>
      <c r="W2138" s="148"/>
      <c r="X2138" s="139">
        <v>0.75</v>
      </c>
      <c r="Y2138" s="148">
        <v>196.18</v>
      </c>
      <c r="Z2138" s="149">
        <v>2</v>
      </c>
      <c r="AA2138" s="148">
        <v>649.61</v>
      </c>
      <c r="AB2138" s="148">
        <v>4</v>
      </c>
      <c r="AC2138" s="148">
        <v>154.19999999999999</v>
      </c>
      <c r="AD2138" s="148"/>
      <c r="AE2138" s="148"/>
      <c r="AF2138" s="148"/>
      <c r="AG2138" s="148"/>
      <c r="AH2138" s="148"/>
      <c r="AI2138" s="148"/>
      <c r="AJ2138" s="148"/>
      <c r="AK2138" s="148"/>
      <c r="AL2138" s="139">
        <v>0</v>
      </c>
      <c r="AM2138" s="139">
        <v>0</v>
      </c>
      <c r="AN2138" s="148">
        <f t="shared" si="298"/>
        <v>999.99</v>
      </c>
      <c r="AO2138" s="148">
        <f t="shared" si="299"/>
        <v>34</v>
      </c>
      <c r="AP2138" s="148">
        <v>4</v>
      </c>
      <c r="AQ2138" s="140">
        <v>18</v>
      </c>
      <c r="AS2138" s="42">
        <f t="shared" si="300"/>
        <v>2533.4582462559247</v>
      </c>
      <c r="AT2138" s="101">
        <f t="shared" si="301"/>
        <v>0</v>
      </c>
      <c r="AU2138" s="42">
        <f t="shared" si="302"/>
        <v>2533.4582462559247</v>
      </c>
      <c r="AV2138" s="42">
        <f t="shared" si="303"/>
        <v>1950.1830562142677</v>
      </c>
      <c r="AW2138" s="102">
        <f t="shared" si="304"/>
        <v>2428.75</v>
      </c>
      <c r="AX2138" s="43">
        <f t="shared" si="297"/>
        <v>1.25</v>
      </c>
      <c r="AY2138" s="43" t="str">
        <f t="shared" si="305"/>
        <v>UTTSS</v>
      </c>
    </row>
    <row r="2139" spans="1:51" hidden="1" x14ac:dyDescent="0.2">
      <c r="A2139" s="38">
        <v>2132</v>
      </c>
      <c r="B2139" t="s">
        <v>362</v>
      </c>
      <c r="C2139" t="s">
        <v>289</v>
      </c>
      <c r="D2139">
        <v>320</v>
      </c>
      <c r="E2139" t="s">
        <v>1223</v>
      </c>
      <c r="F2139">
        <v>0.25</v>
      </c>
      <c r="G2139" t="str">
        <f>LOOKUP(F2139,{0,6,45},{"F","L","H"})</f>
        <v>F</v>
      </c>
      <c r="H2139" t="s">
        <v>3966</v>
      </c>
      <c r="I2139" s="43" t="str">
        <f>IFERROR(VLOOKUP(#REF!,#REF!,2,FALSE),"No")</f>
        <v>No</v>
      </c>
      <c r="J2139" s="149">
        <v>0.5</v>
      </c>
      <c r="K2139" s="148">
        <v>23</v>
      </c>
      <c r="L2139" s="148"/>
      <c r="M2139" s="148"/>
      <c r="N2139" s="148"/>
      <c r="O2139" s="148"/>
      <c r="P2139" s="148"/>
      <c r="Q2139" s="148"/>
      <c r="R2139" s="148"/>
      <c r="S2139" s="148"/>
      <c r="T2139" s="148"/>
      <c r="U2139" s="148"/>
      <c r="V2139" s="148"/>
      <c r="W2139" s="148"/>
      <c r="X2139" s="139">
        <v>0.75</v>
      </c>
      <c r="Y2139" s="148">
        <v>99.75</v>
      </c>
      <c r="Z2139" s="148">
        <v>2</v>
      </c>
      <c r="AA2139" s="148">
        <v>900.25</v>
      </c>
      <c r="AB2139" s="148"/>
      <c r="AC2139" s="148"/>
      <c r="AD2139" s="148"/>
      <c r="AE2139" s="148"/>
      <c r="AF2139" s="148"/>
      <c r="AG2139" s="148"/>
      <c r="AH2139" s="148"/>
      <c r="AI2139" s="148"/>
      <c r="AJ2139" s="148"/>
      <c r="AK2139" s="148"/>
      <c r="AL2139" s="139">
        <v>0</v>
      </c>
      <c r="AM2139" s="139">
        <v>0</v>
      </c>
      <c r="AN2139" s="148">
        <f t="shared" si="298"/>
        <v>1000</v>
      </c>
      <c r="AO2139" s="148">
        <f t="shared" si="299"/>
        <v>23</v>
      </c>
      <c r="AP2139" s="148">
        <v>7</v>
      </c>
      <c r="AQ2139" s="140">
        <v>7</v>
      </c>
      <c r="AS2139" s="42">
        <f t="shared" si="300"/>
        <v>1573.2799901143023</v>
      </c>
      <c r="AT2139" s="101">
        <f t="shared" si="301"/>
        <v>0</v>
      </c>
      <c r="AU2139" s="42">
        <f t="shared" si="302"/>
        <v>1573.2799901143023</v>
      </c>
      <c r="AV2139" s="42">
        <f t="shared" si="303"/>
        <v>4752.4381030677187</v>
      </c>
      <c r="AW2139" s="102">
        <f t="shared" si="304"/>
        <v>431</v>
      </c>
      <c r="AX2139" s="43">
        <f t="shared" si="297"/>
        <v>0.5</v>
      </c>
      <c r="AY2139" s="43" t="str">
        <f t="shared" si="305"/>
        <v>UTGS</v>
      </c>
    </row>
    <row r="2140" spans="1:51" hidden="1" x14ac:dyDescent="0.2">
      <c r="A2140" s="38">
        <v>2133</v>
      </c>
      <c r="B2140" t="s">
        <v>362</v>
      </c>
      <c r="C2140" t="s">
        <v>289</v>
      </c>
      <c r="D2140">
        <v>320</v>
      </c>
      <c r="E2140" t="s">
        <v>1228</v>
      </c>
      <c r="F2140">
        <v>0.25</v>
      </c>
      <c r="G2140" t="str">
        <f>LOOKUP(F2140,{0,6,45},{"F","L","H"})</f>
        <v>F</v>
      </c>
      <c r="H2140" t="s">
        <v>3967</v>
      </c>
      <c r="I2140" s="43" t="str">
        <f>IFERROR(VLOOKUP(#REF!,#REF!,2,FALSE),"No")</f>
        <v>No</v>
      </c>
      <c r="J2140" s="149">
        <v>0.75</v>
      </c>
      <c r="K2140" s="148">
        <v>65</v>
      </c>
      <c r="L2140" s="148"/>
      <c r="M2140" s="148"/>
      <c r="N2140" s="148"/>
      <c r="O2140" s="148"/>
      <c r="P2140" s="148"/>
      <c r="Q2140" s="148"/>
      <c r="R2140" s="148"/>
      <c r="S2140" s="148"/>
      <c r="T2140" s="148"/>
      <c r="U2140" s="148"/>
      <c r="V2140" s="148"/>
      <c r="W2140" s="148"/>
      <c r="X2140" s="139">
        <v>2</v>
      </c>
      <c r="Y2140" s="148">
        <v>1000</v>
      </c>
      <c r="Z2140" s="148"/>
      <c r="AA2140" s="148"/>
      <c r="AB2140" s="148"/>
      <c r="AC2140" s="148"/>
      <c r="AD2140" s="148"/>
      <c r="AE2140" s="148"/>
      <c r="AF2140" s="148"/>
      <c r="AG2140" s="148"/>
      <c r="AH2140" s="148"/>
      <c r="AI2140" s="148"/>
      <c r="AJ2140" s="148"/>
      <c r="AK2140" s="148"/>
      <c r="AL2140" s="139">
        <v>0</v>
      </c>
      <c r="AM2140" s="139">
        <v>0</v>
      </c>
      <c r="AN2140" s="148">
        <f t="shared" si="298"/>
        <v>1000</v>
      </c>
      <c r="AO2140" s="148">
        <f t="shared" si="299"/>
        <v>65</v>
      </c>
      <c r="AP2140" s="148">
        <v>12</v>
      </c>
      <c r="AQ2140" s="140">
        <v>60</v>
      </c>
      <c r="AS2140" s="42">
        <f t="shared" si="300"/>
        <v>4184.9260590186796</v>
      </c>
      <c r="AT2140" s="101">
        <f t="shared" si="301"/>
        <v>0</v>
      </c>
      <c r="AU2140" s="42">
        <f t="shared" si="302"/>
        <v>4184.9260590186796</v>
      </c>
      <c r="AV2140" s="42">
        <f t="shared" si="303"/>
        <v>541.8493620245672</v>
      </c>
      <c r="AW2140" s="102">
        <f t="shared" si="304"/>
        <v>431</v>
      </c>
      <c r="AX2140" s="43">
        <f t="shared" si="297"/>
        <v>0.75</v>
      </c>
      <c r="AY2140" s="43" t="str">
        <f t="shared" si="305"/>
        <v>UTGS</v>
      </c>
    </row>
    <row r="2141" spans="1:51" hidden="1" x14ac:dyDescent="0.2">
      <c r="A2141" s="38">
        <v>2134</v>
      </c>
      <c r="B2141" t="s">
        <v>362</v>
      </c>
      <c r="C2141" t="s">
        <v>289</v>
      </c>
      <c r="D2141">
        <v>320</v>
      </c>
      <c r="E2141" t="s">
        <v>1223</v>
      </c>
      <c r="F2141">
        <v>0.25</v>
      </c>
      <c r="G2141" t="str">
        <f>LOOKUP(F2141,{0,6,45},{"F","L","H"})</f>
        <v>F</v>
      </c>
      <c r="H2141" t="s">
        <v>3968</v>
      </c>
      <c r="I2141" s="43" t="str">
        <f>IFERROR(VLOOKUP(#REF!,#REF!,2,FALSE),"No")</f>
        <v>No</v>
      </c>
      <c r="J2141" s="149">
        <v>0.5</v>
      </c>
      <c r="K2141" s="148">
        <v>9</v>
      </c>
      <c r="L2141" s="148"/>
      <c r="M2141" s="148"/>
      <c r="N2141" s="148"/>
      <c r="O2141" s="148"/>
      <c r="P2141" s="148"/>
      <c r="Q2141" s="148"/>
      <c r="R2141" s="148"/>
      <c r="S2141" s="148"/>
      <c r="T2141" s="148"/>
      <c r="U2141" s="148"/>
      <c r="V2141" s="148"/>
      <c r="W2141" s="148"/>
      <c r="X2141" s="139">
        <v>0.75</v>
      </c>
      <c r="Y2141" s="148">
        <v>242.49</v>
      </c>
      <c r="Z2141" s="148">
        <v>2</v>
      </c>
      <c r="AA2141" s="148">
        <v>757.51</v>
      </c>
      <c r="AB2141" s="148"/>
      <c r="AC2141" s="148"/>
      <c r="AD2141" s="148"/>
      <c r="AE2141" s="148"/>
      <c r="AF2141" s="148"/>
      <c r="AG2141" s="148"/>
      <c r="AH2141" s="148"/>
      <c r="AI2141" s="148"/>
      <c r="AJ2141" s="148"/>
      <c r="AK2141" s="148"/>
      <c r="AL2141" s="139">
        <v>0</v>
      </c>
      <c r="AM2141" s="139">
        <v>0</v>
      </c>
      <c r="AN2141" s="148">
        <f t="shared" si="298"/>
        <v>1000</v>
      </c>
      <c r="AO2141" s="148">
        <f t="shared" si="299"/>
        <v>9</v>
      </c>
      <c r="AP2141" s="148">
        <v>12</v>
      </c>
      <c r="AQ2141" s="140">
        <v>12</v>
      </c>
      <c r="AS2141" s="42">
        <f t="shared" si="300"/>
        <v>615.6313004795096</v>
      </c>
      <c r="AT2141" s="101">
        <f t="shared" si="301"/>
        <v>0</v>
      </c>
      <c r="AU2141" s="42">
        <f t="shared" si="302"/>
        <v>615.6313004795096</v>
      </c>
      <c r="AV2141" s="42">
        <f t="shared" si="303"/>
        <v>2862.4196601228359</v>
      </c>
      <c r="AW2141" s="102">
        <f t="shared" si="304"/>
        <v>431</v>
      </c>
      <c r="AX2141" s="43">
        <f t="shared" si="297"/>
        <v>0.5</v>
      </c>
      <c r="AY2141" s="43" t="str">
        <f t="shared" si="305"/>
        <v>UTGS</v>
      </c>
    </row>
    <row r="2142" spans="1:51" hidden="1" x14ac:dyDescent="0.2">
      <c r="A2142" s="38">
        <v>2135</v>
      </c>
      <c r="B2142" t="s">
        <v>362</v>
      </c>
      <c r="C2142" t="s">
        <v>289</v>
      </c>
      <c r="D2142">
        <v>320</v>
      </c>
      <c r="E2142" t="s">
        <v>1239</v>
      </c>
      <c r="F2142">
        <v>0.25</v>
      </c>
      <c r="G2142" t="str">
        <f>LOOKUP(F2142,{0,6,45},{"F","L","H"})</f>
        <v>F</v>
      </c>
      <c r="H2142" t="s">
        <v>3969</v>
      </c>
      <c r="I2142" s="43" t="str">
        <f>IFERROR(VLOOKUP(#REF!,#REF!,2,FALSE),"No")</f>
        <v>No</v>
      </c>
      <c r="J2142" s="149">
        <v>0.5</v>
      </c>
      <c r="K2142" s="148">
        <v>96</v>
      </c>
      <c r="L2142" s="148"/>
      <c r="M2142" s="148"/>
      <c r="N2142" s="148"/>
      <c r="O2142" s="148"/>
      <c r="P2142" s="148"/>
      <c r="Q2142" s="148"/>
      <c r="R2142" s="148"/>
      <c r="S2142" s="148"/>
      <c r="T2142" s="148"/>
      <c r="U2142" s="148"/>
      <c r="V2142" s="148"/>
      <c r="W2142" s="148"/>
      <c r="X2142" s="139">
        <v>2</v>
      </c>
      <c r="Y2142" s="148">
        <v>656.21</v>
      </c>
      <c r="Z2142" s="149">
        <v>3</v>
      </c>
      <c r="AA2142" s="148">
        <v>343.79</v>
      </c>
      <c r="AB2142" s="149"/>
      <c r="AC2142" s="148"/>
      <c r="AD2142" s="148"/>
      <c r="AE2142" s="148"/>
      <c r="AF2142" s="148"/>
      <c r="AG2142" s="148"/>
      <c r="AH2142" s="148"/>
      <c r="AI2142" s="148"/>
      <c r="AJ2142" s="148"/>
      <c r="AK2142" s="148"/>
      <c r="AL2142" s="139">
        <v>0</v>
      </c>
      <c r="AM2142" s="139">
        <v>0</v>
      </c>
      <c r="AN2142" s="148">
        <f t="shared" si="298"/>
        <v>1000</v>
      </c>
      <c r="AO2142" s="148">
        <f t="shared" si="299"/>
        <v>96</v>
      </c>
      <c r="AP2142" s="148">
        <v>10</v>
      </c>
      <c r="AQ2142" s="140">
        <v>10</v>
      </c>
      <c r="AS2142" s="42">
        <f t="shared" si="300"/>
        <v>6566.7338717814355</v>
      </c>
      <c r="AT2142" s="101">
        <f t="shared" si="301"/>
        <v>0</v>
      </c>
      <c r="AU2142" s="42">
        <f t="shared" si="302"/>
        <v>6566.7338717814355</v>
      </c>
      <c r="AV2142" s="42">
        <f t="shared" si="303"/>
        <v>2815.1704521474035</v>
      </c>
      <c r="AW2142" s="102">
        <f t="shared" si="304"/>
        <v>431</v>
      </c>
      <c r="AX2142" s="43">
        <f t="shared" si="297"/>
        <v>0.5</v>
      </c>
      <c r="AY2142" s="43" t="str">
        <f t="shared" si="305"/>
        <v>UTGS</v>
      </c>
    </row>
    <row r="2143" spans="1:51" hidden="1" x14ac:dyDescent="0.2">
      <c r="A2143" s="38">
        <v>2136</v>
      </c>
      <c r="B2143" t="s">
        <v>5806</v>
      </c>
      <c r="C2143" t="s">
        <v>289</v>
      </c>
      <c r="D2143">
        <v>320</v>
      </c>
      <c r="E2143" t="s">
        <v>1247</v>
      </c>
      <c r="F2143">
        <v>0.25</v>
      </c>
      <c r="G2143" t="str">
        <f>LOOKUP(F2143,{0,6,45},{"F","L","H"})</f>
        <v>F</v>
      </c>
      <c r="H2143" t="s">
        <v>3970</v>
      </c>
      <c r="I2143" s="43" t="str">
        <f>IFERROR(VLOOKUP(#REF!,#REF!,2,FALSE),"No")</f>
        <v>No</v>
      </c>
      <c r="J2143" s="149">
        <v>0.75</v>
      </c>
      <c r="K2143" s="148">
        <v>41</v>
      </c>
      <c r="L2143" s="148"/>
      <c r="M2143" s="148"/>
      <c r="N2143" s="148"/>
      <c r="O2143" s="148"/>
      <c r="P2143" s="148"/>
      <c r="Q2143" s="148"/>
      <c r="R2143" s="148"/>
      <c r="S2143" s="148"/>
      <c r="T2143" s="148"/>
      <c r="U2143" s="148"/>
      <c r="V2143" s="148"/>
      <c r="W2143" s="148"/>
      <c r="X2143" s="139">
        <v>2</v>
      </c>
      <c r="Y2143" s="148">
        <v>395.5</v>
      </c>
      <c r="Z2143" s="149">
        <v>6</v>
      </c>
      <c r="AA2143" s="148">
        <v>549.75</v>
      </c>
      <c r="AB2143" s="148">
        <v>8</v>
      </c>
      <c r="AC2143" s="148">
        <v>54.75</v>
      </c>
      <c r="AD2143" s="148"/>
      <c r="AE2143" s="148"/>
      <c r="AF2143" s="148"/>
      <c r="AG2143" s="148"/>
      <c r="AH2143" s="148"/>
      <c r="AI2143" s="148"/>
      <c r="AJ2143" s="148"/>
      <c r="AK2143" s="148"/>
      <c r="AL2143" s="139">
        <v>0</v>
      </c>
      <c r="AM2143" s="139">
        <v>0</v>
      </c>
      <c r="AN2143" s="148">
        <f t="shared" si="298"/>
        <v>1000</v>
      </c>
      <c r="AO2143" s="148">
        <f t="shared" si="299"/>
        <v>41</v>
      </c>
      <c r="AP2143" s="148">
        <v>3</v>
      </c>
      <c r="AQ2143" s="140">
        <v>5</v>
      </c>
      <c r="AS2143" s="42">
        <f t="shared" si="300"/>
        <v>2639.7225910733209</v>
      </c>
      <c r="AT2143" s="101">
        <f t="shared" si="301"/>
        <v>0</v>
      </c>
      <c r="AU2143" s="42">
        <f t="shared" si="302"/>
        <v>2639.7225910733209</v>
      </c>
      <c r="AV2143" s="42">
        <f t="shared" si="303"/>
        <v>9969.7393442948087</v>
      </c>
      <c r="AW2143" s="102">
        <f t="shared" si="304"/>
        <v>431</v>
      </c>
      <c r="AX2143" s="43">
        <f t="shared" si="297"/>
        <v>0.75</v>
      </c>
      <c r="AY2143" s="43" t="str">
        <f t="shared" si="305"/>
        <v>UTGS</v>
      </c>
    </row>
    <row r="2144" spans="1:51" hidden="1" x14ac:dyDescent="0.2">
      <c r="A2144" s="38">
        <v>2137</v>
      </c>
      <c r="B2144" t="s">
        <v>362</v>
      </c>
      <c r="C2144" t="s">
        <v>289</v>
      </c>
      <c r="D2144">
        <v>320</v>
      </c>
      <c r="E2144" t="s">
        <v>1239</v>
      </c>
      <c r="F2144">
        <v>0.25</v>
      </c>
      <c r="G2144" t="str">
        <f>LOOKUP(F2144,{0,6,45},{"F","L","H"})</f>
        <v>F</v>
      </c>
      <c r="H2144" t="s">
        <v>3971</v>
      </c>
      <c r="I2144" s="43" t="str">
        <f>IFERROR(VLOOKUP(#REF!,#REF!,2,FALSE),"No")</f>
        <v>No</v>
      </c>
      <c r="J2144" s="149">
        <v>0.5</v>
      </c>
      <c r="K2144" s="148">
        <v>51</v>
      </c>
      <c r="L2144" s="148"/>
      <c r="M2144" s="148"/>
      <c r="N2144" s="148"/>
      <c r="O2144" s="148"/>
      <c r="P2144" s="148"/>
      <c r="Q2144" s="148"/>
      <c r="R2144" s="148"/>
      <c r="S2144" s="148"/>
      <c r="T2144" s="148"/>
      <c r="U2144" s="148"/>
      <c r="V2144" s="148"/>
      <c r="W2144" s="148"/>
      <c r="X2144" s="139">
        <v>2</v>
      </c>
      <c r="Y2144" s="148">
        <v>1000</v>
      </c>
      <c r="Z2144" s="149"/>
      <c r="AA2144" s="148"/>
      <c r="AB2144" s="148"/>
      <c r="AC2144" s="148"/>
      <c r="AD2144" s="148"/>
      <c r="AE2144" s="148"/>
      <c r="AF2144" s="148"/>
      <c r="AG2144" s="148"/>
      <c r="AH2144" s="148"/>
      <c r="AI2144" s="148"/>
      <c r="AJ2144" s="148"/>
      <c r="AK2144" s="148"/>
      <c r="AL2144" s="139">
        <v>0</v>
      </c>
      <c r="AM2144" s="139">
        <v>0</v>
      </c>
      <c r="AN2144" s="148">
        <f t="shared" si="298"/>
        <v>1000</v>
      </c>
      <c r="AO2144" s="148">
        <f t="shared" si="299"/>
        <v>51</v>
      </c>
      <c r="AP2144" s="148">
        <v>17</v>
      </c>
      <c r="AQ2144" s="140">
        <v>17</v>
      </c>
      <c r="AS2144" s="42">
        <f t="shared" si="300"/>
        <v>3488.5773693838878</v>
      </c>
      <c r="AT2144" s="101">
        <f t="shared" si="301"/>
        <v>0</v>
      </c>
      <c r="AU2144" s="42">
        <f t="shared" si="302"/>
        <v>3488.5773693838878</v>
      </c>
      <c r="AV2144" s="42">
        <f t="shared" si="303"/>
        <v>1912.4095130278843</v>
      </c>
      <c r="AW2144" s="102">
        <f t="shared" si="304"/>
        <v>431</v>
      </c>
      <c r="AX2144" s="43">
        <f t="shared" si="297"/>
        <v>0.5</v>
      </c>
      <c r="AY2144" s="43" t="str">
        <f t="shared" si="305"/>
        <v>UTGS</v>
      </c>
    </row>
    <row r="2145" spans="1:51" hidden="1" x14ac:dyDescent="0.2">
      <c r="A2145" s="38">
        <v>2138</v>
      </c>
      <c r="B2145" t="s">
        <v>362</v>
      </c>
      <c r="C2145" t="s">
        <v>289</v>
      </c>
      <c r="D2145">
        <v>320</v>
      </c>
      <c r="E2145" t="s">
        <v>1245</v>
      </c>
      <c r="F2145">
        <v>0.25</v>
      </c>
      <c r="G2145" t="str">
        <f>LOOKUP(F2145,{0,6,45},{"F","L","H"})</f>
        <v>F</v>
      </c>
      <c r="H2145" t="s">
        <v>2148</v>
      </c>
      <c r="I2145" s="43" t="str">
        <f>IFERROR(VLOOKUP(#REF!,#REF!,2,FALSE),"No")</f>
        <v>No</v>
      </c>
      <c r="J2145" s="149">
        <v>0.5</v>
      </c>
      <c r="K2145" s="148">
        <v>98</v>
      </c>
      <c r="L2145" s="148"/>
      <c r="M2145" s="148"/>
      <c r="N2145" s="148"/>
      <c r="O2145" s="148"/>
      <c r="P2145" s="148"/>
      <c r="Q2145" s="148"/>
      <c r="R2145" s="148"/>
      <c r="S2145" s="148"/>
      <c r="T2145" s="148"/>
      <c r="U2145" s="148"/>
      <c r="V2145" s="148"/>
      <c r="W2145" s="148"/>
      <c r="X2145" s="139">
        <v>2</v>
      </c>
      <c r="Y2145" s="148">
        <v>1000</v>
      </c>
      <c r="Z2145" s="148"/>
      <c r="AA2145" s="148"/>
      <c r="AB2145" s="148"/>
      <c r="AC2145" s="148"/>
      <c r="AD2145" s="148"/>
      <c r="AE2145" s="148"/>
      <c r="AF2145" s="148"/>
      <c r="AG2145" s="148"/>
      <c r="AH2145" s="148"/>
      <c r="AI2145" s="148"/>
      <c r="AJ2145" s="148"/>
      <c r="AK2145" s="148"/>
      <c r="AL2145" s="139">
        <v>0</v>
      </c>
      <c r="AM2145" s="139">
        <v>0</v>
      </c>
      <c r="AN2145" s="148">
        <f t="shared" si="298"/>
        <v>1000</v>
      </c>
      <c r="AO2145" s="148">
        <f t="shared" si="299"/>
        <v>98</v>
      </c>
      <c r="AP2145" s="148">
        <v>3</v>
      </c>
      <c r="AQ2145" s="140">
        <v>3</v>
      </c>
      <c r="AS2145" s="42">
        <f t="shared" si="300"/>
        <v>6703.5408274435486</v>
      </c>
      <c r="AT2145" s="101">
        <f t="shared" si="301"/>
        <v>0</v>
      </c>
      <c r="AU2145" s="42">
        <f t="shared" si="302"/>
        <v>6703.5408274435486</v>
      </c>
      <c r="AV2145" s="42">
        <f t="shared" si="303"/>
        <v>10836.987240491344</v>
      </c>
      <c r="AW2145" s="102">
        <f t="shared" si="304"/>
        <v>431</v>
      </c>
      <c r="AX2145" s="43">
        <f t="shared" si="297"/>
        <v>0.5</v>
      </c>
      <c r="AY2145" s="43" t="str">
        <f t="shared" si="305"/>
        <v>UTGS</v>
      </c>
    </row>
    <row r="2146" spans="1:51" hidden="1" x14ac:dyDescent="0.2">
      <c r="A2146" s="38">
        <v>2139</v>
      </c>
      <c r="B2146" t="s">
        <v>362</v>
      </c>
      <c r="C2146" t="s">
        <v>289</v>
      </c>
      <c r="D2146">
        <v>320</v>
      </c>
      <c r="E2146" t="s">
        <v>1247</v>
      </c>
      <c r="F2146">
        <v>0.25</v>
      </c>
      <c r="G2146" t="str">
        <f>LOOKUP(F2146,{0,6,45},{"F","L","H"})</f>
        <v>F</v>
      </c>
      <c r="H2146" t="s">
        <v>3972</v>
      </c>
      <c r="I2146" s="43" t="str">
        <f>IFERROR(VLOOKUP(#REF!,#REF!,2,FALSE),"No")</f>
        <v>No</v>
      </c>
      <c r="J2146" s="149">
        <v>0.5</v>
      </c>
      <c r="K2146" s="148">
        <v>154</v>
      </c>
      <c r="L2146" s="148"/>
      <c r="M2146" s="148"/>
      <c r="N2146" s="148"/>
      <c r="O2146" s="148"/>
      <c r="P2146" s="148"/>
      <c r="Q2146" s="148"/>
      <c r="R2146" s="148"/>
      <c r="S2146" s="148"/>
      <c r="T2146" s="148"/>
      <c r="U2146" s="148"/>
      <c r="V2146" s="148"/>
      <c r="W2146" s="148"/>
      <c r="X2146" s="139">
        <v>2</v>
      </c>
      <c r="Y2146" s="148">
        <v>956.26</v>
      </c>
      <c r="Z2146" s="148">
        <v>3</v>
      </c>
      <c r="AA2146" s="148">
        <v>8.43</v>
      </c>
      <c r="AB2146" s="148">
        <v>4</v>
      </c>
      <c r="AC2146" s="148">
        <v>35.299999999999997</v>
      </c>
      <c r="AD2146" s="148"/>
      <c r="AE2146" s="148"/>
      <c r="AF2146" s="148"/>
      <c r="AG2146" s="148"/>
      <c r="AH2146" s="148"/>
      <c r="AI2146" s="148"/>
      <c r="AJ2146" s="148"/>
      <c r="AK2146" s="148"/>
      <c r="AL2146" s="139">
        <v>0</v>
      </c>
      <c r="AM2146" s="139">
        <v>0</v>
      </c>
      <c r="AN2146" s="148">
        <f t="shared" si="298"/>
        <v>999.9899999999999</v>
      </c>
      <c r="AO2146" s="148">
        <f t="shared" si="299"/>
        <v>154</v>
      </c>
      <c r="AP2146" s="148">
        <v>14</v>
      </c>
      <c r="AQ2146" s="140">
        <v>14</v>
      </c>
      <c r="AS2146" s="42">
        <f t="shared" si="300"/>
        <v>10534.13558598272</v>
      </c>
      <c r="AT2146" s="101">
        <f t="shared" si="301"/>
        <v>0</v>
      </c>
      <c r="AU2146" s="42">
        <f t="shared" si="302"/>
        <v>10534.13558598272</v>
      </c>
      <c r="AV2146" s="42">
        <f t="shared" si="303"/>
        <v>2332.6318008469157</v>
      </c>
      <c r="AW2146" s="102">
        <f t="shared" si="304"/>
        <v>431</v>
      </c>
      <c r="AX2146" s="43">
        <f t="shared" si="297"/>
        <v>0.5</v>
      </c>
      <c r="AY2146" s="43" t="str">
        <f t="shared" si="305"/>
        <v>UTGS</v>
      </c>
    </row>
    <row r="2147" spans="1:51" hidden="1" x14ac:dyDescent="0.2">
      <c r="A2147" s="38">
        <v>2140</v>
      </c>
      <c r="B2147" t="s">
        <v>5806</v>
      </c>
      <c r="C2147" t="s">
        <v>289</v>
      </c>
      <c r="D2147">
        <v>20200</v>
      </c>
      <c r="E2147" t="s">
        <v>198</v>
      </c>
      <c r="F2147">
        <v>45</v>
      </c>
      <c r="G2147" t="str">
        <f>LOOKUP(F2147,{0,6,45},{"F","L","H"})</f>
        <v>H</v>
      </c>
      <c r="H2147" t="s">
        <v>1489</v>
      </c>
      <c r="I2147" s="43" t="str">
        <f>IFERROR(VLOOKUP(#REF!,#REF!,2,FALSE),"No")</f>
        <v>No</v>
      </c>
      <c r="J2147" s="139">
        <v>1.25</v>
      </c>
      <c r="K2147" s="148">
        <v>390</v>
      </c>
      <c r="L2147" s="148"/>
      <c r="M2147" s="148"/>
      <c r="N2147" s="148"/>
      <c r="O2147" s="148"/>
      <c r="P2147" s="148"/>
      <c r="Q2147" s="148"/>
      <c r="R2147" s="148"/>
      <c r="S2147" s="148"/>
      <c r="T2147" s="148"/>
      <c r="U2147" s="148"/>
      <c r="V2147" s="148"/>
      <c r="W2147" s="148"/>
      <c r="X2147" s="139">
        <v>2</v>
      </c>
      <c r="Y2147" s="148">
        <v>1000</v>
      </c>
      <c r="Z2147" s="149"/>
      <c r="AA2147" s="148"/>
      <c r="AB2147" s="148"/>
      <c r="AC2147" s="148"/>
      <c r="AD2147" s="148"/>
      <c r="AE2147" s="148"/>
      <c r="AF2147" s="148"/>
      <c r="AG2147" s="148"/>
      <c r="AH2147" s="148"/>
      <c r="AI2147" s="148"/>
      <c r="AJ2147" s="148"/>
      <c r="AK2147" s="148"/>
      <c r="AL2147" s="139">
        <v>0</v>
      </c>
      <c r="AM2147" s="139">
        <v>0</v>
      </c>
      <c r="AN2147" s="148">
        <f t="shared" si="298"/>
        <v>1000</v>
      </c>
      <c r="AO2147" s="148">
        <f t="shared" si="299"/>
        <v>390</v>
      </c>
      <c r="AP2147" s="148">
        <v>9</v>
      </c>
      <c r="AQ2147" s="140">
        <v>10</v>
      </c>
      <c r="AS2147" s="42">
        <f t="shared" si="300"/>
        <v>29060.256354112076</v>
      </c>
      <c r="AT2147" s="101">
        <f t="shared" si="301"/>
        <v>0</v>
      </c>
      <c r="AU2147" s="42">
        <f t="shared" si="302"/>
        <v>29060.256354112076</v>
      </c>
      <c r="AV2147" s="42">
        <f t="shared" si="303"/>
        <v>3251.0961721474032</v>
      </c>
      <c r="AW2147" s="102">
        <f t="shared" si="304"/>
        <v>52825.283763759828</v>
      </c>
      <c r="AX2147" s="43">
        <f t="shared" si="297"/>
        <v>1.25</v>
      </c>
      <c r="AY2147" s="43" t="str">
        <f t="shared" si="305"/>
        <v>UTGS</v>
      </c>
    </row>
    <row r="2148" spans="1:51" hidden="1" x14ac:dyDescent="0.2">
      <c r="A2148" s="38">
        <v>2141</v>
      </c>
      <c r="B2148" t="s">
        <v>362</v>
      </c>
      <c r="C2148" t="s">
        <v>289</v>
      </c>
      <c r="D2148">
        <v>320</v>
      </c>
      <c r="E2148" t="s">
        <v>1223</v>
      </c>
      <c r="F2148">
        <v>0.25</v>
      </c>
      <c r="G2148" t="str">
        <f>LOOKUP(F2148,{0,6,45},{"F","L","H"})</f>
        <v>F</v>
      </c>
      <c r="H2148" t="s">
        <v>3973</v>
      </c>
      <c r="I2148" s="43" t="str">
        <f>IFERROR(VLOOKUP(#REF!,#REF!,2,FALSE),"No")</f>
        <v>No</v>
      </c>
      <c r="J2148" s="149">
        <v>0.5</v>
      </c>
      <c r="K2148" s="148">
        <v>120</v>
      </c>
      <c r="L2148" s="148"/>
      <c r="M2148" s="148"/>
      <c r="N2148" s="148"/>
      <c r="O2148" s="148"/>
      <c r="P2148" s="148"/>
      <c r="Q2148" s="148"/>
      <c r="R2148" s="148"/>
      <c r="S2148" s="148"/>
      <c r="T2148" s="148"/>
      <c r="U2148" s="148"/>
      <c r="V2148" s="148"/>
      <c r="W2148" s="148"/>
      <c r="X2148" s="139">
        <v>2</v>
      </c>
      <c r="Y2148" s="148">
        <v>1000</v>
      </c>
      <c r="Z2148" s="148"/>
      <c r="AA2148" s="148"/>
      <c r="AB2148" s="148"/>
      <c r="AC2148" s="148"/>
      <c r="AD2148" s="148"/>
      <c r="AE2148" s="148"/>
      <c r="AF2148" s="148"/>
      <c r="AG2148" s="148"/>
      <c r="AH2148" s="148"/>
      <c r="AI2148" s="148"/>
      <c r="AJ2148" s="148"/>
      <c r="AK2148" s="148"/>
      <c r="AL2148" s="139">
        <v>0</v>
      </c>
      <c r="AM2148" s="139">
        <v>0</v>
      </c>
      <c r="AN2148" s="148">
        <f t="shared" si="298"/>
        <v>1000</v>
      </c>
      <c r="AO2148" s="148">
        <f t="shared" si="299"/>
        <v>120</v>
      </c>
      <c r="AP2148" s="148">
        <v>8</v>
      </c>
      <c r="AQ2148" s="140">
        <v>8</v>
      </c>
      <c r="AS2148" s="42">
        <f t="shared" si="300"/>
        <v>8208.417339726795</v>
      </c>
      <c r="AT2148" s="101">
        <f t="shared" si="301"/>
        <v>0</v>
      </c>
      <c r="AU2148" s="42">
        <f t="shared" si="302"/>
        <v>8208.417339726795</v>
      </c>
      <c r="AV2148" s="42">
        <f t="shared" si="303"/>
        <v>4063.870215184254</v>
      </c>
      <c r="AW2148" s="102">
        <f t="shared" si="304"/>
        <v>431</v>
      </c>
      <c r="AX2148" s="43">
        <f t="shared" si="297"/>
        <v>0.5</v>
      </c>
      <c r="AY2148" s="43" t="str">
        <f t="shared" si="305"/>
        <v>UTGS</v>
      </c>
    </row>
    <row r="2149" spans="1:51" hidden="1" x14ac:dyDescent="0.2">
      <c r="A2149" s="38">
        <v>2142</v>
      </c>
      <c r="B2149" t="s">
        <v>362</v>
      </c>
      <c r="C2149" t="s">
        <v>289</v>
      </c>
      <c r="D2149">
        <v>320</v>
      </c>
      <c r="E2149" t="s">
        <v>1247</v>
      </c>
      <c r="F2149">
        <v>0.25</v>
      </c>
      <c r="G2149" t="str">
        <f>LOOKUP(F2149,{0,6,45},{"F","L","H"})</f>
        <v>F</v>
      </c>
      <c r="H2149" t="s">
        <v>3974</v>
      </c>
      <c r="I2149" s="43" t="str">
        <f>IFERROR(VLOOKUP(#REF!,#REF!,2,FALSE),"No")</f>
        <v>No</v>
      </c>
      <c r="J2149" s="139">
        <v>0.5</v>
      </c>
      <c r="K2149" s="148">
        <v>117</v>
      </c>
      <c r="L2149" s="148"/>
      <c r="M2149" s="148"/>
      <c r="N2149" s="148"/>
      <c r="O2149" s="148"/>
      <c r="P2149" s="148"/>
      <c r="Q2149" s="148"/>
      <c r="R2149" s="148"/>
      <c r="S2149" s="148"/>
      <c r="T2149" s="148"/>
      <c r="U2149" s="148"/>
      <c r="V2149" s="148"/>
      <c r="W2149" s="148"/>
      <c r="X2149" s="139">
        <v>2</v>
      </c>
      <c r="Y2149" s="148">
        <v>778.94</v>
      </c>
      <c r="Z2149" s="149">
        <v>4</v>
      </c>
      <c r="AA2149" s="148">
        <v>221.07</v>
      </c>
      <c r="AB2149" s="148"/>
      <c r="AC2149" s="148"/>
      <c r="AD2149" s="148"/>
      <c r="AE2149" s="148"/>
      <c r="AF2149" s="148"/>
      <c r="AG2149" s="148"/>
      <c r="AH2149" s="148"/>
      <c r="AI2149" s="148"/>
      <c r="AJ2149" s="148"/>
      <c r="AK2149" s="148"/>
      <c r="AL2149" s="139">
        <v>0</v>
      </c>
      <c r="AM2149" s="139">
        <v>0</v>
      </c>
      <c r="AN2149" s="148">
        <f t="shared" si="298"/>
        <v>1000.01</v>
      </c>
      <c r="AO2149" s="148">
        <f t="shared" si="299"/>
        <v>117</v>
      </c>
      <c r="AP2149" s="148">
        <v>5</v>
      </c>
      <c r="AQ2149" s="140">
        <v>5</v>
      </c>
      <c r="AS2149" s="42">
        <f t="shared" si="300"/>
        <v>8003.2069062336241</v>
      </c>
      <c r="AT2149" s="101">
        <f t="shared" si="301"/>
        <v>0</v>
      </c>
      <c r="AU2149" s="42">
        <f t="shared" si="302"/>
        <v>8003.2069062336241</v>
      </c>
      <c r="AV2149" s="42">
        <f t="shared" si="303"/>
        <v>6819.2717462182509</v>
      </c>
      <c r="AW2149" s="102">
        <f t="shared" si="304"/>
        <v>431</v>
      </c>
      <c r="AX2149" s="43">
        <f t="shared" si="297"/>
        <v>0.5</v>
      </c>
      <c r="AY2149" s="43" t="str">
        <f t="shared" si="305"/>
        <v>UTGS</v>
      </c>
    </row>
    <row r="2150" spans="1:51" hidden="1" x14ac:dyDescent="0.2">
      <c r="A2150" s="38">
        <v>2143</v>
      </c>
      <c r="B2150" t="s">
        <v>362</v>
      </c>
      <c r="C2150" t="s">
        <v>289</v>
      </c>
      <c r="D2150">
        <v>320</v>
      </c>
      <c r="E2150" t="s">
        <v>1223</v>
      </c>
      <c r="F2150">
        <v>0.25</v>
      </c>
      <c r="G2150" t="str">
        <f>LOOKUP(F2150,{0,6,45},{"F","L","H"})</f>
        <v>F</v>
      </c>
      <c r="H2150" t="s">
        <v>3975</v>
      </c>
      <c r="I2150" s="43" t="str">
        <f>IFERROR(VLOOKUP(#REF!,#REF!,2,FALSE),"No")</f>
        <v>No</v>
      </c>
      <c r="J2150" s="149">
        <v>0.5</v>
      </c>
      <c r="K2150" s="148">
        <v>103</v>
      </c>
      <c r="L2150" s="148"/>
      <c r="M2150" s="148"/>
      <c r="N2150" s="148"/>
      <c r="O2150" s="148"/>
      <c r="P2150" s="148"/>
      <c r="Q2150" s="148"/>
      <c r="R2150" s="148"/>
      <c r="S2150" s="148"/>
      <c r="T2150" s="148"/>
      <c r="U2150" s="148"/>
      <c r="V2150" s="148"/>
      <c r="W2150" s="148"/>
      <c r="X2150" s="139">
        <v>2</v>
      </c>
      <c r="Y2150" s="148">
        <v>832.09</v>
      </c>
      <c r="Z2150" s="149">
        <v>4</v>
      </c>
      <c r="AA2150" s="148">
        <v>167.91</v>
      </c>
      <c r="AB2150" s="148"/>
      <c r="AC2150" s="148"/>
      <c r="AD2150" s="148"/>
      <c r="AE2150" s="148"/>
      <c r="AF2150" s="148"/>
      <c r="AG2150" s="148"/>
      <c r="AH2150" s="148"/>
      <c r="AI2150" s="148"/>
      <c r="AJ2150" s="148"/>
      <c r="AK2150" s="148"/>
      <c r="AL2150" s="139">
        <v>0</v>
      </c>
      <c r="AM2150" s="139">
        <v>0</v>
      </c>
      <c r="AN2150" s="148">
        <f t="shared" si="298"/>
        <v>1000</v>
      </c>
      <c r="AO2150" s="148">
        <f t="shared" si="299"/>
        <v>103</v>
      </c>
      <c r="AP2150" s="148">
        <v>6</v>
      </c>
      <c r="AQ2150" s="140">
        <v>6</v>
      </c>
      <c r="AS2150" s="42">
        <f t="shared" si="300"/>
        <v>7045.5582165988317</v>
      </c>
      <c r="AT2150" s="101">
        <f t="shared" si="301"/>
        <v>0</v>
      </c>
      <c r="AU2150" s="42">
        <f t="shared" si="302"/>
        <v>7045.5582165988317</v>
      </c>
      <c r="AV2150" s="42">
        <f t="shared" si="303"/>
        <v>5619.1460702456725</v>
      </c>
      <c r="AW2150" s="102">
        <f t="shared" si="304"/>
        <v>431</v>
      </c>
      <c r="AX2150" s="43">
        <f t="shared" si="297"/>
        <v>0.5</v>
      </c>
      <c r="AY2150" s="43" t="str">
        <f t="shared" si="305"/>
        <v>UTGS</v>
      </c>
    </row>
    <row r="2151" spans="1:51" hidden="1" x14ac:dyDescent="0.2">
      <c r="A2151" s="38">
        <v>2144</v>
      </c>
      <c r="B2151" t="s">
        <v>362</v>
      </c>
      <c r="C2151" t="s">
        <v>289</v>
      </c>
      <c r="D2151">
        <v>320</v>
      </c>
      <c r="E2151" t="s">
        <v>1239</v>
      </c>
      <c r="F2151">
        <v>0.25</v>
      </c>
      <c r="G2151" t="str">
        <f>LOOKUP(F2151,{0,6,45},{"F","L","H"})</f>
        <v>F</v>
      </c>
      <c r="H2151" t="s">
        <v>3976</v>
      </c>
      <c r="I2151" s="43" t="str">
        <f>IFERROR(VLOOKUP(#REF!,#REF!,2,FALSE),"No")</f>
        <v>No</v>
      </c>
      <c r="J2151" s="139">
        <v>0.5</v>
      </c>
      <c r="K2151" s="148">
        <v>152</v>
      </c>
      <c r="L2151" s="148"/>
      <c r="M2151" s="148"/>
      <c r="N2151" s="148"/>
      <c r="O2151" s="148"/>
      <c r="P2151" s="148"/>
      <c r="Q2151" s="148"/>
      <c r="R2151" s="148"/>
      <c r="S2151" s="148"/>
      <c r="T2151" s="148"/>
      <c r="U2151" s="148"/>
      <c r="V2151" s="148"/>
      <c r="W2151" s="148"/>
      <c r="X2151" s="139">
        <v>2</v>
      </c>
      <c r="Y2151" s="148">
        <v>754.12</v>
      </c>
      <c r="Z2151" s="149">
        <v>4</v>
      </c>
      <c r="AA2151" s="148">
        <v>245.88</v>
      </c>
      <c r="AB2151" s="148"/>
      <c r="AC2151" s="148"/>
      <c r="AD2151" s="148"/>
      <c r="AE2151" s="148"/>
      <c r="AF2151" s="148"/>
      <c r="AG2151" s="148"/>
      <c r="AH2151" s="148"/>
      <c r="AI2151" s="148"/>
      <c r="AJ2151" s="148"/>
      <c r="AK2151" s="148"/>
      <c r="AL2151" s="139">
        <v>0</v>
      </c>
      <c r="AM2151" s="139">
        <v>0</v>
      </c>
      <c r="AN2151" s="148">
        <f t="shared" si="298"/>
        <v>1000</v>
      </c>
      <c r="AO2151" s="148">
        <f t="shared" si="299"/>
        <v>152</v>
      </c>
      <c r="AP2151" s="148">
        <v>7</v>
      </c>
      <c r="AQ2151" s="140">
        <v>7</v>
      </c>
      <c r="AS2151" s="42">
        <f t="shared" si="300"/>
        <v>10397.328630320606</v>
      </c>
      <c r="AT2151" s="101">
        <f t="shared" si="301"/>
        <v>0</v>
      </c>
      <c r="AU2151" s="42">
        <f t="shared" si="302"/>
        <v>10397.328630320606</v>
      </c>
      <c r="AV2151" s="42">
        <f t="shared" si="303"/>
        <v>4896.2744744962902</v>
      </c>
      <c r="AW2151" s="102">
        <f t="shared" si="304"/>
        <v>431</v>
      </c>
      <c r="AX2151" s="43">
        <f t="shared" si="297"/>
        <v>0.5</v>
      </c>
      <c r="AY2151" s="43" t="str">
        <f t="shared" si="305"/>
        <v>UTGS</v>
      </c>
    </row>
    <row r="2152" spans="1:51" hidden="1" x14ac:dyDescent="0.2">
      <c r="A2152" s="38">
        <v>2145</v>
      </c>
      <c r="B2152" t="s">
        <v>362</v>
      </c>
      <c r="C2152" t="s">
        <v>289</v>
      </c>
      <c r="D2152">
        <v>320</v>
      </c>
      <c r="E2152" t="s">
        <v>1239</v>
      </c>
      <c r="F2152">
        <v>0.25</v>
      </c>
      <c r="G2152" t="str">
        <f>LOOKUP(F2152,{0,6,45},{"F","L","H"})</f>
        <v>F</v>
      </c>
      <c r="H2152" t="s">
        <v>3977</v>
      </c>
      <c r="I2152" s="43" t="str">
        <f>IFERROR(VLOOKUP(#REF!,#REF!,2,FALSE),"No")</f>
        <v>No</v>
      </c>
      <c r="J2152" s="139">
        <v>0.5</v>
      </c>
      <c r="K2152" s="148">
        <v>93</v>
      </c>
      <c r="L2152" s="148"/>
      <c r="M2152" s="148"/>
      <c r="N2152" s="148"/>
      <c r="O2152" s="148"/>
      <c r="P2152" s="148"/>
      <c r="Q2152" s="148"/>
      <c r="R2152" s="148"/>
      <c r="S2152" s="148"/>
      <c r="T2152" s="148"/>
      <c r="U2152" s="148"/>
      <c r="V2152" s="148"/>
      <c r="W2152" s="148"/>
      <c r="X2152" s="139">
        <v>2</v>
      </c>
      <c r="Y2152" s="148">
        <v>1000</v>
      </c>
      <c r="Z2152" s="148"/>
      <c r="AA2152" s="148"/>
      <c r="AB2152" s="148"/>
      <c r="AC2152" s="148"/>
      <c r="AD2152" s="148"/>
      <c r="AE2152" s="148"/>
      <c r="AF2152" s="148"/>
      <c r="AG2152" s="148"/>
      <c r="AH2152" s="148"/>
      <c r="AI2152" s="148"/>
      <c r="AJ2152" s="148"/>
      <c r="AK2152" s="148"/>
      <c r="AL2152" s="139">
        <v>0</v>
      </c>
      <c r="AM2152" s="139">
        <v>0</v>
      </c>
      <c r="AN2152" s="148">
        <f t="shared" si="298"/>
        <v>1000</v>
      </c>
      <c r="AO2152" s="148">
        <f t="shared" si="299"/>
        <v>93</v>
      </c>
      <c r="AP2152" s="148">
        <v>4</v>
      </c>
      <c r="AQ2152" s="140">
        <v>4</v>
      </c>
      <c r="AS2152" s="42">
        <f t="shared" si="300"/>
        <v>6361.5234382882654</v>
      </c>
      <c r="AT2152" s="101">
        <f t="shared" si="301"/>
        <v>0</v>
      </c>
      <c r="AU2152" s="42">
        <f t="shared" si="302"/>
        <v>6361.5234382882654</v>
      </c>
      <c r="AV2152" s="42">
        <f t="shared" si="303"/>
        <v>8127.740430368508</v>
      </c>
      <c r="AW2152" s="102">
        <f t="shared" si="304"/>
        <v>431</v>
      </c>
      <c r="AX2152" s="43">
        <f t="shared" si="297"/>
        <v>0.5</v>
      </c>
      <c r="AY2152" s="43" t="str">
        <f t="shared" si="305"/>
        <v>UTGS</v>
      </c>
    </row>
    <row r="2153" spans="1:51" hidden="1" x14ac:dyDescent="0.2">
      <c r="A2153" s="38">
        <v>2146</v>
      </c>
      <c r="B2153" t="s">
        <v>362</v>
      </c>
      <c r="C2153" t="s">
        <v>289</v>
      </c>
      <c r="D2153">
        <v>320</v>
      </c>
      <c r="E2153" t="s">
        <v>1223</v>
      </c>
      <c r="F2153">
        <v>0.25</v>
      </c>
      <c r="G2153" t="str">
        <f>LOOKUP(F2153,{0,6,45},{"F","L","H"})</f>
        <v>F</v>
      </c>
      <c r="H2153" t="s">
        <v>3978</v>
      </c>
      <c r="I2153" s="43" t="str">
        <f>IFERROR(VLOOKUP(#REF!,#REF!,2,FALSE),"No")</f>
        <v>No</v>
      </c>
      <c r="J2153" s="139">
        <v>0.5</v>
      </c>
      <c r="K2153" s="148">
        <v>54</v>
      </c>
      <c r="L2153" s="148"/>
      <c r="M2153" s="148"/>
      <c r="N2153" s="148"/>
      <c r="O2153" s="148"/>
      <c r="P2153" s="148"/>
      <c r="Q2153" s="148"/>
      <c r="R2153" s="148"/>
      <c r="S2153" s="148"/>
      <c r="T2153" s="148"/>
      <c r="U2153" s="148"/>
      <c r="V2153" s="148"/>
      <c r="W2153" s="148"/>
      <c r="X2153" s="139">
        <v>2</v>
      </c>
      <c r="Y2153" s="148">
        <v>1000</v>
      </c>
      <c r="Z2153" s="149"/>
      <c r="AA2153" s="148"/>
      <c r="AB2153" s="148"/>
      <c r="AC2153" s="148"/>
      <c r="AD2153" s="148"/>
      <c r="AE2153" s="148"/>
      <c r="AF2153" s="148"/>
      <c r="AG2153" s="148"/>
      <c r="AH2153" s="148"/>
      <c r="AI2153" s="148"/>
      <c r="AJ2153" s="148"/>
      <c r="AK2153" s="148"/>
      <c r="AL2153" s="139">
        <v>0</v>
      </c>
      <c r="AM2153" s="139">
        <v>0</v>
      </c>
      <c r="AN2153" s="148">
        <f t="shared" si="298"/>
        <v>1000</v>
      </c>
      <c r="AO2153" s="148">
        <f t="shared" si="299"/>
        <v>54</v>
      </c>
      <c r="AP2153" s="148">
        <v>3</v>
      </c>
      <c r="AQ2153" s="140">
        <v>3</v>
      </c>
      <c r="AS2153" s="42">
        <f t="shared" si="300"/>
        <v>3693.7878028770574</v>
      </c>
      <c r="AT2153" s="101">
        <f t="shared" si="301"/>
        <v>0</v>
      </c>
      <c r="AU2153" s="42">
        <f t="shared" si="302"/>
        <v>3693.7878028770574</v>
      </c>
      <c r="AV2153" s="42">
        <f t="shared" si="303"/>
        <v>10836.987240491344</v>
      </c>
      <c r="AW2153" s="102">
        <f t="shared" si="304"/>
        <v>431</v>
      </c>
      <c r="AX2153" s="43">
        <f t="shared" si="297"/>
        <v>0.5</v>
      </c>
      <c r="AY2153" s="43" t="str">
        <f t="shared" si="305"/>
        <v>UTGS</v>
      </c>
    </row>
    <row r="2154" spans="1:51" hidden="1" x14ac:dyDescent="0.2">
      <c r="A2154" s="38">
        <v>2147</v>
      </c>
      <c r="B2154" t="s">
        <v>362</v>
      </c>
      <c r="C2154" t="s">
        <v>289</v>
      </c>
      <c r="D2154">
        <v>320</v>
      </c>
      <c r="E2154" t="s">
        <v>1228</v>
      </c>
      <c r="F2154">
        <v>0.25</v>
      </c>
      <c r="G2154" t="str">
        <f>LOOKUP(F2154,{0,6,45},{"F","L","H"})</f>
        <v>F</v>
      </c>
      <c r="H2154" t="s">
        <v>3979</v>
      </c>
      <c r="I2154" s="43" t="str">
        <f>IFERROR(VLOOKUP(#REF!,#REF!,2,FALSE),"No")</f>
        <v>No</v>
      </c>
      <c r="J2154" s="149">
        <v>0.5</v>
      </c>
      <c r="K2154" s="148">
        <v>78</v>
      </c>
      <c r="L2154" s="148"/>
      <c r="M2154" s="148"/>
      <c r="N2154" s="148"/>
      <c r="O2154" s="148"/>
      <c r="P2154" s="148"/>
      <c r="Q2154" s="148"/>
      <c r="R2154" s="148"/>
      <c r="S2154" s="148"/>
      <c r="T2154" s="148"/>
      <c r="U2154" s="148"/>
      <c r="V2154" s="148"/>
      <c r="W2154" s="148"/>
      <c r="X2154" s="139">
        <v>2</v>
      </c>
      <c r="Y2154" s="148">
        <v>876.56</v>
      </c>
      <c r="Z2154" s="149">
        <v>4</v>
      </c>
      <c r="AA2154" s="148">
        <v>123.44</v>
      </c>
      <c r="AB2154" s="148"/>
      <c r="AC2154" s="148"/>
      <c r="AD2154" s="148"/>
      <c r="AE2154" s="148"/>
      <c r="AF2154" s="148"/>
      <c r="AG2154" s="148"/>
      <c r="AH2154" s="148"/>
      <c r="AI2154" s="148"/>
      <c r="AJ2154" s="148"/>
      <c r="AK2154" s="148"/>
      <c r="AL2154" s="139">
        <v>0</v>
      </c>
      <c r="AM2154" s="139">
        <v>0</v>
      </c>
      <c r="AN2154" s="148">
        <f t="shared" si="298"/>
        <v>1000</v>
      </c>
      <c r="AO2154" s="148">
        <f t="shared" si="299"/>
        <v>78</v>
      </c>
      <c r="AP2154" s="148">
        <v>5</v>
      </c>
      <c r="AQ2154" s="140">
        <v>5</v>
      </c>
      <c r="AS2154" s="42">
        <f t="shared" si="300"/>
        <v>5335.471270822416</v>
      </c>
      <c r="AT2154" s="101">
        <f t="shared" si="301"/>
        <v>0</v>
      </c>
      <c r="AU2154" s="42">
        <f t="shared" si="302"/>
        <v>5335.471270822416</v>
      </c>
      <c r="AV2154" s="42">
        <f t="shared" si="303"/>
        <v>6679.2053042948055</v>
      </c>
      <c r="AW2154" s="102">
        <f t="shared" si="304"/>
        <v>431</v>
      </c>
      <c r="AX2154" s="43">
        <f t="shared" si="297"/>
        <v>0.5</v>
      </c>
      <c r="AY2154" s="43" t="str">
        <f t="shared" si="305"/>
        <v>UTGS</v>
      </c>
    </row>
    <row r="2155" spans="1:51" hidden="1" x14ac:dyDescent="0.2">
      <c r="A2155" s="38">
        <v>2148</v>
      </c>
      <c r="B2155" t="s">
        <v>5806</v>
      </c>
      <c r="C2155" t="s">
        <v>289</v>
      </c>
      <c r="D2155">
        <v>28224</v>
      </c>
      <c r="E2155" t="s">
        <v>206</v>
      </c>
      <c r="F2155">
        <v>45</v>
      </c>
      <c r="G2155" t="str">
        <f>LOOKUP(F2155,{0,6,45},{"F","L","H"})</f>
        <v>H</v>
      </c>
      <c r="H2155" t="s">
        <v>1490</v>
      </c>
      <c r="I2155" s="43" t="str">
        <f>IFERROR(VLOOKUP(#REF!,#REF!,2,FALSE),"No")</f>
        <v>No</v>
      </c>
      <c r="J2155" s="149">
        <v>1.25</v>
      </c>
      <c r="K2155" s="148">
        <v>205</v>
      </c>
      <c r="L2155" s="148"/>
      <c r="M2155" s="148"/>
      <c r="N2155" s="148"/>
      <c r="O2155" s="148"/>
      <c r="P2155" s="148"/>
      <c r="Q2155" s="148"/>
      <c r="R2155" s="148"/>
      <c r="S2155" s="148"/>
      <c r="T2155" s="148"/>
      <c r="U2155" s="148"/>
      <c r="V2155" s="148"/>
      <c r="W2155" s="148"/>
      <c r="X2155" s="139">
        <v>2</v>
      </c>
      <c r="Y2155" s="148">
        <v>1000</v>
      </c>
      <c r="Z2155" s="149"/>
      <c r="AA2155" s="148"/>
      <c r="AB2155" s="148"/>
      <c r="AC2155" s="148"/>
      <c r="AD2155" s="148"/>
      <c r="AE2155" s="148"/>
      <c r="AF2155" s="148"/>
      <c r="AG2155" s="148"/>
      <c r="AH2155" s="148"/>
      <c r="AI2155" s="148"/>
      <c r="AJ2155" s="148"/>
      <c r="AK2155" s="148"/>
      <c r="AL2155" s="139">
        <v>0</v>
      </c>
      <c r="AM2155" s="139">
        <v>0</v>
      </c>
      <c r="AN2155" s="148">
        <f t="shared" si="298"/>
        <v>1000</v>
      </c>
      <c r="AO2155" s="148">
        <f t="shared" si="299"/>
        <v>205</v>
      </c>
      <c r="AP2155" s="148">
        <v>4</v>
      </c>
      <c r="AQ2155" s="140">
        <v>5</v>
      </c>
      <c r="AS2155" s="42">
        <f t="shared" si="300"/>
        <v>15275.262955366605</v>
      </c>
      <c r="AT2155" s="101">
        <f t="shared" si="301"/>
        <v>0</v>
      </c>
      <c r="AU2155" s="42">
        <f t="shared" si="302"/>
        <v>15275.262955366605</v>
      </c>
      <c r="AV2155" s="42">
        <f t="shared" si="303"/>
        <v>6502.1923442948064</v>
      </c>
      <c r="AW2155" s="102">
        <f t="shared" si="304"/>
        <v>52825.283763759828</v>
      </c>
      <c r="AX2155" s="43">
        <f t="shared" si="297"/>
        <v>1.25</v>
      </c>
      <c r="AY2155" s="43" t="str">
        <f t="shared" si="305"/>
        <v>UTGS</v>
      </c>
    </row>
    <row r="2156" spans="1:51" hidden="1" x14ac:dyDescent="0.2">
      <c r="A2156" s="38">
        <v>2149</v>
      </c>
      <c r="B2156" t="s">
        <v>362</v>
      </c>
      <c r="C2156" t="s">
        <v>289</v>
      </c>
      <c r="D2156">
        <v>320</v>
      </c>
      <c r="E2156" t="s">
        <v>1247</v>
      </c>
      <c r="F2156">
        <v>0.25</v>
      </c>
      <c r="G2156" t="str">
        <f>LOOKUP(F2156,{0,6,45},{"F","L","H"})</f>
        <v>F</v>
      </c>
      <c r="H2156" t="s">
        <v>3980</v>
      </c>
      <c r="I2156" s="43" t="str">
        <f>IFERROR(VLOOKUP(#REF!,#REF!,2,FALSE),"No")</f>
        <v>No</v>
      </c>
      <c r="J2156" s="139">
        <v>0.5</v>
      </c>
      <c r="K2156" s="148">
        <v>51</v>
      </c>
      <c r="L2156" s="148"/>
      <c r="M2156" s="148"/>
      <c r="N2156" s="148"/>
      <c r="O2156" s="148"/>
      <c r="P2156" s="148"/>
      <c r="Q2156" s="148"/>
      <c r="R2156" s="148"/>
      <c r="S2156" s="148"/>
      <c r="T2156" s="148"/>
      <c r="U2156" s="148"/>
      <c r="V2156" s="148"/>
      <c r="W2156" s="148"/>
      <c r="X2156" s="139">
        <v>2</v>
      </c>
      <c r="Y2156" s="148">
        <v>1000</v>
      </c>
      <c r="Z2156" s="148"/>
      <c r="AA2156" s="148"/>
      <c r="AB2156" s="148"/>
      <c r="AC2156" s="148"/>
      <c r="AD2156" s="148"/>
      <c r="AE2156" s="148"/>
      <c r="AF2156" s="148"/>
      <c r="AG2156" s="148"/>
      <c r="AH2156" s="148"/>
      <c r="AI2156" s="148"/>
      <c r="AJ2156" s="148"/>
      <c r="AK2156" s="148"/>
      <c r="AL2156" s="139">
        <v>0</v>
      </c>
      <c r="AM2156" s="139">
        <v>0</v>
      </c>
      <c r="AN2156" s="148">
        <f t="shared" si="298"/>
        <v>1000</v>
      </c>
      <c r="AO2156" s="148">
        <f t="shared" si="299"/>
        <v>51</v>
      </c>
      <c r="AP2156" s="148">
        <v>7</v>
      </c>
      <c r="AQ2156" s="140">
        <v>7</v>
      </c>
      <c r="AS2156" s="42">
        <f t="shared" si="300"/>
        <v>3488.5773693838878</v>
      </c>
      <c r="AT2156" s="101">
        <f t="shared" si="301"/>
        <v>0</v>
      </c>
      <c r="AU2156" s="42">
        <f t="shared" si="302"/>
        <v>3488.5773693838878</v>
      </c>
      <c r="AV2156" s="42">
        <f t="shared" si="303"/>
        <v>4644.4231030677192</v>
      </c>
      <c r="AW2156" s="102">
        <f t="shared" si="304"/>
        <v>431</v>
      </c>
      <c r="AX2156" s="43">
        <f t="shared" si="297"/>
        <v>0.5</v>
      </c>
      <c r="AY2156" s="43" t="str">
        <f t="shared" si="305"/>
        <v>UTGS</v>
      </c>
    </row>
    <row r="2157" spans="1:51" hidden="1" x14ac:dyDescent="0.2">
      <c r="A2157" s="38">
        <v>2150</v>
      </c>
      <c r="B2157" t="s">
        <v>5806</v>
      </c>
      <c r="C2157" t="s">
        <v>5746</v>
      </c>
      <c r="D2157">
        <v>4000</v>
      </c>
      <c r="E2157" t="s">
        <v>207</v>
      </c>
      <c r="F2157">
        <v>5</v>
      </c>
      <c r="G2157" t="str">
        <f>LOOKUP(F2157,{0,6,45},{"F","L","H"})</f>
        <v>F</v>
      </c>
      <c r="H2157" t="s">
        <v>1178</v>
      </c>
      <c r="I2157" s="43" t="str">
        <f>IFERROR(VLOOKUP(#REF!,#REF!,2,FALSE),"No")</f>
        <v>No</v>
      </c>
      <c r="J2157" s="149">
        <v>2</v>
      </c>
      <c r="K2157" s="148">
        <v>372</v>
      </c>
      <c r="L2157" s="148"/>
      <c r="M2157" s="148"/>
      <c r="N2157" s="148"/>
      <c r="O2157" s="148"/>
      <c r="P2157" s="148"/>
      <c r="Q2157" s="148"/>
      <c r="R2157" s="148"/>
      <c r="S2157" s="148"/>
      <c r="T2157" s="148"/>
      <c r="U2157" s="148"/>
      <c r="V2157" s="148"/>
      <c r="W2157" s="148"/>
      <c r="X2157" s="139">
        <v>2</v>
      </c>
      <c r="Y2157" s="148">
        <v>696.56</v>
      </c>
      <c r="Z2157" s="149">
        <v>4</v>
      </c>
      <c r="AA2157" s="148">
        <v>303.44</v>
      </c>
      <c r="AB2157" s="149"/>
      <c r="AC2157" s="148"/>
      <c r="AD2157" s="148"/>
      <c r="AE2157" s="148"/>
      <c r="AF2157" s="148"/>
      <c r="AG2157" s="148"/>
      <c r="AH2157" s="148"/>
      <c r="AI2157" s="148"/>
      <c r="AJ2157" s="148"/>
      <c r="AK2157" s="148"/>
      <c r="AL2157" s="139">
        <v>0</v>
      </c>
      <c r="AM2157" s="139">
        <v>0</v>
      </c>
      <c r="AN2157" s="148">
        <f t="shared" si="298"/>
        <v>1000</v>
      </c>
      <c r="AO2157" s="148">
        <f t="shared" si="299"/>
        <v>372</v>
      </c>
      <c r="AP2157" s="148">
        <v>1</v>
      </c>
      <c r="AQ2157" s="140">
        <v>1</v>
      </c>
      <c r="AS2157" s="42">
        <f t="shared" si="300"/>
        <v>27149.853753153056</v>
      </c>
      <c r="AT2157" s="101">
        <f t="shared" si="301"/>
        <v>0</v>
      </c>
      <c r="AU2157" s="42">
        <f t="shared" si="302"/>
        <v>27149.853753153056</v>
      </c>
      <c r="AV2157" s="42">
        <f t="shared" si="303"/>
        <v>34686.626521474034</v>
      </c>
      <c r="AW2157" s="102">
        <f t="shared" si="304"/>
        <v>2145.6666666666665</v>
      </c>
      <c r="AX2157" s="43">
        <f t="shared" si="297"/>
        <v>2</v>
      </c>
      <c r="AY2157" s="43" t="str">
        <f t="shared" si="305"/>
        <v>UTTSS</v>
      </c>
    </row>
    <row r="2158" spans="1:51" hidden="1" x14ac:dyDescent="0.2">
      <c r="A2158" s="38">
        <v>2151</v>
      </c>
      <c r="B2158" t="s">
        <v>362</v>
      </c>
      <c r="C2158" t="s">
        <v>289</v>
      </c>
      <c r="D2158">
        <v>320</v>
      </c>
      <c r="E2158" t="s">
        <v>1245</v>
      </c>
      <c r="F2158">
        <v>0.25</v>
      </c>
      <c r="G2158" t="str">
        <f>LOOKUP(F2158,{0,6,45},{"F","L","H"})</f>
        <v>F</v>
      </c>
      <c r="H2158" t="s">
        <v>3981</v>
      </c>
      <c r="I2158" s="43" t="str">
        <f>IFERROR(VLOOKUP(#REF!,#REF!,2,FALSE),"No")</f>
        <v>No</v>
      </c>
      <c r="J2158" s="149">
        <v>0.5</v>
      </c>
      <c r="K2158" s="148">
        <v>56</v>
      </c>
      <c r="L2158" s="148"/>
      <c r="M2158" s="148"/>
      <c r="N2158" s="148"/>
      <c r="O2158" s="148"/>
      <c r="P2158" s="148"/>
      <c r="Q2158" s="148"/>
      <c r="R2158" s="148"/>
      <c r="S2158" s="148"/>
      <c r="T2158" s="148"/>
      <c r="U2158" s="148"/>
      <c r="V2158" s="148"/>
      <c r="W2158" s="148"/>
      <c r="X2158" s="139">
        <v>1.25</v>
      </c>
      <c r="Y2158" s="148">
        <v>142.59</v>
      </c>
      <c r="Z2158" s="149">
        <v>2</v>
      </c>
      <c r="AA2158" s="148">
        <v>857.41</v>
      </c>
      <c r="AB2158" s="148"/>
      <c r="AC2158" s="148"/>
      <c r="AD2158" s="148"/>
      <c r="AE2158" s="148"/>
      <c r="AF2158" s="148"/>
      <c r="AG2158" s="148"/>
      <c r="AH2158" s="148"/>
      <c r="AI2158" s="148"/>
      <c r="AJ2158" s="148"/>
      <c r="AK2158" s="148"/>
      <c r="AL2158" s="139">
        <v>0</v>
      </c>
      <c r="AM2158" s="139">
        <v>0</v>
      </c>
      <c r="AN2158" s="148">
        <f t="shared" si="298"/>
        <v>1000</v>
      </c>
      <c r="AO2158" s="148">
        <f t="shared" si="299"/>
        <v>56</v>
      </c>
      <c r="AP2158" s="148">
        <v>8</v>
      </c>
      <c r="AQ2158" s="140">
        <v>8</v>
      </c>
      <c r="AS2158" s="42">
        <f t="shared" si="300"/>
        <v>3830.5947585391705</v>
      </c>
      <c r="AT2158" s="101">
        <f t="shared" si="301"/>
        <v>0</v>
      </c>
      <c r="AU2158" s="42">
        <f t="shared" si="302"/>
        <v>3830.5947585391705</v>
      </c>
      <c r="AV2158" s="42">
        <f t="shared" si="303"/>
        <v>4076.3468401842542</v>
      </c>
      <c r="AW2158" s="102">
        <f t="shared" si="304"/>
        <v>431</v>
      </c>
      <c r="AX2158" s="43">
        <f t="shared" si="297"/>
        <v>0.5</v>
      </c>
      <c r="AY2158" s="43" t="str">
        <f t="shared" si="305"/>
        <v>UTGS</v>
      </c>
    </row>
    <row r="2159" spans="1:51" hidden="1" x14ac:dyDescent="0.2">
      <c r="A2159" s="38">
        <v>2152</v>
      </c>
      <c r="B2159" t="s">
        <v>362</v>
      </c>
      <c r="C2159" t="s">
        <v>289</v>
      </c>
      <c r="D2159">
        <v>320</v>
      </c>
      <c r="E2159" t="s">
        <v>1245</v>
      </c>
      <c r="F2159">
        <v>0.25</v>
      </c>
      <c r="G2159" t="str">
        <f>LOOKUP(F2159,{0,6,45},{"F","L","H"})</f>
        <v>F</v>
      </c>
      <c r="H2159" t="s">
        <v>3982</v>
      </c>
      <c r="I2159" s="43" t="str">
        <f>IFERROR(VLOOKUP(#REF!,#REF!,2,FALSE),"No")</f>
        <v>No</v>
      </c>
      <c r="J2159" s="139">
        <v>0.5</v>
      </c>
      <c r="K2159" s="148">
        <v>33</v>
      </c>
      <c r="L2159" s="148"/>
      <c r="M2159" s="148"/>
      <c r="N2159" s="148"/>
      <c r="O2159" s="148"/>
      <c r="P2159" s="148"/>
      <c r="Q2159" s="148"/>
      <c r="R2159" s="148"/>
      <c r="S2159" s="148"/>
      <c r="T2159" s="148"/>
      <c r="U2159" s="148"/>
      <c r="V2159" s="148"/>
      <c r="W2159" s="148"/>
      <c r="X2159" s="139">
        <v>1.25</v>
      </c>
      <c r="Y2159" s="148">
        <v>80.13</v>
      </c>
      <c r="Z2159" s="149">
        <v>2</v>
      </c>
      <c r="AA2159" s="148">
        <v>919.87</v>
      </c>
      <c r="AB2159" s="148"/>
      <c r="AC2159" s="148"/>
      <c r="AD2159" s="148"/>
      <c r="AE2159" s="148"/>
      <c r="AF2159" s="148"/>
      <c r="AG2159" s="148"/>
      <c r="AH2159" s="148"/>
      <c r="AI2159" s="148"/>
      <c r="AJ2159" s="148"/>
      <c r="AK2159" s="148"/>
      <c r="AL2159" s="139">
        <v>0</v>
      </c>
      <c r="AM2159" s="139">
        <v>0</v>
      </c>
      <c r="AN2159" s="148">
        <f t="shared" si="298"/>
        <v>1000</v>
      </c>
      <c r="AO2159" s="148">
        <f t="shared" si="299"/>
        <v>33</v>
      </c>
      <c r="AP2159" s="148">
        <v>9</v>
      </c>
      <c r="AQ2159" s="140">
        <v>9</v>
      </c>
      <c r="AS2159" s="42">
        <f t="shared" si="300"/>
        <v>2257.3147684248684</v>
      </c>
      <c r="AT2159" s="101">
        <f t="shared" si="301"/>
        <v>0</v>
      </c>
      <c r="AU2159" s="42">
        <f t="shared" si="302"/>
        <v>2257.3147684248684</v>
      </c>
      <c r="AV2159" s="42">
        <f t="shared" si="303"/>
        <v>3618.5614134971147</v>
      </c>
      <c r="AW2159" s="102">
        <f t="shared" si="304"/>
        <v>431</v>
      </c>
      <c r="AX2159" s="43">
        <f t="shared" si="297"/>
        <v>0.5</v>
      </c>
      <c r="AY2159" s="43" t="str">
        <f t="shared" si="305"/>
        <v>UTGS</v>
      </c>
    </row>
    <row r="2160" spans="1:51" hidden="1" x14ac:dyDescent="0.2">
      <c r="A2160" s="38">
        <v>2153</v>
      </c>
      <c r="B2160" t="s">
        <v>5806</v>
      </c>
      <c r="C2160" t="s">
        <v>292</v>
      </c>
      <c r="D2160">
        <v>2700</v>
      </c>
      <c r="E2160" t="s">
        <v>193</v>
      </c>
      <c r="F2160">
        <v>5</v>
      </c>
      <c r="G2160" t="str">
        <f>LOOKUP(F2160,{0,6,45},{"F","L","H"})</f>
        <v>F</v>
      </c>
      <c r="H2160" t="s">
        <v>911</v>
      </c>
      <c r="I2160" s="43" t="str">
        <f>IFERROR(VLOOKUP(#REF!,#REF!,2,FALSE),"No")</f>
        <v>No</v>
      </c>
      <c r="J2160" s="149">
        <v>1.25</v>
      </c>
      <c r="K2160" s="148">
        <v>170</v>
      </c>
      <c r="L2160" s="148"/>
      <c r="M2160" s="148"/>
      <c r="N2160" s="148"/>
      <c r="O2160" s="148"/>
      <c r="P2160" s="148"/>
      <c r="Q2160" s="148"/>
      <c r="R2160" s="148"/>
      <c r="S2160" s="148"/>
      <c r="T2160" s="148"/>
      <c r="U2160" s="148"/>
      <c r="V2160" s="148"/>
      <c r="W2160" s="148"/>
      <c r="X2160" s="139">
        <v>4</v>
      </c>
      <c r="Y2160" s="148">
        <v>1000</v>
      </c>
      <c r="Z2160" s="149"/>
      <c r="AA2160" s="148"/>
      <c r="AB2160" s="148"/>
      <c r="AC2160" s="148"/>
      <c r="AD2160" s="148"/>
      <c r="AE2160" s="148"/>
      <c r="AF2160" s="148"/>
      <c r="AG2160" s="148"/>
      <c r="AH2160" s="148"/>
      <c r="AI2160" s="148"/>
      <c r="AJ2160" s="148"/>
      <c r="AK2160" s="148"/>
      <c r="AL2160" s="139">
        <v>0</v>
      </c>
      <c r="AM2160" s="139">
        <v>0</v>
      </c>
      <c r="AN2160" s="148">
        <f t="shared" si="298"/>
        <v>1000</v>
      </c>
      <c r="AO2160" s="148">
        <f t="shared" si="299"/>
        <v>170</v>
      </c>
      <c r="AP2160" s="148">
        <v>4</v>
      </c>
      <c r="AQ2160" s="140">
        <v>8</v>
      </c>
      <c r="AS2160" s="42">
        <f t="shared" si="300"/>
        <v>12667.291231279623</v>
      </c>
      <c r="AT2160" s="101">
        <f t="shared" si="301"/>
        <v>0</v>
      </c>
      <c r="AU2160" s="42">
        <f t="shared" si="302"/>
        <v>12667.291231279623</v>
      </c>
      <c r="AV2160" s="42">
        <f t="shared" si="303"/>
        <v>4960.1202151842544</v>
      </c>
      <c r="AW2160" s="102">
        <f t="shared" si="304"/>
        <v>2428.75</v>
      </c>
      <c r="AX2160" s="43">
        <f t="shared" si="297"/>
        <v>1.25</v>
      </c>
      <c r="AY2160" s="43" t="str">
        <f t="shared" si="305"/>
        <v>UTFS</v>
      </c>
    </row>
    <row r="2161" spans="1:51" hidden="1" x14ac:dyDescent="0.2">
      <c r="A2161" s="38">
        <v>2154</v>
      </c>
      <c r="B2161" t="s">
        <v>362</v>
      </c>
      <c r="C2161" t="s">
        <v>289</v>
      </c>
      <c r="D2161">
        <v>320</v>
      </c>
      <c r="E2161" t="s">
        <v>1247</v>
      </c>
      <c r="F2161">
        <v>0.25</v>
      </c>
      <c r="G2161" t="str">
        <f>LOOKUP(F2161,{0,6,45},{"F","L","H"})</f>
        <v>F</v>
      </c>
      <c r="H2161" t="s">
        <v>3983</v>
      </c>
      <c r="I2161" s="43" t="str">
        <f>IFERROR(VLOOKUP(#REF!,#REF!,2,FALSE),"No")</f>
        <v>No</v>
      </c>
      <c r="J2161" s="149">
        <v>1.25</v>
      </c>
      <c r="K2161" s="148">
        <v>227</v>
      </c>
      <c r="L2161" s="148"/>
      <c r="M2161" s="148"/>
      <c r="N2161" s="148"/>
      <c r="O2161" s="148"/>
      <c r="P2161" s="148"/>
      <c r="Q2161" s="148"/>
      <c r="R2161" s="148"/>
      <c r="S2161" s="148"/>
      <c r="T2161" s="148"/>
      <c r="U2161" s="148"/>
      <c r="V2161" s="148"/>
      <c r="W2161" s="148"/>
      <c r="X2161" s="139">
        <v>2</v>
      </c>
      <c r="Y2161" s="148">
        <v>1000</v>
      </c>
      <c r="Z2161" s="148"/>
      <c r="AA2161" s="148"/>
      <c r="AB2161" s="148"/>
      <c r="AC2161" s="148"/>
      <c r="AD2161" s="148"/>
      <c r="AE2161" s="148"/>
      <c r="AF2161" s="148"/>
      <c r="AG2161" s="148"/>
      <c r="AH2161" s="148"/>
      <c r="AI2161" s="148"/>
      <c r="AJ2161" s="148"/>
      <c r="AK2161" s="148"/>
      <c r="AL2161" s="139">
        <v>0</v>
      </c>
      <c r="AM2161" s="139">
        <v>0</v>
      </c>
      <c r="AN2161" s="148">
        <f t="shared" si="298"/>
        <v>1000</v>
      </c>
      <c r="AO2161" s="148">
        <f t="shared" si="299"/>
        <v>227</v>
      </c>
      <c r="AP2161" s="148">
        <v>19</v>
      </c>
      <c r="AQ2161" s="140">
        <v>101</v>
      </c>
      <c r="AS2161" s="42">
        <f t="shared" si="300"/>
        <v>16914.559467649848</v>
      </c>
      <c r="AT2161" s="101">
        <f t="shared" si="301"/>
        <v>0</v>
      </c>
      <c r="AU2161" s="42">
        <f t="shared" si="302"/>
        <v>16914.559467649848</v>
      </c>
      <c r="AV2161" s="42">
        <f t="shared" si="303"/>
        <v>321.89071011360426</v>
      </c>
      <c r="AW2161" s="102">
        <f t="shared" si="304"/>
        <v>431</v>
      </c>
      <c r="AX2161" s="43">
        <f t="shared" si="297"/>
        <v>1.25</v>
      </c>
      <c r="AY2161" s="43" t="str">
        <f t="shared" si="305"/>
        <v>UTGS</v>
      </c>
    </row>
    <row r="2162" spans="1:51" hidden="1" x14ac:dyDescent="0.2">
      <c r="A2162" s="38">
        <v>2155</v>
      </c>
      <c r="B2162" t="s">
        <v>362</v>
      </c>
      <c r="C2162" t="s">
        <v>289</v>
      </c>
      <c r="D2162">
        <v>320</v>
      </c>
      <c r="E2162" t="s">
        <v>1247</v>
      </c>
      <c r="F2162">
        <v>0.25</v>
      </c>
      <c r="G2162" t="str">
        <f>LOOKUP(F2162,{0,6,45},{"F","L","H"})</f>
        <v>F</v>
      </c>
      <c r="H2162" t="s">
        <v>3984</v>
      </c>
      <c r="I2162" s="43" t="str">
        <f>IFERROR(VLOOKUP(#REF!,#REF!,2,FALSE),"No")</f>
        <v>No</v>
      </c>
      <c r="J2162" s="139">
        <v>0.5</v>
      </c>
      <c r="K2162" s="148">
        <v>32</v>
      </c>
      <c r="L2162" s="148"/>
      <c r="M2162" s="148"/>
      <c r="N2162" s="148"/>
      <c r="O2162" s="148"/>
      <c r="P2162" s="148"/>
      <c r="Q2162" s="148"/>
      <c r="R2162" s="148"/>
      <c r="S2162" s="148"/>
      <c r="T2162" s="148"/>
      <c r="U2162" s="148"/>
      <c r="V2162" s="148"/>
      <c r="W2162" s="148"/>
      <c r="X2162" s="139">
        <v>1.25</v>
      </c>
      <c r="Y2162" s="148">
        <v>1000</v>
      </c>
      <c r="Z2162" s="149"/>
      <c r="AA2162" s="148"/>
      <c r="AB2162" s="149"/>
      <c r="AC2162" s="148"/>
      <c r="AD2162" s="148"/>
      <c r="AE2162" s="148"/>
      <c r="AF2162" s="148"/>
      <c r="AG2162" s="148"/>
      <c r="AH2162" s="148"/>
      <c r="AI2162" s="148"/>
      <c r="AJ2162" s="148"/>
      <c r="AK2162" s="148"/>
      <c r="AL2162" s="139">
        <v>0</v>
      </c>
      <c r="AM2162" s="139">
        <v>0</v>
      </c>
      <c r="AN2162" s="148">
        <f t="shared" si="298"/>
        <v>1000</v>
      </c>
      <c r="AO2162" s="148">
        <f t="shared" si="299"/>
        <v>32</v>
      </c>
      <c r="AP2162" s="148">
        <v>12</v>
      </c>
      <c r="AQ2162" s="140">
        <v>12</v>
      </c>
      <c r="AS2162" s="42">
        <f t="shared" si="300"/>
        <v>2188.9112905938118</v>
      </c>
      <c r="AT2162" s="101">
        <f t="shared" si="301"/>
        <v>0</v>
      </c>
      <c r="AU2162" s="42">
        <f t="shared" si="302"/>
        <v>2188.9112905938118</v>
      </c>
      <c r="AV2162" s="42">
        <f t="shared" si="303"/>
        <v>2767.5801434561695</v>
      </c>
      <c r="AW2162" s="102">
        <f t="shared" si="304"/>
        <v>431</v>
      </c>
      <c r="AX2162" s="43">
        <f t="shared" si="297"/>
        <v>0.5</v>
      </c>
      <c r="AY2162" s="43" t="str">
        <f t="shared" si="305"/>
        <v>UTGS</v>
      </c>
    </row>
    <row r="2163" spans="1:51" hidden="1" x14ac:dyDescent="0.2">
      <c r="A2163" s="38">
        <v>2156</v>
      </c>
      <c r="B2163" t="s">
        <v>362</v>
      </c>
      <c r="C2163" t="s">
        <v>289</v>
      </c>
      <c r="D2163">
        <v>320</v>
      </c>
      <c r="E2163" t="s">
        <v>1247</v>
      </c>
      <c r="F2163">
        <v>0.25</v>
      </c>
      <c r="G2163" t="str">
        <f>LOOKUP(F2163,{0,6,45},{"F","L","H"})</f>
        <v>F</v>
      </c>
      <c r="H2163" t="s">
        <v>3985</v>
      </c>
      <c r="I2163" s="43" t="str">
        <f>IFERROR(VLOOKUP(#REF!,#REF!,2,FALSE),"No")</f>
        <v>No</v>
      </c>
      <c r="J2163" s="139">
        <v>0.5</v>
      </c>
      <c r="K2163" s="148">
        <v>32</v>
      </c>
      <c r="L2163" s="148"/>
      <c r="M2163" s="148"/>
      <c r="N2163" s="148"/>
      <c r="O2163" s="148"/>
      <c r="P2163" s="148"/>
      <c r="Q2163" s="148"/>
      <c r="R2163" s="148"/>
      <c r="S2163" s="148"/>
      <c r="T2163" s="148"/>
      <c r="U2163" s="148"/>
      <c r="V2163" s="148"/>
      <c r="W2163" s="148"/>
      <c r="X2163" s="139">
        <v>1.25</v>
      </c>
      <c r="Y2163" s="148">
        <v>119.69</v>
      </c>
      <c r="Z2163" s="148">
        <v>2</v>
      </c>
      <c r="AA2163" s="148">
        <v>613.07000000000005</v>
      </c>
      <c r="AB2163" s="148">
        <v>4</v>
      </c>
      <c r="AC2163" s="148">
        <v>267.25</v>
      </c>
      <c r="AD2163" s="148"/>
      <c r="AE2163" s="148"/>
      <c r="AF2163" s="148"/>
      <c r="AG2163" s="148"/>
      <c r="AH2163" s="148"/>
      <c r="AI2163" s="148"/>
      <c r="AJ2163" s="148"/>
      <c r="AK2163" s="148"/>
      <c r="AL2163" s="139">
        <v>0</v>
      </c>
      <c r="AM2163" s="139">
        <v>0</v>
      </c>
      <c r="AN2163" s="148">
        <f t="shared" si="298"/>
        <v>1000.01</v>
      </c>
      <c r="AO2163" s="148">
        <f t="shared" si="299"/>
        <v>32</v>
      </c>
      <c r="AP2163" s="148">
        <v>9</v>
      </c>
      <c r="AQ2163" s="140">
        <v>9</v>
      </c>
      <c r="AS2163" s="42">
        <f t="shared" si="300"/>
        <v>2188.9112905938118</v>
      </c>
      <c r="AT2163" s="101">
        <f t="shared" si="301"/>
        <v>0</v>
      </c>
      <c r="AU2163" s="42">
        <f t="shared" si="302"/>
        <v>2188.9112905938118</v>
      </c>
      <c r="AV2163" s="42">
        <f t="shared" si="303"/>
        <v>3834.5835923434724</v>
      </c>
      <c r="AW2163" s="102">
        <f t="shared" si="304"/>
        <v>431</v>
      </c>
      <c r="AX2163" s="43">
        <f t="shared" si="297"/>
        <v>0.5</v>
      </c>
      <c r="AY2163" s="43" t="str">
        <f t="shared" si="305"/>
        <v>UTGS</v>
      </c>
    </row>
    <row r="2164" spans="1:51" hidden="1" x14ac:dyDescent="0.2">
      <c r="A2164" s="38">
        <v>2157</v>
      </c>
      <c r="B2164" t="s">
        <v>362</v>
      </c>
      <c r="C2164" t="s">
        <v>289</v>
      </c>
      <c r="D2164">
        <v>320</v>
      </c>
      <c r="E2164" t="s">
        <v>1245</v>
      </c>
      <c r="F2164">
        <v>0.25</v>
      </c>
      <c r="G2164" t="str">
        <f>LOOKUP(F2164,{0,6,45},{"F","L","H"})</f>
        <v>F</v>
      </c>
      <c r="H2164" t="s">
        <v>3986</v>
      </c>
      <c r="I2164" s="43" t="str">
        <f>IFERROR(VLOOKUP(#REF!,#REF!,2,FALSE),"No")</f>
        <v>No</v>
      </c>
      <c r="J2164" s="139">
        <v>0.5</v>
      </c>
      <c r="K2164" s="148">
        <v>15</v>
      </c>
      <c r="L2164" s="148"/>
      <c r="M2164" s="148"/>
      <c r="N2164" s="148"/>
      <c r="O2164" s="148"/>
      <c r="P2164" s="148"/>
      <c r="Q2164" s="148"/>
      <c r="R2164" s="148"/>
      <c r="S2164" s="148"/>
      <c r="T2164" s="148"/>
      <c r="U2164" s="148"/>
      <c r="V2164" s="148"/>
      <c r="W2164" s="148"/>
      <c r="X2164" s="139">
        <v>1.25</v>
      </c>
      <c r="Y2164" s="148">
        <v>929.1</v>
      </c>
      <c r="Z2164" s="148">
        <v>2</v>
      </c>
      <c r="AA2164" s="148">
        <v>70.900000000000006</v>
      </c>
      <c r="AB2164" s="148"/>
      <c r="AC2164" s="148"/>
      <c r="AD2164" s="148"/>
      <c r="AE2164" s="148"/>
      <c r="AF2164" s="148"/>
      <c r="AG2164" s="148"/>
      <c r="AH2164" s="148"/>
      <c r="AI2164" s="148"/>
      <c r="AJ2164" s="148"/>
      <c r="AK2164" s="148"/>
      <c r="AL2164" s="139">
        <v>0</v>
      </c>
      <c r="AM2164" s="139">
        <v>0</v>
      </c>
      <c r="AN2164" s="148">
        <f t="shared" si="298"/>
        <v>1000</v>
      </c>
      <c r="AO2164" s="148">
        <f t="shared" si="299"/>
        <v>15</v>
      </c>
      <c r="AP2164" s="148">
        <v>9</v>
      </c>
      <c r="AQ2164" s="140">
        <v>9</v>
      </c>
      <c r="AS2164" s="42">
        <f t="shared" si="300"/>
        <v>1026.0521674658494</v>
      </c>
      <c r="AT2164" s="101">
        <f t="shared" si="301"/>
        <v>0</v>
      </c>
      <c r="AU2164" s="42">
        <f t="shared" si="302"/>
        <v>1026.0521674658494</v>
      </c>
      <c r="AV2164" s="42">
        <f t="shared" si="303"/>
        <v>3684.5924134971156</v>
      </c>
      <c r="AW2164" s="102">
        <f t="shared" si="304"/>
        <v>431</v>
      </c>
      <c r="AX2164" s="43">
        <f t="shared" si="297"/>
        <v>0.5</v>
      </c>
      <c r="AY2164" s="43" t="str">
        <f t="shared" si="305"/>
        <v>UTGS</v>
      </c>
    </row>
    <row r="2165" spans="1:51" hidden="1" x14ac:dyDescent="0.2">
      <c r="A2165" s="38">
        <v>2158</v>
      </c>
      <c r="B2165" t="s">
        <v>362</v>
      </c>
      <c r="C2165" t="s">
        <v>289</v>
      </c>
      <c r="D2165">
        <v>320</v>
      </c>
      <c r="E2165" t="s">
        <v>1236</v>
      </c>
      <c r="F2165">
        <v>0.25</v>
      </c>
      <c r="G2165" t="str">
        <f>LOOKUP(F2165,{0,6,45},{"F","L","H"})</f>
        <v>F</v>
      </c>
      <c r="H2165" t="s">
        <v>3987</v>
      </c>
      <c r="I2165" s="43" t="str">
        <f>IFERROR(VLOOKUP(#REF!,#REF!,2,FALSE),"No")</f>
        <v>No</v>
      </c>
      <c r="J2165" s="149">
        <v>0.75</v>
      </c>
      <c r="K2165" s="148">
        <v>56</v>
      </c>
      <c r="L2165" s="148">
        <v>1.25</v>
      </c>
      <c r="M2165" s="148">
        <v>2</v>
      </c>
      <c r="N2165" s="148"/>
      <c r="O2165" s="148"/>
      <c r="P2165" s="148"/>
      <c r="Q2165" s="148"/>
      <c r="R2165" s="148"/>
      <c r="S2165" s="148"/>
      <c r="T2165" s="148"/>
      <c r="U2165" s="148"/>
      <c r="V2165" s="148"/>
      <c r="W2165" s="148"/>
      <c r="X2165" s="139">
        <v>1.25</v>
      </c>
      <c r="Y2165" s="148">
        <v>532</v>
      </c>
      <c r="Z2165" s="148">
        <v>2</v>
      </c>
      <c r="AA2165" s="148">
        <v>468</v>
      </c>
      <c r="AB2165" s="148"/>
      <c r="AC2165" s="148"/>
      <c r="AD2165" s="148"/>
      <c r="AE2165" s="148"/>
      <c r="AF2165" s="148"/>
      <c r="AG2165" s="148"/>
      <c r="AH2165" s="148"/>
      <c r="AI2165" s="148"/>
      <c r="AJ2165" s="148"/>
      <c r="AK2165" s="148"/>
      <c r="AL2165" s="139">
        <v>0</v>
      </c>
      <c r="AM2165" s="139">
        <v>0</v>
      </c>
      <c r="AN2165" s="148">
        <f t="shared" si="298"/>
        <v>1000</v>
      </c>
      <c r="AO2165" s="148">
        <f t="shared" si="299"/>
        <v>58</v>
      </c>
      <c r="AP2165" s="148">
        <v>11</v>
      </c>
      <c r="AQ2165" s="140">
        <v>96</v>
      </c>
      <c r="AS2165" s="42">
        <f t="shared" si="300"/>
        <v>3754.5017142012834</v>
      </c>
      <c r="AT2165" s="101">
        <f t="shared" si="301"/>
        <v>0</v>
      </c>
      <c r="AU2165" s="42">
        <f t="shared" si="302"/>
        <v>3754.5017142012834</v>
      </c>
      <c r="AV2165" s="42">
        <f t="shared" si="303"/>
        <v>342.53501793202122</v>
      </c>
      <c r="AW2165" s="102">
        <f t="shared" si="304"/>
        <v>431</v>
      </c>
      <c r="AX2165" s="43">
        <f t="shared" si="297"/>
        <v>0.75</v>
      </c>
      <c r="AY2165" s="43" t="str">
        <f t="shared" si="305"/>
        <v>UTGS</v>
      </c>
    </row>
    <row r="2166" spans="1:51" hidden="1" x14ac:dyDescent="0.2">
      <c r="A2166" s="38">
        <v>2159</v>
      </c>
      <c r="B2166" t="s">
        <v>5806</v>
      </c>
      <c r="C2166" t="s">
        <v>289</v>
      </c>
      <c r="D2166">
        <v>21100</v>
      </c>
      <c r="E2166" t="s">
        <v>197</v>
      </c>
      <c r="F2166">
        <v>5</v>
      </c>
      <c r="G2166" t="str">
        <f>LOOKUP(F2166,{0,6,45},{"F","L","H"})</f>
        <v>F</v>
      </c>
      <c r="H2166" t="s">
        <v>1495</v>
      </c>
      <c r="I2166" s="43" t="str">
        <f>IFERROR(VLOOKUP(#REF!,#REF!,2,FALSE),"No")</f>
        <v>No</v>
      </c>
      <c r="J2166" s="139">
        <v>3</v>
      </c>
      <c r="K2166" s="148">
        <v>303</v>
      </c>
      <c r="L2166" s="148">
        <v>4</v>
      </c>
      <c r="M2166" s="148">
        <v>11</v>
      </c>
      <c r="N2166" s="148">
        <v>6</v>
      </c>
      <c r="O2166" s="148">
        <v>1</v>
      </c>
      <c r="P2166" s="148"/>
      <c r="Q2166" s="148"/>
      <c r="R2166" s="148"/>
      <c r="S2166" s="148"/>
      <c r="T2166" s="148"/>
      <c r="U2166" s="148"/>
      <c r="V2166" s="148"/>
      <c r="W2166" s="148"/>
      <c r="X2166" s="139">
        <v>8</v>
      </c>
      <c r="Y2166" s="148">
        <v>1000</v>
      </c>
      <c r="Z2166" s="149"/>
      <c r="AA2166" s="148"/>
      <c r="AB2166" s="148"/>
      <c r="AC2166" s="148"/>
      <c r="AD2166" s="148"/>
      <c r="AE2166" s="148"/>
      <c r="AF2166" s="148"/>
      <c r="AG2166" s="148"/>
      <c r="AH2166" s="148"/>
      <c r="AI2166" s="148"/>
      <c r="AJ2166" s="148"/>
      <c r="AK2166" s="148"/>
      <c r="AL2166" s="139">
        <v>0</v>
      </c>
      <c r="AM2166" s="139">
        <v>0</v>
      </c>
      <c r="AN2166" s="148">
        <f t="shared" si="298"/>
        <v>1000</v>
      </c>
      <c r="AO2166" s="148">
        <f t="shared" si="299"/>
        <v>315</v>
      </c>
      <c r="AP2166" s="148">
        <v>1</v>
      </c>
      <c r="AQ2166" s="140">
        <v>1</v>
      </c>
      <c r="AS2166" s="42">
        <f t="shared" si="300"/>
        <v>23008.492038951772</v>
      </c>
      <c r="AT2166" s="101">
        <f t="shared" si="301"/>
        <v>0</v>
      </c>
      <c r="AU2166" s="42">
        <f t="shared" si="302"/>
        <v>23008.492038951772</v>
      </c>
      <c r="AV2166" s="42">
        <f t="shared" si="303"/>
        <v>72850.961721474043</v>
      </c>
      <c r="AW2166" s="102">
        <f t="shared" si="304"/>
        <v>18747.149999999998</v>
      </c>
      <c r="AX2166" s="43">
        <f t="shared" si="297"/>
        <v>3</v>
      </c>
      <c r="AY2166" s="43" t="str">
        <f t="shared" si="305"/>
        <v>UTGS</v>
      </c>
    </row>
    <row r="2167" spans="1:51" hidden="1" x14ac:dyDescent="0.2">
      <c r="A2167" s="38">
        <v>2160</v>
      </c>
      <c r="B2167" t="s">
        <v>362</v>
      </c>
      <c r="C2167" t="s">
        <v>289</v>
      </c>
      <c r="D2167">
        <v>320</v>
      </c>
      <c r="E2167" t="s">
        <v>1247</v>
      </c>
      <c r="F2167">
        <v>0.25</v>
      </c>
      <c r="G2167" t="str">
        <f>LOOKUP(F2167,{0,6,45},{"F","L","H"})</f>
        <v>F</v>
      </c>
      <c r="H2167" t="s">
        <v>3988</v>
      </c>
      <c r="I2167" s="43" t="str">
        <f>IFERROR(VLOOKUP(#REF!,#REF!,2,FALSE),"No")</f>
        <v>No</v>
      </c>
      <c r="J2167" s="149">
        <v>0.5</v>
      </c>
      <c r="K2167" s="148">
        <v>102</v>
      </c>
      <c r="L2167" s="148"/>
      <c r="M2167" s="148"/>
      <c r="N2167" s="148"/>
      <c r="O2167" s="148"/>
      <c r="P2167" s="148"/>
      <c r="Q2167" s="148"/>
      <c r="R2167" s="148"/>
      <c r="S2167" s="148"/>
      <c r="T2167" s="148"/>
      <c r="U2167" s="148"/>
      <c r="V2167" s="148"/>
      <c r="W2167" s="148"/>
      <c r="X2167" s="139">
        <v>2</v>
      </c>
      <c r="Y2167" s="148">
        <v>1000</v>
      </c>
      <c r="Z2167" s="149"/>
      <c r="AA2167" s="148"/>
      <c r="AB2167" s="148"/>
      <c r="AC2167" s="148"/>
      <c r="AD2167" s="148"/>
      <c r="AE2167" s="148"/>
      <c r="AF2167" s="148"/>
      <c r="AG2167" s="148"/>
      <c r="AH2167" s="148"/>
      <c r="AI2167" s="148"/>
      <c r="AJ2167" s="148"/>
      <c r="AK2167" s="148"/>
      <c r="AL2167" s="139">
        <v>0</v>
      </c>
      <c r="AM2167" s="139">
        <v>0</v>
      </c>
      <c r="AN2167" s="148">
        <f t="shared" si="298"/>
        <v>1000</v>
      </c>
      <c r="AO2167" s="148">
        <f t="shared" si="299"/>
        <v>102</v>
      </c>
      <c r="AP2167" s="148">
        <v>3</v>
      </c>
      <c r="AQ2167" s="140">
        <v>3</v>
      </c>
      <c r="AS2167" s="42">
        <f t="shared" si="300"/>
        <v>6977.1547387677756</v>
      </c>
      <c r="AT2167" s="101">
        <f t="shared" si="301"/>
        <v>0</v>
      </c>
      <c r="AU2167" s="42">
        <f t="shared" si="302"/>
        <v>6977.1547387677756</v>
      </c>
      <c r="AV2167" s="42">
        <f t="shared" si="303"/>
        <v>10836.987240491344</v>
      </c>
      <c r="AW2167" s="102">
        <f t="shared" si="304"/>
        <v>431</v>
      </c>
      <c r="AX2167" s="43">
        <f t="shared" si="297"/>
        <v>0.5</v>
      </c>
      <c r="AY2167" s="43" t="str">
        <f t="shared" si="305"/>
        <v>UTGS</v>
      </c>
    </row>
    <row r="2168" spans="1:51" hidden="1" x14ac:dyDescent="0.2">
      <c r="A2168" s="38">
        <v>2161</v>
      </c>
      <c r="B2168" t="s">
        <v>362</v>
      </c>
      <c r="C2168" t="s">
        <v>289</v>
      </c>
      <c r="D2168">
        <v>500</v>
      </c>
      <c r="E2168" t="s">
        <v>1241</v>
      </c>
      <c r="F2168">
        <v>0.25</v>
      </c>
      <c r="G2168" t="str">
        <f>LOOKUP(F2168,{0,6,45},{"F","L","H"})</f>
        <v>F</v>
      </c>
      <c r="H2168" t="s">
        <v>3989</v>
      </c>
      <c r="I2168" s="43" t="str">
        <f>IFERROR(VLOOKUP(#REF!,#REF!,2,FALSE),"No")</f>
        <v>No</v>
      </c>
      <c r="J2168" s="149">
        <v>0.5</v>
      </c>
      <c r="K2168" s="148">
        <v>105</v>
      </c>
      <c r="L2168" s="148"/>
      <c r="M2168" s="148"/>
      <c r="N2168" s="148"/>
      <c r="O2168" s="148"/>
      <c r="P2168" s="148"/>
      <c r="Q2168" s="148"/>
      <c r="R2168" s="148"/>
      <c r="S2168" s="148"/>
      <c r="T2168" s="148"/>
      <c r="U2168" s="148"/>
      <c r="V2168" s="148"/>
      <c r="W2168" s="148"/>
      <c r="X2168" s="139">
        <v>1.25</v>
      </c>
      <c r="Y2168" s="148">
        <v>147</v>
      </c>
      <c r="Z2168" s="148">
        <v>2</v>
      </c>
      <c r="AA2168" s="148">
        <v>853</v>
      </c>
      <c r="AB2168" s="148"/>
      <c r="AC2168" s="148"/>
      <c r="AD2168" s="148"/>
      <c r="AE2168" s="148"/>
      <c r="AF2168" s="148"/>
      <c r="AG2168" s="148"/>
      <c r="AH2168" s="148"/>
      <c r="AI2168" s="148"/>
      <c r="AJ2168" s="148"/>
      <c r="AK2168" s="148"/>
      <c r="AL2168" s="139">
        <v>0</v>
      </c>
      <c r="AM2168" s="139">
        <v>0</v>
      </c>
      <c r="AN2168" s="148">
        <f t="shared" si="298"/>
        <v>1000</v>
      </c>
      <c r="AO2168" s="148">
        <f t="shared" si="299"/>
        <v>105</v>
      </c>
      <c r="AP2168" s="148">
        <v>10</v>
      </c>
      <c r="AQ2168" s="140">
        <v>10</v>
      </c>
      <c r="AS2168" s="42">
        <f t="shared" si="300"/>
        <v>7182.3651722609447</v>
      </c>
      <c r="AT2168" s="101">
        <f t="shared" si="301"/>
        <v>0</v>
      </c>
      <c r="AU2168" s="42">
        <f t="shared" si="302"/>
        <v>7182.3651722609447</v>
      </c>
      <c r="AV2168" s="42">
        <f t="shared" si="303"/>
        <v>3261.3861721474032</v>
      </c>
      <c r="AW2168" s="102">
        <f t="shared" si="304"/>
        <v>585.0096169344007</v>
      </c>
      <c r="AX2168" s="43">
        <f t="shared" si="297"/>
        <v>0.5</v>
      </c>
      <c r="AY2168" s="43" t="str">
        <f t="shared" si="305"/>
        <v>UTGS</v>
      </c>
    </row>
    <row r="2169" spans="1:51" hidden="1" x14ac:dyDescent="0.2">
      <c r="A2169" s="38">
        <v>2162</v>
      </c>
      <c r="B2169" t="s">
        <v>362</v>
      </c>
      <c r="C2169" t="s">
        <v>289</v>
      </c>
      <c r="D2169">
        <v>320</v>
      </c>
      <c r="E2169" t="s">
        <v>1245</v>
      </c>
      <c r="F2169">
        <v>0.25</v>
      </c>
      <c r="G2169" t="str">
        <f>LOOKUP(F2169,{0,6,45},{"F","L","H"})</f>
        <v>F</v>
      </c>
      <c r="H2169" t="s">
        <v>3990</v>
      </c>
      <c r="I2169" s="43" t="str">
        <f>IFERROR(VLOOKUP(#REF!,#REF!,2,FALSE),"No")</f>
        <v>No</v>
      </c>
      <c r="J2169" s="149">
        <v>0.5</v>
      </c>
      <c r="K2169" s="148">
        <v>18</v>
      </c>
      <c r="L2169" s="148"/>
      <c r="M2169" s="148"/>
      <c r="N2169" s="148"/>
      <c r="O2169" s="148"/>
      <c r="P2169" s="148"/>
      <c r="Q2169" s="148"/>
      <c r="R2169" s="148"/>
      <c r="S2169" s="148"/>
      <c r="T2169" s="148"/>
      <c r="U2169" s="148"/>
      <c r="V2169" s="148"/>
      <c r="W2169" s="148"/>
      <c r="X2169" s="139">
        <v>0.75</v>
      </c>
      <c r="Y2169" s="148">
        <v>148</v>
      </c>
      <c r="Z2169" s="149">
        <v>2</v>
      </c>
      <c r="AA2169" s="148">
        <v>715.13</v>
      </c>
      <c r="AB2169" s="149">
        <v>3</v>
      </c>
      <c r="AC2169" s="148">
        <v>136.88</v>
      </c>
      <c r="AD2169" s="148"/>
      <c r="AE2169" s="148"/>
      <c r="AF2169" s="148"/>
      <c r="AG2169" s="148"/>
      <c r="AH2169" s="148"/>
      <c r="AI2169" s="148"/>
      <c r="AJ2169" s="148"/>
      <c r="AK2169" s="148"/>
      <c r="AL2169" s="139">
        <v>0</v>
      </c>
      <c r="AM2169" s="139">
        <v>0</v>
      </c>
      <c r="AN2169" s="148">
        <f t="shared" si="298"/>
        <v>1000.01</v>
      </c>
      <c r="AO2169" s="148">
        <f t="shared" si="299"/>
        <v>18</v>
      </c>
      <c r="AP2169" s="148">
        <v>12</v>
      </c>
      <c r="AQ2169" s="140">
        <v>12</v>
      </c>
      <c r="AS2169" s="42">
        <f t="shared" si="300"/>
        <v>1231.2626009590192</v>
      </c>
      <c r="AT2169" s="101">
        <f t="shared" si="301"/>
        <v>0</v>
      </c>
      <c r="AU2169" s="42">
        <f t="shared" si="302"/>
        <v>1231.2626009590192</v>
      </c>
      <c r="AV2169" s="42">
        <f t="shared" si="303"/>
        <v>2658.1240359242706</v>
      </c>
      <c r="AW2169" s="102">
        <f t="shared" si="304"/>
        <v>431</v>
      </c>
      <c r="AX2169" s="43">
        <f t="shared" si="297"/>
        <v>0.5</v>
      </c>
      <c r="AY2169" s="43" t="str">
        <f t="shared" si="305"/>
        <v>UTGS</v>
      </c>
    </row>
    <row r="2170" spans="1:51" hidden="1" x14ac:dyDescent="0.2">
      <c r="A2170" s="38">
        <v>2163</v>
      </c>
      <c r="B2170" t="s">
        <v>362</v>
      </c>
      <c r="C2170" t="s">
        <v>289</v>
      </c>
      <c r="D2170">
        <v>306</v>
      </c>
      <c r="E2170" t="s">
        <v>1224</v>
      </c>
      <c r="F2170">
        <v>0.25</v>
      </c>
      <c r="G2170" t="str">
        <f>LOOKUP(F2170,{0,6,45},{"F","L","H"})</f>
        <v>F</v>
      </c>
      <c r="H2170" t="s">
        <v>3991</v>
      </c>
      <c r="I2170" s="43" t="str">
        <f>IFERROR(VLOOKUP(#REF!,#REF!,2,FALSE),"No")</f>
        <v>No</v>
      </c>
      <c r="J2170" s="149">
        <v>0.5</v>
      </c>
      <c r="K2170" s="148">
        <v>34</v>
      </c>
      <c r="L2170" s="148"/>
      <c r="M2170" s="148"/>
      <c r="N2170" s="148"/>
      <c r="O2170" s="148"/>
      <c r="P2170" s="148"/>
      <c r="Q2170" s="148"/>
      <c r="R2170" s="148"/>
      <c r="S2170" s="148"/>
      <c r="T2170" s="148"/>
      <c r="U2170" s="148"/>
      <c r="V2170" s="148"/>
      <c r="W2170" s="148"/>
      <c r="X2170" s="139">
        <v>1.25</v>
      </c>
      <c r="Y2170" s="148">
        <v>876.72</v>
      </c>
      <c r="Z2170" s="149">
        <v>2</v>
      </c>
      <c r="AA2170" s="148">
        <v>123.28</v>
      </c>
      <c r="AB2170" s="148"/>
      <c r="AC2170" s="148"/>
      <c r="AD2170" s="148"/>
      <c r="AE2170" s="148"/>
      <c r="AF2170" s="148"/>
      <c r="AG2170" s="148"/>
      <c r="AH2170" s="148"/>
      <c r="AI2170" s="148"/>
      <c r="AJ2170" s="148"/>
      <c r="AK2170" s="148"/>
      <c r="AL2170" s="139">
        <v>0</v>
      </c>
      <c r="AM2170" s="139">
        <v>0</v>
      </c>
      <c r="AN2170" s="148">
        <f t="shared" si="298"/>
        <v>1000</v>
      </c>
      <c r="AO2170" s="148">
        <f t="shared" si="299"/>
        <v>34</v>
      </c>
      <c r="AP2170" s="148">
        <v>8</v>
      </c>
      <c r="AQ2170" s="140">
        <v>8</v>
      </c>
      <c r="AS2170" s="42">
        <f t="shared" si="300"/>
        <v>2325.7182462559249</v>
      </c>
      <c r="AT2170" s="101">
        <f t="shared" si="301"/>
        <v>0</v>
      </c>
      <c r="AU2170" s="42">
        <f t="shared" si="302"/>
        <v>2325.7182462559249</v>
      </c>
      <c r="AV2170" s="42">
        <f t="shared" si="303"/>
        <v>4140.5832151842551</v>
      </c>
      <c r="AW2170" s="102">
        <f t="shared" si="304"/>
        <v>431</v>
      </c>
      <c r="AX2170" s="43">
        <f t="shared" si="297"/>
        <v>0.5</v>
      </c>
      <c r="AY2170" s="43" t="str">
        <f t="shared" si="305"/>
        <v>UTGS</v>
      </c>
    </row>
    <row r="2171" spans="1:51" hidden="1" x14ac:dyDescent="0.2">
      <c r="A2171" s="38">
        <v>2164</v>
      </c>
      <c r="B2171" t="s">
        <v>5806</v>
      </c>
      <c r="C2171" t="s">
        <v>5746</v>
      </c>
      <c r="D2171">
        <v>20200</v>
      </c>
      <c r="E2171" t="s">
        <v>198</v>
      </c>
      <c r="F2171">
        <v>45</v>
      </c>
      <c r="G2171" t="str">
        <f>LOOKUP(F2171,{0,6,45},{"F","L","H"})</f>
        <v>H</v>
      </c>
      <c r="H2171" t="s">
        <v>1179</v>
      </c>
      <c r="I2171" s="43" t="str">
        <f>IFERROR(VLOOKUP(#REF!,#REF!,2,FALSE),"No")</f>
        <v>No</v>
      </c>
      <c r="J2171" s="149">
        <v>1.25</v>
      </c>
      <c r="K2171" s="148">
        <v>4</v>
      </c>
      <c r="L2171" s="148">
        <v>2</v>
      </c>
      <c r="M2171" s="148">
        <v>35</v>
      </c>
      <c r="N2171" s="148"/>
      <c r="O2171" s="148"/>
      <c r="P2171" s="148"/>
      <c r="Q2171" s="148"/>
      <c r="R2171" s="148"/>
      <c r="S2171" s="148"/>
      <c r="T2171" s="148"/>
      <c r="U2171" s="148"/>
      <c r="V2171" s="148"/>
      <c r="W2171" s="148"/>
      <c r="X2171" s="139">
        <v>2</v>
      </c>
      <c r="Y2171" s="148">
        <v>63</v>
      </c>
      <c r="Z2171" s="149">
        <v>3</v>
      </c>
      <c r="AA2171" s="148">
        <v>937</v>
      </c>
      <c r="AB2171" s="148"/>
      <c r="AC2171" s="148"/>
      <c r="AD2171" s="148"/>
      <c r="AE2171" s="148"/>
      <c r="AF2171" s="148"/>
      <c r="AG2171" s="148"/>
      <c r="AH2171" s="148"/>
      <c r="AI2171" s="148"/>
      <c r="AJ2171" s="148"/>
      <c r="AK2171" s="148"/>
      <c r="AL2171" s="139">
        <v>0</v>
      </c>
      <c r="AM2171" s="139">
        <v>0</v>
      </c>
      <c r="AN2171" s="148">
        <f t="shared" si="298"/>
        <v>1000</v>
      </c>
      <c r="AO2171" s="148">
        <f t="shared" si="299"/>
        <v>39</v>
      </c>
      <c r="AP2171" s="148">
        <v>5</v>
      </c>
      <c r="AQ2171" s="140">
        <v>5</v>
      </c>
      <c r="AS2171" s="42">
        <f t="shared" si="300"/>
        <v>2852.4756354112078</v>
      </c>
      <c r="AT2171" s="101">
        <f t="shared" si="301"/>
        <v>0</v>
      </c>
      <c r="AU2171" s="42">
        <f t="shared" si="302"/>
        <v>2852.4756354112078</v>
      </c>
      <c r="AV2171" s="42">
        <f t="shared" si="303"/>
        <v>4125.9603442948073</v>
      </c>
      <c r="AW2171" s="102">
        <f t="shared" si="304"/>
        <v>52825.283763759828</v>
      </c>
      <c r="AX2171" s="43">
        <f t="shared" ref="AX2171:AX2234" si="306">IF(J2171&gt;0,J2171,R2171)</f>
        <v>1.25</v>
      </c>
      <c r="AY2171" s="43" t="str">
        <f t="shared" si="305"/>
        <v>UTTSS</v>
      </c>
    </row>
    <row r="2172" spans="1:51" hidden="1" x14ac:dyDescent="0.2">
      <c r="A2172" s="38">
        <v>2165</v>
      </c>
      <c r="B2172" t="s">
        <v>5806</v>
      </c>
      <c r="C2172" t="s">
        <v>289</v>
      </c>
      <c r="D2172">
        <v>550</v>
      </c>
      <c r="E2172" t="s">
        <v>1842</v>
      </c>
      <c r="F2172">
        <v>2</v>
      </c>
      <c r="G2172" t="str">
        <f>LOOKUP(F2172,{0,6,45},{"F","L","H"})</f>
        <v>F</v>
      </c>
      <c r="H2172" t="s">
        <v>3992</v>
      </c>
      <c r="I2172" s="43" t="str">
        <f>IFERROR(VLOOKUP(#REF!,#REF!,2,FALSE),"No")</f>
        <v>No</v>
      </c>
      <c r="J2172" s="149">
        <v>1.25</v>
      </c>
      <c r="K2172" s="148">
        <v>27</v>
      </c>
      <c r="L2172" s="148"/>
      <c r="M2172" s="148"/>
      <c r="N2172" s="148"/>
      <c r="O2172" s="148"/>
      <c r="P2172" s="148"/>
      <c r="Q2172" s="148"/>
      <c r="R2172" s="148"/>
      <c r="S2172" s="148"/>
      <c r="T2172" s="148"/>
      <c r="U2172" s="148"/>
      <c r="V2172" s="148"/>
      <c r="W2172" s="148"/>
      <c r="X2172" s="139">
        <v>2</v>
      </c>
      <c r="Y2172" s="148">
        <v>88.01</v>
      </c>
      <c r="Z2172" s="149">
        <v>4</v>
      </c>
      <c r="AA2172" s="148">
        <v>871.9</v>
      </c>
      <c r="AB2172" s="149">
        <v>6</v>
      </c>
      <c r="AC2172" s="148">
        <v>40.090000000000003</v>
      </c>
      <c r="AD2172" s="148"/>
      <c r="AE2172" s="148"/>
      <c r="AF2172" s="148"/>
      <c r="AG2172" s="148"/>
      <c r="AH2172" s="148"/>
      <c r="AI2172" s="148"/>
      <c r="AJ2172" s="148"/>
      <c r="AK2172" s="148"/>
      <c r="AL2172" s="139">
        <v>0</v>
      </c>
      <c r="AM2172" s="139">
        <v>0</v>
      </c>
      <c r="AN2172" s="148">
        <f t="shared" si="298"/>
        <v>1000</v>
      </c>
      <c r="AO2172" s="148">
        <f t="shared" si="299"/>
        <v>27</v>
      </c>
      <c r="AP2172" s="148">
        <v>7</v>
      </c>
      <c r="AQ2172" s="140">
        <v>11</v>
      </c>
      <c r="AS2172" s="42">
        <f t="shared" si="300"/>
        <v>2011.8639014385283</v>
      </c>
      <c r="AT2172" s="101">
        <f t="shared" si="301"/>
        <v>0</v>
      </c>
      <c r="AU2172" s="42">
        <f t="shared" si="302"/>
        <v>2011.8639014385283</v>
      </c>
      <c r="AV2172" s="42">
        <f t="shared" si="303"/>
        <v>3624.1601383158213</v>
      </c>
      <c r="AW2172" s="102">
        <f t="shared" si="304"/>
        <v>585.0096169344007</v>
      </c>
      <c r="AX2172" s="43">
        <f t="shared" si="306"/>
        <v>1.25</v>
      </c>
      <c r="AY2172" s="43" t="str">
        <f t="shared" si="305"/>
        <v>UTGS</v>
      </c>
    </row>
    <row r="2173" spans="1:51" hidden="1" x14ac:dyDescent="0.2">
      <c r="A2173" s="38">
        <v>2166</v>
      </c>
      <c r="B2173" t="s">
        <v>362</v>
      </c>
      <c r="C2173" t="s">
        <v>289</v>
      </c>
      <c r="D2173">
        <v>320</v>
      </c>
      <c r="E2173" t="s">
        <v>1247</v>
      </c>
      <c r="F2173">
        <v>0.25</v>
      </c>
      <c r="G2173" t="str">
        <f>LOOKUP(F2173,{0,6,45},{"F","L","H"})</f>
        <v>F</v>
      </c>
      <c r="H2173" t="s">
        <v>3993</v>
      </c>
      <c r="I2173" s="43" t="str">
        <f>IFERROR(VLOOKUP(#REF!,#REF!,2,FALSE),"No")</f>
        <v>No</v>
      </c>
      <c r="J2173" s="149">
        <v>0.75</v>
      </c>
      <c r="K2173" s="148">
        <v>50</v>
      </c>
      <c r="L2173" s="148"/>
      <c r="M2173" s="148"/>
      <c r="N2173" s="148"/>
      <c r="O2173" s="148"/>
      <c r="P2173" s="148"/>
      <c r="Q2173" s="148"/>
      <c r="R2173" s="148"/>
      <c r="S2173" s="148"/>
      <c r="T2173" s="148"/>
      <c r="U2173" s="148"/>
      <c r="V2173" s="148"/>
      <c r="W2173" s="148"/>
      <c r="X2173" s="139">
        <v>1.25</v>
      </c>
      <c r="Y2173" s="148">
        <v>432.35</v>
      </c>
      <c r="Z2173" s="149">
        <v>2</v>
      </c>
      <c r="AA2173" s="148">
        <v>567.65</v>
      </c>
      <c r="AB2173" s="148"/>
      <c r="AC2173" s="148"/>
      <c r="AD2173" s="148"/>
      <c r="AE2173" s="148"/>
      <c r="AF2173" s="148"/>
      <c r="AG2173" s="148"/>
      <c r="AH2173" s="148"/>
      <c r="AI2173" s="148"/>
      <c r="AJ2173" s="148"/>
      <c r="AK2173" s="148"/>
      <c r="AL2173" s="139">
        <v>0</v>
      </c>
      <c r="AM2173" s="139">
        <v>0</v>
      </c>
      <c r="AN2173" s="148">
        <f t="shared" si="298"/>
        <v>1000</v>
      </c>
      <c r="AO2173" s="148">
        <f t="shared" si="299"/>
        <v>50</v>
      </c>
      <c r="AP2173" s="148">
        <v>13</v>
      </c>
      <c r="AQ2173" s="140">
        <v>42</v>
      </c>
      <c r="AS2173" s="42">
        <f t="shared" si="300"/>
        <v>3219.1738915528304</v>
      </c>
      <c r="AT2173" s="101">
        <f t="shared" si="301"/>
        <v>0</v>
      </c>
      <c r="AU2173" s="42">
        <f t="shared" si="302"/>
        <v>3219.1738915528304</v>
      </c>
      <c r="AV2173" s="42">
        <f t="shared" si="303"/>
        <v>781.27635051128652</v>
      </c>
      <c r="AW2173" s="102">
        <f t="shared" si="304"/>
        <v>431</v>
      </c>
      <c r="AX2173" s="43">
        <f t="shared" si="306"/>
        <v>0.75</v>
      </c>
      <c r="AY2173" s="43" t="str">
        <f t="shared" si="305"/>
        <v>UTGS</v>
      </c>
    </row>
    <row r="2174" spans="1:51" hidden="1" x14ac:dyDescent="0.2">
      <c r="A2174" s="38">
        <v>2167</v>
      </c>
      <c r="B2174" t="s">
        <v>362</v>
      </c>
      <c r="C2174" t="s">
        <v>289</v>
      </c>
      <c r="D2174">
        <v>320</v>
      </c>
      <c r="E2174" t="s">
        <v>1223</v>
      </c>
      <c r="F2174">
        <v>0.25</v>
      </c>
      <c r="G2174" t="str">
        <f>LOOKUP(F2174,{0,6,45},{"F","L","H"})</f>
        <v>F</v>
      </c>
      <c r="H2174" t="s">
        <v>3994</v>
      </c>
      <c r="I2174" s="43" t="str">
        <f>IFERROR(VLOOKUP(#REF!,#REF!,2,FALSE),"No")</f>
        <v>No</v>
      </c>
      <c r="J2174" s="139">
        <v>0.5</v>
      </c>
      <c r="K2174" s="148">
        <v>33</v>
      </c>
      <c r="L2174" s="148"/>
      <c r="M2174" s="148"/>
      <c r="N2174" s="148"/>
      <c r="O2174" s="148"/>
      <c r="P2174" s="148"/>
      <c r="Q2174" s="148"/>
      <c r="R2174" s="148"/>
      <c r="S2174" s="148"/>
      <c r="T2174" s="148"/>
      <c r="U2174" s="148"/>
      <c r="V2174" s="148"/>
      <c r="W2174" s="148"/>
      <c r="X2174" s="139">
        <v>0.75</v>
      </c>
      <c r="Y2174" s="148">
        <v>120.71</v>
      </c>
      <c r="Z2174" s="149">
        <v>2</v>
      </c>
      <c r="AA2174" s="148">
        <v>879.29</v>
      </c>
      <c r="AB2174" s="148"/>
      <c r="AC2174" s="148"/>
      <c r="AD2174" s="148"/>
      <c r="AE2174" s="148"/>
      <c r="AF2174" s="148"/>
      <c r="AG2174" s="148"/>
      <c r="AH2174" s="148"/>
      <c r="AI2174" s="148"/>
      <c r="AJ2174" s="148"/>
      <c r="AK2174" s="148"/>
      <c r="AL2174" s="139">
        <v>0</v>
      </c>
      <c r="AM2174" s="139">
        <v>0</v>
      </c>
      <c r="AN2174" s="148">
        <f t="shared" si="298"/>
        <v>1000</v>
      </c>
      <c r="AO2174" s="148">
        <f t="shared" si="299"/>
        <v>33</v>
      </c>
      <c r="AP2174" s="148">
        <v>11</v>
      </c>
      <c r="AQ2174" s="140">
        <v>11</v>
      </c>
      <c r="AS2174" s="42">
        <f t="shared" si="300"/>
        <v>2257.3147684248684</v>
      </c>
      <c r="AT2174" s="101">
        <f t="shared" si="301"/>
        <v>0</v>
      </c>
      <c r="AU2174" s="42">
        <f t="shared" si="302"/>
        <v>2257.3147684248684</v>
      </c>
      <c r="AV2174" s="42">
        <f t="shared" si="303"/>
        <v>3038.7221383158217</v>
      </c>
      <c r="AW2174" s="102">
        <f t="shared" si="304"/>
        <v>431</v>
      </c>
      <c r="AX2174" s="43">
        <f t="shared" si="306"/>
        <v>0.5</v>
      </c>
      <c r="AY2174" s="43" t="str">
        <f t="shared" si="305"/>
        <v>UTGS</v>
      </c>
    </row>
    <row r="2175" spans="1:51" hidden="1" x14ac:dyDescent="0.2">
      <c r="A2175" s="38">
        <v>2168</v>
      </c>
      <c r="B2175" t="s">
        <v>5806</v>
      </c>
      <c r="C2175" t="s">
        <v>292</v>
      </c>
      <c r="D2175">
        <v>1400</v>
      </c>
      <c r="E2175" t="s">
        <v>208</v>
      </c>
      <c r="F2175">
        <v>0.25</v>
      </c>
      <c r="G2175" t="str">
        <f>LOOKUP(F2175,{0,6,45},{"F","L","H"})</f>
        <v>F</v>
      </c>
      <c r="H2175" t="s">
        <v>545</v>
      </c>
      <c r="I2175" s="43" t="str">
        <f>IFERROR(VLOOKUP(#REF!,#REF!,2,FALSE),"No")</f>
        <v>No</v>
      </c>
      <c r="J2175" s="139">
        <v>0.75</v>
      </c>
      <c r="K2175" s="148">
        <v>61</v>
      </c>
      <c r="L2175" s="148"/>
      <c r="M2175" s="148"/>
      <c r="N2175" s="148"/>
      <c r="O2175" s="148"/>
      <c r="P2175" s="148"/>
      <c r="Q2175" s="148"/>
      <c r="R2175" s="148"/>
      <c r="S2175" s="148"/>
      <c r="T2175" s="148"/>
      <c r="U2175" s="148"/>
      <c r="V2175" s="148"/>
      <c r="W2175" s="148"/>
      <c r="X2175" s="139">
        <v>0.75</v>
      </c>
      <c r="Y2175" s="148">
        <v>100.04</v>
      </c>
      <c r="Z2175" s="149">
        <v>4</v>
      </c>
      <c r="AA2175" s="148">
        <v>899.96</v>
      </c>
      <c r="AB2175" s="148"/>
      <c r="AC2175" s="148"/>
      <c r="AD2175" s="148"/>
      <c r="AE2175" s="148"/>
      <c r="AF2175" s="148"/>
      <c r="AG2175" s="148"/>
      <c r="AH2175" s="148"/>
      <c r="AI2175" s="148"/>
      <c r="AJ2175" s="148"/>
      <c r="AK2175" s="148"/>
      <c r="AL2175" s="139">
        <v>0</v>
      </c>
      <c r="AM2175" s="139">
        <v>0</v>
      </c>
      <c r="AN2175" s="148">
        <f t="shared" si="298"/>
        <v>1000</v>
      </c>
      <c r="AO2175" s="148">
        <f t="shared" si="299"/>
        <v>61</v>
      </c>
      <c r="AP2175" s="148">
        <v>6</v>
      </c>
      <c r="AQ2175" s="140">
        <v>17</v>
      </c>
      <c r="AS2175" s="42">
        <f t="shared" si="300"/>
        <v>3927.3921476944533</v>
      </c>
      <c r="AT2175" s="101">
        <f t="shared" si="301"/>
        <v>0</v>
      </c>
      <c r="AU2175" s="42">
        <f t="shared" si="302"/>
        <v>3927.3921476944533</v>
      </c>
      <c r="AV2175" s="42">
        <f t="shared" si="303"/>
        <v>2336.5869483220022</v>
      </c>
      <c r="AW2175" s="102">
        <f t="shared" si="304"/>
        <v>2169</v>
      </c>
      <c r="AX2175" s="43">
        <f t="shared" si="306"/>
        <v>0.75</v>
      </c>
      <c r="AY2175" s="43" t="str">
        <f t="shared" si="305"/>
        <v>UTFS</v>
      </c>
    </row>
    <row r="2176" spans="1:51" hidden="1" x14ac:dyDescent="0.2">
      <c r="A2176" s="38">
        <v>2169</v>
      </c>
      <c r="B2176" t="s">
        <v>362</v>
      </c>
      <c r="C2176" t="s">
        <v>289</v>
      </c>
      <c r="D2176">
        <v>306</v>
      </c>
      <c r="E2176" t="s">
        <v>1224</v>
      </c>
      <c r="F2176">
        <v>0.25</v>
      </c>
      <c r="G2176" t="str">
        <f>LOOKUP(F2176,{0,6,45},{"F","L","H"})</f>
        <v>F</v>
      </c>
      <c r="H2176" t="s">
        <v>3996</v>
      </c>
      <c r="I2176" s="43" t="str">
        <f>IFERROR(VLOOKUP(#REF!,#REF!,2,FALSE),"No")</f>
        <v>No</v>
      </c>
      <c r="J2176" s="149">
        <v>0.5</v>
      </c>
      <c r="K2176" s="148">
        <v>98</v>
      </c>
      <c r="L2176" s="148"/>
      <c r="M2176" s="148"/>
      <c r="N2176" s="148"/>
      <c r="O2176" s="148"/>
      <c r="P2176" s="148"/>
      <c r="Q2176" s="148"/>
      <c r="R2176" s="148"/>
      <c r="S2176" s="148"/>
      <c r="T2176" s="148"/>
      <c r="U2176" s="148"/>
      <c r="V2176" s="148"/>
      <c r="W2176" s="148"/>
      <c r="X2176" s="139">
        <v>2</v>
      </c>
      <c r="Y2176" s="148">
        <v>976.97</v>
      </c>
      <c r="Z2176" s="149">
        <v>4</v>
      </c>
      <c r="AA2176" s="148">
        <v>23.03</v>
      </c>
      <c r="AB2176" s="148"/>
      <c r="AC2176" s="148"/>
      <c r="AD2176" s="148"/>
      <c r="AE2176" s="148"/>
      <c r="AF2176" s="148"/>
      <c r="AG2176" s="148"/>
      <c r="AH2176" s="148"/>
      <c r="AI2176" s="148"/>
      <c r="AJ2176" s="148"/>
      <c r="AK2176" s="148"/>
      <c r="AL2176" s="139">
        <v>0</v>
      </c>
      <c r="AM2176" s="139">
        <v>0</v>
      </c>
      <c r="AN2176" s="148">
        <f t="shared" si="298"/>
        <v>1000</v>
      </c>
      <c r="AO2176" s="148">
        <f t="shared" si="299"/>
        <v>98</v>
      </c>
      <c r="AP2176" s="148">
        <v>2</v>
      </c>
      <c r="AQ2176" s="140">
        <v>2</v>
      </c>
      <c r="AS2176" s="42">
        <f t="shared" si="300"/>
        <v>6703.5408274435486</v>
      </c>
      <c r="AT2176" s="101">
        <f t="shared" si="301"/>
        <v>0</v>
      </c>
      <c r="AU2176" s="42">
        <f t="shared" si="302"/>
        <v>6703.5408274435486</v>
      </c>
      <c r="AV2176" s="42">
        <f t="shared" si="303"/>
        <v>16338.043410737017</v>
      </c>
      <c r="AW2176" s="102">
        <f t="shared" si="304"/>
        <v>431</v>
      </c>
      <c r="AX2176" s="43">
        <f t="shared" si="306"/>
        <v>0.5</v>
      </c>
      <c r="AY2176" s="43" t="str">
        <f t="shared" si="305"/>
        <v>UTGS</v>
      </c>
    </row>
    <row r="2177" spans="1:51" hidden="1" x14ac:dyDescent="0.2">
      <c r="A2177" s="38">
        <v>2170</v>
      </c>
      <c r="B2177" t="s">
        <v>5806</v>
      </c>
      <c r="C2177" t="s">
        <v>5746</v>
      </c>
      <c r="D2177">
        <v>4000</v>
      </c>
      <c r="E2177" t="s">
        <v>207</v>
      </c>
      <c r="F2177">
        <v>5</v>
      </c>
      <c r="G2177" t="str">
        <f>LOOKUP(F2177,{0,6,45},{"F","L","H"})</f>
        <v>F</v>
      </c>
      <c r="H2177" t="s">
        <v>3997</v>
      </c>
      <c r="I2177" s="43" t="str">
        <f>IFERROR(VLOOKUP(#REF!,#REF!,2,FALSE),"No")</f>
        <v>No</v>
      </c>
      <c r="J2177" s="149">
        <v>1.25</v>
      </c>
      <c r="K2177" s="148">
        <v>66</v>
      </c>
      <c r="L2177" s="148"/>
      <c r="M2177" s="148"/>
      <c r="N2177" s="148"/>
      <c r="O2177" s="148"/>
      <c r="P2177" s="148"/>
      <c r="Q2177" s="148"/>
      <c r="R2177" s="148"/>
      <c r="S2177" s="148"/>
      <c r="T2177" s="148"/>
      <c r="U2177" s="148"/>
      <c r="V2177" s="148"/>
      <c r="W2177" s="148"/>
      <c r="X2177" s="139">
        <v>2</v>
      </c>
      <c r="Y2177" s="148">
        <v>269.17</v>
      </c>
      <c r="Z2177" s="148">
        <v>3</v>
      </c>
      <c r="AA2177" s="148">
        <v>730.83</v>
      </c>
      <c r="AB2177" s="148"/>
      <c r="AC2177" s="148"/>
      <c r="AD2177" s="148"/>
      <c r="AE2177" s="148"/>
      <c r="AF2177" s="148"/>
      <c r="AG2177" s="148"/>
      <c r="AH2177" s="148"/>
      <c r="AI2177" s="148"/>
      <c r="AJ2177" s="148"/>
      <c r="AK2177" s="148"/>
      <c r="AL2177" s="139">
        <v>0</v>
      </c>
      <c r="AM2177" s="139">
        <v>0</v>
      </c>
      <c r="AN2177" s="148">
        <f t="shared" si="298"/>
        <v>1000</v>
      </c>
      <c r="AO2177" s="148">
        <f t="shared" si="299"/>
        <v>66</v>
      </c>
      <c r="AP2177" s="148">
        <v>2</v>
      </c>
      <c r="AQ2177" s="140">
        <v>2</v>
      </c>
      <c r="AS2177" s="42">
        <f t="shared" si="300"/>
        <v>4917.889536849736</v>
      </c>
      <c r="AT2177" s="101">
        <f t="shared" si="301"/>
        <v>0</v>
      </c>
      <c r="AU2177" s="42">
        <f t="shared" si="302"/>
        <v>4917.889536849736</v>
      </c>
      <c r="AV2177" s="42">
        <f t="shared" si="303"/>
        <v>11622.01866073702</v>
      </c>
      <c r="AW2177" s="102">
        <f t="shared" si="304"/>
        <v>2145.6666666666665</v>
      </c>
      <c r="AX2177" s="43">
        <f t="shared" si="306"/>
        <v>1.25</v>
      </c>
      <c r="AY2177" s="43" t="str">
        <f t="shared" si="305"/>
        <v>UTTSS</v>
      </c>
    </row>
    <row r="2178" spans="1:51" hidden="1" x14ac:dyDescent="0.2">
      <c r="A2178" s="38">
        <v>2171</v>
      </c>
      <c r="B2178" t="s">
        <v>362</v>
      </c>
      <c r="C2178" t="s">
        <v>289</v>
      </c>
      <c r="D2178">
        <v>320</v>
      </c>
      <c r="E2178" t="s">
        <v>1247</v>
      </c>
      <c r="F2178">
        <v>0.25</v>
      </c>
      <c r="G2178" t="str">
        <f>LOOKUP(F2178,{0,6,45},{"F","L","H"})</f>
        <v>F</v>
      </c>
      <c r="H2178" t="s">
        <v>3998</v>
      </c>
      <c r="I2178" s="43" t="str">
        <f>IFERROR(VLOOKUP(#REF!,#REF!,2,FALSE),"No")</f>
        <v>No</v>
      </c>
      <c r="J2178" s="149">
        <v>0.5</v>
      </c>
      <c r="K2178" s="148">
        <v>72</v>
      </c>
      <c r="L2178" s="148"/>
      <c r="M2178" s="148"/>
      <c r="N2178" s="148"/>
      <c r="O2178" s="148"/>
      <c r="P2178" s="148"/>
      <c r="Q2178" s="148"/>
      <c r="R2178" s="148"/>
      <c r="S2178" s="148"/>
      <c r="T2178" s="148"/>
      <c r="U2178" s="148"/>
      <c r="V2178" s="148"/>
      <c r="W2178" s="148"/>
      <c r="X2178" s="139">
        <v>2</v>
      </c>
      <c r="Y2178" s="148">
        <v>1000</v>
      </c>
      <c r="Z2178" s="148"/>
      <c r="AA2178" s="148"/>
      <c r="AB2178" s="148"/>
      <c r="AC2178" s="148"/>
      <c r="AD2178" s="148"/>
      <c r="AE2178" s="148"/>
      <c r="AF2178" s="148"/>
      <c r="AG2178" s="148"/>
      <c r="AH2178" s="148"/>
      <c r="AI2178" s="148"/>
      <c r="AJ2178" s="148"/>
      <c r="AK2178" s="148"/>
      <c r="AL2178" s="139">
        <v>0</v>
      </c>
      <c r="AM2178" s="139">
        <v>0</v>
      </c>
      <c r="AN2178" s="148">
        <f t="shared" si="298"/>
        <v>1000</v>
      </c>
      <c r="AO2178" s="148">
        <f t="shared" si="299"/>
        <v>72</v>
      </c>
      <c r="AP2178" s="148">
        <v>5</v>
      </c>
      <c r="AQ2178" s="140">
        <v>5</v>
      </c>
      <c r="AS2178" s="42">
        <f t="shared" si="300"/>
        <v>4925.0504038360768</v>
      </c>
      <c r="AT2178" s="101">
        <f t="shared" si="301"/>
        <v>0</v>
      </c>
      <c r="AU2178" s="42">
        <f t="shared" si="302"/>
        <v>4925.0504038360768</v>
      </c>
      <c r="AV2178" s="42">
        <f t="shared" si="303"/>
        <v>6502.1923442948064</v>
      </c>
      <c r="AW2178" s="102">
        <f t="shared" si="304"/>
        <v>431</v>
      </c>
      <c r="AX2178" s="43">
        <f t="shared" si="306"/>
        <v>0.5</v>
      </c>
      <c r="AY2178" s="43" t="str">
        <f t="shared" si="305"/>
        <v>UTGS</v>
      </c>
    </row>
    <row r="2179" spans="1:51" hidden="1" x14ac:dyDescent="0.2">
      <c r="A2179" s="38">
        <v>2172</v>
      </c>
      <c r="B2179" t="s">
        <v>5807</v>
      </c>
      <c r="C2179" t="s">
        <v>5746</v>
      </c>
      <c r="D2179">
        <v>7800</v>
      </c>
      <c r="E2179" t="s">
        <v>212</v>
      </c>
      <c r="F2179">
        <v>2</v>
      </c>
      <c r="G2179" t="str">
        <f>LOOKUP(F2179,{0,6,45},{"F","L","H"})</f>
        <v>F</v>
      </c>
      <c r="H2179" t="s">
        <v>1975</v>
      </c>
      <c r="I2179" s="43" t="str">
        <f>IFERROR(VLOOKUP(#REF!,#REF!,2,FALSE),"No")</f>
        <v>No</v>
      </c>
      <c r="J2179" s="149">
        <v>1.25</v>
      </c>
      <c r="K2179" s="148">
        <v>141</v>
      </c>
      <c r="L2179" s="148"/>
      <c r="M2179" s="148"/>
      <c r="N2179" s="148"/>
      <c r="O2179" s="148"/>
      <c r="P2179" s="148"/>
      <c r="Q2179" s="148"/>
      <c r="R2179" s="148"/>
      <c r="S2179" s="148"/>
      <c r="T2179" s="148"/>
      <c r="U2179" s="148"/>
      <c r="V2179" s="148"/>
      <c r="W2179" s="148"/>
      <c r="X2179" s="139">
        <v>6</v>
      </c>
      <c r="Y2179" s="148">
        <v>1000</v>
      </c>
      <c r="Z2179" s="149"/>
      <c r="AA2179" s="148"/>
      <c r="AB2179" s="148"/>
      <c r="AC2179" s="148"/>
      <c r="AD2179" s="148"/>
      <c r="AE2179" s="148"/>
      <c r="AF2179" s="148"/>
      <c r="AG2179" s="148"/>
      <c r="AH2179" s="148"/>
      <c r="AI2179" s="148"/>
      <c r="AJ2179" s="148"/>
      <c r="AK2179" s="148"/>
      <c r="AL2179" s="139">
        <v>0</v>
      </c>
      <c r="AM2179" s="139">
        <v>0</v>
      </c>
      <c r="AN2179" s="148">
        <f t="shared" si="298"/>
        <v>1000</v>
      </c>
      <c r="AO2179" s="148">
        <f t="shared" si="299"/>
        <v>141</v>
      </c>
      <c r="AP2179" s="148">
        <v>1</v>
      </c>
      <c r="AQ2179" s="140">
        <v>1</v>
      </c>
      <c r="AS2179" s="42">
        <f t="shared" si="300"/>
        <v>10506.400374178982</v>
      </c>
      <c r="AT2179" s="101">
        <f t="shared" si="301"/>
        <v>0</v>
      </c>
      <c r="AU2179" s="42">
        <f t="shared" si="302"/>
        <v>10506.400374178982</v>
      </c>
      <c r="AV2179" s="42">
        <f t="shared" si="303"/>
        <v>60030.961721474043</v>
      </c>
      <c r="AW2179" s="102">
        <f t="shared" si="304"/>
        <v>5118</v>
      </c>
      <c r="AX2179" s="43">
        <f t="shared" si="306"/>
        <v>1.25</v>
      </c>
      <c r="AY2179" s="43" t="str">
        <f t="shared" si="305"/>
        <v>UTTSS</v>
      </c>
    </row>
    <row r="2180" spans="1:51" hidden="1" x14ac:dyDescent="0.2">
      <c r="A2180" s="38">
        <v>2173</v>
      </c>
      <c r="B2180" t="s">
        <v>362</v>
      </c>
      <c r="C2180" t="s">
        <v>289</v>
      </c>
      <c r="D2180">
        <v>320</v>
      </c>
      <c r="E2180" t="s">
        <v>1247</v>
      </c>
      <c r="F2180">
        <v>0.25</v>
      </c>
      <c r="G2180" t="str">
        <f>LOOKUP(F2180,{0,6,45},{"F","L","H"})</f>
        <v>F</v>
      </c>
      <c r="H2180" t="s">
        <v>3999</v>
      </c>
      <c r="I2180" s="43" t="str">
        <f>IFERROR(VLOOKUP(#REF!,#REF!,2,FALSE),"No")</f>
        <v>No</v>
      </c>
      <c r="J2180" s="139">
        <v>0.5</v>
      </c>
      <c r="K2180" s="148">
        <v>62</v>
      </c>
      <c r="L2180" s="148"/>
      <c r="M2180" s="148"/>
      <c r="N2180" s="148"/>
      <c r="O2180" s="148"/>
      <c r="P2180" s="148"/>
      <c r="Q2180" s="148"/>
      <c r="R2180" s="148"/>
      <c r="S2180" s="148"/>
      <c r="T2180" s="148"/>
      <c r="U2180" s="148"/>
      <c r="V2180" s="148"/>
      <c r="W2180" s="148"/>
      <c r="X2180" s="139">
        <v>2</v>
      </c>
      <c r="Y2180" s="148">
        <v>968.6</v>
      </c>
      <c r="Z2180" s="148">
        <v>3</v>
      </c>
      <c r="AA2180" s="148">
        <v>31.4</v>
      </c>
      <c r="AB2180" s="148"/>
      <c r="AC2180" s="148"/>
      <c r="AD2180" s="148"/>
      <c r="AE2180" s="148"/>
      <c r="AF2180" s="148"/>
      <c r="AG2180" s="148"/>
      <c r="AH2180" s="148"/>
      <c r="AI2180" s="148"/>
      <c r="AJ2180" s="148"/>
      <c r="AK2180" s="148"/>
      <c r="AL2180" s="139">
        <v>0</v>
      </c>
      <c r="AM2180" s="139">
        <v>0</v>
      </c>
      <c r="AN2180" s="148">
        <f t="shared" si="298"/>
        <v>1000</v>
      </c>
      <c r="AO2180" s="148">
        <f t="shared" si="299"/>
        <v>62</v>
      </c>
      <c r="AP2180" s="148">
        <v>9</v>
      </c>
      <c r="AQ2180" s="140">
        <v>9</v>
      </c>
      <c r="AS2180" s="42">
        <f t="shared" si="300"/>
        <v>4241.0156255255106</v>
      </c>
      <c r="AT2180" s="101">
        <f t="shared" si="301"/>
        <v>0</v>
      </c>
      <c r="AU2180" s="42">
        <f t="shared" si="302"/>
        <v>4241.0156255255106</v>
      </c>
      <c r="AV2180" s="42">
        <f t="shared" si="303"/>
        <v>3568.0899690526703</v>
      </c>
      <c r="AW2180" s="102">
        <f t="shared" si="304"/>
        <v>431</v>
      </c>
      <c r="AX2180" s="43">
        <f t="shared" si="306"/>
        <v>0.5</v>
      </c>
      <c r="AY2180" s="43" t="str">
        <f t="shared" si="305"/>
        <v>UTGS</v>
      </c>
    </row>
    <row r="2181" spans="1:51" hidden="1" x14ac:dyDescent="0.2">
      <c r="A2181" s="38">
        <v>2174</v>
      </c>
      <c r="B2181" t="s">
        <v>362</v>
      </c>
      <c r="C2181" t="s">
        <v>289</v>
      </c>
      <c r="D2181">
        <v>320</v>
      </c>
      <c r="E2181" t="s">
        <v>1245</v>
      </c>
      <c r="F2181">
        <v>0.25</v>
      </c>
      <c r="G2181" t="str">
        <f>LOOKUP(F2181,{0,6,45},{"F","L","H"})</f>
        <v>F</v>
      </c>
      <c r="H2181" t="s">
        <v>4000</v>
      </c>
      <c r="I2181" s="43" t="str">
        <f>IFERROR(VLOOKUP(#REF!,#REF!,2,FALSE),"No")</f>
        <v>No</v>
      </c>
      <c r="J2181" s="139">
        <v>0.5</v>
      </c>
      <c r="K2181" s="148">
        <v>28</v>
      </c>
      <c r="L2181" s="148"/>
      <c r="M2181" s="148"/>
      <c r="N2181" s="148"/>
      <c r="O2181" s="148"/>
      <c r="P2181" s="148"/>
      <c r="Q2181" s="148"/>
      <c r="R2181" s="148"/>
      <c r="S2181" s="148"/>
      <c r="T2181" s="148"/>
      <c r="U2181" s="148"/>
      <c r="V2181" s="148"/>
      <c r="W2181" s="148"/>
      <c r="X2181" s="139">
        <v>1.25</v>
      </c>
      <c r="Y2181" s="148">
        <v>19.29</v>
      </c>
      <c r="Z2181" s="149">
        <v>2</v>
      </c>
      <c r="AA2181" s="148">
        <v>772.86</v>
      </c>
      <c r="AB2181" s="148">
        <v>3</v>
      </c>
      <c r="AC2181" s="148">
        <v>207.86</v>
      </c>
      <c r="AD2181" s="148"/>
      <c r="AE2181" s="148"/>
      <c r="AF2181" s="148"/>
      <c r="AG2181" s="148"/>
      <c r="AH2181" s="148"/>
      <c r="AI2181" s="148"/>
      <c r="AJ2181" s="148"/>
      <c r="AK2181" s="148"/>
      <c r="AL2181" s="139">
        <v>0</v>
      </c>
      <c r="AM2181" s="139">
        <v>0</v>
      </c>
      <c r="AN2181" s="148">
        <f t="shared" si="298"/>
        <v>1000.01</v>
      </c>
      <c r="AO2181" s="148">
        <f t="shared" si="299"/>
        <v>28</v>
      </c>
      <c r="AP2181" s="148">
        <v>11</v>
      </c>
      <c r="AQ2181" s="140">
        <v>11</v>
      </c>
      <c r="AS2181" s="42">
        <f t="shared" si="300"/>
        <v>1915.2973792695852</v>
      </c>
      <c r="AT2181" s="101">
        <f t="shared" si="301"/>
        <v>0</v>
      </c>
      <c r="AU2181" s="42">
        <f t="shared" si="302"/>
        <v>1915.2973792695852</v>
      </c>
      <c r="AV2181" s="42">
        <f t="shared" si="303"/>
        <v>2717.1931846446591</v>
      </c>
      <c r="AW2181" s="102">
        <f t="shared" si="304"/>
        <v>431</v>
      </c>
      <c r="AX2181" s="43">
        <f t="shared" si="306"/>
        <v>0.5</v>
      </c>
      <c r="AY2181" s="43" t="str">
        <f t="shared" si="305"/>
        <v>UTGS</v>
      </c>
    </row>
    <row r="2182" spans="1:51" hidden="1" x14ac:dyDescent="0.2">
      <c r="A2182" s="38">
        <v>2175</v>
      </c>
      <c r="B2182" t="s">
        <v>5806</v>
      </c>
      <c r="C2182" t="s">
        <v>289</v>
      </c>
      <c r="D2182">
        <v>21100</v>
      </c>
      <c r="E2182" t="s">
        <v>220</v>
      </c>
      <c r="F2182">
        <v>5</v>
      </c>
      <c r="G2182" t="str">
        <f>LOOKUP(F2182,{0,6,45},{"F","L","H"})</f>
        <v>F</v>
      </c>
      <c r="H2182" t="s">
        <v>1496</v>
      </c>
      <c r="I2182" s="43" t="str">
        <f>IFERROR(VLOOKUP(#REF!,#REF!,2,FALSE),"No")</f>
        <v>No</v>
      </c>
      <c r="J2182" s="149">
        <v>4</v>
      </c>
      <c r="K2182" s="148">
        <v>71</v>
      </c>
      <c r="L2182" s="148"/>
      <c r="M2182" s="148"/>
      <c r="N2182" s="148"/>
      <c r="O2182" s="148"/>
      <c r="P2182" s="148"/>
      <c r="Q2182" s="148"/>
      <c r="R2182" s="148"/>
      <c r="S2182" s="148"/>
      <c r="T2182" s="148"/>
      <c r="U2182" s="148"/>
      <c r="V2182" s="148"/>
      <c r="W2182" s="148"/>
      <c r="X2182" s="139">
        <v>2</v>
      </c>
      <c r="Y2182" s="148">
        <v>331.13</v>
      </c>
      <c r="Z2182" s="149">
        <v>4</v>
      </c>
      <c r="AA2182" s="148">
        <v>668.87</v>
      </c>
      <c r="AB2182" s="148"/>
      <c r="AC2182" s="148"/>
      <c r="AD2182" s="148"/>
      <c r="AE2182" s="148"/>
      <c r="AF2182" s="148"/>
      <c r="AG2182" s="148"/>
      <c r="AH2182" s="148"/>
      <c r="AI2182" s="148"/>
      <c r="AJ2182" s="148"/>
      <c r="AK2182" s="148"/>
      <c r="AL2182" s="139">
        <v>0</v>
      </c>
      <c r="AM2182" s="139">
        <v>0</v>
      </c>
      <c r="AN2182" s="148">
        <f t="shared" si="298"/>
        <v>1000</v>
      </c>
      <c r="AO2182" s="148">
        <f t="shared" si="299"/>
        <v>71</v>
      </c>
      <c r="AP2182" s="148">
        <v>2</v>
      </c>
      <c r="AQ2182" s="140">
        <v>19</v>
      </c>
      <c r="AS2182" s="42">
        <f t="shared" si="300"/>
        <v>5434.5869260050194</v>
      </c>
      <c r="AT2182" s="101">
        <f t="shared" si="301"/>
        <v>0</v>
      </c>
      <c r="AU2182" s="42">
        <f t="shared" si="302"/>
        <v>5434.5869260050194</v>
      </c>
      <c r="AV2182" s="42">
        <f t="shared" si="303"/>
        <v>1963.5136642881071</v>
      </c>
      <c r="AW2182" s="102">
        <f t="shared" si="304"/>
        <v>18747.149999999998</v>
      </c>
      <c r="AX2182" s="43">
        <f t="shared" si="306"/>
        <v>4</v>
      </c>
      <c r="AY2182" s="43" t="str">
        <f t="shared" si="305"/>
        <v>UTGS</v>
      </c>
    </row>
    <row r="2183" spans="1:51" hidden="1" x14ac:dyDescent="0.2">
      <c r="A2183" s="38">
        <v>2176</v>
      </c>
      <c r="B2183" t="s">
        <v>362</v>
      </c>
      <c r="C2183" t="s">
        <v>289</v>
      </c>
      <c r="D2183">
        <v>550</v>
      </c>
      <c r="E2183" t="s">
        <v>1245</v>
      </c>
      <c r="F2183">
        <v>2</v>
      </c>
      <c r="G2183" t="str">
        <f>LOOKUP(F2183,{0,6,45},{"F","L","H"})</f>
        <v>F</v>
      </c>
      <c r="H2183" t="s">
        <v>4001</v>
      </c>
      <c r="I2183" s="43" t="str">
        <f>IFERROR(VLOOKUP(#REF!,#REF!,2,FALSE),"No")</f>
        <v>No</v>
      </c>
      <c r="J2183" s="149">
        <v>0.5</v>
      </c>
      <c r="K2183" s="148">
        <v>99</v>
      </c>
      <c r="L2183" s="148"/>
      <c r="M2183" s="148"/>
      <c r="N2183" s="148"/>
      <c r="O2183" s="148"/>
      <c r="P2183" s="148"/>
      <c r="Q2183" s="148"/>
      <c r="R2183" s="148"/>
      <c r="S2183" s="148"/>
      <c r="T2183" s="148"/>
      <c r="U2183" s="148"/>
      <c r="V2183" s="148"/>
      <c r="W2183" s="148"/>
      <c r="X2183" s="139">
        <v>2</v>
      </c>
      <c r="Y2183" s="148">
        <v>1000</v>
      </c>
      <c r="Z2183" s="149"/>
      <c r="AA2183" s="148"/>
      <c r="AB2183" s="149"/>
      <c r="AC2183" s="148"/>
      <c r="AD2183" s="148"/>
      <c r="AE2183" s="148"/>
      <c r="AF2183" s="148"/>
      <c r="AG2183" s="148"/>
      <c r="AH2183" s="148"/>
      <c r="AI2183" s="148"/>
      <c r="AJ2183" s="148"/>
      <c r="AK2183" s="148"/>
      <c r="AL2183" s="139">
        <v>0</v>
      </c>
      <c r="AM2183" s="139">
        <v>0</v>
      </c>
      <c r="AN2183" s="148">
        <f t="shared" si="298"/>
        <v>1000</v>
      </c>
      <c r="AO2183" s="148">
        <f t="shared" si="299"/>
        <v>99</v>
      </c>
      <c r="AP2183" s="148">
        <v>14</v>
      </c>
      <c r="AQ2183" s="140">
        <v>14</v>
      </c>
      <c r="AS2183" s="42">
        <f t="shared" si="300"/>
        <v>6771.9443052746055</v>
      </c>
      <c r="AT2183" s="101">
        <f t="shared" si="301"/>
        <v>0</v>
      </c>
      <c r="AU2183" s="42">
        <f t="shared" si="302"/>
        <v>6771.9443052746055</v>
      </c>
      <c r="AV2183" s="42">
        <f t="shared" si="303"/>
        <v>2322.2115515338596</v>
      </c>
      <c r="AW2183" s="102">
        <f t="shared" si="304"/>
        <v>585.0096169344007</v>
      </c>
      <c r="AX2183" s="43">
        <f t="shared" si="306"/>
        <v>0.5</v>
      </c>
      <c r="AY2183" s="43" t="str">
        <f t="shared" si="305"/>
        <v>UTGS</v>
      </c>
    </row>
    <row r="2184" spans="1:51" hidden="1" x14ac:dyDescent="0.2">
      <c r="A2184" s="38">
        <v>2177</v>
      </c>
      <c r="B2184" t="s">
        <v>5806</v>
      </c>
      <c r="C2184" t="s">
        <v>292</v>
      </c>
      <c r="D2184">
        <v>1500</v>
      </c>
      <c r="E2184" t="s">
        <v>201</v>
      </c>
      <c r="F2184">
        <v>0.25</v>
      </c>
      <c r="G2184" t="str">
        <f>LOOKUP(F2184,{0,6,45},{"F","L","H"})</f>
        <v>F</v>
      </c>
      <c r="H2184" t="s">
        <v>984</v>
      </c>
      <c r="I2184" s="43" t="str">
        <f>IFERROR(VLOOKUP(#REF!,#REF!,2,FALSE),"No")</f>
        <v>No</v>
      </c>
      <c r="J2184" s="139">
        <v>0.75</v>
      </c>
      <c r="K2184" s="148">
        <v>30</v>
      </c>
      <c r="L2184" s="148"/>
      <c r="M2184" s="148"/>
      <c r="N2184" s="148"/>
      <c r="O2184" s="148"/>
      <c r="P2184" s="148"/>
      <c r="Q2184" s="148"/>
      <c r="R2184" s="148"/>
      <c r="S2184" s="148"/>
      <c r="T2184" s="148"/>
      <c r="U2184" s="148"/>
      <c r="V2184" s="148"/>
      <c r="W2184" s="148"/>
      <c r="X2184" s="139">
        <v>4</v>
      </c>
      <c r="Y2184" s="148">
        <v>1000</v>
      </c>
      <c r="Z2184" s="149"/>
      <c r="AA2184" s="148"/>
      <c r="AB2184" s="148"/>
      <c r="AC2184" s="148"/>
      <c r="AD2184" s="148"/>
      <c r="AE2184" s="148"/>
      <c r="AF2184" s="148"/>
      <c r="AG2184" s="148"/>
      <c r="AH2184" s="148"/>
      <c r="AI2184" s="148"/>
      <c r="AJ2184" s="148"/>
      <c r="AK2184" s="148"/>
      <c r="AL2184" s="139">
        <v>0</v>
      </c>
      <c r="AM2184" s="139">
        <v>0</v>
      </c>
      <c r="AN2184" s="148">
        <f t="shared" ref="AN2184:AN2247" si="307">SUM(Y2184,AA2184,AC2184,AE2184,AG2184,AI2184,AK2184,AM2184)</f>
        <v>1000</v>
      </c>
      <c r="AO2184" s="148">
        <f t="shared" ref="AO2184:AO2247" si="308">SUM(K2184,M2184,O2184,Q2184,S2184,U2184,W2184)</f>
        <v>30</v>
      </c>
      <c r="AP2184" s="148">
        <v>4</v>
      </c>
      <c r="AQ2184" s="140">
        <v>8</v>
      </c>
      <c r="AS2184" s="42">
        <f t="shared" ref="AS2184:AS2247" si="309">(VLOOKUP(J2184,Service,2,FALSE)*K2184+VLOOKUP(L2184,Service,2,FALSE)*M2184+VLOOKUP(N2184,Service,2,FALSE)*O2184+VLOOKUP(P2184,Service,2,FALSE)*Q2184)</f>
        <v>1931.5043349316984</v>
      </c>
      <c r="AT2184" s="101">
        <f t="shared" ref="AT2184:AT2247" si="310">VLOOKUP(R2184,serviceHP,2,FALSE)*S2184+VLOOKUP(T2184,serviceHP,2,FALSE)*U2184+VLOOKUP(V2184,serviceHP,2,FALSE)*W2184</f>
        <v>0</v>
      </c>
      <c r="AU2184" s="42">
        <f t="shared" ref="AU2184:AU2247" si="311">AS2184+AT2184</f>
        <v>1931.5043349316984</v>
      </c>
      <c r="AV2184" s="42">
        <f t="shared" ref="AV2184:AV2247" si="312">(VLOOKUP(X2184,Main,2,FALSE)*Y2184+VLOOKUP(Z2184,Main,2,FALSE)*AA2184+VLOOKUP(AB2184,Main,2,FALSE)*AC2184+VLOOKUP(AD2184,Main,2,FALSE)*AE2184+VLOOKUP(AF2184,Main,2,FALSE)*AG2184+VLOOKUP(AL2184,Main,2,FALSE)*AM2184+VLOOKUP(AH2184,Main,2,FALSE)*AI2184+VLOOKUP(AL2184,Main,2,FALSE)*AM2184+VLOOKUP(AJ2184,Main,2,FALSE)*AK2184)/AQ2184</f>
        <v>4960.1202151842544</v>
      </c>
      <c r="AW2184" s="102">
        <f t="shared" ref="AW2184:AW2247" si="313">IF(G2184="F",VLOOKUP(D2184,MeterAndReg2,2,TRUE),(IF(G2184="L",VLOOKUP(D2184,MeterAndReg2,3,TRUE),VLOOKUP(D2184,MeterAndReg2,4,TRUE))))</f>
        <v>2169</v>
      </c>
      <c r="AX2184" s="43">
        <f t="shared" si="306"/>
        <v>0.75</v>
      </c>
      <c r="AY2184" s="43" t="str">
        <f t="shared" si="305"/>
        <v>UTFS</v>
      </c>
    </row>
    <row r="2185" spans="1:51" hidden="1" x14ac:dyDescent="0.2">
      <c r="A2185" s="38">
        <v>2178</v>
      </c>
      <c r="B2185" t="s">
        <v>362</v>
      </c>
      <c r="C2185" t="s">
        <v>289</v>
      </c>
      <c r="D2185">
        <v>320</v>
      </c>
      <c r="E2185" t="s">
        <v>1247</v>
      </c>
      <c r="F2185">
        <v>0.25</v>
      </c>
      <c r="G2185" t="str">
        <f>LOOKUP(F2185,{0,6,45},{"F","L","H"})</f>
        <v>F</v>
      </c>
      <c r="H2185" t="s">
        <v>4003</v>
      </c>
      <c r="I2185" s="43" t="str">
        <f>IFERROR(VLOOKUP(#REF!,#REF!,2,FALSE),"No")</f>
        <v>No</v>
      </c>
      <c r="J2185" s="149">
        <v>0.5</v>
      </c>
      <c r="K2185" s="148">
        <v>66</v>
      </c>
      <c r="L2185" s="148"/>
      <c r="M2185" s="148"/>
      <c r="N2185" s="148"/>
      <c r="O2185" s="148"/>
      <c r="P2185" s="148"/>
      <c r="Q2185" s="148"/>
      <c r="R2185" s="148"/>
      <c r="S2185" s="148"/>
      <c r="T2185" s="148"/>
      <c r="U2185" s="148"/>
      <c r="V2185" s="148"/>
      <c r="W2185" s="148"/>
      <c r="X2185" s="139">
        <v>1.25</v>
      </c>
      <c r="Y2185" s="148">
        <v>567.75</v>
      </c>
      <c r="Z2185" s="149">
        <v>2</v>
      </c>
      <c r="AA2185" s="148">
        <v>432.25</v>
      </c>
      <c r="AB2185" s="148"/>
      <c r="AC2185" s="148"/>
      <c r="AD2185" s="148"/>
      <c r="AE2185" s="148"/>
      <c r="AF2185" s="148"/>
      <c r="AG2185" s="148"/>
      <c r="AH2185" s="148"/>
      <c r="AI2185" s="148"/>
      <c r="AJ2185" s="148"/>
      <c r="AK2185" s="148"/>
      <c r="AL2185" s="139">
        <v>0</v>
      </c>
      <c r="AM2185" s="139">
        <v>0</v>
      </c>
      <c r="AN2185" s="148">
        <f t="shared" si="307"/>
        <v>1000</v>
      </c>
      <c r="AO2185" s="148">
        <f t="shared" si="308"/>
        <v>66</v>
      </c>
      <c r="AP2185" s="148">
        <v>5</v>
      </c>
      <c r="AQ2185" s="140">
        <v>5</v>
      </c>
      <c r="AS2185" s="42">
        <f t="shared" si="309"/>
        <v>4514.6295368497367</v>
      </c>
      <c r="AT2185" s="101">
        <f t="shared" si="310"/>
        <v>0</v>
      </c>
      <c r="AU2185" s="42">
        <f t="shared" si="311"/>
        <v>4514.6295368497367</v>
      </c>
      <c r="AV2185" s="42">
        <f t="shared" si="312"/>
        <v>6581.6773442948061</v>
      </c>
      <c r="AW2185" s="102">
        <f t="shared" si="313"/>
        <v>431</v>
      </c>
      <c r="AX2185" s="43">
        <f t="shared" si="306"/>
        <v>0.5</v>
      </c>
      <c r="AY2185" s="43" t="str">
        <f t="shared" ref="AY2185:AY2248" si="314">C2185</f>
        <v>UTGS</v>
      </c>
    </row>
    <row r="2186" spans="1:51" hidden="1" x14ac:dyDescent="0.2">
      <c r="A2186" s="38">
        <v>2179</v>
      </c>
      <c r="B2186" t="s">
        <v>362</v>
      </c>
      <c r="C2186" t="s">
        <v>289</v>
      </c>
      <c r="D2186">
        <v>540</v>
      </c>
      <c r="E2186" t="s">
        <v>1250</v>
      </c>
      <c r="F2186">
        <v>0.25</v>
      </c>
      <c r="G2186" t="str">
        <f>LOOKUP(F2186,{0,6,45},{"F","L","H"})</f>
        <v>F</v>
      </c>
      <c r="H2186" t="s">
        <v>4004</v>
      </c>
      <c r="I2186" s="43" t="str">
        <f>IFERROR(VLOOKUP(#REF!,#REF!,2,FALSE),"No")</f>
        <v>No</v>
      </c>
      <c r="J2186" s="139">
        <v>0.75</v>
      </c>
      <c r="K2186" s="148">
        <v>144</v>
      </c>
      <c r="L2186" s="148"/>
      <c r="M2186" s="148"/>
      <c r="N2186" s="148"/>
      <c r="O2186" s="148"/>
      <c r="P2186" s="148"/>
      <c r="Q2186" s="148"/>
      <c r="R2186" s="148"/>
      <c r="S2186" s="148"/>
      <c r="T2186" s="148"/>
      <c r="U2186" s="148"/>
      <c r="V2186" s="148"/>
      <c r="W2186" s="148"/>
      <c r="X2186" s="139">
        <v>2</v>
      </c>
      <c r="Y2186" s="148">
        <v>75.55</v>
      </c>
      <c r="Z2186" s="149">
        <v>4</v>
      </c>
      <c r="AA2186" s="148">
        <v>924.45</v>
      </c>
      <c r="AB2186" s="148"/>
      <c r="AC2186" s="148"/>
      <c r="AD2186" s="148"/>
      <c r="AE2186" s="148"/>
      <c r="AF2186" s="148"/>
      <c r="AG2186" s="148"/>
      <c r="AH2186" s="148"/>
      <c r="AI2186" s="148"/>
      <c r="AJ2186" s="148"/>
      <c r="AK2186" s="148"/>
      <c r="AL2186" s="139">
        <v>0</v>
      </c>
      <c r="AM2186" s="139">
        <v>0</v>
      </c>
      <c r="AN2186" s="148">
        <f t="shared" si="307"/>
        <v>1000</v>
      </c>
      <c r="AO2186" s="148">
        <f t="shared" si="308"/>
        <v>144</v>
      </c>
      <c r="AP2186" s="148">
        <v>4</v>
      </c>
      <c r="AQ2186" s="140">
        <v>4</v>
      </c>
      <c r="AS2186" s="42">
        <f t="shared" si="309"/>
        <v>9271.2208076721508</v>
      </c>
      <c r="AT2186" s="101">
        <f t="shared" si="310"/>
        <v>0</v>
      </c>
      <c r="AU2186" s="42">
        <f t="shared" si="311"/>
        <v>9271.2208076721508</v>
      </c>
      <c r="AV2186" s="42">
        <f t="shared" si="312"/>
        <v>9784.8170553685086</v>
      </c>
      <c r="AW2186" s="102">
        <f t="shared" si="313"/>
        <v>585.0096169344007</v>
      </c>
      <c r="AX2186" s="43">
        <f t="shared" si="306"/>
        <v>0.75</v>
      </c>
      <c r="AY2186" s="43" t="str">
        <f t="shared" si="314"/>
        <v>UTGS</v>
      </c>
    </row>
    <row r="2187" spans="1:51" hidden="1" x14ac:dyDescent="0.2">
      <c r="A2187" s="38">
        <v>2180</v>
      </c>
      <c r="B2187" t="s">
        <v>362</v>
      </c>
      <c r="C2187" t="s">
        <v>289</v>
      </c>
      <c r="D2187">
        <v>540</v>
      </c>
      <c r="E2187" t="s">
        <v>195</v>
      </c>
      <c r="F2187">
        <v>0.25</v>
      </c>
      <c r="G2187" t="str">
        <f>LOOKUP(F2187,{0,6,45},{"F","L","H"})</f>
        <v>F</v>
      </c>
      <c r="H2187" t="s">
        <v>4005</v>
      </c>
      <c r="I2187" s="43" t="str">
        <f>IFERROR(VLOOKUP(#REF!,#REF!,2,FALSE),"No")</f>
        <v>No</v>
      </c>
      <c r="J2187" s="149">
        <v>0.5</v>
      </c>
      <c r="K2187" s="148">
        <v>66</v>
      </c>
      <c r="L2187" s="148"/>
      <c r="M2187" s="148"/>
      <c r="N2187" s="148"/>
      <c r="O2187" s="148"/>
      <c r="P2187" s="148"/>
      <c r="Q2187" s="148"/>
      <c r="R2187" s="148"/>
      <c r="S2187" s="148"/>
      <c r="T2187" s="148"/>
      <c r="U2187" s="148"/>
      <c r="V2187" s="148"/>
      <c r="W2187" s="148"/>
      <c r="X2187" s="139">
        <v>2</v>
      </c>
      <c r="Y2187" s="148">
        <v>1000</v>
      </c>
      <c r="Z2187" s="149"/>
      <c r="AA2187" s="148"/>
      <c r="AB2187" s="149"/>
      <c r="AC2187" s="148"/>
      <c r="AD2187" s="148"/>
      <c r="AE2187" s="148"/>
      <c r="AF2187" s="148"/>
      <c r="AG2187" s="148"/>
      <c r="AH2187" s="148"/>
      <c r="AI2187" s="148"/>
      <c r="AJ2187" s="148"/>
      <c r="AK2187" s="148"/>
      <c r="AL2187" s="139">
        <v>0</v>
      </c>
      <c r="AM2187" s="139">
        <v>0</v>
      </c>
      <c r="AN2187" s="148">
        <f t="shared" si="307"/>
        <v>1000</v>
      </c>
      <c r="AO2187" s="148">
        <f t="shared" si="308"/>
        <v>66</v>
      </c>
      <c r="AP2187" s="148">
        <v>13</v>
      </c>
      <c r="AQ2187" s="140">
        <v>13</v>
      </c>
      <c r="AS2187" s="42">
        <f t="shared" si="309"/>
        <v>4514.6295368497367</v>
      </c>
      <c r="AT2187" s="101">
        <f t="shared" si="310"/>
        <v>0</v>
      </c>
      <c r="AU2187" s="42">
        <f t="shared" si="311"/>
        <v>4514.6295368497367</v>
      </c>
      <c r="AV2187" s="42">
        <f t="shared" si="312"/>
        <v>2500.8432093441561</v>
      </c>
      <c r="AW2187" s="102">
        <f t="shared" si="313"/>
        <v>585.0096169344007</v>
      </c>
      <c r="AX2187" s="43">
        <f t="shared" si="306"/>
        <v>0.5</v>
      </c>
      <c r="AY2187" s="43" t="str">
        <f t="shared" si="314"/>
        <v>UTGS</v>
      </c>
    </row>
    <row r="2188" spans="1:51" hidden="1" x14ac:dyDescent="0.2">
      <c r="A2188" s="38">
        <v>2181</v>
      </c>
      <c r="B2188" t="s">
        <v>362</v>
      </c>
      <c r="C2188" t="s">
        <v>289</v>
      </c>
      <c r="D2188">
        <v>320</v>
      </c>
      <c r="E2188" t="s">
        <v>1245</v>
      </c>
      <c r="F2188">
        <v>0.25</v>
      </c>
      <c r="G2188" t="str">
        <f>LOOKUP(F2188,{0,6,45},{"F","L","H"})</f>
        <v>F</v>
      </c>
      <c r="H2188" t="s">
        <v>4006</v>
      </c>
      <c r="I2188" s="43" t="str">
        <f>IFERROR(VLOOKUP(#REF!,#REF!,2,FALSE),"No")</f>
        <v>No</v>
      </c>
      <c r="J2188" s="139">
        <v>0.5</v>
      </c>
      <c r="K2188" s="148">
        <v>40</v>
      </c>
      <c r="L2188" s="148"/>
      <c r="M2188" s="148"/>
      <c r="N2188" s="148"/>
      <c r="O2188" s="148"/>
      <c r="P2188" s="148"/>
      <c r="Q2188" s="148"/>
      <c r="R2188" s="148"/>
      <c r="S2188" s="148"/>
      <c r="T2188" s="148"/>
      <c r="U2188" s="148"/>
      <c r="V2188" s="148"/>
      <c r="W2188" s="148"/>
      <c r="X2188" s="139">
        <v>2</v>
      </c>
      <c r="Y2188" s="148">
        <v>1000</v>
      </c>
      <c r="Z2188" s="149"/>
      <c r="AA2188" s="148"/>
      <c r="AB2188" s="148"/>
      <c r="AC2188" s="148"/>
      <c r="AD2188" s="148"/>
      <c r="AE2188" s="148"/>
      <c r="AF2188" s="148"/>
      <c r="AG2188" s="148"/>
      <c r="AH2188" s="148"/>
      <c r="AI2188" s="148"/>
      <c r="AJ2188" s="148"/>
      <c r="AK2188" s="148"/>
      <c r="AL2188" s="139">
        <v>0</v>
      </c>
      <c r="AM2188" s="139">
        <v>0</v>
      </c>
      <c r="AN2188" s="148">
        <f t="shared" si="307"/>
        <v>1000</v>
      </c>
      <c r="AO2188" s="148">
        <f t="shared" si="308"/>
        <v>40</v>
      </c>
      <c r="AP2188" s="148">
        <v>8</v>
      </c>
      <c r="AQ2188" s="140">
        <v>8</v>
      </c>
      <c r="AS2188" s="42">
        <f t="shared" si="309"/>
        <v>2736.139113242265</v>
      </c>
      <c r="AT2188" s="101">
        <f t="shared" si="310"/>
        <v>0</v>
      </c>
      <c r="AU2188" s="42">
        <f t="shared" si="311"/>
        <v>2736.139113242265</v>
      </c>
      <c r="AV2188" s="42">
        <f t="shared" si="312"/>
        <v>4063.870215184254</v>
      </c>
      <c r="AW2188" s="102">
        <f t="shared" si="313"/>
        <v>431</v>
      </c>
      <c r="AX2188" s="43">
        <f t="shared" si="306"/>
        <v>0.5</v>
      </c>
      <c r="AY2188" s="43" t="str">
        <f t="shared" si="314"/>
        <v>UTGS</v>
      </c>
    </row>
    <row r="2189" spans="1:51" hidden="1" x14ac:dyDescent="0.2">
      <c r="A2189" s="38">
        <v>2182</v>
      </c>
      <c r="B2189" t="s">
        <v>362</v>
      </c>
      <c r="C2189" t="s">
        <v>289</v>
      </c>
      <c r="D2189">
        <v>320</v>
      </c>
      <c r="E2189" t="s">
        <v>1223</v>
      </c>
      <c r="F2189">
        <v>0.25</v>
      </c>
      <c r="G2189" t="str">
        <f>LOOKUP(F2189,{0,6,45},{"F","L","H"})</f>
        <v>F</v>
      </c>
      <c r="H2189" t="s">
        <v>4007</v>
      </c>
      <c r="I2189" s="43" t="str">
        <f>IFERROR(VLOOKUP(#REF!,#REF!,2,FALSE),"No")</f>
        <v>No</v>
      </c>
      <c r="J2189" s="149">
        <v>0.5</v>
      </c>
      <c r="K2189" s="148">
        <v>21</v>
      </c>
      <c r="L2189" s="148"/>
      <c r="M2189" s="148"/>
      <c r="N2189" s="148"/>
      <c r="O2189" s="148"/>
      <c r="P2189" s="148"/>
      <c r="Q2189" s="148"/>
      <c r="R2189" s="148"/>
      <c r="S2189" s="148"/>
      <c r="T2189" s="148"/>
      <c r="U2189" s="148"/>
      <c r="V2189" s="148"/>
      <c r="W2189" s="148"/>
      <c r="X2189" s="139">
        <v>0.75</v>
      </c>
      <c r="Y2189" s="148">
        <v>275</v>
      </c>
      <c r="Z2189" s="148">
        <v>2</v>
      </c>
      <c r="AA2189" s="148">
        <v>725</v>
      </c>
      <c r="AB2189" s="148"/>
      <c r="AC2189" s="148"/>
      <c r="AD2189" s="148"/>
      <c r="AE2189" s="148"/>
      <c r="AF2189" s="148"/>
      <c r="AG2189" s="148"/>
      <c r="AH2189" s="148"/>
      <c r="AI2189" s="148"/>
      <c r="AJ2189" s="148"/>
      <c r="AK2189" s="148"/>
      <c r="AL2189" s="139">
        <v>0</v>
      </c>
      <c r="AM2189" s="139">
        <v>0</v>
      </c>
      <c r="AN2189" s="148">
        <f t="shared" si="307"/>
        <v>1000</v>
      </c>
      <c r="AO2189" s="148">
        <f t="shared" si="308"/>
        <v>21</v>
      </c>
      <c r="AP2189" s="148">
        <v>23</v>
      </c>
      <c r="AQ2189" s="140">
        <v>23</v>
      </c>
      <c r="AS2189" s="42">
        <f t="shared" si="309"/>
        <v>1436.473034452189</v>
      </c>
      <c r="AT2189" s="101">
        <f t="shared" si="310"/>
        <v>0</v>
      </c>
      <c r="AU2189" s="42">
        <f t="shared" si="311"/>
        <v>1436.473034452189</v>
      </c>
      <c r="AV2189" s="42">
        <f t="shared" si="312"/>
        <v>1504.1505096293058</v>
      </c>
      <c r="AW2189" s="102">
        <f t="shared" si="313"/>
        <v>431</v>
      </c>
      <c r="AX2189" s="43">
        <f t="shared" si="306"/>
        <v>0.5</v>
      </c>
      <c r="AY2189" s="43" t="str">
        <f t="shared" si="314"/>
        <v>UTGS</v>
      </c>
    </row>
    <row r="2190" spans="1:51" hidden="1" x14ac:dyDescent="0.2">
      <c r="A2190" s="38">
        <v>2183</v>
      </c>
      <c r="B2190" t="s">
        <v>5806</v>
      </c>
      <c r="C2190" t="s">
        <v>5746</v>
      </c>
      <c r="D2190">
        <v>21100</v>
      </c>
      <c r="E2190" t="s">
        <v>220</v>
      </c>
      <c r="F2190">
        <v>5</v>
      </c>
      <c r="G2190" t="str">
        <f>LOOKUP(F2190,{0,6,45},{"F","L","H"})</f>
        <v>F</v>
      </c>
      <c r="H2190" t="s">
        <v>816</v>
      </c>
      <c r="I2190" s="43" t="str">
        <f>IFERROR(VLOOKUP(#REF!,#REF!,2,FALSE),"No")</f>
        <v>No</v>
      </c>
      <c r="J2190" s="149">
        <v>2</v>
      </c>
      <c r="K2190" s="148">
        <v>102</v>
      </c>
      <c r="L2190" s="148"/>
      <c r="M2190" s="148"/>
      <c r="N2190" s="148"/>
      <c r="O2190" s="148"/>
      <c r="P2190" s="148"/>
      <c r="Q2190" s="148"/>
      <c r="R2190" s="148"/>
      <c r="S2190" s="148"/>
      <c r="T2190" s="148"/>
      <c r="U2190" s="148"/>
      <c r="V2190" s="148"/>
      <c r="W2190" s="148"/>
      <c r="X2190" s="139">
        <v>1.25</v>
      </c>
      <c r="Y2190" s="148">
        <v>5.05</v>
      </c>
      <c r="Z2190" s="148">
        <v>2</v>
      </c>
      <c r="AA2190" s="148">
        <v>61.89</v>
      </c>
      <c r="AB2190" s="148">
        <v>3</v>
      </c>
      <c r="AC2190" s="148">
        <v>203.11</v>
      </c>
      <c r="AD2190" s="148">
        <v>4</v>
      </c>
      <c r="AE2190" s="148">
        <v>729.95</v>
      </c>
      <c r="AF2190" s="148"/>
      <c r="AG2190" s="148"/>
      <c r="AH2190" s="148"/>
      <c r="AI2190" s="148"/>
      <c r="AJ2190" s="148"/>
      <c r="AK2190" s="148"/>
      <c r="AL2190" s="139">
        <v>0</v>
      </c>
      <c r="AM2190" s="139">
        <v>0</v>
      </c>
      <c r="AN2190" s="148">
        <f t="shared" si="307"/>
        <v>1000</v>
      </c>
      <c r="AO2190" s="148">
        <f t="shared" si="308"/>
        <v>102</v>
      </c>
      <c r="AP2190" s="148">
        <v>7</v>
      </c>
      <c r="AQ2190" s="140">
        <v>12</v>
      </c>
      <c r="AS2190" s="42">
        <f t="shared" si="309"/>
        <v>7444.3147387677736</v>
      </c>
      <c r="AT2190" s="101">
        <f t="shared" si="310"/>
        <v>0</v>
      </c>
      <c r="AU2190" s="42">
        <f t="shared" si="311"/>
        <v>7444.3147387677736</v>
      </c>
      <c r="AV2190" s="42">
        <f t="shared" si="312"/>
        <v>2931.0669517895026</v>
      </c>
      <c r="AW2190" s="102">
        <f t="shared" si="313"/>
        <v>18747.149999999998</v>
      </c>
      <c r="AX2190" s="43">
        <f t="shared" si="306"/>
        <v>2</v>
      </c>
      <c r="AY2190" s="43" t="str">
        <f t="shared" si="314"/>
        <v>UTTSS</v>
      </c>
    </row>
    <row r="2191" spans="1:51" hidden="1" x14ac:dyDescent="0.2">
      <c r="A2191" s="38">
        <v>2184</v>
      </c>
      <c r="B2191" t="s">
        <v>362</v>
      </c>
      <c r="C2191" t="s">
        <v>289</v>
      </c>
      <c r="D2191">
        <v>320</v>
      </c>
      <c r="E2191" t="s">
        <v>1247</v>
      </c>
      <c r="F2191">
        <v>0.25</v>
      </c>
      <c r="G2191" t="str">
        <f>LOOKUP(F2191,{0,6,45},{"F","L","H"})</f>
        <v>F</v>
      </c>
      <c r="H2191" t="s">
        <v>4008</v>
      </c>
      <c r="I2191" s="43" t="str">
        <f>IFERROR(VLOOKUP(#REF!,#REF!,2,FALSE),"No")</f>
        <v>No</v>
      </c>
      <c r="J2191" s="149">
        <v>0.75</v>
      </c>
      <c r="K2191" s="148">
        <v>125.97</v>
      </c>
      <c r="L2191" s="148"/>
      <c r="M2191" s="148"/>
      <c r="N2191" s="148"/>
      <c r="O2191" s="148"/>
      <c r="P2191" s="148"/>
      <c r="Q2191" s="148"/>
      <c r="R2191" s="148"/>
      <c r="S2191" s="148"/>
      <c r="T2191" s="148"/>
      <c r="U2191" s="148"/>
      <c r="V2191" s="148"/>
      <c r="W2191" s="148"/>
      <c r="X2191" s="139">
        <v>1.25</v>
      </c>
      <c r="Y2191" s="148">
        <v>254</v>
      </c>
      <c r="Z2191" s="148">
        <v>2</v>
      </c>
      <c r="AA2191" s="148">
        <v>232.98</v>
      </c>
      <c r="AB2191" s="148">
        <v>4</v>
      </c>
      <c r="AC2191" s="148">
        <v>513.02</v>
      </c>
      <c r="AD2191" s="148"/>
      <c r="AE2191" s="148"/>
      <c r="AF2191" s="148"/>
      <c r="AG2191" s="148"/>
      <c r="AH2191" s="148"/>
      <c r="AI2191" s="148"/>
      <c r="AJ2191" s="148"/>
      <c r="AK2191" s="148"/>
      <c r="AL2191" s="139">
        <v>0</v>
      </c>
      <c r="AM2191" s="139">
        <v>0</v>
      </c>
      <c r="AN2191" s="148">
        <f t="shared" si="307"/>
        <v>1000</v>
      </c>
      <c r="AO2191" s="148">
        <f t="shared" si="308"/>
        <v>125.97</v>
      </c>
      <c r="AP2191" s="148">
        <v>12</v>
      </c>
      <c r="AQ2191" s="140">
        <v>12</v>
      </c>
      <c r="AS2191" s="42">
        <f t="shared" si="309"/>
        <v>8110.3867023782013</v>
      </c>
      <c r="AT2191" s="101">
        <f t="shared" si="310"/>
        <v>0</v>
      </c>
      <c r="AU2191" s="42">
        <f t="shared" si="311"/>
        <v>8110.3867023782013</v>
      </c>
      <c r="AV2191" s="42">
        <f t="shared" si="312"/>
        <v>3030.5929267895031</v>
      </c>
      <c r="AW2191" s="102">
        <f t="shared" si="313"/>
        <v>431</v>
      </c>
      <c r="AX2191" s="43">
        <f t="shared" si="306"/>
        <v>0.75</v>
      </c>
      <c r="AY2191" s="43" t="str">
        <f t="shared" si="314"/>
        <v>UTGS</v>
      </c>
    </row>
    <row r="2192" spans="1:51" hidden="1" x14ac:dyDescent="0.2">
      <c r="A2192" s="38">
        <v>2185</v>
      </c>
      <c r="B2192" t="s">
        <v>362</v>
      </c>
      <c r="C2192" t="s">
        <v>289</v>
      </c>
      <c r="D2192">
        <v>955</v>
      </c>
      <c r="E2192" t="s">
        <v>195</v>
      </c>
      <c r="F2192">
        <v>2</v>
      </c>
      <c r="G2192" t="str">
        <f>LOOKUP(F2192,{0,6,45},{"F","L","H"})</f>
        <v>F</v>
      </c>
      <c r="H2192" t="s">
        <v>4009</v>
      </c>
      <c r="I2192" s="43" t="str">
        <f>IFERROR(VLOOKUP(#REF!,#REF!,2,FALSE),"No")</f>
        <v>No</v>
      </c>
      <c r="J2192" s="149">
        <v>0.5</v>
      </c>
      <c r="K2192" s="148">
        <v>20</v>
      </c>
      <c r="L2192" s="148"/>
      <c r="M2192" s="148"/>
      <c r="N2192" s="148"/>
      <c r="O2192" s="148"/>
      <c r="P2192" s="148"/>
      <c r="Q2192" s="148"/>
      <c r="R2192" s="148"/>
      <c r="S2192" s="148"/>
      <c r="T2192" s="148"/>
      <c r="U2192" s="148"/>
      <c r="V2192" s="148"/>
      <c r="W2192" s="148"/>
      <c r="X2192" s="139">
        <v>2</v>
      </c>
      <c r="Y2192" s="148">
        <v>1000</v>
      </c>
      <c r="Z2192" s="149"/>
      <c r="AA2192" s="148"/>
      <c r="AB2192" s="149"/>
      <c r="AC2192" s="148"/>
      <c r="AD2192" s="148"/>
      <c r="AE2192" s="148"/>
      <c r="AF2192" s="148"/>
      <c r="AG2192" s="148"/>
      <c r="AH2192" s="148"/>
      <c r="AI2192" s="148"/>
      <c r="AJ2192" s="148"/>
      <c r="AK2192" s="148"/>
      <c r="AL2192" s="139">
        <v>0</v>
      </c>
      <c r="AM2192" s="139">
        <v>0</v>
      </c>
      <c r="AN2192" s="148">
        <f t="shared" si="307"/>
        <v>1000</v>
      </c>
      <c r="AO2192" s="148">
        <f t="shared" si="308"/>
        <v>20</v>
      </c>
      <c r="AP2192" s="148">
        <v>17</v>
      </c>
      <c r="AQ2192" s="140">
        <v>17</v>
      </c>
      <c r="AS2192" s="42">
        <f t="shared" si="309"/>
        <v>1368.0695566211325</v>
      </c>
      <c r="AT2192" s="101">
        <f t="shared" si="310"/>
        <v>0</v>
      </c>
      <c r="AU2192" s="42">
        <f t="shared" si="311"/>
        <v>1368.0695566211325</v>
      </c>
      <c r="AV2192" s="42">
        <f t="shared" si="312"/>
        <v>1912.4095130278843</v>
      </c>
      <c r="AW2192" s="102">
        <f t="shared" si="313"/>
        <v>1475.8772811117678</v>
      </c>
      <c r="AX2192" s="43">
        <f t="shared" si="306"/>
        <v>0.5</v>
      </c>
      <c r="AY2192" s="43" t="str">
        <f t="shared" si="314"/>
        <v>UTGS</v>
      </c>
    </row>
    <row r="2193" spans="1:51" hidden="1" x14ac:dyDescent="0.2">
      <c r="A2193" s="38">
        <v>2186</v>
      </c>
      <c r="B2193" t="s">
        <v>362</v>
      </c>
      <c r="C2193" t="s">
        <v>289</v>
      </c>
      <c r="D2193">
        <v>306</v>
      </c>
      <c r="E2193" t="s">
        <v>1238</v>
      </c>
      <c r="F2193">
        <v>0.25</v>
      </c>
      <c r="G2193" t="str">
        <f>LOOKUP(F2193,{0,6,45},{"F","L","H"})</f>
        <v>F</v>
      </c>
      <c r="H2193" t="s">
        <v>4010</v>
      </c>
      <c r="I2193" s="43" t="str">
        <f>IFERROR(VLOOKUP(#REF!,#REF!,2,FALSE),"No")</f>
        <v>No</v>
      </c>
      <c r="J2193" s="149">
        <v>0.5</v>
      </c>
      <c r="K2193" s="148">
        <v>62</v>
      </c>
      <c r="L2193" s="148"/>
      <c r="M2193" s="148"/>
      <c r="N2193" s="148"/>
      <c r="O2193" s="148"/>
      <c r="P2193" s="148"/>
      <c r="Q2193" s="148"/>
      <c r="R2193" s="148"/>
      <c r="S2193" s="148"/>
      <c r="T2193" s="148"/>
      <c r="U2193" s="148"/>
      <c r="V2193" s="148"/>
      <c r="W2193" s="148"/>
      <c r="X2193" s="139">
        <v>1.25</v>
      </c>
      <c r="Y2193" s="148">
        <v>170.06</v>
      </c>
      <c r="Z2193" s="149">
        <v>2</v>
      </c>
      <c r="AA2193" s="148">
        <v>829.94</v>
      </c>
      <c r="AB2193" s="148"/>
      <c r="AC2193" s="148"/>
      <c r="AD2193" s="148"/>
      <c r="AE2193" s="148"/>
      <c r="AF2193" s="148"/>
      <c r="AG2193" s="148"/>
      <c r="AH2193" s="148"/>
      <c r="AI2193" s="148"/>
      <c r="AJ2193" s="148"/>
      <c r="AK2193" s="148"/>
      <c r="AL2193" s="139">
        <v>0</v>
      </c>
      <c r="AM2193" s="139">
        <v>0</v>
      </c>
      <c r="AN2193" s="148">
        <f t="shared" si="307"/>
        <v>1000</v>
      </c>
      <c r="AO2193" s="148">
        <f t="shared" si="308"/>
        <v>62</v>
      </c>
      <c r="AP2193" s="148">
        <v>11</v>
      </c>
      <c r="AQ2193" s="140">
        <v>11</v>
      </c>
      <c r="AS2193" s="42">
        <f t="shared" si="309"/>
        <v>4241.0156255255106</v>
      </c>
      <c r="AT2193" s="101">
        <f t="shared" si="310"/>
        <v>0</v>
      </c>
      <c r="AU2193" s="42">
        <f t="shared" si="311"/>
        <v>4241.0156255255106</v>
      </c>
      <c r="AV2193" s="42">
        <f t="shared" si="312"/>
        <v>2966.3639746794579</v>
      </c>
      <c r="AW2193" s="102">
        <f t="shared" si="313"/>
        <v>431</v>
      </c>
      <c r="AX2193" s="43">
        <f t="shared" si="306"/>
        <v>0.5</v>
      </c>
      <c r="AY2193" s="43" t="str">
        <f t="shared" si="314"/>
        <v>UTGS</v>
      </c>
    </row>
    <row r="2194" spans="1:51" hidden="1" x14ac:dyDescent="0.2">
      <c r="A2194" s="38">
        <v>2187</v>
      </c>
      <c r="B2194" t="s">
        <v>362</v>
      </c>
      <c r="C2194" t="s">
        <v>289</v>
      </c>
      <c r="D2194">
        <v>320</v>
      </c>
      <c r="E2194" t="s">
        <v>1247</v>
      </c>
      <c r="F2194">
        <v>0.25</v>
      </c>
      <c r="G2194" t="str">
        <f>LOOKUP(F2194,{0,6,45},{"F","L","H"})</f>
        <v>F</v>
      </c>
      <c r="H2194" t="s">
        <v>4011</v>
      </c>
      <c r="I2194" s="43" t="str">
        <f>IFERROR(VLOOKUP(#REF!,#REF!,2,FALSE),"No")</f>
        <v>No</v>
      </c>
      <c r="J2194" s="149">
        <v>0.75</v>
      </c>
      <c r="K2194" s="148">
        <v>73</v>
      </c>
      <c r="L2194" s="148"/>
      <c r="M2194" s="148"/>
      <c r="N2194" s="148"/>
      <c r="O2194" s="148"/>
      <c r="P2194" s="148"/>
      <c r="Q2194" s="148"/>
      <c r="R2194" s="148"/>
      <c r="S2194" s="148"/>
      <c r="T2194" s="148"/>
      <c r="U2194" s="148"/>
      <c r="V2194" s="148"/>
      <c r="W2194" s="148"/>
      <c r="X2194" s="139">
        <v>1</v>
      </c>
      <c r="Y2194" s="148">
        <v>205.09</v>
      </c>
      <c r="Z2194" s="149">
        <v>1.25</v>
      </c>
      <c r="AA2194" s="148">
        <v>794.91</v>
      </c>
      <c r="AB2194" s="148"/>
      <c r="AC2194" s="148"/>
      <c r="AD2194" s="148"/>
      <c r="AE2194" s="148"/>
      <c r="AF2194" s="148"/>
      <c r="AG2194" s="148"/>
      <c r="AH2194" s="148"/>
      <c r="AI2194" s="148"/>
      <c r="AJ2194" s="148"/>
      <c r="AK2194" s="148"/>
      <c r="AL2194" s="139">
        <v>0</v>
      </c>
      <c r="AM2194" s="139">
        <v>0</v>
      </c>
      <c r="AN2194" s="148">
        <f t="shared" si="307"/>
        <v>1000</v>
      </c>
      <c r="AO2194" s="148">
        <f t="shared" si="308"/>
        <v>73</v>
      </c>
      <c r="AP2194" s="148">
        <v>4</v>
      </c>
      <c r="AQ2194" s="140">
        <v>10</v>
      </c>
      <c r="AS2194" s="42">
        <f t="shared" si="309"/>
        <v>4699.9938816671329</v>
      </c>
      <c r="AT2194" s="101">
        <f t="shared" si="310"/>
        <v>0</v>
      </c>
      <c r="AU2194" s="42">
        <f t="shared" si="311"/>
        <v>4699.9938816671329</v>
      </c>
      <c r="AV2194" s="42">
        <f t="shared" si="312"/>
        <v>3106.1072629016921</v>
      </c>
      <c r="AW2194" s="102">
        <f t="shared" si="313"/>
        <v>431</v>
      </c>
      <c r="AX2194" s="43">
        <f t="shared" si="306"/>
        <v>0.75</v>
      </c>
      <c r="AY2194" s="43" t="str">
        <f t="shared" si="314"/>
        <v>UTGS</v>
      </c>
    </row>
    <row r="2195" spans="1:51" hidden="1" x14ac:dyDescent="0.2">
      <c r="A2195" s="38">
        <v>2188</v>
      </c>
      <c r="B2195" t="s">
        <v>362</v>
      </c>
      <c r="C2195" t="s">
        <v>289</v>
      </c>
      <c r="D2195">
        <v>320</v>
      </c>
      <c r="E2195" t="s">
        <v>1245</v>
      </c>
      <c r="F2195">
        <v>0.25</v>
      </c>
      <c r="G2195" t="str">
        <f>LOOKUP(F2195,{0,6,45},{"F","L","H"})</f>
        <v>F</v>
      </c>
      <c r="H2195" t="s">
        <v>4012</v>
      </c>
      <c r="I2195" s="43" t="str">
        <f>IFERROR(VLOOKUP(#REF!,#REF!,2,FALSE),"No")</f>
        <v>No</v>
      </c>
      <c r="J2195" s="139">
        <v>0.5</v>
      </c>
      <c r="K2195" s="148">
        <v>105</v>
      </c>
      <c r="L2195" s="148"/>
      <c r="M2195" s="148"/>
      <c r="N2195" s="148"/>
      <c r="O2195" s="148"/>
      <c r="P2195" s="148"/>
      <c r="Q2195" s="148"/>
      <c r="R2195" s="148"/>
      <c r="S2195" s="148"/>
      <c r="T2195" s="148"/>
      <c r="U2195" s="148"/>
      <c r="V2195" s="148"/>
      <c r="W2195" s="148"/>
      <c r="X2195" s="139">
        <v>0.75</v>
      </c>
      <c r="Y2195" s="148">
        <v>33</v>
      </c>
      <c r="Z2195" s="148">
        <v>3</v>
      </c>
      <c r="AA2195" s="148">
        <v>18.72</v>
      </c>
      <c r="AB2195" s="148">
        <v>4</v>
      </c>
      <c r="AC2195" s="148">
        <v>948.28</v>
      </c>
      <c r="AD2195" s="148"/>
      <c r="AE2195" s="148"/>
      <c r="AF2195" s="148"/>
      <c r="AG2195" s="148"/>
      <c r="AH2195" s="148"/>
      <c r="AI2195" s="148"/>
      <c r="AJ2195" s="148"/>
      <c r="AK2195" s="148"/>
      <c r="AL2195" s="139">
        <v>0</v>
      </c>
      <c r="AM2195" s="139">
        <v>0</v>
      </c>
      <c r="AN2195" s="148">
        <f t="shared" si="307"/>
        <v>1000</v>
      </c>
      <c r="AO2195" s="148">
        <f t="shared" si="308"/>
        <v>105</v>
      </c>
      <c r="AP2195" s="148">
        <v>7</v>
      </c>
      <c r="AQ2195" s="140">
        <v>7</v>
      </c>
      <c r="AS2195" s="42">
        <f t="shared" si="309"/>
        <v>7182.3651722609447</v>
      </c>
      <c r="AT2195" s="101">
        <f t="shared" si="310"/>
        <v>0</v>
      </c>
      <c r="AU2195" s="42">
        <f t="shared" si="311"/>
        <v>7182.3651722609447</v>
      </c>
      <c r="AV2195" s="42">
        <f t="shared" si="312"/>
        <v>5617.5571030677183</v>
      </c>
      <c r="AW2195" s="102">
        <f t="shared" si="313"/>
        <v>431</v>
      </c>
      <c r="AX2195" s="43">
        <f t="shared" si="306"/>
        <v>0.5</v>
      </c>
      <c r="AY2195" s="43" t="str">
        <f t="shared" si="314"/>
        <v>UTGS</v>
      </c>
    </row>
    <row r="2196" spans="1:51" hidden="1" x14ac:dyDescent="0.2">
      <c r="A2196" s="38">
        <v>2189</v>
      </c>
      <c r="B2196" t="s">
        <v>362</v>
      </c>
      <c r="C2196" t="s">
        <v>289</v>
      </c>
      <c r="D2196">
        <v>320</v>
      </c>
      <c r="E2196" t="s">
        <v>1245</v>
      </c>
      <c r="F2196">
        <v>0.25</v>
      </c>
      <c r="G2196" t="str">
        <f>LOOKUP(F2196,{0,6,45},{"F","L","H"})</f>
        <v>F</v>
      </c>
      <c r="H2196" t="s">
        <v>4013</v>
      </c>
      <c r="I2196" s="43" t="str">
        <f>IFERROR(VLOOKUP(#REF!,#REF!,2,FALSE),"No")</f>
        <v>No</v>
      </c>
      <c r="J2196" s="139">
        <v>0.75</v>
      </c>
      <c r="K2196" s="148">
        <v>102</v>
      </c>
      <c r="L2196" s="148"/>
      <c r="M2196" s="148"/>
      <c r="N2196" s="148"/>
      <c r="O2196" s="148"/>
      <c r="P2196" s="148"/>
      <c r="Q2196" s="148"/>
      <c r="R2196" s="148"/>
      <c r="S2196" s="148"/>
      <c r="T2196" s="148"/>
      <c r="U2196" s="148"/>
      <c r="V2196" s="148"/>
      <c r="W2196" s="148"/>
      <c r="X2196" s="139">
        <v>0.75</v>
      </c>
      <c r="Y2196" s="148">
        <v>247</v>
      </c>
      <c r="Z2196" s="149">
        <v>2</v>
      </c>
      <c r="AA2196" s="148">
        <v>753</v>
      </c>
      <c r="AB2196" s="148"/>
      <c r="AC2196" s="148"/>
      <c r="AD2196" s="148"/>
      <c r="AE2196" s="148"/>
      <c r="AF2196" s="148"/>
      <c r="AG2196" s="148"/>
      <c r="AH2196" s="148"/>
      <c r="AI2196" s="148"/>
      <c r="AJ2196" s="148"/>
      <c r="AK2196" s="148"/>
      <c r="AL2196" s="139">
        <v>0</v>
      </c>
      <c r="AM2196" s="139">
        <v>0</v>
      </c>
      <c r="AN2196" s="148">
        <f t="shared" si="307"/>
        <v>1000</v>
      </c>
      <c r="AO2196" s="148">
        <f t="shared" si="308"/>
        <v>102</v>
      </c>
      <c r="AP2196" s="148">
        <v>19</v>
      </c>
      <c r="AQ2196" s="140">
        <v>26</v>
      </c>
      <c r="AS2196" s="42">
        <f t="shared" si="309"/>
        <v>6567.1147387677738</v>
      </c>
      <c r="AT2196" s="101">
        <f t="shared" si="310"/>
        <v>0</v>
      </c>
      <c r="AU2196" s="42">
        <f t="shared" si="311"/>
        <v>6567.1147387677738</v>
      </c>
      <c r="AV2196" s="42">
        <f t="shared" si="312"/>
        <v>1322.4316046720783</v>
      </c>
      <c r="AW2196" s="102">
        <f t="shared" si="313"/>
        <v>431</v>
      </c>
      <c r="AX2196" s="43">
        <f t="shared" si="306"/>
        <v>0.75</v>
      </c>
      <c r="AY2196" s="43" t="str">
        <f t="shared" si="314"/>
        <v>UTGS</v>
      </c>
    </row>
    <row r="2197" spans="1:51" hidden="1" x14ac:dyDescent="0.2">
      <c r="A2197" s="38">
        <v>2190</v>
      </c>
      <c r="B2197" t="s">
        <v>5806</v>
      </c>
      <c r="C2197" t="s">
        <v>292</v>
      </c>
      <c r="D2197">
        <v>14487</v>
      </c>
      <c r="E2197" t="s">
        <v>211</v>
      </c>
      <c r="F2197">
        <v>5</v>
      </c>
      <c r="G2197" t="str">
        <f>LOOKUP(F2197,{0,6,45},{"F","L","H"})</f>
        <v>F</v>
      </c>
      <c r="H2197" t="s">
        <v>1051</v>
      </c>
      <c r="I2197" s="43" t="str">
        <f>IFERROR(VLOOKUP(#REF!,#REF!,2,FALSE),"No")</f>
        <v>No</v>
      </c>
      <c r="J2197" s="149">
        <v>2</v>
      </c>
      <c r="K2197" s="148">
        <v>191</v>
      </c>
      <c r="L2197" s="148"/>
      <c r="M2197" s="148"/>
      <c r="N2197" s="148"/>
      <c r="O2197" s="148"/>
      <c r="P2197" s="148"/>
      <c r="Q2197" s="148"/>
      <c r="R2197" s="148"/>
      <c r="S2197" s="148"/>
      <c r="T2197" s="148"/>
      <c r="U2197" s="148"/>
      <c r="V2197" s="148"/>
      <c r="W2197" s="148"/>
      <c r="X2197" s="139">
        <v>2</v>
      </c>
      <c r="Y2197" s="148">
        <v>1000</v>
      </c>
      <c r="Z2197" s="148"/>
      <c r="AA2197" s="148"/>
      <c r="AB2197" s="148"/>
      <c r="AC2197" s="148"/>
      <c r="AD2197" s="148"/>
      <c r="AE2197" s="148"/>
      <c r="AF2197" s="148"/>
      <c r="AG2197" s="148"/>
      <c r="AH2197" s="148"/>
      <c r="AI2197" s="148"/>
      <c r="AJ2197" s="148"/>
      <c r="AK2197" s="148"/>
      <c r="AL2197" s="139">
        <v>0</v>
      </c>
      <c r="AM2197" s="139">
        <v>0</v>
      </c>
      <c r="AN2197" s="148">
        <f t="shared" si="307"/>
        <v>1000</v>
      </c>
      <c r="AO2197" s="148">
        <f t="shared" si="308"/>
        <v>191</v>
      </c>
      <c r="AP2197" s="148">
        <v>3</v>
      </c>
      <c r="AQ2197" s="140">
        <v>3</v>
      </c>
      <c r="AS2197" s="42">
        <f t="shared" si="309"/>
        <v>13939.844265731812</v>
      </c>
      <c r="AT2197" s="101">
        <f t="shared" si="310"/>
        <v>0</v>
      </c>
      <c r="AU2197" s="42">
        <f t="shared" si="311"/>
        <v>13939.844265731812</v>
      </c>
      <c r="AV2197" s="42">
        <f t="shared" si="312"/>
        <v>10836.987240491344</v>
      </c>
      <c r="AW2197" s="102">
        <f t="shared" si="313"/>
        <v>10791.333333333334</v>
      </c>
      <c r="AX2197" s="43">
        <f t="shared" si="306"/>
        <v>2</v>
      </c>
      <c r="AY2197" s="43" t="str">
        <f t="shared" si="314"/>
        <v>UTFS</v>
      </c>
    </row>
    <row r="2198" spans="1:51" hidden="1" x14ac:dyDescent="0.2">
      <c r="A2198" s="38">
        <v>2191</v>
      </c>
      <c r="B2198" t="s">
        <v>362</v>
      </c>
      <c r="C2198" t="s">
        <v>289</v>
      </c>
      <c r="D2198">
        <v>306</v>
      </c>
      <c r="E2198" t="s">
        <v>1238</v>
      </c>
      <c r="F2198">
        <v>0.25</v>
      </c>
      <c r="G2198" t="str">
        <f>LOOKUP(F2198,{0,6,45},{"F","L","H"})</f>
        <v>F</v>
      </c>
      <c r="H2198" t="s">
        <v>4015</v>
      </c>
      <c r="I2198" s="43" t="str">
        <f>IFERROR(VLOOKUP(#REF!,#REF!,2,FALSE),"No")</f>
        <v>No</v>
      </c>
      <c r="J2198" s="149">
        <v>0.5</v>
      </c>
      <c r="K2198" s="148">
        <v>42</v>
      </c>
      <c r="L2198" s="148"/>
      <c r="M2198" s="148"/>
      <c r="N2198" s="148"/>
      <c r="O2198" s="148"/>
      <c r="P2198" s="148"/>
      <c r="Q2198" s="148"/>
      <c r="R2198" s="148"/>
      <c r="S2198" s="148"/>
      <c r="T2198" s="148"/>
      <c r="U2198" s="148"/>
      <c r="V2198" s="148"/>
      <c r="W2198" s="148"/>
      <c r="X2198" s="139">
        <v>1.25</v>
      </c>
      <c r="Y2198" s="148">
        <v>825.88</v>
      </c>
      <c r="Z2198" s="148">
        <v>2</v>
      </c>
      <c r="AA2198" s="148">
        <v>36.880000000000003</v>
      </c>
      <c r="AB2198" s="148">
        <v>4</v>
      </c>
      <c r="AC2198" s="148">
        <v>137.25</v>
      </c>
      <c r="AD2198" s="148"/>
      <c r="AE2198" s="148"/>
      <c r="AF2198" s="148"/>
      <c r="AG2198" s="148"/>
      <c r="AH2198" s="148"/>
      <c r="AI2198" s="148"/>
      <c r="AJ2198" s="148"/>
      <c r="AK2198" s="148"/>
      <c r="AL2198" s="139">
        <v>0</v>
      </c>
      <c r="AM2198" s="139">
        <v>0</v>
      </c>
      <c r="AN2198" s="148">
        <f t="shared" si="307"/>
        <v>1000.01</v>
      </c>
      <c r="AO2198" s="148">
        <f t="shared" si="308"/>
        <v>42</v>
      </c>
      <c r="AP2198" s="148">
        <v>7</v>
      </c>
      <c r="AQ2198" s="140">
        <v>7</v>
      </c>
      <c r="AS2198" s="42">
        <f t="shared" si="309"/>
        <v>2872.9460689043781</v>
      </c>
      <c r="AT2198" s="101">
        <f t="shared" si="310"/>
        <v>0</v>
      </c>
      <c r="AU2198" s="42">
        <f t="shared" si="311"/>
        <v>2872.9460689043781</v>
      </c>
      <c r="AV2198" s="42">
        <f t="shared" si="312"/>
        <v>4867.6407615844637</v>
      </c>
      <c r="AW2198" s="102">
        <f t="shared" si="313"/>
        <v>431</v>
      </c>
      <c r="AX2198" s="43">
        <f t="shared" si="306"/>
        <v>0.5</v>
      </c>
      <c r="AY2198" s="43" t="str">
        <f t="shared" si="314"/>
        <v>UTGS</v>
      </c>
    </row>
    <row r="2199" spans="1:51" hidden="1" x14ac:dyDescent="0.2">
      <c r="A2199" s="38">
        <v>2192</v>
      </c>
      <c r="B2199" t="s">
        <v>5806</v>
      </c>
      <c r="C2199" t="s">
        <v>5746</v>
      </c>
      <c r="D2199">
        <v>3300</v>
      </c>
      <c r="E2199" t="s">
        <v>207</v>
      </c>
      <c r="F2199">
        <v>2</v>
      </c>
      <c r="G2199" t="str">
        <f>LOOKUP(F2199,{0,6,45},{"F","L","H"})</f>
        <v>F</v>
      </c>
      <c r="H2199" t="s">
        <v>689</v>
      </c>
      <c r="I2199" s="43" t="str">
        <f>IFERROR(VLOOKUP(#REF!,#REF!,2,FALSE),"No")</f>
        <v>No</v>
      </c>
      <c r="J2199" s="149">
        <v>1.25</v>
      </c>
      <c r="K2199" s="148">
        <v>293</v>
      </c>
      <c r="L2199" s="148"/>
      <c r="M2199" s="148"/>
      <c r="N2199" s="148"/>
      <c r="O2199" s="148"/>
      <c r="P2199" s="148"/>
      <c r="Q2199" s="148"/>
      <c r="R2199" s="148"/>
      <c r="S2199" s="148"/>
      <c r="T2199" s="148"/>
      <c r="U2199" s="148"/>
      <c r="V2199" s="148"/>
      <c r="W2199" s="148"/>
      <c r="X2199" s="139">
        <v>1.25</v>
      </c>
      <c r="Y2199" s="148">
        <v>248</v>
      </c>
      <c r="Z2199" s="148">
        <v>2</v>
      </c>
      <c r="AA2199" s="148">
        <v>752</v>
      </c>
      <c r="AB2199" s="148"/>
      <c r="AC2199" s="148"/>
      <c r="AD2199" s="148"/>
      <c r="AE2199" s="148"/>
      <c r="AF2199" s="148"/>
      <c r="AG2199" s="148"/>
      <c r="AH2199" s="148"/>
      <c r="AI2199" s="148"/>
      <c r="AJ2199" s="148"/>
      <c r="AK2199" s="148"/>
      <c r="AL2199" s="139">
        <v>0</v>
      </c>
      <c r="AM2199" s="139">
        <v>0</v>
      </c>
      <c r="AN2199" s="148">
        <f t="shared" si="307"/>
        <v>1000</v>
      </c>
      <c r="AO2199" s="148">
        <f t="shared" si="308"/>
        <v>293</v>
      </c>
      <c r="AP2199" s="148">
        <v>7</v>
      </c>
      <c r="AQ2199" s="140">
        <v>7</v>
      </c>
      <c r="AS2199" s="42">
        <f t="shared" si="309"/>
        <v>21832.449004499584</v>
      </c>
      <c r="AT2199" s="101">
        <f t="shared" si="310"/>
        <v>0</v>
      </c>
      <c r="AU2199" s="42">
        <f t="shared" si="311"/>
        <v>21832.449004499584</v>
      </c>
      <c r="AV2199" s="42">
        <f t="shared" si="312"/>
        <v>4669.2231030677194</v>
      </c>
      <c r="AW2199" s="102">
        <f t="shared" si="313"/>
        <v>2145.6666666666665</v>
      </c>
      <c r="AX2199" s="43">
        <f t="shared" si="306"/>
        <v>1.25</v>
      </c>
      <c r="AY2199" s="43" t="str">
        <f t="shared" si="314"/>
        <v>UTTSS</v>
      </c>
    </row>
    <row r="2200" spans="1:51" hidden="1" x14ac:dyDescent="0.2">
      <c r="A2200" s="38">
        <v>2193</v>
      </c>
      <c r="B2200" t="s">
        <v>362</v>
      </c>
      <c r="C2200" t="s">
        <v>289</v>
      </c>
      <c r="D2200">
        <v>320</v>
      </c>
      <c r="E2200" t="s">
        <v>1245</v>
      </c>
      <c r="F2200">
        <v>0.25</v>
      </c>
      <c r="G2200" t="str">
        <f>LOOKUP(F2200,{0,6,45},{"F","L","H"})</f>
        <v>F</v>
      </c>
      <c r="H2200" t="s">
        <v>4016</v>
      </c>
      <c r="I2200" s="43" t="str">
        <f>IFERROR(VLOOKUP(#REF!,#REF!,2,FALSE),"No")</f>
        <v>No</v>
      </c>
      <c r="J2200" s="149">
        <v>0.5</v>
      </c>
      <c r="K2200" s="148">
        <v>34</v>
      </c>
      <c r="L2200" s="148"/>
      <c r="M2200" s="148"/>
      <c r="N2200" s="148"/>
      <c r="O2200" s="148"/>
      <c r="P2200" s="148"/>
      <c r="Q2200" s="148"/>
      <c r="R2200" s="148"/>
      <c r="S2200" s="148"/>
      <c r="T2200" s="148"/>
      <c r="U2200" s="148"/>
      <c r="V2200" s="148"/>
      <c r="W2200" s="148"/>
      <c r="X2200" s="139">
        <v>1.25</v>
      </c>
      <c r="Y2200" s="148">
        <v>1000</v>
      </c>
      <c r="Z2200" s="149"/>
      <c r="AA2200" s="148"/>
      <c r="AB2200" s="148"/>
      <c r="AC2200" s="148"/>
      <c r="AD2200" s="148"/>
      <c r="AE2200" s="148"/>
      <c r="AF2200" s="148"/>
      <c r="AG2200" s="148"/>
      <c r="AH2200" s="148"/>
      <c r="AI2200" s="148"/>
      <c r="AJ2200" s="148"/>
      <c r="AK2200" s="148"/>
      <c r="AL2200" s="139">
        <v>0</v>
      </c>
      <c r="AM2200" s="139">
        <v>0</v>
      </c>
      <c r="AN2200" s="148">
        <f t="shared" si="307"/>
        <v>1000</v>
      </c>
      <c r="AO2200" s="148">
        <f t="shared" si="308"/>
        <v>34</v>
      </c>
      <c r="AP2200" s="148">
        <v>10</v>
      </c>
      <c r="AQ2200" s="140">
        <v>10</v>
      </c>
      <c r="AS2200" s="42">
        <f t="shared" si="309"/>
        <v>2325.7182462559249</v>
      </c>
      <c r="AT2200" s="101">
        <f t="shared" si="310"/>
        <v>0</v>
      </c>
      <c r="AU2200" s="42">
        <f t="shared" si="311"/>
        <v>2325.7182462559249</v>
      </c>
      <c r="AV2200" s="42">
        <f t="shared" si="312"/>
        <v>3321.0961721474036</v>
      </c>
      <c r="AW2200" s="102">
        <f t="shared" si="313"/>
        <v>431</v>
      </c>
      <c r="AX2200" s="43">
        <f t="shared" si="306"/>
        <v>0.5</v>
      </c>
      <c r="AY2200" s="43" t="str">
        <f t="shared" si="314"/>
        <v>UTGS</v>
      </c>
    </row>
    <row r="2201" spans="1:51" hidden="1" x14ac:dyDescent="0.2">
      <c r="A2201" s="38">
        <v>2194</v>
      </c>
      <c r="B2201" t="s">
        <v>5806</v>
      </c>
      <c r="C2201" t="s">
        <v>5745</v>
      </c>
      <c r="D2201">
        <v>64550</v>
      </c>
      <c r="E2201" t="s">
        <v>197</v>
      </c>
      <c r="F2201">
        <v>45</v>
      </c>
      <c r="G2201" t="str">
        <f>LOOKUP(F2201,{0,6,45},{"F","L","H"})</f>
        <v>H</v>
      </c>
      <c r="H2201" t="s">
        <v>1497</v>
      </c>
      <c r="I2201" s="43" t="str">
        <f>IFERROR(VLOOKUP(#REF!,#REF!,2,FALSE),"No")</f>
        <v>No</v>
      </c>
      <c r="J2201" s="139">
        <v>2</v>
      </c>
      <c r="K2201" s="148">
        <v>34</v>
      </c>
      <c r="L2201" s="148"/>
      <c r="M2201" s="148"/>
      <c r="N2201" s="148"/>
      <c r="O2201" s="148"/>
      <c r="P2201" s="148"/>
      <c r="Q2201" s="148"/>
      <c r="R2201" s="148"/>
      <c r="S2201" s="148"/>
      <c r="T2201" s="148"/>
      <c r="U2201" s="148"/>
      <c r="V2201" s="148"/>
      <c r="W2201" s="148"/>
      <c r="X2201" s="139">
        <v>8</v>
      </c>
      <c r="Y2201" s="148">
        <v>1000</v>
      </c>
      <c r="Z2201" s="148"/>
      <c r="AA2201" s="148"/>
      <c r="AB2201" s="148"/>
      <c r="AC2201" s="148"/>
      <c r="AD2201" s="148"/>
      <c r="AE2201" s="148"/>
      <c r="AF2201" s="148"/>
      <c r="AG2201" s="148"/>
      <c r="AH2201" s="148"/>
      <c r="AI2201" s="148"/>
      <c r="AJ2201" s="148"/>
      <c r="AK2201" s="148"/>
      <c r="AL2201" s="139">
        <v>0</v>
      </c>
      <c r="AM2201" s="139">
        <v>0</v>
      </c>
      <c r="AN2201" s="148">
        <f t="shared" si="307"/>
        <v>1000</v>
      </c>
      <c r="AO2201" s="148">
        <f t="shared" si="308"/>
        <v>34</v>
      </c>
      <c r="AP2201" s="148">
        <v>1</v>
      </c>
      <c r="AQ2201" s="140">
        <v>1</v>
      </c>
      <c r="AS2201" s="42">
        <f t="shared" si="309"/>
        <v>2481.4382462559247</v>
      </c>
      <c r="AT2201" s="101">
        <f t="shared" si="310"/>
        <v>0</v>
      </c>
      <c r="AU2201" s="42">
        <f t="shared" si="311"/>
        <v>2481.4382462559247</v>
      </c>
      <c r="AV2201" s="42">
        <f t="shared" si="312"/>
        <v>72850.961721474043</v>
      </c>
      <c r="AW2201" s="102">
        <f t="shared" si="313"/>
        <v>113197.0366366282</v>
      </c>
      <c r="AX2201" s="43">
        <f t="shared" si="306"/>
        <v>2</v>
      </c>
      <c r="AY2201" s="43" t="str">
        <f t="shared" si="314"/>
        <v>UTTSM</v>
      </c>
    </row>
    <row r="2202" spans="1:51" hidden="1" x14ac:dyDescent="0.2">
      <c r="A2202" s="38">
        <v>2195</v>
      </c>
      <c r="B2202" t="s">
        <v>362</v>
      </c>
      <c r="C2202" t="s">
        <v>289</v>
      </c>
      <c r="D2202">
        <v>320</v>
      </c>
      <c r="E2202" t="s">
        <v>1223</v>
      </c>
      <c r="F2202">
        <v>0.25</v>
      </c>
      <c r="G2202" t="str">
        <f>LOOKUP(F2202,{0,6,45},{"F","L","H"})</f>
        <v>F</v>
      </c>
      <c r="H2202" t="s">
        <v>4017</v>
      </c>
      <c r="I2202" s="43" t="str">
        <f>IFERROR(VLOOKUP(#REF!,#REF!,2,FALSE),"No")</f>
        <v>No</v>
      </c>
      <c r="J2202" s="139">
        <v>0.5</v>
      </c>
      <c r="K2202" s="148">
        <v>87</v>
      </c>
      <c r="L2202" s="148"/>
      <c r="M2202" s="148"/>
      <c r="N2202" s="148"/>
      <c r="O2202" s="148"/>
      <c r="P2202" s="148"/>
      <c r="Q2202" s="148"/>
      <c r="R2202" s="148"/>
      <c r="S2202" s="148"/>
      <c r="T2202" s="148"/>
      <c r="U2202" s="148"/>
      <c r="V2202" s="148"/>
      <c r="W2202" s="148"/>
      <c r="X2202" s="139">
        <v>2</v>
      </c>
      <c r="Y2202" s="148">
        <v>1000</v>
      </c>
      <c r="Z2202" s="148"/>
      <c r="AA2202" s="148"/>
      <c r="AB2202" s="148"/>
      <c r="AC2202" s="148"/>
      <c r="AD2202" s="148"/>
      <c r="AE2202" s="148"/>
      <c r="AF2202" s="148"/>
      <c r="AG2202" s="148"/>
      <c r="AH2202" s="148"/>
      <c r="AI2202" s="148"/>
      <c r="AJ2202" s="148"/>
      <c r="AK2202" s="148"/>
      <c r="AL2202" s="139">
        <v>0</v>
      </c>
      <c r="AM2202" s="139">
        <v>0</v>
      </c>
      <c r="AN2202" s="148">
        <f t="shared" si="307"/>
        <v>1000</v>
      </c>
      <c r="AO2202" s="148">
        <f t="shared" si="308"/>
        <v>87</v>
      </c>
      <c r="AP2202" s="148">
        <v>10</v>
      </c>
      <c r="AQ2202" s="140">
        <v>10</v>
      </c>
      <c r="AS2202" s="42">
        <f t="shared" si="309"/>
        <v>5951.1025713019262</v>
      </c>
      <c r="AT2202" s="101">
        <f t="shared" si="310"/>
        <v>0</v>
      </c>
      <c r="AU2202" s="42">
        <f t="shared" si="311"/>
        <v>5951.1025713019262</v>
      </c>
      <c r="AV2202" s="42">
        <f t="shared" si="312"/>
        <v>3251.0961721474032</v>
      </c>
      <c r="AW2202" s="102">
        <f t="shared" si="313"/>
        <v>431</v>
      </c>
      <c r="AX2202" s="43">
        <f t="shared" si="306"/>
        <v>0.5</v>
      </c>
      <c r="AY2202" s="43" t="str">
        <f t="shared" si="314"/>
        <v>UTGS</v>
      </c>
    </row>
    <row r="2203" spans="1:51" hidden="1" x14ac:dyDescent="0.2">
      <c r="A2203" s="38">
        <v>2196</v>
      </c>
      <c r="B2203" t="s">
        <v>362</v>
      </c>
      <c r="C2203" t="s">
        <v>289</v>
      </c>
      <c r="D2203">
        <v>320</v>
      </c>
      <c r="E2203" t="s">
        <v>1245</v>
      </c>
      <c r="F2203">
        <v>0.25</v>
      </c>
      <c r="G2203" t="str">
        <f>LOOKUP(F2203,{0,6,45},{"F","L","H"})</f>
        <v>F</v>
      </c>
      <c r="H2203" t="s">
        <v>4018</v>
      </c>
      <c r="I2203" s="43" t="str">
        <f>IFERROR(VLOOKUP(#REF!,#REF!,2,FALSE),"No")</f>
        <v>No</v>
      </c>
      <c r="J2203" s="139">
        <v>0.75</v>
      </c>
      <c r="K2203" s="148">
        <v>89</v>
      </c>
      <c r="L2203" s="148"/>
      <c r="M2203" s="148"/>
      <c r="N2203" s="148"/>
      <c r="O2203" s="148"/>
      <c r="P2203" s="148"/>
      <c r="Q2203" s="148"/>
      <c r="R2203" s="148"/>
      <c r="S2203" s="148"/>
      <c r="T2203" s="148"/>
      <c r="U2203" s="148"/>
      <c r="V2203" s="148"/>
      <c r="W2203" s="148"/>
      <c r="X2203" s="139">
        <v>0.75</v>
      </c>
      <c r="Y2203" s="148">
        <v>216</v>
      </c>
      <c r="Z2203" s="148">
        <v>2</v>
      </c>
      <c r="AA2203" s="148">
        <v>677.75</v>
      </c>
      <c r="AB2203" s="148">
        <v>4</v>
      </c>
      <c r="AC2203" s="148">
        <v>106.25</v>
      </c>
      <c r="AD2203" s="148"/>
      <c r="AE2203" s="148"/>
      <c r="AF2203" s="148"/>
      <c r="AG2203" s="148"/>
      <c r="AH2203" s="148"/>
      <c r="AI2203" s="148"/>
      <c r="AJ2203" s="148"/>
      <c r="AK2203" s="148"/>
      <c r="AL2203" s="139">
        <v>0</v>
      </c>
      <c r="AM2203" s="139">
        <v>0</v>
      </c>
      <c r="AN2203" s="148">
        <f t="shared" si="307"/>
        <v>1000</v>
      </c>
      <c r="AO2203" s="148">
        <f t="shared" si="308"/>
        <v>89</v>
      </c>
      <c r="AP2203" s="148">
        <v>22</v>
      </c>
      <c r="AQ2203" s="140">
        <v>23</v>
      </c>
      <c r="AS2203" s="42">
        <f t="shared" si="309"/>
        <v>5730.1295269640386</v>
      </c>
      <c r="AT2203" s="101">
        <f t="shared" si="310"/>
        <v>0</v>
      </c>
      <c r="AU2203" s="42">
        <f t="shared" si="311"/>
        <v>5730.1295269640386</v>
      </c>
      <c r="AV2203" s="42">
        <f t="shared" si="312"/>
        <v>1517.8284444119145</v>
      </c>
      <c r="AW2203" s="102">
        <f t="shared" si="313"/>
        <v>431</v>
      </c>
      <c r="AX2203" s="43">
        <f t="shared" si="306"/>
        <v>0.75</v>
      </c>
      <c r="AY2203" s="43" t="str">
        <f t="shared" si="314"/>
        <v>UTGS</v>
      </c>
    </row>
    <row r="2204" spans="1:51" hidden="1" x14ac:dyDescent="0.2">
      <c r="A2204" s="38">
        <v>2197</v>
      </c>
      <c r="B2204" t="s">
        <v>362</v>
      </c>
      <c r="C2204" t="s">
        <v>289</v>
      </c>
      <c r="D2204">
        <v>320</v>
      </c>
      <c r="E2204" t="s">
        <v>1842</v>
      </c>
      <c r="F2204">
        <v>0.25</v>
      </c>
      <c r="G2204" t="str">
        <f>LOOKUP(F2204,{0,6,45},{"F","L","H"})</f>
        <v>F</v>
      </c>
      <c r="H2204" t="s">
        <v>1498</v>
      </c>
      <c r="I2204" s="43" t="str">
        <f>IFERROR(VLOOKUP(#REF!,#REF!,2,FALSE),"No")</f>
        <v>No</v>
      </c>
      <c r="J2204" s="139">
        <v>0.5</v>
      </c>
      <c r="K2204" s="148">
        <v>16</v>
      </c>
      <c r="L2204" s="148"/>
      <c r="M2204" s="148"/>
      <c r="N2204" s="148"/>
      <c r="O2204" s="148"/>
      <c r="P2204" s="148"/>
      <c r="Q2204" s="148"/>
      <c r="R2204" s="148"/>
      <c r="S2204" s="148"/>
      <c r="T2204" s="148"/>
      <c r="U2204" s="148"/>
      <c r="V2204" s="148"/>
      <c r="W2204" s="148"/>
      <c r="X2204" s="139">
        <v>1.25</v>
      </c>
      <c r="Y2204" s="148">
        <v>1000</v>
      </c>
      <c r="Z2204" s="148"/>
      <c r="AA2204" s="148"/>
      <c r="AB2204" s="148"/>
      <c r="AC2204" s="148"/>
      <c r="AD2204" s="148"/>
      <c r="AE2204" s="148"/>
      <c r="AF2204" s="148"/>
      <c r="AG2204" s="148"/>
      <c r="AH2204" s="148"/>
      <c r="AI2204" s="148"/>
      <c r="AJ2204" s="148"/>
      <c r="AK2204" s="148"/>
      <c r="AL2204" s="139">
        <v>0</v>
      </c>
      <c r="AM2204" s="139">
        <v>0</v>
      </c>
      <c r="AN2204" s="148">
        <f t="shared" si="307"/>
        <v>1000</v>
      </c>
      <c r="AO2204" s="148">
        <f t="shared" si="308"/>
        <v>16</v>
      </c>
      <c r="AP2204" s="148">
        <v>24</v>
      </c>
      <c r="AQ2204" s="140">
        <v>34</v>
      </c>
      <c r="AS2204" s="42">
        <f t="shared" si="309"/>
        <v>1094.4556452969059</v>
      </c>
      <c r="AT2204" s="101">
        <f t="shared" si="310"/>
        <v>0</v>
      </c>
      <c r="AU2204" s="42">
        <f t="shared" si="311"/>
        <v>1094.4556452969059</v>
      </c>
      <c r="AV2204" s="42">
        <f t="shared" si="312"/>
        <v>976.79299180805992</v>
      </c>
      <c r="AW2204" s="102">
        <f t="shared" si="313"/>
        <v>431</v>
      </c>
      <c r="AX2204" s="43">
        <f t="shared" si="306"/>
        <v>0.5</v>
      </c>
      <c r="AY2204" s="43" t="str">
        <f t="shared" si="314"/>
        <v>UTGS</v>
      </c>
    </row>
    <row r="2205" spans="1:51" hidden="1" x14ac:dyDescent="0.2">
      <c r="A2205" s="38">
        <v>2198</v>
      </c>
      <c r="B2205" t="s">
        <v>362</v>
      </c>
      <c r="C2205" t="s">
        <v>289</v>
      </c>
      <c r="D2205">
        <v>320</v>
      </c>
      <c r="E2205" t="s">
        <v>1247</v>
      </c>
      <c r="F2205">
        <v>0.25</v>
      </c>
      <c r="G2205" t="str">
        <f>LOOKUP(F2205,{0,6,45},{"F","L","H"})</f>
        <v>F</v>
      </c>
      <c r="H2205" t="s">
        <v>4020</v>
      </c>
      <c r="I2205" s="43" t="str">
        <f>IFERROR(VLOOKUP(#REF!,#REF!,2,FALSE),"No")</f>
        <v>No</v>
      </c>
      <c r="J2205" s="139">
        <v>0.5</v>
      </c>
      <c r="K2205" s="148">
        <v>29</v>
      </c>
      <c r="L2205" s="148"/>
      <c r="M2205" s="148"/>
      <c r="N2205" s="148"/>
      <c r="O2205" s="148"/>
      <c r="P2205" s="148"/>
      <c r="Q2205" s="148"/>
      <c r="R2205" s="148"/>
      <c r="S2205" s="148"/>
      <c r="T2205" s="148"/>
      <c r="U2205" s="148"/>
      <c r="V2205" s="148"/>
      <c r="W2205" s="148"/>
      <c r="X2205" s="139">
        <v>1.25</v>
      </c>
      <c r="Y2205" s="148">
        <v>1000</v>
      </c>
      <c r="Z2205" s="148"/>
      <c r="AA2205" s="148"/>
      <c r="AB2205" s="148"/>
      <c r="AC2205" s="148"/>
      <c r="AD2205" s="148"/>
      <c r="AE2205" s="148"/>
      <c r="AF2205" s="148"/>
      <c r="AG2205" s="148"/>
      <c r="AH2205" s="148"/>
      <c r="AI2205" s="148"/>
      <c r="AJ2205" s="148"/>
      <c r="AK2205" s="148"/>
      <c r="AL2205" s="139">
        <v>0</v>
      </c>
      <c r="AM2205" s="139">
        <v>0</v>
      </c>
      <c r="AN2205" s="148">
        <f t="shared" si="307"/>
        <v>1000</v>
      </c>
      <c r="AO2205" s="148">
        <f t="shared" si="308"/>
        <v>29</v>
      </c>
      <c r="AP2205" s="148">
        <v>8</v>
      </c>
      <c r="AQ2205" s="140">
        <v>8</v>
      </c>
      <c r="AS2205" s="42">
        <f t="shared" si="309"/>
        <v>1983.700857100642</v>
      </c>
      <c r="AT2205" s="101">
        <f t="shared" si="310"/>
        <v>0</v>
      </c>
      <c r="AU2205" s="42">
        <f t="shared" si="311"/>
        <v>1983.700857100642</v>
      </c>
      <c r="AV2205" s="42">
        <f t="shared" si="312"/>
        <v>4151.3702151842544</v>
      </c>
      <c r="AW2205" s="102">
        <f t="shared" si="313"/>
        <v>431</v>
      </c>
      <c r="AX2205" s="43">
        <f t="shared" si="306"/>
        <v>0.5</v>
      </c>
      <c r="AY2205" s="43" t="str">
        <f t="shared" si="314"/>
        <v>UTGS</v>
      </c>
    </row>
    <row r="2206" spans="1:51" hidden="1" x14ac:dyDescent="0.2">
      <c r="A2206" s="38">
        <v>2199</v>
      </c>
      <c r="B2206" t="s">
        <v>362</v>
      </c>
      <c r="C2206" t="s">
        <v>289</v>
      </c>
      <c r="D2206">
        <v>320</v>
      </c>
      <c r="E2206" t="s">
        <v>1223</v>
      </c>
      <c r="F2206">
        <v>0.25</v>
      </c>
      <c r="G2206" t="str">
        <f>LOOKUP(F2206,{0,6,45},{"F","L","H"})</f>
        <v>F</v>
      </c>
      <c r="H2206" t="s">
        <v>4021</v>
      </c>
      <c r="I2206" s="43" t="str">
        <f>IFERROR(VLOOKUP(#REF!,#REF!,2,FALSE),"No")</f>
        <v>No</v>
      </c>
      <c r="J2206" s="139">
        <v>0.5</v>
      </c>
      <c r="K2206" s="148">
        <v>55</v>
      </c>
      <c r="L2206" s="148"/>
      <c r="M2206" s="148"/>
      <c r="N2206" s="148"/>
      <c r="O2206" s="148"/>
      <c r="P2206" s="148"/>
      <c r="Q2206" s="148"/>
      <c r="R2206" s="148"/>
      <c r="S2206" s="148"/>
      <c r="T2206" s="148"/>
      <c r="U2206" s="148"/>
      <c r="V2206" s="148"/>
      <c r="W2206" s="148"/>
      <c r="X2206" s="139">
        <v>2</v>
      </c>
      <c r="Y2206" s="148">
        <v>916.96</v>
      </c>
      <c r="Z2206" s="148">
        <v>3</v>
      </c>
      <c r="AA2206" s="148">
        <v>83.04</v>
      </c>
      <c r="AB2206" s="148"/>
      <c r="AC2206" s="148"/>
      <c r="AD2206" s="148"/>
      <c r="AE2206" s="148"/>
      <c r="AF2206" s="148"/>
      <c r="AG2206" s="148"/>
      <c r="AH2206" s="148"/>
      <c r="AI2206" s="148"/>
      <c r="AJ2206" s="148"/>
      <c r="AK2206" s="148"/>
      <c r="AL2206" s="139">
        <v>0</v>
      </c>
      <c r="AM2206" s="139">
        <v>0</v>
      </c>
      <c r="AN2206" s="148">
        <f t="shared" si="307"/>
        <v>1000</v>
      </c>
      <c r="AO2206" s="148">
        <f t="shared" si="308"/>
        <v>55</v>
      </c>
      <c r="AP2206" s="148">
        <v>7</v>
      </c>
      <c r="AQ2206" s="140">
        <v>7</v>
      </c>
      <c r="AS2206" s="42">
        <f t="shared" si="309"/>
        <v>3762.1912807081139</v>
      </c>
      <c r="AT2206" s="101">
        <f t="shared" si="310"/>
        <v>0</v>
      </c>
      <c r="AU2206" s="42">
        <f t="shared" si="311"/>
        <v>3762.1912807081139</v>
      </c>
      <c r="AV2206" s="42">
        <f t="shared" si="312"/>
        <v>4494.0020744962903</v>
      </c>
      <c r="AW2206" s="102">
        <f t="shared" si="313"/>
        <v>431</v>
      </c>
      <c r="AX2206" s="43">
        <f t="shared" si="306"/>
        <v>0.5</v>
      </c>
      <c r="AY2206" s="43" t="str">
        <f t="shared" si="314"/>
        <v>UTGS</v>
      </c>
    </row>
    <row r="2207" spans="1:51" hidden="1" x14ac:dyDescent="0.2">
      <c r="A2207" s="38">
        <v>2200</v>
      </c>
      <c r="B2207" t="s">
        <v>362</v>
      </c>
      <c r="C2207" t="s">
        <v>289</v>
      </c>
      <c r="D2207">
        <v>320</v>
      </c>
      <c r="E2207" t="s">
        <v>1223</v>
      </c>
      <c r="F2207">
        <v>0.25</v>
      </c>
      <c r="G2207" t="str">
        <f>LOOKUP(F2207,{0,6,45},{"F","L","H"})</f>
        <v>F</v>
      </c>
      <c r="H2207" t="s">
        <v>4022</v>
      </c>
      <c r="I2207" s="43" t="str">
        <f>IFERROR(VLOOKUP(#REF!,#REF!,2,FALSE),"No")</f>
        <v>No</v>
      </c>
      <c r="J2207" s="139">
        <v>0.75</v>
      </c>
      <c r="K2207" s="148">
        <v>26</v>
      </c>
      <c r="L2207" s="148"/>
      <c r="M2207" s="148"/>
      <c r="N2207" s="148"/>
      <c r="O2207" s="148"/>
      <c r="P2207" s="148"/>
      <c r="Q2207" s="148"/>
      <c r="R2207" s="148"/>
      <c r="S2207" s="148"/>
      <c r="T2207" s="148"/>
      <c r="U2207" s="148"/>
      <c r="V2207" s="148"/>
      <c r="W2207" s="148"/>
      <c r="X2207" s="139">
        <v>2</v>
      </c>
      <c r="Y2207" s="148">
        <v>1000</v>
      </c>
      <c r="Z2207" s="148"/>
      <c r="AA2207" s="148"/>
      <c r="AB2207" s="148"/>
      <c r="AC2207" s="148"/>
      <c r="AD2207" s="148"/>
      <c r="AE2207" s="148"/>
      <c r="AF2207" s="148"/>
      <c r="AG2207" s="148"/>
      <c r="AH2207" s="148"/>
      <c r="AI2207" s="148"/>
      <c r="AJ2207" s="148"/>
      <c r="AK2207" s="148"/>
      <c r="AL2207" s="139">
        <v>0</v>
      </c>
      <c r="AM2207" s="139">
        <v>0</v>
      </c>
      <c r="AN2207" s="148">
        <f t="shared" si="307"/>
        <v>1000</v>
      </c>
      <c r="AO2207" s="148">
        <f t="shared" si="308"/>
        <v>26</v>
      </c>
      <c r="AP2207" s="148">
        <v>9</v>
      </c>
      <c r="AQ2207" s="140">
        <v>73</v>
      </c>
      <c r="AS2207" s="42">
        <f t="shared" si="309"/>
        <v>1673.9704236074717</v>
      </c>
      <c r="AT2207" s="101">
        <f t="shared" si="310"/>
        <v>0</v>
      </c>
      <c r="AU2207" s="42">
        <f t="shared" si="311"/>
        <v>1673.9704236074717</v>
      </c>
      <c r="AV2207" s="42">
        <f t="shared" si="312"/>
        <v>445.3556400201922</v>
      </c>
      <c r="AW2207" s="102">
        <f t="shared" si="313"/>
        <v>431</v>
      </c>
      <c r="AX2207" s="43">
        <f t="shared" si="306"/>
        <v>0.75</v>
      </c>
      <c r="AY2207" s="43" t="str">
        <f t="shared" si="314"/>
        <v>UTGS</v>
      </c>
    </row>
    <row r="2208" spans="1:51" hidden="1" x14ac:dyDescent="0.2">
      <c r="A2208" s="38">
        <v>2201</v>
      </c>
      <c r="B2208" t="s">
        <v>5806</v>
      </c>
      <c r="C2208" t="s">
        <v>292</v>
      </c>
      <c r="D2208">
        <v>2225</v>
      </c>
      <c r="E2208" t="s">
        <v>196</v>
      </c>
      <c r="F2208">
        <v>2</v>
      </c>
      <c r="G2208" t="str">
        <f>LOOKUP(F2208,{0,6,45},{"F","L","H"})</f>
        <v>F</v>
      </c>
      <c r="H2208" t="s">
        <v>382</v>
      </c>
      <c r="I2208" s="43" t="str">
        <f>IFERROR(VLOOKUP(#REF!,#REF!,2,FALSE),"No")</f>
        <v>No</v>
      </c>
      <c r="J2208" s="139">
        <v>1.25</v>
      </c>
      <c r="K2208" s="148">
        <v>119</v>
      </c>
      <c r="L2208" s="148"/>
      <c r="M2208" s="148"/>
      <c r="N2208" s="148"/>
      <c r="O2208" s="148"/>
      <c r="P2208" s="148"/>
      <c r="Q2208" s="148"/>
      <c r="R2208" s="148"/>
      <c r="S2208" s="148"/>
      <c r="T2208" s="148"/>
      <c r="U2208" s="148"/>
      <c r="V2208" s="148"/>
      <c r="W2208" s="148"/>
      <c r="X2208" s="139">
        <v>2</v>
      </c>
      <c r="Y2208" s="148">
        <v>78.540000000000006</v>
      </c>
      <c r="Z2208" s="148">
        <v>4</v>
      </c>
      <c r="AA2208" s="148">
        <v>921.46</v>
      </c>
      <c r="AB2208" s="148"/>
      <c r="AC2208" s="148"/>
      <c r="AD2208" s="148"/>
      <c r="AE2208" s="148"/>
      <c r="AF2208" s="148"/>
      <c r="AG2208" s="148"/>
      <c r="AH2208" s="148"/>
      <c r="AI2208" s="148"/>
      <c r="AJ2208" s="148"/>
      <c r="AK2208" s="148"/>
      <c r="AL2208" s="139">
        <v>0</v>
      </c>
      <c r="AM2208" s="139">
        <v>0</v>
      </c>
      <c r="AN2208" s="148">
        <f t="shared" si="307"/>
        <v>1000</v>
      </c>
      <c r="AO2208" s="148">
        <f t="shared" si="308"/>
        <v>119</v>
      </c>
      <c r="AP2208" s="148">
        <v>6</v>
      </c>
      <c r="AQ2208" s="140">
        <v>12</v>
      </c>
      <c r="AS2208" s="42">
        <f t="shared" si="309"/>
        <v>8867.1038618957355</v>
      </c>
      <c r="AT2208" s="101">
        <f t="shared" si="310"/>
        <v>0</v>
      </c>
      <c r="AU2208" s="42">
        <f t="shared" si="311"/>
        <v>8867.1038618957355</v>
      </c>
      <c r="AV2208" s="42">
        <f t="shared" si="312"/>
        <v>3259.8191601228368</v>
      </c>
      <c r="AW2208" s="102">
        <f t="shared" si="313"/>
        <v>2428.75</v>
      </c>
      <c r="AX2208" s="43">
        <f t="shared" si="306"/>
        <v>1.25</v>
      </c>
      <c r="AY2208" s="43" t="str">
        <f t="shared" si="314"/>
        <v>UTFS</v>
      </c>
    </row>
    <row r="2209" spans="1:51" hidden="1" x14ac:dyDescent="0.2">
      <c r="A2209" s="38">
        <v>2202</v>
      </c>
      <c r="B2209" t="s">
        <v>362</v>
      </c>
      <c r="C2209" t="s">
        <v>289</v>
      </c>
      <c r="D2209">
        <v>320</v>
      </c>
      <c r="E2209" t="s">
        <v>1247</v>
      </c>
      <c r="F2209">
        <v>0.25</v>
      </c>
      <c r="G2209" t="str">
        <f>LOOKUP(F2209,{0,6,45},{"F","L","H"})</f>
        <v>F</v>
      </c>
      <c r="H2209" t="s">
        <v>4023</v>
      </c>
      <c r="I2209" s="43" t="str">
        <f>IFERROR(VLOOKUP(#REF!,#REF!,2,FALSE),"No")</f>
        <v>No</v>
      </c>
      <c r="J2209" s="139">
        <v>0.5</v>
      </c>
      <c r="K2209" s="148">
        <v>52</v>
      </c>
      <c r="L2209" s="148"/>
      <c r="M2209" s="148"/>
      <c r="N2209" s="148"/>
      <c r="O2209" s="148"/>
      <c r="P2209" s="148"/>
      <c r="Q2209" s="148"/>
      <c r="R2209" s="148"/>
      <c r="S2209" s="148"/>
      <c r="T2209" s="148"/>
      <c r="U2209" s="148"/>
      <c r="V2209" s="148"/>
      <c r="W2209" s="148"/>
      <c r="X2209" s="139">
        <v>2</v>
      </c>
      <c r="Y2209" s="148">
        <v>1000</v>
      </c>
      <c r="Z2209" s="148"/>
      <c r="AA2209" s="148"/>
      <c r="AB2209" s="148"/>
      <c r="AC2209" s="148"/>
      <c r="AD2209" s="148"/>
      <c r="AE2209" s="148"/>
      <c r="AF2209" s="148"/>
      <c r="AG2209" s="148"/>
      <c r="AH2209" s="148"/>
      <c r="AI2209" s="148"/>
      <c r="AJ2209" s="148"/>
      <c r="AK2209" s="148"/>
      <c r="AL2209" s="139">
        <v>0</v>
      </c>
      <c r="AM2209" s="139">
        <v>0</v>
      </c>
      <c r="AN2209" s="148">
        <f t="shared" si="307"/>
        <v>1000</v>
      </c>
      <c r="AO2209" s="148">
        <f t="shared" si="308"/>
        <v>52</v>
      </c>
      <c r="AP2209" s="148">
        <v>7</v>
      </c>
      <c r="AQ2209" s="140">
        <v>7</v>
      </c>
      <c r="AS2209" s="42">
        <f t="shared" si="309"/>
        <v>3556.9808472149443</v>
      </c>
      <c r="AT2209" s="101">
        <f t="shared" si="310"/>
        <v>0</v>
      </c>
      <c r="AU2209" s="42">
        <f t="shared" si="311"/>
        <v>3556.9808472149443</v>
      </c>
      <c r="AV2209" s="42">
        <f t="shared" si="312"/>
        <v>4644.4231030677192</v>
      </c>
      <c r="AW2209" s="102">
        <f t="shared" si="313"/>
        <v>431</v>
      </c>
      <c r="AX2209" s="43">
        <f t="shared" si="306"/>
        <v>0.5</v>
      </c>
      <c r="AY2209" s="43" t="str">
        <f t="shared" si="314"/>
        <v>UTGS</v>
      </c>
    </row>
    <row r="2210" spans="1:51" hidden="1" x14ac:dyDescent="0.2">
      <c r="A2210" s="38">
        <v>2203</v>
      </c>
      <c r="B2210" t="s">
        <v>362</v>
      </c>
      <c r="C2210" t="s">
        <v>289</v>
      </c>
      <c r="D2210">
        <v>175</v>
      </c>
      <c r="E2210" t="s">
        <v>1235</v>
      </c>
      <c r="F2210">
        <v>0.25</v>
      </c>
      <c r="G2210" t="str">
        <f>LOOKUP(F2210,{0,6,45},{"F","L","H"})</f>
        <v>F</v>
      </c>
      <c r="H2210" t="s">
        <v>4024</v>
      </c>
      <c r="I2210" s="43" t="str">
        <f>IFERROR(VLOOKUP(#REF!,#REF!,2,FALSE),"No")</f>
        <v>No</v>
      </c>
      <c r="J2210" s="139">
        <v>0.5</v>
      </c>
      <c r="K2210" s="148">
        <v>25</v>
      </c>
      <c r="L2210" s="148"/>
      <c r="M2210" s="148"/>
      <c r="N2210" s="148"/>
      <c r="O2210" s="148"/>
      <c r="P2210" s="148"/>
      <c r="Q2210" s="148"/>
      <c r="R2210" s="148"/>
      <c r="S2210" s="148"/>
      <c r="T2210" s="148"/>
      <c r="U2210" s="148"/>
      <c r="V2210" s="148"/>
      <c r="W2210" s="148"/>
      <c r="X2210" s="139">
        <v>1.25</v>
      </c>
      <c r="Y2210" s="148">
        <v>31.44</v>
      </c>
      <c r="Z2210" s="148">
        <v>2</v>
      </c>
      <c r="AA2210" s="148">
        <v>968.56</v>
      </c>
      <c r="AB2210" s="148"/>
      <c r="AC2210" s="148"/>
      <c r="AD2210" s="148"/>
      <c r="AE2210" s="148"/>
      <c r="AF2210" s="148"/>
      <c r="AG2210" s="148"/>
      <c r="AH2210" s="148"/>
      <c r="AI2210" s="148"/>
      <c r="AJ2210" s="148"/>
      <c r="AK2210" s="148"/>
      <c r="AL2210" s="139">
        <v>0</v>
      </c>
      <c r="AM2210" s="139">
        <v>0</v>
      </c>
      <c r="AN2210" s="148">
        <f t="shared" si="307"/>
        <v>1000</v>
      </c>
      <c r="AO2210" s="148">
        <f t="shared" si="308"/>
        <v>25</v>
      </c>
      <c r="AP2210" s="148">
        <v>9</v>
      </c>
      <c r="AQ2210" s="140">
        <v>9</v>
      </c>
      <c r="AS2210" s="42">
        <f t="shared" si="309"/>
        <v>1710.0869457764154</v>
      </c>
      <c r="AT2210" s="101">
        <f t="shared" si="310"/>
        <v>0</v>
      </c>
      <c r="AU2210" s="42">
        <f t="shared" si="311"/>
        <v>1710.0869457764154</v>
      </c>
      <c r="AV2210" s="42">
        <f t="shared" si="312"/>
        <v>3614.7744134971144</v>
      </c>
      <c r="AW2210" s="102">
        <f t="shared" si="313"/>
        <v>431</v>
      </c>
      <c r="AX2210" s="43">
        <f t="shared" si="306"/>
        <v>0.5</v>
      </c>
      <c r="AY2210" s="43" t="str">
        <f t="shared" si="314"/>
        <v>UTGS</v>
      </c>
    </row>
    <row r="2211" spans="1:51" hidden="1" x14ac:dyDescent="0.2">
      <c r="A2211" s="38">
        <v>2204</v>
      </c>
      <c r="B2211" t="s">
        <v>362</v>
      </c>
      <c r="C2211" t="s">
        <v>289</v>
      </c>
      <c r="D2211">
        <v>320</v>
      </c>
      <c r="E2211" t="s">
        <v>1247</v>
      </c>
      <c r="F2211">
        <v>0.25</v>
      </c>
      <c r="G2211" t="str">
        <f>LOOKUP(F2211,{0,6,45},{"F","L","H"})</f>
        <v>F</v>
      </c>
      <c r="H2211" t="s">
        <v>4025</v>
      </c>
      <c r="I2211" s="43" t="str">
        <f>IFERROR(VLOOKUP(#REF!,#REF!,2,FALSE),"No")</f>
        <v>No</v>
      </c>
      <c r="J2211" s="139">
        <v>0.5</v>
      </c>
      <c r="K2211" s="148">
        <v>93</v>
      </c>
      <c r="L2211" s="148"/>
      <c r="M2211" s="148"/>
      <c r="N2211" s="148"/>
      <c r="O2211" s="148"/>
      <c r="P2211" s="148"/>
      <c r="Q2211" s="148"/>
      <c r="R2211" s="148"/>
      <c r="S2211" s="148"/>
      <c r="T2211" s="148"/>
      <c r="U2211" s="148"/>
      <c r="V2211" s="148"/>
      <c r="W2211" s="148"/>
      <c r="X2211" s="139">
        <v>2</v>
      </c>
      <c r="Y2211" s="148">
        <v>853.89</v>
      </c>
      <c r="Z2211" s="149">
        <v>4</v>
      </c>
      <c r="AA2211" s="148">
        <v>146.11000000000001</v>
      </c>
      <c r="AB2211" s="148"/>
      <c r="AC2211" s="148"/>
      <c r="AD2211" s="148"/>
      <c r="AE2211" s="148"/>
      <c r="AF2211" s="148"/>
      <c r="AG2211" s="148"/>
      <c r="AH2211" s="148"/>
      <c r="AI2211" s="148"/>
      <c r="AJ2211" s="148"/>
      <c r="AK2211" s="148"/>
      <c r="AL2211" s="139">
        <v>0</v>
      </c>
      <c r="AM2211" s="139">
        <v>0</v>
      </c>
      <c r="AN2211" s="148">
        <f t="shared" si="307"/>
        <v>1000</v>
      </c>
      <c r="AO2211" s="148">
        <f t="shared" si="308"/>
        <v>93</v>
      </c>
      <c r="AP2211" s="148">
        <v>13</v>
      </c>
      <c r="AQ2211" s="140">
        <v>13</v>
      </c>
      <c r="AS2211" s="42">
        <f t="shared" si="309"/>
        <v>6361.5234382882654</v>
      </c>
      <c r="AT2211" s="101">
        <f t="shared" si="310"/>
        <v>0</v>
      </c>
      <c r="AU2211" s="42">
        <f t="shared" si="311"/>
        <v>6361.5234382882654</v>
      </c>
      <c r="AV2211" s="42">
        <f t="shared" si="312"/>
        <v>2581.4284939595409</v>
      </c>
      <c r="AW2211" s="102">
        <f t="shared" si="313"/>
        <v>431</v>
      </c>
      <c r="AX2211" s="43">
        <f t="shared" si="306"/>
        <v>0.5</v>
      </c>
      <c r="AY2211" s="43" t="str">
        <f t="shared" si="314"/>
        <v>UTGS</v>
      </c>
    </row>
    <row r="2212" spans="1:51" hidden="1" x14ac:dyDescent="0.2">
      <c r="A2212" s="38">
        <v>2205</v>
      </c>
      <c r="B2212" t="s">
        <v>5807</v>
      </c>
      <c r="C2212" t="s">
        <v>5745</v>
      </c>
      <c r="D2212">
        <v>121714</v>
      </c>
      <c r="E2212" t="s">
        <v>213</v>
      </c>
      <c r="F2212">
        <v>45</v>
      </c>
      <c r="G2212" t="str">
        <f>LOOKUP(F2212,{0,6,45},{"F","L","H"})</f>
        <v>H</v>
      </c>
      <c r="H2212" t="s">
        <v>776</v>
      </c>
      <c r="I2212" s="43" t="str">
        <f>IFERROR(VLOOKUP(#REF!,#REF!,2,FALSE),"No")</f>
        <v>No</v>
      </c>
      <c r="J2212" s="139">
        <v>4</v>
      </c>
      <c r="K2212" s="148">
        <v>359</v>
      </c>
      <c r="L2212" s="148"/>
      <c r="M2212" s="148"/>
      <c r="N2212" s="148"/>
      <c r="O2212" s="148"/>
      <c r="P2212" s="148"/>
      <c r="Q2212" s="148"/>
      <c r="R2212" s="148"/>
      <c r="S2212" s="148"/>
      <c r="T2212" s="148"/>
      <c r="U2212" s="148"/>
      <c r="V2212" s="148"/>
      <c r="W2212" s="148"/>
      <c r="X2212" s="139">
        <v>6</v>
      </c>
      <c r="Y2212" s="148">
        <v>1000</v>
      </c>
      <c r="Z2212" s="148"/>
      <c r="AA2212" s="148"/>
      <c r="AB2212" s="148"/>
      <c r="AC2212" s="148"/>
      <c r="AD2212" s="148"/>
      <c r="AE2212" s="148"/>
      <c r="AF2212" s="148"/>
      <c r="AG2212" s="148"/>
      <c r="AH2212" s="148"/>
      <c r="AI2212" s="148"/>
      <c r="AJ2212" s="148"/>
      <c r="AK2212" s="148"/>
      <c r="AL2212" s="139">
        <v>0</v>
      </c>
      <c r="AM2212" s="139">
        <v>0</v>
      </c>
      <c r="AN2212" s="148">
        <f t="shared" si="307"/>
        <v>1000</v>
      </c>
      <c r="AO2212" s="148">
        <f t="shared" si="308"/>
        <v>359</v>
      </c>
      <c r="AP2212" s="148">
        <v>2</v>
      </c>
      <c r="AQ2212" s="140">
        <v>2</v>
      </c>
      <c r="AS2212" s="42">
        <f t="shared" si="309"/>
        <v>27479.10854134932</v>
      </c>
      <c r="AT2212" s="101">
        <f t="shared" si="310"/>
        <v>0</v>
      </c>
      <c r="AU2212" s="42">
        <f t="shared" si="311"/>
        <v>27479.10854134932</v>
      </c>
      <c r="AV2212" s="42">
        <f t="shared" si="312"/>
        <v>30015.480860737021</v>
      </c>
      <c r="AW2212" s="102">
        <f t="shared" si="313"/>
        <v>150929.38218217093</v>
      </c>
      <c r="AX2212" s="43">
        <f t="shared" si="306"/>
        <v>4</v>
      </c>
      <c r="AY2212" s="43" t="str">
        <f t="shared" si="314"/>
        <v>UTTSM</v>
      </c>
    </row>
    <row r="2213" spans="1:51" hidden="1" x14ac:dyDescent="0.2">
      <c r="A2213" s="38">
        <v>2206</v>
      </c>
      <c r="B2213" t="s">
        <v>362</v>
      </c>
      <c r="C2213" t="s">
        <v>289</v>
      </c>
      <c r="D2213">
        <v>306</v>
      </c>
      <c r="E2213" t="s">
        <v>1238</v>
      </c>
      <c r="F2213">
        <v>0.25</v>
      </c>
      <c r="G2213" t="str">
        <f>LOOKUP(F2213,{0,6,45},{"F","L","H"})</f>
        <v>F</v>
      </c>
      <c r="H2213" t="s">
        <v>4026</v>
      </c>
      <c r="I2213" s="43" t="str">
        <f>IFERROR(VLOOKUP(#REF!,#REF!,2,FALSE),"No")</f>
        <v>No</v>
      </c>
      <c r="J2213" s="139">
        <v>0.5</v>
      </c>
      <c r="K2213" s="148">
        <v>76</v>
      </c>
      <c r="L2213" s="148"/>
      <c r="M2213" s="148"/>
      <c r="N2213" s="148"/>
      <c r="O2213" s="148"/>
      <c r="P2213" s="148"/>
      <c r="Q2213" s="148"/>
      <c r="R2213" s="148"/>
      <c r="S2213" s="148"/>
      <c r="T2213" s="148"/>
      <c r="U2213" s="148"/>
      <c r="V2213" s="148"/>
      <c r="W2213" s="148"/>
      <c r="X2213" s="139">
        <v>2</v>
      </c>
      <c r="Y2213" s="148">
        <v>1000</v>
      </c>
      <c r="Z2213" s="149"/>
      <c r="AA2213" s="148"/>
      <c r="AB2213" s="148"/>
      <c r="AC2213" s="148"/>
      <c r="AD2213" s="148"/>
      <c r="AE2213" s="148"/>
      <c r="AF2213" s="148"/>
      <c r="AG2213" s="148"/>
      <c r="AH2213" s="148"/>
      <c r="AI2213" s="148"/>
      <c r="AJ2213" s="148"/>
      <c r="AK2213" s="148"/>
      <c r="AL2213" s="139">
        <v>0</v>
      </c>
      <c r="AM2213" s="139">
        <v>0</v>
      </c>
      <c r="AN2213" s="148">
        <f t="shared" si="307"/>
        <v>1000</v>
      </c>
      <c r="AO2213" s="148">
        <f t="shared" si="308"/>
        <v>76</v>
      </c>
      <c r="AP2213" s="148">
        <v>10</v>
      </c>
      <c r="AQ2213" s="140">
        <v>12</v>
      </c>
      <c r="AS2213" s="42">
        <f t="shared" si="309"/>
        <v>5198.664315160303</v>
      </c>
      <c r="AT2213" s="101">
        <f t="shared" si="310"/>
        <v>0</v>
      </c>
      <c r="AU2213" s="42">
        <f t="shared" si="311"/>
        <v>5198.664315160303</v>
      </c>
      <c r="AV2213" s="42">
        <f t="shared" si="312"/>
        <v>2709.246810122836</v>
      </c>
      <c r="AW2213" s="102">
        <f t="shared" si="313"/>
        <v>431</v>
      </c>
      <c r="AX2213" s="43">
        <f t="shared" si="306"/>
        <v>0.5</v>
      </c>
      <c r="AY2213" s="43" t="str">
        <f t="shared" si="314"/>
        <v>UTGS</v>
      </c>
    </row>
    <row r="2214" spans="1:51" hidden="1" x14ac:dyDescent="0.2">
      <c r="A2214" s="38">
        <v>2207</v>
      </c>
      <c r="B2214" t="s">
        <v>362</v>
      </c>
      <c r="C2214" t="s">
        <v>289</v>
      </c>
      <c r="D2214">
        <v>320</v>
      </c>
      <c r="E2214" t="s">
        <v>1247</v>
      </c>
      <c r="F2214">
        <v>0.25</v>
      </c>
      <c r="G2214" t="str">
        <f>LOOKUP(F2214,{0,6,45},{"F","L","H"})</f>
        <v>F</v>
      </c>
      <c r="H2214" t="s">
        <v>4027</v>
      </c>
      <c r="I2214" s="43" t="str">
        <f>IFERROR(VLOOKUP(#REF!,#REF!,2,FALSE),"No")</f>
        <v>No</v>
      </c>
      <c r="J2214" s="139">
        <v>0.5</v>
      </c>
      <c r="K2214" s="148">
        <v>70</v>
      </c>
      <c r="L2214" s="148"/>
      <c r="M2214" s="148"/>
      <c r="N2214" s="148"/>
      <c r="O2214" s="148"/>
      <c r="P2214" s="148"/>
      <c r="Q2214" s="148"/>
      <c r="R2214" s="148"/>
      <c r="S2214" s="148"/>
      <c r="T2214" s="148"/>
      <c r="U2214" s="148"/>
      <c r="V2214" s="148"/>
      <c r="W2214" s="148"/>
      <c r="X2214" s="139">
        <v>2</v>
      </c>
      <c r="Y2214" s="148">
        <v>1000</v>
      </c>
      <c r="Z2214" s="148"/>
      <c r="AA2214" s="148"/>
      <c r="AB2214" s="148"/>
      <c r="AC2214" s="148"/>
      <c r="AD2214" s="148"/>
      <c r="AE2214" s="148"/>
      <c r="AF2214" s="148"/>
      <c r="AG2214" s="148"/>
      <c r="AH2214" s="148"/>
      <c r="AI2214" s="148"/>
      <c r="AJ2214" s="148"/>
      <c r="AK2214" s="148"/>
      <c r="AL2214" s="139">
        <v>0</v>
      </c>
      <c r="AM2214" s="139">
        <v>0</v>
      </c>
      <c r="AN2214" s="148">
        <f t="shared" si="307"/>
        <v>1000</v>
      </c>
      <c r="AO2214" s="148">
        <f t="shared" si="308"/>
        <v>70</v>
      </c>
      <c r="AP2214" s="148">
        <v>8</v>
      </c>
      <c r="AQ2214" s="140">
        <v>8</v>
      </c>
      <c r="AS2214" s="42">
        <f t="shared" si="309"/>
        <v>4788.2434481739638</v>
      </c>
      <c r="AT2214" s="101">
        <f t="shared" si="310"/>
        <v>0</v>
      </c>
      <c r="AU2214" s="42">
        <f t="shared" si="311"/>
        <v>4788.2434481739638</v>
      </c>
      <c r="AV2214" s="42">
        <f t="shared" si="312"/>
        <v>4063.870215184254</v>
      </c>
      <c r="AW2214" s="102">
        <f t="shared" si="313"/>
        <v>431</v>
      </c>
      <c r="AX2214" s="43">
        <f t="shared" si="306"/>
        <v>0.5</v>
      </c>
      <c r="AY2214" s="43" t="str">
        <f t="shared" si="314"/>
        <v>UTGS</v>
      </c>
    </row>
    <row r="2215" spans="1:51" hidden="1" x14ac:dyDescent="0.2">
      <c r="A2215" s="38">
        <v>2208</v>
      </c>
      <c r="B2215" t="s">
        <v>362</v>
      </c>
      <c r="C2215" t="s">
        <v>289</v>
      </c>
      <c r="D2215">
        <v>550</v>
      </c>
      <c r="E2215" t="s">
        <v>1245</v>
      </c>
      <c r="F2215">
        <v>2</v>
      </c>
      <c r="G2215" t="str">
        <f>LOOKUP(F2215,{0,6,45},{"F","L","H"})</f>
        <v>F</v>
      </c>
      <c r="H2215" t="s">
        <v>4028</v>
      </c>
      <c r="I2215" s="43" t="str">
        <f>IFERROR(VLOOKUP(#REF!,#REF!,2,FALSE),"No")</f>
        <v>No</v>
      </c>
      <c r="J2215" s="139">
        <v>0.5</v>
      </c>
      <c r="K2215" s="148">
        <v>41</v>
      </c>
      <c r="L2215" s="148"/>
      <c r="M2215" s="148"/>
      <c r="N2215" s="148"/>
      <c r="O2215" s="148"/>
      <c r="P2215" s="148"/>
      <c r="Q2215" s="148"/>
      <c r="R2215" s="148"/>
      <c r="S2215" s="148"/>
      <c r="T2215" s="148"/>
      <c r="U2215" s="148"/>
      <c r="V2215" s="148"/>
      <c r="W2215" s="148"/>
      <c r="X2215" s="139">
        <v>2</v>
      </c>
      <c r="Y2215" s="148">
        <v>1000</v>
      </c>
      <c r="Z2215" s="149"/>
      <c r="AA2215" s="148"/>
      <c r="AB2215" s="148"/>
      <c r="AC2215" s="148"/>
      <c r="AD2215" s="148"/>
      <c r="AE2215" s="148"/>
      <c r="AF2215" s="148"/>
      <c r="AG2215" s="148"/>
      <c r="AH2215" s="148"/>
      <c r="AI2215" s="148"/>
      <c r="AJ2215" s="148"/>
      <c r="AK2215" s="148"/>
      <c r="AL2215" s="139">
        <v>0</v>
      </c>
      <c r="AM2215" s="139">
        <v>0</v>
      </c>
      <c r="AN2215" s="148">
        <f t="shared" si="307"/>
        <v>1000</v>
      </c>
      <c r="AO2215" s="148">
        <f t="shared" si="308"/>
        <v>41</v>
      </c>
      <c r="AP2215" s="148">
        <v>9</v>
      </c>
      <c r="AQ2215" s="140">
        <v>9</v>
      </c>
      <c r="AS2215" s="42">
        <f t="shared" si="309"/>
        <v>2804.5425910733215</v>
      </c>
      <c r="AT2215" s="101">
        <f t="shared" si="310"/>
        <v>0</v>
      </c>
      <c r="AU2215" s="42">
        <f t="shared" si="311"/>
        <v>2804.5425910733215</v>
      </c>
      <c r="AV2215" s="42">
        <f t="shared" si="312"/>
        <v>3612.3290801637813</v>
      </c>
      <c r="AW2215" s="102">
        <f t="shared" si="313"/>
        <v>585.0096169344007</v>
      </c>
      <c r="AX2215" s="43">
        <f t="shared" si="306"/>
        <v>0.5</v>
      </c>
      <c r="AY2215" s="43" t="str">
        <f t="shared" si="314"/>
        <v>UTGS</v>
      </c>
    </row>
    <row r="2216" spans="1:51" hidden="1" x14ac:dyDescent="0.2">
      <c r="A2216" s="38">
        <v>2209</v>
      </c>
      <c r="B2216" t="s">
        <v>362</v>
      </c>
      <c r="C2216" t="s">
        <v>289</v>
      </c>
      <c r="D2216">
        <v>306</v>
      </c>
      <c r="E2216" t="s">
        <v>1238</v>
      </c>
      <c r="F2216">
        <v>0.25</v>
      </c>
      <c r="G2216" t="str">
        <f>LOOKUP(F2216,{0,6,45},{"F","L","H"})</f>
        <v>F</v>
      </c>
      <c r="H2216" t="s">
        <v>4029</v>
      </c>
      <c r="I2216" s="43" t="str">
        <f>IFERROR(VLOOKUP(#REF!,#REF!,2,FALSE),"No")</f>
        <v>No</v>
      </c>
      <c r="J2216" s="139">
        <v>0.5</v>
      </c>
      <c r="K2216" s="148">
        <v>41</v>
      </c>
      <c r="L2216" s="148"/>
      <c r="M2216" s="148"/>
      <c r="N2216" s="148"/>
      <c r="O2216" s="148"/>
      <c r="P2216" s="148"/>
      <c r="Q2216" s="148"/>
      <c r="R2216" s="148"/>
      <c r="S2216" s="148"/>
      <c r="T2216" s="148"/>
      <c r="U2216" s="148"/>
      <c r="V2216" s="148"/>
      <c r="W2216" s="148"/>
      <c r="X2216" s="139">
        <v>1.25</v>
      </c>
      <c r="Y2216" s="148">
        <v>501</v>
      </c>
      <c r="Z2216" s="148">
        <v>2</v>
      </c>
      <c r="AA2216" s="148">
        <v>499</v>
      </c>
      <c r="AB2216" s="148"/>
      <c r="AC2216" s="148"/>
      <c r="AD2216" s="148"/>
      <c r="AE2216" s="148"/>
      <c r="AF2216" s="148"/>
      <c r="AG2216" s="148"/>
      <c r="AH2216" s="148"/>
      <c r="AI2216" s="148"/>
      <c r="AJ2216" s="148"/>
      <c r="AK2216" s="148"/>
      <c r="AL2216" s="139">
        <v>0</v>
      </c>
      <c r="AM2216" s="139">
        <v>0</v>
      </c>
      <c r="AN2216" s="148">
        <f t="shared" si="307"/>
        <v>1000</v>
      </c>
      <c r="AO2216" s="148">
        <f t="shared" si="308"/>
        <v>41</v>
      </c>
      <c r="AP2216" s="148">
        <v>8</v>
      </c>
      <c r="AQ2216" s="140">
        <v>8</v>
      </c>
      <c r="AS2216" s="42">
        <f t="shared" si="309"/>
        <v>2804.5425910733215</v>
      </c>
      <c r="AT2216" s="101">
        <f t="shared" si="310"/>
        <v>0</v>
      </c>
      <c r="AU2216" s="42">
        <f t="shared" si="311"/>
        <v>2804.5425910733215</v>
      </c>
      <c r="AV2216" s="42">
        <f t="shared" si="312"/>
        <v>4107.7077151842541</v>
      </c>
      <c r="AW2216" s="102">
        <f t="shared" si="313"/>
        <v>431</v>
      </c>
      <c r="AX2216" s="43">
        <f t="shared" si="306"/>
        <v>0.5</v>
      </c>
      <c r="AY2216" s="43" t="str">
        <f t="shared" si="314"/>
        <v>UTGS</v>
      </c>
    </row>
    <row r="2217" spans="1:51" hidden="1" x14ac:dyDescent="0.2">
      <c r="A2217" s="38">
        <v>2210</v>
      </c>
      <c r="B2217" t="s">
        <v>362</v>
      </c>
      <c r="C2217" t="s">
        <v>289</v>
      </c>
      <c r="D2217">
        <v>320</v>
      </c>
      <c r="E2217" t="s">
        <v>1223</v>
      </c>
      <c r="F2217">
        <v>0.25</v>
      </c>
      <c r="G2217" t="str">
        <f>LOOKUP(F2217,{0,6,45},{"F","L","H"})</f>
        <v>F</v>
      </c>
      <c r="H2217" t="s">
        <v>4030</v>
      </c>
      <c r="I2217" s="43" t="str">
        <f>IFERROR(VLOOKUP(#REF!,#REF!,2,FALSE),"No")</f>
        <v>No</v>
      </c>
      <c r="J2217" s="139">
        <v>0.5</v>
      </c>
      <c r="K2217" s="148">
        <v>37</v>
      </c>
      <c r="L2217" s="148"/>
      <c r="M2217" s="148"/>
      <c r="N2217" s="148"/>
      <c r="O2217" s="148"/>
      <c r="P2217" s="148"/>
      <c r="Q2217" s="148"/>
      <c r="R2217" s="148"/>
      <c r="S2217" s="148"/>
      <c r="T2217" s="148"/>
      <c r="U2217" s="148"/>
      <c r="V2217" s="148"/>
      <c r="W2217" s="148"/>
      <c r="X2217" s="139">
        <v>2</v>
      </c>
      <c r="Y2217" s="148">
        <v>1000</v>
      </c>
      <c r="Z2217" s="148"/>
      <c r="AA2217" s="148"/>
      <c r="AB2217" s="148"/>
      <c r="AC2217" s="148"/>
      <c r="AD2217" s="148"/>
      <c r="AE2217" s="148"/>
      <c r="AF2217" s="148"/>
      <c r="AG2217" s="148"/>
      <c r="AH2217" s="148"/>
      <c r="AI2217" s="148"/>
      <c r="AJ2217" s="148"/>
      <c r="AK2217" s="148"/>
      <c r="AL2217" s="139">
        <v>0</v>
      </c>
      <c r="AM2217" s="139">
        <v>0</v>
      </c>
      <c r="AN2217" s="148">
        <f t="shared" si="307"/>
        <v>1000</v>
      </c>
      <c r="AO2217" s="148">
        <f t="shared" si="308"/>
        <v>37</v>
      </c>
      <c r="AP2217" s="148">
        <v>10</v>
      </c>
      <c r="AQ2217" s="140">
        <v>11</v>
      </c>
      <c r="AS2217" s="42">
        <f t="shared" si="309"/>
        <v>2530.928679749095</v>
      </c>
      <c r="AT2217" s="101">
        <f t="shared" si="310"/>
        <v>0</v>
      </c>
      <c r="AU2217" s="42">
        <f t="shared" si="311"/>
        <v>2530.928679749095</v>
      </c>
      <c r="AV2217" s="42">
        <f t="shared" si="312"/>
        <v>2955.5419746794573</v>
      </c>
      <c r="AW2217" s="102">
        <f t="shared" si="313"/>
        <v>431</v>
      </c>
      <c r="AX2217" s="43">
        <f t="shared" si="306"/>
        <v>0.5</v>
      </c>
      <c r="AY2217" s="43" t="str">
        <f t="shared" si="314"/>
        <v>UTGS</v>
      </c>
    </row>
    <row r="2218" spans="1:51" hidden="1" x14ac:dyDescent="0.2">
      <c r="A2218" s="38">
        <v>2211</v>
      </c>
      <c r="B2218" t="s">
        <v>362</v>
      </c>
      <c r="C2218" t="s">
        <v>289</v>
      </c>
      <c r="D2218">
        <v>320</v>
      </c>
      <c r="E2218" t="s">
        <v>1245</v>
      </c>
      <c r="F2218">
        <v>0.25</v>
      </c>
      <c r="G2218" t="str">
        <f>LOOKUP(F2218,{0,6,45},{"F","L","H"})</f>
        <v>F</v>
      </c>
      <c r="H2218" t="s">
        <v>4031</v>
      </c>
      <c r="I2218" s="43" t="str">
        <f>IFERROR(VLOOKUP(#REF!,#REF!,2,FALSE),"No")</f>
        <v>No</v>
      </c>
      <c r="J2218" s="139">
        <v>0.5</v>
      </c>
      <c r="K2218" s="148">
        <v>75</v>
      </c>
      <c r="L2218" s="148"/>
      <c r="M2218" s="148"/>
      <c r="N2218" s="148"/>
      <c r="O2218" s="148"/>
      <c r="P2218" s="148"/>
      <c r="Q2218" s="148"/>
      <c r="R2218" s="148"/>
      <c r="S2218" s="148"/>
      <c r="T2218" s="148"/>
      <c r="U2218" s="148"/>
      <c r="V2218" s="148"/>
      <c r="W2218" s="148"/>
      <c r="X2218" s="139">
        <v>2</v>
      </c>
      <c r="Y2218" s="148">
        <v>1000</v>
      </c>
      <c r="Z2218" s="148"/>
      <c r="AA2218" s="148"/>
      <c r="AB2218" s="148"/>
      <c r="AC2218" s="148"/>
      <c r="AD2218" s="148"/>
      <c r="AE2218" s="148"/>
      <c r="AF2218" s="148"/>
      <c r="AG2218" s="148"/>
      <c r="AH2218" s="148"/>
      <c r="AI2218" s="148"/>
      <c r="AJ2218" s="148"/>
      <c r="AK2218" s="148"/>
      <c r="AL2218" s="139">
        <v>0</v>
      </c>
      <c r="AM2218" s="139">
        <v>0</v>
      </c>
      <c r="AN2218" s="148">
        <f t="shared" si="307"/>
        <v>1000</v>
      </c>
      <c r="AO2218" s="148">
        <f t="shared" si="308"/>
        <v>75</v>
      </c>
      <c r="AP2218" s="148">
        <v>9</v>
      </c>
      <c r="AQ2218" s="140">
        <v>9</v>
      </c>
      <c r="AS2218" s="42">
        <f t="shared" si="309"/>
        <v>5130.2608373292469</v>
      </c>
      <c r="AT2218" s="101">
        <f t="shared" si="310"/>
        <v>0</v>
      </c>
      <c r="AU2218" s="42">
        <f t="shared" si="311"/>
        <v>5130.2608373292469</v>
      </c>
      <c r="AV2218" s="42">
        <f t="shared" si="312"/>
        <v>3612.3290801637813</v>
      </c>
      <c r="AW2218" s="102">
        <f t="shared" si="313"/>
        <v>431</v>
      </c>
      <c r="AX2218" s="43">
        <f t="shared" si="306"/>
        <v>0.5</v>
      </c>
      <c r="AY2218" s="43" t="str">
        <f t="shared" si="314"/>
        <v>UTGS</v>
      </c>
    </row>
    <row r="2219" spans="1:51" hidden="1" x14ac:dyDescent="0.2">
      <c r="A2219" s="38">
        <v>2212</v>
      </c>
      <c r="B2219" t="s">
        <v>362</v>
      </c>
      <c r="C2219" t="s">
        <v>289</v>
      </c>
      <c r="D2219">
        <v>320</v>
      </c>
      <c r="E2219" t="s">
        <v>1247</v>
      </c>
      <c r="F2219">
        <v>0.25</v>
      </c>
      <c r="G2219" t="str">
        <f>LOOKUP(F2219,{0,6,45},{"F","L","H"})</f>
        <v>F</v>
      </c>
      <c r="H2219" t="s">
        <v>4032</v>
      </c>
      <c r="I2219" s="43" t="str">
        <f>IFERROR(VLOOKUP(#REF!,#REF!,2,FALSE),"No")</f>
        <v>No</v>
      </c>
      <c r="J2219" s="139">
        <v>0.5</v>
      </c>
      <c r="K2219" s="148">
        <v>41</v>
      </c>
      <c r="L2219" s="148"/>
      <c r="M2219" s="148"/>
      <c r="N2219" s="148"/>
      <c r="O2219" s="148"/>
      <c r="P2219" s="148"/>
      <c r="Q2219" s="148"/>
      <c r="R2219" s="148"/>
      <c r="S2219" s="148"/>
      <c r="T2219" s="148"/>
      <c r="U2219" s="148"/>
      <c r="V2219" s="148"/>
      <c r="W2219" s="148"/>
      <c r="X2219" s="139">
        <v>2</v>
      </c>
      <c r="Y2219" s="148">
        <v>1000</v>
      </c>
      <c r="Z2219" s="149"/>
      <c r="AA2219" s="148"/>
      <c r="AB2219" s="148"/>
      <c r="AC2219" s="148"/>
      <c r="AD2219" s="148"/>
      <c r="AE2219" s="148"/>
      <c r="AF2219" s="148"/>
      <c r="AG2219" s="148"/>
      <c r="AH2219" s="148"/>
      <c r="AI2219" s="148"/>
      <c r="AJ2219" s="148"/>
      <c r="AK2219" s="148"/>
      <c r="AL2219" s="139">
        <v>0</v>
      </c>
      <c r="AM2219" s="139">
        <v>0</v>
      </c>
      <c r="AN2219" s="148">
        <f t="shared" si="307"/>
        <v>1000</v>
      </c>
      <c r="AO2219" s="148">
        <f t="shared" si="308"/>
        <v>41</v>
      </c>
      <c r="AP2219" s="148">
        <v>11</v>
      </c>
      <c r="AQ2219" s="140">
        <v>23</v>
      </c>
      <c r="AS2219" s="42">
        <f t="shared" si="309"/>
        <v>2804.5425910733215</v>
      </c>
      <c r="AT2219" s="101">
        <f t="shared" si="310"/>
        <v>0</v>
      </c>
      <c r="AU2219" s="42">
        <f t="shared" si="311"/>
        <v>2804.5425910733215</v>
      </c>
      <c r="AV2219" s="42">
        <f t="shared" si="312"/>
        <v>1413.5200748466971</v>
      </c>
      <c r="AW2219" s="102">
        <f t="shared" si="313"/>
        <v>431</v>
      </c>
      <c r="AX2219" s="43">
        <f t="shared" si="306"/>
        <v>0.5</v>
      </c>
      <c r="AY2219" s="43" t="str">
        <f t="shared" si="314"/>
        <v>UTGS</v>
      </c>
    </row>
    <row r="2220" spans="1:51" hidden="1" x14ac:dyDescent="0.2">
      <c r="A2220" s="38">
        <v>2213</v>
      </c>
      <c r="B2220" t="s">
        <v>362</v>
      </c>
      <c r="C2220" t="s">
        <v>289</v>
      </c>
      <c r="D2220">
        <v>320</v>
      </c>
      <c r="E2220" t="s">
        <v>1247</v>
      </c>
      <c r="F2220">
        <v>0.25</v>
      </c>
      <c r="G2220" t="str">
        <f>LOOKUP(F2220,{0,6,45},{"F","L","H"})</f>
        <v>F</v>
      </c>
      <c r="H2220" t="s">
        <v>4033</v>
      </c>
      <c r="I2220" s="43" t="str">
        <f>IFERROR(VLOOKUP(#REF!,#REF!,2,FALSE),"No")</f>
        <v>No</v>
      </c>
      <c r="J2220" s="149">
        <v>0.75</v>
      </c>
      <c r="K2220" s="148">
        <v>91</v>
      </c>
      <c r="L2220" s="148"/>
      <c r="M2220" s="148"/>
      <c r="N2220" s="148"/>
      <c r="O2220" s="148"/>
      <c r="P2220" s="148"/>
      <c r="Q2220" s="148"/>
      <c r="R2220" s="148"/>
      <c r="S2220" s="148"/>
      <c r="T2220" s="148"/>
      <c r="U2220" s="148"/>
      <c r="V2220" s="148"/>
      <c r="W2220" s="148"/>
      <c r="X2220" s="139">
        <v>2</v>
      </c>
      <c r="Y2220" s="148">
        <v>1000</v>
      </c>
      <c r="Z2220" s="149"/>
      <c r="AA2220" s="148"/>
      <c r="AB2220" s="149"/>
      <c r="AC2220" s="148"/>
      <c r="AD2220" s="148"/>
      <c r="AE2220" s="148"/>
      <c r="AF2220" s="148"/>
      <c r="AG2220" s="148"/>
      <c r="AH2220" s="148"/>
      <c r="AI2220" s="148"/>
      <c r="AJ2220" s="148"/>
      <c r="AK2220" s="148"/>
      <c r="AL2220" s="139">
        <v>0</v>
      </c>
      <c r="AM2220" s="139">
        <v>0</v>
      </c>
      <c r="AN2220" s="148">
        <f t="shared" si="307"/>
        <v>1000</v>
      </c>
      <c r="AO2220" s="148">
        <f t="shared" si="308"/>
        <v>91</v>
      </c>
      <c r="AP2220" s="148">
        <v>6</v>
      </c>
      <c r="AQ2220" s="140">
        <v>64</v>
      </c>
      <c r="AS2220" s="42">
        <f t="shared" si="309"/>
        <v>5858.8964826261517</v>
      </c>
      <c r="AT2220" s="101">
        <f t="shared" si="310"/>
        <v>0</v>
      </c>
      <c r="AU2220" s="42">
        <f t="shared" si="311"/>
        <v>5858.8964826261517</v>
      </c>
      <c r="AV2220" s="42">
        <f t="shared" si="312"/>
        <v>507.98377689803175</v>
      </c>
      <c r="AW2220" s="102">
        <f t="shared" si="313"/>
        <v>431</v>
      </c>
      <c r="AX2220" s="43">
        <f t="shared" si="306"/>
        <v>0.75</v>
      </c>
      <c r="AY2220" s="43" t="str">
        <f t="shared" si="314"/>
        <v>UTGS</v>
      </c>
    </row>
    <row r="2221" spans="1:51" hidden="1" x14ac:dyDescent="0.2">
      <c r="A2221" s="38">
        <v>2214</v>
      </c>
      <c r="B2221" t="s">
        <v>362</v>
      </c>
      <c r="C2221" t="s">
        <v>289</v>
      </c>
      <c r="D2221">
        <v>320</v>
      </c>
      <c r="E2221" t="s">
        <v>1223</v>
      </c>
      <c r="F2221">
        <v>0.25</v>
      </c>
      <c r="G2221" t="str">
        <f>LOOKUP(F2221,{0,6,45},{"F","L","H"})</f>
        <v>F</v>
      </c>
      <c r="H2221" t="s">
        <v>4034</v>
      </c>
      <c r="I2221" s="43" t="str">
        <f>IFERROR(VLOOKUP(#REF!,#REF!,2,FALSE),"No")</f>
        <v>No</v>
      </c>
      <c r="J2221" s="139">
        <v>0.5</v>
      </c>
      <c r="K2221" s="148">
        <v>62</v>
      </c>
      <c r="L2221" s="148"/>
      <c r="M2221" s="148"/>
      <c r="N2221" s="148"/>
      <c r="O2221" s="148"/>
      <c r="P2221" s="148"/>
      <c r="Q2221" s="148"/>
      <c r="R2221" s="148"/>
      <c r="S2221" s="148"/>
      <c r="T2221" s="148"/>
      <c r="U2221" s="148"/>
      <c r="V2221" s="148"/>
      <c r="W2221" s="148"/>
      <c r="X2221" s="139">
        <v>0.75</v>
      </c>
      <c r="Y2221" s="148">
        <v>114</v>
      </c>
      <c r="Z2221" s="148">
        <v>2</v>
      </c>
      <c r="AA2221" s="148">
        <v>886</v>
      </c>
      <c r="AB2221" s="148"/>
      <c r="AC2221" s="148"/>
      <c r="AD2221" s="148"/>
      <c r="AE2221" s="148"/>
      <c r="AF2221" s="148"/>
      <c r="AG2221" s="148"/>
      <c r="AH2221" s="148"/>
      <c r="AI2221" s="148"/>
      <c r="AJ2221" s="148"/>
      <c r="AK2221" s="148"/>
      <c r="AL2221" s="139">
        <v>0</v>
      </c>
      <c r="AM2221" s="139">
        <v>0</v>
      </c>
      <c r="AN2221" s="148">
        <f t="shared" si="307"/>
        <v>1000</v>
      </c>
      <c r="AO2221" s="148">
        <f t="shared" si="308"/>
        <v>62</v>
      </c>
      <c r="AP2221" s="148">
        <v>12</v>
      </c>
      <c r="AQ2221" s="140">
        <v>12</v>
      </c>
      <c r="AS2221" s="42">
        <f t="shared" si="309"/>
        <v>4241.0156255255106</v>
      </c>
      <c r="AT2221" s="101">
        <f t="shared" si="310"/>
        <v>0</v>
      </c>
      <c r="AU2221" s="42">
        <f t="shared" si="311"/>
        <v>4241.0156255255106</v>
      </c>
      <c r="AV2221" s="42">
        <f t="shared" si="312"/>
        <v>2781.2568101228367</v>
      </c>
      <c r="AW2221" s="102">
        <f t="shared" si="313"/>
        <v>431</v>
      </c>
      <c r="AX2221" s="43">
        <f t="shared" si="306"/>
        <v>0.5</v>
      </c>
      <c r="AY2221" s="43" t="str">
        <f t="shared" si="314"/>
        <v>UTGS</v>
      </c>
    </row>
    <row r="2222" spans="1:51" hidden="1" x14ac:dyDescent="0.2">
      <c r="A2222" s="38">
        <v>2215</v>
      </c>
      <c r="B2222" t="s">
        <v>362</v>
      </c>
      <c r="C2222" t="s">
        <v>289</v>
      </c>
      <c r="D2222">
        <v>320</v>
      </c>
      <c r="E2222" t="s">
        <v>1247</v>
      </c>
      <c r="F2222">
        <v>0.25</v>
      </c>
      <c r="G2222" t="str">
        <f>LOOKUP(F2222,{0,6,45},{"F","L","H"})</f>
        <v>F</v>
      </c>
      <c r="H2222" t="s">
        <v>4035</v>
      </c>
      <c r="I2222" s="43" t="str">
        <f>IFERROR(VLOOKUP(#REF!,#REF!,2,FALSE),"No")</f>
        <v>No</v>
      </c>
      <c r="J2222" s="139">
        <v>0.5</v>
      </c>
      <c r="K2222" s="148">
        <v>46</v>
      </c>
      <c r="L2222" s="148"/>
      <c r="M2222" s="148"/>
      <c r="N2222" s="148"/>
      <c r="O2222" s="148"/>
      <c r="P2222" s="148"/>
      <c r="Q2222" s="148"/>
      <c r="R2222" s="148"/>
      <c r="S2222" s="148"/>
      <c r="T2222" s="148"/>
      <c r="U2222" s="148"/>
      <c r="V2222" s="148"/>
      <c r="W2222" s="148"/>
      <c r="X2222" s="139">
        <v>2</v>
      </c>
      <c r="Y2222" s="148">
        <v>880.72</v>
      </c>
      <c r="Z2222" s="149">
        <v>3</v>
      </c>
      <c r="AA2222" s="148">
        <v>119.28</v>
      </c>
      <c r="AB2222" s="148"/>
      <c r="AC2222" s="148"/>
      <c r="AD2222" s="148"/>
      <c r="AE2222" s="148"/>
      <c r="AF2222" s="148"/>
      <c r="AG2222" s="148"/>
      <c r="AH2222" s="148"/>
      <c r="AI2222" s="148"/>
      <c r="AJ2222" s="148"/>
      <c r="AK2222" s="148"/>
      <c r="AL2222" s="139">
        <v>0</v>
      </c>
      <c r="AM2222" s="139">
        <v>0</v>
      </c>
      <c r="AN2222" s="148">
        <f t="shared" si="307"/>
        <v>1000</v>
      </c>
      <c r="AO2222" s="148">
        <f t="shared" si="308"/>
        <v>46</v>
      </c>
      <c r="AP2222" s="148">
        <v>9</v>
      </c>
      <c r="AQ2222" s="140">
        <v>9</v>
      </c>
      <c r="AS2222" s="42">
        <f t="shared" si="309"/>
        <v>3146.5599802286047</v>
      </c>
      <c r="AT2222" s="101">
        <f t="shared" si="310"/>
        <v>0</v>
      </c>
      <c r="AU2222" s="42">
        <f t="shared" si="311"/>
        <v>3146.5599802286047</v>
      </c>
      <c r="AV2222" s="42">
        <f t="shared" si="312"/>
        <v>3444.2768134971152</v>
      </c>
      <c r="AW2222" s="102">
        <f t="shared" si="313"/>
        <v>431</v>
      </c>
      <c r="AX2222" s="43">
        <f t="shared" si="306"/>
        <v>0.5</v>
      </c>
      <c r="AY2222" s="43" t="str">
        <f t="shared" si="314"/>
        <v>UTGS</v>
      </c>
    </row>
    <row r="2223" spans="1:51" hidden="1" x14ac:dyDescent="0.2">
      <c r="A2223" s="38">
        <v>2216</v>
      </c>
      <c r="B2223" t="s">
        <v>5806</v>
      </c>
      <c r="C2223" t="s">
        <v>5746</v>
      </c>
      <c r="D2223">
        <v>3300</v>
      </c>
      <c r="E2223" t="s">
        <v>207</v>
      </c>
      <c r="F2223">
        <v>2</v>
      </c>
      <c r="G2223" t="str">
        <f>LOOKUP(F2223,{0,6,45},{"F","L","H"})</f>
        <v>F</v>
      </c>
      <c r="H2223" t="s">
        <v>1907</v>
      </c>
      <c r="I2223" s="43" t="str">
        <f>IFERROR(VLOOKUP(#REF!,#REF!,2,FALSE),"No")</f>
        <v>No</v>
      </c>
      <c r="J2223" s="139">
        <v>1.25</v>
      </c>
      <c r="K2223" s="148">
        <v>519</v>
      </c>
      <c r="L2223" s="148"/>
      <c r="M2223" s="148"/>
      <c r="N2223" s="148"/>
      <c r="O2223" s="148"/>
      <c r="P2223" s="148"/>
      <c r="Q2223" s="148"/>
      <c r="R2223" s="148"/>
      <c r="S2223" s="148"/>
      <c r="T2223" s="148"/>
      <c r="U2223" s="148"/>
      <c r="V2223" s="148"/>
      <c r="W2223" s="148"/>
      <c r="X2223" s="139">
        <v>2</v>
      </c>
      <c r="Y2223" s="148">
        <v>1000</v>
      </c>
      <c r="Z2223" s="149"/>
      <c r="AA2223" s="148"/>
      <c r="AB2223" s="148"/>
      <c r="AC2223" s="148"/>
      <c r="AD2223" s="148"/>
      <c r="AE2223" s="148"/>
      <c r="AF2223" s="148"/>
      <c r="AG2223" s="148"/>
      <c r="AH2223" s="148"/>
      <c r="AI2223" s="148"/>
      <c r="AJ2223" s="148"/>
      <c r="AK2223" s="148"/>
      <c r="AL2223" s="139">
        <v>0</v>
      </c>
      <c r="AM2223" s="139">
        <v>0</v>
      </c>
      <c r="AN2223" s="148">
        <f t="shared" si="307"/>
        <v>1000</v>
      </c>
      <c r="AO2223" s="148">
        <f t="shared" si="308"/>
        <v>519</v>
      </c>
      <c r="AP2223" s="148">
        <v>2</v>
      </c>
      <c r="AQ2223" s="140">
        <v>2</v>
      </c>
      <c r="AS2223" s="42">
        <f t="shared" si="309"/>
        <v>38672.494994318375</v>
      </c>
      <c r="AT2223" s="101">
        <f t="shared" si="310"/>
        <v>0</v>
      </c>
      <c r="AU2223" s="42">
        <f t="shared" si="311"/>
        <v>38672.494994318375</v>
      </c>
      <c r="AV2223" s="42">
        <f t="shared" si="312"/>
        <v>16255.480860737016</v>
      </c>
      <c r="AW2223" s="102">
        <f t="shared" si="313"/>
        <v>2145.6666666666665</v>
      </c>
      <c r="AX2223" s="43">
        <f t="shared" si="306"/>
        <v>1.25</v>
      </c>
      <c r="AY2223" s="43" t="str">
        <f t="shared" si="314"/>
        <v>UTTSS</v>
      </c>
    </row>
    <row r="2224" spans="1:51" hidden="1" x14ac:dyDescent="0.2">
      <c r="A2224" s="38">
        <v>2217</v>
      </c>
      <c r="B2224" t="s">
        <v>5806</v>
      </c>
      <c r="C2224" t="s">
        <v>292</v>
      </c>
      <c r="D2224">
        <v>3000</v>
      </c>
      <c r="E2224" t="s">
        <v>207</v>
      </c>
      <c r="F2224">
        <v>0.25</v>
      </c>
      <c r="G2224" t="str">
        <f>LOOKUP(F2224,{0,6,45},{"F","L","H"})</f>
        <v>F</v>
      </c>
      <c r="H2224" t="s">
        <v>756</v>
      </c>
      <c r="I2224" s="43" t="str">
        <f>IFERROR(VLOOKUP(#REF!,#REF!,2,FALSE),"No")</f>
        <v>No</v>
      </c>
      <c r="J2224" s="139">
        <v>1.25</v>
      </c>
      <c r="K2224" s="148">
        <v>304</v>
      </c>
      <c r="L2224" s="148"/>
      <c r="M2224" s="148"/>
      <c r="N2224" s="148"/>
      <c r="O2224" s="148"/>
      <c r="P2224" s="148"/>
      <c r="Q2224" s="148"/>
      <c r="R2224" s="148"/>
      <c r="S2224" s="148"/>
      <c r="T2224" s="148"/>
      <c r="U2224" s="148"/>
      <c r="V2224" s="148"/>
      <c r="W2224" s="148"/>
      <c r="X2224" s="139">
        <v>4</v>
      </c>
      <c r="Y2224" s="148">
        <v>1000</v>
      </c>
      <c r="Z2224" s="149"/>
      <c r="AA2224" s="148"/>
      <c r="AB2224" s="148"/>
      <c r="AC2224" s="148"/>
      <c r="AD2224" s="148"/>
      <c r="AE2224" s="148"/>
      <c r="AF2224" s="148"/>
      <c r="AG2224" s="148"/>
      <c r="AH2224" s="148"/>
      <c r="AI2224" s="148"/>
      <c r="AJ2224" s="148"/>
      <c r="AK2224" s="148"/>
      <c r="AL2224" s="139">
        <v>0</v>
      </c>
      <c r="AM2224" s="139">
        <v>0</v>
      </c>
      <c r="AN2224" s="148">
        <f t="shared" si="307"/>
        <v>1000</v>
      </c>
      <c r="AO2224" s="148">
        <f t="shared" si="308"/>
        <v>304</v>
      </c>
      <c r="AP2224" s="148">
        <v>1</v>
      </c>
      <c r="AQ2224" s="140">
        <v>1</v>
      </c>
      <c r="AS2224" s="42">
        <f t="shared" si="309"/>
        <v>22652.097260641207</v>
      </c>
      <c r="AT2224" s="101">
        <f t="shared" si="310"/>
        <v>0</v>
      </c>
      <c r="AU2224" s="42">
        <f t="shared" si="311"/>
        <v>22652.097260641207</v>
      </c>
      <c r="AV2224" s="42">
        <f t="shared" si="312"/>
        <v>39680.961721474036</v>
      </c>
      <c r="AW2224" s="102">
        <f t="shared" si="313"/>
        <v>2145.6666666666665</v>
      </c>
      <c r="AX2224" s="43">
        <f t="shared" si="306"/>
        <v>1.25</v>
      </c>
      <c r="AY2224" s="43" t="str">
        <f t="shared" si="314"/>
        <v>UTFS</v>
      </c>
    </row>
    <row r="2225" spans="1:51" hidden="1" x14ac:dyDescent="0.2">
      <c r="A2225" s="38">
        <v>2218</v>
      </c>
      <c r="B2225" t="s">
        <v>362</v>
      </c>
      <c r="C2225" t="s">
        <v>289</v>
      </c>
      <c r="D2225">
        <v>320</v>
      </c>
      <c r="E2225" t="s">
        <v>1247</v>
      </c>
      <c r="F2225">
        <v>0.25</v>
      </c>
      <c r="G2225" t="str">
        <f>LOOKUP(F2225,{0,6,45},{"F","L","H"})</f>
        <v>F</v>
      </c>
      <c r="H2225" t="s">
        <v>4037</v>
      </c>
      <c r="I2225" s="43" t="str">
        <f>IFERROR(VLOOKUP(#REF!,#REF!,2,FALSE),"No")</f>
        <v>No</v>
      </c>
      <c r="J2225" s="139">
        <v>0.5</v>
      </c>
      <c r="K2225" s="148">
        <v>27</v>
      </c>
      <c r="L2225" s="148"/>
      <c r="M2225" s="148"/>
      <c r="N2225" s="148"/>
      <c r="O2225" s="148"/>
      <c r="P2225" s="148"/>
      <c r="Q2225" s="148"/>
      <c r="R2225" s="148"/>
      <c r="S2225" s="148"/>
      <c r="T2225" s="148"/>
      <c r="U2225" s="148"/>
      <c r="V2225" s="148"/>
      <c r="W2225" s="148"/>
      <c r="X2225" s="139">
        <v>1.25</v>
      </c>
      <c r="Y2225" s="148">
        <v>584.47</v>
      </c>
      <c r="Z2225" s="148">
        <v>2</v>
      </c>
      <c r="AA2225" s="148">
        <v>415.53</v>
      </c>
      <c r="AB2225" s="148"/>
      <c r="AC2225" s="148"/>
      <c r="AD2225" s="148"/>
      <c r="AE2225" s="148"/>
      <c r="AF2225" s="148"/>
      <c r="AG2225" s="148"/>
      <c r="AH2225" s="148"/>
      <c r="AI2225" s="148"/>
      <c r="AJ2225" s="148"/>
      <c r="AK2225" s="148"/>
      <c r="AL2225" s="139">
        <v>0</v>
      </c>
      <c r="AM2225" s="139">
        <v>0</v>
      </c>
      <c r="AN2225" s="148">
        <f t="shared" si="307"/>
        <v>1000</v>
      </c>
      <c r="AO2225" s="148">
        <f t="shared" si="308"/>
        <v>27</v>
      </c>
      <c r="AP2225" s="148">
        <v>8</v>
      </c>
      <c r="AQ2225" s="140">
        <v>8</v>
      </c>
      <c r="AS2225" s="42">
        <f t="shared" si="309"/>
        <v>1846.8939014385287</v>
      </c>
      <c r="AT2225" s="101">
        <f t="shared" si="310"/>
        <v>0</v>
      </c>
      <c r="AU2225" s="42">
        <f t="shared" si="311"/>
        <v>1846.8939014385287</v>
      </c>
      <c r="AV2225" s="42">
        <f t="shared" si="312"/>
        <v>4115.0113401842545</v>
      </c>
      <c r="AW2225" s="102">
        <f t="shared" si="313"/>
        <v>431</v>
      </c>
      <c r="AX2225" s="43">
        <f t="shared" si="306"/>
        <v>0.5</v>
      </c>
      <c r="AY2225" s="43" t="str">
        <f t="shared" si="314"/>
        <v>UTGS</v>
      </c>
    </row>
    <row r="2226" spans="1:51" hidden="1" x14ac:dyDescent="0.2">
      <c r="A2226" s="38">
        <v>2219</v>
      </c>
      <c r="B2226" t="s">
        <v>362</v>
      </c>
      <c r="C2226" t="s">
        <v>289</v>
      </c>
      <c r="D2226">
        <v>306</v>
      </c>
      <c r="E2226" t="s">
        <v>1238</v>
      </c>
      <c r="F2226">
        <v>0.25</v>
      </c>
      <c r="G2226" t="str">
        <f>LOOKUP(F2226,{0,6,45},{"F","L","H"})</f>
        <v>F</v>
      </c>
      <c r="H2226" t="s">
        <v>4038</v>
      </c>
      <c r="I2226" s="43" t="str">
        <f>IFERROR(VLOOKUP(#REF!,#REF!,2,FALSE),"No")</f>
        <v>No</v>
      </c>
      <c r="J2226" s="139">
        <v>0.5</v>
      </c>
      <c r="K2226" s="148">
        <v>56</v>
      </c>
      <c r="L2226" s="148"/>
      <c r="M2226" s="148"/>
      <c r="N2226" s="148"/>
      <c r="O2226" s="148"/>
      <c r="P2226" s="148"/>
      <c r="Q2226" s="148"/>
      <c r="R2226" s="148"/>
      <c r="S2226" s="148"/>
      <c r="T2226" s="148"/>
      <c r="U2226" s="148"/>
      <c r="V2226" s="148"/>
      <c r="W2226" s="148"/>
      <c r="X2226" s="139">
        <v>1.25</v>
      </c>
      <c r="Y2226" s="148">
        <v>225</v>
      </c>
      <c r="Z2226" s="148">
        <v>2</v>
      </c>
      <c r="AA2226" s="148">
        <v>775</v>
      </c>
      <c r="AB2226" s="148"/>
      <c r="AC2226" s="148"/>
      <c r="AD2226" s="148"/>
      <c r="AE2226" s="148"/>
      <c r="AF2226" s="148"/>
      <c r="AG2226" s="148"/>
      <c r="AH2226" s="148"/>
      <c r="AI2226" s="148"/>
      <c r="AJ2226" s="148"/>
      <c r="AK2226" s="148"/>
      <c r="AL2226" s="139">
        <v>0</v>
      </c>
      <c r="AM2226" s="139">
        <v>0</v>
      </c>
      <c r="AN2226" s="148">
        <f t="shared" si="307"/>
        <v>1000</v>
      </c>
      <c r="AO2226" s="148">
        <f t="shared" si="308"/>
        <v>56</v>
      </c>
      <c r="AP2226" s="148">
        <v>11</v>
      </c>
      <c r="AQ2226" s="140">
        <v>11</v>
      </c>
      <c r="AS2226" s="42">
        <f t="shared" si="309"/>
        <v>3830.5947585391705</v>
      </c>
      <c r="AT2226" s="101">
        <f t="shared" si="310"/>
        <v>0</v>
      </c>
      <c r="AU2226" s="42">
        <f t="shared" si="311"/>
        <v>3830.5947585391705</v>
      </c>
      <c r="AV2226" s="42">
        <f t="shared" si="312"/>
        <v>2969.8601564976393</v>
      </c>
      <c r="AW2226" s="102">
        <f t="shared" si="313"/>
        <v>431</v>
      </c>
      <c r="AX2226" s="43">
        <f t="shared" si="306"/>
        <v>0.5</v>
      </c>
      <c r="AY2226" s="43" t="str">
        <f t="shared" si="314"/>
        <v>UTGS</v>
      </c>
    </row>
    <row r="2227" spans="1:51" hidden="1" x14ac:dyDescent="0.2">
      <c r="A2227" s="38">
        <v>2220</v>
      </c>
      <c r="B2227" t="s">
        <v>5806</v>
      </c>
      <c r="C2227" t="s">
        <v>292</v>
      </c>
      <c r="D2227">
        <v>8065</v>
      </c>
      <c r="E2227" t="s">
        <v>196</v>
      </c>
      <c r="F2227">
        <v>45</v>
      </c>
      <c r="G2227" t="str">
        <f>LOOKUP(F2227,{0,6,45},{"F","L","H"})</f>
        <v>H</v>
      </c>
      <c r="H2227" t="s">
        <v>1500</v>
      </c>
      <c r="I2227" s="43" t="str">
        <f>IFERROR(VLOOKUP(#REF!,#REF!,2,FALSE),"No")</f>
        <v>No</v>
      </c>
      <c r="J2227" s="139">
        <v>2</v>
      </c>
      <c r="K2227" s="148">
        <v>4</v>
      </c>
      <c r="L2227" s="148">
        <v>4</v>
      </c>
      <c r="M2227" s="148">
        <v>395</v>
      </c>
      <c r="N2227" s="148"/>
      <c r="O2227" s="148"/>
      <c r="P2227" s="148"/>
      <c r="Q2227" s="148"/>
      <c r="R2227" s="148"/>
      <c r="S2227" s="148"/>
      <c r="T2227" s="148"/>
      <c r="U2227" s="148"/>
      <c r="V2227" s="148"/>
      <c r="W2227" s="148"/>
      <c r="X2227" s="139">
        <v>4</v>
      </c>
      <c r="Y2227" s="148">
        <v>1000</v>
      </c>
      <c r="Z2227" s="149"/>
      <c r="AA2227" s="148"/>
      <c r="AB2227" s="148"/>
      <c r="AC2227" s="148"/>
      <c r="AD2227" s="148"/>
      <c r="AE2227" s="148"/>
      <c r="AF2227" s="148"/>
      <c r="AG2227" s="148"/>
      <c r="AH2227" s="148"/>
      <c r="AI2227" s="148"/>
      <c r="AJ2227" s="148"/>
      <c r="AK2227" s="148"/>
      <c r="AL2227" s="139">
        <v>0</v>
      </c>
      <c r="AM2227" s="139">
        <v>0</v>
      </c>
      <c r="AN2227" s="148">
        <f t="shared" si="307"/>
        <v>1000</v>
      </c>
      <c r="AO2227" s="148">
        <f t="shared" si="308"/>
        <v>399</v>
      </c>
      <c r="AP2227" s="148">
        <v>1</v>
      </c>
      <c r="AQ2227" s="140">
        <v>1</v>
      </c>
      <c r="AS2227" s="42">
        <f t="shared" si="309"/>
        <v>30526.607654591586</v>
      </c>
      <c r="AT2227" s="101">
        <f t="shared" si="310"/>
        <v>0</v>
      </c>
      <c r="AU2227" s="42">
        <f t="shared" si="311"/>
        <v>30526.607654591586</v>
      </c>
      <c r="AV2227" s="42">
        <f t="shared" si="312"/>
        <v>39680.961721474036</v>
      </c>
      <c r="AW2227" s="102">
        <f t="shared" si="313"/>
        <v>45278.81465465128</v>
      </c>
      <c r="AX2227" s="43">
        <f t="shared" si="306"/>
        <v>2</v>
      </c>
      <c r="AY2227" s="43" t="str">
        <f t="shared" si="314"/>
        <v>UTFS</v>
      </c>
    </row>
    <row r="2228" spans="1:51" hidden="1" x14ac:dyDescent="0.2">
      <c r="A2228" s="38">
        <v>2221</v>
      </c>
      <c r="B2228" t="s">
        <v>5806</v>
      </c>
      <c r="C2228" t="s">
        <v>5746</v>
      </c>
      <c r="D2228">
        <v>5550</v>
      </c>
      <c r="E2228" t="s">
        <v>198</v>
      </c>
      <c r="F2228">
        <v>2</v>
      </c>
      <c r="G2228" t="str">
        <f>LOOKUP(F2228,{0,6,45},{"F","L","H"})</f>
        <v>F</v>
      </c>
      <c r="H2228" t="s">
        <v>1501</v>
      </c>
      <c r="I2228" s="43" t="str">
        <f>IFERROR(VLOOKUP(#REF!,#REF!,2,FALSE),"No")</f>
        <v>No</v>
      </c>
      <c r="J2228" s="139">
        <v>1.25</v>
      </c>
      <c r="K2228" s="148">
        <v>129</v>
      </c>
      <c r="L2228" s="148"/>
      <c r="M2228" s="148"/>
      <c r="N2228" s="148"/>
      <c r="O2228" s="148"/>
      <c r="P2228" s="148"/>
      <c r="Q2228" s="148"/>
      <c r="R2228" s="148"/>
      <c r="S2228" s="148"/>
      <c r="T2228" s="148"/>
      <c r="U2228" s="148"/>
      <c r="V2228" s="148"/>
      <c r="W2228" s="148"/>
      <c r="X2228" s="139">
        <v>2</v>
      </c>
      <c r="Y2228" s="148">
        <v>955.67</v>
      </c>
      <c r="Z2228" s="148">
        <v>4</v>
      </c>
      <c r="AA2228" s="148">
        <v>44.33</v>
      </c>
      <c r="AB2228" s="148"/>
      <c r="AC2228" s="148"/>
      <c r="AD2228" s="148"/>
      <c r="AE2228" s="148"/>
      <c r="AF2228" s="148"/>
      <c r="AG2228" s="148"/>
      <c r="AH2228" s="148"/>
      <c r="AI2228" s="148"/>
      <c r="AJ2228" s="148"/>
      <c r="AK2228" s="148"/>
      <c r="AL2228" s="139">
        <v>0</v>
      </c>
      <c r="AM2228" s="139">
        <v>0</v>
      </c>
      <c r="AN2228" s="148">
        <f t="shared" si="307"/>
        <v>1000</v>
      </c>
      <c r="AO2228" s="148">
        <f t="shared" si="308"/>
        <v>129</v>
      </c>
      <c r="AP2228" s="148">
        <v>6</v>
      </c>
      <c r="AQ2228" s="140">
        <v>17</v>
      </c>
      <c r="AS2228" s="42">
        <f t="shared" si="309"/>
        <v>9612.2386402063021</v>
      </c>
      <c r="AT2228" s="101">
        <f t="shared" si="310"/>
        <v>0</v>
      </c>
      <c r="AU2228" s="42">
        <f t="shared" si="311"/>
        <v>9612.2386402063021</v>
      </c>
      <c r="AV2228" s="42">
        <f t="shared" si="312"/>
        <v>1931.1063424396489</v>
      </c>
      <c r="AW2228" s="102">
        <f t="shared" si="313"/>
        <v>3698.6666666666665</v>
      </c>
      <c r="AX2228" s="43">
        <f t="shared" si="306"/>
        <v>1.25</v>
      </c>
      <c r="AY2228" s="43" t="str">
        <f t="shared" si="314"/>
        <v>UTTSS</v>
      </c>
    </row>
    <row r="2229" spans="1:51" hidden="1" x14ac:dyDescent="0.2">
      <c r="A2229" s="38">
        <v>2222</v>
      </c>
      <c r="B2229" t="s">
        <v>362</v>
      </c>
      <c r="C2229" t="s">
        <v>289</v>
      </c>
      <c r="D2229">
        <v>320</v>
      </c>
      <c r="E2229" t="s">
        <v>1247</v>
      </c>
      <c r="F2229">
        <v>0.25</v>
      </c>
      <c r="G2229" t="str">
        <f>LOOKUP(F2229,{0,6,45},{"F","L","H"})</f>
        <v>F</v>
      </c>
      <c r="H2229" t="s">
        <v>4039</v>
      </c>
      <c r="I2229" s="43" t="str">
        <f>IFERROR(VLOOKUP(#REF!,#REF!,2,FALSE),"No")</f>
        <v>No</v>
      </c>
      <c r="J2229" s="139">
        <v>0.75</v>
      </c>
      <c r="K2229" s="148">
        <v>18</v>
      </c>
      <c r="L2229" s="148"/>
      <c r="M2229" s="148"/>
      <c r="N2229" s="148"/>
      <c r="O2229" s="148"/>
      <c r="P2229" s="148"/>
      <c r="Q2229" s="148"/>
      <c r="R2229" s="148"/>
      <c r="S2229" s="148"/>
      <c r="T2229" s="148"/>
      <c r="U2229" s="148"/>
      <c r="V2229" s="148"/>
      <c r="W2229" s="148"/>
      <c r="X2229" s="139">
        <v>0.75</v>
      </c>
      <c r="Y2229" s="148">
        <v>37</v>
      </c>
      <c r="Z2229" s="148">
        <v>1.25</v>
      </c>
      <c r="AA2229" s="148">
        <v>863.9</v>
      </c>
      <c r="AB2229" s="148">
        <v>2</v>
      </c>
      <c r="AC2229" s="148">
        <v>99.1</v>
      </c>
      <c r="AD2229" s="148"/>
      <c r="AE2229" s="148"/>
      <c r="AF2229" s="148"/>
      <c r="AG2229" s="148"/>
      <c r="AH2229" s="148"/>
      <c r="AI2229" s="148"/>
      <c r="AJ2229" s="148"/>
      <c r="AK2229" s="148"/>
      <c r="AL2229" s="139">
        <v>0</v>
      </c>
      <c r="AM2229" s="139">
        <v>0</v>
      </c>
      <c r="AN2229" s="148">
        <f t="shared" si="307"/>
        <v>1000</v>
      </c>
      <c r="AO2229" s="148">
        <f t="shared" si="308"/>
        <v>18</v>
      </c>
      <c r="AP2229" s="148">
        <v>19</v>
      </c>
      <c r="AQ2229" s="140">
        <v>36</v>
      </c>
      <c r="AS2229" s="42">
        <f t="shared" si="309"/>
        <v>1158.9026009590189</v>
      </c>
      <c r="AT2229" s="101">
        <f t="shared" si="310"/>
        <v>0</v>
      </c>
      <c r="AU2229" s="42">
        <f t="shared" si="311"/>
        <v>1158.9026009590189</v>
      </c>
      <c r="AV2229" s="42">
        <f t="shared" si="312"/>
        <v>927.67088115205638</v>
      </c>
      <c r="AW2229" s="102">
        <f t="shared" si="313"/>
        <v>431</v>
      </c>
      <c r="AX2229" s="43">
        <f t="shared" si="306"/>
        <v>0.75</v>
      </c>
      <c r="AY2229" s="43" t="str">
        <f t="shared" si="314"/>
        <v>UTGS</v>
      </c>
    </row>
    <row r="2230" spans="1:51" hidden="1" x14ac:dyDescent="0.2">
      <c r="A2230" s="38">
        <v>2223</v>
      </c>
      <c r="B2230" t="s">
        <v>5807</v>
      </c>
      <c r="C2230" t="s">
        <v>5745</v>
      </c>
      <c r="D2230">
        <v>92750</v>
      </c>
      <c r="E2230" t="s">
        <v>219</v>
      </c>
      <c r="F2230">
        <v>45</v>
      </c>
      <c r="G2230" t="str">
        <f>LOOKUP(F2230,{0,6,45},{"F","L","H"})</f>
        <v>H</v>
      </c>
      <c r="H2230" t="s">
        <v>806</v>
      </c>
      <c r="I2230" s="43" t="str">
        <f>IFERROR(VLOOKUP(#REF!,#REF!,2,FALSE),"No")</f>
        <v>No</v>
      </c>
      <c r="J2230" s="139">
        <v>4</v>
      </c>
      <c r="K2230" s="148">
        <v>223</v>
      </c>
      <c r="L2230" s="148"/>
      <c r="M2230" s="148"/>
      <c r="N2230" s="148"/>
      <c r="O2230" s="148"/>
      <c r="P2230" s="148"/>
      <c r="Q2230" s="148"/>
      <c r="R2230" s="148"/>
      <c r="S2230" s="148"/>
      <c r="T2230" s="148"/>
      <c r="U2230" s="148"/>
      <c r="V2230" s="148"/>
      <c r="W2230" s="148"/>
      <c r="X2230" s="139">
        <v>4</v>
      </c>
      <c r="Y2230" s="148">
        <v>1000</v>
      </c>
      <c r="Z2230" s="149"/>
      <c r="AA2230" s="148"/>
      <c r="AB2230" s="148"/>
      <c r="AC2230" s="148"/>
      <c r="AD2230" s="148"/>
      <c r="AE2230" s="148"/>
      <c r="AF2230" s="148"/>
      <c r="AG2230" s="148"/>
      <c r="AH2230" s="148"/>
      <c r="AI2230" s="148"/>
      <c r="AJ2230" s="148"/>
      <c r="AK2230" s="148"/>
      <c r="AL2230" s="139">
        <v>0</v>
      </c>
      <c r="AM2230" s="139">
        <v>0</v>
      </c>
      <c r="AN2230" s="148">
        <f t="shared" si="307"/>
        <v>1000</v>
      </c>
      <c r="AO2230" s="148">
        <f t="shared" si="308"/>
        <v>223</v>
      </c>
      <c r="AP2230" s="148">
        <v>3</v>
      </c>
      <c r="AQ2230" s="140">
        <v>8</v>
      </c>
      <c r="AS2230" s="42">
        <f t="shared" si="309"/>
        <v>17069.195556325623</v>
      </c>
      <c r="AT2230" s="101">
        <f t="shared" si="310"/>
        <v>0</v>
      </c>
      <c r="AU2230" s="42">
        <f t="shared" si="311"/>
        <v>17069.195556325623</v>
      </c>
      <c r="AV2230" s="42">
        <f t="shared" si="312"/>
        <v>4960.1202151842544</v>
      </c>
      <c r="AW2230" s="102">
        <f t="shared" si="313"/>
        <v>113197.0366366282</v>
      </c>
      <c r="AX2230" s="43">
        <f t="shared" si="306"/>
        <v>4</v>
      </c>
      <c r="AY2230" s="43" t="str">
        <f t="shared" si="314"/>
        <v>UTTSM</v>
      </c>
    </row>
    <row r="2231" spans="1:51" hidden="1" x14ac:dyDescent="0.2">
      <c r="A2231" s="38">
        <v>2224</v>
      </c>
      <c r="B2231" t="s">
        <v>362</v>
      </c>
      <c r="C2231" t="s">
        <v>289</v>
      </c>
      <c r="D2231">
        <v>320</v>
      </c>
      <c r="E2231" t="s">
        <v>1228</v>
      </c>
      <c r="F2231">
        <v>0.25</v>
      </c>
      <c r="G2231" t="str">
        <f>LOOKUP(F2231,{0,6,45},{"F","L","H"})</f>
        <v>F</v>
      </c>
      <c r="H2231" t="s">
        <v>4040</v>
      </c>
      <c r="I2231" s="43" t="str">
        <f>IFERROR(VLOOKUP(#REF!,#REF!,2,FALSE),"No")</f>
        <v>No</v>
      </c>
      <c r="J2231" s="139">
        <v>0.5</v>
      </c>
      <c r="K2231" s="148">
        <v>21</v>
      </c>
      <c r="L2231" s="148"/>
      <c r="M2231" s="148"/>
      <c r="N2231" s="148"/>
      <c r="O2231" s="148"/>
      <c r="P2231" s="148"/>
      <c r="Q2231" s="148"/>
      <c r="R2231" s="148"/>
      <c r="S2231" s="148"/>
      <c r="T2231" s="148"/>
      <c r="U2231" s="148"/>
      <c r="V2231" s="148"/>
      <c r="W2231" s="148"/>
      <c r="X2231" s="139">
        <v>1.25</v>
      </c>
      <c r="Y2231" s="148">
        <v>213.96</v>
      </c>
      <c r="Z2231" s="149">
        <v>2</v>
      </c>
      <c r="AA2231" s="148">
        <v>754.08</v>
      </c>
      <c r="AB2231" s="148">
        <v>4</v>
      </c>
      <c r="AC2231" s="148">
        <v>31.96</v>
      </c>
      <c r="AD2231" s="148"/>
      <c r="AE2231" s="148"/>
      <c r="AF2231" s="148"/>
      <c r="AG2231" s="148"/>
      <c r="AH2231" s="148"/>
      <c r="AI2231" s="148"/>
      <c r="AJ2231" s="148"/>
      <c r="AK2231" s="148"/>
      <c r="AL2231" s="139">
        <v>0</v>
      </c>
      <c r="AM2231" s="139">
        <v>0</v>
      </c>
      <c r="AN2231" s="148">
        <f t="shared" si="307"/>
        <v>1000.0000000000001</v>
      </c>
      <c r="AO2231" s="148">
        <f t="shared" si="308"/>
        <v>21</v>
      </c>
      <c r="AP2231" s="148">
        <v>15</v>
      </c>
      <c r="AQ2231" s="140">
        <v>15</v>
      </c>
      <c r="AS2231" s="42">
        <f t="shared" si="309"/>
        <v>1436.473034452189</v>
      </c>
      <c r="AT2231" s="101">
        <f t="shared" si="310"/>
        <v>0</v>
      </c>
      <c r="AU2231" s="42">
        <f t="shared" si="311"/>
        <v>1436.473034452189</v>
      </c>
      <c r="AV2231" s="42">
        <f t="shared" si="312"/>
        <v>2192.6591280982689</v>
      </c>
      <c r="AW2231" s="102">
        <f t="shared" si="313"/>
        <v>431</v>
      </c>
      <c r="AX2231" s="43">
        <f t="shared" si="306"/>
        <v>0.5</v>
      </c>
      <c r="AY2231" s="43" t="str">
        <f t="shared" si="314"/>
        <v>UTGS</v>
      </c>
    </row>
    <row r="2232" spans="1:51" hidden="1" x14ac:dyDescent="0.2">
      <c r="A2232" s="38">
        <v>2225</v>
      </c>
      <c r="B2232" t="s">
        <v>362</v>
      </c>
      <c r="C2232" t="s">
        <v>289</v>
      </c>
      <c r="D2232">
        <v>320</v>
      </c>
      <c r="E2232" t="s">
        <v>1247</v>
      </c>
      <c r="F2232">
        <v>0.25</v>
      </c>
      <c r="G2232" t="str">
        <f>LOOKUP(F2232,{0,6,45},{"F","L","H"})</f>
        <v>F</v>
      </c>
      <c r="H2232" t="s">
        <v>4041</v>
      </c>
      <c r="I2232" s="43" t="str">
        <f>IFERROR(VLOOKUP(#REF!,#REF!,2,FALSE),"No")</f>
        <v>No</v>
      </c>
      <c r="J2232" s="139">
        <v>0.5</v>
      </c>
      <c r="K2232" s="148">
        <v>153</v>
      </c>
      <c r="L2232" s="148"/>
      <c r="M2232" s="148"/>
      <c r="N2232" s="148"/>
      <c r="O2232" s="148"/>
      <c r="P2232" s="148"/>
      <c r="Q2232" s="148"/>
      <c r="R2232" s="148"/>
      <c r="S2232" s="148"/>
      <c r="T2232" s="148"/>
      <c r="U2232" s="148"/>
      <c r="V2232" s="148"/>
      <c r="W2232" s="148"/>
      <c r="X2232" s="139">
        <v>2</v>
      </c>
      <c r="Y2232" s="148">
        <v>50.55</v>
      </c>
      <c r="Z2232" s="148">
        <v>4</v>
      </c>
      <c r="AA2232" s="148">
        <v>949.45</v>
      </c>
      <c r="AB2232" s="148"/>
      <c r="AC2232" s="148"/>
      <c r="AD2232" s="148"/>
      <c r="AE2232" s="148"/>
      <c r="AF2232" s="148"/>
      <c r="AG2232" s="148"/>
      <c r="AH2232" s="148"/>
      <c r="AI2232" s="148"/>
      <c r="AJ2232" s="148"/>
      <c r="AK2232" s="148"/>
      <c r="AL2232" s="139">
        <v>0</v>
      </c>
      <c r="AM2232" s="139">
        <v>0</v>
      </c>
      <c r="AN2232" s="148">
        <f t="shared" si="307"/>
        <v>1000</v>
      </c>
      <c r="AO2232" s="148">
        <f t="shared" si="308"/>
        <v>153</v>
      </c>
      <c r="AP2232" s="148">
        <v>9</v>
      </c>
      <c r="AQ2232" s="140">
        <v>9</v>
      </c>
      <c r="AS2232" s="42">
        <f t="shared" si="309"/>
        <v>10465.732108151662</v>
      </c>
      <c r="AT2232" s="101">
        <f t="shared" si="310"/>
        <v>0</v>
      </c>
      <c r="AU2232" s="42">
        <f t="shared" si="311"/>
        <v>10465.732108151662</v>
      </c>
      <c r="AV2232" s="42">
        <f t="shared" si="312"/>
        <v>4368.7242468304485</v>
      </c>
      <c r="AW2232" s="102">
        <f t="shared" si="313"/>
        <v>431</v>
      </c>
      <c r="AX2232" s="43">
        <f t="shared" si="306"/>
        <v>0.5</v>
      </c>
      <c r="AY2232" s="43" t="str">
        <f t="shared" si="314"/>
        <v>UTGS</v>
      </c>
    </row>
    <row r="2233" spans="1:51" hidden="1" x14ac:dyDescent="0.2">
      <c r="A2233" s="38">
        <v>2226</v>
      </c>
      <c r="B2233" t="s">
        <v>5806</v>
      </c>
      <c r="C2233" t="s">
        <v>289</v>
      </c>
      <c r="D2233">
        <v>320</v>
      </c>
      <c r="E2233" t="s">
        <v>1247</v>
      </c>
      <c r="F2233">
        <v>0.25</v>
      </c>
      <c r="G2233" t="str">
        <f>LOOKUP(F2233,{0,6,45},{"F","L","H"})</f>
        <v>F</v>
      </c>
      <c r="H2233" t="s">
        <v>4042</v>
      </c>
      <c r="I2233" s="43" t="str">
        <f>IFERROR(VLOOKUP(#REF!,#REF!,2,FALSE),"No")</f>
        <v>No</v>
      </c>
      <c r="J2233" s="139">
        <v>1.25</v>
      </c>
      <c r="K2233" s="148">
        <v>43</v>
      </c>
      <c r="L2233" s="148"/>
      <c r="M2233" s="148"/>
      <c r="N2233" s="148"/>
      <c r="O2233" s="148"/>
      <c r="P2233" s="148"/>
      <c r="Q2233" s="148"/>
      <c r="R2233" s="148"/>
      <c r="S2233" s="148"/>
      <c r="T2233" s="148"/>
      <c r="U2233" s="148"/>
      <c r="V2233" s="148"/>
      <c r="W2233" s="148"/>
      <c r="X2233" s="139">
        <v>1.25</v>
      </c>
      <c r="Y2233" s="148">
        <v>98</v>
      </c>
      <c r="Z2233" s="148">
        <v>2</v>
      </c>
      <c r="AA2233" s="148">
        <v>204.5</v>
      </c>
      <c r="AB2233" s="148">
        <v>4</v>
      </c>
      <c r="AC2233" s="148">
        <v>697.5</v>
      </c>
      <c r="AD2233" s="148"/>
      <c r="AE2233" s="148"/>
      <c r="AF2233" s="148"/>
      <c r="AG2233" s="148"/>
      <c r="AH2233" s="148"/>
      <c r="AI2233" s="148"/>
      <c r="AJ2233" s="148"/>
      <c r="AK2233" s="148"/>
      <c r="AL2233" s="139">
        <v>0</v>
      </c>
      <c r="AM2233" s="139">
        <v>0</v>
      </c>
      <c r="AN2233" s="148">
        <f t="shared" si="307"/>
        <v>1000</v>
      </c>
      <c r="AO2233" s="148">
        <f t="shared" si="308"/>
        <v>43</v>
      </c>
      <c r="AP2233" s="148">
        <v>6</v>
      </c>
      <c r="AQ2233" s="140">
        <v>11</v>
      </c>
      <c r="AS2233" s="42">
        <f t="shared" si="309"/>
        <v>3204.0795467354342</v>
      </c>
      <c r="AT2233" s="101">
        <f t="shared" si="310"/>
        <v>0</v>
      </c>
      <c r="AU2233" s="42">
        <f t="shared" si="311"/>
        <v>3204.0795467354342</v>
      </c>
      <c r="AV2233" s="42">
        <f t="shared" si="312"/>
        <v>3416.421520134003</v>
      </c>
      <c r="AW2233" s="102">
        <f t="shared" si="313"/>
        <v>431</v>
      </c>
      <c r="AX2233" s="43">
        <f t="shared" si="306"/>
        <v>1.25</v>
      </c>
      <c r="AY2233" s="43" t="str">
        <f t="shared" si="314"/>
        <v>UTGS</v>
      </c>
    </row>
    <row r="2234" spans="1:51" hidden="1" x14ac:dyDescent="0.2">
      <c r="A2234" s="38">
        <v>2227</v>
      </c>
      <c r="B2234" t="s">
        <v>5807</v>
      </c>
      <c r="C2234" t="s">
        <v>5746</v>
      </c>
      <c r="D2234">
        <v>6600</v>
      </c>
      <c r="E2234" t="s">
        <v>198</v>
      </c>
      <c r="F2234">
        <v>5</v>
      </c>
      <c r="G2234" t="str">
        <f>LOOKUP(F2234,{0,6,45},{"F","L","H"})</f>
        <v>F</v>
      </c>
      <c r="H2234" t="s">
        <v>1502</v>
      </c>
      <c r="I2234" s="43" t="str">
        <f>IFERROR(VLOOKUP(#REF!,#REF!,2,FALSE),"No")</f>
        <v>No</v>
      </c>
      <c r="J2234" s="139">
        <v>1.25</v>
      </c>
      <c r="K2234" s="148">
        <v>35</v>
      </c>
      <c r="L2234" s="148"/>
      <c r="M2234" s="148"/>
      <c r="N2234" s="148"/>
      <c r="O2234" s="148"/>
      <c r="P2234" s="148"/>
      <c r="Q2234" s="148"/>
      <c r="R2234" s="148"/>
      <c r="S2234" s="148"/>
      <c r="T2234" s="148"/>
      <c r="U2234" s="148"/>
      <c r="V2234" s="148"/>
      <c r="W2234" s="148"/>
      <c r="X2234" s="139">
        <v>1.25</v>
      </c>
      <c r="Y2234" s="148">
        <v>19.62</v>
      </c>
      <c r="Z2234" s="148">
        <v>2</v>
      </c>
      <c r="AA2234" s="148">
        <v>214</v>
      </c>
      <c r="AB2234" s="148">
        <v>4</v>
      </c>
      <c r="AC2234" s="148">
        <v>766.38</v>
      </c>
      <c r="AD2234" s="148"/>
      <c r="AE2234" s="148"/>
      <c r="AF2234" s="148"/>
      <c r="AG2234" s="148"/>
      <c r="AH2234" s="148"/>
      <c r="AI2234" s="148"/>
      <c r="AJ2234" s="148"/>
      <c r="AK2234" s="148"/>
      <c r="AL2234" s="139">
        <v>0</v>
      </c>
      <c r="AM2234" s="139">
        <v>0</v>
      </c>
      <c r="AN2234" s="148">
        <f t="shared" si="307"/>
        <v>1000</v>
      </c>
      <c r="AO2234" s="148">
        <f t="shared" si="308"/>
        <v>35</v>
      </c>
      <c r="AP2234" s="148">
        <v>8</v>
      </c>
      <c r="AQ2234" s="140">
        <v>53</v>
      </c>
      <c r="AS2234" s="42">
        <f t="shared" si="309"/>
        <v>2607.9717240869813</v>
      </c>
      <c r="AT2234" s="101">
        <f t="shared" si="310"/>
        <v>0</v>
      </c>
      <c r="AU2234" s="42">
        <f t="shared" si="311"/>
        <v>2607.9717240869813</v>
      </c>
      <c r="AV2234" s="42">
        <f t="shared" si="312"/>
        <v>717.35170417875543</v>
      </c>
      <c r="AW2234" s="102">
        <f t="shared" si="313"/>
        <v>3698.6666666666665</v>
      </c>
      <c r="AX2234" s="43">
        <f t="shared" si="306"/>
        <v>1.25</v>
      </c>
      <c r="AY2234" s="43" t="str">
        <f t="shared" si="314"/>
        <v>UTTSS</v>
      </c>
    </row>
    <row r="2235" spans="1:51" hidden="1" x14ac:dyDescent="0.2">
      <c r="A2235" s="38">
        <v>2228</v>
      </c>
      <c r="B2235" t="s">
        <v>362</v>
      </c>
      <c r="C2235" t="s">
        <v>289</v>
      </c>
      <c r="D2235">
        <v>320</v>
      </c>
      <c r="E2235" t="s">
        <v>1236</v>
      </c>
      <c r="F2235">
        <v>0.25</v>
      </c>
      <c r="G2235" t="str">
        <f>LOOKUP(F2235,{0,6,45},{"F","L","H"})</f>
        <v>F</v>
      </c>
      <c r="H2235" t="s">
        <v>4043</v>
      </c>
      <c r="I2235" s="43" t="str">
        <f>IFERROR(VLOOKUP(#REF!,#REF!,2,FALSE),"No")</f>
        <v>No</v>
      </c>
      <c r="J2235" s="139">
        <v>0.5</v>
      </c>
      <c r="K2235" s="148">
        <v>27</v>
      </c>
      <c r="L2235" s="148"/>
      <c r="M2235" s="148"/>
      <c r="N2235" s="148"/>
      <c r="O2235" s="148"/>
      <c r="P2235" s="148"/>
      <c r="Q2235" s="148"/>
      <c r="R2235" s="148"/>
      <c r="S2235" s="148"/>
      <c r="T2235" s="148"/>
      <c r="U2235" s="148"/>
      <c r="V2235" s="148"/>
      <c r="W2235" s="148"/>
      <c r="X2235" s="139">
        <v>1.25</v>
      </c>
      <c r="Y2235" s="148">
        <v>887.21</v>
      </c>
      <c r="Z2235" s="148">
        <v>2</v>
      </c>
      <c r="AA2235" s="148">
        <v>112.79</v>
      </c>
      <c r="AB2235" s="148"/>
      <c r="AC2235" s="148"/>
      <c r="AD2235" s="148"/>
      <c r="AE2235" s="148"/>
      <c r="AF2235" s="148"/>
      <c r="AG2235" s="148"/>
      <c r="AH2235" s="148"/>
      <c r="AI2235" s="148"/>
      <c r="AJ2235" s="148"/>
      <c r="AK2235" s="148"/>
      <c r="AL2235" s="139">
        <v>0</v>
      </c>
      <c r="AM2235" s="139">
        <v>0</v>
      </c>
      <c r="AN2235" s="148">
        <f t="shared" si="307"/>
        <v>1000</v>
      </c>
      <c r="AO2235" s="148">
        <f t="shared" si="308"/>
        <v>27</v>
      </c>
      <c r="AP2235" s="148">
        <v>15</v>
      </c>
      <c r="AQ2235" s="140">
        <v>15</v>
      </c>
      <c r="AS2235" s="42">
        <f t="shared" si="309"/>
        <v>1846.8939014385287</v>
      </c>
      <c r="AT2235" s="101">
        <f t="shared" si="310"/>
        <v>0</v>
      </c>
      <c r="AU2235" s="42">
        <f t="shared" si="311"/>
        <v>1846.8939014385287</v>
      </c>
      <c r="AV2235" s="42">
        <f t="shared" si="312"/>
        <v>2208.8005814316025</v>
      </c>
      <c r="AW2235" s="102">
        <f t="shared" si="313"/>
        <v>431</v>
      </c>
      <c r="AX2235" s="43">
        <f t="shared" ref="AX2235:AX2298" si="315">IF(J2235&gt;0,J2235,R2235)</f>
        <v>0.5</v>
      </c>
      <c r="AY2235" s="43" t="str">
        <f t="shared" si="314"/>
        <v>UTGS</v>
      </c>
    </row>
    <row r="2236" spans="1:51" hidden="1" x14ac:dyDescent="0.2">
      <c r="A2236" s="38">
        <v>2229</v>
      </c>
      <c r="B2236" t="s">
        <v>362</v>
      </c>
      <c r="C2236" t="s">
        <v>289</v>
      </c>
      <c r="D2236">
        <v>320</v>
      </c>
      <c r="E2236" t="s">
        <v>1223</v>
      </c>
      <c r="F2236">
        <v>0.25</v>
      </c>
      <c r="G2236" t="str">
        <f>LOOKUP(F2236,{0,6,45},{"F","L","H"})</f>
        <v>F</v>
      </c>
      <c r="H2236" t="s">
        <v>4044</v>
      </c>
      <c r="I2236" s="43" t="str">
        <f>IFERROR(VLOOKUP(#REF!,#REF!,2,FALSE),"No")</f>
        <v>No</v>
      </c>
      <c r="J2236" s="139">
        <v>0.5</v>
      </c>
      <c r="K2236" s="148">
        <v>49</v>
      </c>
      <c r="L2236" s="148"/>
      <c r="M2236" s="148"/>
      <c r="N2236" s="148"/>
      <c r="O2236" s="148"/>
      <c r="P2236" s="148"/>
      <c r="Q2236" s="148"/>
      <c r="R2236" s="148"/>
      <c r="S2236" s="148"/>
      <c r="T2236" s="148"/>
      <c r="U2236" s="148"/>
      <c r="V2236" s="148"/>
      <c r="W2236" s="148"/>
      <c r="X2236" s="139">
        <v>1.25</v>
      </c>
      <c r="Y2236" s="148">
        <v>1000</v>
      </c>
      <c r="Z2236" s="148"/>
      <c r="AA2236" s="148"/>
      <c r="AB2236" s="148"/>
      <c r="AC2236" s="148"/>
      <c r="AD2236" s="148"/>
      <c r="AE2236" s="148"/>
      <c r="AF2236" s="148"/>
      <c r="AG2236" s="148"/>
      <c r="AH2236" s="148"/>
      <c r="AI2236" s="148"/>
      <c r="AJ2236" s="148"/>
      <c r="AK2236" s="148"/>
      <c r="AL2236" s="139">
        <v>0</v>
      </c>
      <c r="AM2236" s="139">
        <v>0</v>
      </c>
      <c r="AN2236" s="148">
        <f t="shared" si="307"/>
        <v>1000</v>
      </c>
      <c r="AO2236" s="148">
        <f t="shared" si="308"/>
        <v>49</v>
      </c>
      <c r="AP2236" s="148">
        <v>13</v>
      </c>
      <c r="AQ2236" s="140">
        <v>13</v>
      </c>
      <c r="AS2236" s="42">
        <f t="shared" si="309"/>
        <v>3351.7704137217743</v>
      </c>
      <c r="AT2236" s="101">
        <f t="shared" si="310"/>
        <v>0</v>
      </c>
      <c r="AU2236" s="42">
        <f t="shared" si="311"/>
        <v>3351.7704137217743</v>
      </c>
      <c r="AV2236" s="42">
        <f t="shared" si="312"/>
        <v>2554.6893631903104</v>
      </c>
      <c r="AW2236" s="102">
        <f t="shared" si="313"/>
        <v>431</v>
      </c>
      <c r="AX2236" s="43">
        <f t="shared" si="315"/>
        <v>0.5</v>
      </c>
      <c r="AY2236" s="43" t="str">
        <f t="shared" si="314"/>
        <v>UTGS</v>
      </c>
    </row>
    <row r="2237" spans="1:51" hidden="1" x14ac:dyDescent="0.2">
      <c r="A2237" s="38">
        <v>2230</v>
      </c>
      <c r="B2237" t="s">
        <v>362</v>
      </c>
      <c r="C2237" t="s">
        <v>289</v>
      </c>
      <c r="D2237">
        <v>320</v>
      </c>
      <c r="E2237" t="s">
        <v>1236</v>
      </c>
      <c r="F2237">
        <v>0.25</v>
      </c>
      <c r="G2237" t="str">
        <f>LOOKUP(F2237,{0,6,45},{"F","L","H"})</f>
        <v>F</v>
      </c>
      <c r="H2237" t="s">
        <v>4045</v>
      </c>
      <c r="I2237" s="43" t="str">
        <f>IFERROR(VLOOKUP(#REF!,#REF!,2,FALSE),"No")</f>
        <v>No</v>
      </c>
      <c r="J2237" s="139">
        <v>0.75</v>
      </c>
      <c r="K2237" s="148">
        <v>174</v>
      </c>
      <c r="L2237" s="148"/>
      <c r="M2237" s="148"/>
      <c r="N2237" s="148"/>
      <c r="O2237" s="148"/>
      <c r="P2237" s="148"/>
      <c r="Q2237" s="148"/>
      <c r="R2237" s="148"/>
      <c r="S2237" s="148"/>
      <c r="T2237" s="148"/>
      <c r="U2237" s="148"/>
      <c r="V2237" s="148"/>
      <c r="W2237" s="148"/>
      <c r="X2237" s="139">
        <v>2</v>
      </c>
      <c r="Y2237" s="148">
        <v>267.5</v>
      </c>
      <c r="Z2237" s="148">
        <v>4</v>
      </c>
      <c r="AA2237" s="148">
        <v>732.5</v>
      </c>
      <c r="AB2237" s="148"/>
      <c r="AC2237" s="148"/>
      <c r="AD2237" s="148"/>
      <c r="AE2237" s="148"/>
      <c r="AF2237" s="148"/>
      <c r="AG2237" s="148"/>
      <c r="AH2237" s="148"/>
      <c r="AI2237" s="148"/>
      <c r="AJ2237" s="148"/>
      <c r="AK2237" s="148"/>
      <c r="AL2237" s="139">
        <v>0</v>
      </c>
      <c r="AM2237" s="139">
        <v>0</v>
      </c>
      <c r="AN2237" s="148">
        <f t="shared" si="307"/>
        <v>1000</v>
      </c>
      <c r="AO2237" s="148">
        <f t="shared" si="308"/>
        <v>174</v>
      </c>
      <c r="AP2237" s="148">
        <v>5</v>
      </c>
      <c r="AQ2237" s="140">
        <v>5</v>
      </c>
      <c r="AS2237" s="42">
        <f t="shared" si="309"/>
        <v>11202.725142603849</v>
      </c>
      <c r="AT2237" s="101">
        <f t="shared" si="310"/>
        <v>0</v>
      </c>
      <c r="AU2237" s="42">
        <f t="shared" si="311"/>
        <v>11202.725142603849</v>
      </c>
      <c r="AV2237" s="42">
        <f t="shared" si="312"/>
        <v>7552.597344294807</v>
      </c>
      <c r="AW2237" s="102">
        <f t="shared" si="313"/>
        <v>431</v>
      </c>
      <c r="AX2237" s="43">
        <f t="shared" si="315"/>
        <v>0.75</v>
      </c>
      <c r="AY2237" s="43" t="str">
        <f t="shared" si="314"/>
        <v>UTGS</v>
      </c>
    </row>
    <row r="2238" spans="1:51" hidden="1" x14ac:dyDescent="0.2">
      <c r="A2238" s="38">
        <v>2231</v>
      </c>
      <c r="B2238" t="s">
        <v>362</v>
      </c>
      <c r="C2238" t="s">
        <v>289</v>
      </c>
      <c r="D2238">
        <v>320</v>
      </c>
      <c r="E2238" t="s">
        <v>1245</v>
      </c>
      <c r="F2238">
        <v>0.25</v>
      </c>
      <c r="G2238" t="str">
        <f>LOOKUP(F2238,{0,6,45},{"F","L","H"})</f>
        <v>F</v>
      </c>
      <c r="H2238" t="s">
        <v>4046</v>
      </c>
      <c r="I2238" s="43" t="str">
        <f>IFERROR(VLOOKUP(#REF!,#REF!,2,FALSE),"No")</f>
        <v>No</v>
      </c>
      <c r="J2238" s="149">
        <v>0.5</v>
      </c>
      <c r="K2238" s="148">
        <v>30</v>
      </c>
      <c r="L2238" s="148"/>
      <c r="M2238" s="148"/>
      <c r="N2238" s="148"/>
      <c r="O2238" s="148"/>
      <c r="P2238" s="148"/>
      <c r="Q2238" s="148"/>
      <c r="R2238" s="148"/>
      <c r="S2238" s="148"/>
      <c r="T2238" s="148"/>
      <c r="U2238" s="148"/>
      <c r="V2238" s="148"/>
      <c r="W2238" s="148"/>
      <c r="X2238" s="139">
        <v>1.25</v>
      </c>
      <c r="Y2238" s="148">
        <v>431.14</v>
      </c>
      <c r="Z2238" s="149">
        <v>2</v>
      </c>
      <c r="AA2238" s="148">
        <v>302.89999999999998</v>
      </c>
      <c r="AB2238" s="148">
        <v>4</v>
      </c>
      <c r="AC2238" s="148">
        <v>265.95999999999998</v>
      </c>
      <c r="AD2238" s="148"/>
      <c r="AE2238" s="148"/>
      <c r="AF2238" s="148"/>
      <c r="AG2238" s="148"/>
      <c r="AH2238" s="148"/>
      <c r="AI2238" s="148"/>
      <c r="AJ2238" s="148"/>
      <c r="AK2238" s="148"/>
      <c r="AL2238" s="139">
        <v>0</v>
      </c>
      <c r="AM2238" s="139">
        <v>0</v>
      </c>
      <c r="AN2238" s="148">
        <f t="shared" si="307"/>
        <v>1000</v>
      </c>
      <c r="AO2238" s="148">
        <f t="shared" si="308"/>
        <v>30</v>
      </c>
      <c r="AP2238" s="148">
        <v>8</v>
      </c>
      <c r="AQ2238" s="140">
        <v>8</v>
      </c>
      <c r="AS2238" s="42">
        <f t="shared" si="309"/>
        <v>2052.1043349316988</v>
      </c>
      <c r="AT2238" s="101">
        <f t="shared" si="310"/>
        <v>0</v>
      </c>
      <c r="AU2238" s="42">
        <f t="shared" si="311"/>
        <v>2052.1043349316988</v>
      </c>
      <c r="AV2238" s="42">
        <f t="shared" si="312"/>
        <v>4339.9616151842538</v>
      </c>
      <c r="AW2238" s="102">
        <f t="shared" si="313"/>
        <v>431</v>
      </c>
      <c r="AX2238" s="43">
        <f t="shared" si="315"/>
        <v>0.5</v>
      </c>
      <c r="AY2238" s="43" t="str">
        <f t="shared" si="314"/>
        <v>UTGS</v>
      </c>
    </row>
    <row r="2239" spans="1:51" hidden="1" x14ac:dyDescent="0.2">
      <c r="A2239" s="38">
        <v>2232</v>
      </c>
      <c r="B2239" t="s">
        <v>362</v>
      </c>
      <c r="C2239" t="s">
        <v>289</v>
      </c>
      <c r="D2239">
        <v>320</v>
      </c>
      <c r="E2239" t="s">
        <v>1228</v>
      </c>
      <c r="F2239">
        <v>0.25</v>
      </c>
      <c r="G2239" t="str">
        <f>LOOKUP(F2239,{0,6,45},{"F","L","H"})</f>
        <v>F</v>
      </c>
      <c r="H2239" t="s">
        <v>4047</v>
      </c>
      <c r="I2239" s="43" t="str">
        <f>IFERROR(VLOOKUP(#REF!,#REF!,2,FALSE),"No")</f>
        <v>No</v>
      </c>
      <c r="J2239" s="139">
        <v>0.75</v>
      </c>
      <c r="K2239" s="148">
        <v>328</v>
      </c>
      <c r="L2239" s="148"/>
      <c r="M2239" s="148"/>
      <c r="N2239" s="148"/>
      <c r="O2239" s="148"/>
      <c r="P2239" s="148"/>
      <c r="Q2239" s="148"/>
      <c r="R2239" s="148"/>
      <c r="S2239" s="148"/>
      <c r="T2239" s="148"/>
      <c r="U2239" s="148"/>
      <c r="V2239" s="148"/>
      <c r="W2239" s="148"/>
      <c r="X2239" s="139">
        <v>2</v>
      </c>
      <c r="Y2239" s="148">
        <v>999</v>
      </c>
      <c r="Z2239" s="148"/>
      <c r="AA2239" s="148"/>
      <c r="AB2239" s="148"/>
      <c r="AC2239" s="148"/>
      <c r="AD2239" s="148"/>
      <c r="AE2239" s="148"/>
      <c r="AF2239" s="148"/>
      <c r="AG2239" s="148"/>
      <c r="AH2239" s="148"/>
      <c r="AI2239" s="148"/>
      <c r="AJ2239" s="148"/>
      <c r="AK2239" s="148"/>
      <c r="AL2239" s="139">
        <v>0</v>
      </c>
      <c r="AM2239" s="139">
        <v>0</v>
      </c>
      <c r="AN2239" s="148">
        <f t="shared" si="307"/>
        <v>999</v>
      </c>
      <c r="AO2239" s="148">
        <f t="shared" si="308"/>
        <v>328</v>
      </c>
      <c r="AP2239" s="148">
        <v>2</v>
      </c>
      <c r="AQ2239" s="140">
        <v>3</v>
      </c>
      <c r="AS2239" s="42">
        <f t="shared" si="309"/>
        <v>21117.780728586567</v>
      </c>
      <c r="AT2239" s="101">
        <f t="shared" si="310"/>
        <v>0</v>
      </c>
      <c r="AU2239" s="42">
        <f t="shared" si="311"/>
        <v>21117.780728586567</v>
      </c>
      <c r="AV2239" s="42">
        <f t="shared" si="312"/>
        <v>10826.150253250853</v>
      </c>
      <c r="AW2239" s="102">
        <f t="shared" si="313"/>
        <v>431</v>
      </c>
      <c r="AX2239" s="43">
        <f t="shared" si="315"/>
        <v>0.75</v>
      </c>
      <c r="AY2239" s="43" t="str">
        <f t="shared" si="314"/>
        <v>UTGS</v>
      </c>
    </row>
    <row r="2240" spans="1:51" hidden="1" x14ac:dyDescent="0.2">
      <c r="A2240" s="38">
        <v>2233</v>
      </c>
      <c r="B2240" t="s">
        <v>362</v>
      </c>
      <c r="C2240" t="s">
        <v>289</v>
      </c>
      <c r="D2240">
        <v>306</v>
      </c>
      <c r="E2240" t="s">
        <v>1238</v>
      </c>
      <c r="F2240">
        <v>0.25</v>
      </c>
      <c r="G2240" t="str">
        <f>LOOKUP(F2240,{0,6,45},{"F","L","H"})</f>
        <v>F</v>
      </c>
      <c r="H2240" t="s">
        <v>4048</v>
      </c>
      <c r="I2240" s="43" t="str">
        <f>IFERROR(VLOOKUP(#REF!,#REF!,2,FALSE),"No")</f>
        <v>No</v>
      </c>
      <c r="J2240" s="139">
        <v>0.5</v>
      </c>
      <c r="K2240" s="148">
        <v>28</v>
      </c>
      <c r="L2240" s="148"/>
      <c r="M2240" s="148"/>
      <c r="N2240" s="148"/>
      <c r="O2240" s="148"/>
      <c r="P2240" s="148"/>
      <c r="Q2240" s="148"/>
      <c r="R2240" s="148"/>
      <c r="S2240" s="148"/>
      <c r="T2240" s="148"/>
      <c r="U2240" s="148"/>
      <c r="V2240" s="148"/>
      <c r="W2240" s="148"/>
      <c r="X2240" s="139">
        <v>1.25</v>
      </c>
      <c r="Y2240" s="148">
        <v>869.92</v>
      </c>
      <c r="Z2240" s="148">
        <v>4</v>
      </c>
      <c r="AA2240" s="148">
        <v>130.08000000000001</v>
      </c>
      <c r="AB2240" s="148"/>
      <c r="AC2240" s="148"/>
      <c r="AD2240" s="148"/>
      <c r="AE2240" s="148"/>
      <c r="AF2240" s="148"/>
      <c r="AG2240" s="148"/>
      <c r="AH2240" s="148"/>
      <c r="AI2240" s="148"/>
      <c r="AJ2240" s="148"/>
      <c r="AK2240" s="148"/>
      <c r="AL2240" s="139">
        <v>0</v>
      </c>
      <c r="AM2240" s="139">
        <v>0</v>
      </c>
      <c r="AN2240" s="148">
        <f t="shared" si="307"/>
        <v>1000</v>
      </c>
      <c r="AO2240" s="148">
        <f t="shared" si="308"/>
        <v>28</v>
      </c>
      <c r="AP2240" s="148">
        <v>9</v>
      </c>
      <c r="AQ2240" s="140">
        <v>9</v>
      </c>
      <c r="AS2240" s="42">
        <f t="shared" si="309"/>
        <v>1915.2973792695852</v>
      </c>
      <c r="AT2240" s="101">
        <f t="shared" si="310"/>
        <v>0</v>
      </c>
      <c r="AU2240" s="42">
        <f t="shared" si="311"/>
        <v>1915.2973792695852</v>
      </c>
      <c r="AV2240" s="42">
        <f t="shared" si="312"/>
        <v>3783.619924608226</v>
      </c>
      <c r="AW2240" s="102">
        <f t="shared" si="313"/>
        <v>431</v>
      </c>
      <c r="AX2240" s="43">
        <f t="shared" si="315"/>
        <v>0.5</v>
      </c>
      <c r="AY2240" s="43" t="str">
        <f t="shared" si="314"/>
        <v>UTGS</v>
      </c>
    </row>
    <row r="2241" spans="1:51" hidden="1" x14ac:dyDescent="0.2">
      <c r="A2241" s="38">
        <v>2234</v>
      </c>
      <c r="B2241" t="s">
        <v>362</v>
      </c>
      <c r="C2241" t="s">
        <v>289</v>
      </c>
      <c r="D2241">
        <v>306</v>
      </c>
      <c r="E2241" t="s">
        <v>1238</v>
      </c>
      <c r="F2241">
        <v>0.25</v>
      </c>
      <c r="G2241" t="str">
        <f>LOOKUP(F2241,{0,6,45},{"F","L","H"})</f>
        <v>F</v>
      </c>
      <c r="H2241" t="s">
        <v>4049</v>
      </c>
      <c r="I2241" s="43" t="str">
        <f>IFERROR(VLOOKUP(#REF!,#REF!,2,FALSE),"No")</f>
        <v>No</v>
      </c>
      <c r="J2241" s="139">
        <v>0.5</v>
      </c>
      <c r="K2241" s="148">
        <v>79</v>
      </c>
      <c r="L2241" s="148"/>
      <c r="M2241" s="148"/>
      <c r="N2241" s="148"/>
      <c r="O2241" s="148"/>
      <c r="P2241" s="148"/>
      <c r="Q2241" s="148"/>
      <c r="R2241" s="148"/>
      <c r="S2241" s="148"/>
      <c r="T2241" s="148"/>
      <c r="U2241" s="148"/>
      <c r="V2241" s="148"/>
      <c r="W2241" s="148"/>
      <c r="X2241" s="139">
        <v>2</v>
      </c>
      <c r="Y2241" s="148">
        <v>274</v>
      </c>
      <c r="Z2241" s="148">
        <v>3</v>
      </c>
      <c r="AA2241" s="148">
        <v>726</v>
      </c>
      <c r="AB2241" s="148"/>
      <c r="AC2241" s="148"/>
      <c r="AD2241" s="148"/>
      <c r="AE2241" s="148"/>
      <c r="AF2241" s="148"/>
      <c r="AG2241" s="148"/>
      <c r="AH2241" s="148"/>
      <c r="AI2241" s="148"/>
      <c r="AJ2241" s="148"/>
      <c r="AK2241" s="148"/>
      <c r="AL2241" s="139">
        <v>0</v>
      </c>
      <c r="AM2241" s="139">
        <v>0</v>
      </c>
      <c r="AN2241" s="148">
        <f t="shared" si="307"/>
        <v>1000</v>
      </c>
      <c r="AO2241" s="148">
        <f t="shared" si="308"/>
        <v>79</v>
      </c>
      <c r="AP2241" s="148">
        <v>7</v>
      </c>
      <c r="AQ2241" s="140">
        <v>7</v>
      </c>
      <c r="AS2241" s="42">
        <f t="shared" si="309"/>
        <v>5403.874748653473</v>
      </c>
      <c r="AT2241" s="101">
        <f t="shared" si="310"/>
        <v>0</v>
      </c>
      <c r="AU2241" s="42">
        <f t="shared" si="311"/>
        <v>5403.874748653473</v>
      </c>
      <c r="AV2241" s="42">
        <f t="shared" si="312"/>
        <v>3329.3259602105763</v>
      </c>
      <c r="AW2241" s="102">
        <f t="shared" si="313"/>
        <v>431</v>
      </c>
      <c r="AX2241" s="43">
        <f t="shared" si="315"/>
        <v>0.5</v>
      </c>
      <c r="AY2241" s="43" t="str">
        <f t="shared" si="314"/>
        <v>UTGS</v>
      </c>
    </row>
    <row r="2242" spans="1:51" hidden="1" x14ac:dyDescent="0.2">
      <c r="A2242" s="38">
        <v>2235</v>
      </c>
      <c r="B2242" t="s">
        <v>5806</v>
      </c>
      <c r="C2242" t="s">
        <v>5746</v>
      </c>
      <c r="D2242">
        <v>21100</v>
      </c>
      <c r="E2242" t="s">
        <v>220</v>
      </c>
      <c r="F2242">
        <v>5</v>
      </c>
      <c r="G2242" t="str">
        <f>LOOKUP(F2242,{0,6,45},{"F","L","H"})</f>
        <v>F</v>
      </c>
      <c r="H2242" t="s">
        <v>401</v>
      </c>
      <c r="I2242" s="43" t="str">
        <f>IFERROR(VLOOKUP(#REF!,#REF!,2,FALSE),"No")</f>
        <v>No</v>
      </c>
      <c r="J2242" s="139">
        <v>1.25</v>
      </c>
      <c r="K2242" s="148">
        <v>10</v>
      </c>
      <c r="L2242" s="148">
        <v>2</v>
      </c>
      <c r="M2242" s="148">
        <v>169</v>
      </c>
      <c r="N2242" s="148"/>
      <c r="O2242" s="148"/>
      <c r="P2242" s="148"/>
      <c r="Q2242" s="148"/>
      <c r="R2242" s="148"/>
      <c r="S2242" s="148"/>
      <c r="T2242" s="148"/>
      <c r="U2242" s="148"/>
      <c r="V2242" s="148"/>
      <c r="W2242" s="148"/>
      <c r="X2242" s="139">
        <v>1.25</v>
      </c>
      <c r="Y2242" s="148">
        <v>60</v>
      </c>
      <c r="Z2242" s="149">
        <v>2</v>
      </c>
      <c r="AA2242" s="148">
        <v>283.74</v>
      </c>
      <c r="AB2242" s="148">
        <v>3</v>
      </c>
      <c r="AC2242" s="148">
        <v>146.91999999999999</v>
      </c>
      <c r="AD2242" s="148">
        <v>4</v>
      </c>
      <c r="AE2242" s="148">
        <v>509.34</v>
      </c>
      <c r="AF2242" s="148"/>
      <c r="AG2242" s="148"/>
      <c r="AH2242" s="148"/>
      <c r="AI2242" s="148"/>
      <c r="AJ2242" s="148"/>
      <c r="AK2242" s="148"/>
      <c r="AL2242" s="139">
        <v>0</v>
      </c>
      <c r="AM2242" s="139">
        <v>0</v>
      </c>
      <c r="AN2242" s="148">
        <f t="shared" si="307"/>
        <v>1000</v>
      </c>
      <c r="AO2242" s="148">
        <f t="shared" si="308"/>
        <v>179</v>
      </c>
      <c r="AP2242" s="148">
        <v>14</v>
      </c>
      <c r="AQ2242" s="140">
        <v>67</v>
      </c>
      <c r="AS2242" s="42">
        <f t="shared" si="309"/>
        <v>13079.342531759132</v>
      </c>
      <c r="AT2242" s="101">
        <f t="shared" si="310"/>
        <v>0</v>
      </c>
      <c r="AU2242" s="42">
        <f t="shared" si="311"/>
        <v>13079.342531759132</v>
      </c>
      <c r="AV2242" s="42">
        <f t="shared" si="312"/>
        <v>512.56692420110505</v>
      </c>
      <c r="AW2242" s="102">
        <f t="shared" si="313"/>
        <v>18747.149999999998</v>
      </c>
      <c r="AX2242" s="43">
        <f t="shared" si="315"/>
        <v>1.25</v>
      </c>
      <c r="AY2242" s="43" t="str">
        <f t="shared" si="314"/>
        <v>UTTSS</v>
      </c>
    </row>
    <row r="2243" spans="1:51" hidden="1" x14ac:dyDescent="0.2">
      <c r="A2243" s="38">
        <v>2236</v>
      </c>
      <c r="B2243" t="s">
        <v>362</v>
      </c>
      <c r="C2243" t="s">
        <v>289</v>
      </c>
      <c r="D2243">
        <v>320</v>
      </c>
      <c r="E2243" t="s">
        <v>1247</v>
      </c>
      <c r="F2243">
        <v>0.25</v>
      </c>
      <c r="G2243" t="str">
        <f>LOOKUP(F2243,{0,6,45},{"F","L","H"})</f>
        <v>F</v>
      </c>
      <c r="H2243" t="s">
        <v>4050</v>
      </c>
      <c r="I2243" s="43" t="str">
        <f>IFERROR(VLOOKUP(#REF!,#REF!,2,FALSE),"No")</f>
        <v>No</v>
      </c>
      <c r="J2243" s="139">
        <v>0.5</v>
      </c>
      <c r="K2243" s="148">
        <v>148</v>
      </c>
      <c r="L2243" s="148"/>
      <c r="M2243" s="148"/>
      <c r="N2243" s="148"/>
      <c r="O2243" s="148"/>
      <c r="P2243" s="148"/>
      <c r="Q2243" s="148"/>
      <c r="R2243" s="148"/>
      <c r="S2243" s="148"/>
      <c r="T2243" s="148"/>
      <c r="U2243" s="148"/>
      <c r="V2243" s="148"/>
      <c r="W2243" s="148"/>
      <c r="X2243" s="139">
        <v>2</v>
      </c>
      <c r="Y2243" s="148">
        <v>979.34</v>
      </c>
      <c r="Z2243" s="148">
        <v>6</v>
      </c>
      <c r="AA2243" s="148">
        <v>20.66</v>
      </c>
      <c r="AB2243" s="148"/>
      <c r="AC2243" s="148"/>
      <c r="AD2243" s="148"/>
      <c r="AE2243" s="148"/>
      <c r="AF2243" s="148"/>
      <c r="AG2243" s="148"/>
      <c r="AH2243" s="148"/>
      <c r="AI2243" s="148"/>
      <c r="AJ2243" s="148"/>
      <c r="AK2243" s="148"/>
      <c r="AL2243" s="139">
        <v>0</v>
      </c>
      <c r="AM2243" s="139">
        <v>0</v>
      </c>
      <c r="AN2243" s="148">
        <f t="shared" si="307"/>
        <v>1000</v>
      </c>
      <c r="AO2243" s="148">
        <f t="shared" si="308"/>
        <v>148</v>
      </c>
      <c r="AP2243" s="148">
        <v>9</v>
      </c>
      <c r="AQ2243" s="140">
        <v>9</v>
      </c>
      <c r="AS2243" s="42">
        <f t="shared" si="309"/>
        <v>10123.71471899638</v>
      </c>
      <c r="AT2243" s="101">
        <f t="shared" si="310"/>
        <v>0</v>
      </c>
      <c r="AU2243" s="42">
        <f t="shared" si="311"/>
        <v>10123.71471899638</v>
      </c>
      <c r="AV2243" s="42">
        <f t="shared" si="312"/>
        <v>3675.5027690526704</v>
      </c>
      <c r="AW2243" s="102">
        <f t="shared" si="313"/>
        <v>431</v>
      </c>
      <c r="AX2243" s="43">
        <f t="shared" si="315"/>
        <v>0.5</v>
      </c>
      <c r="AY2243" s="43" t="str">
        <f t="shared" si="314"/>
        <v>UTGS</v>
      </c>
    </row>
    <row r="2244" spans="1:51" hidden="1" x14ac:dyDescent="0.2">
      <c r="A2244" s="38">
        <v>2237</v>
      </c>
      <c r="B2244" t="s">
        <v>362</v>
      </c>
      <c r="C2244" t="s">
        <v>289</v>
      </c>
      <c r="D2244">
        <v>320</v>
      </c>
      <c r="E2244" t="s">
        <v>1842</v>
      </c>
      <c r="F2244">
        <v>0.25</v>
      </c>
      <c r="G2244" t="str">
        <f>LOOKUP(F2244,{0,6,45},{"F","L","H"})</f>
        <v>F</v>
      </c>
      <c r="H2244" t="s">
        <v>4051</v>
      </c>
      <c r="I2244" s="43" t="str">
        <f>IFERROR(VLOOKUP(#REF!,#REF!,2,FALSE),"No")</f>
        <v>No</v>
      </c>
      <c r="J2244" s="139">
        <v>0.5</v>
      </c>
      <c r="K2244" s="148">
        <v>36</v>
      </c>
      <c r="L2244" s="148"/>
      <c r="M2244" s="148"/>
      <c r="N2244" s="148"/>
      <c r="O2244" s="148"/>
      <c r="P2244" s="148"/>
      <c r="Q2244" s="148"/>
      <c r="R2244" s="148"/>
      <c r="S2244" s="148"/>
      <c r="T2244" s="148"/>
      <c r="U2244" s="148"/>
      <c r="V2244" s="148"/>
      <c r="W2244" s="148"/>
      <c r="X2244" s="139">
        <v>1.25</v>
      </c>
      <c r="Y2244" s="148">
        <v>254</v>
      </c>
      <c r="Z2244" s="148">
        <v>2</v>
      </c>
      <c r="AA2244" s="148">
        <v>395.4</v>
      </c>
      <c r="AB2244" s="148">
        <v>4</v>
      </c>
      <c r="AC2244" s="148">
        <v>350.6</v>
      </c>
      <c r="AD2244" s="148"/>
      <c r="AE2244" s="148"/>
      <c r="AF2244" s="148"/>
      <c r="AG2244" s="148"/>
      <c r="AH2244" s="148"/>
      <c r="AI2244" s="148"/>
      <c r="AJ2244" s="148"/>
      <c r="AK2244" s="148"/>
      <c r="AL2244" s="139">
        <v>0</v>
      </c>
      <c r="AM2244" s="139">
        <v>0</v>
      </c>
      <c r="AN2244" s="148">
        <f t="shared" si="307"/>
        <v>1000</v>
      </c>
      <c r="AO2244" s="148">
        <f t="shared" si="308"/>
        <v>36</v>
      </c>
      <c r="AP2244" s="148">
        <v>7</v>
      </c>
      <c r="AQ2244" s="140">
        <v>7</v>
      </c>
      <c r="AS2244" s="42">
        <f t="shared" si="309"/>
        <v>2462.5252019180384</v>
      </c>
      <c r="AT2244" s="101">
        <f t="shared" si="310"/>
        <v>0</v>
      </c>
      <c r="AU2244" s="42">
        <f t="shared" si="311"/>
        <v>2462.5252019180384</v>
      </c>
      <c r="AV2244" s="42">
        <f t="shared" si="312"/>
        <v>5028.937674496291</v>
      </c>
      <c r="AW2244" s="102">
        <f t="shared" si="313"/>
        <v>431</v>
      </c>
      <c r="AX2244" s="43">
        <f t="shared" si="315"/>
        <v>0.5</v>
      </c>
      <c r="AY2244" s="43" t="str">
        <f t="shared" si="314"/>
        <v>UTGS</v>
      </c>
    </row>
    <row r="2245" spans="1:51" hidden="1" x14ac:dyDescent="0.2">
      <c r="A2245" s="38">
        <v>2238</v>
      </c>
      <c r="B2245" t="s">
        <v>362</v>
      </c>
      <c r="C2245" t="s">
        <v>289</v>
      </c>
      <c r="D2245">
        <v>320</v>
      </c>
      <c r="E2245" t="s">
        <v>1232</v>
      </c>
      <c r="F2245">
        <v>0.25</v>
      </c>
      <c r="G2245" t="str">
        <f>LOOKUP(F2245,{0,6,45},{"F","L","H"})</f>
        <v>F</v>
      </c>
      <c r="H2245" t="s">
        <v>2158</v>
      </c>
      <c r="I2245" s="43" t="str">
        <f>IFERROR(VLOOKUP(#REF!,#REF!,2,FALSE),"No")</f>
        <v>No</v>
      </c>
      <c r="J2245" s="139">
        <v>0.75</v>
      </c>
      <c r="K2245" s="148">
        <v>31.2</v>
      </c>
      <c r="L2245" s="148"/>
      <c r="M2245" s="148"/>
      <c r="N2245" s="148"/>
      <c r="O2245" s="148"/>
      <c r="P2245" s="148"/>
      <c r="Q2245" s="148"/>
      <c r="R2245" s="148"/>
      <c r="S2245" s="148"/>
      <c r="T2245" s="148"/>
      <c r="U2245" s="148"/>
      <c r="V2245" s="148"/>
      <c r="W2245" s="148"/>
      <c r="X2245" s="139">
        <v>2</v>
      </c>
      <c r="Y2245" s="148">
        <v>952</v>
      </c>
      <c r="Z2245" s="148">
        <v>4</v>
      </c>
      <c r="AA2245" s="148">
        <v>48</v>
      </c>
      <c r="AB2245" s="148"/>
      <c r="AC2245" s="148"/>
      <c r="AD2245" s="148"/>
      <c r="AE2245" s="148"/>
      <c r="AF2245" s="148"/>
      <c r="AG2245" s="148"/>
      <c r="AH2245" s="148"/>
      <c r="AI2245" s="148"/>
      <c r="AJ2245" s="148"/>
      <c r="AK2245" s="148"/>
      <c r="AL2245" s="139">
        <v>0</v>
      </c>
      <c r="AM2245" s="139">
        <v>0</v>
      </c>
      <c r="AN2245" s="148">
        <f t="shared" si="307"/>
        <v>1000</v>
      </c>
      <c r="AO2245" s="148">
        <f t="shared" si="308"/>
        <v>31.2</v>
      </c>
      <c r="AP2245" s="148">
        <v>23</v>
      </c>
      <c r="AQ2245" s="140">
        <v>107</v>
      </c>
      <c r="AS2245" s="42">
        <f t="shared" si="309"/>
        <v>2008.7645083289663</v>
      </c>
      <c r="AT2245" s="101">
        <f t="shared" si="310"/>
        <v>0</v>
      </c>
      <c r="AU2245" s="42">
        <f t="shared" si="311"/>
        <v>2008.7645083289663</v>
      </c>
      <c r="AV2245" s="42">
        <f t="shared" si="312"/>
        <v>307.05721235022457</v>
      </c>
      <c r="AW2245" s="102">
        <f t="shared" si="313"/>
        <v>431</v>
      </c>
      <c r="AX2245" s="43">
        <f t="shared" si="315"/>
        <v>0.75</v>
      </c>
      <c r="AY2245" s="43" t="str">
        <f t="shared" si="314"/>
        <v>UTGS</v>
      </c>
    </row>
    <row r="2246" spans="1:51" hidden="1" x14ac:dyDescent="0.2">
      <c r="A2246" s="38">
        <v>2239</v>
      </c>
      <c r="B2246" t="s">
        <v>362</v>
      </c>
      <c r="C2246" t="s">
        <v>289</v>
      </c>
      <c r="D2246">
        <v>320</v>
      </c>
      <c r="E2246" t="s">
        <v>1245</v>
      </c>
      <c r="F2246">
        <v>0.25</v>
      </c>
      <c r="G2246" t="str">
        <f>LOOKUP(F2246,{0,6,45},{"F","L","H"})</f>
        <v>F</v>
      </c>
      <c r="H2246" t="s">
        <v>4052</v>
      </c>
      <c r="I2246" s="43" t="str">
        <f>IFERROR(VLOOKUP(#REF!,#REF!,2,FALSE),"No")</f>
        <v>No</v>
      </c>
      <c r="J2246" s="139">
        <v>0.5</v>
      </c>
      <c r="K2246" s="148">
        <v>54</v>
      </c>
      <c r="L2246" s="148"/>
      <c r="M2246" s="148"/>
      <c r="N2246" s="148"/>
      <c r="O2246" s="148"/>
      <c r="P2246" s="148"/>
      <c r="Q2246" s="148"/>
      <c r="R2246" s="148"/>
      <c r="S2246" s="148"/>
      <c r="T2246" s="148"/>
      <c r="U2246" s="148"/>
      <c r="V2246" s="148"/>
      <c r="W2246" s="148"/>
      <c r="X2246" s="139">
        <v>1.25</v>
      </c>
      <c r="Y2246" s="148">
        <v>433</v>
      </c>
      <c r="Z2246" s="148">
        <v>2</v>
      </c>
      <c r="AA2246" s="148">
        <v>1</v>
      </c>
      <c r="AB2246" s="148">
        <v>4</v>
      </c>
      <c r="AC2246" s="148">
        <v>456</v>
      </c>
      <c r="AD2246" s="148"/>
      <c r="AE2246" s="148"/>
      <c r="AF2246" s="148"/>
      <c r="AG2246" s="148"/>
      <c r="AH2246" s="148"/>
      <c r="AI2246" s="148"/>
      <c r="AJ2246" s="148"/>
      <c r="AK2246" s="148"/>
      <c r="AL2246" s="139">
        <v>0</v>
      </c>
      <c r="AM2246" s="139">
        <v>0</v>
      </c>
      <c r="AN2246" s="148">
        <f t="shared" si="307"/>
        <v>890</v>
      </c>
      <c r="AO2246" s="148">
        <f t="shared" si="308"/>
        <v>54</v>
      </c>
      <c r="AP2246" s="148">
        <v>10</v>
      </c>
      <c r="AQ2246" s="140">
        <v>10</v>
      </c>
      <c r="AS2246" s="42">
        <f t="shared" si="309"/>
        <v>3693.7878028770574</v>
      </c>
      <c r="AT2246" s="101">
        <f t="shared" si="310"/>
        <v>0</v>
      </c>
      <c r="AU2246" s="42">
        <f t="shared" si="311"/>
        <v>3693.7878028770574</v>
      </c>
      <c r="AV2246" s="42">
        <f t="shared" si="312"/>
        <v>3250.7375932111891</v>
      </c>
      <c r="AW2246" s="102">
        <f t="shared" si="313"/>
        <v>431</v>
      </c>
      <c r="AX2246" s="43">
        <f t="shared" si="315"/>
        <v>0.5</v>
      </c>
      <c r="AY2246" s="43" t="str">
        <f t="shared" si="314"/>
        <v>UTGS</v>
      </c>
    </row>
    <row r="2247" spans="1:51" hidden="1" x14ac:dyDescent="0.2">
      <c r="A2247" s="38">
        <v>2240</v>
      </c>
      <c r="B2247" t="s">
        <v>362</v>
      </c>
      <c r="C2247" t="s">
        <v>289</v>
      </c>
      <c r="D2247">
        <v>2400</v>
      </c>
      <c r="E2247" t="s">
        <v>202</v>
      </c>
      <c r="F2247">
        <v>2</v>
      </c>
      <c r="G2247" t="str">
        <f>LOOKUP(F2247,{0,6,45},{"F","L","H"})</f>
        <v>F</v>
      </c>
      <c r="H2247" t="s">
        <v>4053</v>
      </c>
      <c r="I2247" s="43" t="str">
        <f>IFERROR(VLOOKUP(#REF!,#REF!,2,FALSE),"No")</f>
        <v>No</v>
      </c>
      <c r="J2247" s="139">
        <v>0.75</v>
      </c>
      <c r="K2247" s="148">
        <v>37</v>
      </c>
      <c r="L2247" s="148"/>
      <c r="M2247" s="148"/>
      <c r="N2247" s="148"/>
      <c r="O2247" s="148"/>
      <c r="P2247" s="148"/>
      <c r="Q2247" s="148"/>
      <c r="R2247" s="148"/>
      <c r="S2247" s="148"/>
      <c r="T2247" s="148"/>
      <c r="U2247" s="148"/>
      <c r="V2247" s="148"/>
      <c r="W2247" s="148"/>
      <c r="X2247" s="139">
        <v>2</v>
      </c>
      <c r="Y2247" s="148">
        <v>256.56</v>
      </c>
      <c r="Z2247" s="148">
        <v>4</v>
      </c>
      <c r="AA2247" s="148">
        <v>743.44</v>
      </c>
      <c r="AB2247" s="148"/>
      <c r="AC2247" s="148"/>
      <c r="AD2247" s="148"/>
      <c r="AE2247" s="148"/>
      <c r="AF2247" s="148"/>
      <c r="AG2247" s="148"/>
      <c r="AH2247" s="148"/>
      <c r="AI2247" s="148"/>
      <c r="AJ2247" s="148"/>
      <c r="AK2247" s="148"/>
      <c r="AL2247" s="139">
        <v>0</v>
      </c>
      <c r="AM2247" s="139">
        <v>0</v>
      </c>
      <c r="AN2247" s="148">
        <f t="shared" si="307"/>
        <v>1000</v>
      </c>
      <c r="AO2247" s="148">
        <f t="shared" si="308"/>
        <v>37</v>
      </c>
      <c r="AP2247" s="148">
        <v>5</v>
      </c>
      <c r="AQ2247" s="140">
        <v>5</v>
      </c>
      <c r="AS2247" s="42">
        <f t="shared" si="309"/>
        <v>2382.1886797490947</v>
      </c>
      <c r="AT2247" s="101">
        <f t="shared" si="310"/>
        <v>0</v>
      </c>
      <c r="AU2247" s="42">
        <f t="shared" si="311"/>
        <v>2382.1886797490947</v>
      </c>
      <c r="AV2247" s="42">
        <f t="shared" si="312"/>
        <v>7568.2853042948072</v>
      </c>
      <c r="AW2247" s="102">
        <f t="shared" si="313"/>
        <v>2428.75</v>
      </c>
      <c r="AX2247" s="43">
        <f t="shared" si="315"/>
        <v>0.75</v>
      </c>
      <c r="AY2247" s="43" t="str">
        <f t="shared" si="314"/>
        <v>UTGS</v>
      </c>
    </row>
    <row r="2248" spans="1:51" hidden="1" x14ac:dyDescent="0.2">
      <c r="A2248" s="38">
        <v>2241</v>
      </c>
      <c r="B2248" t="s">
        <v>362</v>
      </c>
      <c r="C2248" t="s">
        <v>289</v>
      </c>
      <c r="D2248">
        <v>320</v>
      </c>
      <c r="E2248" t="s">
        <v>1247</v>
      </c>
      <c r="F2248">
        <v>0.25</v>
      </c>
      <c r="G2248" t="str">
        <f>LOOKUP(F2248,{0,6,45},{"F","L","H"})</f>
        <v>F</v>
      </c>
      <c r="H2248" t="s">
        <v>4054</v>
      </c>
      <c r="I2248" s="43" t="str">
        <f>IFERROR(VLOOKUP(#REF!,#REF!,2,FALSE),"No")</f>
        <v>No</v>
      </c>
      <c r="J2248" s="139">
        <v>0.5</v>
      </c>
      <c r="K2248" s="148">
        <v>29</v>
      </c>
      <c r="L2248" s="148"/>
      <c r="M2248" s="148"/>
      <c r="N2248" s="148"/>
      <c r="O2248" s="148"/>
      <c r="P2248" s="148"/>
      <c r="Q2248" s="148"/>
      <c r="R2248" s="148"/>
      <c r="S2248" s="148"/>
      <c r="T2248" s="148"/>
      <c r="U2248" s="148"/>
      <c r="V2248" s="148"/>
      <c r="W2248" s="148"/>
      <c r="X2248" s="139">
        <v>1.25</v>
      </c>
      <c r="Y2248" s="148">
        <v>508</v>
      </c>
      <c r="Z2248" s="148">
        <v>4</v>
      </c>
      <c r="AA2248" s="148">
        <v>492</v>
      </c>
      <c r="AB2248" s="148"/>
      <c r="AC2248" s="148"/>
      <c r="AD2248" s="148"/>
      <c r="AE2248" s="148"/>
      <c r="AF2248" s="148"/>
      <c r="AG2248" s="148"/>
      <c r="AH2248" s="148"/>
      <c r="AI2248" s="148"/>
      <c r="AJ2248" s="148"/>
      <c r="AK2248" s="148"/>
      <c r="AL2248" s="139">
        <v>0</v>
      </c>
      <c r="AM2248" s="139">
        <v>0</v>
      </c>
      <c r="AN2248" s="148">
        <f t="shared" ref="AN2248:AN2311" si="316">SUM(Y2248,AA2248,AC2248,AE2248,AG2248,AI2248,AK2248,AM2248)</f>
        <v>1000</v>
      </c>
      <c r="AO2248" s="148">
        <f t="shared" ref="AO2248:AO2311" si="317">SUM(K2248,M2248,O2248,Q2248,S2248,U2248,W2248)</f>
        <v>29</v>
      </c>
      <c r="AP2248" s="148">
        <v>9</v>
      </c>
      <c r="AQ2248" s="140">
        <v>9</v>
      </c>
      <c r="AS2248" s="42">
        <f t="shared" ref="AS2248:AS2311" si="318">(VLOOKUP(J2248,Service,2,FALSE)*K2248+VLOOKUP(L2248,Service,2,FALSE)*M2248+VLOOKUP(N2248,Service,2,FALSE)*O2248+VLOOKUP(P2248,Service,2,FALSE)*Q2248)</f>
        <v>1983.700857100642</v>
      </c>
      <c r="AT2248" s="101">
        <f t="shared" ref="AT2248:AT2311" si="319">VLOOKUP(R2248,serviceHP,2,FALSE)*S2248+VLOOKUP(T2248,serviceHP,2,FALSE)*U2248+VLOOKUP(V2248,serviceHP,2,FALSE)*W2248</f>
        <v>0</v>
      </c>
      <c r="AU2248" s="42">
        <f t="shared" ref="AU2248:AU2311" si="320">AS2248+AT2248</f>
        <v>1983.700857100642</v>
      </c>
      <c r="AV2248" s="42">
        <f t="shared" ref="AV2248:AV2311" si="321">(VLOOKUP(X2248,Main,2,FALSE)*Y2248+VLOOKUP(Z2248,Main,2,FALSE)*AA2248+VLOOKUP(AB2248,Main,2,FALSE)*AC2248+VLOOKUP(AD2248,Main,2,FALSE)*AE2248+VLOOKUP(AF2248,Main,2,FALSE)*AG2248+VLOOKUP(AL2248,Main,2,FALSE)*AM2248+VLOOKUP(AH2248,Main,2,FALSE)*AI2248+VLOOKUP(AL2248,Main,2,FALSE)*AM2248+VLOOKUP(AJ2248,Main,2,FALSE)*AK2248)/AQ2248</f>
        <v>4043.8001912748928</v>
      </c>
      <c r="AW2248" s="102">
        <f t="shared" ref="AW2248:AW2311" si="322">IF(G2248="F",VLOOKUP(D2248,MeterAndReg2,2,TRUE),(IF(G2248="L",VLOOKUP(D2248,MeterAndReg2,3,TRUE),VLOOKUP(D2248,MeterAndReg2,4,TRUE))))</f>
        <v>431</v>
      </c>
      <c r="AX2248" s="43">
        <f t="shared" si="315"/>
        <v>0.5</v>
      </c>
      <c r="AY2248" s="43" t="str">
        <f t="shared" si="314"/>
        <v>UTGS</v>
      </c>
    </row>
    <row r="2249" spans="1:51" hidden="1" x14ac:dyDescent="0.2">
      <c r="A2249" s="38">
        <v>2242</v>
      </c>
      <c r="B2249" t="s">
        <v>5806</v>
      </c>
      <c r="C2249" t="s">
        <v>292</v>
      </c>
      <c r="D2249">
        <v>6600</v>
      </c>
      <c r="E2249" t="s">
        <v>198</v>
      </c>
      <c r="F2249">
        <v>5</v>
      </c>
      <c r="G2249" t="str">
        <f>LOOKUP(F2249,{0,6,45},{"F","L","H"})</f>
        <v>F</v>
      </c>
      <c r="H2249" t="s">
        <v>790</v>
      </c>
      <c r="I2249" s="43" t="str">
        <f>IFERROR(VLOOKUP(#REF!,#REF!,2,FALSE),"No")</f>
        <v>No</v>
      </c>
      <c r="J2249" s="139">
        <v>2</v>
      </c>
      <c r="K2249" s="148">
        <v>402</v>
      </c>
      <c r="L2249" s="148"/>
      <c r="M2249" s="148"/>
      <c r="N2249" s="148"/>
      <c r="O2249" s="148"/>
      <c r="P2249" s="148"/>
      <c r="Q2249" s="148"/>
      <c r="R2249" s="148"/>
      <c r="S2249" s="148"/>
      <c r="T2249" s="148"/>
      <c r="U2249" s="148"/>
      <c r="V2249" s="148"/>
      <c r="W2249" s="148"/>
      <c r="X2249" s="139">
        <v>2</v>
      </c>
      <c r="Y2249" s="148">
        <v>117.21</v>
      </c>
      <c r="Z2249" s="149">
        <v>4</v>
      </c>
      <c r="AA2249" s="148">
        <v>850</v>
      </c>
      <c r="AB2249" s="148"/>
      <c r="AC2249" s="148"/>
      <c r="AD2249" s="148"/>
      <c r="AE2249" s="148"/>
      <c r="AF2249" s="148"/>
      <c r="AG2249" s="148"/>
      <c r="AH2249" s="148"/>
      <c r="AI2249" s="148"/>
      <c r="AJ2249" s="148"/>
      <c r="AK2249" s="148"/>
      <c r="AL2249" s="139">
        <v>0</v>
      </c>
      <c r="AM2249" s="139">
        <v>0</v>
      </c>
      <c r="AN2249" s="148">
        <f t="shared" si="316"/>
        <v>967.21</v>
      </c>
      <c r="AO2249" s="148">
        <f t="shared" si="317"/>
        <v>402</v>
      </c>
      <c r="AP2249" s="148">
        <v>4</v>
      </c>
      <c r="AQ2249" s="140">
        <v>7</v>
      </c>
      <c r="AS2249" s="42">
        <f t="shared" si="318"/>
        <v>29339.358088084755</v>
      </c>
      <c r="AT2249" s="101">
        <f t="shared" si="319"/>
        <v>0</v>
      </c>
      <c r="AU2249" s="42">
        <f t="shared" si="320"/>
        <v>29339.358088084755</v>
      </c>
      <c r="AV2249" s="42">
        <f t="shared" si="321"/>
        <v>5362.7753266609852</v>
      </c>
      <c r="AW2249" s="102">
        <f t="shared" si="322"/>
        <v>3698.6666666666665</v>
      </c>
      <c r="AX2249" s="43">
        <f t="shared" si="315"/>
        <v>2</v>
      </c>
      <c r="AY2249" s="43" t="str">
        <f t="shared" ref="AY2249:AY2312" si="323">C2249</f>
        <v>UTFS</v>
      </c>
    </row>
    <row r="2250" spans="1:51" hidden="1" x14ac:dyDescent="0.2">
      <c r="A2250" s="38">
        <v>2243</v>
      </c>
      <c r="B2250" t="s">
        <v>5806</v>
      </c>
      <c r="C2250" t="s">
        <v>5746</v>
      </c>
      <c r="D2250">
        <v>44352</v>
      </c>
      <c r="E2250" t="s">
        <v>211</v>
      </c>
      <c r="F2250">
        <v>45</v>
      </c>
      <c r="G2250" t="str">
        <f>LOOKUP(F2250,{0,6,45},{"F","L","H"})</f>
        <v>H</v>
      </c>
      <c r="H2250" t="s">
        <v>1076</v>
      </c>
      <c r="I2250" s="43" t="str">
        <f>IFERROR(VLOOKUP(#REF!,#REF!,2,FALSE),"No")</f>
        <v>No</v>
      </c>
      <c r="J2250" s="139">
        <v>3</v>
      </c>
      <c r="K2250" s="148">
        <v>212</v>
      </c>
      <c r="L2250" s="148"/>
      <c r="M2250" s="148"/>
      <c r="N2250" s="148"/>
      <c r="O2250" s="148"/>
      <c r="P2250" s="148"/>
      <c r="Q2250" s="148"/>
      <c r="R2250" s="148"/>
      <c r="S2250" s="148"/>
      <c r="T2250" s="148"/>
      <c r="U2250" s="148"/>
      <c r="V2250" s="148"/>
      <c r="W2250" s="148"/>
      <c r="X2250" s="139">
        <v>4</v>
      </c>
      <c r="Y2250" s="148">
        <v>999.94</v>
      </c>
      <c r="Z2250" s="148"/>
      <c r="AA2250" s="148"/>
      <c r="AB2250" s="148"/>
      <c r="AC2250" s="148"/>
      <c r="AD2250" s="148"/>
      <c r="AE2250" s="148"/>
      <c r="AF2250" s="148"/>
      <c r="AG2250" s="148"/>
      <c r="AH2250" s="148"/>
      <c r="AI2250" s="148"/>
      <c r="AJ2250" s="148"/>
      <c r="AK2250" s="148"/>
      <c r="AL2250" s="139">
        <v>0</v>
      </c>
      <c r="AM2250" s="139">
        <v>0</v>
      </c>
      <c r="AN2250" s="148">
        <f t="shared" si="316"/>
        <v>999.94</v>
      </c>
      <c r="AO2250" s="148">
        <f t="shared" si="317"/>
        <v>212</v>
      </c>
      <c r="AP2250" s="148">
        <v>6</v>
      </c>
      <c r="AQ2250" s="140">
        <v>9</v>
      </c>
      <c r="AS2250" s="42">
        <f t="shared" si="318"/>
        <v>15472.497300184001</v>
      </c>
      <c r="AT2250" s="101">
        <f t="shared" si="319"/>
        <v>0</v>
      </c>
      <c r="AU2250" s="42">
        <f t="shared" si="320"/>
        <v>15472.497300184001</v>
      </c>
      <c r="AV2250" s="42">
        <f t="shared" si="321"/>
        <v>4408.7312070856387</v>
      </c>
      <c r="AW2250" s="102">
        <f t="shared" si="322"/>
        <v>60371.752872868376</v>
      </c>
      <c r="AX2250" s="43">
        <f t="shared" si="315"/>
        <v>3</v>
      </c>
      <c r="AY2250" s="43" t="str">
        <f t="shared" si="323"/>
        <v>UTTSS</v>
      </c>
    </row>
    <row r="2251" spans="1:51" hidden="1" x14ac:dyDescent="0.2">
      <c r="A2251" s="38">
        <v>2244</v>
      </c>
      <c r="B2251" t="s">
        <v>362</v>
      </c>
      <c r="C2251" t="s">
        <v>289</v>
      </c>
      <c r="D2251">
        <v>320</v>
      </c>
      <c r="E2251" t="s">
        <v>1245</v>
      </c>
      <c r="F2251">
        <v>0.25</v>
      </c>
      <c r="G2251" t="str">
        <f>LOOKUP(F2251,{0,6,45},{"F","L","H"})</f>
        <v>F</v>
      </c>
      <c r="H2251" t="s">
        <v>4055</v>
      </c>
      <c r="I2251" s="43" t="str">
        <f>IFERROR(VLOOKUP(#REF!,#REF!,2,FALSE),"No")</f>
        <v>No</v>
      </c>
      <c r="J2251" s="139">
        <v>0.5</v>
      </c>
      <c r="K2251" s="148">
        <v>40</v>
      </c>
      <c r="L2251" s="148"/>
      <c r="M2251" s="148"/>
      <c r="N2251" s="148"/>
      <c r="O2251" s="148"/>
      <c r="P2251" s="148"/>
      <c r="Q2251" s="148"/>
      <c r="R2251" s="148"/>
      <c r="S2251" s="148"/>
      <c r="T2251" s="148"/>
      <c r="U2251" s="148"/>
      <c r="V2251" s="148"/>
      <c r="W2251" s="148"/>
      <c r="X2251" s="139">
        <v>1.25</v>
      </c>
      <c r="Y2251" s="148">
        <v>343.5</v>
      </c>
      <c r="Z2251" s="148">
        <v>2</v>
      </c>
      <c r="AA2251" s="148">
        <v>656.5</v>
      </c>
      <c r="AB2251" s="148"/>
      <c r="AC2251" s="148"/>
      <c r="AD2251" s="148"/>
      <c r="AE2251" s="148"/>
      <c r="AF2251" s="148"/>
      <c r="AG2251" s="148"/>
      <c r="AH2251" s="148"/>
      <c r="AI2251" s="148"/>
      <c r="AJ2251" s="148"/>
      <c r="AK2251" s="148"/>
      <c r="AL2251" s="139">
        <v>0</v>
      </c>
      <c r="AM2251" s="139">
        <v>0</v>
      </c>
      <c r="AN2251" s="148">
        <f t="shared" si="316"/>
        <v>1000</v>
      </c>
      <c r="AO2251" s="148">
        <f t="shared" si="317"/>
        <v>40</v>
      </c>
      <c r="AP2251" s="148">
        <v>10</v>
      </c>
      <c r="AQ2251" s="140">
        <v>10</v>
      </c>
      <c r="AS2251" s="42">
        <f t="shared" si="318"/>
        <v>2736.139113242265</v>
      </c>
      <c r="AT2251" s="101">
        <f t="shared" si="319"/>
        <v>0</v>
      </c>
      <c r="AU2251" s="42">
        <f t="shared" si="320"/>
        <v>2736.139113242265</v>
      </c>
      <c r="AV2251" s="42">
        <f t="shared" si="321"/>
        <v>3275.1411721474033</v>
      </c>
      <c r="AW2251" s="102">
        <f t="shared" si="322"/>
        <v>431</v>
      </c>
      <c r="AX2251" s="43">
        <f t="shared" si="315"/>
        <v>0.5</v>
      </c>
      <c r="AY2251" s="43" t="str">
        <f t="shared" si="323"/>
        <v>UTGS</v>
      </c>
    </row>
    <row r="2252" spans="1:51" hidden="1" x14ac:dyDescent="0.2">
      <c r="A2252" s="38">
        <v>2245</v>
      </c>
      <c r="B2252" t="s">
        <v>5806</v>
      </c>
      <c r="C2252" t="s">
        <v>289</v>
      </c>
      <c r="D2252">
        <v>320</v>
      </c>
      <c r="E2252" t="s">
        <v>1245</v>
      </c>
      <c r="F2252">
        <v>0.25</v>
      </c>
      <c r="G2252" t="str">
        <f>LOOKUP(F2252,{0,6,45},{"F","L","H"})</f>
        <v>F</v>
      </c>
      <c r="H2252" t="s">
        <v>4056</v>
      </c>
      <c r="I2252" s="43" t="str">
        <f>IFERROR(VLOOKUP(#REF!,#REF!,2,FALSE),"No")</f>
        <v>No</v>
      </c>
      <c r="J2252" s="139">
        <v>0.75</v>
      </c>
      <c r="K2252" s="148">
        <v>112</v>
      </c>
      <c r="L2252" s="148"/>
      <c r="M2252" s="148"/>
      <c r="N2252" s="148"/>
      <c r="O2252" s="148"/>
      <c r="P2252" s="148"/>
      <c r="Q2252" s="148"/>
      <c r="R2252" s="148"/>
      <c r="S2252" s="148"/>
      <c r="T2252" s="148"/>
      <c r="U2252" s="148"/>
      <c r="V2252" s="148"/>
      <c r="W2252" s="148"/>
      <c r="X2252" s="139">
        <v>2</v>
      </c>
      <c r="Y2252" s="148">
        <v>1000</v>
      </c>
      <c r="Z2252" s="148"/>
      <c r="AA2252" s="148"/>
      <c r="AB2252" s="148"/>
      <c r="AC2252" s="148"/>
      <c r="AD2252" s="148"/>
      <c r="AE2252" s="148"/>
      <c r="AF2252" s="148"/>
      <c r="AG2252" s="148"/>
      <c r="AH2252" s="148"/>
      <c r="AI2252" s="148"/>
      <c r="AJ2252" s="148"/>
      <c r="AK2252" s="148"/>
      <c r="AL2252" s="139">
        <v>0</v>
      </c>
      <c r="AM2252" s="139">
        <v>0</v>
      </c>
      <c r="AN2252" s="148">
        <f t="shared" si="316"/>
        <v>1000</v>
      </c>
      <c r="AO2252" s="148">
        <f t="shared" si="317"/>
        <v>112</v>
      </c>
      <c r="AP2252" s="148">
        <v>7</v>
      </c>
      <c r="AQ2252" s="140">
        <v>11</v>
      </c>
      <c r="AS2252" s="42">
        <f t="shared" si="318"/>
        <v>7210.9495170783403</v>
      </c>
      <c r="AT2252" s="101">
        <f t="shared" si="319"/>
        <v>0</v>
      </c>
      <c r="AU2252" s="42">
        <f t="shared" si="320"/>
        <v>7210.9495170783403</v>
      </c>
      <c r="AV2252" s="42">
        <f t="shared" si="321"/>
        <v>2955.5419746794573</v>
      </c>
      <c r="AW2252" s="102">
        <f t="shared" si="322"/>
        <v>431</v>
      </c>
      <c r="AX2252" s="43">
        <f t="shared" si="315"/>
        <v>0.75</v>
      </c>
      <c r="AY2252" s="43" t="str">
        <f t="shared" si="323"/>
        <v>UTGS</v>
      </c>
    </row>
    <row r="2253" spans="1:51" hidden="1" x14ac:dyDescent="0.2">
      <c r="A2253" s="38">
        <v>2246</v>
      </c>
      <c r="B2253" t="s">
        <v>5806</v>
      </c>
      <c r="C2253" t="s">
        <v>5746</v>
      </c>
      <c r="D2253">
        <v>5550</v>
      </c>
      <c r="E2253" t="s">
        <v>198</v>
      </c>
      <c r="F2253">
        <v>2</v>
      </c>
      <c r="G2253" t="str">
        <f>LOOKUP(F2253,{0,6,45},{"F","L","H"})</f>
        <v>F</v>
      </c>
      <c r="H2253" t="s">
        <v>764</v>
      </c>
      <c r="I2253" s="43" t="str">
        <f>IFERROR(VLOOKUP(#REF!,#REF!,2,FALSE),"No")</f>
        <v>No</v>
      </c>
      <c r="J2253" s="139">
        <v>2</v>
      </c>
      <c r="K2253" s="148">
        <v>231</v>
      </c>
      <c r="L2253" s="148"/>
      <c r="M2253" s="148"/>
      <c r="N2253" s="148"/>
      <c r="O2253" s="148"/>
      <c r="P2253" s="148"/>
      <c r="Q2253" s="148"/>
      <c r="R2253" s="148"/>
      <c r="S2253" s="148"/>
      <c r="T2253" s="148"/>
      <c r="U2253" s="148"/>
      <c r="V2253" s="148"/>
      <c r="W2253" s="148"/>
      <c r="X2253" s="139">
        <v>2</v>
      </c>
      <c r="Y2253" s="148">
        <v>17.690000000000001</v>
      </c>
      <c r="Z2253" s="148">
        <v>4</v>
      </c>
      <c r="AA2253" s="148">
        <v>982.31</v>
      </c>
      <c r="AB2253" s="148"/>
      <c r="AC2253" s="148"/>
      <c r="AD2253" s="148"/>
      <c r="AE2253" s="148"/>
      <c r="AF2253" s="148"/>
      <c r="AG2253" s="148"/>
      <c r="AH2253" s="148"/>
      <c r="AI2253" s="148"/>
      <c r="AJ2253" s="148"/>
      <c r="AK2253" s="148"/>
      <c r="AL2253" s="139">
        <v>0</v>
      </c>
      <c r="AM2253" s="139">
        <v>0</v>
      </c>
      <c r="AN2253" s="148">
        <f t="shared" si="316"/>
        <v>1000</v>
      </c>
      <c r="AO2253" s="148">
        <f t="shared" si="317"/>
        <v>231</v>
      </c>
      <c r="AP2253" s="148">
        <v>2</v>
      </c>
      <c r="AQ2253" s="140">
        <v>3</v>
      </c>
      <c r="AS2253" s="42">
        <f t="shared" si="318"/>
        <v>16859.183378974074</v>
      </c>
      <c r="AT2253" s="101">
        <f t="shared" si="319"/>
        <v>0</v>
      </c>
      <c r="AU2253" s="42">
        <f t="shared" si="320"/>
        <v>16859.183378974074</v>
      </c>
      <c r="AV2253" s="42">
        <f t="shared" si="321"/>
        <v>13184.708140491346</v>
      </c>
      <c r="AW2253" s="102">
        <f t="shared" si="322"/>
        <v>3698.6666666666665</v>
      </c>
      <c r="AX2253" s="43">
        <f t="shared" si="315"/>
        <v>2</v>
      </c>
      <c r="AY2253" s="43" t="str">
        <f t="shared" si="323"/>
        <v>UTTSS</v>
      </c>
    </row>
    <row r="2254" spans="1:51" hidden="1" x14ac:dyDescent="0.2">
      <c r="A2254" s="38">
        <v>2247</v>
      </c>
      <c r="B2254" t="s">
        <v>5806</v>
      </c>
      <c r="C2254" t="s">
        <v>5746</v>
      </c>
      <c r="D2254">
        <v>9200</v>
      </c>
      <c r="E2254" t="s">
        <v>212</v>
      </c>
      <c r="F2254">
        <v>5</v>
      </c>
      <c r="G2254" t="str">
        <f>LOOKUP(F2254,{0,6,45},{"F","L","H"})</f>
        <v>F</v>
      </c>
      <c r="H2254" t="s">
        <v>1181</v>
      </c>
      <c r="I2254" s="43" t="str">
        <f>IFERROR(VLOOKUP(#REF!,#REF!,2,FALSE),"No")</f>
        <v>No</v>
      </c>
      <c r="J2254" s="139">
        <v>2</v>
      </c>
      <c r="K2254" s="148">
        <v>187</v>
      </c>
      <c r="L2254" s="148"/>
      <c r="M2254" s="148"/>
      <c r="N2254" s="148"/>
      <c r="O2254" s="148"/>
      <c r="P2254" s="148"/>
      <c r="Q2254" s="148"/>
      <c r="R2254" s="148"/>
      <c r="S2254" s="148"/>
      <c r="T2254" s="148"/>
      <c r="U2254" s="148"/>
      <c r="V2254" s="148"/>
      <c r="W2254" s="148"/>
      <c r="X2254" s="139">
        <v>4</v>
      </c>
      <c r="Y2254" s="148">
        <v>934.22</v>
      </c>
      <c r="Z2254" s="148">
        <v>6</v>
      </c>
      <c r="AA2254" s="148">
        <v>65.78</v>
      </c>
      <c r="AB2254" s="148"/>
      <c r="AC2254" s="148"/>
      <c r="AD2254" s="148"/>
      <c r="AE2254" s="148"/>
      <c r="AF2254" s="148"/>
      <c r="AG2254" s="148"/>
      <c r="AH2254" s="148"/>
      <c r="AI2254" s="148"/>
      <c r="AJ2254" s="148"/>
      <c r="AK2254" s="148"/>
      <c r="AL2254" s="139">
        <v>0</v>
      </c>
      <c r="AM2254" s="139">
        <v>0</v>
      </c>
      <c r="AN2254" s="148">
        <f t="shared" si="316"/>
        <v>1000</v>
      </c>
      <c r="AO2254" s="148">
        <f t="shared" si="317"/>
        <v>187</v>
      </c>
      <c r="AP2254" s="148">
        <v>2</v>
      </c>
      <c r="AQ2254" s="140">
        <v>2</v>
      </c>
      <c r="AS2254" s="42">
        <f t="shared" si="318"/>
        <v>13647.910354407584</v>
      </c>
      <c r="AT2254" s="101">
        <f t="shared" si="319"/>
        <v>0</v>
      </c>
      <c r="AU2254" s="42">
        <f t="shared" si="320"/>
        <v>13647.910354407584</v>
      </c>
      <c r="AV2254" s="42">
        <f t="shared" si="321"/>
        <v>20509.792360737018</v>
      </c>
      <c r="AW2254" s="102">
        <f t="shared" si="322"/>
        <v>5118</v>
      </c>
      <c r="AX2254" s="43">
        <f t="shared" si="315"/>
        <v>2</v>
      </c>
      <c r="AY2254" s="43" t="str">
        <f t="shared" si="323"/>
        <v>UTTSS</v>
      </c>
    </row>
    <row r="2255" spans="1:51" hidden="1" x14ac:dyDescent="0.2">
      <c r="A2255" s="38">
        <v>2248</v>
      </c>
      <c r="B2255" t="s">
        <v>362</v>
      </c>
      <c r="C2255" t="s">
        <v>289</v>
      </c>
      <c r="D2255">
        <v>320</v>
      </c>
      <c r="E2255" t="s">
        <v>1247</v>
      </c>
      <c r="F2255">
        <v>0.25</v>
      </c>
      <c r="G2255" t="str">
        <f>LOOKUP(F2255,{0,6,45},{"F","L","H"})</f>
        <v>F</v>
      </c>
      <c r="H2255" t="s">
        <v>4057</v>
      </c>
      <c r="I2255" s="43" t="str">
        <f>IFERROR(VLOOKUP(#REF!,#REF!,2,FALSE),"No")</f>
        <v>No</v>
      </c>
      <c r="J2255" s="139">
        <v>0.5</v>
      </c>
      <c r="K2255" s="148">
        <v>20</v>
      </c>
      <c r="L2255" s="148"/>
      <c r="M2255" s="148"/>
      <c r="N2255" s="148"/>
      <c r="O2255" s="148"/>
      <c r="P2255" s="148"/>
      <c r="Q2255" s="148"/>
      <c r="R2255" s="148"/>
      <c r="S2255" s="148"/>
      <c r="T2255" s="148"/>
      <c r="U2255" s="148"/>
      <c r="V2255" s="148"/>
      <c r="W2255" s="148"/>
      <c r="X2255" s="139">
        <v>1.25</v>
      </c>
      <c r="Y2255" s="148">
        <v>946.3</v>
      </c>
      <c r="Z2255" s="149">
        <v>2</v>
      </c>
      <c r="AA2255" s="148">
        <v>53.7</v>
      </c>
      <c r="AB2255" s="148"/>
      <c r="AC2255" s="148"/>
      <c r="AD2255" s="148"/>
      <c r="AE2255" s="148"/>
      <c r="AF2255" s="148"/>
      <c r="AG2255" s="148"/>
      <c r="AH2255" s="148"/>
      <c r="AI2255" s="148"/>
      <c r="AJ2255" s="148"/>
      <c r="AK2255" s="148"/>
      <c r="AL2255" s="139">
        <v>0</v>
      </c>
      <c r="AM2255" s="139">
        <v>0</v>
      </c>
      <c r="AN2255" s="148">
        <f t="shared" si="316"/>
        <v>1000</v>
      </c>
      <c r="AO2255" s="148">
        <f t="shared" si="317"/>
        <v>20</v>
      </c>
      <c r="AP2255" s="148">
        <v>10</v>
      </c>
      <c r="AQ2255" s="140">
        <v>10</v>
      </c>
      <c r="AS2255" s="42">
        <f t="shared" si="318"/>
        <v>1368.0695566211325</v>
      </c>
      <c r="AT2255" s="101">
        <f t="shared" si="319"/>
        <v>0</v>
      </c>
      <c r="AU2255" s="42">
        <f t="shared" si="320"/>
        <v>1368.0695566211325</v>
      </c>
      <c r="AV2255" s="42">
        <f t="shared" si="321"/>
        <v>3317.3371721474032</v>
      </c>
      <c r="AW2255" s="102">
        <f t="shared" si="322"/>
        <v>431</v>
      </c>
      <c r="AX2255" s="43">
        <f t="shared" si="315"/>
        <v>0.5</v>
      </c>
      <c r="AY2255" s="43" t="str">
        <f t="shared" si="323"/>
        <v>UTGS</v>
      </c>
    </row>
    <row r="2256" spans="1:51" hidden="1" x14ac:dyDescent="0.2">
      <c r="A2256" s="38">
        <v>2249</v>
      </c>
      <c r="B2256" t="s">
        <v>362</v>
      </c>
      <c r="C2256" t="s">
        <v>289</v>
      </c>
      <c r="D2256">
        <v>320</v>
      </c>
      <c r="E2256" t="s">
        <v>1247</v>
      </c>
      <c r="F2256">
        <v>0.25</v>
      </c>
      <c r="G2256" t="str">
        <f>LOOKUP(F2256,{0,6,45},{"F","L","H"})</f>
        <v>F</v>
      </c>
      <c r="H2256" t="s">
        <v>4059</v>
      </c>
      <c r="I2256" s="43" t="str">
        <f>IFERROR(VLOOKUP(#REF!,#REF!,2,FALSE),"No")</f>
        <v>No</v>
      </c>
      <c r="J2256" s="139">
        <v>0.5</v>
      </c>
      <c r="K2256" s="148">
        <v>41</v>
      </c>
      <c r="L2256" s="148"/>
      <c r="M2256" s="148"/>
      <c r="N2256" s="148"/>
      <c r="O2256" s="148"/>
      <c r="P2256" s="148"/>
      <c r="Q2256" s="148"/>
      <c r="R2256" s="148"/>
      <c r="S2256" s="148"/>
      <c r="T2256" s="148"/>
      <c r="U2256" s="148"/>
      <c r="V2256" s="148"/>
      <c r="W2256" s="148"/>
      <c r="X2256" s="139">
        <v>1.25</v>
      </c>
      <c r="Y2256" s="148">
        <v>1000</v>
      </c>
      <c r="Z2256" s="148"/>
      <c r="AA2256" s="148"/>
      <c r="AB2256" s="148"/>
      <c r="AC2256" s="148"/>
      <c r="AD2256" s="148"/>
      <c r="AE2256" s="148"/>
      <c r="AF2256" s="148"/>
      <c r="AG2256" s="148"/>
      <c r="AH2256" s="148"/>
      <c r="AI2256" s="148"/>
      <c r="AJ2256" s="148"/>
      <c r="AK2256" s="148"/>
      <c r="AL2256" s="139">
        <v>0</v>
      </c>
      <c r="AM2256" s="139">
        <v>0</v>
      </c>
      <c r="AN2256" s="148">
        <f t="shared" si="316"/>
        <v>1000</v>
      </c>
      <c r="AO2256" s="148">
        <f t="shared" si="317"/>
        <v>41</v>
      </c>
      <c r="AP2256" s="148">
        <v>8</v>
      </c>
      <c r="AQ2256" s="140">
        <v>8</v>
      </c>
      <c r="AS2256" s="42">
        <f t="shared" si="318"/>
        <v>2804.5425910733215</v>
      </c>
      <c r="AT2256" s="101">
        <f t="shared" si="319"/>
        <v>0</v>
      </c>
      <c r="AU2256" s="42">
        <f t="shared" si="320"/>
        <v>2804.5425910733215</v>
      </c>
      <c r="AV2256" s="42">
        <f t="shared" si="321"/>
        <v>4151.3702151842544</v>
      </c>
      <c r="AW2256" s="102">
        <f t="shared" si="322"/>
        <v>431</v>
      </c>
      <c r="AX2256" s="43">
        <f t="shared" si="315"/>
        <v>0.5</v>
      </c>
      <c r="AY2256" s="43" t="str">
        <f t="shared" si="323"/>
        <v>UTGS</v>
      </c>
    </row>
    <row r="2257" spans="1:51" hidden="1" x14ac:dyDescent="0.2">
      <c r="A2257" s="38">
        <v>2250</v>
      </c>
      <c r="B2257" t="s">
        <v>362</v>
      </c>
      <c r="C2257" t="s">
        <v>289</v>
      </c>
      <c r="D2257">
        <v>320</v>
      </c>
      <c r="E2257" t="s">
        <v>1247</v>
      </c>
      <c r="F2257">
        <v>0.25</v>
      </c>
      <c r="G2257" t="str">
        <f>LOOKUP(F2257,{0,6,45},{"F","L","H"})</f>
        <v>F</v>
      </c>
      <c r="H2257" t="s">
        <v>4060</v>
      </c>
      <c r="I2257" s="43" t="str">
        <f>IFERROR(VLOOKUP(#REF!,#REF!,2,FALSE),"No")</f>
        <v>No</v>
      </c>
      <c r="J2257" s="139">
        <v>0.5</v>
      </c>
      <c r="K2257" s="148">
        <v>125</v>
      </c>
      <c r="L2257" s="148"/>
      <c r="M2257" s="148"/>
      <c r="N2257" s="148"/>
      <c r="O2257" s="148"/>
      <c r="P2257" s="148"/>
      <c r="Q2257" s="148"/>
      <c r="R2257" s="148"/>
      <c r="S2257" s="148"/>
      <c r="T2257" s="148"/>
      <c r="U2257" s="148"/>
      <c r="V2257" s="148"/>
      <c r="W2257" s="148"/>
      <c r="X2257" s="139">
        <v>2</v>
      </c>
      <c r="Y2257" s="148">
        <v>325.75</v>
      </c>
      <c r="Z2257" s="149">
        <v>4</v>
      </c>
      <c r="AA2257" s="148">
        <v>674.25</v>
      </c>
      <c r="AB2257" s="148"/>
      <c r="AC2257" s="148"/>
      <c r="AD2257" s="148"/>
      <c r="AE2257" s="148"/>
      <c r="AF2257" s="148"/>
      <c r="AG2257" s="148"/>
      <c r="AH2257" s="148"/>
      <c r="AI2257" s="148"/>
      <c r="AJ2257" s="148"/>
      <c r="AK2257" s="148"/>
      <c r="AL2257" s="139">
        <v>0</v>
      </c>
      <c r="AM2257" s="139">
        <v>0</v>
      </c>
      <c r="AN2257" s="148">
        <f t="shared" si="316"/>
        <v>1000</v>
      </c>
      <c r="AO2257" s="148">
        <f t="shared" si="317"/>
        <v>125</v>
      </c>
      <c r="AP2257" s="148">
        <v>6</v>
      </c>
      <c r="AQ2257" s="140">
        <v>6</v>
      </c>
      <c r="AS2257" s="42">
        <f t="shared" si="318"/>
        <v>8550.4347288820773</v>
      </c>
      <c r="AT2257" s="101">
        <f t="shared" si="319"/>
        <v>0</v>
      </c>
      <c r="AU2257" s="42">
        <f t="shared" si="320"/>
        <v>8550.4347288820773</v>
      </c>
      <c r="AV2257" s="42">
        <f t="shared" si="321"/>
        <v>6224.2223702456722</v>
      </c>
      <c r="AW2257" s="102">
        <f t="shared" si="322"/>
        <v>431</v>
      </c>
      <c r="AX2257" s="43">
        <f t="shared" si="315"/>
        <v>0.5</v>
      </c>
      <c r="AY2257" s="43" t="str">
        <f t="shared" si="323"/>
        <v>UTGS</v>
      </c>
    </row>
    <row r="2258" spans="1:51" hidden="1" x14ac:dyDescent="0.2">
      <c r="A2258" s="38">
        <v>2251</v>
      </c>
      <c r="B2258" t="s">
        <v>362</v>
      </c>
      <c r="C2258" t="s">
        <v>289</v>
      </c>
      <c r="D2258">
        <v>320</v>
      </c>
      <c r="E2258" t="s">
        <v>1223</v>
      </c>
      <c r="F2258">
        <v>0.25</v>
      </c>
      <c r="G2258" t="str">
        <f>LOOKUP(F2258,{0,6,45},{"F","L","H"})</f>
        <v>F</v>
      </c>
      <c r="H2258" t="s">
        <v>4061</v>
      </c>
      <c r="I2258" s="43" t="str">
        <f>IFERROR(VLOOKUP(#REF!,#REF!,2,FALSE),"No")</f>
        <v>No</v>
      </c>
      <c r="J2258" s="139">
        <v>0.5</v>
      </c>
      <c r="K2258" s="148">
        <v>51</v>
      </c>
      <c r="L2258" s="148"/>
      <c r="M2258" s="148"/>
      <c r="N2258" s="148"/>
      <c r="O2258" s="148"/>
      <c r="P2258" s="148"/>
      <c r="Q2258" s="148"/>
      <c r="R2258" s="148"/>
      <c r="S2258" s="148"/>
      <c r="T2258" s="148"/>
      <c r="U2258" s="148"/>
      <c r="V2258" s="148"/>
      <c r="W2258" s="148"/>
      <c r="X2258" s="139">
        <v>1.25</v>
      </c>
      <c r="Y2258" s="148">
        <v>613.88</v>
      </c>
      <c r="Z2258" s="149">
        <v>2</v>
      </c>
      <c r="AA2258" s="148">
        <v>386.12</v>
      </c>
      <c r="AB2258" s="148"/>
      <c r="AC2258" s="148"/>
      <c r="AD2258" s="148"/>
      <c r="AE2258" s="148"/>
      <c r="AF2258" s="148"/>
      <c r="AG2258" s="148"/>
      <c r="AH2258" s="148"/>
      <c r="AI2258" s="148"/>
      <c r="AJ2258" s="148"/>
      <c r="AK2258" s="148"/>
      <c r="AL2258" s="139">
        <v>0</v>
      </c>
      <c r="AM2258" s="139">
        <v>0</v>
      </c>
      <c r="AN2258" s="148">
        <f t="shared" si="316"/>
        <v>1000</v>
      </c>
      <c r="AO2258" s="148">
        <f t="shared" si="317"/>
        <v>51</v>
      </c>
      <c r="AP2258" s="148">
        <v>12</v>
      </c>
      <c r="AQ2258" s="140">
        <v>12</v>
      </c>
      <c r="AS2258" s="42">
        <f t="shared" si="318"/>
        <v>3488.5773693838878</v>
      </c>
      <c r="AT2258" s="101">
        <f t="shared" si="319"/>
        <v>0</v>
      </c>
      <c r="AU2258" s="42">
        <f t="shared" si="320"/>
        <v>3488.5773693838878</v>
      </c>
      <c r="AV2258" s="42">
        <f t="shared" si="321"/>
        <v>2745.056476789503</v>
      </c>
      <c r="AW2258" s="102">
        <f t="shared" si="322"/>
        <v>431</v>
      </c>
      <c r="AX2258" s="43">
        <f t="shared" si="315"/>
        <v>0.5</v>
      </c>
      <c r="AY2258" s="43" t="str">
        <f t="shared" si="323"/>
        <v>UTGS</v>
      </c>
    </row>
    <row r="2259" spans="1:51" hidden="1" x14ac:dyDescent="0.2">
      <c r="A2259" s="38">
        <v>2252</v>
      </c>
      <c r="B2259" t="s">
        <v>5806</v>
      </c>
      <c r="C2259" t="s">
        <v>5746</v>
      </c>
      <c r="D2259">
        <v>5000</v>
      </c>
      <c r="E2259" t="s">
        <v>198</v>
      </c>
      <c r="F2259">
        <v>0.25</v>
      </c>
      <c r="G2259" t="str">
        <f>LOOKUP(F2259,{0,6,45},{"F","L","H"})</f>
        <v>F</v>
      </c>
      <c r="H2259" t="s">
        <v>1503</v>
      </c>
      <c r="I2259" s="43" t="str">
        <f>IFERROR(VLOOKUP(#REF!,#REF!,2,FALSE),"No")</f>
        <v>No</v>
      </c>
      <c r="J2259" s="139">
        <v>2</v>
      </c>
      <c r="K2259" s="148">
        <v>187</v>
      </c>
      <c r="L2259" s="148"/>
      <c r="M2259" s="148"/>
      <c r="N2259" s="148"/>
      <c r="O2259" s="148"/>
      <c r="P2259" s="148"/>
      <c r="Q2259" s="148"/>
      <c r="R2259" s="148"/>
      <c r="S2259" s="148"/>
      <c r="T2259" s="148"/>
      <c r="U2259" s="148"/>
      <c r="V2259" s="148"/>
      <c r="W2259" s="148"/>
      <c r="X2259" s="139">
        <v>2</v>
      </c>
      <c r="Y2259" s="148">
        <v>238</v>
      </c>
      <c r="Z2259" s="148">
        <v>4</v>
      </c>
      <c r="AA2259" s="148">
        <v>409.08</v>
      </c>
      <c r="AB2259" s="148">
        <v>16</v>
      </c>
      <c r="AC2259" s="148">
        <v>352.92</v>
      </c>
      <c r="AD2259" s="148"/>
      <c r="AE2259" s="148"/>
      <c r="AF2259" s="148"/>
      <c r="AG2259" s="148"/>
      <c r="AH2259" s="148"/>
      <c r="AI2259" s="148"/>
      <c r="AJ2259" s="148"/>
      <c r="AK2259" s="148"/>
      <c r="AL2259" s="139">
        <v>0</v>
      </c>
      <c r="AM2259" s="139">
        <v>0</v>
      </c>
      <c r="AN2259" s="148">
        <f t="shared" si="316"/>
        <v>1000</v>
      </c>
      <c r="AO2259" s="148">
        <f t="shared" si="317"/>
        <v>187</v>
      </c>
      <c r="AP2259" s="148">
        <v>10</v>
      </c>
      <c r="AQ2259" s="140">
        <v>10</v>
      </c>
      <c r="AS2259" s="42">
        <f t="shared" si="318"/>
        <v>13647.910354407584</v>
      </c>
      <c r="AT2259" s="101">
        <f t="shared" si="319"/>
        <v>0</v>
      </c>
      <c r="AU2259" s="42">
        <f t="shared" si="320"/>
        <v>13647.910354407584</v>
      </c>
      <c r="AV2259" s="42">
        <f t="shared" si="321"/>
        <v>4968.0858121474039</v>
      </c>
      <c r="AW2259" s="102">
        <f t="shared" si="322"/>
        <v>3698.6666666666665</v>
      </c>
      <c r="AX2259" s="43">
        <f t="shared" si="315"/>
        <v>2</v>
      </c>
      <c r="AY2259" s="43" t="str">
        <f t="shared" si="323"/>
        <v>UTTSS</v>
      </c>
    </row>
    <row r="2260" spans="1:51" hidden="1" x14ac:dyDescent="0.2">
      <c r="A2260" s="38">
        <v>2253</v>
      </c>
      <c r="B2260" t="s">
        <v>5806</v>
      </c>
      <c r="C2260" t="s">
        <v>5746</v>
      </c>
      <c r="D2260">
        <v>11000</v>
      </c>
      <c r="E2260" t="s">
        <v>215</v>
      </c>
      <c r="F2260">
        <v>0.25</v>
      </c>
      <c r="G2260" t="str">
        <f>LOOKUP(F2260,{0,6,45},{"F","L","H"})</f>
        <v>F</v>
      </c>
      <c r="H2260" t="s">
        <v>1504</v>
      </c>
      <c r="I2260" s="43" t="str">
        <f>IFERROR(VLOOKUP(#REF!,#REF!,2,FALSE),"No")</f>
        <v>No</v>
      </c>
      <c r="J2260" s="139">
        <v>2</v>
      </c>
      <c r="K2260" s="148">
        <v>229</v>
      </c>
      <c r="L2260" s="148"/>
      <c r="M2260" s="148"/>
      <c r="N2260" s="148"/>
      <c r="O2260" s="148"/>
      <c r="P2260" s="148"/>
      <c r="Q2260" s="148"/>
      <c r="R2260" s="148"/>
      <c r="S2260" s="148"/>
      <c r="T2260" s="148"/>
      <c r="U2260" s="148"/>
      <c r="V2260" s="148"/>
      <c r="W2260" s="148"/>
      <c r="X2260" s="139">
        <v>2</v>
      </c>
      <c r="Y2260" s="148">
        <v>139.71</v>
      </c>
      <c r="Z2260" s="148">
        <v>4</v>
      </c>
      <c r="AA2260" s="148">
        <v>8</v>
      </c>
      <c r="AB2260" s="148">
        <v>16</v>
      </c>
      <c r="AC2260" s="148">
        <v>852.29</v>
      </c>
      <c r="AD2260" s="148"/>
      <c r="AE2260" s="148"/>
      <c r="AF2260" s="148"/>
      <c r="AG2260" s="148"/>
      <c r="AH2260" s="148"/>
      <c r="AI2260" s="148"/>
      <c r="AJ2260" s="148"/>
      <c r="AK2260" s="148"/>
      <c r="AL2260" s="139">
        <v>0</v>
      </c>
      <c r="AM2260" s="139">
        <v>0</v>
      </c>
      <c r="AN2260" s="148">
        <f t="shared" si="316"/>
        <v>1000</v>
      </c>
      <c r="AO2260" s="148">
        <f t="shared" si="317"/>
        <v>229</v>
      </c>
      <c r="AP2260" s="148">
        <v>6</v>
      </c>
      <c r="AQ2260" s="140">
        <v>7</v>
      </c>
      <c r="AS2260" s="42">
        <f t="shared" si="318"/>
        <v>16713.216423311962</v>
      </c>
      <c r="AT2260" s="101">
        <f t="shared" si="319"/>
        <v>0</v>
      </c>
      <c r="AU2260" s="42">
        <f t="shared" si="320"/>
        <v>16713.216423311962</v>
      </c>
      <c r="AV2260" s="42">
        <f t="shared" si="321"/>
        <v>9564.2429030677195</v>
      </c>
      <c r="AW2260" s="102">
        <f t="shared" si="322"/>
        <v>10791.333333333334</v>
      </c>
      <c r="AX2260" s="43">
        <f t="shared" si="315"/>
        <v>2</v>
      </c>
      <c r="AY2260" s="43" t="str">
        <f t="shared" si="323"/>
        <v>UTTSS</v>
      </c>
    </row>
    <row r="2261" spans="1:51" hidden="1" x14ac:dyDescent="0.2">
      <c r="A2261" s="38">
        <v>2254</v>
      </c>
      <c r="B2261" t="s">
        <v>5806</v>
      </c>
      <c r="C2261" t="s">
        <v>5746</v>
      </c>
      <c r="D2261">
        <v>7000</v>
      </c>
      <c r="E2261" t="s">
        <v>212</v>
      </c>
      <c r="F2261">
        <v>0.25</v>
      </c>
      <c r="G2261" t="str">
        <f>LOOKUP(F2261,{0,6,45},{"F","L","H"})</f>
        <v>F</v>
      </c>
      <c r="H2261" t="s">
        <v>1505</v>
      </c>
      <c r="I2261" s="43" t="str">
        <f>IFERROR(VLOOKUP(#REF!,#REF!,2,FALSE),"No")</f>
        <v>No</v>
      </c>
      <c r="J2261" s="139">
        <v>2</v>
      </c>
      <c r="K2261" s="148">
        <v>150</v>
      </c>
      <c r="L2261" s="148"/>
      <c r="M2261" s="148"/>
      <c r="N2261" s="148"/>
      <c r="O2261" s="148"/>
      <c r="P2261" s="148"/>
      <c r="Q2261" s="148"/>
      <c r="R2261" s="148"/>
      <c r="S2261" s="148"/>
      <c r="T2261" s="148"/>
      <c r="U2261" s="148"/>
      <c r="V2261" s="148"/>
      <c r="W2261" s="148"/>
      <c r="X2261" s="139">
        <v>1.25</v>
      </c>
      <c r="Y2261" s="148">
        <v>21.45</v>
      </c>
      <c r="Z2261" s="149">
        <v>2</v>
      </c>
      <c r="AA2261" s="148">
        <v>870.57</v>
      </c>
      <c r="AB2261" s="149">
        <v>3</v>
      </c>
      <c r="AC2261" s="148">
        <v>12.45</v>
      </c>
      <c r="AD2261" s="148">
        <v>4</v>
      </c>
      <c r="AE2261" s="148">
        <v>95.52</v>
      </c>
      <c r="AF2261" s="148"/>
      <c r="AG2261" s="148"/>
      <c r="AH2261" s="148"/>
      <c r="AI2261" s="148"/>
      <c r="AJ2261" s="148"/>
      <c r="AK2261" s="148"/>
      <c r="AL2261" s="139">
        <v>0</v>
      </c>
      <c r="AM2261" s="139">
        <v>0</v>
      </c>
      <c r="AN2261" s="148">
        <f t="shared" si="316"/>
        <v>999.99000000000012</v>
      </c>
      <c r="AO2261" s="148">
        <f t="shared" si="317"/>
        <v>150</v>
      </c>
      <c r="AP2261" s="148">
        <v>11</v>
      </c>
      <c r="AQ2261" s="140">
        <v>43</v>
      </c>
      <c r="AS2261" s="42">
        <f t="shared" si="318"/>
        <v>10947.52167465849</v>
      </c>
      <c r="AT2261" s="101">
        <f t="shared" si="319"/>
        <v>0</v>
      </c>
      <c r="AU2261" s="42">
        <f t="shared" si="320"/>
        <v>10947.52167465849</v>
      </c>
      <c r="AV2261" s="42">
        <f t="shared" si="321"/>
        <v>768.66660492690278</v>
      </c>
      <c r="AW2261" s="102">
        <f t="shared" si="322"/>
        <v>5118</v>
      </c>
      <c r="AX2261" s="43">
        <f t="shared" si="315"/>
        <v>2</v>
      </c>
      <c r="AY2261" s="43" t="str">
        <f t="shared" si="323"/>
        <v>UTTSS</v>
      </c>
    </row>
    <row r="2262" spans="1:51" hidden="1" x14ac:dyDescent="0.2">
      <c r="A2262" s="38">
        <v>2255</v>
      </c>
      <c r="B2262" t="s">
        <v>5806</v>
      </c>
      <c r="C2262" t="s">
        <v>5746</v>
      </c>
      <c r="D2262">
        <v>14500</v>
      </c>
      <c r="E2262" t="s">
        <v>215</v>
      </c>
      <c r="F2262">
        <v>5</v>
      </c>
      <c r="G2262" t="str">
        <f>LOOKUP(F2262,{0,6,45},{"F","L","H"})</f>
        <v>F</v>
      </c>
      <c r="H2262" t="s">
        <v>1506</v>
      </c>
      <c r="I2262" s="43" t="str">
        <f>IFERROR(VLOOKUP(#REF!,#REF!,2,FALSE),"No")</f>
        <v>No</v>
      </c>
      <c r="J2262" s="139">
        <v>2</v>
      </c>
      <c r="K2262" s="148">
        <v>65</v>
      </c>
      <c r="L2262" s="148"/>
      <c r="M2262" s="148"/>
      <c r="N2262" s="148"/>
      <c r="O2262" s="148"/>
      <c r="P2262" s="148"/>
      <c r="Q2262" s="148"/>
      <c r="R2262" s="148"/>
      <c r="S2262" s="148"/>
      <c r="T2262" s="148"/>
      <c r="U2262" s="148"/>
      <c r="V2262" s="148"/>
      <c r="W2262" s="148"/>
      <c r="X2262" s="139">
        <v>2</v>
      </c>
      <c r="Y2262" s="148">
        <v>77</v>
      </c>
      <c r="Z2262" s="148">
        <v>6</v>
      </c>
      <c r="AA2262" s="148">
        <v>3</v>
      </c>
      <c r="AB2262" s="148">
        <v>10</v>
      </c>
      <c r="AC2262" s="148">
        <v>171.51</v>
      </c>
      <c r="AD2262" s="148">
        <v>16</v>
      </c>
      <c r="AE2262" s="148">
        <v>748.49</v>
      </c>
      <c r="AF2262" s="148"/>
      <c r="AG2262" s="148"/>
      <c r="AH2262" s="148"/>
      <c r="AI2262" s="148"/>
      <c r="AJ2262" s="148"/>
      <c r="AK2262" s="148"/>
      <c r="AL2262" s="139">
        <v>0</v>
      </c>
      <c r="AM2262" s="139">
        <v>0</v>
      </c>
      <c r="AN2262" s="148">
        <f t="shared" si="316"/>
        <v>1000</v>
      </c>
      <c r="AO2262" s="148">
        <f t="shared" si="317"/>
        <v>65</v>
      </c>
      <c r="AP2262" s="148">
        <v>5</v>
      </c>
      <c r="AQ2262" s="140">
        <v>7</v>
      </c>
      <c r="AS2262" s="42">
        <f t="shared" si="318"/>
        <v>4743.9260590186796</v>
      </c>
      <c r="AT2262" s="101">
        <f t="shared" si="319"/>
        <v>0</v>
      </c>
      <c r="AU2262" s="42">
        <f t="shared" si="320"/>
        <v>4743.9260590186796</v>
      </c>
      <c r="AV2262" s="42">
        <f t="shared" si="321"/>
        <v>9958.0459602105748</v>
      </c>
      <c r="AW2262" s="102">
        <f t="shared" si="322"/>
        <v>10791.333333333334</v>
      </c>
      <c r="AX2262" s="43">
        <f t="shared" si="315"/>
        <v>2</v>
      </c>
      <c r="AY2262" s="43" t="str">
        <f t="shared" si="323"/>
        <v>UTTSS</v>
      </c>
    </row>
    <row r="2263" spans="1:51" hidden="1" x14ac:dyDescent="0.2">
      <c r="A2263" s="38">
        <v>2256</v>
      </c>
      <c r="B2263" t="s">
        <v>5806</v>
      </c>
      <c r="C2263" t="s">
        <v>5746</v>
      </c>
      <c r="D2263">
        <v>21100</v>
      </c>
      <c r="E2263" t="s">
        <v>197</v>
      </c>
      <c r="F2263">
        <v>5</v>
      </c>
      <c r="G2263" t="str">
        <f>LOOKUP(F2263,{0,6,45},{"F","L","H"})</f>
        <v>F</v>
      </c>
      <c r="H2263" t="s">
        <v>1182</v>
      </c>
      <c r="I2263" s="43" t="str">
        <f>IFERROR(VLOOKUP(#REF!,#REF!,2,FALSE),"No")</f>
        <v>No</v>
      </c>
      <c r="J2263" s="139">
        <v>3</v>
      </c>
      <c r="K2263" s="148">
        <v>291</v>
      </c>
      <c r="L2263" s="148"/>
      <c r="M2263" s="148"/>
      <c r="N2263" s="148"/>
      <c r="O2263" s="148"/>
      <c r="P2263" s="148"/>
      <c r="Q2263" s="148"/>
      <c r="R2263" s="148"/>
      <c r="S2263" s="148"/>
      <c r="T2263" s="148"/>
      <c r="U2263" s="148"/>
      <c r="V2263" s="148"/>
      <c r="W2263" s="148"/>
      <c r="X2263" s="139">
        <v>4</v>
      </c>
      <c r="Y2263" s="148">
        <v>1000</v>
      </c>
      <c r="Z2263" s="148"/>
      <c r="AA2263" s="148"/>
      <c r="AB2263" s="148"/>
      <c r="AC2263" s="148"/>
      <c r="AD2263" s="148"/>
      <c r="AE2263" s="148"/>
      <c r="AF2263" s="148"/>
      <c r="AG2263" s="148"/>
      <c r="AH2263" s="148"/>
      <c r="AI2263" s="148"/>
      <c r="AJ2263" s="148"/>
      <c r="AK2263" s="148"/>
      <c r="AL2263" s="139">
        <v>0</v>
      </c>
      <c r="AM2263" s="139">
        <v>0</v>
      </c>
      <c r="AN2263" s="148">
        <f t="shared" si="316"/>
        <v>1000</v>
      </c>
      <c r="AO2263" s="148">
        <f t="shared" si="317"/>
        <v>291</v>
      </c>
      <c r="AP2263" s="148">
        <v>3</v>
      </c>
      <c r="AQ2263" s="140">
        <v>4</v>
      </c>
      <c r="AS2263" s="42">
        <f t="shared" si="318"/>
        <v>21238.192048837471</v>
      </c>
      <c r="AT2263" s="101">
        <f t="shared" si="319"/>
        <v>0</v>
      </c>
      <c r="AU2263" s="42">
        <f t="shared" si="320"/>
        <v>21238.192048837471</v>
      </c>
      <c r="AV2263" s="42">
        <f t="shared" si="321"/>
        <v>9920.2404303685089</v>
      </c>
      <c r="AW2263" s="102">
        <f t="shared" si="322"/>
        <v>18747.149999999998</v>
      </c>
      <c r="AX2263" s="43">
        <f t="shared" si="315"/>
        <v>3</v>
      </c>
      <c r="AY2263" s="43" t="str">
        <f t="shared" si="323"/>
        <v>UTTSS</v>
      </c>
    </row>
    <row r="2264" spans="1:51" hidden="1" x14ac:dyDescent="0.2">
      <c r="A2264" s="38">
        <v>2257</v>
      </c>
      <c r="B2264" t="s">
        <v>362</v>
      </c>
      <c r="C2264" t="s">
        <v>289</v>
      </c>
      <c r="D2264">
        <v>320</v>
      </c>
      <c r="E2264" t="s">
        <v>1247</v>
      </c>
      <c r="F2264">
        <v>0.25</v>
      </c>
      <c r="G2264" t="str">
        <f>LOOKUP(F2264,{0,6,45},{"F","L","H"})</f>
        <v>F</v>
      </c>
      <c r="H2264" t="s">
        <v>4063</v>
      </c>
      <c r="I2264" s="43" t="str">
        <f>IFERROR(VLOOKUP(#REF!,#REF!,2,FALSE),"No")</f>
        <v>No</v>
      </c>
      <c r="J2264" s="139">
        <v>0.5</v>
      </c>
      <c r="K2264" s="148">
        <v>92</v>
      </c>
      <c r="L2264" s="148"/>
      <c r="M2264" s="148"/>
      <c r="N2264" s="148"/>
      <c r="O2264" s="148"/>
      <c r="P2264" s="148"/>
      <c r="Q2264" s="148"/>
      <c r="R2264" s="148"/>
      <c r="S2264" s="148"/>
      <c r="T2264" s="148"/>
      <c r="U2264" s="148"/>
      <c r="V2264" s="148"/>
      <c r="W2264" s="148"/>
      <c r="X2264" s="139">
        <v>2</v>
      </c>
      <c r="Y2264" s="148">
        <v>1000</v>
      </c>
      <c r="Z2264" s="149"/>
      <c r="AA2264" s="148"/>
      <c r="AB2264" s="148"/>
      <c r="AC2264" s="148"/>
      <c r="AD2264" s="148"/>
      <c r="AE2264" s="148"/>
      <c r="AF2264" s="148"/>
      <c r="AG2264" s="148"/>
      <c r="AH2264" s="148"/>
      <c r="AI2264" s="148"/>
      <c r="AJ2264" s="148"/>
      <c r="AK2264" s="148"/>
      <c r="AL2264" s="139">
        <v>0</v>
      </c>
      <c r="AM2264" s="139">
        <v>0</v>
      </c>
      <c r="AN2264" s="148">
        <f t="shared" si="316"/>
        <v>1000</v>
      </c>
      <c r="AO2264" s="148">
        <f t="shared" si="317"/>
        <v>92</v>
      </c>
      <c r="AP2264" s="148">
        <v>19</v>
      </c>
      <c r="AQ2264" s="140">
        <v>19</v>
      </c>
      <c r="AS2264" s="42">
        <f t="shared" si="318"/>
        <v>6293.1199604572093</v>
      </c>
      <c r="AT2264" s="101">
        <f t="shared" si="319"/>
        <v>0</v>
      </c>
      <c r="AU2264" s="42">
        <f t="shared" si="320"/>
        <v>6293.1199604572093</v>
      </c>
      <c r="AV2264" s="42">
        <f t="shared" si="321"/>
        <v>1711.1032484986333</v>
      </c>
      <c r="AW2264" s="102">
        <f t="shared" si="322"/>
        <v>431</v>
      </c>
      <c r="AX2264" s="43">
        <f t="shared" si="315"/>
        <v>0.5</v>
      </c>
      <c r="AY2264" s="43" t="str">
        <f t="shared" si="323"/>
        <v>UTGS</v>
      </c>
    </row>
    <row r="2265" spans="1:51" hidden="1" x14ac:dyDescent="0.2">
      <c r="A2265" s="38">
        <v>2258</v>
      </c>
      <c r="B2265" t="s">
        <v>362</v>
      </c>
      <c r="C2265" t="s">
        <v>289</v>
      </c>
      <c r="D2265">
        <v>540</v>
      </c>
      <c r="E2265" t="s">
        <v>1250</v>
      </c>
      <c r="F2265">
        <v>0.25</v>
      </c>
      <c r="G2265" t="str">
        <f>LOOKUP(F2265,{0,6,45},{"F","L","H"})</f>
        <v>F</v>
      </c>
      <c r="H2265" t="s">
        <v>4064</v>
      </c>
      <c r="I2265" s="43" t="str">
        <f>IFERROR(VLOOKUP(#REF!,#REF!,2,FALSE),"No")</f>
        <v>No</v>
      </c>
      <c r="J2265" s="149">
        <v>0.75</v>
      </c>
      <c r="K2265" s="148">
        <v>169</v>
      </c>
      <c r="L2265" s="148"/>
      <c r="M2265" s="148"/>
      <c r="N2265" s="148"/>
      <c r="O2265" s="148"/>
      <c r="P2265" s="148"/>
      <c r="Q2265" s="148"/>
      <c r="R2265" s="148"/>
      <c r="S2265" s="148"/>
      <c r="T2265" s="148"/>
      <c r="U2265" s="148"/>
      <c r="V2265" s="148"/>
      <c r="W2265" s="148"/>
      <c r="X2265" s="139">
        <v>2</v>
      </c>
      <c r="Y2265" s="148">
        <v>712.47</v>
      </c>
      <c r="Z2265" s="148"/>
      <c r="AA2265" s="148"/>
      <c r="AB2265" s="148"/>
      <c r="AC2265" s="148"/>
      <c r="AD2265" s="148"/>
      <c r="AE2265" s="148"/>
      <c r="AF2265" s="148"/>
      <c r="AG2265" s="148"/>
      <c r="AH2265" s="148"/>
      <c r="AI2265" s="148"/>
      <c r="AJ2265" s="148"/>
      <c r="AK2265" s="148"/>
      <c r="AL2265" s="139">
        <v>0</v>
      </c>
      <c r="AM2265" s="139">
        <v>0</v>
      </c>
      <c r="AN2265" s="148">
        <f t="shared" si="316"/>
        <v>712.47</v>
      </c>
      <c r="AO2265" s="148">
        <f t="shared" si="317"/>
        <v>169</v>
      </c>
      <c r="AP2265" s="148">
        <v>8</v>
      </c>
      <c r="AQ2265" s="140">
        <v>8</v>
      </c>
      <c r="AS2265" s="42">
        <f t="shared" si="318"/>
        <v>10880.807753448567</v>
      </c>
      <c r="AT2265" s="101">
        <f t="shared" si="319"/>
        <v>0</v>
      </c>
      <c r="AU2265" s="42">
        <f t="shared" si="320"/>
        <v>10880.807753448567</v>
      </c>
      <c r="AV2265" s="42">
        <f t="shared" si="321"/>
        <v>2895.3856122123257</v>
      </c>
      <c r="AW2265" s="102">
        <f t="shared" si="322"/>
        <v>585.0096169344007</v>
      </c>
      <c r="AX2265" s="43">
        <f t="shared" si="315"/>
        <v>0.75</v>
      </c>
      <c r="AY2265" s="43" t="str">
        <f t="shared" si="323"/>
        <v>UTGS</v>
      </c>
    </row>
    <row r="2266" spans="1:51" hidden="1" x14ac:dyDescent="0.2">
      <c r="A2266" s="38">
        <v>2259</v>
      </c>
      <c r="B2266" t="s">
        <v>362</v>
      </c>
      <c r="C2266" t="s">
        <v>289</v>
      </c>
      <c r="D2266">
        <v>320</v>
      </c>
      <c r="E2266" t="s">
        <v>1247</v>
      </c>
      <c r="F2266">
        <v>0.25</v>
      </c>
      <c r="G2266" t="str">
        <f>LOOKUP(F2266,{0,6,45},{"F","L","H"})</f>
        <v>F</v>
      </c>
      <c r="H2266" t="s">
        <v>4065</v>
      </c>
      <c r="I2266" s="43" t="str">
        <f>IFERROR(VLOOKUP(#REF!,#REF!,2,FALSE),"No")</f>
        <v>No</v>
      </c>
      <c r="J2266" s="139">
        <v>0.5</v>
      </c>
      <c r="K2266" s="148">
        <v>68</v>
      </c>
      <c r="L2266" s="148"/>
      <c r="M2266" s="148"/>
      <c r="N2266" s="148"/>
      <c r="O2266" s="148"/>
      <c r="P2266" s="148"/>
      <c r="Q2266" s="148"/>
      <c r="R2266" s="148"/>
      <c r="S2266" s="148"/>
      <c r="T2266" s="148"/>
      <c r="U2266" s="148"/>
      <c r="V2266" s="148"/>
      <c r="W2266" s="148"/>
      <c r="X2266" s="139">
        <v>1.25</v>
      </c>
      <c r="Y2266" s="148">
        <v>940.38</v>
      </c>
      <c r="Z2266" s="148">
        <v>2</v>
      </c>
      <c r="AA2266" s="148">
        <v>59.62</v>
      </c>
      <c r="AB2266" s="148"/>
      <c r="AC2266" s="148"/>
      <c r="AD2266" s="148"/>
      <c r="AE2266" s="148"/>
      <c r="AF2266" s="148"/>
      <c r="AG2266" s="148"/>
      <c r="AH2266" s="148"/>
      <c r="AI2266" s="148"/>
      <c r="AJ2266" s="148"/>
      <c r="AK2266" s="148"/>
      <c r="AL2266" s="139">
        <v>0</v>
      </c>
      <c r="AM2266" s="139">
        <v>0</v>
      </c>
      <c r="AN2266" s="148">
        <f t="shared" si="316"/>
        <v>1000</v>
      </c>
      <c r="AO2266" s="148">
        <f t="shared" si="317"/>
        <v>68</v>
      </c>
      <c r="AP2266" s="148">
        <v>7</v>
      </c>
      <c r="AQ2266" s="140">
        <v>7</v>
      </c>
      <c r="AS2266" s="42">
        <f t="shared" si="318"/>
        <v>4651.4364925118498</v>
      </c>
      <c r="AT2266" s="101">
        <f t="shared" si="319"/>
        <v>0</v>
      </c>
      <c r="AU2266" s="42">
        <f t="shared" si="320"/>
        <v>4651.4364925118498</v>
      </c>
      <c r="AV2266" s="42">
        <f t="shared" si="321"/>
        <v>4738.4611030677188</v>
      </c>
      <c r="AW2266" s="102">
        <f t="shared" si="322"/>
        <v>431</v>
      </c>
      <c r="AX2266" s="43">
        <f t="shared" si="315"/>
        <v>0.5</v>
      </c>
      <c r="AY2266" s="43" t="str">
        <f t="shared" si="323"/>
        <v>UTGS</v>
      </c>
    </row>
    <row r="2267" spans="1:51" hidden="1" x14ac:dyDescent="0.2">
      <c r="A2267" s="38">
        <v>2260</v>
      </c>
      <c r="B2267" t="s">
        <v>5806</v>
      </c>
      <c r="C2267" t="s">
        <v>292</v>
      </c>
      <c r="D2267">
        <v>2400</v>
      </c>
      <c r="E2267" t="s">
        <v>193</v>
      </c>
      <c r="F2267">
        <v>2</v>
      </c>
      <c r="G2267" t="str">
        <f>LOOKUP(F2267,{0,6,45},{"F","L","H"})</f>
        <v>F</v>
      </c>
      <c r="H2267" t="s">
        <v>2118</v>
      </c>
      <c r="I2267" s="43" t="str">
        <f>IFERROR(VLOOKUP(#REF!,#REF!,2,FALSE),"No")</f>
        <v>No</v>
      </c>
      <c r="J2267" s="139">
        <v>0.5</v>
      </c>
      <c r="K2267" s="148">
        <v>19</v>
      </c>
      <c r="L2267" s="148"/>
      <c r="M2267" s="148"/>
      <c r="N2267" s="148"/>
      <c r="O2267" s="148"/>
      <c r="P2267" s="148"/>
      <c r="Q2267" s="148"/>
      <c r="R2267" s="148"/>
      <c r="S2267" s="148"/>
      <c r="T2267" s="148"/>
      <c r="U2267" s="148"/>
      <c r="V2267" s="148"/>
      <c r="W2267" s="148"/>
      <c r="X2267" s="139">
        <v>2</v>
      </c>
      <c r="Y2267" s="148">
        <v>376.5</v>
      </c>
      <c r="Z2267" s="148">
        <v>4</v>
      </c>
      <c r="AA2267" s="148">
        <v>623.5</v>
      </c>
      <c r="AB2267" s="148"/>
      <c r="AC2267" s="148"/>
      <c r="AD2267" s="148"/>
      <c r="AE2267" s="148"/>
      <c r="AF2267" s="148"/>
      <c r="AG2267" s="148"/>
      <c r="AH2267" s="148"/>
      <c r="AI2267" s="148"/>
      <c r="AJ2267" s="148"/>
      <c r="AK2267" s="148"/>
      <c r="AL2267" s="139">
        <v>0</v>
      </c>
      <c r="AM2267" s="139">
        <v>0</v>
      </c>
      <c r="AN2267" s="148">
        <f t="shared" si="316"/>
        <v>1000</v>
      </c>
      <c r="AO2267" s="148">
        <f t="shared" si="317"/>
        <v>19</v>
      </c>
      <c r="AP2267" s="148">
        <v>3</v>
      </c>
      <c r="AQ2267" s="140">
        <v>3</v>
      </c>
      <c r="AS2267" s="42">
        <f t="shared" si="318"/>
        <v>1299.6660787900757</v>
      </c>
      <c r="AT2267" s="101">
        <f t="shared" si="319"/>
        <v>0</v>
      </c>
      <c r="AU2267" s="42">
        <f t="shared" si="320"/>
        <v>1299.6660787900757</v>
      </c>
      <c r="AV2267" s="42">
        <f t="shared" si="321"/>
        <v>12327.152240491347</v>
      </c>
      <c r="AW2267" s="102">
        <f t="shared" si="322"/>
        <v>2428.75</v>
      </c>
      <c r="AX2267" s="43">
        <f t="shared" si="315"/>
        <v>0.5</v>
      </c>
      <c r="AY2267" s="43" t="str">
        <f t="shared" si="323"/>
        <v>UTFS</v>
      </c>
    </row>
    <row r="2268" spans="1:51" hidden="1" x14ac:dyDescent="0.2">
      <c r="A2268" s="38">
        <v>2261</v>
      </c>
      <c r="B2268" t="s">
        <v>362</v>
      </c>
      <c r="C2268" t="s">
        <v>289</v>
      </c>
      <c r="D2268">
        <v>320</v>
      </c>
      <c r="E2268" t="s">
        <v>1247</v>
      </c>
      <c r="F2268">
        <v>0.25</v>
      </c>
      <c r="G2268" t="str">
        <f>LOOKUP(F2268,{0,6,45},{"F","L","H"})</f>
        <v>F</v>
      </c>
      <c r="H2268" t="s">
        <v>4066</v>
      </c>
      <c r="I2268" s="43" t="str">
        <f>IFERROR(VLOOKUP(#REF!,#REF!,2,FALSE),"No")</f>
        <v>No</v>
      </c>
      <c r="J2268" s="139">
        <v>0.75</v>
      </c>
      <c r="K2268" s="148">
        <v>36</v>
      </c>
      <c r="L2268" s="148"/>
      <c r="M2268" s="148"/>
      <c r="N2268" s="148"/>
      <c r="O2268" s="148"/>
      <c r="P2268" s="148"/>
      <c r="Q2268" s="148"/>
      <c r="R2268" s="148"/>
      <c r="S2268" s="148"/>
      <c r="T2268" s="148"/>
      <c r="U2268" s="148"/>
      <c r="V2268" s="148"/>
      <c r="W2268" s="148"/>
      <c r="X2268" s="139">
        <v>2</v>
      </c>
      <c r="Y2268" s="148">
        <v>547.30999999999995</v>
      </c>
      <c r="Z2268" s="148">
        <v>4</v>
      </c>
      <c r="AA2268" s="148">
        <v>452.69</v>
      </c>
      <c r="AB2268" s="148"/>
      <c r="AC2268" s="148"/>
      <c r="AD2268" s="148"/>
      <c r="AE2268" s="148"/>
      <c r="AF2268" s="148"/>
      <c r="AG2268" s="148"/>
      <c r="AH2268" s="148"/>
      <c r="AI2268" s="148"/>
      <c r="AJ2268" s="148"/>
      <c r="AK2268" s="148"/>
      <c r="AL2268" s="139">
        <v>0</v>
      </c>
      <c r="AM2268" s="139">
        <v>0</v>
      </c>
      <c r="AN2268" s="148">
        <f t="shared" si="316"/>
        <v>1000</v>
      </c>
      <c r="AO2268" s="148">
        <f t="shared" si="317"/>
        <v>36</v>
      </c>
      <c r="AP2268" s="148">
        <v>12</v>
      </c>
      <c r="AQ2268" s="140">
        <v>56</v>
      </c>
      <c r="AS2268" s="42">
        <f t="shared" si="318"/>
        <v>2317.8052019180377</v>
      </c>
      <c r="AT2268" s="101">
        <f t="shared" si="319"/>
        <v>0</v>
      </c>
      <c r="AU2268" s="42">
        <f t="shared" si="320"/>
        <v>2317.8052019180377</v>
      </c>
      <c r="AV2268" s="42">
        <f t="shared" si="321"/>
        <v>638.51337538346468</v>
      </c>
      <c r="AW2268" s="102">
        <f t="shared" si="322"/>
        <v>431</v>
      </c>
      <c r="AX2268" s="43">
        <f t="shared" si="315"/>
        <v>0.75</v>
      </c>
      <c r="AY2268" s="43" t="str">
        <f t="shared" si="323"/>
        <v>UTGS</v>
      </c>
    </row>
    <row r="2269" spans="1:51" hidden="1" x14ac:dyDescent="0.2">
      <c r="A2269" s="38">
        <v>2262</v>
      </c>
      <c r="B2269" t="s">
        <v>5806</v>
      </c>
      <c r="C2269" t="s">
        <v>289</v>
      </c>
      <c r="D2269">
        <v>7800</v>
      </c>
      <c r="E2269" t="s">
        <v>212</v>
      </c>
      <c r="F2269">
        <v>2</v>
      </c>
      <c r="G2269" t="str">
        <f>LOOKUP(F2269,{0,6,45},{"F","L","H"})</f>
        <v>F</v>
      </c>
      <c r="H2269" t="s">
        <v>5755</v>
      </c>
      <c r="I2269" s="43" t="str">
        <f>IFERROR(VLOOKUP(#REF!,#REF!,2,FALSE),"No")</f>
        <v>No</v>
      </c>
      <c r="J2269" s="139">
        <v>2</v>
      </c>
      <c r="K2269" s="148">
        <v>253</v>
      </c>
      <c r="L2269" s="148"/>
      <c r="M2269" s="148"/>
      <c r="N2269" s="148"/>
      <c r="O2269" s="148"/>
      <c r="P2269" s="148"/>
      <c r="Q2269" s="148"/>
      <c r="R2269" s="148"/>
      <c r="S2269" s="148"/>
      <c r="T2269" s="148"/>
      <c r="U2269" s="148"/>
      <c r="V2269" s="148"/>
      <c r="W2269" s="148"/>
      <c r="X2269" s="139">
        <v>4</v>
      </c>
      <c r="Y2269" s="148">
        <v>1000</v>
      </c>
      <c r="Z2269" s="149"/>
      <c r="AA2269" s="148"/>
      <c r="AB2269" s="148"/>
      <c r="AC2269" s="148"/>
      <c r="AD2269" s="148"/>
      <c r="AE2269" s="148"/>
      <c r="AF2269" s="148"/>
      <c r="AG2269" s="148"/>
      <c r="AH2269" s="148"/>
      <c r="AI2269" s="148"/>
      <c r="AJ2269" s="148"/>
      <c r="AK2269" s="148"/>
      <c r="AL2269" s="139">
        <v>0</v>
      </c>
      <c r="AM2269" s="139">
        <v>0</v>
      </c>
      <c r="AN2269" s="148">
        <f t="shared" si="316"/>
        <v>1000</v>
      </c>
      <c r="AO2269" s="148">
        <f t="shared" si="317"/>
        <v>253</v>
      </c>
      <c r="AP2269" s="148">
        <v>1</v>
      </c>
      <c r="AQ2269" s="140">
        <v>19</v>
      </c>
      <c r="AS2269" s="42">
        <f t="shared" si="318"/>
        <v>18464.819891257321</v>
      </c>
      <c r="AT2269" s="101">
        <f t="shared" si="319"/>
        <v>0</v>
      </c>
      <c r="AU2269" s="42">
        <f t="shared" si="320"/>
        <v>18464.819891257321</v>
      </c>
      <c r="AV2269" s="42">
        <f t="shared" si="321"/>
        <v>2088.4716695512652</v>
      </c>
      <c r="AW2269" s="102">
        <f t="shared" si="322"/>
        <v>5118</v>
      </c>
      <c r="AX2269" s="43">
        <f t="shared" si="315"/>
        <v>2</v>
      </c>
      <c r="AY2269" s="43" t="str">
        <f t="shared" si="323"/>
        <v>UTGS</v>
      </c>
    </row>
    <row r="2270" spans="1:51" hidden="1" x14ac:dyDescent="0.2">
      <c r="A2270" s="38">
        <v>2263</v>
      </c>
      <c r="B2270" t="s">
        <v>362</v>
      </c>
      <c r="C2270" t="s">
        <v>289</v>
      </c>
      <c r="D2270">
        <v>306</v>
      </c>
      <c r="E2270" t="s">
        <v>1224</v>
      </c>
      <c r="F2270">
        <v>0.25</v>
      </c>
      <c r="G2270" t="str">
        <f>LOOKUP(F2270,{0,6,45},{"F","L","H"})</f>
        <v>F</v>
      </c>
      <c r="H2270" t="s">
        <v>4067</v>
      </c>
      <c r="I2270" s="43" t="str">
        <f>IFERROR(VLOOKUP(#REF!,#REF!,2,FALSE),"No")</f>
        <v>No</v>
      </c>
      <c r="J2270" s="139">
        <v>0.5</v>
      </c>
      <c r="K2270" s="148">
        <v>27</v>
      </c>
      <c r="L2270" s="148"/>
      <c r="M2270" s="148"/>
      <c r="N2270" s="148"/>
      <c r="O2270" s="148"/>
      <c r="P2270" s="148"/>
      <c r="Q2270" s="148"/>
      <c r="R2270" s="148"/>
      <c r="S2270" s="148"/>
      <c r="T2270" s="148"/>
      <c r="U2270" s="148"/>
      <c r="V2270" s="148"/>
      <c r="W2270" s="148"/>
      <c r="X2270" s="139">
        <v>0.75</v>
      </c>
      <c r="Y2270" s="148">
        <v>142</v>
      </c>
      <c r="Z2270" s="149">
        <v>2</v>
      </c>
      <c r="AA2270" s="148">
        <v>858</v>
      </c>
      <c r="AB2270" s="148"/>
      <c r="AC2270" s="148"/>
      <c r="AD2270" s="148"/>
      <c r="AE2270" s="148"/>
      <c r="AF2270" s="148"/>
      <c r="AG2270" s="148"/>
      <c r="AH2270" s="148"/>
      <c r="AI2270" s="148"/>
      <c r="AJ2270" s="148"/>
      <c r="AK2270" s="148"/>
      <c r="AL2270" s="139">
        <v>0</v>
      </c>
      <c r="AM2270" s="139">
        <v>0</v>
      </c>
      <c r="AN2270" s="148">
        <f t="shared" si="316"/>
        <v>1000</v>
      </c>
      <c r="AO2270" s="148">
        <f t="shared" si="317"/>
        <v>27</v>
      </c>
      <c r="AP2270" s="148">
        <v>11</v>
      </c>
      <c r="AQ2270" s="140">
        <v>11</v>
      </c>
      <c r="AS2270" s="42">
        <f t="shared" si="318"/>
        <v>1846.8939014385287</v>
      </c>
      <c r="AT2270" s="101">
        <f t="shared" si="319"/>
        <v>0</v>
      </c>
      <c r="AU2270" s="42">
        <f t="shared" si="320"/>
        <v>1846.8939014385287</v>
      </c>
      <c r="AV2270" s="42">
        <f t="shared" si="321"/>
        <v>3053.392883770367</v>
      </c>
      <c r="AW2270" s="102">
        <f t="shared" si="322"/>
        <v>431</v>
      </c>
      <c r="AX2270" s="43">
        <f t="shared" si="315"/>
        <v>0.5</v>
      </c>
      <c r="AY2270" s="43" t="str">
        <f t="shared" si="323"/>
        <v>UTGS</v>
      </c>
    </row>
    <row r="2271" spans="1:51" hidden="1" x14ac:dyDescent="0.2">
      <c r="A2271" s="38">
        <v>2264</v>
      </c>
      <c r="B2271" t="s">
        <v>362</v>
      </c>
      <c r="C2271" t="s">
        <v>289</v>
      </c>
      <c r="D2271">
        <v>320</v>
      </c>
      <c r="E2271" t="s">
        <v>1247</v>
      </c>
      <c r="F2271">
        <v>0.25</v>
      </c>
      <c r="G2271" t="str">
        <f>LOOKUP(F2271,{0,6,45},{"F","L","H"})</f>
        <v>F</v>
      </c>
      <c r="H2271" t="s">
        <v>4068</v>
      </c>
      <c r="I2271" s="43" t="str">
        <f>IFERROR(VLOOKUP(#REF!,#REF!,2,FALSE),"No")</f>
        <v>No</v>
      </c>
      <c r="J2271" s="139">
        <v>0.5</v>
      </c>
      <c r="K2271" s="148">
        <v>51</v>
      </c>
      <c r="L2271" s="148"/>
      <c r="M2271" s="148"/>
      <c r="N2271" s="148"/>
      <c r="O2271" s="148"/>
      <c r="P2271" s="148"/>
      <c r="Q2271" s="148"/>
      <c r="R2271" s="148"/>
      <c r="S2271" s="148"/>
      <c r="T2271" s="148"/>
      <c r="U2271" s="148"/>
      <c r="V2271" s="148"/>
      <c r="W2271" s="148"/>
      <c r="X2271" s="139">
        <v>1.25</v>
      </c>
      <c r="Y2271" s="148">
        <v>166.09</v>
      </c>
      <c r="Z2271" s="149">
        <v>2</v>
      </c>
      <c r="AA2271" s="148">
        <v>833.91</v>
      </c>
      <c r="AB2271" s="148"/>
      <c r="AC2271" s="148"/>
      <c r="AD2271" s="148"/>
      <c r="AE2271" s="148"/>
      <c r="AF2271" s="148"/>
      <c r="AG2271" s="148"/>
      <c r="AH2271" s="148"/>
      <c r="AI2271" s="148"/>
      <c r="AJ2271" s="148"/>
      <c r="AK2271" s="148"/>
      <c r="AL2271" s="139">
        <v>0</v>
      </c>
      <c r="AM2271" s="139">
        <v>0</v>
      </c>
      <c r="AN2271" s="148">
        <f t="shared" si="316"/>
        <v>1000</v>
      </c>
      <c r="AO2271" s="148">
        <f t="shared" si="317"/>
        <v>51</v>
      </c>
      <c r="AP2271" s="148">
        <v>10</v>
      </c>
      <c r="AQ2271" s="140">
        <v>10</v>
      </c>
      <c r="AS2271" s="42">
        <f t="shared" si="318"/>
        <v>3488.5773693838878</v>
      </c>
      <c r="AT2271" s="101">
        <f t="shared" si="319"/>
        <v>0</v>
      </c>
      <c r="AU2271" s="42">
        <f t="shared" si="320"/>
        <v>3488.5773693838878</v>
      </c>
      <c r="AV2271" s="42">
        <f t="shared" si="321"/>
        <v>3262.7224721474031</v>
      </c>
      <c r="AW2271" s="102">
        <f t="shared" si="322"/>
        <v>431</v>
      </c>
      <c r="AX2271" s="43">
        <f t="shared" si="315"/>
        <v>0.5</v>
      </c>
      <c r="AY2271" s="43" t="str">
        <f t="shared" si="323"/>
        <v>UTGS</v>
      </c>
    </row>
    <row r="2272" spans="1:51" hidden="1" x14ac:dyDescent="0.2">
      <c r="A2272" s="38">
        <v>2265</v>
      </c>
      <c r="B2272" t="s">
        <v>362</v>
      </c>
      <c r="C2272" t="s">
        <v>289</v>
      </c>
      <c r="D2272">
        <v>320</v>
      </c>
      <c r="E2272" t="s">
        <v>1247</v>
      </c>
      <c r="F2272">
        <v>0.25</v>
      </c>
      <c r="G2272" t="str">
        <f>LOOKUP(F2272,{0,6,45},{"F","L","H"})</f>
        <v>F</v>
      </c>
      <c r="H2272" t="s">
        <v>4069</v>
      </c>
      <c r="I2272" s="43" t="str">
        <f>IFERROR(VLOOKUP(#REF!,#REF!,2,FALSE),"No")</f>
        <v>No</v>
      </c>
      <c r="J2272" s="139">
        <v>0.5</v>
      </c>
      <c r="K2272" s="148">
        <v>38</v>
      </c>
      <c r="L2272" s="148"/>
      <c r="M2272" s="148"/>
      <c r="N2272" s="148"/>
      <c r="O2272" s="148"/>
      <c r="P2272" s="148"/>
      <c r="Q2272" s="148"/>
      <c r="R2272" s="148"/>
      <c r="S2272" s="148"/>
      <c r="T2272" s="148"/>
      <c r="U2272" s="148"/>
      <c r="V2272" s="148"/>
      <c r="W2272" s="148"/>
      <c r="X2272" s="139">
        <v>2</v>
      </c>
      <c r="Y2272" s="148">
        <v>1000</v>
      </c>
      <c r="Z2272" s="148"/>
      <c r="AA2272" s="148"/>
      <c r="AB2272" s="148"/>
      <c r="AC2272" s="148"/>
      <c r="AD2272" s="148"/>
      <c r="AE2272" s="148"/>
      <c r="AF2272" s="148"/>
      <c r="AG2272" s="148"/>
      <c r="AH2272" s="148"/>
      <c r="AI2272" s="148"/>
      <c r="AJ2272" s="148"/>
      <c r="AK2272" s="148"/>
      <c r="AL2272" s="139">
        <v>0</v>
      </c>
      <c r="AM2272" s="139">
        <v>0</v>
      </c>
      <c r="AN2272" s="148">
        <f t="shared" si="316"/>
        <v>1000</v>
      </c>
      <c r="AO2272" s="148">
        <f t="shared" si="317"/>
        <v>38</v>
      </c>
      <c r="AP2272" s="148">
        <v>9</v>
      </c>
      <c r="AQ2272" s="140">
        <v>9</v>
      </c>
      <c r="AS2272" s="42">
        <f t="shared" si="318"/>
        <v>2599.3321575801515</v>
      </c>
      <c r="AT2272" s="101">
        <f t="shared" si="319"/>
        <v>0</v>
      </c>
      <c r="AU2272" s="42">
        <f t="shared" si="320"/>
        <v>2599.3321575801515</v>
      </c>
      <c r="AV2272" s="42">
        <f t="shared" si="321"/>
        <v>3612.3290801637813</v>
      </c>
      <c r="AW2272" s="102">
        <f t="shared" si="322"/>
        <v>431</v>
      </c>
      <c r="AX2272" s="43">
        <f t="shared" si="315"/>
        <v>0.5</v>
      </c>
      <c r="AY2272" s="43" t="str">
        <f t="shared" si="323"/>
        <v>UTGS</v>
      </c>
    </row>
    <row r="2273" spans="1:51" hidden="1" x14ac:dyDescent="0.2">
      <c r="A2273" s="38">
        <v>2266</v>
      </c>
      <c r="B2273" t="s">
        <v>362</v>
      </c>
      <c r="C2273" t="s">
        <v>289</v>
      </c>
      <c r="D2273">
        <v>320</v>
      </c>
      <c r="E2273" t="s">
        <v>1223</v>
      </c>
      <c r="F2273">
        <v>0.25</v>
      </c>
      <c r="G2273" t="str">
        <f>LOOKUP(F2273,{0,6,45},{"F","L","H"})</f>
        <v>F</v>
      </c>
      <c r="H2273" t="s">
        <v>4070</v>
      </c>
      <c r="I2273" s="43" t="str">
        <f>IFERROR(VLOOKUP(#REF!,#REF!,2,FALSE),"No")</f>
        <v>No</v>
      </c>
      <c r="J2273" s="139">
        <v>0.5</v>
      </c>
      <c r="K2273" s="148">
        <v>44</v>
      </c>
      <c r="L2273" s="148"/>
      <c r="M2273" s="148"/>
      <c r="N2273" s="148"/>
      <c r="O2273" s="148"/>
      <c r="P2273" s="148"/>
      <c r="Q2273" s="148"/>
      <c r="R2273" s="148"/>
      <c r="S2273" s="148"/>
      <c r="T2273" s="148"/>
      <c r="U2273" s="148"/>
      <c r="V2273" s="148"/>
      <c r="W2273" s="148"/>
      <c r="X2273" s="139">
        <v>2</v>
      </c>
      <c r="Y2273" s="148">
        <v>1000</v>
      </c>
      <c r="Z2273" s="148"/>
      <c r="AA2273" s="148"/>
      <c r="AB2273" s="148"/>
      <c r="AC2273" s="148"/>
      <c r="AD2273" s="148"/>
      <c r="AE2273" s="148"/>
      <c r="AF2273" s="148"/>
      <c r="AG2273" s="148"/>
      <c r="AH2273" s="148"/>
      <c r="AI2273" s="148"/>
      <c r="AJ2273" s="148"/>
      <c r="AK2273" s="148"/>
      <c r="AL2273" s="139">
        <v>0</v>
      </c>
      <c r="AM2273" s="139">
        <v>0</v>
      </c>
      <c r="AN2273" s="148">
        <f t="shared" si="316"/>
        <v>1000</v>
      </c>
      <c r="AO2273" s="148">
        <f t="shared" si="317"/>
        <v>44</v>
      </c>
      <c r="AP2273" s="148">
        <v>13</v>
      </c>
      <c r="AQ2273" s="140">
        <v>13</v>
      </c>
      <c r="AS2273" s="42">
        <f t="shared" si="318"/>
        <v>3009.7530245664911</v>
      </c>
      <c r="AT2273" s="101">
        <f t="shared" si="319"/>
        <v>0</v>
      </c>
      <c r="AU2273" s="42">
        <f t="shared" si="320"/>
        <v>3009.7530245664911</v>
      </c>
      <c r="AV2273" s="42">
        <f t="shared" si="321"/>
        <v>2500.8432093441561</v>
      </c>
      <c r="AW2273" s="102">
        <f t="shared" si="322"/>
        <v>431</v>
      </c>
      <c r="AX2273" s="43">
        <f t="shared" si="315"/>
        <v>0.5</v>
      </c>
      <c r="AY2273" s="43" t="str">
        <f t="shared" si="323"/>
        <v>UTGS</v>
      </c>
    </row>
    <row r="2274" spans="1:51" hidden="1" x14ac:dyDescent="0.2">
      <c r="A2274" s="38">
        <v>2267</v>
      </c>
      <c r="B2274" t="s">
        <v>362</v>
      </c>
      <c r="C2274" t="s">
        <v>289</v>
      </c>
      <c r="D2274">
        <v>320</v>
      </c>
      <c r="E2274" t="s">
        <v>1236</v>
      </c>
      <c r="F2274">
        <v>0.25</v>
      </c>
      <c r="G2274" t="str">
        <f>LOOKUP(F2274,{0,6,45},{"F","L","H"})</f>
        <v>F</v>
      </c>
      <c r="H2274" t="s">
        <v>4071</v>
      </c>
      <c r="I2274" s="43" t="str">
        <f>IFERROR(VLOOKUP(#REF!,#REF!,2,FALSE),"No")</f>
        <v>No</v>
      </c>
      <c r="J2274" s="139">
        <v>0.75</v>
      </c>
      <c r="K2274" s="148">
        <v>19</v>
      </c>
      <c r="L2274" s="148"/>
      <c r="M2274" s="148"/>
      <c r="N2274" s="148"/>
      <c r="O2274" s="148"/>
      <c r="P2274" s="148"/>
      <c r="Q2274" s="148"/>
      <c r="R2274" s="148"/>
      <c r="S2274" s="148"/>
      <c r="T2274" s="148"/>
      <c r="U2274" s="148"/>
      <c r="V2274" s="148"/>
      <c r="W2274" s="148"/>
      <c r="X2274" s="139">
        <v>2</v>
      </c>
      <c r="Y2274" s="148">
        <v>497</v>
      </c>
      <c r="Z2274" s="148">
        <v>4</v>
      </c>
      <c r="AA2274" s="148">
        <v>503</v>
      </c>
      <c r="AB2274" s="148"/>
      <c r="AC2274" s="148"/>
      <c r="AD2274" s="148"/>
      <c r="AE2274" s="148"/>
      <c r="AF2274" s="148"/>
      <c r="AG2274" s="148"/>
      <c r="AH2274" s="148"/>
      <c r="AI2274" s="148"/>
      <c r="AJ2274" s="148"/>
      <c r="AK2274" s="148"/>
      <c r="AL2274" s="139">
        <v>0</v>
      </c>
      <c r="AM2274" s="139">
        <v>0</v>
      </c>
      <c r="AN2274" s="148">
        <f t="shared" si="316"/>
        <v>1000</v>
      </c>
      <c r="AO2274" s="148">
        <f t="shared" si="317"/>
        <v>19</v>
      </c>
      <c r="AP2274" s="148">
        <v>24</v>
      </c>
      <c r="AQ2274" s="140">
        <v>99</v>
      </c>
      <c r="AS2274" s="42">
        <f t="shared" si="318"/>
        <v>1223.2860787900756</v>
      </c>
      <c r="AT2274" s="101">
        <f t="shared" si="319"/>
        <v>0</v>
      </c>
      <c r="AU2274" s="42">
        <f t="shared" si="320"/>
        <v>1223.2860787900756</v>
      </c>
      <c r="AV2274" s="42">
        <f t="shared" si="321"/>
        <v>364.82294668155583</v>
      </c>
      <c r="AW2274" s="102">
        <f t="shared" si="322"/>
        <v>431</v>
      </c>
      <c r="AX2274" s="43">
        <f t="shared" si="315"/>
        <v>0.75</v>
      </c>
      <c r="AY2274" s="43" t="str">
        <f t="shared" si="323"/>
        <v>UTGS</v>
      </c>
    </row>
    <row r="2275" spans="1:51" hidden="1" x14ac:dyDescent="0.2">
      <c r="A2275" s="38">
        <v>2268</v>
      </c>
      <c r="B2275" t="s">
        <v>362</v>
      </c>
      <c r="C2275" t="s">
        <v>289</v>
      </c>
      <c r="D2275">
        <v>320</v>
      </c>
      <c r="E2275" t="s">
        <v>1247</v>
      </c>
      <c r="F2275">
        <v>0.25</v>
      </c>
      <c r="G2275" t="str">
        <f>LOOKUP(F2275,{0,6,45},{"F","L","H"})</f>
        <v>F</v>
      </c>
      <c r="H2275" t="s">
        <v>4072</v>
      </c>
      <c r="I2275" s="43" t="str">
        <f>IFERROR(VLOOKUP(#REF!,#REF!,2,FALSE),"No")</f>
        <v>No</v>
      </c>
      <c r="J2275" s="139">
        <v>0.75</v>
      </c>
      <c r="K2275" s="148">
        <v>54</v>
      </c>
      <c r="L2275" s="148"/>
      <c r="M2275" s="148"/>
      <c r="N2275" s="148"/>
      <c r="O2275" s="148"/>
      <c r="P2275" s="148"/>
      <c r="Q2275" s="148"/>
      <c r="R2275" s="148"/>
      <c r="S2275" s="148"/>
      <c r="T2275" s="148"/>
      <c r="U2275" s="148"/>
      <c r="V2275" s="148"/>
      <c r="W2275" s="148"/>
      <c r="X2275" s="139">
        <v>2</v>
      </c>
      <c r="Y2275" s="148">
        <v>497</v>
      </c>
      <c r="Z2275" s="148">
        <v>4</v>
      </c>
      <c r="AA2275" s="148">
        <v>503</v>
      </c>
      <c r="AB2275" s="148"/>
      <c r="AC2275" s="148"/>
      <c r="AD2275" s="148"/>
      <c r="AE2275" s="148"/>
      <c r="AF2275" s="148"/>
      <c r="AG2275" s="148"/>
      <c r="AH2275" s="148"/>
      <c r="AI2275" s="148"/>
      <c r="AJ2275" s="148"/>
      <c r="AK2275" s="148"/>
      <c r="AL2275" s="139">
        <v>0</v>
      </c>
      <c r="AM2275" s="139">
        <v>0</v>
      </c>
      <c r="AN2275" s="148">
        <f t="shared" si="316"/>
        <v>1000</v>
      </c>
      <c r="AO2275" s="148">
        <f t="shared" si="317"/>
        <v>54</v>
      </c>
      <c r="AP2275" s="148">
        <v>24</v>
      </c>
      <c r="AQ2275" s="140">
        <v>99</v>
      </c>
      <c r="AS2275" s="42">
        <f t="shared" si="318"/>
        <v>3476.707802877057</v>
      </c>
      <c r="AT2275" s="101">
        <f t="shared" si="319"/>
        <v>0</v>
      </c>
      <c r="AU2275" s="42">
        <f t="shared" si="320"/>
        <v>3476.707802877057</v>
      </c>
      <c r="AV2275" s="42">
        <f t="shared" si="321"/>
        <v>364.82294668155583</v>
      </c>
      <c r="AW2275" s="102">
        <f t="shared" si="322"/>
        <v>431</v>
      </c>
      <c r="AX2275" s="43">
        <f t="shared" si="315"/>
        <v>0.75</v>
      </c>
      <c r="AY2275" s="43" t="str">
        <f t="shared" si="323"/>
        <v>UTGS</v>
      </c>
    </row>
    <row r="2276" spans="1:51" hidden="1" x14ac:dyDescent="0.2">
      <c r="A2276" s="38">
        <v>2269</v>
      </c>
      <c r="B2276" t="s">
        <v>5807</v>
      </c>
      <c r="C2276" t="s">
        <v>5746</v>
      </c>
      <c r="D2276">
        <v>21100</v>
      </c>
      <c r="E2276" t="s">
        <v>212</v>
      </c>
      <c r="F2276">
        <v>30</v>
      </c>
      <c r="G2276" t="str">
        <f>LOOKUP(F2276,{0,6,45},{"F","L","H"})</f>
        <v>L</v>
      </c>
      <c r="H2276" t="s">
        <v>305</v>
      </c>
      <c r="I2276" s="43" t="str">
        <f>IFERROR(VLOOKUP(#REF!,#REF!,2,FALSE),"No")</f>
        <v>No</v>
      </c>
      <c r="J2276" s="139">
        <v>2</v>
      </c>
      <c r="K2276" s="148">
        <v>123</v>
      </c>
      <c r="L2276" s="148"/>
      <c r="M2276" s="148"/>
      <c r="N2276" s="148"/>
      <c r="O2276" s="148"/>
      <c r="P2276" s="148"/>
      <c r="Q2276" s="148"/>
      <c r="R2276" s="148"/>
      <c r="S2276" s="148"/>
      <c r="T2276" s="148"/>
      <c r="U2276" s="148"/>
      <c r="V2276" s="148"/>
      <c r="W2276" s="148"/>
      <c r="X2276" s="139">
        <v>2</v>
      </c>
      <c r="Y2276" s="148">
        <v>60.84</v>
      </c>
      <c r="Z2276" s="149">
        <v>3</v>
      </c>
      <c r="AA2276" s="148">
        <v>939.16</v>
      </c>
      <c r="AB2276" s="148"/>
      <c r="AC2276" s="148"/>
      <c r="AD2276" s="148"/>
      <c r="AE2276" s="148"/>
      <c r="AF2276" s="148"/>
      <c r="AG2276" s="148"/>
      <c r="AH2276" s="148"/>
      <c r="AI2276" s="148"/>
      <c r="AJ2276" s="148"/>
      <c r="AK2276" s="148"/>
      <c r="AL2276" s="139">
        <v>0</v>
      </c>
      <c r="AM2276" s="139">
        <v>0</v>
      </c>
      <c r="AN2276" s="148">
        <f t="shared" si="316"/>
        <v>1000</v>
      </c>
      <c r="AO2276" s="148">
        <f t="shared" si="317"/>
        <v>123</v>
      </c>
      <c r="AP2276" s="148">
        <v>9</v>
      </c>
      <c r="AQ2276" s="140">
        <v>13</v>
      </c>
      <c r="AS2276" s="42">
        <f t="shared" si="318"/>
        <v>8976.9677732199616</v>
      </c>
      <c r="AT2276" s="101">
        <f t="shared" si="319"/>
        <v>0</v>
      </c>
      <c r="AU2276" s="42">
        <f t="shared" si="320"/>
        <v>8976.9677732199616</v>
      </c>
      <c r="AV2276" s="42">
        <f t="shared" si="321"/>
        <v>1584.8009939595411</v>
      </c>
      <c r="AW2276" s="102">
        <f t="shared" si="322"/>
        <v>19488.726666666669</v>
      </c>
      <c r="AX2276" s="43">
        <f t="shared" si="315"/>
        <v>2</v>
      </c>
      <c r="AY2276" s="43" t="str">
        <f t="shared" si="323"/>
        <v>UTTSS</v>
      </c>
    </row>
    <row r="2277" spans="1:51" hidden="1" x14ac:dyDescent="0.2">
      <c r="A2277" s="38">
        <v>2270</v>
      </c>
      <c r="B2277" t="s">
        <v>362</v>
      </c>
      <c r="C2277" t="s">
        <v>289</v>
      </c>
      <c r="D2277">
        <v>320</v>
      </c>
      <c r="E2277" t="s">
        <v>1247</v>
      </c>
      <c r="F2277">
        <v>0.25</v>
      </c>
      <c r="G2277" t="str">
        <f>LOOKUP(F2277,{0,6,45},{"F","L","H"})</f>
        <v>F</v>
      </c>
      <c r="H2277" t="s">
        <v>4073</v>
      </c>
      <c r="I2277" s="43" t="str">
        <f>IFERROR(VLOOKUP(#REF!,#REF!,2,FALSE),"No")</f>
        <v>No</v>
      </c>
      <c r="J2277" s="139">
        <v>0.75</v>
      </c>
      <c r="K2277" s="148">
        <v>25</v>
      </c>
      <c r="L2277" s="148"/>
      <c r="M2277" s="148"/>
      <c r="N2277" s="148"/>
      <c r="O2277" s="148"/>
      <c r="P2277" s="148"/>
      <c r="Q2277" s="148"/>
      <c r="R2277" s="148"/>
      <c r="S2277" s="148"/>
      <c r="T2277" s="148"/>
      <c r="U2277" s="148"/>
      <c r="V2277" s="148"/>
      <c r="W2277" s="148"/>
      <c r="X2277" s="139">
        <v>3</v>
      </c>
      <c r="Y2277" s="148">
        <v>714.76</v>
      </c>
      <c r="Z2277" s="148"/>
      <c r="AA2277" s="148"/>
      <c r="AB2277" s="148"/>
      <c r="AC2277" s="148"/>
      <c r="AD2277" s="148"/>
      <c r="AE2277" s="148"/>
      <c r="AF2277" s="148"/>
      <c r="AG2277" s="148"/>
      <c r="AH2277" s="148"/>
      <c r="AI2277" s="148"/>
      <c r="AJ2277" s="148"/>
      <c r="AK2277" s="148"/>
      <c r="AL2277" s="139">
        <v>0</v>
      </c>
      <c r="AM2277" s="139">
        <v>0</v>
      </c>
      <c r="AN2277" s="148">
        <f t="shared" si="316"/>
        <v>714.76</v>
      </c>
      <c r="AO2277" s="148">
        <f t="shared" si="317"/>
        <v>25</v>
      </c>
      <c r="AP2277" s="148">
        <v>9</v>
      </c>
      <c r="AQ2277" s="140">
        <v>54</v>
      </c>
      <c r="AS2277" s="42">
        <f t="shared" si="318"/>
        <v>1609.5869457764152</v>
      </c>
      <c r="AT2277" s="101">
        <f t="shared" si="319"/>
        <v>0</v>
      </c>
      <c r="AU2277" s="42">
        <f t="shared" si="320"/>
        <v>1609.5869457764152</v>
      </c>
      <c r="AV2277" s="42">
        <f t="shared" si="321"/>
        <v>262.48848518594042</v>
      </c>
      <c r="AW2277" s="102">
        <f t="shared" si="322"/>
        <v>431</v>
      </c>
      <c r="AX2277" s="43">
        <f t="shared" si="315"/>
        <v>0.75</v>
      </c>
      <c r="AY2277" s="43" t="str">
        <f t="shared" si="323"/>
        <v>UTGS</v>
      </c>
    </row>
    <row r="2278" spans="1:51" hidden="1" x14ac:dyDescent="0.2">
      <c r="A2278" s="38">
        <v>2271</v>
      </c>
      <c r="B2278" t="s">
        <v>5806</v>
      </c>
      <c r="C2278" t="s">
        <v>292</v>
      </c>
      <c r="D2278">
        <v>955</v>
      </c>
      <c r="E2278" t="s">
        <v>195</v>
      </c>
      <c r="F2278">
        <v>2</v>
      </c>
      <c r="G2278" t="str">
        <f>LOOKUP(F2278,{0,6,45},{"F","L","H"})</f>
        <v>F</v>
      </c>
      <c r="H2278" t="s">
        <v>2136</v>
      </c>
      <c r="I2278" s="43" t="str">
        <f>IFERROR(VLOOKUP(#REF!,#REF!,2,FALSE),"No")</f>
        <v>No</v>
      </c>
      <c r="J2278" s="139">
        <v>1.25</v>
      </c>
      <c r="K2278" s="148">
        <v>37</v>
      </c>
      <c r="L2278" s="148"/>
      <c r="M2278" s="148"/>
      <c r="N2278" s="148"/>
      <c r="O2278" s="148"/>
      <c r="P2278" s="148"/>
      <c r="Q2278" s="148"/>
      <c r="R2278" s="148"/>
      <c r="S2278" s="148"/>
      <c r="T2278" s="148"/>
      <c r="U2278" s="148"/>
      <c r="V2278" s="148"/>
      <c r="W2278" s="148"/>
      <c r="X2278" s="139">
        <v>1.25</v>
      </c>
      <c r="Y2278" s="148">
        <v>50.52</v>
      </c>
      <c r="Z2278" s="148">
        <v>4</v>
      </c>
      <c r="AA2278" s="148">
        <v>949.48</v>
      </c>
      <c r="AB2278" s="148"/>
      <c r="AC2278" s="148"/>
      <c r="AD2278" s="148"/>
      <c r="AE2278" s="148"/>
      <c r="AF2278" s="148"/>
      <c r="AG2278" s="148"/>
      <c r="AH2278" s="148"/>
      <c r="AI2278" s="148"/>
      <c r="AJ2278" s="148"/>
      <c r="AK2278" s="148"/>
      <c r="AL2278" s="139">
        <v>0</v>
      </c>
      <c r="AM2278" s="139">
        <v>0</v>
      </c>
      <c r="AN2278" s="148">
        <f t="shared" si="316"/>
        <v>1000</v>
      </c>
      <c r="AO2278" s="148">
        <f t="shared" si="317"/>
        <v>37</v>
      </c>
      <c r="AP2278" s="148">
        <v>4</v>
      </c>
      <c r="AQ2278" s="140">
        <v>6</v>
      </c>
      <c r="AS2278" s="42">
        <f t="shared" si="318"/>
        <v>2756.9986797490942</v>
      </c>
      <c r="AT2278" s="101">
        <f t="shared" si="319"/>
        <v>0</v>
      </c>
      <c r="AU2278" s="42">
        <f t="shared" si="320"/>
        <v>2756.9986797490942</v>
      </c>
      <c r="AV2278" s="42">
        <f t="shared" si="321"/>
        <v>6559.0162202456731</v>
      </c>
      <c r="AW2278" s="102">
        <f t="shared" si="322"/>
        <v>1475.8772811117678</v>
      </c>
      <c r="AX2278" s="43">
        <f t="shared" si="315"/>
        <v>1.25</v>
      </c>
      <c r="AY2278" s="43" t="str">
        <f t="shared" si="323"/>
        <v>UTFS</v>
      </c>
    </row>
    <row r="2279" spans="1:51" hidden="1" x14ac:dyDescent="0.2">
      <c r="A2279" s="38">
        <v>2272</v>
      </c>
      <c r="B2279" t="s">
        <v>362</v>
      </c>
      <c r="C2279" t="s">
        <v>289</v>
      </c>
      <c r="D2279">
        <v>320</v>
      </c>
      <c r="E2279" t="s">
        <v>1247</v>
      </c>
      <c r="F2279">
        <v>0.25</v>
      </c>
      <c r="G2279" t="str">
        <f>LOOKUP(F2279,{0,6,45},{"F","L","H"})</f>
        <v>F</v>
      </c>
      <c r="H2279" t="s">
        <v>4074</v>
      </c>
      <c r="I2279" s="43" t="str">
        <f>IFERROR(VLOOKUP(#REF!,#REF!,2,FALSE),"No")</f>
        <v>No</v>
      </c>
      <c r="J2279" s="139">
        <v>0.5</v>
      </c>
      <c r="K2279" s="148">
        <v>39</v>
      </c>
      <c r="L2279" s="148"/>
      <c r="M2279" s="148"/>
      <c r="N2279" s="148"/>
      <c r="O2279" s="148"/>
      <c r="P2279" s="148"/>
      <c r="Q2279" s="148"/>
      <c r="R2279" s="148"/>
      <c r="S2279" s="148"/>
      <c r="T2279" s="148"/>
      <c r="U2279" s="148"/>
      <c r="V2279" s="148"/>
      <c r="W2279" s="148"/>
      <c r="X2279" s="139">
        <v>0.75</v>
      </c>
      <c r="Y2279" s="148">
        <v>220</v>
      </c>
      <c r="Z2279" s="148">
        <v>2</v>
      </c>
      <c r="AA2279" s="148">
        <v>453</v>
      </c>
      <c r="AB2279" s="148">
        <v>3</v>
      </c>
      <c r="AC2279" s="148">
        <v>327</v>
      </c>
      <c r="AD2279" s="148"/>
      <c r="AE2279" s="148"/>
      <c r="AF2279" s="148"/>
      <c r="AG2279" s="148"/>
      <c r="AH2279" s="148"/>
      <c r="AI2279" s="148"/>
      <c r="AJ2279" s="148"/>
      <c r="AK2279" s="148"/>
      <c r="AL2279" s="139">
        <v>0</v>
      </c>
      <c r="AM2279" s="139">
        <v>0</v>
      </c>
      <c r="AN2279" s="148">
        <f t="shared" si="316"/>
        <v>1000</v>
      </c>
      <c r="AO2279" s="148">
        <f t="shared" si="317"/>
        <v>39</v>
      </c>
      <c r="AP2279" s="148">
        <v>12</v>
      </c>
      <c r="AQ2279" s="140">
        <v>12</v>
      </c>
      <c r="AS2279" s="42">
        <f t="shared" si="318"/>
        <v>2667.735635411208</v>
      </c>
      <c r="AT2279" s="101">
        <f t="shared" si="319"/>
        <v>0</v>
      </c>
      <c r="AU2279" s="42">
        <f t="shared" si="320"/>
        <v>2667.735635411208</v>
      </c>
      <c r="AV2279" s="42">
        <f t="shared" si="321"/>
        <v>2502.6834767895029</v>
      </c>
      <c r="AW2279" s="102">
        <f t="shared" si="322"/>
        <v>431</v>
      </c>
      <c r="AX2279" s="43">
        <f t="shared" si="315"/>
        <v>0.5</v>
      </c>
      <c r="AY2279" s="43" t="str">
        <f t="shared" si="323"/>
        <v>UTGS</v>
      </c>
    </row>
    <row r="2280" spans="1:51" hidden="1" x14ac:dyDescent="0.2">
      <c r="A2280" s="38">
        <v>2273</v>
      </c>
      <c r="B2280" t="s">
        <v>362</v>
      </c>
      <c r="C2280" t="s">
        <v>289</v>
      </c>
      <c r="D2280">
        <v>320</v>
      </c>
      <c r="E2280" t="s">
        <v>1247</v>
      </c>
      <c r="F2280">
        <v>0.25</v>
      </c>
      <c r="G2280" t="str">
        <f>LOOKUP(F2280,{0,6,45},{"F","L","H"})</f>
        <v>F</v>
      </c>
      <c r="H2280" t="s">
        <v>4075</v>
      </c>
      <c r="I2280" s="43" t="str">
        <f>IFERROR(VLOOKUP(#REF!,#REF!,2,FALSE),"No")</f>
        <v>No</v>
      </c>
      <c r="J2280" s="139">
        <v>0.5</v>
      </c>
      <c r="K2280" s="148">
        <v>34</v>
      </c>
      <c r="L2280" s="148"/>
      <c r="M2280" s="148"/>
      <c r="N2280" s="148"/>
      <c r="O2280" s="148"/>
      <c r="P2280" s="148"/>
      <c r="Q2280" s="148"/>
      <c r="R2280" s="148"/>
      <c r="S2280" s="148"/>
      <c r="T2280" s="148"/>
      <c r="U2280" s="148"/>
      <c r="V2280" s="148"/>
      <c r="W2280" s="148"/>
      <c r="X2280" s="139">
        <v>1.25</v>
      </c>
      <c r="Y2280" s="148">
        <v>858</v>
      </c>
      <c r="Z2280" s="148">
        <v>2</v>
      </c>
      <c r="AA2280" s="148">
        <v>142</v>
      </c>
      <c r="AB2280" s="148"/>
      <c r="AC2280" s="148"/>
      <c r="AD2280" s="148"/>
      <c r="AE2280" s="148"/>
      <c r="AF2280" s="148"/>
      <c r="AG2280" s="148"/>
      <c r="AH2280" s="148"/>
      <c r="AI2280" s="148"/>
      <c r="AJ2280" s="148"/>
      <c r="AK2280" s="148"/>
      <c r="AL2280" s="139">
        <v>0</v>
      </c>
      <c r="AM2280" s="139">
        <v>0</v>
      </c>
      <c r="AN2280" s="148">
        <f t="shared" si="316"/>
        <v>1000</v>
      </c>
      <c r="AO2280" s="148">
        <f t="shared" si="317"/>
        <v>34</v>
      </c>
      <c r="AP2280" s="148">
        <v>12</v>
      </c>
      <c r="AQ2280" s="140">
        <v>12</v>
      </c>
      <c r="AS2280" s="42">
        <f t="shared" si="318"/>
        <v>2325.7182462559249</v>
      </c>
      <c r="AT2280" s="101">
        <f t="shared" si="319"/>
        <v>0</v>
      </c>
      <c r="AU2280" s="42">
        <f t="shared" si="320"/>
        <v>2325.7182462559249</v>
      </c>
      <c r="AV2280" s="42">
        <f t="shared" si="321"/>
        <v>2759.2968101228362</v>
      </c>
      <c r="AW2280" s="102">
        <f t="shared" si="322"/>
        <v>431</v>
      </c>
      <c r="AX2280" s="43">
        <f t="shared" si="315"/>
        <v>0.5</v>
      </c>
      <c r="AY2280" s="43" t="str">
        <f t="shared" si="323"/>
        <v>UTGS</v>
      </c>
    </row>
    <row r="2281" spans="1:51" hidden="1" x14ac:dyDescent="0.2">
      <c r="A2281" s="38">
        <v>2274</v>
      </c>
      <c r="B2281" t="s">
        <v>362</v>
      </c>
      <c r="C2281" t="s">
        <v>289</v>
      </c>
      <c r="D2281">
        <v>320</v>
      </c>
      <c r="E2281" t="s">
        <v>1247</v>
      </c>
      <c r="F2281">
        <v>0.25</v>
      </c>
      <c r="G2281" t="str">
        <f>LOOKUP(F2281,{0,6,45},{"F","L","H"})</f>
        <v>F</v>
      </c>
      <c r="H2281" t="s">
        <v>4076</v>
      </c>
      <c r="I2281" s="43" t="str">
        <f>IFERROR(VLOOKUP(#REF!,#REF!,2,FALSE),"No")</f>
        <v>No</v>
      </c>
      <c r="J2281" s="139">
        <v>0.5</v>
      </c>
      <c r="K2281" s="148">
        <v>56</v>
      </c>
      <c r="L2281" s="148"/>
      <c r="M2281" s="148"/>
      <c r="N2281" s="148"/>
      <c r="O2281" s="148"/>
      <c r="P2281" s="148"/>
      <c r="Q2281" s="148"/>
      <c r="R2281" s="148"/>
      <c r="S2281" s="148"/>
      <c r="T2281" s="148"/>
      <c r="U2281" s="148"/>
      <c r="V2281" s="148"/>
      <c r="W2281" s="148"/>
      <c r="X2281" s="139">
        <v>2</v>
      </c>
      <c r="Y2281" s="148">
        <v>1000</v>
      </c>
      <c r="Z2281" s="148"/>
      <c r="AA2281" s="148"/>
      <c r="AB2281" s="148"/>
      <c r="AC2281" s="148"/>
      <c r="AD2281" s="148"/>
      <c r="AE2281" s="148"/>
      <c r="AF2281" s="148"/>
      <c r="AG2281" s="148"/>
      <c r="AH2281" s="148"/>
      <c r="AI2281" s="148"/>
      <c r="AJ2281" s="148"/>
      <c r="AK2281" s="148"/>
      <c r="AL2281" s="139">
        <v>0</v>
      </c>
      <c r="AM2281" s="139">
        <v>0</v>
      </c>
      <c r="AN2281" s="148">
        <f t="shared" si="316"/>
        <v>1000</v>
      </c>
      <c r="AO2281" s="148">
        <f t="shared" si="317"/>
        <v>56</v>
      </c>
      <c r="AP2281" s="148">
        <v>7</v>
      </c>
      <c r="AQ2281" s="140">
        <v>7</v>
      </c>
      <c r="AS2281" s="42">
        <f t="shared" si="318"/>
        <v>3830.5947585391705</v>
      </c>
      <c r="AT2281" s="101">
        <f t="shared" si="319"/>
        <v>0</v>
      </c>
      <c r="AU2281" s="42">
        <f t="shared" si="320"/>
        <v>3830.5947585391705</v>
      </c>
      <c r="AV2281" s="42">
        <f t="shared" si="321"/>
        <v>4644.4231030677192</v>
      </c>
      <c r="AW2281" s="102">
        <f t="shared" si="322"/>
        <v>431</v>
      </c>
      <c r="AX2281" s="43">
        <f t="shared" si="315"/>
        <v>0.5</v>
      </c>
      <c r="AY2281" s="43" t="str">
        <f t="shared" si="323"/>
        <v>UTGS</v>
      </c>
    </row>
    <row r="2282" spans="1:51" hidden="1" x14ac:dyDescent="0.2">
      <c r="A2282" s="38">
        <v>2275</v>
      </c>
      <c r="B2282" t="s">
        <v>5806</v>
      </c>
      <c r="C2282" t="s">
        <v>5746</v>
      </c>
      <c r="D2282">
        <v>2225</v>
      </c>
      <c r="E2282" t="s">
        <v>196</v>
      </c>
      <c r="F2282">
        <v>2</v>
      </c>
      <c r="G2282" t="str">
        <f>LOOKUP(F2282,{0,6,45},{"F","L","H"})</f>
        <v>F</v>
      </c>
      <c r="H2282" t="s">
        <v>1507</v>
      </c>
      <c r="I2282" s="43" t="str">
        <f>IFERROR(VLOOKUP(#REF!,#REF!,2,FALSE),"No")</f>
        <v>No</v>
      </c>
      <c r="J2282" s="139">
        <v>1.25</v>
      </c>
      <c r="K2282" s="148">
        <v>101</v>
      </c>
      <c r="L2282" s="148"/>
      <c r="M2282" s="148"/>
      <c r="N2282" s="148"/>
      <c r="O2282" s="148"/>
      <c r="P2282" s="148"/>
      <c r="Q2282" s="148"/>
      <c r="R2282" s="148"/>
      <c r="S2282" s="148"/>
      <c r="T2282" s="148"/>
      <c r="U2282" s="148"/>
      <c r="V2282" s="148"/>
      <c r="W2282" s="148"/>
      <c r="X2282" s="139">
        <v>2</v>
      </c>
      <c r="Y2282" s="148">
        <v>1000</v>
      </c>
      <c r="Z2282" s="149"/>
      <c r="AA2282" s="148"/>
      <c r="AB2282" s="148"/>
      <c r="AC2282" s="148"/>
      <c r="AD2282" s="148"/>
      <c r="AE2282" s="148"/>
      <c r="AF2282" s="148"/>
      <c r="AG2282" s="148"/>
      <c r="AH2282" s="148"/>
      <c r="AI2282" s="148"/>
      <c r="AJ2282" s="148"/>
      <c r="AK2282" s="148"/>
      <c r="AL2282" s="139">
        <v>0</v>
      </c>
      <c r="AM2282" s="139">
        <v>0</v>
      </c>
      <c r="AN2282" s="148">
        <f t="shared" si="316"/>
        <v>1000</v>
      </c>
      <c r="AO2282" s="148">
        <f t="shared" si="317"/>
        <v>101</v>
      </c>
      <c r="AP2282" s="148">
        <v>9</v>
      </c>
      <c r="AQ2282" s="140">
        <v>24</v>
      </c>
      <c r="AS2282" s="42">
        <f t="shared" si="318"/>
        <v>7525.8612609367174</v>
      </c>
      <c r="AT2282" s="101">
        <f t="shared" si="319"/>
        <v>0</v>
      </c>
      <c r="AU2282" s="42">
        <f t="shared" si="320"/>
        <v>7525.8612609367174</v>
      </c>
      <c r="AV2282" s="42">
        <f t="shared" si="321"/>
        <v>1354.623405061418</v>
      </c>
      <c r="AW2282" s="102">
        <f t="shared" si="322"/>
        <v>2428.75</v>
      </c>
      <c r="AX2282" s="43">
        <f t="shared" si="315"/>
        <v>1.25</v>
      </c>
      <c r="AY2282" s="43" t="str">
        <f t="shared" si="323"/>
        <v>UTTSS</v>
      </c>
    </row>
    <row r="2283" spans="1:51" hidden="1" x14ac:dyDescent="0.2">
      <c r="A2283" s="38">
        <v>2276</v>
      </c>
      <c r="B2283" t="s">
        <v>362</v>
      </c>
      <c r="C2283" t="s">
        <v>289</v>
      </c>
      <c r="D2283">
        <v>320</v>
      </c>
      <c r="E2283" t="s">
        <v>1223</v>
      </c>
      <c r="F2283">
        <v>0.25</v>
      </c>
      <c r="G2283" t="str">
        <f>LOOKUP(F2283,{0,6,45},{"F","L","H"})</f>
        <v>F</v>
      </c>
      <c r="H2283" t="s">
        <v>4077</v>
      </c>
      <c r="I2283" s="43" t="str">
        <f>IFERROR(VLOOKUP(#REF!,#REF!,2,FALSE),"No")</f>
        <v>No</v>
      </c>
      <c r="J2283" s="139">
        <v>0.5</v>
      </c>
      <c r="K2283" s="148">
        <v>11</v>
      </c>
      <c r="L2283" s="148"/>
      <c r="M2283" s="148"/>
      <c r="N2283" s="148"/>
      <c r="O2283" s="148"/>
      <c r="P2283" s="148"/>
      <c r="Q2283" s="148"/>
      <c r="R2283" s="148"/>
      <c r="S2283" s="148"/>
      <c r="T2283" s="148"/>
      <c r="U2283" s="148"/>
      <c r="V2283" s="148"/>
      <c r="W2283" s="148"/>
      <c r="X2283" s="139">
        <v>1.25</v>
      </c>
      <c r="Y2283" s="148">
        <v>963.09</v>
      </c>
      <c r="Z2283" s="149">
        <v>2</v>
      </c>
      <c r="AA2283" s="148">
        <v>36.909999999999997</v>
      </c>
      <c r="AB2283" s="148"/>
      <c r="AC2283" s="148"/>
      <c r="AD2283" s="148"/>
      <c r="AE2283" s="148"/>
      <c r="AF2283" s="148"/>
      <c r="AG2283" s="148"/>
      <c r="AH2283" s="148"/>
      <c r="AI2283" s="148"/>
      <c r="AJ2283" s="148"/>
      <c r="AK2283" s="148"/>
      <c r="AL2283" s="139">
        <v>0</v>
      </c>
      <c r="AM2283" s="139">
        <v>0</v>
      </c>
      <c r="AN2283" s="148">
        <f t="shared" si="316"/>
        <v>1000</v>
      </c>
      <c r="AO2283" s="148">
        <f t="shared" si="317"/>
        <v>11</v>
      </c>
      <c r="AP2283" s="148">
        <v>10</v>
      </c>
      <c r="AQ2283" s="140">
        <v>10</v>
      </c>
      <c r="AS2283" s="42">
        <f t="shared" si="318"/>
        <v>752.43825614162279</v>
      </c>
      <c r="AT2283" s="101">
        <f t="shared" si="319"/>
        <v>0</v>
      </c>
      <c r="AU2283" s="42">
        <f t="shared" si="320"/>
        <v>752.43825614162279</v>
      </c>
      <c r="AV2283" s="42">
        <f t="shared" si="321"/>
        <v>3318.5124721474035</v>
      </c>
      <c r="AW2283" s="102">
        <f t="shared" si="322"/>
        <v>431</v>
      </c>
      <c r="AX2283" s="43">
        <f t="shared" si="315"/>
        <v>0.5</v>
      </c>
      <c r="AY2283" s="43" t="str">
        <f t="shared" si="323"/>
        <v>UTGS</v>
      </c>
    </row>
    <row r="2284" spans="1:51" hidden="1" x14ac:dyDescent="0.2">
      <c r="A2284" s="38">
        <v>2277</v>
      </c>
      <c r="B2284" t="s">
        <v>362</v>
      </c>
      <c r="C2284" t="s">
        <v>289</v>
      </c>
      <c r="D2284">
        <v>320</v>
      </c>
      <c r="E2284" t="s">
        <v>1247</v>
      </c>
      <c r="F2284">
        <v>0.25</v>
      </c>
      <c r="G2284" t="str">
        <f>LOOKUP(F2284,{0,6,45},{"F","L","H"})</f>
        <v>F</v>
      </c>
      <c r="H2284" t="s">
        <v>4078</v>
      </c>
      <c r="I2284" s="43" t="str">
        <f>IFERROR(VLOOKUP(#REF!,#REF!,2,FALSE),"No")</f>
        <v>No</v>
      </c>
      <c r="J2284" s="139">
        <v>0.5</v>
      </c>
      <c r="K2284" s="148">
        <v>26</v>
      </c>
      <c r="L2284" s="148"/>
      <c r="M2284" s="148"/>
      <c r="N2284" s="148"/>
      <c r="O2284" s="148"/>
      <c r="P2284" s="148"/>
      <c r="Q2284" s="148"/>
      <c r="R2284" s="148"/>
      <c r="S2284" s="148"/>
      <c r="T2284" s="148"/>
      <c r="U2284" s="148"/>
      <c r="V2284" s="148"/>
      <c r="W2284" s="148"/>
      <c r="X2284" s="139">
        <v>1.25</v>
      </c>
      <c r="Y2284" s="148">
        <v>73.2</v>
      </c>
      <c r="Z2284" s="149">
        <v>2</v>
      </c>
      <c r="AA2284" s="148">
        <v>926.8</v>
      </c>
      <c r="AB2284" s="148"/>
      <c r="AC2284" s="148"/>
      <c r="AD2284" s="148"/>
      <c r="AE2284" s="148"/>
      <c r="AF2284" s="148"/>
      <c r="AG2284" s="148"/>
      <c r="AH2284" s="148"/>
      <c r="AI2284" s="148"/>
      <c r="AJ2284" s="148"/>
      <c r="AK2284" s="148"/>
      <c r="AL2284" s="139">
        <v>0</v>
      </c>
      <c r="AM2284" s="139">
        <v>0</v>
      </c>
      <c r="AN2284" s="148">
        <f t="shared" si="316"/>
        <v>1000</v>
      </c>
      <c r="AO2284" s="148">
        <f t="shared" si="317"/>
        <v>26</v>
      </c>
      <c r="AP2284" s="148">
        <v>9</v>
      </c>
      <c r="AQ2284" s="140">
        <v>9</v>
      </c>
      <c r="AS2284" s="42">
        <f t="shared" si="318"/>
        <v>1778.4904236074722</v>
      </c>
      <c r="AT2284" s="101">
        <f t="shared" si="319"/>
        <v>0</v>
      </c>
      <c r="AU2284" s="42">
        <f t="shared" si="320"/>
        <v>1778.4904236074722</v>
      </c>
      <c r="AV2284" s="42">
        <f t="shared" si="321"/>
        <v>3618.0224134971149</v>
      </c>
      <c r="AW2284" s="102">
        <f t="shared" si="322"/>
        <v>431</v>
      </c>
      <c r="AX2284" s="43">
        <f t="shared" si="315"/>
        <v>0.5</v>
      </c>
      <c r="AY2284" s="43" t="str">
        <f t="shared" si="323"/>
        <v>UTGS</v>
      </c>
    </row>
    <row r="2285" spans="1:51" hidden="1" x14ac:dyDescent="0.2">
      <c r="A2285" s="38">
        <v>2278</v>
      </c>
      <c r="B2285" t="s">
        <v>5806</v>
      </c>
      <c r="C2285" t="s">
        <v>5745</v>
      </c>
      <c r="D2285">
        <v>92750</v>
      </c>
      <c r="E2285" t="s">
        <v>219</v>
      </c>
      <c r="F2285">
        <v>45</v>
      </c>
      <c r="G2285" t="str">
        <f>LOOKUP(F2285,{0,6,45},{"F","L","H"})</f>
        <v>H</v>
      </c>
      <c r="H2285" t="s">
        <v>1508</v>
      </c>
      <c r="I2285" s="43" t="str">
        <f>IFERROR(VLOOKUP(#REF!,#REF!,2,FALSE),"No")</f>
        <v>No</v>
      </c>
      <c r="J2285" s="139">
        <v>4</v>
      </c>
      <c r="K2285" s="148">
        <v>266</v>
      </c>
      <c r="L2285" s="148"/>
      <c r="M2285" s="148"/>
      <c r="N2285" s="148"/>
      <c r="O2285" s="148"/>
      <c r="P2285" s="148"/>
      <c r="Q2285" s="148"/>
      <c r="R2285" s="148"/>
      <c r="S2285" s="148"/>
      <c r="T2285" s="148"/>
      <c r="U2285" s="148"/>
      <c r="V2285" s="148"/>
      <c r="W2285" s="148"/>
      <c r="X2285" s="139">
        <v>4</v>
      </c>
      <c r="Y2285" s="148">
        <v>781</v>
      </c>
      <c r="Z2285" s="148">
        <v>6</v>
      </c>
      <c r="AA2285" s="148">
        <v>219</v>
      </c>
      <c r="AB2285" s="148"/>
      <c r="AC2285" s="148"/>
      <c r="AD2285" s="148"/>
      <c r="AE2285" s="148"/>
      <c r="AF2285" s="148"/>
      <c r="AG2285" s="148"/>
      <c r="AH2285" s="148"/>
      <c r="AI2285" s="148"/>
      <c r="AJ2285" s="148"/>
      <c r="AK2285" s="148"/>
      <c r="AL2285" s="139">
        <v>0</v>
      </c>
      <c r="AM2285" s="139">
        <v>0</v>
      </c>
      <c r="AN2285" s="148">
        <f t="shared" si="316"/>
        <v>1000</v>
      </c>
      <c r="AO2285" s="148">
        <f t="shared" si="317"/>
        <v>266</v>
      </c>
      <c r="AP2285" s="148">
        <v>1</v>
      </c>
      <c r="AQ2285" s="140">
        <v>1</v>
      </c>
      <c r="AS2285" s="42">
        <f t="shared" si="318"/>
        <v>20360.565103061057</v>
      </c>
      <c r="AT2285" s="101">
        <f t="shared" si="319"/>
        <v>0</v>
      </c>
      <c r="AU2285" s="42">
        <f t="shared" si="320"/>
        <v>20360.565103061057</v>
      </c>
      <c r="AV2285" s="42">
        <f t="shared" si="321"/>
        <v>44137.611721474037</v>
      </c>
      <c r="AW2285" s="102">
        <f t="shared" si="322"/>
        <v>113197.0366366282</v>
      </c>
      <c r="AX2285" s="43">
        <f t="shared" si="315"/>
        <v>4</v>
      </c>
      <c r="AY2285" s="43" t="str">
        <f t="shared" si="323"/>
        <v>UTTSM</v>
      </c>
    </row>
    <row r="2286" spans="1:51" hidden="1" x14ac:dyDescent="0.2">
      <c r="A2286" s="38">
        <v>2279</v>
      </c>
      <c r="B2286" t="s">
        <v>5807</v>
      </c>
      <c r="C2286" t="s">
        <v>5746</v>
      </c>
      <c r="D2286">
        <v>9200</v>
      </c>
      <c r="E2286" t="s">
        <v>212</v>
      </c>
      <c r="F2286">
        <v>5</v>
      </c>
      <c r="G2286" t="str">
        <f>LOOKUP(F2286,{0,6,45},{"F","L","H"})</f>
        <v>F</v>
      </c>
      <c r="H2286" t="s">
        <v>406</v>
      </c>
      <c r="I2286" s="43" t="str">
        <f>IFERROR(VLOOKUP(#REF!,#REF!,2,FALSE),"No")</f>
        <v>No</v>
      </c>
      <c r="J2286" s="139">
        <v>1.25</v>
      </c>
      <c r="K2286" s="148">
        <v>106</v>
      </c>
      <c r="L2286" s="148"/>
      <c r="M2286" s="148"/>
      <c r="N2286" s="148"/>
      <c r="O2286" s="148"/>
      <c r="P2286" s="148"/>
      <c r="Q2286" s="148"/>
      <c r="R2286" s="148"/>
      <c r="S2286" s="148"/>
      <c r="T2286" s="148"/>
      <c r="U2286" s="148"/>
      <c r="V2286" s="148"/>
      <c r="W2286" s="148"/>
      <c r="X2286" s="139">
        <v>2</v>
      </c>
      <c r="Y2286" s="148">
        <v>909.72</v>
      </c>
      <c r="Z2286" s="149">
        <v>4</v>
      </c>
      <c r="AA2286" s="148">
        <v>90.28</v>
      </c>
      <c r="AB2286" s="149"/>
      <c r="AC2286" s="148"/>
      <c r="AD2286" s="148"/>
      <c r="AE2286" s="148"/>
      <c r="AF2286" s="148"/>
      <c r="AG2286" s="148"/>
      <c r="AH2286" s="148"/>
      <c r="AI2286" s="148"/>
      <c r="AJ2286" s="148"/>
      <c r="AK2286" s="148"/>
      <c r="AL2286" s="139">
        <v>0</v>
      </c>
      <c r="AM2286" s="139">
        <v>0</v>
      </c>
      <c r="AN2286" s="148">
        <f t="shared" si="316"/>
        <v>1000</v>
      </c>
      <c r="AO2286" s="148">
        <f t="shared" si="317"/>
        <v>106</v>
      </c>
      <c r="AP2286" s="148">
        <v>6</v>
      </c>
      <c r="AQ2286" s="140">
        <v>13</v>
      </c>
      <c r="AS2286" s="42">
        <f t="shared" si="318"/>
        <v>7898.4286500919998</v>
      </c>
      <c r="AT2286" s="101">
        <f t="shared" si="319"/>
        <v>0</v>
      </c>
      <c r="AU2286" s="42">
        <f t="shared" si="320"/>
        <v>7898.4286500919998</v>
      </c>
      <c r="AV2286" s="42">
        <f t="shared" si="321"/>
        <v>2550.636101651849</v>
      </c>
      <c r="AW2286" s="102">
        <f t="shared" si="322"/>
        <v>5118</v>
      </c>
      <c r="AX2286" s="43">
        <f t="shared" si="315"/>
        <v>1.25</v>
      </c>
      <c r="AY2286" s="43" t="str">
        <f t="shared" si="323"/>
        <v>UTTSS</v>
      </c>
    </row>
    <row r="2287" spans="1:51" hidden="1" x14ac:dyDescent="0.2">
      <c r="A2287" s="38">
        <v>2280</v>
      </c>
      <c r="B2287" t="s">
        <v>362</v>
      </c>
      <c r="C2287" t="s">
        <v>289</v>
      </c>
      <c r="D2287">
        <v>320</v>
      </c>
      <c r="E2287" t="s">
        <v>1236</v>
      </c>
      <c r="F2287">
        <v>0.25</v>
      </c>
      <c r="G2287" t="str">
        <f>LOOKUP(F2287,{0,6,45},{"F","L","H"})</f>
        <v>F</v>
      </c>
      <c r="H2287" t="s">
        <v>4079</v>
      </c>
      <c r="I2287" s="43" t="str">
        <f>IFERROR(VLOOKUP(#REF!,#REF!,2,FALSE),"No")</f>
        <v>No</v>
      </c>
      <c r="J2287" s="139">
        <v>0.5</v>
      </c>
      <c r="K2287" s="148">
        <v>31</v>
      </c>
      <c r="L2287" s="148"/>
      <c r="M2287" s="148"/>
      <c r="N2287" s="148"/>
      <c r="O2287" s="148"/>
      <c r="P2287" s="148"/>
      <c r="Q2287" s="148"/>
      <c r="R2287" s="148"/>
      <c r="S2287" s="148"/>
      <c r="T2287" s="148"/>
      <c r="U2287" s="148"/>
      <c r="V2287" s="148"/>
      <c r="W2287" s="148"/>
      <c r="X2287" s="139">
        <v>1.25</v>
      </c>
      <c r="Y2287" s="148">
        <v>321.75</v>
      </c>
      <c r="Z2287" s="148">
        <v>2</v>
      </c>
      <c r="AA2287" s="148">
        <v>678.25</v>
      </c>
      <c r="AB2287" s="148"/>
      <c r="AC2287" s="148"/>
      <c r="AD2287" s="148"/>
      <c r="AE2287" s="148"/>
      <c r="AF2287" s="148"/>
      <c r="AG2287" s="148"/>
      <c r="AH2287" s="148"/>
      <c r="AI2287" s="148"/>
      <c r="AJ2287" s="148"/>
      <c r="AK2287" s="148"/>
      <c r="AL2287" s="139">
        <v>0</v>
      </c>
      <c r="AM2287" s="139">
        <v>0</v>
      </c>
      <c r="AN2287" s="148">
        <f t="shared" si="316"/>
        <v>1000</v>
      </c>
      <c r="AO2287" s="148">
        <f t="shared" si="317"/>
        <v>31</v>
      </c>
      <c r="AP2287" s="148">
        <v>8</v>
      </c>
      <c r="AQ2287" s="140">
        <v>8</v>
      </c>
      <c r="AS2287" s="42">
        <f t="shared" si="318"/>
        <v>2120.5078127627553</v>
      </c>
      <c r="AT2287" s="101">
        <f t="shared" si="319"/>
        <v>0</v>
      </c>
      <c r="AU2287" s="42">
        <f t="shared" si="320"/>
        <v>2120.5078127627553</v>
      </c>
      <c r="AV2287" s="42">
        <f t="shared" si="321"/>
        <v>4092.0233401842543</v>
      </c>
      <c r="AW2287" s="102">
        <f t="shared" si="322"/>
        <v>431</v>
      </c>
      <c r="AX2287" s="43">
        <f t="shared" si="315"/>
        <v>0.5</v>
      </c>
      <c r="AY2287" s="43" t="str">
        <f t="shared" si="323"/>
        <v>UTGS</v>
      </c>
    </row>
    <row r="2288" spans="1:51" hidden="1" x14ac:dyDescent="0.2">
      <c r="A2288" s="38">
        <v>2281</v>
      </c>
      <c r="B2288" t="s">
        <v>362</v>
      </c>
      <c r="C2288" t="s">
        <v>289</v>
      </c>
      <c r="D2288">
        <v>320</v>
      </c>
      <c r="E2288" t="s">
        <v>1247</v>
      </c>
      <c r="F2288">
        <v>0.25</v>
      </c>
      <c r="G2288" t="str">
        <f>LOOKUP(F2288,{0,6,45},{"F","L","H"})</f>
        <v>F</v>
      </c>
      <c r="H2288" t="s">
        <v>4080</v>
      </c>
      <c r="I2288" s="43" t="str">
        <f>IFERROR(VLOOKUP(#REF!,#REF!,2,FALSE),"No")</f>
        <v>No</v>
      </c>
      <c r="J2288" s="139">
        <v>0.5</v>
      </c>
      <c r="K2288" s="148">
        <v>50</v>
      </c>
      <c r="L2288" s="148">
        <v>0.75</v>
      </c>
      <c r="M2288" s="148">
        <v>2</v>
      </c>
      <c r="N2288" s="148"/>
      <c r="O2288" s="148"/>
      <c r="P2288" s="148"/>
      <c r="Q2288" s="148"/>
      <c r="R2288" s="148"/>
      <c r="S2288" s="148"/>
      <c r="T2288" s="148"/>
      <c r="U2288" s="148"/>
      <c r="V2288" s="148"/>
      <c r="W2288" s="148"/>
      <c r="X2288" s="139">
        <v>0.75</v>
      </c>
      <c r="Y2288" s="148">
        <v>108</v>
      </c>
      <c r="Z2288" s="149">
        <v>2</v>
      </c>
      <c r="AA2288" s="148">
        <v>892</v>
      </c>
      <c r="AB2288" s="148"/>
      <c r="AC2288" s="148"/>
      <c r="AD2288" s="148"/>
      <c r="AE2288" s="148"/>
      <c r="AF2288" s="148"/>
      <c r="AG2288" s="148"/>
      <c r="AH2288" s="148"/>
      <c r="AI2288" s="148"/>
      <c r="AJ2288" s="148"/>
      <c r="AK2288" s="148"/>
      <c r="AL2288" s="139">
        <v>0</v>
      </c>
      <c r="AM2288" s="139">
        <v>0</v>
      </c>
      <c r="AN2288" s="148">
        <f t="shared" si="316"/>
        <v>1000</v>
      </c>
      <c r="AO2288" s="148">
        <f t="shared" si="317"/>
        <v>52</v>
      </c>
      <c r="AP2288" s="148">
        <v>16</v>
      </c>
      <c r="AQ2288" s="140">
        <v>16</v>
      </c>
      <c r="AS2288" s="42">
        <f t="shared" si="318"/>
        <v>3548.9408472149439</v>
      </c>
      <c r="AT2288" s="101">
        <f t="shared" si="319"/>
        <v>0</v>
      </c>
      <c r="AU2288" s="42">
        <f t="shared" si="320"/>
        <v>3548.9408472149439</v>
      </c>
      <c r="AV2288" s="42">
        <f t="shared" si="321"/>
        <v>2083.1001075921267</v>
      </c>
      <c r="AW2288" s="102">
        <f t="shared" si="322"/>
        <v>431</v>
      </c>
      <c r="AX2288" s="43">
        <f t="shared" si="315"/>
        <v>0.5</v>
      </c>
      <c r="AY2288" s="43" t="str">
        <f t="shared" si="323"/>
        <v>UTGS</v>
      </c>
    </row>
    <row r="2289" spans="1:51" hidden="1" x14ac:dyDescent="0.2">
      <c r="A2289" s="38">
        <v>2282</v>
      </c>
      <c r="B2289" t="s">
        <v>5806</v>
      </c>
      <c r="C2289" t="s">
        <v>292</v>
      </c>
      <c r="D2289">
        <v>11750</v>
      </c>
      <c r="E2289" t="s">
        <v>215</v>
      </c>
      <c r="F2289">
        <v>2</v>
      </c>
      <c r="G2289" t="str">
        <f>LOOKUP(F2289,{0,6,45},{"F","L","H"})</f>
        <v>F</v>
      </c>
      <c r="H2289" t="s">
        <v>2021</v>
      </c>
      <c r="I2289" s="43" t="str">
        <f>IFERROR(VLOOKUP(#REF!,#REF!,2,FALSE),"No")</f>
        <v>No</v>
      </c>
      <c r="J2289" s="139">
        <v>2</v>
      </c>
      <c r="K2289" s="148">
        <v>133</v>
      </c>
      <c r="L2289" s="148"/>
      <c r="M2289" s="148"/>
      <c r="N2289" s="148"/>
      <c r="O2289" s="148"/>
      <c r="P2289" s="148"/>
      <c r="Q2289" s="148"/>
      <c r="R2289" s="148"/>
      <c r="S2289" s="148"/>
      <c r="T2289" s="148"/>
      <c r="U2289" s="148"/>
      <c r="V2289" s="148"/>
      <c r="W2289" s="148"/>
      <c r="X2289" s="139">
        <v>2</v>
      </c>
      <c r="Y2289" s="148">
        <v>1000</v>
      </c>
      <c r="Z2289" s="148"/>
      <c r="AA2289" s="148"/>
      <c r="AB2289" s="148"/>
      <c r="AC2289" s="148"/>
      <c r="AD2289" s="148"/>
      <c r="AE2289" s="148"/>
      <c r="AF2289" s="148"/>
      <c r="AG2289" s="148"/>
      <c r="AH2289" s="148"/>
      <c r="AI2289" s="148"/>
      <c r="AJ2289" s="148"/>
      <c r="AK2289" s="148"/>
      <c r="AL2289" s="139">
        <v>0</v>
      </c>
      <c r="AM2289" s="139">
        <v>0</v>
      </c>
      <c r="AN2289" s="148">
        <f t="shared" si="316"/>
        <v>1000</v>
      </c>
      <c r="AO2289" s="148">
        <f t="shared" si="317"/>
        <v>133</v>
      </c>
      <c r="AP2289" s="148">
        <v>1</v>
      </c>
      <c r="AQ2289" s="140">
        <v>1</v>
      </c>
      <c r="AS2289" s="42">
        <f t="shared" si="318"/>
        <v>9706.8025515305289</v>
      </c>
      <c r="AT2289" s="101">
        <f t="shared" si="319"/>
        <v>0</v>
      </c>
      <c r="AU2289" s="42">
        <f t="shared" si="320"/>
        <v>9706.8025515305289</v>
      </c>
      <c r="AV2289" s="42">
        <f t="shared" si="321"/>
        <v>32510.961721474032</v>
      </c>
      <c r="AW2289" s="102">
        <f t="shared" si="322"/>
        <v>10791.333333333334</v>
      </c>
      <c r="AX2289" s="43">
        <f t="shared" si="315"/>
        <v>2</v>
      </c>
      <c r="AY2289" s="43" t="str">
        <f t="shared" si="323"/>
        <v>UTFS</v>
      </c>
    </row>
    <row r="2290" spans="1:51" hidden="1" x14ac:dyDescent="0.2">
      <c r="A2290" s="38">
        <v>2283</v>
      </c>
      <c r="B2290" t="s">
        <v>362</v>
      </c>
      <c r="C2290" t="s">
        <v>289</v>
      </c>
      <c r="D2290">
        <v>320</v>
      </c>
      <c r="E2290" t="s">
        <v>1236</v>
      </c>
      <c r="F2290">
        <v>0.25</v>
      </c>
      <c r="G2290" t="str">
        <f>LOOKUP(F2290,{0,6,45},{"F","L","H"})</f>
        <v>F</v>
      </c>
      <c r="H2290" t="s">
        <v>4082</v>
      </c>
      <c r="I2290" s="43" t="str">
        <f>IFERROR(VLOOKUP(#REF!,#REF!,2,FALSE),"No")</f>
        <v>No</v>
      </c>
      <c r="J2290" s="139">
        <v>0.5</v>
      </c>
      <c r="K2290" s="148">
        <v>13</v>
      </c>
      <c r="L2290" s="148"/>
      <c r="M2290" s="148"/>
      <c r="N2290" s="148"/>
      <c r="O2290" s="148"/>
      <c r="P2290" s="148"/>
      <c r="Q2290" s="148"/>
      <c r="R2290" s="148"/>
      <c r="S2290" s="148"/>
      <c r="T2290" s="148"/>
      <c r="U2290" s="148"/>
      <c r="V2290" s="148"/>
      <c r="W2290" s="148"/>
      <c r="X2290" s="139">
        <v>2</v>
      </c>
      <c r="Y2290" s="148">
        <v>761.59</v>
      </c>
      <c r="Z2290" s="148">
        <v>3</v>
      </c>
      <c r="AA2290" s="148">
        <v>238.41</v>
      </c>
      <c r="AB2290" s="148"/>
      <c r="AC2290" s="148"/>
      <c r="AD2290" s="148"/>
      <c r="AE2290" s="148"/>
      <c r="AF2290" s="148"/>
      <c r="AG2290" s="148"/>
      <c r="AH2290" s="148"/>
      <c r="AI2290" s="148"/>
      <c r="AJ2290" s="148"/>
      <c r="AK2290" s="148"/>
      <c r="AL2290" s="139">
        <v>0</v>
      </c>
      <c r="AM2290" s="139">
        <v>0</v>
      </c>
      <c r="AN2290" s="148">
        <f t="shared" si="316"/>
        <v>1000</v>
      </c>
      <c r="AO2290" s="148">
        <f t="shared" si="317"/>
        <v>13</v>
      </c>
      <c r="AP2290" s="148">
        <v>20</v>
      </c>
      <c r="AQ2290" s="140">
        <v>20</v>
      </c>
      <c r="AS2290" s="42">
        <f t="shared" si="318"/>
        <v>889.24521180373608</v>
      </c>
      <c r="AT2290" s="101">
        <f t="shared" si="319"/>
        <v>0</v>
      </c>
      <c r="AU2290" s="42">
        <f t="shared" si="320"/>
        <v>889.24521180373608</v>
      </c>
      <c r="AV2290" s="42">
        <f t="shared" si="321"/>
        <v>1474.3961460737016</v>
      </c>
      <c r="AW2290" s="102">
        <f t="shared" si="322"/>
        <v>431</v>
      </c>
      <c r="AX2290" s="43">
        <f t="shared" si="315"/>
        <v>0.5</v>
      </c>
      <c r="AY2290" s="43" t="str">
        <f t="shared" si="323"/>
        <v>UTGS</v>
      </c>
    </row>
    <row r="2291" spans="1:51" hidden="1" x14ac:dyDescent="0.2">
      <c r="A2291" s="38">
        <v>2284</v>
      </c>
      <c r="B2291" t="s">
        <v>362</v>
      </c>
      <c r="C2291" t="s">
        <v>289</v>
      </c>
      <c r="D2291">
        <v>320</v>
      </c>
      <c r="E2291" t="s">
        <v>1245</v>
      </c>
      <c r="F2291">
        <v>0.25</v>
      </c>
      <c r="G2291" t="str">
        <f>LOOKUP(F2291,{0,6,45},{"F","L","H"})</f>
        <v>F</v>
      </c>
      <c r="H2291" t="s">
        <v>4083</v>
      </c>
      <c r="I2291" s="43" t="str">
        <f>IFERROR(VLOOKUP(#REF!,#REF!,2,FALSE),"No")</f>
        <v>No</v>
      </c>
      <c r="J2291" s="139">
        <v>0.5</v>
      </c>
      <c r="K2291" s="148">
        <v>36</v>
      </c>
      <c r="L2291" s="148"/>
      <c r="M2291" s="148"/>
      <c r="N2291" s="148"/>
      <c r="O2291" s="148"/>
      <c r="P2291" s="148"/>
      <c r="Q2291" s="148"/>
      <c r="R2291" s="148"/>
      <c r="S2291" s="148"/>
      <c r="T2291" s="148"/>
      <c r="U2291" s="148"/>
      <c r="V2291" s="148"/>
      <c r="W2291" s="148"/>
      <c r="X2291" s="139">
        <v>1.25</v>
      </c>
      <c r="Y2291" s="148">
        <v>915</v>
      </c>
      <c r="Z2291" s="149">
        <v>4</v>
      </c>
      <c r="AA2291" s="148">
        <v>85</v>
      </c>
      <c r="AB2291" s="148"/>
      <c r="AC2291" s="148"/>
      <c r="AD2291" s="148"/>
      <c r="AE2291" s="148"/>
      <c r="AF2291" s="148"/>
      <c r="AG2291" s="148"/>
      <c r="AH2291" s="148"/>
      <c r="AI2291" s="148"/>
      <c r="AJ2291" s="148"/>
      <c r="AK2291" s="148"/>
      <c r="AL2291" s="139">
        <v>0</v>
      </c>
      <c r="AM2291" s="139">
        <v>0</v>
      </c>
      <c r="AN2291" s="148">
        <f t="shared" si="316"/>
        <v>1000</v>
      </c>
      <c r="AO2291" s="148">
        <f t="shared" si="317"/>
        <v>36</v>
      </c>
      <c r="AP2291" s="148">
        <v>11</v>
      </c>
      <c r="AQ2291" s="140">
        <v>11</v>
      </c>
      <c r="AS2291" s="42">
        <f t="shared" si="318"/>
        <v>2462.5252019180384</v>
      </c>
      <c r="AT2291" s="101">
        <f t="shared" si="319"/>
        <v>0</v>
      </c>
      <c r="AU2291" s="42">
        <f t="shared" si="320"/>
        <v>2462.5252019180384</v>
      </c>
      <c r="AV2291" s="42">
        <f t="shared" si="321"/>
        <v>3069.1737928612765</v>
      </c>
      <c r="AW2291" s="102">
        <f t="shared" si="322"/>
        <v>431</v>
      </c>
      <c r="AX2291" s="43">
        <f t="shared" si="315"/>
        <v>0.5</v>
      </c>
      <c r="AY2291" s="43" t="str">
        <f t="shared" si="323"/>
        <v>UTGS</v>
      </c>
    </row>
    <row r="2292" spans="1:51" hidden="1" x14ac:dyDescent="0.2">
      <c r="A2292" s="38">
        <v>2285</v>
      </c>
      <c r="B2292" t="s">
        <v>362</v>
      </c>
      <c r="C2292" t="s">
        <v>289</v>
      </c>
      <c r="D2292">
        <v>550</v>
      </c>
      <c r="E2292" t="s">
        <v>1247</v>
      </c>
      <c r="F2292">
        <v>2</v>
      </c>
      <c r="G2292" t="str">
        <f>LOOKUP(F2292,{0,6,45},{"F","L","H"})</f>
        <v>F</v>
      </c>
      <c r="H2292" t="s">
        <v>4084</v>
      </c>
      <c r="I2292" s="43" t="str">
        <f>IFERROR(VLOOKUP(#REF!,#REF!,2,FALSE),"No")</f>
        <v>No</v>
      </c>
      <c r="J2292" s="139">
        <v>0.75</v>
      </c>
      <c r="K2292" s="148">
        <v>70</v>
      </c>
      <c r="L2292" s="148"/>
      <c r="M2292" s="148"/>
      <c r="N2292" s="148"/>
      <c r="O2292" s="148"/>
      <c r="P2292" s="148"/>
      <c r="Q2292" s="148"/>
      <c r="R2292" s="148"/>
      <c r="S2292" s="148"/>
      <c r="T2292" s="148"/>
      <c r="U2292" s="148"/>
      <c r="V2292" s="148"/>
      <c r="W2292" s="148"/>
      <c r="X2292" s="139">
        <v>1.25</v>
      </c>
      <c r="Y2292" s="148">
        <v>185.89</v>
      </c>
      <c r="Z2292" s="149">
        <v>2</v>
      </c>
      <c r="AA2292" s="148">
        <v>274.60000000000002</v>
      </c>
      <c r="AB2292" s="148">
        <v>4</v>
      </c>
      <c r="AC2292" s="148">
        <v>539.51</v>
      </c>
      <c r="AD2292" s="148"/>
      <c r="AE2292" s="148"/>
      <c r="AF2292" s="148"/>
      <c r="AG2292" s="148"/>
      <c r="AH2292" s="148"/>
      <c r="AI2292" s="148"/>
      <c r="AJ2292" s="148"/>
      <c r="AK2292" s="148"/>
      <c r="AL2292" s="139">
        <v>0</v>
      </c>
      <c r="AM2292" s="139">
        <v>0</v>
      </c>
      <c r="AN2292" s="148">
        <f t="shared" si="316"/>
        <v>1000</v>
      </c>
      <c r="AO2292" s="148">
        <f t="shared" si="317"/>
        <v>70</v>
      </c>
      <c r="AP2292" s="148">
        <v>5</v>
      </c>
      <c r="AQ2292" s="140">
        <v>47</v>
      </c>
      <c r="AS2292" s="42">
        <f t="shared" si="318"/>
        <v>4506.8434481739623</v>
      </c>
      <c r="AT2292" s="101">
        <f t="shared" si="319"/>
        <v>0</v>
      </c>
      <c r="AU2292" s="42">
        <f t="shared" si="320"/>
        <v>4506.8434481739623</v>
      </c>
      <c r="AV2292" s="42">
        <f t="shared" si="321"/>
        <v>776.79513662710701</v>
      </c>
      <c r="AW2292" s="102">
        <f t="shared" si="322"/>
        <v>585.0096169344007</v>
      </c>
      <c r="AX2292" s="43">
        <f t="shared" si="315"/>
        <v>0.75</v>
      </c>
      <c r="AY2292" s="43" t="str">
        <f t="shared" si="323"/>
        <v>UTGS</v>
      </c>
    </row>
    <row r="2293" spans="1:51" hidden="1" x14ac:dyDescent="0.2">
      <c r="A2293" s="38">
        <v>2286</v>
      </c>
      <c r="B2293" t="s">
        <v>362</v>
      </c>
      <c r="C2293" t="s">
        <v>289</v>
      </c>
      <c r="D2293">
        <v>550</v>
      </c>
      <c r="E2293" t="s">
        <v>1842</v>
      </c>
      <c r="F2293">
        <v>2</v>
      </c>
      <c r="G2293" t="str">
        <f>LOOKUP(F2293,{0,6,45},{"F","L","H"})</f>
        <v>F</v>
      </c>
      <c r="H2293" t="s">
        <v>4085</v>
      </c>
      <c r="I2293" s="43" t="str">
        <f>IFERROR(VLOOKUP(#REF!,#REF!,2,FALSE),"No")</f>
        <v>No</v>
      </c>
      <c r="J2293" s="139">
        <v>0.75</v>
      </c>
      <c r="K2293" s="148">
        <v>24</v>
      </c>
      <c r="L2293" s="148"/>
      <c r="M2293" s="148"/>
      <c r="N2293" s="148"/>
      <c r="O2293" s="148"/>
      <c r="P2293" s="148"/>
      <c r="Q2293" s="148"/>
      <c r="R2293" s="148"/>
      <c r="S2293" s="148"/>
      <c r="T2293" s="148"/>
      <c r="U2293" s="148"/>
      <c r="V2293" s="148"/>
      <c r="W2293" s="148"/>
      <c r="X2293" s="139">
        <v>1.25</v>
      </c>
      <c r="Y2293" s="148">
        <v>385</v>
      </c>
      <c r="Z2293" s="148">
        <v>2</v>
      </c>
      <c r="AA2293" s="148">
        <v>348.54</v>
      </c>
      <c r="AB2293" s="148">
        <v>4</v>
      </c>
      <c r="AC2293" s="148">
        <v>266.45999999999998</v>
      </c>
      <c r="AD2293" s="148"/>
      <c r="AE2293" s="148"/>
      <c r="AF2293" s="148"/>
      <c r="AG2293" s="148"/>
      <c r="AH2293" s="148"/>
      <c r="AI2293" s="148"/>
      <c r="AJ2293" s="148"/>
      <c r="AK2293" s="148"/>
      <c r="AL2293" s="139">
        <v>0</v>
      </c>
      <c r="AM2293" s="139">
        <v>0</v>
      </c>
      <c r="AN2293" s="148">
        <f t="shared" si="316"/>
        <v>1000</v>
      </c>
      <c r="AO2293" s="148">
        <f t="shared" si="317"/>
        <v>24</v>
      </c>
      <c r="AP2293" s="148">
        <v>10</v>
      </c>
      <c r="AQ2293" s="140">
        <v>120</v>
      </c>
      <c r="AS2293" s="42">
        <f t="shared" si="318"/>
        <v>1545.2034679453586</v>
      </c>
      <c r="AT2293" s="101">
        <f t="shared" si="319"/>
        <v>0</v>
      </c>
      <c r="AU2293" s="42">
        <f t="shared" si="320"/>
        <v>1545.2034679453586</v>
      </c>
      <c r="AV2293" s="42">
        <f t="shared" si="321"/>
        <v>289.09149934561697</v>
      </c>
      <c r="AW2293" s="102">
        <f t="shared" si="322"/>
        <v>585.0096169344007</v>
      </c>
      <c r="AX2293" s="43">
        <f t="shared" si="315"/>
        <v>0.75</v>
      </c>
      <c r="AY2293" s="43" t="str">
        <f t="shared" si="323"/>
        <v>UTGS</v>
      </c>
    </row>
    <row r="2294" spans="1:51" hidden="1" x14ac:dyDescent="0.2">
      <c r="A2294" s="38">
        <v>2287</v>
      </c>
      <c r="B2294" t="s">
        <v>5806</v>
      </c>
      <c r="C2294" t="s">
        <v>5745</v>
      </c>
      <c r="D2294">
        <v>44352</v>
      </c>
      <c r="E2294" t="s">
        <v>211</v>
      </c>
      <c r="F2294">
        <v>45</v>
      </c>
      <c r="G2294" t="str">
        <f>LOOKUP(F2294,{0,6,45},{"F","L","H"})</f>
        <v>H</v>
      </c>
      <c r="H2294" t="s">
        <v>1509</v>
      </c>
      <c r="I2294" s="43" t="str">
        <f>IFERROR(VLOOKUP(#REF!,#REF!,2,FALSE),"No")</f>
        <v>No</v>
      </c>
      <c r="J2294" s="139">
        <v>3</v>
      </c>
      <c r="K2294" s="148">
        <v>274</v>
      </c>
      <c r="L2294" s="148">
        <v>4</v>
      </c>
      <c r="M2294" s="148">
        <v>2</v>
      </c>
      <c r="N2294" s="148"/>
      <c r="O2294" s="148"/>
      <c r="P2294" s="148"/>
      <c r="Q2294" s="148"/>
      <c r="R2294" s="148"/>
      <c r="S2294" s="148"/>
      <c r="T2294" s="148"/>
      <c r="U2294" s="148"/>
      <c r="V2294" s="148"/>
      <c r="W2294" s="148"/>
      <c r="X2294" s="139">
        <v>2</v>
      </c>
      <c r="Y2294" s="148">
        <v>167.97</v>
      </c>
      <c r="Z2294" s="149">
        <v>4</v>
      </c>
      <c r="AA2294" s="148">
        <v>690.16</v>
      </c>
      <c r="AB2294" s="148">
        <v>6</v>
      </c>
      <c r="AC2294" s="148">
        <v>141.88</v>
      </c>
      <c r="AD2294" s="148"/>
      <c r="AE2294" s="148"/>
      <c r="AF2294" s="148"/>
      <c r="AG2294" s="148"/>
      <c r="AH2294" s="148"/>
      <c r="AI2294" s="148"/>
      <c r="AJ2294" s="148"/>
      <c r="AK2294" s="148"/>
      <c r="AL2294" s="139">
        <v>0</v>
      </c>
      <c r="AM2294" s="139">
        <v>0</v>
      </c>
      <c r="AN2294" s="148">
        <f t="shared" si="316"/>
        <v>1000.01</v>
      </c>
      <c r="AO2294" s="148">
        <f t="shared" si="317"/>
        <v>276</v>
      </c>
      <c r="AP2294" s="148">
        <v>4</v>
      </c>
      <c r="AQ2294" s="140">
        <v>4</v>
      </c>
      <c r="AS2294" s="42">
        <f t="shared" si="318"/>
        <v>20150.559881371624</v>
      </c>
      <c r="AT2294" s="101">
        <f t="shared" si="319"/>
        <v>0</v>
      </c>
      <c r="AU2294" s="42">
        <f t="shared" si="320"/>
        <v>20150.559881371624</v>
      </c>
      <c r="AV2294" s="42">
        <f t="shared" si="321"/>
        <v>10341.067907772813</v>
      </c>
      <c r="AW2294" s="102">
        <f t="shared" si="322"/>
        <v>60371.752872868376</v>
      </c>
      <c r="AX2294" s="43">
        <f t="shared" si="315"/>
        <v>3</v>
      </c>
      <c r="AY2294" s="43" t="str">
        <f t="shared" si="323"/>
        <v>UTTSM</v>
      </c>
    </row>
    <row r="2295" spans="1:51" hidden="1" x14ac:dyDescent="0.2">
      <c r="A2295" s="38">
        <v>2288</v>
      </c>
      <c r="B2295" t="s">
        <v>5806</v>
      </c>
      <c r="C2295" t="s">
        <v>5746</v>
      </c>
      <c r="D2295">
        <v>9200</v>
      </c>
      <c r="E2295" t="s">
        <v>212</v>
      </c>
      <c r="F2295">
        <v>5</v>
      </c>
      <c r="G2295" t="str">
        <f>LOOKUP(F2295,{0,6,45},{"F","L","H"})</f>
        <v>F</v>
      </c>
      <c r="H2295" t="s">
        <v>645</v>
      </c>
      <c r="I2295" s="43" t="str">
        <f>IFERROR(VLOOKUP(#REF!,#REF!,2,FALSE),"No")</f>
        <v>No</v>
      </c>
      <c r="J2295" s="139">
        <v>1.25</v>
      </c>
      <c r="K2295" s="148">
        <v>114</v>
      </c>
      <c r="L2295" s="148"/>
      <c r="M2295" s="148"/>
      <c r="N2295" s="148"/>
      <c r="O2295" s="148"/>
      <c r="P2295" s="148"/>
      <c r="Q2295" s="148"/>
      <c r="R2295" s="148"/>
      <c r="S2295" s="148"/>
      <c r="T2295" s="148"/>
      <c r="U2295" s="148"/>
      <c r="V2295" s="148"/>
      <c r="W2295" s="148"/>
      <c r="X2295" s="139">
        <v>2</v>
      </c>
      <c r="Y2295" s="148">
        <v>1000</v>
      </c>
      <c r="Z2295" s="148"/>
      <c r="AA2295" s="148"/>
      <c r="AB2295" s="148"/>
      <c r="AC2295" s="148"/>
      <c r="AD2295" s="148"/>
      <c r="AE2295" s="148"/>
      <c r="AF2295" s="148"/>
      <c r="AG2295" s="148"/>
      <c r="AH2295" s="148"/>
      <c r="AI2295" s="148"/>
      <c r="AJ2295" s="148"/>
      <c r="AK2295" s="148"/>
      <c r="AL2295" s="139">
        <v>0</v>
      </c>
      <c r="AM2295" s="139">
        <v>0</v>
      </c>
      <c r="AN2295" s="148">
        <f t="shared" si="316"/>
        <v>1000</v>
      </c>
      <c r="AO2295" s="148">
        <f t="shared" si="317"/>
        <v>114</v>
      </c>
      <c r="AP2295" s="148">
        <v>7</v>
      </c>
      <c r="AQ2295" s="140">
        <v>19</v>
      </c>
      <c r="AS2295" s="42">
        <f t="shared" si="318"/>
        <v>8494.5364727404522</v>
      </c>
      <c r="AT2295" s="101">
        <f t="shared" si="319"/>
        <v>0</v>
      </c>
      <c r="AU2295" s="42">
        <f t="shared" si="320"/>
        <v>8494.5364727404522</v>
      </c>
      <c r="AV2295" s="42">
        <f t="shared" si="321"/>
        <v>1711.1032484986333</v>
      </c>
      <c r="AW2295" s="102">
        <f t="shared" si="322"/>
        <v>5118</v>
      </c>
      <c r="AX2295" s="43">
        <f t="shared" si="315"/>
        <v>1.25</v>
      </c>
      <c r="AY2295" s="43" t="str">
        <f t="shared" si="323"/>
        <v>UTTSS</v>
      </c>
    </row>
    <row r="2296" spans="1:51" hidden="1" x14ac:dyDescent="0.2">
      <c r="A2296" s="38">
        <v>2289</v>
      </c>
      <c r="B2296" t="s">
        <v>362</v>
      </c>
      <c r="C2296" t="s">
        <v>289</v>
      </c>
      <c r="D2296">
        <v>320</v>
      </c>
      <c r="E2296" t="s">
        <v>1223</v>
      </c>
      <c r="F2296">
        <v>0.25</v>
      </c>
      <c r="G2296" t="str">
        <f>LOOKUP(F2296,{0,6,45},{"F","L","H"})</f>
        <v>F</v>
      </c>
      <c r="H2296" t="s">
        <v>4086</v>
      </c>
      <c r="I2296" s="43" t="str">
        <f>IFERROR(VLOOKUP(#REF!,#REF!,2,FALSE),"No")</f>
        <v>No</v>
      </c>
      <c r="J2296" s="139">
        <v>0.5</v>
      </c>
      <c r="K2296" s="148">
        <v>35</v>
      </c>
      <c r="L2296" s="148"/>
      <c r="M2296" s="148"/>
      <c r="N2296" s="148"/>
      <c r="O2296" s="148"/>
      <c r="P2296" s="148"/>
      <c r="Q2296" s="148"/>
      <c r="R2296" s="148"/>
      <c r="S2296" s="148"/>
      <c r="T2296" s="148"/>
      <c r="U2296" s="148"/>
      <c r="V2296" s="148"/>
      <c r="W2296" s="148"/>
      <c r="X2296" s="139">
        <v>2</v>
      </c>
      <c r="Y2296" s="148">
        <v>1000</v>
      </c>
      <c r="Z2296" s="148"/>
      <c r="AA2296" s="148"/>
      <c r="AB2296" s="148"/>
      <c r="AC2296" s="148"/>
      <c r="AD2296" s="148"/>
      <c r="AE2296" s="148"/>
      <c r="AF2296" s="148"/>
      <c r="AG2296" s="148"/>
      <c r="AH2296" s="148"/>
      <c r="AI2296" s="148"/>
      <c r="AJ2296" s="148"/>
      <c r="AK2296" s="148"/>
      <c r="AL2296" s="139">
        <v>0</v>
      </c>
      <c r="AM2296" s="139">
        <v>0</v>
      </c>
      <c r="AN2296" s="148">
        <f t="shared" si="316"/>
        <v>1000</v>
      </c>
      <c r="AO2296" s="148">
        <f t="shared" si="317"/>
        <v>35</v>
      </c>
      <c r="AP2296" s="148">
        <v>10</v>
      </c>
      <c r="AQ2296" s="140">
        <v>10</v>
      </c>
      <c r="AS2296" s="42">
        <f t="shared" si="318"/>
        <v>2394.1217240869819</v>
      </c>
      <c r="AT2296" s="101">
        <f t="shared" si="319"/>
        <v>0</v>
      </c>
      <c r="AU2296" s="42">
        <f t="shared" si="320"/>
        <v>2394.1217240869819</v>
      </c>
      <c r="AV2296" s="42">
        <f t="shared" si="321"/>
        <v>3251.0961721474032</v>
      </c>
      <c r="AW2296" s="102">
        <f t="shared" si="322"/>
        <v>431</v>
      </c>
      <c r="AX2296" s="43">
        <f t="shared" si="315"/>
        <v>0.5</v>
      </c>
      <c r="AY2296" s="43" t="str">
        <f t="shared" si="323"/>
        <v>UTGS</v>
      </c>
    </row>
    <row r="2297" spans="1:51" hidden="1" x14ac:dyDescent="0.2">
      <c r="A2297" s="38">
        <v>2290</v>
      </c>
      <c r="B2297" t="s">
        <v>362</v>
      </c>
      <c r="C2297" t="s">
        <v>289</v>
      </c>
      <c r="D2297">
        <v>320</v>
      </c>
      <c r="E2297" t="s">
        <v>1223</v>
      </c>
      <c r="F2297">
        <v>0.25</v>
      </c>
      <c r="G2297" t="str">
        <f>LOOKUP(F2297,{0,6,45},{"F","L","H"})</f>
        <v>F</v>
      </c>
      <c r="H2297" t="s">
        <v>4087</v>
      </c>
      <c r="I2297" s="43" t="str">
        <f>IFERROR(VLOOKUP(#REF!,#REF!,2,FALSE),"No")</f>
        <v>No</v>
      </c>
      <c r="J2297" s="139">
        <v>0.75</v>
      </c>
      <c r="K2297" s="148">
        <v>15</v>
      </c>
      <c r="L2297" s="148"/>
      <c r="M2297" s="148"/>
      <c r="N2297" s="148"/>
      <c r="O2297" s="148"/>
      <c r="P2297" s="148"/>
      <c r="Q2297" s="148"/>
      <c r="R2297" s="148"/>
      <c r="S2297" s="148"/>
      <c r="T2297" s="148"/>
      <c r="U2297" s="148"/>
      <c r="V2297" s="148"/>
      <c r="W2297" s="148"/>
      <c r="X2297" s="139">
        <v>2</v>
      </c>
      <c r="Y2297" s="148">
        <v>1000</v>
      </c>
      <c r="Z2297" s="149"/>
      <c r="AA2297" s="148"/>
      <c r="AB2297" s="148"/>
      <c r="AC2297" s="148"/>
      <c r="AD2297" s="148"/>
      <c r="AE2297" s="148"/>
      <c r="AF2297" s="148"/>
      <c r="AG2297" s="148"/>
      <c r="AH2297" s="148"/>
      <c r="AI2297" s="148"/>
      <c r="AJ2297" s="148"/>
      <c r="AK2297" s="148"/>
      <c r="AL2297" s="139">
        <v>0</v>
      </c>
      <c r="AM2297" s="139">
        <v>0</v>
      </c>
      <c r="AN2297" s="148">
        <f t="shared" si="316"/>
        <v>1000</v>
      </c>
      <c r="AO2297" s="148">
        <f t="shared" si="317"/>
        <v>15</v>
      </c>
      <c r="AP2297" s="148">
        <v>17</v>
      </c>
      <c r="AQ2297" s="140">
        <v>57</v>
      </c>
      <c r="AS2297" s="42">
        <f t="shared" si="318"/>
        <v>965.7521674658492</v>
      </c>
      <c r="AT2297" s="101">
        <f t="shared" si="319"/>
        <v>0</v>
      </c>
      <c r="AU2297" s="42">
        <f t="shared" si="320"/>
        <v>965.7521674658492</v>
      </c>
      <c r="AV2297" s="42">
        <f t="shared" si="321"/>
        <v>570.3677494995444</v>
      </c>
      <c r="AW2297" s="102">
        <f t="shared" si="322"/>
        <v>431</v>
      </c>
      <c r="AX2297" s="43">
        <f t="shared" si="315"/>
        <v>0.75</v>
      </c>
      <c r="AY2297" s="43" t="str">
        <f t="shared" si="323"/>
        <v>UTGS</v>
      </c>
    </row>
    <row r="2298" spans="1:51" hidden="1" x14ac:dyDescent="0.2">
      <c r="A2298" s="38">
        <v>2291</v>
      </c>
      <c r="B2298" t="s">
        <v>5806</v>
      </c>
      <c r="C2298" t="s">
        <v>292</v>
      </c>
      <c r="D2298">
        <v>1500</v>
      </c>
      <c r="E2298" t="s">
        <v>201</v>
      </c>
      <c r="F2298">
        <v>0.25</v>
      </c>
      <c r="G2298" t="str">
        <f>LOOKUP(F2298,{0,6,45},{"F","L","H"})</f>
        <v>F</v>
      </c>
      <c r="H2298" t="s">
        <v>945</v>
      </c>
      <c r="I2298" s="43" t="str">
        <f>IFERROR(VLOOKUP(#REF!,#REF!,2,FALSE),"No")</f>
        <v>No</v>
      </c>
      <c r="J2298" s="139">
        <v>1.25</v>
      </c>
      <c r="K2298" s="148">
        <v>264</v>
      </c>
      <c r="L2298" s="148"/>
      <c r="M2298" s="148"/>
      <c r="N2298" s="148"/>
      <c r="O2298" s="148"/>
      <c r="P2298" s="148"/>
      <c r="Q2298" s="148"/>
      <c r="R2298" s="148"/>
      <c r="S2298" s="148"/>
      <c r="T2298" s="148"/>
      <c r="U2298" s="148"/>
      <c r="V2298" s="148"/>
      <c r="W2298" s="148"/>
      <c r="X2298" s="139">
        <v>0.75</v>
      </c>
      <c r="Y2298" s="148">
        <v>27</v>
      </c>
      <c r="Z2298" s="148">
        <v>1.25</v>
      </c>
      <c r="AA2298" s="148">
        <v>37.25</v>
      </c>
      <c r="AB2298" s="148">
        <v>4</v>
      </c>
      <c r="AC2298" s="148">
        <v>935.75</v>
      </c>
      <c r="AD2298" s="148"/>
      <c r="AE2298" s="148"/>
      <c r="AF2298" s="148"/>
      <c r="AG2298" s="148"/>
      <c r="AH2298" s="148"/>
      <c r="AI2298" s="148"/>
      <c r="AJ2298" s="148"/>
      <c r="AK2298" s="148"/>
      <c r="AL2298" s="139">
        <v>0</v>
      </c>
      <c r="AM2298" s="139">
        <v>0</v>
      </c>
      <c r="AN2298" s="148">
        <f t="shared" si="316"/>
        <v>1000</v>
      </c>
      <c r="AO2298" s="148">
        <f t="shared" si="317"/>
        <v>264</v>
      </c>
      <c r="AP2298" s="148">
        <v>6</v>
      </c>
      <c r="AQ2298" s="140">
        <v>9</v>
      </c>
      <c r="AS2298" s="42">
        <f t="shared" si="318"/>
        <v>19671.558147398944</v>
      </c>
      <c r="AT2298" s="101">
        <f t="shared" si="319"/>
        <v>0</v>
      </c>
      <c r="AU2298" s="42">
        <f t="shared" si="320"/>
        <v>19671.558147398944</v>
      </c>
      <c r="AV2298" s="42">
        <f t="shared" si="321"/>
        <v>4383.447135719337</v>
      </c>
      <c r="AW2298" s="102">
        <f t="shared" si="322"/>
        <v>2169</v>
      </c>
      <c r="AX2298" s="43">
        <f t="shared" si="315"/>
        <v>1.25</v>
      </c>
      <c r="AY2298" s="43" t="str">
        <f t="shared" si="323"/>
        <v>UTFS</v>
      </c>
    </row>
    <row r="2299" spans="1:51" hidden="1" x14ac:dyDescent="0.2">
      <c r="A2299" s="38">
        <v>2292</v>
      </c>
      <c r="B2299" t="s">
        <v>362</v>
      </c>
      <c r="C2299" t="s">
        <v>289</v>
      </c>
      <c r="D2299">
        <v>320</v>
      </c>
      <c r="E2299" t="s">
        <v>1223</v>
      </c>
      <c r="F2299">
        <v>0.25</v>
      </c>
      <c r="G2299" t="str">
        <f>LOOKUP(F2299,{0,6,45},{"F","L","H"})</f>
        <v>F</v>
      </c>
      <c r="H2299" t="s">
        <v>4088</v>
      </c>
      <c r="I2299" s="43" t="str">
        <f>IFERROR(VLOOKUP(#REF!,#REF!,2,FALSE),"No")</f>
        <v>No</v>
      </c>
      <c r="J2299" s="139">
        <v>0.5</v>
      </c>
      <c r="K2299" s="148">
        <v>36</v>
      </c>
      <c r="L2299" s="148"/>
      <c r="M2299" s="148"/>
      <c r="N2299" s="148"/>
      <c r="O2299" s="148"/>
      <c r="P2299" s="148"/>
      <c r="Q2299" s="148"/>
      <c r="R2299" s="148"/>
      <c r="S2299" s="148"/>
      <c r="T2299" s="148"/>
      <c r="U2299" s="148"/>
      <c r="V2299" s="148"/>
      <c r="W2299" s="148"/>
      <c r="X2299" s="139">
        <v>1.25</v>
      </c>
      <c r="Y2299" s="148">
        <v>756.03</v>
      </c>
      <c r="Z2299" s="148">
        <v>2</v>
      </c>
      <c r="AA2299" s="148">
        <v>42.16</v>
      </c>
      <c r="AB2299" s="148">
        <v>4</v>
      </c>
      <c r="AC2299" s="148">
        <v>201.82</v>
      </c>
      <c r="AD2299" s="148"/>
      <c r="AE2299" s="148"/>
      <c r="AF2299" s="148"/>
      <c r="AG2299" s="148"/>
      <c r="AH2299" s="148"/>
      <c r="AI2299" s="148"/>
      <c r="AJ2299" s="148"/>
      <c r="AK2299" s="148"/>
      <c r="AL2299" s="139">
        <v>0</v>
      </c>
      <c r="AM2299" s="139">
        <v>0</v>
      </c>
      <c r="AN2299" s="148">
        <f t="shared" si="316"/>
        <v>1000.01</v>
      </c>
      <c r="AO2299" s="148">
        <f t="shared" si="317"/>
        <v>36</v>
      </c>
      <c r="AP2299" s="148">
        <v>7</v>
      </c>
      <c r="AQ2299" s="140">
        <v>7</v>
      </c>
      <c r="AS2299" s="42">
        <f t="shared" si="318"/>
        <v>2462.5252019180384</v>
      </c>
      <c r="AT2299" s="101">
        <f t="shared" si="319"/>
        <v>0</v>
      </c>
      <c r="AU2299" s="42">
        <f t="shared" si="320"/>
        <v>2462.5252019180384</v>
      </c>
      <c r="AV2299" s="42">
        <f t="shared" si="321"/>
        <v>4926.7938901558937</v>
      </c>
      <c r="AW2299" s="102">
        <f t="shared" si="322"/>
        <v>431</v>
      </c>
      <c r="AX2299" s="43">
        <f t="shared" ref="AX2299:AX2362" si="324">IF(J2299&gt;0,J2299,R2299)</f>
        <v>0.5</v>
      </c>
      <c r="AY2299" s="43" t="str">
        <f t="shared" si="323"/>
        <v>UTGS</v>
      </c>
    </row>
    <row r="2300" spans="1:51" hidden="1" x14ac:dyDescent="0.2">
      <c r="A2300" s="38">
        <v>2293</v>
      </c>
      <c r="B2300" t="s">
        <v>5806</v>
      </c>
      <c r="C2300" t="s">
        <v>292</v>
      </c>
      <c r="D2300">
        <v>3500</v>
      </c>
      <c r="E2300" t="s">
        <v>217</v>
      </c>
      <c r="F2300">
        <v>0.25</v>
      </c>
      <c r="G2300" t="str">
        <f>LOOKUP(F2300,{0,6,45},{"F","L","H"})</f>
        <v>F</v>
      </c>
      <c r="H2300" t="s">
        <v>546</v>
      </c>
      <c r="I2300" s="43" t="str">
        <f>IFERROR(VLOOKUP(#REF!,#REF!,2,FALSE),"No")</f>
        <v>No</v>
      </c>
      <c r="J2300" s="139">
        <v>1.25</v>
      </c>
      <c r="K2300" s="148">
        <v>112</v>
      </c>
      <c r="L2300" s="148"/>
      <c r="M2300" s="148"/>
      <c r="N2300" s="148"/>
      <c r="O2300" s="148"/>
      <c r="P2300" s="148"/>
      <c r="Q2300" s="148"/>
      <c r="R2300" s="148"/>
      <c r="S2300" s="148"/>
      <c r="T2300" s="148"/>
      <c r="U2300" s="148"/>
      <c r="V2300" s="148"/>
      <c r="W2300" s="148"/>
      <c r="X2300" s="139">
        <v>2</v>
      </c>
      <c r="Y2300" s="148">
        <v>1000</v>
      </c>
      <c r="Z2300" s="148"/>
      <c r="AA2300" s="148"/>
      <c r="AB2300" s="148"/>
      <c r="AC2300" s="148"/>
      <c r="AD2300" s="148"/>
      <c r="AE2300" s="148"/>
      <c r="AF2300" s="148"/>
      <c r="AG2300" s="148"/>
      <c r="AH2300" s="148"/>
      <c r="AI2300" s="148"/>
      <c r="AJ2300" s="148"/>
      <c r="AK2300" s="148"/>
      <c r="AL2300" s="139">
        <v>0</v>
      </c>
      <c r="AM2300" s="139">
        <v>0</v>
      </c>
      <c r="AN2300" s="148">
        <f t="shared" si="316"/>
        <v>1000</v>
      </c>
      <c r="AO2300" s="148">
        <f t="shared" si="317"/>
        <v>112</v>
      </c>
      <c r="AP2300" s="148">
        <v>3</v>
      </c>
      <c r="AQ2300" s="140">
        <v>3</v>
      </c>
      <c r="AS2300" s="42">
        <f t="shared" si="318"/>
        <v>8345.5095170783388</v>
      </c>
      <c r="AT2300" s="101">
        <f t="shared" si="319"/>
        <v>0</v>
      </c>
      <c r="AU2300" s="42">
        <f t="shared" si="320"/>
        <v>8345.5095170783388</v>
      </c>
      <c r="AV2300" s="42">
        <f t="shared" si="321"/>
        <v>10836.987240491344</v>
      </c>
      <c r="AW2300" s="102">
        <f t="shared" si="322"/>
        <v>2145.6666666666665</v>
      </c>
      <c r="AX2300" s="43">
        <f t="shared" si="324"/>
        <v>1.25</v>
      </c>
      <c r="AY2300" s="43" t="str">
        <f t="shared" si="323"/>
        <v>UTFS</v>
      </c>
    </row>
    <row r="2301" spans="1:51" hidden="1" x14ac:dyDescent="0.2">
      <c r="A2301" s="38">
        <v>2294</v>
      </c>
      <c r="B2301" t="s">
        <v>362</v>
      </c>
      <c r="C2301" t="s">
        <v>289</v>
      </c>
      <c r="D2301">
        <v>320</v>
      </c>
      <c r="E2301" t="s">
        <v>1223</v>
      </c>
      <c r="F2301">
        <v>0.25</v>
      </c>
      <c r="G2301" t="str">
        <f>LOOKUP(F2301,{0,6,45},{"F","L","H"})</f>
        <v>F</v>
      </c>
      <c r="H2301" t="s">
        <v>4089</v>
      </c>
      <c r="I2301" s="43" t="str">
        <f>IFERROR(VLOOKUP(#REF!,#REF!,2,FALSE),"No")</f>
        <v>No</v>
      </c>
      <c r="J2301" s="139">
        <v>0.5</v>
      </c>
      <c r="K2301" s="148">
        <v>59</v>
      </c>
      <c r="L2301" s="148"/>
      <c r="M2301" s="148"/>
      <c r="N2301" s="148"/>
      <c r="O2301" s="148"/>
      <c r="P2301" s="148"/>
      <c r="Q2301" s="148"/>
      <c r="R2301" s="148"/>
      <c r="S2301" s="148"/>
      <c r="T2301" s="148"/>
      <c r="U2301" s="148"/>
      <c r="V2301" s="148"/>
      <c r="W2301" s="148"/>
      <c r="X2301" s="139">
        <v>2</v>
      </c>
      <c r="Y2301" s="148">
        <v>1000</v>
      </c>
      <c r="Z2301" s="149"/>
      <c r="AA2301" s="148"/>
      <c r="AB2301" s="148"/>
      <c r="AC2301" s="148"/>
      <c r="AD2301" s="148"/>
      <c r="AE2301" s="148"/>
      <c r="AF2301" s="148"/>
      <c r="AG2301" s="148"/>
      <c r="AH2301" s="148"/>
      <c r="AI2301" s="148"/>
      <c r="AJ2301" s="148"/>
      <c r="AK2301" s="148"/>
      <c r="AL2301" s="139">
        <v>0</v>
      </c>
      <c r="AM2301" s="139">
        <v>0</v>
      </c>
      <c r="AN2301" s="148">
        <f t="shared" si="316"/>
        <v>1000</v>
      </c>
      <c r="AO2301" s="148">
        <f t="shared" si="317"/>
        <v>59</v>
      </c>
      <c r="AP2301" s="148">
        <v>7</v>
      </c>
      <c r="AQ2301" s="140">
        <v>7</v>
      </c>
      <c r="AS2301" s="42">
        <f t="shared" si="318"/>
        <v>4035.8051920323405</v>
      </c>
      <c r="AT2301" s="101">
        <f t="shared" si="319"/>
        <v>0</v>
      </c>
      <c r="AU2301" s="42">
        <f t="shared" si="320"/>
        <v>4035.8051920323405</v>
      </c>
      <c r="AV2301" s="42">
        <f t="shared" si="321"/>
        <v>4644.4231030677192</v>
      </c>
      <c r="AW2301" s="102">
        <f t="shared" si="322"/>
        <v>431</v>
      </c>
      <c r="AX2301" s="43">
        <f t="shared" si="324"/>
        <v>0.5</v>
      </c>
      <c r="AY2301" s="43" t="str">
        <f t="shared" si="323"/>
        <v>UTGS</v>
      </c>
    </row>
    <row r="2302" spans="1:51" hidden="1" x14ac:dyDescent="0.2">
      <c r="A2302" s="38">
        <v>2295</v>
      </c>
      <c r="B2302" t="s">
        <v>362</v>
      </c>
      <c r="C2302" t="s">
        <v>289</v>
      </c>
      <c r="D2302">
        <v>550</v>
      </c>
      <c r="E2302" t="s">
        <v>1247</v>
      </c>
      <c r="F2302">
        <v>2</v>
      </c>
      <c r="G2302" t="str">
        <f>LOOKUP(F2302,{0,6,45},{"F","L","H"})</f>
        <v>F</v>
      </c>
      <c r="H2302" t="s">
        <v>2186</v>
      </c>
      <c r="I2302" s="43" t="str">
        <f>IFERROR(VLOOKUP(#REF!,#REF!,2,FALSE),"No")</f>
        <v>No</v>
      </c>
      <c r="J2302" s="149">
        <v>0.75</v>
      </c>
      <c r="K2302" s="148">
        <v>50</v>
      </c>
      <c r="L2302" s="148"/>
      <c r="M2302" s="148"/>
      <c r="N2302" s="148"/>
      <c r="O2302" s="148"/>
      <c r="P2302" s="148"/>
      <c r="Q2302" s="148"/>
      <c r="R2302" s="148"/>
      <c r="S2302" s="148"/>
      <c r="T2302" s="148"/>
      <c r="U2302" s="148"/>
      <c r="V2302" s="148"/>
      <c r="W2302" s="148"/>
      <c r="X2302" s="139">
        <v>2</v>
      </c>
      <c r="Y2302" s="148">
        <v>1000</v>
      </c>
      <c r="Z2302" s="149"/>
      <c r="AA2302" s="148"/>
      <c r="AB2302" s="148"/>
      <c r="AC2302" s="148"/>
      <c r="AD2302" s="148"/>
      <c r="AE2302" s="148"/>
      <c r="AF2302" s="148"/>
      <c r="AG2302" s="148"/>
      <c r="AH2302" s="148"/>
      <c r="AI2302" s="148"/>
      <c r="AJ2302" s="148"/>
      <c r="AK2302" s="148"/>
      <c r="AL2302" s="139">
        <v>0</v>
      </c>
      <c r="AM2302" s="139">
        <v>0</v>
      </c>
      <c r="AN2302" s="148">
        <f t="shared" si="316"/>
        <v>1000</v>
      </c>
      <c r="AO2302" s="148">
        <f t="shared" si="317"/>
        <v>50</v>
      </c>
      <c r="AP2302" s="148">
        <v>15</v>
      </c>
      <c r="AQ2302" s="140">
        <v>170</v>
      </c>
      <c r="AS2302" s="42">
        <f t="shared" si="318"/>
        <v>3219.1738915528304</v>
      </c>
      <c r="AT2302" s="101">
        <f t="shared" si="319"/>
        <v>0</v>
      </c>
      <c r="AU2302" s="42">
        <f t="shared" si="320"/>
        <v>3219.1738915528304</v>
      </c>
      <c r="AV2302" s="42">
        <f t="shared" si="321"/>
        <v>191.24095130278843</v>
      </c>
      <c r="AW2302" s="102">
        <f t="shared" si="322"/>
        <v>585.0096169344007</v>
      </c>
      <c r="AX2302" s="43">
        <f t="shared" si="324"/>
        <v>0.75</v>
      </c>
      <c r="AY2302" s="43" t="str">
        <f t="shared" si="323"/>
        <v>UTGS</v>
      </c>
    </row>
    <row r="2303" spans="1:51" hidden="1" x14ac:dyDescent="0.2">
      <c r="A2303" s="38">
        <v>2296</v>
      </c>
      <c r="B2303" t="s">
        <v>5806</v>
      </c>
      <c r="C2303" t="s">
        <v>5746</v>
      </c>
      <c r="D2303">
        <v>28250</v>
      </c>
      <c r="E2303" t="s">
        <v>212</v>
      </c>
      <c r="F2303">
        <v>45</v>
      </c>
      <c r="G2303" t="str">
        <f>LOOKUP(F2303,{0,6,45},{"F","L","H"})</f>
        <v>H</v>
      </c>
      <c r="H2303" t="s">
        <v>766</v>
      </c>
      <c r="I2303" s="43" t="str">
        <f>IFERROR(VLOOKUP(#REF!,#REF!,2,FALSE),"No")</f>
        <v>No</v>
      </c>
      <c r="J2303" s="139">
        <v>2</v>
      </c>
      <c r="K2303" s="148">
        <v>155</v>
      </c>
      <c r="L2303" s="148"/>
      <c r="M2303" s="148"/>
      <c r="N2303" s="148"/>
      <c r="O2303" s="148"/>
      <c r="P2303" s="148"/>
      <c r="Q2303" s="148"/>
      <c r="R2303" s="148"/>
      <c r="S2303" s="148"/>
      <c r="T2303" s="148"/>
      <c r="U2303" s="148"/>
      <c r="V2303" s="148"/>
      <c r="W2303" s="148"/>
      <c r="X2303" s="139">
        <v>1.25</v>
      </c>
      <c r="Y2303" s="148">
        <v>190.85</v>
      </c>
      <c r="Z2303" s="148">
        <v>2</v>
      </c>
      <c r="AA2303" s="148">
        <v>294</v>
      </c>
      <c r="AB2303" s="148">
        <v>3</v>
      </c>
      <c r="AC2303" s="148">
        <v>38.65</v>
      </c>
      <c r="AD2303" s="148">
        <v>4</v>
      </c>
      <c r="AE2303" s="148">
        <v>476.5</v>
      </c>
      <c r="AF2303" s="148"/>
      <c r="AG2303" s="148"/>
      <c r="AH2303" s="148"/>
      <c r="AI2303" s="148"/>
      <c r="AJ2303" s="148"/>
      <c r="AK2303" s="148"/>
      <c r="AL2303" s="139">
        <v>0</v>
      </c>
      <c r="AM2303" s="139">
        <v>0</v>
      </c>
      <c r="AN2303" s="148">
        <f t="shared" si="316"/>
        <v>1000</v>
      </c>
      <c r="AO2303" s="148">
        <f t="shared" si="317"/>
        <v>155</v>
      </c>
      <c r="AP2303" s="148">
        <v>5</v>
      </c>
      <c r="AQ2303" s="140">
        <v>5</v>
      </c>
      <c r="AS2303" s="42">
        <f t="shared" si="318"/>
        <v>11312.439063813774</v>
      </c>
      <c r="AT2303" s="101">
        <f t="shared" si="319"/>
        <v>0</v>
      </c>
      <c r="AU2303" s="42">
        <f t="shared" si="320"/>
        <v>11312.439063813774</v>
      </c>
      <c r="AV2303" s="42">
        <f t="shared" si="321"/>
        <v>7114.1959442948064</v>
      </c>
      <c r="AW2303" s="102">
        <f t="shared" si="322"/>
        <v>52825.283763759828</v>
      </c>
      <c r="AX2303" s="43">
        <f t="shared" si="324"/>
        <v>2</v>
      </c>
      <c r="AY2303" s="43" t="str">
        <f t="shared" si="323"/>
        <v>UTTSS</v>
      </c>
    </row>
    <row r="2304" spans="1:51" hidden="1" x14ac:dyDescent="0.2">
      <c r="A2304" s="38">
        <v>2297</v>
      </c>
      <c r="B2304" t="s">
        <v>362</v>
      </c>
      <c r="C2304" t="s">
        <v>289</v>
      </c>
      <c r="D2304">
        <v>320</v>
      </c>
      <c r="E2304" t="s">
        <v>1245</v>
      </c>
      <c r="F2304">
        <v>0.25</v>
      </c>
      <c r="G2304" t="str">
        <f>LOOKUP(F2304,{0,6,45},{"F","L","H"})</f>
        <v>F</v>
      </c>
      <c r="H2304" t="s">
        <v>4090</v>
      </c>
      <c r="I2304" s="43" t="str">
        <f>IFERROR(VLOOKUP(#REF!,#REF!,2,FALSE),"No")</f>
        <v>No</v>
      </c>
      <c r="J2304" s="139">
        <v>0.5</v>
      </c>
      <c r="K2304" s="148">
        <v>88</v>
      </c>
      <c r="L2304" s="148"/>
      <c r="M2304" s="148"/>
      <c r="N2304" s="148"/>
      <c r="O2304" s="148"/>
      <c r="P2304" s="148"/>
      <c r="Q2304" s="148"/>
      <c r="R2304" s="148"/>
      <c r="S2304" s="148"/>
      <c r="T2304" s="148"/>
      <c r="U2304" s="148"/>
      <c r="V2304" s="148"/>
      <c r="W2304" s="148"/>
      <c r="X2304" s="139">
        <v>2</v>
      </c>
      <c r="Y2304" s="148">
        <v>107.36</v>
      </c>
      <c r="Z2304" s="148">
        <v>6</v>
      </c>
      <c r="AA2304" s="148">
        <v>892.64</v>
      </c>
      <c r="AB2304" s="148"/>
      <c r="AC2304" s="148"/>
      <c r="AD2304" s="148"/>
      <c r="AE2304" s="148"/>
      <c r="AF2304" s="148"/>
      <c r="AG2304" s="148"/>
      <c r="AH2304" s="148"/>
      <c r="AI2304" s="148"/>
      <c r="AJ2304" s="148"/>
      <c r="AK2304" s="148"/>
      <c r="AL2304" s="139">
        <v>0</v>
      </c>
      <c r="AM2304" s="139">
        <v>0</v>
      </c>
      <c r="AN2304" s="148">
        <f t="shared" si="316"/>
        <v>1000</v>
      </c>
      <c r="AO2304" s="148">
        <f t="shared" si="317"/>
        <v>88</v>
      </c>
      <c r="AP2304" s="148">
        <v>6</v>
      </c>
      <c r="AQ2304" s="140">
        <v>6</v>
      </c>
      <c r="AS2304" s="42">
        <f t="shared" si="318"/>
        <v>6019.5060491329823</v>
      </c>
      <c r="AT2304" s="101">
        <f t="shared" si="319"/>
        <v>0</v>
      </c>
      <c r="AU2304" s="42">
        <f t="shared" si="320"/>
        <v>6019.5060491329823</v>
      </c>
      <c r="AV2304" s="42">
        <f t="shared" si="321"/>
        <v>9512.735753579007</v>
      </c>
      <c r="AW2304" s="102">
        <f t="shared" si="322"/>
        <v>431</v>
      </c>
      <c r="AX2304" s="43">
        <f t="shared" si="324"/>
        <v>0.5</v>
      </c>
      <c r="AY2304" s="43" t="str">
        <f t="shared" si="323"/>
        <v>UTGS</v>
      </c>
    </row>
    <row r="2305" spans="1:51" hidden="1" x14ac:dyDescent="0.2">
      <c r="A2305" s="38">
        <v>2298</v>
      </c>
      <c r="B2305" t="s">
        <v>362</v>
      </c>
      <c r="C2305" t="s">
        <v>289</v>
      </c>
      <c r="D2305">
        <v>320</v>
      </c>
      <c r="E2305" t="s">
        <v>1223</v>
      </c>
      <c r="F2305">
        <v>0.25</v>
      </c>
      <c r="G2305" t="str">
        <f>LOOKUP(F2305,{0,6,45},{"F","L","H"})</f>
        <v>F</v>
      </c>
      <c r="H2305" t="s">
        <v>4091</v>
      </c>
      <c r="I2305" s="43" t="str">
        <f>IFERROR(VLOOKUP(#REF!,#REF!,2,FALSE),"No")</f>
        <v>No</v>
      </c>
      <c r="J2305" s="139">
        <v>0.5</v>
      </c>
      <c r="K2305" s="148">
        <v>169</v>
      </c>
      <c r="L2305" s="148"/>
      <c r="M2305" s="148"/>
      <c r="N2305" s="148"/>
      <c r="O2305" s="148"/>
      <c r="P2305" s="148"/>
      <c r="Q2305" s="148"/>
      <c r="R2305" s="148"/>
      <c r="S2305" s="148"/>
      <c r="T2305" s="148"/>
      <c r="U2305" s="148"/>
      <c r="V2305" s="148"/>
      <c r="W2305" s="148"/>
      <c r="X2305" s="139">
        <v>2</v>
      </c>
      <c r="Y2305" s="148">
        <v>625.42999999999995</v>
      </c>
      <c r="Z2305" s="148">
        <v>4</v>
      </c>
      <c r="AA2305" s="148">
        <v>374.57</v>
      </c>
      <c r="AB2305" s="148"/>
      <c r="AC2305" s="148"/>
      <c r="AD2305" s="148"/>
      <c r="AE2305" s="148"/>
      <c r="AF2305" s="148"/>
      <c r="AG2305" s="148"/>
      <c r="AH2305" s="148"/>
      <c r="AI2305" s="148"/>
      <c r="AJ2305" s="148"/>
      <c r="AK2305" s="148"/>
      <c r="AL2305" s="139">
        <v>0</v>
      </c>
      <c r="AM2305" s="139">
        <v>0</v>
      </c>
      <c r="AN2305" s="148">
        <f t="shared" si="316"/>
        <v>1000</v>
      </c>
      <c r="AO2305" s="148">
        <f t="shared" si="317"/>
        <v>169</v>
      </c>
      <c r="AP2305" s="148">
        <v>5</v>
      </c>
      <c r="AQ2305" s="140">
        <v>5</v>
      </c>
      <c r="AS2305" s="42">
        <f t="shared" si="318"/>
        <v>11560.187753448568</v>
      </c>
      <c r="AT2305" s="101">
        <f t="shared" si="319"/>
        <v>0</v>
      </c>
      <c r="AU2305" s="42">
        <f t="shared" si="320"/>
        <v>11560.187753448568</v>
      </c>
      <c r="AV2305" s="42">
        <f t="shared" si="321"/>
        <v>7039.3257242948066</v>
      </c>
      <c r="AW2305" s="102">
        <f t="shared" si="322"/>
        <v>431</v>
      </c>
      <c r="AX2305" s="43">
        <f t="shared" si="324"/>
        <v>0.5</v>
      </c>
      <c r="AY2305" s="43" t="str">
        <f t="shared" si="323"/>
        <v>UTGS</v>
      </c>
    </row>
    <row r="2306" spans="1:51" hidden="1" x14ac:dyDescent="0.2">
      <c r="A2306" s="38">
        <v>2299</v>
      </c>
      <c r="B2306" t="s">
        <v>362</v>
      </c>
      <c r="C2306" t="s">
        <v>289</v>
      </c>
      <c r="D2306">
        <v>320</v>
      </c>
      <c r="E2306" t="s">
        <v>1232</v>
      </c>
      <c r="F2306">
        <v>0.25</v>
      </c>
      <c r="G2306" t="str">
        <f>LOOKUP(F2306,{0,6,45},{"F","L","H"})</f>
        <v>F</v>
      </c>
      <c r="H2306" t="s">
        <v>4092</v>
      </c>
      <c r="I2306" s="43" t="str">
        <f>IFERROR(VLOOKUP(#REF!,#REF!,2,FALSE),"No")</f>
        <v>No</v>
      </c>
      <c r="J2306" s="139">
        <v>0.5</v>
      </c>
      <c r="K2306" s="148">
        <v>153</v>
      </c>
      <c r="L2306" s="148"/>
      <c r="M2306" s="148"/>
      <c r="N2306" s="148"/>
      <c r="O2306" s="148"/>
      <c r="P2306" s="148"/>
      <c r="Q2306" s="148"/>
      <c r="R2306" s="148"/>
      <c r="S2306" s="148"/>
      <c r="T2306" s="148"/>
      <c r="U2306" s="148"/>
      <c r="V2306" s="148"/>
      <c r="W2306" s="148"/>
      <c r="X2306" s="139">
        <v>2</v>
      </c>
      <c r="Y2306" s="148">
        <v>239.5</v>
      </c>
      <c r="Z2306" s="148">
        <v>4</v>
      </c>
      <c r="AA2306" s="148">
        <v>760.5</v>
      </c>
      <c r="AB2306" s="148"/>
      <c r="AC2306" s="148"/>
      <c r="AD2306" s="148"/>
      <c r="AE2306" s="148"/>
      <c r="AF2306" s="148"/>
      <c r="AG2306" s="148"/>
      <c r="AH2306" s="148"/>
      <c r="AI2306" s="148"/>
      <c r="AJ2306" s="148"/>
      <c r="AK2306" s="148"/>
      <c r="AL2306" s="139">
        <v>0</v>
      </c>
      <c r="AM2306" s="139">
        <v>0</v>
      </c>
      <c r="AN2306" s="148">
        <f t="shared" si="316"/>
        <v>1000</v>
      </c>
      <c r="AO2306" s="148">
        <f t="shared" si="317"/>
        <v>153</v>
      </c>
      <c r="AP2306" s="148">
        <v>5</v>
      </c>
      <c r="AQ2306" s="140">
        <v>5</v>
      </c>
      <c r="AS2306" s="42">
        <f t="shared" si="318"/>
        <v>10465.732108151662</v>
      </c>
      <c r="AT2306" s="101">
        <f t="shared" si="319"/>
        <v>0</v>
      </c>
      <c r="AU2306" s="42">
        <f t="shared" si="320"/>
        <v>10465.732108151662</v>
      </c>
      <c r="AV2306" s="42">
        <f t="shared" si="321"/>
        <v>7592.7493442948062</v>
      </c>
      <c r="AW2306" s="102">
        <f t="shared" si="322"/>
        <v>431</v>
      </c>
      <c r="AX2306" s="43">
        <f t="shared" si="324"/>
        <v>0.5</v>
      </c>
      <c r="AY2306" s="43" t="str">
        <f t="shared" si="323"/>
        <v>UTGS</v>
      </c>
    </row>
    <row r="2307" spans="1:51" hidden="1" x14ac:dyDescent="0.2">
      <c r="A2307" s="38">
        <v>2300</v>
      </c>
      <c r="B2307" t="s">
        <v>362</v>
      </c>
      <c r="C2307" t="s">
        <v>289</v>
      </c>
      <c r="D2307">
        <v>320</v>
      </c>
      <c r="E2307" t="s">
        <v>1247</v>
      </c>
      <c r="F2307">
        <v>0.25</v>
      </c>
      <c r="G2307" t="str">
        <f>LOOKUP(F2307,{0,6,45},{"F","L","H"})</f>
        <v>F</v>
      </c>
      <c r="H2307" t="s">
        <v>4093</v>
      </c>
      <c r="I2307" s="43" t="str">
        <f>IFERROR(VLOOKUP(#REF!,#REF!,2,FALSE),"No")</f>
        <v>No</v>
      </c>
      <c r="J2307" s="139">
        <v>0.75</v>
      </c>
      <c r="K2307" s="148">
        <v>25</v>
      </c>
      <c r="L2307" s="148"/>
      <c r="M2307" s="148"/>
      <c r="N2307" s="148"/>
      <c r="O2307" s="148"/>
      <c r="P2307" s="148"/>
      <c r="Q2307" s="148"/>
      <c r="R2307" s="148"/>
      <c r="S2307" s="148"/>
      <c r="T2307" s="148"/>
      <c r="U2307" s="148"/>
      <c r="V2307" s="148"/>
      <c r="W2307" s="148"/>
      <c r="X2307" s="139">
        <v>2</v>
      </c>
      <c r="Y2307" s="148">
        <v>1000</v>
      </c>
      <c r="Z2307" s="148"/>
      <c r="AA2307" s="148"/>
      <c r="AB2307" s="148"/>
      <c r="AC2307" s="148"/>
      <c r="AD2307" s="148"/>
      <c r="AE2307" s="148"/>
      <c r="AF2307" s="148"/>
      <c r="AG2307" s="148"/>
      <c r="AH2307" s="148"/>
      <c r="AI2307" s="148"/>
      <c r="AJ2307" s="148"/>
      <c r="AK2307" s="148"/>
      <c r="AL2307" s="139">
        <v>0</v>
      </c>
      <c r="AM2307" s="139">
        <v>0</v>
      </c>
      <c r="AN2307" s="148">
        <f t="shared" si="316"/>
        <v>1000</v>
      </c>
      <c r="AO2307" s="148">
        <f t="shared" si="317"/>
        <v>25</v>
      </c>
      <c r="AP2307" s="148">
        <v>4</v>
      </c>
      <c r="AQ2307" s="140">
        <v>48</v>
      </c>
      <c r="AS2307" s="42">
        <f t="shared" si="318"/>
        <v>1609.5869457764152</v>
      </c>
      <c r="AT2307" s="101">
        <f t="shared" si="319"/>
        <v>0</v>
      </c>
      <c r="AU2307" s="42">
        <f t="shared" si="320"/>
        <v>1609.5869457764152</v>
      </c>
      <c r="AV2307" s="42">
        <f t="shared" si="321"/>
        <v>677.311702530709</v>
      </c>
      <c r="AW2307" s="102">
        <f t="shared" si="322"/>
        <v>431</v>
      </c>
      <c r="AX2307" s="43">
        <f t="shared" si="324"/>
        <v>0.75</v>
      </c>
      <c r="AY2307" s="43" t="str">
        <f t="shared" si="323"/>
        <v>UTGS</v>
      </c>
    </row>
    <row r="2308" spans="1:51" hidden="1" x14ac:dyDescent="0.2">
      <c r="A2308" s="38">
        <v>2301</v>
      </c>
      <c r="B2308" t="s">
        <v>362</v>
      </c>
      <c r="C2308" t="s">
        <v>289</v>
      </c>
      <c r="D2308">
        <v>320</v>
      </c>
      <c r="E2308" t="s">
        <v>1223</v>
      </c>
      <c r="F2308">
        <v>0.25</v>
      </c>
      <c r="G2308" t="str">
        <f>LOOKUP(F2308,{0,6,45},{"F","L","H"})</f>
        <v>F</v>
      </c>
      <c r="H2308" t="s">
        <v>4094</v>
      </c>
      <c r="I2308" s="43" t="str">
        <f>IFERROR(VLOOKUP(#REF!,#REF!,2,FALSE),"No")</f>
        <v>No</v>
      </c>
      <c r="J2308" s="139">
        <v>0.75</v>
      </c>
      <c r="K2308" s="148">
        <v>44</v>
      </c>
      <c r="L2308" s="148"/>
      <c r="M2308" s="148"/>
      <c r="N2308" s="148"/>
      <c r="O2308" s="148"/>
      <c r="P2308" s="148"/>
      <c r="Q2308" s="148"/>
      <c r="R2308" s="148"/>
      <c r="S2308" s="148"/>
      <c r="T2308" s="148"/>
      <c r="U2308" s="148"/>
      <c r="V2308" s="148"/>
      <c r="W2308" s="148"/>
      <c r="X2308" s="139">
        <v>1.25</v>
      </c>
      <c r="Y2308" s="148">
        <v>955</v>
      </c>
      <c r="Z2308" s="148">
        <v>4</v>
      </c>
      <c r="AA2308" s="148">
        <v>45</v>
      </c>
      <c r="AB2308" s="148"/>
      <c r="AC2308" s="148"/>
      <c r="AD2308" s="148"/>
      <c r="AE2308" s="148"/>
      <c r="AF2308" s="148"/>
      <c r="AG2308" s="148"/>
      <c r="AH2308" s="148"/>
      <c r="AI2308" s="148"/>
      <c r="AJ2308" s="148"/>
      <c r="AK2308" s="148"/>
      <c r="AL2308" s="139">
        <v>0</v>
      </c>
      <c r="AM2308" s="139">
        <v>0</v>
      </c>
      <c r="AN2308" s="148">
        <f t="shared" si="316"/>
        <v>1000</v>
      </c>
      <c r="AO2308" s="148">
        <f t="shared" si="317"/>
        <v>44</v>
      </c>
      <c r="AP2308" s="148">
        <v>7</v>
      </c>
      <c r="AQ2308" s="140">
        <v>7</v>
      </c>
      <c r="AS2308" s="42">
        <f t="shared" si="318"/>
        <v>2832.873024566491</v>
      </c>
      <c r="AT2308" s="101">
        <f t="shared" si="319"/>
        <v>0</v>
      </c>
      <c r="AU2308" s="42">
        <f t="shared" si="320"/>
        <v>2832.873024566491</v>
      </c>
      <c r="AV2308" s="42">
        <f t="shared" si="321"/>
        <v>4786.0159602105768</v>
      </c>
      <c r="AW2308" s="102">
        <f t="shared" si="322"/>
        <v>431</v>
      </c>
      <c r="AX2308" s="43">
        <f t="shared" si="324"/>
        <v>0.75</v>
      </c>
      <c r="AY2308" s="43" t="str">
        <f t="shared" si="323"/>
        <v>UTGS</v>
      </c>
    </row>
    <row r="2309" spans="1:51" hidden="1" x14ac:dyDescent="0.2">
      <c r="A2309" s="38">
        <v>2302</v>
      </c>
      <c r="B2309" t="s">
        <v>362</v>
      </c>
      <c r="C2309" t="s">
        <v>289</v>
      </c>
      <c r="D2309">
        <v>320</v>
      </c>
      <c r="E2309" t="s">
        <v>1247</v>
      </c>
      <c r="F2309">
        <v>0.25</v>
      </c>
      <c r="G2309" t="str">
        <f>LOOKUP(F2309,{0,6,45},{"F","L","H"})</f>
        <v>F</v>
      </c>
      <c r="H2309" t="s">
        <v>4095</v>
      </c>
      <c r="I2309" s="43" t="str">
        <f>IFERROR(VLOOKUP(#REF!,#REF!,2,FALSE),"No")</f>
        <v>No</v>
      </c>
      <c r="J2309" s="139">
        <v>0.75</v>
      </c>
      <c r="K2309" s="148">
        <v>42.38</v>
      </c>
      <c r="L2309" s="148"/>
      <c r="M2309" s="148"/>
      <c r="N2309" s="148"/>
      <c r="O2309" s="148"/>
      <c r="P2309" s="148"/>
      <c r="Q2309" s="148"/>
      <c r="R2309" s="148"/>
      <c r="S2309" s="148"/>
      <c r="T2309" s="148"/>
      <c r="U2309" s="148"/>
      <c r="V2309" s="148"/>
      <c r="W2309" s="148"/>
      <c r="X2309" s="139">
        <v>1.25</v>
      </c>
      <c r="Y2309" s="148">
        <v>823.25</v>
      </c>
      <c r="Z2309" s="148">
        <v>2</v>
      </c>
      <c r="AA2309" s="148">
        <v>176.75</v>
      </c>
      <c r="AB2309" s="148"/>
      <c r="AC2309" s="148"/>
      <c r="AD2309" s="148"/>
      <c r="AE2309" s="148"/>
      <c r="AF2309" s="148"/>
      <c r="AG2309" s="148"/>
      <c r="AH2309" s="148"/>
      <c r="AI2309" s="148"/>
      <c r="AJ2309" s="148"/>
      <c r="AK2309" s="148"/>
      <c r="AL2309" s="139">
        <v>0</v>
      </c>
      <c r="AM2309" s="139">
        <v>0</v>
      </c>
      <c r="AN2309" s="148">
        <f t="shared" si="316"/>
        <v>1000</v>
      </c>
      <c r="AO2309" s="148">
        <f t="shared" si="317"/>
        <v>42.38</v>
      </c>
      <c r="AP2309" s="148">
        <v>9</v>
      </c>
      <c r="AQ2309" s="140">
        <v>51</v>
      </c>
      <c r="AS2309" s="42">
        <f t="shared" si="318"/>
        <v>2728.5717904801791</v>
      </c>
      <c r="AT2309" s="101">
        <f t="shared" si="319"/>
        <v>0</v>
      </c>
      <c r="AU2309" s="42">
        <f t="shared" si="320"/>
        <v>2728.5717904801791</v>
      </c>
      <c r="AV2309" s="42">
        <f t="shared" si="321"/>
        <v>648.76934747988309</v>
      </c>
      <c r="AW2309" s="102">
        <f t="shared" si="322"/>
        <v>431</v>
      </c>
      <c r="AX2309" s="43">
        <f t="shared" si="324"/>
        <v>0.75</v>
      </c>
      <c r="AY2309" s="43" t="str">
        <f t="shared" si="323"/>
        <v>UTGS</v>
      </c>
    </row>
    <row r="2310" spans="1:51" hidden="1" x14ac:dyDescent="0.2">
      <c r="A2310" s="38">
        <v>2303</v>
      </c>
      <c r="B2310" t="s">
        <v>5806</v>
      </c>
      <c r="C2310" t="s">
        <v>292</v>
      </c>
      <c r="D2310">
        <v>1390</v>
      </c>
      <c r="E2310" t="s">
        <v>1934</v>
      </c>
      <c r="F2310">
        <v>2</v>
      </c>
      <c r="G2310" t="str">
        <f>LOOKUP(F2310,{0,6,45},{"F","L","H"})</f>
        <v>F</v>
      </c>
      <c r="H2310" t="s">
        <v>4096</v>
      </c>
      <c r="I2310" s="43" t="str">
        <f>IFERROR(VLOOKUP(#REF!,#REF!,2,FALSE),"No")</f>
        <v>No</v>
      </c>
      <c r="J2310" s="139">
        <v>0.75</v>
      </c>
      <c r="K2310" s="148">
        <v>211</v>
      </c>
      <c r="L2310" s="148"/>
      <c r="M2310" s="148"/>
      <c r="N2310" s="148"/>
      <c r="O2310" s="148"/>
      <c r="P2310" s="148"/>
      <c r="Q2310" s="148"/>
      <c r="R2310" s="148"/>
      <c r="S2310" s="148"/>
      <c r="T2310" s="148"/>
      <c r="U2310" s="148"/>
      <c r="V2310" s="148"/>
      <c r="W2310" s="148"/>
      <c r="X2310" s="139">
        <v>2</v>
      </c>
      <c r="Y2310" s="148">
        <v>254.8</v>
      </c>
      <c r="Z2310" s="148">
        <v>3</v>
      </c>
      <c r="AA2310" s="148">
        <v>745.2</v>
      </c>
      <c r="AB2310" s="148"/>
      <c r="AC2310" s="148"/>
      <c r="AD2310" s="148"/>
      <c r="AE2310" s="148"/>
      <c r="AF2310" s="148"/>
      <c r="AG2310" s="148"/>
      <c r="AH2310" s="148"/>
      <c r="AI2310" s="148"/>
      <c r="AJ2310" s="148"/>
      <c r="AK2310" s="148"/>
      <c r="AL2310" s="139">
        <v>0</v>
      </c>
      <c r="AM2310" s="139">
        <v>0</v>
      </c>
      <c r="AN2310" s="148">
        <f t="shared" si="316"/>
        <v>1000</v>
      </c>
      <c r="AO2310" s="148">
        <f t="shared" si="317"/>
        <v>211</v>
      </c>
      <c r="AP2310" s="148">
        <v>12</v>
      </c>
      <c r="AQ2310" s="140">
        <v>12</v>
      </c>
      <c r="AS2310" s="42">
        <f t="shared" si="318"/>
        <v>13584.913822352944</v>
      </c>
      <c r="AT2310" s="101">
        <f t="shared" si="319"/>
        <v>0</v>
      </c>
      <c r="AU2310" s="42">
        <f t="shared" si="320"/>
        <v>13584.913822352944</v>
      </c>
      <c r="AV2310" s="42">
        <f t="shared" si="321"/>
        <v>1921.8188101228363</v>
      </c>
      <c r="AW2310" s="102">
        <f t="shared" si="322"/>
        <v>1475.8772811117678</v>
      </c>
      <c r="AX2310" s="43">
        <f t="shared" si="324"/>
        <v>0.75</v>
      </c>
      <c r="AY2310" s="43" t="str">
        <f t="shared" si="323"/>
        <v>UTFS</v>
      </c>
    </row>
    <row r="2311" spans="1:51" hidden="1" x14ac:dyDescent="0.2">
      <c r="A2311" s="38">
        <v>2304</v>
      </c>
      <c r="B2311" t="s">
        <v>362</v>
      </c>
      <c r="C2311" t="s">
        <v>289</v>
      </c>
      <c r="D2311">
        <v>320</v>
      </c>
      <c r="E2311" t="s">
        <v>1247</v>
      </c>
      <c r="F2311">
        <v>0.25</v>
      </c>
      <c r="G2311" t="str">
        <f>LOOKUP(F2311,{0,6,45},{"F","L","H"})</f>
        <v>F</v>
      </c>
      <c r="H2311" t="s">
        <v>4097</v>
      </c>
      <c r="I2311" s="43" t="str">
        <f>IFERROR(VLOOKUP(#REF!,#REF!,2,FALSE),"No")</f>
        <v>No</v>
      </c>
      <c r="J2311" s="139">
        <v>0.5</v>
      </c>
      <c r="K2311" s="148">
        <v>29</v>
      </c>
      <c r="L2311" s="148"/>
      <c r="M2311" s="148"/>
      <c r="N2311" s="148"/>
      <c r="O2311" s="148"/>
      <c r="P2311" s="148"/>
      <c r="Q2311" s="148"/>
      <c r="R2311" s="148"/>
      <c r="S2311" s="148"/>
      <c r="T2311" s="148"/>
      <c r="U2311" s="148"/>
      <c r="V2311" s="148"/>
      <c r="W2311" s="148"/>
      <c r="X2311" s="139">
        <v>1.25</v>
      </c>
      <c r="Y2311" s="148">
        <v>782.2</v>
      </c>
      <c r="Z2311" s="149">
        <v>2</v>
      </c>
      <c r="AA2311" s="148">
        <v>217.8</v>
      </c>
      <c r="AB2311" s="148"/>
      <c r="AC2311" s="148"/>
      <c r="AD2311" s="148"/>
      <c r="AE2311" s="148"/>
      <c r="AF2311" s="148"/>
      <c r="AG2311" s="148"/>
      <c r="AH2311" s="148"/>
      <c r="AI2311" s="148"/>
      <c r="AJ2311" s="148"/>
      <c r="AK2311" s="148"/>
      <c r="AL2311" s="139">
        <v>0</v>
      </c>
      <c r="AM2311" s="139">
        <v>0</v>
      </c>
      <c r="AN2311" s="148">
        <f t="shared" si="316"/>
        <v>1000</v>
      </c>
      <c r="AO2311" s="148">
        <f t="shared" si="317"/>
        <v>29</v>
      </c>
      <c r="AP2311" s="148">
        <v>11</v>
      </c>
      <c r="AQ2311" s="140">
        <v>11</v>
      </c>
      <c r="AS2311" s="42">
        <f t="shared" si="318"/>
        <v>1983.700857100642</v>
      </c>
      <c r="AT2311" s="101">
        <f t="shared" si="319"/>
        <v>0</v>
      </c>
      <c r="AU2311" s="42">
        <f t="shared" si="320"/>
        <v>1983.700857100642</v>
      </c>
      <c r="AV2311" s="42">
        <f t="shared" si="321"/>
        <v>3005.3183383158216</v>
      </c>
      <c r="AW2311" s="102">
        <f t="shared" si="322"/>
        <v>431</v>
      </c>
      <c r="AX2311" s="43">
        <f t="shared" si="324"/>
        <v>0.5</v>
      </c>
      <c r="AY2311" s="43" t="str">
        <f t="shared" si="323"/>
        <v>UTGS</v>
      </c>
    </row>
    <row r="2312" spans="1:51" hidden="1" x14ac:dyDescent="0.2">
      <c r="A2312" s="38">
        <v>2305</v>
      </c>
      <c r="B2312" t="s">
        <v>362</v>
      </c>
      <c r="C2312" t="s">
        <v>289</v>
      </c>
      <c r="D2312">
        <v>320</v>
      </c>
      <c r="E2312" t="s">
        <v>1247</v>
      </c>
      <c r="F2312">
        <v>0.25</v>
      </c>
      <c r="G2312" t="str">
        <f>LOOKUP(F2312,{0,6,45},{"F","L","H"})</f>
        <v>F</v>
      </c>
      <c r="H2312" t="s">
        <v>4098</v>
      </c>
      <c r="I2312" s="43" t="str">
        <f>IFERROR(VLOOKUP(#REF!,#REF!,2,FALSE),"No")</f>
        <v>No</v>
      </c>
      <c r="J2312" s="139">
        <v>0.5</v>
      </c>
      <c r="K2312" s="148">
        <v>41</v>
      </c>
      <c r="L2312" s="148"/>
      <c r="M2312" s="148"/>
      <c r="N2312" s="148"/>
      <c r="O2312" s="148"/>
      <c r="P2312" s="148"/>
      <c r="Q2312" s="148"/>
      <c r="R2312" s="148"/>
      <c r="S2312" s="148"/>
      <c r="T2312" s="148"/>
      <c r="U2312" s="148"/>
      <c r="V2312" s="148"/>
      <c r="W2312" s="148"/>
      <c r="X2312" s="139">
        <v>0.75</v>
      </c>
      <c r="Y2312" s="148">
        <v>176</v>
      </c>
      <c r="Z2312" s="148">
        <v>2</v>
      </c>
      <c r="AA2312" s="148">
        <v>824</v>
      </c>
      <c r="AB2312" s="148"/>
      <c r="AC2312" s="148"/>
      <c r="AD2312" s="148"/>
      <c r="AE2312" s="148"/>
      <c r="AF2312" s="148"/>
      <c r="AG2312" s="148"/>
      <c r="AH2312" s="148"/>
      <c r="AI2312" s="148"/>
      <c r="AJ2312" s="148"/>
      <c r="AK2312" s="148"/>
      <c r="AL2312" s="139">
        <v>0</v>
      </c>
      <c r="AM2312" s="139">
        <v>0</v>
      </c>
      <c r="AN2312" s="148">
        <f t="shared" ref="AN2312:AN2375" si="325">SUM(Y2312,AA2312,AC2312,AE2312,AG2312,AI2312,AK2312,AM2312)</f>
        <v>1000</v>
      </c>
      <c r="AO2312" s="148">
        <f t="shared" ref="AO2312:AO2375" si="326">SUM(K2312,M2312,O2312,Q2312,S2312,U2312,W2312)</f>
        <v>41</v>
      </c>
      <c r="AP2312" s="148">
        <v>8</v>
      </c>
      <c r="AQ2312" s="140">
        <v>8</v>
      </c>
      <c r="AS2312" s="42">
        <f t="shared" ref="AS2312:AS2375" si="327">(VLOOKUP(J2312,Service,2,FALSE)*K2312+VLOOKUP(L2312,Service,2,FALSE)*M2312+VLOOKUP(N2312,Service,2,FALSE)*O2312+VLOOKUP(P2312,Service,2,FALSE)*Q2312)</f>
        <v>2804.5425910733215</v>
      </c>
      <c r="AT2312" s="101">
        <f t="shared" ref="AT2312:AT2375" si="328">VLOOKUP(R2312,serviceHP,2,FALSE)*S2312+VLOOKUP(T2312,serviceHP,2,FALSE)*U2312+VLOOKUP(V2312,serviceHP,2,FALSE)*W2312</f>
        <v>0</v>
      </c>
      <c r="AU2312" s="42">
        <f t="shared" ref="AU2312:AU2375" si="329">AS2312+AT2312</f>
        <v>2804.5425910733215</v>
      </c>
      <c r="AV2312" s="42">
        <f t="shared" ref="AV2312:AV2375" si="330">(VLOOKUP(X2312,Main,2,FALSE)*Y2312+VLOOKUP(Z2312,Main,2,FALSE)*AA2312+VLOOKUP(AB2312,Main,2,FALSE)*AC2312+VLOOKUP(AD2312,Main,2,FALSE)*AE2312+VLOOKUP(AF2312,Main,2,FALSE)*AG2312+VLOOKUP(AL2312,Main,2,FALSE)*AM2312+VLOOKUP(AH2312,Main,2,FALSE)*AI2312+VLOOKUP(AL2312,Main,2,FALSE)*AM2312+VLOOKUP(AJ2312,Main,2,FALSE)*AK2312)/AQ2312</f>
        <v>4230.6302151842538</v>
      </c>
      <c r="AW2312" s="102">
        <f t="shared" ref="AW2312:AW2375" si="331">IF(G2312="F",VLOOKUP(D2312,MeterAndReg2,2,TRUE),(IF(G2312="L",VLOOKUP(D2312,MeterAndReg2,3,TRUE),VLOOKUP(D2312,MeterAndReg2,4,TRUE))))</f>
        <v>431</v>
      </c>
      <c r="AX2312" s="43">
        <f t="shared" si="324"/>
        <v>0.5</v>
      </c>
      <c r="AY2312" s="43" t="str">
        <f t="shared" si="323"/>
        <v>UTGS</v>
      </c>
    </row>
    <row r="2313" spans="1:51" hidden="1" x14ac:dyDescent="0.2">
      <c r="A2313" s="38">
        <v>2306</v>
      </c>
      <c r="B2313" t="s">
        <v>362</v>
      </c>
      <c r="C2313" t="s">
        <v>289</v>
      </c>
      <c r="D2313">
        <v>320</v>
      </c>
      <c r="E2313" t="s">
        <v>1245</v>
      </c>
      <c r="F2313">
        <v>0.25</v>
      </c>
      <c r="G2313" t="str">
        <f>LOOKUP(F2313,{0,6,45},{"F","L","H"})</f>
        <v>F</v>
      </c>
      <c r="H2313" t="s">
        <v>4099</v>
      </c>
      <c r="I2313" s="43" t="str">
        <f>IFERROR(VLOOKUP(#REF!,#REF!,2,FALSE),"No")</f>
        <v>No</v>
      </c>
      <c r="J2313" s="139">
        <v>0.5</v>
      </c>
      <c r="K2313" s="148">
        <v>49</v>
      </c>
      <c r="L2313" s="148"/>
      <c r="M2313" s="148"/>
      <c r="N2313" s="148"/>
      <c r="O2313" s="148"/>
      <c r="P2313" s="148"/>
      <c r="Q2313" s="148"/>
      <c r="R2313" s="148"/>
      <c r="S2313" s="148"/>
      <c r="T2313" s="148"/>
      <c r="U2313" s="148"/>
      <c r="V2313" s="148"/>
      <c r="W2313" s="148"/>
      <c r="X2313" s="139">
        <v>0.75</v>
      </c>
      <c r="Y2313" s="148">
        <v>102.81</v>
      </c>
      <c r="Z2313" s="149">
        <v>2</v>
      </c>
      <c r="AA2313" s="148">
        <v>897.19</v>
      </c>
      <c r="AB2313" s="148"/>
      <c r="AC2313" s="148"/>
      <c r="AD2313" s="148"/>
      <c r="AE2313" s="148"/>
      <c r="AF2313" s="148"/>
      <c r="AG2313" s="148"/>
      <c r="AH2313" s="148"/>
      <c r="AI2313" s="148"/>
      <c r="AJ2313" s="148"/>
      <c r="AK2313" s="148"/>
      <c r="AL2313" s="139">
        <v>0</v>
      </c>
      <c r="AM2313" s="139">
        <v>0</v>
      </c>
      <c r="AN2313" s="148">
        <f t="shared" si="325"/>
        <v>1000</v>
      </c>
      <c r="AO2313" s="148">
        <f t="shared" si="326"/>
        <v>49</v>
      </c>
      <c r="AP2313" s="148">
        <v>10</v>
      </c>
      <c r="AQ2313" s="140">
        <v>10</v>
      </c>
      <c r="AS2313" s="42">
        <f t="shared" si="327"/>
        <v>3351.7704137217743</v>
      </c>
      <c r="AT2313" s="101">
        <f t="shared" si="328"/>
        <v>0</v>
      </c>
      <c r="AU2313" s="42">
        <f t="shared" si="329"/>
        <v>3351.7704137217743</v>
      </c>
      <c r="AV2313" s="42">
        <f t="shared" si="330"/>
        <v>3329.0261521474035</v>
      </c>
      <c r="AW2313" s="102">
        <f t="shared" si="331"/>
        <v>431</v>
      </c>
      <c r="AX2313" s="43">
        <f t="shared" si="324"/>
        <v>0.5</v>
      </c>
      <c r="AY2313" s="43" t="str">
        <f t="shared" ref="AY2313:AY2376" si="332">C2313</f>
        <v>UTGS</v>
      </c>
    </row>
    <row r="2314" spans="1:51" hidden="1" x14ac:dyDescent="0.2">
      <c r="A2314" s="38">
        <v>2307</v>
      </c>
      <c r="B2314" t="s">
        <v>362</v>
      </c>
      <c r="C2314" t="s">
        <v>289</v>
      </c>
      <c r="D2314">
        <v>540</v>
      </c>
      <c r="E2314" t="s">
        <v>1250</v>
      </c>
      <c r="F2314">
        <v>0.25</v>
      </c>
      <c r="G2314" t="str">
        <f>LOOKUP(F2314,{0,6,45},{"F","L","H"})</f>
        <v>F</v>
      </c>
      <c r="H2314" t="s">
        <v>4100</v>
      </c>
      <c r="I2314" s="43" t="str">
        <f>IFERROR(VLOOKUP(#REF!,#REF!,2,FALSE),"No")</f>
        <v>No</v>
      </c>
      <c r="J2314" s="139">
        <v>0.75</v>
      </c>
      <c r="K2314" s="148">
        <v>113</v>
      </c>
      <c r="L2314" s="148"/>
      <c r="M2314" s="148"/>
      <c r="N2314" s="148"/>
      <c r="O2314" s="148"/>
      <c r="P2314" s="148"/>
      <c r="Q2314" s="148"/>
      <c r="R2314" s="148"/>
      <c r="S2314" s="148"/>
      <c r="T2314" s="148"/>
      <c r="U2314" s="148"/>
      <c r="V2314" s="148"/>
      <c r="W2314" s="148"/>
      <c r="X2314" s="139">
        <v>2</v>
      </c>
      <c r="Y2314" s="148">
        <v>142.41999999999999</v>
      </c>
      <c r="Z2314" s="148">
        <v>6</v>
      </c>
      <c r="AA2314" s="148">
        <v>857.58</v>
      </c>
      <c r="AB2314" s="148"/>
      <c r="AC2314" s="148"/>
      <c r="AD2314" s="148"/>
      <c r="AE2314" s="148"/>
      <c r="AF2314" s="148"/>
      <c r="AG2314" s="148"/>
      <c r="AH2314" s="148"/>
      <c r="AI2314" s="148"/>
      <c r="AJ2314" s="148"/>
      <c r="AK2314" s="148"/>
      <c r="AL2314" s="139">
        <v>0</v>
      </c>
      <c r="AM2314" s="139">
        <v>0</v>
      </c>
      <c r="AN2314" s="148">
        <f t="shared" si="325"/>
        <v>1000</v>
      </c>
      <c r="AO2314" s="148">
        <f t="shared" si="326"/>
        <v>113</v>
      </c>
      <c r="AP2314" s="148">
        <v>7</v>
      </c>
      <c r="AQ2314" s="140">
        <v>7</v>
      </c>
      <c r="AS2314" s="42">
        <f t="shared" si="327"/>
        <v>7275.3329949093968</v>
      </c>
      <c r="AT2314" s="101">
        <f t="shared" si="328"/>
        <v>0</v>
      </c>
      <c r="AU2314" s="42">
        <f t="shared" si="329"/>
        <v>7275.3329949093968</v>
      </c>
      <c r="AV2314" s="42">
        <f t="shared" si="330"/>
        <v>8015.9376173534347</v>
      </c>
      <c r="AW2314" s="102">
        <f t="shared" si="331"/>
        <v>585.0096169344007</v>
      </c>
      <c r="AX2314" s="43">
        <f t="shared" si="324"/>
        <v>0.75</v>
      </c>
      <c r="AY2314" s="43" t="str">
        <f t="shared" si="332"/>
        <v>UTGS</v>
      </c>
    </row>
    <row r="2315" spans="1:51" hidden="1" x14ac:dyDescent="0.2">
      <c r="A2315" s="38">
        <v>2308</v>
      </c>
      <c r="B2315" t="s">
        <v>362</v>
      </c>
      <c r="C2315" t="s">
        <v>289</v>
      </c>
      <c r="D2315">
        <v>320</v>
      </c>
      <c r="E2315" t="s">
        <v>1247</v>
      </c>
      <c r="F2315">
        <v>0.25</v>
      </c>
      <c r="G2315" t="str">
        <f>LOOKUP(F2315,{0,6,45},{"F","L","H"})</f>
        <v>F</v>
      </c>
      <c r="H2315" t="s">
        <v>4101</v>
      </c>
      <c r="I2315" s="43" t="str">
        <f>IFERROR(VLOOKUP(#REF!,#REF!,2,FALSE),"No")</f>
        <v>No</v>
      </c>
      <c r="J2315" s="139">
        <v>0.75</v>
      </c>
      <c r="K2315" s="148">
        <v>5</v>
      </c>
      <c r="L2315" s="148"/>
      <c r="M2315" s="148"/>
      <c r="N2315" s="148"/>
      <c r="O2315" s="148"/>
      <c r="P2315" s="148"/>
      <c r="Q2315" s="148"/>
      <c r="R2315" s="148"/>
      <c r="S2315" s="148"/>
      <c r="T2315" s="148"/>
      <c r="U2315" s="148"/>
      <c r="V2315" s="148"/>
      <c r="W2315" s="148"/>
      <c r="X2315" s="139">
        <v>1.25</v>
      </c>
      <c r="Y2315" s="148">
        <v>649.75</v>
      </c>
      <c r="Z2315" s="149">
        <v>2</v>
      </c>
      <c r="AA2315" s="148">
        <v>350.25</v>
      </c>
      <c r="AB2315" s="148"/>
      <c r="AC2315" s="148"/>
      <c r="AD2315" s="148"/>
      <c r="AE2315" s="148"/>
      <c r="AF2315" s="148"/>
      <c r="AG2315" s="148"/>
      <c r="AH2315" s="148"/>
      <c r="AI2315" s="148"/>
      <c r="AJ2315" s="148"/>
      <c r="AK2315" s="148"/>
      <c r="AL2315" s="139">
        <v>0</v>
      </c>
      <c r="AM2315" s="139">
        <v>0</v>
      </c>
      <c r="AN2315" s="148">
        <f t="shared" si="325"/>
        <v>1000</v>
      </c>
      <c r="AO2315" s="148">
        <f t="shared" si="326"/>
        <v>5</v>
      </c>
      <c r="AP2315" s="148">
        <v>9</v>
      </c>
      <c r="AQ2315" s="140">
        <v>28</v>
      </c>
      <c r="AS2315" s="42">
        <f t="shared" si="327"/>
        <v>321.91738915528305</v>
      </c>
      <c r="AT2315" s="101">
        <f t="shared" si="328"/>
        <v>0</v>
      </c>
      <c r="AU2315" s="42">
        <f t="shared" si="329"/>
        <v>321.91738915528305</v>
      </c>
      <c r="AV2315" s="42">
        <f t="shared" si="330"/>
        <v>1177.3495257669297</v>
      </c>
      <c r="AW2315" s="102">
        <f t="shared" si="331"/>
        <v>431</v>
      </c>
      <c r="AX2315" s="43">
        <f t="shared" si="324"/>
        <v>0.75</v>
      </c>
      <c r="AY2315" s="43" t="str">
        <f t="shared" si="332"/>
        <v>UTGS</v>
      </c>
    </row>
    <row r="2316" spans="1:51" hidden="1" x14ac:dyDescent="0.2">
      <c r="A2316" s="38">
        <v>2309</v>
      </c>
      <c r="B2316" t="s">
        <v>362</v>
      </c>
      <c r="C2316" t="s">
        <v>289</v>
      </c>
      <c r="D2316">
        <v>320</v>
      </c>
      <c r="E2316" t="s">
        <v>1247</v>
      </c>
      <c r="F2316">
        <v>0.25</v>
      </c>
      <c r="G2316" t="str">
        <f>LOOKUP(F2316,{0,6,45},{"F","L","H"})</f>
        <v>F</v>
      </c>
      <c r="H2316" t="s">
        <v>4102</v>
      </c>
      <c r="I2316" s="43" t="str">
        <f>IFERROR(VLOOKUP(#REF!,#REF!,2,FALSE),"No")</f>
        <v>No</v>
      </c>
      <c r="J2316" s="139">
        <v>0.5</v>
      </c>
      <c r="K2316" s="148">
        <v>43</v>
      </c>
      <c r="L2316" s="148"/>
      <c r="M2316" s="148"/>
      <c r="N2316" s="148"/>
      <c r="O2316" s="148"/>
      <c r="P2316" s="148"/>
      <c r="Q2316" s="148"/>
      <c r="R2316" s="148"/>
      <c r="S2316" s="148"/>
      <c r="T2316" s="148"/>
      <c r="U2316" s="148"/>
      <c r="V2316" s="148"/>
      <c r="W2316" s="148"/>
      <c r="X2316" s="139">
        <v>1.25</v>
      </c>
      <c r="Y2316" s="148">
        <v>113.25</v>
      </c>
      <c r="Z2316" s="148">
        <v>2</v>
      </c>
      <c r="AA2316" s="148">
        <v>575.89</v>
      </c>
      <c r="AB2316" s="148">
        <v>3</v>
      </c>
      <c r="AC2316" s="148">
        <v>310.86</v>
      </c>
      <c r="AD2316" s="148"/>
      <c r="AE2316" s="148"/>
      <c r="AF2316" s="148"/>
      <c r="AG2316" s="148"/>
      <c r="AH2316" s="148"/>
      <c r="AI2316" s="148"/>
      <c r="AJ2316" s="148"/>
      <c r="AK2316" s="148"/>
      <c r="AL2316" s="139">
        <v>0</v>
      </c>
      <c r="AM2316" s="139">
        <v>0</v>
      </c>
      <c r="AN2316" s="148">
        <f t="shared" si="325"/>
        <v>1000</v>
      </c>
      <c r="AO2316" s="148">
        <f t="shared" si="326"/>
        <v>43</v>
      </c>
      <c r="AP2316" s="148">
        <v>4</v>
      </c>
      <c r="AQ2316" s="140">
        <v>4</v>
      </c>
      <c r="AS2316" s="42">
        <f t="shared" si="327"/>
        <v>2941.3495467354346</v>
      </c>
      <c r="AT2316" s="101">
        <f t="shared" si="328"/>
        <v>0</v>
      </c>
      <c r="AU2316" s="42">
        <f t="shared" si="329"/>
        <v>2941.3495467354346</v>
      </c>
      <c r="AV2316" s="42">
        <f t="shared" si="330"/>
        <v>7162.1329803685085</v>
      </c>
      <c r="AW2316" s="102">
        <f t="shared" si="331"/>
        <v>431</v>
      </c>
      <c r="AX2316" s="43">
        <f t="shared" si="324"/>
        <v>0.5</v>
      </c>
      <c r="AY2316" s="43" t="str">
        <f t="shared" si="332"/>
        <v>UTGS</v>
      </c>
    </row>
    <row r="2317" spans="1:51" hidden="1" x14ac:dyDescent="0.2">
      <c r="A2317" s="38">
        <v>2310</v>
      </c>
      <c r="B2317" t="s">
        <v>362</v>
      </c>
      <c r="C2317" t="s">
        <v>289</v>
      </c>
      <c r="D2317">
        <v>320</v>
      </c>
      <c r="E2317" t="s">
        <v>1247</v>
      </c>
      <c r="F2317">
        <v>0.25</v>
      </c>
      <c r="G2317" t="str">
        <f>LOOKUP(F2317,{0,6,45},{"F","L","H"})</f>
        <v>F</v>
      </c>
      <c r="H2317" t="s">
        <v>4104</v>
      </c>
      <c r="I2317" s="43" t="str">
        <f>IFERROR(VLOOKUP(#REF!,#REF!,2,FALSE),"No")</f>
        <v>No</v>
      </c>
      <c r="J2317" s="139">
        <v>0.5</v>
      </c>
      <c r="K2317" s="148">
        <v>26</v>
      </c>
      <c r="L2317" s="148"/>
      <c r="M2317" s="148"/>
      <c r="N2317" s="148"/>
      <c r="O2317" s="148"/>
      <c r="P2317" s="148"/>
      <c r="Q2317" s="148"/>
      <c r="R2317" s="148"/>
      <c r="S2317" s="148"/>
      <c r="T2317" s="148"/>
      <c r="U2317" s="148"/>
      <c r="V2317" s="148"/>
      <c r="W2317" s="148"/>
      <c r="X2317" s="139">
        <v>0.75</v>
      </c>
      <c r="Y2317" s="148">
        <v>228.09</v>
      </c>
      <c r="Z2317" s="148">
        <v>2</v>
      </c>
      <c r="AA2317" s="148">
        <v>771.91</v>
      </c>
      <c r="AB2317" s="148"/>
      <c r="AC2317" s="148"/>
      <c r="AD2317" s="148"/>
      <c r="AE2317" s="148"/>
      <c r="AF2317" s="148"/>
      <c r="AG2317" s="148"/>
      <c r="AH2317" s="148"/>
      <c r="AI2317" s="148"/>
      <c r="AJ2317" s="148"/>
      <c r="AK2317" s="148"/>
      <c r="AL2317" s="139">
        <v>0</v>
      </c>
      <c r="AM2317" s="139">
        <v>0</v>
      </c>
      <c r="AN2317" s="148">
        <f t="shared" si="325"/>
        <v>1000</v>
      </c>
      <c r="AO2317" s="148">
        <f t="shared" si="326"/>
        <v>26</v>
      </c>
      <c r="AP2317" s="148">
        <v>9</v>
      </c>
      <c r="AQ2317" s="140">
        <v>9</v>
      </c>
      <c r="AS2317" s="42">
        <f t="shared" si="327"/>
        <v>1778.4904236074722</v>
      </c>
      <c r="AT2317" s="101">
        <f t="shared" si="328"/>
        <v>0</v>
      </c>
      <c r="AU2317" s="42">
        <f t="shared" si="329"/>
        <v>1778.4904236074722</v>
      </c>
      <c r="AV2317" s="42">
        <f t="shared" si="330"/>
        <v>3804.4315468304485</v>
      </c>
      <c r="AW2317" s="102">
        <f t="shared" si="331"/>
        <v>431</v>
      </c>
      <c r="AX2317" s="43">
        <f t="shared" si="324"/>
        <v>0.5</v>
      </c>
      <c r="AY2317" s="43" t="str">
        <f t="shared" si="332"/>
        <v>UTGS</v>
      </c>
    </row>
    <row r="2318" spans="1:51" hidden="1" x14ac:dyDescent="0.2">
      <c r="A2318" s="38">
        <v>2311</v>
      </c>
      <c r="B2318" t="s">
        <v>362</v>
      </c>
      <c r="C2318" t="s">
        <v>289</v>
      </c>
      <c r="D2318">
        <v>320</v>
      </c>
      <c r="E2318" t="s">
        <v>1232</v>
      </c>
      <c r="F2318">
        <v>0.25</v>
      </c>
      <c r="G2318" t="str">
        <f>LOOKUP(F2318,{0,6,45},{"F","L","H"})</f>
        <v>F</v>
      </c>
      <c r="H2318" t="s">
        <v>4105</v>
      </c>
      <c r="I2318" s="43" t="str">
        <f>IFERROR(VLOOKUP(#REF!,#REF!,2,FALSE),"No")</f>
        <v>No</v>
      </c>
      <c r="J2318" s="139">
        <v>0.5</v>
      </c>
      <c r="K2318" s="148">
        <v>42</v>
      </c>
      <c r="L2318" s="148"/>
      <c r="M2318" s="148"/>
      <c r="N2318" s="148"/>
      <c r="O2318" s="148"/>
      <c r="P2318" s="148"/>
      <c r="Q2318" s="148"/>
      <c r="R2318" s="148"/>
      <c r="S2318" s="148"/>
      <c r="T2318" s="148"/>
      <c r="U2318" s="148"/>
      <c r="V2318" s="148"/>
      <c r="W2318" s="148"/>
      <c r="X2318" s="139">
        <v>1.25</v>
      </c>
      <c r="Y2318" s="148">
        <v>87.23</v>
      </c>
      <c r="Z2318" s="148">
        <v>2</v>
      </c>
      <c r="AA2318" s="148">
        <v>912.77</v>
      </c>
      <c r="AB2318" s="148"/>
      <c r="AC2318" s="148"/>
      <c r="AD2318" s="148"/>
      <c r="AE2318" s="148"/>
      <c r="AF2318" s="148"/>
      <c r="AG2318" s="148"/>
      <c r="AH2318" s="148"/>
      <c r="AI2318" s="148"/>
      <c r="AJ2318" s="148"/>
      <c r="AK2318" s="148"/>
      <c r="AL2318" s="139">
        <v>0</v>
      </c>
      <c r="AM2318" s="139">
        <v>0</v>
      </c>
      <c r="AN2318" s="148">
        <f t="shared" si="325"/>
        <v>1000</v>
      </c>
      <c r="AO2318" s="148">
        <f t="shared" si="326"/>
        <v>42</v>
      </c>
      <c r="AP2318" s="148">
        <v>11</v>
      </c>
      <c r="AQ2318" s="140">
        <v>12</v>
      </c>
      <c r="AS2318" s="42">
        <f t="shared" si="327"/>
        <v>2872.9460689043781</v>
      </c>
      <c r="AT2318" s="101">
        <f t="shared" si="328"/>
        <v>0</v>
      </c>
      <c r="AU2318" s="42">
        <f t="shared" si="329"/>
        <v>2872.9460689043781</v>
      </c>
      <c r="AV2318" s="42">
        <f t="shared" si="330"/>
        <v>2714.3352267895029</v>
      </c>
      <c r="AW2318" s="102">
        <f t="shared" si="331"/>
        <v>431</v>
      </c>
      <c r="AX2318" s="43">
        <f t="shared" si="324"/>
        <v>0.5</v>
      </c>
      <c r="AY2318" s="43" t="str">
        <f t="shared" si="332"/>
        <v>UTGS</v>
      </c>
    </row>
    <row r="2319" spans="1:51" hidden="1" x14ac:dyDescent="0.2">
      <c r="A2319" s="38">
        <v>2312</v>
      </c>
      <c r="B2319" t="s">
        <v>5806</v>
      </c>
      <c r="C2319" t="s">
        <v>5746</v>
      </c>
      <c r="D2319">
        <v>12247</v>
      </c>
      <c r="E2319" t="s">
        <v>291</v>
      </c>
      <c r="F2319">
        <v>2</v>
      </c>
      <c r="G2319" t="str">
        <f>LOOKUP(F2319,{0,6,45},{"F","L","H"})</f>
        <v>F</v>
      </c>
      <c r="H2319" t="s">
        <v>342</v>
      </c>
      <c r="I2319" s="43" t="str">
        <f>IFERROR(VLOOKUP(#REF!,#REF!,2,FALSE),"No")</f>
        <v>No</v>
      </c>
      <c r="J2319" s="139">
        <v>1.25</v>
      </c>
      <c r="K2319" s="148">
        <v>125</v>
      </c>
      <c r="L2319" s="148"/>
      <c r="M2319" s="148"/>
      <c r="N2319" s="148"/>
      <c r="O2319" s="148"/>
      <c r="P2319" s="148"/>
      <c r="Q2319" s="148"/>
      <c r="R2319" s="148"/>
      <c r="S2319" s="148"/>
      <c r="T2319" s="148"/>
      <c r="U2319" s="148"/>
      <c r="V2319" s="148"/>
      <c r="W2319" s="148"/>
      <c r="X2319" s="139">
        <v>2</v>
      </c>
      <c r="Y2319" s="148">
        <v>125.45</v>
      </c>
      <c r="Z2319" s="148">
        <v>4</v>
      </c>
      <c r="AA2319" s="148">
        <v>874.55</v>
      </c>
      <c r="AB2319" s="148"/>
      <c r="AC2319" s="148"/>
      <c r="AD2319" s="148"/>
      <c r="AE2319" s="148"/>
      <c r="AF2319" s="148"/>
      <c r="AG2319" s="148"/>
      <c r="AH2319" s="148"/>
      <c r="AI2319" s="148"/>
      <c r="AJ2319" s="148"/>
      <c r="AK2319" s="148"/>
      <c r="AL2319" s="139">
        <v>0</v>
      </c>
      <c r="AM2319" s="139">
        <v>0</v>
      </c>
      <c r="AN2319" s="148">
        <f t="shared" si="325"/>
        <v>1000</v>
      </c>
      <c r="AO2319" s="148">
        <f t="shared" si="326"/>
        <v>125</v>
      </c>
      <c r="AP2319" s="148">
        <v>13</v>
      </c>
      <c r="AQ2319" s="140">
        <v>17</v>
      </c>
      <c r="AS2319" s="42">
        <f t="shared" si="327"/>
        <v>9314.1847288820754</v>
      </c>
      <c r="AT2319" s="101">
        <f t="shared" si="328"/>
        <v>0</v>
      </c>
      <c r="AU2319" s="42">
        <f t="shared" si="329"/>
        <v>9314.1847288820754</v>
      </c>
      <c r="AV2319" s="42">
        <f t="shared" si="330"/>
        <v>2281.2638365572961</v>
      </c>
      <c r="AW2319" s="102">
        <f t="shared" si="331"/>
        <v>10791.333333333334</v>
      </c>
      <c r="AX2319" s="43">
        <f t="shared" si="324"/>
        <v>1.25</v>
      </c>
      <c r="AY2319" s="43" t="str">
        <f t="shared" si="332"/>
        <v>UTTSS</v>
      </c>
    </row>
    <row r="2320" spans="1:51" hidden="1" x14ac:dyDescent="0.2">
      <c r="A2320" s="38">
        <v>2313</v>
      </c>
      <c r="B2320" t="s">
        <v>362</v>
      </c>
      <c r="C2320" t="s">
        <v>289</v>
      </c>
      <c r="D2320">
        <v>320</v>
      </c>
      <c r="E2320" t="s">
        <v>1223</v>
      </c>
      <c r="F2320">
        <v>0.25</v>
      </c>
      <c r="G2320" t="str">
        <f>LOOKUP(F2320,{0,6,45},{"F","L","H"})</f>
        <v>F</v>
      </c>
      <c r="H2320" t="s">
        <v>4106</v>
      </c>
      <c r="I2320" s="43" t="str">
        <f>IFERROR(VLOOKUP(#REF!,#REF!,2,FALSE),"No")</f>
        <v>No</v>
      </c>
      <c r="J2320" s="139">
        <v>0.5</v>
      </c>
      <c r="K2320" s="148">
        <v>62</v>
      </c>
      <c r="L2320" s="148"/>
      <c r="M2320" s="148"/>
      <c r="N2320" s="148"/>
      <c r="O2320" s="148"/>
      <c r="P2320" s="148"/>
      <c r="Q2320" s="148"/>
      <c r="R2320" s="148"/>
      <c r="S2320" s="148"/>
      <c r="T2320" s="148"/>
      <c r="U2320" s="148"/>
      <c r="V2320" s="148"/>
      <c r="W2320" s="148"/>
      <c r="X2320" s="139">
        <v>2</v>
      </c>
      <c r="Y2320" s="148">
        <v>526.08000000000004</v>
      </c>
      <c r="Z2320" s="148">
        <v>4</v>
      </c>
      <c r="AA2320" s="148">
        <v>473.92</v>
      </c>
      <c r="AB2320" s="148"/>
      <c r="AC2320" s="148"/>
      <c r="AD2320" s="148"/>
      <c r="AE2320" s="148"/>
      <c r="AF2320" s="148"/>
      <c r="AG2320" s="148"/>
      <c r="AH2320" s="148"/>
      <c r="AI2320" s="148"/>
      <c r="AJ2320" s="148"/>
      <c r="AK2320" s="148"/>
      <c r="AL2320" s="139">
        <v>0</v>
      </c>
      <c r="AM2320" s="139">
        <v>0</v>
      </c>
      <c r="AN2320" s="148">
        <f t="shared" si="325"/>
        <v>1000</v>
      </c>
      <c r="AO2320" s="148">
        <f t="shared" si="326"/>
        <v>62</v>
      </c>
      <c r="AP2320" s="148">
        <v>10</v>
      </c>
      <c r="AQ2320" s="140">
        <v>10</v>
      </c>
      <c r="AS2320" s="42">
        <f t="shared" si="327"/>
        <v>4241.0156255255106</v>
      </c>
      <c r="AT2320" s="101">
        <f t="shared" si="328"/>
        <v>0</v>
      </c>
      <c r="AU2320" s="42">
        <f t="shared" si="329"/>
        <v>4241.0156255255106</v>
      </c>
      <c r="AV2320" s="42">
        <f t="shared" si="330"/>
        <v>3590.8968121474036</v>
      </c>
      <c r="AW2320" s="102">
        <f t="shared" si="331"/>
        <v>431</v>
      </c>
      <c r="AX2320" s="43">
        <f t="shared" si="324"/>
        <v>0.5</v>
      </c>
      <c r="AY2320" s="43" t="str">
        <f t="shared" si="332"/>
        <v>UTGS</v>
      </c>
    </row>
    <row r="2321" spans="1:51" hidden="1" x14ac:dyDescent="0.2">
      <c r="A2321" s="38">
        <v>2314</v>
      </c>
      <c r="B2321" t="s">
        <v>362</v>
      </c>
      <c r="C2321" t="s">
        <v>289</v>
      </c>
      <c r="D2321">
        <v>400</v>
      </c>
      <c r="E2321" t="s">
        <v>1231</v>
      </c>
      <c r="F2321">
        <v>0.25</v>
      </c>
      <c r="G2321" t="str">
        <f>LOOKUP(F2321,{0,6,45},{"F","L","H"})</f>
        <v>F</v>
      </c>
      <c r="H2321" t="s">
        <v>4107</v>
      </c>
      <c r="I2321" s="43" t="str">
        <f>IFERROR(VLOOKUP(#REF!,#REF!,2,FALSE),"No")</f>
        <v>No</v>
      </c>
      <c r="J2321" s="139">
        <v>0.5</v>
      </c>
      <c r="K2321" s="148">
        <v>58</v>
      </c>
      <c r="L2321" s="148"/>
      <c r="M2321" s="148"/>
      <c r="N2321" s="148"/>
      <c r="O2321" s="148"/>
      <c r="P2321" s="148"/>
      <c r="Q2321" s="148"/>
      <c r="R2321" s="148"/>
      <c r="S2321" s="148"/>
      <c r="T2321" s="148"/>
      <c r="U2321" s="148"/>
      <c r="V2321" s="148"/>
      <c r="W2321" s="148"/>
      <c r="X2321" s="139">
        <v>2</v>
      </c>
      <c r="Y2321" s="148">
        <v>1000</v>
      </c>
      <c r="Z2321" s="148"/>
      <c r="AA2321" s="148"/>
      <c r="AB2321" s="148"/>
      <c r="AC2321" s="148"/>
      <c r="AD2321" s="148"/>
      <c r="AE2321" s="148"/>
      <c r="AF2321" s="148"/>
      <c r="AG2321" s="148"/>
      <c r="AH2321" s="148"/>
      <c r="AI2321" s="148"/>
      <c r="AJ2321" s="148"/>
      <c r="AK2321" s="148"/>
      <c r="AL2321" s="139">
        <v>0</v>
      </c>
      <c r="AM2321" s="139">
        <v>0</v>
      </c>
      <c r="AN2321" s="148">
        <f t="shared" si="325"/>
        <v>1000</v>
      </c>
      <c r="AO2321" s="148">
        <f t="shared" si="326"/>
        <v>58</v>
      </c>
      <c r="AP2321" s="148">
        <v>16</v>
      </c>
      <c r="AQ2321" s="140">
        <v>16</v>
      </c>
      <c r="AS2321" s="42">
        <f t="shared" si="327"/>
        <v>3967.401714201284</v>
      </c>
      <c r="AT2321" s="101">
        <f t="shared" si="328"/>
        <v>0</v>
      </c>
      <c r="AU2321" s="42">
        <f t="shared" si="329"/>
        <v>3967.401714201284</v>
      </c>
      <c r="AV2321" s="42">
        <f t="shared" si="330"/>
        <v>2031.935107592127</v>
      </c>
      <c r="AW2321" s="102">
        <f t="shared" si="331"/>
        <v>585.0096169344007</v>
      </c>
      <c r="AX2321" s="43">
        <f t="shared" si="324"/>
        <v>0.5</v>
      </c>
      <c r="AY2321" s="43" t="str">
        <f t="shared" si="332"/>
        <v>UTGS</v>
      </c>
    </row>
    <row r="2322" spans="1:51" hidden="1" x14ac:dyDescent="0.2">
      <c r="A2322" s="38">
        <v>2315</v>
      </c>
      <c r="B2322" t="s">
        <v>5806</v>
      </c>
      <c r="C2322" t="s">
        <v>5746</v>
      </c>
      <c r="D2322">
        <v>5550</v>
      </c>
      <c r="E2322" t="s">
        <v>198</v>
      </c>
      <c r="F2322">
        <v>2</v>
      </c>
      <c r="G2322" t="str">
        <f>LOOKUP(F2322,{0,6,45},{"F","L","H"})</f>
        <v>F</v>
      </c>
      <c r="H2322" t="s">
        <v>400</v>
      </c>
      <c r="I2322" s="43" t="str">
        <f>IFERROR(VLOOKUP(#REF!,#REF!,2,FALSE),"No")</f>
        <v>No</v>
      </c>
      <c r="J2322" s="139">
        <v>2</v>
      </c>
      <c r="K2322" s="148">
        <v>317</v>
      </c>
      <c r="L2322" s="148"/>
      <c r="M2322" s="148"/>
      <c r="N2322" s="148"/>
      <c r="O2322" s="148"/>
      <c r="P2322" s="148"/>
      <c r="Q2322" s="148"/>
      <c r="R2322" s="148"/>
      <c r="S2322" s="148"/>
      <c r="T2322" s="148"/>
      <c r="U2322" s="148"/>
      <c r="V2322" s="148"/>
      <c r="W2322" s="148"/>
      <c r="X2322" s="139">
        <v>1.25</v>
      </c>
      <c r="Y2322" s="148">
        <v>240.83</v>
      </c>
      <c r="Z2322" s="149">
        <v>2</v>
      </c>
      <c r="AA2322" s="148">
        <v>759.17</v>
      </c>
      <c r="AB2322" s="148"/>
      <c r="AC2322" s="148"/>
      <c r="AD2322" s="148"/>
      <c r="AE2322" s="148"/>
      <c r="AF2322" s="148"/>
      <c r="AG2322" s="148"/>
      <c r="AH2322" s="148"/>
      <c r="AI2322" s="148"/>
      <c r="AJ2322" s="148"/>
      <c r="AK2322" s="148"/>
      <c r="AL2322" s="139">
        <v>0</v>
      </c>
      <c r="AM2322" s="139">
        <v>0</v>
      </c>
      <c r="AN2322" s="148">
        <f t="shared" si="325"/>
        <v>1000</v>
      </c>
      <c r="AO2322" s="148">
        <f t="shared" si="326"/>
        <v>317</v>
      </c>
      <c r="AP2322" s="148">
        <v>3</v>
      </c>
      <c r="AQ2322" s="140">
        <v>3</v>
      </c>
      <c r="AS2322" s="42">
        <f t="shared" si="327"/>
        <v>23135.762472444945</v>
      </c>
      <c r="AT2322" s="101">
        <f t="shared" si="328"/>
        <v>0</v>
      </c>
      <c r="AU2322" s="42">
        <f t="shared" si="329"/>
        <v>23135.762472444945</v>
      </c>
      <c r="AV2322" s="42">
        <f t="shared" si="330"/>
        <v>10893.180907158012</v>
      </c>
      <c r="AW2322" s="102">
        <f t="shared" si="331"/>
        <v>3698.6666666666665</v>
      </c>
      <c r="AX2322" s="43">
        <f t="shared" si="324"/>
        <v>2</v>
      </c>
      <c r="AY2322" s="43" t="str">
        <f t="shared" si="332"/>
        <v>UTTSS</v>
      </c>
    </row>
    <row r="2323" spans="1:51" hidden="1" x14ac:dyDescent="0.2">
      <c r="A2323" s="38">
        <v>2316</v>
      </c>
      <c r="B2323" t="s">
        <v>5807</v>
      </c>
      <c r="C2323" t="s">
        <v>5746</v>
      </c>
      <c r="D2323">
        <v>111600</v>
      </c>
      <c r="E2323" t="s">
        <v>213</v>
      </c>
      <c r="F2323">
        <v>40</v>
      </c>
      <c r="G2323" t="str">
        <f>LOOKUP(F2323,{0,6,45},{"F","L","H"})</f>
        <v>L</v>
      </c>
      <c r="H2323" t="s">
        <v>739</v>
      </c>
      <c r="I2323" s="43" t="str">
        <f>IFERROR(VLOOKUP(#REF!,#REF!,2,FALSE),"No")</f>
        <v>No</v>
      </c>
      <c r="J2323" s="139">
        <v>4</v>
      </c>
      <c r="K2323" s="148">
        <v>26</v>
      </c>
      <c r="L2323" s="148">
        <v>6</v>
      </c>
      <c r="M2323" s="148">
        <v>616</v>
      </c>
      <c r="N2323" s="148"/>
      <c r="O2323" s="148"/>
      <c r="P2323" s="148"/>
      <c r="Q2323" s="148"/>
      <c r="R2323" s="148"/>
      <c r="S2323" s="148"/>
      <c r="T2323" s="148"/>
      <c r="U2323" s="148"/>
      <c r="V2323" s="148"/>
      <c r="W2323" s="148"/>
      <c r="X2323" s="139">
        <v>4</v>
      </c>
      <c r="Y2323" s="148">
        <v>528</v>
      </c>
      <c r="Z2323" s="148">
        <v>6</v>
      </c>
      <c r="AA2323" s="148">
        <v>2</v>
      </c>
      <c r="AB2323" s="148"/>
      <c r="AC2323" s="148"/>
      <c r="AD2323" s="148"/>
      <c r="AE2323" s="148"/>
      <c r="AF2323" s="148"/>
      <c r="AG2323" s="148"/>
      <c r="AH2323" s="148"/>
      <c r="AI2323" s="148"/>
      <c r="AJ2323" s="148"/>
      <c r="AK2323" s="148"/>
      <c r="AL2323" s="139">
        <v>0</v>
      </c>
      <c r="AM2323" s="139">
        <v>0</v>
      </c>
      <c r="AN2323" s="148">
        <f t="shared" si="325"/>
        <v>530</v>
      </c>
      <c r="AO2323" s="148">
        <f t="shared" si="326"/>
        <v>642</v>
      </c>
      <c r="AP2323" s="148">
        <v>3</v>
      </c>
      <c r="AQ2323" s="140">
        <v>9</v>
      </c>
      <c r="AS2323" s="42">
        <f t="shared" si="327"/>
        <v>34342.450423607472</v>
      </c>
      <c r="AT2323" s="101">
        <f t="shared" si="328"/>
        <v>0</v>
      </c>
      <c r="AU2323" s="42">
        <f t="shared" si="329"/>
        <v>34342.450423607472</v>
      </c>
      <c r="AV2323" s="42">
        <f t="shared" si="330"/>
        <v>2341.2899680423598</v>
      </c>
      <c r="AW2323" s="102">
        <f t="shared" si="331"/>
        <v>45418</v>
      </c>
      <c r="AX2323" s="43">
        <f t="shared" si="324"/>
        <v>4</v>
      </c>
      <c r="AY2323" s="43" t="str">
        <f t="shared" si="332"/>
        <v>UTTSS</v>
      </c>
    </row>
    <row r="2324" spans="1:51" hidden="1" x14ac:dyDescent="0.2">
      <c r="A2324" s="38">
        <v>2317</v>
      </c>
      <c r="B2324" t="s">
        <v>5806</v>
      </c>
      <c r="C2324" t="s">
        <v>292</v>
      </c>
      <c r="D2324">
        <v>2225</v>
      </c>
      <c r="E2324" t="s">
        <v>196</v>
      </c>
      <c r="F2324">
        <v>2</v>
      </c>
      <c r="G2324" t="str">
        <f>LOOKUP(F2324,{0,6,45},{"F","L","H"})</f>
        <v>F</v>
      </c>
      <c r="H2324" t="s">
        <v>1987</v>
      </c>
      <c r="I2324" s="43" t="str">
        <f>IFERROR(VLOOKUP(#REF!,#REF!,2,FALSE),"No")</f>
        <v>No</v>
      </c>
      <c r="J2324" s="139">
        <v>1.25</v>
      </c>
      <c r="K2324" s="148">
        <v>80</v>
      </c>
      <c r="L2324" s="148"/>
      <c r="M2324" s="148"/>
      <c r="N2324" s="148"/>
      <c r="O2324" s="148"/>
      <c r="P2324" s="148"/>
      <c r="Q2324" s="148"/>
      <c r="R2324" s="148"/>
      <c r="S2324" s="148"/>
      <c r="T2324" s="148"/>
      <c r="U2324" s="148"/>
      <c r="V2324" s="148"/>
      <c r="W2324" s="148"/>
      <c r="X2324" s="139">
        <v>2</v>
      </c>
      <c r="Y2324" s="148">
        <v>368.5</v>
      </c>
      <c r="Z2324" s="149">
        <v>4</v>
      </c>
      <c r="AA2324" s="148">
        <v>631.5</v>
      </c>
      <c r="AB2324" s="148"/>
      <c r="AC2324" s="148"/>
      <c r="AD2324" s="148"/>
      <c r="AE2324" s="148"/>
      <c r="AF2324" s="148"/>
      <c r="AG2324" s="148"/>
      <c r="AH2324" s="148"/>
      <c r="AI2324" s="148"/>
      <c r="AJ2324" s="148"/>
      <c r="AK2324" s="148"/>
      <c r="AL2324" s="139">
        <v>0</v>
      </c>
      <c r="AM2324" s="139">
        <v>0</v>
      </c>
      <c r="AN2324" s="148">
        <f t="shared" si="325"/>
        <v>1000</v>
      </c>
      <c r="AO2324" s="148">
        <f t="shared" si="326"/>
        <v>80</v>
      </c>
      <c r="AP2324" s="148">
        <v>4</v>
      </c>
      <c r="AQ2324" s="140">
        <v>4</v>
      </c>
      <c r="AS2324" s="42">
        <f t="shared" si="327"/>
        <v>5961.0782264845284</v>
      </c>
      <c r="AT2324" s="101">
        <f t="shared" si="328"/>
        <v>0</v>
      </c>
      <c r="AU2324" s="42">
        <f t="shared" si="329"/>
        <v>5961.0782264845284</v>
      </c>
      <c r="AV2324" s="42">
        <f t="shared" si="330"/>
        <v>9259.7041803685079</v>
      </c>
      <c r="AW2324" s="102">
        <f t="shared" si="331"/>
        <v>2428.75</v>
      </c>
      <c r="AX2324" s="43">
        <f t="shared" si="324"/>
        <v>1.25</v>
      </c>
      <c r="AY2324" s="43" t="str">
        <f t="shared" si="332"/>
        <v>UTFS</v>
      </c>
    </row>
    <row r="2325" spans="1:51" hidden="1" x14ac:dyDescent="0.2">
      <c r="A2325" s="38">
        <v>2318</v>
      </c>
      <c r="B2325" t="s">
        <v>362</v>
      </c>
      <c r="C2325" t="s">
        <v>289</v>
      </c>
      <c r="D2325">
        <v>320</v>
      </c>
      <c r="E2325" t="s">
        <v>1245</v>
      </c>
      <c r="F2325">
        <v>0.25</v>
      </c>
      <c r="G2325" t="str">
        <f>LOOKUP(F2325,{0,6,45},{"F","L","H"})</f>
        <v>F</v>
      </c>
      <c r="H2325" t="s">
        <v>4109</v>
      </c>
      <c r="I2325" s="43" t="str">
        <f>IFERROR(VLOOKUP(#REF!,#REF!,2,FALSE),"No")</f>
        <v>No</v>
      </c>
      <c r="J2325" s="139">
        <v>0.5</v>
      </c>
      <c r="K2325" s="148">
        <v>45</v>
      </c>
      <c r="L2325" s="148"/>
      <c r="M2325" s="148"/>
      <c r="N2325" s="148"/>
      <c r="O2325" s="148"/>
      <c r="P2325" s="148"/>
      <c r="Q2325" s="148"/>
      <c r="R2325" s="148"/>
      <c r="S2325" s="148"/>
      <c r="T2325" s="148"/>
      <c r="U2325" s="148"/>
      <c r="V2325" s="148"/>
      <c r="W2325" s="148"/>
      <c r="X2325" s="139">
        <v>1.25</v>
      </c>
      <c r="Y2325" s="148">
        <v>410.07</v>
      </c>
      <c r="Z2325" s="149">
        <v>2</v>
      </c>
      <c r="AA2325" s="148">
        <v>589.92999999999995</v>
      </c>
      <c r="AB2325" s="148"/>
      <c r="AC2325" s="148"/>
      <c r="AD2325" s="148"/>
      <c r="AE2325" s="148"/>
      <c r="AF2325" s="148"/>
      <c r="AG2325" s="148"/>
      <c r="AH2325" s="148"/>
      <c r="AI2325" s="148"/>
      <c r="AJ2325" s="148"/>
      <c r="AK2325" s="148"/>
      <c r="AL2325" s="139">
        <v>0</v>
      </c>
      <c r="AM2325" s="139">
        <v>0</v>
      </c>
      <c r="AN2325" s="148">
        <f t="shared" si="325"/>
        <v>1000</v>
      </c>
      <c r="AO2325" s="148">
        <f t="shared" si="326"/>
        <v>45</v>
      </c>
      <c r="AP2325" s="148">
        <v>10</v>
      </c>
      <c r="AQ2325" s="140">
        <v>10</v>
      </c>
      <c r="AS2325" s="42">
        <f t="shared" si="327"/>
        <v>3078.1565023975477</v>
      </c>
      <c r="AT2325" s="101">
        <f t="shared" si="328"/>
        <v>0</v>
      </c>
      <c r="AU2325" s="42">
        <f t="shared" si="329"/>
        <v>3078.1565023975477</v>
      </c>
      <c r="AV2325" s="42">
        <f t="shared" si="330"/>
        <v>3279.8010721474029</v>
      </c>
      <c r="AW2325" s="102">
        <f t="shared" si="331"/>
        <v>431</v>
      </c>
      <c r="AX2325" s="43">
        <f t="shared" si="324"/>
        <v>0.5</v>
      </c>
      <c r="AY2325" s="43" t="str">
        <f t="shared" si="332"/>
        <v>UTGS</v>
      </c>
    </row>
    <row r="2326" spans="1:51" hidden="1" x14ac:dyDescent="0.2">
      <c r="A2326" s="38">
        <v>2319</v>
      </c>
      <c r="B2326" t="s">
        <v>362</v>
      </c>
      <c r="C2326" t="s">
        <v>289</v>
      </c>
      <c r="D2326">
        <v>320</v>
      </c>
      <c r="E2326" t="s">
        <v>1247</v>
      </c>
      <c r="F2326">
        <v>0.25</v>
      </c>
      <c r="G2326" t="str">
        <f>LOOKUP(F2326,{0,6,45},{"F","L","H"})</f>
        <v>F</v>
      </c>
      <c r="H2326" t="s">
        <v>4110</v>
      </c>
      <c r="I2326" s="43" t="str">
        <f>IFERROR(VLOOKUP(#REF!,#REF!,2,FALSE),"No")</f>
        <v>No</v>
      </c>
      <c r="J2326" s="139">
        <v>0.5</v>
      </c>
      <c r="K2326" s="148">
        <v>32</v>
      </c>
      <c r="L2326" s="148"/>
      <c r="M2326" s="148"/>
      <c r="N2326" s="148"/>
      <c r="O2326" s="148"/>
      <c r="P2326" s="148"/>
      <c r="Q2326" s="148"/>
      <c r="R2326" s="148"/>
      <c r="S2326" s="148"/>
      <c r="T2326" s="148"/>
      <c r="U2326" s="148"/>
      <c r="V2326" s="148"/>
      <c r="W2326" s="148"/>
      <c r="X2326" s="139">
        <v>1.25</v>
      </c>
      <c r="Y2326" s="148">
        <v>682.03</v>
      </c>
      <c r="Z2326" s="148">
        <v>2</v>
      </c>
      <c r="AA2326" s="148">
        <v>317.97000000000003</v>
      </c>
      <c r="AB2326" s="148"/>
      <c r="AC2326" s="148"/>
      <c r="AD2326" s="148"/>
      <c r="AE2326" s="148"/>
      <c r="AF2326" s="148"/>
      <c r="AG2326" s="148"/>
      <c r="AH2326" s="148"/>
      <c r="AI2326" s="148"/>
      <c r="AJ2326" s="148"/>
      <c r="AK2326" s="148"/>
      <c r="AL2326" s="139">
        <v>0</v>
      </c>
      <c r="AM2326" s="139">
        <v>0</v>
      </c>
      <c r="AN2326" s="148">
        <f t="shared" si="325"/>
        <v>1000</v>
      </c>
      <c r="AO2326" s="148">
        <f t="shared" si="326"/>
        <v>32</v>
      </c>
      <c r="AP2326" s="148">
        <v>19</v>
      </c>
      <c r="AQ2326" s="140">
        <v>19</v>
      </c>
      <c r="AS2326" s="42">
        <f t="shared" si="327"/>
        <v>2188.9112905938118</v>
      </c>
      <c r="AT2326" s="101">
        <f t="shared" si="328"/>
        <v>0</v>
      </c>
      <c r="AU2326" s="42">
        <f t="shared" si="329"/>
        <v>2188.9112905938118</v>
      </c>
      <c r="AV2326" s="42">
        <f t="shared" si="330"/>
        <v>1736.2306695512648</v>
      </c>
      <c r="AW2326" s="102">
        <f t="shared" si="331"/>
        <v>431</v>
      </c>
      <c r="AX2326" s="43">
        <f t="shared" si="324"/>
        <v>0.5</v>
      </c>
      <c r="AY2326" s="43" t="str">
        <f t="shared" si="332"/>
        <v>UTGS</v>
      </c>
    </row>
    <row r="2327" spans="1:51" hidden="1" x14ac:dyDescent="0.2">
      <c r="A2327" s="38">
        <v>2320</v>
      </c>
      <c r="B2327" t="s">
        <v>362</v>
      </c>
      <c r="C2327" t="s">
        <v>289</v>
      </c>
      <c r="D2327">
        <v>320</v>
      </c>
      <c r="E2327" t="s">
        <v>1245</v>
      </c>
      <c r="F2327">
        <v>0.25</v>
      </c>
      <c r="G2327" t="str">
        <f>LOOKUP(F2327,{0,6,45},{"F","L","H"})</f>
        <v>F</v>
      </c>
      <c r="H2327" t="s">
        <v>4111</v>
      </c>
      <c r="I2327" s="43" t="str">
        <f>IFERROR(VLOOKUP(#REF!,#REF!,2,FALSE),"No")</f>
        <v>No</v>
      </c>
      <c r="J2327" s="139">
        <v>0.5</v>
      </c>
      <c r="K2327" s="148">
        <v>54</v>
      </c>
      <c r="L2327" s="148"/>
      <c r="M2327" s="148"/>
      <c r="N2327" s="148"/>
      <c r="O2327" s="148"/>
      <c r="P2327" s="148"/>
      <c r="Q2327" s="148"/>
      <c r="R2327" s="148"/>
      <c r="S2327" s="148"/>
      <c r="T2327" s="148"/>
      <c r="U2327" s="148"/>
      <c r="V2327" s="148"/>
      <c r="W2327" s="148"/>
      <c r="X2327" s="139">
        <v>1.25</v>
      </c>
      <c r="Y2327" s="148">
        <v>818.31</v>
      </c>
      <c r="Z2327" s="148">
        <v>2</v>
      </c>
      <c r="AA2327" s="148">
        <v>181.69</v>
      </c>
      <c r="AB2327" s="148"/>
      <c r="AC2327" s="148"/>
      <c r="AD2327" s="148"/>
      <c r="AE2327" s="148"/>
      <c r="AF2327" s="148"/>
      <c r="AG2327" s="148"/>
      <c r="AH2327" s="148"/>
      <c r="AI2327" s="148"/>
      <c r="AJ2327" s="148"/>
      <c r="AK2327" s="148"/>
      <c r="AL2327" s="139">
        <v>0</v>
      </c>
      <c r="AM2327" s="139">
        <v>0</v>
      </c>
      <c r="AN2327" s="148">
        <f t="shared" si="325"/>
        <v>1000</v>
      </c>
      <c r="AO2327" s="148">
        <f t="shared" si="326"/>
        <v>54</v>
      </c>
      <c r="AP2327" s="148">
        <v>22</v>
      </c>
      <c r="AQ2327" s="140">
        <v>22</v>
      </c>
      <c r="AS2327" s="42">
        <f t="shared" si="327"/>
        <v>3693.7878028770574</v>
      </c>
      <c r="AT2327" s="101">
        <f t="shared" si="328"/>
        <v>0</v>
      </c>
      <c r="AU2327" s="42">
        <f t="shared" si="329"/>
        <v>3693.7878028770574</v>
      </c>
      <c r="AV2327" s="42">
        <f t="shared" si="330"/>
        <v>1503.8081237033655</v>
      </c>
      <c r="AW2327" s="102">
        <f t="shared" si="331"/>
        <v>431</v>
      </c>
      <c r="AX2327" s="43">
        <f t="shared" si="324"/>
        <v>0.5</v>
      </c>
      <c r="AY2327" s="43" t="str">
        <f t="shared" si="332"/>
        <v>UTGS</v>
      </c>
    </row>
    <row r="2328" spans="1:51" hidden="1" x14ac:dyDescent="0.2">
      <c r="A2328" s="38">
        <v>2321</v>
      </c>
      <c r="B2328" t="s">
        <v>5806</v>
      </c>
      <c r="C2328" t="s">
        <v>5746</v>
      </c>
      <c r="D2328">
        <v>2630</v>
      </c>
      <c r="E2328" t="s">
        <v>196</v>
      </c>
      <c r="F2328">
        <v>5</v>
      </c>
      <c r="G2328" t="str">
        <f>LOOKUP(F2328,{0,6,45},{"F","L","H"})</f>
        <v>F</v>
      </c>
      <c r="H2328" t="s">
        <v>1878</v>
      </c>
      <c r="I2328" s="43" t="str">
        <f>IFERROR(VLOOKUP(#REF!,#REF!,2,FALSE),"No")</f>
        <v>No</v>
      </c>
      <c r="J2328" s="139">
        <v>1.25</v>
      </c>
      <c r="K2328" s="148">
        <v>408</v>
      </c>
      <c r="L2328" s="148"/>
      <c r="M2328" s="148"/>
      <c r="N2328" s="148"/>
      <c r="O2328" s="148"/>
      <c r="P2328" s="148"/>
      <c r="Q2328" s="148"/>
      <c r="R2328" s="148"/>
      <c r="S2328" s="148"/>
      <c r="T2328" s="148"/>
      <c r="U2328" s="148"/>
      <c r="V2328" s="148"/>
      <c r="W2328" s="148"/>
      <c r="X2328" s="139">
        <v>6</v>
      </c>
      <c r="Y2328" s="148">
        <v>1000</v>
      </c>
      <c r="Z2328" s="148"/>
      <c r="AA2328" s="148"/>
      <c r="AB2328" s="148"/>
      <c r="AC2328" s="148"/>
      <c r="AD2328" s="148"/>
      <c r="AE2328" s="148"/>
      <c r="AF2328" s="148"/>
      <c r="AG2328" s="148"/>
      <c r="AH2328" s="148"/>
      <c r="AI2328" s="148"/>
      <c r="AJ2328" s="148"/>
      <c r="AK2328" s="148"/>
      <c r="AL2328" s="139">
        <v>0</v>
      </c>
      <c r="AM2328" s="139">
        <v>0</v>
      </c>
      <c r="AN2328" s="148">
        <f t="shared" si="325"/>
        <v>1000</v>
      </c>
      <c r="AO2328" s="148">
        <f t="shared" si="326"/>
        <v>408</v>
      </c>
      <c r="AP2328" s="148">
        <v>1</v>
      </c>
      <c r="AQ2328" s="140">
        <v>1</v>
      </c>
      <c r="AS2328" s="42">
        <f t="shared" si="327"/>
        <v>30401.498955071096</v>
      </c>
      <c r="AT2328" s="101">
        <f t="shared" si="328"/>
        <v>0</v>
      </c>
      <c r="AU2328" s="42">
        <f t="shared" si="329"/>
        <v>30401.498955071096</v>
      </c>
      <c r="AV2328" s="42">
        <f t="shared" si="330"/>
        <v>60030.961721474043</v>
      </c>
      <c r="AW2328" s="102">
        <f t="shared" si="331"/>
        <v>2428.75</v>
      </c>
      <c r="AX2328" s="43">
        <f t="shared" si="324"/>
        <v>1.25</v>
      </c>
      <c r="AY2328" s="43" t="str">
        <f t="shared" si="332"/>
        <v>UTTSS</v>
      </c>
    </row>
    <row r="2329" spans="1:51" hidden="1" x14ac:dyDescent="0.2">
      <c r="A2329" s="38">
        <v>2322</v>
      </c>
      <c r="B2329" t="s">
        <v>362</v>
      </c>
      <c r="C2329" t="s">
        <v>289</v>
      </c>
      <c r="D2329">
        <v>550</v>
      </c>
      <c r="E2329" t="s">
        <v>1247</v>
      </c>
      <c r="F2329">
        <v>2</v>
      </c>
      <c r="G2329" t="str">
        <f>LOOKUP(F2329,{0,6,45},{"F","L","H"})</f>
        <v>F</v>
      </c>
      <c r="H2329" t="s">
        <v>4112</v>
      </c>
      <c r="I2329" s="43" t="str">
        <f>IFERROR(VLOOKUP(#REF!,#REF!,2,FALSE),"No")</f>
        <v>No</v>
      </c>
      <c r="J2329" s="139">
        <v>1.25</v>
      </c>
      <c r="K2329" s="148">
        <v>113</v>
      </c>
      <c r="L2329" s="148"/>
      <c r="M2329" s="148"/>
      <c r="N2329" s="148"/>
      <c r="O2329" s="148"/>
      <c r="P2329" s="148"/>
      <c r="Q2329" s="148"/>
      <c r="R2329" s="148"/>
      <c r="S2329" s="148"/>
      <c r="T2329" s="148"/>
      <c r="U2329" s="148"/>
      <c r="V2329" s="148"/>
      <c r="W2329" s="148"/>
      <c r="X2329" s="139">
        <v>1.25</v>
      </c>
      <c r="Y2329" s="148">
        <v>654.15</v>
      </c>
      <c r="Z2329" s="148">
        <v>2</v>
      </c>
      <c r="AA2329" s="148">
        <v>345.85</v>
      </c>
      <c r="AB2329" s="148"/>
      <c r="AC2329" s="148"/>
      <c r="AD2329" s="148"/>
      <c r="AE2329" s="148"/>
      <c r="AF2329" s="148"/>
      <c r="AG2329" s="148"/>
      <c r="AH2329" s="148"/>
      <c r="AI2329" s="148"/>
      <c r="AJ2329" s="148"/>
      <c r="AK2329" s="148"/>
      <c r="AL2329" s="139">
        <v>0</v>
      </c>
      <c r="AM2329" s="139">
        <v>0</v>
      </c>
      <c r="AN2329" s="148">
        <f t="shared" si="325"/>
        <v>1000</v>
      </c>
      <c r="AO2329" s="148">
        <f t="shared" si="326"/>
        <v>113</v>
      </c>
      <c r="AP2329" s="148">
        <v>4</v>
      </c>
      <c r="AQ2329" s="140">
        <v>36</v>
      </c>
      <c r="AS2329" s="42">
        <f t="shared" si="327"/>
        <v>8420.0229949093955</v>
      </c>
      <c r="AT2329" s="101">
        <f t="shared" si="328"/>
        <v>0</v>
      </c>
      <c r="AU2329" s="42">
        <f t="shared" si="329"/>
        <v>8420.0229949093955</v>
      </c>
      <c r="AV2329" s="42">
        <f t="shared" si="330"/>
        <v>915.80185337427872</v>
      </c>
      <c r="AW2329" s="102">
        <f t="shared" si="331"/>
        <v>585.0096169344007</v>
      </c>
      <c r="AX2329" s="43">
        <f t="shared" si="324"/>
        <v>1.25</v>
      </c>
      <c r="AY2329" s="43" t="str">
        <f t="shared" si="332"/>
        <v>UTGS</v>
      </c>
    </row>
    <row r="2330" spans="1:51" hidden="1" x14ac:dyDescent="0.2">
      <c r="A2330" s="38">
        <v>2323</v>
      </c>
      <c r="B2330" t="s">
        <v>362</v>
      </c>
      <c r="C2330" t="s">
        <v>289</v>
      </c>
      <c r="D2330">
        <v>175</v>
      </c>
      <c r="E2330" t="s">
        <v>1235</v>
      </c>
      <c r="F2330">
        <v>0.25</v>
      </c>
      <c r="G2330" t="str">
        <f>LOOKUP(F2330,{0,6,45},{"F","L","H"})</f>
        <v>F</v>
      </c>
      <c r="H2330" t="s">
        <v>4113</v>
      </c>
      <c r="I2330" s="43" t="str">
        <f>IFERROR(VLOOKUP(#REF!,#REF!,2,FALSE),"No")</f>
        <v>No</v>
      </c>
      <c r="J2330" s="139">
        <v>0.5</v>
      </c>
      <c r="K2330" s="148">
        <v>53</v>
      </c>
      <c r="L2330" s="148"/>
      <c r="M2330" s="148"/>
      <c r="N2330" s="148"/>
      <c r="O2330" s="148"/>
      <c r="P2330" s="148"/>
      <c r="Q2330" s="148"/>
      <c r="R2330" s="148"/>
      <c r="S2330" s="148"/>
      <c r="T2330" s="148"/>
      <c r="U2330" s="148"/>
      <c r="V2330" s="148"/>
      <c r="W2330" s="148"/>
      <c r="X2330" s="139">
        <v>1.25</v>
      </c>
      <c r="Y2330" s="148">
        <v>105.31</v>
      </c>
      <c r="Z2330" s="148">
        <v>2</v>
      </c>
      <c r="AA2330" s="148">
        <v>894.69</v>
      </c>
      <c r="AB2330" s="148"/>
      <c r="AC2330" s="148"/>
      <c r="AD2330" s="148"/>
      <c r="AE2330" s="148"/>
      <c r="AF2330" s="148"/>
      <c r="AG2330" s="148"/>
      <c r="AH2330" s="148"/>
      <c r="AI2330" s="148"/>
      <c r="AJ2330" s="148"/>
      <c r="AK2330" s="148"/>
      <c r="AL2330" s="139">
        <v>0</v>
      </c>
      <c r="AM2330" s="139">
        <v>0</v>
      </c>
      <c r="AN2330" s="148">
        <f t="shared" si="325"/>
        <v>1000</v>
      </c>
      <c r="AO2330" s="148">
        <f t="shared" si="326"/>
        <v>53</v>
      </c>
      <c r="AP2330" s="148">
        <v>8</v>
      </c>
      <c r="AQ2330" s="140">
        <v>8</v>
      </c>
      <c r="AS2330" s="42">
        <f t="shared" si="327"/>
        <v>3625.3843250460009</v>
      </c>
      <c r="AT2330" s="101">
        <f t="shared" si="328"/>
        <v>0</v>
      </c>
      <c r="AU2330" s="42">
        <f t="shared" si="329"/>
        <v>3625.3843250460009</v>
      </c>
      <c r="AV2330" s="42">
        <f t="shared" si="330"/>
        <v>4073.0848401842545</v>
      </c>
      <c r="AW2330" s="102">
        <f t="shared" si="331"/>
        <v>431</v>
      </c>
      <c r="AX2330" s="43">
        <f t="shared" si="324"/>
        <v>0.5</v>
      </c>
      <c r="AY2330" s="43" t="str">
        <f t="shared" si="332"/>
        <v>UTGS</v>
      </c>
    </row>
    <row r="2331" spans="1:51" hidden="1" x14ac:dyDescent="0.2">
      <c r="A2331" s="38">
        <v>2324</v>
      </c>
      <c r="B2331" t="s">
        <v>362</v>
      </c>
      <c r="C2331" t="s">
        <v>289</v>
      </c>
      <c r="D2331">
        <v>320</v>
      </c>
      <c r="E2331" t="s">
        <v>1223</v>
      </c>
      <c r="F2331">
        <v>0.25</v>
      </c>
      <c r="G2331" t="str">
        <f>LOOKUP(F2331,{0,6,45},{"F","L","H"})</f>
        <v>F</v>
      </c>
      <c r="H2331" t="s">
        <v>4114</v>
      </c>
      <c r="I2331" s="43" t="str">
        <f>IFERROR(VLOOKUP(#REF!,#REF!,2,FALSE),"No")</f>
        <v>No</v>
      </c>
      <c r="J2331" s="139">
        <v>0.5</v>
      </c>
      <c r="K2331" s="148">
        <v>31</v>
      </c>
      <c r="L2331" s="148"/>
      <c r="M2331" s="148"/>
      <c r="N2331" s="148"/>
      <c r="O2331" s="148"/>
      <c r="P2331" s="148"/>
      <c r="Q2331" s="148"/>
      <c r="R2331" s="148"/>
      <c r="S2331" s="148"/>
      <c r="T2331" s="148"/>
      <c r="U2331" s="148"/>
      <c r="V2331" s="148"/>
      <c r="W2331" s="148"/>
      <c r="X2331" s="139">
        <v>1.25</v>
      </c>
      <c r="Y2331" s="148">
        <v>850</v>
      </c>
      <c r="Z2331" s="148">
        <v>2</v>
      </c>
      <c r="AA2331" s="148">
        <v>150</v>
      </c>
      <c r="AB2331" s="148"/>
      <c r="AC2331" s="148"/>
      <c r="AD2331" s="148"/>
      <c r="AE2331" s="148"/>
      <c r="AF2331" s="148"/>
      <c r="AG2331" s="148"/>
      <c r="AH2331" s="148"/>
      <c r="AI2331" s="148"/>
      <c r="AJ2331" s="148"/>
      <c r="AK2331" s="148"/>
      <c r="AL2331" s="139">
        <v>0</v>
      </c>
      <c r="AM2331" s="139">
        <v>0</v>
      </c>
      <c r="AN2331" s="148">
        <f t="shared" si="325"/>
        <v>1000</v>
      </c>
      <c r="AO2331" s="148">
        <f t="shared" si="326"/>
        <v>31</v>
      </c>
      <c r="AP2331" s="148">
        <v>10</v>
      </c>
      <c r="AQ2331" s="140">
        <v>10</v>
      </c>
      <c r="AS2331" s="42">
        <f t="shared" si="327"/>
        <v>2120.5078127627553</v>
      </c>
      <c r="AT2331" s="101">
        <f t="shared" si="328"/>
        <v>0</v>
      </c>
      <c r="AU2331" s="42">
        <f t="shared" si="329"/>
        <v>2120.5078127627553</v>
      </c>
      <c r="AV2331" s="42">
        <f t="shared" si="330"/>
        <v>3310.5961721474036</v>
      </c>
      <c r="AW2331" s="102">
        <f t="shared" si="331"/>
        <v>431</v>
      </c>
      <c r="AX2331" s="43">
        <f t="shared" si="324"/>
        <v>0.5</v>
      </c>
      <c r="AY2331" s="43" t="str">
        <f t="shared" si="332"/>
        <v>UTGS</v>
      </c>
    </row>
    <row r="2332" spans="1:51" hidden="1" x14ac:dyDescent="0.2">
      <c r="A2332" s="38">
        <v>2325</v>
      </c>
      <c r="B2332" t="s">
        <v>5806</v>
      </c>
      <c r="C2332" t="s">
        <v>292</v>
      </c>
      <c r="D2332">
        <v>3300</v>
      </c>
      <c r="E2332" t="s">
        <v>207</v>
      </c>
      <c r="F2332">
        <v>2</v>
      </c>
      <c r="G2332" t="str">
        <f>LOOKUP(F2332,{0,6,45},{"F","L","H"})</f>
        <v>F</v>
      </c>
      <c r="H2332" t="s">
        <v>702</v>
      </c>
      <c r="I2332" s="43" t="str">
        <f>IFERROR(VLOOKUP(#REF!,#REF!,2,FALSE),"No")</f>
        <v>No</v>
      </c>
      <c r="J2332" s="139">
        <v>1.25</v>
      </c>
      <c r="K2332" s="148">
        <v>64</v>
      </c>
      <c r="L2332" s="148"/>
      <c r="M2332" s="148"/>
      <c r="N2332" s="148"/>
      <c r="O2332" s="148"/>
      <c r="P2332" s="148"/>
      <c r="Q2332" s="148"/>
      <c r="R2332" s="148"/>
      <c r="S2332" s="148"/>
      <c r="T2332" s="148"/>
      <c r="U2332" s="148"/>
      <c r="V2332" s="148"/>
      <c r="W2332" s="148"/>
      <c r="X2332" s="139">
        <v>2</v>
      </c>
      <c r="Y2332" s="148">
        <v>338.94</v>
      </c>
      <c r="Z2332" s="148">
        <v>4</v>
      </c>
      <c r="AA2332" s="148">
        <v>661.06</v>
      </c>
      <c r="AB2332" s="148"/>
      <c r="AC2332" s="148"/>
      <c r="AD2332" s="148"/>
      <c r="AE2332" s="148"/>
      <c r="AF2332" s="148"/>
      <c r="AG2332" s="148"/>
      <c r="AH2332" s="148"/>
      <c r="AI2332" s="148"/>
      <c r="AJ2332" s="148"/>
      <c r="AK2332" s="148"/>
      <c r="AL2332" s="139">
        <v>0</v>
      </c>
      <c r="AM2332" s="139">
        <v>0</v>
      </c>
      <c r="AN2332" s="148">
        <f t="shared" si="325"/>
        <v>1000</v>
      </c>
      <c r="AO2332" s="148">
        <f t="shared" si="326"/>
        <v>64</v>
      </c>
      <c r="AP2332" s="148">
        <v>7</v>
      </c>
      <c r="AQ2332" s="140">
        <v>11</v>
      </c>
      <c r="AS2332" s="42">
        <f t="shared" si="327"/>
        <v>4768.8625811876227</v>
      </c>
      <c r="AT2332" s="101">
        <f t="shared" si="328"/>
        <v>0</v>
      </c>
      <c r="AU2332" s="42">
        <f t="shared" si="329"/>
        <v>4768.8625811876227</v>
      </c>
      <c r="AV2332" s="42">
        <f t="shared" si="330"/>
        <v>3386.4329019521847</v>
      </c>
      <c r="AW2332" s="102">
        <f t="shared" si="331"/>
        <v>2145.6666666666665</v>
      </c>
      <c r="AX2332" s="43">
        <f t="shared" si="324"/>
        <v>1.25</v>
      </c>
      <c r="AY2332" s="43" t="str">
        <f t="shared" si="332"/>
        <v>UTFS</v>
      </c>
    </row>
    <row r="2333" spans="1:51" hidden="1" x14ac:dyDescent="0.2">
      <c r="A2333" s="38">
        <v>2326</v>
      </c>
      <c r="B2333" t="s">
        <v>362</v>
      </c>
      <c r="C2333" t="s">
        <v>289</v>
      </c>
      <c r="D2333">
        <v>320</v>
      </c>
      <c r="E2333" t="s">
        <v>1247</v>
      </c>
      <c r="F2333">
        <v>0.25</v>
      </c>
      <c r="G2333" t="str">
        <f>LOOKUP(F2333,{0,6,45},{"F","L","H"})</f>
        <v>F</v>
      </c>
      <c r="H2333" t="s">
        <v>4115</v>
      </c>
      <c r="I2333" s="43" t="str">
        <f>IFERROR(VLOOKUP(#REF!,#REF!,2,FALSE),"No")</f>
        <v>No</v>
      </c>
      <c r="J2333" s="139">
        <v>0.5</v>
      </c>
      <c r="K2333" s="148">
        <v>8</v>
      </c>
      <c r="L2333" s="148"/>
      <c r="M2333" s="148"/>
      <c r="N2333" s="148"/>
      <c r="O2333" s="148"/>
      <c r="P2333" s="148"/>
      <c r="Q2333" s="148"/>
      <c r="R2333" s="148"/>
      <c r="S2333" s="148"/>
      <c r="T2333" s="148"/>
      <c r="U2333" s="148"/>
      <c r="V2333" s="148"/>
      <c r="W2333" s="148"/>
      <c r="X2333" s="139">
        <v>2</v>
      </c>
      <c r="Y2333" s="148">
        <v>1000</v>
      </c>
      <c r="Z2333" s="149"/>
      <c r="AA2333" s="148"/>
      <c r="AB2333" s="148"/>
      <c r="AC2333" s="148"/>
      <c r="AD2333" s="148"/>
      <c r="AE2333" s="148"/>
      <c r="AF2333" s="148"/>
      <c r="AG2333" s="148"/>
      <c r="AH2333" s="148"/>
      <c r="AI2333" s="148"/>
      <c r="AJ2333" s="148"/>
      <c r="AK2333" s="148"/>
      <c r="AL2333" s="139">
        <v>0</v>
      </c>
      <c r="AM2333" s="139">
        <v>0</v>
      </c>
      <c r="AN2333" s="148">
        <f t="shared" si="325"/>
        <v>1000</v>
      </c>
      <c r="AO2333" s="148">
        <f t="shared" si="326"/>
        <v>8</v>
      </c>
      <c r="AP2333" s="148">
        <v>32</v>
      </c>
      <c r="AQ2333" s="140">
        <v>32</v>
      </c>
      <c r="AS2333" s="42">
        <f t="shared" si="327"/>
        <v>547.22782264845296</v>
      </c>
      <c r="AT2333" s="101">
        <f t="shared" si="328"/>
        <v>0</v>
      </c>
      <c r="AU2333" s="42">
        <f t="shared" si="329"/>
        <v>547.22782264845296</v>
      </c>
      <c r="AV2333" s="42">
        <f t="shared" si="330"/>
        <v>1015.9675537960635</v>
      </c>
      <c r="AW2333" s="102">
        <f t="shared" si="331"/>
        <v>431</v>
      </c>
      <c r="AX2333" s="43">
        <f t="shared" si="324"/>
        <v>0.5</v>
      </c>
      <c r="AY2333" s="43" t="str">
        <f t="shared" si="332"/>
        <v>UTGS</v>
      </c>
    </row>
    <row r="2334" spans="1:51" hidden="1" x14ac:dyDescent="0.2">
      <c r="A2334" s="38">
        <v>2327</v>
      </c>
      <c r="B2334" t="s">
        <v>362</v>
      </c>
      <c r="C2334" t="s">
        <v>289</v>
      </c>
      <c r="D2334">
        <v>550</v>
      </c>
      <c r="E2334" t="s">
        <v>1247</v>
      </c>
      <c r="F2334">
        <v>2</v>
      </c>
      <c r="G2334" t="str">
        <f>LOOKUP(F2334,{0,6,45},{"F","L","H"})</f>
        <v>F</v>
      </c>
      <c r="H2334" t="s">
        <v>4116</v>
      </c>
      <c r="I2334" s="43" t="str">
        <f>IFERROR(VLOOKUP(#REF!,#REF!,2,FALSE),"No")</f>
        <v>No</v>
      </c>
      <c r="J2334" s="139">
        <v>0.75</v>
      </c>
      <c r="K2334" s="148">
        <v>47.26</v>
      </c>
      <c r="L2334" s="148"/>
      <c r="M2334" s="148"/>
      <c r="N2334" s="148"/>
      <c r="O2334" s="148"/>
      <c r="P2334" s="148"/>
      <c r="Q2334" s="148"/>
      <c r="R2334" s="148"/>
      <c r="S2334" s="148"/>
      <c r="T2334" s="148"/>
      <c r="U2334" s="148"/>
      <c r="V2334" s="148"/>
      <c r="W2334" s="148"/>
      <c r="X2334" s="139">
        <v>1.25</v>
      </c>
      <c r="Y2334" s="148">
        <v>251.25</v>
      </c>
      <c r="Z2334" s="149">
        <v>2</v>
      </c>
      <c r="AA2334" s="148">
        <v>748.75</v>
      </c>
      <c r="AB2334" s="149"/>
      <c r="AC2334" s="148"/>
      <c r="AD2334" s="148"/>
      <c r="AE2334" s="148"/>
      <c r="AF2334" s="148"/>
      <c r="AG2334" s="148"/>
      <c r="AH2334" s="148"/>
      <c r="AI2334" s="148"/>
      <c r="AJ2334" s="148"/>
      <c r="AK2334" s="148"/>
      <c r="AL2334" s="139">
        <v>0</v>
      </c>
      <c r="AM2334" s="139">
        <v>0</v>
      </c>
      <c r="AN2334" s="148">
        <f t="shared" si="325"/>
        <v>1000</v>
      </c>
      <c r="AO2334" s="148">
        <f t="shared" si="326"/>
        <v>47.26</v>
      </c>
      <c r="AP2334" s="148">
        <v>18</v>
      </c>
      <c r="AQ2334" s="140">
        <v>109</v>
      </c>
      <c r="AS2334" s="42">
        <f t="shared" si="327"/>
        <v>3042.7631622957351</v>
      </c>
      <c r="AT2334" s="101">
        <f t="shared" si="328"/>
        <v>0</v>
      </c>
      <c r="AU2334" s="42">
        <f t="shared" si="329"/>
        <v>3042.7631622957351</v>
      </c>
      <c r="AV2334" s="42">
        <f t="shared" si="330"/>
        <v>299.87923597682601</v>
      </c>
      <c r="AW2334" s="102">
        <f t="shared" si="331"/>
        <v>585.0096169344007</v>
      </c>
      <c r="AX2334" s="43">
        <f t="shared" si="324"/>
        <v>0.75</v>
      </c>
      <c r="AY2334" s="43" t="str">
        <f t="shared" si="332"/>
        <v>UTGS</v>
      </c>
    </row>
    <row r="2335" spans="1:51" hidden="1" x14ac:dyDescent="0.2">
      <c r="A2335" s="38">
        <v>2328</v>
      </c>
      <c r="B2335" t="s">
        <v>362</v>
      </c>
      <c r="C2335" t="s">
        <v>289</v>
      </c>
      <c r="D2335">
        <v>540</v>
      </c>
      <c r="E2335" t="s">
        <v>1221</v>
      </c>
      <c r="F2335">
        <v>0.25</v>
      </c>
      <c r="G2335" t="str">
        <f>LOOKUP(F2335,{0,6,45},{"F","L","H"})</f>
        <v>F</v>
      </c>
      <c r="H2335" t="s">
        <v>4117</v>
      </c>
      <c r="I2335" s="43" t="str">
        <f>IFERROR(VLOOKUP(#REF!,#REF!,2,FALSE),"No")</f>
        <v>No</v>
      </c>
      <c r="J2335" s="139">
        <v>0.5</v>
      </c>
      <c r="K2335" s="148">
        <v>56</v>
      </c>
      <c r="L2335" s="148"/>
      <c r="M2335" s="148"/>
      <c r="N2335" s="148"/>
      <c r="O2335" s="148"/>
      <c r="P2335" s="148"/>
      <c r="Q2335" s="148"/>
      <c r="R2335" s="148"/>
      <c r="S2335" s="148"/>
      <c r="T2335" s="148"/>
      <c r="U2335" s="148"/>
      <c r="V2335" s="148"/>
      <c r="W2335" s="148"/>
      <c r="X2335" s="139">
        <v>1.25</v>
      </c>
      <c r="Y2335" s="148">
        <v>1000</v>
      </c>
      <c r="Z2335" s="148"/>
      <c r="AA2335" s="148"/>
      <c r="AB2335" s="148"/>
      <c r="AC2335" s="148"/>
      <c r="AD2335" s="148"/>
      <c r="AE2335" s="148"/>
      <c r="AF2335" s="148"/>
      <c r="AG2335" s="148"/>
      <c r="AH2335" s="148"/>
      <c r="AI2335" s="148"/>
      <c r="AJ2335" s="148"/>
      <c r="AK2335" s="148"/>
      <c r="AL2335" s="139">
        <v>0</v>
      </c>
      <c r="AM2335" s="139">
        <v>0</v>
      </c>
      <c r="AN2335" s="148">
        <f t="shared" si="325"/>
        <v>1000</v>
      </c>
      <c r="AO2335" s="148">
        <f t="shared" si="326"/>
        <v>56</v>
      </c>
      <c r="AP2335" s="148">
        <v>8</v>
      </c>
      <c r="AQ2335" s="140">
        <v>8</v>
      </c>
      <c r="AS2335" s="42">
        <f t="shared" si="327"/>
        <v>3830.5947585391705</v>
      </c>
      <c r="AT2335" s="101">
        <f t="shared" si="328"/>
        <v>0</v>
      </c>
      <c r="AU2335" s="42">
        <f t="shared" si="329"/>
        <v>3830.5947585391705</v>
      </c>
      <c r="AV2335" s="42">
        <f t="shared" si="330"/>
        <v>4151.3702151842544</v>
      </c>
      <c r="AW2335" s="102">
        <f t="shared" si="331"/>
        <v>585.0096169344007</v>
      </c>
      <c r="AX2335" s="43">
        <f t="shared" si="324"/>
        <v>0.5</v>
      </c>
      <c r="AY2335" s="43" t="str">
        <f t="shared" si="332"/>
        <v>UTGS</v>
      </c>
    </row>
    <row r="2336" spans="1:51" hidden="1" x14ac:dyDescent="0.2">
      <c r="A2336" s="38">
        <v>2329</v>
      </c>
      <c r="B2336" t="s">
        <v>362</v>
      </c>
      <c r="C2336" t="s">
        <v>289</v>
      </c>
      <c r="D2336">
        <v>320</v>
      </c>
      <c r="E2336" t="s">
        <v>1247</v>
      </c>
      <c r="F2336">
        <v>0.25</v>
      </c>
      <c r="G2336" t="str">
        <f>LOOKUP(F2336,{0,6,45},{"F","L","H"})</f>
        <v>F</v>
      </c>
      <c r="H2336" t="s">
        <v>4118</v>
      </c>
      <c r="I2336" s="43" t="str">
        <f>IFERROR(VLOOKUP(#REF!,#REF!,2,FALSE),"No")</f>
        <v>No</v>
      </c>
      <c r="J2336" s="139">
        <v>0.5</v>
      </c>
      <c r="K2336" s="148">
        <v>36</v>
      </c>
      <c r="L2336" s="148"/>
      <c r="M2336" s="148"/>
      <c r="N2336" s="148"/>
      <c r="O2336" s="148"/>
      <c r="P2336" s="148"/>
      <c r="Q2336" s="148"/>
      <c r="R2336" s="148"/>
      <c r="S2336" s="148"/>
      <c r="T2336" s="148"/>
      <c r="U2336" s="148"/>
      <c r="V2336" s="148"/>
      <c r="W2336" s="148"/>
      <c r="X2336" s="139">
        <v>1.25</v>
      </c>
      <c r="Y2336" s="148">
        <v>720.43</v>
      </c>
      <c r="Z2336" s="149">
        <v>2</v>
      </c>
      <c r="AA2336" s="148">
        <v>29.64</v>
      </c>
      <c r="AB2336" s="148">
        <v>6</v>
      </c>
      <c r="AC2336" s="148">
        <v>249.93</v>
      </c>
      <c r="AD2336" s="148"/>
      <c r="AE2336" s="148"/>
      <c r="AF2336" s="148"/>
      <c r="AG2336" s="148"/>
      <c r="AH2336" s="148"/>
      <c r="AI2336" s="148"/>
      <c r="AJ2336" s="148"/>
      <c r="AK2336" s="148"/>
      <c r="AL2336" s="139">
        <v>0</v>
      </c>
      <c r="AM2336" s="139">
        <v>0</v>
      </c>
      <c r="AN2336" s="148">
        <f t="shared" si="325"/>
        <v>1000</v>
      </c>
      <c r="AO2336" s="148">
        <f t="shared" si="326"/>
        <v>36</v>
      </c>
      <c r="AP2336" s="148">
        <v>7</v>
      </c>
      <c r="AQ2336" s="140">
        <v>7</v>
      </c>
      <c r="AS2336" s="42">
        <f t="shared" si="327"/>
        <v>2462.5252019180384</v>
      </c>
      <c r="AT2336" s="101">
        <f t="shared" si="328"/>
        <v>0</v>
      </c>
      <c r="AU2336" s="42">
        <f t="shared" si="329"/>
        <v>2462.5252019180384</v>
      </c>
      <c r="AV2336" s="42">
        <f t="shared" si="330"/>
        <v>5699.0480459248629</v>
      </c>
      <c r="AW2336" s="102">
        <f t="shared" si="331"/>
        <v>431</v>
      </c>
      <c r="AX2336" s="43">
        <f t="shared" si="324"/>
        <v>0.5</v>
      </c>
      <c r="AY2336" s="43" t="str">
        <f t="shared" si="332"/>
        <v>UTGS</v>
      </c>
    </row>
    <row r="2337" spans="1:51" hidden="1" x14ac:dyDescent="0.2">
      <c r="A2337" s="38">
        <v>2330</v>
      </c>
      <c r="B2337" t="s">
        <v>362</v>
      </c>
      <c r="C2337" t="s">
        <v>289</v>
      </c>
      <c r="D2337">
        <v>320</v>
      </c>
      <c r="E2337" t="s">
        <v>1247</v>
      </c>
      <c r="F2337">
        <v>0.25</v>
      </c>
      <c r="G2337" t="str">
        <f>LOOKUP(F2337,{0,6,45},{"F","L","H"})</f>
        <v>F</v>
      </c>
      <c r="H2337" t="s">
        <v>4120</v>
      </c>
      <c r="I2337" s="43" t="str">
        <f>IFERROR(VLOOKUP(#REF!,#REF!,2,FALSE),"No")</f>
        <v>No</v>
      </c>
      <c r="J2337" s="139">
        <v>0.5</v>
      </c>
      <c r="K2337" s="148">
        <v>30</v>
      </c>
      <c r="L2337" s="148"/>
      <c r="M2337" s="148"/>
      <c r="N2337" s="148"/>
      <c r="O2337" s="148"/>
      <c r="P2337" s="148"/>
      <c r="Q2337" s="148"/>
      <c r="R2337" s="148"/>
      <c r="S2337" s="148"/>
      <c r="T2337" s="148"/>
      <c r="U2337" s="148"/>
      <c r="V2337" s="148"/>
      <c r="W2337" s="148"/>
      <c r="X2337" s="139">
        <v>2</v>
      </c>
      <c r="Y2337" s="148">
        <v>195.89</v>
      </c>
      <c r="Z2337" s="149">
        <v>3</v>
      </c>
      <c r="AA2337" s="148">
        <v>725.65</v>
      </c>
      <c r="AB2337" s="148">
        <v>4</v>
      </c>
      <c r="AC2337" s="148">
        <v>78.459999999999994</v>
      </c>
      <c r="AD2337" s="148"/>
      <c r="AE2337" s="148"/>
      <c r="AF2337" s="148"/>
      <c r="AG2337" s="148"/>
      <c r="AH2337" s="148"/>
      <c r="AI2337" s="148"/>
      <c r="AJ2337" s="148"/>
      <c r="AK2337" s="148"/>
      <c r="AL2337" s="139">
        <v>0</v>
      </c>
      <c r="AM2337" s="139">
        <v>0</v>
      </c>
      <c r="AN2337" s="148">
        <f t="shared" si="325"/>
        <v>1000</v>
      </c>
      <c r="AO2337" s="148">
        <f t="shared" si="326"/>
        <v>30</v>
      </c>
      <c r="AP2337" s="148">
        <v>14</v>
      </c>
      <c r="AQ2337" s="140">
        <v>14</v>
      </c>
      <c r="AS2337" s="42">
        <f t="shared" si="327"/>
        <v>2052.1043349316988</v>
      </c>
      <c r="AT2337" s="101">
        <f t="shared" si="328"/>
        <v>0</v>
      </c>
      <c r="AU2337" s="42">
        <f t="shared" si="329"/>
        <v>2052.1043349316988</v>
      </c>
      <c r="AV2337" s="42">
        <f t="shared" si="330"/>
        <v>1705.1627086767169</v>
      </c>
      <c r="AW2337" s="102">
        <f t="shared" si="331"/>
        <v>431</v>
      </c>
      <c r="AX2337" s="43">
        <f t="shared" si="324"/>
        <v>0.5</v>
      </c>
      <c r="AY2337" s="43" t="str">
        <f t="shared" si="332"/>
        <v>UTGS</v>
      </c>
    </row>
    <row r="2338" spans="1:51" hidden="1" x14ac:dyDescent="0.2">
      <c r="A2338" s="38">
        <v>2331</v>
      </c>
      <c r="B2338" t="s">
        <v>362</v>
      </c>
      <c r="C2338" t="s">
        <v>289</v>
      </c>
      <c r="D2338">
        <v>320</v>
      </c>
      <c r="E2338" t="s">
        <v>1245</v>
      </c>
      <c r="F2338">
        <v>0.25</v>
      </c>
      <c r="G2338" t="str">
        <f>LOOKUP(F2338,{0,6,45},{"F","L","H"})</f>
        <v>F</v>
      </c>
      <c r="H2338" t="s">
        <v>4121</v>
      </c>
      <c r="I2338" s="43" t="str">
        <f>IFERROR(VLOOKUP(#REF!,#REF!,2,FALSE),"No")</f>
        <v>No</v>
      </c>
      <c r="J2338" s="139">
        <v>0.75</v>
      </c>
      <c r="K2338" s="148">
        <v>35</v>
      </c>
      <c r="L2338" s="148"/>
      <c r="M2338" s="148"/>
      <c r="N2338" s="148"/>
      <c r="O2338" s="148"/>
      <c r="P2338" s="148"/>
      <c r="Q2338" s="148"/>
      <c r="R2338" s="148"/>
      <c r="S2338" s="148"/>
      <c r="T2338" s="148"/>
      <c r="U2338" s="148"/>
      <c r="V2338" s="148"/>
      <c r="W2338" s="148"/>
      <c r="X2338" s="139">
        <v>0.75</v>
      </c>
      <c r="Y2338" s="148">
        <v>123</v>
      </c>
      <c r="Z2338" s="148">
        <v>2</v>
      </c>
      <c r="AA2338" s="148">
        <v>783.14</v>
      </c>
      <c r="AB2338" s="148">
        <v>4</v>
      </c>
      <c r="AC2338" s="148">
        <v>93.86</v>
      </c>
      <c r="AD2338" s="148"/>
      <c r="AE2338" s="148"/>
      <c r="AF2338" s="148"/>
      <c r="AG2338" s="148"/>
      <c r="AH2338" s="148"/>
      <c r="AI2338" s="148"/>
      <c r="AJ2338" s="148"/>
      <c r="AK2338" s="148"/>
      <c r="AL2338" s="139">
        <v>0</v>
      </c>
      <c r="AM2338" s="139">
        <v>0</v>
      </c>
      <c r="AN2338" s="148">
        <f t="shared" si="325"/>
        <v>1000</v>
      </c>
      <c r="AO2338" s="148">
        <f t="shared" si="326"/>
        <v>35</v>
      </c>
      <c r="AP2338" s="148">
        <v>7</v>
      </c>
      <c r="AQ2338" s="140">
        <v>20</v>
      </c>
      <c r="AS2338" s="42">
        <f t="shared" si="327"/>
        <v>2253.4217240869812</v>
      </c>
      <c r="AT2338" s="101">
        <f t="shared" si="328"/>
        <v>0</v>
      </c>
      <c r="AU2338" s="42">
        <f t="shared" si="329"/>
        <v>2253.4217240869812</v>
      </c>
      <c r="AV2338" s="42">
        <f t="shared" si="330"/>
        <v>1705.8138960737015</v>
      </c>
      <c r="AW2338" s="102">
        <f t="shared" si="331"/>
        <v>431</v>
      </c>
      <c r="AX2338" s="43">
        <f t="shared" si="324"/>
        <v>0.75</v>
      </c>
      <c r="AY2338" s="43" t="str">
        <f t="shared" si="332"/>
        <v>UTGS</v>
      </c>
    </row>
    <row r="2339" spans="1:51" hidden="1" x14ac:dyDescent="0.2">
      <c r="A2339" s="38">
        <v>2332</v>
      </c>
      <c r="B2339" t="s">
        <v>5806</v>
      </c>
      <c r="C2339" t="s">
        <v>292</v>
      </c>
      <c r="D2339">
        <v>3300</v>
      </c>
      <c r="E2339" t="s">
        <v>207</v>
      </c>
      <c r="F2339">
        <v>2</v>
      </c>
      <c r="G2339" t="str">
        <f>LOOKUP(F2339,{0,6,45},{"F","L","H"})</f>
        <v>F</v>
      </c>
      <c r="H2339" t="s">
        <v>4122</v>
      </c>
      <c r="I2339" s="43" t="str">
        <f>IFERROR(VLOOKUP(#REF!,#REF!,2,FALSE),"No")</f>
        <v>No</v>
      </c>
      <c r="J2339" s="139">
        <v>1.25</v>
      </c>
      <c r="K2339" s="148">
        <v>87</v>
      </c>
      <c r="L2339" s="148"/>
      <c r="M2339" s="148"/>
      <c r="N2339" s="148"/>
      <c r="O2339" s="148"/>
      <c r="P2339" s="148"/>
      <c r="Q2339" s="148"/>
      <c r="R2339" s="148"/>
      <c r="S2339" s="148"/>
      <c r="T2339" s="148"/>
      <c r="U2339" s="148"/>
      <c r="V2339" s="148"/>
      <c r="W2339" s="148"/>
      <c r="X2339" s="139">
        <v>4</v>
      </c>
      <c r="Y2339" s="148">
        <v>1000</v>
      </c>
      <c r="Z2339" s="148"/>
      <c r="AA2339" s="148"/>
      <c r="AB2339" s="148"/>
      <c r="AC2339" s="148"/>
      <c r="AD2339" s="148"/>
      <c r="AE2339" s="148"/>
      <c r="AF2339" s="148"/>
      <c r="AG2339" s="148"/>
      <c r="AH2339" s="148"/>
      <c r="AI2339" s="148"/>
      <c r="AJ2339" s="148"/>
      <c r="AK2339" s="148"/>
      <c r="AL2339" s="139">
        <v>0</v>
      </c>
      <c r="AM2339" s="139">
        <v>0</v>
      </c>
      <c r="AN2339" s="148">
        <f t="shared" si="325"/>
        <v>1000</v>
      </c>
      <c r="AO2339" s="148">
        <f t="shared" si="326"/>
        <v>87</v>
      </c>
      <c r="AP2339" s="148">
        <v>4</v>
      </c>
      <c r="AQ2339" s="140">
        <v>5</v>
      </c>
      <c r="AS2339" s="42">
        <f t="shared" si="327"/>
        <v>6482.672571301925</v>
      </c>
      <c r="AT2339" s="101">
        <f t="shared" si="328"/>
        <v>0</v>
      </c>
      <c r="AU2339" s="42">
        <f t="shared" si="329"/>
        <v>6482.672571301925</v>
      </c>
      <c r="AV2339" s="42">
        <f t="shared" si="330"/>
        <v>7936.1923442948073</v>
      </c>
      <c r="AW2339" s="102">
        <f t="shared" si="331"/>
        <v>2145.6666666666665</v>
      </c>
      <c r="AX2339" s="43">
        <f t="shared" si="324"/>
        <v>1.25</v>
      </c>
      <c r="AY2339" s="43" t="str">
        <f t="shared" si="332"/>
        <v>UTFS</v>
      </c>
    </row>
    <row r="2340" spans="1:51" hidden="1" x14ac:dyDescent="0.2">
      <c r="A2340" s="38">
        <v>2333</v>
      </c>
      <c r="B2340" t="s">
        <v>5806</v>
      </c>
      <c r="C2340" t="s">
        <v>292</v>
      </c>
      <c r="D2340">
        <v>2400</v>
      </c>
      <c r="E2340" t="s">
        <v>1917</v>
      </c>
      <c r="F2340">
        <v>2</v>
      </c>
      <c r="G2340" t="str">
        <f>LOOKUP(F2340,{0,6,45},{"F","L","H"})</f>
        <v>F</v>
      </c>
      <c r="H2340" t="s">
        <v>1045</v>
      </c>
      <c r="I2340" s="43" t="str">
        <f>IFERROR(VLOOKUP(#REF!,#REF!,2,FALSE),"No")</f>
        <v>No</v>
      </c>
      <c r="J2340" s="139">
        <v>1.25</v>
      </c>
      <c r="K2340" s="148">
        <v>101</v>
      </c>
      <c r="L2340" s="148"/>
      <c r="M2340" s="148"/>
      <c r="N2340" s="148"/>
      <c r="O2340" s="148"/>
      <c r="P2340" s="148"/>
      <c r="Q2340" s="148"/>
      <c r="R2340" s="148"/>
      <c r="S2340" s="148"/>
      <c r="T2340" s="148"/>
      <c r="U2340" s="148"/>
      <c r="V2340" s="148"/>
      <c r="W2340" s="148"/>
      <c r="X2340" s="139">
        <v>2</v>
      </c>
      <c r="Y2340" s="148">
        <v>738.22</v>
      </c>
      <c r="Z2340" s="149">
        <v>4</v>
      </c>
      <c r="AA2340" s="148">
        <v>261.77999999999997</v>
      </c>
      <c r="AB2340" s="148"/>
      <c r="AC2340" s="148"/>
      <c r="AD2340" s="148"/>
      <c r="AE2340" s="148"/>
      <c r="AF2340" s="148"/>
      <c r="AG2340" s="148"/>
      <c r="AH2340" s="148"/>
      <c r="AI2340" s="148"/>
      <c r="AJ2340" s="148"/>
      <c r="AK2340" s="148"/>
      <c r="AL2340" s="139">
        <v>0</v>
      </c>
      <c r="AM2340" s="139">
        <v>0</v>
      </c>
      <c r="AN2340" s="148">
        <f t="shared" si="325"/>
        <v>1000</v>
      </c>
      <c r="AO2340" s="148">
        <f t="shared" si="326"/>
        <v>101</v>
      </c>
      <c r="AP2340" s="148">
        <v>3</v>
      </c>
      <c r="AQ2340" s="140">
        <v>10</v>
      </c>
      <c r="AS2340" s="42">
        <f t="shared" si="327"/>
        <v>7525.8612609367174</v>
      </c>
      <c r="AT2340" s="101">
        <f t="shared" si="328"/>
        <v>0</v>
      </c>
      <c r="AU2340" s="42">
        <f t="shared" si="329"/>
        <v>7525.8612609367174</v>
      </c>
      <c r="AV2340" s="42">
        <f t="shared" si="330"/>
        <v>3438.7924321474029</v>
      </c>
      <c r="AW2340" s="102">
        <f t="shared" si="331"/>
        <v>2428.75</v>
      </c>
      <c r="AX2340" s="43">
        <f t="shared" si="324"/>
        <v>1.25</v>
      </c>
      <c r="AY2340" s="43" t="str">
        <f t="shared" si="332"/>
        <v>UTFS</v>
      </c>
    </row>
    <row r="2341" spans="1:51" hidden="1" x14ac:dyDescent="0.2">
      <c r="A2341" s="38">
        <v>2334</v>
      </c>
      <c r="B2341" t="s">
        <v>5806</v>
      </c>
      <c r="C2341" t="s">
        <v>5746</v>
      </c>
      <c r="D2341">
        <v>3300</v>
      </c>
      <c r="E2341" t="s">
        <v>207</v>
      </c>
      <c r="F2341">
        <v>2</v>
      </c>
      <c r="G2341" t="str">
        <f>LOOKUP(F2341,{0,6,45},{"F","L","H"})</f>
        <v>F</v>
      </c>
      <c r="H2341" t="s">
        <v>389</v>
      </c>
      <c r="I2341" s="43" t="str">
        <f>IFERROR(VLOOKUP(#REF!,#REF!,2,FALSE),"No")</f>
        <v>No</v>
      </c>
      <c r="J2341" s="139">
        <v>1.25</v>
      </c>
      <c r="K2341" s="148">
        <v>29</v>
      </c>
      <c r="L2341" s="148"/>
      <c r="M2341" s="148"/>
      <c r="N2341" s="148"/>
      <c r="O2341" s="148"/>
      <c r="P2341" s="148"/>
      <c r="Q2341" s="148"/>
      <c r="R2341" s="148"/>
      <c r="S2341" s="148"/>
      <c r="T2341" s="148"/>
      <c r="U2341" s="148"/>
      <c r="V2341" s="148"/>
      <c r="W2341" s="148"/>
      <c r="X2341" s="139">
        <v>4</v>
      </c>
      <c r="Y2341" s="148">
        <v>1000</v>
      </c>
      <c r="Z2341" s="149"/>
      <c r="AA2341" s="148"/>
      <c r="AB2341" s="148"/>
      <c r="AC2341" s="148"/>
      <c r="AD2341" s="148"/>
      <c r="AE2341" s="148"/>
      <c r="AF2341" s="148"/>
      <c r="AG2341" s="148"/>
      <c r="AH2341" s="148"/>
      <c r="AI2341" s="148"/>
      <c r="AJ2341" s="148"/>
      <c r="AK2341" s="148"/>
      <c r="AL2341" s="139">
        <v>0</v>
      </c>
      <c r="AM2341" s="139">
        <v>0</v>
      </c>
      <c r="AN2341" s="148">
        <f t="shared" si="325"/>
        <v>1000</v>
      </c>
      <c r="AO2341" s="148">
        <f t="shared" si="326"/>
        <v>29</v>
      </c>
      <c r="AP2341" s="148">
        <v>5</v>
      </c>
      <c r="AQ2341" s="140">
        <v>5</v>
      </c>
      <c r="AS2341" s="42">
        <f t="shared" si="327"/>
        <v>2160.8908571006414</v>
      </c>
      <c r="AT2341" s="101">
        <f t="shared" si="328"/>
        <v>0</v>
      </c>
      <c r="AU2341" s="42">
        <f t="shared" si="329"/>
        <v>2160.8908571006414</v>
      </c>
      <c r="AV2341" s="42">
        <f t="shared" si="330"/>
        <v>7936.1923442948073</v>
      </c>
      <c r="AW2341" s="102">
        <f t="shared" si="331"/>
        <v>2145.6666666666665</v>
      </c>
      <c r="AX2341" s="43">
        <f t="shared" si="324"/>
        <v>1.25</v>
      </c>
      <c r="AY2341" s="43" t="str">
        <f t="shared" si="332"/>
        <v>UTTSS</v>
      </c>
    </row>
    <row r="2342" spans="1:51" hidden="1" x14ac:dyDescent="0.2">
      <c r="A2342" s="38">
        <v>2335</v>
      </c>
      <c r="B2342" t="s">
        <v>5806</v>
      </c>
      <c r="C2342" t="s">
        <v>5746</v>
      </c>
      <c r="D2342">
        <v>2225</v>
      </c>
      <c r="E2342" t="s">
        <v>196</v>
      </c>
      <c r="F2342">
        <v>2</v>
      </c>
      <c r="G2342" t="str">
        <f>LOOKUP(F2342,{0,6,45},{"F","L","H"})</f>
        <v>F</v>
      </c>
      <c r="H2342" t="s">
        <v>4124</v>
      </c>
      <c r="I2342" s="43" t="str">
        <f>IFERROR(VLOOKUP(#REF!,#REF!,2,FALSE),"No")</f>
        <v>No</v>
      </c>
      <c r="J2342" s="139">
        <v>2</v>
      </c>
      <c r="K2342" s="148">
        <v>58</v>
      </c>
      <c r="L2342" s="148"/>
      <c r="M2342" s="148"/>
      <c r="N2342" s="148"/>
      <c r="O2342" s="148"/>
      <c r="P2342" s="148"/>
      <c r="Q2342" s="148"/>
      <c r="R2342" s="148"/>
      <c r="S2342" s="148"/>
      <c r="T2342" s="148"/>
      <c r="U2342" s="148"/>
      <c r="V2342" s="148"/>
      <c r="W2342" s="148"/>
      <c r="X2342" s="139">
        <v>2</v>
      </c>
      <c r="Y2342" s="148">
        <v>1000</v>
      </c>
      <c r="Z2342" s="148"/>
      <c r="AA2342" s="148"/>
      <c r="AB2342" s="148"/>
      <c r="AC2342" s="148"/>
      <c r="AD2342" s="148"/>
      <c r="AE2342" s="148"/>
      <c r="AF2342" s="148"/>
      <c r="AG2342" s="148"/>
      <c r="AH2342" s="148"/>
      <c r="AI2342" s="148"/>
      <c r="AJ2342" s="148"/>
      <c r="AK2342" s="148"/>
      <c r="AL2342" s="139">
        <v>0</v>
      </c>
      <c r="AM2342" s="139">
        <v>0</v>
      </c>
      <c r="AN2342" s="148">
        <f t="shared" si="325"/>
        <v>1000</v>
      </c>
      <c r="AO2342" s="148">
        <f t="shared" si="326"/>
        <v>58</v>
      </c>
      <c r="AP2342" s="148">
        <v>3</v>
      </c>
      <c r="AQ2342" s="140">
        <v>4</v>
      </c>
      <c r="AS2342" s="42">
        <f t="shared" si="327"/>
        <v>4233.041714201283</v>
      </c>
      <c r="AT2342" s="101">
        <f t="shared" si="328"/>
        <v>0</v>
      </c>
      <c r="AU2342" s="42">
        <f t="shared" si="329"/>
        <v>4233.041714201283</v>
      </c>
      <c r="AV2342" s="42">
        <f t="shared" si="330"/>
        <v>8127.740430368508</v>
      </c>
      <c r="AW2342" s="102">
        <f t="shared" si="331"/>
        <v>2428.75</v>
      </c>
      <c r="AX2342" s="43">
        <f t="shared" si="324"/>
        <v>2</v>
      </c>
      <c r="AY2342" s="43" t="str">
        <f t="shared" si="332"/>
        <v>UTTSS</v>
      </c>
    </row>
    <row r="2343" spans="1:51" hidden="1" x14ac:dyDescent="0.2">
      <c r="A2343" s="38">
        <v>2336</v>
      </c>
      <c r="B2343" t="s">
        <v>5806</v>
      </c>
      <c r="C2343" t="s">
        <v>5746</v>
      </c>
      <c r="D2343">
        <v>3300</v>
      </c>
      <c r="E2343" t="s">
        <v>207</v>
      </c>
      <c r="F2343">
        <v>2</v>
      </c>
      <c r="G2343" t="str">
        <f>LOOKUP(F2343,{0,6,45},{"F","L","H"})</f>
        <v>F</v>
      </c>
      <c r="H2343" t="s">
        <v>2092</v>
      </c>
      <c r="I2343" s="43" t="str">
        <f>IFERROR(VLOOKUP(#REF!,#REF!,2,FALSE),"No")</f>
        <v>No</v>
      </c>
      <c r="J2343" s="139">
        <v>1.25</v>
      </c>
      <c r="K2343" s="148">
        <v>92</v>
      </c>
      <c r="L2343" s="148"/>
      <c r="M2343" s="148"/>
      <c r="N2343" s="148"/>
      <c r="O2343" s="148"/>
      <c r="P2343" s="148"/>
      <c r="Q2343" s="148"/>
      <c r="R2343" s="148"/>
      <c r="S2343" s="148"/>
      <c r="T2343" s="148"/>
      <c r="U2343" s="148"/>
      <c r="V2343" s="148"/>
      <c r="W2343" s="148"/>
      <c r="X2343" s="139">
        <v>2</v>
      </c>
      <c r="Y2343" s="148">
        <v>1000</v>
      </c>
      <c r="Z2343" s="149"/>
      <c r="AA2343" s="148"/>
      <c r="AB2343" s="148"/>
      <c r="AC2343" s="148"/>
      <c r="AD2343" s="148"/>
      <c r="AE2343" s="148"/>
      <c r="AF2343" s="148"/>
      <c r="AG2343" s="148"/>
      <c r="AH2343" s="148"/>
      <c r="AI2343" s="148"/>
      <c r="AJ2343" s="148"/>
      <c r="AK2343" s="148"/>
      <c r="AL2343" s="139">
        <v>0</v>
      </c>
      <c r="AM2343" s="139">
        <v>0</v>
      </c>
      <c r="AN2343" s="148">
        <f t="shared" si="325"/>
        <v>1000</v>
      </c>
      <c r="AO2343" s="148">
        <f t="shared" si="326"/>
        <v>92</v>
      </c>
      <c r="AP2343" s="148">
        <v>17</v>
      </c>
      <c r="AQ2343" s="140">
        <v>17</v>
      </c>
      <c r="AS2343" s="42">
        <f t="shared" si="327"/>
        <v>6855.2399604572074</v>
      </c>
      <c r="AT2343" s="101">
        <f t="shared" si="328"/>
        <v>0</v>
      </c>
      <c r="AU2343" s="42">
        <f t="shared" si="329"/>
        <v>6855.2399604572074</v>
      </c>
      <c r="AV2343" s="42">
        <f t="shared" si="330"/>
        <v>1912.4095130278843</v>
      </c>
      <c r="AW2343" s="102">
        <f t="shared" si="331"/>
        <v>2145.6666666666665</v>
      </c>
      <c r="AX2343" s="43">
        <f t="shared" si="324"/>
        <v>1.25</v>
      </c>
      <c r="AY2343" s="43" t="str">
        <f t="shared" si="332"/>
        <v>UTTSS</v>
      </c>
    </row>
    <row r="2344" spans="1:51" hidden="1" x14ac:dyDescent="0.2">
      <c r="A2344" s="38">
        <v>2337</v>
      </c>
      <c r="B2344" t="s">
        <v>362</v>
      </c>
      <c r="C2344" t="s">
        <v>289</v>
      </c>
      <c r="D2344">
        <v>320</v>
      </c>
      <c r="E2344" t="s">
        <v>1223</v>
      </c>
      <c r="F2344">
        <v>0.25</v>
      </c>
      <c r="G2344" t="str">
        <f>LOOKUP(F2344,{0,6,45},{"F","L","H"})</f>
        <v>F</v>
      </c>
      <c r="H2344" t="s">
        <v>4125</v>
      </c>
      <c r="I2344" s="43" t="str">
        <f>IFERROR(VLOOKUP(#REF!,#REF!,2,FALSE),"No")</f>
        <v>No</v>
      </c>
      <c r="J2344" s="139">
        <v>0.75</v>
      </c>
      <c r="K2344" s="148">
        <v>20</v>
      </c>
      <c r="L2344" s="148"/>
      <c r="M2344" s="148"/>
      <c r="N2344" s="148"/>
      <c r="O2344" s="148"/>
      <c r="P2344" s="148"/>
      <c r="Q2344" s="148"/>
      <c r="R2344" s="148"/>
      <c r="S2344" s="148"/>
      <c r="T2344" s="148"/>
      <c r="U2344" s="148"/>
      <c r="V2344" s="148"/>
      <c r="W2344" s="148"/>
      <c r="X2344" s="139">
        <v>2</v>
      </c>
      <c r="Y2344" s="148">
        <v>465.53</v>
      </c>
      <c r="Z2344" s="148">
        <v>4</v>
      </c>
      <c r="AA2344" s="148">
        <v>534.47</v>
      </c>
      <c r="AB2344" s="148"/>
      <c r="AC2344" s="148"/>
      <c r="AD2344" s="148"/>
      <c r="AE2344" s="148"/>
      <c r="AF2344" s="148"/>
      <c r="AG2344" s="148"/>
      <c r="AH2344" s="148"/>
      <c r="AI2344" s="148"/>
      <c r="AJ2344" s="148"/>
      <c r="AK2344" s="148"/>
      <c r="AL2344" s="139">
        <v>0</v>
      </c>
      <c r="AM2344" s="139">
        <v>0</v>
      </c>
      <c r="AN2344" s="148">
        <f t="shared" si="325"/>
        <v>1000</v>
      </c>
      <c r="AO2344" s="148">
        <f t="shared" si="326"/>
        <v>20</v>
      </c>
      <c r="AP2344" s="148">
        <v>6</v>
      </c>
      <c r="AQ2344" s="140">
        <v>6</v>
      </c>
      <c r="AS2344" s="42">
        <f t="shared" si="327"/>
        <v>1287.6695566211322</v>
      </c>
      <c r="AT2344" s="101">
        <f t="shared" si="328"/>
        <v>0</v>
      </c>
      <c r="AU2344" s="42">
        <f t="shared" si="329"/>
        <v>1287.6695566211322</v>
      </c>
      <c r="AV2344" s="42">
        <f t="shared" si="330"/>
        <v>6057.1852702456717</v>
      </c>
      <c r="AW2344" s="102">
        <f t="shared" si="331"/>
        <v>431</v>
      </c>
      <c r="AX2344" s="43">
        <f t="shared" si="324"/>
        <v>0.75</v>
      </c>
      <c r="AY2344" s="43" t="str">
        <f t="shared" si="332"/>
        <v>UTGS</v>
      </c>
    </row>
    <row r="2345" spans="1:51" hidden="1" x14ac:dyDescent="0.2">
      <c r="A2345" s="38">
        <v>2338</v>
      </c>
      <c r="B2345" t="s">
        <v>5806</v>
      </c>
      <c r="C2345" t="s">
        <v>5746</v>
      </c>
      <c r="D2345">
        <v>21100</v>
      </c>
      <c r="E2345" t="s">
        <v>197</v>
      </c>
      <c r="F2345">
        <v>5</v>
      </c>
      <c r="G2345" t="str">
        <f>LOOKUP(F2345,{0,6,45},{"F","L","H"})</f>
        <v>F</v>
      </c>
      <c r="H2345" t="s">
        <v>1514</v>
      </c>
      <c r="I2345" s="43" t="str">
        <f>IFERROR(VLOOKUP(#REF!,#REF!,2,FALSE),"No")</f>
        <v>No</v>
      </c>
      <c r="J2345" s="139">
        <v>3</v>
      </c>
      <c r="K2345" s="148">
        <v>168</v>
      </c>
      <c r="L2345" s="148"/>
      <c r="M2345" s="148"/>
      <c r="N2345" s="148"/>
      <c r="O2345" s="148"/>
      <c r="P2345" s="148"/>
      <c r="Q2345" s="148"/>
      <c r="R2345" s="148"/>
      <c r="S2345" s="148"/>
      <c r="T2345" s="148"/>
      <c r="U2345" s="148"/>
      <c r="V2345" s="148"/>
      <c r="W2345" s="148"/>
      <c r="X2345" s="139">
        <v>4</v>
      </c>
      <c r="Y2345" s="148">
        <v>901.65</v>
      </c>
      <c r="Z2345" s="148">
        <v>6</v>
      </c>
      <c r="AA2345" s="148">
        <v>98.35</v>
      </c>
      <c r="AB2345" s="148"/>
      <c r="AC2345" s="148"/>
      <c r="AD2345" s="148"/>
      <c r="AE2345" s="148"/>
      <c r="AF2345" s="148"/>
      <c r="AG2345" s="148"/>
      <c r="AH2345" s="148"/>
      <c r="AI2345" s="148"/>
      <c r="AJ2345" s="148"/>
      <c r="AK2345" s="148"/>
      <c r="AL2345" s="139">
        <v>0</v>
      </c>
      <c r="AM2345" s="139">
        <v>0</v>
      </c>
      <c r="AN2345" s="148">
        <f t="shared" si="325"/>
        <v>1000</v>
      </c>
      <c r="AO2345" s="148">
        <f t="shared" si="326"/>
        <v>168</v>
      </c>
      <c r="AP2345" s="148">
        <v>10</v>
      </c>
      <c r="AQ2345" s="140">
        <v>10</v>
      </c>
      <c r="AS2345" s="42">
        <f t="shared" si="327"/>
        <v>12261.224275617509</v>
      </c>
      <c r="AT2345" s="101">
        <f t="shared" si="328"/>
        <v>0</v>
      </c>
      <c r="AU2345" s="42">
        <f t="shared" si="329"/>
        <v>12261.224275617509</v>
      </c>
      <c r="AV2345" s="42">
        <f t="shared" si="330"/>
        <v>4168.238422147404</v>
      </c>
      <c r="AW2345" s="102">
        <f t="shared" si="331"/>
        <v>18747.149999999998</v>
      </c>
      <c r="AX2345" s="43">
        <f t="shared" si="324"/>
        <v>3</v>
      </c>
      <c r="AY2345" s="43" t="str">
        <f t="shared" si="332"/>
        <v>UTTSS</v>
      </c>
    </row>
    <row r="2346" spans="1:51" hidden="1" x14ac:dyDescent="0.2">
      <c r="A2346" s="38">
        <v>2339</v>
      </c>
      <c r="B2346" t="s">
        <v>5806</v>
      </c>
      <c r="C2346" t="s">
        <v>5746</v>
      </c>
      <c r="D2346">
        <v>3000</v>
      </c>
      <c r="E2346" t="s">
        <v>207</v>
      </c>
      <c r="F2346">
        <v>0.25</v>
      </c>
      <c r="G2346" t="str">
        <f>LOOKUP(F2346,{0,6,45},{"F","L","H"})</f>
        <v>F</v>
      </c>
      <c r="H2346" t="s">
        <v>4126</v>
      </c>
      <c r="I2346" s="43" t="str">
        <f>IFERROR(VLOOKUP(#REF!,#REF!,2,FALSE),"No")</f>
        <v>No</v>
      </c>
      <c r="J2346" s="139">
        <v>1.25</v>
      </c>
      <c r="K2346" s="148">
        <v>152</v>
      </c>
      <c r="L2346" s="148"/>
      <c r="M2346" s="148"/>
      <c r="N2346" s="148"/>
      <c r="O2346" s="148"/>
      <c r="P2346" s="148"/>
      <c r="Q2346" s="148"/>
      <c r="R2346" s="148"/>
      <c r="S2346" s="148"/>
      <c r="T2346" s="148"/>
      <c r="U2346" s="148"/>
      <c r="V2346" s="148"/>
      <c r="W2346" s="148"/>
      <c r="X2346" s="139">
        <v>2</v>
      </c>
      <c r="Y2346" s="148">
        <v>346.24</v>
      </c>
      <c r="Z2346" s="148">
        <v>3</v>
      </c>
      <c r="AA2346" s="148">
        <v>243</v>
      </c>
      <c r="AB2346" s="148">
        <v>4</v>
      </c>
      <c r="AC2346" s="148">
        <v>410.76</v>
      </c>
      <c r="AD2346" s="148"/>
      <c r="AE2346" s="148"/>
      <c r="AF2346" s="148"/>
      <c r="AG2346" s="148"/>
      <c r="AH2346" s="148"/>
      <c r="AI2346" s="148"/>
      <c r="AJ2346" s="148"/>
      <c r="AK2346" s="148"/>
      <c r="AL2346" s="139">
        <v>0</v>
      </c>
      <c r="AM2346" s="139">
        <v>0</v>
      </c>
      <c r="AN2346" s="148">
        <f t="shared" si="325"/>
        <v>1000</v>
      </c>
      <c r="AO2346" s="148">
        <f t="shared" si="326"/>
        <v>152</v>
      </c>
      <c r="AP2346" s="148">
        <v>12</v>
      </c>
      <c r="AQ2346" s="140">
        <v>30</v>
      </c>
      <c r="AS2346" s="42">
        <f t="shared" si="327"/>
        <v>11326.048630320603</v>
      </c>
      <c r="AT2346" s="101">
        <f t="shared" si="328"/>
        <v>0</v>
      </c>
      <c r="AU2346" s="42">
        <f t="shared" si="329"/>
        <v>11326.048630320603</v>
      </c>
      <c r="AV2346" s="42">
        <f t="shared" si="330"/>
        <v>1079.1623640491346</v>
      </c>
      <c r="AW2346" s="102">
        <f t="shared" si="331"/>
        <v>2145.6666666666665</v>
      </c>
      <c r="AX2346" s="43">
        <f t="shared" si="324"/>
        <v>1.25</v>
      </c>
      <c r="AY2346" s="43" t="str">
        <f t="shared" si="332"/>
        <v>UTTSS</v>
      </c>
    </row>
    <row r="2347" spans="1:51" hidden="1" x14ac:dyDescent="0.2">
      <c r="A2347" s="38">
        <v>2340</v>
      </c>
      <c r="B2347" t="s">
        <v>362</v>
      </c>
      <c r="C2347" t="s">
        <v>289</v>
      </c>
      <c r="D2347">
        <v>320</v>
      </c>
      <c r="E2347" t="s">
        <v>1247</v>
      </c>
      <c r="F2347">
        <v>0.25</v>
      </c>
      <c r="G2347" t="str">
        <f>LOOKUP(F2347,{0,6,45},{"F","L","H"})</f>
        <v>F</v>
      </c>
      <c r="H2347" t="s">
        <v>4127</v>
      </c>
      <c r="I2347" s="43" t="str">
        <f>IFERROR(VLOOKUP(#REF!,#REF!,2,FALSE),"No")</f>
        <v>No</v>
      </c>
      <c r="J2347" s="139">
        <v>0.5</v>
      </c>
      <c r="K2347" s="148">
        <v>49</v>
      </c>
      <c r="L2347" s="148"/>
      <c r="M2347" s="148"/>
      <c r="N2347" s="148"/>
      <c r="O2347" s="148"/>
      <c r="P2347" s="148"/>
      <c r="Q2347" s="148"/>
      <c r="R2347" s="148"/>
      <c r="S2347" s="148"/>
      <c r="T2347" s="148"/>
      <c r="U2347" s="148"/>
      <c r="V2347" s="148"/>
      <c r="W2347" s="148"/>
      <c r="X2347" s="139">
        <v>1.25</v>
      </c>
      <c r="Y2347" s="148">
        <v>159.80000000000001</v>
      </c>
      <c r="Z2347" s="149">
        <v>2</v>
      </c>
      <c r="AA2347" s="148">
        <v>840.2</v>
      </c>
      <c r="AB2347" s="148"/>
      <c r="AC2347" s="148"/>
      <c r="AD2347" s="148"/>
      <c r="AE2347" s="148"/>
      <c r="AF2347" s="148"/>
      <c r="AG2347" s="148"/>
      <c r="AH2347" s="148"/>
      <c r="AI2347" s="148"/>
      <c r="AJ2347" s="148"/>
      <c r="AK2347" s="148"/>
      <c r="AL2347" s="139">
        <v>0</v>
      </c>
      <c r="AM2347" s="139">
        <v>0</v>
      </c>
      <c r="AN2347" s="148">
        <f t="shared" si="325"/>
        <v>1000</v>
      </c>
      <c r="AO2347" s="148">
        <f t="shared" si="326"/>
        <v>49</v>
      </c>
      <c r="AP2347" s="148">
        <v>7</v>
      </c>
      <c r="AQ2347" s="140">
        <v>7</v>
      </c>
      <c r="AS2347" s="42">
        <f t="shared" si="327"/>
        <v>3351.7704137217743</v>
      </c>
      <c r="AT2347" s="101">
        <f t="shared" si="328"/>
        <v>0</v>
      </c>
      <c r="AU2347" s="42">
        <f t="shared" si="329"/>
        <v>3351.7704137217743</v>
      </c>
      <c r="AV2347" s="42">
        <f t="shared" si="330"/>
        <v>4660.4031030677197</v>
      </c>
      <c r="AW2347" s="102">
        <f t="shared" si="331"/>
        <v>431</v>
      </c>
      <c r="AX2347" s="43">
        <f t="shared" si="324"/>
        <v>0.5</v>
      </c>
      <c r="AY2347" s="43" t="str">
        <f t="shared" si="332"/>
        <v>UTGS</v>
      </c>
    </row>
    <row r="2348" spans="1:51" hidden="1" x14ac:dyDescent="0.2">
      <c r="A2348" s="38">
        <v>2341</v>
      </c>
      <c r="B2348" t="s">
        <v>5806</v>
      </c>
      <c r="C2348" t="s">
        <v>5746</v>
      </c>
      <c r="D2348">
        <v>3300</v>
      </c>
      <c r="E2348" t="s">
        <v>207</v>
      </c>
      <c r="F2348">
        <v>2</v>
      </c>
      <c r="G2348" t="str">
        <f>LOOKUP(F2348,{0,6,45},{"F","L","H"})</f>
        <v>F</v>
      </c>
      <c r="H2348" t="s">
        <v>4128</v>
      </c>
      <c r="I2348" s="43" t="str">
        <f>IFERROR(VLOOKUP(#REF!,#REF!,2,FALSE),"No")</f>
        <v>No</v>
      </c>
      <c r="J2348" s="139">
        <v>1.25</v>
      </c>
      <c r="K2348" s="148">
        <v>112</v>
      </c>
      <c r="L2348" s="148"/>
      <c r="M2348" s="148"/>
      <c r="N2348" s="148"/>
      <c r="O2348" s="148"/>
      <c r="P2348" s="148"/>
      <c r="Q2348" s="148"/>
      <c r="R2348" s="148"/>
      <c r="S2348" s="148"/>
      <c r="T2348" s="148"/>
      <c r="U2348" s="148"/>
      <c r="V2348" s="148"/>
      <c r="W2348" s="148"/>
      <c r="X2348" s="139">
        <v>2</v>
      </c>
      <c r="Y2348" s="148">
        <v>1000</v>
      </c>
      <c r="Z2348" s="148"/>
      <c r="AA2348" s="148"/>
      <c r="AB2348" s="148"/>
      <c r="AC2348" s="148"/>
      <c r="AD2348" s="148"/>
      <c r="AE2348" s="148"/>
      <c r="AF2348" s="148"/>
      <c r="AG2348" s="148"/>
      <c r="AH2348" s="148"/>
      <c r="AI2348" s="148"/>
      <c r="AJ2348" s="148"/>
      <c r="AK2348" s="148"/>
      <c r="AL2348" s="139">
        <v>0</v>
      </c>
      <c r="AM2348" s="139">
        <v>0</v>
      </c>
      <c r="AN2348" s="148">
        <f t="shared" si="325"/>
        <v>1000</v>
      </c>
      <c r="AO2348" s="148">
        <f t="shared" si="326"/>
        <v>112</v>
      </c>
      <c r="AP2348" s="148">
        <v>7</v>
      </c>
      <c r="AQ2348" s="140">
        <v>23</v>
      </c>
      <c r="AS2348" s="42">
        <f t="shared" si="327"/>
        <v>8345.5095170783388</v>
      </c>
      <c r="AT2348" s="101">
        <f t="shared" si="328"/>
        <v>0</v>
      </c>
      <c r="AU2348" s="42">
        <f t="shared" si="329"/>
        <v>8345.5095170783388</v>
      </c>
      <c r="AV2348" s="42">
        <f t="shared" si="330"/>
        <v>1413.5200748466971</v>
      </c>
      <c r="AW2348" s="102">
        <f t="shared" si="331"/>
        <v>2145.6666666666665</v>
      </c>
      <c r="AX2348" s="43">
        <f t="shared" si="324"/>
        <v>1.25</v>
      </c>
      <c r="AY2348" s="43" t="str">
        <f t="shared" si="332"/>
        <v>UTTSS</v>
      </c>
    </row>
    <row r="2349" spans="1:51" hidden="1" x14ac:dyDescent="0.2">
      <c r="A2349" s="38">
        <v>2342</v>
      </c>
      <c r="B2349" t="s">
        <v>5806</v>
      </c>
      <c r="C2349" t="s">
        <v>5746</v>
      </c>
      <c r="D2349">
        <v>4000</v>
      </c>
      <c r="E2349" t="s">
        <v>207</v>
      </c>
      <c r="F2349">
        <v>5</v>
      </c>
      <c r="G2349" t="str">
        <f>LOOKUP(F2349,{0,6,45},{"F","L","H"})</f>
        <v>F</v>
      </c>
      <c r="H2349" t="s">
        <v>386</v>
      </c>
      <c r="I2349" s="43" t="str">
        <f>IFERROR(VLOOKUP(#REF!,#REF!,2,FALSE),"No")</f>
        <v>No</v>
      </c>
      <c r="J2349" s="139">
        <v>2</v>
      </c>
      <c r="K2349" s="148">
        <v>61</v>
      </c>
      <c r="L2349" s="148"/>
      <c r="M2349" s="148"/>
      <c r="N2349" s="148"/>
      <c r="O2349" s="148"/>
      <c r="P2349" s="148"/>
      <c r="Q2349" s="148"/>
      <c r="R2349" s="148"/>
      <c r="S2349" s="148"/>
      <c r="T2349" s="148"/>
      <c r="U2349" s="148"/>
      <c r="V2349" s="148"/>
      <c r="W2349" s="148"/>
      <c r="X2349" s="139">
        <v>4</v>
      </c>
      <c r="Y2349" s="148">
        <v>1000</v>
      </c>
      <c r="Z2349" s="148"/>
      <c r="AA2349" s="148"/>
      <c r="AB2349" s="148"/>
      <c r="AC2349" s="148"/>
      <c r="AD2349" s="148"/>
      <c r="AE2349" s="148"/>
      <c r="AF2349" s="148"/>
      <c r="AG2349" s="148"/>
      <c r="AH2349" s="148"/>
      <c r="AI2349" s="148"/>
      <c r="AJ2349" s="148"/>
      <c r="AK2349" s="148"/>
      <c r="AL2349" s="139">
        <v>0</v>
      </c>
      <c r="AM2349" s="139">
        <v>0</v>
      </c>
      <c r="AN2349" s="148">
        <f t="shared" si="325"/>
        <v>1000</v>
      </c>
      <c r="AO2349" s="148">
        <f t="shared" si="326"/>
        <v>61</v>
      </c>
      <c r="AP2349" s="148">
        <v>3</v>
      </c>
      <c r="AQ2349" s="140">
        <v>3</v>
      </c>
      <c r="AS2349" s="42">
        <f t="shared" si="327"/>
        <v>4451.9921476944528</v>
      </c>
      <c r="AT2349" s="101">
        <f t="shared" si="328"/>
        <v>0</v>
      </c>
      <c r="AU2349" s="42">
        <f t="shared" si="329"/>
        <v>4451.9921476944528</v>
      </c>
      <c r="AV2349" s="42">
        <f t="shared" si="330"/>
        <v>13226.987240491346</v>
      </c>
      <c r="AW2349" s="102">
        <f t="shared" si="331"/>
        <v>2145.6666666666665</v>
      </c>
      <c r="AX2349" s="43">
        <f t="shared" si="324"/>
        <v>2</v>
      </c>
      <c r="AY2349" s="43" t="str">
        <f t="shared" si="332"/>
        <v>UTTSS</v>
      </c>
    </row>
    <row r="2350" spans="1:51" hidden="1" x14ac:dyDescent="0.2">
      <c r="A2350" s="38">
        <v>2343</v>
      </c>
      <c r="B2350" t="s">
        <v>362</v>
      </c>
      <c r="C2350" t="s">
        <v>289</v>
      </c>
      <c r="D2350">
        <v>320</v>
      </c>
      <c r="E2350" t="s">
        <v>1247</v>
      </c>
      <c r="F2350">
        <v>0.25</v>
      </c>
      <c r="G2350" t="str">
        <f>LOOKUP(F2350,{0,6,45},{"F","L","H"})</f>
        <v>F</v>
      </c>
      <c r="H2350" t="s">
        <v>4129</v>
      </c>
      <c r="I2350" s="43" t="str">
        <f>IFERROR(VLOOKUP(#REF!,#REF!,2,FALSE),"No")</f>
        <v>No</v>
      </c>
      <c r="J2350" s="149">
        <v>0.5</v>
      </c>
      <c r="K2350" s="148">
        <v>48</v>
      </c>
      <c r="L2350" s="148"/>
      <c r="M2350" s="148"/>
      <c r="N2350" s="148"/>
      <c r="O2350" s="148"/>
      <c r="P2350" s="148"/>
      <c r="Q2350" s="148"/>
      <c r="R2350" s="148"/>
      <c r="S2350" s="148"/>
      <c r="T2350" s="148"/>
      <c r="U2350" s="148"/>
      <c r="V2350" s="148"/>
      <c r="W2350" s="148"/>
      <c r="X2350" s="139">
        <v>0.75</v>
      </c>
      <c r="Y2350" s="148">
        <v>79.2</v>
      </c>
      <c r="Z2350" s="148">
        <v>2</v>
      </c>
      <c r="AA2350" s="148">
        <v>920.8</v>
      </c>
      <c r="AB2350" s="148"/>
      <c r="AC2350" s="148"/>
      <c r="AD2350" s="148"/>
      <c r="AE2350" s="148"/>
      <c r="AF2350" s="148"/>
      <c r="AG2350" s="148"/>
      <c r="AH2350" s="148"/>
      <c r="AI2350" s="148"/>
      <c r="AJ2350" s="148"/>
      <c r="AK2350" s="148"/>
      <c r="AL2350" s="139">
        <v>0</v>
      </c>
      <c r="AM2350" s="139">
        <v>0</v>
      </c>
      <c r="AN2350" s="148">
        <f t="shared" si="325"/>
        <v>1000</v>
      </c>
      <c r="AO2350" s="148">
        <f t="shared" si="326"/>
        <v>48</v>
      </c>
      <c r="AP2350" s="148">
        <v>13</v>
      </c>
      <c r="AQ2350" s="140">
        <v>13</v>
      </c>
      <c r="AS2350" s="42">
        <f t="shared" si="327"/>
        <v>3283.3669358907177</v>
      </c>
      <c r="AT2350" s="101">
        <f t="shared" si="328"/>
        <v>0</v>
      </c>
      <c r="AU2350" s="42">
        <f t="shared" si="329"/>
        <v>3283.3669358907177</v>
      </c>
      <c r="AV2350" s="42">
        <f t="shared" si="330"/>
        <v>2547.0229016518488</v>
      </c>
      <c r="AW2350" s="102">
        <f t="shared" si="331"/>
        <v>431</v>
      </c>
      <c r="AX2350" s="43">
        <f t="shared" si="324"/>
        <v>0.5</v>
      </c>
      <c r="AY2350" s="43" t="str">
        <f t="shared" si="332"/>
        <v>UTGS</v>
      </c>
    </row>
    <row r="2351" spans="1:51" hidden="1" x14ac:dyDescent="0.2">
      <c r="A2351" s="38">
        <v>2344</v>
      </c>
      <c r="B2351" t="s">
        <v>362</v>
      </c>
      <c r="C2351" t="s">
        <v>289</v>
      </c>
      <c r="D2351">
        <v>175</v>
      </c>
      <c r="E2351" t="s">
        <v>1235</v>
      </c>
      <c r="F2351">
        <v>0.25</v>
      </c>
      <c r="G2351" t="str">
        <f>LOOKUP(F2351,{0,6,45},{"F","L","H"})</f>
        <v>F</v>
      </c>
      <c r="H2351" t="s">
        <v>4130</v>
      </c>
      <c r="I2351" s="43" t="str">
        <f>IFERROR(VLOOKUP(#REF!,#REF!,2,FALSE),"No")</f>
        <v>No</v>
      </c>
      <c r="J2351" s="139">
        <v>0.5</v>
      </c>
      <c r="K2351" s="148">
        <v>27</v>
      </c>
      <c r="L2351" s="148"/>
      <c r="M2351" s="148"/>
      <c r="N2351" s="148"/>
      <c r="O2351" s="148"/>
      <c r="P2351" s="148"/>
      <c r="Q2351" s="148"/>
      <c r="R2351" s="148"/>
      <c r="S2351" s="148"/>
      <c r="T2351" s="148"/>
      <c r="U2351" s="148"/>
      <c r="V2351" s="148"/>
      <c r="W2351" s="148"/>
      <c r="X2351" s="139">
        <v>1.25</v>
      </c>
      <c r="Y2351" s="148">
        <v>62.52</v>
      </c>
      <c r="Z2351" s="148">
        <v>2</v>
      </c>
      <c r="AA2351" s="148">
        <v>937.48</v>
      </c>
      <c r="AB2351" s="148"/>
      <c r="AC2351" s="148"/>
      <c r="AD2351" s="148"/>
      <c r="AE2351" s="148"/>
      <c r="AF2351" s="148"/>
      <c r="AG2351" s="148"/>
      <c r="AH2351" s="148"/>
      <c r="AI2351" s="148"/>
      <c r="AJ2351" s="148"/>
      <c r="AK2351" s="148"/>
      <c r="AL2351" s="139">
        <v>0</v>
      </c>
      <c r="AM2351" s="139">
        <v>0</v>
      </c>
      <c r="AN2351" s="148">
        <f t="shared" si="325"/>
        <v>1000</v>
      </c>
      <c r="AO2351" s="148">
        <f t="shared" si="326"/>
        <v>27</v>
      </c>
      <c r="AP2351" s="148">
        <v>7</v>
      </c>
      <c r="AQ2351" s="140">
        <v>7</v>
      </c>
      <c r="AS2351" s="42">
        <f t="shared" si="327"/>
        <v>1846.8939014385287</v>
      </c>
      <c r="AT2351" s="101">
        <f t="shared" si="328"/>
        <v>0</v>
      </c>
      <c r="AU2351" s="42">
        <f t="shared" si="329"/>
        <v>1846.8939014385287</v>
      </c>
      <c r="AV2351" s="42">
        <f t="shared" si="330"/>
        <v>4650.6751030677187</v>
      </c>
      <c r="AW2351" s="102">
        <f t="shared" si="331"/>
        <v>431</v>
      </c>
      <c r="AX2351" s="43">
        <f t="shared" si="324"/>
        <v>0.5</v>
      </c>
      <c r="AY2351" s="43" t="str">
        <f t="shared" si="332"/>
        <v>UTGS</v>
      </c>
    </row>
    <row r="2352" spans="1:51" hidden="1" x14ac:dyDescent="0.2">
      <c r="A2352" s="38">
        <v>2345</v>
      </c>
      <c r="B2352" t="s">
        <v>362</v>
      </c>
      <c r="C2352" t="s">
        <v>289</v>
      </c>
      <c r="D2352">
        <v>320</v>
      </c>
      <c r="E2352" t="s">
        <v>1223</v>
      </c>
      <c r="F2352">
        <v>0.25</v>
      </c>
      <c r="G2352" t="str">
        <f>LOOKUP(F2352,{0,6,45},{"F","L","H"})</f>
        <v>F</v>
      </c>
      <c r="H2352" t="s">
        <v>4131</v>
      </c>
      <c r="I2352" s="43" t="str">
        <f>IFERROR(VLOOKUP(#REF!,#REF!,2,FALSE),"No")</f>
        <v>No</v>
      </c>
      <c r="J2352" s="149">
        <v>0.5</v>
      </c>
      <c r="K2352" s="148">
        <v>62</v>
      </c>
      <c r="L2352" s="148"/>
      <c r="M2352" s="148"/>
      <c r="N2352" s="148"/>
      <c r="O2352" s="148"/>
      <c r="P2352" s="148"/>
      <c r="Q2352" s="148"/>
      <c r="R2352" s="148"/>
      <c r="S2352" s="148"/>
      <c r="T2352" s="148"/>
      <c r="U2352" s="148"/>
      <c r="V2352" s="148"/>
      <c r="W2352" s="148"/>
      <c r="X2352" s="139">
        <v>4</v>
      </c>
      <c r="Y2352" s="148">
        <v>1000</v>
      </c>
      <c r="Z2352" s="149"/>
      <c r="AA2352" s="148"/>
      <c r="AB2352" s="149"/>
      <c r="AC2352" s="148"/>
      <c r="AD2352" s="148"/>
      <c r="AE2352" s="148"/>
      <c r="AF2352" s="148"/>
      <c r="AG2352" s="148"/>
      <c r="AH2352" s="148"/>
      <c r="AI2352" s="148"/>
      <c r="AJ2352" s="148"/>
      <c r="AK2352" s="148"/>
      <c r="AL2352" s="139">
        <v>0</v>
      </c>
      <c r="AM2352" s="139">
        <v>0</v>
      </c>
      <c r="AN2352" s="148">
        <f t="shared" si="325"/>
        <v>1000</v>
      </c>
      <c r="AO2352" s="148">
        <f t="shared" si="326"/>
        <v>62</v>
      </c>
      <c r="AP2352" s="148">
        <v>5</v>
      </c>
      <c r="AQ2352" s="140">
        <v>5</v>
      </c>
      <c r="AS2352" s="42">
        <f t="shared" si="327"/>
        <v>4241.0156255255106</v>
      </c>
      <c r="AT2352" s="101">
        <f t="shared" si="328"/>
        <v>0</v>
      </c>
      <c r="AU2352" s="42">
        <f t="shared" si="329"/>
        <v>4241.0156255255106</v>
      </c>
      <c r="AV2352" s="42">
        <f t="shared" si="330"/>
        <v>7936.1923442948073</v>
      </c>
      <c r="AW2352" s="102">
        <f t="shared" si="331"/>
        <v>431</v>
      </c>
      <c r="AX2352" s="43">
        <f t="shared" si="324"/>
        <v>0.5</v>
      </c>
      <c r="AY2352" s="43" t="str">
        <f t="shared" si="332"/>
        <v>UTGS</v>
      </c>
    </row>
    <row r="2353" spans="1:51" hidden="1" x14ac:dyDescent="0.2">
      <c r="A2353" s="38">
        <v>2346</v>
      </c>
      <c r="B2353" t="s">
        <v>5806</v>
      </c>
      <c r="C2353" t="s">
        <v>289</v>
      </c>
      <c r="D2353">
        <v>550</v>
      </c>
      <c r="E2353" t="s">
        <v>1247</v>
      </c>
      <c r="F2353">
        <v>2</v>
      </c>
      <c r="G2353" t="str">
        <f>LOOKUP(F2353,{0,6,45},{"F","L","H"})</f>
        <v>F</v>
      </c>
      <c r="H2353" t="s">
        <v>4132</v>
      </c>
      <c r="I2353" s="43" t="str">
        <f>IFERROR(VLOOKUP(#REF!,#REF!,2,FALSE),"No")</f>
        <v>No</v>
      </c>
      <c r="J2353" s="139">
        <v>0.75</v>
      </c>
      <c r="K2353" s="148">
        <v>58</v>
      </c>
      <c r="L2353" s="148"/>
      <c r="M2353" s="148"/>
      <c r="N2353" s="148"/>
      <c r="O2353" s="148"/>
      <c r="P2353" s="148"/>
      <c r="Q2353" s="148"/>
      <c r="R2353" s="148"/>
      <c r="S2353" s="148"/>
      <c r="T2353" s="148"/>
      <c r="U2353" s="148"/>
      <c r="V2353" s="148"/>
      <c r="W2353" s="148"/>
      <c r="X2353" s="139">
        <v>2</v>
      </c>
      <c r="Y2353" s="148">
        <v>439.86</v>
      </c>
      <c r="Z2353" s="148">
        <v>4</v>
      </c>
      <c r="AA2353" s="148">
        <v>560.14</v>
      </c>
      <c r="AB2353" s="148"/>
      <c r="AC2353" s="148"/>
      <c r="AD2353" s="148"/>
      <c r="AE2353" s="148"/>
      <c r="AF2353" s="148"/>
      <c r="AG2353" s="148"/>
      <c r="AH2353" s="148"/>
      <c r="AI2353" s="148"/>
      <c r="AJ2353" s="148"/>
      <c r="AK2353" s="148"/>
      <c r="AL2353" s="139">
        <v>0</v>
      </c>
      <c r="AM2353" s="139">
        <v>0</v>
      </c>
      <c r="AN2353" s="148">
        <f t="shared" si="325"/>
        <v>1000</v>
      </c>
      <c r="AO2353" s="148">
        <f t="shared" si="326"/>
        <v>58</v>
      </c>
      <c r="AP2353" s="148">
        <v>7</v>
      </c>
      <c r="AQ2353" s="140">
        <v>9</v>
      </c>
      <c r="AS2353" s="42">
        <f t="shared" si="327"/>
        <v>3734.2417142012832</v>
      </c>
      <c r="AT2353" s="101">
        <f t="shared" si="328"/>
        <v>0</v>
      </c>
      <c r="AU2353" s="42">
        <f t="shared" si="329"/>
        <v>3734.2417142012832</v>
      </c>
      <c r="AV2353" s="42">
        <f t="shared" si="330"/>
        <v>4058.5739468304478</v>
      </c>
      <c r="AW2353" s="102">
        <f t="shared" si="331"/>
        <v>585.0096169344007</v>
      </c>
      <c r="AX2353" s="43">
        <f t="shared" si="324"/>
        <v>0.75</v>
      </c>
      <c r="AY2353" s="43" t="str">
        <f t="shared" si="332"/>
        <v>UTGS</v>
      </c>
    </row>
    <row r="2354" spans="1:51" hidden="1" x14ac:dyDescent="0.2">
      <c r="A2354" s="38">
        <v>2347</v>
      </c>
      <c r="B2354" t="s">
        <v>362</v>
      </c>
      <c r="C2354" t="s">
        <v>289</v>
      </c>
      <c r="D2354">
        <v>320</v>
      </c>
      <c r="E2354" t="s">
        <v>1247</v>
      </c>
      <c r="F2354">
        <v>0.25</v>
      </c>
      <c r="G2354" t="str">
        <f>LOOKUP(F2354,{0,6,45},{"F","L","H"})</f>
        <v>F</v>
      </c>
      <c r="H2354" t="s">
        <v>4133</v>
      </c>
      <c r="I2354" s="43" t="str">
        <f>IFERROR(VLOOKUP(#REF!,#REF!,2,FALSE),"No")</f>
        <v>No</v>
      </c>
      <c r="J2354" s="139">
        <v>0.5</v>
      </c>
      <c r="K2354" s="148">
        <v>44</v>
      </c>
      <c r="L2354" s="148"/>
      <c r="M2354" s="148"/>
      <c r="N2354" s="148"/>
      <c r="O2354" s="148"/>
      <c r="P2354" s="148"/>
      <c r="Q2354" s="148"/>
      <c r="R2354" s="148"/>
      <c r="S2354" s="148"/>
      <c r="T2354" s="148"/>
      <c r="U2354" s="148"/>
      <c r="V2354" s="148"/>
      <c r="W2354" s="148"/>
      <c r="X2354" s="139">
        <v>1.25</v>
      </c>
      <c r="Y2354" s="148">
        <v>21.46</v>
      </c>
      <c r="Z2354" s="148">
        <v>2</v>
      </c>
      <c r="AA2354" s="148">
        <v>871.08</v>
      </c>
      <c r="AB2354" s="148">
        <v>3</v>
      </c>
      <c r="AC2354" s="148">
        <v>107.46</v>
      </c>
      <c r="AD2354" s="148"/>
      <c r="AE2354" s="148"/>
      <c r="AF2354" s="148"/>
      <c r="AG2354" s="148"/>
      <c r="AH2354" s="148"/>
      <c r="AI2354" s="148"/>
      <c r="AJ2354" s="148"/>
      <c r="AK2354" s="148"/>
      <c r="AL2354" s="139">
        <v>0</v>
      </c>
      <c r="AM2354" s="139">
        <v>0</v>
      </c>
      <c r="AN2354" s="148">
        <f t="shared" si="325"/>
        <v>1000.0000000000001</v>
      </c>
      <c r="AO2354" s="148">
        <f t="shared" si="326"/>
        <v>44</v>
      </c>
      <c r="AP2354" s="148">
        <v>15</v>
      </c>
      <c r="AQ2354" s="140">
        <v>17</v>
      </c>
      <c r="AS2354" s="42">
        <f t="shared" si="327"/>
        <v>3009.7530245664911</v>
      </c>
      <c r="AT2354" s="101">
        <f t="shared" si="328"/>
        <v>0</v>
      </c>
      <c r="AU2354" s="42">
        <f t="shared" si="329"/>
        <v>3009.7530245664911</v>
      </c>
      <c r="AV2354" s="42">
        <f t="shared" si="330"/>
        <v>1833.1406424396491</v>
      </c>
      <c r="AW2354" s="102">
        <f t="shared" si="331"/>
        <v>431</v>
      </c>
      <c r="AX2354" s="43">
        <f t="shared" si="324"/>
        <v>0.5</v>
      </c>
      <c r="AY2354" s="43" t="str">
        <f t="shared" si="332"/>
        <v>UTGS</v>
      </c>
    </row>
    <row r="2355" spans="1:51" hidden="1" x14ac:dyDescent="0.2">
      <c r="A2355" s="38">
        <v>2348</v>
      </c>
      <c r="B2355" t="s">
        <v>362</v>
      </c>
      <c r="C2355" t="s">
        <v>289</v>
      </c>
      <c r="D2355">
        <v>550</v>
      </c>
      <c r="E2355" t="s">
        <v>1236</v>
      </c>
      <c r="F2355">
        <v>2</v>
      </c>
      <c r="G2355" t="str">
        <f>LOOKUP(F2355,{0,6,45},{"F","L","H"})</f>
        <v>F</v>
      </c>
      <c r="H2355" t="s">
        <v>4134</v>
      </c>
      <c r="I2355" s="43" t="str">
        <f>IFERROR(VLOOKUP(#REF!,#REF!,2,FALSE),"No")</f>
        <v>No</v>
      </c>
      <c r="J2355" s="139">
        <v>0.5</v>
      </c>
      <c r="K2355" s="148">
        <v>42</v>
      </c>
      <c r="L2355" s="148"/>
      <c r="M2355" s="148"/>
      <c r="N2355" s="148"/>
      <c r="O2355" s="148"/>
      <c r="P2355" s="148"/>
      <c r="Q2355" s="148"/>
      <c r="R2355" s="148"/>
      <c r="S2355" s="148"/>
      <c r="T2355" s="148"/>
      <c r="U2355" s="148"/>
      <c r="V2355" s="148"/>
      <c r="W2355" s="148"/>
      <c r="X2355" s="139">
        <v>1.25</v>
      </c>
      <c r="Y2355" s="148">
        <v>141.72999999999999</v>
      </c>
      <c r="Z2355" s="149">
        <v>2</v>
      </c>
      <c r="AA2355" s="148">
        <v>858.27</v>
      </c>
      <c r="AB2355" s="149"/>
      <c r="AC2355" s="148"/>
      <c r="AD2355" s="148"/>
      <c r="AE2355" s="148"/>
      <c r="AF2355" s="148"/>
      <c r="AG2355" s="148"/>
      <c r="AH2355" s="148"/>
      <c r="AI2355" s="148"/>
      <c r="AJ2355" s="148"/>
      <c r="AK2355" s="148"/>
      <c r="AL2355" s="139">
        <v>0</v>
      </c>
      <c r="AM2355" s="139">
        <v>0</v>
      </c>
      <c r="AN2355" s="148">
        <f t="shared" si="325"/>
        <v>1000</v>
      </c>
      <c r="AO2355" s="148">
        <f t="shared" si="326"/>
        <v>42</v>
      </c>
      <c r="AP2355" s="148">
        <v>10</v>
      </c>
      <c r="AQ2355" s="140">
        <v>10</v>
      </c>
      <c r="AS2355" s="42">
        <f t="shared" si="327"/>
        <v>2872.9460689043781</v>
      </c>
      <c r="AT2355" s="101">
        <f t="shared" si="328"/>
        <v>0</v>
      </c>
      <c r="AU2355" s="42">
        <f t="shared" si="329"/>
        <v>2872.9460689043781</v>
      </c>
      <c r="AV2355" s="42">
        <f t="shared" si="330"/>
        <v>3261.0172721474032</v>
      </c>
      <c r="AW2355" s="102">
        <f t="shared" si="331"/>
        <v>585.0096169344007</v>
      </c>
      <c r="AX2355" s="43">
        <f t="shared" si="324"/>
        <v>0.5</v>
      </c>
      <c r="AY2355" s="43" t="str">
        <f t="shared" si="332"/>
        <v>UTGS</v>
      </c>
    </row>
    <row r="2356" spans="1:51" hidden="1" x14ac:dyDescent="0.2">
      <c r="A2356" s="38">
        <v>2349</v>
      </c>
      <c r="B2356" t="s">
        <v>5806</v>
      </c>
      <c r="C2356" t="s">
        <v>5746</v>
      </c>
      <c r="D2356">
        <v>2225</v>
      </c>
      <c r="E2356" t="s">
        <v>196</v>
      </c>
      <c r="F2356">
        <v>2</v>
      </c>
      <c r="G2356" t="str">
        <f>LOOKUP(F2356,{0,6,45},{"F","L","H"})</f>
        <v>F</v>
      </c>
      <c r="H2356" t="s">
        <v>1871</v>
      </c>
      <c r="I2356" s="43" t="str">
        <f>IFERROR(VLOOKUP(#REF!,#REF!,2,FALSE),"No")</f>
        <v>No</v>
      </c>
      <c r="J2356" s="139">
        <v>1.25</v>
      </c>
      <c r="K2356" s="148">
        <v>97</v>
      </c>
      <c r="L2356" s="148"/>
      <c r="M2356" s="148"/>
      <c r="N2356" s="148"/>
      <c r="O2356" s="148"/>
      <c r="P2356" s="148"/>
      <c r="Q2356" s="148"/>
      <c r="R2356" s="148"/>
      <c r="S2356" s="148"/>
      <c r="T2356" s="148"/>
      <c r="U2356" s="148"/>
      <c r="V2356" s="148"/>
      <c r="W2356" s="148"/>
      <c r="X2356" s="139">
        <v>4</v>
      </c>
      <c r="Y2356" s="148">
        <v>1000</v>
      </c>
      <c r="Z2356" s="149"/>
      <c r="AA2356" s="148"/>
      <c r="AB2356" s="148"/>
      <c r="AC2356" s="148"/>
      <c r="AD2356" s="148"/>
      <c r="AE2356" s="148"/>
      <c r="AF2356" s="148"/>
      <c r="AG2356" s="148"/>
      <c r="AH2356" s="148"/>
      <c r="AI2356" s="148"/>
      <c r="AJ2356" s="148"/>
      <c r="AK2356" s="148"/>
      <c r="AL2356" s="139">
        <v>0</v>
      </c>
      <c r="AM2356" s="139">
        <v>0</v>
      </c>
      <c r="AN2356" s="148">
        <f t="shared" si="325"/>
        <v>1000</v>
      </c>
      <c r="AO2356" s="148">
        <f t="shared" si="326"/>
        <v>97</v>
      </c>
      <c r="AP2356" s="148">
        <v>6</v>
      </c>
      <c r="AQ2356" s="140">
        <v>9</v>
      </c>
      <c r="AS2356" s="42">
        <f t="shared" si="327"/>
        <v>7227.8073496124907</v>
      </c>
      <c r="AT2356" s="101">
        <f t="shared" si="328"/>
        <v>0</v>
      </c>
      <c r="AU2356" s="42">
        <f t="shared" si="329"/>
        <v>7227.8073496124907</v>
      </c>
      <c r="AV2356" s="42">
        <f t="shared" si="330"/>
        <v>4408.9957468304483</v>
      </c>
      <c r="AW2356" s="102">
        <f t="shared" si="331"/>
        <v>2428.75</v>
      </c>
      <c r="AX2356" s="43">
        <f t="shared" si="324"/>
        <v>1.25</v>
      </c>
      <c r="AY2356" s="43" t="str">
        <f t="shared" si="332"/>
        <v>UTTSS</v>
      </c>
    </row>
    <row r="2357" spans="1:51" hidden="1" x14ac:dyDescent="0.2">
      <c r="A2357" s="38">
        <v>2350</v>
      </c>
      <c r="B2357" t="s">
        <v>362</v>
      </c>
      <c r="C2357" t="s">
        <v>289</v>
      </c>
      <c r="D2357">
        <v>320</v>
      </c>
      <c r="E2357" t="s">
        <v>1247</v>
      </c>
      <c r="F2357">
        <v>0.25</v>
      </c>
      <c r="G2357" t="str">
        <f>LOOKUP(F2357,{0,6,45},{"F","L","H"})</f>
        <v>F</v>
      </c>
      <c r="H2357" t="s">
        <v>4135</v>
      </c>
      <c r="I2357" s="43" t="str">
        <f>IFERROR(VLOOKUP(#REF!,#REF!,2,FALSE),"No")</f>
        <v>No</v>
      </c>
      <c r="J2357" s="139">
        <v>0.75</v>
      </c>
      <c r="K2357" s="148">
        <v>31</v>
      </c>
      <c r="L2357" s="148"/>
      <c r="M2357" s="148"/>
      <c r="N2357" s="148"/>
      <c r="O2357" s="148"/>
      <c r="P2357" s="148"/>
      <c r="Q2357" s="148"/>
      <c r="R2357" s="148"/>
      <c r="S2357" s="148"/>
      <c r="T2357" s="148"/>
      <c r="U2357" s="148"/>
      <c r="V2357" s="148"/>
      <c r="W2357" s="148"/>
      <c r="X2357" s="139">
        <v>2</v>
      </c>
      <c r="Y2357" s="148">
        <v>1000</v>
      </c>
      <c r="Z2357" s="149"/>
      <c r="AA2357" s="148"/>
      <c r="AB2357" s="148"/>
      <c r="AC2357" s="148"/>
      <c r="AD2357" s="148"/>
      <c r="AE2357" s="148"/>
      <c r="AF2357" s="148"/>
      <c r="AG2357" s="148"/>
      <c r="AH2357" s="148"/>
      <c r="AI2357" s="148"/>
      <c r="AJ2357" s="148"/>
      <c r="AK2357" s="148"/>
      <c r="AL2357" s="139">
        <v>0</v>
      </c>
      <c r="AM2357" s="139">
        <v>0</v>
      </c>
      <c r="AN2357" s="148">
        <f t="shared" si="325"/>
        <v>1000</v>
      </c>
      <c r="AO2357" s="148">
        <f t="shared" si="326"/>
        <v>31</v>
      </c>
      <c r="AP2357" s="148">
        <v>12</v>
      </c>
      <c r="AQ2357" s="140">
        <v>135</v>
      </c>
      <c r="AS2357" s="42">
        <f t="shared" si="327"/>
        <v>1995.8878127627549</v>
      </c>
      <c r="AT2357" s="101">
        <f t="shared" si="328"/>
        <v>0</v>
      </c>
      <c r="AU2357" s="42">
        <f t="shared" si="329"/>
        <v>1995.8878127627549</v>
      </c>
      <c r="AV2357" s="42">
        <f t="shared" si="330"/>
        <v>240.82193867758542</v>
      </c>
      <c r="AW2357" s="102">
        <f t="shared" si="331"/>
        <v>431</v>
      </c>
      <c r="AX2357" s="43">
        <f t="shared" si="324"/>
        <v>0.75</v>
      </c>
      <c r="AY2357" s="43" t="str">
        <f t="shared" si="332"/>
        <v>UTGS</v>
      </c>
    </row>
    <row r="2358" spans="1:51" hidden="1" x14ac:dyDescent="0.2">
      <c r="A2358" s="38">
        <v>2351</v>
      </c>
      <c r="B2358" t="s">
        <v>5806</v>
      </c>
      <c r="C2358" t="s">
        <v>289</v>
      </c>
      <c r="D2358">
        <v>550</v>
      </c>
      <c r="E2358" t="s">
        <v>1247</v>
      </c>
      <c r="F2358">
        <v>2</v>
      </c>
      <c r="G2358" t="str">
        <f>LOOKUP(F2358,{0,6,45},{"F","L","H"})</f>
        <v>F</v>
      </c>
      <c r="H2358" t="s">
        <v>4136</v>
      </c>
      <c r="I2358" s="43" t="str">
        <f>IFERROR(VLOOKUP(#REF!,#REF!,2,FALSE),"No")</f>
        <v>No</v>
      </c>
      <c r="J2358" s="139">
        <v>1.25</v>
      </c>
      <c r="K2358" s="148">
        <v>14</v>
      </c>
      <c r="L2358" s="148"/>
      <c r="M2358" s="148"/>
      <c r="N2358" s="148"/>
      <c r="O2358" s="148"/>
      <c r="P2358" s="148"/>
      <c r="Q2358" s="148"/>
      <c r="R2358" s="148"/>
      <c r="S2358" s="148"/>
      <c r="T2358" s="148"/>
      <c r="U2358" s="148"/>
      <c r="V2358" s="148"/>
      <c r="W2358" s="148"/>
      <c r="X2358" s="139">
        <v>2</v>
      </c>
      <c r="Y2358" s="148">
        <v>1000</v>
      </c>
      <c r="Z2358" s="148"/>
      <c r="AA2358" s="148"/>
      <c r="AB2358" s="148"/>
      <c r="AC2358" s="148"/>
      <c r="AD2358" s="148"/>
      <c r="AE2358" s="148"/>
      <c r="AF2358" s="148"/>
      <c r="AG2358" s="148"/>
      <c r="AH2358" s="148"/>
      <c r="AI2358" s="148"/>
      <c r="AJ2358" s="148"/>
      <c r="AK2358" s="148"/>
      <c r="AL2358" s="139">
        <v>0</v>
      </c>
      <c r="AM2358" s="139">
        <v>0</v>
      </c>
      <c r="AN2358" s="148">
        <f t="shared" si="325"/>
        <v>1000</v>
      </c>
      <c r="AO2358" s="148">
        <f t="shared" si="326"/>
        <v>14</v>
      </c>
      <c r="AP2358" s="148">
        <v>3</v>
      </c>
      <c r="AQ2358" s="140">
        <v>19</v>
      </c>
      <c r="AS2358" s="42">
        <f t="shared" si="327"/>
        <v>1043.1886896347924</v>
      </c>
      <c r="AT2358" s="101">
        <f t="shared" si="328"/>
        <v>0</v>
      </c>
      <c r="AU2358" s="42">
        <f t="shared" si="329"/>
        <v>1043.1886896347924</v>
      </c>
      <c r="AV2358" s="42">
        <f t="shared" si="330"/>
        <v>1711.1032484986333</v>
      </c>
      <c r="AW2358" s="102">
        <f t="shared" si="331"/>
        <v>585.0096169344007</v>
      </c>
      <c r="AX2358" s="43">
        <f t="shared" si="324"/>
        <v>1.25</v>
      </c>
      <c r="AY2358" s="43" t="str">
        <f t="shared" si="332"/>
        <v>UTGS</v>
      </c>
    </row>
    <row r="2359" spans="1:51" hidden="1" x14ac:dyDescent="0.2">
      <c r="A2359" s="38">
        <v>2352</v>
      </c>
      <c r="B2359" t="s">
        <v>362</v>
      </c>
      <c r="C2359" t="s">
        <v>289</v>
      </c>
      <c r="D2359">
        <v>955</v>
      </c>
      <c r="E2359" t="s">
        <v>195</v>
      </c>
      <c r="F2359">
        <v>2</v>
      </c>
      <c r="G2359" t="str">
        <f>LOOKUP(F2359,{0,6,45},{"F","L","H"})</f>
        <v>F</v>
      </c>
      <c r="H2359" t="s">
        <v>4137</v>
      </c>
      <c r="I2359" s="43" t="str">
        <f>IFERROR(VLOOKUP(#REF!,#REF!,2,FALSE),"No")</f>
        <v>No</v>
      </c>
      <c r="J2359" s="139">
        <v>0.5</v>
      </c>
      <c r="K2359" s="148">
        <v>25</v>
      </c>
      <c r="L2359" s="148"/>
      <c r="M2359" s="148"/>
      <c r="N2359" s="148"/>
      <c r="O2359" s="148"/>
      <c r="P2359" s="148"/>
      <c r="Q2359" s="148"/>
      <c r="R2359" s="148"/>
      <c r="S2359" s="148"/>
      <c r="T2359" s="148"/>
      <c r="U2359" s="148"/>
      <c r="V2359" s="148"/>
      <c r="W2359" s="148"/>
      <c r="X2359" s="139">
        <v>1.25</v>
      </c>
      <c r="Y2359" s="148">
        <v>1000</v>
      </c>
      <c r="Z2359" s="148"/>
      <c r="AA2359" s="148"/>
      <c r="AB2359" s="148"/>
      <c r="AC2359" s="148"/>
      <c r="AD2359" s="148"/>
      <c r="AE2359" s="148"/>
      <c r="AF2359" s="148"/>
      <c r="AG2359" s="148"/>
      <c r="AH2359" s="148"/>
      <c r="AI2359" s="148"/>
      <c r="AJ2359" s="148"/>
      <c r="AK2359" s="148"/>
      <c r="AL2359" s="139">
        <v>0</v>
      </c>
      <c r="AM2359" s="139">
        <v>0</v>
      </c>
      <c r="AN2359" s="148">
        <f t="shared" si="325"/>
        <v>1000</v>
      </c>
      <c r="AO2359" s="148">
        <f t="shared" si="326"/>
        <v>25</v>
      </c>
      <c r="AP2359" s="148">
        <v>11</v>
      </c>
      <c r="AQ2359" s="140">
        <v>11</v>
      </c>
      <c r="AS2359" s="42">
        <f t="shared" si="327"/>
        <v>1710.0869457764154</v>
      </c>
      <c r="AT2359" s="101">
        <f t="shared" si="328"/>
        <v>0</v>
      </c>
      <c r="AU2359" s="42">
        <f t="shared" si="329"/>
        <v>1710.0869457764154</v>
      </c>
      <c r="AV2359" s="42">
        <f t="shared" si="330"/>
        <v>3019.1783383158213</v>
      </c>
      <c r="AW2359" s="102">
        <f t="shared" si="331"/>
        <v>1475.8772811117678</v>
      </c>
      <c r="AX2359" s="43">
        <f t="shared" si="324"/>
        <v>0.5</v>
      </c>
      <c r="AY2359" s="43" t="str">
        <f t="shared" si="332"/>
        <v>UTGS</v>
      </c>
    </row>
    <row r="2360" spans="1:51" hidden="1" x14ac:dyDescent="0.2">
      <c r="A2360" s="38">
        <v>2353</v>
      </c>
      <c r="B2360" t="s">
        <v>362</v>
      </c>
      <c r="C2360" t="s">
        <v>289</v>
      </c>
      <c r="D2360">
        <v>320</v>
      </c>
      <c r="E2360" t="s">
        <v>1842</v>
      </c>
      <c r="F2360">
        <v>0.25</v>
      </c>
      <c r="G2360" t="str">
        <f>LOOKUP(F2360,{0,6,45},{"F","L","H"})</f>
        <v>F</v>
      </c>
      <c r="H2360" t="s">
        <v>4138</v>
      </c>
      <c r="I2360" s="43" t="str">
        <f>IFERROR(VLOOKUP(#REF!,#REF!,2,FALSE),"No")</f>
        <v>No</v>
      </c>
      <c r="J2360" s="139">
        <v>0.75</v>
      </c>
      <c r="K2360" s="148">
        <v>62</v>
      </c>
      <c r="L2360" s="148"/>
      <c r="M2360" s="148"/>
      <c r="N2360" s="148"/>
      <c r="O2360" s="148"/>
      <c r="P2360" s="148"/>
      <c r="Q2360" s="148"/>
      <c r="R2360" s="148"/>
      <c r="S2360" s="148"/>
      <c r="T2360" s="148"/>
      <c r="U2360" s="148"/>
      <c r="V2360" s="148"/>
      <c r="W2360" s="148"/>
      <c r="X2360" s="139">
        <v>2</v>
      </c>
      <c r="Y2360" s="148">
        <v>750.05</v>
      </c>
      <c r="Z2360" s="148">
        <v>4</v>
      </c>
      <c r="AA2360" s="148">
        <v>249.95</v>
      </c>
      <c r="AB2360" s="148"/>
      <c r="AC2360" s="148"/>
      <c r="AD2360" s="148"/>
      <c r="AE2360" s="148"/>
      <c r="AF2360" s="148"/>
      <c r="AG2360" s="148"/>
      <c r="AH2360" s="148"/>
      <c r="AI2360" s="148"/>
      <c r="AJ2360" s="148"/>
      <c r="AK2360" s="148"/>
      <c r="AL2360" s="139">
        <v>0</v>
      </c>
      <c r="AM2360" s="139">
        <v>0</v>
      </c>
      <c r="AN2360" s="148">
        <f t="shared" si="325"/>
        <v>1000</v>
      </c>
      <c r="AO2360" s="148">
        <f t="shared" si="326"/>
        <v>62</v>
      </c>
      <c r="AP2360" s="148">
        <v>12</v>
      </c>
      <c r="AQ2360" s="140">
        <v>41</v>
      </c>
      <c r="AS2360" s="42">
        <f t="shared" si="327"/>
        <v>3991.7756255255099</v>
      </c>
      <c r="AT2360" s="101">
        <f t="shared" si="328"/>
        <v>0</v>
      </c>
      <c r="AU2360" s="42">
        <f t="shared" si="329"/>
        <v>3991.7756255255099</v>
      </c>
      <c r="AV2360" s="42">
        <f t="shared" si="330"/>
        <v>836.66105418229336</v>
      </c>
      <c r="AW2360" s="102">
        <f t="shared" si="331"/>
        <v>431</v>
      </c>
      <c r="AX2360" s="43">
        <f t="shared" si="324"/>
        <v>0.75</v>
      </c>
      <c r="AY2360" s="43" t="str">
        <f t="shared" si="332"/>
        <v>UTGS</v>
      </c>
    </row>
    <row r="2361" spans="1:51" hidden="1" x14ac:dyDescent="0.2">
      <c r="A2361" s="38">
        <v>2354</v>
      </c>
      <c r="B2361" t="s">
        <v>362</v>
      </c>
      <c r="C2361" t="s">
        <v>289</v>
      </c>
      <c r="D2361">
        <v>320</v>
      </c>
      <c r="E2361" t="s">
        <v>1245</v>
      </c>
      <c r="F2361">
        <v>0.25</v>
      </c>
      <c r="G2361" t="str">
        <f>LOOKUP(F2361,{0,6,45},{"F","L","H"})</f>
        <v>F</v>
      </c>
      <c r="H2361" t="s">
        <v>4139</v>
      </c>
      <c r="I2361" s="43" t="str">
        <f>IFERROR(VLOOKUP(#REF!,#REF!,2,FALSE),"No")</f>
        <v>No</v>
      </c>
      <c r="J2361" s="139">
        <v>0.5</v>
      </c>
      <c r="K2361" s="148">
        <v>17</v>
      </c>
      <c r="L2361" s="148"/>
      <c r="M2361" s="148"/>
      <c r="N2361" s="148"/>
      <c r="O2361" s="148"/>
      <c r="P2361" s="148"/>
      <c r="Q2361" s="148"/>
      <c r="R2361" s="148"/>
      <c r="S2361" s="148"/>
      <c r="T2361" s="148"/>
      <c r="U2361" s="148"/>
      <c r="V2361" s="148"/>
      <c r="W2361" s="148"/>
      <c r="X2361" s="139">
        <v>2</v>
      </c>
      <c r="Y2361" s="148">
        <v>580</v>
      </c>
      <c r="Z2361" s="148">
        <v>3</v>
      </c>
      <c r="AA2361" s="148">
        <v>86.14</v>
      </c>
      <c r="AB2361" s="148">
        <v>4</v>
      </c>
      <c r="AC2361" s="148">
        <v>333.86</v>
      </c>
      <c r="AD2361" s="148"/>
      <c r="AE2361" s="148"/>
      <c r="AF2361" s="148"/>
      <c r="AG2361" s="148"/>
      <c r="AH2361" s="148"/>
      <c r="AI2361" s="148"/>
      <c r="AJ2361" s="148"/>
      <c r="AK2361" s="148"/>
      <c r="AL2361" s="139">
        <v>0</v>
      </c>
      <c r="AM2361" s="139">
        <v>0</v>
      </c>
      <c r="AN2361" s="148">
        <f t="shared" si="325"/>
        <v>1000</v>
      </c>
      <c r="AO2361" s="148">
        <f t="shared" si="326"/>
        <v>17</v>
      </c>
      <c r="AP2361" s="148">
        <v>22</v>
      </c>
      <c r="AQ2361" s="140">
        <v>22</v>
      </c>
      <c r="AS2361" s="42">
        <f t="shared" si="327"/>
        <v>1162.8591231279624</v>
      </c>
      <c r="AT2361" s="101">
        <f t="shared" si="328"/>
        <v>0</v>
      </c>
      <c r="AU2361" s="42">
        <f t="shared" si="329"/>
        <v>1162.8591231279624</v>
      </c>
      <c r="AV2361" s="42">
        <f t="shared" si="330"/>
        <v>1536.931032794274</v>
      </c>
      <c r="AW2361" s="102">
        <f t="shared" si="331"/>
        <v>431</v>
      </c>
      <c r="AX2361" s="43">
        <f t="shared" si="324"/>
        <v>0.5</v>
      </c>
      <c r="AY2361" s="43" t="str">
        <f t="shared" si="332"/>
        <v>UTGS</v>
      </c>
    </row>
    <row r="2362" spans="1:51" hidden="1" x14ac:dyDescent="0.2">
      <c r="A2362" s="38">
        <v>2355</v>
      </c>
      <c r="B2362" t="s">
        <v>362</v>
      </c>
      <c r="C2362" t="s">
        <v>289</v>
      </c>
      <c r="D2362">
        <v>320</v>
      </c>
      <c r="E2362" t="s">
        <v>1232</v>
      </c>
      <c r="F2362">
        <v>0.25</v>
      </c>
      <c r="G2362" t="str">
        <f>LOOKUP(F2362,{0,6,45},{"F","L","H"})</f>
        <v>F</v>
      </c>
      <c r="H2362" t="s">
        <v>4140</v>
      </c>
      <c r="I2362" s="43" t="str">
        <f>IFERROR(VLOOKUP(#REF!,#REF!,2,FALSE),"No")</f>
        <v>No</v>
      </c>
      <c r="J2362" s="139">
        <v>0.5</v>
      </c>
      <c r="K2362" s="148">
        <v>44</v>
      </c>
      <c r="L2362" s="148"/>
      <c r="M2362" s="148"/>
      <c r="N2362" s="148"/>
      <c r="O2362" s="148"/>
      <c r="P2362" s="148"/>
      <c r="Q2362" s="148"/>
      <c r="R2362" s="148"/>
      <c r="S2362" s="148"/>
      <c r="T2362" s="148"/>
      <c r="U2362" s="148"/>
      <c r="V2362" s="148"/>
      <c r="W2362" s="148"/>
      <c r="X2362" s="139">
        <v>1.25</v>
      </c>
      <c r="Y2362" s="148">
        <v>317</v>
      </c>
      <c r="Z2362" s="148">
        <v>2</v>
      </c>
      <c r="AA2362" s="148">
        <v>642</v>
      </c>
      <c r="AB2362" s="148">
        <v>4</v>
      </c>
      <c r="AC2362" s="148">
        <v>41</v>
      </c>
      <c r="AD2362" s="148"/>
      <c r="AE2362" s="148"/>
      <c r="AF2362" s="148"/>
      <c r="AG2362" s="148"/>
      <c r="AH2362" s="148"/>
      <c r="AI2362" s="148"/>
      <c r="AJ2362" s="148"/>
      <c r="AK2362" s="148"/>
      <c r="AL2362" s="139">
        <v>0</v>
      </c>
      <c r="AM2362" s="139">
        <v>0</v>
      </c>
      <c r="AN2362" s="148">
        <f t="shared" si="325"/>
        <v>1000</v>
      </c>
      <c r="AO2362" s="148">
        <f t="shared" si="326"/>
        <v>44</v>
      </c>
      <c r="AP2362" s="148">
        <v>13</v>
      </c>
      <c r="AQ2362" s="140">
        <v>13</v>
      </c>
      <c r="AS2362" s="42">
        <f t="shared" si="327"/>
        <v>3009.7530245664911</v>
      </c>
      <c r="AT2362" s="101">
        <f t="shared" si="328"/>
        <v>0</v>
      </c>
      <c r="AU2362" s="42">
        <f t="shared" si="329"/>
        <v>3009.7530245664911</v>
      </c>
      <c r="AV2362" s="42">
        <f t="shared" si="330"/>
        <v>2540.525517036464</v>
      </c>
      <c r="AW2362" s="102">
        <f t="shared" si="331"/>
        <v>431</v>
      </c>
      <c r="AX2362" s="43">
        <f t="shared" si="324"/>
        <v>0.5</v>
      </c>
      <c r="AY2362" s="43" t="str">
        <f t="shared" si="332"/>
        <v>UTGS</v>
      </c>
    </row>
    <row r="2363" spans="1:51" hidden="1" x14ac:dyDescent="0.2">
      <c r="A2363" s="38">
        <v>2356</v>
      </c>
      <c r="B2363" t="s">
        <v>5806</v>
      </c>
      <c r="C2363" t="s">
        <v>5746</v>
      </c>
      <c r="D2363">
        <v>12243</v>
      </c>
      <c r="E2363" t="s">
        <v>211</v>
      </c>
      <c r="F2363">
        <v>2</v>
      </c>
      <c r="G2363" t="str">
        <f>LOOKUP(F2363,{0,6,45},{"F","L","H"})</f>
        <v>F</v>
      </c>
      <c r="H2363" t="s">
        <v>1520</v>
      </c>
      <c r="I2363" s="43" t="str">
        <f>IFERROR(VLOOKUP(#REF!,#REF!,2,FALSE),"No")</f>
        <v>No</v>
      </c>
      <c r="J2363" s="139">
        <v>2</v>
      </c>
      <c r="K2363" s="148">
        <v>100</v>
      </c>
      <c r="L2363" s="148"/>
      <c r="M2363" s="148"/>
      <c r="N2363" s="148"/>
      <c r="O2363" s="148"/>
      <c r="P2363" s="148"/>
      <c r="Q2363" s="148"/>
      <c r="R2363" s="148"/>
      <c r="S2363" s="148"/>
      <c r="T2363" s="148"/>
      <c r="U2363" s="148"/>
      <c r="V2363" s="148"/>
      <c r="W2363" s="148"/>
      <c r="X2363" s="139">
        <v>2</v>
      </c>
      <c r="Y2363" s="148">
        <v>100.75</v>
      </c>
      <c r="Z2363" s="148">
        <v>4</v>
      </c>
      <c r="AA2363" s="148">
        <v>554.98</v>
      </c>
      <c r="AB2363" s="148">
        <v>6</v>
      </c>
      <c r="AC2363" s="148">
        <v>344.26</v>
      </c>
      <c r="AD2363" s="148"/>
      <c r="AE2363" s="148"/>
      <c r="AF2363" s="148"/>
      <c r="AG2363" s="148"/>
      <c r="AH2363" s="148"/>
      <c r="AI2363" s="148"/>
      <c r="AJ2363" s="148"/>
      <c r="AK2363" s="148"/>
      <c r="AL2363" s="139">
        <v>0</v>
      </c>
      <c r="AM2363" s="139">
        <v>0</v>
      </c>
      <c r="AN2363" s="148">
        <f t="shared" si="325"/>
        <v>999.99</v>
      </c>
      <c r="AO2363" s="148">
        <f t="shared" si="326"/>
        <v>100</v>
      </c>
      <c r="AP2363" s="148">
        <v>5</v>
      </c>
      <c r="AQ2363" s="140">
        <v>7</v>
      </c>
      <c r="AS2363" s="42">
        <f t="shared" si="327"/>
        <v>7298.3477831056607</v>
      </c>
      <c r="AT2363" s="101">
        <f t="shared" si="328"/>
        <v>0</v>
      </c>
      <c r="AU2363" s="42">
        <f t="shared" si="329"/>
        <v>7298.3477831056607</v>
      </c>
      <c r="AV2363" s="42">
        <f t="shared" si="330"/>
        <v>6566.2683445509756</v>
      </c>
      <c r="AW2363" s="102">
        <f t="shared" si="331"/>
        <v>10791.333333333334</v>
      </c>
      <c r="AX2363" s="43">
        <f t="shared" ref="AX2363:AX2426" si="333">IF(J2363&gt;0,J2363,R2363)</f>
        <v>2</v>
      </c>
      <c r="AY2363" s="43" t="str">
        <f t="shared" si="332"/>
        <v>UTTSS</v>
      </c>
    </row>
    <row r="2364" spans="1:51" hidden="1" x14ac:dyDescent="0.2">
      <c r="A2364" s="38">
        <v>2357</v>
      </c>
      <c r="B2364" t="s">
        <v>362</v>
      </c>
      <c r="C2364" t="s">
        <v>289</v>
      </c>
      <c r="D2364">
        <v>320</v>
      </c>
      <c r="E2364" t="s">
        <v>1247</v>
      </c>
      <c r="F2364">
        <v>0.25</v>
      </c>
      <c r="G2364" t="str">
        <f>LOOKUP(F2364,{0,6,45},{"F","L","H"})</f>
        <v>F</v>
      </c>
      <c r="H2364" t="s">
        <v>4141</v>
      </c>
      <c r="I2364" s="43" t="str">
        <f>IFERROR(VLOOKUP(#REF!,#REF!,2,FALSE),"No")</f>
        <v>No</v>
      </c>
      <c r="J2364" s="139">
        <v>0.75</v>
      </c>
      <c r="K2364" s="148">
        <v>30</v>
      </c>
      <c r="L2364" s="148"/>
      <c r="M2364" s="148"/>
      <c r="N2364" s="148"/>
      <c r="O2364" s="148"/>
      <c r="P2364" s="148"/>
      <c r="Q2364" s="148"/>
      <c r="R2364" s="148"/>
      <c r="S2364" s="148"/>
      <c r="T2364" s="148"/>
      <c r="U2364" s="148"/>
      <c r="V2364" s="148"/>
      <c r="W2364" s="148"/>
      <c r="X2364" s="139">
        <v>2</v>
      </c>
      <c r="Y2364" s="148">
        <v>1000</v>
      </c>
      <c r="Z2364" s="148"/>
      <c r="AA2364" s="148"/>
      <c r="AB2364" s="148"/>
      <c r="AC2364" s="148"/>
      <c r="AD2364" s="148"/>
      <c r="AE2364" s="148"/>
      <c r="AF2364" s="148"/>
      <c r="AG2364" s="148"/>
      <c r="AH2364" s="148"/>
      <c r="AI2364" s="148"/>
      <c r="AJ2364" s="148"/>
      <c r="AK2364" s="148"/>
      <c r="AL2364" s="139">
        <v>0</v>
      </c>
      <c r="AM2364" s="139">
        <v>0</v>
      </c>
      <c r="AN2364" s="148">
        <f t="shared" si="325"/>
        <v>1000</v>
      </c>
      <c r="AO2364" s="148">
        <f t="shared" si="326"/>
        <v>30</v>
      </c>
      <c r="AP2364" s="148">
        <v>9</v>
      </c>
      <c r="AQ2364" s="140">
        <v>101</v>
      </c>
      <c r="AS2364" s="42">
        <f t="shared" si="327"/>
        <v>1931.5043349316984</v>
      </c>
      <c r="AT2364" s="101">
        <f t="shared" si="328"/>
        <v>0</v>
      </c>
      <c r="AU2364" s="42">
        <f t="shared" si="329"/>
        <v>1931.5043349316984</v>
      </c>
      <c r="AV2364" s="42">
        <f t="shared" si="330"/>
        <v>321.89071011360426</v>
      </c>
      <c r="AW2364" s="102">
        <f t="shared" si="331"/>
        <v>431</v>
      </c>
      <c r="AX2364" s="43">
        <f t="shared" si="333"/>
        <v>0.75</v>
      </c>
      <c r="AY2364" s="43" t="str">
        <f t="shared" si="332"/>
        <v>UTGS</v>
      </c>
    </row>
    <row r="2365" spans="1:51" hidden="1" x14ac:dyDescent="0.2">
      <c r="A2365" s="38">
        <v>2358</v>
      </c>
      <c r="B2365" t="s">
        <v>5807</v>
      </c>
      <c r="C2365" t="s">
        <v>5746</v>
      </c>
      <c r="D2365">
        <v>31900</v>
      </c>
      <c r="E2365" t="s">
        <v>197</v>
      </c>
      <c r="F2365">
        <v>15</v>
      </c>
      <c r="G2365" t="str">
        <f>LOOKUP(F2365,{0,6,45},{"F","L","H"})</f>
        <v>L</v>
      </c>
      <c r="H2365" t="s">
        <v>853</v>
      </c>
      <c r="I2365" s="43" t="str">
        <f>IFERROR(VLOOKUP(#REF!,#REF!,2,FALSE),"No")</f>
        <v>No</v>
      </c>
      <c r="J2365" s="139">
        <v>4</v>
      </c>
      <c r="K2365" s="148">
        <v>43</v>
      </c>
      <c r="L2365" s="148"/>
      <c r="M2365" s="148"/>
      <c r="N2365" s="148"/>
      <c r="O2365" s="148"/>
      <c r="P2365" s="148"/>
      <c r="Q2365" s="148"/>
      <c r="R2365" s="148"/>
      <c r="S2365" s="148"/>
      <c r="T2365" s="148"/>
      <c r="U2365" s="148"/>
      <c r="V2365" s="148"/>
      <c r="W2365" s="148"/>
      <c r="X2365" s="139">
        <v>2</v>
      </c>
      <c r="Y2365" s="148">
        <v>193.5</v>
      </c>
      <c r="Z2365" s="148">
        <v>4</v>
      </c>
      <c r="AA2365" s="148">
        <v>9</v>
      </c>
      <c r="AB2365" s="148">
        <v>6</v>
      </c>
      <c r="AC2365" s="148">
        <v>797.5</v>
      </c>
      <c r="AD2365" s="148"/>
      <c r="AE2365" s="148"/>
      <c r="AF2365" s="148"/>
      <c r="AG2365" s="148"/>
      <c r="AH2365" s="148"/>
      <c r="AI2365" s="148"/>
      <c r="AJ2365" s="148"/>
      <c r="AK2365" s="148"/>
      <c r="AL2365" s="139">
        <v>0</v>
      </c>
      <c r="AM2365" s="139">
        <v>0</v>
      </c>
      <c r="AN2365" s="148">
        <f t="shared" si="325"/>
        <v>1000</v>
      </c>
      <c r="AO2365" s="148">
        <f t="shared" si="326"/>
        <v>43</v>
      </c>
      <c r="AP2365" s="148">
        <v>2</v>
      </c>
      <c r="AQ2365" s="140">
        <v>2</v>
      </c>
      <c r="AS2365" s="42">
        <f t="shared" si="327"/>
        <v>3291.3695467354341</v>
      </c>
      <c r="AT2365" s="101">
        <f t="shared" si="328"/>
        <v>0</v>
      </c>
      <c r="AU2365" s="42">
        <f t="shared" si="329"/>
        <v>3291.3695467354341</v>
      </c>
      <c r="AV2365" s="42">
        <f t="shared" si="330"/>
        <v>27261.345860737019</v>
      </c>
      <c r="AW2365" s="102">
        <f t="shared" si="331"/>
        <v>25053.949999999997</v>
      </c>
      <c r="AX2365" s="43">
        <f t="shared" si="333"/>
        <v>4</v>
      </c>
      <c r="AY2365" s="43" t="str">
        <f t="shared" si="332"/>
        <v>UTTSS</v>
      </c>
    </row>
    <row r="2366" spans="1:51" hidden="1" x14ac:dyDescent="0.2">
      <c r="A2366" s="38">
        <v>2359</v>
      </c>
      <c r="B2366" t="s">
        <v>5806</v>
      </c>
      <c r="C2366" t="s">
        <v>289</v>
      </c>
      <c r="D2366">
        <v>550</v>
      </c>
      <c r="E2366" t="s">
        <v>1245</v>
      </c>
      <c r="F2366">
        <v>2</v>
      </c>
      <c r="G2366" t="str">
        <f>LOOKUP(F2366,{0,6,45},{"F","L","H"})</f>
        <v>F</v>
      </c>
      <c r="H2366" t="s">
        <v>4142</v>
      </c>
      <c r="I2366" s="43" t="str">
        <f>IFERROR(VLOOKUP(#REF!,#REF!,2,FALSE),"No")</f>
        <v>No</v>
      </c>
      <c r="J2366" s="139">
        <v>0.75</v>
      </c>
      <c r="K2366" s="148">
        <v>30</v>
      </c>
      <c r="L2366" s="148"/>
      <c r="M2366" s="148"/>
      <c r="N2366" s="148"/>
      <c r="O2366" s="148"/>
      <c r="P2366" s="148"/>
      <c r="Q2366" s="148"/>
      <c r="R2366" s="148"/>
      <c r="S2366" s="148"/>
      <c r="T2366" s="148"/>
      <c r="U2366" s="148"/>
      <c r="V2366" s="148"/>
      <c r="W2366" s="148"/>
      <c r="X2366" s="139">
        <v>2</v>
      </c>
      <c r="Y2366" s="148">
        <v>1000</v>
      </c>
      <c r="Z2366" s="148"/>
      <c r="AA2366" s="148"/>
      <c r="AB2366" s="148"/>
      <c r="AC2366" s="148"/>
      <c r="AD2366" s="148"/>
      <c r="AE2366" s="148"/>
      <c r="AF2366" s="148"/>
      <c r="AG2366" s="148"/>
      <c r="AH2366" s="148"/>
      <c r="AI2366" s="148"/>
      <c r="AJ2366" s="148"/>
      <c r="AK2366" s="148"/>
      <c r="AL2366" s="139">
        <v>0</v>
      </c>
      <c r="AM2366" s="139">
        <v>0</v>
      </c>
      <c r="AN2366" s="148">
        <f t="shared" si="325"/>
        <v>1000</v>
      </c>
      <c r="AO2366" s="148">
        <f t="shared" si="326"/>
        <v>30</v>
      </c>
      <c r="AP2366" s="148">
        <v>12</v>
      </c>
      <c r="AQ2366" s="140">
        <v>29</v>
      </c>
      <c r="AS2366" s="42">
        <f t="shared" si="327"/>
        <v>1931.5043349316984</v>
      </c>
      <c r="AT2366" s="101">
        <f t="shared" si="328"/>
        <v>0</v>
      </c>
      <c r="AU2366" s="42">
        <f t="shared" si="329"/>
        <v>1931.5043349316984</v>
      </c>
      <c r="AV2366" s="42">
        <f t="shared" si="330"/>
        <v>1121.06764556807</v>
      </c>
      <c r="AW2366" s="102">
        <f t="shared" si="331"/>
        <v>585.0096169344007</v>
      </c>
      <c r="AX2366" s="43">
        <f t="shared" si="333"/>
        <v>0.75</v>
      </c>
      <c r="AY2366" s="43" t="str">
        <f t="shared" si="332"/>
        <v>UTGS</v>
      </c>
    </row>
    <row r="2367" spans="1:51" hidden="1" x14ac:dyDescent="0.2">
      <c r="A2367" s="38">
        <v>2360</v>
      </c>
      <c r="B2367" t="s">
        <v>362</v>
      </c>
      <c r="C2367" t="s">
        <v>289</v>
      </c>
      <c r="D2367">
        <v>550</v>
      </c>
      <c r="E2367" t="s">
        <v>1247</v>
      </c>
      <c r="F2367">
        <v>2</v>
      </c>
      <c r="G2367" t="str">
        <f>LOOKUP(F2367,{0,6,45},{"F","L","H"})</f>
        <v>F</v>
      </c>
      <c r="H2367" t="s">
        <v>4143</v>
      </c>
      <c r="I2367" s="43" t="str">
        <f>IFERROR(VLOOKUP(#REF!,#REF!,2,FALSE),"No")</f>
        <v>No</v>
      </c>
      <c r="J2367" s="139">
        <v>0.5</v>
      </c>
      <c r="K2367" s="148">
        <v>80</v>
      </c>
      <c r="L2367" s="148"/>
      <c r="M2367" s="148"/>
      <c r="N2367" s="148"/>
      <c r="O2367" s="148"/>
      <c r="P2367" s="148"/>
      <c r="Q2367" s="148"/>
      <c r="R2367" s="148"/>
      <c r="S2367" s="148"/>
      <c r="T2367" s="148"/>
      <c r="U2367" s="148"/>
      <c r="V2367" s="148"/>
      <c r="W2367" s="148"/>
      <c r="X2367" s="139">
        <v>2</v>
      </c>
      <c r="Y2367" s="148">
        <v>1000</v>
      </c>
      <c r="Z2367" s="148"/>
      <c r="AA2367" s="148"/>
      <c r="AB2367" s="148"/>
      <c r="AC2367" s="148"/>
      <c r="AD2367" s="148"/>
      <c r="AE2367" s="148"/>
      <c r="AF2367" s="148"/>
      <c r="AG2367" s="148"/>
      <c r="AH2367" s="148"/>
      <c r="AI2367" s="148"/>
      <c r="AJ2367" s="148"/>
      <c r="AK2367" s="148"/>
      <c r="AL2367" s="139">
        <v>0</v>
      </c>
      <c r="AM2367" s="139">
        <v>0</v>
      </c>
      <c r="AN2367" s="148">
        <f t="shared" si="325"/>
        <v>1000</v>
      </c>
      <c r="AO2367" s="148">
        <f t="shared" si="326"/>
        <v>80</v>
      </c>
      <c r="AP2367" s="148">
        <v>2</v>
      </c>
      <c r="AQ2367" s="140">
        <v>2</v>
      </c>
      <c r="AS2367" s="42">
        <f t="shared" si="327"/>
        <v>5472.27822648453</v>
      </c>
      <c r="AT2367" s="101">
        <f t="shared" si="328"/>
        <v>0</v>
      </c>
      <c r="AU2367" s="42">
        <f t="shared" si="329"/>
        <v>5472.27822648453</v>
      </c>
      <c r="AV2367" s="42">
        <f t="shared" si="330"/>
        <v>16255.480860737016</v>
      </c>
      <c r="AW2367" s="102">
        <f t="shared" si="331"/>
        <v>585.0096169344007</v>
      </c>
      <c r="AX2367" s="43">
        <f t="shared" si="333"/>
        <v>0.5</v>
      </c>
      <c r="AY2367" s="43" t="str">
        <f t="shared" si="332"/>
        <v>UTGS</v>
      </c>
    </row>
    <row r="2368" spans="1:51" hidden="1" x14ac:dyDescent="0.2">
      <c r="A2368" s="38">
        <v>2361</v>
      </c>
      <c r="B2368" t="s">
        <v>362</v>
      </c>
      <c r="C2368" t="s">
        <v>289</v>
      </c>
      <c r="D2368">
        <v>320</v>
      </c>
      <c r="E2368" t="s">
        <v>1236</v>
      </c>
      <c r="F2368">
        <v>0.25</v>
      </c>
      <c r="G2368" t="str">
        <f>LOOKUP(F2368,{0,6,45},{"F","L","H"})</f>
        <v>F</v>
      </c>
      <c r="H2368" t="s">
        <v>4144</v>
      </c>
      <c r="I2368" s="43" t="str">
        <f>IFERROR(VLOOKUP(#REF!,#REF!,2,FALSE),"No")</f>
        <v>No</v>
      </c>
      <c r="J2368" s="139">
        <v>0.5</v>
      </c>
      <c r="K2368" s="148">
        <v>26</v>
      </c>
      <c r="L2368" s="148"/>
      <c r="M2368" s="148"/>
      <c r="N2368" s="148"/>
      <c r="O2368" s="148"/>
      <c r="P2368" s="148"/>
      <c r="Q2368" s="148"/>
      <c r="R2368" s="148"/>
      <c r="S2368" s="148"/>
      <c r="T2368" s="148"/>
      <c r="U2368" s="148"/>
      <c r="V2368" s="148"/>
      <c r="W2368" s="148"/>
      <c r="X2368" s="139">
        <v>0.75</v>
      </c>
      <c r="Y2368" s="148">
        <v>34.18</v>
      </c>
      <c r="Z2368" s="148">
        <v>2</v>
      </c>
      <c r="AA2368" s="148">
        <v>965.82</v>
      </c>
      <c r="AB2368" s="148"/>
      <c r="AC2368" s="148"/>
      <c r="AD2368" s="148"/>
      <c r="AE2368" s="148"/>
      <c r="AF2368" s="148"/>
      <c r="AG2368" s="148"/>
      <c r="AH2368" s="148"/>
      <c r="AI2368" s="148"/>
      <c r="AJ2368" s="148"/>
      <c r="AK2368" s="148"/>
      <c r="AL2368" s="139">
        <v>0</v>
      </c>
      <c r="AM2368" s="139">
        <v>0</v>
      </c>
      <c r="AN2368" s="148">
        <f t="shared" si="325"/>
        <v>1000</v>
      </c>
      <c r="AO2368" s="148">
        <f t="shared" si="326"/>
        <v>26</v>
      </c>
      <c r="AP2368" s="148">
        <v>14</v>
      </c>
      <c r="AQ2368" s="140">
        <v>23</v>
      </c>
      <c r="AS2368" s="42">
        <f t="shared" si="327"/>
        <v>1778.4904236074722</v>
      </c>
      <c r="AT2368" s="101">
        <f t="shared" si="328"/>
        <v>0</v>
      </c>
      <c r="AU2368" s="42">
        <f t="shared" si="329"/>
        <v>1778.4904236074722</v>
      </c>
      <c r="AV2368" s="42">
        <f t="shared" si="330"/>
        <v>1424.784613977132</v>
      </c>
      <c r="AW2368" s="102">
        <f t="shared" si="331"/>
        <v>431</v>
      </c>
      <c r="AX2368" s="43">
        <f t="shared" si="333"/>
        <v>0.5</v>
      </c>
      <c r="AY2368" s="43" t="str">
        <f t="shared" si="332"/>
        <v>UTGS</v>
      </c>
    </row>
    <row r="2369" spans="1:51" hidden="1" x14ac:dyDescent="0.2">
      <c r="A2369" s="38">
        <v>2362</v>
      </c>
      <c r="B2369" t="s">
        <v>362</v>
      </c>
      <c r="C2369" t="s">
        <v>289</v>
      </c>
      <c r="D2369">
        <v>320</v>
      </c>
      <c r="E2369" t="s">
        <v>1247</v>
      </c>
      <c r="F2369">
        <v>0.25</v>
      </c>
      <c r="G2369" t="str">
        <f>LOOKUP(F2369,{0,6,45},{"F","L","H"})</f>
        <v>F</v>
      </c>
      <c r="H2369" t="s">
        <v>4145</v>
      </c>
      <c r="I2369" s="43" t="str">
        <f>IFERROR(VLOOKUP(#REF!,#REF!,2,FALSE),"No")</f>
        <v>No</v>
      </c>
      <c r="J2369" s="139">
        <v>0.5</v>
      </c>
      <c r="K2369" s="148">
        <v>28</v>
      </c>
      <c r="L2369" s="148"/>
      <c r="M2369" s="148"/>
      <c r="N2369" s="148"/>
      <c r="O2369" s="148"/>
      <c r="P2369" s="148"/>
      <c r="Q2369" s="148"/>
      <c r="R2369" s="148"/>
      <c r="S2369" s="148"/>
      <c r="T2369" s="148"/>
      <c r="U2369" s="148"/>
      <c r="V2369" s="148"/>
      <c r="W2369" s="148"/>
      <c r="X2369" s="139">
        <v>2</v>
      </c>
      <c r="Y2369" s="148">
        <v>1000</v>
      </c>
      <c r="Z2369" s="148"/>
      <c r="AA2369" s="148"/>
      <c r="AB2369" s="148"/>
      <c r="AC2369" s="148"/>
      <c r="AD2369" s="148"/>
      <c r="AE2369" s="148"/>
      <c r="AF2369" s="148"/>
      <c r="AG2369" s="148"/>
      <c r="AH2369" s="148"/>
      <c r="AI2369" s="148"/>
      <c r="AJ2369" s="148"/>
      <c r="AK2369" s="148"/>
      <c r="AL2369" s="139">
        <v>0</v>
      </c>
      <c r="AM2369" s="139">
        <v>0</v>
      </c>
      <c r="AN2369" s="148">
        <f t="shared" si="325"/>
        <v>1000</v>
      </c>
      <c r="AO2369" s="148">
        <f t="shared" si="326"/>
        <v>28</v>
      </c>
      <c r="AP2369" s="148">
        <v>12</v>
      </c>
      <c r="AQ2369" s="140">
        <v>12</v>
      </c>
      <c r="AS2369" s="42">
        <f t="shared" si="327"/>
        <v>1915.2973792695852</v>
      </c>
      <c r="AT2369" s="101">
        <f t="shared" si="328"/>
        <v>0</v>
      </c>
      <c r="AU2369" s="42">
        <f t="shared" si="329"/>
        <v>1915.2973792695852</v>
      </c>
      <c r="AV2369" s="42">
        <f t="shared" si="330"/>
        <v>2709.246810122836</v>
      </c>
      <c r="AW2369" s="102">
        <f t="shared" si="331"/>
        <v>431</v>
      </c>
      <c r="AX2369" s="43">
        <f t="shared" si="333"/>
        <v>0.5</v>
      </c>
      <c r="AY2369" s="43" t="str">
        <f t="shared" si="332"/>
        <v>UTGS</v>
      </c>
    </row>
    <row r="2370" spans="1:51" hidden="1" x14ac:dyDescent="0.2">
      <c r="A2370" s="38">
        <v>2363</v>
      </c>
      <c r="B2370" t="s">
        <v>362</v>
      </c>
      <c r="C2370" t="s">
        <v>289</v>
      </c>
      <c r="D2370">
        <v>320</v>
      </c>
      <c r="E2370" t="s">
        <v>1247</v>
      </c>
      <c r="F2370">
        <v>0.25</v>
      </c>
      <c r="G2370" t="str">
        <f>LOOKUP(F2370,{0,6,45},{"F","L","H"})</f>
        <v>F</v>
      </c>
      <c r="H2370" t="s">
        <v>4146</v>
      </c>
      <c r="I2370" s="43" t="str">
        <f>IFERROR(VLOOKUP(#REF!,#REF!,2,FALSE),"No")</f>
        <v>No</v>
      </c>
      <c r="J2370" s="139">
        <v>0.75</v>
      </c>
      <c r="K2370" s="148">
        <v>10</v>
      </c>
      <c r="L2370" s="148"/>
      <c r="M2370" s="148"/>
      <c r="N2370" s="148"/>
      <c r="O2370" s="148"/>
      <c r="P2370" s="148"/>
      <c r="Q2370" s="148"/>
      <c r="R2370" s="148"/>
      <c r="S2370" s="148"/>
      <c r="T2370" s="148"/>
      <c r="U2370" s="148"/>
      <c r="V2370" s="148"/>
      <c r="W2370" s="148"/>
      <c r="X2370" s="139">
        <v>1.25</v>
      </c>
      <c r="Y2370" s="148">
        <v>3.21</v>
      </c>
      <c r="Z2370" s="149">
        <v>2</v>
      </c>
      <c r="AA2370" s="148">
        <v>638.95000000000005</v>
      </c>
      <c r="AB2370" s="148">
        <v>3</v>
      </c>
      <c r="AC2370" s="148">
        <v>82.84</v>
      </c>
      <c r="AD2370" s="148">
        <v>4</v>
      </c>
      <c r="AE2370" s="148">
        <v>275</v>
      </c>
      <c r="AF2370" s="148"/>
      <c r="AG2370" s="148"/>
      <c r="AH2370" s="148"/>
      <c r="AI2370" s="148"/>
      <c r="AJ2370" s="148"/>
      <c r="AK2370" s="148"/>
      <c r="AL2370" s="139">
        <v>0</v>
      </c>
      <c r="AM2370" s="139">
        <v>0</v>
      </c>
      <c r="AN2370" s="148">
        <f t="shared" si="325"/>
        <v>1000.0000000000001</v>
      </c>
      <c r="AO2370" s="148">
        <f t="shared" si="326"/>
        <v>10</v>
      </c>
      <c r="AP2370" s="148">
        <v>9</v>
      </c>
      <c r="AQ2370" s="140">
        <v>32</v>
      </c>
      <c r="AS2370" s="42">
        <f t="shared" si="327"/>
        <v>643.83477831056609</v>
      </c>
      <c r="AT2370" s="101">
        <f t="shared" si="328"/>
        <v>0</v>
      </c>
      <c r="AU2370" s="42">
        <f t="shared" si="329"/>
        <v>643.83477831056609</v>
      </c>
      <c r="AV2370" s="42">
        <f t="shared" si="330"/>
        <v>1044.8296100460636</v>
      </c>
      <c r="AW2370" s="102">
        <f t="shared" si="331"/>
        <v>431</v>
      </c>
      <c r="AX2370" s="43">
        <f t="shared" si="333"/>
        <v>0.75</v>
      </c>
      <c r="AY2370" s="43" t="str">
        <f t="shared" si="332"/>
        <v>UTGS</v>
      </c>
    </row>
    <row r="2371" spans="1:51" hidden="1" x14ac:dyDescent="0.2">
      <c r="A2371" s="38">
        <v>2364</v>
      </c>
      <c r="B2371" t="s">
        <v>362</v>
      </c>
      <c r="C2371" t="s">
        <v>289</v>
      </c>
      <c r="D2371">
        <v>320</v>
      </c>
      <c r="E2371" t="s">
        <v>1236</v>
      </c>
      <c r="F2371">
        <v>0.25</v>
      </c>
      <c r="G2371" t="str">
        <f>LOOKUP(F2371,{0,6,45},{"F","L","H"})</f>
        <v>F</v>
      </c>
      <c r="H2371" t="s">
        <v>4147</v>
      </c>
      <c r="I2371" s="43" t="str">
        <f>IFERROR(VLOOKUP(#REF!,#REF!,2,FALSE),"No")</f>
        <v>No</v>
      </c>
      <c r="J2371" s="139">
        <v>0.5</v>
      </c>
      <c r="K2371" s="148">
        <v>35</v>
      </c>
      <c r="L2371" s="148"/>
      <c r="M2371" s="148"/>
      <c r="N2371" s="148"/>
      <c r="O2371" s="148"/>
      <c r="P2371" s="148"/>
      <c r="Q2371" s="148"/>
      <c r="R2371" s="148"/>
      <c r="S2371" s="148"/>
      <c r="T2371" s="148"/>
      <c r="U2371" s="148"/>
      <c r="V2371" s="148"/>
      <c r="W2371" s="148"/>
      <c r="X2371" s="139">
        <v>1.25</v>
      </c>
      <c r="Y2371" s="148">
        <v>80.3</v>
      </c>
      <c r="Z2371" s="148">
        <v>2</v>
      </c>
      <c r="AA2371" s="148">
        <v>919.7</v>
      </c>
      <c r="AB2371" s="148"/>
      <c r="AC2371" s="148"/>
      <c r="AD2371" s="148"/>
      <c r="AE2371" s="148"/>
      <c r="AF2371" s="148"/>
      <c r="AG2371" s="148"/>
      <c r="AH2371" s="148"/>
      <c r="AI2371" s="148"/>
      <c r="AJ2371" s="148"/>
      <c r="AK2371" s="148"/>
      <c r="AL2371" s="139">
        <v>0</v>
      </c>
      <c r="AM2371" s="139">
        <v>0</v>
      </c>
      <c r="AN2371" s="148">
        <f t="shared" si="325"/>
        <v>1000</v>
      </c>
      <c r="AO2371" s="148">
        <f t="shared" si="326"/>
        <v>35</v>
      </c>
      <c r="AP2371" s="148">
        <v>10</v>
      </c>
      <c r="AQ2371" s="140">
        <v>10</v>
      </c>
      <c r="AS2371" s="42">
        <f t="shared" si="327"/>
        <v>2394.1217240869819</v>
      </c>
      <c r="AT2371" s="101">
        <f t="shared" si="328"/>
        <v>0</v>
      </c>
      <c r="AU2371" s="42">
        <f t="shared" si="329"/>
        <v>2394.1217240869819</v>
      </c>
      <c r="AV2371" s="42">
        <f t="shared" si="330"/>
        <v>3256.7171721474033</v>
      </c>
      <c r="AW2371" s="102">
        <f t="shared" si="331"/>
        <v>431</v>
      </c>
      <c r="AX2371" s="43">
        <f t="shared" si="333"/>
        <v>0.5</v>
      </c>
      <c r="AY2371" s="43" t="str">
        <f t="shared" si="332"/>
        <v>UTGS</v>
      </c>
    </row>
    <row r="2372" spans="1:51" hidden="1" x14ac:dyDescent="0.2">
      <c r="A2372" s="38">
        <v>2365</v>
      </c>
      <c r="B2372" t="s">
        <v>362</v>
      </c>
      <c r="C2372" t="s">
        <v>289</v>
      </c>
      <c r="D2372">
        <v>320</v>
      </c>
      <c r="E2372" t="s">
        <v>1247</v>
      </c>
      <c r="F2372">
        <v>0.25</v>
      </c>
      <c r="G2372" t="str">
        <f>LOOKUP(F2372,{0,6,45},{"F","L","H"})</f>
        <v>F</v>
      </c>
      <c r="H2372" t="s">
        <v>4148</v>
      </c>
      <c r="I2372" s="43" t="str">
        <f>IFERROR(VLOOKUP(#REF!,#REF!,2,FALSE),"No")</f>
        <v>No</v>
      </c>
      <c r="J2372" s="139">
        <v>0.75</v>
      </c>
      <c r="K2372" s="148">
        <v>6</v>
      </c>
      <c r="L2372" s="148">
        <v>1.25</v>
      </c>
      <c r="M2372" s="148">
        <v>109</v>
      </c>
      <c r="N2372" s="148"/>
      <c r="O2372" s="148"/>
      <c r="P2372" s="148"/>
      <c r="Q2372" s="148"/>
      <c r="R2372" s="148"/>
      <c r="S2372" s="148"/>
      <c r="T2372" s="148"/>
      <c r="U2372" s="148"/>
      <c r="V2372" s="148"/>
      <c r="W2372" s="148"/>
      <c r="X2372" s="139">
        <v>1.25</v>
      </c>
      <c r="Y2372" s="148">
        <v>61.71</v>
      </c>
      <c r="Z2372" s="149">
        <v>2</v>
      </c>
      <c r="AA2372" s="148">
        <v>938.29</v>
      </c>
      <c r="AB2372" s="149"/>
      <c r="AC2372" s="148"/>
      <c r="AD2372" s="148"/>
      <c r="AE2372" s="148"/>
      <c r="AF2372" s="148"/>
      <c r="AG2372" s="148"/>
      <c r="AH2372" s="148"/>
      <c r="AI2372" s="148"/>
      <c r="AJ2372" s="148"/>
      <c r="AK2372" s="148"/>
      <c r="AL2372" s="139">
        <v>0</v>
      </c>
      <c r="AM2372" s="139">
        <v>0</v>
      </c>
      <c r="AN2372" s="148">
        <f t="shared" si="325"/>
        <v>1000</v>
      </c>
      <c r="AO2372" s="148">
        <f t="shared" si="326"/>
        <v>115</v>
      </c>
      <c r="AP2372" s="148">
        <v>25</v>
      </c>
      <c r="AQ2372" s="140">
        <v>127</v>
      </c>
      <c r="AS2372" s="42">
        <f t="shared" si="327"/>
        <v>8508.26995057151</v>
      </c>
      <c r="AT2372" s="101">
        <f t="shared" si="328"/>
        <v>0</v>
      </c>
      <c r="AU2372" s="42">
        <f t="shared" si="329"/>
        <v>8508.26995057151</v>
      </c>
      <c r="AV2372" s="42">
        <f t="shared" si="330"/>
        <v>256.33195843680335</v>
      </c>
      <c r="AW2372" s="102">
        <f t="shared" si="331"/>
        <v>431</v>
      </c>
      <c r="AX2372" s="43">
        <f t="shared" si="333"/>
        <v>0.75</v>
      </c>
      <c r="AY2372" s="43" t="str">
        <f t="shared" si="332"/>
        <v>UTGS</v>
      </c>
    </row>
    <row r="2373" spans="1:51" hidden="1" x14ac:dyDescent="0.2">
      <c r="A2373" s="38">
        <v>2366</v>
      </c>
      <c r="B2373" t="s">
        <v>362</v>
      </c>
      <c r="C2373" t="s">
        <v>289</v>
      </c>
      <c r="D2373">
        <v>320</v>
      </c>
      <c r="E2373" t="s">
        <v>1236</v>
      </c>
      <c r="F2373">
        <v>0.25</v>
      </c>
      <c r="G2373" t="str">
        <f>LOOKUP(F2373,{0,6,45},{"F","L","H"})</f>
        <v>F</v>
      </c>
      <c r="H2373" t="s">
        <v>4149</v>
      </c>
      <c r="I2373" s="43" t="str">
        <f>IFERROR(VLOOKUP(#REF!,#REF!,2,FALSE),"No")</f>
        <v>No</v>
      </c>
      <c r="J2373" s="139">
        <v>0.5</v>
      </c>
      <c r="K2373" s="148">
        <v>30</v>
      </c>
      <c r="L2373" s="148"/>
      <c r="M2373" s="148"/>
      <c r="N2373" s="148"/>
      <c r="O2373" s="148"/>
      <c r="P2373" s="148"/>
      <c r="Q2373" s="148"/>
      <c r="R2373" s="148"/>
      <c r="S2373" s="148"/>
      <c r="T2373" s="148"/>
      <c r="U2373" s="148"/>
      <c r="V2373" s="148"/>
      <c r="W2373" s="148"/>
      <c r="X2373" s="139">
        <v>2</v>
      </c>
      <c r="Y2373" s="148">
        <v>1000</v>
      </c>
      <c r="Z2373" s="148"/>
      <c r="AA2373" s="148"/>
      <c r="AB2373" s="148"/>
      <c r="AC2373" s="148"/>
      <c r="AD2373" s="148"/>
      <c r="AE2373" s="148"/>
      <c r="AF2373" s="148"/>
      <c r="AG2373" s="148"/>
      <c r="AH2373" s="148"/>
      <c r="AI2373" s="148"/>
      <c r="AJ2373" s="148"/>
      <c r="AK2373" s="148"/>
      <c r="AL2373" s="139">
        <v>0</v>
      </c>
      <c r="AM2373" s="139">
        <v>0</v>
      </c>
      <c r="AN2373" s="148">
        <f t="shared" si="325"/>
        <v>1000</v>
      </c>
      <c r="AO2373" s="148">
        <f t="shared" si="326"/>
        <v>30</v>
      </c>
      <c r="AP2373" s="148">
        <v>12</v>
      </c>
      <c r="AQ2373" s="140">
        <v>12</v>
      </c>
      <c r="AS2373" s="42">
        <f t="shared" si="327"/>
        <v>2052.1043349316988</v>
      </c>
      <c r="AT2373" s="101">
        <f t="shared" si="328"/>
        <v>0</v>
      </c>
      <c r="AU2373" s="42">
        <f t="shared" si="329"/>
        <v>2052.1043349316988</v>
      </c>
      <c r="AV2373" s="42">
        <f t="shared" si="330"/>
        <v>2709.246810122836</v>
      </c>
      <c r="AW2373" s="102">
        <f t="shared" si="331"/>
        <v>431</v>
      </c>
      <c r="AX2373" s="43">
        <f t="shared" si="333"/>
        <v>0.5</v>
      </c>
      <c r="AY2373" s="43" t="str">
        <f t="shared" si="332"/>
        <v>UTGS</v>
      </c>
    </row>
    <row r="2374" spans="1:51" hidden="1" x14ac:dyDescent="0.2">
      <c r="A2374" s="38">
        <v>2367</v>
      </c>
      <c r="B2374" t="s">
        <v>5806</v>
      </c>
      <c r="C2374" t="s">
        <v>5746</v>
      </c>
      <c r="D2374">
        <v>11750</v>
      </c>
      <c r="E2374" t="s">
        <v>215</v>
      </c>
      <c r="F2374">
        <v>2</v>
      </c>
      <c r="G2374" t="str">
        <f>LOOKUP(F2374,{0,6,45},{"F","L","H"})</f>
        <v>F</v>
      </c>
      <c r="H2374" t="s">
        <v>1902</v>
      </c>
      <c r="I2374" s="43" t="str">
        <f>IFERROR(VLOOKUP(#REF!,#REF!,2,FALSE),"No")</f>
        <v>No</v>
      </c>
      <c r="J2374" s="139">
        <v>2</v>
      </c>
      <c r="K2374" s="148">
        <v>166</v>
      </c>
      <c r="L2374" s="148"/>
      <c r="M2374" s="148"/>
      <c r="N2374" s="148"/>
      <c r="O2374" s="148"/>
      <c r="P2374" s="148"/>
      <c r="Q2374" s="148"/>
      <c r="R2374" s="148"/>
      <c r="S2374" s="148"/>
      <c r="T2374" s="148"/>
      <c r="U2374" s="148"/>
      <c r="V2374" s="148"/>
      <c r="W2374" s="148"/>
      <c r="X2374" s="139">
        <v>4</v>
      </c>
      <c r="Y2374" s="148">
        <v>676.47</v>
      </c>
      <c r="Z2374" s="149">
        <v>6</v>
      </c>
      <c r="AA2374" s="148">
        <v>50.46</v>
      </c>
      <c r="AB2374" s="148">
        <v>8</v>
      </c>
      <c r="AC2374" s="148">
        <v>273.06</v>
      </c>
      <c r="AD2374" s="148"/>
      <c r="AE2374" s="148"/>
      <c r="AF2374" s="148"/>
      <c r="AG2374" s="148"/>
      <c r="AH2374" s="148"/>
      <c r="AI2374" s="148"/>
      <c r="AJ2374" s="148"/>
      <c r="AK2374" s="148"/>
      <c r="AL2374" s="139">
        <v>0</v>
      </c>
      <c r="AM2374" s="139">
        <v>0</v>
      </c>
      <c r="AN2374" s="148">
        <f t="shared" si="325"/>
        <v>999.99</v>
      </c>
      <c r="AO2374" s="148">
        <f t="shared" si="326"/>
        <v>166</v>
      </c>
      <c r="AP2374" s="148">
        <v>4</v>
      </c>
      <c r="AQ2374" s="140">
        <v>8</v>
      </c>
      <c r="AS2374" s="42">
        <f t="shared" si="327"/>
        <v>12115.257319955395</v>
      </c>
      <c r="AT2374" s="101">
        <f t="shared" si="328"/>
        <v>0</v>
      </c>
      <c r="AU2374" s="42">
        <f t="shared" si="329"/>
        <v>12115.257319955395</v>
      </c>
      <c r="AV2374" s="42">
        <f t="shared" si="330"/>
        <v>6220.6032639821024</v>
      </c>
      <c r="AW2374" s="102">
        <f t="shared" si="331"/>
        <v>10791.333333333334</v>
      </c>
      <c r="AX2374" s="43">
        <f t="shared" si="333"/>
        <v>2</v>
      </c>
      <c r="AY2374" s="43" t="str">
        <f t="shared" si="332"/>
        <v>UTTSS</v>
      </c>
    </row>
    <row r="2375" spans="1:51" hidden="1" x14ac:dyDescent="0.2">
      <c r="A2375" s="38">
        <v>2368</v>
      </c>
      <c r="B2375" t="s">
        <v>362</v>
      </c>
      <c r="C2375" t="s">
        <v>289</v>
      </c>
      <c r="D2375">
        <v>320</v>
      </c>
      <c r="E2375" t="s">
        <v>1247</v>
      </c>
      <c r="F2375">
        <v>0.25</v>
      </c>
      <c r="G2375" t="str">
        <f>LOOKUP(F2375,{0,6,45},{"F","L","H"})</f>
        <v>F</v>
      </c>
      <c r="H2375" t="s">
        <v>4150</v>
      </c>
      <c r="I2375" s="43" t="str">
        <f>IFERROR(VLOOKUP(#REF!,#REF!,2,FALSE),"No")</f>
        <v>No</v>
      </c>
      <c r="J2375" s="139">
        <v>0.5</v>
      </c>
      <c r="K2375" s="148">
        <v>31</v>
      </c>
      <c r="L2375" s="148"/>
      <c r="M2375" s="148"/>
      <c r="N2375" s="148"/>
      <c r="O2375" s="148"/>
      <c r="P2375" s="148"/>
      <c r="Q2375" s="148"/>
      <c r="R2375" s="148"/>
      <c r="S2375" s="148"/>
      <c r="T2375" s="148"/>
      <c r="U2375" s="148"/>
      <c r="V2375" s="148"/>
      <c r="W2375" s="148"/>
      <c r="X2375" s="139">
        <v>1.25</v>
      </c>
      <c r="Y2375" s="148">
        <v>26.33</v>
      </c>
      <c r="Z2375" s="149">
        <v>2</v>
      </c>
      <c r="AA2375" s="148">
        <v>973.67</v>
      </c>
      <c r="AB2375" s="149"/>
      <c r="AC2375" s="148"/>
      <c r="AD2375" s="148"/>
      <c r="AE2375" s="148"/>
      <c r="AF2375" s="148"/>
      <c r="AG2375" s="148"/>
      <c r="AH2375" s="148"/>
      <c r="AI2375" s="148"/>
      <c r="AJ2375" s="148"/>
      <c r="AK2375" s="148"/>
      <c r="AL2375" s="139">
        <v>0</v>
      </c>
      <c r="AM2375" s="139">
        <v>0</v>
      </c>
      <c r="AN2375" s="148">
        <f t="shared" si="325"/>
        <v>1000</v>
      </c>
      <c r="AO2375" s="148">
        <f t="shared" si="326"/>
        <v>31</v>
      </c>
      <c r="AP2375" s="148">
        <v>11</v>
      </c>
      <c r="AQ2375" s="140">
        <v>11</v>
      </c>
      <c r="AS2375" s="42">
        <f t="shared" si="327"/>
        <v>2120.5078127627553</v>
      </c>
      <c r="AT2375" s="101">
        <f t="shared" si="328"/>
        <v>0</v>
      </c>
      <c r="AU2375" s="42">
        <f t="shared" si="329"/>
        <v>2120.5078127627553</v>
      </c>
      <c r="AV2375" s="42">
        <f t="shared" si="330"/>
        <v>2957.2175201340028</v>
      </c>
      <c r="AW2375" s="102">
        <f t="shared" si="331"/>
        <v>431</v>
      </c>
      <c r="AX2375" s="43">
        <f t="shared" si="333"/>
        <v>0.5</v>
      </c>
      <c r="AY2375" s="43" t="str">
        <f t="shared" si="332"/>
        <v>UTGS</v>
      </c>
    </row>
    <row r="2376" spans="1:51" hidden="1" x14ac:dyDescent="0.2">
      <c r="A2376" s="38">
        <v>2369</v>
      </c>
      <c r="B2376" t="s">
        <v>362</v>
      </c>
      <c r="C2376" t="s">
        <v>289</v>
      </c>
      <c r="D2376">
        <v>320</v>
      </c>
      <c r="E2376" t="s">
        <v>1243</v>
      </c>
      <c r="F2376">
        <v>0.25</v>
      </c>
      <c r="G2376" t="str">
        <f>LOOKUP(F2376,{0,6,45},{"F","L","H"})</f>
        <v>F</v>
      </c>
      <c r="H2376" t="s">
        <v>4151</v>
      </c>
      <c r="I2376" s="43" t="str">
        <f>IFERROR(VLOOKUP(#REF!,#REF!,2,FALSE),"No")</f>
        <v>No</v>
      </c>
      <c r="J2376" s="139">
        <v>0.5</v>
      </c>
      <c r="K2376" s="148">
        <v>41</v>
      </c>
      <c r="L2376" s="148"/>
      <c r="M2376" s="148"/>
      <c r="N2376" s="148"/>
      <c r="O2376" s="148"/>
      <c r="P2376" s="148"/>
      <c r="Q2376" s="148"/>
      <c r="R2376" s="148"/>
      <c r="S2376" s="148"/>
      <c r="T2376" s="148"/>
      <c r="U2376" s="148"/>
      <c r="V2376" s="148"/>
      <c r="W2376" s="148"/>
      <c r="X2376" s="139">
        <v>1.25</v>
      </c>
      <c r="Y2376" s="148">
        <v>907.05</v>
      </c>
      <c r="Z2376" s="148">
        <v>2</v>
      </c>
      <c r="AA2376" s="148">
        <v>3.49</v>
      </c>
      <c r="AB2376" s="148">
        <v>4</v>
      </c>
      <c r="AC2376" s="148">
        <v>89.46</v>
      </c>
      <c r="AD2376" s="148"/>
      <c r="AE2376" s="148"/>
      <c r="AF2376" s="148"/>
      <c r="AG2376" s="148"/>
      <c r="AH2376" s="148"/>
      <c r="AI2376" s="148"/>
      <c r="AJ2376" s="148"/>
      <c r="AK2376" s="148"/>
      <c r="AL2376" s="139">
        <v>0</v>
      </c>
      <c r="AM2376" s="139">
        <v>0</v>
      </c>
      <c r="AN2376" s="148">
        <f t="shared" ref="AN2376:AN2439" si="334">SUM(Y2376,AA2376,AC2376,AE2376,AG2376,AI2376,AK2376,AM2376)</f>
        <v>1000</v>
      </c>
      <c r="AO2376" s="148">
        <f t="shared" ref="AO2376:AO2439" si="335">SUM(K2376,M2376,O2376,Q2376,S2376,U2376,W2376)</f>
        <v>41</v>
      </c>
      <c r="AP2376" s="148">
        <v>13</v>
      </c>
      <c r="AQ2376" s="140">
        <v>13</v>
      </c>
      <c r="AS2376" s="42">
        <f t="shared" ref="AS2376:AS2439" si="336">(VLOOKUP(J2376,Service,2,FALSE)*K2376+VLOOKUP(L2376,Service,2,FALSE)*M2376+VLOOKUP(N2376,Service,2,FALSE)*O2376+VLOOKUP(P2376,Service,2,FALSE)*Q2376)</f>
        <v>2804.5425910733215</v>
      </c>
      <c r="AT2376" s="101">
        <f t="shared" ref="AT2376:AT2439" si="337">VLOOKUP(R2376,serviceHP,2,FALSE)*S2376+VLOOKUP(T2376,serviceHP,2,FALSE)*U2376+VLOOKUP(V2376,serviceHP,2,FALSE)*W2376</f>
        <v>0</v>
      </c>
      <c r="AU2376" s="42">
        <f t="shared" ref="AU2376:AU2439" si="338">AS2376+AT2376</f>
        <v>2804.5425910733215</v>
      </c>
      <c r="AV2376" s="42">
        <f t="shared" ref="AV2376:AV2439" si="339">(VLOOKUP(X2376,Main,2,FALSE)*Y2376+VLOOKUP(Z2376,Main,2,FALSE)*AA2376+VLOOKUP(AB2376,Main,2,FALSE)*AC2376+VLOOKUP(AD2376,Main,2,FALSE)*AE2376+VLOOKUP(AF2376,Main,2,FALSE)*AG2376+VLOOKUP(AL2376,Main,2,FALSE)*AM2376+VLOOKUP(AH2376,Main,2,FALSE)*AI2376+VLOOKUP(AL2376,Main,2,FALSE)*AM2376+VLOOKUP(AJ2376,Main,2,FALSE)*AK2376)/AQ2376</f>
        <v>2599.024993959541</v>
      </c>
      <c r="AW2376" s="102">
        <f t="shared" ref="AW2376:AW2439" si="340">IF(G2376="F",VLOOKUP(D2376,MeterAndReg2,2,TRUE),(IF(G2376="L",VLOOKUP(D2376,MeterAndReg2,3,TRUE),VLOOKUP(D2376,MeterAndReg2,4,TRUE))))</f>
        <v>431</v>
      </c>
      <c r="AX2376" s="43">
        <f t="shared" si="333"/>
        <v>0.5</v>
      </c>
      <c r="AY2376" s="43" t="str">
        <f t="shared" si="332"/>
        <v>UTGS</v>
      </c>
    </row>
    <row r="2377" spans="1:51" hidden="1" x14ac:dyDescent="0.2">
      <c r="A2377" s="38">
        <v>2370</v>
      </c>
      <c r="B2377" t="s">
        <v>362</v>
      </c>
      <c r="C2377" t="s">
        <v>289</v>
      </c>
      <c r="D2377">
        <v>320</v>
      </c>
      <c r="E2377" t="s">
        <v>1247</v>
      </c>
      <c r="F2377">
        <v>0.25</v>
      </c>
      <c r="G2377" t="str">
        <f>LOOKUP(F2377,{0,6,45},{"F","L","H"})</f>
        <v>F</v>
      </c>
      <c r="H2377" t="s">
        <v>4152</v>
      </c>
      <c r="I2377" s="43" t="str">
        <f>IFERROR(VLOOKUP(#REF!,#REF!,2,FALSE),"No")</f>
        <v>No</v>
      </c>
      <c r="J2377" s="139">
        <v>0.5</v>
      </c>
      <c r="K2377" s="148">
        <v>143</v>
      </c>
      <c r="L2377" s="148"/>
      <c r="M2377" s="148"/>
      <c r="N2377" s="148"/>
      <c r="O2377" s="148"/>
      <c r="P2377" s="148"/>
      <c r="Q2377" s="148"/>
      <c r="R2377" s="148"/>
      <c r="S2377" s="148"/>
      <c r="T2377" s="148"/>
      <c r="U2377" s="148"/>
      <c r="V2377" s="148"/>
      <c r="W2377" s="148"/>
      <c r="X2377" s="139">
        <v>2</v>
      </c>
      <c r="Y2377" s="148">
        <v>1000</v>
      </c>
      <c r="Z2377" s="148"/>
      <c r="AA2377" s="148"/>
      <c r="AB2377" s="148"/>
      <c r="AC2377" s="148"/>
      <c r="AD2377" s="148"/>
      <c r="AE2377" s="148"/>
      <c r="AF2377" s="148"/>
      <c r="AG2377" s="148"/>
      <c r="AH2377" s="148"/>
      <c r="AI2377" s="148"/>
      <c r="AJ2377" s="148"/>
      <c r="AK2377" s="148"/>
      <c r="AL2377" s="139">
        <v>0</v>
      </c>
      <c r="AM2377" s="139">
        <v>0</v>
      </c>
      <c r="AN2377" s="148">
        <f t="shared" si="334"/>
        <v>1000</v>
      </c>
      <c r="AO2377" s="148">
        <f t="shared" si="335"/>
        <v>143</v>
      </c>
      <c r="AP2377" s="148">
        <v>10</v>
      </c>
      <c r="AQ2377" s="140">
        <v>10</v>
      </c>
      <c r="AS2377" s="42">
        <f t="shared" si="336"/>
        <v>9781.6973298410958</v>
      </c>
      <c r="AT2377" s="101">
        <f t="shared" si="337"/>
        <v>0</v>
      </c>
      <c r="AU2377" s="42">
        <f t="shared" si="338"/>
        <v>9781.6973298410958</v>
      </c>
      <c r="AV2377" s="42">
        <f t="shared" si="339"/>
        <v>3251.0961721474032</v>
      </c>
      <c r="AW2377" s="102">
        <f t="shared" si="340"/>
        <v>431</v>
      </c>
      <c r="AX2377" s="43">
        <f t="shared" si="333"/>
        <v>0.5</v>
      </c>
      <c r="AY2377" s="43" t="str">
        <f t="shared" ref="AY2377:AY2440" si="341">C2377</f>
        <v>UTGS</v>
      </c>
    </row>
    <row r="2378" spans="1:51" hidden="1" x14ac:dyDescent="0.2">
      <c r="A2378" s="38">
        <v>2371</v>
      </c>
      <c r="B2378" t="s">
        <v>362</v>
      </c>
      <c r="C2378" t="s">
        <v>289</v>
      </c>
      <c r="D2378">
        <v>320</v>
      </c>
      <c r="E2378" t="s">
        <v>1247</v>
      </c>
      <c r="F2378">
        <v>0.25</v>
      </c>
      <c r="G2378" t="str">
        <f>LOOKUP(F2378,{0,6,45},{"F","L","H"})</f>
        <v>F</v>
      </c>
      <c r="H2378" t="s">
        <v>4153</v>
      </c>
      <c r="I2378" s="43" t="str">
        <f>IFERROR(VLOOKUP(#REF!,#REF!,2,FALSE),"No")</f>
        <v>No</v>
      </c>
      <c r="J2378" s="139">
        <v>0.75</v>
      </c>
      <c r="K2378" s="148">
        <v>28</v>
      </c>
      <c r="L2378" s="148"/>
      <c r="M2378" s="148"/>
      <c r="N2378" s="148"/>
      <c r="O2378" s="148"/>
      <c r="P2378" s="148"/>
      <c r="Q2378" s="148"/>
      <c r="R2378" s="148"/>
      <c r="S2378" s="148"/>
      <c r="T2378" s="148"/>
      <c r="U2378" s="148"/>
      <c r="V2378" s="148"/>
      <c r="W2378" s="148"/>
      <c r="X2378" s="139">
        <v>2</v>
      </c>
      <c r="Y2378" s="148">
        <v>1000</v>
      </c>
      <c r="Z2378" s="148"/>
      <c r="AA2378" s="148"/>
      <c r="AB2378" s="148"/>
      <c r="AC2378" s="148"/>
      <c r="AD2378" s="148"/>
      <c r="AE2378" s="148"/>
      <c r="AF2378" s="148"/>
      <c r="AG2378" s="148"/>
      <c r="AH2378" s="148"/>
      <c r="AI2378" s="148"/>
      <c r="AJ2378" s="148"/>
      <c r="AK2378" s="148"/>
      <c r="AL2378" s="139">
        <v>0</v>
      </c>
      <c r="AM2378" s="139">
        <v>0</v>
      </c>
      <c r="AN2378" s="148">
        <f t="shared" si="334"/>
        <v>1000</v>
      </c>
      <c r="AO2378" s="148">
        <f t="shared" si="335"/>
        <v>28</v>
      </c>
      <c r="AP2378" s="148">
        <v>4</v>
      </c>
      <c r="AQ2378" s="140">
        <v>20</v>
      </c>
      <c r="AS2378" s="42">
        <f t="shared" si="336"/>
        <v>1802.7373792695851</v>
      </c>
      <c r="AT2378" s="101">
        <f t="shared" si="337"/>
        <v>0</v>
      </c>
      <c r="AU2378" s="42">
        <f t="shared" si="338"/>
        <v>1802.7373792695851</v>
      </c>
      <c r="AV2378" s="42">
        <f t="shared" si="339"/>
        <v>1625.5480860737016</v>
      </c>
      <c r="AW2378" s="102">
        <f t="shared" si="340"/>
        <v>431</v>
      </c>
      <c r="AX2378" s="43">
        <f t="shared" si="333"/>
        <v>0.75</v>
      </c>
      <c r="AY2378" s="43" t="str">
        <f t="shared" si="341"/>
        <v>UTGS</v>
      </c>
    </row>
    <row r="2379" spans="1:51" hidden="1" x14ac:dyDescent="0.2">
      <c r="A2379" s="38">
        <v>2372</v>
      </c>
      <c r="B2379" t="s">
        <v>362</v>
      </c>
      <c r="C2379" t="s">
        <v>289</v>
      </c>
      <c r="D2379">
        <v>320</v>
      </c>
      <c r="E2379" t="s">
        <v>1245</v>
      </c>
      <c r="F2379">
        <v>0.25</v>
      </c>
      <c r="G2379" t="str">
        <f>LOOKUP(F2379,{0,6,45},{"F","L","H"})</f>
        <v>F</v>
      </c>
      <c r="H2379" t="s">
        <v>4154</v>
      </c>
      <c r="I2379" s="43" t="str">
        <f>IFERROR(VLOOKUP(#REF!,#REF!,2,FALSE),"No")</f>
        <v>No</v>
      </c>
      <c r="J2379" s="139">
        <v>0.5</v>
      </c>
      <c r="K2379" s="148">
        <v>37</v>
      </c>
      <c r="L2379" s="148"/>
      <c r="M2379" s="148"/>
      <c r="N2379" s="148"/>
      <c r="O2379" s="148"/>
      <c r="P2379" s="148"/>
      <c r="Q2379" s="148"/>
      <c r="R2379" s="148"/>
      <c r="S2379" s="148"/>
      <c r="T2379" s="148"/>
      <c r="U2379" s="148"/>
      <c r="V2379" s="148"/>
      <c r="W2379" s="148"/>
      <c r="X2379" s="139">
        <v>2</v>
      </c>
      <c r="Y2379" s="148">
        <v>199.27</v>
      </c>
      <c r="Z2379" s="149">
        <v>6</v>
      </c>
      <c r="AA2379" s="148">
        <v>800.73</v>
      </c>
      <c r="AB2379" s="148"/>
      <c r="AC2379" s="148"/>
      <c r="AD2379" s="148"/>
      <c r="AE2379" s="148"/>
      <c r="AF2379" s="148"/>
      <c r="AG2379" s="148"/>
      <c r="AH2379" s="148"/>
      <c r="AI2379" s="148"/>
      <c r="AJ2379" s="148"/>
      <c r="AK2379" s="148"/>
      <c r="AL2379" s="139">
        <v>0</v>
      </c>
      <c r="AM2379" s="139">
        <v>0</v>
      </c>
      <c r="AN2379" s="148">
        <f t="shared" si="334"/>
        <v>1000</v>
      </c>
      <c r="AO2379" s="148">
        <f t="shared" si="335"/>
        <v>37</v>
      </c>
      <c r="AP2379" s="148">
        <v>10</v>
      </c>
      <c r="AQ2379" s="140">
        <v>10</v>
      </c>
      <c r="AS2379" s="42">
        <f t="shared" si="336"/>
        <v>2530.928679749095</v>
      </c>
      <c r="AT2379" s="101">
        <f t="shared" si="337"/>
        <v>0</v>
      </c>
      <c r="AU2379" s="42">
        <f t="shared" si="338"/>
        <v>2530.928679749095</v>
      </c>
      <c r="AV2379" s="42">
        <f t="shared" si="339"/>
        <v>5454.7051321474046</v>
      </c>
      <c r="AW2379" s="102">
        <f t="shared" si="340"/>
        <v>431</v>
      </c>
      <c r="AX2379" s="43">
        <f t="shared" si="333"/>
        <v>0.5</v>
      </c>
      <c r="AY2379" s="43" t="str">
        <f t="shared" si="341"/>
        <v>UTGS</v>
      </c>
    </row>
    <row r="2380" spans="1:51" hidden="1" x14ac:dyDescent="0.2">
      <c r="A2380" s="38">
        <v>2373</v>
      </c>
      <c r="B2380" t="s">
        <v>362</v>
      </c>
      <c r="C2380" t="s">
        <v>289</v>
      </c>
      <c r="D2380">
        <v>175</v>
      </c>
      <c r="E2380" t="s">
        <v>1235</v>
      </c>
      <c r="F2380">
        <v>0.25</v>
      </c>
      <c r="G2380" t="str">
        <f>LOOKUP(F2380,{0,6,45},{"F","L","H"})</f>
        <v>F</v>
      </c>
      <c r="H2380" t="s">
        <v>4155</v>
      </c>
      <c r="I2380" s="43" t="str">
        <f>IFERROR(VLOOKUP(#REF!,#REF!,2,FALSE),"No")</f>
        <v>No</v>
      </c>
      <c r="J2380" s="139">
        <v>0.5</v>
      </c>
      <c r="K2380" s="148">
        <v>36</v>
      </c>
      <c r="L2380" s="148"/>
      <c r="M2380" s="148"/>
      <c r="N2380" s="148"/>
      <c r="O2380" s="148"/>
      <c r="P2380" s="148"/>
      <c r="Q2380" s="148"/>
      <c r="R2380" s="148"/>
      <c r="S2380" s="148"/>
      <c r="T2380" s="148"/>
      <c r="U2380" s="148"/>
      <c r="V2380" s="148"/>
      <c r="W2380" s="148"/>
      <c r="X2380" s="139">
        <v>0.75</v>
      </c>
      <c r="Y2380" s="148">
        <v>110</v>
      </c>
      <c r="Z2380" s="148">
        <v>1.25</v>
      </c>
      <c r="AA2380" s="148">
        <v>160</v>
      </c>
      <c r="AB2380" s="148">
        <v>2</v>
      </c>
      <c r="AC2380" s="148">
        <v>539.62</v>
      </c>
      <c r="AD2380" s="148">
        <v>4</v>
      </c>
      <c r="AE2380" s="148">
        <v>190.37</v>
      </c>
      <c r="AF2380" s="148"/>
      <c r="AG2380" s="148"/>
      <c r="AH2380" s="148"/>
      <c r="AI2380" s="148"/>
      <c r="AJ2380" s="148"/>
      <c r="AK2380" s="148"/>
      <c r="AL2380" s="139">
        <v>0</v>
      </c>
      <c r="AM2380" s="139">
        <v>0</v>
      </c>
      <c r="AN2380" s="148">
        <f t="shared" si="334"/>
        <v>999.99</v>
      </c>
      <c r="AO2380" s="148">
        <f t="shared" si="335"/>
        <v>36</v>
      </c>
      <c r="AP2380" s="148">
        <v>9</v>
      </c>
      <c r="AQ2380" s="140">
        <v>11</v>
      </c>
      <c r="AS2380" s="42">
        <f t="shared" si="336"/>
        <v>2462.5252019180384</v>
      </c>
      <c r="AT2380" s="101">
        <f t="shared" si="337"/>
        <v>0</v>
      </c>
      <c r="AU2380" s="42">
        <f t="shared" si="338"/>
        <v>2462.5252019180384</v>
      </c>
      <c r="AV2380" s="42">
        <f t="shared" si="339"/>
        <v>3165.5808647142567</v>
      </c>
      <c r="AW2380" s="102">
        <f t="shared" si="340"/>
        <v>431</v>
      </c>
      <c r="AX2380" s="43">
        <f t="shared" si="333"/>
        <v>0.5</v>
      </c>
      <c r="AY2380" s="43" t="str">
        <f t="shared" si="341"/>
        <v>UTGS</v>
      </c>
    </row>
    <row r="2381" spans="1:51" hidden="1" x14ac:dyDescent="0.2">
      <c r="A2381" s="38">
        <v>2374</v>
      </c>
      <c r="B2381" t="s">
        <v>362</v>
      </c>
      <c r="C2381" t="s">
        <v>289</v>
      </c>
      <c r="D2381">
        <v>320</v>
      </c>
      <c r="E2381" t="s">
        <v>1247</v>
      </c>
      <c r="F2381">
        <v>0.25</v>
      </c>
      <c r="G2381" t="str">
        <f>LOOKUP(F2381,{0,6,45},{"F","L","H"})</f>
        <v>F</v>
      </c>
      <c r="H2381" t="s">
        <v>4156</v>
      </c>
      <c r="I2381" s="43" t="str">
        <f>IFERROR(VLOOKUP(#REF!,#REF!,2,FALSE),"No")</f>
        <v>No</v>
      </c>
      <c r="J2381" s="139">
        <v>0.5</v>
      </c>
      <c r="K2381" s="148">
        <v>37</v>
      </c>
      <c r="L2381" s="148"/>
      <c r="M2381" s="148"/>
      <c r="N2381" s="148"/>
      <c r="O2381" s="148"/>
      <c r="P2381" s="148"/>
      <c r="Q2381" s="148"/>
      <c r="R2381" s="148"/>
      <c r="S2381" s="148"/>
      <c r="T2381" s="148"/>
      <c r="U2381" s="148"/>
      <c r="V2381" s="148"/>
      <c r="W2381" s="148"/>
      <c r="X2381" s="139">
        <v>1.25</v>
      </c>
      <c r="Y2381" s="148">
        <v>1000</v>
      </c>
      <c r="Z2381" s="149"/>
      <c r="AA2381" s="148"/>
      <c r="AB2381" s="148"/>
      <c r="AC2381" s="148"/>
      <c r="AD2381" s="148"/>
      <c r="AE2381" s="148"/>
      <c r="AF2381" s="148"/>
      <c r="AG2381" s="148"/>
      <c r="AH2381" s="148"/>
      <c r="AI2381" s="148"/>
      <c r="AJ2381" s="148"/>
      <c r="AK2381" s="148"/>
      <c r="AL2381" s="139">
        <v>0</v>
      </c>
      <c r="AM2381" s="139">
        <v>0</v>
      </c>
      <c r="AN2381" s="148">
        <f t="shared" si="334"/>
        <v>1000</v>
      </c>
      <c r="AO2381" s="148">
        <f t="shared" si="335"/>
        <v>37</v>
      </c>
      <c r="AP2381" s="148">
        <v>5</v>
      </c>
      <c r="AQ2381" s="140">
        <v>5</v>
      </c>
      <c r="AS2381" s="42">
        <f t="shared" si="336"/>
        <v>2530.928679749095</v>
      </c>
      <c r="AT2381" s="101">
        <f t="shared" si="337"/>
        <v>0</v>
      </c>
      <c r="AU2381" s="42">
        <f t="shared" si="338"/>
        <v>2530.928679749095</v>
      </c>
      <c r="AV2381" s="42">
        <f t="shared" si="339"/>
        <v>6642.1923442948073</v>
      </c>
      <c r="AW2381" s="102">
        <f t="shared" si="340"/>
        <v>431</v>
      </c>
      <c r="AX2381" s="43">
        <f t="shared" si="333"/>
        <v>0.5</v>
      </c>
      <c r="AY2381" s="43" t="str">
        <f t="shared" si="341"/>
        <v>UTGS</v>
      </c>
    </row>
    <row r="2382" spans="1:51" hidden="1" x14ac:dyDescent="0.2">
      <c r="A2382" s="38">
        <v>2375</v>
      </c>
      <c r="B2382" t="s">
        <v>362</v>
      </c>
      <c r="C2382" t="s">
        <v>289</v>
      </c>
      <c r="D2382">
        <v>320</v>
      </c>
      <c r="E2382" t="s">
        <v>1232</v>
      </c>
      <c r="F2382">
        <v>0.25</v>
      </c>
      <c r="G2382" t="str">
        <f>LOOKUP(F2382,{0,6,45},{"F","L","H"})</f>
        <v>F</v>
      </c>
      <c r="H2382" t="s">
        <v>4157</v>
      </c>
      <c r="I2382" s="43" t="str">
        <f>IFERROR(VLOOKUP(#REF!,#REF!,2,FALSE),"No")</f>
        <v>No</v>
      </c>
      <c r="J2382" s="139">
        <v>0.75</v>
      </c>
      <c r="K2382" s="148">
        <v>105</v>
      </c>
      <c r="L2382" s="148"/>
      <c r="M2382" s="148"/>
      <c r="N2382" s="148"/>
      <c r="O2382" s="148"/>
      <c r="P2382" s="148"/>
      <c r="Q2382" s="148"/>
      <c r="R2382" s="148"/>
      <c r="S2382" s="148"/>
      <c r="T2382" s="148"/>
      <c r="U2382" s="148"/>
      <c r="V2382" s="148"/>
      <c r="W2382" s="148"/>
      <c r="X2382" s="139">
        <v>2</v>
      </c>
      <c r="Y2382" s="148">
        <v>344.5</v>
      </c>
      <c r="Z2382" s="148">
        <v>4</v>
      </c>
      <c r="AA2382" s="148">
        <v>655.5</v>
      </c>
      <c r="AB2382" s="148"/>
      <c r="AC2382" s="148"/>
      <c r="AD2382" s="148"/>
      <c r="AE2382" s="148"/>
      <c r="AF2382" s="148"/>
      <c r="AG2382" s="148"/>
      <c r="AH2382" s="148"/>
      <c r="AI2382" s="148"/>
      <c r="AJ2382" s="148"/>
      <c r="AK2382" s="148"/>
      <c r="AL2382" s="139">
        <v>0</v>
      </c>
      <c r="AM2382" s="139">
        <v>0</v>
      </c>
      <c r="AN2382" s="148">
        <f t="shared" si="334"/>
        <v>1000</v>
      </c>
      <c r="AO2382" s="148">
        <f t="shared" si="335"/>
        <v>105</v>
      </c>
      <c r="AP2382" s="148">
        <v>9</v>
      </c>
      <c r="AQ2382" s="140">
        <v>27</v>
      </c>
      <c r="AS2382" s="42">
        <f t="shared" si="336"/>
        <v>6760.2651722609444</v>
      </c>
      <c r="AT2382" s="101">
        <f t="shared" si="337"/>
        <v>0</v>
      </c>
      <c r="AU2382" s="42">
        <f t="shared" si="338"/>
        <v>6760.2651722609444</v>
      </c>
      <c r="AV2382" s="42">
        <f t="shared" si="339"/>
        <v>1378.1813600545938</v>
      </c>
      <c r="AW2382" s="102">
        <f t="shared" si="340"/>
        <v>431</v>
      </c>
      <c r="AX2382" s="43">
        <f t="shared" si="333"/>
        <v>0.75</v>
      </c>
      <c r="AY2382" s="43" t="str">
        <f t="shared" si="341"/>
        <v>UTGS</v>
      </c>
    </row>
    <row r="2383" spans="1:51" hidden="1" x14ac:dyDescent="0.2">
      <c r="A2383" s="38">
        <v>2376</v>
      </c>
      <c r="B2383" t="s">
        <v>5806</v>
      </c>
      <c r="C2383" t="s">
        <v>292</v>
      </c>
      <c r="D2383">
        <v>92750</v>
      </c>
      <c r="E2383" t="s">
        <v>219</v>
      </c>
      <c r="F2383">
        <v>45</v>
      </c>
      <c r="G2383" t="str">
        <f>LOOKUP(F2383,{0,6,45},{"F","L","H"})</f>
        <v>H</v>
      </c>
      <c r="H2383" t="s">
        <v>759</v>
      </c>
      <c r="I2383" s="43" t="str">
        <f>IFERROR(VLOOKUP(#REF!,#REF!,2,FALSE),"No")</f>
        <v>No</v>
      </c>
      <c r="J2383" s="139">
        <v>4</v>
      </c>
      <c r="K2383" s="148">
        <v>104</v>
      </c>
      <c r="L2383" s="148"/>
      <c r="M2383" s="148"/>
      <c r="N2383" s="148"/>
      <c r="O2383" s="148"/>
      <c r="P2383" s="148"/>
      <c r="Q2383" s="148"/>
      <c r="R2383" s="148"/>
      <c r="S2383" s="148"/>
      <c r="T2383" s="148"/>
      <c r="U2383" s="148"/>
      <c r="V2383" s="148"/>
      <c r="W2383" s="148"/>
      <c r="X2383" s="139">
        <v>4</v>
      </c>
      <c r="Y2383" s="148">
        <v>1000</v>
      </c>
      <c r="Z2383" s="148"/>
      <c r="AA2383" s="148"/>
      <c r="AB2383" s="148"/>
      <c r="AC2383" s="148"/>
      <c r="AD2383" s="148"/>
      <c r="AE2383" s="148"/>
      <c r="AF2383" s="148"/>
      <c r="AG2383" s="148"/>
      <c r="AH2383" s="148"/>
      <c r="AI2383" s="148"/>
      <c r="AJ2383" s="148"/>
      <c r="AK2383" s="148"/>
      <c r="AL2383" s="139">
        <v>0</v>
      </c>
      <c r="AM2383" s="139">
        <v>0</v>
      </c>
      <c r="AN2383" s="148">
        <f t="shared" si="334"/>
        <v>1000</v>
      </c>
      <c r="AO2383" s="148">
        <f t="shared" si="335"/>
        <v>104</v>
      </c>
      <c r="AP2383" s="148">
        <v>8</v>
      </c>
      <c r="AQ2383" s="140">
        <v>12</v>
      </c>
      <c r="AS2383" s="42">
        <f t="shared" si="336"/>
        <v>7960.5216944298872</v>
      </c>
      <c r="AT2383" s="101">
        <f t="shared" si="337"/>
        <v>0</v>
      </c>
      <c r="AU2383" s="42">
        <f t="shared" si="338"/>
        <v>7960.5216944298872</v>
      </c>
      <c r="AV2383" s="42">
        <f t="shared" si="339"/>
        <v>3306.7468101228365</v>
      </c>
      <c r="AW2383" s="102">
        <f t="shared" si="340"/>
        <v>113197.0366366282</v>
      </c>
      <c r="AX2383" s="43">
        <f t="shared" si="333"/>
        <v>4</v>
      </c>
      <c r="AY2383" s="43" t="str">
        <f t="shared" si="341"/>
        <v>UTFS</v>
      </c>
    </row>
    <row r="2384" spans="1:51" hidden="1" x14ac:dyDescent="0.2">
      <c r="A2384" s="38">
        <v>2377</v>
      </c>
      <c r="B2384" t="s">
        <v>5806</v>
      </c>
      <c r="C2384" t="s">
        <v>292</v>
      </c>
      <c r="D2384">
        <v>1847</v>
      </c>
      <c r="E2384" t="s">
        <v>1249</v>
      </c>
      <c r="F2384">
        <v>2</v>
      </c>
      <c r="G2384" t="str">
        <f>LOOKUP(F2384,{0,6,45},{"F","L","H"})</f>
        <v>F</v>
      </c>
      <c r="H2384" t="s">
        <v>4158</v>
      </c>
      <c r="I2384" s="43" t="str">
        <f>IFERROR(VLOOKUP(#REF!,#REF!,2,FALSE),"No")</f>
        <v>No</v>
      </c>
      <c r="J2384" s="139">
        <v>0.75</v>
      </c>
      <c r="K2384" s="148">
        <v>152</v>
      </c>
      <c r="L2384" s="148"/>
      <c r="M2384" s="148"/>
      <c r="N2384" s="148"/>
      <c r="O2384" s="148"/>
      <c r="P2384" s="148"/>
      <c r="Q2384" s="148"/>
      <c r="R2384" s="148"/>
      <c r="S2384" s="148"/>
      <c r="T2384" s="148"/>
      <c r="U2384" s="148"/>
      <c r="V2384" s="148"/>
      <c r="W2384" s="148"/>
      <c r="X2384" s="139">
        <v>2</v>
      </c>
      <c r="Y2384" s="148">
        <v>168.68</v>
      </c>
      <c r="Z2384" s="149">
        <v>4</v>
      </c>
      <c r="AA2384" s="148">
        <v>808.56</v>
      </c>
      <c r="AB2384" s="148">
        <v>6</v>
      </c>
      <c r="AC2384" s="148">
        <v>1</v>
      </c>
      <c r="AD2384" s="148">
        <v>8</v>
      </c>
      <c r="AE2384" s="148">
        <v>21.38</v>
      </c>
      <c r="AF2384" s="148"/>
      <c r="AG2384" s="148"/>
      <c r="AH2384" s="148"/>
      <c r="AI2384" s="148"/>
      <c r="AJ2384" s="148"/>
      <c r="AK2384" s="148"/>
      <c r="AL2384" s="139">
        <v>0</v>
      </c>
      <c r="AM2384" s="139">
        <v>0</v>
      </c>
      <c r="AN2384" s="148">
        <f t="shared" si="334"/>
        <v>999.62</v>
      </c>
      <c r="AO2384" s="148">
        <f t="shared" si="335"/>
        <v>152</v>
      </c>
      <c r="AP2384" s="148">
        <v>6</v>
      </c>
      <c r="AQ2384" s="140">
        <v>7</v>
      </c>
      <c r="AS2384" s="42">
        <f t="shared" si="336"/>
        <v>9786.2886303206051</v>
      </c>
      <c r="AT2384" s="101">
        <f t="shared" si="337"/>
        <v>0</v>
      </c>
      <c r="AU2384" s="42">
        <f t="shared" si="338"/>
        <v>9786.2886303206051</v>
      </c>
      <c r="AV2384" s="42">
        <f t="shared" si="339"/>
        <v>5597.9959937171243</v>
      </c>
      <c r="AW2384" s="102">
        <f t="shared" si="340"/>
        <v>2169</v>
      </c>
      <c r="AX2384" s="43">
        <f t="shared" si="333"/>
        <v>0.75</v>
      </c>
      <c r="AY2384" s="43" t="str">
        <f t="shared" si="341"/>
        <v>UTFS</v>
      </c>
    </row>
    <row r="2385" spans="1:51" hidden="1" x14ac:dyDescent="0.2">
      <c r="A2385" s="38">
        <v>2378</v>
      </c>
      <c r="B2385" t="s">
        <v>5806</v>
      </c>
      <c r="C2385" t="s">
        <v>289</v>
      </c>
      <c r="D2385">
        <v>80640</v>
      </c>
      <c r="E2385" t="s">
        <v>200</v>
      </c>
      <c r="F2385">
        <v>45</v>
      </c>
      <c r="G2385" t="str">
        <f>LOOKUP(F2385,{0,6,45},{"F","L","H"})</f>
        <v>H</v>
      </c>
      <c r="H2385" t="s">
        <v>1522</v>
      </c>
      <c r="I2385" s="43" t="str">
        <f>IFERROR(VLOOKUP(#REF!,#REF!,2,FALSE),"No")</f>
        <v>No</v>
      </c>
      <c r="J2385" s="139">
        <v>4</v>
      </c>
      <c r="K2385" s="148">
        <v>175</v>
      </c>
      <c r="L2385" s="148"/>
      <c r="M2385" s="148"/>
      <c r="N2385" s="148"/>
      <c r="O2385" s="148"/>
      <c r="P2385" s="148"/>
      <c r="Q2385" s="148"/>
      <c r="R2385" s="148"/>
      <c r="S2385" s="148"/>
      <c r="T2385" s="148"/>
      <c r="U2385" s="148"/>
      <c r="V2385" s="148"/>
      <c r="W2385" s="148"/>
      <c r="X2385" s="139">
        <v>6</v>
      </c>
      <c r="Y2385" s="148">
        <v>1000</v>
      </c>
      <c r="Z2385" s="149"/>
      <c r="AA2385" s="148"/>
      <c r="AB2385" s="148"/>
      <c r="AC2385" s="148"/>
      <c r="AD2385" s="148"/>
      <c r="AE2385" s="148"/>
      <c r="AF2385" s="148"/>
      <c r="AG2385" s="148"/>
      <c r="AH2385" s="148"/>
      <c r="AI2385" s="148"/>
      <c r="AJ2385" s="148"/>
      <c r="AK2385" s="148"/>
      <c r="AL2385" s="139">
        <v>0</v>
      </c>
      <c r="AM2385" s="139">
        <v>0</v>
      </c>
      <c r="AN2385" s="148">
        <f t="shared" si="334"/>
        <v>1000</v>
      </c>
      <c r="AO2385" s="148">
        <f t="shared" si="335"/>
        <v>175</v>
      </c>
      <c r="AP2385" s="148">
        <v>7</v>
      </c>
      <c r="AQ2385" s="140">
        <v>9</v>
      </c>
      <c r="AS2385" s="42">
        <f t="shared" si="336"/>
        <v>13395.108620434907</v>
      </c>
      <c r="AT2385" s="101">
        <f t="shared" si="337"/>
        <v>0</v>
      </c>
      <c r="AU2385" s="42">
        <f t="shared" si="338"/>
        <v>13395.108620434907</v>
      </c>
      <c r="AV2385" s="42">
        <f t="shared" si="339"/>
        <v>6670.1068579415605</v>
      </c>
      <c r="AW2385" s="102">
        <f t="shared" si="340"/>
        <v>113197.0366366282</v>
      </c>
      <c r="AX2385" s="43">
        <f t="shared" si="333"/>
        <v>4</v>
      </c>
      <c r="AY2385" s="43" t="str">
        <f t="shared" si="341"/>
        <v>UTGS</v>
      </c>
    </row>
    <row r="2386" spans="1:51" hidden="1" x14ac:dyDescent="0.2">
      <c r="A2386" s="38">
        <v>2379</v>
      </c>
      <c r="B2386" t="s">
        <v>362</v>
      </c>
      <c r="C2386" t="s">
        <v>289</v>
      </c>
      <c r="D2386">
        <v>320</v>
      </c>
      <c r="E2386" t="s">
        <v>1247</v>
      </c>
      <c r="F2386">
        <v>0.25</v>
      </c>
      <c r="G2386" t="str">
        <f>LOOKUP(F2386,{0,6,45},{"F","L","H"})</f>
        <v>F</v>
      </c>
      <c r="H2386" t="s">
        <v>4160</v>
      </c>
      <c r="I2386" s="43" t="str">
        <f>IFERROR(VLOOKUP(#REF!,#REF!,2,FALSE),"No")</f>
        <v>No</v>
      </c>
      <c r="J2386" s="139">
        <v>0.75</v>
      </c>
      <c r="K2386" s="148">
        <v>38</v>
      </c>
      <c r="L2386" s="148"/>
      <c r="M2386" s="148"/>
      <c r="N2386" s="148"/>
      <c r="O2386" s="148"/>
      <c r="P2386" s="148"/>
      <c r="Q2386" s="148"/>
      <c r="R2386" s="148"/>
      <c r="S2386" s="148"/>
      <c r="T2386" s="148"/>
      <c r="U2386" s="148"/>
      <c r="V2386" s="148"/>
      <c r="W2386" s="148"/>
      <c r="X2386" s="139">
        <v>1.25</v>
      </c>
      <c r="Y2386" s="148">
        <v>611.77</v>
      </c>
      <c r="Z2386" s="148">
        <v>2</v>
      </c>
      <c r="AA2386" s="148">
        <v>65.56</v>
      </c>
      <c r="AB2386" s="148">
        <v>4</v>
      </c>
      <c r="AC2386" s="148">
        <v>322.67</v>
      </c>
      <c r="AD2386" s="148"/>
      <c r="AE2386" s="148"/>
      <c r="AF2386" s="148"/>
      <c r="AG2386" s="148"/>
      <c r="AH2386" s="148"/>
      <c r="AI2386" s="148"/>
      <c r="AJ2386" s="148"/>
      <c r="AK2386" s="148"/>
      <c r="AL2386" s="139">
        <v>0</v>
      </c>
      <c r="AM2386" s="139">
        <v>0</v>
      </c>
      <c r="AN2386" s="148">
        <f t="shared" si="334"/>
        <v>1000</v>
      </c>
      <c r="AO2386" s="148">
        <f t="shared" si="335"/>
        <v>38</v>
      </c>
      <c r="AP2386" s="148">
        <v>9</v>
      </c>
      <c r="AQ2386" s="140">
        <v>9</v>
      </c>
      <c r="AS2386" s="42">
        <f t="shared" si="336"/>
        <v>2446.5721575801513</v>
      </c>
      <c r="AT2386" s="101">
        <f t="shared" si="337"/>
        <v>0</v>
      </c>
      <c r="AU2386" s="42">
        <f t="shared" si="338"/>
        <v>2446.5721575801513</v>
      </c>
      <c r="AV2386" s="42">
        <f t="shared" si="339"/>
        <v>3916.9716246082262</v>
      </c>
      <c r="AW2386" s="102">
        <f t="shared" si="340"/>
        <v>431</v>
      </c>
      <c r="AX2386" s="43">
        <f t="shared" si="333"/>
        <v>0.75</v>
      </c>
      <c r="AY2386" s="43" t="str">
        <f t="shared" si="341"/>
        <v>UTGS</v>
      </c>
    </row>
    <row r="2387" spans="1:51" hidden="1" x14ac:dyDescent="0.2">
      <c r="A2387" s="38">
        <v>2380</v>
      </c>
      <c r="B2387" t="s">
        <v>362</v>
      </c>
      <c r="C2387" t="s">
        <v>289</v>
      </c>
      <c r="D2387">
        <v>320</v>
      </c>
      <c r="E2387" t="s">
        <v>1247</v>
      </c>
      <c r="F2387">
        <v>0.25</v>
      </c>
      <c r="G2387" t="str">
        <f>LOOKUP(F2387,{0,6,45},{"F","L","H"})</f>
        <v>F</v>
      </c>
      <c r="H2387" t="s">
        <v>4161</v>
      </c>
      <c r="I2387" s="43" t="str">
        <f>IFERROR(VLOOKUP(#REF!,#REF!,2,FALSE),"No")</f>
        <v>No</v>
      </c>
      <c r="J2387" s="139">
        <v>0.5</v>
      </c>
      <c r="K2387" s="148">
        <v>46</v>
      </c>
      <c r="L2387" s="148"/>
      <c r="M2387" s="148"/>
      <c r="N2387" s="148"/>
      <c r="O2387" s="148"/>
      <c r="P2387" s="148"/>
      <c r="Q2387" s="148"/>
      <c r="R2387" s="148"/>
      <c r="S2387" s="148"/>
      <c r="T2387" s="148"/>
      <c r="U2387" s="148"/>
      <c r="V2387" s="148"/>
      <c r="W2387" s="148"/>
      <c r="X2387" s="139">
        <v>0.75</v>
      </c>
      <c r="Y2387" s="148">
        <v>250.68</v>
      </c>
      <c r="Z2387" s="148">
        <v>2</v>
      </c>
      <c r="AA2387" s="148">
        <v>377.64</v>
      </c>
      <c r="AB2387" s="148">
        <v>6</v>
      </c>
      <c r="AC2387" s="148">
        <v>371.68</v>
      </c>
      <c r="AD2387" s="148"/>
      <c r="AE2387" s="148"/>
      <c r="AF2387" s="148"/>
      <c r="AG2387" s="148"/>
      <c r="AH2387" s="148"/>
      <c r="AI2387" s="148"/>
      <c r="AJ2387" s="148"/>
      <c r="AK2387" s="148"/>
      <c r="AL2387" s="139">
        <v>0</v>
      </c>
      <c r="AM2387" s="139">
        <v>0</v>
      </c>
      <c r="AN2387" s="148">
        <f t="shared" si="334"/>
        <v>1000</v>
      </c>
      <c r="AO2387" s="148">
        <f t="shared" si="335"/>
        <v>46</v>
      </c>
      <c r="AP2387" s="148">
        <v>10</v>
      </c>
      <c r="AQ2387" s="140">
        <v>10</v>
      </c>
      <c r="AS2387" s="42">
        <f t="shared" si="336"/>
        <v>3146.5599802286047</v>
      </c>
      <c r="AT2387" s="101">
        <f t="shared" si="337"/>
        <v>0</v>
      </c>
      <c r="AU2387" s="42">
        <f t="shared" si="338"/>
        <v>3146.5599802286047</v>
      </c>
      <c r="AV2387" s="42">
        <f t="shared" si="339"/>
        <v>4463.9749721474045</v>
      </c>
      <c r="AW2387" s="102">
        <f t="shared" si="340"/>
        <v>431</v>
      </c>
      <c r="AX2387" s="43">
        <f t="shared" si="333"/>
        <v>0.5</v>
      </c>
      <c r="AY2387" s="43" t="str">
        <f t="shared" si="341"/>
        <v>UTGS</v>
      </c>
    </row>
    <row r="2388" spans="1:51" hidden="1" x14ac:dyDescent="0.2">
      <c r="A2388" s="38">
        <v>2381</v>
      </c>
      <c r="B2388" t="s">
        <v>362</v>
      </c>
      <c r="C2388" t="s">
        <v>289</v>
      </c>
      <c r="D2388">
        <v>320</v>
      </c>
      <c r="E2388" t="s">
        <v>1236</v>
      </c>
      <c r="F2388">
        <v>0.25</v>
      </c>
      <c r="G2388" t="str">
        <f>LOOKUP(F2388,{0,6,45},{"F","L","H"})</f>
        <v>F</v>
      </c>
      <c r="H2388" t="s">
        <v>4163</v>
      </c>
      <c r="I2388" s="43" t="str">
        <f>IFERROR(VLOOKUP(#REF!,#REF!,2,FALSE),"No")</f>
        <v>No</v>
      </c>
      <c r="J2388" s="139">
        <v>0.5</v>
      </c>
      <c r="K2388" s="148">
        <v>30</v>
      </c>
      <c r="L2388" s="148"/>
      <c r="M2388" s="148"/>
      <c r="N2388" s="148"/>
      <c r="O2388" s="148"/>
      <c r="P2388" s="148"/>
      <c r="Q2388" s="148"/>
      <c r="R2388" s="148"/>
      <c r="S2388" s="148"/>
      <c r="T2388" s="148"/>
      <c r="U2388" s="148"/>
      <c r="V2388" s="148"/>
      <c r="W2388" s="148"/>
      <c r="X2388" s="139">
        <v>1.25</v>
      </c>
      <c r="Y2388" s="148">
        <v>317</v>
      </c>
      <c r="Z2388" s="148">
        <v>2</v>
      </c>
      <c r="AA2388" s="148">
        <v>99.75</v>
      </c>
      <c r="AB2388" s="148">
        <v>3</v>
      </c>
      <c r="AC2388" s="148">
        <v>583.25</v>
      </c>
      <c r="AD2388" s="148"/>
      <c r="AE2388" s="148"/>
      <c r="AF2388" s="148"/>
      <c r="AG2388" s="148"/>
      <c r="AH2388" s="148"/>
      <c r="AI2388" s="148"/>
      <c r="AJ2388" s="148"/>
      <c r="AK2388" s="148"/>
      <c r="AL2388" s="139">
        <v>0</v>
      </c>
      <c r="AM2388" s="139">
        <v>0</v>
      </c>
      <c r="AN2388" s="148">
        <f t="shared" si="334"/>
        <v>1000</v>
      </c>
      <c r="AO2388" s="148">
        <f t="shared" si="335"/>
        <v>30</v>
      </c>
      <c r="AP2388" s="148">
        <v>14</v>
      </c>
      <c r="AQ2388" s="140">
        <v>14</v>
      </c>
      <c r="AS2388" s="42">
        <f t="shared" si="336"/>
        <v>2052.1043349316988</v>
      </c>
      <c r="AT2388" s="101">
        <f t="shared" si="337"/>
        <v>0</v>
      </c>
      <c r="AU2388" s="42">
        <f t="shared" si="338"/>
        <v>2052.1043349316988</v>
      </c>
      <c r="AV2388" s="42">
        <f t="shared" si="339"/>
        <v>1809.8036943910026</v>
      </c>
      <c r="AW2388" s="102">
        <f t="shared" si="340"/>
        <v>431</v>
      </c>
      <c r="AX2388" s="43">
        <f t="shared" si="333"/>
        <v>0.5</v>
      </c>
      <c r="AY2388" s="43" t="str">
        <f t="shared" si="341"/>
        <v>UTGS</v>
      </c>
    </row>
    <row r="2389" spans="1:51" hidden="1" x14ac:dyDescent="0.2">
      <c r="A2389" s="38">
        <v>2382</v>
      </c>
      <c r="B2389" t="s">
        <v>362</v>
      </c>
      <c r="C2389" t="s">
        <v>289</v>
      </c>
      <c r="D2389">
        <v>320</v>
      </c>
      <c r="E2389" t="s">
        <v>1247</v>
      </c>
      <c r="F2389">
        <v>0.25</v>
      </c>
      <c r="G2389" t="str">
        <f>LOOKUP(F2389,{0,6,45},{"F","L","H"})</f>
        <v>F</v>
      </c>
      <c r="H2389" t="s">
        <v>4164</v>
      </c>
      <c r="I2389" s="43" t="str">
        <f>IFERROR(VLOOKUP(#REF!,#REF!,2,FALSE),"No")</f>
        <v>No</v>
      </c>
      <c r="J2389" s="139">
        <v>0.5</v>
      </c>
      <c r="K2389" s="148">
        <v>40</v>
      </c>
      <c r="L2389" s="148"/>
      <c r="M2389" s="148"/>
      <c r="N2389" s="148"/>
      <c r="O2389" s="148"/>
      <c r="P2389" s="148"/>
      <c r="Q2389" s="148"/>
      <c r="R2389" s="148"/>
      <c r="S2389" s="148"/>
      <c r="T2389" s="148"/>
      <c r="U2389" s="148"/>
      <c r="V2389" s="148"/>
      <c r="W2389" s="148"/>
      <c r="X2389" s="139">
        <v>2</v>
      </c>
      <c r="Y2389" s="148">
        <v>1000</v>
      </c>
      <c r="Z2389" s="149"/>
      <c r="AA2389" s="148"/>
      <c r="AB2389" s="148"/>
      <c r="AC2389" s="148"/>
      <c r="AD2389" s="148"/>
      <c r="AE2389" s="148"/>
      <c r="AF2389" s="148"/>
      <c r="AG2389" s="148"/>
      <c r="AH2389" s="148"/>
      <c r="AI2389" s="148"/>
      <c r="AJ2389" s="148"/>
      <c r="AK2389" s="148"/>
      <c r="AL2389" s="139">
        <v>0</v>
      </c>
      <c r="AM2389" s="139">
        <v>0</v>
      </c>
      <c r="AN2389" s="148">
        <f t="shared" si="334"/>
        <v>1000</v>
      </c>
      <c r="AO2389" s="148">
        <f t="shared" si="335"/>
        <v>40</v>
      </c>
      <c r="AP2389" s="148">
        <v>2</v>
      </c>
      <c r="AQ2389" s="140">
        <v>2</v>
      </c>
      <c r="AS2389" s="42">
        <f t="shared" si="336"/>
        <v>2736.139113242265</v>
      </c>
      <c r="AT2389" s="101">
        <f t="shared" si="337"/>
        <v>0</v>
      </c>
      <c r="AU2389" s="42">
        <f t="shared" si="338"/>
        <v>2736.139113242265</v>
      </c>
      <c r="AV2389" s="42">
        <f t="shared" si="339"/>
        <v>16255.480860737016</v>
      </c>
      <c r="AW2389" s="102">
        <f t="shared" si="340"/>
        <v>431</v>
      </c>
      <c r="AX2389" s="43">
        <f t="shared" si="333"/>
        <v>0.5</v>
      </c>
      <c r="AY2389" s="43" t="str">
        <f t="shared" si="341"/>
        <v>UTGS</v>
      </c>
    </row>
    <row r="2390" spans="1:51" hidden="1" x14ac:dyDescent="0.2">
      <c r="A2390" s="38">
        <v>2383</v>
      </c>
      <c r="B2390" t="s">
        <v>362</v>
      </c>
      <c r="C2390" t="s">
        <v>289</v>
      </c>
      <c r="D2390">
        <v>320</v>
      </c>
      <c r="E2390" t="s">
        <v>1247</v>
      </c>
      <c r="F2390">
        <v>0.25</v>
      </c>
      <c r="G2390" t="str">
        <f>LOOKUP(F2390,{0,6,45},{"F","L","H"})</f>
        <v>F</v>
      </c>
      <c r="H2390" t="s">
        <v>4165</v>
      </c>
      <c r="I2390" s="43" t="str">
        <f>IFERROR(VLOOKUP(#REF!,#REF!,2,FALSE),"No")</f>
        <v>No</v>
      </c>
      <c r="J2390" s="139">
        <v>0.5</v>
      </c>
      <c r="K2390" s="148">
        <v>42</v>
      </c>
      <c r="L2390" s="148"/>
      <c r="M2390" s="148"/>
      <c r="N2390" s="148"/>
      <c r="O2390" s="148"/>
      <c r="P2390" s="148"/>
      <c r="Q2390" s="148"/>
      <c r="R2390" s="148"/>
      <c r="S2390" s="148"/>
      <c r="T2390" s="148"/>
      <c r="U2390" s="148"/>
      <c r="V2390" s="148"/>
      <c r="W2390" s="148"/>
      <c r="X2390" s="139">
        <v>1.25</v>
      </c>
      <c r="Y2390" s="148">
        <v>856.78</v>
      </c>
      <c r="Z2390" s="148">
        <v>2</v>
      </c>
      <c r="AA2390" s="148">
        <v>143.22</v>
      </c>
      <c r="AB2390" s="148"/>
      <c r="AC2390" s="148"/>
      <c r="AD2390" s="148"/>
      <c r="AE2390" s="148"/>
      <c r="AF2390" s="148"/>
      <c r="AG2390" s="148"/>
      <c r="AH2390" s="148"/>
      <c r="AI2390" s="148"/>
      <c r="AJ2390" s="148"/>
      <c r="AK2390" s="148"/>
      <c r="AL2390" s="139">
        <v>0</v>
      </c>
      <c r="AM2390" s="139">
        <v>0</v>
      </c>
      <c r="AN2390" s="148">
        <f t="shared" si="334"/>
        <v>1000</v>
      </c>
      <c r="AO2390" s="148">
        <f t="shared" si="335"/>
        <v>42</v>
      </c>
      <c r="AP2390" s="148">
        <v>8</v>
      </c>
      <c r="AQ2390" s="140">
        <v>8</v>
      </c>
      <c r="AS2390" s="42">
        <f t="shared" si="336"/>
        <v>2872.9460689043781</v>
      </c>
      <c r="AT2390" s="101">
        <f t="shared" si="337"/>
        <v>0</v>
      </c>
      <c r="AU2390" s="42">
        <f t="shared" si="338"/>
        <v>2872.9460689043781</v>
      </c>
      <c r="AV2390" s="42">
        <f t="shared" si="339"/>
        <v>4138.8384651842543</v>
      </c>
      <c r="AW2390" s="102">
        <f t="shared" si="340"/>
        <v>431</v>
      </c>
      <c r="AX2390" s="43">
        <f t="shared" si="333"/>
        <v>0.5</v>
      </c>
      <c r="AY2390" s="43" t="str">
        <f t="shared" si="341"/>
        <v>UTGS</v>
      </c>
    </row>
    <row r="2391" spans="1:51" hidden="1" x14ac:dyDescent="0.2">
      <c r="A2391" s="38">
        <v>2384</v>
      </c>
      <c r="B2391" t="s">
        <v>362</v>
      </c>
      <c r="C2391" t="s">
        <v>289</v>
      </c>
      <c r="D2391">
        <v>320</v>
      </c>
      <c r="E2391" t="s">
        <v>1247</v>
      </c>
      <c r="F2391">
        <v>0.25</v>
      </c>
      <c r="G2391" t="str">
        <f>LOOKUP(F2391,{0,6,45},{"F","L","H"})</f>
        <v>F</v>
      </c>
      <c r="H2391" t="s">
        <v>4166</v>
      </c>
      <c r="I2391" s="43" t="str">
        <f>IFERROR(VLOOKUP(#REF!,#REF!,2,FALSE),"No")</f>
        <v>No</v>
      </c>
      <c r="J2391" s="139">
        <v>0.5</v>
      </c>
      <c r="K2391" s="148">
        <v>51</v>
      </c>
      <c r="L2391" s="148"/>
      <c r="M2391" s="148"/>
      <c r="N2391" s="148"/>
      <c r="O2391" s="148"/>
      <c r="P2391" s="148"/>
      <c r="Q2391" s="148"/>
      <c r="R2391" s="148"/>
      <c r="S2391" s="148"/>
      <c r="T2391" s="148"/>
      <c r="U2391" s="148"/>
      <c r="V2391" s="148"/>
      <c r="W2391" s="148"/>
      <c r="X2391" s="139">
        <v>1.25</v>
      </c>
      <c r="Y2391" s="148">
        <v>70.98</v>
      </c>
      <c r="Z2391" s="148">
        <v>2</v>
      </c>
      <c r="AA2391" s="148">
        <v>188.52</v>
      </c>
      <c r="AB2391" s="148">
        <v>4</v>
      </c>
      <c r="AC2391" s="148">
        <v>740.5</v>
      </c>
      <c r="AD2391" s="148"/>
      <c r="AE2391" s="148"/>
      <c r="AF2391" s="148"/>
      <c r="AG2391" s="148"/>
      <c r="AH2391" s="148"/>
      <c r="AI2391" s="148"/>
      <c r="AJ2391" s="148"/>
      <c r="AK2391" s="148"/>
      <c r="AL2391" s="139">
        <v>0</v>
      </c>
      <c r="AM2391" s="139">
        <v>0</v>
      </c>
      <c r="AN2391" s="148">
        <f t="shared" si="334"/>
        <v>1000</v>
      </c>
      <c r="AO2391" s="148">
        <f t="shared" si="335"/>
        <v>51</v>
      </c>
      <c r="AP2391" s="148">
        <v>8</v>
      </c>
      <c r="AQ2391" s="140">
        <v>8</v>
      </c>
      <c r="AS2391" s="42">
        <f t="shared" si="336"/>
        <v>3488.5773693838878</v>
      </c>
      <c r="AT2391" s="101">
        <f t="shared" si="337"/>
        <v>0</v>
      </c>
      <c r="AU2391" s="42">
        <f t="shared" si="338"/>
        <v>3488.5773693838878</v>
      </c>
      <c r="AV2391" s="42">
        <f t="shared" si="339"/>
        <v>4733.754090184254</v>
      </c>
      <c r="AW2391" s="102">
        <f t="shared" si="340"/>
        <v>431</v>
      </c>
      <c r="AX2391" s="43">
        <f t="shared" si="333"/>
        <v>0.5</v>
      </c>
      <c r="AY2391" s="43" t="str">
        <f t="shared" si="341"/>
        <v>UTGS</v>
      </c>
    </row>
    <row r="2392" spans="1:51" hidden="1" x14ac:dyDescent="0.2">
      <c r="A2392" s="38">
        <v>2385</v>
      </c>
      <c r="B2392" t="s">
        <v>5806</v>
      </c>
      <c r="C2392" t="s">
        <v>292</v>
      </c>
      <c r="D2392">
        <v>3897</v>
      </c>
      <c r="E2392" t="s">
        <v>217</v>
      </c>
      <c r="F2392">
        <v>2</v>
      </c>
      <c r="G2392" t="str">
        <f>LOOKUP(F2392,{0,6,45},{"F","L","H"})</f>
        <v>F</v>
      </c>
      <c r="H2392" t="s">
        <v>643</v>
      </c>
      <c r="I2392" s="43" t="str">
        <f>IFERROR(VLOOKUP(#REF!,#REF!,2,FALSE),"No")</f>
        <v>No</v>
      </c>
      <c r="J2392" s="139">
        <v>2</v>
      </c>
      <c r="K2392" s="148">
        <v>2</v>
      </c>
      <c r="L2392" s="148"/>
      <c r="M2392" s="148"/>
      <c r="N2392" s="148"/>
      <c r="O2392" s="148"/>
      <c r="P2392" s="148"/>
      <c r="Q2392" s="148"/>
      <c r="R2392" s="148"/>
      <c r="S2392" s="148"/>
      <c r="T2392" s="148"/>
      <c r="U2392" s="148"/>
      <c r="V2392" s="148"/>
      <c r="W2392" s="148"/>
      <c r="X2392" s="139">
        <v>2</v>
      </c>
      <c r="Y2392" s="148">
        <v>849.45</v>
      </c>
      <c r="Z2392" s="149">
        <v>4</v>
      </c>
      <c r="AA2392" s="148">
        <v>150.55000000000001</v>
      </c>
      <c r="AB2392" s="148"/>
      <c r="AC2392" s="148"/>
      <c r="AD2392" s="148"/>
      <c r="AE2392" s="148"/>
      <c r="AF2392" s="148"/>
      <c r="AG2392" s="148"/>
      <c r="AH2392" s="148"/>
      <c r="AI2392" s="148"/>
      <c r="AJ2392" s="148"/>
      <c r="AK2392" s="148"/>
      <c r="AL2392" s="139">
        <v>0</v>
      </c>
      <c r="AM2392" s="139">
        <v>0</v>
      </c>
      <c r="AN2392" s="148">
        <f t="shared" si="334"/>
        <v>1000</v>
      </c>
      <c r="AO2392" s="148">
        <f t="shared" si="335"/>
        <v>2</v>
      </c>
      <c r="AP2392" s="148">
        <v>4</v>
      </c>
      <c r="AQ2392" s="140">
        <v>9</v>
      </c>
      <c r="AS2392" s="42">
        <f t="shared" si="336"/>
        <v>145.96695566211321</v>
      </c>
      <c r="AT2392" s="101">
        <f t="shared" si="337"/>
        <v>0</v>
      </c>
      <c r="AU2392" s="42">
        <f t="shared" si="338"/>
        <v>145.96695566211321</v>
      </c>
      <c r="AV2392" s="42">
        <f t="shared" si="339"/>
        <v>3732.2672468304486</v>
      </c>
      <c r="AW2392" s="102">
        <f t="shared" si="340"/>
        <v>2145.6666666666665</v>
      </c>
      <c r="AX2392" s="43">
        <f t="shared" si="333"/>
        <v>2</v>
      </c>
      <c r="AY2392" s="43" t="str">
        <f t="shared" si="341"/>
        <v>UTFS</v>
      </c>
    </row>
    <row r="2393" spans="1:51" hidden="1" x14ac:dyDescent="0.2">
      <c r="A2393" s="38">
        <v>2386</v>
      </c>
      <c r="B2393" t="s">
        <v>362</v>
      </c>
      <c r="C2393" t="s">
        <v>289</v>
      </c>
      <c r="D2393">
        <v>550</v>
      </c>
      <c r="E2393" t="s">
        <v>1247</v>
      </c>
      <c r="F2393">
        <v>2</v>
      </c>
      <c r="G2393" t="str">
        <f>LOOKUP(F2393,{0,6,45},{"F","L","H"})</f>
        <v>F</v>
      </c>
      <c r="H2393" t="s">
        <v>4167</v>
      </c>
      <c r="I2393" s="43" t="str">
        <f>IFERROR(VLOOKUP(#REF!,#REF!,2,FALSE),"No")</f>
        <v>No</v>
      </c>
      <c r="J2393" s="139">
        <v>0.5</v>
      </c>
      <c r="K2393" s="148">
        <v>137</v>
      </c>
      <c r="L2393" s="148"/>
      <c r="M2393" s="148"/>
      <c r="N2393" s="148"/>
      <c r="O2393" s="148"/>
      <c r="P2393" s="148"/>
      <c r="Q2393" s="148"/>
      <c r="R2393" s="148"/>
      <c r="S2393" s="148"/>
      <c r="T2393" s="148"/>
      <c r="U2393" s="148"/>
      <c r="V2393" s="148"/>
      <c r="W2393" s="148"/>
      <c r="X2393" s="139">
        <v>0.75</v>
      </c>
      <c r="Y2393" s="148">
        <v>58</v>
      </c>
      <c r="Z2393" s="149">
        <v>1.25</v>
      </c>
      <c r="AA2393" s="148">
        <v>382</v>
      </c>
      <c r="AB2393" s="148">
        <v>2</v>
      </c>
      <c r="AC2393" s="148">
        <v>560</v>
      </c>
      <c r="AD2393" s="148"/>
      <c r="AE2393" s="148"/>
      <c r="AF2393" s="148"/>
      <c r="AG2393" s="148"/>
      <c r="AH2393" s="148"/>
      <c r="AI2393" s="148"/>
      <c r="AJ2393" s="148"/>
      <c r="AK2393" s="148"/>
      <c r="AL2393" s="139">
        <v>0</v>
      </c>
      <c r="AM2393" s="139">
        <v>0</v>
      </c>
      <c r="AN2393" s="148">
        <f t="shared" si="334"/>
        <v>1000</v>
      </c>
      <c r="AO2393" s="148">
        <f t="shared" si="335"/>
        <v>137</v>
      </c>
      <c r="AP2393" s="148">
        <v>10</v>
      </c>
      <c r="AQ2393" s="140">
        <v>10</v>
      </c>
      <c r="AS2393" s="42">
        <f t="shared" si="336"/>
        <v>9371.2764628547575</v>
      </c>
      <c r="AT2393" s="101">
        <f t="shared" si="337"/>
        <v>0</v>
      </c>
      <c r="AU2393" s="42">
        <f t="shared" si="338"/>
        <v>9371.2764628547575</v>
      </c>
      <c r="AV2393" s="42">
        <f t="shared" si="339"/>
        <v>3321.8001721474038</v>
      </c>
      <c r="AW2393" s="102">
        <f t="shared" si="340"/>
        <v>585.0096169344007</v>
      </c>
      <c r="AX2393" s="43">
        <f t="shared" si="333"/>
        <v>0.5</v>
      </c>
      <c r="AY2393" s="43" t="str">
        <f t="shared" si="341"/>
        <v>UTGS</v>
      </c>
    </row>
    <row r="2394" spans="1:51" hidden="1" x14ac:dyDescent="0.2">
      <c r="A2394" s="38">
        <v>2387</v>
      </c>
      <c r="B2394" t="s">
        <v>5806</v>
      </c>
      <c r="C2394" t="s">
        <v>5746</v>
      </c>
      <c r="D2394">
        <v>3300</v>
      </c>
      <c r="E2394" t="s">
        <v>207</v>
      </c>
      <c r="F2394">
        <v>2</v>
      </c>
      <c r="G2394" t="str">
        <f>LOOKUP(F2394,{0,6,45},{"F","L","H"})</f>
        <v>F</v>
      </c>
      <c r="H2394" t="s">
        <v>4168</v>
      </c>
      <c r="I2394" s="43" t="str">
        <f>IFERROR(VLOOKUP(#REF!,#REF!,2,FALSE),"No")</f>
        <v>No</v>
      </c>
      <c r="J2394" s="139">
        <v>1.25</v>
      </c>
      <c r="K2394" s="148">
        <v>177</v>
      </c>
      <c r="L2394" s="148"/>
      <c r="M2394" s="148"/>
      <c r="N2394" s="148"/>
      <c r="O2394" s="148"/>
      <c r="P2394" s="148"/>
      <c r="Q2394" s="148"/>
      <c r="R2394" s="148"/>
      <c r="S2394" s="148"/>
      <c r="T2394" s="148"/>
      <c r="U2394" s="148"/>
      <c r="V2394" s="148"/>
      <c r="W2394" s="148"/>
      <c r="X2394" s="139">
        <v>1.25</v>
      </c>
      <c r="Y2394" s="148">
        <v>107.12</v>
      </c>
      <c r="Z2394" s="148">
        <v>2</v>
      </c>
      <c r="AA2394" s="148">
        <v>892.88</v>
      </c>
      <c r="AB2394" s="148"/>
      <c r="AC2394" s="148"/>
      <c r="AD2394" s="148"/>
      <c r="AE2394" s="148"/>
      <c r="AF2394" s="148"/>
      <c r="AG2394" s="148"/>
      <c r="AH2394" s="148"/>
      <c r="AI2394" s="148"/>
      <c r="AJ2394" s="148"/>
      <c r="AK2394" s="148"/>
      <c r="AL2394" s="139">
        <v>0</v>
      </c>
      <c r="AM2394" s="139">
        <v>0</v>
      </c>
      <c r="AN2394" s="148">
        <f t="shared" si="334"/>
        <v>1000</v>
      </c>
      <c r="AO2394" s="148">
        <f t="shared" si="335"/>
        <v>177</v>
      </c>
      <c r="AP2394" s="148">
        <v>5</v>
      </c>
      <c r="AQ2394" s="140">
        <v>8</v>
      </c>
      <c r="AS2394" s="42">
        <f t="shared" si="336"/>
        <v>13188.885576097018</v>
      </c>
      <c r="AT2394" s="101">
        <f t="shared" si="337"/>
        <v>0</v>
      </c>
      <c r="AU2394" s="42">
        <f t="shared" si="338"/>
        <v>13188.885576097018</v>
      </c>
      <c r="AV2394" s="42">
        <f t="shared" si="339"/>
        <v>4073.243215184254</v>
      </c>
      <c r="AW2394" s="102">
        <f t="shared" si="340"/>
        <v>2145.6666666666665</v>
      </c>
      <c r="AX2394" s="43">
        <f t="shared" si="333"/>
        <v>1.25</v>
      </c>
      <c r="AY2394" s="43" t="str">
        <f t="shared" si="341"/>
        <v>UTTSS</v>
      </c>
    </row>
    <row r="2395" spans="1:51" hidden="1" x14ac:dyDescent="0.2">
      <c r="A2395" s="38">
        <v>2388</v>
      </c>
      <c r="B2395" t="s">
        <v>362</v>
      </c>
      <c r="C2395" t="s">
        <v>289</v>
      </c>
      <c r="D2395">
        <v>320</v>
      </c>
      <c r="E2395" t="s">
        <v>1247</v>
      </c>
      <c r="F2395">
        <v>0.25</v>
      </c>
      <c r="G2395" t="str">
        <f>LOOKUP(F2395,{0,6,45},{"F","L","H"})</f>
        <v>F</v>
      </c>
      <c r="H2395" t="s">
        <v>4169</v>
      </c>
      <c r="I2395" s="43" t="str">
        <f>IFERROR(VLOOKUP(#REF!,#REF!,2,FALSE),"No")</f>
        <v>No</v>
      </c>
      <c r="J2395" s="139">
        <v>0.5</v>
      </c>
      <c r="K2395" s="148">
        <v>50</v>
      </c>
      <c r="L2395" s="148"/>
      <c r="M2395" s="148"/>
      <c r="N2395" s="148"/>
      <c r="O2395" s="148"/>
      <c r="P2395" s="148"/>
      <c r="Q2395" s="148"/>
      <c r="R2395" s="148"/>
      <c r="S2395" s="148"/>
      <c r="T2395" s="148"/>
      <c r="U2395" s="148"/>
      <c r="V2395" s="148"/>
      <c r="W2395" s="148"/>
      <c r="X2395" s="139">
        <v>1.25</v>
      </c>
      <c r="Y2395" s="148">
        <v>119.77</v>
      </c>
      <c r="Z2395" s="149">
        <v>2</v>
      </c>
      <c r="AA2395" s="148">
        <v>880.23</v>
      </c>
      <c r="AB2395" s="148"/>
      <c r="AC2395" s="148"/>
      <c r="AD2395" s="148"/>
      <c r="AE2395" s="148"/>
      <c r="AF2395" s="148"/>
      <c r="AG2395" s="148"/>
      <c r="AH2395" s="148"/>
      <c r="AI2395" s="148"/>
      <c r="AJ2395" s="148"/>
      <c r="AK2395" s="148"/>
      <c r="AL2395" s="139">
        <v>0</v>
      </c>
      <c r="AM2395" s="139">
        <v>0</v>
      </c>
      <c r="AN2395" s="148">
        <f t="shared" si="334"/>
        <v>1000</v>
      </c>
      <c r="AO2395" s="148">
        <f t="shared" si="335"/>
        <v>50</v>
      </c>
      <c r="AP2395" s="148">
        <v>7</v>
      </c>
      <c r="AQ2395" s="140">
        <v>7</v>
      </c>
      <c r="AS2395" s="42">
        <f t="shared" si="336"/>
        <v>3420.1738915528308</v>
      </c>
      <c r="AT2395" s="101">
        <f t="shared" si="337"/>
        <v>0</v>
      </c>
      <c r="AU2395" s="42">
        <f t="shared" si="338"/>
        <v>3420.1738915528308</v>
      </c>
      <c r="AV2395" s="42">
        <f t="shared" si="339"/>
        <v>4656.4001030677191</v>
      </c>
      <c r="AW2395" s="102">
        <f t="shared" si="340"/>
        <v>431</v>
      </c>
      <c r="AX2395" s="43">
        <f t="shared" si="333"/>
        <v>0.5</v>
      </c>
      <c r="AY2395" s="43" t="str">
        <f t="shared" si="341"/>
        <v>UTGS</v>
      </c>
    </row>
    <row r="2396" spans="1:51" hidden="1" x14ac:dyDescent="0.2">
      <c r="A2396" s="38">
        <v>2389</v>
      </c>
      <c r="B2396" t="s">
        <v>362</v>
      </c>
      <c r="C2396" t="s">
        <v>289</v>
      </c>
      <c r="D2396">
        <v>320</v>
      </c>
      <c r="E2396" t="s">
        <v>1223</v>
      </c>
      <c r="F2396">
        <v>0.25</v>
      </c>
      <c r="G2396" t="str">
        <f>LOOKUP(F2396,{0,6,45},{"F","L","H"})</f>
        <v>F</v>
      </c>
      <c r="H2396" t="s">
        <v>4171</v>
      </c>
      <c r="I2396" s="43" t="str">
        <f>IFERROR(VLOOKUP(#REF!,#REF!,2,FALSE),"No")</f>
        <v>No</v>
      </c>
      <c r="J2396" s="139">
        <v>1.25</v>
      </c>
      <c r="K2396" s="148">
        <v>82.71</v>
      </c>
      <c r="L2396" s="148">
        <v>2</v>
      </c>
      <c r="M2396" s="148">
        <v>307</v>
      </c>
      <c r="N2396" s="148"/>
      <c r="O2396" s="148"/>
      <c r="P2396" s="148"/>
      <c r="Q2396" s="148"/>
      <c r="R2396" s="148"/>
      <c r="S2396" s="148"/>
      <c r="T2396" s="148"/>
      <c r="U2396" s="148"/>
      <c r="V2396" s="148"/>
      <c r="W2396" s="148"/>
      <c r="X2396" s="139">
        <v>2</v>
      </c>
      <c r="Y2396" s="148">
        <v>863.81</v>
      </c>
      <c r="Z2396" s="148">
        <v>4</v>
      </c>
      <c r="AA2396" s="148">
        <v>136.19</v>
      </c>
      <c r="AB2396" s="148"/>
      <c r="AC2396" s="148"/>
      <c r="AD2396" s="148"/>
      <c r="AE2396" s="148"/>
      <c r="AF2396" s="148"/>
      <c r="AG2396" s="148"/>
      <c r="AH2396" s="148"/>
      <c r="AI2396" s="148"/>
      <c r="AJ2396" s="148"/>
      <c r="AK2396" s="148"/>
      <c r="AL2396" s="139">
        <v>0</v>
      </c>
      <c r="AM2396" s="139">
        <v>0</v>
      </c>
      <c r="AN2396" s="148">
        <f t="shared" si="334"/>
        <v>1000</v>
      </c>
      <c r="AO2396" s="148">
        <f t="shared" si="335"/>
        <v>389.71</v>
      </c>
      <c r="AP2396" s="148">
        <v>20</v>
      </c>
      <c r="AQ2396" s="140">
        <v>227</v>
      </c>
      <c r="AS2396" s="42">
        <f t="shared" si="336"/>
        <v>28568.937445541069</v>
      </c>
      <c r="AT2396" s="101">
        <f t="shared" si="337"/>
        <v>0</v>
      </c>
      <c r="AU2396" s="42">
        <f t="shared" si="338"/>
        <v>28568.937445541069</v>
      </c>
      <c r="AV2396" s="42">
        <f t="shared" si="339"/>
        <v>147.52177983028207</v>
      </c>
      <c r="AW2396" s="102">
        <f t="shared" si="340"/>
        <v>431</v>
      </c>
      <c r="AX2396" s="43">
        <f t="shared" si="333"/>
        <v>1.25</v>
      </c>
      <c r="AY2396" s="43" t="str">
        <f t="shared" si="341"/>
        <v>UTGS</v>
      </c>
    </row>
    <row r="2397" spans="1:51" hidden="1" x14ac:dyDescent="0.2">
      <c r="A2397" s="38">
        <v>2390</v>
      </c>
      <c r="B2397" t="s">
        <v>5806</v>
      </c>
      <c r="C2397" t="s">
        <v>292</v>
      </c>
      <c r="D2397">
        <v>3000</v>
      </c>
      <c r="E2397" t="s">
        <v>207</v>
      </c>
      <c r="F2397">
        <v>0.25</v>
      </c>
      <c r="G2397" t="str">
        <f>LOOKUP(F2397,{0,6,45},{"F","L","H"})</f>
        <v>F</v>
      </c>
      <c r="H2397" t="s">
        <v>531</v>
      </c>
      <c r="I2397" s="43" t="str">
        <f>IFERROR(VLOOKUP(#REF!,#REF!,2,FALSE),"No")</f>
        <v>No</v>
      </c>
      <c r="J2397" s="139">
        <v>1.25</v>
      </c>
      <c r="K2397" s="148">
        <v>77</v>
      </c>
      <c r="L2397" s="148"/>
      <c r="M2397" s="148"/>
      <c r="N2397" s="148"/>
      <c r="O2397" s="148"/>
      <c r="P2397" s="148"/>
      <c r="Q2397" s="148"/>
      <c r="R2397" s="148"/>
      <c r="S2397" s="148"/>
      <c r="T2397" s="148"/>
      <c r="U2397" s="148"/>
      <c r="V2397" s="148"/>
      <c r="W2397" s="148"/>
      <c r="X2397" s="139">
        <v>4</v>
      </c>
      <c r="Y2397" s="148">
        <v>1000</v>
      </c>
      <c r="Z2397" s="149"/>
      <c r="AA2397" s="148"/>
      <c r="AB2397" s="148"/>
      <c r="AC2397" s="148"/>
      <c r="AD2397" s="148"/>
      <c r="AE2397" s="148"/>
      <c r="AF2397" s="148"/>
      <c r="AG2397" s="148"/>
      <c r="AH2397" s="148"/>
      <c r="AI2397" s="148"/>
      <c r="AJ2397" s="148"/>
      <c r="AK2397" s="148"/>
      <c r="AL2397" s="139">
        <v>0</v>
      </c>
      <c r="AM2397" s="139">
        <v>0</v>
      </c>
      <c r="AN2397" s="148">
        <f t="shared" si="334"/>
        <v>1000</v>
      </c>
      <c r="AO2397" s="148">
        <f t="shared" si="335"/>
        <v>77</v>
      </c>
      <c r="AP2397" s="148">
        <v>6</v>
      </c>
      <c r="AQ2397" s="140">
        <v>11</v>
      </c>
      <c r="AS2397" s="42">
        <f t="shared" si="336"/>
        <v>5737.5377929913584</v>
      </c>
      <c r="AT2397" s="101">
        <f t="shared" si="337"/>
        <v>0</v>
      </c>
      <c r="AU2397" s="42">
        <f t="shared" si="338"/>
        <v>5737.5377929913584</v>
      </c>
      <c r="AV2397" s="42">
        <f t="shared" si="339"/>
        <v>3607.3601564976398</v>
      </c>
      <c r="AW2397" s="102">
        <f t="shared" si="340"/>
        <v>2145.6666666666665</v>
      </c>
      <c r="AX2397" s="43">
        <f t="shared" si="333"/>
        <v>1.25</v>
      </c>
      <c r="AY2397" s="43" t="str">
        <f t="shared" si="341"/>
        <v>UTFS</v>
      </c>
    </row>
    <row r="2398" spans="1:51" hidden="1" x14ac:dyDescent="0.2">
      <c r="A2398" s="38">
        <v>2391</v>
      </c>
      <c r="B2398" t="s">
        <v>362</v>
      </c>
      <c r="C2398" t="s">
        <v>289</v>
      </c>
      <c r="D2398">
        <v>320</v>
      </c>
      <c r="E2398" t="s">
        <v>1247</v>
      </c>
      <c r="F2398">
        <v>0.25</v>
      </c>
      <c r="G2398" t="str">
        <f>LOOKUP(F2398,{0,6,45},{"F","L","H"})</f>
        <v>F</v>
      </c>
      <c r="H2398" t="s">
        <v>4175</v>
      </c>
      <c r="I2398" s="43" t="str">
        <f>IFERROR(VLOOKUP(#REF!,#REF!,2,FALSE),"No")</f>
        <v>No</v>
      </c>
      <c r="J2398" s="139">
        <v>0.75</v>
      </c>
      <c r="K2398" s="148">
        <v>77</v>
      </c>
      <c r="L2398" s="148"/>
      <c r="M2398" s="148"/>
      <c r="N2398" s="148"/>
      <c r="O2398" s="148"/>
      <c r="P2398" s="148"/>
      <c r="Q2398" s="148"/>
      <c r="R2398" s="148"/>
      <c r="S2398" s="148"/>
      <c r="T2398" s="148"/>
      <c r="U2398" s="148"/>
      <c r="V2398" s="148"/>
      <c r="W2398" s="148"/>
      <c r="X2398" s="139">
        <v>1.25</v>
      </c>
      <c r="Y2398" s="148">
        <v>457.07</v>
      </c>
      <c r="Z2398" s="149">
        <v>2</v>
      </c>
      <c r="AA2398" s="148">
        <v>542.92999999999995</v>
      </c>
      <c r="AB2398" s="148"/>
      <c r="AC2398" s="148"/>
      <c r="AD2398" s="148"/>
      <c r="AE2398" s="148"/>
      <c r="AF2398" s="148"/>
      <c r="AG2398" s="148"/>
      <c r="AH2398" s="148"/>
      <c r="AI2398" s="148"/>
      <c r="AJ2398" s="148"/>
      <c r="AK2398" s="148"/>
      <c r="AL2398" s="139">
        <v>0</v>
      </c>
      <c r="AM2398" s="139">
        <v>0</v>
      </c>
      <c r="AN2398" s="148">
        <f t="shared" si="334"/>
        <v>1000</v>
      </c>
      <c r="AO2398" s="148">
        <f t="shared" si="335"/>
        <v>77</v>
      </c>
      <c r="AP2398" s="148">
        <v>18</v>
      </c>
      <c r="AQ2398" s="140">
        <v>54</v>
      </c>
      <c r="AS2398" s="42">
        <f t="shared" si="336"/>
        <v>4957.5277929913591</v>
      </c>
      <c r="AT2398" s="101">
        <f t="shared" si="337"/>
        <v>0</v>
      </c>
      <c r="AU2398" s="42">
        <f t="shared" si="338"/>
        <v>4957.5277929913591</v>
      </c>
      <c r="AV2398" s="42">
        <f t="shared" si="339"/>
        <v>607.97982817544516</v>
      </c>
      <c r="AW2398" s="102">
        <f t="shared" si="340"/>
        <v>431</v>
      </c>
      <c r="AX2398" s="43">
        <f t="shared" si="333"/>
        <v>0.75</v>
      </c>
      <c r="AY2398" s="43" t="str">
        <f t="shared" si="341"/>
        <v>UTGS</v>
      </c>
    </row>
    <row r="2399" spans="1:51" hidden="1" x14ac:dyDescent="0.2">
      <c r="A2399" s="38">
        <v>2392</v>
      </c>
      <c r="B2399" t="s">
        <v>5806</v>
      </c>
      <c r="C2399" t="s">
        <v>5746</v>
      </c>
      <c r="D2399">
        <v>5000</v>
      </c>
      <c r="E2399" t="s">
        <v>198</v>
      </c>
      <c r="F2399">
        <v>0.25</v>
      </c>
      <c r="G2399" t="str">
        <f>LOOKUP(F2399,{0,6,45},{"F","L","H"})</f>
        <v>F</v>
      </c>
      <c r="H2399" t="s">
        <v>4176</v>
      </c>
      <c r="I2399" s="43" t="str">
        <f>IFERROR(VLOOKUP(#REF!,#REF!,2,FALSE),"No")</f>
        <v>No</v>
      </c>
      <c r="J2399" s="139">
        <v>1.25</v>
      </c>
      <c r="K2399" s="148">
        <v>36</v>
      </c>
      <c r="L2399" s="148"/>
      <c r="M2399" s="148"/>
      <c r="N2399" s="148"/>
      <c r="O2399" s="148"/>
      <c r="P2399" s="148"/>
      <c r="Q2399" s="148"/>
      <c r="R2399" s="148"/>
      <c r="S2399" s="148"/>
      <c r="T2399" s="148"/>
      <c r="U2399" s="148"/>
      <c r="V2399" s="148"/>
      <c r="W2399" s="148"/>
      <c r="X2399" s="139">
        <v>1.25</v>
      </c>
      <c r="Y2399" s="148">
        <v>55</v>
      </c>
      <c r="Z2399" s="149">
        <v>3</v>
      </c>
      <c r="AA2399" s="148">
        <v>945</v>
      </c>
      <c r="AB2399" s="148"/>
      <c r="AC2399" s="148"/>
      <c r="AD2399" s="148"/>
      <c r="AE2399" s="148"/>
      <c r="AF2399" s="148"/>
      <c r="AG2399" s="148"/>
      <c r="AH2399" s="148"/>
      <c r="AI2399" s="148"/>
      <c r="AJ2399" s="148"/>
      <c r="AK2399" s="148"/>
      <c r="AL2399" s="139">
        <v>0</v>
      </c>
      <c r="AM2399" s="139">
        <v>0</v>
      </c>
      <c r="AN2399" s="148">
        <f t="shared" si="334"/>
        <v>1000</v>
      </c>
      <c r="AO2399" s="148">
        <f t="shared" si="335"/>
        <v>36</v>
      </c>
      <c r="AP2399" s="148">
        <v>6</v>
      </c>
      <c r="AQ2399" s="140">
        <v>16</v>
      </c>
      <c r="AS2399" s="42">
        <f t="shared" si="336"/>
        <v>2682.485201918038</v>
      </c>
      <c r="AT2399" s="101">
        <f t="shared" si="337"/>
        <v>0</v>
      </c>
      <c r="AU2399" s="42">
        <f t="shared" si="338"/>
        <v>2682.485201918038</v>
      </c>
      <c r="AV2399" s="42">
        <f t="shared" si="339"/>
        <v>1285.4288575921273</v>
      </c>
      <c r="AW2399" s="102">
        <f t="shared" si="340"/>
        <v>3698.6666666666665</v>
      </c>
      <c r="AX2399" s="43">
        <f t="shared" si="333"/>
        <v>1.25</v>
      </c>
      <c r="AY2399" s="43" t="str">
        <f t="shared" si="341"/>
        <v>UTTSS</v>
      </c>
    </row>
    <row r="2400" spans="1:51" hidden="1" x14ac:dyDescent="0.2">
      <c r="A2400" s="38">
        <v>2393</v>
      </c>
      <c r="B2400" t="s">
        <v>5806</v>
      </c>
      <c r="C2400" t="s">
        <v>292</v>
      </c>
      <c r="D2400">
        <v>2400</v>
      </c>
      <c r="E2400" t="s">
        <v>193</v>
      </c>
      <c r="F2400">
        <v>2</v>
      </c>
      <c r="G2400" t="str">
        <f>LOOKUP(F2400,{0,6,45},{"F","L","H"})</f>
        <v>F</v>
      </c>
      <c r="H2400" t="s">
        <v>1997</v>
      </c>
      <c r="I2400" s="43" t="str">
        <f>IFERROR(VLOOKUP(#REF!,#REF!,2,FALSE),"No")</f>
        <v>No</v>
      </c>
      <c r="J2400" s="139">
        <v>1.25</v>
      </c>
      <c r="K2400" s="148">
        <v>127</v>
      </c>
      <c r="L2400" s="148"/>
      <c r="M2400" s="148"/>
      <c r="N2400" s="148"/>
      <c r="O2400" s="148"/>
      <c r="P2400" s="148"/>
      <c r="Q2400" s="148"/>
      <c r="R2400" s="148"/>
      <c r="S2400" s="148"/>
      <c r="T2400" s="148"/>
      <c r="U2400" s="148"/>
      <c r="V2400" s="148"/>
      <c r="W2400" s="148"/>
      <c r="X2400" s="139">
        <v>2</v>
      </c>
      <c r="Y2400" s="148">
        <v>1000</v>
      </c>
      <c r="Z2400" s="148"/>
      <c r="AA2400" s="148"/>
      <c r="AB2400" s="148"/>
      <c r="AC2400" s="148"/>
      <c r="AD2400" s="148"/>
      <c r="AE2400" s="148"/>
      <c r="AF2400" s="148"/>
      <c r="AG2400" s="148"/>
      <c r="AH2400" s="148"/>
      <c r="AI2400" s="148"/>
      <c r="AJ2400" s="148"/>
      <c r="AK2400" s="148"/>
      <c r="AL2400" s="139">
        <v>0</v>
      </c>
      <c r="AM2400" s="139">
        <v>0</v>
      </c>
      <c r="AN2400" s="148">
        <f t="shared" si="334"/>
        <v>1000</v>
      </c>
      <c r="AO2400" s="148">
        <f t="shared" si="335"/>
        <v>127</v>
      </c>
      <c r="AP2400" s="148">
        <v>5</v>
      </c>
      <c r="AQ2400" s="140">
        <v>5</v>
      </c>
      <c r="AS2400" s="42">
        <f t="shared" si="336"/>
        <v>9463.2116845441888</v>
      </c>
      <c r="AT2400" s="101">
        <f t="shared" si="337"/>
        <v>0</v>
      </c>
      <c r="AU2400" s="42">
        <f t="shared" si="338"/>
        <v>9463.2116845441888</v>
      </c>
      <c r="AV2400" s="42">
        <f t="shared" si="339"/>
        <v>6502.1923442948064</v>
      </c>
      <c r="AW2400" s="102">
        <f t="shared" si="340"/>
        <v>2428.75</v>
      </c>
      <c r="AX2400" s="43">
        <f t="shared" si="333"/>
        <v>1.25</v>
      </c>
      <c r="AY2400" s="43" t="str">
        <f t="shared" si="341"/>
        <v>UTFS</v>
      </c>
    </row>
    <row r="2401" spans="1:51" hidden="1" x14ac:dyDescent="0.2">
      <c r="A2401" s="38">
        <v>2394</v>
      </c>
      <c r="B2401" t="s">
        <v>362</v>
      </c>
      <c r="C2401" t="s">
        <v>289</v>
      </c>
      <c r="D2401">
        <v>320</v>
      </c>
      <c r="E2401" t="s">
        <v>1247</v>
      </c>
      <c r="F2401">
        <v>0.25</v>
      </c>
      <c r="G2401" t="str">
        <f>LOOKUP(F2401,{0,6,45},{"F","L","H"})</f>
        <v>F</v>
      </c>
      <c r="H2401" t="s">
        <v>4178</v>
      </c>
      <c r="I2401" s="43" t="str">
        <f>IFERROR(VLOOKUP(#REF!,#REF!,2,FALSE),"No")</f>
        <v>No</v>
      </c>
      <c r="J2401" s="139">
        <v>0.5</v>
      </c>
      <c r="K2401" s="148">
        <v>77</v>
      </c>
      <c r="L2401" s="148"/>
      <c r="M2401" s="148"/>
      <c r="N2401" s="148"/>
      <c r="O2401" s="148"/>
      <c r="P2401" s="148"/>
      <c r="Q2401" s="148"/>
      <c r="R2401" s="148"/>
      <c r="S2401" s="148"/>
      <c r="T2401" s="148"/>
      <c r="U2401" s="148"/>
      <c r="V2401" s="148"/>
      <c r="W2401" s="148"/>
      <c r="X2401" s="139">
        <v>2</v>
      </c>
      <c r="Y2401" s="148">
        <v>1000</v>
      </c>
      <c r="Z2401" s="148"/>
      <c r="AA2401" s="148"/>
      <c r="AB2401" s="148"/>
      <c r="AC2401" s="148"/>
      <c r="AD2401" s="148"/>
      <c r="AE2401" s="148"/>
      <c r="AF2401" s="148"/>
      <c r="AG2401" s="148"/>
      <c r="AH2401" s="148"/>
      <c r="AI2401" s="148"/>
      <c r="AJ2401" s="148"/>
      <c r="AK2401" s="148"/>
      <c r="AL2401" s="139">
        <v>0</v>
      </c>
      <c r="AM2401" s="139">
        <v>0</v>
      </c>
      <c r="AN2401" s="148">
        <f t="shared" si="334"/>
        <v>1000</v>
      </c>
      <c r="AO2401" s="148">
        <f t="shared" si="335"/>
        <v>77</v>
      </c>
      <c r="AP2401" s="148">
        <v>6</v>
      </c>
      <c r="AQ2401" s="140">
        <v>6</v>
      </c>
      <c r="AS2401" s="42">
        <f t="shared" si="336"/>
        <v>5267.06779299136</v>
      </c>
      <c r="AT2401" s="101">
        <f t="shared" si="337"/>
        <v>0</v>
      </c>
      <c r="AU2401" s="42">
        <f t="shared" si="338"/>
        <v>5267.06779299136</v>
      </c>
      <c r="AV2401" s="42">
        <f t="shared" si="339"/>
        <v>5418.493620245672</v>
      </c>
      <c r="AW2401" s="102">
        <f t="shared" si="340"/>
        <v>431</v>
      </c>
      <c r="AX2401" s="43">
        <f t="shared" si="333"/>
        <v>0.5</v>
      </c>
      <c r="AY2401" s="43" t="str">
        <f t="shared" si="341"/>
        <v>UTGS</v>
      </c>
    </row>
    <row r="2402" spans="1:51" hidden="1" x14ac:dyDescent="0.2">
      <c r="A2402" s="38">
        <v>2395</v>
      </c>
      <c r="B2402" t="s">
        <v>5806</v>
      </c>
      <c r="C2402" t="s">
        <v>5746</v>
      </c>
      <c r="D2402">
        <v>6600</v>
      </c>
      <c r="E2402" t="s">
        <v>198</v>
      </c>
      <c r="F2402">
        <v>5</v>
      </c>
      <c r="G2402" t="str">
        <f>LOOKUP(F2402,{0,6,45},{"F","L","H"})</f>
        <v>F</v>
      </c>
      <c r="H2402" t="s">
        <v>1866</v>
      </c>
      <c r="I2402" s="43" t="str">
        <f>IFERROR(VLOOKUP(#REF!,#REF!,2,FALSE),"No")</f>
        <v>No</v>
      </c>
      <c r="J2402" s="139">
        <v>2</v>
      </c>
      <c r="K2402" s="148">
        <v>59</v>
      </c>
      <c r="L2402" s="148"/>
      <c r="M2402" s="148"/>
      <c r="N2402" s="148"/>
      <c r="O2402" s="148"/>
      <c r="P2402" s="148"/>
      <c r="Q2402" s="148"/>
      <c r="R2402" s="148"/>
      <c r="S2402" s="148"/>
      <c r="T2402" s="148"/>
      <c r="U2402" s="148"/>
      <c r="V2402" s="148"/>
      <c r="W2402" s="148"/>
      <c r="X2402" s="139">
        <v>2</v>
      </c>
      <c r="Y2402" s="148">
        <v>370.5</v>
      </c>
      <c r="Z2402" s="148">
        <v>4</v>
      </c>
      <c r="AA2402" s="148">
        <v>629.5</v>
      </c>
      <c r="AB2402" s="148"/>
      <c r="AC2402" s="148"/>
      <c r="AD2402" s="148"/>
      <c r="AE2402" s="148"/>
      <c r="AF2402" s="148"/>
      <c r="AG2402" s="148"/>
      <c r="AH2402" s="148"/>
      <c r="AI2402" s="148"/>
      <c r="AJ2402" s="148"/>
      <c r="AK2402" s="148"/>
      <c r="AL2402" s="139">
        <v>0</v>
      </c>
      <c r="AM2402" s="139">
        <v>0</v>
      </c>
      <c r="AN2402" s="148">
        <f t="shared" si="334"/>
        <v>1000</v>
      </c>
      <c r="AO2402" s="148">
        <f t="shared" si="335"/>
        <v>59</v>
      </c>
      <c r="AP2402" s="148">
        <v>3</v>
      </c>
      <c r="AQ2402" s="140">
        <v>3</v>
      </c>
      <c r="AS2402" s="42">
        <f t="shared" si="336"/>
        <v>4306.0251920323399</v>
      </c>
      <c r="AT2402" s="101">
        <f t="shared" si="337"/>
        <v>0</v>
      </c>
      <c r="AU2402" s="42">
        <f t="shared" si="338"/>
        <v>4306.0251920323399</v>
      </c>
      <c r="AV2402" s="42">
        <f t="shared" si="339"/>
        <v>12341.492240491343</v>
      </c>
      <c r="AW2402" s="102">
        <f t="shared" si="340"/>
        <v>3698.6666666666665</v>
      </c>
      <c r="AX2402" s="43">
        <f t="shared" si="333"/>
        <v>2</v>
      </c>
      <c r="AY2402" s="43" t="str">
        <f t="shared" si="341"/>
        <v>UTTSS</v>
      </c>
    </row>
    <row r="2403" spans="1:51" hidden="1" x14ac:dyDescent="0.2">
      <c r="A2403" s="38">
        <v>2396</v>
      </c>
      <c r="B2403" t="s">
        <v>362</v>
      </c>
      <c r="C2403" t="s">
        <v>289</v>
      </c>
      <c r="D2403">
        <v>320</v>
      </c>
      <c r="E2403" t="s">
        <v>1245</v>
      </c>
      <c r="F2403">
        <v>0.25</v>
      </c>
      <c r="G2403" t="str">
        <f>LOOKUP(F2403,{0,6,45},{"F","L","H"})</f>
        <v>F</v>
      </c>
      <c r="H2403" t="s">
        <v>4179</v>
      </c>
      <c r="I2403" s="43" t="str">
        <f>IFERROR(VLOOKUP(#REF!,#REF!,2,FALSE),"No")</f>
        <v>No</v>
      </c>
      <c r="J2403" s="139">
        <v>0.5</v>
      </c>
      <c r="K2403" s="148">
        <v>32</v>
      </c>
      <c r="L2403" s="148"/>
      <c r="M2403" s="148"/>
      <c r="N2403" s="148"/>
      <c r="O2403" s="148"/>
      <c r="P2403" s="148"/>
      <c r="Q2403" s="148"/>
      <c r="R2403" s="148"/>
      <c r="S2403" s="148"/>
      <c r="T2403" s="148"/>
      <c r="U2403" s="148"/>
      <c r="V2403" s="148"/>
      <c r="W2403" s="148"/>
      <c r="X2403" s="139">
        <v>2</v>
      </c>
      <c r="Y2403" s="148">
        <v>1000</v>
      </c>
      <c r="Z2403" s="148"/>
      <c r="AA2403" s="148"/>
      <c r="AB2403" s="148"/>
      <c r="AC2403" s="148"/>
      <c r="AD2403" s="148"/>
      <c r="AE2403" s="148"/>
      <c r="AF2403" s="148"/>
      <c r="AG2403" s="148"/>
      <c r="AH2403" s="148"/>
      <c r="AI2403" s="148"/>
      <c r="AJ2403" s="148"/>
      <c r="AK2403" s="148"/>
      <c r="AL2403" s="139">
        <v>0</v>
      </c>
      <c r="AM2403" s="139">
        <v>0</v>
      </c>
      <c r="AN2403" s="148">
        <f t="shared" si="334"/>
        <v>1000</v>
      </c>
      <c r="AO2403" s="148">
        <f t="shared" si="335"/>
        <v>32</v>
      </c>
      <c r="AP2403" s="148">
        <v>6</v>
      </c>
      <c r="AQ2403" s="140">
        <v>6</v>
      </c>
      <c r="AS2403" s="42">
        <f t="shared" si="336"/>
        <v>2188.9112905938118</v>
      </c>
      <c r="AT2403" s="101">
        <f t="shared" si="337"/>
        <v>0</v>
      </c>
      <c r="AU2403" s="42">
        <f t="shared" si="338"/>
        <v>2188.9112905938118</v>
      </c>
      <c r="AV2403" s="42">
        <f t="shared" si="339"/>
        <v>5418.493620245672</v>
      </c>
      <c r="AW2403" s="102">
        <f t="shared" si="340"/>
        <v>431</v>
      </c>
      <c r="AX2403" s="43">
        <f t="shared" si="333"/>
        <v>0.5</v>
      </c>
      <c r="AY2403" s="43" t="str">
        <f t="shared" si="341"/>
        <v>UTGS</v>
      </c>
    </row>
    <row r="2404" spans="1:51" hidden="1" x14ac:dyDescent="0.2">
      <c r="A2404" s="38">
        <v>2397</v>
      </c>
      <c r="B2404" t="s">
        <v>5806</v>
      </c>
      <c r="C2404" t="s">
        <v>289</v>
      </c>
      <c r="D2404">
        <v>550</v>
      </c>
      <c r="E2404" t="s">
        <v>1247</v>
      </c>
      <c r="F2404">
        <v>2</v>
      </c>
      <c r="G2404" t="str">
        <f>LOOKUP(F2404,{0,6,45},{"F","L","H"})</f>
        <v>F</v>
      </c>
      <c r="H2404" t="s">
        <v>4180</v>
      </c>
      <c r="I2404" s="43" t="str">
        <f>IFERROR(VLOOKUP(#REF!,#REF!,2,FALSE),"No")</f>
        <v>No</v>
      </c>
      <c r="J2404" s="139">
        <v>1.25</v>
      </c>
      <c r="K2404" s="148">
        <v>192</v>
      </c>
      <c r="L2404" s="148"/>
      <c r="M2404" s="148"/>
      <c r="N2404" s="148"/>
      <c r="O2404" s="148"/>
      <c r="P2404" s="148"/>
      <c r="Q2404" s="148"/>
      <c r="R2404" s="148"/>
      <c r="S2404" s="148"/>
      <c r="T2404" s="148"/>
      <c r="U2404" s="148"/>
      <c r="V2404" s="148"/>
      <c r="W2404" s="148"/>
      <c r="X2404" s="139">
        <v>2</v>
      </c>
      <c r="Y2404" s="148">
        <v>203</v>
      </c>
      <c r="Z2404" s="148">
        <v>4</v>
      </c>
      <c r="AA2404" s="148">
        <v>797</v>
      </c>
      <c r="AB2404" s="148"/>
      <c r="AC2404" s="148"/>
      <c r="AD2404" s="148"/>
      <c r="AE2404" s="148"/>
      <c r="AF2404" s="148"/>
      <c r="AG2404" s="148"/>
      <c r="AH2404" s="148"/>
      <c r="AI2404" s="148"/>
      <c r="AJ2404" s="148"/>
      <c r="AK2404" s="148"/>
      <c r="AL2404" s="139">
        <v>0</v>
      </c>
      <c r="AM2404" s="139">
        <v>0</v>
      </c>
      <c r="AN2404" s="148">
        <f t="shared" si="334"/>
        <v>1000</v>
      </c>
      <c r="AO2404" s="148">
        <f t="shared" si="335"/>
        <v>192</v>
      </c>
      <c r="AP2404" s="148">
        <v>4</v>
      </c>
      <c r="AQ2404" s="140">
        <v>15</v>
      </c>
      <c r="AS2404" s="42">
        <f t="shared" si="336"/>
        <v>14306.587743562868</v>
      </c>
      <c r="AT2404" s="101">
        <f t="shared" si="337"/>
        <v>0</v>
      </c>
      <c r="AU2404" s="42">
        <f t="shared" si="338"/>
        <v>14306.587743562868</v>
      </c>
      <c r="AV2404" s="42">
        <f t="shared" si="339"/>
        <v>2548.3634480982687</v>
      </c>
      <c r="AW2404" s="102">
        <f t="shared" si="340"/>
        <v>585.0096169344007</v>
      </c>
      <c r="AX2404" s="43">
        <f t="shared" si="333"/>
        <v>1.25</v>
      </c>
      <c r="AY2404" s="43" t="str">
        <f t="shared" si="341"/>
        <v>UTGS</v>
      </c>
    </row>
    <row r="2405" spans="1:51" hidden="1" x14ac:dyDescent="0.2">
      <c r="A2405" s="38">
        <v>2398</v>
      </c>
      <c r="B2405" t="s">
        <v>362</v>
      </c>
      <c r="C2405" t="s">
        <v>289</v>
      </c>
      <c r="D2405">
        <v>320</v>
      </c>
      <c r="E2405" t="s">
        <v>1236</v>
      </c>
      <c r="F2405">
        <v>0.25</v>
      </c>
      <c r="G2405" t="str">
        <f>LOOKUP(F2405,{0,6,45},{"F","L","H"})</f>
        <v>F</v>
      </c>
      <c r="H2405" t="s">
        <v>4181</v>
      </c>
      <c r="I2405" s="43" t="str">
        <f>IFERROR(VLOOKUP(#REF!,#REF!,2,FALSE),"No")</f>
        <v>No</v>
      </c>
      <c r="J2405" s="139">
        <v>0.5</v>
      </c>
      <c r="K2405" s="148">
        <v>55</v>
      </c>
      <c r="L2405" s="148">
        <v>0.75</v>
      </c>
      <c r="M2405" s="148">
        <v>12</v>
      </c>
      <c r="N2405" s="148"/>
      <c r="O2405" s="148"/>
      <c r="P2405" s="148"/>
      <c r="Q2405" s="148"/>
      <c r="R2405" s="148"/>
      <c r="S2405" s="148"/>
      <c r="T2405" s="148"/>
      <c r="U2405" s="148"/>
      <c r="V2405" s="148"/>
      <c r="W2405" s="148"/>
      <c r="X2405" s="139">
        <v>0.75</v>
      </c>
      <c r="Y2405" s="148">
        <v>165</v>
      </c>
      <c r="Z2405" s="148">
        <v>2</v>
      </c>
      <c r="AA2405" s="148">
        <v>835</v>
      </c>
      <c r="AB2405" s="148"/>
      <c r="AC2405" s="148"/>
      <c r="AD2405" s="148"/>
      <c r="AE2405" s="148"/>
      <c r="AF2405" s="148"/>
      <c r="AG2405" s="148"/>
      <c r="AH2405" s="148"/>
      <c r="AI2405" s="148"/>
      <c r="AJ2405" s="148"/>
      <c r="AK2405" s="148"/>
      <c r="AL2405" s="139">
        <v>0</v>
      </c>
      <c r="AM2405" s="139">
        <v>0</v>
      </c>
      <c r="AN2405" s="148">
        <f t="shared" si="334"/>
        <v>1000</v>
      </c>
      <c r="AO2405" s="148">
        <f t="shared" si="335"/>
        <v>67</v>
      </c>
      <c r="AP2405" s="148">
        <v>18</v>
      </c>
      <c r="AQ2405" s="140">
        <v>18</v>
      </c>
      <c r="AS2405" s="42">
        <f t="shared" si="336"/>
        <v>4534.793014680793</v>
      </c>
      <c r="AT2405" s="101">
        <f t="shared" si="337"/>
        <v>0</v>
      </c>
      <c r="AU2405" s="42">
        <f t="shared" si="338"/>
        <v>4534.793014680793</v>
      </c>
      <c r="AV2405" s="42">
        <f t="shared" si="339"/>
        <v>1875.647873415224</v>
      </c>
      <c r="AW2405" s="102">
        <f t="shared" si="340"/>
        <v>431</v>
      </c>
      <c r="AX2405" s="43">
        <f t="shared" si="333"/>
        <v>0.5</v>
      </c>
      <c r="AY2405" s="43" t="str">
        <f t="shared" si="341"/>
        <v>UTGS</v>
      </c>
    </row>
    <row r="2406" spans="1:51" hidden="1" x14ac:dyDescent="0.2">
      <c r="A2406" s="38">
        <v>2399</v>
      </c>
      <c r="B2406" t="s">
        <v>362</v>
      </c>
      <c r="C2406" t="s">
        <v>289</v>
      </c>
      <c r="D2406">
        <v>320</v>
      </c>
      <c r="E2406" t="s">
        <v>1247</v>
      </c>
      <c r="F2406">
        <v>0.25</v>
      </c>
      <c r="G2406" t="str">
        <f>LOOKUP(F2406,{0,6,45},{"F","L","H"})</f>
        <v>F</v>
      </c>
      <c r="H2406" t="s">
        <v>4182</v>
      </c>
      <c r="I2406" s="43" t="str">
        <f>IFERROR(VLOOKUP(#REF!,#REF!,2,FALSE),"No")</f>
        <v>No</v>
      </c>
      <c r="J2406" s="139">
        <v>0.5</v>
      </c>
      <c r="K2406" s="148">
        <v>53</v>
      </c>
      <c r="L2406" s="148"/>
      <c r="M2406" s="148"/>
      <c r="N2406" s="148"/>
      <c r="O2406" s="148"/>
      <c r="P2406" s="148"/>
      <c r="Q2406" s="148"/>
      <c r="R2406" s="148"/>
      <c r="S2406" s="148"/>
      <c r="T2406" s="148"/>
      <c r="U2406" s="148"/>
      <c r="V2406" s="148"/>
      <c r="W2406" s="148"/>
      <c r="X2406" s="139">
        <v>0.75</v>
      </c>
      <c r="Y2406" s="148">
        <v>14.96</v>
      </c>
      <c r="Z2406" s="149">
        <v>2</v>
      </c>
      <c r="AA2406" s="148">
        <v>985.04</v>
      </c>
      <c r="AB2406" s="148"/>
      <c r="AC2406" s="148"/>
      <c r="AD2406" s="148"/>
      <c r="AE2406" s="148"/>
      <c r="AF2406" s="148"/>
      <c r="AG2406" s="148"/>
      <c r="AH2406" s="148"/>
      <c r="AI2406" s="148"/>
      <c r="AJ2406" s="148"/>
      <c r="AK2406" s="148"/>
      <c r="AL2406" s="139">
        <v>0</v>
      </c>
      <c r="AM2406" s="139">
        <v>0</v>
      </c>
      <c r="AN2406" s="148">
        <f t="shared" si="334"/>
        <v>1000</v>
      </c>
      <c r="AO2406" s="148">
        <f t="shared" si="335"/>
        <v>53</v>
      </c>
      <c r="AP2406" s="148">
        <v>10</v>
      </c>
      <c r="AQ2406" s="140">
        <v>10</v>
      </c>
      <c r="AS2406" s="42">
        <f t="shared" si="336"/>
        <v>3625.3843250460009</v>
      </c>
      <c r="AT2406" s="101">
        <f t="shared" si="337"/>
        <v>0</v>
      </c>
      <c r="AU2406" s="42">
        <f t="shared" si="338"/>
        <v>3625.3843250460009</v>
      </c>
      <c r="AV2406" s="42">
        <f t="shared" si="339"/>
        <v>3262.4358521474032</v>
      </c>
      <c r="AW2406" s="102">
        <f t="shared" si="340"/>
        <v>431</v>
      </c>
      <c r="AX2406" s="43">
        <f t="shared" si="333"/>
        <v>0.5</v>
      </c>
      <c r="AY2406" s="43" t="str">
        <f t="shared" si="341"/>
        <v>UTGS</v>
      </c>
    </row>
    <row r="2407" spans="1:51" hidden="1" x14ac:dyDescent="0.2">
      <c r="A2407" s="38">
        <v>2400</v>
      </c>
      <c r="B2407" t="s">
        <v>362</v>
      </c>
      <c r="C2407" t="s">
        <v>289</v>
      </c>
      <c r="D2407">
        <v>320</v>
      </c>
      <c r="E2407" t="s">
        <v>1842</v>
      </c>
      <c r="F2407">
        <v>0.25</v>
      </c>
      <c r="G2407" t="str">
        <f>LOOKUP(F2407,{0,6,45},{"F","L","H"})</f>
        <v>F</v>
      </c>
      <c r="H2407" t="s">
        <v>4183</v>
      </c>
      <c r="I2407" s="43" t="str">
        <f>IFERROR(VLOOKUP(#REF!,#REF!,2,FALSE),"No")</f>
        <v>No</v>
      </c>
      <c r="J2407" s="139">
        <v>0.75</v>
      </c>
      <c r="K2407" s="148">
        <v>39</v>
      </c>
      <c r="L2407" s="148"/>
      <c r="M2407" s="148"/>
      <c r="N2407" s="148"/>
      <c r="O2407" s="148"/>
      <c r="P2407" s="148"/>
      <c r="Q2407" s="148"/>
      <c r="R2407" s="148"/>
      <c r="S2407" s="148"/>
      <c r="T2407" s="148"/>
      <c r="U2407" s="148"/>
      <c r="V2407" s="148"/>
      <c r="W2407" s="148"/>
      <c r="X2407" s="139">
        <v>2</v>
      </c>
      <c r="Y2407" s="148">
        <v>213.25</v>
      </c>
      <c r="Z2407" s="148">
        <v>6</v>
      </c>
      <c r="AA2407" s="148">
        <v>786.75</v>
      </c>
      <c r="AB2407" s="148"/>
      <c r="AC2407" s="148"/>
      <c r="AD2407" s="148"/>
      <c r="AE2407" s="148"/>
      <c r="AF2407" s="148"/>
      <c r="AG2407" s="148"/>
      <c r="AH2407" s="148"/>
      <c r="AI2407" s="148"/>
      <c r="AJ2407" s="148"/>
      <c r="AK2407" s="148"/>
      <c r="AL2407" s="139">
        <v>0</v>
      </c>
      <c r="AM2407" s="139">
        <v>0</v>
      </c>
      <c r="AN2407" s="148">
        <f t="shared" si="334"/>
        <v>1000</v>
      </c>
      <c r="AO2407" s="148">
        <f t="shared" si="335"/>
        <v>39</v>
      </c>
      <c r="AP2407" s="148">
        <v>7</v>
      </c>
      <c r="AQ2407" s="140">
        <v>38</v>
      </c>
      <c r="AS2407" s="42">
        <f t="shared" si="336"/>
        <v>2510.9556354112078</v>
      </c>
      <c r="AT2407" s="101">
        <f t="shared" si="337"/>
        <v>0</v>
      </c>
      <c r="AU2407" s="42">
        <f t="shared" si="338"/>
        <v>2510.9556354112078</v>
      </c>
      <c r="AV2407" s="42">
        <f t="shared" si="339"/>
        <v>1425.3242558282643</v>
      </c>
      <c r="AW2407" s="102">
        <f t="shared" si="340"/>
        <v>431</v>
      </c>
      <c r="AX2407" s="43">
        <f t="shared" si="333"/>
        <v>0.75</v>
      </c>
      <c r="AY2407" s="43" t="str">
        <f t="shared" si="341"/>
        <v>UTGS</v>
      </c>
    </row>
    <row r="2408" spans="1:51" hidden="1" x14ac:dyDescent="0.2">
      <c r="A2408" s="38">
        <v>2401</v>
      </c>
      <c r="B2408" t="s">
        <v>362</v>
      </c>
      <c r="C2408" t="s">
        <v>289</v>
      </c>
      <c r="D2408">
        <v>540</v>
      </c>
      <c r="E2408" t="s">
        <v>1250</v>
      </c>
      <c r="F2408">
        <v>0.25</v>
      </c>
      <c r="G2408" t="str">
        <f>LOOKUP(F2408,{0,6,45},{"F","L","H"})</f>
        <v>F</v>
      </c>
      <c r="H2408" t="s">
        <v>4184</v>
      </c>
      <c r="I2408" s="43" t="str">
        <f>IFERROR(VLOOKUP(#REF!,#REF!,2,FALSE),"No")</f>
        <v>No</v>
      </c>
      <c r="J2408" s="139">
        <v>0.75</v>
      </c>
      <c r="K2408" s="148">
        <v>289</v>
      </c>
      <c r="L2408" s="148"/>
      <c r="M2408" s="148"/>
      <c r="N2408" s="148"/>
      <c r="O2408" s="148"/>
      <c r="P2408" s="148"/>
      <c r="Q2408" s="148"/>
      <c r="R2408" s="148"/>
      <c r="S2408" s="148"/>
      <c r="T2408" s="148"/>
      <c r="U2408" s="148"/>
      <c r="V2408" s="148"/>
      <c r="W2408" s="148"/>
      <c r="X2408" s="139">
        <v>0.75</v>
      </c>
      <c r="Y2408" s="148">
        <v>50.11</v>
      </c>
      <c r="Z2408" s="148">
        <v>1.25</v>
      </c>
      <c r="AA2408" s="148">
        <v>126.89</v>
      </c>
      <c r="AB2408" s="148">
        <v>2</v>
      </c>
      <c r="AC2408" s="148">
        <v>188.8</v>
      </c>
      <c r="AD2408" s="148">
        <v>4</v>
      </c>
      <c r="AE2408" s="148">
        <v>634.20000000000005</v>
      </c>
      <c r="AF2408" s="148"/>
      <c r="AG2408" s="148"/>
      <c r="AH2408" s="148"/>
      <c r="AI2408" s="148"/>
      <c r="AJ2408" s="148"/>
      <c r="AK2408" s="148"/>
      <c r="AL2408" s="139">
        <v>0</v>
      </c>
      <c r="AM2408" s="139">
        <v>0</v>
      </c>
      <c r="AN2408" s="148">
        <f t="shared" si="334"/>
        <v>1000</v>
      </c>
      <c r="AO2408" s="148">
        <f t="shared" si="335"/>
        <v>289</v>
      </c>
      <c r="AP2408" s="148">
        <v>6</v>
      </c>
      <c r="AQ2408" s="140">
        <v>6</v>
      </c>
      <c r="AS2408" s="42">
        <f t="shared" si="336"/>
        <v>18606.825093175361</v>
      </c>
      <c r="AT2408" s="101">
        <f t="shared" si="337"/>
        <v>0</v>
      </c>
      <c r="AU2408" s="42">
        <f t="shared" si="338"/>
        <v>18606.825093175361</v>
      </c>
      <c r="AV2408" s="42">
        <f t="shared" si="339"/>
        <v>6254.4720869123403</v>
      </c>
      <c r="AW2408" s="102">
        <f t="shared" si="340"/>
        <v>585.0096169344007</v>
      </c>
      <c r="AX2408" s="43">
        <f t="shared" si="333"/>
        <v>0.75</v>
      </c>
      <c r="AY2408" s="43" t="str">
        <f t="shared" si="341"/>
        <v>UTGS</v>
      </c>
    </row>
    <row r="2409" spans="1:51" hidden="1" x14ac:dyDescent="0.2">
      <c r="A2409" s="38">
        <v>2402</v>
      </c>
      <c r="B2409" t="s">
        <v>362</v>
      </c>
      <c r="C2409" t="s">
        <v>289</v>
      </c>
      <c r="D2409">
        <v>320</v>
      </c>
      <c r="E2409" t="s">
        <v>1247</v>
      </c>
      <c r="F2409">
        <v>0.25</v>
      </c>
      <c r="G2409" t="str">
        <f>LOOKUP(F2409,{0,6,45},{"F","L","H"})</f>
        <v>F</v>
      </c>
      <c r="H2409" t="s">
        <v>4185</v>
      </c>
      <c r="I2409" s="43" t="str">
        <f>IFERROR(VLOOKUP(#REF!,#REF!,2,FALSE),"No")</f>
        <v>No</v>
      </c>
      <c r="J2409" s="139">
        <v>0.5</v>
      </c>
      <c r="K2409" s="148">
        <v>42</v>
      </c>
      <c r="L2409" s="148"/>
      <c r="M2409" s="148"/>
      <c r="N2409" s="148"/>
      <c r="O2409" s="148"/>
      <c r="P2409" s="148"/>
      <c r="Q2409" s="148"/>
      <c r="R2409" s="148"/>
      <c r="S2409" s="148"/>
      <c r="T2409" s="148"/>
      <c r="U2409" s="148"/>
      <c r="V2409" s="148"/>
      <c r="W2409" s="148"/>
      <c r="X2409" s="139">
        <v>1.25</v>
      </c>
      <c r="Y2409" s="148">
        <v>56.01</v>
      </c>
      <c r="Z2409" s="148">
        <v>2</v>
      </c>
      <c r="AA2409" s="148">
        <v>625.96</v>
      </c>
      <c r="AB2409" s="148">
        <v>4</v>
      </c>
      <c r="AC2409" s="148">
        <v>318.02999999999997</v>
      </c>
      <c r="AD2409" s="148"/>
      <c r="AE2409" s="148"/>
      <c r="AF2409" s="148"/>
      <c r="AG2409" s="148"/>
      <c r="AH2409" s="148"/>
      <c r="AI2409" s="148"/>
      <c r="AJ2409" s="148"/>
      <c r="AK2409" s="148"/>
      <c r="AL2409" s="139">
        <v>0</v>
      </c>
      <c r="AM2409" s="139">
        <v>0</v>
      </c>
      <c r="AN2409" s="148">
        <f t="shared" si="334"/>
        <v>1000</v>
      </c>
      <c r="AO2409" s="148">
        <f t="shared" si="335"/>
        <v>42</v>
      </c>
      <c r="AP2409" s="148">
        <v>10</v>
      </c>
      <c r="AQ2409" s="140">
        <v>10</v>
      </c>
      <c r="AS2409" s="42">
        <f t="shared" si="336"/>
        <v>2872.9460689043781</v>
      </c>
      <c r="AT2409" s="101">
        <f t="shared" si="337"/>
        <v>0</v>
      </c>
      <c r="AU2409" s="42">
        <f t="shared" si="338"/>
        <v>2872.9460689043781</v>
      </c>
      <c r="AV2409" s="42">
        <f t="shared" si="339"/>
        <v>3483.0443821474037</v>
      </c>
      <c r="AW2409" s="102">
        <f t="shared" si="340"/>
        <v>431</v>
      </c>
      <c r="AX2409" s="43">
        <f t="shared" si="333"/>
        <v>0.5</v>
      </c>
      <c r="AY2409" s="43" t="str">
        <f t="shared" si="341"/>
        <v>UTGS</v>
      </c>
    </row>
    <row r="2410" spans="1:51" hidden="1" x14ac:dyDescent="0.2">
      <c r="A2410" s="38">
        <v>2403</v>
      </c>
      <c r="B2410" t="s">
        <v>5806</v>
      </c>
      <c r="C2410" t="s">
        <v>5746</v>
      </c>
      <c r="D2410">
        <v>5550</v>
      </c>
      <c r="E2410" t="s">
        <v>198</v>
      </c>
      <c r="F2410">
        <v>2</v>
      </c>
      <c r="G2410" t="str">
        <f>LOOKUP(F2410,{0,6,45},{"F","L","H"})</f>
        <v>F</v>
      </c>
      <c r="H2410" t="s">
        <v>1523</v>
      </c>
      <c r="I2410" s="43" t="str">
        <f>IFERROR(VLOOKUP(#REF!,#REF!,2,FALSE),"No")</f>
        <v>No</v>
      </c>
      <c r="J2410" s="139">
        <v>1.25</v>
      </c>
      <c r="K2410" s="148">
        <v>17</v>
      </c>
      <c r="L2410" s="148"/>
      <c r="M2410" s="148"/>
      <c r="N2410" s="148"/>
      <c r="O2410" s="148"/>
      <c r="P2410" s="148"/>
      <c r="Q2410" s="148"/>
      <c r="R2410" s="148"/>
      <c r="S2410" s="148"/>
      <c r="T2410" s="148"/>
      <c r="U2410" s="148"/>
      <c r="V2410" s="148"/>
      <c r="W2410" s="148"/>
      <c r="X2410" s="139">
        <v>2</v>
      </c>
      <c r="Y2410" s="148">
        <v>117.67</v>
      </c>
      <c r="Z2410" s="148">
        <v>4</v>
      </c>
      <c r="AA2410" s="148">
        <v>882.33</v>
      </c>
      <c r="AB2410" s="148"/>
      <c r="AC2410" s="148"/>
      <c r="AD2410" s="148"/>
      <c r="AE2410" s="148"/>
      <c r="AF2410" s="148"/>
      <c r="AG2410" s="148"/>
      <c r="AH2410" s="148"/>
      <c r="AI2410" s="148"/>
      <c r="AJ2410" s="148"/>
      <c r="AK2410" s="148"/>
      <c r="AL2410" s="139">
        <v>0</v>
      </c>
      <c r="AM2410" s="139">
        <v>0</v>
      </c>
      <c r="AN2410" s="148">
        <f t="shared" si="334"/>
        <v>1000</v>
      </c>
      <c r="AO2410" s="148">
        <f t="shared" si="335"/>
        <v>17</v>
      </c>
      <c r="AP2410" s="148">
        <v>6</v>
      </c>
      <c r="AQ2410" s="140">
        <v>6</v>
      </c>
      <c r="AS2410" s="42">
        <f t="shared" si="336"/>
        <v>1266.7291231279623</v>
      </c>
      <c r="AT2410" s="101">
        <f t="shared" si="337"/>
        <v>0</v>
      </c>
      <c r="AU2410" s="42">
        <f t="shared" si="338"/>
        <v>1266.7291231279623</v>
      </c>
      <c r="AV2410" s="42">
        <f t="shared" si="339"/>
        <v>6472.8779702456713</v>
      </c>
      <c r="AW2410" s="102">
        <f t="shared" si="340"/>
        <v>3698.6666666666665</v>
      </c>
      <c r="AX2410" s="43">
        <f t="shared" si="333"/>
        <v>1.25</v>
      </c>
      <c r="AY2410" s="43" t="str">
        <f t="shared" si="341"/>
        <v>UTTSS</v>
      </c>
    </row>
    <row r="2411" spans="1:51" hidden="1" x14ac:dyDescent="0.2">
      <c r="A2411" s="38">
        <v>2404</v>
      </c>
      <c r="B2411" t="s">
        <v>5806</v>
      </c>
      <c r="C2411" t="s">
        <v>289</v>
      </c>
      <c r="D2411">
        <v>320</v>
      </c>
      <c r="E2411" t="s">
        <v>1245</v>
      </c>
      <c r="F2411">
        <v>0.25</v>
      </c>
      <c r="G2411" t="str">
        <f>LOOKUP(F2411,{0,6,45},{"F","L","H"})</f>
        <v>F</v>
      </c>
      <c r="H2411" t="s">
        <v>4186</v>
      </c>
      <c r="I2411" s="43" t="str">
        <f>IFERROR(VLOOKUP(#REF!,#REF!,2,FALSE),"No")</f>
        <v>No</v>
      </c>
      <c r="J2411" s="139">
        <v>1.25</v>
      </c>
      <c r="K2411" s="148">
        <v>210</v>
      </c>
      <c r="L2411" s="148"/>
      <c r="M2411" s="148"/>
      <c r="N2411" s="148"/>
      <c r="O2411" s="148"/>
      <c r="P2411" s="148"/>
      <c r="Q2411" s="148"/>
      <c r="R2411" s="148"/>
      <c r="S2411" s="148"/>
      <c r="T2411" s="148"/>
      <c r="U2411" s="148"/>
      <c r="V2411" s="148"/>
      <c r="W2411" s="148"/>
      <c r="X2411" s="139">
        <v>4</v>
      </c>
      <c r="Y2411" s="148">
        <v>1000</v>
      </c>
      <c r="Z2411" s="148"/>
      <c r="AA2411" s="148"/>
      <c r="AB2411" s="148"/>
      <c r="AC2411" s="148"/>
      <c r="AD2411" s="148"/>
      <c r="AE2411" s="148"/>
      <c r="AF2411" s="148"/>
      <c r="AG2411" s="148"/>
      <c r="AH2411" s="148"/>
      <c r="AI2411" s="148"/>
      <c r="AJ2411" s="148"/>
      <c r="AK2411" s="148"/>
      <c r="AL2411" s="139">
        <v>0</v>
      </c>
      <c r="AM2411" s="139">
        <v>0</v>
      </c>
      <c r="AN2411" s="148">
        <f t="shared" si="334"/>
        <v>1000</v>
      </c>
      <c r="AO2411" s="148">
        <f t="shared" si="335"/>
        <v>210</v>
      </c>
      <c r="AP2411" s="148">
        <v>6</v>
      </c>
      <c r="AQ2411" s="140">
        <v>19</v>
      </c>
      <c r="AS2411" s="42">
        <f t="shared" si="336"/>
        <v>15647.830344521886</v>
      </c>
      <c r="AT2411" s="101">
        <f t="shared" si="337"/>
        <v>0</v>
      </c>
      <c r="AU2411" s="42">
        <f t="shared" si="338"/>
        <v>15647.830344521886</v>
      </c>
      <c r="AV2411" s="42">
        <f t="shared" si="339"/>
        <v>2088.4716695512652</v>
      </c>
      <c r="AW2411" s="102">
        <f t="shared" si="340"/>
        <v>431</v>
      </c>
      <c r="AX2411" s="43">
        <f t="shared" si="333"/>
        <v>1.25</v>
      </c>
      <c r="AY2411" s="43" t="str">
        <f t="shared" si="341"/>
        <v>UTGS</v>
      </c>
    </row>
    <row r="2412" spans="1:51" hidden="1" x14ac:dyDescent="0.2">
      <c r="A2412" s="38">
        <v>2405</v>
      </c>
      <c r="B2412" t="s">
        <v>362</v>
      </c>
      <c r="C2412" t="s">
        <v>289</v>
      </c>
      <c r="D2412">
        <v>320</v>
      </c>
      <c r="E2412" t="s">
        <v>1247</v>
      </c>
      <c r="F2412">
        <v>0.25</v>
      </c>
      <c r="G2412" t="str">
        <f>LOOKUP(F2412,{0,6,45},{"F","L","H"})</f>
        <v>F</v>
      </c>
      <c r="H2412" t="s">
        <v>4187</v>
      </c>
      <c r="I2412" s="43" t="str">
        <f>IFERROR(VLOOKUP(#REF!,#REF!,2,FALSE),"No")</f>
        <v>No</v>
      </c>
      <c r="J2412" s="139">
        <v>0.5</v>
      </c>
      <c r="K2412" s="148">
        <v>80</v>
      </c>
      <c r="L2412" s="148">
        <v>0.75</v>
      </c>
      <c r="M2412" s="148">
        <v>2</v>
      </c>
      <c r="N2412" s="148"/>
      <c r="O2412" s="148"/>
      <c r="P2412" s="148"/>
      <c r="Q2412" s="148"/>
      <c r="R2412" s="148"/>
      <c r="S2412" s="148"/>
      <c r="T2412" s="148"/>
      <c r="U2412" s="148"/>
      <c r="V2412" s="148"/>
      <c r="W2412" s="148"/>
      <c r="X2412" s="139">
        <v>0.75</v>
      </c>
      <c r="Y2412" s="148">
        <v>211.32</v>
      </c>
      <c r="Z2412" s="149">
        <v>2</v>
      </c>
      <c r="AA2412" s="148">
        <v>396.56</v>
      </c>
      <c r="AB2412" s="148">
        <v>4</v>
      </c>
      <c r="AC2412" s="148">
        <v>392.12</v>
      </c>
      <c r="AD2412" s="148"/>
      <c r="AE2412" s="148"/>
      <c r="AF2412" s="148"/>
      <c r="AG2412" s="148"/>
      <c r="AH2412" s="148"/>
      <c r="AI2412" s="148"/>
      <c r="AJ2412" s="148"/>
      <c r="AK2412" s="148"/>
      <c r="AL2412" s="139">
        <v>0</v>
      </c>
      <c r="AM2412" s="139">
        <v>0</v>
      </c>
      <c r="AN2412" s="148">
        <f t="shared" si="334"/>
        <v>1000</v>
      </c>
      <c r="AO2412" s="148">
        <f t="shared" si="335"/>
        <v>82</v>
      </c>
      <c r="AP2412" s="148">
        <v>13</v>
      </c>
      <c r="AQ2412" s="140">
        <v>13</v>
      </c>
      <c r="AS2412" s="42">
        <f t="shared" si="336"/>
        <v>5601.0451821466431</v>
      </c>
      <c r="AT2412" s="101">
        <f t="shared" si="337"/>
        <v>0</v>
      </c>
      <c r="AU2412" s="42">
        <f t="shared" si="338"/>
        <v>5601.0451821466431</v>
      </c>
      <c r="AV2412" s="42">
        <f t="shared" si="339"/>
        <v>2840.328286267234</v>
      </c>
      <c r="AW2412" s="102">
        <f t="shared" si="340"/>
        <v>431</v>
      </c>
      <c r="AX2412" s="43">
        <f t="shared" si="333"/>
        <v>0.5</v>
      </c>
      <c r="AY2412" s="43" t="str">
        <f t="shared" si="341"/>
        <v>UTGS</v>
      </c>
    </row>
    <row r="2413" spans="1:51" hidden="1" x14ac:dyDescent="0.2">
      <c r="A2413" s="38">
        <v>2406</v>
      </c>
      <c r="B2413" t="s">
        <v>362</v>
      </c>
      <c r="C2413" t="s">
        <v>289</v>
      </c>
      <c r="D2413">
        <v>320</v>
      </c>
      <c r="E2413" t="s">
        <v>1247</v>
      </c>
      <c r="F2413">
        <v>0.25</v>
      </c>
      <c r="G2413" t="str">
        <f>LOOKUP(F2413,{0,6,45},{"F","L","H"})</f>
        <v>F</v>
      </c>
      <c r="H2413" t="s">
        <v>4188</v>
      </c>
      <c r="I2413" s="43" t="str">
        <f>IFERROR(VLOOKUP(#REF!,#REF!,2,FALSE),"No")</f>
        <v>No</v>
      </c>
      <c r="J2413" s="139">
        <v>0.5</v>
      </c>
      <c r="K2413" s="148">
        <v>43</v>
      </c>
      <c r="L2413" s="148"/>
      <c r="M2413" s="148"/>
      <c r="N2413" s="148"/>
      <c r="O2413" s="148"/>
      <c r="P2413" s="148"/>
      <c r="Q2413" s="148"/>
      <c r="R2413" s="148"/>
      <c r="S2413" s="148"/>
      <c r="T2413" s="148"/>
      <c r="U2413" s="148"/>
      <c r="V2413" s="148"/>
      <c r="W2413" s="148"/>
      <c r="X2413" s="139">
        <v>1.25</v>
      </c>
      <c r="Y2413" s="148">
        <v>747</v>
      </c>
      <c r="Z2413" s="148">
        <v>2</v>
      </c>
      <c r="AA2413" s="148">
        <v>253</v>
      </c>
      <c r="AB2413" s="148"/>
      <c r="AC2413" s="148"/>
      <c r="AD2413" s="148"/>
      <c r="AE2413" s="148"/>
      <c r="AF2413" s="148"/>
      <c r="AG2413" s="148"/>
      <c r="AH2413" s="148"/>
      <c r="AI2413" s="148"/>
      <c r="AJ2413" s="148"/>
      <c r="AK2413" s="148"/>
      <c r="AL2413" s="139">
        <v>0</v>
      </c>
      <c r="AM2413" s="139">
        <v>0</v>
      </c>
      <c r="AN2413" s="148">
        <f t="shared" si="334"/>
        <v>1000</v>
      </c>
      <c r="AO2413" s="148">
        <f t="shared" si="335"/>
        <v>43</v>
      </c>
      <c r="AP2413" s="148">
        <v>11</v>
      </c>
      <c r="AQ2413" s="140">
        <v>11</v>
      </c>
      <c r="AS2413" s="42">
        <f t="shared" si="336"/>
        <v>2941.3495467354346</v>
      </c>
      <c r="AT2413" s="101">
        <f t="shared" si="337"/>
        <v>0</v>
      </c>
      <c r="AU2413" s="42">
        <f t="shared" si="338"/>
        <v>2941.3495467354346</v>
      </c>
      <c r="AV2413" s="42">
        <f t="shared" si="339"/>
        <v>3003.0783383158214</v>
      </c>
      <c r="AW2413" s="102">
        <f t="shared" si="340"/>
        <v>431</v>
      </c>
      <c r="AX2413" s="43">
        <f t="shared" si="333"/>
        <v>0.5</v>
      </c>
      <c r="AY2413" s="43" t="str">
        <f t="shared" si="341"/>
        <v>UTGS</v>
      </c>
    </row>
    <row r="2414" spans="1:51" hidden="1" x14ac:dyDescent="0.2">
      <c r="A2414" s="38">
        <v>2407</v>
      </c>
      <c r="B2414" t="s">
        <v>362</v>
      </c>
      <c r="C2414" t="s">
        <v>289</v>
      </c>
      <c r="D2414">
        <v>320</v>
      </c>
      <c r="E2414" t="s">
        <v>1247</v>
      </c>
      <c r="F2414">
        <v>0.25</v>
      </c>
      <c r="G2414" t="str">
        <f>LOOKUP(F2414,{0,6,45},{"F","L","H"})</f>
        <v>F</v>
      </c>
      <c r="H2414" t="s">
        <v>4189</v>
      </c>
      <c r="I2414" s="43" t="str">
        <f>IFERROR(VLOOKUP(#REF!,#REF!,2,FALSE),"No")</f>
        <v>No</v>
      </c>
      <c r="J2414" s="139">
        <v>0.5</v>
      </c>
      <c r="K2414" s="148">
        <v>47</v>
      </c>
      <c r="L2414" s="148"/>
      <c r="M2414" s="148"/>
      <c r="N2414" s="148"/>
      <c r="O2414" s="148"/>
      <c r="P2414" s="148"/>
      <c r="Q2414" s="148"/>
      <c r="R2414" s="148"/>
      <c r="S2414" s="148"/>
      <c r="T2414" s="148"/>
      <c r="U2414" s="148"/>
      <c r="V2414" s="148"/>
      <c r="W2414" s="148"/>
      <c r="X2414" s="139">
        <v>1.25</v>
      </c>
      <c r="Y2414" s="148">
        <v>599</v>
      </c>
      <c r="Z2414" s="148">
        <v>2</v>
      </c>
      <c r="AA2414" s="148">
        <v>401</v>
      </c>
      <c r="AB2414" s="148"/>
      <c r="AC2414" s="148"/>
      <c r="AD2414" s="148"/>
      <c r="AE2414" s="148"/>
      <c r="AF2414" s="148"/>
      <c r="AG2414" s="148"/>
      <c r="AH2414" s="148"/>
      <c r="AI2414" s="148"/>
      <c r="AJ2414" s="148"/>
      <c r="AK2414" s="148"/>
      <c r="AL2414" s="139">
        <v>0</v>
      </c>
      <c r="AM2414" s="139">
        <v>0</v>
      </c>
      <c r="AN2414" s="148">
        <f t="shared" si="334"/>
        <v>1000</v>
      </c>
      <c r="AO2414" s="148">
        <f t="shared" si="335"/>
        <v>47</v>
      </c>
      <c r="AP2414" s="148">
        <v>12</v>
      </c>
      <c r="AQ2414" s="140">
        <v>12</v>
      </c>
      <c r="AS2414" s="42">
        <f t="shared" si="336"/>
        <v>3214.9634580596612</v>
      </c>
      <c r="AT2414" s="101">
        <f t="shared" si="337"/>
        <v>0</v>
      </c>
      <c r="AU2414" s="42">
        <f t="shared" si="338"/>
        <v>3214.9634580596612</v>
      </c>
      <c r="AV2414" s="42">
        <f t="shared" si="339"/>
        <v>2744.1884767895026</v>
      </c>
      <c r="AW2414" s="102">
        <f t="shared" si="340"/>
        <v>431</v>
      </c>
      <c r="AX2414" s="43">
        <f t="shared" si="333"/>
        <v>0.5</v>
      </c>
      <c r="AY2414" s="43" t="str">
        <f t="shared" si="341"/>
        <v>UTGS</v>
      </c>
    </row>
    <row r="2415" spans="1:51" hidden="1" x14ac:dyDescent="0.2">
      <c r="A2415" s="38">
        <v>2408</v>
      </c>
      <c r="B2415" t="s">
        <v>362</v>
      </c>
      <c r="C2415" t="s">
        <v>289</v>
      </c>
      <c r="D2415">
        <v>320</v>
      </c>
      <c r="E2415" t="s">
        <v>1232</v>
      </c>
      <c r="F2415">
        <v>0.25</v>
      </c>
      <c r="G2415" t="str">
        <f>LOOKUP(F2415,{0,6,45},{"F","L","H"})</f>
        <v>F</v>
      </c>
      <c r="H2415" t="s">
        <v>4190</v>
      </c>
      <c r="I2415" s="43" t="str">
        <f>IFERROR(VLOOKUP(#REF!,#REF!,2,FALSE),"No")</f>
        <v>No</v>
      </c>
      <c r="J2415" s="139">
        <v>0.75</v>
      </c>
      <c r="K2415" s="148">
        <v>15</v>
      </c>
      <c r="L2415" s="148"/>
      <c r="M2415" s="148"/>
      <c r="N2415" s="148"/>
      <c r="O2415" s="148"/>
      <c r="P2415" s="148"/>
      <c r="Q2415" s="148"/>
      <c r="R2415" s="148"/>
      <c r="S2415" s="148"/>
      <c r="T2415" s="148"/>
      <c r="U2415" s="148"/>
      <c r="V2415" s="148"/>
      <c r="W2415" s="148"/>
      <c r="X2415" s="139">
        <v>1.25</v>
      </c>
      <c r="Y2415" s="148">
        <v>166.76</v>
      </c>
      <c r="Z2415" s="148">
        <v>2</v>
      </c>
      <c r="AA2415" s="148">
        <v>833.24</v>
      </c>
      <c r="AB2415" s="148"/>
      <c r="AC2415" s="148"/>
      <c r="AD2415" s="148"/>
      <c r="AE2415" s="148"/>
      <c r="AF2415" s="148"/>
      <c r="AG2415" s="148"/>
      <c r="AH2415" s="148"/>
      <c r="AI2415" s="148"/>
      <c r="AJ2415" s="148"/>
      <c r="AK2415" s="148"/>
      <c r="AL2415" s="139">
        <v>0</v>
      </c>
      <c r="AM2415" s="139">
        <v>0</v>
      </c>
      <c r="AN2415" s="148">
        <f t="shared" si="334"/>
        <v>1000</v>
      </c>
      <c r="AO2415" s="148">
        <f t="shared" si="335"/>
        <v>15</v>
      </c>
      <c r="AP2415" s="148">
        <v>13</v>
      </c>
      <c r="AQ2415" s="140">
        <v>27</v>
      </c>
      <c r="AS2415" s="42">
        <f t="shared" si="336"/>
        <v>965.7521674658492</v>
      </c>
      <c r="AT2415" s="101">
        <f t="shared" si="337"/>
        <v>0</v>
      </c>
      <c r="AU2415" s="42">
        <f t="shared" si="338"/>
        <v>965.7521674658492</v>
      </c>
      <c r="AV2415" s="42">
        <f t="shared" si="339"/>
        <v>1208.4331007953344</v>
      </c>
      <c r="AW2415" s="102">
        <f t="shared" si="340"/>
        <v>431</v>
      </c>
      <c r="AX2415" s="43">
        <f t="shared" si="333"/>
        <v>0.75</v>
      </c>
      <c r="AY2415" s="43" t="str">
        <f t="shared" si="341"/>
        <v>UTGS</v>
      </c>
    </row>
    <row r="2416" spans="1:51" hidden="1" x14ac:dyDescent="0.2">
      <c r="A2416" s="38">
        <v>2409</v>
      </c>
      <c r="B2416" t="s">
        <v>5807</v>
      </c>
      <c r="C2416" t="s">
        <v>5745</v>
      </c>
      <c r="D2416">
        <v>33120</v>
      </c>
      <c r="E2416" t="s">
        <v>200</v>
      </c>
      <c r="F2416">
        <v>10</v>
      </c>
      <c r="G2416" t="str">
        <f>LOOKUP(F2416,{0,6,45},{"F","L","H"})</f>
        <v>L</v>
      </c>
      <c r="H2416" t="s">
        <v>830</v>
      </c>
      <c r="I2416" s="43" t="str">
        <f>IFERROR(VLOOKUP(#REF!,#REF!,2,FALSE),"No")</f>
        <v>No</v>
      </c>
      <c r="J2416" s="139">
        <v>4</v>
      </c>
      <c r="K2416" s="148">
        <v>244</v>
      </c>
      <c r="L2416" s="148"/>
      <c r="M2416" s="148"/>
      <c r="N2416" s="148"/>
      <c r="O2416" s="148"/>
      <c r="P2416" s="148"/>
      <c r="Q2416" s="148"/>
      <c r="R2416" s="148"/>
      <c r="S2416" s="148"/>
      <c r="T2416" s="148"/>
      <c r="U2416" s="148"/>
      <c r="V2416" s="148"/>
      <c r="W2416" s="148"/>
      <c r="X2416" s="139">
        <v>4</v>
      </c>
      <c r="Y2416" s="148">
        <v>1000</v>
      </c>
      <c r="Z2416" s="148"/>
      <c r="AA2416" s="148"/>
      <c r="AB2416" s="148"/>
      <c r="AC2416" s="148"/>
      <c r="AD2416" s="148"/>
      <c r="AE2416" s="148"/>
      <c r="AF2416" s="148"/>
      <c r="AG2416" s="148"/>
      <c r="AH2416" s="148"/>
      <c r="AI2416" s="148"/>
      <c r="AJ2416" s="148"/>
      <c r="AK2416" s="148"/>
      <c r="AL2416" s="139">
        <v>0</v>
      </c>
      <c r="AM2416" s="139">
        <v>0</v>
      </c>
      <c r="AN2416" s="148">
        <f t="shared" si="334"/>
        <v>1000</v>
      </c>
      <c r="AO2416" s="148">
        <f t="shared" si="335"/>
        <v>244</v>
      </c>
      <c r="AP2416" s="148">
        <v>4</v>
      </c>
      <c r="AQ2416" s="140">
        <v>12</v>
      </c>
      <c r="AS2416" s="42">
        <f t="shared" si="336"/>
        <v>18676.608590777811</v>
      </c>
      <c r="AT2416" s="101">
        <f t="shared" si="337"/>
        <v>0</v>
      </c>
      <c r="AU2416" s="42">
        <f t="shared" si="338"/>
        <v>18676.608590777811</v>
      </c>
      <c r="AV2416" s="42">
        <f t="shared" si="339"/>
        <v>3306.7468101228365</v>
      </c>
      <c r="AW2416" s="102">
        <f t="shared" si="340"/>
        <v>25053.949999999997</v>
      </c>
      <c r="AX2416" s="43">
        <f t="shared" si="333"/>
        <v>4</v>
      </c>
      <c r="AY2416" s="43" t="str">
        <f t="shared" si="341"/>
        <v>UTTSM</v>
      </c>
    </row>
    <row r="2417" spans="1:51" hidden="1" x14ac:dyDescent="0.2">
      <c r="A2417" s="38">
        <v>2410</v>
      </c>
      <c r="B2417" t="s">
        <v>362</v>
      </c>
      <c r="C2417" t="s">
        <v>289</v>
      </c>
      <c r="D2417">
        <v>320</v>
      </c>
      <c r="E2417" t="s">
        <v>1247</v>
      </c>
      <c r="F2417">
        <v>0.25</v>
      </c>
      <c r="G2417" t="str">
        <f>LOOKUP(F2417,{0,6,45},{"F","L","H"})</f>
        <v>F</v>
      </c>
      <c r="H2417" t="s">
        <v>4191</v>
      </c>
      <c r="I2417" s="43" t="str">
        <f>IFERROR(VLOOKUP(#REF!,#REF!,2,FALSE),"No")</f>
        <v>No</v>
      </c>
      <c r="J2417" s="139">
        <v>0.5</v>
      </c>
      <c r="K2417" s="148">
        <v>28</v>
      </c>
      <c r="L2417" s="148"/>
      <c r="M2417" s="148"/>
      <c r="N2417" s="148"/>
      <c r="O2417" s="148"/>
      <c r="P2417" s="148"/>
      <c r="Q2417" s="148"/>
      <c r="R2417" s="148"/>
      <c r="S2417" s="148"/>
      <c r="T2417" s="148"/>
      <c r="U2417" s="148"/>
      <c r="V2417" s="148"/>
      <c r="W2417" s="148"/>
      <c r="X2417" s="139">
        <v>2</v>
      </c>
      <c r="Y2417" s="148">
        <v>1000</v>
      </c>
      <c r="Z2417" s="149"/>
      <c r="AA2417" s="148"/>
      <c r="AB2417" s="148"/>
      <c r="AC2417" s="148"/>
      <c r="AD2417" s="148"/>
      <c r="AE2417" s="148"/>
      <c r="AF2417" s="148"/>
      <c r="AG2417" s="148"/>
      <c r="AH2417" s="148"/>
      <c r="AI2417" s="148"/>
      <c r="AJ2417" s="148"/>
      <c r="AK2417" s="148"/>
      <c r="AL2417" s="139">
        <v>0</v>
      </c>
      <c r="AM2417" s="139">
        <v>0</v>
      </c>
      <c r="AN2417" s="148">
        <f t="shared" si="334"/>
        <v>1000</v>
      </c>
      <c r="AO2417" s="148">
        <f t="shared" si="335"/>
        <v>28</v>
      </c>
      <c r="AP2417" s="148">
        <v>11</v>
      </c>
      <c r="AQ2417" s="140">
        <v>11</v>
      </c>
      <c r="AS2417" s="42">
        <f t="shared" si="336"/>
        <v>1915.2973792695852</v>
      </c>
      <c r="AT2417" s="101">
        <f t="shared" si="337"/>
        <v>0</v>
      </c>
      <c r="AU2417" s="42">
        <f t="shared" si="338"/>
        <v>1915.2973792695852</v>
      </c>
      <c r="AV2417" s="42">
        <f t="shared" si="339"/>
        <v>2955.5419746794573</v>
      </c>
      <c r="AW2417" s="102">
        <f t="shared" si="340"/>
        <v>431</v>
      </c>
      <c r="AX2417" s="43">
        <f t="shared" si="333"/>
        <v>0.5</v>
      </c>
      <c r="AY2417" s="43" t="str">
        <f t="shared" si="341"/>
        <v>UTGS</v>
      </c>
    </row>
    <row r="2418" spans="1:51" hidden="1" x14ac:dyDescent="0.2">
      <c r="A2418" s="38">
        <v>2411</v>
      </c>
      <c r="B2418" t="s">
        <v>362</v>
      </c>
      <c r="C2418" t="s">
        <v>289</v>
      </c>
      <c r="D2418">
        <v>320</v>
      </c>
      <c r="E2418" t="s">
        <v>1239</v>
      </c>
      <c r="F2418">
        <v>0.25</v>
      </c>
      <c r="G2418" t="str">
        <f>LOOKUP(F2418,{0,6,45},{"F","L","H"})</f>
        <v>F</v>
      </c>
      <c r="H2418" t="s">
        <v>4192</v>
      </c>
      <c r="I2418" s="43" t="str">
        <f>IFERROR(VLOOKUP(#REF!,#REF!,2,FALSE),"No")</f>
        <v>No</v>
      </c>
      <c r="J2418" s="139">
        <v>0.5</v>
      </c>
      <c r="K2418" s="148">
        <v>57</v>
      </c>
      <c r="L2418" s="148"/>
      <c r="M2418" s="148"/>
      <c r="N2418" s="148"/>
      <c r="O2418" s="148"/>
      <c r="P2418" s="148"/>
      <c r="Q2418" s="148"/>
      <c r="R2418" s="148"/>
      <c r="S2418" s="148"/>
      <c r="T2418" s="148"/>
      <c r="U2418" s="148"/>
      <c r="V2418" s="148"/>
      <c r="W2418" s="148"/>
      <c r="X2418" s="139">
        <v>0.75</v>
      </c>
      <c r="Y2418" s="148">
        <v>64</v>
      </c>
      <c r="Z2418" s="149">
        <v>4</v>
      </c>
      <c r="AA2418" s="148">
        <v>936</v>
      </c>
      <c r="AB2418" s="148"/>
      <c r="AC2418" s="148"/>
      <c r="AD2418" s="148"/>
      <c r="AE2418" s="148"/>
      <c r="AF2418" s="148"/>
      <c r="AG2418" s="148"/>
      <c r="AH2418" s="148"/>
      <c r="AI2418" s="148"/>
      <c r="AJ2418" s="148"/>
      <c r="AK2418" s="148"/>
      <c r="AL2418" s="139">
        <v>0</v>
      </c>
      <c r="AM2418" s="139">
        <v>0</v>
      </c>
      <c r="AN2418" s="148">
        <f t="shared" si="334"/>
        <v>1000</v>
      </c>
      <c r="AO2418" s="148">
        <f t="shared" si="335"/>
        <v>57</v>
      </c>
      <c r="AP2418" s="148">
        <v>9</v>
      </c>
      <c r="AQ2418" s="140">
        <v>9</v>
      </c>
      <c r="AS2418" s="42">
        <f t="shared" si="336"/>
        <v>3898.9982363702275</v>
      </c>
      <c r="AT2418" s="101">
        <f t="shared" si="337"/>
        <v>0</v>
      </c>
      <c r="AU2418" s="42">
        <f t="shared" si="338"/>
        <v>3898.9982363702275</v>
      </c>
      <c r="AV2418" s="42">
        <f t="shared" si="339"/>
        <v>4411.9113023860036</v>
      </c>
      <c r="AW2418" s="102">
        <f t="shared" si="340"/>
        <v>431</v>
      </c>
      <c r="AX2418" s="43">
        <f t="shared" si="333"/>
        <v>0.5</v>
      </c>
      <c r="AY2418" s="43" t="str">
        <f t="shared" si="341"/>
        <v>UTGS</v>
      </c>
    </row>
    <row r="2419" spans="1:51" hidden="1" x14ac:dyDescent="0.2">
      <c r="A2419" s="38">
        <v>2412</v>
      </c>
      <c r="B2419" t="s">
        <v>362</v>
      </c>
      <c r="C2419" t="s">
        <v>289</v>
      </c>
      <c r="D2419">
        <v>320</v>
      </c>
      <c r="E2419" t="s">
        <v>1245</v>
      </c>
      <c r="F2419">
        <v>0.25</v>
      </c>
      <c r="G2419" t="str">
        <f>LOOKUP(F2419,{0,6,45},{"F","L","H"})</f>
        <v>F</v>
      </c>
      <c r="H2419" t="s">
        <v>4193</v>
      </c>
      <c r="I2419" s="43" t="str">
        <f>IFERROR(VLOOKUP(#REF!,#REF!,2,FALSE),"No")</f>
        <v>No</v>
      </c>
      <c r="J2419" s="139">
        <v>0.5</v>
      </c>
      <c r="K2419" s="148">
        <v>47</v>
      </c>
      <c r="L2419" s="148"/>
      <c r="M2419" s="148"/>
      <c r="N2419" s="148"/>
      <c r="O2419" s="148"/>
      <c r="P2419" s="148"/>
      <c r="Q2419" s="148"/>
      <c r="R2419" s="148"/>
      <c r="S2419" s="148"/>
      <c r="T2419" s="148"/>
      <c r="U2419" s="148"/>
      <c r="V2419" s="148"/>
      <c r="W2419" s="148"/>
      <c r="X2419" s="139">
        <v>1.25</v>
      </c>
      <c r="Y2419" s="148">
        <v>627.19000000000005</v>
      </c>
      <c r="Z2419" s="149">
        <v>2</v>
      </c>
      <c r="AA2419" s="148">
        <v>372.81</v>
      </c>
      <c r="AB2419" s="148"/>
      <c r="AC2419" s="148"/>
      <c r="AD2419" s="148"/>
      <c r="AE2419" s="148"/>
      <c r="AF2419" s="148"/>
      <c r="AG2419" s="148"/>
      <c r="AH2419" s="148"/>
      <c r="AI2419" s="148"/>
      <c r="AJ2419" s="148"/>
      <c r="AK2419" s="148"/>
      <c r="AL2419" s="139">
        <v>0</v>
      </c>
      <c r="AM2419" s="139">
        <v>0</v>
      </c>
      <c r="AN2419" s="148">
        <f t="shared" si="334"/>
        <v>1000</v>
      </c>
      <c r="AO2419" s="148">
        <f t="shared" si="335"/>
        <v>47</v>
      </c>
      <c r="AP2419" s="148">
        <v>8</v>
      </c>
      <c r="AQ2419" s="140">
        <v>8</v>
      </c>
      <c r="AS2419" s="42">
        <f t="shared" si="336"/>
        <v>3214.9634580596612</v>
      </c>
      <c r="AT2419" s="101">
        <f t="shared" si="337"/>
        <v>0</v>
      </c>
      <c r="AU2419" s="42">
        <f t="shared" si="338"/>
        <v>3214.9634580596612</v>
      </c>
      <c r="AV2419" s="42">
        <f t="shared" si="339"/>
        <v>4118.7493401842548</v>
      </c>
      <c r="AW2419" s="102">
        <f t="shared" si="340"/>
        <v>431</v>
      </c>
      <c r="AX2419" s="43">
        <f t="shared" si="333"/>
        <v>0.5</v>
      </c>
      <c r="AY2419" s="43" t="str">
        <f t="shared" si="341"/>
        <v>UTGS</v>
      </c>
    </row>
    <row r="2420" spans="1:51" hidden="1" x14ac:dyDescent="0.2">
      <c r="A2420" s="38">
        <v>2413</v>
      </c>
      <c r="B2420" t="s">
        <v>362</v>
      </c>
      <c r="C2420" t="s">
        <v>289</v>
      </c>
      <c r="D2420">
        <v>320</v>
      </c>
      <c r="E2420" t="s">
        <v>1243</v>
      </c>
      <c r="F2420">
        <v>0.25</v>
      </c>
      <c r="G2420" t="str">
        <f>LOOKUP(F2420,{0,6,45},{"F","L","H"})</f>
        <v>F</v>
      </c>
      <c r="H2420" t="s">
        <v>4194</v>
      </c>
      <c r="I2420" s="43" t="str">
        <f>IFERROR(VLOOKUP(#REF!,#REF!,2,FALSE),"No")</f>
        <v>No</v>
      </c>
      <c r="J2420" s="139">
        <v>0.5</v>
      </c>
      <c r="K2420" s="148">
        <v>28</v>
      </c>
      <c r="L2420" s="148"/>
      <c r="M2420" s="148"/>
      <c r="N2420" s="148"/>
      <c r="O2420" s="148"/>
      <c r="P2420" s="148"/>
      <c r="Q2420" s="148"/>
      <c r="R2420" s="148"/>
      <c r="S2420" s="148"/>
      <c r="T2420" s="148"/>
      <c r="U2420" s="148"/>
      <c r="V2420" s="148"/>
      <c r="W2420" s="148"/>
      <c r="X2420" s="139">
        <v>0.75</v>
      </c>
      <c r="Y2420" s="148">
        <v>188.49</v>
      </c>
      <c r="Z2420" s="148">
        <v>1.25</v>
      </c>
      <c r="AA2420" s="148">
        <v>125.71</v>
      </c>
      <c r="AB2420" s="148">
        <v>2</v>
      </c>
      <c r="AC2420" s="148">
        <v>685.79</v>
      </c>
      <c r="AD2420" s="148"/>
      <c r="AE2420" s="148"/>
      <c r="AF2420" s="148"/>
      <c r="AG2420" s="148"/>
      <c r="AH2420" s="148"/>
      <c r="AI2420" s="148"/>
      <c r="AJ2420" s="148"/>
      <c r="AK2420" s="148"/>
      <c r="AL2420" s="139">
        <v>0</v>
      </c>
      <c r="AM2420" s="139">
        <v>0</v>
      </c>
      <c r="AN2420" s="148">
        <f t="shared" si="334"/>
        <v>999.99</v>
      </c>
      <c r="AO2420" s="148">
        <f t="shared" si="335"/>
        <v>28</v>
      </c>
      <c r="AP2420" s="148">
        <v>19</v>
      </c>
      <c r="AQ2420" s="140">
        <v>19</v>
      </c>
      <c r="AS2420" s="42">
        <f t="shared" si="336"/>
        <v>1915.2973792695852</v>
      </c>
      <c r="AT2420" s="101">
        <f t="shared" si="337"/>
        <v>0</v>
      </c>
      <c r="AU2420" s="42">
        <f t="shared" si="338"/>
        <v>1915.2973792695852</v>
      </c>
      <c r="AV2420" s="42">
        <f t="shared" si="339"/>
        <v>1790.915147992464</v>
      </c>
      <c r="AW2420" s="102">
        <f t="shared" si="340"/>
        <v>431</v>
      </c>
      <c r="AX2420" s="43">
        <f t="shared" si="333"/>
        <v>0.5</v>
      </c>
      <c r="AY2420" s="43" t="str">
        <f t="shared" si="341"/>
        <v>UTGS</v>
      </c>
    </row>
    <row r="2421" spans="1:51" hidden="1" x14ac:dyDescent="0.2">
      <c r="A2421" s="38">
        <v>2414</v>
      </c>
      <c r="B2421" t="s">
        <v>362</v>
      </c>
      <c r="C2421" t="s">
        <v>289</v>
      </c>
      <c r="D2421">
        <v>306</v>
      </c>
      <c r="E2421" t="s">
        <v>1224</v>
      </c>
      <c r="F2421">
        <v>0.25</v>
      </c>
      <c r="G2421" t="str">
        <f>LOOKUP(F2421,{0,6,45},{"F","L","H"})</f>
        <v>F</v>
      </c>
      <c r="H2421" t="s">
        <v>4195</v>
      </c>
      <c r="I2421" s="43" t="str">
        <f>IFERROR(VLOOKUP(#REF!,#REF!,2,FALSE),"No")</f>
        <v>No</v>
      </c>
      <c r="J2421" s="139">
        <v>0.75</v>
      </c>
      <c r="K2421" s="148">
        <v>10</v>
      </c>
      <c r="L2421" s="148"/>
      <c r="M2421" s="148"/>
      <c r="N2421" s="148"/>
      <c r="O2421" s="148"/>
      <c r="P2421" s="148"/>
      <c r="Q2421" s="148"/>
      <c r="R2421" s="148"/>
      <c r="S2421" s="148"/>
      <c r="T2421" s="148"/>
      <c r="U2421" s="148"/>
      <c r="V2421" s="148"/>
      <c r="W2421" s="148"/>
      <c r="X2421" s="139">
        <v>1.25</v>
      </c>
      <c r="Y2421" s="148">
        <v>624.75</v>
      </c>
      <c r="Z2421" s="148">
        <v>2</v>
      </c>
      <c r="AA2421" s="148">
        <v>375.25</v>
      </c>
      <c r="AB2421" s="148"/>
      <c r="AC2421" s="148"/>
      <c r="AD2421" s="148"/>
      <c r="AE2421" s="148"/>
      <c r="AF2421" s="148"/>
      <c r="AG2421" s="148"/>
      <c r="AH2421" s="148"/>
      <c r="AI2421" s="148"/>
      <c r="AJ2421" s="148"/>
      <c r="AK2421" s="148"/>
      <c r="AL2421" s="139">
        <v>0</v>
      </c>
      <c r="AM2421" s="139">
        <v>0</v>
      </c>
      <c r="AN2421" s="148">
        <f t="shared" si="334"/>
        <v>1000</v>
      </c>
      <c r="AO2421" s="148">
        <f t="shared" si="335"/>
        <v>10</v>
      </c>
      <c r="AP2421" s="148">
        <v>13</v>
      </c>
      <c r="AQ2421" s="140">
        <v>39</v>
      </c>
      <c r="AS2421" s="42">
        <f t="shared" si="336"/>
        <v>643.83477831056609</v>
      </c>
      <c r="AT2421" s="101">
        <f t="shared" si="337"/>
        <v>0</v>
      </c>
      <c r="AU2421" s="42">
        <f t="shared" si="338"/>
        <v>643.83477831056609</v>
      </c>
      <c r="AV2421" s="42">
        <f t="shared" si="339"/>
        <v>844.82786465318054</v>
      </c>
      <c r="AW2421" s="102">
        <f t="shared" si="340"/>
        <v>431</v>
      </c>
      <c r="AX2421" s="43">
        <f t="shared" si="333"/>
        <v>0.75</v>
      </c>
      <c r="AY2421" s="43" t="str">
        <f t="shared" si="341"/>
        <v>UTGS</v>
      </c>
    </row>
    <row r="2422" spans="1:51" hidden="1" x14ac:dyDescent="0.2">
      <c r="A2422" s="38">
        <v>2415</v>
      </c>
      <c r="B2422" t="s">
        <v>5807</v>
      </c>
      <c r="C2422" t="s">
        <v>5745</v>
      </c>
      <c r="D2422">
        <v>30300</v>
      </c>
      <c r="E2422" t="s">
        <v>219</v>
      </c>
      <c r="F2422">
        <v>5</v>
      </c>
      <c r="G2422" t="str">
        <f>LOOKUP(F2422,{0,6,45},{"F","L","H"})</f>
        <v>F</v>
      </c>
      <c r="H2422" t="s">
        <v>840</v>
      </c>
      <c r="I2422" s="43" t="str">
        <f>IFERROR(VLOOKUP(#REF!,#REF!,2,FALSE),"No")</f>
        <v>No</v>
      </c>
      <c r="J2422" s="139">
        <v>4</v>
      </c>
      <c r="K2422" s="148">
        <v>75</v>
      </c>
      <c r="L2422" s="148"/>
      <c r="M2422" s="148"/>
      <c r="N2422" s="148"/>
      <c r="O2422" s="148"/>
      <c r="P2422" s="148"/>
      <c r="Q2422" s="148"/>
      <c r="R2422" s="148"/>
      <c r="S2422" s="148"/>
      <c r="T2422" s="148"/>
      <c r="U2422" s="148"/>
      <c r="V2422" s="148"/>
      <c r="W2422" s="148"/>
      <c r="X2422" s="139">
        <v>2</v>
      </c>
      <c r="Y2422" s="148">
        <v>400.02</v>
      </c>
      <c r="Z2422" s="148">
        <v>4</v>
      </c>
      <c r="AA2422" s="148">
        <v>599.98</v>
      </c>
      <c r="AB2422" s="148"/>
      <c r="AC2422" s="148"/>
      <c r="AD2422" s="148"/>
      <c r="AE2422" s="148"/>
      <c r="AF2422" s="148"/>
      <c r="AG2422" s="148"/>
      <c r="AH2422" s="148"/>
      <c r="AI2422" s="148"/>
      <c r="AJ2422" s="148"/>
      <c r="AK2422" s="148"/>
      <c r="AL2422" s="139">
        <v>0</v>
      </c>
      <c r="AM2422" s="139">
        <v>0</v>
      </c>
      <c r="AN2422" s="148">
        <f t="shared" si="334"/>
        <v>1000</v>
      </c>
      <c r="AO2422" s="148">
        <f t="shared" si="335"/>
        <v>75</v>
      </c>
      <c r="AP2422" s="148">
        <v>11</v>
      </c>
      <c r="AQ2422" s="140">
        <v>12</v>
      </c>
      <c r="AS2422" s="42">
        <f t="shared" si="336"/>
        <v>5740.7608373292451</v>
      </c>
      <c r="AT2422" s="101">
        <f t="shared" si="337"/>
        <v>0</v>
      </c>
      <c r="AU2422" s="42">
        <f t="shared" si="338"/>
        <v>5740.7608373292451</v>
      </c>
      <c r="AV2422" s="42">
        <f t="shared" si="339"/>
        <v>3067.7348601228364</v>
      </c>
      <c r="AW2422" s="102">
        <f t="shared" si="340"/>
        <v>27686.400000000001</v>
      </c>
      <c r="AX2422" s="43">
        <f t="shared" si="333"/>
        <v>4</v>
      </c>
      <c r="AY2422" s="43" t="str">
        <f t="shared" si="341"/>
        <v>UTTSM</v>
      </c>
    </row>
    <row r="2423" spans="1:51" hidden="1" x14ac:dyDescent="0.2">
      <c r="A2423" s="38">
        <v>2416</v>
      </c>
      <c r="B2423" t="s">
        <v>362</v>
      </c>
      <c r="C2423" t="s">
        <v>289</v>
      </c>
      <c r="D2423">
        <v>320</v>
      </c>
      <c r="E2423" t="s">
        <v>1236</v>
      </c>
      <c r="F2423">
        <v>0.25</v>
      </c>
      <c r="G2423" t="str">
        <f>LOOKUP(F2423,{0,6,45},{"F","L","H"})</f>
        <v>F</v>
      </c>
      <c r="H2423" t="s">
        <v>4196</v>
      </c>
      <c r="I2423" s="43" t="str">
        <f>IFERROR(VLOOKUP(#REF!,#REF!,2,FALSE),"No")</f>
        <v>No</v>
      </c>
      <c r="J2423" s="139">
        <v>0.5</v>
      </c>
      <c r="K2423" s="148">
        <v>67</v>
      </c>
      <c r="L2423" s="148"/>
      <c r="M2423" s="148"/>
      <c r="N2423" s="148"/>
      <c r="O2423" s="148"/>
      <c r="P2423" s="148"/>
      <c r="Q2423" s="148"/>
      <c r="R2423" s="148"/>
      <c r="S2423" s="148"/>
      <c r="T2423" s="148"/>
      <c r="U2423" s="148"/>
      <c r="V2423" s="148"/>
      <c r="W2423" s="148"/>
      <c r="X2423" s="139">
        <v>2</v>
      </c>
      <c r="Y2423" s="148">
        <v>1000</v>
      </c>
      <c r="Z2423" s="148"/>
      <c r="AA2423" s="148"/>
      <c r="AB2423" s="148"/>
      <c r="AC2423" s="148"/>
      <c r="AD2423" s="148"/>
      <c r="AE2423" s="148"/>
      <c r="AF2423" s="148"/>
      <c r="AG2423" s="148"/>
      <c r="AH2423" s="148"/>
      <c r="AI2423" s="148"/>
      <c r="AJ2423" s="148"/>
      <c r="AK2423" s="148"/>
      <c r="AL2423" s="139">
        <v>0</v>
      </c>
      <c r="AM2423" s="139">
        <v>0</v>
      </c>
      <c r="AN2423" s="148">
        <f t="shared" si="334"/>
        <v>1000</v>
      </c>
      <c r="AO2423" s="148">
        <f t="shared" si="335"/>
        <v>67</v>
      </c>
      <c r="AP2423" s="148">
        <v>7</v>
      </c>
      <c r="AQ2423" s="140">
        <v>7</v>
      </c>
      <c r="AS2423" s="42">
        <f t="shared" si="336"/>
        <v>4583.0330146807937</v>
      </c>
      <c r="AT2423" s="101">
        <f t="shared" si="337"/>
        <v>0</v>
      </c>
      <c r="AU2423" s="42">
        <f t="shared" si="338"/>
        <v>4583.0330146807937</v>
      </c>
      <c r="AV2423" s="42">
        <f t="shared" si="339"/>
        <v>4644.4231030677192</v>
      </c>
      <c r="AW2423" s="102">
        <f t="shared" si="340"/>
        <v>431</v>
      </c>
      <c r="AX2423" s="43">
        <f t="shared" si="333"/>
        <v>0.5</v>
      </c>
      <c r="AY2423" s="43" t="str">
        <f t="shared" si="341"/>
        <v>UTGS</v>
      </c>
    </row>
    <row r="2424" spans="1:51" hidden="1" x14ac:dyDescent="0.2">
      <c r="A2424" s="38">
        <v>2417</v>
      </c>
      <c r="B2424" t="s">
        <v>5806</v>
      </c>
      <c r="C2424" t="s">
        <v>292</v>
      </c>
      <c r="D2424">
        <v>2225</v>
      </c>
      <c r="E2424" t="s">
        <v>196</v>
      </c>
      <c r="F2424">
        <v>2</v>
      </c>
      <c r="G2424" t="str">
        <f>LOOKUP(F2424,{0,6,45},{"F","L","H"})</f>
        <v>F</v>
      </c>
      <c r="H2424" t="s">
        <v>4197</v>
      </c>
      <c r="I2424" s="43" t="str">
        <f>IFERROR(VLOOKUP(#REF!,#REF!,2,FALSE),"No")</f>
        <v>No</v>
      </c>
      <c r="J2424" s="139">
        <v>1.25</v>
      </c>
      <c r="K2424" s="148">
        <v>246</v>
      </c>
      <c r="L2424" s="148"/>
      <c r="M2424" s="148"/>
      <c r="N2424" s="148"/>
      <c r="O2424" s="148"/>
      <c r="P2424" s="148"/>
      <c r="Q2424" s="148"/>
      <c r="R2424" s="148"/>
      <c r="S2424" s="148"/>
      <c r="T2424" s="148"/>
      <c r="U2424" s="148"/>
      <c r="V2424" s="148"/>
      <c r="W2424" s="148"/>
      <c r="X2424" s="139">
        <v>1.25</v>
      </c>
      <c r="Y2424" s="148">
        <v>145</v>
      </c>
      <c r="Z2424" s="148">
        <v>2</v>
      </c>
      <c r="AA2424" s="148">
        <v>92</v>
      </c>
      <c r="AB2424" s="148">
        <v>4</v>
      </c>
      <c r="AC2424" s="148">
        <v>763</v>
      </c>
      <c r="AD2424" s="148"/>
      <c r="AE2424" s="148"/>
      <c r="AF2424" s="148"/>
      <c r="AG2424" s="148"/>
      <c r="AH2424" s="148"/>
      <c r="AI2424" s="148"/>
      <c r="AJ2424" s="148"/>
      <c r="AK2424" s="148"/>
      <c r="AL2424" s="139">
        <v>0</v>
      </c>
      <c r="AM2424" s="139">
        <v>0</v>
      </c>
      <c r="AN2424" s="148">
        <f t="shared" si="334"/>
        <v>1000</v>
      </c>
      <c r="AO2424" s="148">
        <f t="shared" si="335"/>
        <v>246</v>
      </c>
      <c r="AP2424" s="148">
        <v>5</v>
      </c>
      <c r="AQ2424" s="140">
        <v>7</v>
      </c>
      <c r="AS2424" s="42">
        <f t="shared" si="336"/>
        <v>18330.315546439924</v>
      </c>
      <c r="AT2424" s="101">
        <f t="shared" si="337"/>
        <v>0</v>
      </c>
      <c r="AU2424" s="42">
        <f t="shared" si="338"/>
        <v>18330.315546439924</v>
      </c>
      <c r="AV2424" s="42">
        <f t="shared" si="339"/>
        <v>5440.453103067719</v>
      </c>
      <c r="AW2424" s="102">
        <f t="shared" si="340"/>
        <v>2428.75</v>
      </c>
      <c r="AX2424" s="43">
        <f t="shared" si="333"/>
        <v>1.25</v>
      </c>
      <c r="AY2424" s="43" t="str">
        <f t="shared" si="341"/>
        <v>UTFS</v>
      </c>
    </row>
    <row r="2425" spans="1:51" hidden="1" x14ac:dyDescent="0.2">
      <c r="A2425" s="38">
        <v>2418</v>
      </c>
      <c r="B2425" t="s">
        <v>5806</v>
      </c>
      <c r="C2425" t="s">
        <v>292</v>
      </c>
      <c r="D2425">
        <v>3300</v>
      </c>
      <c r="E2425" t="s">
        <v>207</v>
      </c>
      <c r="F2425">
        <v>2</v>
      </c>
      <c r="G2425" t="str">
        <f>LOOKUP(F2425,{0,6,45},{"F","L","H"})</f>
        <v>F</v>
      </c>
      <c r="H2425" t="s">
        <v>2135</v>
      </c>
      <c r="I2425" s="43" t="str">
        <f>IFERROR(VLOOKUP(#REF!,#REF!,2,FALSE),"No")</f>
        <v>No</v>
      </c>
      <c r="J2425" s="139">
        <v>1.25</v>
      </c>
      <c r="K2425" s="148">
        <v>53</v>
      </c>
      <c r="L2425" s="148"/>
      <c r="M2425" s="148"/>
      <c r="N2425" s="148"/>
      <c r="O2425" s="148"/>
      <c r="P2425" s="148"/>
      <c r="Q2425" s="148"/>
      <c r="R2425" s="148"/>
      <c r="S2425" s="148"/>
      <c r="T2425" s="148"/>
      <c r="U2425" s="148"/>
      <c r="V2425" s="148"/>
      <c r="W2425" s="148"/>
      <c r="X2425" s="139">
        <v>4</v>
      </c>
      <c r="Y2425" s="148">
        <v>1000</v>
      </c>
      <c r="Z2425" s="149"/>
      <c r="AA2425" s="148"/>
      <c r="AB2425" s="149"/>
      <c r="AC2425" s="148"/>
      <c r="AD2425" s="148"/>
      <c r="AE2425" s="148"/>
      <c r="AF2425" s="148"/>
      <c r="AG2425" s="148"/>
      <c r="AH2425" s="148"/>
      <c r="AI2425" s="148"/>
      <c r="AJ2425" s="148"/>
      <c r="AK2425" s="148"/>
      <c r="AL2425" s="139">
        <v>0</v>
      </c>
      <c r="AM2425" s="139">
        <v>0</v>
      </c>
      <c r="AN2425" s="148">
        <f t="shared" si="334"/>
        <v>1000</v>
      </c>
      <c r="AO2425" s="148">
        <f t="shared" si="335"/>
        <v>53</v>
      </c>
      <c r="AP2425" s="148">
        <v>7</v>
      </c>
      <c r="AQ2425" s="140">
        <v>22</v>
      </c>
      <c r="AS2425" s="42">
        <f t="shared" si="336"/>
        <v>3949.2143250459999</v>
      </c>
      <c r="AT2425" s="101">
        <f t="shared" si="337"/>
        <v>0</v>
      </c>
      <c r="AU2425" s="42">
        <f t="shared" si="338"/>
        <v>3949.2143250459999</v>
      </c>
      <c r="AV2425" s="42">
        <f t="shared" si="339"/>
        <v>1803.6800782488199</v>
      </c>
      <c r="AW2425" s="102">
        <f t="shared" si="340"/>
        <v>2145.6666666666665</v>
      </c>
      <c r="AX2425" s="43">
        <f t="shared" si="333"/>
        <v>1.25</v>
      </c>
      <c r="AY2425" s="43" t="str">
        <f t="shared" si="341"/>
        <v>UTFS</v>
      </c>
    </row>
    <row r="2426" spans="1:51" hidden="1" x14ac:dyDescent="0.2">
      <c r="A2426" s="38">
        <v>2419</v>
      </c>
      <c r="B2426" t="s">
        <v>362</v>
      </c>
      <c r="C2426" t="s">
        <v>289</v>
      </c>
      <c r="D2426">
        <v>550</v>
      </c>
      <c r="E2426" t="s">
        <v>1245</v>
      </c>
      <c r="F2426">
        <v>2</v>
      </c>
      <c r="G2426" t="str">
        <f>LOOKUP(F2426,{0,6,45},{"F","L","H"})</f>
        <v>F</v>
      </c>
      <c r="H2426" t="s">
        <v>4198</v>
      </c>
      <c r="I2426" s="43" t="str">
        <f>IFERROR(VLOOKUP(#REF!,#REF!,2,FALSE),"No")</f>
        <v>No</v>
      </c>
      <c r="J2426" s="139">
        <v>0.5</v>
      </c>
      <c r="K2426" s="148">
        <v>29</v>
      </c>
      <c r="L2426" s="148"/>
      <c r="M2426" s="148"/>
      <c r="N2426" s="148"/>
      <c r="O2426" s="148"/>
      <c r="P2426" s="148"/>
      <c r="Q2426" s="148"/>
      <c r="R2426" s="148"/>
      <c r="S2426" s="148"/>
      <c r="T2426" s="148"/>
      <c r="U2426" s="148"/>
      <c r="V2426" s="148"/>
      <c r="W2426" s="148"/>
      <c r="X2426" s="139">
        <v>0.75</v>
      </c>
      <c r="Y2426" s="148">
        <v>222.38</v>
      </c>
      <c r="Z2426" s="148">
        <v>2</v>
      </c>
      <c r="AA2426" s="148">
        <v>777.62</v>
      </c>
      <c r="AB2426" s="148"/>
      <c r="AC2426" s="148"/>
      <c r="AD2426" s="148"/>
      <c r="AE2426" s="148"/>
      <c r="AF2426" s="148"/>
      <c r="AG2426" s="148"/>
      <c r="AH2426" s="148"/>
      <c r="AI2426" s="148"/>
      <c r="AJ2426" s="148"/>
      <c r="AK2426" s="148"/>
      <c r="AL2426" s="139">
        <v>0</v>
      </c>
      <c r="AM2426" s="139">
        <v>0</v>
      </c>
      <c r="AN2426" s="148">
        <f t="shared" si="334"/>
        <v>1000</v>
      </c>
      <c r="AO2426" s="148">
        <f t="shared" si="335"/>
        <v>29</v>
      </c>
      <c r="AP2426" s="148">
        <v>14</v>
      </c>
      <c r="AQ2426" s="140">
        <v>14</v>
      </c>
      <c r="AS2426" s="42">
        <f t="shared" si="336"/>
        <v>1983.700857100642</v>
      </c>
      <c r="AT2426" s="101">
        <f t="shared" si="337"/>
        <v>0</v>
      </c>
      <c r="AU2426" s="42">
        <f t="shared" si="338"/>
        <v>1983.700857100642</v>
      </c>
      <c r="AV2426" s="42">
        <f t="shared" si="339"/>
        <v>2442.6144372481454</v>
      </c>
      <c r="AW2426" s="102">
        <f t="shared" si="340"/>
        <v>585.0096169344007</v>
      </c>
      <c r="AX2426" s="43">
        <f t="shared" si="333"/>
        <v>0.5</v>
      </c>
      <c r="AY2426" s="43" t="str">
        <f t="shared" si="341"/>
        <v>UTGS</v>
      </c>
    </row>
    <row r="2427" spans="1:51" hidden="1" x14ac:dyDescent="0.2">
      <c r="A2427" s="38">
        <v>2420</v>
      </c>
      <c r="B2427" t="s">
        <v>362</v>
      </c>
      <c r="C2427" t="s">
        <v>289</v>
      </c>
      <c r="D2427">
        <v>320</v>
      </c>
      <c r="E2427" t="s">
        <v>1247</v>
      </c>
      <c r="F2427">
        <v>0.25</v>
      </c>
      <c r="G2427" t="str">
        <f>LOOKUP(F2427,{0,6,45},{"F","L","H"})</f>
        <v>F</v>
      </c>
      <c r="H2427" t="s">
        <v>4199</v>
      </c>
      <c r="I2427" s="43" t="str">
        <f>IFERROR(VLOOKUP(#REF!,#REF!,2,FALSE),"No")</f>
        <v>No</v>
      </c>
      <c r="J2427" s="139">
        <v>0.5</v>
      </c>
      <c r="K2427" s="148">
        <v>41</v>
      </c>
      <c r="L2427" s="148"/>
      <c r="M2427" s="148"/>
      <c r="N2427" s="148"/>
      <c r="O2427" s="148"/>
      <c r="P2427" s="148"/>
      <c r="Q2427" s="148"/>
      <c r="R2427" s="148"/>
      <c r="S2427" s="148"/>
      <c r="T2427" s="148"/>
      <c r="U2427" s="148"/>
      <c r="V2427" s="148"/>
      <c r="W2427" s="148"/>
      <c r="X2427" s="139">
        <v>1.25</v>
      </c>
      <c r="Y2427" s="148">
        <v>89.95</v>
      </c>
      <c r="Z2427" s="148">
        <v>2</v>
      </c>
      <c r="AA2427" s="148">
        <v>841.84</v>
      </c>
      <c r="AB2427" s="148">
        <v>3</v>
      </c>
      <c r="AC2427" s="148">
        <v>68.209999999999994</v>
      </c>
      <c r="AD2427" s="148"/>
      <c r="AE2427" s="148"/>
      <c r="AF2427" s="148"/>
      <c r="AG2427" s="148"/>
      <c r="AH2427" s="148"/>
      <c r="AI2427" s="148"/>
      <c r="AJ2427" s="148"/>
      <c r="AK2427" s="148"/>
      <c r="AL2427" s="139">
        <v>0</v>
      </c>
      <c r="AM2427" s="139">
        <v>0</v>
      </c>
      <c r="AN2427" s="148">
        <f t="shared" si="334"/>
        <v>1000.0000000000001</v>
      </c>
      <c r="AO2427" s="148">
        <f t="shared" si="335"/>
        <v>41</v>
      </c>
      <c r="AP2427" s="148">
        <v>11</v>
      </c>
      <c r="AQ2427" s="140">
        <v>11</v>
      </c>
      <c r="AS2427" s="42">
        <f t="shared" si="336"/>
        <v>2804.5425910733215</v>
      </c>
      <c r="AT2427" s="101">
        <f t="shared" si="337"/>
        <v>0</v>
      </c>
      <c r="AU2427" s="42">
        <f t="shared" si="338"/>
        <v>2804.5425910733215</v>
      </c>
      <c r="AV2427" s="42">
        <f t="shared" si="339"/>
        <v>2882.6385383158213</v>
      </c>
      <c r="AW2427" s="102">
        <f t="shared" si="340"/>
        <v>431</v>
      </c>
      <c r="AX2427" s="43">
        <f t="shared" ref="AX2427:AX2490" si="342">IF(J2427&gt;0,J2427,R2427)</f>
        <v>0.5</v>
      </c>
      <c r="AY2427" s="43" t="str">
        <f t="shared" si="341"/>
        <v>UTGS</v>
      </c>
    </row>
    <row r="2428" spans="1:51" hidden="1" x14ac:dyDescent="0.2">
      <c r="A2428" s="38">
        <v>2421</v>
      </c>
      <c r="B2428" t="s">
        <v>362</v>
      </c>
      <c r="C2428" t="s">
        <v>289</v>
      </c>
      <c r="D2428">
        <v>320</v>
      </c>
      <c r="E2428" t="s">
        <v>1247</v>
      </c>
      <c r="F2428">
        <v>0.25</v>
      </c>
      <c r="G2428" t="str">
        <f>LOOKUP(F2428,{0,6,45},{"F","L","H"})</f>
        <v>F</v>
      </c>
      <c r="H2428" t="s">
        <v>4200</v>
      </c>
      <c r="I2428" s="43" t="str">
        <f>IFERROR(VLOOKUP(#REF!,#REF!,2,FALSE),"No")</f>
        <v>No</v>
      </c>
      <c r="J2428" s="139">
        <v>0.5</v>
      </c>
      <c r="K2428" s="148">
        <v>42</v>
      </c>
      <c r="L2428" s="148"/>
      <c r="M2428" s="148"/>
      <c r="N2428" s="148"/>
      <c r="O2428" s="148"/>
      <c r="P2428" s="148"/>
      <c r="Q2428" s="148"/>
      <c r="R2428" s="148"/>
      <c r="S2428" s="148"/>
      <c r="T2428" s="148"/>
      <c r="U2428" s="148"/>
      <c r="V2428" s="148"/>
      <c r="W2428" s="148"/>
      <c r="X2428" s="139">
        <v>0.75</v>
      </c>
      <c r="Y2428" s="148">
        <v>141.27000000000001</v>
      </c>
      <c r="Z2428" s="149">
        <v>2</v>
      </c>
      <c r="AA2428" s="148">
        <v>858.73</v>
      </c>
      <c r="AB2428" s="148"/>
      <c r="AC2428" s="148"/>
      <c r="AD2428" s="148"/>
      <c r="AE2428" s="148"/>
      <c r="AF2428" s="148"/>
      <c r="AG2428" s="148"/>
      <c r="AH2428" s="148"/>
      <c r="AI2428" s="148"/>
      <c r="AJ2428" s="148"/>
      <c r="AK2428" s="148"/>
      <c r="AL2428" s="139">
        <v>0</v>
      </c>
      <c r="AM2428" s="139">
        <v>0</v>
      </c>
      <c r="AN2428" s="148">
        <f t="shared" si="334"/>
        <v>1000</v>
      </c>
      <c r="AO2428" s="148">
        <f t="shared" si="335"/>
        <v>42</v>
      </c>
      <c r="AP2428" s="148">
        <v>9</v>
      </c>
      <c r="AQ2428" s="140">
        <v>9</v>
      </c>
      <c r="AS2428" s="42">
        <f t="shared" si="336"/>
        <v>2872.9460689043781</v>
      </c>
      <c r="AT2428" s="101">
        <f t="shared" si="337"/>
        <v>0</v>
      </c>
      <c r="AU2428" s="42">
        <f t="shared" si="338"/>
        <v>2872.9460689043781</v>
      </c>
      <c r="AV2428" s="42">
        <f t="shared" si="339"/>
        <v>3731.3098134971151</v>
      </c>
      <c r="AW2428" s="102">
        <f t="shared" si="340"/>
        <v>431</v>
      </c>
      <c r="AX2428" s="43">
        <f t="shared" si="342"/>
        <v>0.5</v>
      </c>
      <c r="AY2428" s="43" t="str">
        <f t="shared" si="341"/>
        <v>UTGS</v>
      </c>
    </row>
    <row r="2429" spans="1:51" hidden="1" x14ac:dyDescent="0.2">
      <c r="A2429" s="38">
        <v>2422</v>
      </c>
      <c r="B2429" t="s">
        <v>362</v>
      </c>
      <c r="C2429" t="s">
        <v>289</v>
      </c>
      <c r="D2429">
        <v>320</v>
      </c>
      <c r="E2429" t="s">
        <v>1243</v>
      </c>
      <c r="F2429">
        <v>0.25</v>
      </c>
      <c r="G2429" t="str">
        <f>LOOKUP(F2429,{0,6,45},{"F","L","H"})</f>
        <v>F</v>
      </c>
      <c r="H2429" t="s">
        <v>4201</v>
      </c>
      <c r="I2429" s="43" t="str">
        <f>IFERROR(VLOOKUP(#REF!,#REF!,2,FALSE),"No")</f>
        <v>No</v>
      </c>
      <c r="J2429" s="139">
        <v>0.5</v>
      </c>
      <c r="K2429" s="148">
        <v>31</v>
      </c>
      <c r="L2429" s="148"/>
      <c r="M2429" s="148"/>
      <c r="N2429" s="148"/>
      <c r="O2429" s="148"/>
      <c r="P2429" s="148"/>
      <c r="Q2429" s="148"/>
      <c r="R2429" s="148"/>
      <c r="S2429" s="148"/>
      <c r="T2429" s="148"/>
      <c r="U2429" s="148"/>
      <c r="V2429" s="148"/>
      <c r="W2429" s="148"/>
      <c r="X2429" s="139">
        <v>1.25</v>
      </c>
      <c r="Y2429" s="148">
        <v>771.82</v>
      </c>
      <c r="Z2429" s="149">
        <v>2</v>
      </c>
      <c r="AA2429" s="148">
        <v>228.18</v>
      </c>
      <c r="AB2429" s="148"/>
      <c r="AC2429" s="148"/>
      <c r="AD2429" s="148"/>
      <c r="AE2429" s="148"/>
      <c r="AF2429" s="148"/>
      <c r="AG2429" s="148"/>
      <c r="AH2429" s="148"/>
      <c r="AI2429" s="148"/>
      <c r="AJ2429" s="148"/>
      <c r="AK2429" s="148"/>
      <c r="AL2429" s="139">
        <v>0</v>
      </c>
      <c r="AM2429" s="139">
        <v>0</v>
      </c>
      <c r="AN2429" s="148">
        <f t="shared" si="334"/>
        <v>1000</v>
      </c>
      <c r="AO2429" s="148">
        <f t="shared" si="335"/>
        <v>31</v>
      </c>
      <c r="AP2429" s="148">
        <v>19</v>
      </c>
      <c r="AQ2429" s="140">
        <v>19</v>
      </c>
      <c r="AS2429" s="42">
        <f t="shared" si="336"/>
        <v>2120.5078127627553</v>
      </c>
      <c r="AT2429" s="101">
        <f t="shared" si="337"/>
        <v>0</v>
      </c>
      <c r="AU2429" s="42">
        <f t="shared" si="338"/>
        <v>2120.5078127627553</v>
      </c>
      <c r="AV2429" s="42">
        <f t="shared" si="339"/>
        <v>1739.5387221828441</v>
      </c>
      <c r="AW2429" s="102">
        <f t="shared" si="340"/>
        <v>431</v>
      </c>
      <c r="AX2429" s="43">
        <f t="shared" si="342"/>
        <v>0.5</v>
      </c>
      <c r="AY2429" s="43" t="str">
        <f t="shared" si="341"/>
        <v>UTGS</v>
      </c>
    </row>
    <row r="2430" spans="1:51" hidden="1" x14ac:dyDescent="0.2">
      <c r="A2430" s="38">
        <v>2423</v>
      </c>
      <c r="B2430" t="s">
        <v>5806</v>
      </c>
      <c r="C2430" t="s">
        <v>5746</v>
      </c>
      <c r="D2430">
        <v>7794</v>
      </c>
      <c r="E2430" t="s">
        <v>290</v>
      </c>
      <c r="F2430">
        <v>2</v>
      </c>
      <c r="G2430" t="str">
        <f>LOOKUP(F2430,{0,6,45},{"F","L","H"})</f>
        <v>F</v>
      </c>
      <c r="H2430" t="s">
        <v>4202</v>
      </c>
      <c r="I2430" s="43" t="str">
        <f>IFERROR(VLOOKUP(#REF!,#REF!,2,FALSE),"No")</f>
        <v>No</v>
      </c>
      <c r="J2430" s="139">
        <v>2</v>
      </c>
      <c r="K2430" s="148">
        <v>46</v>
      </c>
      <c r="L2430" s="148"/>
      <c r="M2430" s="148"/>
      <c r="N2430" s="148"/>
      <c r="O2430" s="148"/>
      <c r="P2430" s="148"/>
      <c r="Q2430" s="148"/>
      <c r="R2430" s="148"/>
      <c r="S2430" s="148"/>
      <c r="T2430" s="148"/>
      <c r="U2430" s="148"/>
      <c r="V2430" s="148"/>
      <c r="W2430" s="148"/>
      <c r="X2430" s="139">
        <v>2</v>
      </c>
      <c r="Y2430" s="148">
        <v>818.94</v>
      </c>
      <c r="Z2430" s="149">
        <v>4</v>
      </c>
      <c r="AA2430" s="148">
        <v>181.06</v>
      </c>
      <c r="AB2430" s="148"/>
      <c r="AC2430" s="148"/>
      <c r="AD2430" s="148"/>
      <c r="AE2430" s="148"/>
      <c r="AF2430" s="148"/>
      <c r="AG2430" s="148"/>
      <c r="AH2430" s="148"/>
      <c r="AI2430" s="148"/>
      <c r="AJ2430" s="148"/>
      <c r="AK2430" s="148"/>
      <c r="AL2430" s="139">
        <v>0</v>
      </c>
      <c r="AM2430" s="139">
        <v>0</v>
      </c>
      <c r="AN2430" s="148">
        <f t="shared" si="334"/>
        <v>1000</v>
      </c>
      <c r="AO2430" s="148">
        <f t="shared" si="335"/>
        <v>46</v>
      </c>
      <c r="AP2430" s="148">
        <v>7</v>
      </c>
      <c r="AQ2430" s="140">
        <v>8</v>
      </c>
      <c r="AS2430" s="42">
        <f t="shared" si="336"/>
        <v>3357.2399802286036</v>
      </c>
      <c r="AT2430" s="101">
        <f t="shared" si="337"/>
        <v>0</v>
      </c>
      <c r="AU2430" s="42">
        <f t="shared" si="338"/>
        <v>3357.2399802286036</v>
      </c>
      <c r="AV2430" s="42">
        <f t="shared" si="339"/>
        <v>4226.1452401842544</v>
      </c>
      <c r="AW2430" s="102">
        <f t="shared" si="340"/>
        <v>5118</v>
      </c>
      <c r="AX2430" s="43">
        <f t="shared" si="342"/>
        <v>2</v>
      </c>
      <c r="AY2430" s="43" t="str">
        <f t="shared" si="341"/>
        <v>UTTSS</v>
      </c>
    </row>
    <row r="2431" spans="1:51" hidden="1" x14ac:dyDescent="0.2">
      <c r="A2431" s="38">
        <v>2424</v>
      </c>
      <c r="B2431" t="s">
        <v>362</v>
      </c>
      <c r="C2431" t="s">
        <v>289</v>
      </c>
      <c r="D2431">
        <v>320</v>
      </c>
      <c r="E2431" t="s">
        <v>1247</v>
      </c>
      <c r="F2431">
        <v>0.25</v>
      </c>
      <c r="G2431" t="str">
        <f>LOOKUP(F2431,{0,6,45},{"F","L","H"})</f>
        <v>F</v>
      </c>
      <c r="H2431" t="s">
        <v>4203</v>
      </c>
      <c r="I2431" s="43" t="str">
        <f>IFERROR(VLOOKUP(#REF!,#REF!,2,FALSE),"No")</f>
        <v>No</v>
      </c>
      <c r="J2431" s="139">
        <v>0.5</v>
      </c>
      <c r="K2431" s="148">
        <v>78</v>
      </c>
      <c r="L2431" s="148"/>
      <c r="M2431" s="148"/>
      <c r="N2431" s="148"/>
      <c r="O2431" s="148"/>
      <c r="P2431" s="148"/>
      <c r="Q2431" s="148"/>
      <c r="R2431" s="148"/>
      <c r="S2431" s="148"/>
      <c r="T2431" s="148"/>
      <c r="U2431" s="148"/>
      <c r="V2431" s="148"/>
      <c r="W2431" s="148"/>
      <c r="X2431" s="139">
        <v>2</v>
      </c>
      <c r="Y2431" s="148">
        <v>1000</v>
      </c>
      <c r="Z2431" s="148"/>
      <c r="AA2431" s="148"/>
      <c r="AB2431" s="148"/>
      <c r="AC2431" s="148"/>
      <c r="AD2431" s="148"/>
      <c r="AE2431" s="148"/>
      <c r="AF2431" s="148"/>
      <c r="AG2431" s="148"/>
      <c r="AH2431" s="148"/>
      <c r="AI2431" s="148"/>
      <c r="AJ2431" s="148"/>
      <c r="AK2431" s="148"/>
      <c r="AL2431" s="139">
        <v>0</v>
      </c>
      <c r="AM2431" s="139">
        <v>0</v>
      </c>
      <c r="AN2431" s="148">
        <f t="shared" si="334"/>
        <v>1000</v>
      </c>
      <c r="AO2431" s="148">
        <f t="shared" si="335"/>
        <v>78</v>
      </c>
      <c r="AP2431" s="148">
        <v>9</v>
      </c>
      <c r="AQ2431" s="140">
        <v>9</v>
      </c>
      <c r="AS2431" s="42">
        <f t="shared" si="336"/>
        <v>5335.471270822416</v>
      </c>
      <c r="AT2431" s="101">
        <f t="shared" si="337"/>
        <v>0</v>
      </c>
      <c r="AU2431" s="42">
        <f t="shared" si="338"/>
        <v>5335.471270822416</v>
      </c>
      <c r="AV2431" s="42">
        <f t="shared" si="339"/>
        <v>3612.3290801637813</v>
      </c>
      <c r="AW2431" s="102">
        <f t="shared" si="340"/>
        <v>431</v>
      </c>
      <c r="AX2431" s="43">
        <f t="shared" si="342"/>
        <v>0.5</v>
      </c>
      <c r="AY2431" s="43" t="str">
        <f t="shared" si="341"/>
        <v>UTGS</v>
      </c>
    </row>
    <row r="2432" spans="1:51" hidden="1" x14ac:dyDescent="0.2">
      <c r="A2432" s="38">
        <v>2425</v>
      </c>
      <c r="B2432" t="s">
        <v>362</v>
      </c>
      <c r="C2432" t="s">
        <v>289</v>
      </c>
      <c r="D2432">
        <v>320</v>
      </c>
      <c r="E2432" t="s">
        <v>1247</v>
      </c>
      <c r="F2432">
        <v>0.25</v>
      </c>
      <c r="G2432" t="str">
        <f>LOOKUP(F2432,{0,6,45},{"F","L","H"})</f>
        <v>F</v>
      </c>
      <c r="H2432" t="s">
        <v>4204</v>
      </c>
      <c r="I2432" s="43" t="str">
        <f>IFERROR(VLOOKUP(#REF!,#REF!,2,FALSE),"No")</f>
        <v>No</v>
      </c>
      <c r="J2432" s="139">
        <v>0.5</v>
      </c>
      <c r="K2432" s="148">
        <v>39</v>
      </c>
      <c r="L2432" s="148"/>
      <c r="M2432" s="148"/>
      <c r="N2432" s="148"/>
      <c r="O2432" s="148"/>
      <c r="P2432" s="148"/>
      <c r="Q2432" s="148"/>
      <c r="R2432" s="148"/>
      <c r="S2432" s="148"/>
      <c r="T2432" s="148"/>
      <c r="U2432" s="148"/>
      <c r="V2432" s="148"/>
      <c r="W2432" s="148"/>
      <c r="X2432" s="139">
        <v>1.25</v>
      </c>
      <c r="Y2432" s="148">
        <v>513.94000000000005</v>
      </c>
      <c r="Z2432" s="149">
        <v>2</v>
      </c>
      <c r="AA2432" s="148">
        <v>486.06</v>
      </c>
      <c r="AB2432" s="148"/>
      <c r="AC2432" s="148"/>
      <c r="AD2432" s="148"/>
      <c r="AE2432" s="148"/>
      <c r="AF2432" s="148"/>
      <c r="AG2432" s="148"/>
      <c r="AH2432" s="148"/>
      <c r="AI2432" s="148"/>
      <c r="AJ2432" s="148"/>
      <c r="AK2432" s="148"/>
      <c r="AL2432" s="139">
        <v>0</v>
      </c>
      <c r="AM2432" s="139">
        <v>0</v>
      </c>
      <c r="AN2432" s="148">
        <f t="shared" si="334"/>
        <v>1000</v>
      </c>
      <c r="AO2432" s="148">
        <f t="shared" si="335"/>
        <v>39</v>
      </c>
      <c r="AP2432" s="148">
        <v>12</v>
      </c>
      <c r="AQ2432" s="140">
        <v>12</v>
      </c>
      <c r="AS2432" s="42">
        <f t="shared" si="336"/>
        <v>2667.735635411208</v>
      </c>
      <c r="AT2432" s="101">
        <f t="shared" si="337"/>
        <v>0</v>
      </c>
      <c r="AU2432" s="42">
        <f t="shared" si="338"/>
        <v>2667.735635411208</v>
      </c>
      <c r="AV2432" s="42">
        <f t="shared" si="339"/>
        <v>2739.2266434561698</v>
      </c>
      <c r="AW2432" s="102">
        <f t="shared" si="340"/>
        <v>431</v>
      </c>
      <c r="AX2432" s="43">
        <f t="shared" si="342"/>
        <v>0.5</v>
      </c>
      <c r="AY2432" s="43" t="str">
        <f t="shared" si="341"/>
        <v>UTGS</v>
      </c>
    </row>
    <row r="2433" spans="1:51" hidden="1" x14ac:dyDescent="0.2">
      <c r="A2433" s="38">
        <v>2426</v>
      </c>
      <c r="B2433" t="s">
        <v>5806</v>
      </c>
      <c r="C2433" t="s">
        <v>5745</v>
      </c>
      <c r="D2433">
        <v>30300</v>
      </c>
      <c r="E2433" t="s">
        <v>219</v>
      </c>
      <c r="F2433">
        <v>5</v>
      </c>
      <c r="G2433" t="str">
        <f>LOOKUP(F2433,{0,6,45},{"F","L","H"})</f>
        <v>F</v>
      </c>
      <c r="H2433" t="s">
        <v>33</v>
      </c>
      <c r="I2433" s="43" t="str">
        <f>IFERROR(VLOOKUP(#REF!,#REF!,2,FALSE),"No")</f>
        <v>No</v>
      </c>
      <c r="J2433" s="149">
        <v>4</v>
      </c>
      <c r="K2433" s="148">
        <v>335</v>
      </c>
      <c r="L2433" s="148"/>
      <c r="M2433" s="148"/>
      <c r="N2433" s="148"/>
      <c r="O2433" s="148"/>
      <c r="P2433" s="148"/>
      <c r="Q2433" s="148"/>
      <c r="R2433" s="148"/>
      <c r="S2433" s="148"/>
      <c r="T2433" s="148"/>
      <c r="U2433" s="148"/>
      <c r="V2433" s="148"/>
      <c r="W2433" s="148"/>
      <c r="X2433" s="139">
        <v>1.25</v>
      </c>
      <c r="Y2433" s="148">
        <v>121.89</v>
      </c>
      <c r="Z2433" s="148">
        <v>2</v>
      </c>
      <c r="AA2433" s="148">
        <v>33.54</v>
      </c>
      <c r="AB2433" s="148">
        <v>4</v>
      </c>
      <c r="AC2433" s="148">
        <v>844.58</v>
      </c>
      <c r="AD2433" s="148"/>
      <c r="AE2433" s="148"/>
      <c r="AF2433" s="148"/>
      <c r="AG2433" s="148"/>
      <c r="AH2433" s="148"/>
      <c r="AI2433" s="148"/>
      <c r="AJ2433" s="148"/>
      <c r="AK2433" s="148"/>
      <c r="AL2433" s="139">
        <v>0</v>
      </c>
      <c r="AM2433" s="139">
        <v>0</v>
      </c>
      <c r="AN2433" s="148">
        <f t="shared" si="334"/>
        <v>1000.01</v>
      </c>
      <c r="AO2433" s="148">
        <f t="shared" si="335"/>
        <v>335</v>
      </c>
      <c r="AP2433" s="148">
        <v>6</v>
      </c>
      <c r="AQ2433" s="140">
        <v>12</v>
      </c>
      <c r="AS2433" s="42">
        <f t="shared" si="336"/>
        <v>25642.065073403963</v>
      </c>
      <c r="AT2433" s="101">
        <f t="shared" si="337"/>
        <v>0</v>
      </c>
      <c r="AU2433" s="42">
        <f t="shared" si="338"/>
        <v>25642.065073403963</v>
      </c>
      <c r="AV2433" s="42">
        <f t="shared" si="339"/>
        <v>3221.0207025909372</v>
      </c>
      <c r="AW2433" s="102">
        <f t="shared" si="340"/>
        <v>27686.400000000001</v>
      </c>
      <c r="AX2433" s="43">
        <f t="shared" si="342"/>
        <v>4</v>
      </c>
      <c r="AY2433" s="43" t="str">
        <f t="shared" si="341"/>
        <v>UTTSM</v>
      </c>
    </row>
    <row r="2434" spans="1:51" hidden="1" x14ac:dyDescent="0.2">
      <c r="A2434" s="38">
        <v>2427</v>
      </c>
      <c r="B2434" t="s">
        <v>5806</v>
      </c>
      <c r="C2434" t="s">
        <v>5745</v>
      </c>
      <c r="D2434">
        <v>64550</v>
      </c>
      <c r="E2434" t="s">
        <v>220</v>
      </c>
      <c r="F2434">
        <v>45</v>
      </c>
      <c r="G2434" t="str">
        <f>LOOKUP(F2434,{0,6,45},{"F","L","H"})</f>
        <v>H</v>
      </c>
      <c r="H2434" t="s">
        <v>585</v>
      </c>
      <c r="I2434" s="43" t="str">
        <f>IFERROR(VLOOKUP(#REF!,#REF!,2,FALSE),"No")</f>
        <v>No</v>
      </c>
      <c r="J2434" s="139">
        <v>3</v>
      </c>
      <c r="K2434" s="148">
        <v>22</v>
      </c>
      <c r="L2434" s="148"/>
      <c r="M2434" s="148"/>
      <c r="N2434" s="148"/>
      <c r="O2434" s="148"/>
      <c r="P2434" s="148"/>
      <c r="Q2434" s="148"/>
      <c r="R2434" s="148"/>
      <c r="S2434" s="148"/>
      <c r="T2434" s="148"/>
      <c r="U2434" s="148"/>
      <c r="V2434" s="148"/>
      <c r="W2434" s="148"/>
      <c r="X2434" s="139">
        <v>2</v>
      </c>
      <c r="Y2434" s="148">
        <v>1.93</v>
      </c>
      <c r="Z2434" s="148">
        <v>3</v>
      </c>
      <c r="AA2434" s="148">
        <v>228.5</v>
      </c>
      <c r="AB2434" s="148">
        <v>4</v>
      </c>
      <c r="AC2434" s="148">
        <v>769.57</v>
      </c>
      <c r="AD2434" s="148"/>
      <c r="AE2434" s="148"/>
      <c r="AF2434" s="148"/>
      <c r="AG2434" s="148"/>
      <c r="AH2434" s="148"/>
      <c r="AI2434" s="148"/>
      <c r="AJ2434" s="148"/>
      <c r="AK2434" s="148"/>
      <c r="AL2434" s="139">
        <v>0</v>
      </c>
      <c r="AM2434" s="139">
        <v>0</v>
      </c>
      <c r="AN2434" s="148">
        <f t="shared" si="334"/>
        <v>1000</v>
      </c>
      <c r="AO2434" s="148">
        <f t="shared" si="335"/>
        <v>22</v>
      </c>
      <c r="AP2434" s="148">
        <v>4</v>
      </c>
      <c r="AQ2434" s="140">
        <v>20</v>
      </c>
      <c r="AS2434" s="42">
        <f t="shared" si="336"/>
        <v>1605.6365122832453</v>
      </c>
      <c r="AT2434" s="101">
        <f t="shared" si="337"/>
        <v>0</v>
      </c>
      <c r="AU2434" s="42">
        <f t="shared" si="338"/>
        <v>1605.6365122832453</v>
      </c>
      <c r="AV2434" s="42">
        <f t="shared" si="339"/>
        <v>1756.5699310737018</v>
      </c>
      <c r="AW2434" s="102">
        <f t="shared" si="340"/>
        <v>113197.0366366282</v>
      </c>
      <c r="AX2434" s="43">
        <f t="shared" si="342"/>
        <v>3</v>
      </c>
      <c r="AY2434" s="43" t="str">
        <f t="shared" si="341"/>
        <v>UTTSM</v>
      </c>
    </row>
    <row r="2435" spans="1:51" hidden="1" x14ac:dyDescent="0.2">
      <c r="A2435" s="38">
        <v>2428</v>
      </c>
      <c r="B2435" t="s">
        <v>5806</v>
      </c>
      <c r="C2435" t="s">
        <v>292</v>
      </c>
      <c r="D2435">
        <v>5550</v>
      </c>
      <c r="E2435" t="s">
        <v>198</v>
      </c>
      <c r="F2435">
        <v>2</v>
      </c>
      <c r="G2435" t="str">
        <f>LOOKUP(F2435,{0,6,45},{"F","L","H"})</f>
        <v>F</v>
      </c>
      <c r="H2435" t="s">
        <v>721</v>
      </c>
      <c r="I2435" s="43" t="str">
        <f>IFERROR(VLOOKUP(#REF!,#REF!,2,FALSE),"No")</f>
        <v>No</v>
      </c>
      <c r="J2435" s="139">
        <v>2</v>
      </c>
      <c r="K2435" s="148">
        <v>174</v>
      </c>
      <c r="L2435" s="148"/>
      <c r="M2435" s="148"/>
      <c r="N2435" s="148"/>
      <c r="O2435" s="148"/>
      <c r="P2435" s="148"/>
      <c r="Q2435" s="148"/>
      <c r="R2435" s="148"/>
      <c r="S2435" s="148"/>
      <c r="T2435" s="148"/>
      <c r="U2435" s="148"/>
      <c r="V2435" s="148"/>
      <c r="W2435" s="148"/>
      <c r="X2435" s="139">
        <v>2</v>
      </c>
      <c r="Y2435" s="148">
        <v>334</v>
      </c>
      <c r="Z2435" s="148">
        <v>4</v>
      </c>
      <c r="AA2435" s="148">
        <v>666</v>
      </c>
      <c r="AB2435" s="148"/>
      <c r="AC2435" s="148"/>
      <c r="AD2435" s="148"/>
      <c r="AE2435" s="148"/>
      <c r="AF2435" s="148"/>
      <c r="AG2435" s="148"/>
      <c r="AH2435" s="148"/>
      <c r="AI2435" s="148"/>
      <c r="AJ2435" s="148"/>
      <c r="AK2435" s="148"/>
      <c r="AL2435" s="139">
        <v>0</v>
      </c>
      <c r="AM2435" s="139">
        <v>0</v>
      </c>
      <c r="AN2435" s="148">
        <f t="shared" si="334"/>
        <v>1000</v>
      </c>
      <c r="AO2435" s="148">
        <f t="shared" si="335"/>
        <v>174</v>
      </c>
      <c r="AP2435" s="148">
        <v>5</v>
      </c>
      <c r="AQ2435" s="140">
        <v>8</v>
      </c>
      <c r="AS2435" s="42">
        <f t="shared" si="336"/>
        <v>12699.125142603849</v>
      </c>
      <c r="AT2435" s="101">
        <f t="shared" si="337"/>
        <v>0</v>
      </c>
      <c r="AU2435" s="42">
        <f t="shared" si="338"/>
        <v>12699.125142603849</v>
      </c>
      <c r="AV2435" s="42">
        <f t="shared" si="339"/>
        <v>4660.7727151842537</v>
      </c>
      <c r="AW2435" s="102">
        <f t="shared" si="340"/>
        <v>3698.6666666666665</v>
      </c>
      <c r="AX2435" s="43">
        <f t="shared" si="342"/>
        <v>2</v>
      </c>
      <c r="AY2435" s="43" t="str">
        <f t="shared" si="341"/>
        <v>UTFS</v>
      </c>
    </row>
    <row r="2436" spans="1:51" hidden="1" x14ac:dyDescent="0.2">
      <c r="A2436" s="38">
        <v>2429</v>
      </c>
      <c r="B2436" t="s">
        <v>362</v>
      </c>
      <c r="C2436" t="s">
        <v>289</v>
      </c>
      <c r="D2436">
        <v>320</v>
      </c>
      <c r="E2436" t="s">
        <v>1239</v>
      </c>
      <c r="F2436">
        <v>0.25</v>
      </c>
      <c r="G2436" t="str">
        <f>LOOKUP(F2436,{0,6,45},{"F","L","H"})</f>
        <v>F</v>
      </c>
      <c r="H2436" t="s">
        <v>4206</v>
      </c>
      <c r="I2436" s="43" t="str">
        <f>IFERROR(VLOOKUP(#REF!,#REF!,2,FALSE),"No")</f>
        <v>No</v>
      </c>
      <c r="J2436" s="139">
        <v>0.5</v>
      </c>
      <c r="K2436" s="148">
        <v>48</v>
      </c>
      <c r="L2436" s="148"/>
      <c r="M2436" s="148"/>
      <c r="N2436" s="148"/>
      <c r="O2436" s="148"/>
      <c r="P2436" s="148"/>
      <c r="Q2436" s="148"/>
      <c r="R2436" s="148"/>
      <c r="S2436" s="148"/>
      <c r="T2436" s="148"/>
      <c r="U2436" s="148"/>
      <c r="V2436" s="148"/>
      <c r="W2436" s="148"/>
      <c r="X2436" s="139">
        <v>1.25</v>
      </c>
      <c r="Y2436" s="148">
        <v>851.57</v>
      </c>
      <c r="Z2436" s="148">
        <v>2</v>
      </c>
      <c r="AA2436" s="148">
        <v>148.43</v>
      </c>
      <c r="AB2436" s="148"/>
      <c r="AC2436" s="148"/>
      <c r="AD2436" s="148"/>
      <c r="AE2436" s="148"/>
      <c r="AF2436" s="148"/>
      <c r="AG2436" s="148"/>
      <c r="AH2436" s="148"/>
      <c r="AI2436" s="148"/>
      <c r="AJ2436" s="148"/>
      <c r="AK2436" s="148"/>
      <c r="AL2436" s="139">
        <v>0</v>
      </c>
      <c r="AM2436" s="139">
        <v>0</v>
      </c>
      <c r="AN2436" s="148">
        <f t="shared" si="334"/>
        <v>1000</v>
      </c>
      <c r="AO2436" s="148">
        <f t="shared" si="335"/>
        <v>48</v>
      </c>
      <c r="AP2436" s="148">
        <v>15</v>
      </c>
      <c r="AQ2436" s="140">
        <v>15</v>
      </c>
      <c r="AS2436" s="42">
        <f t="shared" si="336"/>
        <v>3283.3669358907177</v>
      </c>
      <c r="AT2436" s="101">
        <f t="shared" si="337"/>
        <v>0</v>
      </c>
      <c r="AU2436" s="42">
        <f t="shared" si="338"/>
        <v>3283.3669358907177</v>
      </c>
      <c r="AV2436" s="42">
        <f t="shared" si="339"/>
        <v>2207.1373814316025</v>
      </c>
      <c r="AW2436" s="102">
        <f t="shared" si="340"/>
        <v>431</v>
      </c>
      <c r="AX2436" s="43">
        <f t="shared" si="342"/>
        <v>0.5</v>
      </c>
      <c r="AY2436" s="43" t="str">
        <f t="shared" si="341"/>
        <v>UTGS</v>
      </c>
    </row>
    <row r="2437" spans="1:51" hidden="1" x14ac:dyDescent="0.2">
      <c r="A2437" s="38">
        <v>2430</v>
      </c>
      <c r="B2437" t="s">
        <v>5806</v>
      </c>
      <c r="C2437" t="s">
        <v>5746</v>
      </c>
      <c r="D2437">
        <v>14500</v>
      </c>
      <c r="E2437" t="s">
        <v>215</v>
      </c>
      <c r="F2437">
        <v>5</v>
      </c>
      <c r="G2437" t="str">
        <f>LOOKUP(F2437,{0,6,45},{"F","L","H"})</f>
        <v>F</v>
      </c>
      <c r="H2437" t="s">
        <v>1185</v>
      </c>
      <c r="I2437" s="43" t="str">
        <f>IFERROR(VLOOKUP(#REF!,#REF!,2,FALSE),"No")</f>
        <v>No</v>
      </c>
      <c r="J2437" s="139">
        <v>2</v>
      </c>
      <c r="K2437" s="148">
        <v>99</v>
      </c>
      <c r="L2437" s="148"/>
      <c r="M2437" s="148"/>
      <c r="N2437" s="148"/>
      <c r="O2437" s="148"/>
      <c r="P2437" s="148"/>
      <c r="Q2437" s="148"/>
      <c r="R2437" s="148"/>
      <c r="S2437" s="148"/>
      <c r="T2437" s="148"/>
      <c r="U2437" s="148"/>
      <c r="V2437" s="148"/>
      <c r="W2437" s="148"/>
      <c r="X2437" s="139">
        <v>2</v>
      </c>
      <c r="Y2437" s="148">
        <v>339.3</v>
      </c>
      <c r="Z2437" s="149">
        <v>4</v>
      </c>
      <c r="AA2437" s="148">
        <v>660.7</v>
      </c>
      <c r="AB2437" s="148"/>
      <c r="AC2437" s="148"/>
      <c r="AD2437" s="148"/>
      <c r="AE2437" s="148"/>
      <c r="AF2437" s="148"/>
      <c r="AG2437" s="148"/>
      <c r="AH2437" s="148"/>
      <c r="AI2437" s="148"/>
      <c r="AJ2437" s="148"/>
      <c r="AK2437" s="148"/>
      <c r="AL2437" s="139">
        <v>0</v>
      </c>
      <c r="AM2437" s="139">
        <v>0</v>
      </c>
      <c r="AN2437" s="148">
        <f t="shared" si="334"/>
        <v>1000</v>
      </c>
      <c r="AO2437" s="148">
        <f t="shared" si="335"/>
        <v>99</v>
      </c>
      <c r="AP2437" s="148">
        <v>3</v>
      </c>
      <c r="AQ2437" s="140">
        <v>4</v>
      </c>
      <c r="AS2437" s="42">
        <f t="shared" si="336"/>
        <v>7225.3643052746038</v>
      </c>
      <c r="AT2437" s="101">
        <f t="shared" si="337"/>
        <v>0</v>
      </c>
      <c r="AU2437" s="42">
        <f t="shared" si="338"/>
        <v>7225.3643052746038</v>
      </c>
      <c r="AV2437" s="42">
        <f t="shared" si="339"/>
        <v>9312.0451803685082</v>
      </c>
      <c r="AW2437" s="102">
        <f t="shared" si="340"/>
        <v>10791.333333333334</v>
      </c>
      <c r="AX2437" s="43">
        <f t="shared" si="342"/>
        <v>2</v>
      </c>
      <c r="AY2437" s="43" t="str">
        <f t="shared" si="341"/>
        <v>UTTSS</v>
      </c>
    </row>
    <row r="2438" spans="1:51" hidden="1" x14ac:dyDescent="0.2">
      <c r="A2438" s="38">
        <v>2431</v>
      </c>
      <c r="B2438" t="s">
        <v>5806</v>
      </c>
      <c r="C2438" t="s">
        <v>5746</v>
      </c>
      <c r="D2438">
        <v>6600</v>
      </c>
      <c r="E2438" t="s">
        <v>198</v>
      </c>
      <c r="F2438">
        <v>5</v>
      </c>
      <c r="G2438" t="str">
        <f>LOOKUP(F2438,{0,6,45},{"F","L","H"})</f>
        <v>F</v>
      </c>
      <c r="H2438" t="s">
        <v>1186</v>
      </c>
      <c r="I2438" s="43" t="str">
        <f>IFERROR(VLOOKUP(#REF!,#REF!,2,FALSE),"No")</f>
        <v>No</v>
      </c>
      <c r="J2438" s="139">
        <v>2</v>
      </c>
      <c r="K2438" s="148">
        <v>42</v>
      </c>
      <c r="L2438" s="148"/>
      <c r="M2438" s="148"/>
      <c r="N2438" s="148"/>
      <c r="O2438" s="148"/>
      <c r="P2438" s="148"/>
      <c r="Q2438" s="148"/>
      <c r="R2438" s="148"/>
      <c r="S2438" s="148"/>
      <c r="T2438" s="148"/>
      <c r="U2438" s="148"/>
      <c r="V2438" s="148"/>
      <c r="W2438" s="148"/>
      <c r="X2438" s="139">
        <v>4</v>
      </c>
      <c r="Y2438" s="148">
        <v>910.68</v>
      </c>
      <c r="Z2438" s="148">
        <v>6</v>
      </c>
      <c r="AA2438" s="148">
        <v>89.32</v>
      </c>
      <c r="AB2438" s="148"/>
      <c r="AC2438" s="148"/>
      <c r="AD2438" s="148"/>
      <c r="AE2438" s="148"/>
      <c r="AF2438" s="148"/>
      <c r="AG2438" s="148"/>
      <c r="AH2438" s="148"/>
      <c r="AI2438" s="148"/>
      <c r="AJ2438" s="148"/>
      <c r="AK2438" s="148"/>
      <c r="AL2438" s="139">
        <v>0</v>
      </c>
      <c r="AM2438" s="139">
        <v>0</v>
      </c>
      <c r="AN2438" s="148">
        <f t="shared" si="334"/>
        <v>1000</v>
      </c>
      <c r="AO2438" s="148">
        <f t="shared" si="335"/>
        <v>42</v>
      </c>
      <c r="AP2438" s="148">
        <v>1</v>
      </c>
      <c r="AQ2438" s="140">
        <v>1</v>
      </c>
      <c r="AS2438" s="42">
        <f t="shared" si="336"/>
        <v>3065.3060689043773</v>
      </c>
      <c r="AT2438" s="101">
        <f t="shared" si="337"/>
        <v>0</v>
      </c>
      <c r="AU2438" s="42">
        <f t="shared" si="338"/>
        <v>3065.3060689043773</v>
      </c>
      <c r="AV2438" s="42">
        <f t="shared" si="339"/>
        <v>41498.623721474032</v>
      </c>
      <c r="AW2438" s="102">
        <f t="shared" si="340"/>
        <v>3698.6666666666665</v>
      </c>
      <c r="AX2438" s="43">
        <f t="shared" si="342"/>
        <v>2</v>
      </c>
      <c r="AY2438" s="43" t="str">
        <f t="shared" si="341"/>
        <v>UTTSS</v>
      </c>
    </row>
    <row r="2439" spans="1:51" hidden="1" x14ac:dyDescent="0.2">
      <c r="A2439" s="38">
        <v>2432</v>
      </c>
      <c r="B2439" t="s">
        <v>362</v>
      </c>
      <c r="C2439" t="s">
        <v>289</v>
      </c>
      <c r="D2439">
        <v>320</v>
      </c>
      <c r="E2439" t="s">
        <v>1245</v>
      </c>
      <c r="F2439">
        <v>0.25</v>
      </c>
      <c r="G2439" t="str">
        <f>LOOKUP(F2439,{0,6,45},{"F","L","H"})</f>
        <v>F</v>
      </c>
      <c r="H2439" t="s">
        <v>4207</v>
      </c>
      <c r="I2439" s="43" t="str">
        <f>IFERROR(VLOOKUP(#REF!,#REF!,2,FALSE),"No")</f>
        <v>No</v>
      </c>
      <c r="J2439" s="139">
        <v>0.75</v>
      </c>
      <c r="K2439" s="148">
        <v>60</v>
      </c>
      <c r="L2439" s="148"/>
      <c r="M2439" s="148"/>
      <c r="N2439" s="148"/>
      <c r="O2439" s="148"/>
      <c r="P2439" s="148"/>
      <c r="Q2439" s="148"/>
      <c r="R2439" s="148"/>
      <c r="S2439" s="148"/>
      <c r="T2439" s="148"/>
      <c r="U2439" s="148"/>
      <c r="V2439" s="148"/>
      <c r="W2439" s="148"/>
      <c r="X2439" s="139">
        <v>2</v>
      </c>
      <c r="Y2439" s="148">
        <v>1000</v>
      </c>
      <c r="Z2439" s="149"/>
      <c r="AA2439" s="148"/>
      <c r="AB2439" s="148"/>
      <c r="AC2439" s="148"/>
      <c r="AD2439" s="148"/>
      <c r="AE2439" s="148"/>
      <c r="AF2439" s="148"/>
      <c r="AG2439" s="148"/>
      <c r="AH2439" s="148"/>
      <c r="AI2439" s="148"/>
      <c r="AJ2439" s="148"/>
      <c r="AK2439" s="148"/>
      <c r="AL2439" s="139">
        <v>0</v>
      </c>
      <c r="AM2439" s="139">
        <v>0</v>
      </c>
      <c r="AN2439" s="148">
        <f t="shared" si="334"/>
        <v>1000</v>
      </c>
      <c r="AO2439" s="148">
        <f t="shared" si="335"/>
        <v>60</v>
      </c>
      <c r="AP2439" s="148">
        <v>6</v>
      </c>
      <c r="AQ2439" s="140">
        <v>70</v>
      </c>
      <c r="AS2439" s="42">
        <f t="shared" si="336"/>
        <v>3863.0086698633968</v>
      </c>
      <c r="AT2439" s="101">
        <f t="shared" si="337"/>
        <v>0</v>
      </c>
      <c r="AU2439" s="42">
        <f t="shared" si="338"/>
        <v>3863.0086698633968</v>
      </c>
      <c r="AV2439" s="42">
        <f t="shared" si="339"/>
        <v>464.4423103067719</v>
      </c>
      <c r="AW2439" s="102">
        <f t="shared" si="340"/>
        <v>431</v>
      </c>
      <c r="AX2439" s="43">
        <f t="shared" si="342"/>
        <v>0.75</v>
      </c>
      <c r="AY2439" s="43" t="str">
        <f t="shared" si="341"/>
        <v>UTGS</v>
      </c>
    </row>
    <row r="2440" spans="1:51" hidden="1" x14ac:dyDescent="0.2">
      <c r="A2440" s="38">
        <v>2433</v>
      </c>
      <c r="B2440" t="s">
        <v>362</v>
      </c>
      <c r="C2440" t="s">
        <v>289</v>
      </c>
      <c r="D2440">
        <v>320</v>
      </c>
      <c r="E2440" t="s">
        <v>1842</v>
      </c>
      <c r="F2440">
        <v>0.25</v>
      </c>
      <c r="G2440" t="str">
        <f>LOOKUP(F2440,{0,6,45},{"F","L","H"})</f>
        <v>F</v>
      </c>
      <c r="H2440" t="s">
        <v>4209</v>
      </c>
      <c r="I2440" s="43" t="str">
        <f>IFERROR(VLOOKUP(#REF!,#REF!,2,FALSE),"No")</f>
        <v>No</v>
      </c>
      <c r="J2440" s="139">
        <v>0.5</v>
      </c>
      <c r="K2440" s="148">
        <v>38</v>
      </c>
      <c r="L2440" s="148"/>
      <c r="M2440" s="148"/>
      <c r="N2440" s="148"/>
      <c r="O2440" s="148"/>
      <c r="P2440" s="148"/>
      <c r="Q2440" s="148"/>
      <c r="R2440" s="148"/>
      <c r="S2440" s="148"/>
      <c r="T2440" s="148"/>
      <c r="U2440" s="148"/>
      <c r="V2440" s="148"/>
      <c r="W2440" s="148"/>
      <c r="X2440" s="139">
        <v>2</v>
      </c>
      <c r="Y2440" s="148">
        <v>982.27</v>
      </c>
      <c r="Z2440" s="148">
        <v>3</v>
      </c>
      <c r="AA2440" s="148">
        <v>17.73</v>
      </c>
      <c r="AB2440" s="148"/>
      <c r="AC2440" s="148"/>
      <c r="AD2440" s="148"/>
      <c r="AE2440" s="148"/>
      <c r="AF2440" s="148"/>
      <c r="AG2440" s="148"/>
      <c r="AH2440" s="148"/>
      <c r="AI2440" s="148"/>
      <c r="AJ2440" s="148"/>
      <c r="AK2440" s="148"/>
      <c r="AL2440" s="139">
        <v>0</v>
      </c>
      <c r="AM2440" s="139">
        <v>0</v>
      </c>
      <c r="AN2440" s="148">
        <f t="shared" ref="AN2440:AN2503" si="343">SUM(Y2440,AA2440,AC2440,AE2440,AG2440,AI2440,AK2440,AM2440)</f>
        <v>1000</v>
      </c>
      <c r="AO2440" s="148">
        <f t="shared" ref="AO2440:AO2503" si="344">SUM(K2440,M2440,O2440,Q2440,S2440,U2440,W2440)</f>
        <v>38</v>
      </c>
      <c r="AP2440" s="148">
        <v>14</v>
      </c>
      <c r="AQ2440" s="140">
        <v>14</v>
      </c>
      <c r="AS2440" s="42">
        <f t="shared" ref="AS2440:AS2503" si="345">(VLOOKUP(J2440,Service,2,FALSE)*K2440+VLOOKUP(L2440,Service,2,FALSE)*M2440+VLOOKUP(N2440,Service,2,FALSE)*O2440+VLOOKUP(P2440,Service,2,FALSE)*Q2440)</f>
        <v>2599.3321575801515</v>
      </c>
      <c r="AT2440" s="101">
        <f t="shared" ref="AT2440:AT2503" si="346">VLOOKUP(R2440,serviceHP,2,FALSE)*S2440+VLOOKUP(T2440,serviceHP,2,FALSE)*U2440+VLOOKUP(V2440,serviceHP,2,FALSE)*W2440</f>
        <v>0</v>
      </c>
      <c r="AU2440" s="42">
        <f t="shared" ref="AU2440:AU2503" si="347">AS2440+AT2440</f>
        <v>2599.3321575801515</v>
      </c>
      <c r="AV2440" s="42">
        <f t="shared" ref="AV2440:AV2503" si="348">(VLOOKUP(X2440,Main,2,FALSE)*Y2440+VLOOKUP(Z2440,Main,2,FALSE)*AA2440+VLOOKUP(AB2440,Main,2,FALSE)*AC2440+VLOOKUP(AD2440,Main,2,FALSE)*AE2440+VLOOKUP(AF2440,Main,2,FALSE)*AG2440+VLOOKUP(AL2440,Main,2,FALSE)*AM2440+VLOOKUP(AH2440,Main,2,FALSE)*AI2440+VLOOKUP(AL2440,Main,2,FALSE)*AM2440+VLOOKUP(AJ2440,Main,2,FALSE)*AK2440)/AQ2440</f>
        <v>2306.1532372481452</v>
      </c>
      <c r="AW2440" s="102">
        <f t="shared" ref="AW2440:AW2503" si="349">IF(G2440="F",VLOOKUP(D2440,MeterAndReg2,2,TRUE),(IF(G2440="L",VLOOKUP(D2440,MeterAndReg2,3,TRUE),VLOOKUP(D2440,MeterAndReg2,4,TRUE))))</f>
        <v>431</v>
      </c>
      <c r="AX2440" s="43">
        <f t="shared" si="342"/>
        <v>0.5</v>
      </c>
      <c r="AY2440" s="43" t="str">
        <f t="shared" si="341"/>
        <v>UTGS</v>
      </c>
    </row>
    <row r="2441" spans="1:51" hidden="1" x14ac:dyDescent="0.2">
      <c r="A2441" s="38">
        <v>2434</v>
      </c>
      <c r="B2441" t="s">
        <v>362</v>
      </c>
      <c r="C2441" t="s">
        <v>289</v>
      </c>
      <c r="D2441">
        <v>320</v>
      </c>
      <c r="E2441" t="s">
        <v>1247</v>
      </c>
      <c r="F2441">
        <v>0.25</v>
      </c>
      <c r="G2441" t="str">
        <f>LOOKUP(F2441,{0,6,45},{"F","L","H"})</f>
        <v>F</v>
      </c>
      <c r="H2441" t="s">
        <v>4210</v>
      </c>
      <c r="I2441" s="43" t="str">
        <f>IFERROR(VLOOKUP(#REF!,#REF!,2,FALSE),"No")</f>
        <v>No</v>
      </c>
      <c r="J2441" s="139">
        <v>0.75</v>
      </c>
      <c r="K2441" s="148">
        <v>60</v>
      </c>
      <c r="L2441" s="148"/>
      <c r="M2441" s="148"/>
      <c r="N2441" s="148"/>
      <c r="O2441" s="148"/>
      <c r="P2441" s="148"/>
      <c r="Q2441" s="148"/>
      <c r="R2441" s="148"/>
      <c r="S2441" s="148"/>
      <c r="T2441" s="148"/>
      <c r="U2441" s="148"/>
      <c r="V2441" s="148"/>
      <c r="W2441" s="148"/>
      <c r="X2441" s="139">
        <v>2</v>
      </c>
      <c r="Y2441" s="148">
        <v>1000</v>
      </c>
      <c r="Z2441" s="149"/>
      <c r="AA2441" s="148"/>
      <c r="AB2441" s="148"/>
      <c r="AC2441" s="148"/>
      <c r="AD2441" s="148"/>
      <c r="AE2441" s="148"/>
      <c r="AF2441" s="148"/>
      <c r="AG2441" s="148"/>
      <c r="AH2441" s="148"/>
      <c r="AI2441" s="148"/>
      <c r="AJ2441" s="148"/>
      <c r="AK2441" s="148"/>
      <c r="AL2441" s="139">
        <v>0</v>
      </c>
      <c r="AM2441" s="139">
        <v>0</v>
      </c>
      <c r="AN2441" s="148">
        <f t="shared" si="343"/>
        <v>1000</v>
      </c>
      <c r="AO2441" s="148">
        <f t="shared" si="344"/>
        <v>60</v>
      </c>
      <c r="AP2441" s="148">
        <v>6</v>
      </c>
      <c r="AQ2441" s="140">
        <v>72</v>
      </c>
      <c r="AS2441" s="42">
        <f t="shared" si="345"/>
        <v>3863.0086698633968</v>
      </c>
      <c r="AT2441" s="101">
        <f t="shared" si="346"/>
        <v>0</v>
      </c>
      <c r="AU2441" s="42">
        <f t="shared" si="347"/>
        <v>3863.0086698633968</v>
      </c>
      <c r="AV2441" s="42">
        <f t="shared" si="348"/>
        <v>451.54113502047267</v>
      </c>
      <c r="AW2441" s="102">
        <f t="shared" si="349"/>
        <v>431</v>
      </c>
      <c r="AX2441" s="43">
        <f t="shared" si="342"/>
        <v>0.75</v>
      </c>
      <c r="AY2441" s="43" t="str">
        <f t="shared" ref="AY2441:AY2504" si="350">C2441</f>
        <v>UTGS</v>
      </c>
    </row>
    <row r="2442" spans="1:51" hidden="1" x14ac:dyDescent="0.2">
      <c r="A2442" s="38">
        <v>2435</v>
      </c>
      <c r="B2442" t="s">
        <v>362</v>
      </c>
      <c r="C2442" t="s">
        <v>289</v>
      </c>
      <c r="D2442">
        <v>320</v>
      </c>
      <c r="E2442" t="s">
        <v>1247</v>
      </c>
      <c r="F2442">
        <v>0.25</v>
      </c>
      <c r="G2442" t="str">
        <f>LOOKUP(F2442,{0,6,45},{"F","L","H"})</f>
        <v>F</v>
      </c>
      <c r="H2442" t="s">
        <v>4211</v>
      </c>
      <c r="I2442" s="43" t="str">
        <f>IFERROR(VLOOKUP(#REF!,#REF!,2,FALSE),"No")</f>
        <v>No</v>
      </c>
      <c r="J2442" s="139">
        <v>0.5</v>
      </c>
      <c r="K2442" s="148">
        <v>6.91</v>
      </c>
      <c r="L2442" s="148">
        <v>0.75</v>
      </c>
      <c r="M2442" s="148">
        <v>18</v>
      </c>
      <c r="N2442" s="148"/>
      <c r="O2442" s="148"/>
      <c r="P2442" s="148"/>
      <c r="Q2442" s="148"/>
      <c r="R2442" s="148"/>
      <c r="S2442" s="148"/>
      <c r="T2442" s="148"/>
      <c r="U2442" s="148"/>
      <c r="V2442" s="148"/>
      <c r="W2442" s="148"/>
      <c r="X2442" s="139">
        <v>2</v>
      </c>
      <c r="Y2442" s="148">
        <v>1000</v>
      </c>
      <c r="Z2442" s="148"/>
      <c r="AA2442" s="148"/>
      <c r="AB2442" s="148"/>
      <c r="AC2442" s="148"/>
      <c r="AD2442" s="148"/>
      <c r="AE2442" s="148"/>
      <c r="AF2442" s="148"/>
      <c r="AG2442" s="148"/>
      <c r="AH2442" s="148"/>
      <c r="AI2442" s="148"/>
      <c r="AJ2442" s="148"/>
      <c r="AK2442" s="148"/>
      <c r="AL2442" s="139">
        <v>0</v>
      </c>
      <c r="AM2442" s="139">
        <v>0</v>
      </c>
      <c r="AN2442" s="148">
        <f t="shared" si="343"/>
        <v>1000</v>
      </c>
      <c r="AO2442" s="148">
        <f t="shared" si="344"/>
        <v>24.91</v>
      </c>
      <c r="AP2442" s="148">
        <v>14</v>
      </c>
      <c r="AQ2442" s="140">
        <v>14</v>
      </c>
      <c r="AS2442" s="42">
        <f t="shared" si="345"/>
        <v>1631.5706327716202</v>
      </c>
      <c r="AT2442" s="101">
        <f t="shared" si="346"/>
        <v>0</v>
      </c>
      <c r="AU2442" s="42">
        <f t="shared" si="347"/>
        <v>1631.5706327716202</v>
      </c>
      <c r="AV2442" s="42">
        <f t="shared" si="348"/>
        <v>2322.2115515338596</v>
      </c>
      <c r="AW2442" s="102">
        <f t="shared" si="349"/>
        <v>431</v>
      </c>
      <c r="AX2442" s="43">
        <f t="shared" si="342"/>
        <v>0.5</v>
      </c>
      <c r="AY2442" s="43" t="str">
        <f t="shared" si="350"/>
        <v>UTGS</v>
      </c>
    </row>
    <row r="2443" spans="1:51" hidden="1" x14ac:dyDescent="0.2">
      <c r="A2443" s="38">
        <v>2436</v>
      </c>
      <c r="B2443" t="s">
        <v>362</v>
      </c>
      <c r="C2443" t="s">
        <v>289</v>
      </c>
      <c r="D2443">
        <v>320</v>
      </c>
      <c r="E2443" t="s">
        <v>1232</v>
      </c>
      <c r="F2443">
        <v>0.25</v>
      </c>
      <c r="G2443" t="str">
        <f>LOOKUP(F2443,{0,6,45},{"F","L","H"})</f>
        <v>F</v>
      </c>
      <c r="H2443" t="s">
        <v>4212</v>
      </c>
      <c r="I2443" s="43" t="str">
        <f>IFERROR(VLOOKUP(#REF!,#REF!,2,FALSE),"No")</f>
        <v>No</v>
      </c>
      <c r="J2443" s="139">
        <v>0.5</v>
      </c>
      <c r="K2443" s="148">
        <v>29</v>
      </c>
      <c r="L2443" s="148"/>
      <c r="M2443" s="148"/>
      <c r="N2443" s="148"/>
      <c r="O2443" s="148"/>
      <c r="P2443" s="148"/>
      <c r="Q2443" s="148"/>
      <c r="R2443" s="148"/>
      <c r="S2443" s="148"/>
      <c r="T2443" s="148"/>
      <c r="U2443" s="148"/>
      <c r="V2443" s="148"/>
      <c r="W2443" s="148"/>
      <c r="X2443" s="139">
        <v>0.75</v>
      </c>
      <c r="Y2443" s="148">
        <v>101.5</v>
      </c>
      <c r="Z2443" s="149">
        <v>2</v>
      </c>
      <c r="AA2443" s="148">
        <v>157</v>
      </c>
      <c r="AB2443" s="148">
        <v>4</v>
      </c>
      <c r="AC2443" s="148">
        <v>741.5</v>
      </c>
      <c r="AD2443" s="148"/>
      <c r="AE2443" s="148"/>
      <c r="AF2443" s="148"/>
      <c r="AG2443" s="148"/>
      <c r="AH2443" s="148"/>
      <c r="AI2443" s="148"/>
      <c r="AJ2443" s="148"/>
      <c r="AK2443" s="148"/>
      <c r="AL2443" s="139">
        <v>0</v>
      </c>
      <c r="AM2443" s="139">
        <v>0</v>
      </c>
      <c r="AN2443" s="148">
        <f t="shared" si="343"/>
        <v>1000</v>
      </c>
      <c r="AO2443" s="148">
        <f t="shared" si="344"/>
        <v>29</v>
      </c>
      <c r="AP2443" s="148">
        <v>4</v>
      </c>
      <c r="AQ2443" s="140">
        <v>4</v>
      </c>
      <c r="AS2443" s="42">
        <f t="shared" si="345"/>
        <v>1983.700857100642</v>
      </c>
      <c r="AT2443" s="101">
        <f t="shared" si="346"/>
        <v>0</v>
      </c>
      <c r="AU2443" s="42">
        <f t="shared" si="347"/>
        <v>1983.700857100642</v>
      </c>
      <c r="AV2443" s="42">
        <f t="shared" si="348"/>
        <v>9649.2216803685078</v>
      </c>
      <c r="AW2443" s="102">
        <f t="shared" si="349"/>
        <v>431</v>
      </c>
      <c r="AX2443" s="43">
        <f t="shared" si="342"/>
        <v>0.5</v>
      </c>
      <c r="AY2443" s="43" t="str">
        <f t="shared" si="350"/>
        <v>UTGS</v>
      </c>
    </row>
    <row r="2444" spans="1:51" hidden="1" x14ac:dyDescent="0.2">
      <c r="A2444" s="38">
        <v>2437</v>
      </c>
      <c r="B2444" t="s">
        <v>362</v>
      </c>
      <c r="C2444" t="s">
        <v>289</v>
      </c>
      <c r="D2444">
        <v>320</v>
      </c>
      <c r="E2444" t="s">
        <v>1247</v>
      </c>
      <c r="F2444">
        <v>0.25</v>
      </c>
      <c r="G2444" t="str">
        <f>LOOKUP(F2444,{0,6,45},{"F","L","H"})</f>
        <v>F</v>
      </c>
      <c r="H2444" t="s">
        <v>4213</v>
      </c>
      <c r="I2444" s="43" t="str">
        <f>IFERROR(VLOOKUP(#REF!,#REF!,2,FALSE),"No")</f>
        <v>No</v>
      </c>
      <c r="J2444" s="139">
        <v>0.5</v>
      </c>
      <c r="K2444" s="148">
        <v>87</v>
      </c>
      <c r="L2444" s="148"/>
      <c r="M2444" s="148"/>
      <c r="N2444" s="148"/>
      <c r="O2444" s="148"/>
      <c r="P2444" s="148"/>
      <c r="Q2444" s="148"/>
      <c r="R2444" s="148"/>
      <c r="S2444" s="148"/>
      <c r="T2444" s="148"/>
      <c r="U2444" s="148"/>
      <c r="V2444" s="148"/>
      <c r="W2444" s="148"/>
      <c r="X2444" s="139">
        <v>2</v>
      </c>
      <c r="Y2444" s="148">
        <v>1000</v>
      </c>
      <c r="Z2444" s="148"/>
      <c r="AA2444" s="148"/>
      <c r="AB2444" s="148"/>
      <c r="AC2444" s="148"/>
      <c r="AD2444" s="148"/>
      <c r="AE2444" s="148"/>
      <c r="AF2444" s="148"/>
      <c r="AG2444" s="148"/>
      <c r="AH2444" s="148"/>
      <c r="AI2444" s="148"/>
      <c r="AJ2444" s="148"/>
      <c r="AK2444" s="148"/>
      <c r="AL2444" s="139">
        <v>0</v>
      </c>
      <c r="AM2444" s="139">
        <v>0</v>
      </c>
      <c r="AN2444" s="148">
        <f t="shared" si="343"/>
        <v>1000</v>
      </c>
      <c r="AO2444" s="148">
        <f t="shared" si="344"/>
        <v>87</v>
      </c>
      <c r="AP2444" s="148">
        <v>20</v>
      </c>
      <c r="AQ2444" s="140">
        <v>22</v>
      </c>
      <c r="AS2444" s="42">
        <f t="shared" si="345"/>
        <v>5951.1025713019262</v>
      </c>
      <c r="AT2444" s="101">
        <f t="shared" si="346"/>
        <v>0</v>
      </c>
      <c r="AU2444" s="42">
        <f t="shared" si="347"/>
        <v>5951.1025713019262</v>
      </c>
      <c r="AV2444" s="42">
        <f t="shared" si="348"/>
        <v>1477.7709873397287</v>
      </c>
      <c r="AW2444" s="102">
        <f t="shared" si="349"/>
        <v>431</v>
      </c>
      <c r="AX2444" s="43">
        <f t="shared" si="342"/>
        <v>0.5</v>
      </c>
      <c r="AY2444" s="43" t="str">
        <f t="shared" si="350"/>
        <v>UTGS</v>
      </c>
    </row>
    <row r="2445" spans="1:51" hidden="1" x14ac:dyDescent="0.2">
      <c r="A2445" s="38">
        <v>2438</v>
      </c>
      <c r="B2445" t="s">
        <v>362</v>
      </c>
      <c r="C2445" t="s">
        <v>289</v>
      </c>
      <c r="D2445">
        <v>320</v>
      </c>
      <c r="E2445" t="s">
        <v>1232</v>
      </c>
      <c r="F2445">
        <v>0.25</v>
      </c>
      <c r="G2445" t="str">
        <f>LOOKUP(F2445,{0,6,45},{"F","L","H"})</f>
        <v>F</v>
      </c>
      <c r="H2445" t="s">
        <v>4214</v>
      </c>
      <c r="I2445" s="43" t="str">
        <f>IFERROR(VLOOKUP(#REF!,#REF!,2,FALSE),"No")</f>
        <v>No</v>
      </c>
      <c r="J2445" s="139">
        <v>0.75</v>
      </c>
      <c r="K2445" s="148">
        <v>17</v>
      </c>
      <c r="L2445" s="148"/>
      <c r="M2445" s="148"/>
      <c r="N2445" s="148"/>
      <c r="O2445" s="148"/>
      <c r="P2445" s="148"/>
      <c r="Q2445" s="148"/>
      <c r="R2445" s="148"/>
      <c r="S2445" s="148"/>
      <c r="T2445" s="148"/>
      <c r="U2445" s="148"/>
      <c r="V2445" s="148"/>
      <c r="W2445" s="148"/>
      <c r="X2445" s="139">
        <v>1.25</v>
      </c>
      <c r="Y2445" s="148">
        <v>592</v>
      </c>
      <c r="Z2445" s="148">
        <v>2</v>
      </c>
      <c r="AA2445" s="148">
        <v>408</v>
      </c>
      <c r="AB2445" s="148"/>
      <c r="AC2445" s="148"/>
      <c r="AD2445" s="148"/>
      <c r="AE2445" s="148"/>
      <c r="AF2445" s="148"/>
      <c r="AG2445" s="148"/>
      <c r="AH2445" s="148"/>
      <c r="AI2445" s="148"/>
      <c r="AJ2445" s="148"/>
      <c r="AK2445" s="148"/>
      <c r="AL2445" s="139">
        <v>0</v>
      </c>
      <c r="AM2445" s="139">
        <v>0</v>
      </c>
      <c r="AN2445" s="148">
        <f t="shared" si="343"/>
        <v>1000</v>
      </c>
      <c r="AO2445" s="148">
        <f t="shared" si="344"/>
        <v>17</v>
      </c>
      <c r="AP2445" s="148">
        <v>16</v>
      </c>
      <c r="AQ2445" s="140">
        <v>50</v>
      </c>
      <c r="AS2445" s="42">
        <f t="shared" si="345"/>
        <v>1094.5191231279623</v>
      </c>
      <c r="AT2445" s="101">
        <f t="shared" si="346"/>
        <v>0</v>
      </c>
      <c r="AU2445" s="42">
        <f t="shared" si="347"/>
        <v>1094.5191231279623</v>
      </c>
      <c r="AV2445" s="42">
        <f t="shared" si="348"/>
        <v>658.50723442948072</v>
      </c>
      <c r="AW2445" s="102">
        <f t="shared" si="349"/>
        <v>431</v>
      </c>
      <c r="AX2445" s="43">
        <f t="shared" si="342"/>
        <v>0.75</v>
      </c>
      <c r="AY2445" s="43" t="str">
        <f t="shared" si="350"/>
        <v>UTGS</v>
      </c>
    </row>
    <row r="2446" spans="1:51" hidden="1" x14ac:dyDescent="0.2">
      <c r="A2446" s="38">
        <v>2439</v>
      </c>
      <c r="B2446" t="s">
        <v>5806</v>
      </c>
      <c r="C2446" t="s">
        <v>5745</v>
      </c>
      <c r="D2446">
        <v>12100</v>
      </c>
      <c r="E2446" t="s">
        <v>207</v>
      </c>
      <c r="F2446">
        <v>45</v>
      </c>
      <c r="G2446" t="str">
        <f>LOOKUP(F2446,{0,6,45},{"F","L","H"})</f>
        <v>H</v>
      </c>
      <c r="H2446" t="s">
        <v>878</v>
      </c>
      <c r="I2446" s="43" t="str">
        <f>IFERROR(VLOOKUP(#REF!,#REF!,2,FALSE),"No")</f>
        <v>No</v>
      </c>
      <c r="J2446" s="139">
        <v>4</v>
      </c>
      <c r="K2446" s="148">
        <v>139</v>
      </c>
      <c r="L2446" s="148"/>
      <c r="M2446" s="148"/>
      <c r="N2446" s="148"/>
      <c r="O2446" s="148"/>
      <c r="P2446" s="148"/>
      <c r="Q2446" s="148"/>
      <c r="R2446" s="148"/>
      <c r="S2446" s="148"/>
      <c r="T2446" s="148"/>
      <c r="U2446" s="148"/>
      <c r="V2446" s="148"/>
      <c r="W2446" s="148"/>
      <c r="X2446" s="139">
        <v>2</v>
      </c>
      <c r="Y2446" s="148">
        <v>45.17</v>
      </c>
      <c r="Z2446" s="148">
        <v>4</v>
      </c>
      <c r="AA2446" s="148">
        <v>119.83</v>
      </c>
      <c r="AB2446" s="148">
        <v>6</v>
      </c>
      <c r="AC2446" s="148">
        <v>835</v>
      </c>
      <c r="AD2446" s="148"/>
      <c r="AE2446" s="148"/>
      <c r="AF2446" s="148"/>
      <c r="AG2446" s="148"/>
      <c r="AH2446" s="148"/>
      <c r="AI2446" s="148"/>
      <c r="AJ2446" s="148"/>
      <c r="AK2446" s="148"/>
      <c r="AL2446" s="139">
        <v>0</v>
      </c>
      <c r="AM2446" s="139">
        <v>0</v>
      </c>
      <c r="AN2446" s="148">
        <f t="shared" si="343"/>
        <v>1000</v>
      </c>
      <c r="AO2446" s="148">
        <f t="shared" si="344"/>
        <v>139</v>
      </c>
      <c r="AP2446" s="148">
        <v>3</v>
      </c>
      <c r="AQ2446" s="140">
        <v>4</v>
      </c>
      <c r="AS2446" s="42">
        <f t="shared" si="345"/>
        <v>10639.543418516869</v>
      </c>
      <c r="AT2446" s="101">
        <f t="shared" si="346"/>
        <v>0</v>
      </c>
      <c r="AU2446" s="42">
        <f t="shared" si="347"/>
        <v>10639.543418516869</v>
      </c>
      <c r="AV2446" s="42">
        <f t="shared" si="348"/>
        <v>14087.33570536851</v>
      </c>
      <c r="AW2446" s="102">
        <f t="shared" si="349"/>
        <v>45278.81465465128</v>
      </c>
      <c r="AX2446" s="43">
        <f t="shared" si="342"/>
        <v>4</v>
      </c>
      <c r="AY2446" s="43" t="str">
        <f t="shared" si="350"/>
        <v>UTTSM</v>
      </c>
    </row>
    <row r="2447" spans="1:51" hidden="1" x14ac:dyDescent="0.2">
      <c r="A2447" s="38">
        <v>2440</v>
      </c>
      <c r="B2447" t="s">
        <v>362</v>
      </c>
      <c r="C2447" t="s">
        <v>289</v>
      </c>
      <c r="D2447">
        <v>306</v>
      </c>
      <c r="E2447" t="s">
        <v>1238</v>
      </c>
      <c r="F2447">
        <v>0.25</v>
      </c>
      <c r="G2447" t="str">
        <f>LOOKUP(F2447,{0,6,45},{"F","L","H"})</f>
        <v>F</v>
      </c>
      <c r="H2447" t="s">
        <v>4216</v>
      </c>
      <c r="I2447" s="43" t="str">
        <f>IFERROR(VLOOKUP(#REF!,#REF!,2,FALSE),"No")</f>
        <v>No</v>
      </c>
      <c r="J2447" s="139">
        <v>0.75</v>
      </c>
      <c r="K2447" s="148">
        <v>32</v>
      </c>
      <c r="L2447" s="148"/>
      <c r="M2447" s="148"/>
      <c r="N2447" s="148"/>
      <c r="O2447" s="148"/>
      <c r="P2447" s="148"/>
      <c r="Q2447" s="148"/>
      <c r="R2447" s="148"/>
      <c r="S2447" s="148"/>
      <c r="T2447" s="148"/>
      <c r="U2447" s="148"/>
      <c r="V2447" s="148"/>
      <c r="W2447" s="148"/>
      <c r="X2447" s="139">
        <v>2</v>
      </c>
      <c r="Y2447" s="148">
        <v>866.09</v>
      </c>
      <c r="Z2447" s="149">
        <v>4</v>
      </c>
      <c r="AA2447" s="148">
        <v>133.91</v>
      </c>
      <c r="AB2447" s="148"/>
      <c r="AC2447" s="148"/>
      <c r="AD2447" s="148"/>
      <c r="AE2447" s="148"/>
      <c r="AF2447" s="148"/>
      <c r="AG2447" s="148"/>
      <c r="AH2447" s="148"/>
      <c r="AI2447" s="148"/>
      <c r="AJ2447" s="148"/>
      <c r="AK2447" s="148"/>
      <c r="AL2447" s="139">
        <v>0</v>
      </c>
      <c r="AM2447" s="139">
        <v>0</v>
      </c>
      <c r="AN2447" s="148">
        <f t="shared" si="343"/>
        <v>1000</v>
      </c>
      <c r="AO2447" s="148">
        <f t="shared" si="344"/>
        <v>32</v>
      </c>
      <c r="AP2447" s="148">
        <v>19</v>
      </c>
      <c r="AQ2447" s="140">
        <v>21</v>
      </c>
      <c r="AS2447" s="42">
        <f t="shared" si="345"/>
        <v>2060.2712905938115</v>
      </c>
      <c r="AT2447" s="101">
        <f t="shared" si="346"/>
        <v>0</v>
      </c>
      <c r="AU2447" s="42">
        <f t="shared" si="347"/>
        <v>2060.2712905938115</v>
      </c>
      <c r="AV2447" s="42">
        <f t="shared" si="348"/>
        <v>1593.8617343559063</v>
      </c>
      <c r="AW2447" s="102">
        <f t="shared" si="349"/>
        <v>431</v>
      </c>
      <c r="AX2447" s="43">
        <f t="shared" si="342"/>
        <v>0.75</v>
      </c>
      <c r="AY2447" s="43" t="str">
        <f t="shared" si="350"/>
        <v>UTGS</v>
      </c>
    </row>
    <row r="2448" spans="1:51" hidden="1" x14ac:dyDescent="0.2">
      <c r="A2448" s="38">
        <v>2441</v>
      </c>
      <c r="B2448" t="s">
        <v>362</v>
      </c>
      <c r="C2448" t="s">
        <v>289</v>
      </c>
      <c r="D2448">
        <v>320</v>
      </c>
      <c r="E2448" t="s">
        <v>1245</v>
      </c>
      <c r="F2448">
        <v>0.25</v>
      </c>
      <c r="G2448" t="str">
        <f>LOOKUP(F2448,{0,6,45},{"F","L","H"})</f>
        <v>F</v>
      </c>
      <c r="H2448" t="s">
        <v>4217</v>
      </c>
      <c r="I2448" s="43" t="str">
        <f>IFERROR(VLOOKUP(#REF!,#REF!,2,FALSE),"No")</f>
        <v>No</v>
      </c>
      <c r="J2448" s="139">
        <v>0.5</v>
      </c>
      <c r="K2448" s="148">
        <v>35</v>
      </c>
      <c r="L2448" s="148"/>
      <c r="M2448" s="148"/>
      <c r="N2448" s="148"/>
      <c r="O2448" s="148"/>
      <c r="P2448" s="148"/>
      <c r="Q2448" s="148"/>
      <c r="R2448" s="148"/>
      <c r="S2448" s="148"/>
      <c r="T2448" s="148"/>
      <c r="U2448" s="148"/>
      <c r="V2448" s="148"/>
      <c r="W2448" s="148"/>
      <c r="X2448" s="139">
        <v>1.25</v>
      </c>
      <c r="Y2448" s="148">
        <v>512</v>
      </c>
      <c r="Z2448" s="149">
        <v>2</v>
      </c>
      <c r="AA2448" s="148">
        <v>488</v>
      </c>
      <c r="AB2448" s="148"/>
      <c r="AC2448" s="148"/>
      <c r="AD2448" s="148"/>
      <c r="AE2448" s="148"/>
      <c r="AF2448" s="148"/>
      <c r="AG2448" s="148"/>
      <c r="AH2448" s="148"/>
      <c r="AI2448" s="148"/>
      <c r="AJ2448" s="148"/>
      <c r="AK2448" s="148"/>
      <c r="AL2448" s="139">
        <v>0</v>
      </c>
      <c r="AM2448" s="139">
        <v>0</v>
      </c>
      <c r="AN2448" s="148">
        <f t="shared" si="343"/>
        <v>1000</v>
      </c>
      <c r="AO2448" s="148">
        <f t="shared" si="344"/>
        <v>35</v>
      </c>
      <c r="AP2448" s="148">
        <v>9</v>
      </c>
      <c r="AQ2448" s="140">
        <v>9</v>
      </c>
      <c r="AS2448" s="42">
        <f t="shared" si="345"/>
        <v>2394.1217240869819</v>
      </c>
      <c r="AT2448" s="101">
        <f t="shared" si="346"/>
        <v>0</v>
      </c>
      <c r="AU2448" s="42">
        <f t="shared" si="347"/>
        <v>2394.1217240869819</v>
      </c>
      <c r="AV2448" s="42">
        <f t="shared" si="348"/>
        <v>3652.1513023860043</v>
      </c>
      <c r="AW2448" s="102">
        <f t="shared" si="349"/>
        <v>431</v>
      </c>
      <c r="AX2448" s="43">
        <f t="shared" si="342"/>
        <v>0.5</v>
      </c>
      <c r="AY2448" s="43" t="str">
        <f t="shared" si="350"/>
        <v>UTGS</v>
      </c>
    </row>
    <row r="2449" spans="1:51" hidden="1" x14ac:dyDescent="0.2">
      <c r="A2449" s="38">
        <v>2442</v>
      </c>
      <c r="B2449" t="s">
        <v>362</v>
      </c>
      <c r="C2449" t="s">
        <v>289</v>
      </c>
      <c r="D2449">
        <v>320</v>
      </c>
      <c r="E2449" t="s">
        <v>1236</v>
      </c>
      <c r="F2449">
        <v>0.25</v>
      </c>
      <c r="G2449" t="str">
        <f>LOOKUP(F2449,{0,6,45},{"F","L","H"})</f>
        <v>F</v>
      </c>
      <c r="H2449" t="s">
        <v>4218</v>
      </c>
      <c r="I2449" s="43" t="str">
        <f>IFERROR(VLOOKUP(#REF!,#REF!,2,FALSE),"No")</f>
        <v>No</v>
      </c>
      <c r="J2449" s="139">
        <v>0.5</v>
      </c>
      <c r="K2449" s="148">
        <v>33</v>
      </c>
      <c r="L2449" s="148"/>
      <c r="M2449" s="148"/>
      <c r="N2449" s="148"/>
      <c r="O2449" s="148"/>
      <c r="P2449" s="148"/>
      <c r="Q2449" s="148"/>
      <c r="R2449" s="148"/>
      <c r="S2449" s="148"/>
      <c r="T2449" s="148"/>
      <c r="U2449" s="148"/>
      <c r="V2449" s="148"/>
      <c r="W2449" s="148"/>
      <c r="X2449" s="139">
        <v>2</v>
      </c>
      <c r="Y2449" s="148">
        <v>940.7</v>
      </c>
      <c r="Z2449" s="149">
        <v>4</v>
      </c>
      <c r="AA2449" s="148">
        <v>59.3</v>
      </c>
      <c r="AB2449" s="148"/>
      <c r="AC2449" s="148"/>
      <c r="AD2449" s="148"/>
      <c r="AE2449" s="148"/>
      <c r="AF2449" s="148"/>
      <c r="AG2449" s="148"/>
      <c r="AH2449" s="148"/>
      <c r="AI2449" s="148"/>
      <c r="AJ2449" s="148"/>
      <c r="AK2449" s="148"/>
      <c r="AL2449" s="139">
        <v>0</v>
      </c>
      <c r="AM2449" s="139">
        <v>0</v>
      </c>
      <c r="AN2449" s="148">
        <f t="shared" si="343"/>
        <v>1000</v>
      </c>
      <c r="AO2449" s="148">
        <f t="shared" si="344"/>
        <v>33</v>
      </c>
      <c r="AP2449" s="148">
        <v>13</v>
      </c>
      <c r="AQ2449" s="140">
        <v>13</v>
      </c>
      <c r="AS2449" s="42">
        <f t="shared" si="345"/>
        <v>2257.3147684248684</v>
      </c>
      <c r="AT2449" s="101">
        <f t="shared" si="346"/>
        <v>0</v>
      </c>
      <c r="AU2449" s="42">
        <f t="shared" si="347"/>
        <v>2257.3147684248684</v>
      </c>
      <c r="AV2449" s="42">
        <f t="shared" si="348"/>
        <v>2533.5494401133869</v>
      </c>
      <c r="AW2449" s="102">
        <f t="shared" si="349"/>
        <v>431</v>
      </c>
      <c r="AX2449" s="43">
        <f t="shared" si="342"/>
        <v>0.5</v>
      </c>
      <c r="AY2449" s="43" t="str">
        <f t="shared" si="350"/>
        <v>UTGS</v>
      </c>
    </row>
    <row r="2450" spans="1:51" hidden="1" x14ac:dyDescent="0.2">
      <c r="A2450" s="38">
        <v>2443</v>
      </c>
      <c r="B2450" t="s">
        <v>5806</v>
      </c>
      <c r="C2450" t="s">
        <v>292</v>
      </c>
      <c r="D2450">
        <v>5550</v>
      </c>
      <c r="E2450" t="s">
        <v>198</v>
      </c>
      <c r="F2450">
        <v>2</v>
      </c>
      <c r="G2450" t="str">
        <f>LOOKUP(F2450,{0,6,45},{"F","L","H"})</f>
        <v>F</v>
      </c>
      <c r="H2450" t="s">
        <v>506</v>
      </c>
      <c r="I2450" s="43" t="str">
        <f>IFERROR(VLOOKUP(#REF!,#REF!,2,FALSE),"No")</f>
        <v>No</v>
      </c>
      <c r="J2450" s="139">
        <v>2</v>
      </c>
      <c r="K2450" s="148">
        <v>313</v>
      </c>
      <c r="L2450" s="148"/>
      <c r="M2450" s="148"/>
      <c r="N2450" s="148"/>
      <c r="O2450" s="148"/>
      <c r="P2450" s="148"/>
      <c r="Q2450" s="148"/>
      <c r="R2450" s="148"/>
      <c r="S2450" s="148"/>
      <c r="T2450" s="148"/>
      <c r="U2450" s="148"/>
      <c r="V2450" s="148"/>
      <c r="W2450" s="148"/>
      <c r="X2450" s="139">
        <v>2</v>
      </c>
      <c r="Y2450" s="148">
        <v>679</v>
      </c>
      <c r="Z2450" s="148">
        <v>4</v>
      </c>
      <c r="AA2450" s="148">
        <v>321</v>
      </c>
      <c r="AB2450" s="148"/>
      <c r="AC2450" s="148"/>
      <c r="AD2450" s="148"/>
      <c r="AE2450" s="148"/>
      <c r="AF2450" s="148"/>
      <c r="AG2450" s="148"/>
      <c r="AH2450" s="148"/>
      <c r="AI2450" s="148"/>
      <c r="AJ2450" s="148"/>
      <c r="AK2450" s="148"/>
      <c r="AL2450" s="139">
        <v>0</v>
      </c>
      <c r="AM2450" s="139">
        <v>0</v>
      </c>
      <c r="AN2450" s="148">
        <f t="shared" si="343"/>
        <v>1000</v>
      </c>
      <c r="AO2450" s="148">
        <f t="shared" si="344"/>
        <v>313</v>
      </c>
      <c r="AP2450" s="148">
        <v>2</v>
      </c>
      <c r="AQ2450" s="140">
        <v>2</v>
      </c>
      <c r="AS2450" s="42">
        <f t="shared" si="345"/>
        <v>22843.828561120717</v>
      </c>
      <c r="AT2450" s="101">
        <f t="shared" si="346"/>
        <v>0</v>
      </c>
      <c r="AU2450" s="42">
        <f t="shared" si="347"/>
        <v>22843.828561120717</v>
      </c>
      <c r="AV2450" s="42">
        <f t="shared" si="348"/>
        <v>17406.265860737018</v>
      </c>
      <c r="AW2450" s="102">
        <f t="shared" si="349"/>
        <v>3698.6666666666665</v>
      </c>
      <c r="AX2450" s="43">
        <f t="shared" si="342"/>
        <v>2</v>
      </c>
      <c r="AY2450" s="43" t="str">
        <f t="shared" si="350"/>
        <v>UTFS</v>
      </c>
    </row>
    <row r="2451" spans="1:51" hidden="1" x14ac:dyDescent="0.2">
      <c r="A2451" s="38">
        <v>2444</v>
      </c>
      <c r="B2451" t="s">
        <v>362</v>
      </c>
      <c r="C2451" t="s">
        <v>289</v>
      </c>
      <c r="D2451">
        <v>320</v>
      </c>
      <c r="E2451" t="s">
        <v>1247</v>
      </c>
      <c r="F2451">
        <v>0.25</v>
      </c>
      <c r="G2451" t="str">
        <f>LOOKUP(F2451,{0,6,45},{"F","L","H"})</f>
        <v>F</v>
      </c>
      <c r="H2451" t="s">
        <v>4220</v>
      </c>
      <c r="I2451" s="43" t="str">
        <f>IFERROR(VLOOKUP(#REF!,#REF!,2,FALSE),"No")</f>
        <v>No</v>
      </c>
      <c r="J2451" s="139">
        <v>0.5</v>
      </c>
      <c r="K2451" s="148">
        <v>24</v>
      </c>
      <c r="L2451" s="148"/>
      <c r="M2451" s="148"/>
      <c r="N2451" s="148"/>
      <c r="O2451" s="148"/>
      <c r="P2451" s="148"/>
      <c r="Q2451" s="148"/>
      <c r="R2451" s="148"/>
      <c r="S2451" s="148"/>
      <c r="T2451" s="148"/>
      <c r="U2451" s="148"/>
      <c r="V2451" s="148"/>
      <c r="W2451" s="148"/>
      <c r="X2451" s="139">
        <v>0.75</v>
      </c>
      <c r="Y2451" s="148">
        <v>163</v>
      </c>
      <c r="Z2451" s="149">
        <v>2</v>
      </c>
      <c r="AA2451" s="148">
        <v>837</v>
      </c>
      <c r="AB2451" s="148"/>
      <c r="AC2451" s="148"/>
      <c r="AD2451" s="148"/>
      <c r="AE2451" s="148"/>
      <c r="AF2451" s="148"/>
      <c r="AG2451" s="148"/>
      <c r="AH2451" s="148"/>
      <c r="AI2451" s="148"/>
      <c r="AJ2451" s="148"/>
      <c r="AK2451" s="148"/>
      <c r="AL2451" s="139">
        <v>0</v>
      </c>
      <c r="AM2451" s="139">
        <v>0</v>
      </c>
      <c r="AN2451" s="148">
        <f t="shared" si="343"/>
        <v>1000</v>
      </c>
      <c r="AO2451" s="148">
        <f t="shared" si="344"/>
        <v>24</v>
      </c>
      <c r="AP2451" s="148">
        <v>12</v>
      </c>
      <c r="AQ2451" s="140">
        <v>12</v>
      </c>
      <c r="AS2451" s="42">
        <f t="shared" si="345"/>
        <v>1641.6834679453589</v>
      </c>
      <c r="AT2451" s="101">
        <f t="shared" si="346"/>
        <v>0</v>
      </c>
      <c r="AU2451" s="42">
        <f t="shared" si="347"/>
        <v>1641.6834679453589</v>
      </c>
      <c r="AV2451" s="42">
        <f t="shared" si="348"/>
        <v>2812.208476789503</v>
      </c>
      <c r="AW2451" s="102">
        <f t="shared" si="349"/>
        <v>431</v>
      </c>
      <c r="AX2451" s="43">
        <f t="shared" si="342"/>
        <v>0.5</v>
      </c>
      <c r="AY2451" s="43" t="str">
        <f t="shared" si="350"/>
        <v>UTGS</v>
      </c>
    </row>
    <row r="2452" spans="1:51" hidden="1" x14ac:dyDescent="0.2">
      <c r="A2452" s="38">
        <v>2445</v>
      </c>
      <c r="B2452" t="s">
        <v>5806</v>
      </c>
      <c r="C2452" t="s">
        <v>5746</v>
      </c>
      <c r="D2452">
        <v>3300</v>
      </c>
      <c r="E2452" t="s">
        <v>207</v>
      </c>
      <c r="F2452">
        <v>2</v>
      </c>
      <c r="G2452" t="str">
        <f>LOOKUP(F2452,{0,6,45},{"F","L","H"})</f>
        <v>F</v>
      </c>
      <c r="H2452" t="s">
        <v>603</v>
      </c>
      <c r="I2452" s="43" t="str">
        <f>IFERROR(VLOOKUP(#REF!,#REF!,2,FALSE),"No")</f>
        <v>No</v>
      </c>
      <c r="J2452" s="139">
        <v>1.25</v>
      </c>
      <c r="K2452" s="148">
        <v>139</v>
      </c>
      <c r="L2452" s="148"/>
      <c r="M2452" s="148"/>
      <c r="N2452" s="148"/>
      <c r="O2452" s="148"/>
      <c r="P2452" s="148"/>
      <c r="Q2452" s="148"/>
      <c r="R2452" s="148"/>
      <c r="S2452" s="148"/>
      <c r="T2452" s="148"/>
      <c r="U2452" s="148"/>
      <c r="V2452" s="148"/>
      <c r="W2452" s="148"/>
      <c r="X2452" s="139">
        <v>2</v>
      </c>
      <c r="Y2452" s="148">
        <v>520</v>
      </c>
      <c r="Z2452" s="148">
        <v>4</v>
      </c>
      <c r="AA2452" s="148">
        <v>415.25</v>
      </c>
      <c r="AB2452" s="148">
        <v>6</v>
      </c>
      <c r="AC2452" s="148">
        <v>64.75</v>
      </c>
      <c r="AD2452" s="148"/>
      <c r="AE2452" s="148"/>
      <c r="AF2452" s="148"/>
      <c r="AG2452" s="148"/>
      <c r="AH2452" s="148"/>
      <c r="AI2452" s="148"/>
      <c r="AJ2452" s="148"/>
      <c r="AK2452" s="148"/>
      <c r="AL2452" s="139">
        <v>0</v>
      </c>
      <c r="AM2452" s="139">
        <v>0</v>
      </c>
      <c r="AN2452" s="148">
        <f t="shared" si="343"/>
        <v>1000</v>
      </c>
      <c r="AO2452" s="148">
        <f t="shared" si="344"/>
        <v>139</v>
      </c>
      <c r="AP2452" s="148">
        <v>5</v>
      </c>
      <c r="AQ2452" s="140">
        <v>16</v>
      </c>
      <c r="AS2452" s="42">
        <f t="shared" si="345"/>
        <v>10357.373418516869</v>
      </c>
      <c r="AT2452" s="101">
        <f t="shared" si="346"/>
        <v>0</v>
      </c>
      <c r="AU2452" s="42">
        <f t="shared" si="347"/>
        <v>10357.373418516869</v>
      </c>
      <c r="AV2452" s="42">
        <f t="shared" si="348"/>
        <v>2329.389013842127</v>
      </c>
      <c r="AW2452" s="102">
        <f t="shared" si="349"/>
        <v>2145.6666666666665</v>
      </c>
      <c r="AX2452" s="43">
        <f t="shared" si="342"/>
        <v>1.25</v>
      </c>
      <c r="AY2452" s="43" t="str">
        <f t="shared" si="350"/>
        <v>UTTSS</v>
      </c>
    </row>
    <row r="2453" spans="1:51" hidden="1" x14ac:dyDescent="0.2">
      <c r="A2453" s="38">
        <v>2446</v>
      </c>
      <c r="B2453" t="s">
        <v>362</v>
      </c>
      <c r="C2453" t="s">
        <v>289</v>
      </c>
      <c r="D2453">
        <v>500</v>
      </c>
      <c r="E2453" t="s">
        <v>1253</v>
      </c>
      <c r="F2453">
        <v>0.25</v>
      </c>
      <c r="G2453" t="str">
        <f>LOOKUP(F2453,{0,6,45},{"F","L","H"})</f>
        <v>F</v>
      </c>
      <c r="H2453" t="s">
        <v>4221</v>
      </c>
      <c r="I2453" s="43" t="str">
        <f>IFERROR(VLOOKUP(#REF!,#REF!,2,FALSE),"No")</f>
        <v>No</v>
      </c>
      <c r="J2453" s="139">
        <v>0.5</v>
      </c>
      <c r="K2453" s="148">
        <v>66</v>
      </c>
      <c r="L2453" s="148"/>
      <c r="M2453" s="148"/>
      <c r="N2453" s="148"/>
      <c r="O2453" s="148"/>
      <c r="P2453" s="148"/>
      <c r="Q2453" s="148"/>
      <c r="R2453" s="148"/>
      <c r="S2453" s="148"/>
      <c r="T2453" s="148"/>
      <c r="U2453" s="148"/>
      <c r="V2453" s="148"/>
      <c r="W2453" s="148"/>
      <c r="X2453" s="139">
        <v>2</v>
      </c>
      <c r="Y2453" s="148">
        <v>1000</v>
      </c>
      <c r="Z2453" s="149"/>
      <c r="AA2453" s="148"/>
      <c r="AB2453" s="148"/>
      <c r="AC2453" s="148"/>
      <c r="AD2453" s="148"/>
      <c r="AE2453" s="148"/>
      <c r="AF2453" s="148"/>
      <c r="AG2453" s="148"/>
      <c r="AH2453" s="148"/>
      <c r="AI2453" s="148"/>
      <c r="AJ2453" s="148"/>
      <c r="AK2453" s="148"/>
      <c r="AL2453" s="139">
        <v>0</v>
      </c>
      <c r="AM2453" s="139">
        <v>0</v>
      </c>
      <c r="AN2453" s="148">
        <f t="shared" si="343"/>
        <v>1000</v>
      </c>
      <c r="AO2453" s="148">
        <f t="shared" si="344"/>
        <v>66</v>
      </c>
      <c r="AP2453" s="148">
        <v>4</v>
      </c>
      <c r="AQ2453" s="140">
        <v>4</v>
      </c>
      <c r="AS2453" s="42">
        <f t="shared" si="345"/>
        <v>4514.6295368497367</v>
      </c>
      <c r="AT2453" s="101">
        <f t="shared" si="346"/>
        <v>0</v>
      </c>
      <c r="AU2453" s="42">
        <f t="shared" si="347"/>
        <v>4514.6295368497367</v>
      </c>
      <c r="AV2453" s="42">
        <f t="shared" si="348"/>
        <v>8127.740430368508</v>
      </c>
      <c r="AW2453" s="102">
        <f t="shared" si="349"/>
        <v>585.0096169344007</v>
      </c>
      <c r="AX2453" s="43">
        <f t="shared" si="342"/>
        <v>0.5</v>
      </c>
      <c r="AY2453" s="43" t="str">
        <f t="shared" si="350"/>
        <v>UTGS</v>
      </c>
    </row>
    <row r="2454" spans="1:51" hidden="1" x14ac:dyDescent="0.2">
      <c r="A2454" s="38">
        <v>2447</v>
      </c>
      <c r="B2454" t="s">
        <v>5806</v>
      </c>
      <c r="C2454" t="s">
        <v>292</v>
      </c>
      <c r="D2454">
        <v>2630</v>
      </c>
      <c r="E2454" t="s">
        <v>196</v>
      </c>
      <c r="F2454">
        <v>5</v>
      </c>
      <c r="G2454" t="str">
        <f>LOOKUP(F2454,{0,6,45},{"F","L","H"})</f>
        <v>F</v>
      </c>
      <c r="H2454" t="s">
        <v>934</v>
      </c>
      <c r="I2454" s="43" t="str">
        <f>IFERROR(VLOOKUP(#REF!,#REF!,2,FALSE),"No")</f>
        <v>No</v>
      </c>
      <c r="J2454" s="139">
        <v>1.25</v>
      </c>
      <c r="K2454" s="148">
        <v>302</v>
      </c>
      <c r="L2454" s="148"/>
      <c r="M2454" s="148"/>
      <c r="N2454" s="148"/>
      <c r="O2454" s="148"/>
      <c r="P2454" s="148"/>
      <c r="Q2454" s="148"/>
      <c r="R2454" s="148"/>
      <c r="S2454" s="148"/>
      <c r="T2454" s="148"/>
      <c r="U2454" s="148"/>
      <c r="V2454" s="148"/>
      <c r="W2454" s="148"/>
      <c r="X2454" s="139">
        <v>2</v>
      </c>
      <c r="Y2454" s="148">
        <v>1000</v>
      </c>
      <c r="Z2454" s="148"/>
      <c r="AA2454" s="148"/>
      <c r="AB2454" s="148"/>
      <c r="AC2454" s="148"/>
      <c r="AD2454" s="148"/>
      <c r="AE2454" s="148"/>
      <c r="AF2454" s="148"/>
      <c r="AG2454" s="148"/>
      <c r="AH2454" s="148"/>
      <c r="AI2454" s="148"/>
      <c r="AJ2454" s="148"/>
      <c r="AK2454" s="148"/>
      <c r="AL2454" s="139">
        <v>0</v>
      </c>
      <c r="AM2454" s="139">
        <v>0</v>
      </c>
      <c r="AN2454" s="148">
        <f t="shared" si="343"/>
        <v>1000</v>
      </c>
      <c r="AO2454" s="148">
        <f t="shared" si="344"/>
        <v>302</v>
      </c>
      <c r="AP2454" s="148">
        <v>2</v>
      </c>
      <c r="AQ2454" s="140">
        <v>2</v>
      </c>
      <c r="AS2454" s="42">
        <f t="shared" si="345"/>
        <v>22503.070304979094</v>
      </c>
      <c r="AT2454" s="101">
        <f t="shared" si="346"/>
        <v>0</v>
      </c>
      <c r="AU2454" s="42">
        <f t="shared" si="347"/>
        <v>22503.070304979094</v>
      </c>
      <c r="AV2454" s="42">
        <f t="shared" si="348"/>
        <v>16255.480860737016</v>
      </c>
      <c r="AW2454" s="102">
        <f t="shared" si="349"/>
        <v>2428.75</v>
      </c>
      <c r="AX2454" s="43">
        <f t="shared" si="342"/>
        <v>1.25</v>
      </c>
      <c r="AY2454" s="43" t="str">
        <f t="shared" si="350"/>
        <v>UTFS</v>
      </c>
    </row>
    <row r="2455" spans="1:51" hidden="1" x14ac:dyDescent="0.2">
      <c r="A2455" s="38">
        <v>2448</v>
      </c>
      <c r="B2455" t="s">
        <v>362</v>
      </c>
      <c r="C2455" t="s">
        <v>289</v>
      </c>
      <c r="D2455">
        <v>320</v>
      </c>
      <c r="E2455" t="s">
        <v>1232</v>
      </c>
      <c r="F2455">
        <v>0.25</v>
      </c>
      <c r="G2455" t="str">
        <f>LOOKUP(F2455,{0,6,45},{"F","L","H"})</f>
        <v>F</v>
      </c>
      <c r="H2455" t="s">
        <v>4222</v>
      </c>
      <c r="I2455" s="43" t="str">
        <f>IFERROR(VLOOKUP(#REF!,#REF!,2,FALSE),"No")</f>
        <v>No</v>
      </c>
      <c r="J2455" s="139">
        <v>0.5</v>
      </c>
      <c r="K2455" s="148">
        <v>92</v>
      </c>
      <c r="L2455" s="148"/>
      <c r="M2455" s="148"/>
      <c r="N2455" s="148"/>
      <c r="O2455" s="148"/>
      <c r="P2455" s="148"/>
      <c r="Q2455" s="148"/>
      <c r="R2455" s="148"/>
      <c r="S2455" s="148"/>
      <c r="T2455" s="148"/>
      <c r="U2455" s="148"/>
      <c r="V2455" s="148"/>
      <c r="W2455" s="148"/>
      <c r="X2455" s="139">
        <v>2</v>
      </c>
      <c r="Y2455" s="148">
        <v>657.12</v>
      </c>
      <c r="Z2455" s="148">
        <v>4</v>
      </c>
      <c r="AA2455" s="148">
        <v>342.88</v>
      </c>
      <c r="AB2455" s="148"/>
      <c r="AC2455" s="148"/>
      <c r="AD2455" s="148"/>
      <c r="AE2455" s="148"/>
      <c r="AF2455" s="148"/>
      <c r="AG2455" s="148"/>
      <c r="AH2455" s="148"/>
      <c r="AI2455" s="148"/>
      <c r="AJ2455" s="148"/>
      <c r="AK2455" s="148"/>
      <c r="AL2455" s="139">
        <v>0</v>
      </c>
      <c r="AM2455" s="139">
        <v>0</v>
      </c>
      <c r="AN2455" s="148">
        <f t="shared" si="343"/>
        <v>1000</v>
      </c>
      <c r="AO2455" s="148">
        <f t="shared" si="344"/>
        <v>92</v>
      </c>
      <c r="AP2455" s="148">
        <v>10</v>
      </c>
      <c r="AQ2455" s="140">
        <v>21</v>
      </c>
      <c r="AS2455" s="42">
        <f t="shared" si="345"/>
        <v>6293.1199604572093</v>
      </c>
      <c r="AT2455" s="101">
        <f t="shared" si="346"/>
        <v>0</v>
      </c>
      <c r="AU2455" s="42">
        <f t="shared" si="347"/>
        <v>6293.1199604572093</v>
      </c>
      <c r="AV2455" s="42">
        <f t="shared" si="348"/>
        <v>1665.210062927335</v>
      </c>
      <c r="AW2455" s="102">
        <f t="shared" si="349"/>
        <v>431</v>
      </c>
      <c r="AX2455" s="43">
        <f t="shared" si="342"/>
        <v>0.5</v>
      </c>
      <c r="AY2455" s="43" t="str">
        <f t="shared" si="350"/>
        <v>UTGS</v>
      </c>
    </row>
    <row r="2456" spans="1:51" hidden="1" x14ac:dyDescent="0.2">
      <c r="A2456" s="38">
        <v>2449</v>
      </c>
      <c r="B2456" t="s">
        <v>5806</v>
      </c>
      <c r="C2456" t="s">
        <v>289</v>
      </c>
      <c r="D2456">
        <v>44336</v>
      </c>
      <c r="E2456" t="s">
        <v>291</v>
      </c>
      <c r="F2456">
        <v>45</v>
      </c>
      <c r="G2456" t="str">
        <f>LOOKUP(F2456,{0,6,45},{"F","L","H"})</f>
        <v>H</v>
      </c>
      <c r="H2456" t="s">
        <v>896</v>
      </c>
      <c r="I2456" s="43" t="str">
        <f>IFERROR(VLOOKUP(#REF!,#REF!,2,FALSE),"No")</f>
        <v>No</v>
      </c>
      <c r="J2456" s="139">
        <v>3</v>
      </c>
      <c r="K2456" s="148">
        <v>100</v>
      </c>
      <c r="L2456" s="148"/>
      <c r="M2456" s="148"/>
      <c r="N2456" s="148"/>
      <c r="O2456" s="148"/>
      <c r="P2456" s="148"/>
      <c r="Q2456" s="148"/>
      <c r="R2456" s="148"/>
      <c r="S2456" s="148"/>
      <c r="T2456" s="148"/>
      <c r="U2456" s="148"/>
      <c r="V2456" s="148"/>
      <c r="W2456" s="148"/>
      <c r="X2456" s="139">
        <v>2</v>
      </c>
      <c r="Y2456" s="148">
        <v>6.28</v>
      </c>
      <c r="Z2456" s="149">
        <v>4</v>
      </c>
      <c r="AA2456" s="148">
        <v>2</v>
      </c>
      <c r="AB2456" s="148">
        <v>6</v>
      </c>
      <c r="AC2456" s="148">
        <v>247.85</v>
      </c>
      <c r="AD2456" s="148">
        <v>8</v>
      </c>
      <c r="AE2456" s="148">
        <v>686.87</v>
      </c>
      <c r="AF2456" s="148">
        <v>12</v>
      </c>
      <c r="AG2456" s="148">
        <v>57</v>
      </c>
      <c r="AH2456" s="148"/>
      <c r="AI2456" s="148"/>
      <c r="AJ2456" s="148"/>
      <c r="AK2456" s="148"/>
      <c r="AL2456" s="139">
        <v>0</v>
      </c>
      <c r="AM2456" s="139">
        <v>0</v>
      </c>
      <c r="AN2456" s="148">
        <f t="shared" si="343"/>
        <v>1000</v>
      </c>
      <c r="AO2456" s="148">
        <f t="shared" si="344"/>
        <v>100</v>
      </c>
      <c r="AP2456" s="148">
        <v>4</v>
      </c>
      <c r="AQ2456" s="140">
        <v>4</v>
      </c>
      <c r="AS2456" s="42">
        <f t="shared" si="345"/>
        <v>7298.3477831056607</v>
      </c>
      <c r="AT2456" s="101">
        <f t="shared" si="346"/>
        <v>0</v>
      </c>
      <c r="AU2456" s="42">
        <f t="shared" si="347"/>
        <v>7298.3477831056607</v>
      </c>
      <c r="AV2456" s="42">
        <f t="shared" si="348"/>
        <v>17338.46238036851</v>
      </c>
      <c r="AW2456" s="102">
        <f t="shared" si="349"/>
        <v>60371.752872868376</v>
      </c>
      <c r="AX2456" s="43">
        <f t="shared" si="342"/>
        <v>3</v>
      </c>
      <c r="AY2456" s="43" t="str">
        <f t="shared" si="350"/>
        <v>UTGS</v>
      </c>
    </row>
    <row r="2457" spans="1:51" hidden="1" x14ac:dyDescent="0.2">
      <c r="A2457" s="38">
        <v>2450</v>
      </c>
      <c r="B2457" t="s">
        <v>362</v>
      </c>
      <c r="C2457" t="s">
        <v>289</v>
      </c>
      <c r="D2457">
        <v>320</v>
      </c>
      <c r="E2457" t="s">
        <v>1232</v>
      </c>
      <c r="F2457">
        <v>0.25</v>
      </c>
      <c r="G2457" t="str">
        <f>LOOKUP(F2457,{0,6,45},{"F","L","H"})</f>
        <v>F</v>
      </c>
      <c r="H2457" t="s">
        <v>4223</v>
      </c>
      <c r="I2457" s="43" t="str">
        <f>IFERROR(VLOOKUP(#REF!,#REF!,2,FALSE),"No")</f>
        <v>No</v>
      </c>
      <c r="J2457" s="139">
        <v>0.5</v>
      </c>
      <c r="K2457" s="148">
        <v>21</v>
      </c>
      <c r="L2457" s="148"/>
      <c r="M2457" s="148"/>
      <c r="N2457" s="148"/>
      <c r="O2457" s="148"/>
      <c r="P2457" s="148"/>
      <c r="Q2457" s="148"/>
      <c r="R2457" s="148"/>
      <c r="S2457" s="148"/>
      <c r="T2457" s="148"/>
      <c r="U2457" s="148"/>
      <c r="V2457" s="148"/>
      <c r="W2457" s="148"/>
      <c r="X2457" s="139">
        <v>0.75</v>
      </c>
      <c r="Y2457" s="148">
        <v>140.51</v>
      </c>
      <c r="Z2457" s="148">
        <v>2</v>
      </c>
      <c r="AA2457" s="148">
        <v>634.1</v>
      </c>
      <c r="AB2457" s="148">
        <v>4</v>
      </c>
      <c r="AC2457" s="148">
        <v>225.39</v>
      </c>
      <c r="AD2457" s="148"/>
      <c r="AE2457" s="148"/>
      <c r="AF2457" s="148"/>
      <c r="AG2457" s="148"/>
      <c r="AH2457" s="148"/>
      <c r="AI2457" s="148"/>
      <c r="AJ2457" s="148"/>
      <c r="AK2457" s="148"/>
      <c r="AL2457" s="139">
        <v>0</v>
      </c>
      <c r="AM2457" s="139">
        <v>0</v>
      </c>
      <c r="AN2457" s="148">
        <f t="shared" si="343"/>
        <v>1000</v>
      </c>
      <c r="AO2457" s="148">
        <f t="shared" si="344"/>
        <v>21</v>
      </c>
      <c r="AP2457" s="148">
        <v>10</v>
      </c>
      <c r="AQ2457" s="140">
        <v>10</v>
      </c>
      <c r="AS2457" s="42">
        <f t="shared" si="345"/>
        <v>1436.473034452189</v>
      </c>
      <c r="AT2457" s="101">
        <f t="shared" si="346"/>
        <v>0</v>
      </c>
      <c r="AU2457" s="42">
        <f t="shared" si="347"/>
        <v>1436.473034452189</v>
      </c>
      <c r="AV2457" s="42">
        <f t="shared" si="348"/>
        <v>3519.2073821474032</v>
      </c>
      <c r="AW2457" s="102">
        <f t="shared" si="349"/>
        <v>431</v>
      </c>
      <c r="AX2457" s="43">
        <f t="shared" si="342"/>
        <v>0.5</v>
      </c>
      <c r="AY2457" s="43" t="str">
        <f t="shared" si="350"/>
        <v>UTGS</v>
      </c>
    </row>
    <row r="2458" spans="1:51" hidden="1" x14ac:dyDescent="0.2">
      <c r="A2458" s="38">
        <v>2451</v>
      </c>
      <c r="B2458" t="s">
        <v>5806</v>
      </c>
      <c r="C2458" t="s">
        <v>5746</v>
      </c>
      <c r="D2458">
        <v>4000</v>
      </c>
      <c r="E2458" t="s">
        <v>207</v>
      </c>
      <c r="F2458">
        <v>5</v>
      </c>
      <c r="G2458" t="str">
        <f>LOOKUP(F2458,{0,6,45},{"F","L","H"})</f>
        <v>F</v>
      </c>
      <c r="H2458" t="s">
        <v>4224</v>
      </c>
      <c r="I2458" s="43" t="str">
        <f>IFERROR(VLOOKUP(#REF!,#REF!,2,FALSE),"No")</f>
        <v>No</v>
      </c>
      <c r="J2458" s="139">
        <v>1.25</v>
      </c>
      <c r="K2458" s="148">
        <v>379</v>
      </c>
      <c r="L2458" s="148"/>
      <c r="M2458" s="148"/>
      <c r="N2458" s="148"/>
      <c r="O2458" s="148"/>
      <c r="P2458" s="148"/>
      <c r="Q2458" s="148"/>
      <c r="R2458" s="148"/>
      <c r="S2458" s="148"/>
      <c r="T2458" s="148"/>
      <c r="U2458" s="148"/>
      <c r="V2458" s="148"/>
      <c r="W2458" s="148"/>
      <c r="X2458" s="139">
        <v>2</v>
      </c>
      <c r="Y2458" s="148">
        <v>242.99</v>
      </c>
      <c r="Z2458" s="149">
        <v>3</v>
      </c>
      <c r="AA2458" s="148">
        <v>757.01</v>
      </c>
      <c r="AB2458" s="148"/>
      <c r="AC2458" s="148"/>
      <c r="AD2458" s="148"/>
      <c r="AE2458" s="148"/>
      <c r="AF2458" s="148"/>
      <c r="AG2458" s="148"/>
      <c r="AH2458" s="148"/>
      <c r="AI2458" s="148"/>
      <c r="AJ2458" s="148"/>
      <c r="AK2458" s="148"/>
      <c r="AL2458" s="139">
        <v>0</v>
      </c>
      <c r="AM2458" s="139">
        <v>0</v>
      </c>
      <c r="AN2458" s="148">
        <f t="shared" si="343"/>
        <v>1000</v>
      </c>
      <c r="AO2458" s="148">
        <f t="shared" si="344"/>
        <v>379</v>
      </c>
      <c r="AP2458" s="148">
        <v>3</v>
      </c>
      <c r="AQ2458" s="140">
        <v>14</v>
      </c>
      <c r="AS2458" s="42">
        <f t="shared" si="345"/>
        <v>28240.608097970453</v>
      </c>
      <c r="AT2458" s="101">
        <f t="shared" si="346"/>
        <v>0</v>
      </c>
      <c r="AU2458" s="42">
        <f t="shared" si="347"/>
        <v>28240.608097970453</v>
      </c>
      <c r="AV2458" s="42">
        <f t="shared" si="348"/>
        <v>1636.5767801052882</v>
      </c>
      <c r="AW2458" s="102">
        <f t="shared" si="349"/>
        <v>2145.6666666666665</v>
      </c>
      <c r="AX2458" s="43">
        <f t="shared" si="342"/>
        <v>1.25</v>
      </c>
      <c r="AY2458" s="43" t="str">
        <f t="shared" si="350"/>
        <v>UTTSS</v>
      </c>
    </row>
    <row r="2459" spans="1:51" hidden="1" x14ac:dyDescent="0.2">
      <c r="A2459" s="38">
        <v>2452</v>
      </c>
      <c r="B2459" t="s">
        <v>362</v>
      </c>
      <c r="C2459" t="s">
        <v>289</v>
      </c>
      <c r="D2459">
        <v>550</v>
      </c>
      <c r="E2459" t="s">
        <v>1232</v>
      </c>
      <c r="F2459">
        <v>2</v>
      </c>
      <c r="G2459" t="str">
        <f>LOOKUP(F2459,{0,6,45},{"F","L","H"})</f>
        <v>F</v>
      </c>
      <c r="H2459" t="s">
        <v>4225</v>
      </c>
      <c r="I2459" s="43" t="str">
        <f>IFERROR(VLOOKUP(#REF!,#REF!,2,FALSE),"No")</f>
        <v>No</v>
      </c>
      <c r="J2459" s="139">
        <v>0.5</v>
      </c>
      <c r="K2459" s="148">
        <v>37</v>
      </c>
      <c r="L2459" s="148"/>
      <c r="M2459" s="148"/>
      <c r="N2459" s="148"/>
      <c r="O2459" s="148"/>
      <c r="P2459" s="148"/>
      <c r="Q2459" s="148"/>
      <c r="R2459" s="148"/>
      <c r="S2459" s="148"/>
      <c r="T2459" s="148"/>
      <c r="U2459" s="148"/>
      <c r="V2459" s="148"/>
      <c r="W2459" s="148"/>
      <c r="X2459" s="139">
        <v>1.25</v>
      </c>
      <c r="Y2459" s="148">
        <v>208.15</v>
      </c>
      <c r="Z2459" s="148">
        <v>2</v>
      </c>
      <c r="AA2459" s="148">
        <v>791.85</v>
      </c>
      <c r="AB2459" s="148"/>
      <c r="AC2459" s="148"/>
      <c r="AD2459" s="148"/>
      <c r="AE2459" s="148"/>
      <c r="AF2459" s="148"/>
      <c r="AG2459" s="148"/>
      <c r="AH2459" s="148"/>
      <c r="AI2459" s="148"/>
      <c r="AJ2459" s="148"/>
      <c r="AK2459" s="148"/>
      <c r="AL2459" s="139">
        <v>0</v>
      </c>
      <c r="AM2459" s="139">
        <v>0</v>
      </c>
      <c r="AN2459" s="148">
        <f t="shared" si="343"/>
        <v>1000</v>
      </c>
      <c r="AO2459" s="148">
        <f t="shared" si="344"/>
        <v>37</v>
      </c>
      <c r="AP2459" s="148">
        <v>9</v>
      </c>
      <c r="AQ2459" s="140">
        <v>9</v>
      </c>
      <c r="AS2459" s="42">
        <f t="shared" si="345"/>
        <v>2530.928679749095</v>
      </c>
      <c r="AT2459" s="101">
        <f t="shared" si="346"/>
        <v>0</v>
      </c>
      <c r="AU2459" s="42">
        <f t="shared" si="347"/>
        <v>2530.928679749095</v>
      </c>
      <c r="AV2459" s="42">
        <f t="shared" si="348"/>
        <v>3628.518524608226</v>
      </c>
      <c r="AW2459" s="102">
        <f t="shared" si="349"/>
        <v>585.0096169344007</v>
      </c>
      <c r="AX2459" s="43">
        <f t="shared" si="342"/>
        <v>0.5</v>
      </c>
      <c r="AY2459" s="43" t="str">
        <f t="shared" si="350"/>
        <v>UTGS</v>
      </c>
    </row>
    <row r="2460" spans="1:51" hidden="1" x14ac:dyDescent="0.2">
      <c r="A2460" s="38">
        <v>2453</v>
      </c>
      <c r="B2460" t="s">
        <v>362</v>
      </c>
      <c r="C2460" t="s">
        <v>289</v>
      </c>
      <c r="D2460">
        <v>320</v>
      </c>
      <c r="E2460" t="s">
        <v>1228</v>
      </c>
      <c r="F2460">
        <v>0.25</v>
      </c>
      <c r="G2460" t="str">
        <f>LOOKUP(F2460,{0,6,45},{"F","L","H"})</f>
        <v>F</v>
      </c>
      <c r="H2460" t="s">
        <v>4226</v>
      </c>
      <c r="I2460" s="43" t="str">
        <f>IFERROR(VLOOKUP(#REF!,#REF!,2,FALSE),"No")</f>
        <v>No</v>
      </c>
      <c r="J2460" s="139">
        <v>0.5</v>
      </c>
      <c r="K2460" s="148">
        <v>30</v>
      </c>
      <c r="L2460" s="148"/>
      <c r="M2460" s="148"/>
      <c r="N2460" s="148"/>
      <c r="O2460" s="148"/>
      <c r="P2460" s="148"/>
      <c r="Q2460" s="148"/>
      <c r="R2460" s="148"/>
      <c r="S2460" s="148"/>
      <c r="T2460" s="148"/>
      <c r="U2460" s="148"/>
      <c r="V2460" s="148"/>
      <c r="W2460" s="148"/>
      <c r="X2460" s="139">
        <v>0.75</v>
      </c>
      <c r="Y2460" s="148">
        <v>467.2</v>
      </c>
      <c r="Z2460" s="148">
        <v>2</v>
      </c>
      <c r="AA2460" s="148">
        <v>532.79999999999995</v>
      </c>
      <c r="AB2460" s="148"/>
      <c r="AC2460" s="148"/>
      <c r="AD2460" s="148"/>
      <c r="AE2460" s="148"/>
      <c r="AF2460" s="148"/>
      <c r="AG2460" s="148"/>
      <c r="AH2460" s="148"/>
      <c r="AI2460" s="148"/>
      <c r="AJ2460" s="148"/>
      <c r="AK2460" s="148"/>
      <c r="AL2460" s="139">
        <v>0</v>
      </c>
      <c r="AM2460" s="139">
        <v>0</v>
      </c>
      <c r="AN2460" s="148">
        <f t="shared" si="343"/>
        <v>1000</v>
      </c>
      <c r="AO2460" s="148">
        <f t="shared" si="344"/>
        <v>30</v>
      </c>
      <c r="AP2460" s="148">
        <v>21</v>
      </c>
      <c r="AQ2460" s="140">
        <v>21</v>
      </c>
      <c r="AS2460" s="42">
        <f t="shared" si="345"/>
        <v>2052.1043349316988</v>
      </c>
      <c r="AT2460" s="101">
        <f t="shared" si="346"/>
        <v>0</v>
      </c>
      <c r="AU2460" s="42">
        <f t="shared" si="347"/>
        <v>2052.1043349316988</v>
      </c>
      <c r="AV2460" s="42">
        <f t="shared" si="348"/>
        <v>1716.7779867368586</v>
      </c>
      <c r="AW2460" s="102">
        <f t="shared" si="349"/>
        <v>431</v>
      </c>
      <c r="AX2460" s="43">
        <f t="shared" si="342"/>
        <v>0.5</v>
      </c>
      <c r="AY2460" s="43" t="str">
        <f t="shared" si="350"/>
        <v>UTGS</v>
      </c>
    </row>
    <row r="2461" spans="1:51" hidden="1" x14ac:dyDescent="0.2">
      <c r="A2461" s="38">
        <v>2454</v>
      </c>
      <c r="B2461" t="s">
        <v>362</v>
      </c>
      <c r="C2461" t="s">
        <v>289</v>
      </c>
      <c r="D2461">
        <v>320</v>
      </c>
      <c r="E2461" t="s">
        <v>1232</v>
      </c>
      <c r="F2461">
        <v>0.25</v>
      </c>
      <c r="G2461" t="str">
        <f>LOOKUP(F2461,{0,6,45},{"F","L","H"})</f>
        <v>F</v>
      </c>
      <c r="H2461" t="s">
        <v>4227</v>
      </c>
      <c r="I2461" s="43" t="str">
        <f>IFERROR(VLOOKUP(#REF!,#REF!,2,FALSE),"No")</f>
        <v>No</v>
      </c>
      <c r="J2461" s="139">
        <v>0.5</v>
      </c>
      <c r="K2461" s="148">
        <v>51</v>
      </c>
      <c r="L2461" s="148"/>
      <c r="M2461" s="148"/>
      <c r="N2461" s="148"/>
      <c r="O2461" s="148"/>
      <c r="P2461" s="148"/>
      <c r="Q2461" s="148"/>
      <c r="R2461" s="148"/>
      <c r="S2461" s="148"/>
      <c r="T2461" s="148"/>
      <c r="U2461" s="148"/>
      <c r="V2461" s="148"/>
      <c r="W2461" s="148"/>
      <c r="X2461" s="139">
        <v>1.25</v>
      </c>
      <c r="Y2461" s="148">
        <v>886.97</v>
      </c>
      <c r="Z2461" s="148">
        <v>2</v>
      </c>
      <c r="AA2461" s="148">
        <v>113.03</v>
      </c>
      <c r="AB2461" s="148"/>
      <c r="AC2461" s="148"/>
      <c r="AD2461" s="148"/>
      <c r="AE2461" s="148"/>
      <c r="AF2461" s="148"/>
      <c r="AG2461" s="148"/>
      <c r="AH2461" s="148"/>
      <c r="AI2461" s="148"/>
      <c r="AJ2461" s="148"/>
      <c r="AK2461" s="148"/>
      <c r="AL2461" s="139">
        <v>0</v>
      </c>
      <c r="AM2461" s="139">
        <v>0</v>
      </c>
      <c r="AN2461" s="148">
        <f t="shared" si="343"/>
        <v>1000</v>
      </c>
      <c r="AO2461" s="148">
        <f t="shared" si="344"/>
        <v>51</v>
      </c>
      <c r="AP2461" s="148">
        <v>10</v>
      </c>
      <c r="AQ2461" s="140">
        <v>11</v>
      </c>
      <c r="AS2461" s="42">
        <f t="shared" si="345"/>
        <v>3488.5773693838878</v>
      </c>
      <c r="AT2461" s="101">
        <f t="shared" si="346"/>
        <v>0</v>
      </c>
      <c r="AU2461" s="42">
        <f t="shared" si="347"/>
        <v>3488.5773693838878</v>
      </c>
      <c r="AV2461" s="42">
        <f t="shared" si="348"/>
        <v>3011.9855201340033</v>
      </c>
      <c r="AW2461" s="102">
        <f t="shared" si="349"/>
        <v>431</v>
      </c>
      <c r="AX2461" s="43">
        <f t="shared" si="342"/>
        <v>0.5</v>
      </c>
      <c r="AY2461" s="43" t="str">
        <f t="shared" si="350"/>
        <v>UTGS</v>
      </c>
    </row>
    <row r="2462" spans="1:51" hidden="1" x14ac:dyDescent="0.2">
      <c r="A2462" s="38">
        <v>2455</v>
      </c>
      <c r="B2462" t="s">
        <v>362</v>
      </c>
      <c r="C2462" t="s">
        <v>289</v>
      </c>
      <c r="D2462">
        <v>320</v>
      </c>
      <c r="E2462" t="s">
        <v>1245</v>
      </c>
      <c r="F2462">
        <v>0.25</v>
      </c>
      <c r="G2462" t="str">
        <f>LOOKUP(F2462,{0,6,45},{"F","L","H"})</f>
        <v>F</v>
      </c>
      <c r="H2462" t="s">
        <v>4228</v>
      </c>
      <c r="I2462" s="43" t="str">
        <f>IFERROR(VLOOKUP(#REF!,#REF!,2,FALSE),"No")</f>
        <v>No</v>
      </c>
      <c r="J2462" s="139">
        <v>0.5</v>
      </c>
      <c r="K2462" s="148">
        <v>30</v>
      </c>
      <c r="L2462" s="148"/>
      <c r="M2462" s="148"/>
      <c r="N2462" s="148"/>
      <c r="O2462" s="148"/>
      <c r="P2462" s="148"/>
      <c r="Q2462" s="148"/>
      <c r="R2462" s="148"/>
      <c r="S2462" s="148"/>
      <c r="T2462" s="148"/>
      <c r="U2462" s="148"/>
      <c r="V2462" s="148"/>
      <c r="W2462" s="148"/>
      <c r="X2462" s="139">
        <v>1.25</v>
      </c>
      <c r="Y2462" s="148">
        <v>942.61</v>
      </c>
      <c r="Z2462" s="148">
        <v>2</v>
      </c>
      <c r="AA2462" s="148">
        <v>57.39</v>
      </c>
      <c r="AB2462" s="148"/>
      <c r="AC2462" s="148"/>
      <c r="AD2462" s="148"/>
      <c r="AE2462" s="148"/>
      <c r="AF2462" s="148"/>
      <c r="AG2462" s="148"/>
      <c r="AH2462" s="148"/>
      <c r="AI2462" s="148"/>
      <c r="AJ2462" s="148"/>
      <c r="AK2462" s="148"/>
      <c r="AL2462" s="139">
        <v>0</v>
      </c>
      <c r="AM2462" s="139">
        <v>0</v>
      </c>
      <c r="AN2462" s="148">
        <f t="shared" si="343"/>
        <v>1000</v>
      </c>
      <c r="AO2462" s="148">
        <f t="shared" si="344"/>
        <v>30</v>
      </c>
      <c r="AP2462" s="148">
        <v>8</v>
      </c>
      <c r="AQ2462" s="140">
        <v>8</v>
      </c>
      <c r="AS2462" s="42">
        <f t="shared" si="345"/>
        <v>2052.1043349316988</v>
      </c>
      <c r="AT2462" s="101">
        <f t="shared" si="346"/>
        <v>0</v>
      </c>
      <c r="AU2462" s="42">
        <f t="shared" si="347"/>
        <v>2052.1043349316988</v>
      </c>
      <c r="AV2462" s="42">
        <f t="shared" si="348"/>
        <v>4146.3485901842541</v>
      </c>
      <c r="AW2462" s="102">
        <f t="shared" si="349"/>
        <v>431</v>
      </c>
      <c r="AX2462" s="43">
        <f t="shared" si="342"/>
        <v>0.5</v>
      </c>
      <c r="AY2462" s="43" t="str">
        <f t="shared" si="350"/>
        <v>UTGS</v>
      </c>
    </row>
    <row r="2463" spans="1:51" hidden="1" x14ac:dyDescent="0.2">
      <c r="A2463" s="38">
        <v>2456</v>
      </c>
      <c r="B2463" t="s">
        <v>362</v>
      </c>
      <c r="C2463" t="s">
        <v>289</v>
      </c>
      <c r="D2463">
        <v>320</v>
      </c>
      <c r="E2463" t="s">
        <v>1232</v>
      </c>
      <c r="F2463">
        <v>0.25</v>
      </c>
      <c r="G2463" t="str">
        <f>LOOKUP(F2463,{0,6,45},{"F","L","H"})</f>
        <v>F</v>
      </c>
      <c r="H2463" t="s">
        <v>4229</v>
      </c>
      <c r="I2463" s="43" t="str">
        <f>IFERROR(VLOOKUP(#REF!,#REF!,2,FALSE),"No")</f>
        <v>No</v>
      </c>
      <c r="J2463" s="139">
        <v>0.5</v>
      </c>
      <c r="K2463" s="148">
        <v>45</v>
      </c>
      <c r="L2463" s="148"/>
      <c r="M2463" s="148"/>
      <c r="N2463" s="148"/>
      <c r="O2463" s="148"/>
      <c r="P2463" s="148"/>
      <c r="Q2463" s="148"/>
      <c r="R2463" s="148"/>
      <c r="S2463" s="148"/>
      <c r="T2463" s="148"/>
      <c r="U2463" s="148"/>
      <c r="V2463" s="148"/>
      <c r="W2463" s="148"/>
      <c r="X2463" s="139">
        <v>1.25</v>
      </c>
      <c r="Y2463" s="148">
        <v>64.86</v>
      </c>
      <c r="Z2463" s="149">
        <v>2</v>
      </c>
      <c r="AA2463" s="148">
        <v>935.14</v>
      </c>
      <c r="AB2463" s="148"/>
      <c r="AC2463" s="148"/>
      <c r="AD2463" s="148"/>
      <c r="AE2463" s="148"/>
      <c r="AF2463" s="148"/>
      <c r="AG2463" s="148"/>
      <c r="AH2463" s="148"/>
      <c r="AI2463" s="148"/>
      <c r="AJ2463" s="148"/>
      <c r="AK2463" s="148"/>
      <c r="AL2463" s="139">
        <v>0</v>
      </c>
      <c r="AM2463" s="139">
        <v>0</v>
      </c>
      <c r="AN2463" s="148">
        <f t="shared" si="343"/>
        <v>1000</v>
      </c>
      <c r="AO2463" s="148">
        <f t="shared" si="344"/>
        <v>45</v>
      </c>
      <c r="AP2463" s="148">
        <v>13</v>
      </c>
      <c r="AQ2463" s="140">
        <v>13</v>
      </c>
      <c r="AS2463" s="42">
        <f t="shared" si="345"/>
        <v>3078.1565023975477</v>
      </c>
      <c r="AT2463" s="101">
        <f t="shared" si="346"/>
        <v>0</v>
      </c>
      <c r="AU2463" s="42">
        <f t="shared" si="347"/>
        <v>3078.1565023975477</v>
      </c>
      <c r="AV2463" s="42">
        <f t="shared" si="348"/>
        <v>2504.3356708826177</v>
      </c>
      <c r="AW2463" s="102">
        <f t="shared" si="349"/>
        <v>431</v>
      </c>
      <c r="AX2463" s="43">
        <f t="shared" si="342"/>
        <v>0.5</v>
      </c>
      <c r="AY2463" s="43" t="str">
        <f t="shared" si="350"/>
        <v>UTGS</v>
      </c>
    </row>
    <row r="2464" spans="1:51" hidden="1" x14ac:dyDescent="0.2">
      <c r="A2464" s="38">
        <v>2457</v>
      </c>
      <c r="B2464" t="s">
        <v>362</v>
      </c>
      <c r="C2464" t="s">
        <v>289</v>
      </c>
      <c r="D2464">
        <v>320</v>
      </c>
      <c r="E2464" t="s">
        <v>1232</v>
      </c>
      <c r="F2464">
        <v>0.25</v>
      </c>
      <c r="G2464" t="str">
        <f>LOOKUP(F2464,{0,6,45},{"F","L","H"})</f>
        <v>F</v>
      </c>
      <c r="H2464" t="s">
        <v>4230</v>
      </c>
      <c r="I2464" s="43" t="str">
        <f>IFERROR(VLOOKUP(#REF!,#REF!,2,FALSE),"No")</f>
        <v>No</v>
      </c>
      <c r="J2464" s="139">
        <v>0.75</v>
      </c>
      <c r="K2464" s="148">
        <v>5</v>
      </c>
      <c r="L2464" s="148"/>
      <c r="M2464" s="148"/>
      <c r="N2464" s="148"/>
      <c r="O2464" s="148"/>
      <c r="P2464" s="148"/>
      <c r="Q2464" s="148"/>
      <c r="R2464" s="148"/>
      <c r="S2464" s="148"/>
      <c r="T2464" s="148"/>
      <c r="U2464" s="148"/>
      <c r="V2464" s="148"/>
      <c r="W2464" s="148"/>
      <c r="X2464" s="139">
        <v>0.75</v>
      </c>
      <c r="Y2464" s="148">
        <v>34.090000000000003</v>
      </c>
      <c r="Z2464" s="148">
        <v>1.25</v>
      </c>
      <c r="AA2464" s="148">
        <v>168</v>
      </c>
      <c r="AB2464" s="148">
        <v>2</v>
      </c>
      <c r="AC2464" s="148">
        <v>797.91</v>
      </c>
      <c r="AD2464" s="148"/>
      <c r="AE2464" s="148"/>
      <c r="AF2464" s="148"/>
      <c r="AG2464" s="148"/>
      <c r="AH2464" s="148"/>
      <c r="AI2464" s="148"/>
      <c r="AJ2464" s="148"/>
      <c r="AK2464" s="148"/>
      <c r="AL2464" s="139">
        <v>0</v>
      </c>
      <c r="AM2464" s="139">
        <v>0</v>
      </c>
      <c r="AN2464" s="148">
        <f t="shared" si="343"/>
        <v>1000</v>
      </c>
      <c r="AO2464" s="148">
        <f t="shared" si="344"/>
        <v>5</v>
      </c>
      <c r="AP2464" s="148">
        <v>12</v>
      </c>
      <c r="AQ2464" s="140">
        <v>28</v>
      </c>
      <c r="AS2464" s="42">
        <f t="shared" si="345"/>
        <v>321.91738915528305</v>
      </c>
      <c r="AT2464" s="101">
        <f t="shared" si="346"/>
        <v>0</v>
      </c>
      <c r="AU2464" s="42">
        <f t="shared" si="347"/>
        <v>321.91738915528305</v>
      </c>
      <c r="AV2464" s="42">
        <f t="shared" si="348"/>
        <v>1174.5344257669296</v>
      </c>
      <c r="AW2464" s="102">
        <f t="shared" si="349"/>
        <v>431</v>
      </c>
      <c r="AX2464" s="43">
        <f t="shared" si="342"/>
        <v>0.75</v>
      </c>
      <c r="AY2464" s="43" t="str">
        <f t="shared" si="350"/>
        <v>UTGS</v>
      </c>
    </row>
    <row r="2465" spans="1:51" hidden="1" x14ac:dyDescent="0.2">
      <c r="A2465" s="38">
        <v>2458</v>
      </c>
      <c r="B2465" t="s">
        <v>5806</v>
      </c>
      <c r="C2465" t="s">
        <v>5746</v>
      </c>
      <c r="D2465">
        <v>2630</v>
      </c>
      <c r="E2465" t="s">
        <v>196</v>
      </c>
      <c r="F2465">
        <v>5</v>
      </c>
      <c r="G2465" t="str">
        <f>LOOKUP(F2465,{0,6,45},{"F","L","H"})</f>
        <v>F</v>
      </c>
      <c r="H2465" t="s">
        <v>1870</v>
      </c>
      <c r="I2465" s="43" t="str">
        <f>IFERROR(VLOOKUP(#REF!,#REF!,2,FALSE),"No")</f>
        <v>No</v>
      </c>
      <c r="J2465" s="139">
        <v>1.25</v>
      </c>
      <c r="K2465" s="148">
        <v>173</v>
      </c>
      <c r="L2465" s="148"/>
      <c r="M2465" s="148"/>
      <c r="N2465" s="148"/>
      <c r="O2465" s="148"/>
      <c r="P2465" s="148"/>
      <c r="Q2465" s="148"/>
      <c r="R2465" s="148"/>
      <c r="S2465" s="148"/>
      <c r="T2465" s="148"/>
      <c r="U2465" s="148"/>
      <c r="V2465" s="148"/>
      <c r="W2465" s="148"/>
      <c r="X2465" s="139">
        <v>4</v>
      </c>
      <c r="Y2465" s="148">
        <v>629</v>
      </c>
      <c r="Z2465" s="148">
        <v>6</v>
      </c>
      <c r="AA2465" s="148">
        <v>371</v>
      </c>
      <c r="AB2465" s="148"/>
      <c r="AC2465" s="148"/>
      <c r="AD2465" s="148"/>
      <c r="AE2465" s="148"/>
      <c r="AF2465" s="148"/>
      <c r="AG2465" s="148"/>
      <c r="AH2465" s="148"/>
      <c r="AI2465" s="148"/>
      <c r="AJ2465" s="148"/>
      <c r="AK2465" s="148"/>
      <c r="AL2465" s="139">
        <v>0</v>
      </c>
      <c r="AM2465" s="139">
        <v>0</v>
      </c>
      <c r="AN2465" s="148">
        <f t="shared" si="343"/>
        <v>1000</v>
      </c>
      <c r="AO2465" s="148">
        <f t="shared" si="344"/>
        <v>173</v>
      </c>
      <c r="AP2465" s="148">
        <v>1</v>
      </c>
      <c r="AQ2465" s="140">
        <v>1</v>
      </c>
      <c r="AS2465" s="42">
        <f t="shared" si="345"/>
        <v>12890.831664772793</v>
      </c>
      <c r="AT2465" s="101">
        <f t="shared" si="346"/>
        <v>0</v>
      </c>
      <c r="AU2465" s="42">
        <f t="shared" si="347"/>
        <v>12890.831664772793</v>
      </c>
      <c r="AV2465" s="42">
        <f t="shared" si="348"/>
        <v>47230.811721474034</v>
      </c>
      <c r="AW2465" s="102">
        <f t="shared" si="349"/>
        <v>2428.75</v>
      </c>
      <c r="AX2465" s="43">
        <f t="shared" si="342"/>
        <v>1.25</v>
      </c>
      <c r="AY2465" s="43" t="str">
        <f t="shared" si="350"/>
        <v>UTTSS</v>
      </c>
    </row>
    <row r="2466" spans="1:51" hidden="1" x14ac:dyDescent="0.2">
      <c r="A2466" s="38">
        <v>2459</v>
      </c>
      <c r="B2466" t="s">
        <v>362</v>
      </c>
      <c r="C2466" t="s">
        <v>289</v>
      </c>
      <c r="D2466">
        <v>320</v>
      </c>
      <c r="E2466" t="s">
        <v>1245</v>
      </c>
      <c r="F2466">
        <v>0.25</v>
      </c>
      <c r="G2466" t="str">
        <f>LOOKUP(F2466,{0,6,45},{"F","L","H"})</f>
        <v>F</v>
      </c>
      <c r="H2466" t="s">
        <v>4232</v>
      </c>
      <c r="I2466" s="43" t="str">
        <f>IFERROR(VLOOKUP(#REF!,#REF!,2,FALSE),"No")</f>
        <v>No</v>
      </c>
      <c r="J2466" s="139">
        <v>0.75</v>
      </c>
      <c r="K2466" s="148">
        <v>56</v>
      </c>
      <c r="L2466" s="148"/>
      <c r="M2466" s="148"/>
      <c r="N2466" s="148"/>
      <c r="O2466" s="148"/>
      <c r="P2466" s="148"/>
      <c r="Q2466" s="148"/>
      <c r="R2466" s="148"/>
      <c r="S2466" s="148"/>
      <c r="T2466" s="148"/>
      <c r="U2466" s="148"/>
      <c r="V2466" s="148"/>
      <c r="W2466" s="148"/>
      <c r="X2466" s="139">
        <v>2</v>
      </c>
      <c r="Y2466" s="148">
        <v>1000</v>
      </c>
      <c r="Z2466" s="149"/>
      <c r="AA2466" s="148"/>
      <c r="AB2466" s="148"/>
      <c r="AC2466" s="148"/>
      <c r="AD2466" s="148"/>
      <c r="AE2466" s="148"/>
      <c r="AF2466" s="148"/>
      <c r="AG2466" s="148"/>
      <c r="AH2466" s="148"/>
      <c r="AI2466" s="148"/>
      <c r="AJ2466" s="148"/>
      <c r="AK2466" s="148"/>
      <c r="AL2466" s="139">
        <v>0</v>
      </c>
      <c r="AM2466" s="139">
        <v>0</v>
      </c>
      <c r="AN2466" s="148">
        <f t="shared" si="343"/>
        <v>1000</v>
      </c>
      <c r="AO2466" s="148">
        <f t="shared" si="344"/>
        <v>56</v>
      </c>
      <c r="AP2466" s="148">
        <v>23</v>
      </c>
      <c r="AQ2466" s="140">
        <v>40</v>
      </c>
      <c r="AS2466" s="42">
        <f t="shared" si="345"/>
        <v>3605.4747585391701</v>
      </c>
      <c r="AT2466" s="101">
        <f t="shared" si="346"/>
        <v>0</v>
      </c>
      <c r="AU2466" s="42">
        <f t="shared" si="347"/>
        <v>3605.4747585391701</v>
      </c>
      <c r="AV2466" s="42">
        <f t="shared" si="348"/>
        <v>812.7740430368508</v>
      </c>
      <c r="AW2466" s="102">
        <f t="shared" si="349"/>
        <v>431</v>
      </c>
      <c r="AX2466" s="43">
        <f t="shared" si="342"/>
        <v>0.75</v>
      </c>
      <c r="AY2466" s="43" t="str">
        <f t="shared" si="350"/>
        <v>UTGS</v>
      </c>
    </row>
    <row r="2467" spans="1:51" hidden="1" x14ac:dyDescent="0.2">
      <c r="A2467" s="38">
        <v>2460</v>
      </c>
      <c r="B2467" t="s">
        <v>362</v>
      </c>
      <c r="C2467" t="s">
        <v>289</v>
      </c>
      <c r="D2467">
        <v>320</v>
      </c>
      <c r="E2467" t="s">
        <v>1232</v>
      </c>
      <c r="F2467">
        <v>0.25</v>
      </c>
      <c r="G2467" t="str">
        <f>LOOKUP(F2467,{0,6,45},{"F","L","H"})</f>
        <v>F</v>
      </c>
      <c r="H2467" t="s">
        <v>4234</v>
      </c>
      <c r="I2467" s="43" t="str">
        <f>IFERROR(VLOOKUP(#REF!,#REF!,2,FALSE),"No")</f>
        <v>No</v>
      </c>
      <c r="J2467" s="139">
        <v>0.5</v>
      </c>
      <c r="K2467" s="148">
        <v>14</v>
      </c>
      <c r="L2467" s="148"/>
      <c r="M2467" s="148"/>
      <c r="N2467" s="148"/>
      <c r="O2467" s="148"/>
      <c r="P2467" s="148"/>
      <c r="Q2467" s="148"/>
      <c r="R2467" s="148"/>
      <c r="S2467" s="148"/>
      <c r="T2467" s="148"/>
      <c r="U2467" s="148"/>
      <c r="V2467" s="148"/>
      <c r="W2467" s="148"/>
      <c r="X2467" s="139">
        <v>2</v>
      </c>
      <c r="Y2467" s="148">
        <v>1000</v>
      </c>
      <c r="Z2467" s="149"/>
      <c r="AA2467" s="148"/>
      <c r="AB2467" s="148"/>
      <c r="AC2467" s="148"/>
      <c r="AD2467" s="148"/>
      <c r="AE2467" s="148"/>
      <c r="AF2467" s="148"/>
      <c r="AG2467" s="148"/>
      <c r="AH2467" s="148"/>
      <c r="AI2467" s="148"/>
      <c r="AJ2467" s="148"/>
      <c r="AK2467" s="148"/>
      <c r="AL2467" s="139">
        <v>0</v>
      </c>
      <c r="AM2467" s="139">
        <v>0</v>
      </c>
      <c r="AN2467" s="148">
        <f t="shared" si="343"/>
        <v>1000</v>
      </c>
      <c r="AO2467" s="148">
        <f t="shared" si="344"/>
        <v>14</v>
      </c>
      <c r="AP2467" s="148">
        <v>21</v>
      </c>
      <c r="AQ2467" s="140">
        <v>21</v>
      </c>
      <c r="AS2467" s="42">
        <f t="shared" si="345"/>
        <v>957.64868963479262</v>
      </c>
      <c r="AT2467" s="101">
        <f t="shared" si="346"/>
        <v>0</v>
      </c>
      <c r="AU2467" s="42">
        <f t="shared" si="347"/>
        <v>957.64868963479262</v>
      </c>
      <c r="AV2467" s="42">
        <f t="shared" si="348"/>
        <v>1548.1410343559062</v>
      </c>
      <c r="AW2467" s="102">
        <f t="shared" si="349"/>
        <v>431</v>
      </c>
      <c r="AX2467" s="43">
        <f t="shared" si="342"/>
        <v>0.5</v>
      </c>
      <c r="AY2467" s="43" t="str">
        <f t="shared" si="350"/>
        <v>UTGS</v>
      </c>
    </row>
    <row r="2468" spans="1:51" hidden="1" x14ac:dyDescent="0.2">
      <c r="A2468" s="38">
        <v>2461</v>
      </c>
      <c r="B2468" t="s">
        <v>362</v>
      </c>
      <c r="C2468" t="s">
        <v>289</v>
      </c>
      <c r="D2468">
        <v>320</v>
      </c>
      <c r="E2468" t="s">
        <v>1245</v>
      </c>
      <c r="F2468">
        <v>0.25</v>
      </c>
      <c r="G2468" t="str">
        <f>LOOKUP(F2468,{0,6,45},{"F","L","H"})</f>
        <v>F</v>
      </c>
      <c r="H2468" t="s">
        <v>4235</v>
      </c>
      <c r="I2468" s="43" t="str">
        <f>IFERROR(VLOOKUP(#REF!,#REF!,2,FALSE),"No")</f>
        <v>No</v>
      </c>
      <c r="J2468" s="139">
        <v>0.5</v>
      </c>
      <c r="K2468" s="148">
        <v>50</v>
      </c>
      <c r="L2468" s="148"/>
      <c r="M2468" s="148"/>
      <c r="N2468" s="148"/>
      <c r="O2468" s="148"/>
      <c r="P2468" s="148"/>
      <c r="Q2468" s="148"/>
      <c r="R2468" s="148"/>
      <c r="S2468" s="148"/>
      <c r="T2468" s="148"/>
      <c r="U2468" s="148"/>
      <c r="V2468" s="148"/>
      <c r="W2468" s="148"/>
      <c r="X2468" s="139">
        <v>1.25</v>
      </c>
      <c r="Y2468" s="148">
        <v>588.70000000000005</v>
      </c>
      <c r="Z2468" s="149">
        <v>2</v>
      </c>
      <c r="AA2468" s="148">
        <v>411.3</v>
      </c>
      <c r="AB2468" s="149"/>
      <c r="AC2468" s="148"/>
      <c r="AD2468" s="148"/>
      <c r="AE2468" s="148"/>
      <c r="AF2468" s="148"/>
      <c r="AG2468" s="148"/>
      <c r="AH2468" s="148"/>
      <c r="AI2468" s="148"/>
      <c r="AJ2468" s="148"/>
      <c r="AK2468" s="148"/>
      <c r="AL2468" s="139">
        <v>0</v>
      </c>
      <c r="AM2468" s="139">
        <v>0</v>
      </c>
      <c r="AN2468" s="148">
        <f t="shared" si="343"/>
        <v>1000</v>
      </c>
      <c r="AO2468" s="148">
        <f t="shared" si="344"/>
        <v>50</v>
      </c>
      <c r="AP2468" s="148">
        <v>10</v>
      </c>
      <c r="AQ2468" s="140">
        <v>10</v>
      </c>
      <c r="AS2468" s="42">
        <f t="shared" si="345"/>
        <v>3420.1738915528308</v>
      </c>
      <c r="AT2468" s="101">
        <f t="shared" si="346"/>
        <v>0</v>
      </c>
      <c r="AU2468" s="42">
        <f t="shared" si="347"/>
        <v>3420.1738915528308</v>
      </c>
      <c r="AV2468" s="42">
        <f t="shared" si="348"/>
        <v>3292.3051721474039</v>
      </c>
      <c r="AW2468" s="102">
        <f t="shared" si="349"/>
        <v>431</v>
      </c>
      <c r="AX2468" s="43">
        <f t="shared" si="342"/>
        <v>0.5</v>
      </c>
      <c r="AY2468" s="43" t="str">
        <f t="shared" si="350"/>
        <v>UTGS</v>
      </c>
    </row>
    <row r="2469" spans="1:51" hidden="1" x14ac:dyDescent="0.2">
      <c r="A2469" s="38">
        <v>2462</v>
      </c>
      <c r="B2469" t="s">
        <v>362</v>
      </c>
      <c r="C2469" t="s">
        <v>289</v>
      </c>
      <c r="D2469">
        <v>550</v>
      </c>
      <c r="E2469" t="s">
        <v>1245</v>
      </c>
      <c r="F2469">
        <v>2</v>
      </c>
      <c r="G2469" t="str">
        <f>LOOKUP(F2469,{0,6,45},{"F","L","H"})</f>
        <v>F</v>
      </c>
      <c r="H2469" t="s">
        <v>4236</v>
      </c>
      <c r="I2469" s="43" t="str">
        <f>IFERROR(VLOOKUP(#REF!,#REF!,2,FALSE),"No")</f>
        <v>No</v>
      </c>
      <c r="J2469" s="139">
        <v>0.75</v>
      </c>
      <c r="K2469" s="148">
        <v>94</v>
      </c>
      <c r="L2469" s="148"/>
      <c r="M2469" s="148"/>
      <c r="N2469" s="148"/>
      <c r="O2469" s="148"/>
      <c r="P2469" s="148"/>
      <c r="Q2469" s="148"/>
      <c r="R2469" s="148"/>
      <c r="S2469" s="148"/>
      <c r="T2469" s="148"/>
      <c r="U2469" s="148"/>
      <c r="V2469" s="148"/>
      <c r="W2469" s="148"/>
      <c r="X2469" s="139">
        <v>1.25</v>
      </c>
      <c r="Y2469" s="148">
        <v>291.02</v>
      </c>
      <c r="Z2469" s="149">
        <v>2</v>
      </c>
      <c r="AA2469" s="148">
        <v>708.98</v>
      </c>
      <c r="AB2469" s="148"/>
      <c r="AC2469" s="148"/>
      <c r="AD2469" s="148"/>
      <c r="AE2469" s="148"/>
      <c r="AF2469" s="148"/>
      <c r="AG2469" s="148"/>
      <c r="AH2469" s="148"/>
      <c r="AI2469" s="148"/>
      <c r="AJ2469" s="148"/>
      <c r="AK2469" s="148"/>
      <c r="AL2469" s="139">
        <v>0</v>
      </c>
      <c r="AM2469" s="139">
        <v>0</v>
      </c>
      <c r="AN2469" s="148">
        <f t="shared" si="343"/>
        <v>1000</v>
      </c>
      <c r="AO2469" s="148">
        <f t="shared" si="344"/>
        <v>94</v>
      </c>
      <c r="AP2469" s="148">
        <v>7</v>
      </c>
      <c r="AQ2469" s="140">
        <v>7</v>
      </c>
      <c r="AS2469" s="42">
        <f t="shared" si="345"/>
        <v>6052.0469161193214</v>
      </c>
      <c r="AT2469" s="101">
        <f t="shared" si="346"/>
        <v>0</v>
      </c>
      <c r="AU2469" s="42">
        <f t="shared" si="347"/>
        <v>6052.0469161193214</v>
      </c>
      <c r="AV2469" s="42">
        <f t="shared" si="348"/>
        <v>4673.5251030677191</v>
      </c>
      <c r="AW2469" s="102">
        <f t="shared" si="349"/>
        <v>585.0096169344007</v>
      </c>
      <c r="AX2469" s="43">
        <f t="shared" si="342"/>
        <v>0.75</v>
      </c>
      <c r="AY2469" s="43" t="str">
        <f t="shared" si="350"/>
        <v>UTGS</v>
      </c>
    </row>
    <row r="2470" spans="1:51" hidden="1" x14ac:dyDescent="0.2">
      <c r="A2470" s="38">
        <v>2463</v>
      </c>
      <c r="B2470" t="s">
        <v>5806</v>
      </c>
      <c r="C2470" t="s">
        <v>5746</v>
      </c>
      <c r="D2470">
        <v>11750</v>
      </c>
      <c r="E2470" t="s">
        <v>215</v>
      </c>
      <c r="F2470">
        <v>2</v>
      </c>
      <c r="G2470" t="str">
        <f>LOOKUP(F2470,{0,6,45},{"F","L","H"})</f>
        <v>F</v>
      </c>
      <c r="H2470" t="s">
        <v>895</v>
      </c>
      <c r="I2470" s="43" t="str">
        <f>IFERROR(VLOOKUP(#REF!,#REF!,2,FALSE),"No")</f>
        <v>No</v>
      </c>
      <c r="J2470" s="139">
        <v>2</v>
      </c>
      <c r="K2470" s="148">
        <v>137</v>
      </c>
      <c r="L2470" s="148"/>
      <c r="M2470" s="148"/>
      <c r="N2470" s="148"/>
      <c r="O2470" s="148"/>
      <c r="P2470" s="148"/>
      <c r="Q2470" s="148"/>
      <c r="R2470" s="148"/>
      <c r="S2470" s="148"/>
      <c r="T2470" s="148"/>
      <c r="U2470" s="148"/>
      <c r="V2470" s="148"/>
      <c r="W2470" s="148"/>
      <c r="X2470" s="139">
        <v>2</v>
      </c>
      <c r="Y2470" s="148">
        <v>213.87</v>
      </c>
      <c r="Z2470" s="148">
        <v>4</v>
      </c>
      <c r="AA2470" s="148">
        <v>786.14</v>
      </c>
      <c r="AB2470" s="148"/>
      <c r="AC2470" s="148"/>
      <c r="AD2470" s="148"/>
      <c r="AE2470" s="148"/>
      <c r="AF2470" s="148"/>
      <c r="AG2470" s="148"/>
      <c r="AH2470" s="148"/>
      <c r="AI2470" s="148"/>
      <c r="AJ2470" s="148"/>
      <c r="AK2470" s="148"/>
      <c r="AL2470" s="139">
        <v>0</v>
      </c>
      <c r="AM2470" s="139">
        <v>0</v>
      </c>
      <c r="AN2470" s="148">
        <f t="shared" si="343"/>
        <v>1000.01</v>
      </c>
      <c r="AO2470" s="148">
        <f t="shared" si="344"/>
        <v>137</v>
      </c>
      <c r="AP2470" s="148">
        <v>7</v>
      </c>
      <c r="AQ2470" s="140">
        <v>18</v>
      </c>
      <c r="AS2470" s="42">
        <f t="shared" si="345"/>
        <v>9998.7364628547548</v>
      </c>
      <c r="AT2470" s="101">
        <f t="shared" si="346"/>
        <v>0</v>
      </c>
      <c r="AU2470" s="42">
        <f t="shared" si="347"/>
        <v>9998.7364628547548</v>
      </c>
      <c r="AV2470" s="42">
        <f t="shared" si="348"/>
        <v>2119.328368393958</v>
      </c>
      <c r="AW2470" s="102">
        <f t="shared" si="349"/>
        <v>10791.333333333334</v>
      </c>
      <c r="AX2470" s="43">
        <f t="shared" si="342"/>
        <v>2</v>
      </c>
      <c r="AY2470" s="43" t="str">
        <f t="shared" si="350"/>
        <v>UTTSS</v>
      </c>
    </row>
    <row r="2471" spans="1:51" hidden="1" x14ac:dyDescent="0.2">
      <c r="A2471" s="38">
        <v>2464</v>
      </c>
      <c r="B2471" t="s">
        <v>362</v>
      </c>
      <c r="C2471" t="s">
        <v>289</v>
      </c>
      <c r="D2471">
        <v>550</v>
      </c>
      <c r="E2471" t="s">
        <v>1232</v>
      </c>
      <c r="F2471">
        <v>2</v>
      </c>
      <c r="G2471" t="str">
        <f>LOOKUP(F2471,{0,6,45},{"F","L","H"})</f>
        <v>F</v>
      </c>
      <c r="H2471" t="s">
        <v>4237</v>
      </c>
      <c r="I2471" s="43" t="str">
        <f>IFERROR(VLOOKUP(#REF!,#REF!,2,FALSE),"No")</f>
        <v>No</v>
      </c>
      <c r="J2471" s="139">
        <v>0.5</v>
      </c>
      <c r="K2471" s="148">
        <v>39</v>
      </c>
      <c r="L2471" s="148"/>
      <c r="M2471" s="148"/>
      <c r="N2471" s="148"/>
      <c r="O2471" s="148"/>
      <c r="P2471" s="148"/>
      <c r="Q2471" s="148"/>
      <c r="R2471" s="148"/>
      <c r="S2471" s="148"/>
      <c r="T2471" s="148"/>
      <c r="U2471" s="148"/>
      <c r="V2471" s="148"/>
      <c r="W2471" s="148"/>
      <c r="X2471" s="139">
        <v>0.75</v>
      </c>
      <c r="Y2471" s="148">
        <v>116</v>
      </c>
      <c r="Z2471" s="148">
        <v>2</v>
      </c>
      <c r="AA2471" s="148">
        <v>884</v>
      </c>
      <c r="AB2471" s="148"/>
      <c r="AC2471" s="148"/>
      <c r="AD2471" s="148"/>
      <c r="AE2471" s="148"/>
      <c r="AF2471" s="148"/>
      <c r="AG2471" s="148"/>
      <c r="AH2471" s="148"/>
      <c r="AI2471" s="148"/>
      <c r="AJ2471" s="148"/>
      <c r="AK2471" s="148"/>
      <c r="AL2471" s="139">
        <v>0</v>
      </c>
      <c r="AM2471" s="139">
        <v>0</v>
      </c>
      <c r="AN2471" s="148">
        <f t="shared" si="343"/>
        <v>1000</v>
      </c>
      <c r="AO2471" s="148">
        <f t="shared" si="344"/>
        <v>39</v>
      </c>
      <c r="AP2471" s="148">
        <v>13</v>
      </c>
      <c r="AQ2471" s="140">
        <v>13</v>
      </c>
      <c r="AS2471" s="42">
        <f t="shared" si="345"/>
        <v>2667.735635411208</v>
      </c>
      <c r="AT2471" s="101">
        <f t="shared" si="346"/>
        <v>0</v>
      </c>
      <c r="AU2471" s="42">
        <f t="shared" si="347"/>
        <v>2667.735635411208</v>
      </c>
      <c r="AV2471" s="42">
        <f t="shared" si="348"/>
        <v>2568.4801324210794</v>
      </c>
      <c r="AW2471" s="102">
        <f t="shared" si="349"/>
        <v>585.0096169344007</v>
      </c>
      <c r="AX2471" s="43">
        <f t="shared" si="342"/>
        <v>0.5</v>
      </c>
      <c r="AY2471" s="43" t="str">
        <f t="shared" si="350"/>
        <v>UTGS</v>
      </c>
    </row>
    <row r="2472" spans="1:51" hidden="1" x14ac:dyDescent="0.2">
      <c r="A2472" s="38">
        <v>2465</v>
      </c>
      <c r="B2472" t="s">
        <v>362</v>
      </c>
      <c r="C2472" t="s">
        <v>289</v>
      </c>
      <c r="D2472">
        <v>320</v>
      </c>
      <c r="E2472" t="s">
        <v>1232</v>
      </c>
      <c r="F2472">
        <v>0.25</v>
      </c>
      <c r="G2472" t="str">
        <f>LOOKUP(F2472,{0,6,45},{"F","L","H"})</f>
        <v>F</v>
      </c>
      <c r="H2472" t="s">
        <v>4238</v>
      </c>
      <c r="I2472" s="43" t="str">
        <f>IFERROR(VLOOKUP(#REF!,#REF!,2,FALSE),"No")</f>
        <v>No</v>
      </c>
      <c r="J2472" s="139">
        <v>0.5</v>
      </c>
      <c r="K2472" s="148">
        <v>37</v>
      </c>
      <c r="L2472" s="148"/>
      <c r="M2472" s="148"/>
      <c r="N2472" s="148"/>
      <c r="O2472" s="148"/>
      <c r="P2472" s="148"/>
      <c r="Q2472" s="148"/>
      <c r="R2472" s="148"/>
      <c r="S2472" s="148"/>
      <c r="T2472" s="148"/>
      <c r="U2472" s="148"/>
      <c r="V2472" s="148"/>
      <c r="W2472" s="148"/>
      <c r="X2472" s="139">
        <v>1.25</v>
      </c>
      <c r="Y2472" s="148">
        <v>873.2</v>
      </c>
      <c r="Z2472" s="148">
        <v>2</v>
      </c>
      <c r="AA2472" s="148">
        <v>126.8</v>
      </c>
      <c r="AB2472" s="148"/>
      <c r="AC2472" s="148"/>
      <c r="AD2472" s="148"/>
      <c r="AE2472" s="148"/>
      <c r="AF2472" s="148"/>
      <c r="AG2472" s="148"/>
      <c r="AH2472" s="148"/>
      <c r="AI2472" s="148"/>
      <c r="AJ2472" s="148"/>
      <c r="AK2472" s="148"/>
      <c r="AL2472" s="139">
        <v>0</v>
      </c>
      <c r="AM2472" s="139">
        <v>0</v>
      </c>
      <c r="AN2472" s="148">
        <f t="shared" si="343"/>
        <v>1000</v>
      </c>
      <c r="AO2472" s="148">
        <f t="shared" si="344"/>
        <v>37</v>
      </c>
      <c r="AP2472" s="148">
        <v>14</v>
      </c>
      <c r="AQ2472" s="140">
        <v>14</v>
      </c>
      <c r="AS2472" s="42">
        <f t="shared" si="345"/>
        <v>2530.928679749095</v>
      </c>
      <c r="AT2472" s="101">
        <f t="shared" si="346"/>
        <v>0</v>
      </c>
      <c r="AU2472" s="42">
        <f t="shared" si="347"/>
        <v>2530.928679749095</v>
      </c>
      <c r="AV2472" s="42">
        <f t="shared" si="348"/>
        <v>2365.8715515338599</v>
      </c>
      <c r="AW2472" s="102">
        <f t="shared" si="349"/>
        <v>431</v>
      </c>
      <c r="AX2472" s="43">
        <f t="shared" si="342"/>
        <v>0.5</v>
      </c>
      <c r="AY2472" s="43" t="str">
        <f t="shared" si="350"/>
        <v>UTGS</v>
      </c>
    </row>
    <row r="2473" spans="1:51" hidden="1" x14ac:dyDescent="0.2">
      <c r="A2473" s="38">
        <v>2466</v>
      </c>
      <c r="B2473" t="s">
        <v>362</v>
      </c>
      <c r="C2473" t="s">
        <v>289</v>
      </c>
      <c r="D2473">
        <v>320</v>
      </c>
      <c r="E2473" t="s">
        <v>1236</v>
      </c>
      <c r="F2473">
        <v>0.25</v>
      </c>
      <c r="G2473" t="str">
        <f>LOOKUP(F2473,{0,6,45},{"F","L","H"})</f>
        <v>F</v>
      </c>
      <c r="H2473" t="s">
        <v>4239</v>
      </c>
      <c r="I2473" s="43" t="str">
        <f>IFERROR(VLOOKUP(#REF!,#REF!,2,FALSE),"No")</f>
        <v>No</v>
      </c>
      <c r="J2473" s="139">
        <v>0.75</v>
      </c>
      <c r="K2473" s="148">
        <v>74</v>
      </c>
      <c r="L2473" s="148"/>
      <c r="M2473" s="148"/>
      <c r="N2473" s="148"/>
      <c r="O2473" s="148"/>
      <c r="P2473" s="148"/>
      <c r="Q2473" s="148"/>
      <c r="R2473" s="148"/>
      <c r="S2473" s="148"/>
      <c r="T2473" s="148"/>
      <c r="U2473" s="148"/>
      <c r="V2473" s="148"/>
      <c r="W2473" s="148"/>
      <c r="X2473" s="139">
        <v>0.75</v>
      </c>
      <c r="Y2473" s="148">
        <v>79</v>
      </c>
      <c r="Z2473" s="149">
        <v>2</v>
      </c>
      <c r="AA2473" s="148">
        <v>921</v>
      </c>
      <c r="AB2473" s="148"/>
      <c r="AC2473" s="148"/>
      <c r="AD2473" s="148"/>
      <c r="AE2473" s="148"/>
      <c r="AF2473" s="148"/>
      <c r="AG2473" s="148"/>
      <c r="AH2473" s="148"/>
      <c r="AI2473" s="148"/>
      <c r="AJ2473" s="148"/>
      <c r="AK2473" s="148"/>
      <c r="AL2473" s="139">
        <v>0</v>
      </c>
      <c r="AM2473" s="139">
        <v>0</v>
      </c>
      <c r="AN2473" s="148">
        <f t="shared" si="343"/>
        <v>1000</v>
      </c>
      <c r="AO2473" s="148">
        <f t="shared" si="344"/>
        <v>74</v>
      </c>
      <c r="AP2473" s="148">
        <v>12</v>
      </c>
      <c r="AQ2473" s="140">
        <v>82</v>
      </c>
      <c r="AS2473" s="42">
        <f t="shared" si="345"/>
        <v>4764.3773594981894</v>
      </c>
      <c r="AT2473" s="101">
        <f t="shared" si="346"/>
        <v>0</v>
      </c>
      <c r="AU2473" s="42">
        <f t="shared" si="347"/>
        <v>4764.3773594981894</v>
      </c>
      <c r="AV2473" s="42">
        <f t="shared" si="348"/>
        <v>403.7778258716346</v>
      </c>
      <c r="AW2473" s="102">
        <f t="shared" si="349"/>
        <v>431</v>
      </c>
      <c r="AX2473" s="43">
        <f t="shared" si="342"/>
        <v>0.75</v>
      </c>
      <c r="AY2473" s="43" t="str">
        <f t="shared" si="350"/>
        <v>UTGS</v>
      </c>
    </row>
    <row r="2474" spans="1:51" hidden="1" x14ac:dyDescent="0.2">
      <c r="A2474" s="38">
        <v>2467</v>
      </c>
      <c r="B2474" t="s">
        <v>362</v>
      </c>
      <c r="C2474" t="s">
        <v>289</v>
      </c>
      <c r="D2474">
        <v>540</v>
      </c>
      <c r="E2474" t="s">
        <v>1250</v>
      </c>
      <c r="F2474">
        <v>0.25</v>
      </c>
      <c r="G2474" t="str">
        <f>LOOKUP(F2474,{0,6,45},{"F","L","H"})</f>
        <v>F</v>
      </c>
      <c r="H2474" t="s">
        <v>5756</v>
      </c>
      <c r="I2474" s="43" t="str">
        <f>IFERROR(VLOOKUP(#REF!,#REF!,2,FALSE),"No")</f>
        <v>No</v>
      </c>
      <c r="J2474" s="139">
        <v>0.75</v>
      </c>
      <c r="K2474" s="148">
        <v>111</v>
      </c>
      <c r="L2474" s="148"/>
      <c r="M2474" s="148"/>
      <c r="N2474" s="148"/>
      <c r="O2474" s="148"/>
      <c r="P2474" s="148"/>
      <c r="Q2474" s="148"/>
      <c r="R2474" s="148"/>
      <c r="S2474" s="148"/>
      <c r="T2474" s="148"/>
      <c r="U2474" s="148"/>
      <c r="V2474" s="148"/>
      <c r="W2474" s="148"/>
      <c r="X2474" s="139">
        <v>0.75</v>
      </c>
      <c r="Y2474" s="148">
        <v>23</v>
      </c>
      <c r="Z2474" s="149">
        <v>1.25</v>
      </c>
      <c r="AA2474" s="148">
        <v>267</v>
      </c>
      <c r="AB2474" s="148">
        <v>3</v>
      </c>
      <c r="AC2474" s="148">
        <v>710</v>
      </c>
      <c r="AD2474" s="148"/>
      <c r="AE2474" s="148"/>
      <c r="AF2474" s="148"/>
      <c r="AG2474" s="148"/>
      <c r="AH2474" s="148"/>
      <c r="AI2474" s="148"/>
      <c r="AJ2474" s="148"/>
      <c r="AK2474" s="148"/>
      <c r="AL2474" s="139">
        <v>0</v>
      </c>
      <c r="AM2474" s="139">
        <v>0</v>
      </c>
      <c r="AN2474" s="148">
        <f t="shared" si="343"/>
        <v>1000</v>
      </c>
      <c r="AO2474" s="148">
        <f t="shared" si="344"/>
        <v>111</v>
      </c>
      <c r="AP2474" s="148">
        <v>1</v>
      </c>
      <c r="AQ2474" s="140">
        <v>14</v>
      </c>
      <c r="AS2474" s="42">
        <f t="shared" si="345"/>
        <v>7146.5660392472837</v>
      </c>
      <c r="AT2474" s="101">
        <f t="shared" si="346"/>
        <v>0</v>
      </c>
      <c r="AU2474" s="42">
        <f t="shared" si="347"/>
        <v>7146.5660392472837</v>
      </c>
      <c r="AV2474" s="42">
        <f t="shared" si="348"/>
        <v>1704.9572658195741</v>
      </c>
      <c r="AW2474" s="102">
        <f t="shared" si="349"/>
        <v>585.0096169344007</v>
      </c>
      <c r="AX2474" s="43">
        <f t="shared" si="342"/>
        <v>0.75</v>
      </c>
      <c r="AY2474" s="43" t="str">
        <f t="shared" si="350"/>
        <v>UTGS</v>
      </c>
    </row>
    <row r="2475" spans="1:51" hidden="1" x14ac:dyDescent="0.2">
      <c r="A2475" s="38">
        <v>2468</v>
      </c>
      <c r="B2475" t="s">
        <v>362</v>
      </c>
      <c r="C2475" t="s">
        <v>289</v>
      </c>
      <c r="D2475">
        <v>320</v>
      </c>
      <c r="E2475" t="s">
        <v>1232</v>
      </c>
      <c r="F2475">
        <v>0.25</v>
      </c>
      <c r="G2475" t="str">
        <f>LOOKUP(F2475,{0,6,45},{"F","L","H"})</f>
        <v>F</v>
      </c>
      <c r="H2475" t="s">
        <v>4240</v>
      </c>
      <c r="I2475" s="43" t="str">
        <f>IFERROR(VLOOKUP(#REF!,#REF!,2,FALSE),"No")</f>
        <v>No</v>
      </c>
      <c r="J2475" s="139">
        <v>0.5</v>
      </c>
      <c r="K2475" s="148">
        <v>36</v>
      </c>
      <c r="L2475" s="148"/>
      <c r="M2475" s="148"/>
      <c r="N2475" s="148"/>
      <c r="O2475" s="148"/>
      <c r="P2475" s="148"/>
      <c r="Q2475" s="148"/>
      <c r="R2475" s="148"/>
      <c r="S2475" s="148"/>
      <c r="T2475" s="148"/>
      <c r="U2475" s="148"/>
      <c r="V2475" s="148"/>
      <c r="W2475" s="148"/>
      <c r="X2475" s="139">
        <v>1.25</v>
      </c>
      <c r="Y2475" s="148">
        <v>176.91</v>
      </c>
      <c r="Z2475" s="148">
        <v>2</v>
      </c>
      <c r="AA2475" s="148">
        <v>823.09</v>
      </c>
      <c r="AB2475" s="148"/>
      <c r="AC2475" s="148"/>
      <c r="AD2475" s="148"/>
      <c r="AE2475" s="148"/>
      <c r="AF2475" s="148"/>
      <c r="AG2475" s="148"/>
      <c r="AH2475" s="148"/>
      <c r="AI2475" s="148"/>
      <c r="AJ2475" s="148"/>
      <c r="AK2475" s="148"/>
      <c r="AL2475" s="139">
        <v>0</v>
      </c>
      <c r="AM2475" s="139">
        <v>0</v>
      </c>
      <c r="AN2475" s="148">
        <f t="shared" si="343"/>
        <v>1000</v>
      </c>
      <c r="AO2475" s="148">
        <f t="shared" si="344"/>
        <v>36</v>
      </c>
      <c r="AP2475" s="148">
        <v>11</v>
      </c>
      <c r="AQ2475" s="140">
        <v>11</v>
      </c>
      <c r="AS2475" s="42">
        <f t="shared" si="345"/>
        <v>2462.5252019180384</v>
      </c>
      <c r="AT2475" s="101">
        <f t="shared" si="346"/>
        <v>0</v>
      </c>
      <c r="AU2475" s="42">
        <f t="shared" si="347"/>
        <v>2462.5252019180384</v>
      </c>
      <c r="AV2475" s="42">
        <f t="shared" si="348"/>
        <v>2966.7998837703667</v>
      </c>
      <c r="AW2475" s="102">
        <f t="shared" si="349"/>
        <v>431</v>
      </c>
      <c r="AX2475" s="43">
        <f t="shared" si="342"/>
        <v>0.5</v>
      </c>
      <c r="AY2475" s="43" t="str">
        <f t="shared" si="350"/>
        <v>UTGS</v>
      </c>
    </row>
    <row r="2476" spans="1:51" hidden="1" x14ac:dyDescent="0.2">
      <c r="A2476" s="38">
        <v>2469</v>
      </c>
      <c r="B2476" t="s">
        <v>362</v>
      </c>
      <c r="C2476" t="s">
        <v>289</v>
      </c>
      <c r="D2476">
        <v>320</v>
      </c>
      <c r="E2476" t="s">
        <v>1247</v>
      </c>
      <c r="F2476">
        <v>0.25</v>
      </c>
      <c r="G2476" t="str">
        <f>LOOKUP(F2476,{0,6,45},{"F","L","H"})</f>
        <v>F</v>
      </c>
      <c r="H2476" t="s">
        <v>4241</v>
      </c>
      <c r="I2476" s="43" t="str">
        <f>IFERROR(VLOOKUP(#REF!,#REF!,2,FALSE),"No")</f>
        <v>No</v>
      </c>
      <c r="J2476" s="139">
        <v>0.5</v>
      </c>
      <c r="K2476" s="148">
        <v>27</v>
      </c>
      <c r="L2476" s="148"/>
      <c r="M2476" s="148"/>
      <c r="N2476" s="148"/>
      <c r="O2476" s="148"/>
      <c r="P2476" s="148"/>
      <c r="Q2476" s="148"/>
      <c r="R2476" s="148"/>
      <c r="S2476" s="148"/>
      <c r="T2476" s="148"/>
      <c r="U2476" s="148"/>
      <c r="V2476" s="148"/>
      <c r="W2476" s="148"/>
      <c r="X2476" s="139">
        <v>2</v>
      </c>
      <c r="Y2476" s="148">
        <v>1000</v>
      </c>
      <c r="Z2476" s="149"/>
      <c r="AA2476" s="148"/>
      <c r="AB2476" s="149"/>
      <c r="AC2476" s="148"/>
      <c r="AD2476" s="148"/>
      <c r="AE2476" s="148"/>
      <c r="AF2476" s="148"/>
      <c r="AG2476" s="148"/>
      <c r="AH2476" s="148"/>
      <c r="AI2476" s="148"/>
      <c r="AJ2476" s="148"/>
      <c r="AK2476" s="148"/>
      <c r="AL2476" s="139">
        <v>0</v>
      </c>
      <c r="AM2476" s="139">
        <v>0</v>
      </c>
      <c r="AN2476" s="148">
        <f t="shared" si="343"/>
        <v>1000</v>
      </c>
      <c r="AO2476" s="148">
        <f t="shared" si="344"/>
        <v>27</v>
      </c>
      <c r="AP2476" s="148">
        <v>10</v>
      </c>
      <c r="AQ2476" s="140">
        <v>10</v>
      </c>
      <c r="AS2476" s="42">
        <f t="shared" si="345"/>
        <v>1846.8939014385287</v>
      </c>
      <c r="AT2476" s="101">
        <f t="shared" si="346"/>
        <v>0</v>
      </c>
      <c r="AU2476" s="42">
        <f t="shared" si="347"/>
        <v>1846.8939014385287</v>
      </c>
      <c r="AV2476" s="42">
        <f t="shared" si="348"/>
        <v>3251.0961721474032</v>
      </c>
      <c r="AW2476" s="102">
        <f t="shared" si="349"/>
        <v>431</v>
      </c>
      <c r="AX2476" s="43">
        <f t="shared" si="342"/>
        <v>0.5</v>
      </c>
      <c r="AY2476" s="43" t="str">
        <f t="shared" si="350"/>
        <v>UTGS</v>
      </c>
    </row>
    <row r="2477" spans="1:51" hidden="1" x14ac:dyDescent="0.2">
      <c r="A2477" s="38">
        <v>2470</v>
      </c>
      <c r="B2477" t="s">
        <v>5806</v>
      </c>
      <c r="C2477" t="s">
        <v>289</v>
      </c>
      <c r="D2477">
        <v>17808</v>
      </c>
      <c r="E2477" t="s">
        <v>205</v>
      </c>
      <c r="F2477">
        <v>2</v>
      </c>
      <c r="G2477" t="str">
        <f>LOOKUP(F2477,{0,6,45},{"F","L","H"})</f>
        <v>F</v>
      </c>
      <c r="H2477" t="s">
        <v>1526</v>
      </c>
      <c r="I2477" s="43" t="str">
        <f>IFERROR(VLOOKUP(#REF!,#REF!,2,FALSE),"No")</f>
        <v>No</v>
      </c>
      <c r="J2477" s="139">
        <v>4</v>
      </c>
      <c r="K2477" s="148">
        <v>341</v>
      </c>
      <c r="L2477" s="148">
        <v>6</v>
      </c>
      <c r="M2477" s="148">
        <v>1</v>
      </c>
      <c r="N2477" s="148">
        <v>8</v>
      </c>
      <c r="O2477" s="148">
        <v>1</v>
      </c>
      <c r="P2477" s="148"/>
      <c r="Q2477" s="148"/>
      <c r="R2477" s="148"/>
      <c r="S2477" s="148"/>
      <c r="T2477" s="148"/>
      <c r="U2477" s="148"/>
      <c r="V2477" s="148"/>
      <c r="W2477" s="148"/>
      <c r="X2477" s="139">
        <v>8</v>
      </c>
      <c r="Y2477" s="148">
        <v>1000</v>
      </c>
      <c r="Z2477" s="148"/>
      <c r="AA2477" s="148"/>
      <c r="AB2477" s="148"/>
      <c r="AC2477" s="148"/>
      <c r="AD2477" s="148"/>
      <c r="AE2477" s="148"/>
      <c r="AF2477" s="148"/>
      <c r="AG2477" s="148"/>
      <c r="AH2477" s="148"/>
      <c r="AI2477" s="148"/>
      <c r="AJ2477" s="148"/>
      <c r="AK2477" s="148"/>
      <c r="AL2477" s="139">
        <v>0</v>
      </c>
      <c r="AM2477" s="139">
        <v>0</v>
      </c>
      <c r="AN2477" s="148">
        <f t="shared" si="343"/>
        <v>1000</v>
      </c>
      <c r="AO2477" s="148">
        <f t="shared" si="344"/>
        <v>343</v>
      </c>
      <c r="AP2477" s="148">
        <v>1</v>
      </c>
      <c r="AQ2477" s="140">
        <v>1</v>
      </c>
      <c r="AS2477" s="42">
        <f t="shared" si="345"/>
        <v>26235.461540390304</v>
      </c>
      <c r="AT2477" s="101">
        <f t="shared" si="346"/>
        <v>0</v>
      </c>
      <c r="AU2477" s="42">
        <f t="shared" si="347"/>
        <v>26235.461540390304</v>
      </c>
      <c r="AV2477" s="42">
        <f t="shared" si="348"/>
        <v>72850.961721474043</v>
      </c>
      <c r="AW2477" s="102">
        <f t="shared" si="349"/>
        <v>15242</v>
      </c>
      <c r="AX2477" s="43">
        <f t="shared" si="342"/>
        <v>4</v>
      </c>
      <c r="AY2477" s="43" t="str">
        <f t="shared" si="350"/>
        <v>UTGS</v>
      </c>
    </row>
    <row r="2478" spans="1:51" hidden="1" x14ac:dyDescent="0.2">
      <c r="A2478" s="38">
        <v>2471</v>
      </c>
      <c r="B2478" t="s">
        <v>362</v>
      </c>
      <c r="C2478" t="s">
        <v>289</v>
      </c>
      <c r="D2478">
        <v>320</v>
      </c>
      <c r="E2478" t="s">
        <v>1223</v>
      </c>
      <c r="F2478">
        <v>0.25</v>
      </c>
      <c r="G2478" t="str">
        <f>LOOKUP(F2478,{0,6,45},{"F","L","H"})</f>
        <v>F</v>
      </c>
      <c r="H2478" t="s">
        <v>4242</v>
      </c>
      <c r="I2478" s="43" t="str">
        <f>IFERROR(VLOOKUP(#REF!,#REF!,2,FALSE),"No")</f>
        <v>No</v>
      </c>
      <c r="J2478" s="139">
        <v>0.5</v>
      </c>
      <c r="K2478" s="148">
        <v>33</v>
      </c>
      <c r="L2478" s="148"/>
      <c r="M2478" s="148"/>
      <c r="N2478" s="148"/>
      <c r="O2478" s="148"/>
      <c r="P2478" s="148"/>
      <c r="Q2478" s="148"/>
      <c r="R2478" s="148"/>
      <c r="S2478" s="148"/>
      <c r="T2478" s="148"/>
      <c r="U2478" s="148"/>
      <c r="V2478" s="148"/>
      <c r="W2478" s="148"/>
      <c r="X2478" s="139">
        <v>1.25</v>
      </c>
      <c r="Y2478" s="148">
        <v>640.04999999999995</v>
      </c>
      <c r="Z2478" s="148">
        <v>2</v>
      </c>
      <c r="AA2478" s="148">
        <v>359.95</v>
      </c>
      <c r="AB2478" s="148"/>
      <c r="AC2478" s="148"/>
      <c r="AD2478" s="148"/>
      <c r="AE2478" s="148"/>
      <c r="AF2478" s="148"/>
      <c r="AG2478" s="148"/>
      <c r="AH2478" s="148"/>
      <c r="AI2478" s="148"/>
      <c r="AJ2478" s="148"/>
      <c r="AK2478" s="148"/>
      <c r="AL2478" s="139">
        <v>0</v>
      </c>
      <c r="AM2478" s="139">
        <v>0</v>
      </c>
      <c r="AN2478" s="148">
        <f t="shared" si="343"/>
        <v>1000</v>
      </c>
      <c r="AO2478" s="148">
        <f t="shared" si="344"/>
        <v>33</v>
      </c>
      <c r="AP2478" s="148">
        <v>9</v>
      </c>
      <c r="AQ2478" s="140">
        <v>9</v>
      </c>
      <c r="AS2478" s="42">
        <f t="shared" si="345"/>
        <v>2257.3147684248684</v>
      </c>
      <c r="AT2478" s="101">
        <f t="shared" si="346"/>
        <v>0</v>
      </c>
      <c r="AU2478" s="42">
        <f t="shared" si="347"/>
        <v>2257.3147684248684</v>
      </c>
      <c r="AV2478" s="42">
        <f t="shared" si="348"/>
        <v>3662.1107468304481</v>
      </c>
      <c r="AW2478" s="102">
        <f t="shared" si="349"/>
        <v>431</v>
      </c>
      <c r="AX2478" s="43">
        <f t="shared" si="342"/>
        <v>0.5</v>
      </c>
      <c r="AY2478" s="43" t="str">
        <f t="shared" si="350"/>
        <v>UTGS</v>
      </c>
    </row>
    <row r="2479" spans="1:51" hidden="1" x14ac:dyDescent="0.2">
      <c r="A2479" s="38">
        <v>2472</v>
      </c>
      <c r="B2479" t="s">
        <v>362</v>
      </c>
      <c r="C2479" t="s">
        <v>289</v>
      </c>
      <c r="D2479">
        <v>320</v>
      </c>
      <c r="E2479" t="s">
        <v>1842</v>
      </c>
      <c r="F2479">
        <v>0.25</v>
      </c>
      <c r="G2479" t="str">
        <f>LOOKUP(F2479,{0,6,45},{"F","L","H"})</f>
        <v>F</v>
      </c>
      <c r="H2479" t="s">
        <v>4243</v>
      </c>
      <c r="I2479" s="43" t="str">
        <f>IFERROR(VLOOKUP(#REF!,#REF!,2,FALSE),"No")</f>
        <v>No</v>
      </c>
      <c r="J2479" s="139">
        <v>0.5</v>
      </c>
      <c r="K2479" s="148">
        <v>65</v>
      </c>
      <c r="L2479" s="148"/>
      <c r="M2479" s="148"/>
      <c r="N2479" s="148"/>
      <c r="O2479" s="148"/>
      <c r="P2479" s="148"/>
      <c r="Q2479" s="148"/>
      <c r="R2479" s="148"/>
      <c r="S2479" s="148"/>
      <c r="T2479" s="148"/>
      <c r="U2479" s="148"/>
      <c r="V2479" s="148"/>
      <c r="W2479" s="148"/>
      <c r="X2479" s="139">
        <v>1.25</v>
      </c>
      <c r="Y2479" s="148">
        <v>258</v>
      </c>
      <c r="Z2479" s="148">
        <v>2</v>
      </c>
      <c r="AA2479" s="148">
        <v>742</v>
      </c>
      <c r="AB2479" s="148"/>
      <c r="AC2479" s="148"/>
      <c r="AD2479" s="148"/>
      <c r="AE2479" s="148"/>
      <c r="AF2479" s="148"/>
      <c r="AG2479" s="148"/>
      <c r="AH2479" s="148"/>
      <c r="AI2479" s="148"/>
      <c r="AJ2479" s="148"/>
      <c r="AK2479" s="148"/>
      <c r="AL2479" s="139">
        <v>0</v>
      </c>
      <c r="AM2479" s="139">
        <v>0</v>
      </c>
      <c r="AN2479" s="148">
        <f t="shared" si="343"/>
        <v>1000</v>
      </c>
      <c r="AO2479" s="148">
        <f t="shared" si="344"/>
        <v>65</v>
      </c>
      <c r="AP2479" s="148">
        <v>12</v>
      </c>
      <c r="AQ2479" s="140">
        <v>12</v>
      </c>
      <c r="AS2479" s="42">
        <f t="shared" si="345"/>
        <v>4446.2260590186806</v>
      </c>
      <c r="AT2479" s="101">
        <f t="shared" si="346"/>
        <v>0</v>
      </c>
      <c r="AU2479" s="42">
        <f t="shared" si="347"/>
        <v>4446.2260590186806</v>
      </c>
      <c r="AV2479" s="42">
        <f t="shared" si="348"/>
        <v>2724.2968101228362</v>
      </c>
      <c r="AW2479" s="102">
        <f t="shared" si="349"/>
        <v>431</v>
      </c>
      <c r="AX2479" s="43">
        <f t="shared" si="342"/>
        <v>0.5</v>
      </c>
      <c r="AY2479" s="43" t="str">
        <f t="shared" si="350"/>
        <v>UTGS</v>
      </c>
    </row>
    <row r="2480" spans="1:51" hidden="1" x14ac:dyDescent="0.2">
      <c r="A2480" s="38">
        <v>2473</v>
      </c>
      <c r="B2480" t="s">
        <v>362</v>
      </c>
      <c r="C2480" t="s">
        <v>289</v>
      </c>
      <c r="D2480">
        <v>320</v>
      </c>
      <c r="E2480" t="s">
        <v>1245</v>
      </c>
      <c r="F2480">
        <v>0.25</v>
      </c>
      <c r="G2480" t="str">
        <f>LOOKUP(F2480,{0,6,45},{"F","L","H"})</f>
        <v>F</v>
      </c>
      <c r="H2480" t="s">
        <v>4244</v>
      </c>
      <c r="I2480" s="43" t="str">
        <f>IFERROR(VLOOKUP(#REF!,#REF!,2,FALSE),"No")</f>
        <v>No</v>
      </c>
      <c r="J2480" s="139">
        <v>0.5</v>
      </c>
      <c r="K2480" s="148">
        <v>60</v>
      </c>
      <c r="L2480" s="148"/>
      <c r="M2480" s="148"/>
      <c r="N2480" s="148"/>
      <c r="O2480" s="148"/>
      <c r="P2480" s="148"/>
      <c r="Q2480" s="148"/>
      <c r="R2480" s="148"/>
      <c r="S2480" s="148"/>
      <c r="T2480" s="148"/>
      <c r="U2480" s="148"/>
      <c r="V2480" s="148"/>
      <c r="W2480" s="148"/>
      <c r="X2480" s="139">
        <v>1.25</v>
      </c>
      <c r="Y2480" s="148">
        <v>744.07</v>
      </c>
      <c r="Z2480" s="148">
        <v>2</v>
      </c>
      <c r="AA2480" s="148">
        <v>255.93</v>
      </c>
      <c r="AB2480" s="148"/>
      <c r="AC2480" s="148"/>
      <c r="AD2480" s="148"/>
      <c r="AE2480" s="148"/>
      <c r="AF2480" s="148"/>
      <c r="AG2480" s="148"/>
      <c r="AH2480" s="148"/>
      <c r="AI2480" s="148"/>
      <c r="AJ2480" s="148"/>
      <c r="AK2480" s="148"/>
      <c r="AL2480" s="139">
        <v>0</v>
      </c>
      <c r="AM2480" s="139">
        <v>0</v>
      </c>
      <c r="AN2480" s="148">
        <f t="shared" si="343"/>
        <v>1000</v>
      </c>
      <c r="AO2480" s="148">
        <f t="shared" si="344"/>
        <v>60</v>
      </c>
      <c r="AP2480" s="148">
        <v>9</v>
      </c>
      <c r="AQ2480" s="140">
        <v>9</v>
      </c>
      <c r="AS2480" s="42">
        <f t="shared" si="345"/>
        <v>4104.2086698633975</v>
      </c>
      <c r="AT2480" s="101">
        <f t="shared" si="346"/>
        <v>0</v>
      </c>
      <c r="AU2480" s="42">
        <f t="shared" si="347"/>
        <v>4104.2086698633975</v>
      </c>
      <c r="AV2480" s="42">
        <f t="shared" si="348"/>
        <v>3670.2011912748931</v>
      </c>
      <c r="AW2480" s="102">
        <f t="shared" si="349"/>
        <v>431</v>
      </c>
      <c r="AX2480" s="43">
        <f t="shared" si="342"/>
        <v>0.5</v>
      </c>
      <c r="AY2480" s="43" t="str">
        <f t="shared" si="350"/>
        <v>UTGS</v>
      </c>
    </row>
    <row r="2481" spans="1:51" hidden="1" x14ac:dyDescent="0.2">
      <c r="A2481" s="38">
        <v>2474</v>
      </c>
      <c r="B2481" t="s">
        <v>362</v>
      </c>
      <c r="C2481" t="s">
        <v>289</v>
      </c>
      <c r="D2481">
        <v>320</v>
      </c>
      <c r="E2481" t="s">
        <v>1232</v>
      </c>
      <c r="F2481">
        <v>0.25</v>
      </c>
      <c r="G2481" t="str">
        <f>LOOKUP(F2481,{0,6,45},{"F","L","H"})</f>
        <v>F</v>
      </c>
      <c r="H2481" t="s">
        <v>4245</v>
      </c>
      <c r="I2481" s="43" t="str">
        <f>IFERROR(VLOOKUP(#REF!,#REF!,2,FALSE),"No")</f>
        <v>No</v>
      </c>
      <c r="J2481" s="139">
        <v>0.75</v>
      </c>
      <c r="K2481" s="148">
        <v>23</v>
      </c>
      <c r="L2481" s="148"/>
      <c r="M2481" s="148"/>
      <c r="N2481" s="148"/>
      <c r="O2481" s="148"/>
      <c r="P2481" s="148"/>
      <c r="Q2481" s="148"/>
      <c r="R2481" s="148"/>
      <c r="S2481" s="148"/>
      <c r="T2481" s="148"/>
      <c r="U2481" s="148"/>
      <c r="V2481" s="148"/>
      <c r="W2481" s="148"/>
      <c r="X2481" s="139">
        <v>1.25</v>
      </c>
      <c r="Y2481" s="148">
        <v>20.49</v>
      </c>
      <c r="Z2481" s="149">
        <v>2</v>
      </c>
      <c r="AA2481" s="148">
        <v>827.49</v>
      </c>
      <c r="AB2481" s="148">
        <v>4</v>
      </c>
      <c r="AC2481" s="148">
        <v>113.01</v>
      </c>
      <c r="AD2481" s="148">
        <v>6</v>
      </c>
      <c r="AE2481" s="148">
        <v>39.01</v>
      </c>
      <c r="AF2481" s="148"/>
      <c r="AG2481" s="148"/>
      <c r="AH2481" s="148"/>
      <c r="AI2481" s="148"/>
      <c r="AJ2481" s="148"/>
      <c r="AK2481" s="148"/>
      <c r="AL2481" s="139">
        <v>0</v>
      </c>
      <c r="AM2481" s="139">
        <v>0</v>
      </c>
      <c r="AN2481" s="148">
        <f t="shared" si="343"/>
        <v>1000</v>
      </c>
      <c r="AO2481" s="148">
        <f t="shared" si="344"/>
        <v>23</v>
      </c>
      <c r="AP2481" s="148">
        <v>11</v>
      </c>
      <c r="AQ2481" s="140">
        <v>28</v>
      </c>
      <c r="AS2481" s="42">
        <f t="shared" si="345"/>
        <v>1480.8199901143021</v>
      </c>
      <c r="AT2481" s="101">
        <f t="shared" si="346"/>
        <v>0</v>
      </c>
      <c r="AU2481" s="42">
        <f t="shared" si="347"/>
        <v>1480.8199901143021</v>
      </c>
      <c r="AV2481" s="42">
        <f t="shared" si="348"/>
        <v>1228.8979150526441</v>
      </c>
      <c r="AW2481" s="102">
        <f t="shared" si="349"/>
        <v>431</v>
      </c>
      <c r="AX2481" s="43">
        <f t="shared" si="342"/>
        <v>0.75</v>
      </c>
      <c r="AY2481" s="43" t="str">
        <f t="shared" si="350"/>
        <v>UTGS</v>
      </c>
    </row>
    <row r="2482" spans="1:51" hidden="1" x14ac:dyDescent="0.2">
      <c r="A2482" s="38">
        <v>2475</v>
      </c>
      <c r="B2482" t="s">
        <v>362</v>
      </c>
      <c r="C2482" t="s">
        <v>289</v>
      </c>
      <c r="D2482">
        <v>320</v>
      </c>
      <c r="E2482" t="s">
        <v>1232</v>
      </c>
      <c r="F2482">
        <v>0.25</v>
      </c>
      <c r="G2482" t="str">
        <f>LOOKUP(F2482,{0,6,45},{"F","L","H"})</f>
        <v>F</v>
      </c>
      <c r="H2482" t="s">
        <v>4246</v>
      </c>
      <c r="I2482" s="43" t="str">
        <f>IFERROR(VLOOKUP(#REF!,#REF!,2,FALSE),"No")</f>
        <v>No</v>
      </c>
      <c r="J2482" s="139">
        <v>0.75</v>
      </c>
      <c r="K2482" s="148">
        <v>38</v>
      </c>
      <c r="L2482" s="148"/>
      <c r="M2482" s="148"/>
      <c r="N2482" s="148"/>
      <c r="O2482" s="148"/>
      <c r="P2482" s="148"/>
      <c r="Q2482" s="148"/>
      <c r="R2482" s="148"/>
      <c r="S2482" s="148"/>
      <c r="T2482" s="148"/>
      <c r="U2482" s="148"/>
      <c r="V2482" s="148"/>
      <c r="W2482" s="148"/>
      <c r="X2482" s="139">
        <v>2</v>
      </c>
      <c r="Y2482" s="148">
        <v>84.58</v>
      </c>
      <c r="Z2482" s="148">
        <v>4</v>
      </c>
      <c r="AA2482" s="148">
        <v>915.42</v>
      </c>
      <c r="AB2482" s="148"/>
      <c r="AC2482" s="148"/>
      <c r="AD2482" s="148"/>
      <c r="AE2482" s="148"/>
      <c r="AF2482" s="148"/>
      <c r="AG2482" s="148"/>
      <c r="AH2482" s="148"/>
      <c r="AI2482" s="148"/>
      <c r="AJ2482" s="148"/>
      <c r="AK2482" s="148"/>
      <c r="AL2482" s="139">
        <v>0</v>
      </c>
      <c r="AM2482" s="139">
        <v>0</v>
      </c>
      <c r="AN2482" s="148">
        <f t="shared" si="343"/>
        <v>1000</v>
      </c>
      <c r="AO2482" s="148">
        <f t="shared" si="344"/>
        <v>38</v>
      </c>
      <c r="AP2482" s="148">
        <v>8</v>
      </c>
      <c r="AQ2482" s="140">
        <v>48</v>
      </c>
      <c r="AS2482" s="42">
        <f t="shared" si="345"/>
        <v>2446.5721575801513</v>
      </c>
      <c r="AT2482" s="101">
        <f t="shared" si="346"/>
        <v>0</v>
      </c>
      <c r="AU2482" s="42">
        <f t="shared" si="347"/>
        <v>2446.5721575801513</v>
      </c>
      <c r="AV2482" s="42">
        <f t="shared" si="348"/>
        <v>814.05256503070905</v>
      </c>
      <c r="AW2482" s="102">
        <f t="shared" si="349"/>
        <v>431</v>
      </c>
      <c r="AX2482" s="43">
        <f t="shared" si="342"/>
        <v>0.75</v>
      </c>
      <c r="AY2482" s="43" t="str">
        <f t="shared" si="350"/>
        <v>UTGS</v>
      </c>
    </row>
    <row r="2483" spans="1:51" hidden="1" x14ac:dyDescent="0.2">
      <c r="A2483" s="38">
        <v>2476</v>
      </c>
      <c r="B2483" t="s">
        <v>5806</v>
      </c>
      <c r="C2483" t="s">
        <v>5746</v>
      </c>
      <c r="D2483">
        <v>21100</v>
      </c>
      <c r="E2483" t="s">
        <v>197</v>
      </c>
      <c r="F2483">
        <v>5</v>
      </c>
      <c r="G2483" t="str">
        <f>LOOKUP(F2483,{0,6,45},{"F","L","H"})</f>
        <v>F</v>
      </c>
      <c r="H2483" t="s">
        <v>1527</v>
      </c>
      <c r="I2483" s="43" t="str">
        <f>IFERROR(VLOOKUP(#REF!,#REF!,2,FALSE),"No")</f>
        <v>No</v>
      </c>
      <c r="J2483" s="139">
        <v>2</v>
      </c>
      <c r="K2483" s="148">
        <v>133</v>
      </c>
      <c r="L2483" s="148"/>
      <c r="M2483" s="148"/>
      <c r="N2483" s="148"/>
      <c r="O2483" s="148"/>
      <c r="P2483" s="148"/>
      <c r="Q2483" s="148"/>
      <c r="R2483" s="148"/>
      <c r="S2483" s="148"/>
      <c r="T2483" s="148"/>
      <c r="U2483" s="148"/>
      <c r="V2483" s="148"/>
      <c r="W2483" s="148"/>
      <c r="X2483" s="139">
        <v>2</v>
      </c>
      <c r="Y2483" s="148">
        <v>845.15</v>
      </c>
      <c r="Z2483" s="148">
        <v>4</v>
      </c>
      <c r="AA2483" s="148">
        <v>145</v>
      </c>
      <c r="AB2483" s="148">
        <v>6</v>
      </c>
      <c r="AC2483" s="148">
        <v>9.85</v>
      </c>
      <c r="AD2483" s="148"/>
      <c r="AE2483" s="148"/>
      <c r="AF2483" s="148"/>
      <c r="AG2483" s="148"/>
      <c r="AH2483" s="148"/>
      <c r="AI2483" s="148"/>
      <c r="AJ2483" s="148"/>
      <c r="AK2483" s="148"/>
      <c r="AL2483" s="139">
        <v>0</v>
      </c>
      <c r="AM2483" s="139">
        <v>0</v>
      </c>
      <c r="AN2483" s="148">
        <f t="shared" si="343"/>
        <v>1000</v>
      </c>
      <c r="AO2483" s="148">
        <f t="shared" si="344"/>
        <v>133</v>
      </c>
      <c r="AP2483" s="148">
        <v>8</v>
      </c>
      <c r="AQ2483" s="140">
        <v>12</v>
      </c>
      <c r="AS2483" s="42">
        <f t="shared" si="345"/>
        <v>9706.8025515305289</v>
      </c>
      <c r="AT2483" s="101">
        <f t="shared" si="346"/>
        <v>0</v>
      </c>
      <c r="AU2483" s="42">
        <f t="shared" si="347"/>
        <v>9706.8025515305289</v>
      </c>
      <c r="AV2483" s="42">
        <f t="shared" si="348"/>
        <v>2818.4736434561692</v>
      </c>
      <c r="AW2483" s="102">
        <f t="shared" si="349"/>
        <v>18747.149999999998</v>
      </c>
      <c r="AX2483" s="43">
        <f t="shared" si="342"/>
        <v>2</v>
      </c>
      <c r="AY2483" s="43" t="str">
        <f t="shared" si="350"/>
        <v>UTTSS</v>
      </c>
    </row>
    <row r="2484" spans="1:51" hidden="1" x14ac:dyDescent="0.2">
      <c r="A2484" s="38">
        <v>2477</v>
      </c>
      <c r="B2484" t="s">
        <v>5806</v>
      </c>
      <c r="C2484" t="s">
        <v>5746</v>
      </c>
      <c r="D2484">
        <v>3300</v>
      </c>
      <c r="E2484" t="s">
        <v>207</v>
      </c>
      <c r="F2484">
        <v>2</v>
      </c>
      <c r="G2484" t="str">
        <f>LOOKUP(F2484,{0,6,45},{"F","L","H"})</f>
        <v>F</v>
      </c>
      <c r="H2484" t="s">
        <v>4247</v>
      </c>
      <c r="I2484" s="43" t="str">
        <f>IFERROR(VLOOKUP(#REF!,#REF!,2,FALSE),"No")</f>
        <v>No</v>
      </c>
      <c r="J2484" s="139">
        <v>1.25</v>
      </c>
      <c r="K2484" s="148">
        <v>88</v>
      </c>
      <c r="L2484" s="148"/>
      <c r="M2484" s="148"/>
      <c r="N2484" s="148"/>
      <c r="O2484" s="148"/>
      <c r="P2484" s="148"/>
      <c r="Q2484" s="148"/>
      <c r="R2484" s="148"/>
      <c r="S2484" s="148"/>
      <c r="T2484" s="148"/>
      <c r="U2484" s="148"/>
      <c r="V2484" s="148"/>
      <c r="W2484" s="148"/>
      <c r="X2484" s="139">
        <v>2</v>
      </c>
      <c r="Y2484" s="148">
        <v>1000</v>
      </c>
      <c r="Z2484" s="148"/>
      <c r="AA2484" s="148"/>
      <c r="AB2484" s="148"/>
      <c r="AC2484" s="148"/>
      <c r="AD2484" s="148"/>
      <c r="AE2484" s="148"/>
      <c r="AF2484" s="148"/>
      <c r="AG2484" s="148"/>
      <c r="AH2484" s="148"/>
      <c r="AI2484" s="148"/>
      <c r="AJ2484" s="148"/>
      <c r="AK2484" s="148"/>
      <c r="AL2484" s="139">
        <v>0</v>
      </c>
      <c r="AM2484" s="139">
        <v>0</v>
      </c>
      <c r="AN2484" s="148">
        <f t="shared" si="343"/>
        <v>1000</v>
      </c>
      <c r="AO2484" s="148">
        <f t="shared" si="344"/>
        <v>88</v>
      </c>
      <c r="AP2484" s="148">
        <v>5</v>
      </c>
      <c r="AQ2484" s="140">
        <v>18</v>
      </c>
      <c r="AS2484" s="42">
        <f t="shared" si="345"/>
        <v>6557.1860491329808</v>
      </c>
      <c r="AT2484" s="101">
        <f t="shared" si="346"/>
        <v>0</v>
      </c>
      <c r="AU2484" s="42">
        <f t="shared" si="347"/>
        <v>6557.1860491329808</v>
      </c>
      <c r="AV2484" s="42">
        <f t="shared" si="348"/>
        <v>1806.1645400818907</v>
      </c>
      <c r="AW2484" s="102">
        <f t="shared" si="349"/>
        <v>2145.6666666666665</v>
      </c>
      <c r="AX2484" s="43">
        <f t="shared" si="342"/>
        <v>1.25</v>
      </c>
      <c r="AY2484" s="43" t="str">
        <f t="shared" si="350"/>
        <v>UTTSS</v>
      </c>
    </row>
    <row r="2485" spans="1:51" hidden="1" x14ac:dyDescent="0.2">
      <c r="A2485" s="38">
        <v>2478</v>
      </c>
      <c r="B2485" t="s">
        <v>362</v>
      </c>
      <c r="C2485" t="s">
        <v>289</v>
      </c>
      <c r="D2485">
        <v>320</v>
      </c>
      <c r="E2485" t="s">
        <v>1232</v>
      </c>
      <c r="F2485">
        <v>0.25</v>
      </c>
      <c r="G2485" t="str">
        <f>LOOKUP(F2485,{0,6,45},{"F","L","H"})</f>
        <v>F</v>
      </c>
      <c r="H2485" t="s">
        <v>4248</v>
      </c>
      <c r="I2485" s="43" t="str">
        <f>IFERROR(VLOOKUP(#REF!,#REF!,2,FALSE),"No")</f>
        <v>No</v>
      </c>
      <c r="J2485" s="139">
        <v>0.5</v>
      </c>
      <c r="K2485" s="148">
        <v>95</v>
      </c>
      <c r="L2485" s="148"/>
      <c r="M2485" s="148"/>
      <c r="N2485" s="148"/>
      <c r="O2485" s="148"/>
      <c r="P2485" s="148"/>
      <c r="Q2485" s="148"/>
      <c r="R2485" s="148"/>
      <c r="S2485" s="148"/>
      <c r="T2485" s="148"/>
      <c r="U2485" s="148"/>
      <c r="V2485" s="148"/>
      <c r="W2485" s="148"/>
      <c r="X2485" s="139">
        <v>1.25</v>
      </c>
      <c r="Y2485" s="148">
        <v>470</v>
      </c>
      <c r="Z2485" s="148">
        <v>2</v>
      </c>
      <c r="AA2485" s="148">
        <v>210</v>
      </c>
      <c r="AB2485" s="148">
        <v>4</v>
      </c>
      <c r="AC2485" s="148">
        <v>320</v>
      </c>
      <c r="AD2485" s="148"/>
      <c r="AE2485" s="148"/>
      <c r="AF2485" s="148"/>
      <c r="AG2485" s="148"/>
      <c r="AH2485" s="148"/>
      <c r="AI2485" s="148"/>
      <c r="AJ2485" s="148"/>
      <c r="AK2485" s="148"/>
      <c r="AL2485" s="139">
        <v>0</v>
      </c>
      <c r="AM2485" s="139">
        <v>0</v>
      </c>
      <c r="AN2485" s="148">
        <f t="shared" si="343"/>
        <v>1000</v>
      </c>
      <c r="AO2485" s="148">
        <f t="shared" si="344"/>
        <v>95</v>
      </c>
      <c r="AP2485" s="148">
        <v>9</v>
      </c>
      <c r="AQ2485" s="140">
        <v>9</v>
      </c>
      <c r="AS2485" s="42">
        <f t="shared" si="345"/>
        <v>6498.3303939503785</v>
      </c>
      <c r="AT2485" s="101">
        <f t="shared" si="346"/>
        <v>0</v>
      </c>
      <c r="AU2485" s="42">
        <f t="shared" si="347"/>
        <v>6498.3303939503785</v>
      </c>
      <c r="AV2485" s="42">
        <f t="shared" si="348"/>
        <v>3903.8179690526708</v>
      </c>
      <c r="AW2485" s="102">
        <f t="shared" si="349"/>
        <v>431</v>
      </c>
      <c r="AX2485" s="43">
        <f t="shared" si="342"/>
        <v>0.5</v>
      </c>
      <c r="AY2485" s="43" t="str">
        <f t="shared" si="350"/>
        <v>UTGS</v>
      </c>
    </row>
    <row r="2486" spans="1:51" hidden="1" x14ac:dyDescent="0.2">
      <c r="A2486" s="38">
        <v>2479</v>
      </c>
      <c r="B2486" t="s">
        <v>362</v>
      </c>
      <c r="C2486" t="s">
        <v>289</v>
      </c>
      <c r="D2486">
        <v>320</v>
      </c>
      <c r="E2486" t="s">
        <v>1232</v>
      </c>
      <c r="F2486">
        <v>0.25</v>
      </c>
      <c r="G2486" t="str">
        <f>LOOKUP(F2486,{0,6,45},{"F","L","H"})</f>
        <v>F</v>
      </c>
      <c r="H2486" t="s">
        <v>4249</v>
      </c>
      <c r="I2486" s="43" t="str">
        <f>IFERROR(VLOOKUP(#REF!,#REF!,2,FALSE),"No")</f>
        <v>No</v>
      </c>
      <c r="J2486" s="139">
        <v>0.5</v>
      </c>
      <c r="K2486" s="148">
        <v>11</v>
      </c>
      <c r="L2486" s="148"/>
      <c r="M2486" s="148"/>
      <c r="N2486" s="148"/>
      <c r="O2486" s="148"/>
      <c r="P2486" s="148"/>
      <c r="Q2486" s="148"/>
      <c r="R2486" s="148"/>
      <c r="S2486" s="148"/>
      <c r="T2486" s="148"/>
      <c r="U2486" s="148"/>
      <c r="V2486" s="148"/>
      <c r="W2486" s="148"/>
      <c r="X2486" s="139">
        <v>1.25</v>
      </c>
      <c r="Y2486" s="148">
        <v>1000</v>
      </c>
      <c r="Z2486" s="148"/>
      <c r="AA2486" s="148"/>
      <c r="AB2486" s="148"/>
      <c r="AC2486" s="148"/>
      <c r="AD2486" s="148"/>
      <c r="AE2486" s="148"/>
      <c r="AF2486" s="148"/>
      <c r="AG2486" s="148"/>
      <c r="AH2486" s="148"/>
      <c r="AI2486" s="148"/>
      <c r="AJ2486" s="148"/>
      <c r="AK2486" s="148"/>
      <c r="AL2486" s="139">
        <v>0</v>
      </c>
      <c r="AM2486" s="139">
        <v>0</v>
      </c>
      <c r="AN2486" s="148">
        <f t="shared" si="343"/>
        <v>1000</v>
      </c>
      <c r="AO2486" s="148">
        <f t="shared" si="344"/>
        <v>11</v>
      </c>
      <c r="AP2486" s="148">
        <v>9</v>
      </c>
      <c r="AQ2486" s="140">
        <v>9</v>
      </c>
      <c r="AS2486" s="42">
        <f t="shared" si="345"/>
        <v>752.43825614162279</v>
      </c>
      <c r="AT2486" s="101">
        <f t="shared" si="346"/>
        <v>0</v>
      </c>
      <c r="AU2486" s="42">
        <f t="shared" si="347"/>
        <v>752.43825614162279</v>
      </c>
      <c r="AV2486" s="42">
        <f t="shared" si="348"/>
        <v>3690.1068579415596</v>
      </c>
      <c r="AW2486" s="102">
        <f t="shared" si="349"/>
        <v>431</v>
      </c>
      <c r="AX2486" s="43">
        <f t="shared" si="342"/>
        <v>0.5</v>
      </c>
      <c r="AY2486" s="43" t="str">
        <f t="shared" si="350"/>
        <v>UTGS</v>
      </c>
    </row>
    <row r="2487" spans="1:51" hidden="1" x14ac:dyDescent="0.2">
      <c r="A2487" s="38">
        <v>2480</v>
      </c>
      <c r="B2487" t="s">
        <v>5806</v>
      </c>
      <c r="C2487" t="s">
        <v>5746</v>
      </c>
      <c r="D2487">
        <v>7800</v>
      </c>
      <c r="E2487" t="s">
        <v>212</v>
      </c>
      <c r="F2487">
        <v>2</v>
      </c>
      <c r="G2487" t="str">
        <f>LOOKUP(F2487,{0,6,45},{"F","L","H"})</f>
        <v>F</v>
      </c>
      <c r="H2487" t="s">
        <v>4250</v>
      </c>
      <c r="I2487" s="43" t="str">
        <f>IFERROR(VLOOKUP(#REF!,#REF!,2,FALSE),"No")</f>
        <v>No</v>
      </c>
      <c r="J2487" s="139">
        <v>1.25</v>
      </c>
      <c r="K2487" s="148">
        <v>228</v>
      </c>
      <c r="L2487" s="148"/>
      <c r="M2487" s="148"/>
      <c r="N2487" s="148"/>
      <c r="O2487" s="148"/>
      <c r="P2487" s="148"/>
      <c r="Q2487" s="148"/>
      <c r="R2487" s="148"/>
      <c r="S2487" s="148"/>
      <c r="T2487" s="148"/>
      <c r="U2487" s="148"/>
      <c r="V2487" s="148"/>
      <c r="W2487" s="148"/>
      <c r="X2487" s="139">
        <v>2</v>
      </c>
      <c r="Y2487" s="148">
        <v>1000</v>
      </c>
      <c r="Z2487" s="149"/>
      <c r="AA2487" s="148"/>
      <c r="AB2487" s="148"/>
      <c r="AC2487" s="148"/>
      <c r="AD2487" s="148"/>
      <c r="AE2487" s="148"/>
      <c r="AF2487" s="148"/>
      <c r="AG2487" s="148"/>
      <c r="AH2487" s="148"/>
      <c r="AI2487" s="148"/>
      <c r="AJ2487" s="148"/>
      <c r="AK2487" s="148"/>
      <c r="AL2487" s="139">
        <v>0</v>
      </c>
      <c r="AM2487" s="139">
        <v>0</v>
      </c>
      <c r="AN2487" s="148">
        <f t="shared" si="343"/>
        <v>1000</v>
      </c>
      <c r="AO2487" s="148">
        <f t="shared" si="344"/>
        <v>228</v>
      </c>
      <c r="AP2487" s="148">
        <v>5</v>
      </c>
      <c r="AQ2487" s="140">
        <v>8</v>
      </c>
      <c r="AS2487" s="42">
        <f t="shared" si="345"/>
        <v>16989.072945480904</v>
      </c>
      <c r="AT2487" s="101">
        <f t="shared" si="346"/>
        <v>0</v>
      </c>
      <c r="AU2487" s="42">
        <f t="shared" si="347"/>
        <v>16989.072945480904</v>
      </c>
      <c r="AV2487" s="42">
        <f t="shared" si="348"/>
        <v>4063.870215184254</v>
      </c>
      <c r="AW2487" s="102">
        <f t="shared" si="349"/>
        <v>5118</v>
      </c>
      <c r="AX2487" s="43">
        <f t="shared" si="342"/>
        <v>1.25</v>
      </c>
      <c r="AY2487" s="43" t="str">
        <f t="shared" si="350"/>
        <v>UTTSS</v>
      </c>
    </row>
    <row r="2488" spans="1:51" hidden="1" x14ac:dyDescent="0.2">
      <c r="A2488" s="38">
        <v>2481</v>
      </c>
      <c r="B2488" t="s">
        <v>5806</v>
      </c>
      <c r="C2488" t="s">
        <v>5746</v>
      </c>
      <c r="D2488">
        <v>7800</v>
      </c>
      <c r="E2488" t="s">
        <v>212</v>
      </c>
      <c r="F2488">
        <v>2</v>
      </c>
      <c r="G2488" t="str">
        <f>LOOKUP(F2488,{0,6,45},{"F","L","H"})</f>
        <v>F</v>
      </c>
      <c r="H2488" t="s">
        <v>4251</v>
      </c>
      <c r="I2488" s="43" t="str">
        <f>IFERROR(VLOOKUP(#REF!,#REF!,2,FALSE),"No")</f>
        <v>No</v>
      </c>
      <c r="J2488" s="139">
        <v>1.25</v>
      </c>
      <c r="K2488" s="148">
        <v>253</v>
      </c>
      <c r="L2488" s="148"/>
      <c r="M2488" s="148"/>
      <c r="N2488" s="148"/>
      <c r="O2488" s="148"/>
      <c r="P2488" s="148"/>
      <c r="Q2488" s="148"/>
      <c r="R2488" s="148"/>
      <c r="S2488" s="148"/>
      <c r="T2488" s="148"/>
      <c r="U2488" s="148"/>
      <c r="V2488" s="148"/>
      <c r="W2488" s="148"/>
      <c r="X2488" s="139">
        <v>2</v>
      </c>
      <c r="Y2488" s="148">
        <v>141.22999999999999</v>
      </c>
      <c r="Z2488" s="148">
        <v>8</v>
      </c>
      <c r="AA2488" s="148">
        <v>858.77</v>
      </c>
      <c r="AB2488" s="148"/>
      <c r="AC2488" s="148"/>
      <c r="AD2488" s="148"/>
      <c r="AE2488" s="148"/>
      <c r="AF2488" s="148"/>
      <c r="AG2488" s="148"/>
      <c r="AH2488" s="148"/>
      <c r="AI2488" s="148"/>
      <c r="AJ2488" s="148"/>
      <c r="AK2488" s="148"/>
      <c r="AL2488" s="139">
        <v>0</v>
      </c>
      <c r="AM2488" s="139">
        <v>0</v>
      </c>
      <c r="AN2488" s="148">
        <f t="shared" si="343"/>
        <v>1000</v>
      </c>
      <c r="AO2488" s="148">
        <f t="shared" si="344"/>
        <v>253</v>
      </c>
      <c r="AP2488" s="148">
        <v>3</v>
      </c>
      <c r="AQ2488" s="140">
        <v>5</v>
      </c>
      <c r="AS2488" s="42">
        <f t="shared" si="345"/>
        <v>18851.909891257321</v>
      </c>
      <c r="AT2488" s="101">
        <f t="shared" si="346"/>
        <v>0</v>
      </c>
      <c r="AU2488" s="42">
        <f t="shared" si="347"/>
        <v>18851.909891257321</v>
      </c>
      <c r="AV2488" s="42">
        <f t="shared" si="348"/>
        <v>13430.748704294809</v>
      </c>
      <c r="AW2488" s="102">
        <f t="shared" si="349"/>
        <v>5118</v>
      </c>
      <c r="AX2488" s="43">
        <f t="shared" si="342"/>
        <v>1.25</v>
      </c>
      <c r="AY2488" s="43" t="str">
        <f t="shared" si="350"/>
        <v>UTTSS</v>
      </c>
    </row>
    <row r="2489" spans="1:51" hidden="1" x14ac:dyDescent="0.2">
      <c r="A2489" s="38">
        <v>2482</v>
      </c>
      <c r="B2489" t="s">
        <v>362</v>
      </c>
      <c r="C2489" t="s">
        <v>289</v>
      </c>
      <c r="D2489">
        <v>550</v>
      </c>
      <c r="E2489" t="s">
        <v>1245</v>
      </c>
      <c r="F2489">
        <v>2</v>
      </c>
      <c r="G2489" t="str">
        <f>LOOKUP(F2489,{0,6,45},{"F","L","H"})</f>
        <v>F</v>
      </c>
      <c r="H2489" t="s">
        <v>4252</v>
      </c>
      <c r="I2489" s="43" t="str">
        <f>IFERROR(VLOOKUP(#REF!,#REF!,2,FALSE),"No")</f>
        <v>No</v>
      </c>
      <c r="J2489" s="139">
        <v>0.5</v>
      </c>
      <c r="K2489" s="148">
        <v>65</v>
      </c>
      <c r="L2489" s="148"/>
      <c r="M2489" s="148"/>
      <c r="N2489" s="148"/>
      <c r="O2489" s="148"/>
      <c r="P2489" s="148"/>
      <c r="Q2489" s="148"/>
      <c r="R2489" s="148"/>
      <c r="S2489" s="148"/>
      <c r="T2489" s="148"/>
      <c r="U2489" s="148"/>
      <c r="V2489" s="148"/>
      <c r="W2489" s="148"/>
      <c r="X2489" s="139">
        <v>2</v>
      </c>
      <c r="Y2489" s="148">
        <v>1000</v>
      </c>
      <c r="Z2489" s="149"/>
      <c r="AA2489" s="148"/>
      <c r="AB2489" s="148"/>
      <c r="AC2489" s="148"/>
      <c r="AD2489" s="148"/>
      <c r="AE2489" s="148"/>
      <c r="AF2489" s="148"/>
      <c r="AG2489" s="148"/>
      <c r="AH2489" s="148"/>
      <c r="AI2489" s="148"/>
      <c r="AJ2489" s="148"/>
      <c r="AK2489" s="148"/>
      <c r="AL2489" s="139">
        <v>0</v>
      </c>
      <c r="AM2489" s="139">
        <v>0</v>
      </c>
      <c r="AN2489" s="148">
        <f t="shared" si="343"/>
        <v>1000</v>
      </c>
      <c r="AO2489" s="148">
        <f t="shared" si="344"/>
        <v>65</v>
      </c>
      <c r="AP2489" s="148">
        <v>12</v>
      </c>
      <c r="AQ2489" s="140">
        <v>12</v>
      </c>
      <c r="AS2489" s="42">
        <f t="shared" si="345"/>
        <v>4446.2260590186806</v>
      </c>
      <c r="AT2489" s="101">
        <f t="shared" si="346"/>
        <v>0</v>
      </c>
      <c r="AU2489" s="42">
        <f t="shared" si="347"/>
        <v>4446.2260590186806</v>
      </c>
      <c r="AV2489" s="42">
        <f t="shared" si="348"/>
        <v>2709.246810122836</v>
      </c>
      <c r="AW2489" s="102">
        <f t="shared" si="349"/>
        <v>585.0096169344007</v>
      </c>
      <c r="AX2489" s="43">
        <f t="shared" si="342"/>
        <v>0.5</v>
      </c>
      <c r="AY2489" s="43" t="str">
        <f t="shared" si="350"/>
        <v>UTGS</v>
      </c>
    </row>
    <row r="2490" spans="1:51" hidden="1" x14ac:dyDescent="0.2">
      <c r="A2490" s="38">
        <v>2483</v>
      </c>
      <c r="B2490" t="s">
        <v>362</v>
      </c>
      <c r="C2490" t="s">
        <v>289</v>
      </c>
      <c r="D2490">
        <v>320</v>
      </c>
      <c r="E2490" t="s">
        <v>1232</v>
      </c>
      <c r="F2490">
        <v>0.25</v>
      </c>
      <c r="G2490" t="str">
        <f>LOOKUP(F2490,{0,6,45},{"F","L","H"})</f>
        <v>F</v>
      </c>
      <c r="H2490" t="s">
        <v>4253</v>
      </c>
      <c r="I2490" s="43" t="str">
        <f>IFERROR(VLOOKUP(#REF!,#REF!,2,FALSE),"No")</f>
        <v>No</v>
      </c>
      <c r="J2490" s="139">
        <v>0.5</v>
      </c>
      <c r="K2490" s="148">
        <v>50</v>
      </c>
      <c r="L2490" s="148"/>
      <c r="M2490" s="148"/>
      <c r="N2490" s="148"/>
      <c r="O2490" s="148"/>
      <c r="P2490" s="148"/>
      <c r="Q2490" s="148"/>
      <c r="R2490" s="148"/>
      <c r="S2490" s="148"/>
      <c r="T2490" s="148"/>
      <c r="U2490" s="148"/>
      <c r="V2490" s="148"/>
      <c r="W2490" s="148"/>
      <c r="X2490" s="139">
        <v>2</v>
      </c>
      <c r="Y2490" s="148">
        <v>1000</v>
      </c>
      <c r="Z2490" s="148"/>
      <c r="AA2490" s="148"/>
      <c r="AB2490" s="148"/>
      <c r="AC2490" s="148"/>
      <c r="AD2490" s="148"/>
      <c r="AE2490" s="148"/>
      <c r="AF2490" s="148"/>
      <c r="AG2490" s="148"/>
      <c r="AH2490" s="148"/>
      <c r="AI2490" s="148"/>
      <c r="AJ2490" s="148"/>
      <c r="AK2490" s="148"/>
      <c r="AL2490" s="139">
        <v>0</v>
      </c>
      <c r="AM2490" s="139">
        <v>0</v>
      </c>
      <c r="AN2490" s="148">
        <f t="shared" si="343"/>
        <v>1000</v>
      </c>
      <c r="AO2490" s="148">
        <f t="shared" si="344"/>
        <v>50</v>
      </c>
      <c r="AP2490" s="148">
        <v>9</v>
      </c>
      <c r="AQ2490" s="140">
        <v>9</v>
      </c>
      <c r="AS2490" s="42">
        <f t="shared" si="345"/>
        <v>3420.1738915528308</v>
      </c>
      <c r="AT2490" s="101">
        <f t="shared" si="346"/>
        <v>0</v>
      </c>
      <c r="AU2490" s="42">
        <f t="shared" si="347"/>
        <v>3420.1738915528308</v>
      </c>
      <c r="AV2490" s="42">
        <f t="shared" si="348"/>
        <v>3612.3290801637813</v>
      </c>
      <c r="AW2490" s="102">
        <f t="shared" si="349"/>
        <v>431</v>
      </c>
      <c r="AX2490" s="43">
        <f t="shared" si="342"/>
        <v>0.5</v>
      </c>
      <c r="AY2490" s="43" t="str">
        <f t="shared" si="350"/>
        <v>UTGS</v>
      </c>
    </row>
    <row r="2491" spans="1:51" hidden="1" x14ac:dyDescent="0.2">
      <c r="A2491" s="38">
        <v>2484</v>
      </c>
      <c r="B2491" t="s">
        <v>5806</v>
      </c>
      <c r="C2491" t="s">
        <v>289</v>
      </c>
      <c r="D2491">
        <v>17800</v>
      </c>
      <c r="E2491" t="s">
        <v>220</v>
      </c>
      <c r="F2491">
        <v>2</v>
      </c>
      <c r="G2491" t="str">
        <f>LOOKUP(F2491,{0,6,45},{"F","L","H"})</f>
        <v>F</v>
      </c>
      <c r="H2491" t="s">
        <v>1528</v>
      </c>
      <c r="I2491" s="43" t="str">
        <f>IFERROR(VLOOKUP(#REF!,#REF!,2,FALSE),"No")</f>
        <v>No</v>
      </c>
      <c r="J2491" s="139">
        <v>2</v>
      </c>
      <c r="K2491" s="148">
        <v>181</v>
      </c>
      <c r="L2491" s="148"/>
      <c r="M2491" s="148"/>
      <c r="N2491" s="148"/>
      <c r="O2491" s="148"/>
      <c r="P2491" s="148"/>
      <c r="Q2491" s="148"/>
      <c r="R2491" s="148"/>
      <c r="S2491" s="148"/>
      <c r="T2491" s="148"/>
      <c r="U2491" s="148"/>
      <c r="V2491" s="148"/>
      <c r="W2491" s="148"/>
      <c r="X2491" s="139">
        <v>2</v>
      </c>
      <c r="Y2491" s="148">
        <v>205</v>
      </c>
      <c r="Z2491" s="148">
        <v>3</v>
      </c>
      <c r="AA2491" s="148">
        <v>795</v>
      </c>
      <c r="AB2491" s="148"/>
      <c r="AC2491" s="148"/>
      <c r="AD2491" s="148"/>
      <c r="AE2491" s="148"/>
      <c r="AF2491" s="148"/>
      <c r="AG2491" s="148"/>
      <c r="AH2491" s="148"/>
      <c r="AI2491" s="148"/>
      <c r="AJ2491" s="148"/>
      <c r="AK2491" s="148"/>
      <c r="AL2491" s="139">
        <v>0</v>
      </c>
      <c r="AM2491" s="139">
        <v>0</v>
      </c>
      <c r="AN2491" s="148">
        <f t="shared" si="343"/>
        <v>1000</v>
      </c>
      <c r="AO2491" s="148">
        <f t="shared" si="344"/>
        <v>181</v>
      </c>
      <c r="AP2491" s="148">
        <v>4</v>
      </c>
      <c r="AQ2491" s="140">
        <v>10</v>
      </c>
      <c r="AS2491" s="42">
        <f t="shared" si="345"/>
        <v>13210.009487421245</v>
      </c>
      <c r="AT2491" s="101">
        <f t="shared" si="346"/>
        <v>0</v>
      </c>
      <c r="AU2491" s="42">
        <f t="shared" si="347"/>
        <v>13210.009487421245</v>
      </c>
      <c r="AV2491" s="42">
        <f t="shared" si="348"/>
        <v>2243.0361721474037</v>
      </c>
      <c r="AW2491" s="102">
        <f t="shared" si="349"/>
        <v>15242</v>
      </c>
      <c r="AX2491" s="43">
        <f t="shared" ref="AX2491:AX2554" si="351">IF(J2491&gt;0,J2491,R2491)</f>
        <v>2</v>
      </c>
      <c r="AY2491" s="43" t="str">
        <f t="shared" si="350"/>
        <v>UTGS</v>
      </c>
    </row>
    <row r="2492" spans="1:51" hidden="1" x14ac:dyDescent="0.2">
      <c r="A2492" s="38">
        <v>2485</v>
      </c>
      <c r="B2492" t="s">
        <v>362</v>
      </c>
      <c r="C2492" t="s">
        <v>289</v>
      </c>
      <c r="D2492">
        <v>320</v>
      </c>
      <c r="E2492" t="s">
        <v>1245</v>
      </c>
      <c r="F2492">
        <v>0.25</v>
      </c>
      <c r="G2492" t="str">
        <f>LOOKUP(F2492,{0,6,45},{"F","L","H"})</f>
        <v>F</v>
      </c>
      <c r="H2492" t="s">
        <v>4254</v>
      </c>
      <c r="I2492" s="43" t="str">
        <f>IFERROR(VLOOKUP(#REF!,#REF!,2,FALSE),"No")</f>
        <v>No</v>
      </c>
      <c r="J2492" s="139">
        <v>0.5</v>
      </c>
      <c r="K2492" s="148">
        <v>56</v>
      </c>
      <c r="L2492" s="148"/>
      <c r="M2492" s="148"/>
      <c r="N2492" s="148"/>
      <c r="O2492" s="148"/>
      <c r="P2492" s="148"/>
      <c r="Q2492" s="148"/>
      <c r="R2492" s="148"/>
      <c r="S2492" s="148"/>
      <c r="T2492" s="148"/>
      <c r="U2492" s="148"/>
      <c r="V2492" s="148"/>
      <c r="W2492" s="148"/>
      <c r="X2492" s="139">
        <v>2</v>
      </c>
      <c r="Y2492" s="148">
        <v>870.97</v>
      </c>
      <c r="Z2492" s="148">
        <v>3</v>
      </c>
      <c r="AA2492" s="148">
        <v>129.03</v>
      </c>
      <c r="AB2492" s="148"/>
      <c r="AC2492" s="148"/>
      <c r="AD2492" s="148"/>
      <c r="AE2492" s="148"/>
      <c r="AF2492" s="148"/>
      <c r="AG2492" s="148"/>
      <c r="AH2492" s="148"/>
      <c r="AI2492" s="148"/>
      <c r="AJ2492" s="148"/>
      <c r="AK2492" s="148"/>
      <c r="AL2492" s="139">
        <v>0</v>
      </c>
      <c r="AM2492" s="139">
        <v>0</v>
      </c>
      <c r="AN2492" s="148">
        <f t="shared" si="343"/>
        <v>1000</v>
      </c>
      <c r="AO2492" s="148">
        <f t="shared" si="344"/>
        <v>56</v>
      </c>
      <c r="AP2492" s="148">
        <v>7</v>
      </c>
      <c r="AQ2492" s="140">
        <v>7</v>
      </c>
      <c r="AS2492" s="42">
        <f t="shared" si="345"/>
        <v>3830.5947585391705</v>
      </c>
      <c r="AT2492" s="101">
        <f t="shared" si="346"/>
        <v>0</v>
      </c>
      <c r="AU2492" s="42">
        <f t="shared" si="347"/>
        <v>3830.5947585391705</v>
      </c>
      <c r="AV2492" s="42">
        <f t="shared" si="348"/>
        <v>4410.6944744962911</v>
      </c>
      <c r="AW2492" s="102">
        <f t="shared" si="349"/>
        <v>431</v>
      </c>
      <c r="AX2492" s="43">
        <f t="shared" si="351"/>
        <v>0.5</v>
      </c>
      <c r="AY2492" s="43" t="str">
        <f t="shared" si="350"/>
        <v>UTGS</v>
      </c>
    </row>
    <row r="2493" spans="1:51" hidden="1" x14ac:dyDescent="0.2">
      <c r="A2493" s="38">
        <v>2486</v>
      </c>
      <c r="B2493" t="s">
        <v>5806</v>
      </c>
      <c r="C2493" t="s">
        <v>292</v>
      </c>
      <c r="D2493">
        <v>9200</v>
      </c>
      <c r="E2493" t="s">
        <v>212</v>
      </c>
      <c r="F2493">
        <v>5</v>
      </c>
      <c r="G2493" t="str">
        <f>LOOKUP(F2493,{0,6,45},{"F","L","H"})</f>
        <v>F</v>
      </c>
      <c r="H2493" t="s">
        <v>836</v>
      </c>
      <c r="I2493" s="43" t="str">
        <f>IFERROR(VLOOKUP(#REF!,#REF!,2,FALSE),"No")</f>
        <v>No</v>
      </c>
      <c r="J2493" s="139">
        <v>2</v>
      </c>
      <c r="K2493" s="148">
        <v>43</v>
      </c>
      <c r="L2493" s="148"/>
      <c r="M2493" s="148"/>
      <c r="N2493" s="148"/>
      <c r="O2493" s="148"/>
      <c r="P2493" s="148"/>
      <c r="Q2493" s="148"/>
      <c r="R2493" s="148"/>
      <c r="S2493" s="148"/>
      <c r="T2493" s="148"/>
      <c r="U2493" s="148"/>
      <c r="V2493" s="148"/>
      <c r="W2493" s="148"/>
      <c r="X2493" s="139">
        <v>2</v>
      </c>
      <c r="Y2493" s="148">
        <v>27.43</v>
      </c>
      <c r="Z2493" s="148">
        <v>4</v>
      </c>
      <c r="AA2493" s="148">
        <v>838.28</v>
      </c>
      <c r="AB2493" s="148">
        <v>6</v>
      </c>
      <c r="AC2493" s="148">
        <v>134.29</v>
      </c>
      <c r="AD2493" s="148"/>
      <c r="AE2493" s="148"/>
      <c r="AF2493" s="148"/>
      <c r="AG2493" s="148"/>
      <c r="AH2493" s="148"/>
      <c r="AI2493" s="148"/>
      <c r="AJ2493" s="148"/>
      <c r="AK2493" s="148"/>
      <c r="AL2493" s="139">
        <v>0</v>
      </c>
      <c r="AM2493" s="139">
        <v>0</v>
      </c>
      <c r="AN2493" s="148">
        <f t="shared" si="343"/>
        <v>999.99999999999989</v>
      </c>
      <c r="AO2493" s="148">
        <f t="shared" si="344"/>
        <v>43</v>
      </c>
      <c r="AP2493" s="148">
        <v>2</v>
      </c>
      <c r="AQ2493" s="140">
        <v>2</v>
      </c>
      <c r="AS2493" s="42">
        <f t="shared" si="345"/>
        <v>3138.2895467354338</v>
      </c>
      <c r="AT2493" s="101">
        <f t="shared" si="346"/>
        <v>0</v>
      </c>
      <c r="AU2493" s="42">
        <f t="shared" si="347"/>
        <v>3138.2895467354338</v>
      </c>
      <c r="AV2493" s="42">
        <f t="shared" si="348"/>
        <v>21108.545060737015</v>
      </c>
      <c r="AW2493" s="102">
        <f t="shared" si="349"/>
        <v>5118</v>
      </c>
      <c r="AX2493" s="43">
        <f t="shared" si="351"/>
        <v>2</v>
      </c>
      <c r="AY2493" s="43" t="str">
        <f t="shared" si="350"/>
        <v>UTFS</v>
      </c>
    </row>
    <row r="2494" spans="1:51" hidden="1" x14ac:dyDescent="0.2">
      <c r="A2494" s="38">
        <v>2487</v>
      </c>
      <c r="B2494" t="s">
        <v>362</v>
      </c>
      <c r="C2494" t="s">
        <v>289</v>
      </c>
      <c r="D2494">
        <v>320</v>
      </c>
      <c r="E2494" t="s">
        <v>1232</v>
      </c>
      <c r="F2494">
        <v>0.25</v>
      </c>
      <c r="G2494" t="str">
        <f>LOOKUP(F2494,{0,6,45},{"F","L","H"})</f>
        <v>F</v>
      </c>
      <c r="H2494" t="s">
        <v>4255</v>
      </c>
      <c r="I2494" s="43" t="str">
        <f>IFERROR(VLOOKUP(#REF!,#REF!,2,FALSE),"No")</f>
        <v>No</v>
      </c>
      <c r="J2494" s="139">
        <v>0.5</v>
      </c>
      <c r="K2494" s="148">
        <v>103</v>
      </c>
      <c r="L2494" s="148"/>
      <c r="M2494" s="148"/>
      <c r="N2494" s="148"/>
      <c r="O2494" s="148"/>
      <c r="P2494" s="148"/>
      <c r="Q2494" s="148"/>
      <c r="R2494" s="148"/>
      <c r="S2494" s="148"/>
      <c r="T2494" s="148"/>
      <c r="U2494" s="148"/>
      <c r="V2494" s="148"/>
      <c r="W2494" s="148"/>
      <c r="X2494" s="139">
        <v>1.25</v>
      </c>
      <c r="Y2494" s="148">
        <v>637</v>
      </c>
      <c r="Z2494" s="149">
        <v>2</v>
      </c>
      <c r="AA2494" s="148">
        <v>344.5</v>
      </c>
      <c r="AB2494" s="148">
        <v>4</v>
      </c>
      <c r="AC2494" s="148">
        <v>18.5</v>
      </c>
      <c r="AD2494" s="148"/>
      <c r="AE2494" s="148"/>
      <c r="AF2494" s="148"/>
      <c r="AG2494" s="148"/>
      <c r="AH2494" s="148"/>
      <c r="AI2494" s="148"/>
      <c r="AJ2494" s="148"/>
      <c r="AK2494" s="148"/>
      <c r="AL2494" s="139">
        <v>0</v>
      </c>
      <c r="AM2494" s="139">
        <v>0</v>
      </c>
      <c r="AN2494" s="148">
        <f t="shared" si="343"/>
        <v>1000</v>
      </c>
      <c r="AO2494" s="148">
        <f t="shared" si="344"/>
        <v>103</v>
      </c>
      <c r="AP2494" s="148">
        <v>16</v>
      </c>
      <c r="AQ2494" s="140">
        <v>33</v>
      </c>
      <c r="AS2494" s="42">
        <f t="shared" si="345"/>
        <v>7045.5582165988317</v>
      </c>
      <c r="AT2494" s="101">
        <f t="shared" si="346"/>
        <v>0</v>
      </c>
      <c r="AU2494" s="42">
        <f t="shared" si="347"/>
        <v>7045.5582165988317</v>
      </c>
      <c r="AV2494" s="42">
        <f t="shared" si="348"/>
        <v>1002.7123248931525</v>
      </c>
      <c r="AW2494" s="102">
        <f t="shared" si="349"/>
        <v>431</v>
      </c>
      <c r="AX2494" s="43">
        <f t="shared" si="351"/>
        <v>0.5</v>
      </c>
      <c r="AY2494" s="43" t="str">
        <f t="shared" si="350"/>
        <v>UTGS</v>
      </c>
    </row>
    <row r="2495" spans="1:51" hidden="1" x14ac:dyDescent="0.2">
      <c r="A2495" s="38">
        <v>2488</v>
      </c>
      <c r="B2495" t="s">
        <v>5806</v>
      </c>
      <c r="C2495" t="s">
        <v>5746</v>
      </c>
      <c r="D2495">
        <v>11750</v>
      </c>
      <c r="E2495" t="s">
        <v>215</v>
      </c>
      <c r="F2495">
        <v>2</v>
      </c>
      <c r="G2495" t="str">
        <f>LOOKUP(F2495,{0,6,45},{"F","L","H"})</f>
        <v>F</v>
      </c>
      <c r="H2495" t="s">
        <v>813</v>
      </c>
      <c r="I2495" s="43" t="str">
        <f>IFERROR(VLOOKUP(#REF!,#REF!,2,FALSE),"No")</f>
        <v>No</v>
      </c>
      <c r="J2495" s="139">
        <v>2</v>
      </c>
      <c r="K2495" s="148">
        <v>245</v>
      </c>
      <c r="L2495" s="148"/>
      <c r="M2495" s="148"/>
      <c r="N2495" s="148"/>
      <c r="O2495" s="148"/>
      <c r="P2495" s="148"/>
      <c r="Q2495" s="148"/>
      <c r="R2495" s="148"/>
      <c r="S2495" s="148"/>
      <c r="T2495" s="148"/>
      <c r="U2495" s="148"/>
      <c r="V2495" s="148"/>
      <c r="W2495" s="148"/>
      <c r="X2495" s="139">
        <v>2</v>
      </c>
      <c r="Y2495" s="148">
        <v>134.54</v>
      </c>
      <c r="Z2495" s="148">
        <v>4</v>
      </c>
      <c r="AA2495" s="148">
        <v>865.46</v>
      </c>
      <c r="AB2495" s="148"/>
      <c r="AC2495" s="148"/>
      <c r="AD2495" s="148"/>
      <c r="AE2495" s="148"/>
      <c r="AF2495" s="148"/>
      <c r="AG2495" s="148"/>
      <c r="AH2495" s="148"/>
      <c r="AI2495" s="148"/>
      <c r="AJ2495" s="148"/>
      <c r="AK2495" s="148"/>
      <c r="AL2495" s="139">
        <v>0</v>
      </c>
      <c r="AM2495" s="139">
        <v>0</v>
      </c>
      <c r="AN2495" s="148">
        <f t="shared" si="343"/>
        <v>1000</v>
      </c>
      <c r="AO2495" s="148">
        <f t="shared" si="344"/>
        <v>245</v>
      </c>
      <c r="AP2495" s="148">
        <v>7</v>
      </c>
      <c r="AQ2495" s="140">
        <v>7</v>
      </c>
      <c r="AS2495" s="42">
        <f t="shared" si="345"/>
        <v>17880.952068608869</v>
      </c>
      <c r="AT2495" s="101">
        <f t="shared" si="346"/>
        <v>0</v>
      </c>
      <c r="AU2495" s="42">
        <f t="shared" si="347"/>
        <v>17880.952068608869</v>
      </c>
      <c r="AV2495" s="42">
        <f t="shared" si="348"/>
        <v>5530.9014173534333</v>
      </c>
      <c r="AW2495" s="102">
        <f t="shared" si="349"/>
        <v>10791.333333333334</v>
      </c>
      <c r="AX2495" s="43">
        <f t="shared" si="351"/>
        <v>2</v>
      </c>
      <c r="AY2495" s="43" t="str">
        <f t="shared" si="350"/>
        <v>UTTSS</v>
      </c>
    </row>
    <row r="2496" spans="1:51" hidden="1" x14ac:dyDescent="0.2">
      <c r="A2496" s="38">
        <v>2489</v>
      </c>
      <c r="B2496" t="s">
        <v>5806</v>
      </c>
      <c r="C2496" t="s">
        <v>5746</v>
      </c>
      <c r="D2496">
        <v>6113</v>
      </c>
      <c r="E2496" t="s">
        <v>218</v>
      </c>
      <c r="F2496">
        <v>2</v>
      </c>
      <c r="G2496" t="str">
        <f>LOOKUP(F2496,{0,6,45},{"F","L","H"})</f>
        <v>F</v>
      </c>
      <c r="H2496" t="s">
        <v>1864</v>
      </c>
      <c r="I2496" s="43" t="str">
        <f>IFERROR(VLOOKUP(#REF!,#REF!,2,FALSE),"No")</f>
        <v>No</v>
      </c>
      <c r="J2496" s="139">
        <v>1.25</v>
      </c>
      <c r="K2496" s="148">
        <v>385</v>
      </c>
      <c r="L2496" s="148"/>
      <c r="M2496" s="148"/>
      <c r="N2496" s="148"/>
      <c r="O2496" s="148"/>
      <c r="P2496" s="148"/>
      <c r="Q2496" s="148"/>
      <c r="R2496" s="148"/>
      <c r="S2496" s="148"/>
      <c r="T2496" s="148"/>
      <c r="U2496" s="148"/>
      <c r="V2496" s="148"/>
      <c r="W2496" s="148"/>
      <c r="X2496" s="139">
        <v>4</v>
      </c>
      <c r="Y2496" s="148">
        <v>1000</v>
      </c>
      <c r="Z2496" s="149"/>
      <c r="AA2496" s="148"/>
      <c r="AB2496" s="148"/>
      <c r="AC2496" s="148"/>
      <c r="AD2496" s="148"/>
      <c r="AE2496" s="148"/>
      <c r="AF2496" s="148"/>
      <c r="AG2496" s="148"/>
      <c r="AH2496" s="148"/>
      <c r="AI2496" s="148"/>
      <c r="AJ2496" s="148"/>
      <c r="AK2496" s="148"/>
      <c r="AL2496" s="139">
        <v>0</v>
      </c>
      <c r="AM2496" s="139">
        <v>0</v>
      </c>
      <c r="AN2496" s="148">
        <f t="shared" si="343"/>
        <v>1000</v>
      </c>
      <c r="AO2496" s="148">
        <f t="shared" si="344"/>
        <v>385</v>
      </c>
      <c r="AP2496" s="148">
        <v>1</v>
      </c>
      <c r="AQ2496" s="140">
        <v>1</v>
      </c>
      <c r="AS2496" s="42">
        <f t="shared" si="345"/>
        <v>28687.688964956793</v>
      </c>
      <c r="AT2496" s="101">
        <f t="shared" si="346"/>
        <v>0</v>
      </c>
      <c r="AU2496" s="42">
        <f t="shared" si="347"/>
        <v>28687.688964956793</v>
      </c>
      <c r="AV2496" s="42">
        <f t="shared" si="348"/>
        <v>39680.961721474036</v>
      </c>
      <c r="AW2496" s="102">
        <f t="shared" si="349"/>
        <v>3698.6666666666665</v>
      </c>
      <c r="AX2496" s="43">
        <f t="shared" si="351"/>
        <v>1.25</v>
      </c>
      <c r="AY2496" s="43" t="str">
        <f t="shared" si="350"/>
        <v>UTTSS</v>
      </c>
    </row>
    <row r="2497" spans="1:51" hidden="1" x14ac:dyDescent="0.2">
      <c r="A2497" s="38">
        <v>2490</v>
      </c>
      <c r="B2497" t="s">
        <v>5806</v>
      </c>
      <c r="C2497" t="s">
        <v>5746</v>
      </c>
      <c r="D2497">
        <v>11750</v>
      </c>
      <c r="E2497" t="s">
        <v>215</v>
      </c>
      <c r="F2497">
        <v>2</v>
      </c>
      <c r="G2497" t="str">
        <f>LOOKUP(F2497,{0,6,45},{"F","L","H"})</f>
        <v>F</v>
      </c>
      <c r="H2497" t="s">
        <v>409</v>
      </c>
      <c r="I2497" s="43" t="str">
        <f>IFERROR(VLOOKUP(#REF!,#REF!,2,FALSE),"No")</f>
        <v>No</v>
      </c>
      <c r="J2497" s="139">
        <v>1.25</v>
      </c>
      <c r="K2497" s="148">
        <v>226</v>
      </c>
      <c r="L2497" s="148"/>
      <c r="M2497" s="148"/>
      <c r="N2497" s="148"/>
      <c r="O2497" s="148"/>
      <c r="P2497" s="148"/>
      <c r="Q2497" s="148"/>
      <c r="R2497" s="148"/>
      <c r="S2497" s="148"/>
      <c r="T2497" s="148"/>
      <c r="U2497" s="148"/>
      <c r="V2497" s="148"/>
      <c r="W2497" s="148"/>
      <c r="X2497" s="139">
        <v>1.25</v>
      </c>
      <c r="Y2497" s="148">
        <v>56.17</v>
      </c>
      <c r="Z2497" s="149">
        <v>2</v>
      </c>
      <c r="AA2497" s="148">
        <v>131.34</v>
      </c>
      <c r="AB2497" s="148">
        <v>4</v>
      </c>
      <c r="AC2497" s="148">
        <v>1</v>
      </c>
      <c r="AD2497" s="148">
        <v>6</v>
      </c>
      <c r="AE2497" s="148">
        <v>811.49</v>
      </c>
      <c r="AF2497" s="148"/>
      <c r="AG2497" s="148"/>
      <c r="AH2497" s="148"/>
      <c r="AI2497" s="148"/>
      <c r="AJ2497" s="148"/>
      <c r="AK2497" s="148"/>
      <c r="AL2497" s="139">
        <v>0</v>
      </c>
      <c r="AM2497" s="139">
        <v>0</v>
      </c>
      <c r="AN2497" s="148">
        <f t="shared" si="343"/>
        <v>1000</v>
      </c>
      <c r="AO2497" s="148">
        <f t="shared" si="344"/>
        <v>226</v>
      </c>
      <c r="AP2497" s="148">
        <v>11</v>
      </c>
      <c r="AQ2497" s="140">
        <v>12</v>
      </c>
      <c r="AS2497" s="42">
        <f t="shared" si="345"/>
        <v>16840.045989818791</v>
      </c>
      <c r="AT2497" s="101">
        <f t="shared" si="346"/>
        <v>0</v>
      </c>
      <c r="AU2497" s="42">
        <f t="shared" si="347"/>
        <v>16840.045989818791</v>
      </c>
      <c r="AV2497" s="42">
        <f t="shared" si="348"/>
        <v>4574.1379601228373</v>
      </c>
      <c r="AW2497" s="102">
        <f t="shared" si="349"/>
        <v>10791.333333333334</v>
      </c>
      <c r="AX2497" s="43">
        <f t="shared" si="351"/>
        <v>1.25</v>
      </c>
      <c r="AY2497" s="43" t="str">
        <f t="shared" si="350"/>
        <v>UTTSS</v>
      </c>
    </row>
    <row r="2498" spans="1:51" hidden="1" x14ac:dyDescent="0.2">
      <c r="A2498" s="38">
        <v>2491</v>
      </c>
      <c r="B2498" t="s">
        <v>362</v>
      </c>
      <c r="C2498" t="s">
        <v>289</v>
      </c>
      <c r="D2498">
        <v>175</v>
      </c>
      <c r="E2498" t="s">
        <v>1235</v>
      </c>
      <c r="F2498">
        <v>0.25</v>
      </c>
      <c r="G2498" t="str">
        <f>LOOKUP(F2498,{0,6,45},{"F","L","H"})</f>
        <v>F</v>
      </c>
      <c r="H2498" t="s">
        <v>4256</v>
      </c>
      <c r="I2498" s="43" t="str">
        <f>IFERROR(VLOOKUP(#REF!,#REF!,2,FALSE),"No")</f>
        <v>No</v>
      </c>
      <c r="J2498" s="139">
        <v>0.5</v>
      </c>
      <c r="K2498" s="148">
        <v>25</v>
      </c>
      <c r="L2498" s="148"/>
      <c r="M2498" s="148"/>
      <c r="N2498" s="148"/>
      <c r="O2498" s="148"/>
      <c r="P2498" s="148"/>
      <c r="Q2498" s="148"/>
      <c r="R2498" s="148"/>
      <c r="S2498" s="148"/>
      <c r="T2498" s="148"/>
      <c r="U2498" s="148"/>
      <c r="V2498" s="148"/>
      <c r="W2498" s="148"/>
      <c r="X2498" s="139">
        <v>1.25</v>
      </c>
      <c r="Y2498" s="148">
        <v>78.41</v>
      </c>
      <c r="Z2498" s="148">
        <v>2</v>
      </c>
      <c r="AA2498" s="148">
        <v>921.59</v>
      </c>
      <c r="AB2498" s="148"/>
      <c r="AC2498" s="148"/>
      <c r="AD2498" s="148"/>
      <c r="AE2498" s="148"/>
      <c r="AF2498" s="148"/>
      <c r="AG2498" s="148"/>
      <c r="AH2498" s="148"/>
      <c r="AI2498" s="148"/>
      <c r="AJ2498" s="148"/>
      <c r="AK2498" s="148"/>
      <c r="AL2498" s="139">
        <v>0</v>
      </c>
      <c r="AM2498" s="139">
        <v>0</v>
      </c>
      <c r="AN2498" s="148">
        <f t="shared" si="343"/>
        <v>1000</v>
      </c>
      <c r="AO2498" s="148">
        <f t="shared" si="344"/>
        <v>25</v>
      </c>
      <c r="AP2498" s="148">
        <v>9</v>
      </c>
      <c r="AQ2498" s="140">
        <v>9</v>
      </c>
      <c r="AS2498" s="42">
        <f t="shared" si="345"/>
        <v>1710.0869457764154</v>
      </c>
      <c r="AT2498" s="101">
        <f t="shared" si="346"/>
        <v>0</v>
      </c>
      <c r="AU2498" s="42">
        <f t="shared" si="347"/>
        <v>1710.0869457764154</v>
      </c>
      <c r="AV2498" s="42">
        <f t="shared" si="348"/>
        <v>3618.4276357193371</v>
      </c>
      <c r="AW2498" s="102">
        <f t="shared" si="349"/>
        <v>431</v>
      </c>
      <c r="AX2498" s="43">
        <f t="shared" si="351"/>
        <v>0.5</v>
      </c>
      <c r="AY2498" s="43" t="str">
        <f t="shared" si="350"/>
        <v>UTGS</v>
      </c>
    </row>
    <row r="2499" spans="1:51" hidden="1" x14ac:dyDescent="0.2">
      <c r="A2499" s="38">
        <v>2492</v>
      </c>
      <c r="B2499" t="s">
        <v>5806</v>
      </c>
      <c r="C2499" t="s">
        <v>292</v>
      </c>
      <c r="D2499">
        <v>5550</v>
      </c>
      <c r="E2499" t="s">
        <v>198</v>
      </c>
      <c r="F2499">
        <v>2</v>
      </c>
      <c r="G2499" t="str">
        <f>LOOKUP(F2499,{0,6,45},{"F","L","H"})</f>
        <v>F</v>
      </c>
      <c r="H2499" t="s">
        <v>1953</v>
      </c>
      <c r="I2499" s="43" t="str">
        <f>IFERROR(VLOOKUP(#REF!,#REF!,2,FALSE),"No")</f>
        <v>No</v>
      </c>
      <c r="J2499" s="139">
        <v>1.25</v>
      </c>
      <c r="K2499" s="148">
        <v>15</v>
      </c>
      <c r="L2499" s="148"/>
      <c r="M2499" s="148"/>
      <c r="N2499" s="148"/>
      <c r="O2499" s="148"/>
      <c r="P2499" s="148"/>
      <c r="Q2499" s="148"/>
      <c r="R2499" s="148"/>
      <c r="S2499" s="148"/>
      <c r="T2499" s="148"/>
      <c r="U2499" s="148"/>
      <c r="V2499" s="148"/>
      <c r="W2499" s="148"/>
      <c r="X2499" s="139">
        <v>2</v>
      </c>
      <c r="Y2499" s="148">
        <v>464</v>
      </c>
      <c r="Z2499" s="149">
        <v>3</v>
      </c>
      <c r="AA2499" s="148">
        <v>305</v>
      </c>
      <c r="AB2499" s="149">
        <v>4</v>
      </c>
      <c r="AC2499" s="148">
        <v>231</v>
      </c>
      <c r="AD2499" s="148"/>
      <c r="AE2499" s="148"/>
      <c r="AF2499" s="148"/>
      <c r="AG2499" s="148"/>
      <c r="AH2499" s="148"/>
      <c r="AI2499" s="148"/>
      <c r="AJ2499" s="148"/>
      <c r="AK2499" s="148"/>
      <c r="AL2499" s="139">
        <v>0</v>
      </c>
      <c r="AM2499" s="139">
        <v>0</v>
      </c>
      <c r="AN2499" s="148">
        <f t="shared" si="343"/>
        <v>1000</v>
      </c>
      <c r="AO2499" s="148">
        <f t="shared" si="344"/>
        <v>15</v>
      </c>
      <c r="AP2499" s="148">
        <v>5</v>
      </c>
      <c r="AQ2499" s="140">
        <v>10</v>
      </c>
      <c r="AS2499" s="42">
        <f t="shared" si="345"/>
        <v>1117.702167465849</v>
      </c>
      <c r="AT2499" s="101">
        <f t="shared" si="346"/>
        <v>0</v>
      </c>
      <c r="AU2499" s="42">
        <f t="shared" si="347"/>
        <v>1117.702167465849</v>
      </c>
      <c r="AV2499" s="42">
        <f t="shared" si="348"/>
        <v>3029.9831721474034</v>
      </c>
      <c r="AW2499" s="102">
        <f t="shared" si="349"/>
        <v>3698.6666666666665</v>
      </c>
      <c r="AX2499" s="43">
        <f t="shared" si="351"/>
        <v>1.25</v>
      </c>
      <c r="AY2499" s="43" t="str">
        <f t="shared" si="350"/>
        <v>UTFS</v>
      </c>
    </row>
    <row r="2500" spans="1:51" hidden="1" x14ac:dyDescent="0.2">
      <c r="A2500" s="38">
        <v>2493</v>
      </c>
      <c r="B2500" t="s">
        <v>362</v>
      </c>
      <c r="C2500" t="s">
        <v>289</v>
      </c>
      <c r="D2500">
        <v>320</v>
      </c>
      <c r="E2500" t="s">
        <v>1232</v>
      </c>
      <c r="F2500">
        <v>0.25</v>
      </c>
      <c r="G2500" t="str">
        <f>LOOKUP(F2500,{0,6,45},{"F","L","H"})</f>
        <v>F</v>
      </c>
      <c r="H2500" t="s">
        <v>4257</v>
      </c>
      <c r="I2500" s="43" t="str">
        <f>IFERROR(VLOOKUP(#REF!,#REF!,2,FALSE),"No")</f>
        <v>No</v>
      </c>
      <c r="J2500" s="139">
        <v>0.5</v>
      </c>
      <c r="K2500" s="148">
        <v>59</v>
      </c>
      <c r="L2500" s="148"/>
      <c r="M2500" s="148"/>
      <c r="N2500" s="148"/>
      <c r="O2500" s="148"/>
      <c r="P2500" s="148"/>
      <c r="Q2500" s="148"/>
      <c r="R2500" s="148"/>
      <c r="S2500" s="148"/>
      <c r="T2500" s="148"/>
      <c r="U2500" s="148"/>
      <c r="V2500" s="148"/>
      <c r="W2500" s="148"/>
      <c r="X2500" s="139">
        <v>2</v>
      </c>
      <c r="Y2500" s="148">
        <v>74.86</v>
      </c>
      <c r="Z2500" s="148">
        <v>3</v>
      </c>
      <c r="AA2500" s="148">
        <v>846.86</v>
      </c>
      <c r="AB2500" s="148">
        <v>4</v>
      </c>
      <c r="AC2500" s="148">
        <v>78.28</v>
      </c>
      <c r="AD2500" s="148"/>
      <c r="AE2500" s="148"/>
      <c r="AF2500" s="148"/>
      <c r="AG2500" s="148"/>
      <c r="AH2500" s="148"/>
      <c r="AI2500" s="148"/>
      <c r="AJ2500" s="148"/>
      <c r="AK2500" s="148"/>
      <c r="AL2500" s="139">
        <v>0</v>
      </c>
      <c r="AM2500" s="139">
        <v>0</v>
      </c>
      <c r="AN2500" s="148">
        <f t="shared" si="343"/>
        <v>1000</v>
      </c>
      <c r="AO2500" s="148">
        <f t="shared" si="344"/>
        <v>59</v>
      </c>
      <c r="AP2500" s="148">
        <v>5</v>
      </c>
      <c r="AQ2500" s="140">
        <v>5</v>
      </c>
      <c r="AS2500" s="42">
        <f t="shared" si="345"/>
        <v>4035.8051920323405</v>
      </c>
      <c r="AT2500" s="101">
        <f t="shared" si="346"/>
        <v>0</v>
      </c>
      <c r="AU2500" s="42">
        <f t="shared" si="347"/>
        <v>4035.8051920323405</v>
      </c>
      <c r="AV2500" s="42">
        <f t="shared" si="348"/>
        <v>4466.8089042948068</v>
      </c>
      <c r="AW2500" s="102">
        <f t="shared" si="349"/>
        <v>431</v>
      </c>
      <c r="AX2500" s="43">
        <f t="shared" si="351"/>
        <v>0.5</v>
      </c>
      <c r="AY2500" s="43" t="str">
        <f t="shared" si="350"/>
        <v>UTGS</v>
      </c>
    </row>
    <row r="2501" spans="1:51" hidden="1" x14ac:dyDescent="0.2">
      <c r="A2501" s="38">
        <v>2494</v>
      </c>
      <c r="B2501" t="s">
        <v>5806</v>
      </c>
      <c r="C2501" t="s">
        <v>293</v>
      </c>
      <c r="D2501">
        <v>6600</v>
      </c>
      <c r="E2501" t="s">
        <v>198</v>
      </c>
      <c r="F2501">
        <v>5</v>
      </c>
      <c r="G2501" t="str">
        <f>LOOKUP(F2501,{0,6,45},{"F","L","H"})</f>
        <v>F</v>
      </c>
      <c r="H2501" t="s">
        <v>900</v>
      </c>
      <c r="I2501" s="43" t="str">
        <f>IFERROR(VLOOKUP(#REF!,#REF!,2,FALSE),"No")</f>
        <v>No</v>
      </c>
      <c r="J2501" s="139">
        <v>2</v>
      </c>
      <c r="K2501" s="148">
        <v>281</v>
      </c>
      <c r="L2501" s="148"/>
      <c r="M2501" s="148"/>
      <c r="N2501" s="148"/>
      <c r="O2501" s="148"/>
      <c r="P2501" s="148"/>
      <c r="Q2501" s="148"/>
      <c r="R2501" s="148"/>
      <c r="S2501" s="148"/>
      <c r="T2501" s="148"/>
      <c r="U2501" s="148"/>
      <c r="V2501" s="148"/>
      <c r="W2501" s="148"/>
      <c r="X2501" s="139">
        <v>2</v>
      </c>
      <c r="Y2501" s="148">
        <v>828.67</v>
      </c>
      <c r="Z2501" s="149">
        <v>4</v>
      </c>
      <c r="AA2501" s="148">
        <v>171.33</v>
      </c>
      <c r="AB2501" s="148"/>
      <c r="AC2501" s="148"/>
      <c r="AD2501" s="148"/>
      <c r="AE2501" s="148"/>
      <c r="AF2501" s="148"/>
      <c r="AG2501" s="148"/>
      <c r="AH2501" s="148"/>
      <c r="AI2501" s="148"/>
      <c r="AJ2501" s="148"/>
      <c r="AK2501" s="148"/>
      <c r="AL2501" s="139">
        <v>0</v>
      </c>
      <c r="AM2501" s="139">
        <v>0</v>
      </c>
      <c r="AN2501" s="148">
        <f t="shared" si="343"/>
        <v>1000</v>
      </c>
      <c r="AO2501" s="148">
        <f t="shared" si="344"/>
        <v>281</v>
      </c>
      <c r="AP2501" s="148">
        <v>7</v>
      </c>
      <c r="AQ2501" s="140">
        <v>7</v>
      </c>
      <c r="AS2501" s="42">
        <f t="shared" si="345"/>
        <v>20508.357270526907</v>
      </c>
      <c r="AT2501" s="101">
        <f t="shared" si="346"/>
        <v>0</v>
      </c>
      <c r="AU2501" s="42">
        <f t="shared" si="347"/>
        <v>20508.357270526907</v>
      </c>
      <c r="AV2501" s="42">
        <f t="shared" si="348"/>
        <v>4819.9139744962904</v>
      </c>
      <c r="AW2501" s="102">
        <f t="shared" si="349"/>
        <v>3698.6666666666665</v>
      </c>
      <c r="AX2501" s="43">
        <f t="shared" si="351"/>
        <v>2</v>
      </c>
      <c r="AY2501" s="43" t="str">
        <f t="shared" si="350"/>
        <v>UTISFS</v>
      </c>
    </row>
    <row r="2502" spans="1:51" hidden="1" x14ac:dyDescent="0.2">
      <c r="A2502" s="38">
        <v>2495</v>
      </c>
      <c r="B2502" t="s">
        <v>362</v>
      </c>
      <c r="C2502" t="s">
        <v>289</v>
      </c>
      <c r="D2502">
        <v>320</v>
      </c>
      <c r="E2502" t="s">
        <v>1245</v>
      </c>
      <c r="F2502">
        <v>0.25</v>
      </c>
      <c r="G2502" t="str">
        <f>LOOKUP(F2502,{0,6,45},{"F","L","H"})</f>
        <v>F</v>
      </c>
      <c r="H2502" t="s">
        <v>4258</v>
      </c>
      <c r="I2502" s="43" t="str">
        <f>IFERROR(VLOOKUP(#REF!,#REF!,2,FALSE),"No")</f>
        <v>No</v>
      </c>
      <c r="J2502" s="139">
        <v>0.5</v>
      </c>
      <c r="K2502" s="148">
        <v>19</v>
      </c>
      <c r="L2502" s="148"/>
      <c r="M2502" s="148"/>
      <c r="N2502" s="148"/>
      <c r="O2502" s="148"/>
      <c r="P2502" s="148"/>
      <c r="Q2502" s="148"/>
      <c r="R2502" s="148"/>
      <c r="S2502" s="148"/>
      <c r="T2502" s="148"/>
      <c r="U2502" s="148"/>
      <c r="V2502" s="148"/>
      <c r="W2502" s="148"/>
      <c r="X2502" s="139">
        <v>2</v>
      </c>
      <c r="Y2502" s="148">
        <v>1000</v>
      </c>
      <c r="Z2502" s="149"/>
      <c r="AA2502" s="148"/>
      <c r="AB2502" s="148"/>
      <c r="AC2502" s="148"/>
      <c r="AD2502" s="148"/>
      <c r="AE2502" s="148"/>
      <c r="AF2502" s="148"/>
      <c r="AG2502" s="148"/>
      <c r="AH2502" s="148"/>
      <c r="AI2502" s="148"/>
      <c r="AJ2502" s="148"/>
      <c r="AK2502" s="148"/>
      <c r="AL2502" s="139">
        <v>0</v>
      </c>
      <c r="AM2502" s="139">
        <v>0</v>
      </c>
      <c r="AN2502" s="148">
        <f t="shared" si="343"/>
        <v>1000</v>
      </c>
      <c r="AO2502" s="148">
        <f t="shared" si="344"/>
        <v>19</v>
      </c>
      <c r="AP2502" s="148">
        <v>21</v>
      </c>
      <c r="AQ2502" s="140">
        <v>21</v>
      </c>
      <c r="AS2502" s="42">
        <f t="shared" si="345"/>
        <v>1299.6660787900757</v>
      </c>
      <c r="AT2502" s="101">
        <f t="shared" si="346"/>
        <v>0</v>
      </c>
      <c r="AU2502" s="42">
        <f t="shared" si="347"/>
        <v>1299.6660787900757</v>
      </c>
      <c r="AV2502" s="42">
        <f t="shared" si="348"/>
        <v>1548.1410343559062</v>
      </c>
      <c r="AW2502" s="102">
        <f t="shared" si="349"/>
        <v>431</v>
      </c>
      <c r="AX2502" s="43">
        <f t="shared" si="351"/>
        <v>0.5</v>
      </c>
      <c r="AY2502" s="43" t="str">
        <f t="shared" si="350"/>
        <v>UTGS</v>
      </c>
    </row>
    <row r="2503" spans="1:51" hidden="1" x14ac:dyDescent="0.2">
      <c r="A2503" s="38">
        <v>2496</v>
      </c>
      <c r="B2503" t="s">
        <v>5806</v>
      </c>
      <c r="C2503" t="s">
        <v>5746</v>
      </c>
      <c r="D2503">
        <v>14500</v>
      </c>
      <c r="E2503" t="s">
        <v>215</v>
      </c>
      <c r="F2503">
        <v>5</v>
      </c>
      <c r="G2503" t="str">
        <f>LOOKUP(F2503,{0,6,45},{"F","L","H"})</f>
        <v>F</v>
      </c>
      <c r="H2503" t="s">
        <v>845</v>
      </c>
      <c r="I2503" s="43" t="str">
        <f>IFERROR(VLOOKUP(#REF!,#REF!,2,FALSE),"No")</f>
        <v>No</v>
      </c>
      <c r="J2503" s="139">
        <v>2</v>
      </c>
      <c r="K2503" s="148">
        <v>36</v>
      </c>
      <c r="L2503" s="148"/>
      <c r="M2503" s="148"/>
      <c r="N2503" s="148"/>
      <c r="O2503" s="148"/>
      <c r="P2503" s="148"/>
      <c r="Q2503" s="148"/>
      <c r="R2503" s="148"/>
      <c r="S2503" s="148"/>
      <c r="T2503" s="148"/>
      <c r="U2503" s="148"/>
      <c r="V2503" s="148"/>
      <c r="W2503" s="148"/>
      <c r="X2503" s="139">
        <v>4</v>
      </c>
      <c r="Y2503" s="148">
        <v>1000</v>
      </c>
      <c r="Z2503" s="149"/>
      <c r="AA2503" s="148"/>
      <c r="AB2503" s="148"/>
      <c r="AC2503" s="148"/>
      <c r="AD2503" s="148"/>
      <c r="AE2503" s="148"/>
      <c r="AF2503" s="148"/>
      <c r="AG2503" s="148"/>
      <c r="AH2503" s="148"/>
      <c r="AI2503" s="148"/>
      <c r="AJ2503" s="148"/>
      <c r="AK2503" s="148"/>
      <c r="AL2503" s="139">
        <v>0</v>
      </c>
      <c r="AM2503" s="139">
        <v>0</v>
      </c>
      <c r="AN2503" s="148">
        <f t="shared" si="343"/>
        <v>1000</v>
      </c>
      <c r="AO2503" s="148">
        <f t="shared" si="344"/>
        <v>36</v>
      </c>
      <c r="AP2503" s="148">
        <v>5</v>
      </c>
      <c r="AQ2503" s="140">
        <v>66</v>
      </c>
      <c r="AS2503" s="42">
        <f t="shared" si="345"/>
        <v>2627.4052019180376</v>
      </c>
      <c r="AT2503" s="101">
        <f t="shared" si="346"/>
        <v>0</v>
      </c>
      <c r="AU2503" s="42">
        <f t="shared" si="347"/>
        <v>2627.4052019180376</v>
      </c>
      <c r="AV2503" s="42">
        <f t="shared" si="348"/>
        <v>601.22669274960663</v>
      </c>
      <c r="AW2503" s="102">
        <f t="shared" si="349"/>
        <v>10791.333333333334</v>
      </c>
      <c r="AX2503" s="43">
        <f t="shared" si="351"/>
        <v>2</v>
      </c>
      <c r="AY2503" s="43" t="str">
        <f t="shared" si="350"/>
        <v>UTTSS</v>
      </c>
    </row>
    <row r="2504" spans="1:51" hidden="1" x14ac:dyDescent="0.2">
      <c r="A2504" s="38">
        <v>2497</v>
      </c>
      <c r="B2504" t="s">
        <v>5806</v>
      </c>
      <c r="C2504" t="s">
        <v>289</v>
      </c>
      <c r="D2504">
        <v>550</v>
      </c>
      <c r="E2504" t="s">
        <v>1232</v>
      </c>
      <c r="F2504">
        <v>2</v>
      </c>
      <c r="G2504" t="str">
        <f>LOOKUP(F2504,{0,6,45},{"F","L","H"})</f>
        <v>F</v>
      </c>
      <c r="H2504" t="s">
        <v>4259</v>
      </c>
      <c r="I2504" s="43" t="str">
        <f>IFERROR(VLOOKUP(#REF!,#REF!,2,FALSE),"No")</f>
        <v>No</v>
      </c>
      <c r="J2504" s="139">
        <v>1.25</v>
      </c>
      <c r="K2504" s="148">
        <v>97</v>
      </c>
      <c r="L2504" s="148"/>
      <c r="M2504" s="148"/>
      <c r="N2504" s="148"/>
      <c r="O2504" s="148"/>
      <c r="P2504" s="148"/>
      <c r="Q2504" s="148"/>
      <c r="R2504" s="148"/>
      <c r="S2504" s="148"/>
      <c r="T2504" s="148"/>
      <c r="U2504" s="148"/>
      <c r="V2504" s="148"/>
      <c r="W2504" s="148"/>
      <c r="X2504" s="139">
        <v>4</v>
      </c>
      <c r="Y2504" s="148">
        <v>1000</v>
      </c>
      <c r="Z2504" s="149"/>
      <c r="AA2504" s="148"/>
      <c r="AB2504" s="149"/>
      <c r="AC2504" s="148"/>
      <c r="AD2504" s="148"/>
      <c r="AE2504" s="148"/>
      <c r="AF2504" s="148"/>
      <c r="AG2504" s="148"/>
      <c r="AH2504" s="148"/>
      <c r="AI2504" s="148"/>
      <c r="AJ2504" s="148"/>
      <c r="AK2504" s="148"/>
      <c r="AL2504" s="139">
        <v>0</v>
      </c>
      <c r="AM2504" s="139">
        <v>0</v>
      </c>
      <c r="AN2504" s="148">
        <f t="shared" ref="AN2504:AN2567" si="352">SUM(Y2504,AA2504,AC2504,AE2504,AG2504,AI2504,AK2504,AM2504)</f>
        <v>1000</v>
      </c>
      <c r="AO2504" s="148">
        <f t="shared" ref="AO2504:AO2567" si="353">SUM(K2504,M2504,O2504,Q2504,S2504,U2504,W2504)</f>
        <v>97</v>
      </c>
      <c r="AP2504" s="148">
        <v>3</v>
      </c>
      <c r="AQ2504" s="140">
        <v>12</v>
      </c>
      <c r="AS2504" s="42">
        <f t="shared" ref="AS2504:AS2567" si="354">(VLOOKUP(J2504,Service,2,FALSE)*K2504+VLOOKUP(L2504,Service,2,FALSE)*M2504+VLOOKUP(N2504,Service,2,FALSE)*O2504+VLOOKUP(P2504,Service,2,FALSE)*Q2504)</f>
        <v>7227.8073496124907</v>
      </c>
      <c r="AT2504" s="101">
        <f t="shared" ref="AT2504:AT2567" si="355">VLOOKUP(R2504,serviceHP,2,FALSE)*S2504+VLOOKUP(T2504,serviceHP,2,FALSE)*U2504+VLOOKUP(V2504,serviceHP,2,FALSE)*W2504</f>
        <v>0</v>
      </c>
      <c r="AU2504" s="42">
        <f t="shared" ref="AU2504:AU2567" si="356">AS2504+AT2504</f>
        <v>7227.8073496124907</v>
      </c>
      <c r="AV2504" s="42">
        <f t="shared" ref="AV2504:AV2567" si="357">(VLOOKUP(X2504,Main,2,FALSE)*Y2504+VLOOKUP(Z2504,Main,2,FALSE)*AA2504+VLOOKUP(AB2504,Main,2,FALSE)*AC2504+VLOOKUP(AD2504,Main,2,FALSE)*AE2504+VLOOKUP(AF2504,Main,2,FALSE)*AG2504+VLOOKUP(AL2504,Main,2,FALSE)*AM2504+VLOOKUP(AH2504,Main,2,FALSE)*AI2504+VLOOKUP(AL2504,Main,2,FALSE)*AM2504+VLOOKUP(AJ2504,Main,2,FALSE)*AK2504)/AQ2504</f>
        <v>3306.7468101228365</v>
      </c>
      <c r="AW2504" s="102">
        <f t="shared" ref="AW2504:AW2567" si="358">IF(G2504="F",VLOOKUP(D2504,MeterAndReg2,2,TRUE),(IF(G2504="L",VLOOKUP(D2504,MeterAndReg2,3,TRUE),VLOOKUP(D2504,MeterAndReg2,4,TRUE))))</f>
        <v>585.0096169344007</v>
      </c>
      <c r="AX2504" s="43">
        <f t="shared" si="351"/>
        <v>1.25</v>
      </c>
      <c r="AY2504" s="43" t="str">
        <f t="shared" si="350"/>
        <v>UTGS</v>
      </c>
    </row>
    <row r="2505" spans="1:51" hidden="1" x14ac:dyDescent="0.2">
      <c r="A2505" s="38">
        <v>2498</v>
      </c>
      <c r="B2505" t="s">
        <v>5806</v>
      </c>
      <c r="C2505" t="s">
        <v>5746</v>
      </c>
      <c r="D2505">
        <v>9200</v>
      </c>
      <c r="E2505" t="s">
        <v>212</v>
      </c>
      <c r="F2505">
        <v>5</v>
      </c>
      <c r="G2505" t="str">
        <f>LOOKUP(F2505,{0,6,45},{"F","L","H"})</f>
        <v>F</v>
      </c>
      <c r="H2505" t="s">
        <v>1530</v>
      </c>
      <c r="I2505" s="43" t="str">
        <f>IFERROR(VLOOKUP(#REF!,#REF!,2,FALSE),"No")</f>
        <v>No</v>
      </c>
      <c r="J2505" s="139">
        <v>2</v>
      </c>
      <c r="K2505" s="148">
        <v>22</v>
      </c>
      <c r="L2505" s="148"/>
      <c r="M2505" s="148"/>
      <c r="N2505" s="148"/>
      <c r="O2505" s="148"/>
      <c r="P2505" s="148"/>
      <c r="Q2505" s="148"/>
      <c r="R2505" s="148"/>
      <c r="S2505" s="148"/>
      <c r="T2505" s="148"/>
      <c r="U2505" s="148"/>
      <c r="V2505" s="148"/>
      <c r="W2505" s="148"/>
      <c r="X2505" s="139">
        <v>4</v>
      </c>
      <c r="Y2505" s="148">
        <v>1000</v>
      </c>
      <c r="Z2505" s="148"/>
      <c r="AA2505" s="148"/>
      <c r="AB2505" s="148"/>
      <c r="AC2505" s="148"/>
      <c r="AD2505" s="148"/>
      <c r="AE2505" s="148"/>
      <c r="AF2505" s="148"/>
      <c r="AG2505" s="148"/>
      <c r="AH2505" s="148"/>
      <c r="AI2505" s="148"/>
      <c r="AJ2505" s="148"/>
      <c r="AK2505" s="148"/>
      <c r="AL2505" s="139">
        <v>0</v>
      </c>
      <c r="AM2505" s="139">
        <v>0</v>
      </c>
      <c r="AN2505" s="148">
        <f t="shared" si="352"/>
        <v>1000</v>
      </c>
      <c r="AO2505" s="148">
        <f t="shared" si="353"/>
        <v>22</v>
      </c>
      <c r="AP2505" s="148">
        <v>1</v>
      </c>
      <c r="AQ2505" s="140">
        <v>1</v>
      </c>
      <c r="AS2505" s="42">
        <f t="shared" si="354"/>
        <v>1605.6365122832453</v>
      </c>
      <c r="AT2505" s="101">
        <f t="shared" si="355"/>
        <v>0</v>
      </c>
      <c r="AU2505" s="42">
        <f t="shared" si="356"/>
        <v>1605.6365122832453</v>
      </c>
      <c r="AV2505" s="42">
        <f t="shared" si="357"/>
        <v>39680.961721474036</v>
      </c>
      <c r="AW2505" s="102">
        <f t="shared" si="358"/>
        <v>5118</v>
      </c>
      <c r="AX2505" s="43">
        <f t="shared" si="351"/>
        <v>2</v>
      </c>
      <c r="AY2505" s="43" t="str">
        <f t="shared" ref="AY2505:AY2568" si="359">C2505</f>
        <v>UTTSS</v>
      </c>
    </row>
    <row r="2506" spans="1:51" hidden="1" x14ac:dyDescent="0.2">
      <c r="A2506" s="38">
        <v>2499</v>
      </c>
      <c r="B2506" t="s">
        <v>5806</v>
      </c>
      <c r="C2506" t="s">
        <v>289</v>
      </c>
      <c r="D2506">
        <v>930</v>
      </c>
      <c r="E2506" t="s">
        <v>1241</v>
      </c>
      <c r="F2506">
        <v>2</v>
      </c>
      <c r="G2506" t="str">
        <f>LOOKUP(F2506,{0,6,45},{"F","L","H"})</f>
        <v>F</v>
      </c>
      <c r="H2506" t="s">
        <v>4260</v>
      </c>
      <c r="I2506" s="43" t="str">
        <f>IFERROR(VLOOKUP(#REF!,#REF!,2,FALSE),"No")</f>
        <v>No</v>
      </c>
      <c r="J2506" s="139">
        <v>1.25</v>
      </c>
      <c r="K2506" s="148">
        <v>65</v>
      </c>
      <c r="L2506" s="148"/>
      <c r="M2506" s="148"/>
      <c r="N2506" s="148"/>
      <c r="O2506" s="148"/>
      <c r="P2506" s="148"/>
      <c r="Q2506" s="148"/>
      <c r="R2506" s="148"/>
      <c r="S2506" s="148"/>
      <c r="T2506" s="148"/>
      <c r="U2506" s="148"/>
      <c r="V2506" s="148"/>
      <c r="W2506" s="148"/>
      <c r="X2506" s="139">
        <v>2</v>
      </c>
      <c r="Y2506" s="148">
        <v>467</v>
      </c>
      <c r="Z2506" s="148">
        <v>4</v>
      </c>
      <c r="AA2506" s="148">
        <v>533</v>
      </c>
      <c r="AB2506" s="148"/>
      <c r="AC2506" s="148"/>
      <c r="AD2506" s="148"/>
      <c r="AE2506" s="148"/>
      <c r="AF2506" s="148"/>
      <c r="AG2506" s="148"/>
      <c r="AH2506" s="148"/>
      <c r="AI2506" s="148"/>
      <c r="AJ2506" s="148"/>
      <c r="AK2506" s="148"/>
      <c r="AL2506" s="139">
        <v>0</v>
      </c>
      <c r="AM2506" s="139">
        <v>0</v>
      </c>
      <c r="AN2506" s="148">
        <f t="shared" si="352"/>
        <v>1000</v>
      </c>
      <c r="AO2506" s="148">
        <f t="shared" si="353"/>
        <v>65</v>
      </c>
      <c r="AP2506" s="148">
        <v>3</v>
      </c>
      <c r="AQ2506" s="140">
        <v>17</v>
      </c>
      <c r="AS2506" s="42">
        <f t="shared" si="354"/>
        <v>4843.3760590186794</v>
      </c>
      <c r="AT2506" s="101">
        <f t="shared" si="355"/>
        <v>0</v>
      </c>
      <c r="AU2506" s="42">
        <f t="shared" si="356"/>
        <v>4843.3760590186794</v>
      </c>
      <c r="AV2506" s="42">
        <f t="shared" si="357"/>
        <v>2137.2101012631783</v>
      </c>
      <c r="AW2506" s="102">
        <f t="shared" si="358"/>
        <v>1475.8772811117678</v>
      </c>
      <c r="AX2506" s="43">
        <f t="shared" si="351"/>
        <v>1.25</v>
      </c>
      <c r="AY2506" s="43" t="str">
        <f t="shared" si="359"/>
        <v>UTGS</v>
      </c>
    </row>
    <row r="2507" spans="1:51" hidden="1" x14ac:dyDescent="0.2">
      <c r="A2507" s="38">
        <v>2500</v>
      </c>
      <c r="B2507" t="s">
        <v>362</v>
      </c>
      <c r="C2507" t="s">
        <v>289</v>
      </c>
      <c r="D2507">
        <v>320</v>
      </c>
      <c r="E2507" t="s">
        <v>1245</v>
      </c>
      <c r="F2507">
        <v>0.25</v>
      </c>
      <c r="G2507" t="str">
        <f>LOOKUP(F2507,{0,6,45},{"F","L","H"})</f>
        <v>F</v>
      </c>
      <c r="H2507" t="s">
        <v>4261</v>
      </c>
      <c r="I2507" s="43" t="str">
        <f>IFERROR(VLOOKUP(#REF!,#REF!,2,FALSE),"No")</f>
        <v>No</v>
      </c>
      <c r="J2507" s="139">
        <v>0.5</v>
      </c>
      <c r="K2507" s="148">
        <v>72</v>
      </c>
      <c r="L2507" s="148"/>
      <c r="M2507" s="148"/>
      <c r="N2507" s="148"/>
      <c r="O2507" s="148"/>
      <c r="P2507" s="148"/>
      <c r="Q2507" s="148"/>
      <c r="R2507" s="148"/>
      <c r="S2507" s="148"/>
      <c r="T2507" s="148"/>
      <c r="U2507" s="148"/>
      <c r="V2507" s="148"/>
      <c r="W2507" s="148"/>
      <c r="X2507" s="139">
        <v>1.25</v>
      </c>
      <c r="Y2507" s="148">
        <v>126.44</v>
      </c>
      <c r="Z2507" s="148">
        <v>2</v>
      </c>
      <c r="AA2507" s="148">
        <v>61.03</v>
      </c>
      <c r="AB2507" s="148">
        <v>3</v>
      </c>
      <c r="AC2507" s="148">
        <v>812.53</v>
      </c>
      <c r="AD2507" s="148"/>
      <c r="AE2507" s="148"/>
      <c r="AF2507" s="148"/>
      <c r="AG2507" s="148"/>
      <c r="AH2507" s="148"/>
      <c r="AI2507" s="148"/>
      <c r="AJ2507" s="148"/>
      <c r="AK2507" s="148"/>
      <c r="AL2507" s="139">
        <v>0</v>
      </c>
      <c r="AM2507" s="139">
        <v>0</v>
      </c>
      <c r="AN2507" s="148">
        <f t="shared" si="352"/>
        <v>1000</v>
      </c>
      <c r="AO2507" s="148">
        <f t="shared" si="353"/>
        <v>72</v>
      </c>
      <c r="AP2507" s="148">
        <v>5</v>
      </c>
      <c r="AQ2507" s="140">
        <v>5</v>
      </c>
      <c r="AS2507" s="42">
        <f t="shared" si="354"/>
        <v>4925.0504038360768</v>
      </c>
      <c r="AT2507" s="101">
        <f t="shared" si="355"/>
        <v>0</v>
      </c>
      <c r="AU2507" s="42">
        <f t="shared" si="356"/>
        <v>4925.0504038360768</v>
      </c>
      <c r="AV2507" s="42">
        <f t="shared" si="357"/>
        <v>4459.3178642948069</v>
      </c>
      <c r="AW2507" s="102">
        <f t="shared" si="358"/>
        <v>431</v>
      </c>
      <c r="AX2507" s="43">
        <f t="shared" si="351"/>
        <v>0.5</v>
      </c>
      <c r="AY2507" s="43" t="str">
        <f t="shared" si="359"/>
        <v>UTGS</v>
      </c>
    </row>
    <row r="2508" spans="1:51" hidden="1" x14ac:dyDescent="0.2">
      <c r="A2508" s="38">
        <v>2501</v>
      </c>
      <c r="B2508" t="s">
        <v>362</v>
      </c>
      <c r="C2508" t="s">
        <v>289</v>
      </c>
      <c r="D2508">
        <v>550</v>
      </c>
      <c r="E2508" t="s">
        <v>1232</v>
      </c>
      <c r="F2508">
        <v>2</v>
      </c>
      <c r="G2508" t="str">
        <f>LOOKUP(F2508,{0,6,45},{"F","L","H"})</f>
        <v>F</v>
      </c>
      <c r="H2508" t="s">
        <v>4262</v>
      </c>
      <c r="I2508" s="43" t="str">
        <f>IFERROR(VLOOKUP(#REF!,#REF!,2,FALSE),"No")</f>
        <v>No</v>
      </c>
      <c r="J2508" s="139">
        <v>0.75</v>
      </c>
      <c r="K2508" s="148">
        <v>21</v>
      </c>
      <c r="L2508" s="148"/>
      <c r="M2508" s="148"/>
      <c r="N2508" s="148"/>
      <c r="O2508" s="148"/>
      <c r="P2508" s="148"/>
      <c r="Q2508" s="148"/>
      <c r="R2508" s="148"/>
      <c r="S2508" s="148"/>
      <c r="T2508" s="148"/>
      <c r="U2508" s="148"/>
      <c r="V2508" s="148"/>
      <c r="W2508" s="148"/>
      <c r="X2508" s="139">
        <v>2</v>
      </c>
      <c r="Y2508" s="148">
        <v>1000</v>
      </c>
      <c r="Z2508" s="148"/>
      <c r="AA2508" s="148"/>
      <c r="AB2508" s="148"/>
      <c r="AC2508" s="148"/>
      <c r="AD2508" s="148"/>
      <c r="AE2508" s="148"/>
      <c r="AF2508" s="148"/>
      <c r="AG2508" s="148"/>
      <c r="AH2508" s="148"/>
      <c r="AI2508" s="148"/>
      <c r="AJ2508" s="148"/>
      <c r="AK2508" s="148"/>
      <c r="AL2508" s="139">
        <v>0</v>
      </c>
      <c r="AM2508" s="139">
        <v>0</v>
      </c>
      <c r="AN2508" s="148">
        <f t="shared" si="352"/>
        <v>1000</v>
      </c>
      <c r="AO2508" s="148">
        <f t="shared" si="353"/>
        <v>21</v>
      </c>
      <c r="AP2508" s="148">
        <v>9</v>
      </c>
      <c r="AQ2508" s="140">
        <v>69</v>
      </c>
      <c r="AS2508" s="42">
        <f t="shared" si="354"/>
        <v>1352.0530344521887</v>
      </c>
      <c r="AT2508" s="101">
        <f t="shared" si="355"/>
        <v>0</v>
      </c>
      <c r="AU2508" s="42">
        <f t="shared" si="356"/>
        <v>1352.0530344521887</v>
      </c>
      <c r="AV2508" s="42">
        <f t="shared" si="357"/>
        <v>471.17335828223236</v>
      </c>
      <c r="AW2508" s="102">
        <f t="shared" si="358"/>
        <v>585.0096169344007</v>
      </c>
      <c r="AX2508" s="43">
        <f t="shared" si="351"/>
        <v>0.75</v>
      </c>
      <c r="AY2508" s="43" t="str">
        <f t="shared" si="359"/>
        <v>UTGS</v>
      </c>
    </row>
    <row r="2509" spans="1:51" hidden="1" x14ac:dyDescent="0.2">
      <c r="A2509" s="38">
        <v>2502</v>
      </c>
      <c r="B2509" t="s">
        <v>362</v>
      </c>
      <c r="C2509" t="s">
        <v>289</v>
      </c>
      <c r="D2509">
        <v>1000</v>
      </c>
      <c r="E2509" t="s">
        <v>193</v>
      </c>
      <c r="F2509">
        <v>0.25</v>
      </c>
      <c r="G2509" t="str">
        <f>LOOKUP(F2509,{0,6,45},{"F","L","H"})</f>
        <v>F</v>
      </c>
      <c r="H2509" t="s">
        <v>4263</v>
      </c>
      <c r="I2509" s="43" t="str">
        <f>IFERROR(VLOOKUP(#REF!,#REF!,2,FALSE),"No")</f>
        <v>No</v>
      </c>
      <c r="J2509" s="139">
        <v>0.75</v>
      </c>
      <c r="K2509" s="148">
        <v>114</v>
      </c>
      <c r="L2509" s="148"/>
      <c r="M2509" s="148"/>
      <c r="N2509" s="148"/>
      <c r="O2509" s="148"/>
      <c r="P2509" s="148"/>
      <c r="Q2509" s="148"/>
      <c r="R2509" s="148"/>
      <c r="S2509" s="148"/>
      <c r="T2509" s="148"/>
      <c r="U2509" s="148"/>
      <c r="V2509" s="148"/>
      <c r="W2509" s="148"/>
      <c r="X2509" s="139">
        <v>2</v>
      </c>
      <c r="Y2509" s="148">
        <v>111.18</v>
      </c>
      <c r="Z2509" s="149">
        <v>3</v>
      </c>
      <c r="AA2509" s="148">
        <v>576.17999999999995</v>
      </c>
      <c r="AB2509" s="148">
        <v>4</v>
      </c>
      <c r="AC2509" s="148">
        <v>312.64</v>
      </c>
      <c r="AD2509" s="148"/>
      <c r="AE2509" s="148"/>
      <c r="AF2509" s="148"/>
      <c r="AG2509" s="148"/>
      <c r="AH2509" s="148"/>
      <c r="AI2509" s="148"/>
      <c r="AJ2509" s="148"/>
      <c r="AK2509" s="148"/>
      <c r="AL2509" s="139">
        <v>0</v>
      </c>
      <c r="AM2509" s="139">
        <v>0</v>
      </c>
      <c r="AN2509" s="148">
        <f t="shared" si="352"/>
        <v>999.99999999999989</v>
      </c>
      <c r="AO2509" s="148">
        <f t="shared" si="353"/>
        <v>114</v>
      </c>
      <c r="AP2509" s="148">
        <v>12</v>
      </c>
      <c r="AQ2509" s="140">
        <v>12</v>
      </c>
      <c r="AS2509" s="42">
        <f t="shared" si="354"/>
        <v>7339.7164727404534</v>
      </c>
      <c r="AT2509" s="101">
        <f t="shared" si="355"/>
        <v>0</v>
      </c>
      <c r="AU2509" s="42">
        <f t="shared" si="356"/>
        <v>7339.7164727404534</v>
      </c>
      <c r="AV2509" s="42">
        <f t="shared" si="357"/>
        <v>2287.2190101228362</v>
      </c>
      <c r="AW2509" s="102">
        <f t="shared" si="358"/>
        <v>1475.8772811117678</v>
      </c>
      <c r="AX2509" s="43">
        <f t="shared" si="351"/>
        <v>0.75</v>
      </c>
      <c r="AY2509" s="43" t="str">
        <f t="shared" si="359"/>
        <v>UTGS</v>
      </c>
    </row>
    <row r="2510" spans="1:51" hidden="1" x14ac:dyDescent="0.2">
      <c r="A2510" s="38">
        <v>2503</v>
      </c>
      <c r="B2510" t="s">
        <v>362</v>
      </c>
      <c r="C2510" t="s">
        <v>289</v>
      </c>
      <c r="D2510">
        <v>320</v>
      </c>
      <c r="E2510" t="s">
        <v>1245</v>
      </c>
      <c r="F2510">
        <v>0.25</v>
      </c>
      <c r="G2510" t="str">
        <f>LOOKUP(F2510,{0,6,45},{"F","L","H"})</f>
        <v>F</v>
      </c>
      <c r="H2510" t="s">
        <v>4264</v>
      </c>
      <c r="I2510" s="43" t="str">
        <f>IFERROR(VLOOKUP(#REF!,#REF!,2,FALSE),"No")</f>
        <v>No</v>
      </c>
      <c r="J2510" s="139">
        <v>0.75</v>
      </c>
      <c r="K2510" s="148">
        <v>13</v>
      </c>
      <c r="L2510" s="148"/>
      <c r="M2510" s="148"/>
      <c r="N2510" s="148"/>
      <c r="O2510" s="148"/>
      <c r="P2510" s="148"/>
      <c r="Q2510" s="148"/>
      <c r="R2510" s="148"/>
      <c r="S2510" s="148"/>
      <c r="T2510" s="148"/>
      <c r="U2510" s="148"/>
      <c r="V2510" s="148"/>
      <c r="W2510" s="148"/>
      <c r="X2510" s="139">
        <v>2</v>
      </c>
      <c r="Y2510" s="148">
        <v>1000</v>
      </c>
      <c r="Z2510" s="148"/>
      <c r="AA2510" s="148"/>
      <c r="AB2510" s="148"/>
      <c r="AC2510" s="148"/>
      <c r="AD2510" s="148"/>
      <c r="AE2510" s="148"/>
      <c r="AF2510" s="148"/>
      <c r="AG2510" s="148"/>
      <c r="AH2510" s="148"/>
      <c r="AI2510" s="148"/>
      <c r="AJ2510" s="148"/>
      <c r="AK2510" s="148"/>
      <c r="AL2510" s="139">
        <v>0</v>
      </c>
      <c r="AM2510" s="139">
        <v>0</v>
      </c>
      <c r="AN2510" s="148">
        <f t="shared" si="352"/>
        <v>1000</v>
      </c>
      <c r="AO2510" s="148">
        <f t="shared" si="353"/>
        <v>13</v>
      </c>
      <c r="AP2510" s="148">
        <v>19</v>
      </c>
      <c r="AQ2510" s="140">
        <v>42</v>
      </c>
      <c r="AS2510" s="42">
        <f t="shared" si="354"/>
        <v>836.98521180373587</v>
      </c>
      <c r="AT2510" s="101">
        <f t="shared" si="355"/>
        <v>0</v>
      </c>
      <c r="AU2510" s="42">
        <f t="shared" si="356"/>
        <v>836.98521180373587</v>
      </c>
      <c r="AV2510" s="42">
        <f t="shared" si="357"/>
        <v>774.07051717795309</v>
      </c>
      <c r="AW2510" s="102">
        <f t="shared" si="358"/>
        <v>431</v>
      </c>
      <c r="AX2510" s="43">
        <f t="shared" si="351"/>
        <v>0.75</v>
      </c>
      <c r="AY2510" s="43" t="str">
        <f t="shared" si="359"/>
        <v>UTGS</v>
      </c>
    </row>
    <row r="2511" spans="1:51" hidden="1" x14ac:dyDescent="0.2">
      <c r="A2511" s="38">
        <v>2504</v>
      </c>
      <c r="B2511" t="s">
        <v>362</v>
      </c>
      <c r="C2511" t="s">
        <v>289</v>
      </c>
      <c r="D2511">
        <v>320</v>
      </c>
      <c r="E2511" t="s">
        <v>1232</v>
      </c>
      <c r="F2511">
        <v>0.25</v>
      </c>
      <c r="G2511" t="str">
        <f>LOOKUP(F2511,{0,6,45},{"F","L","H"})</f>
        <v>F</v>
      </c>
      <c r="H2511" t="s">
        <v>4265</v>
      </c>
      <c r="I2511" s="43" t="str">
        <f>IFERROR(VLOOKUP(#REF!,#REF!,2,FALSE),"No")</f>
        <v>No</v>
      </c>
      <c r="J2511" s="139">
        <v>0.5</v>
      </c>
      <c r="K2511" s="148">
        <v>49</v>
      </c>
      <c r="L2511" s="148"/>
      <c r="M2511" s="148"/>
      <c r="N2511" s="148"/>
      <c r="O2511" s="148"/>
      <c r="P2511" s="148"/>
      <c r="Q2511" s="148"/>
      <c r="R2511" s="148"/>
      <c r="S2511" s="148"/>
      <c r="T2511" s="148"/>
      <c r="U2511" s="148"/>
      <c r="V2511" s="148"/>
      <c r="W2511" s="148"/>
      <c r="X2511" s="139">
        <v>1.25</v>
      </c>
      <c r="Y2511" s="148">
        <v>239.72</v>
      </c>
      <c r="Z2511" s="148">
        <v>3</v>
      </c>
      <c r="AA2511" s="148">
        <v>760.28</v>
      </c>
      <c r="AB2511" s="148"/>
      <c r="AC2511" s="148"/>
      <c r="AD2511" s="148"/>
      <c r="AE2511" s="148"/>
      <c r="AF2511" s="148"/>
      <c r="AG2511" s="148"/>
      <c r="AH2511" s="148"/>
      <c r="AI2511" s="148"/>
      <c r="AJ2511" s="148"/>
      <c r="AK2511" s="148"/>
      <c r="AL2511" s="139">
        <v>0</v>
      </c>
      <c r="AM2511" s="139">
        <v>0</v>
      </c>
      <c r="AN2511" s="148">
        <f t="shared" si="352"/>
        <v>1000</v>
      </c>
      <c r="AO2511" s="148">
        <f t="shared" si="353"/>
        <v>49</v>
      </c>
      <c r="AP2511" s="148">
        <v>5</v>
      </c>
      <c r="AQ2511" s="140">
        <v>5</v>
      </c>
      <c r="AS2511" s="42">
        <f t="shared" si="354"/>
        <v>3351.7704137217743</v>
      </c>
      <c r="AT2511" s="101">
        <f t="shared" si="355"/>
        <v>0</v>
      </c>
      <c r="AU2511" s="42">
        <f t="shared" si="356"/>
        <v>3351.7704137217743</v>
      </c>
      <c r="AV2511" s="42">
        <f t="shared" si="357"/>
        <v>4607.6830642948071</v>
      </c>
      <c r="AW2511" s="102">
        <f t="shared" si="358"/>
        <v>431</v>
      </c>
      <c r="AX2511" s="43">
        <f t="shared" si="351"/>
        <v>0.5</v>
      </c>
      <c r="AY2511" s="43" t="str">
        <f t="shared" si="359"/>
        <v>UTGS</v>
      </c>
    </row>
    <row r="2512" spans="1:51" hidden="1" x14ac:dyDescent="0.2">
      <c r="A2512" s="38">
        <v>2505</v>
      </c>
      <c r="B2512" t="s">
        <v>362</v>
      </c>
      <c r="C2512" t="s">
        <v>289</v>
      </c>
      <c r="D2512">
        <v>550</v>
      </c>
      <c r="E2512" t="s">
        <v>1232</v>
      </c>
      <c r="F2512">
        <v>2</v>
      </c>
      <c r="G2512" t="str">
        <f>LOOKUP(F2512,{0,6,45},{"F","L","H"})</f>
        <v>F</v>
      </c>
      <c r="H2512" t="s">
        <v>4266</v>
      </c>
      <c r="I2512" s="43" t="str">
        <f>IFERROR(VLOOKUP(#REF!,#REF!,2,FALSE),"No")</f>
        <v>No</v>
      </c>
      <c r="J2512" s="139">
        <v>0.75</v>
      </c>
      <c r="K2512" s="148">
        <v>48</v>
      </c>
      <c r="L2512" s="148"/>
      <c r="M2512" s="148"/>
      <c r="N2512" s="148"/>
      <c r="O2512" s="148"/>
      <c r="P2512" s="148"/>
      <c r="Q2512" s="148"/>
      <c r="R2512" s="148"/>
      <c r="S2512" s="148"/>
      <c r="T2512" s="148"/>
      <c r="U2512" s="148"/>
      <c r="V2512" s="148"/>
      <c r="W2512" s="148"/>
      <c r="X2512" s="139">
        <v>2</v>
      </c>
      <c r="Y2512" s="148">
        <v>1000</v>
      </c>
      <c r="Z2512" s="148"/>
      <c r="AA2512" s="148"/>
      <c r="AB2512" s="148"/>
      <c r="AC2512" s="148"/>
      <c r="AD2512" s="148"/>
      <c r="AE2512" s="148"/>
      <c r="AF2512" s="148"/>
      <c r="AG2512" s="148"/>
      <c r="AH2512" s="148"/>
      <c r="AI2512" s="148"/>
      <c r="AJ2512" s="148"/>
      <c r="AK2512" s="148"/>
      <c r="AL2512" s="139">
        <v>0</v>
      </c>
      <c r="AM2512" s="139">
        <v>0</v>
      </c>
      <c r="AN2512" s="148">
        <f t="shared" si="352"/>
        <v>1000</v>
      </c>
      <c r="AO2512" s="148">
        <f t="shared" si="353"/>
        <v>48</v>
      </c>
      <c r="AP2512" s="148">
        <v>9</v>
      </c>
      <c r="AQ2512" s="140">
        <v>108</v>
      </c>
      <c r="AS2512" s="42">
        <f t="shared" si="354"/>
        <v>3090.4069358907173</v>
      </c>
      <c r="AT2512" s="101">
        <f t="shared" si="355"/>
        <v>0</v>
      </c>
      <c r="AU2512" s="42">
        <f t="shared" si="356"/>
        <v>3090.4069358907173</v>
      </c>
      <c r="AV2512" s="42">
        <f t="shared" si="357"/>
        <v>301.02742334698178</v>
      </c>
      <c r="AW2512" s="102">
        <f t="shared" si="358"/>
        <v>585.0096169344007</v>
      </c>
      <c r="AX2512" s="43">
        <f t="shared" si="351"/>
        <v>0.75</v>
      </c>
      <c r="AY2512" s="43" t="str">
        <f t="shared" si="359"/>
        <v>UTGS</v>
      </c>
    </row>
    <row r="2513" spans="1:51" hidden="1" x14ac:dyDescent="0.2">
      <c r="A2513" s="38">
        <v>2506</v>
      </c>
      <c r="B2513" t="s">
        <v>362</v>
      </c>
      <c r="C2513" t="s">
        <v>289</v>
      </c>
      <c r="D2513">
        <v>428</v>
      </c>
      <c r="E2513" t="s">
        <v>1238</v>
      </c>
      <c r="F2513">
        <v>2</v>
      </c>
      <c r="G2513" t="str">
        <f>LOOKUP(F2513,{0,6,45},{"F","L","H"})</f>
        <v>F</v>
      </c>
      <c r="H2513" t="s">
        <v>4267</v>
      </c>
      <c r="I2513" s="43" t="str">
        <f>IFERROR(VLOOKUP(#REF!,#REF!,2,FALSE),"No")</f>
        <v>No</v>
      </c>
      <c r="J2513" s="139">
        <v>0.75</v>
      </c>
      <c r="K2513" s="148">
        <v>207</v>
      </c>
      <c r="L2513" s="148"/>
      <c r="M2513" s="148"/>
      <c r="N2513" s="148"/>
      <c r="O2513" s="148"/>
      <c r="P2513" s="148"/>
      <c r="Q2513" s="148"/>
      <c r="R2513" s="148"/>
      <c r="S2513" s="148"/>
      <c r="T2513" s="148"/>
      <c r="U2513" s="148"/>
      <c r="V2513" s="148"/>
      <c r="W2513" s="148"/>
      <c r="X2513" s="139">
        <v>1.25</v>
      </c>
      <c r="Y2513" s="148">
        <v>0.43</v>
      </c>
      <c r="Z2513" s="148">
        <v>2</v>
      </c>
      <c r="AA2513" s="148">
        <v>917.43</v>
      </c>
      <c r="AB2513" s="148">
        <v>4</v>
      </c>
      <c r="AC2513" s="148">
        <v>82.13</v>
      </c>
      <c r="AD2513" s="148"/>
      <c r="AE2513" s="148"/>
      <c r="AF2513" s="148"/>
      <c r="AG2513" s="148"/>
      <c r="AH2513" s="148"/>
      <c r="AI2513" s="148"/>
      <c r="AJ2513" s="148"/>
      <c r="AK2513" s="148"/>
      <c r="AL2513" s="139">
        <v>0</v>
      </c>
      <c r="AM2513" s="139">
        <v>0</v>
      </c>
      <c r="AN2513" s="148">
        <f t="shared" si="352"/>
        <v>999.9899999999999</v>
      </c>
      <c r="AO2513" s="148">
        <f t="shared" si="353"/>
        <v>207</v>
      </c>
      <c r="AP2513" s="148">
        <v>6</v>
      </c>
      <c r="AQ2513" s="140">
        <v>61</v>
      </c>
      <c r="AS2513" s="42">
        <f t="shared" si="354"/>
        <v>13327.379911028718</v>
      </c>
      <c r="AT2513" s="101">
        <f t="shared" si="355"/>
        <v>0</v>
      </c>
      <c r="AU2513" s="42">
        <f t="shared" si="356"/>
        <v>13327.379911028718</v>
      </c>
      <c r="AV2513" s="42">
        <f t="shared" si="357"/>
        <v>542.61983134191496</v>
      </c>
      <c r="AW2513" s="102">
        <f t="shared" si="358"/>
        <v>585.0096169344007</v>
      </c>
      <c r="AX2513" s="43">
        <f t="shared" si="351"/>
        <v>0.75</v>
      </c>
      <c r="AY2513" s="43" t="str">
        <f t="shared" si="359"/>
        <v>UTGS</v>
      </c>
    </row>
    <row r="2514" spans="1:51" hidden="1" x14ac:dyDescent="0.2">
      <c r="A2514" s="38">
        <v>2507</v>
      </c>
      <c r="B2514" t="s">
        <v>362</v>
      </c>
      <c r="C2514" t="s">
        <v>289</v>
      </c>
      <c r="D2514">
        <v>320</v>
      </c>
      <c r="E2514" t="s">
        <v>1232</v>
      </c>
      <c r="F2514">
        <v>0.25</v>
      </c>
      <c r="G2514" t="str">
        <f>LOOKUP(F2514,{0,6,45},{"F","L","H"})</f>
        <v>F</v>
      </c>
      <c r="H2514" t="s">
        <v>4268</v>
      </c>
      <c r="I2514" s="43" t="str">
        <f>IFERROR(VLOOKUP(#REF!,#REF!,2,FALSE),"No")</f>
        <v>No</v>
      </c>
      <c r="J2514" s="139">
        <v>0.5</v>
      </c>
      <c r="K2514" s="148">
        <v>55</v>
      </c>
      <c r="L2514" s="148">
        <v>0.75</v>
      </c>
      <c r="M2514" s="148">
        <v>4</v>
      </c>
      <c r="N2514" s="148"/>
      <c r="O2514" s="148"/>
      <c r="P2514" s="148"/>
      <c r="Q2514" s="148"/>
      <c r="R2514" s="148"/>
      <c r="S2514" s="148"/>
      <c r="T2514" s="148"/>
      <c r="U2514" s="148"/>
      <c r="V2514" s="148"/>
      <c r="W2514" s="148"/>
      <c r="X2514" s="139">
        <v>0.75</v>
      </c>
      <c r="Y2514" s="148">
        <v>119</v>
      </c>
      <c r="Z2514" s="149">
        <v>2</v>
      </c>
      <c r="AA2514" s="148">
        <v>628.79</v>
      </c>
      <c r="AB2514" s="148">
        <v>4</v>
      </c>
      <c r="AC2514" s="148">
        <v>252.21</v>
      </c>
      <c r="AD2514" s="148"/>
      <c r="AE2514" s="148"/>
      <c r="AF2514" s="148"/>
      <c r="AG2514" s="148"/>
      <c r="AH2514" s="148"/>
      <c r="AI2514" s="148"/>
      <c r="AJ2514" s="148"/>
      <c r="AK2514" s="148"/>
      <c r="AL2514" s="139">
        <v>0</v>
      </c>
      <c r="AM2514" s="139">
        <v>0</v>
      </c>
      <c r="AN2514" s="148">
        <f t="shared" si="352"/>
        <v>1000</v>
      </c>
      <c r="AO2514" s="148">
        <f t="shared" si="353"/>
        <v>59</v>
      </c>
      <c r="AP2514" s="148">
        <v>8</v>
      </c>
      <c r="AQ2514" s="140">
        <v>8</v>
      </c>
      <c r="AS2514" s="42">
        <f t="shared" si="354"/>
        <v>4019.7251920323406</v>
      </c>
      <c r="AT2514" s="101">
        <f t="shared" si="355"/>
        <v>0</v>
      </c>
      <c r="AU2514" s="42">
        <f t="shared" si="356"/>
        <v>4019.7251920323406</v>
      </c>
      <c r="AV2514" s="42">
        <f t="shared" si="357"/>
        <v>4402.6659276842547</v>
      </c>
      <c r="AW2514" s="102">
        <f t="shared" si="358"/>
        <v>431</v>
      </c>
      <c r="AX2514" s="43">
        <f t="shared" si="351"/>
        <v>0.5</v>
      </c>
      <c r="AY2514" s="43" t="str">
        <f t="shared" si="359"/>
        <v>UTGS</v>
      </c>
    </row>
    <row r="2515" spans="1:51" hidden="1" x14ac:dyDescent="0.2">
      <c r="A2515" s="38">
        <v>2508</v>
      </c>
      <c r="B2515" t="s">
        <v>5806</v>
      </c>
      <c r="C2515" t="s">
        <v>292</v>
      </c>
      <c r="D2515">
        <v>4000</v>
      </c>
      <c r="E2515" t="s">
        <v>207</v>
      </c>
      <c r="F2515">
        <v>5</v>
      </c>
      <c r="G2515" t="str">
        <f>LOOKUP(F2515,{0,6,45},{"F","L","H"})</f>
        <v>F</v>
      </c>
      <c r="H2515" t="s">
        <v>996</v>
      </c>
      <c r="I2515" s="43" t="str">
        <f>IFERROR(VLOOKUP(#REF!,#REF!,2,FALSE),"No")</f>
        <v>No</v>
      </c>
      <c r="J2515" s="139">
        <v>2</v>
      </c>
      <c r="K2515" s="148">
        <v>151</v>
      </c>
      <c r="L2515" s="148"/>
      <c r="M2515" s="148"/>
      <c r="N2515" s="148"/>
      <c r="O2515" s="148"/>
      <c r="P2515" s="148"/>
      <c r="Q2515" s="148"/>
      <c r="R2515" s="148"/>
      <c r="S2515" s="148"/>
      <c r="T2515" s="148"/>
      <c r="U2515" s="148"/>
      <c r="V2515" s="148"/>
      <c r="W2515" s="148"/>
      <c r="X2515" s="139">
        <v>2</v>
      </c>
      <c r="Y2515" s="148">
        <v>59</v>
      </c>
      <c r="Z2515" s="149">
        <v>3</v>
      </c>
      <c r="AA2515" s="148">
        <v>941</v>
      </c>
      <c r="AB2515" s="148"/>
      <c r="AC2515" s="148"/>
      <c r="AD2515" s="148"/>
      <c r="AE2515" s="148"/>
      <c r="AF2515" s="148"/>
      <c r="AG2515" s="148"/>
      <c r="AH2515" s="148"/>
      <c r="AI2515" s="148"/>
      <c r="AJ2515" s="148"/>
      <c r="AK2515" s="148"/>
      <c r="AL2515" s="139">
        <v>0</v>
      </c>
      <c r="AM2515" s="139">
        <v>0</v>
      </c>
      <c r="AN2515" s="148">
        <f t="shared" si="352"/>
        <v>1000</v>
      </c>
      <c r="AO2515" s="148">
        <f t="shared" si="353"/>
        <v>151</v>
      </c>
      <c r="AP2515" s="148">
        <v>3</v>
      </c>
      <c r="AQ2515" s="140">
        <v>3</v>
      </c>
      <c r="AS2515" s="42">
        <f t="shared" si="354"/>
        <v>11020.505152489548</v>
      </c>
      <c r="AT2515" s="101">
        <f t="shared" si="355"/>
        <v>0</v>
      </c>
      <c r="AU2515" s="42">
        <f t="shared" si="356"/>
        <v>11020.505152489548</v>
      </c>
      <c r="AV2515" s="42">
        <f t="shared" si="357"/>
        <v>6859.6939071580127</v>
      </c>
      <c r="AW2515" s="102">
        <f t="shared" si="358"/>
        <v>2145.6666666666665</v>
      </c>
      <c r="AX2515" s="43">
        <f t="shared" si="351"/>
        <v>2</v>
      </c>
      <c r="AY2515" s="43" t="str">
        <f t="shared" si="359"/>
        <v>UTFS</v>
      </c>
    </row>
    <row r="2516" spans="1:51" hidden="1" x14ac:dyDescent="0.2">
      <c r="A2516" s="38">
        <v>2509</v>
      </c>
      <c r="B2516" t="s">
        <v>362</v>
      </c>
      <c r="C2516" t="s">
        <v>289</v>
      </c>
      <c r="D2516">
        <v>320</v>
      </c>
      <c r="E2516" t="s">
        <v>1232</v>
      </c>
      <c r="F2516">
        <v>0.25</v>
      </c>
      <c r="G2516" t="str">
        <f>LOOKUP(F2516,{0,6,45},{"F","L","H"})</f>
        <v>F</v>
      </c>
      <c r="H2516" t="s">
        <v>4269</v>
      </c>
      <c r="I2516" s="43" t="str">
        <f>IFERROR(VLOOKUP(#REF!,#REF!,2,FALSE),"No")</f>
        <v>No</v>
      </c>
      <c r="J2516" s="139">
        <v>0.5</v>
      </c>
      <c r="K2516" s="148">
        <v>98</v>
      </c>
      <c r="L2516" s="148"/>
      <c r="M2516" s="148"/>
      <c r="N2516" s="148"/>
      <c r="O2516" s="148"/>
      <c r="P2516" s="148"/>
      <c r="Q2516" s="148"/>
      <c r="R2516" s="148"/>
      <c r="S2516" s="148"/>
      <c r="T2516" s="148"/>
      <c r="U2516" s="148"/>
      <c r="V2516" s="148"/>
      <c r="W2516" s="148"/>
      <c r="X2516" s="139">
        <v>2</v>
      </c>
      <c r="Y2516" s="148">
        <v>1000</v>
      </c>
      <c r="Z2516" s="148"/>
      <c r="AA2516" s="148"/>
      <c r="AB2516" s="148"/>
      <c r="AC2516" s="148"/>
      <c r="AD2516" s="148"/>
      <c r="AE2516" s="148"/>
      <c r="AF2516" s="148"/>
      <c r="AG2516" s="148"/>
      <c r="AH2516" s="148"/>
      <c r="AI2516" s="148"/>
      <c r="AJ2516" s="148"/>
      <c r="AK2516" s="148"/>
      <c r="AL2516" s="139">
        <v>0</v>
      </c>
      <c r="AM2516" s="139">
        <v>0</v>
      </c>
      <c r="AN2516" s="148">
        <f t="shared" si="352"/>
        <v>1000</v>
      </c>
      <c r="AO2516" s="148">
        <f t="shared" si="353"/>
        <v>98</v>
      </c>
      <c r="AP2516" s="148">
        <v>6</v>
      </c>
      <c r="AQ2516" s="140">
        <v>6</v>
      </c>
      <c r="AS2516" s="42">
        <f t="shared" si="354"/>
        <v>6703.5408274435486</v>
      </c>
      <c r="AT2516" s="101">
        <f t="shared" si="355"/>
        <v>0</v>
      </c>
      <c r="AU2516" s="42">
        <f t="shared" si="356"/>
        <v>6703.5408274435486</v>
      </c>
      <c r="AV2516" s="42">
        <f t="shared" si="357"/>
        <v>5418.493620245672</v>
      </c>
      <c r="AW2516" s="102">
        <f t="shared" si="358"/>
        <v>431</v>
      </c>
      <c r="AX2516" s="43">
        <f t="shared" si="351"/>
        <v>0.5</v>
      </c>
      <c r="AY2516" s="43" t="str">
        <f t="shared" si="359"/>
        <v>UTGS</v>
      </c>
    </row>
    <row r="2517" spans="1:51" hidden="1" x14ac:dyDescent="0.2">
      <c r="A2517" s="38">
        <v>2510</v>
      </c>
      <c r="B2517" t="s">
        <v>362</v>
      </c>
      <c r="C2517" t="s">
        <v>289</v>
      </c>
      <c r="D2517">
        <v>320</v>
      </c>
      <c r="E2517" t="s">
        <v>1232</v>
      </c>
      <c r="F2517">
        <v>0.25</v>
      </c>
      <c r="G2517" t="str">
        <f>LOOKUP(F2517,{0,6,45},{"F","L","H"})</f>
        <v>F</v>
      </c>
      <c r="H2517" t="s">
        <v>4270</v>
      </c>
      <c r="I2517" s="43" t="str">
        <f>IFERROR(VLOOKUP(#REF!,#REF!,2,FALSE),"No")</f>
        <v>No</v>
      </c>
      <c r="J2517" s="139">
        <v>0.5</v>
      </c>
      <c r="K2517" s="148">
        <v>33</v>
      </c>
      <c r="L2517" s="148"/>
      <c r="M2517" s="148"/>
      <c r="N2517" s="148"/>
      <c r="O2517" s="148"/>
      <c r="P2517" s="148"/>
      <c r="Q2517" s="148"/>
      <c r="R2517" s="148"/>
      <c r="S2517" s="148"/>
      <c r="T2517" s="148"/>
      <c r="U2517" s="148"/>
      <c r="V2517" s="148"/>
      <c r="W2517" s="148"/>
      <c r="X2517" s="139">
        <v>1.25</v>
      </c>
      <c r="Y2517" s="148">
        <v>1000</v>
      </c>
      <c r="Z2517" s="148"/>
      <c r="AA2517" s="148"/>
      <c r="AB2517" s="148"/>
      <c r="AC2517" s="148"/>
      <c r="AD2517" s="148"/>
      <c r="AE2517" s="148"/>
      <c r="AF2517" s="148"/>
      <c r="AG2517" s="148"/>
      <c r="AH2517" s="148"/>
      <c r="AI2517" s="148"/>
      <c r="AJ2517" s="148"/>
      <c r="AK2517" s="148"/>
      <c r="AL2517" s="139">
        <v>0</v>
      </c>
      <c r="AM2517" s="139">
        <v>0</v>
      </c>
      <c r="AN2517" s="148">
        <f t="shared" si="352"/>
        <v>1000</v>
      </c>
      <c r="AO2517" s="148">
        <f t="shared" si="353"/>
        <v>33</v>
      </c>
      <c r="AP2517" s="148">
        <v>12</v>
      </c>
      <c r="AQ2517" s="140">
        <v>12</v>
      </c>
      <c r="AS2517" s="42">
        <f t="shared" si="354"/>
        <v>2257.3147684248684</v>
      </c>
      <c r="AT2517" s="101">
        <f t="shared" si="355"/>
        <v>0</v>
      </c>
      <c r="AU2517" s="42">
        <f t="shared" si="356"/>
        <v>2257.3147684248684</v>
      </c>
      <c r="AV2517" s="42">
        <f t="shared" si="357"/>
        <v>2767.5801434561695</v>
      </c>
      <c r="AW2517" s="102">
        <f t="shared" si="358"/>
        <v>431</v>
      </c>
      <c r="AX2517" s="43">
        <f t="shared" si="351"/>
        <v>0.5</v>
      </c>
      <c r="AY2517" s="43" t="str">
        <f t="shared" si="359"/>
        <v>UTGS</v>
      </c>
    </row>
    <row r="2518" spans="1:51" hidden="1" x14ac:dyDescent="0.2">
      <c r="A2518" s="38">
        <v>2511</v>
      </c>
      <c r="B2518" t="s">
        <v>5806</v>
      </c>
      <c r="C2518" t="s">
        <v>5746</v>
      </c>
      <c r="D2518">
        <v>9200</v>
      </c>
      <c r="E2518" t="s">
        <v>212</v>
      </c>
      <c r="F2518">
        <v>5</v>
      </c>
      <c r="G2518" t="str">
        <f>LOOKUP(F2518,{0,6,45},{"F","L","H"})</f>
        <v>F</v>
      </c>
      <c r="H2518" t="s">
        <v>922</v>
      </c>
      <c r="I2518" s="43" t="str">
        <f>IFERROR(VLOOKUP(#REF!,#REF!,2,FALSE),"No")</f>
        <v>No</v>
      </c>
      <c r="J2518" s="139">
        <v>2</v>
      </c>
      <c r="K2518" s="148">
        <v>118</v>
      </c>
      <c r="L2518" s="148"/>
      <c r="M2518" s="148"/>
      <c r="N2518" s="148"/>
      <c r="O2518" s="148"/>
      <c r="P2518" s="148"/>
      <c r="Q2518" s="148"/>
      <c r="R2518" s="148"/>
      <c r="S2518" s="148"/>
      <c r="T2518" s="148"/>
      <c r="U2518" s="148"/>
      <c r="V2518" s="148"/>
      <c r="W2518" s="148"/>
      <c r="X2518" s="139">
        <v>3</v>
      </c>
      <c r="Y2518" s="148">
        <v>160.88999999999999</v>
      </c>
      <c r="Z2518" s="148">
        <v>6</v>
      </c>
      <c r="AA2518" s="148">
        <v>656.23</v>
      </c>
      <c r="AB2518" s="148">
        <v>8</v>
      </c>
      <c r="AC2518" s="148">
        <v>182.89</v>
      </c>
      <c r="AD2518" s="148"/>
      <c r="AE2518" s="148"/>
      <c r="AF2518" s="148"/>
      <c r="AG2518" s="148"/>
      <c r="AH2518" s="148"/>
      <c r="AI2518" s="148"/>
      <c r="AJ2518" s="148"/>
      <c r="AK2518" s="148"/>
      <c r="AL2518" s="139">
        <v>0</v>
      </c>
      <c r="AM2518" s="139">
        <v>0</v>
      </c>
      <c r="AN2518" s="148">
        <f t="shared" si="352"/>
        <v>1000.01</v>
      </c>
      <c r="AO2518" s="148">
        <f t="shared" si="353"/>
        <v>118</v>
      </c>
      <c r="AP2518" s="148">
        <v>6</v>
      </c>
      <c r="AQ2518" s="140">
        <v>6</v>
      </c>
      <c r="AS2518" s="42">
        <f t="shared" si="354"/>
        <v>8612.0503840646797</v>
      </c>
      <c r="AT2518" s="101">
        <f t="shared" si="355"/>
        <v>0</v>
      </c>
      <c r="AU2518" s="42">
        <f t="shared" si="356"/>
        <v>8612.0503840646797</v>
      </c>
      <c r="AV2518" s="42">
        <f t="shared" si="357"/>
        <v>9318.072305181875</v>
      </c>
      <c r="AW2518" s="102">
        <f t="shared" si="358"/>
        <v>5118</v>
      </c>
      <c r="AX2518" s="43">
        <f t="shared" si="351"/>
        <v>2</v>
      </c>
      <c r="AY2518" s="43" t="str">
        <f t="shared" si="359"/>
        <v>UTTSS</v>
      </c>
    </row>
    <row r="2519" spans="1:51" hidden="1" x14ac:dyDescent="0.2">
      <c r="A2519" s="38">
        <v>2512</v>
      </c>
      <c r="B2519" t="s">
        <v>5807</v>
      </c>
      <c r="C2519" t="s">
        <v>5745</v>
      </c>
      <c r="D2519">
        <v>92750</v>
      </c>
      <c r="E2519" t="s">
        <v>219</v>
      </c>
      <c r="F2519">
        <v>45</v>
      </c>
      <c r="G2519" t="str">
        <f>LOOKUP(F2519,{0,6,45},{"F","L","H"})</f>
        <v>H</v>
      </c>
      <c r="H2519" t="s">
        <v>1025</v>
      </c>
      <c r="I2519" s="43" t="str">
        <f>IFERROR(VLOOKUP(#REF!,#REF!,2,FALSE),"No")</f>
        <v>No</v>
      </c>
      <c r="J2519" s="139">
        <v>2</v>
      </c>
      <c r="K2519" s="148">
        <v>14.44</v>
      </c>
      <c r="L2519" s="148">
        <v>4</v>
      </c>
      <c r="M2519" s="148">
        <v>1</v>
      </c>
      <c r="N2519" s="148"/>
      <c r="O2519" s="148"/>
      <c r="P2519" s="148"/>
      <c r="Q2519" s="148"/>
      <c r="R2519" s="148"/>
      <c r="S2519" s="148"/>
      <c r="T2519" s="148"/>
      <c r="U2519" s="148"/>
      <c r="V2519" s="148"/>
      <c r="W2519" s="148"/>
      <c r="X2519" s="139">
        <v>2</v>
      </c>
      <c r="Y2519" s="148">
        <v>623.95000000000005</v>
      </c>
      <c r="Z2519" s="148">
        <v>4</v>
      </c>
      <c r="AA2519" s="148">
        <v>376.05</v>
      </c>
      <c r="AB2519" s="148"/>
      <c r="AC2519" s="148"/>
      <c r="AD2519" s="148"/>
      <c r="AE2519" s="148"/>
      <c r="AF2519" s="148"/>
      <c r="AG2519" s="148"/>
      <c r="AH2519" s="148"/>
      <c r="AI2519" s="148"/>
      <c r="AJ2519" s="148"/>
      <c r="AK2519" s="148"/>
      <c r="AL2519" s="139">
        <v>0</v>
      </c>
      <c r="AM2519" s="139">
        <v>0</v>
      </c>
      <c r="AN2519" s="148">
        <f t="shared" si="352"/>
        <v>1000</v>
      </c>
      <c r="AO2519" s="148">
        <f t="shared" si="353"/>
        <v>15.44</v>
      </c>
      <c r="AP2519" s="148">
        <v>7</v>
      </c>
      <c r="AQ2519" s="140">
        <v>9</v>
      </c>
      <c r="AS2519" s="42">
        <f t="shared" si="354"/>
        <v>1130.4248977115139</v>
      </c>
      <c r="AT2519" s="101">
        <f t="shared" si="355"/>
        <v>0</v>
      </c>
      <c r="AU2519" s="42">
        <f t="shared" si="356"/>
        <v>1130.4248977115139</v>
      </c>
      <c r="AV2519" s="42">
        <f t="shared" si="357"/>
        <v>3911.9155801637817</v>
      </c>
      <c r="AW2519" s="102">
        <f t="shared" si="358"/>
        <v>113197.0366366282</v>
      </c>
      <c r="AX2519" s="43">
        <f t="shared" si="351"/>
        <v>2</v>
      </c>
      <c r="AY2519" s="43" t="str">
        <f t="shared" si="359"/>
        <v>UTTSM</v>
      </c>
    </row>
    <row r="2520" spans="1:51" hidden="1" x14ac:dyDescent="0.2">
      <c r="A2520" s="38">
        <v>2513</v>
      </c>
      <c r="B2520" t="s">
        <v>362</v>
      </c>
      <c r="C2520" t="s">
        <v>289</v>
      </c>
      <c r="D2520">
        <v>550</v>
      </c>
      <c r="E2520" t="s">
        <v>1232</v>
      </c>
      <c r="F2520">
        <v>2</v>
      </c>
      <c r="G2520" t="str">
        <f>LOOKUP(F2520,{0,6,45},{"F","L","H"})</f>
        <v>F</v>
      </c>
      <c r="H2520" t="s">
        <v>4271</v>
      </c>
      <c r="I2520" s="43" t="str">
        <f>IFERROR(VLOOKUP(#REF!,#REF!,2,FALSE),"No")</f>
        <v>No</v>
      </c>
      <c r="J2520" s="139">
        <v>0.75</v>
      </c>
      <c r="K2520" s="148">
        <v>12</v>
      </c>
      <c r="L2520" s="148"/>
      <c r="M2520" s="148"/>
      <c r="N2520" s="148"/>
      <c r="O2520" s="148"/>
      <c r="P2520" s="148"/>
      <c r="Q2520" s="148"/>
      <c r="R2520" s="148"/>
      <c r="S2520" s="148"/>
      <c r="T2520" s="148"/>
      <c r="U2520" s="148"/>
      <c r="V2520" s="148"/>
      <c r="W2520" s="148"/>
      <c r="X2520" s="139">
        <v>2</v>
      </c>
      <c r="Y2520" s="148">
        <v>1000</v>
      </c>
      <c r="Z2520" s="149"/>
      <c r="AA2520" s="148"/>
      <c r="AB2520" s="148"/>
      <c r="AC2520" s="148"/>
      <c r="AD2520" s="148"/>
      <c r="AE2520" s="148"/>
      <c r="AF2520" s="148"/>
      <c r="AG2520" s="148"/>
      <c r="AH2520" s="148"/>
      <c r="AI2520" s="148"/>
      <c r="AJ2520" s="148"/>
      <c r="AK2520" s="148"/>
      <c r="AL2520" s="139">
        <v>0</v>
      </c>
      <c r="AM2520" s="139">
        <v>0</v>
      </c>
      <c r="AN2520" s="148">
        <f t="shared" si="352"/>
        <v>1000</v>
      </c>
      <c r="AO2520" s="148">
        <f t="shared" si="353"/>
        <v>12</v>
      </c>
      <c r="AP2520" s="148">
        <v>8</v>
      </c>
      <c r="AQ2520" s="140">
        <v>96</v>
      </c>
      <c r="AS2520" s="42">
        <f t="shared" si="354"/>
        <v>772.60173397267931</v>
      </c>
      <c r="AT2520" s="101">
        <f t="shared" si="355"/>
        <v>0</v>
      </c>
      <c r="AU2520" s="42">
        <f t="shared" si="356"/>
        <v>772.60173397267931</v>
      </c>
      <c r="AV2520" s="42">
        <f t="shared" si="357"/>
        <v>338.6558512653545</v>
      </c>
      <c r="AW2520" s="102">
        <f t="shared" si="358"/>
        <v>585.0096169344007</v>
      </c>
      <c r="AX2520" s="43">
        <f t="shared" si="351"/>
        <v>0.75</v>
      </c>
      <c r="AY2520" s="43" t="str">
        <f t="shared" si="359"/>
        <v>UTGS</v>
      </c>
    </row>
    <row r="2521" spans="1:51" hidden="1" x14ac:dyDescent="0.2">
      <c r="A2521" s="38">
        <v>2514</v>
      </c>
      <c r="B2521" t="s">
        <v>5806</v>
      </c>
      <c r="C2521" t="s">
        <v>5746</v>
      </c>
      <c r="D2521">
        <v>4000</v>
      </c>
      <c r="E2521" t="s">
        <v>207</v>
      </c>
      <c r="F2521">
        <v>5</v>
      </c>
      <c r="G2521" t="str">
        <f>LOOKUP(F2521,{0,6,45},{"F","L","H"})</f>
        <v>F</v>
      </c>
      <c r="H2521" t="s">
        <v>5757</v>
      </c>
      <c r="I2521" s="43" t="str">
        <f>IFERROR(VLOOKUP(#REF!,#REF!,2,FALSE),"No")</f>
        <v>No</v>
      </c>
      <c r="J2521" s="139">
        <v>2</v>
      </c>
      <c r="K2521" s="148">
        <v>1</v>
      </c>
      <c r="L2521" s="148"/>
      <c r="M2521" s="148"/>
      <c r="N2521" s="148"/>
      <c r="O2521" s="148"/>
      <c r="P2521" s="148"/>
      <c r="Q2521" s="148"/>
      <c r="R2521" s="148"/>
      <c r="S2521" s="148"/>
      <c r="T2521" s="148"/>
      <c r="U2521" s="148"/>
      <c r="V2521" s="148"/>
      <c r="W2521" s="148"/>
      <c r="X2521" s="139">
        <v>2</v>
      </c>
      <c r="Y2521" s="148">
        <v>811.5</v>
      </c>
      <c r="Z2521" s="149">
        <v>4</v>
      </c>
      <c r="AA2521" s="148">
        <v>188.5</v>
      </c>
      <c r="AB2521" s="148"/>
      <c r="AC2521" s="148"/>
      <c r="AD2521" s="148"/>
      <c r="AE2521" s="148"/>
      <c r="AF2521" s="148"/>
      <c r="AG2521" s="148"/>
      <c r="AH2521" s="148"/>
      <c r="AI2521" s="148"/>
      <c r="AJ2521" s="148"/>
      <c r="AK2521" s="148"/>
      <c r="AL2521" s="139">
        <v>0</v>
      </c>
      <c r="AM2521" s="139">
        <v>0</v>
      </c>
      <c r="AN2521" s="148">
        <f t="shared" si="352"/>
        <v>1000</v>
      </c>
      <c r="AO2521" s="148">
        <f t="shared" si="353"/>
        <v>1</v>
      </c>
      <c r="AP2521" s="148">
        <v>1</v>
      </c>
      <c r="AQ2521" s="140">
        <v>10</v>
      </c>
      <c r="AS2521" s="42">
        <f t="shared" si="354"/>
        <v>72.983477831056604</v>
      </c>
      <c r="AT2521" s="101">
        <f t="shared" si="355"/>
        <v>0</v>
      </c>
      <c r="AU2521" s="42">
        <f t="shared" si="356"/>
        <v>72.983477831056604</v>
      </c>
      <c r="AV2521" s="42">
        <f t="shared" si="357"/>
        <v>3386.2506721474033</v>
      </c>
      <c r="AW2521" s="102">
        <f t="shared" si="358"/>
        <v>2145.6666666666665</v>
      </c>
      <c r="AX2521" s="43">
        <f t="shared" si="351"/>
        <v>2</v>
      </c>
      <c r="AY2521" s="43" t="str">
        <f t="shared" si="359"/>
        <v>UTTSS</v>
      </c>
    </row>
    <row r="2522" spans="1:51" hidden="1" x14ac:dyDescent="0.2">
      <c r="A2522" s="38">
        <v>2515</v>
      </c>
      <c r="B2522" t="s">
        <v>5806</v>
      </c>
      <c r="C2522" t="s">
        <v>289</v>
      </c>
      <c r="D2522">
        <v>550</v>
      </c>
      <c r="E2522" t="s">
        <v>1232</v>
      </c>
      <c r="F2522">
        <v>2</v>
      </c>
      <c r="G2522" t="str">
        <f>LOOKUP(F2522,{0,6,45},{"F","L","H"})</f>
        <v>F</v>
      </c>
      <c r="H2522" t="s">
        <v>4272</v>
      </c>
      <c r="I2522" s="43" t="str">
        <f>IFERROR(VLOOKUP(#REF!,#REF!,2,FALSE),"No")</f>
        <v>No</v>
      </c>
      <c r="J2522" s="139">
        <v>1.25</v>
      </c>
      <c r="K2522" s="148">
        <v>24</v>
      </c>
      <c r="L2522" s="148"/>
      <c r="M2522" s="148"/>
      <c r="N2522" s="148"/>
      <c r="O2522" s="148"/>
      <c r="P2522" s="148"/>
      <c r="Q2522" s="148"/>
      <c r="R2522" s="148"/>
      <c r="S2522" s="148"/>
      <c r="T2522" s="148"/>
      <c r="U2522" s="148"/>
      <c r="V2522" s="148"/>
      <c r="W2522" s="148"/>
      <c r="X2522" s="139">
        <v>1.25</v>
      </c>
      <c r="Y2522" s="148">
        <v>14</v>
      </c>
      <c r="Z2522" s="148">
        <v>2</v>
      </c>
      <c r="AA2522" s="148">
        <v>208.01</v>
      </c>
      <c r="AB2522" s="148">
        <v>4</v>
      </c>
      <c r="AC2522" s="148">
        <v>53.9</v>
      </c>
      <c r="AD2522" s="148">
        <v>6</v>
      </c>
      <c r="AE2522" s="148">
        <v>724.09</v>
      </c>
      <c r="AF2522" s="148"/>
      <c r="AG2522" s="148"/>
      <c r="AH2522" s="148"/>
      <c r="AI2522" s="148"/>
      <c r="AJ2522" s="148"/>
      <c r="AK2522" s="148"/>
      <c r="AL2522" s="139">
        <v>0</v>
      </c>
      <c r="AM2522" s="139">
        <v>0</v>
      </c>
      <c r="AN2522" s="148">
        <f t="shared" si="352"/>
        <v>1000</v>
      </c>
      <c r="AO2522" s="148">
        <f t="shared" si="353"/>
        <v>24</v>
      </c>
      <c r="AP2522" s="148">
        <v>8</v>
      </c>
      <c r="AQ2522" s="140">
        <v>37</v>
      </c>
      <c r="AS2522" s="42">
        <f t="shared" si="354"/>
        <v>1788.3234679453585</v>
      </c>
      <c r="AT2522" s="101">
        <f t="shared" si="355"/>
        <v>0</v>
      </c>
      <c r="AU2522" s="42">
        <f t="shared" si="356"/>
        <v>1788.3234679453585</v>
      </c>
      <c r="AV2522" s="42">
        <f t="shared" si="357"/>
        <v>1427.950851931731</v>
      </c>
      <c r="AW2522" s="102">
        <f t="shared" si="358"/>
        <v>585.0096169344007</v>
      </c>
      <c r="AX2522" s="43">
        <f t="shared" si="351"/>
        <v>1.25</v>
      </c>
      <c r="AY2522" s="43" t="str">
        <f t="shared" si="359"/>
        <v>UTGS</v>
      </c>
    </row>
    <row r="2523" spans="1:51" hidden="1" x14ac:dyDescent="0.2">
      <c r="A2523" s="38">
        <v>2516</v>
      </c>
      <c r="B2523" t="s">
        <v>5806</v>
      </c>
      <c r="C2523" t="s">
        <v>5746</v>
      </c>
      <c r="D2523">
        <v>7800</v>
      </c>
      <c r="E2523" t="s">
        <v>212</v>
      </c>
      <c r="F2523">
        <v>2</v>
      </c>
      <c r="G2523" t="str">
        <f>LOOKUP(F2523,{0,6,45},{"F","L","H"})</f>
        <v>F</v>
      </c>
      <c r="H2523" t="s">
        <v>778</v>
      </c>
      <c r="I2523" s="43" t="str">
        <f>IFERROR(VLOOKUP(#REF!,#REF!,2,FALSE),"No")</f>
        <v>No</v>
      </c>
      <c r="J2523" s="139">
        <v>2</v>
      </c>
      <c r="K2523" s="148">
        <v>323</v>
      </c>
      <c r="L2523" s="148"/>
      <c r="M2523" s="148"/>
      <c r="N2523" s="148"/>
      <c r="O2523" s="148"/>
      <c r="P2523" s="148"/>
      <c r="Q2523" s="148"/>
      <c r="R2523" s="148"/>
      <c r="S2523" s="148"/>
      <c r="T2523" s="148"/>
      <c r="U2523" s="148"/>
      <c r="V2523" s="148"/>
      <c r="W2523" s="148"/>
      <c r="X2523" s="139">
        <v>3</v>
      </c>
      <c r="Y2523" s="148">
        <v>49.37</v>
      </c>
      <c r="Z2523" s="148">
        <v>4</v>
      </c>
      <c r="AA2523" s="148">
        <v>950.63</v>
      </c>
      <c r="AB2523" s="148"/>
      <c r="AC2523" s="148"/>
      <c r="AD2523" s="148"/>
      <c r="AE2523" s="148"/>
      <c r="AF2523" s="148"/>
      <c r="AG2523" s="148"/>
      <c r="AH2523" s="148"/>
      <c r="AI2523" s="148"/>
      <c r="AJ2523" s="148"/>
      <c r="AK2523" s="148"/>
      <c r="AL2523" s="139">
        <v>0</v>
      </c>
      <c r="AM2523" s="139">
        <v>0</v>
      </c>
      <c r="AN2523" s="148">
        <f t="shared" si="352"/>
        <v>1000</v>
      </c>
      <c r="AO2523" s="148">
        <f t="shared" si="353"/>
        <v>323</v>
      </c>
      <c r="AP2523" s="148">
        <v>4</v>
      </c>
      <c r="AQ2523" s="140">
        <v>4</v>
      </c>
      <c r="AS2523" s="42">
        <f t="shared" si="354"/>
        <v>23573.663339431281</v>
      </c>
      <c r="AT2523" s="101">
        <f t="shared" si="355"/>
        <v>0</v>
      </c>
      <c r="AU2523" s="42">
        <f t="shared" si="356"/>
        <v>23573.663339431281</v>
      </c>
      <c r="AV2523" s="42">
        <f t="shared" si="357"/>
        <v>9675.2418053685087</v>
      </c>
      <c r="AW2523" s="102">
        <f t="shared" si="358"/>
        <v>5118</v>
      </c>
      <c r="AX2523" s="43">
        <f t="shared" si="351"/>
        <v>2</v>
      </c>
      <c r="AY2523" s="43" t="str">
        <f t="shared" si="359"/>
        <v>UTTSS</v>
      </c>
    </row>
    <row r="2524" spans="1:51" hidden="1" x14ac:dyDescent="0.2">
      <c r="A2524" s="38">
        <v>2517</v>
      </c>
      <c r="B2524" t="s">
        <v>5806</v>
      </c>
      <c r="C2524" t="s">
        <v>289</v>
      </c>
      <c r="D2524">
        <v>550</v>
      </c>
      <c r="E2524" t="s">
        <v>1232</v>
      </c>
      <c r="F2524">
        <v>2</v>
      </c>
      <c r="G2524" t="str">
        <f>LOOKUP(F2524,{0,6,45},{"F","L","H"})</f>
        <v>F</v>
      </c>
      <c r="H2524" t="s">
        <v>4273</v>
      </c>
      <c r="I2524" s="43" t="str">
        <f>IFERROR(VLOOKUP(#REF!,#REF!,2,FALSE),"No")</f>
        <v>No</v>
      </c>
      <c r="J2524" s="139">
        <v>1.25</v>
      </c>
      <c r="K2524" s="148">
        <v>104</v>
      </c>
      <c r="L2524" s="148"/>
      <c r="M2524" s="148"/>
      <c r="N2524" s="148"/>
      <c r="O2524" s="148"/>
      <c r="P2524" s="148"/>
      <c r="Q2524" s="148"/>
      <c r="R2524" s="148"/>
      <c r="S2524" s="148"/>
      <c r="T2524" s="148"/>
      <c r="U2524" s="148"/>
      <c r="V2524" s="148"/>
      <c r="W2524" s="148"/>
      <c r="X2524" s="139">
        <v>2</v>
      </c>
      <c r="Y2524" s="148">
        <v>632.5</v>
      </c>
      <c r="Z2524" s="148">
        <v>4</v>
      </c>
      <c r="AA2524" s="148">
        <v>367.5</v>
      </c>
      <c r="AB2524" s="148"/>
      <c r="AC2524" s="148"/>
      <c r="AD2524" s="148"/>
      <c r="AE2524" s="148"/>
      <c r="AF2524" s="148"/>
      <c r="AG2524" s="148"/>
      <c r="AH2524" s="148"/>
      <c r="AI2524" s="148"/>
      <c r="AJ2524" s="148"/>
      <c r="AK2524" s="148"/>
      <c r="AL2524" s="139">
        <v>0</v>
      </c>
      <c r="AM2524" s="139">
        <v>0</v>
      </c>
      <c r="AN2524" s="148">
        <f t="shared" si="352"/>
        <v>1000</v>
      </c>
      <c r="AO2524" s="148">
        <f t="shared" si="353"/>
        <v>104</v>
      </c>
      <c r="AP2524" s="148">
        <v>10</v>
      </c>
      <c r="AQ2524" s="140">
        <v>12</v>
      </c>
      <c r="AS2524" s="42">
        <f t="shared" si="354"/>
        <v>7749.4016944298874</v>
      </c>
      <c r="AT2524" s="101">
        <f t="shared" si="355"/>
        <v>0</v>
      </c>
      <c r="AU2524" s="42">
        <f t="shared" si="356"/>
        <v>7749.4016944298874</v>
      </c>
      <c r="AV2524" s="42">
        <f t="shared" si="357"/>
        <v>2928.8280601228362</v>
      </c>
      <c r="AW2524" s="102">
        <f t="shared" si="358"/>
        <v>585.0096169344007</v>
      </c>
      <c r="AX2524" s="43">
        <f t="shared" si="351"/>
        <v>1.25</v>
      </c>
      <c r="AY2524" s="43" t="str">
        <f t="shared" si="359"/>
        <v>UTGS</v>
      </c>
    </row>
    <row r="2525" spans="1:51" hidden="1" x14ac:dyDescent="0.2">
      <c r="A2525" s="38">
        <v>2518</v>
      </c>
      <c r="B2525" t="s">
        <v>362</v>
      </c>
      <c r="C2525" t="s">
        <v>289</v>
      </c>
      <c r="D2525">
        <v>320</v>
      </c>
      <c r="E2525" t="s">
        <v>1232</v>
      </c>
      <c r="F2525">
        <v>0.25</v>
      </c>
      <c r="G2525" t="str">
        <f>LOOKUP(F2525,{0,6,45},{"F","L","H"})</f>
        <v>F</v>
      </c>
      <c r="H2525" t="s">
        <v>4274</v>
      </c>
      <c r="I2525" s="43" t="str">
        <f>IFERROR(VLOOKUP(#REF!,#REF!,2,FALSE),"No")</f>
        <v>No</v>
      </c>
      <c r="J2525" s="139">
        <v>0.5</v>
      </c>
      <c r="K2525" s="148">
        <v>6</v>
      </c>
      <c r="L2525" s="148"/>
      <c r="M2525" s="148"/>
      <c r="N2525" s="148"/>
      <c r="O2525" s="148"/>
      <c r="P2525" s="148"/>
      <c r="Q2525" s="148"/>
      <c r="R2525" s="148"/>
      <c r="S2525" s="148"/>
      <c r="T2525" s="148"/>
      <c r="U2525" s="148"/>
      <c r="V2525" s="148"/>
      <c r="W2525" s="148"/>
      <c r="X2525" s="139">
        <v>0.75</v>
      </c>
      <c r="Y2525" s="148">
        <v>90</v>
      </c>
      <c r="Z2525" s="148">
        <v>1.25</v>
      </c>
      <c r="AA2525" s="148">
        <v>383</v>
      </c>
      <c r="AB2525" s="148">
        <v>6</v>
      </c>
      <c r="AC2525" s="148">
        <v>527</v>
      </c>
      <c r="AD2525" s="148"/>
      <c r="AE2525" s="148"/>
      <c r="AF2525" s="148"/>
      <c r="AG2525" s="148"/>
      <c r="AH2525" s="148"/>
      <c r="AI2525" s="148"/>
      <c r="AJ2525" s="148"/>
      <c r="AK2525" s="148"/>
      <c r="AL2525" s="139">
        <v>0</v>
      </c>
      <c r="AM2525" s="139">
        <v>0</v>
      </c>
      <c r="AN2525" s="148">
        <f t="shared" si="352"/>
        <v>1000</v>
      </c>
      <c r="AO2525" s="148">
        <f t="shared" si="353"/>
        <v>6</v>
      </c>
      <c r="AP2525" s="148">
        <v>10</v>
      </c>
      <c r="AQ2525" s="140">
        <v>10</v>
      </c>
      <c r="AS2525" s="42">
        <f t="shared" si="354"/>
        <v>410.42086698633972</v>
      </c>
      <c r="AT2525" s="101">
        <f t="shared" si="355"/>
        <v>0</v>
      </c>
      <c r="AU2525" s="42">
        <f t="shared" si="356"/>
        <v>410.42086698633972</v>
      </c>
      <c r="AV2525" s="42">
        <f t="shared" si="357"/>
        <v>4796.4301721474039</v>
      </c>
      <c r="AW2525" s="102">
        <f t="shared" si="358"/>
        <v>431</v>
      </c>
      <c r="AX2525" s="43">
        <f t="shared" si="351"/>
        <v>0.5</v>
      </c>
      <c r="AY2525" s="43" t="str">
        <f t="shared" si="359"/>
        <v>UTGS</v>
      </c>
    </row>
    <row r="2526" spans="1:51" hidden="1" x14ac:dyDescent="0.2">
      <c r="A2526" s="38">
        <v>2519</v>
      </c>
      <c r="B2526" t="s">
        <v>362</v>
      </c>
      <c r="C2526" t="s">
        <v>289</v>
      </c>
      <c r="D2526">
        <v>320</v>
      </c>
      <c r="E2526" t="s">
        <v>1228</v>
      </c>
      <c r="F2526">
        <v>0.25</v>
      </c>
      <c r="G2526" t="str">
        <f>LOOKUP(F2526,{0,6,45},{"F","L","H"})</f>
        <v>F</v>
      </c>
      <c r="H2526" t="s">
        <v>4275</v>
      </c>
      <c r="I2526" s="43" t="str">
        <f>IFERROR(VLOOKUP(#REF!,#REF!,2,FALSE),"No")</f>
        <v>No</v>
      </c>
      <c r="J2526" s="139">
        <v>0.5</v>
      </c>
      <c r="K2526" s="148">
        <v>100</v>
      </c>
      <c r="L2526" s="148"/>
      <c r="M2526" s="148"/>
      <c r="N2526" s="148"/>
      <c r="O2526" s="148"/>
      <c r="P2526" s="148"/>
      <c r="Q2526" s="148"/>
      <c r="R2526" s="148"/>
      <c r="S2526" s="148"/>
      <c r="T2526" s="148"/>
      <c r="U2526" s="148"/>
      <c r="V2526" s="148"/>
      <c r="W2526" s="148"/>
      <c r="X2526" s="139">
        <v>6</v>
      </c>
      <c r="Y2526" s="148">
        <v>1000</v>
      </c>
      <c r="Z2526" s="149"/>
      <c r="AA2526" s="148"/>
      <c r="AB2526" s="148"/>
      <c r="AC2526" s="148"/>
      <c r="AD2526" s="148"/>
      <c r="AE2526" s="148"/>
      <c r="AF2526" s="148"/>
      <c r="AG2526" s="148"/>
      <c r="AH2526" s="148"/>
      <c r="AI2526" s="148"/>
      <c r="AJ2526" s="148"/>
      <c r="AK2526" s="148"/>
      <c r="AL2526" s="139">
        <v>0</v>
      </c>
      <c r="AM2526" s="139">
        <v>0</v>
      </c>
      <c r="AN2526" s="148">
        <f t="shared" si="352"/>
        <v>1000</v>
      </c>
      <c r="AO2526" s="148">
        <f t="shared" si="353"/>
        <v>100</v>
      </c>
      <c r="AP2526" s="148">
        <v>8</v>
      </c>
      <c r="AQ2526" s="140">
        <v>8</v>
      </c>
      <c r="AS2526" s="42">
        <f t="shared" si="354"/>
        <v>6840.3477831056616</v>
      </c>
      <c r="AT2526" s="101">
        <f t="shared" si="355"/>
        <v>0</v>
      </c>
      <c r="AU2526" s="42">
        <f t="shared" si="356"/>
        <v>6840.3477831056616</v>
      </c>
      <c r="AV2526" s="42">
        <f t="shared" si="357"/>
        <v>7503.8702151842554</v>
      </c>
      <c r="AW2526" s="102">
        <f t="shared" si="358"/>
        <v>431</v>
      </c>
      <c r="AX2526" s="43">
        <f t="shared" si="351"/>
        <v>0.5</v>
      </c>
      <c r="AY2526" s="43" t="str">
        <f t="shared" si="359"/>
        <v>UTGS</v>
      </c>
    </row>
    <row r="2527" spans="1:51" hidden="1" x14ac:dyDescent="0.2">
      <c r="A2527" s="38">
        <v>2520</v>
      </c>
      <c r="B2527" t="s">
        <v>5806</v>
      </c>
      <c r="C2527" t="s">
        <v>5745</v>
      </c>
      <c r="D2527">
        <v>28250</v>
      </c>
      <c r="E2527" t="s">
        <v>212</v>
      </c>
      <c r="F2527">
        <v>45</v>
      </c>
      <c r="G2527" t="str">
        <f>LOOKUP(F2527,{0,6,45},{"F","L","H"})</f>
        <v>H</v>
      </c>
      <c r="H2527" t="s">
        <v>667</v>
      </c>
      <c r="I2527" s="43" t="str">
        <f>IFERROR(VLOOKUP(#REF!,#REF!,2,FALSE),"No")</f>
        <v>No</v>
      </c>
      <c r="J2527" s="139">
        <v>2</v>
      </c>
      <c r="K2527" s="148">
        <v>43</v>
      </c>
      <c r="L2527" s="148"/>
      <c r="M2527" s="148"/>
      <c r="N2527" s="148"/>
      <c r="O2527" s="148"/>
      <c r="P2527" s="148"/>
      <c r="Q2527" s="148"/>
      <c r="R2527" s="148"/>
      <c r="S2527" s="148"/>
      <c r="T2527" s="148"/>
      <c r="U2527" s="148"/>
      <c r="V2527" s="148"/>
      <c r="W2527" s="148"/>
      <c r="X2527" s="139">
        <v>2</v>
      </c>
      <c r="Y2527" s="148">
        <v>68.28</v>
      </c>
      <c r="Z2527" s="148">
        <v>3</v>
      </c>
      <c r="AA2527" s="148">
        <v>654.12</v>
      </c>
      <c r="AB2527" s="148">
        <v>4</v>
      </c>
      <c r="AC2527" s="148">
        <v>277.60000000000002</v>
      </c>
      <c r="AD2527" s="148"/>
      <c r="AE2527" s="148"/>
      <c r="AF2527" s="148"/>
      <c r="AG2527" s="148"/>
      <c r="AH2527" s="148"/>
      <c r="AI2527" s="148"/>
      <c r="AJ2527" s="148"/>
      <c r="AK2527" s="148"/>
      <c r="AL2527" s="139">
        <v>0</v>
      </c>
      <c r="AM2527" s="139">
        <v>0</v>
      </c>
      <c r="AN2527" s="148">
        <f t="shared" si="352"/>
        <v>1000</v>
      </c>
      <c r="AO2527" s="148">
        <f t="shared" si="353"/>
        <v>43</v>
      </c>
      <c r="AP2527" s="148">
        <v>3</v>
      </c>
      <c r="AQ2527" s="140">
        <v>14</v>
      </c>
      <c r="AS2527" s="42">
        <f t="shared" si="354"/>
        <v>3138.2895467354338</v>
      </c>
      <c r="AT2527" s="101">
        <f t="shared" si="355"/>
        <v>0</v>
      </c>
      <c r="AU2527" s="42">
        <f t="shared" si="356"/>
        <v>3138.2895467354338</v>
      </c>
      <c r="AV2527" s="42">
        <f t="shared" si="357"/>
        <v>1871.9365801052882</v>
      </c>
      <c r="AW2527" s="102">
        <f t="shared" si="358"/>
        <v>52825.283763759828</v>
      </c>
      <c r="AX2527" s="43">
        <f t="shared" si="351"/>
        <v>2</v>
      </c>
      <c r="AY2527" s="43" t="str">
        <f t="shared" si="359"/>
        <v>UTTSM</v>
      </c>
    </row>
    <row r="2528" spans="1:51" hidden="1" x14ac:dyDescent="0.2">
      <c r="A2528" s="38">
        <v>2521</v>
      </c>
      <c r="B2528" t="s">
        <v>5806</v>
      </c>
      <c r="C2528" t="s">
        <v>5746</v>
      </c>
      <c r="D2528">
        <v>1050</v>
      </c>
      <c r="E2528" t="s">
        <v>1230</v>
      </c>
      <c r="F2528">
        <v>5</v>
      </c>
      <c r="G2528" t="str">
        <f>LOOKUP(F2528,{0,6,45},{"F","L","H"})</f>
        <v>F</v>
      </c>
      <c r="H2528" t="s">
        <v>183</v>
      </c>
      <c r="I2528" s="43" t="str">
        <f>IFERROR(VLOOKUP(#REF!,#REF!,2,FALSE),"No")</f>
        <v>No</v>
      </c>
      <c r="J2528" s="139">
        <v>2</v>
      </c>
      <c r="K2528" s="148">
        <v>58</v>
      </c>
      <c r="L2528" s="148">
        <v>4</v>
      </c>
      <c r="M2528" s="148">
        <v>208</v>
      </c>
      <c r="N2528" s="148"/>
      <c r="O2528" s="148"/>
      <c r="P2528" s="148"/>
      <c r="Q2528" s="148"/>
      <c r="R2528" s="148"/>
      <c r="S2528" s="148"/>
      <c r="T2528" s="148"/>
      <c r="U2528" s="148"/>
      <c r="V2528" s="148"/>
      <c r="W2528" s="148"/>
      <c r="X2528" s="139">
        <v>3</v>
      </c>
      <c r="Y2528" s="148">
        <v>657.11</v>
      </c>
      <c r="Z2528" s="148">
        <v>4</v>
      </c>
      <c r="AA2528" s="148">
        <v>342.89</v>
      </c>
      <c r="AB2528" s="148"/>
      <c r="AC2528" s="148"/>
      <c r="AD2528" s="148"/>
      <c r="AE2528" s="148"/>
      <c r="AF2528" s="148"/>
      <c r="AG2528" s="148"/>
      <c r="AH2528" s="148"/>
      <c r="AI2528" s="148"/>
      <c r="AJ2528" s="148"/>
      <c r="AK2528" s="148"/>
      <c r="AL2528" s="139">
        <v>0</v>
      </c>
      <c r="AM2528" s="139">
        <v>0</v>
      </c>
      <c r="AN2528" s="148">
        <f t="shared" si="352"/>
        <v>1000</v>
      </c>
      <c r="AO2528" s="148">
        <f t="shared" si="353"/>
        <v>266</v>
      </c>
      <c r="AP2528" s="148">
        <v>2</v>
      </c>
      <c r="AQ2528" s="140">
        <v>4</v>
      </c>
      <c r="AS2528" s="42">
        <f t="shared" si="354"/>
        <v>20154.085103061057</v>
      </c>
      <c r="AT2528" s="101">
        <f t="shared" si="355"/>
        <v>0</v>
      </c>
      <c r="AU2528" s="42">
        <f t="shared" si="356"/>
        <v>20154.085103061057</v>
      </c>
      <c r="AV2528" s="42">
        <f t="shared" si="357"/>
        <v>6659.3320553685089</v>
      </c>
      <c r="AW2528" s="102">
        <f t="shared" si="358"/>
        <v>1475.8772811117678</v>
      </c>
      <c r="AX2528" s="43">
        <f t="shared" si="351"/>
        <v>2</v>
      </c>
      <c r="AY2528" s="43" t="str">
        <f t="shared" si="359"/>
        <v>UTTSS</v>
      </c>
    </row>
    <row r="2529" spans="1:51" hidden="1" x14ac:dyDescent="0.2">
      <c r="A2529" s="38">
        <v>2522</v>
      </c>
      <c r="B2529" t="s">
        <v>362</v>
      </c>
      <c r="C2529" t="s">
        <v>289</v>
      </c>
      <c r="D2529">
        <v>320</v>
      </c>
      <c r="E2529" t="s">
        <v>1232</v>
      </c>
      <c r="F2529">
        <v>0.25</v>
      </c>
      <c r="G2529" t="str">
        <f>LOOKUP(F2529,{0,6,45},{"F","L","H"})</f>
        <v>F</v>
      </c>
      <c r="H2529" t="s">
        <v>4276</v>
      </c>
      <c r="I2529" s="43" t="str">
        <f>IFERROR(VLOOKUP(#REF!,#REF!,2,FALSE),"No")</f>
        <v>No</v>
      </c>
      <c r="J2529" s="139">
        <v>0.5</v>
      </c>
      <c r="K2529" s="148">
        <v>53</v>
      </c>
      <c r="L2529" s="148"/>
      <c r="M2529" s="148"/>
      <c r="N2529" s="148"/>
      <c r="O2529" s="148"/>
      <c r="P2529" s="148"/>
      <c r="Q2529" s="148"/>
      <c r="R2529" s="148"/>
      <c r="S2529" s="148"/>
      <c r="T2529" s="148"/>
      <c r="U2529" s="148"/>
      <c r="V2529" s="148"/>
      <c r="W2529" s="148"/>
      <c r="X2529" s="139">
        <v>2</v>
      </c>
      <c r="Y2529" s="148">
        <v>1000</v>
      </c>
      <c r="Z2529" s="149"/>
      <c r="AA2529" s="148"/>
      <c r="AB2529" s="148"/>
      <c r="AC2529" s="148"/>
      <c r="AD2529" s="148"/>
      <c r="AE2529" s="148"/>
      <c r="AF2529" s="148"/>
      <c r="AG2529" s="148"/>
      <c r="AH2529" s="148"/>
      <c r="AI2529" s="148"/>
      <c r="AJ2529" s="148"/>
      <c r="AK2529" s="148"/>
      <c r="AL2529" s="139">
        <v>0</v>
      </c>
      <c r="AM2529" s="139">
        <v>0</v>
      </c>
      <c r="AN2529" s="148">
        <f t="shared" si="352"/>
        <v>1000</v>
      </c>
      <c r="AO2529" s="148">
        <f t="shared" si="353"/>
        <v>53</v>
      </c>
      <c r="AP2529" s="148">
        <v>11</v>
      </c>
      <c r="AQ2529" s="140">
        <v>11</v>
      </c>
      <c r="AS2529" s="42">
        <f t="shared" si="354"/>
        <v>3625.3843250460009</v>
      </c>
      <c r="AT2529" s="101">
        <f t="shared" si="355"/>
        <v>0</v>
      </c>
      <c r="AU2529" s="42">
        <f t="shared" si="356"/>
        <v>3625.3843250460009</v>
      </c>
      <c r="AV2529" s="42">
        <f t="shared" si="357"/>
        <v>2955.5419746794573</v>
      </c>
      <c r="AW2529" s="102">
        <f t="shared" si="358"/>
        <v>431</v>
      </c>
      <c r="AX2529" s="43">
        <f t="shared" si="351"/>
        <v>0.5</v>
      </c>
      <c r="AY2529" s="43" t="str">
        <f t="shared" si="359"/>
        <v>UTGS</v>
      </c>
    </row>
    <row r="2530" spans="1:51" hidden="1" x14ac:dyDescent="0.2">
      <c r="A2530" s="38">
        <v>2523</v>
      </c>
      <c r="B2530" t="s">
        <v>362</v>
      </c>
      <c r="C2530" t="s">
        <v>289</v>
      </c>
      <c r="D2530">
        <v>320</v>
      </c>
      <c r="E2530" t="s">
        <v>1232</v>
      </c>
      <c r="F2530">
        <v>0.25</v>
      </c>
      <c r="G2530" t="str">
        <f>LOOKUP(F2530,{0,6,45},{"F","L","H"})</f>
        <v>F</v>
      </c>
      <c r="H2530" t="s">
        <v>4277</v>
      </c>
      <c r="I2530" s="43" t="str">
        <f>IFERROR(VLOOKUP(#REF!,#REF!,2,FALSE),"No")</f>
        <v>No</v>
      </c>
      <c r="J2530" s="139">
        <v>0.5</v>
      </c>
      <c r="K2530" s="148">
        <v>31</v>
      </c>
      <c r="L2530" s="148"/>
      <c r="M2530" s="148"/>
      <c r="N2530" s="148"/>
      <c r="O2530" s="148"/>
      <c r="P2530" s="148"/>
      <c r="Q2530" s="148"/>
      <c r="R2530" s="148"/>
      <c r="S2530" s="148"/>
      <c r="T2530" s="148"/>
      <c r="U2530" s="148"/>
      <c r="V2530" s="148"/>
      <c r="W2530" s="148"/>
      <c r="X2530" s="139">
        <v>1.25</v>
      </c>
      <c r="Y2530" s="148">
        <v>53.76</v>
      </c>
      <c r="Z2530" s="148">
        <v>2</v>
      </c>
      <c r="AA2530" s="148">
        <v>624.48</v>
      </c>
      <c r="AB2530" s="148">
        <v>4</v>
      </c>
      <c r="AC2530" s="148">
        <v>321.76</v>
      </c>
      <c r="AD2530" s="148"/>
      <c r="AE2530" s="148"/>
      <c r="AF2530" s="148"/>
      <c r="AG2530" s="148"/>
      <c r="AH2530" s="148"/>
      <c r="AI2530" s="148"/>
      <c r="AJ2530" s="148"/>
      <c r="AK2530" s="148"/>
      <c r="AL2530" s="139">
        <v>0</v>
      </c>
      <c r="AM2530" s="139">
        <v>0</v>
      </c>
      <c r="AN2530" s="148">
        <f t="shared" si="352"/>
        <v>1000</v>
      </c>
      <c r="AO2530" s="148">
        <f t="shared" si="353"/>
        <v>31</v>
      </c>
      <c r="AP2530" s="148">
        <v>10</v>
      </c>
      <c r="AQ2530" s="140">
        <v>10</v>
      </c>
      <c r="AS2530" s="42">
        <f t="shared" si="354"/>
        <v>2120.5078127627553</v>
      </c>
      <c r="AT2530" s="101">
        <f t="shared" si="355"/>
        <v>0</v>
      </c>
      <c r="AU2530" s="42">
        <f t="shared" si="356"/>
        <v>2120.5078127627553</v>
      </c>
      <c r="AV2530" s="42">
        <f t="shared" si="357"/>
        <v>3485.5612921474035</v>
      </c>
      <c r="AW2530" s="102">
        <f t="shared" si="358"/>
        <v>431</v>
      </c>
      <c r="AX2530" s="43">
        <f t="shared" si="351"/>
        <v>0.5</v>
      </c>
      <c r="AY2530" s="43" t="str">
        <f t="shared" si="359"/>
        <v>UTGS</v>
      </c>
    </row>
    <row r="2531" spans="1:51" hidden="1" x14ac:dyDescent="0.2">
      <c r="A2531" s="38">
        <v>2524</v>
      </c>
      <c r="B2531" t="s">
        <v>362</v>
      </c>
      <c r="C2531" t="s">
        <v>289</v>
      </c>
      <c r="D2531">
        <v>320</v>
      </c>
      <c r="E2531" t="s">
        <v>1236</v>
      </c>
      <c r="F2531">
        <v>0.25</v>
      </c>
      <c r="G2531" t="str">
        <f>LOOKUP(F2531,{0,6,45},{"F","L","H"})</f>
        <v>F</v>
      </c>
      <c r="H2531" t="s">
        <v>4278</v>
      </c>
      <c r="I2531" s="43" t="str">
        <f>IFERROR(VLOOKUP(#REF!,#REF!,2,FALSE),"No")</f>
        <v>No</v>
      </c>
      <c r="J2531" s="149">
        <v>0.5</v>
      </c>
      <c r="K2531" s="148">
        <v>45</v>
      </c>
      <c r="L2531" s="148"/>
      <c r="M2531" s="148"/>
      <c r="N2531" s="148"/>
      <c r="O2531" s="148"/>
      <c r="P2531" s="148"/>
      <c r="Q2531" s="148"/>
      <c r="R2531" s="148"/>
      <c r="S2531" s="148"/>
      <c r="T2531" s="148"/>
      <c r="U2531" s="148"/>
      <c r="V2531" s="148"/>
      <c r="W2531" s="148"/>
      <c r="X2531" s="139">
        <v>1.25</v>
      </c>
      <c r="Y2531" s="148">
        <v>304</v>
      </c>
      <c r="Z2531" s="149">
        <v>4</v>
      </c>
      <c r="AA2531" s="148">
        <v>696</v>
      </c>
      <c r="AB2531" s="148"/>
      <c r="AC2531" s="148"/>
      <c r="AD2531" s="148"/>
      <c r="AE2531" s="148"/>
      <c r="AF2531" s="148"/>
      <c r="AG2531" s="148"/>
      <c r="AH2531" s="148"/>
      <c r="AI2531" s="148"/>
      <c r="AJ2531" s="148"/>
      <c r="AK2531" s="148"/>
      <c r="AL2531" s="139">
        <v>0</v>
      </c>
      <c r="AM2531" s="139">
        <v>0</v>
      </c>
      <c r="AN2531" s="148">
        <f t="shared" si="352"/>
        <v>1000</v>
      </c>
      <c r="AO2531" s="148">
        <f t="shared" si="353"/>
        <v>45</v>
      </c>
      <c r="AP2531" s="148">
        <v>11</v>
      </c>
      <c r="AQ2531" s="140">
        <v>11</v>
      </c>
      <c r="AS2531" s="42">
        <f t="shared" si="354"/>
        <v>3078.1565023975477</v>
      </c>
      <c r="AT2531" s="101">
        <f t="shared" si="355"/>
        <v>0</v>
      </c>
      <c r="AU2531" s="42">
        <f t="shared" si="356"/>
        <v>3078.1565023975477</v>
      </c>
      <c r="AV2531" s="42">
        <f t="shared" si="357"/>
        <v>3428.5528837703673</v>
      </c>
      <c r="AW2531" s="102">
        <f t="shared" si="358"/>
        <v>431</v>
      </c>
      <c r="AX2531" s="43">
        <f t="shared" si="351"/>
        <v>0.5</v>
      </c>
      <c r="AY2531" s="43" t="str">
        <f t="shared" si="359"/>
        <v>UTGS</v>
      </c>
    </row>
    <row r="2532" spans="1:51" hidden="1" x14ac:dyDescent="0.2">
      <c r="A2532" s="38">
        <v>2525</v>
      </c>
      <c r="B2532" t="s">
        <v>362</v>
      </c>
      <c r="C2532" t="s">
        <v>289</v>
      </c>
      <c r="D2532">
        <v>320</v>
      </c>
      <c r="E2532" t="s">
        <v>1232</v>
      </c>
      <c r="F2532">
        <v>0.25</v>
      </c>
      <c r="G2532" t="str">
        <f>LOOKUP(F2532,{0,6,45},{"F","L","H"})</f>
        <v>F</v>
      </c>
      <c r="H2532" t="s">
        <v>4279</v>
      </c>
      <c r="I2532" s="43" t="str">
        <f>IFERROR(VLOOKUP(#REF!,#REF!,2,FALSE),"No")</f>
        <v>No</v>
      </c>
      <c r="J2532" s="139">
        <v>0.5</v>
      </c>
      <c r="K2532" s="148">
        <v>33</v>
      </c>
      <c r="L2532" s="148">
        <v>0.75</v>
      </c>
      <c r="M2532" s="148">
        <v>2.95</v>
      </c>
      <c r="N2532" s="148"/>
      <c r="O2532" s="148"/>
      <c r="P2532" s="148"/>
      <c r="Q2532" s="148"/>
      <c r="R2532" s="148"/>
      <c r="S2532" s="148"/>
      <c r="T2532" s="148"/>
      <c r="U2532" s="148"/>
      <c r="V2532" s="148"/>
      <c r="W2532" s="148"/>
      <c r="X2532" s="139">
        <v>0.75</v>
      </c>
      <c r="Y2532" s="148">
        <v>124.38</v>
      </c>
      <c r="Z2532" s="148">
        <v>2</v>
      </c>
      <c r="AA2532" s="148">
        <v>875.62</v>
      </c>
      <c r="AB2532" s="148"/>
      <c r="AC2532" s="148"/>
      <c r="AD2532" s="148"/>
      <c r="AE2532" s="148"/>
      <c r="AF2532" s="148"/>
      <c r="AG2532" s="148"/>
      <c r="AH2532" s="148"/>
      <c r="AI2532" s="148"/>
      <c r="AJ2532" s="148"/>
      <c r="AK2532" s="148"/>
      <c r="AL2532" s="139">
        <v>0</v>
      </c>
      <c r="AM2532" s="139">
        <v>0</v>
      </c>
      <c r="AN2532" s="148">
        <f t="shared" si="352"/>
        <v>1000</v>
      </c>
      <c r="AO2532" s="148">
        <f t="shared" si="353"/>
        <v>35.950000000000003</v>
      </c>
      <c r="AP2532" s="148">
        <v>13</v>
      </c>
      <c r="AQ2532" s="140">
        <v>13</v>
      </c>
      <c r="AS2532" s="42">
        <f t="shared" si="354"/>
        <v>2447.2460280264854</v>
      </c>
      <c r="AT2532" s="101">
        <f t="shared" si="355"/>
        <v>0</v>
      </c>
      <c r="AU2532" s="42">
        <f t="shared" si="356"/>
        <v>2447.2460280264854</v>
      </c>
      <c r="AV2532" s="42">
        <f t="shared" si="357"/>
        <v>2573.3663170364644</v>
      </c>
      <c r="AW2532" s="102">
        <f t="shared" si="358"/>
        <v>431</v>
      </c>
      <c r="AX2532" s="43">
        <f t="shared" si="351"/>
        <v>0.5</v>
      </c>
      <c r="AY2532" s="43" t="str">
        <f t="shared" si="359"/>
        <v>UTGS</v>
      </c>
    </row>
    <row r="2533" spans="1:51" hidden="1" x14ac:dyDescent="0.2">
      <c r="A2533" s="38">
        <v>2526</v>
      </c>
      <c r="B2533" t="s">
        <v>5806</v>
      </c>
      <c r="C2533" t="s">
        <v>5746</v>
      </c>
      <c r="D2533">
        <v>12100</v>
      </c>
      <c r="E2533" t="s">
        <v>207</v>
      </c>
      <c r="F2533">
        <v>45</v>
      </c>
      <c r="G2533" t="str">
        <f>LOOKUP(F2533,{0,6,45},{"F","L","H"})</f>
        <v>H</v>
      </c>
      <c r="H2533" t="s">
        <v>566</v>
      </c>
      <c r="I2533" s="43" t="str">
        <f>IFERROR(VLOOKUP(#REF!,#REF!,2,FALSE),"No")</f>
        <v>No</v>
      </c>
      <c r="J2533" s="139">
        <v>6</v>
      </c>
      <c r="K2533" s="148">
        <v>344</v>
      </c>
      <c r="L2533" s="148"/>
      <c r="M2533" s="148"/>
      <c r="N2533" s="148"/>
      <c r="O2533" s="148"/>
      <c r="P2533" s="148"/>
      <c r="Q2533" s="148"/>
      <c r="R2533" s="148"/>
      <c r="S2533" s="148"/>
      <c r="T2533" s="148"/>
      <c r="U2533" s="148"/>
      <c r="V2533" s="148"/>
      <c r="W2533" s="148"/>
      <c r="X2533" s="139">
        <v>4</v>
      </c>
      <c r="Y2533" s="148">
        <v>211.5</v>
      </c>
      <c r="Z2533" s="148">
        <v>6</v>
      </c>
      <c r="AA2533" s="148">
        <v>788.5</v>
      </c>
      <c r="AB2533" s="148"/>
      <c r="AC2533" s="148"/>
      <c r="AD2533" s="148"/>
      <c r="AE2533" s="148"/>
      <c r="AF2533" s="148"/>
      <c r="AG2533" s="148"/>
      <c r="AH2533" s="148"/>
      <c r="AI2533" s="148"/>
      <c r="AJ2533" s="148"/>
      <c r="AK2533" s="148"/>
      <c r="AL2533" s="139">
        <v>0</v>
      </c>
      <c r="AM2533" s="139">
        <v>0</v>
      </c>
      <c r="AN2533" s="148">
        <f t="shared" si="352"/>
        <v>1000</v>
      </c>
      <c r="AO2533" s="148">
        <f t="shared" si="353"/>
        <v>344</v>
      </c>
      <c r="AP2533" s="148">
        <v>1</v>
      </c>
      <c r="AQ2533" s="140">
        <v>4</v>
      </c>
      <c r="AS2533" s="42">
        <f t="shared" si="354"/>
        <v>18066.88</v>
      </c>
      <c r="AT2533" s="101">
        <f t="shared" si="355"/>
        <v>0</v>
      </c>
      <c r="AU2533" s="42">
        <f t="shared" si="356"/>
        <v>18066.88</v>
      </c>
      <c r="AV2533" s="42">
        <f t="shared" si="357"/>
        <v>13931.73418036851</v>
      </c>
      <c r="AW2533" s="102">
        <f t="shared" si="358"/>
        <v>45278.81465465128</v>
      </c>
      <c r="AX2533" s="43">
        <f t="shared" si="351"/>
        <v>6</v>
      </c>
      <c r="AY2533" s="43" t="str">
        <f t="shared" si="359"/>
        <v>UTTSS</v>
      </c>
    </row>
    <row r="2534" spans="1:51" hidden="1" x14ac:dyDescent="0.2">
      <c r="A2534" s="38">
        <v>2527</v>
      </c>
      <c r="B2534" t="s">
        <v>362</v>
      </c>
      <c r="C2534" t="s">
        <v>289</v>
      </c>
      <c r="D2534">
        <v>320</v>
      </c>
      <c r="E2534" t="s">
        <v>1245</v>
      </c>
      <c r="F2534">
        <v>0.25</v>
      </c>
      <c r="G2534" t="str">
        <f>LOOKUP(F2534,{0,6,45},{"F","L","H"})</f>
        <v>F</v>
      </c>
      <c r="H2534" t="s">
        <v>4280</v>
      </c>
      <c r="I2534" s="43" t="str">
        <f>IFERROR(VLOOKUP(#REF!,#REF!,2,FALSE),"No")</f>
        <v>No</v>
      </c>
      <c r="J2534" s="139">
        <v>0.5</v>
      </c>
      <c r="K2534" s="148">
        <v>33</v>
      </c>
      <c r="L2534" s="148"/>
      <c r="M2534" s="148"/>
      <c r="N2534" s="148"/>
      <c r="O2534" s="148"/>
      <c r="P2534" s="148"/>
      <c r="Q2534" s="148"/>
      <c r="R2534" s="148"/>
      <c r="S2534" s="148"/>
      <c r="T2534" s="148"/>
      <c r="U2534" s="148"/>
      <c r="V2534" s="148"/>
      <c r="W2534" s="148"/>
      <c r="X2534" s="139">
        <v>1.25</v>
      </c>
      <c r="Y2534" s="148">
        <v>870.94</v>
      </c>
      <c r="Z2534" s="148">
        <v>2</v>
      </c>
      <c r="AA2534" s="148">
        <v>129.06</v>
      </c>
      <c r="AB2534" s="148"/>
      <c r="AC2534" s="148"/>
      <c r="AD2534" s="148"/>
      <c r="AE2534" s="148"/>
      <c r="AF2534" s="148"/>
      <c r="AG2534" s="148"/>
      <c r="AH2534" s="148"/>
      <c r="AI2534" s="148"/>
      <c r="AJ2534" s="148"/>
      <c r="AK2534" s="148"/>
      <c r="AL2534" s="139">
        <v>0</v>
      </c>
      <c r="AM2534" s="139">
        <v>0</v>
      </c>
      <c r="AN2534" s="148">
        <f t="shared" si="352"/>
        <v>1000</v>
      </c>
      <c r="AO2534" s="148">
        <f t="shared" si="353"/>
        <v>33</v>
      </c>
      <c r="AP2534" s="148">
        <v>6</v>
      </c>
      <c r="AQ2534" s="140">
        <v>6</v>
      </c>
      <c r="AS2534" s="42">
        <f t="shared" si="354"/>
        <v>2257.3147684248684</v>
      </c>
      <c r="AT2534" s="101">
        <f t="shared" si="355"/>
        <v>0</v>
      </c>
      <c r="AU2534" s="42">
        <f t="shared" si="356"/>
        <v>2257.3147684248684</v>
      </c>
      <c r="AV2534" s="42">
        <f t="shared" si="357"/>
        <v>5520.1032869123401</v>
      </c>
      <c r="AW2534" s="102">
        <f t="shared" si="358"/>
        <v>431</v>
      </c>
      <c r="AX2534" s="43">
        <f t="shared" si="351"/>
        <v>0.5</v>
      </c>
      <c r="AY2534" s="43" t="str">
        <f t="shared" si="359"/>
        <v>UTGS</v>
      </c>
    </row>
    <row r="2535" spans="1:51" hidden="1" x14ac:dyDescent="0.2">
      <c r="A2535" s="38">
        <v>2528</v>
      </c>
      <c r="B2535" t="s">
        <v>362</v>
      </c>
      <c r="C2535" t="s">
        <v>289</v>
      </c>
      <c r="D2535">
        <v>320</v>
      </c>
      <c r="E2535" t="s">
        <v>1232</v>
      </c>
      <c r="F2535">
        <v>0.25</v>
      </c>
      <c r="G2535" t="str">
        <f>LOOKUP(F2535,{0,6,45},{"F","L","H"})</f>
        <v>F</v>
      </c>
      <c r="H2535" t="s">
        <v>4281</v>
      </c>
      <c r="I2535" s="43" t="str">
        <f>IFERROR(VLOOKUP(#REF!,#REF!,2,FALSE),"No")</f>
        <v>No</v>
      </c>
      <c r="J2535" s="139">
        <v>0.5</v>
      </c>
      <c r="K2535" s="148">
        <v>106</v>
      </c>
      <c r="L2535" s="148"/>
      <c r="M2535" s="148"/>
      <c r="N2535" s="148"/>
      <c r="O2535" s="148"/>
      <c r="P2535" s="148"/>
      <c r="Q2535" s="148"/>
      <c r="R2535" s="148"/>
      <c r="S2535" s="148"/>
      <c r="T2535" s="148"/>
      <c r="U2535" s="148"/>
      <c r="V2535" s="148"/>
      <c r="W2535" s="148"/>
      <c r="X2535" s="139">
        <v>0.75</v>
      </c>
      <c r="Y2535" s="148">
        <v>175</v>
      </c>
      <c r="Z2535" s="148">
        <v>2</v>
      </c>
      <c r="AA2535" s="148">
        <v>825</v>
      </c>
      <c r="AB2535" s="148"/>
      <c r="AC2535" s="148"/>
      <c r="AD2535" s="148"/>
      <c r="AE2535" s="148"/>
      <c r="AF2535" s="148"/>
      <c r="AG2535" s="148"/>
      <c r="AH2535" s="148"/>
      <c r="AI2535" s="148"/>
      <c r="AJ2535" s="148"/>
      <c r="AK2535" s="148"/>
      <c r="AL2535" s="139">
        <v>0</v>
      </c>
      <c r="AM2535" s="139">
        <v>0</v>
      </c>
      <c r="AN2535" s="148">
        <f t="shared" si="352"/>
        <v>1000</v>
      </c>
      <c r="AO2535" s="148">
        <f t="shared" si="353"/>
        <v>106</v>
      </c>
      <c r="AP2535" s="148">
        <v>10</v>
      </c>
      <c r="AQ2535" s="140">
        <v>10</v>
      </c>
      <c r="AS2535" s="42">
        <f t="shared" si="354"/>
        <v>7250.7686500920017</v>
      </c>
      <c r="AT2535" s="101">
        <f t="shared" si="355"/>
        <v>0</v>
      </c>
      <c r="AU2535" s="42">
        <f t="shared" si="356"/>
        <v>7250.7686500920017</v>
      </c>
      <c r="AV2535" s="42">
        <f t="shared" si="357"/>
        <v>3383.7461721474037</v>
      </c>
      <c r="AW2535" s="102">
        <f t="shared" si="358"/>
        <v>431</v>
      </c>
      <c r="AX2535" s="43">
        <f t="shared" si="351"/>
        <v>0.5</v>
      </c>
      <c r="AY2535" s="43" t="str">
        <f t="shared" si="359"/>
        <v>UTGS</v>
      </c>
    </row>
    <row r="2536" spans="1:51" hidden="1" x14ac:dyDescent="0.2">
      <c r="A2536" s="38">
        <v>2529</v>
      </c>
      <c r="B2536" t="s">
        <v>362</v>
      </c>
      <c r="C2536" t="s">
        <v>289</v>
      </c>
      <c r="D2536">
        <v>320</v>
      </c>
      <c r="E2536" t="s">
        <v>1232</v>
      </c>
      <c r="F2536">
        <v>0.25</v>
      </c>
      <c r="G2536" t="str">
        <f>LOOKUP(F2536,{0,6,45},{"F","L","H"})</f>
        <v>F</v>
      </c>
      <c r="H2536" t="s">
        <v>4282</v>
      </c>
      <c r="I2536" s="43" t="str">
        <f>IFERROR(VLOOKUP(#REF!,#REF!,2,FALSE),"No")</f>
        <v>No</v>
      </c>
      <c r="J2536" s="139">
        <v>0.5</v>
      </c>
      <c r="K2536" s="148">
        <v>38</v>
      </c>
      <c r="L2536" s="148"/>
      <c r="M2536" s="148"/>
      <c r="N2536" s="148"/>
      <c r="O2536" s="148"/>
      <c r="P2536" s="148"/>
      <c r="Q2536" s="148"/>
      <c r="R2536" s="148"/>
      <c r="S2536" s="148"/>
      <c r="T2536" s="148"/>
      <c r="U2536" s="148"/>
      <c r="V2536" s="148"/>
      <c r="W2536" s="148"/>
      <c r="X2536" s="139">
        <v>1.25</v>
      </c>
      <c r="Y2536" s="148">
        <v>132.99</v>
      </c>
      <c r="Z2536" s="148">
        <v>2</v>
      </c>
      <c r="AA2536" s="148">
        <v>867.01</v>
      </c>
      <c r="AB2536" s="148"/>
      <c r="AC2536" s="148"/>
      <c r="AD2536" s="148"/>
      <c r="AE2536" s="148"/>
      <c r="AF2536" s="148"/>
      <c r="AG2536" s="148"/>
      <c r="AH2536" s="148"/>
      <c r="AI2536" s="148"/>
      <c r="AJ2536" s="148"/>
      <c r="AK2536" s="148"/>
      <c r="AL2536" s="139">
        <v>0</v>
      </c>
      <c r="AM2536" s="139">
        <v>0</v>
      </c>
      <c r="AN2536" s="148">
        <f t="shared" si="352"/>
        <v>1000</v>
      </c>
      <c r="AO2536" s="148">
        <f t="shared" si="353"/>
        <v>38</v>
      </c>
      <c r="AP2536" s="148">
        <v>14</v>
      </c>
      <c r="AQ2536" s="140">
        <v>14</v>
      </c>
      <c r="AS2536" s="42">
        <f t="shared" si="354"/>
        <v>2599.3321575801515</v>
      </c>
      <c r="AT2536" s="101">
        <f t="shared" si="355"/>
        <v>0</v>
      </c>
      <c r="AU2536" s="42">
        <f t="shared" si="356"/>
        <v>2599.3321575801515</v>
      </c>
      <c r="AV2536" s="42">
        <f t="shared" si="357"/>
        <v>2328.8610515338596</v>
      </c>
      <c r="AW2536" s="102">
        <f t="shared" si="358"/>
        <v>431</v>
      </c>
      <c r="AX2536" s="43">
        <f t="shared" si="351"/>
        <v>0.5</v>
      </c>
      <c r="AY2536" s="43" t="str">
        <f t="shared" si="359"/>
        <v>UTGS</v>
      </c>
    </row>
    <row r="2537" spans="1:51" hidden="1" x14ac:dyDescent="0.2">
      <c r="A2537" s="38">
        <v>2530</v>
      </c>
      <c r="B2537" t="s">
        <v>362</v>
      </c>
      <c r="C2537" t="s">
        <v>289</v>
      </c>
      <c r="D2537">
        <v>320</v>
      </c>
      <c r="E2537" t="s">
        <v>1232</v>
      </c>
      <c r="F2537">
        <v>0.25</v>
      </c>
      <c r="G2537" t="str">
        <f>LOOKUP(F2537,{0,6,45},{"F","L","H"})</f>
        <v>F</v>
      </c>
      <c r="H2537" t="s">
        <v>4283</v>
      </c>
      <c r="I2537" s="43" t="str">
        <f>IFERROR(VLOOKUP(#REF!,#REF!,2,FALSE),"No")</f>
        <v>No</v>
      </c>
      <c r="J2537" s="139">
        <v>0.5</v>
      </c>
      <c r="K2537" s="148">
        <v>24</v>
      </c>
      <c r="L2537" s="148"/>
      <c r="M2537" s="148"/>
      <c r="N2537" s="148"/>
      <c r="O2537" s="148"/>
      <c r="P2537" s="148"/>
      <c r="Q2537" s="148"/>
      <c r="R2537" s="148"/>
      <c r="S2537" s="148"/>
      <c r="T2537" s="148"/>
      <c r="U2537" s="148"/>
      <c r="V2537" s="148"/>
      <c r="W2537" s="148"/>
      <c r="X2537" s="139">
        <v>1.25</v>
      </c>
      <c r="Y2537" s="148">
        <v>885</v>
      </c>
      <c r="Z2537" s="149">
        <v>2</v>
      </c>
      <c r="AA2537" s="148">
        <v>115</v>
      </c>
      <c r="AB2537" s="148"/>
      <c r="AC2537" s="148"/>
      <c r="AD2537" s="148"/>
      <c r="AE2537" s="148"/>
      <c r="AF2537" s="148"/>
      <c r="AG2537" s="148"/>
      <c r="AH2537" s="148"/>
      <c r="AI2537" s="148"/>
      <c r="AJ2537" s="148"/>
      <c r="AK2537" s="148"/>
      <c r="AL2537" s="139">
        <v>0</v>
      </c>
      <c r="AM2537" s="139">
        <v>0</v>
      </c>
      <c r="AN2537" s="148">
        <f t="shared" si="352"/>
        <v>1000</v>
      </c>
      <c r="AO2537" s="148">
        <f t="shared" si="353"/>
        <v>24</v>
      </c>
      <c r="AP2537" s="148">
        <v>9</v>
      </c>
      <c r="AQ2537" s="140">
        <v>9</v>
      </c>
      <c r="AS2537" s="42">
        <f t="shared" si="354"/>
        <v>1641.6834679453589</v>
      </c>
      <c r="AT2537" s="101">
        <f t="shared" si="355"/>
        <v>0</v>
      </c>
      <c r="AU2537" s="42">
        <f t="shared" si="356"/>
        <v>1641.6834679453589</v>
      </c>
      <c r="AV2537" s="42">
        <f t="shared" si="357"/>
        <v>3681.1624134971153</v>
      </c>
      <c r="AW2537" s="102">
        <f t="shared" si="358"/>
        <v>431</v>
      </c>
      <c r="AX2537" s="43">
        <f t="shared" si="351"/>
        <v>0.5</v>
      </c>
      <c r="AY2537" s="43" t="str">
        <f t="shared" si="359"/>
        <v>UTGS</v>
      </c>
    </row>
    <row r="2538" spans="1:51" hidden="1" x14ac:dyDescent="0.2">
      <c r="A2538" s="38">
        <v>2531</v>
      </c>
      <c r="B2538" t="s">
        <v>362</v>
      </c>
      <c r="C2538" t="s">
        <v>289</v>
      </c>
      <c r="D2538">
        <v>320</v>
      </c>
      <c r="E2538" t="s">
        <v>1232</v>
      </c>
      <c r="F2538">
        <v>0.25</v>
      </c>
      <c r="G2538" t="str">
        <f>LOOKUP(F2538,{0,6,45},{"F","L","H"})</f>
        <v>F</v>
      </c>
      <c r="H2538" t="s">
        <v>4284</v>
      </c>
      <c r="I2538" s="43" t="str">
        <f>IFERROR(VLOOKUP(#REF!,#REF!,2,FALSE),"No")</f>
        <v>No</v>
      </c>
      <c r="J2538" s="139">
        <v>0.5</v>
      </c>
      <c r="K2538" s="148">
        <v>40</v>
      </c>
      <c r="L2538" s="148"/>
      <c r="M2538" s="148"/>
      <c r="N2538" s="148"/>
      <c r="O2538" s="148"/>
      <c r="P2538" s="148"/>
      <c r="Q2538" s="148"/>
      <c r="R2538" s="148"/>
      <c r="S2538" s="148"/>
      <c r="T2538" s="148"/>
      <c r="U2538" s="148"/>
      <c r="V2538" s="148"/>
      <c r="W2538" s="148"/>
      <c r="X2538" s="139">
        <v>2</v>
      </c>
      <c r="Y2538" s="148">
        <v>1000</v>
      </c>
      <c r="Z2538" s="149"/>
      <c r="AA2538" s="148"/>
      <c r="AB2538" s="149"/>
      <c r="AC2538" s="148"/>
      <c r="AD2538" s="148"/>
      <c r="AE2538" s="148"/>
      <c r="AF2538" s="148"/>
      <c r="AG2538" s="148"/>
      <c r="AH2538" s="148"/>
      <c r="AI2538" s="148"/>
      <c r="AJ2538" s="148"/>
      <c r="AK2538" s="148"/>
      <c r="AL2538" s="139">
        <v>0</v>
      </c>
      <c r="AM2538" s="139">
        <v>0</v>
      </c>
      <c r="AN2538" s="148">
        <f t="shared" si="352"/>
        <v>1000</v>
      </c>
      <c r="AO2538" s="148">
        <f t="shared" si="353"/>
        <v>40</v>
      </c>
      <c r="AP2538" s="148">
        <v>12</v>
      </c>
      <c r="AQ2538" s="140">
        <v>12</v>
      </c>
      <c r="AS2538" s="42">
        <f t="shared" si="354"/>
        <v>2736.139113242265</v>
      </c>
      <c r="AT2538" s="101">
        <f t="shared" si="355"/>
        <v>0</v>
      </c>
      <c r="AU2538" s="42">
        <f t="shared" si="356"/>
        <v>2736.139113242265</v>
      </c>
      <c r="AV2538" s="42">
        <f t="shared" si="357"/>
        <v>2709.246810122836</v>
      </c>
      <c r="AW2538" s="102">
        <f t="shared" si="358"/>
        <v>431</v>
      </c>
      <c r="AX2538" s="43">
        <f t="shared" si="351"/>
        <v>0.5</v>
      </c>
      <c r="AY2538" s="43" t="str">
        <f t="shared" si="359"/>
        <v>UTGS</v>
      </c>
    </row>
    <row r="2539" spans="1:51" hidden="1" x14ac:dyDescent="0.2">
      <c r="A2539" s="38">
        <v>2532</v>
      </c>
      <c r="B2539" t="s">
        <v>362</v>
      </c>
      <c r="C2539" t="s">
        <v>289</v>
      </c>
      <c r="D2539">
        <v>320</v>
      </c>
      <c r="E2539" t="s">
        <v>1232</v>
      </c>
      <c r="F2539">
        <v>0.25</v>
      </c>
      <c r="G2539" t="str">
        <f>LOOKUP(F2539,{0,6,45},{"F","L","H"})</f>
        <v>F</v>
      </c>
      <c r="H2539" t="s">
        <v>4285</v>
      </c>
      <c r="I2539" s="43" t="str">
        <f>IFERROR(VLOOKUP(#REF!,#REF!,2,FALSE),"No")</f>
        <v>No</v>
      </c>
      <c r="J2539" s="139">
        <v>0.5</v>
      </c>
      <c r="K2539" s="148">
        <v>88</v>
      </c>
      <c r="L2539" s="148"/>
      <c r="M2539" s="148"/>
      <c r="N2539" s="148"/>
      <c r="O2539" s="148"/>
      <c r="P2539" s="148"/>
      <c r="Q2539" s="148"/>
      <c r="R2539" s="148"/>
      <c r="S2539" s="148"/>
      <c r="T2539" s="148"/>
      <c r="U2539" s="148"/>
      <c r="V2539" s="148"/>
      <c r="W2539" s="148"/>
      <c r="X2539" s="139">
        <v>2</v>
      </c>
      <c r="Y2539" s="148">
        <v>823.93</v>
      </c>
      <c r="Z2539" s="149">
        <v>4</v>
      </c>
      <c r="AA2539" s="148">
        <v>176.07</v>
      </c>
      <c r="AB2539" s="148"/>
      <c r="AC2539" s="148"/>
      <c r="AD2539" s="148"/>
      <c r="AE2539" s="148"/>
      <c r="AF2539" s="148"/>
      <c r="AG2539" s="148"/>
      <c r="AH2539" s="148"/>
      <c r="AI2539" s="148"/>
      <c r="AJ2539" s="148"/>
      <c r="AK2539" s="148"/>
      <c r="AL2539" s="139">
        <v>0</v>
      </c>
      <c r="AM2539" s="139">
        <v>0</v>
      </c>
      <c r="AN2539" s="148">
        <f t="shared" si="352"/>
        <v>1000</v>
      </c>
      <c r="AO2539" s="148">
        <f t="shared" si="353"/>
        <v>88</v>
      </c>
      <c r="AP2539" s="148">
        <v>6</v>
      </c>
      <c r="AQ2539" s="140">
        <v>6</v>
      </c>
      <c r="AS2539" s="42">
        <f t="shared" si="354"/>
        <v>6019.5060491329823</v>
      </c>
      <c r="AT2539" s="101">
        <f t="shared" si="355"/>
        <v>0</v>
      </c>
      <c r="AU2539" s="42">
        <f t="shared" si="356"/>
        <v>6019.5060491329823</v>
      </c>
      <c r="AV2539" s="42">
        <f t="shared" si="357"/>
        <v>5628.8972702456713</v>
      </c>
      <c r="AW2539" s="102">
        <f t="shared" si="358"/>
        <v>431</v>
      </c>
      <c r="AX2539" s="43">
        <f t="shared" si="351"/>
        <v>0.5</v>
      </c>
      <c r="AY2539" s="43" t="str">
        <f t="shared" si="359"/>
        <v>UTGS</v>
      </c>
    </row>
    <row r="2540" spans="1:51" hidden="1" x14ac:dyDescent="0.2">
      <c r="A2540" s="38">
        <v>2533</v>
      </c>
      <c r="B2540" t="s">
        <v>362</v>
      </c>
      <c r="C2540" t="s">
        <v>289</v>
      </c>
      <c r="D2540">
        <v>550</v>
      </c>
      <c r="E2540" t="s">
        <v>1245</v>
      </c>
      <c r="F2540">
        <v>2</v>
      </c>
      <c r="G2540" t="str">
        <f>LOOKUP(F2540,{0,6,45},{"F","L","H"})</f>
        <v>F</v>
      </c>
      <c r="H2540" t="s">
        <v>4286</v>
      </c>
      <c r="I2540" s="43" t="str">
        <f>IFERROR(VLOOKUP(#REF!,#REF!,2,FALSE),"No")</f>
        <v>No</v>
      </c>
      <c r="J2540" s="139">
        <v>0.5</v>
      </c>
      <c r="K2540" s="148">
        <v>92</v>
      </c>
      <c r="L2540" s="148"/>
      <c r="M2540" s="148"/>
      <c r="N2540" s="148"/>
      <c r="O2540" s="148"/>
      <c r="P2540" s="148"/>
      <c r="Q2540" s="148"/>
      <c r="R2540" s="148"/>
      <c r="S2540" s="148"/>
      <c r="T2540" s="148"/>
      <c r="U2540" s="148"/>
      <c r="V2540" s="148"/>
      <c r="W2540" s="148"/>
      <c r="X2540" s="139">
        <v>2</v>
      </c>
      <c r="Y2540" s="148">
        <v>82.29</v>
      </c>
      <c r="Z2540" s="148">
        <v>4</v>
      </c>
      <c r="AA2540" s="148">
        <v>917.71</v>
      </c>
      <c r="AB2540" s="148"/>
      <c r="AC2540" s="148"/>
      <c r="AD2540" s="148"/>
      <c r="AE2540" s="148"/>
      <c r="AF2540" s="148"/>
      <c r="AG2540" s="148"/>
      <c r="AH2540" s="148"/>
      <c r="AI2540" s="148"/>
      <c r="AJ2540" s="148"/>
      <c r="AK2540" s="148"/>
      <c r="AL2540" s="139">
        <v>0</v>
      </c>
      <c r="AM2540" s="139">
        <v>0</v>
      </c>
      <c r="AN2540" s="148">
        <f t="shared" si="352"/>
        <v>1000</v>
      </c>
      <c r="AO2540" s="148">
        <f t="shared" si="353"/>
        <v>92</v>
      </c>
      <c r="AP2540" s="148">
        <v>11</v>
      </c>
      <c r="AQ2540" s="140">
        <v>11</v>
      </c>
      <c r="AS2540" s="42">
        <f t="shared" si="354"/>
        <v>6293.1199604572093</v>
      </c>
      <c r="AT2540" s="101">
        <f t="shared" si="355"/>
        <v>0</v>
      </c>
      <c r="AU2540" s="42">
        <f t="shared" si="356"/>
        <v>6293.1199604572093</v>
      </c>
      <c r="AV2540" s="42">
        <f t="shared" si="357"/>
        <v>3553.7220383158215</v>
      </c>
      <c r="AW2540" s="102">
        <f t="shared" si="358"/>
        <v>585.0096169344007</v>
      </c>
      <c r="AX2540" s="43">
        <f t="shared" si="351"/>
        <v>0.5</v>
      </c>
      <c r="AY2540" s="43" t="str">
        <f t="shared" si="359"/>
        <v>UTGS</v>
      </c>
    </row>
    <row r="2541" spans="1:51" hidden="1" x14ac:dyDescent="0.2">
      <c r="A2541" s="38">
        <v>2534</v>
      </c>
      <c r="B2541" t="s">
        <v>362</v>
      </c>
      <c r="C2541" t="s">
        <v>289</v>
      </c>
      <c r="D2541">
        <v>320</v>
      </c>
      <c r="E2541" t="s">
        <v>1232</v>
      </c>
      <c r="F2541">
        <v>0.25</v>
      </c>
      <c r="G2541" t="str">
        <f>LOOKUP(F2541,{0,6,45},{"F","L","H"})</f>
        <v>F</v>
      </c>
      <c r="H2541" t="s">
        <v>4287</v>
      </c>
      <c r="I2541" s="43" t="str">
        <f>IFERROR(VLOOKUP(#REF!,#REF!,2,FALSE),"No")</f>
        <v>No</v>
      </c>
      <c r="J2541" s="139">
        <v>0.5</v>
      </c>
      <c r="K2541" s="148">
        <v>25</v>
      </c>
      <c r="L2541" s="148"/>
      <c r="M2541" s="148"/>
      <c r="N2541" s="148"/>
      <c r="O2541" s="148"/>
      <c r="P2541" s="148"/>
      <c r="Q2541" s="148"/>
      <c r="R2541" s="148"/>
      <c r="S2541" s="148"/>
      <c r="T2541" s="148"/>
      <c r="U2541" s="148"/>
      <c r="V2541" s="148"/>
      <c r="W2541" s="148"/>
      <c r="X2541" s="139">
        <v>1.25</v>
      </c>
      <c r="Y2541" s="148">
        <v>237.74</v>
      </c>
      <c r="Z2541" s="148">
        <v>2</v>
      </c>
      <c r="AA2541" s="148">
        <v>762.26</v>
      </c>
      <c r="AB2541" s="148"/>
      <c r="AC2541" s="148"/>
      <c r="AD2541" s="148"/>
      <c r="AE2541" s="148"/>
      <c r="AF2541" s="148"/>
      <c r="AG2541" s="148"/>
      <c r="AH2541" s="148"/>
      <c r="AI2541" s="148"/>
      <c r="AJ2541" s="148"/>
      <c r="AK2541" s="148"/>
      <c r="AL2541" s="139">
        <v>0</v>
      </c>
      <c r="AM2541" s="139">
        <v>0</v>
      </c>
      <c r="AN2541" s="148">
        <f t="shared" si="352"/>
        <v>1000</v>
      </c>
      <c r="AO2541" s="148">
        <f t="shared" si="353"/>
        <v>25</v>
      </c>
      <c r="AP2541" s="148">
        <v>7</v>
      </c>
      <c r="AQ2541" s="140">
        <v>7</v>
      </c>
      <c r="AS2541" s="42">
        <f t="shared" si="354"/>
        <v>1710.0869457764154</v>
      </c>
      <c r="AT2541" s="101">
        <f t="shared" si="355"/>
        <v>0</v>
      </c>
      <c r="AU2541" s="42">
        <f t="shared" si="356"/>
        <v>1710.0869457764154</v>
      </c>
      <c r="AV2541" s="42">
        <f t="shared" si="357"/>
        <v>4668.1971030677187</v>
      </c>
      <c r="AW2541" s="102">
        <f t="shared" si="358"/>
        <v>431</v>
      </c>
      <c r="AX2541" s="43">
        <f t="shared" si="351"/>
        <v>0.5</v>
      </c>
      <c r="AY2541" s="43" t="str">
        <f t="shared" si="359"/>
        <v>UTGS</v>
      </c>
    </row>
    <row r="2542" spans="1:51" hidden="1" x14ac:dyDescent="0.2">
      <c r="A2542" s="38">
        <v>2535</v>
      </c>
      <c r="B2542" t="s">
        <v>362</v>
      </c>
      <c r="C2542" t="s">
        <v>289</v>
      </c>
      <c r="D2542">
        <v>320</v>
      </c>
      <c r="E2542" t="s">
        <v>1232</v>
      </c>
      <c r="F2542">
        <v>0.25</v>
      </c>
      <c r="G2542" t="str">
        <f>LOOKUP(F2542,{0,6,45},{"F","L","H"})</f>
        <v>F</v>
      </c>
      <c r="H2542" t="s">
        <v>4288</v>
      </c>
      <c r="I2542" s="43" t="str">
        <f>IFERROR(VLOOKUP(#REF!,#REF!,2,FALSE),"No")</f>
        <v>No</v>
      </c>
      <c r="J2542" s="139">
        <v>0.75</v>
      </c>
      <c r="K2542" s="148">
        <v>55</v>
      </c>
      <c r="L2542" s="148"/>
      <c r="M2542" s="148"/>
      <c r="N2542" s="148"/>
      <c r="O2542" s="148"/>
      <c r="P2542" s="148"/>
      <c r="Q2542" s="148"/>
      <c r="R2542" s="148"/>
      <c r="S2542" s="148"/>
      <c r="T2542" s="148"/>
      <c r="U2542" s="148"/>
      <c r="V2542" s="148"/>
      <c r="W2542" s="148"/>
      <c r="X2542" s="139">
        <v>2</v>
      </c>
      <c r="Y2542" s="148">
        <v>1000</v>
      </c>
      <c r="Z2542" s="148"/>
      <c r="AA2542" s="148"/>
      <c r="AB2542" s="148"/>
      <c r="AC2542" s="148"/>
      <c r="AD2542" s="148"/>
      <c r="AE2542" s="148"/>
      <c r="AF2542" s="148"/>
      <c r="AG2542" s="148"/>
      <c r="AH2542" s="148"/>
      <c r="AI2542" s="148"/>
      <c r="AJ2542" s="148"/>
      <c r="AK2542" s="148"/>
      <c r="AL2542" s="139">
        <v>0</v>
      </c>
      <c r="AM2542" s="139">
        <v>0</v>
      </c>
      <c r="AN2542" s="148">
        <f t="shared" si="352"/>
        <v>1000</v>
      </c>
      <c r="AO2542" s="148">
        <f t="shared" si="353"/>
        <v>55</v>
      </c>
      <c r="AP2542" s="148">
        <v>8</v>
      </c>
      <c r="AQ2542" s="140">
        <v>95</v>
      </c>
      <c r="AS2542" s="42">
        <f t="shared" si="354"/>
        <v>3541.0912807081136</v>
      </c>
      <c r="AT2542" s="101">
        <f t="shared" si="355"/>
        <v>0</v>
      </c>
      <c r="AU2542" s="42">
        <f t="shared" si="356"/>
        <v>3541.0912807081136</v>
      </c>
      <c r="AV2542" s="42">
        <f t="shared" si="357"/>
        <v>342.22064969972666</v>
      </c>
      <c r="AW2542" s="102">
        <f t="shared" si="358"/>
        <v>431</v>
      </c>
      <c r="AX2542" s="43">
        <f t="shared" si="351"/>
        <v>0.75</v>
      </c>
      <c r="AY2542" s="43" t="str">
        <f t="shared" si="359"/>
        <v>UTGS</v>
      </c>
    </row>
    <row r="2543" spans="1:51" hidden="1" x14ac:dyDescent="0.2">
      <c r="A2543" s="38">
        <v>2536</v>
      </c>
      <c r="B2543" t="s">
        <v>362</v>
      </c>
      <c r="C2543" t="s">
        <v>289</v>
      </c>
      <c r="D2543">
        <v>320</v>
      </c>
      <c r="E2543" t="s">
        <v>1232</v>
      </c>
      <c r="F2543">
        <v>0.25</v>
      </c>
      <c r="G2543" t="str">
        <f>LOOKUP(F2543,{0,6,45},{"F","L","H"})</f>
        <v>F</v>
      </c>
      <c r="H2543" t="s">
        <v>4289</v>
      </c>
      <c r="I2543" s="43" t="str">
        <f>IFERROR(VLOOKUP(#REF!,#REF!,2,FALSE),"No")</f>
        <v>No</v>
      </c>
      <c r="J2543" s="139">
        <v>0.5</v>
      </c>
      <c r="K2543" s="148">
        <v>10</v>
      </c>
      <c r="L2543" s="148"/>
      <c r="M2543" s="148"/>
      <c r="N2543" s="148"/>
      <c r="O2543" s="148"/>
      <c r="P2543" s="148"/>
      <c r="Q2543" s="148"/>
      <c r="R2543" s="148"/>
      <c r="S2543" s="148"/>
      <c r="T2543" s="148"/>
      <c r="U2543" s="148"/>
      <c r="V2543" s="148"/>
      <c r="W2543" s="148"/>
      <c r="X2543" s="139">
        <v>2</v>
      </c>
      <c r="Y2543" s="148">
        <v>1000</v>
      </c>
      <c r="Z2543" s="149"/>
      <c r="AA2543" s="148"/>
      <c r="AB2543" s="148"/>
      <c r="AC2543" s="148"/>
      <c r="AD2543" s="148"/>
      <c r="AE2543" s="148"/>
      <c r="AF2543" s="148"/>
      <c r="AG2543" s="148"/>
      <c r="AH2543" s="148"/>
      <c r="AI2543" s="148"/>
      <c r="AJ2543" s="148"/>
      <c r="AK2543" s="148"/>
      <c r="AL2543" s="139">
        <v>0</v>
      </c>
      <c r="AM2543" s="139">
        <v>0</v>
      </c>
      <c r="AN2543" s="148">
        <f t="shared" si="352"/>
        <v>1000</v>
      </c>
      <c r="AO2543" s="148">
        <f t="shared" si="353"/>
        <v>10</v>
      </c>
      <c r="AP2543" s="148">
        <v>28</v>
      </c>
      <c r="AQ2543" s="140">
        <v>28</v>
      </c>
      <c r="AS2543" s="42">
        <f t="shared" si="354"/>
        <v>684.03477831056625</v>
      </c>
      <c r="AT2543" s="101">
        <f t="shared" si="355"/>
        <v>0</v>
      </c>
      <c r="AU2543" s="42">
        <f t="shared" si="356"/>
        <v>684.03477831056625</v>
      </c>
      <c r="AV2543" s="42">
        <f t="shared" si="357"/>
        <v>1161.1057757669298</v>
      </c>
      <c r="AW2543" s="102">
        <f t="shared" si="358"/>
        <v>431</v>
      </c>
      <c r="AX2543" s="43">
        <f t="shared" si="351"/>
        <v>0.5</v>
      </c>
      <c r="AY2543" s="43" t="str">
        <f t="shared" si="359"/>
        <v>UTGS</v>
      </c>
    </row>
    <row r="2544" spans="1:51" hidden="1" x14ac:dyDescent="0.2">
      <c r="A2544" s="38">
        <v>2537</v>
      </c>
      <c r="B2544" t="s">
        <v>5806</v>
      </c>
      <c r="C2544" t="s">
        <v>289</v>
      </c>
      <c r="D2544">
        <v>30300</v>
      </c>
      <c r="E2544" t="s">
        <v>219</v>
      </c>
      <c r="F2544">
        <v>5</v>
      </c>
      <c r="G2544" t="str">
        <f>LOOKUP(F2544,{0,6,45},{"F","L","H"})</f>
        <v>F</v>
      </c>
      <c r="H2544" t="s">
        <v>1533</v>
      </c>
      <c r="I2544" s="43" t="str">
        <f>IFERROR(VLOOKUP(#REF!,#REF!,2,FALSE),"No")</f>
        <v>No</v>
      </c>
      <c r="J2544" s="139">
        <v>4</v>
      </c>
      <c r="K2544" s="148">
        <v>218</v>
      </c>
      <c r="L2544" s="148">
        <v>6</v>
      </c>
      <c r="M2544" s="148">
        <v>2</v>
      </c>
      <c r="N2544" s="148"/>
      <c r="O2544" s="148"/>
      <c r="P2544" s="148"/>
      <c r="Q2544" s="148"/>
      <c r="R2544" s="148"/>
      <c r="S2544" s="148"/>
      <c r="T2544" s="148"/>
      <c r="U2544" s="148"/>
      <c r="V2544" s="148"/>
      <c r="W2544" s="148"/>
      <c r="X2544" s="139">
        <v>6</v>
      </c>
      <c r="Y2544" s="148">
        <v>1000</v>
      </c>
      <c r="Z2544" s="148"/>
      <c r="AA2544" s="148"/>
      <c r="AB2544" s="148"/>
      <c r="AC2544" s="148"/>
      <c r="AD2544" s="148"/>
      <c r="AE2544" s="148"/>
      <c r="AF2544" s="148"/>
      <c r="AG2544" s="148"/>
      <c r="AH2544" s="148"/>
      <c r="AI2544" s="148"/>
      <c r="AJ2544" s="148"/>
      <c r="AK2544" s="148"/>
      <c r="AL2544" s="139">
        <v>0</v>
      </c>
      <c r="AM2544" s="139">
        <v>0</v>
      </c>
      <c r="AN2544" s="148">
        <f t="shared" si="352"/>
        <v>1000</v>
      </c>
      <c r="AO2544" s="148">
        <f t="shared" si="353"/>
        <v>220</v>
      </c>
      <c r="AP2544" s="148">
        <v>1</v>
      </c>
      <c r="AQ2544" s="140">
        <v>1</v>
      </c>
      <c r="AS2544" s="42">
        <f t="shared" si="354"/>
        <v>16791.518167170339</v>
      </c>
      <c r="AT2544" s="101">
        <f t="shared" si="355"/>
        <v>0</v>
      </c>
      <c r="AU2544" s="42">
        <f t="shared" si="356"/>
        <v>16791.518167170339</v>
      </c>
      <c r="AV2544" s="42">
        <f t="shared" si="357"/>
        <v>60030.961721474043</v>
      </c>
      <c r="AW2544" s="102">
        <f t="shared" si="358"/>
        <v>27686.400000000001</v>
      </c>
      <c r="AX2544" s="43">
        <f t="shared" si="351"/>
        <v>4</v>
      </c>
      <c r="AY2544" s="43" t="str">
        <f t="shared" si="359"/>
        <v>UTGS</v>
      </c>
    </row>
    <row r="2545" spans="1:51" hidden="1" x14ac:dyDescent="0.2">
      <c r="A2545" s="38">
        <v>2538</v>
      </c>
      <c r="B2545" t="s">
        <v>5806</v>
      </c>
      <c r="C2545" t="s">
        <v>289</v>
      </c>
      <c r="D2545">
        <v>1500</v>
      </c>
      <c r="E2545" t="s">
        <v>201</v>
      </c>
      <c r="F2545">
        <v>0.25</v>
      </c>
      <c r="G2545" t="str">
        <f>LOOKUP(F2545,{0,6,45},{"F","L","H"})</f>
        <v>F</v>
      </c>
      <c r="H2545" t="s">
        <v>4290</v>
      </c>
      <c r="I2545" s="43" t="str">
        <f>IFERROR(VLOOKUP(#REF!,#REF!,2,FALSE),"No")</f>
        <v>No</v>
      </c>
      <c r="J2545" s="139">
        <v>1.25</v>
      </c>
      <c r="K2545" s="148">
        <v>188</v>
      </c>
      <c r="L2545" s="148"/>
      <c r="M2545" s="148"/>
      <c r="N2545" s="148"/>
      <c r="O2545" s="148"/>
      <c r="P2545" s="148"/>
      <c r="Q2545" s="148"/>
      <c r="R2545" s="148"/>
      <c r="S2545" s="148"/>
      <c r="T2545" s="148"/>
      <c r="U2545" s="148"/>
      <c r="V2545" s="148"/>
      <c r="W2545" s="148"/>
      <c r="X2545" s="139">
        <v>2</v>
      </c>
      <c r="Y2545" s="148">
        <v>17</v>
      </c>
      <c r="Z2545" s="148">
        <v>4</v>
      </c>
      <c r="AA2545" s="148">
        <v>983</v>
      </c>
      <c r="AB2545" s="148"/>
      <c r="AC2545" s="148"/>
      <c r="AD2545" s="148"/>
      <c r="AE2545" s="148"/>
      <c r="AF2545" s="148"/>
      <c r="AG2545" s="148"/>
      <c r="AH2545" s="148"/>
      <c r="AI2545" s="148"/>
      <c r="AJ2545" s="148"/>
      <c r="AK2545" s="148"/>
      <c r="AL2545" s="139">
        <v>0</v>
      </c>
      <c r="AM2545" s="139">
        <v>0</v>
      </c>
      <c r="AN2545" s="148">
        <f t="shared" si="352"/>
        <v>1000</v>
      </c>
      <c r="AO2545" s="148">
        <f t="shared" si="353"/>
        <v>188</v>
      </c>
      <c r="AP2545" s="148">
        <v>3</v>
      </c>
      <c r="AQ2545" s="140">
        <v>3</v>
      </c>
      <c r="AS2545" s="42">
        <f t="shared" si="354"/>
        <v>14008.533832238641</v>
      </c>
      <c r="AT2545" s="101">
        <f t="shared" si="355"/>
        <v>0</v>
      </c>
      <c r="AU2545" s="42">
        <f t="shared" si="356"/>
        <v>14008.533832238641</v>
      </c>
      <c r="AV2545" s="42">
        <f t="shared" si="357"/>
        <v>13186.357240491345</v>
      </c>
      <c r="AW2545" s="102">
        <f t="shared" si="358"/>
        <v>2169</v>
      </c>
      <c r="AX2545" s="43">
        <f t="shared" si="351"/>
        <v>1.25</v>
      </c>
      <c r="AY2545" s="43" t="str">
        <f t="shared" si="359"/>
        <v>UTGS</v>
      </c>
    </row>
    <row r="2546" spans="1:51" hidden="1" x14ac:dyDescent="0.2">
      <c r="A2546" s="38">
        <v>2539</v>
      </c>
      <c r="B2546" t="s">
        <v>5806</v>
      </c>
      <c r="C2546" t="s">
        <v>289</v>
      </c>
      <c r="D2546">
        <v>22000</v>
      </c>
      <c r="E2546" t="s">
        <v>215</v>
      </c>
      <c r="F2546">
        <v>15</v>
      </c>
      <c r="G2546" t="str">
        <f>LOOKUP(F2546,{0,6,45},{"F","L","H"})</f>
        <v>L</v>
      </c>
      <c r="H2546" t="s">
        <v>1534</v>
      </c>
      <c r="I2546" s="43" t="str">
        <f>IFERROR(VLOOKUP(#REF!,#REF!,2,FALSE),"No")</f>
        <v>No</v>
      </c>
      <c r="J2546" s="139">
        <v>3</v>
      </c>
      <c r="K2546" s="148">
        <v>152</v>
      </c>
      <c r="L2546" s="148"/>
      <c r="M2546" s="148"/>
      <c r="N2546" s="148"/>
      <c r="O2546" s="148"/>
      <c r="P2546" s="148"/>
      <c r="Q2546" s="148"/>
      <c r="R2546" s="148"/>
      <c r="S2546" s="148"/>
      <c r="T2546" s="148"/>
      <c r="U2546" s="148"/>
      <c r="V2546" s="148"/>
      <c r="W2546" s="148"/>
      <c r="X2546" s="139">
        <v>6</v>
      </c>
      <c r="Y2546" s="148">
        <v>1000</v>
      </c>
      <c r="Z2546" s="149"/>
      <c r="AA2546" s="148"/>
      <c r="AB2546" s="148"/>
      <c r="AC2546" s="148"/>
      <c r="AD2546" s="148"/>
      <c r="AE2546" s="148"/>
      <c r="AF2546" s="148"/>
      <c r="AG2546" s="148"/>
      <c r="AH2546" s="148"/>
      <c r="AI2546" s="148"/>
      <c r="AJ2546" s="148"/>
      <c r="AK2546" s="148"/>
      <c r="AL2546" s="139">
        <v>0</v>
      </c>
      <c r="AM2546" s="139">
        <v>0</v>
      </c>
      <c r="AN2546" s="148">
        <f t="shared" si="352"/>
        <v>1000</v>
      </c>
      <c r="AO2546" s="148">
        <f t="shared" si="353"/>
        <v>152</v>
      </c>
      <c r="AP2546" s="148">
        <v>1</v>
      </c>
      <c r="AQ2546" s="140">
        <v>1</v>
      </c>
      <c r="AS2546" s="42">
        <f t="shared" si="354"/>
        <v>11093.488630320604</v>
      </c>
      <c r="AT2546" s="101">
        <f t="shared" si="355"/>
        <v>0</v>
      </c>
      <c r="AU2546" s="42">
        <f t="shared" si="356"/>
        <v>11093.488630320604</v>
      </c>
      <c r="AV2546" s="42">
        <f t="shared" si="357"/>
        <v>60030.961721474043</v>
      </c>
      <c r="AW2546" s="102">
        <f t="shared" si="358"/>
        <v>19488.726666666669</v>
      </c>
      <c r="AX2546" s="43">
        <f t="shared" si="351"/>
        <v>3</v>
      </c>
      <c r="AY2546" s="43" t="str">
        <f t="shared" si="359"/>
        <v>UTGS</v>
      </c>
    </row>
    <row r="2547" spans="1:51" hidden="1" x14ac:dyDescent="0.2">
      <c r="A2547" s="38">
        <v>2540</v>
      </c>
      <c r="B2547" t="s">
        <v>5807</v>
      </c>
      <c r="C2547" t="s">
        <v>1100</v>
      </c>
      <c r="D2547">
        <v>28224</v>
      </c>
      <c r="E2547" t="s">
        <v>206</v>
      </c>
      <c r="F2547">
        <v>45</v>
      </c>
      <c r="G2547" t="str">
        <f>LOOKUP(F2547,{0,6,45},{"F","L","H"})</f>
        <v>H</v>
      </c>
      <c r="H2547" t="s">
        <v>820</v>
      </c>
      <c r="I2547" s="43" t="str">
        <f>IFERROR(VLOOKUP(#REF!,#REF!,2,FALSE),"No")</f>
        <v>No</v>
      </c>
      <c r="J2547" s="139">
        <v>6</v>
      </c>
      <c r="K2547" s="148">
        <v>313</v>
      </c>
      <c r="L2547" s="148"/>
      <c r="M2547" s="148"/>
      <c r="N2547" s="148"/>
      <c r="O2547" s="148"/>
      <c r="P2547" s="148"/>
      <c r="Q2547" s="148"/>
      <c r="R2547" s="148"/>
      <c r="S2547" s="148"/>
      <c r="T2547" s="148"/>
      <c r="U2547" s="148"/>
      <c r="V2547" s="148"/>
      <c r="W2547" s="148"/>
      <c r="X2547" s="139">
        <v>4</v>
      </c>
      <c r="Y2547" s="148">
        <v>101</v>
      </c>
      <c r="Z2547" s="149">
        <v>6</v>
      </c>
      <c r="AA2547" s="148">
        <v>147</v>
      </c>
      <c r="AB2547" s="148">
        <v>8</v>
      </c>
      <c r="AC2547" s="148">
        <v>752</v>
      </c>
      <c r="AD2547" s="148"/>
      <c r="AE2547" s="148"/>
      <c r="AF2547" s="148"/>
      <c r="AG2547" s="148"/>
      <c r="AH2547" s="148"/>
      <c r="AI2547" s="148"/>
      <c r="AJ2547" s="148"/>
      <c r="AK2547" s="148"/>
      <c r="AL2547" s="139">
        <v>0</v>
      </c>
      <c r="AM2547" s="139">
        <v>0</v>
      </c>
      <c r="AN2547" s="148">
        <f t="shared" si="352"/>
        <v>1000</v>
      </c>
      <c r="AO2547" s="148">
        <f t="shared" si="353"/>
        <v>313</v>
      </c>
      <c r="AP2547" s="148">
        <v>1</v>
      </c>
      <c r="AQ2547" s="140">
        <v>1</v>
      </c>
      <c r="AS2547" s="42">
        <f t="shared" si="354"/>
        <v>16438.760000000002</v>
      </c>
      <c r="AT2547" s="101">
        <f t="shared" si="355"/>
        <v>0</v>
      </c>
      <c r="AU2547" s="42">
        <f t="shared" si="356"/>
        <v>16438.760000000002</v>
      </c>
      <c r="AV2547" s="42">
        <f t="shared" si="357"/>
        <v>67616.251721474036</v>
      </c>
      <c r="AW2547" s="102">
        <f t="shared" si="358"/>
        <v>52825.283763759828</v>
      </c>
      <c r="AX2547" s="43">
        <f t="shared" si="351"/>
        <v>6</v>
      </c>
      <c r="AY2547" s="43" t="str">
        <f t="shared" si="359"/>
        <v>UTISGS</v>
      </c>
    </row>
    <row r="2548" spans="1:51" hidden="1" x14ac:dyDescent="0.2">
      <c r="A2548" s="38">
        <v>2541</v>
      </c>
      <c r="B2548" t="s">
        <v>5806</v>
      </c>
      <c r="C2548" t="s">
        <v>5746</v>
      </c>
      <c r="D2548">
        <v>5550</v>
      </c>
      <c r="E2548" t="s">
        <v>198</v>
      </c>
      <c r="F2548">
        <v>2</v>
      </c>
      <c r="G2548" t="str">
        <f>LOOKUP(F2548,{0,6,45},{"F","L","H"})</f>
        <v>F</v>
      </c>
      <c r="H2548" t="s">
        <v>1535</v>
      </c>
      <c r="I2548" s="43" t="str">
        <f>IFERROR(VLOOKUP(#REF!,#REF!,2,FALSE),"No")</f>
        <v>No</v>
      </c>
      <c r="J2548" s="139">
        <v>1.25</v>
      </c>
      <c r="K2548" s="148">
        <v>69</v>
      </c>
      <c r="L2548" s="148"/>
      <c r="M2548" s="148"/>
      <c r="N2548" s="148"/>
      <c r="O2548" s="148"/>
      <c r="P2548" s="148"/>
      <c r="Q2548" s="148"/>
      <c r="R2548" s="148"/>
      <c r="S2548" s="148"/>
      <c r="T2548" s="148"/>
      <c r="U2548" s="148"/>
      <c r="V2548" s="148"/>
      <c r="W2548" s="148"/>
      <c r="X2548" s="139">
        <v>4</v>
      </c>
      <c r="Y2548" s="148">
        <v>1000</v>
      </c>
      <c r="Z2548" s="148"/>
      <c r="AA2548" s="148"/>
      <c r="AB2548" s="148"/>
      <c r="AC2548" s="148"/>
      <c r="AD2548" s="148"/>
      <c r="AE2548" s="148"/>
      <c r="AF2548" s="148"/>
      <c r="AG2548" s="148"/>
      <c r="AH2548" s="148"/>
      <c r="AI2548" s="148"/>
      <c r="AJ2548" s="148"/>
      <c r="AK2548" s="148"/>
      <c r="AL2548" s="139">
        <v>0</v>
      </c>
      <c r="AM2548" s="139">
        <v>0</v>
      </c>
      <c r="AN2548" s="148">
        <f t="shared" si="352"/>
        <v>1000</v>
      </c>
      <c r="AO2548" s="148">
        <f t="shared" si="353"/>
        <v>69</v>
      </c>
      <c r="AP2548" s="148">
        <v>6</v>
      </c>
      <c r="AQ2548" s="140">
        <v>17</v>
      </c>
      <c r="AS2548" s="42">
        <f t="shared" si="354"/>
        <v>5141.429970342906</v>
      </c>
      <c r="AT2548" s="101">
        <f t="shared" si="355"/>
        <v>0</v>
      </c>
      <c r="AU2548" s="42">
        <f t="shared" si="356"/>
        <v>5141.429970342906</v>
      </c>
      <c r="AV2548" s="42">
        <f t="shared" si="357"/>
        <v>2334.1742189102374</v>
      </c>
      <c r="AW2548" s="102">
        <f t="shared" si="358"/>
        <v>3698.6666666666665</v>
      </c>
      <c r="AX2548" s="43">
        <f t="shared" si="351"/>
        <v>1.25</v>
      </c>
      <c r="AY2548" s="43" t="str">
        <f t="shared" si="359"/>
        <v>UTTSS</v>
      </c>
    </row>
    <row r="2549" spans="1:51" hidden="1" x14ac:dyDescent="0.2">
      <c r="A2549" s="38">
        <v>2542</v>
      </c>
      <c r="B2549" t="s">
        <v>362</v>
      </c>
      <c r="C2549" t="s">
        <v>289</v>
      </c>
      <c r="D2549">
        <v>320</v>
      </c>
      <c r="E2549" t="s">
        <v>1232</v>
      </c>
      <c r="F2549">
        <v>0.25</v>
      </c>
      <c r="G2549" t="str">
        <f>LOOKUP(F2549,{0,6,45},{"F","L","H"})</f>
        <v>F</v>
      </c>
      <c r="H2549" t="s">
        <v>4291</v>
      </c>
      <c r="I2549" s="43" t="str">
        <f>IFERROR(VLOOKUP(#REF!,#REF!,2,FALSE),"No")</f>
        <v>No</v>
      </c>
      <c r="J2549" s="139">
        <v>0.5</v>
      </c>
      <c r="K2549" s="148">
        <v>44</v>
      </c>
      <c r="L2549" s="148"/>
      <c r="M2549" s="148"/>
      <c r="N2549" s="148"/>
      <c r="O2549" s="148"/>
      <c r="P2549" s="148"/>
      <c r="Q2549" s="148"/>
      <c r="R2549" s="148"/>
      <c r="S2549" s="148"/>
      <c r="T2549" s="148"/>
      <c r="U2549" s="148"/>
      <c r="V2549" s="148"/>
      <c r="W2549" s="148"/>
      <c r="X2549" s="139">
        <v>1.25</v>
      </c>
      <c r="Y2549" s="148">
        <v>1000</v>
      </c>
      <c r="Z2549" s="148"/>
      <c r="AA2549" s="148"/>
      <c r="AB2549" s="148"/>
      <c r="AC2549" s="148"/>
      <c r="AD2549" s="148"/>
      <c r="AE2549" s="148"/>
      <c r="AF2549" s="148"/>
      <c r="AG2549" s="148"/>
      <c r="AH2549" s="148"/>
      <c r="AI2549" s="148"/>
      <c r="AJ2549" s="148"/>
      <c r="AK2549" s="148"/>
      <c r="AL2549" s="139">
        <v>0</v>
      </c>
      <c r="AM2549" s="139">
        <v>0</v>
      </c>
      <c r="AN2549" s="148">
        <f t="shared" si="352"/>
        <v>1000</v>
      </c>
      <c r="AO2549" s="148">
        <f t="shared" si="353"/>
        <v>44</v>
      </c>
      <c r="AP2549" s="148">
        <v>12</v>
      </c>
      <c r="AQ2549" s="140">
        <v>12</v>
      </c>
      <c r="AS2549" s="42">
        <f t="shared" si="354"/>
        <v>3009.7530245664911</v>
      </c>
      <c r="AT2549" s="101">
        <f t="shared" si="355"/>
        <v>0</v>
      </c>
      <c r="AU2549" s="42">
        <f t="shared" si="356"/>
        <v>3009.7530245664911</v>
      </c>
      <c r="AV2549" s="42">
        <f t="shared" si="357"/>
        <v>2767.5801434561695</v>
      </c>
      <c r="AW2549" s="102">
        <f t="shared" si="358"/>
        <v>431</v>
      </c>
      <c r="AX2549" s="43">
        <f t="shared" si="351"/>
        <v>0.5</v>
      </c>
      <c r="AY2549" s="43" t="str">
        <f t="shared" si="359"/>
        <v>UTGS</v>
      </c>
    </row>
    <row r="2550" spans="1:51" hidden="1" x14ac:dyDescent="0.2">
      <c r="A2550" s="38">
        <v>2543</v>
      </c>
      <c r="B2550" t="s">
        <v>5806</v>
      </c>
      <c r="C2550" t="s">
        <v>5746</v>
      </c>
      <c r="D2550">
        <v>2000</v>
      </c>
      <c r="E2550" t="s">
        <v>196</v>
      </c>
      <c r="F2550">
        <v>0.25</v>
      </c>
      <c r="G2550" t="str">
        <f>LOOKUP(F2550,{0,6,45},{"F","L","H"})</f>
        <v>F</v>
      </c>
      <c r="H2550" t="s">
        <v>4292</v>
      </c>
      <c r="I2550" s="43" t="str">
        <f>IFERROR(VLOOKUP(#REF!,#REF!,2,FALSE),"No")</f>
        <v>No</v>
      </c>
      <c r="J2550" s="139">
        <v>1.25</v>
      </c>
      <c r="K2550" s="148">
        <v>113</v>
      </c>
      <c r="L2550" s="148"/>
      <c r="M2550" s="148"/>
      <c r="N2550" s="148"/>
      <c r="O2550" s="148"/>
      <c r="P2550" s="148"/>
      <c r="Q2550" s="148"/>
      <c r="R2550" s="148"/>
      <c r="S2550" s="148"/>
      <c r="T2550" s="148"/>
      <c r="U2550" s="148"/>
      <c r="V2550" s="148"/>
      <c r="W2550" s="148"/>
      <c r="X2550" s="139">
        <v>4</v>
      </c>
      <c r="Y2550" s="148">
        <v>1000</v>
      </c>
      <c r="Z2550" s="148"/>
      <c r="AA2550" s="148"/>
      <c r="AB2550" s="148"/>
      <c r="AC2550" s="148"/>
      <c r="AD2550" s="148"/>
      <c r="AE2550" s="148"/>
      <c r="AF2550" s="148"/>
      <c r="AG2550" s="148"/>
      <c r="AH2550" s="148"/>
      <c r="AI2550" s="148"/>
      <c r="AJ2550" s="148"/>
      <c r="AK2550" s="148"/>
      <c r="AL2550" s="139">
        <v>0</v>
      </c>
      <c r="AM2550" s="139">
        <v>0</v>
      </c>
      <c r="AN2550" s="148">
        <f t="shared" si="352"/>
        <v>1000</v>
      </c>
      <c r="AO2550" s="148">
        <f t="shared" si="353"/>
        <v>113</v>
      </c>
      <c r="AP2550" s="148">
        <v>2</v>
      </c>
      <c r="AQ2550" s="140">
        <v>13</v>
      </c>
      <c r="AS2550" s="42">
        <f t="shared" si="354"/>
        <v>8420.0229949093955</v>
      </c>
      <c r="AT2550" s="101">
        <f t="shared" si="355"/>
        <v>0</v>
      </c>
      <c r="AU2550" s="42">
        <f t="shared" si="356"/>
        <v>8420.0229949093955</v>
      </c>
      <c r="AV2550" s="42">
        <f t="shared" si="357"/>
        <v>3052.381670882618</v>
      </c>
      <c r="AW2550" s="102">
        <f t="shared" si="358"/>
        <v>2428.75</v>
      </c>
      <c r="AX2550" s="43">
        <f t="shared" si="351"/>
        <v>1.25</v>
      </c>
      <c r="AY2550" s="43" t="str">
        <f t="shared" si="359"/>
        <v>UTTSS</v>
      </c>
    </row>
    <row r="2551" spans="1:51" hidden="1" x14ac:dyDescent="0.2">
      <c r="A2551" s="38">
        <v>2544</v>
      </c>
      <c r="B2551" t="s">
        <v>5806</v>
      </c>
      <c r="C2551" t="s">
        <v>292</v>
      </c>
      <c r="D2551">
        <v>1390</v>
      </c>
      <c r="E2551" t="s">
        <v>1934</v>
      </c>
      <c r="F2551">
        <v>2</v>
      </c>
      <c r="G2551" t="str">
        <f>LOOKUP(F2551,{0,6,45},{"F","L","H"})</f>
        <v>F</v>
      </c>
      <c r="H2551" t="s">
        <v>1942</v>
      </c>
      <c r="I2551" s="43" t="str">
        <f>IFERROR(VLOOKUP(#REF!,#REF!,2,FALSE),"No")</f>
        <v>No</v>
      </c>
      <c r="J2551" s="139">
        <v>1.25</v>
      </c>
      <c r="K2551" s="148">
        <v>171</v>
      </c>
      <c r="L2551" s="148"/>
      <c r="M2551" s="148"/>
      <c r="N2551" s="148"/>
      <c r="O2551" s="148"/>
      <c r="P2551" s="148"/>
      <c r="Q2551" s="148"/>
      <c r="R2551" s="148"/>
      <c r="S2551" s="148"/>
      <c r="T2551" s="148"/>
      <c r="U2551" s="148"/>
      <c r="V2551" s="148"/>
      <c r="W2551" s="148"/>
      <c r="X2551" s="139">
        <v>2</v>
      </c>
      <c r="Y2551" s="148">
        <v>93.66</v>
      </c>
      <c r="Z2551" s="149">
        <v>4</v>
      </c>
      <c r="AA2551" s="148">
        <v>906.34</v>
      </c>
      <c r="AB2551" s="148"/>
      <c r="AC2551" s="148"/>
      <c r="AD2551" s="148"/>
      <c r="AE2551" s="148"/>
      <c r="AF2551" s="148"/>
      <c r="AG2551" s="148"/>
      <c r="AH2551" s="148"/>
      <c r="AI2551" s="148"/>
      <c r="AJ2551" s="148"/>
      <c r="AK2551" s="148"/>
      <c r="AL2551" s="139">
        <v>0</v>
      </c>
      <c r="AM2551" s="139">
        <v>0</v>
      </c>
      <c r="AN2551" s="148">
        <f t="shared" si="352"/>
        <v>1000</v>
      </c>
      <c r="AO2551" s="148">
        <f t="shared" si="353"/>
        <v>171</v>
      </c>
      <c r="AP2551" s="148">
        <v>2</v>
      </c>
      <c r="AQ2551" s="140">
        <v>2</v>
      </c>
      <c r="AS2551" s="42">
        <f t="shared" si="354"/>
        <v>12741.80470911068</v>
      </c>
      <c r="AT2551" s="101">
        <f t="shared" si="355"/>
        <v>0</v>
      </c>
      <c r="AU2551" s="42">
        <f t="shared" si="356"/>
        <v>12741.80470911068</v>
      </c>
      <c r="AV2551" s="42">
        <f t="shared" si="357"/>
        <v>19504.709760737016</v>
      </c>
      <c r="AW2551" s="102">
        <f t="shared" si="358"/>
        <v>1475.8772811117678</v>
      </c>
      <c r="AX2551" s="43">
        <f t="shared" si="351"/>
        <v>1.25</v>
      </c>
      <c r="AY2551" s="43" t="str">
        <f t="shared" si="359"/>
        <v>UTFS</v>
      </c>
    </row>
    <row r="2552" spans="1:51" hidden="1" x14ac:dyDescent="0.2">
      <c r="A2552" s="38">
        <v>2545</v>
      </c>
      <c r="B2552" t="s">
        <v>362</v>
      </c>
      <c r="C2552" t="s">
        <v>289</v>
      </c>
      <c r="D2552">
        <v>320</v>
      </c>
      <c r="E2552" t="s">
        <v>1232</v>
      </c>
      <c r="F2552">
        <v>0.25</v>
      </c>
      <c r="G2552" t="str">
        <f>LOOKUP(F2552,{0,6,45},{"F","L","H"})</f>
        <v>F</v>
      </c>
      <c r="H2552" t="s">
        <v>4293</v>
      </c>
      <c r="I2552" s="43" t="str">
        <f>IFERROR(VLOOKUP(#REF!,#REF!,2,FALSE),"No")</f>
        <v>No</v>
      </c>
      <c r="J2552" s="139">
        <v>0.75</v>
      </c>
      <c r="K2552" s="148">
        <v>25</v>
      </c>
      <c r="L2552" s="148"/>
      <c r="M2552" s="148"/>
      <c r="N2552" s="148"/>
      <c r="O2552" s="148"/>
      <c r="P2552" s="148"/>
      <c r="Q2552" s="148"/>
      <c r="R2552" s="148"/>
      <c r="S2552" s="148"/>
      <c r="T2552" s="148"/>
      <c r="U2552" s="148"/>
      <c r="V2552" s="148"/>
      <c r="W2552" s="148"/>
      <c r="X2552" s="139">
        <v>1.25</v>
      </c>
      <c r="Y2552" s="148">
        <v>307.5</v>
      </c>
      <c r="Z2552" s="148">
        <v>2</v>
      </c>
      <c r="AA2552" s="148">
        <v>692.5</v>
      </c>
      <c r="AB2552" s="148"/>
      <c r="AC2552" s="148"/>
      <c r="AD2552" s="148"/>
      <c r="AE2552" s="148"/>
      <c r="AF2552" s="148"/>
      <c r="AG2552" s="148"/>
      <c r="AH2552" s="148"/>
      <c r="AI2552" s="148"/>
      <c r="AJ2552" s="148"/>
      <c r="AK2552" s="148"/>
      <c r="AL2552" s="139">
        <v>0</v>
      </c>
      <c r="AM2552" s="139">
        <v>0</v>
      </c>
      <c r="AN2552" s="148">
        <f t="shared" si="352"/>
        <v>1000</v>
      </c>
      <c r="AO2552" s="148">
        <f t="shared" si="353"/>
        <v>25</v>
      </c>
      <c r="AP2552" s="148">
        <v>5</v>
      </c>
      <c r="AQ2552" s="140">
        <v>42</v>
      </c>
      <c r="AS2552" s="42">
        <f t="shared" si="354"/>
        <v>1609.5869457764152</v>
      </c>
      <c r="AT2552" s="101">
        <f t="shared" si="355"/>
        <v>0</v>
      </c>
      <c r="AU2552" s="42">
        <f t="shared" si="356"/>
        <v>1609.5869457764152</v>
      </c>
      <c r="AV2552" s="42">
        <f t="shared" si="357"/>
        <v>779.19551717795321</v>
      </c>
      <c r="AW2552" s="102">
        <f t="shared" si="358"/>
        <v>431</v>
      </c>
      <c r="AX2552" s="43">
        <f t="shared" si="351"/>
        <v>0.75</v>
      </c>
      <c r="AY2552" s="43" t="str">
        <f t="shared" si="359"/>
        <v>UTGS</v>
      </c>
    </row>
    <row r="2553" spans="1:51" hidden="1" x14ac:dyDescent="0.2">
      <c r="A2553" s="38">
        <v>2546</v>
      </c>
      <c r="B2553" t="s">
        <v>362</v>
      </c>
      <c r="C2553" t="s">
        <v>289</v>
      </c>
      <c r="D2553">
        <v>320</v>
      </c>
      <c r="E2553" t="s">
        <v>1232</v>
      </c>
      <c r="F2553">
        <v>0.25</v>
      </c>
      <c r="G2553" t="str">
        <f>LOOKUP(F2553,{0,6,45},{"F","L","H"})</f>
        <v>F</v>
      </c>
      <c r="H2553" t="s">
        <v>4294</v>
      </c>
      <c r="I2553" s="43" t="str">
        <f>IFERROR(VLOOKUP(#REF!,#REF!,2,FALSE),"No")</f>
        <v>No</v>
      </c>
      <c r="J2553" s="139">
        <v>0.75</v>
      </c>
      <c r="K2553" s="148">
        <v>29</v>
      </c>
      <c r="L2553" s="148"/>
      <c r="M2553" s="148"/>
      <c r="N2553" s="148"/>
      <c r="O2553" s="148"/>
      <c r="P2553" s="148"/>
      <c r="Q2553" s="148"/>
      <c r="R2553" s="148"/>
      <c r="S2553" s="148"/>
      <c r="T2553" s="148"/>
      <c r="U2553" s="148"/>
      <c r="V2553" s="148"/>
      <c r="W2553" s="148"/>
      <c r="X2553" s="139">
        <v>1.25</v>
      </c>
      <c r="Y2553" s="148">
        <v>302</v>
      </c>
      <c r="Z2553" s="148">
        <v>2</v>
      </c>
      <c r="AA2553" s="148">
        <v>443</v>
      </c>
      <c r="AB2553" s="148">
        <v>4</v>
      </c>
      <c r="AC2553" s="148">
        <v>255</v>
      </c>
      <c r="AD2553" s="148"/>
      <c r="AE2553" s="148"/>
      <c r="AF2553" s="148"/>
      <c r="AG2553" s="148"/>
      <c r="AH2553" s="148"/>
      <c r="AI2553" s="148"/>
      <c r="AJ2553" s="148"/>
      <c r="AK2553" s="148"/>
      <c r="AL2553" s="139">
        <v>0</v>
      </c>
      <c r="AM2553" s="139">
        <v>0</v>
      </c>
      <c r="AN2553" s="148">
        <f t="shared" si="352"/>
        <v>1000</v>
      </c>
      <c r="AO2553" s="148">
        <f t="shared" si="353"/>
        <v>29</v>
      </c>
      <c r="AP2553" s="148">
        <v>10</v>
      </c>
      <c r="AQ2553" s="140">
        <v>120</v>
      </c>
      <c r="AS2553" s="42">
        <f t="shared" si="354"/>
        <v>1867.1208571006416</v>
      </c>
      <c r="AT2553" s="101">
        <f t="shared" si="355"/>
        <v>0</v>
      </c>
      <c r="AU2553" s="42">
        <f t="shared" si="356"/>
        <v>1867.1208571006416</v>
      </c>
      <c r="AV2553" s="42">
        <f t="shared" si="357"/>
        <v>287.9225976789503</v>
      </c>
      <c r="AW2553" s="102">
        <f t="shared" si="358"/>
        <v>431</v>
      </c>
      <c r="AX2553" s="43">
        <f t="shared" si="351"/>
        <v>0.75</v>
      </c>
      <c r="AY2553" s="43" t="str">
        <f t="shared" si="359"/>
        <v>UTGS</v>
      </c>
    </row>
    <row r="2554" spans="1:51" hidden="1" x14ac:dyDescent="0.2">
      <c r="A2554" s="38">
        <v>2547</v>
      </c>
      <c r="B2554" t="s">
        <v>5807</v>
      </c>
      <c r="C2554" t="s">
        <v>5746</v>
      </c>
      <c r="D2554">
        <v>14500</v>
      </c>
      <c r="E2554" t="s">
        <v>215</v>
      </c>
      <c r="F2554">
        <v>5</v>
      </c>
      <c r="G2554" t="str">
        <f>LOOKUP(F2554,{0,6,45},{"F","L","H"})</f>
        <v>F</v>
      </c>
      <c r="H2554" t="s">
        <v>1057</v>
      </c>
      <c r="I2554" s="43" t="str">
        <f>IFERROR(VLOOKUP(#REF!,#REF!,2,FALSE),"No")</f>
        <v>No</v>
      </c>
      <c r="J2554" s="139">
        <v>2</v>
      </c>
      <c r="K2554" s="148">
        <v>212</v>
      </c>
      <c r="L2554" s="148"/>
      <c r="M2554" s="148"/>
      <c r="N2554" s="148"/>
      <c r="O2554" s="148"/>
      <c r="P2554" s="148"/>
      <c r="Q2554" s="148"/>
      <c r="R2554" s="148"/>
      <c r="S2554" s="148"/>
      <c r="T2554" s="148"/>
      <c r="U2554" s="148"/>
      <c r="V2554" s="148"/>
      <c r="W2554" s="148"/>
      <c r="X2554" s="139">
        <v>4</v>
      </c>
      <c r="Y2554" s="148">
        <v>1000</v>
      </c>
      <c r="Z2554" s="148"/>
      <c r="AA2554" s="148"/>
      <c r="AB2554" s="148"/>
      <c r="AC2554" s="148"/>
      <c r="AD2554" s="148"/>
      <c r="AE2554" s="148"/>
      <c r="AF2554" s="148"/>
      <c r="AG2554" s="148"/>
      <c r="AH2554" s="148"/>
      <c r="AI2554" s="148"/>
      <c r="AJ2554" s="148"/>
      <c r="AK2554" s="148"/>
      <c r="AL2554" s="139">
        <v>0</v>
      </c>
      <c r="AM2554" s="139">
        <v>0</v>
      </c>
      <c r="AN2554" s="148">
        <f t="shared" si="352"/>
        <v>1000</v>
      </c>
      <c r="AO2554" s="148">
        <f t="shared" si="353"/>
        <v>212</v>
      </c>
      <c r="AP2554" s="148">
        <v>5</v>
      </c>
      <c r="AQ2554" s="140">
        <v>6</v>
      </c>
      <c r="AS2554" s="42">
        <f t="shared" si="354"/>
        <v>15472.497300184001</v>
      </c>
      <c r="AT2554" s="101">
        <f t="shared" si="355"/>
        <v>0</v>
      </c>
      <c r="AU2554" s="42">
        <f t="shared" si="356"/>
        <v>15472.497300184001</v>
      </c>
      <c r="AV2554" s="42">
        <f t="shared" si="357"/>
        <v>6613.4936202456729</v>
      </c>
      <c r="AW2554" s="102">
        <f t="shared" si="358"/>
        <v>10791.333333333334</v>
      </c>
      <c r="AX2554" s="43">
        <f t="shared" si="351"/>
        <v>2</v>
      </c>
      <c r="AY2554" s="43" t="str">
        <f t="shared" si="359"/>
        <v>UTTSS</v>
      </c>
    </row>
    <row r="2555" spans="1:51" hidden="1" x14ac:dyDescent="0.2">
      <c r="A2555" s="38">
        <v>2548</v>
      </c>
      <c r="B2555" t="s">
        <v>362</v>
      </c>
      <c r="C2555" t="s">
        <v>289</v>
      </c>
      <c r="D2555">
        <v>320</v>
      </c>
      <c r="E2555" t="s">
        <v>1232</v>
      </c>
      <c r="F2555">
        <v>0.25</v>
      </c>
      <c r="G2555" t="str">
        <f>LOOKUP(F2555,{0,6,45},{"F","L","H"})</f>
        <v>F</v>
      </c>
      <c r="H2555" t="s">
        <v>4295</v>
      </c>
      <c r="I2555" s="43" t="str">
        <f>IFERROR(VLOOKUP(#REF!,#REF!,2,FALSE),"No")</f>
        <v>No</v>
      </c>
      <c r="J2555" s="139">
        <v>0.5</v>
      </c>
      <c r="K2555" s="148">
        <v>26</v>
      </c>
      <c r="L2555" s="148"/>
      <c r="M2555" s="148"/>
      <c r="N2555" s="148"/>
      <c r="O2555" s="148"/>
      <c r="P2555" s="148"/>
      <c r="Q2555" s="148"/>
      <c r="R2555" s="148"/>
      <c r="S2555" s="148"/>
      <c r="T2555" s="148"/>
      <c r="U2555" s="148"/>
      <c r="V2555" s="148"/>
      <c r="W2555" s="148"/>
      <c r="X2555" s="139">
        <v>1.25</v>
      </c>
      <c r="Y2555" s="148">
        <v>458.8</v>
      </c>
      <c r="Z2555" s="149">
        <v>2</v>
      </c>
      <c r="AA2555" s="148">
        <v>541.20000000000005</v>
      </c>
      <c r="AB2555" s="148"/>
      <c r="AC2555" s="148"/>
      <c r="AD2555" s="148"/>
      <c r="AE2555" s="148"/>
      <c r="AF2555" s="148"/>
      <c r="AG2555" s="148"/>
      <c r="AH2555" s="148"/>
      <c r="AI2555" s="148"/>
      <c r="AJ2555" s="148"/>
      <c r="AK2555" s="148"/>
      <c r="AL2555" s="139">
        <v>0</v>
      </c>
      <c r="AM2555" s="139">
        <v>0</v>
      </c>
      <c r="AN2555" s="148">
        <f t="shared" si="352"/>
        <v>1000</v>
      </c>
      <c r="AO2555" s="148">
        <f t="shared" si="353"/>
        <v>26</v>
      </c>
      <c r="AP2555" s="148">
        <v>10</v>
      </c>
      <c r="AQ2555" s="140">
        <v>10</v>
      </c>
      <c r="AS2555" s="42">
        <f t="shared" si="354"/>
        <v>1778.4904236074722</v>
      </c>
      <c r="AT2555" s="101">
        <f t="shared" si="355"/>
        <v>0</v>
      </c>
      <c r="AU2555" s="42">
        <f t="shared" si="356"/>
        <v>1778.4904236074722</v>
      </c>
      <c r="AV2555" s="42">
        <f t="shared" si="357"/>
        <v>3283.2121721474041</v>
      </c>
      <c r="AW2555" s="102">
        <f t="shared" si="358"/>
        <v>431</v>
      </c>
      <c r="AX2555" s="43">
        <f t="shared" ref="AX2555:AX2618" si="360">IF(J2555&gt;0,J2555,R2555)</f>
        <v>0.5</v>
      </c>
      <c r="AY2555" s="43" t="str">
        <f t="shared" si="359"/>
        <v>UTGS</v>
      </c>
    </row>
    <row r="2556" spans="1:51" hidden="1" x14ac:dyDescent="0.2">
      <c r="A2556" s="38">
        <v>2549</v>
      </c>
      <c r="B2556" t="s">
        <v>5806</v>
      </c>
      <c r="C2556" t="s">
        <v>5746</v>
      </c>
      <c r="D2556">
        <v>9200</v>
      </c>
      <c r="E2556" t="s">
        <v>212</v>
      </c>
      <c r="F2556">
        <v>5</v>
      </c>
      <c r="G2556" t="str">
        <f>LOOKUP(F2556,{0,6,45},{"F","L","H"})</f>
        <v>F</v>
      </c>
      <c r="H2556" t="s">
        <v>1536</v>
      </c>
      <c r="I2556" s="43" t="str">
        <f>IFERROR(VLOOKUP(#REF!,#REF!,2,FALSE),"No")</f>
        <v>No</v>
      </c>
      <c r="J2556" s="139">
        <v>2</v>
      </c>
      <c r="K2556" s="148">
        <v>169</v>
      </c>
      <c r="L2556" s="148"/>
      <c r="M2556" s="148"/>
      <c r="N2556" s="148"/>
      <c r="O2556" s="148"/>
      <c r="P2556" s="148"/>
      <c r="Q2556" s="148"/>
      <c r="R2556" s="148"/>
      <c r="S2556" s="148"/>
      <c r="T2556" s="148"/>
      <c r="U2556" s="148"/>
      <c r="V2556" s="148"/>
      <c r="W2556" s="148"/>
      <c r="X2556" s="139">
        <v>2</v>
      </c>
      <c r="Y2556" s="148">
        <v>247.35</v>
      </c>
      <c r="Z2556" s="148">
        <v>4</v>
      </c>
      <c r="AA2556" s="148">
        <v>752.65</v>
      </c>
      <c r="AB2556" s="148"/>
      <c r="AC2556" s="148"/>
      <c r="AD2556" s="148"/>
      <c r="AE2556" s="148"/>
      <c r="AF2556" s="148"/>
      <c r="AG2556" s="148"/>
      <c r="AH2556" s="148"/>
      <c r="AI2556" s="148"/>
      <c r="AJ2556" s="148"/>
      <c r="AK2556" s="148"/>
      <c r="AL2556" s="139">
        <v>0</v>
      </c>
      <c r="AM2556" s="139">
        <v>0</v>
      </c>
      <c r="AN2556" s="148">
        <f t="shared" si="352"/>
        <v>1000</v>
      </c>
      <c r="AO2556" s="148">
        <f t="shared" si="353"/>
        <v>169</v>
      </c>
      <c r="AP2556" s="148">
        <v>2</v>
      </c>
      <c r="AQ2556" s="140">
        <v>7</v>
      </c>
      <c r="AS2556" s="42">
        <f t="shared" si="354"/>
        <v>12334.207753448565</v>
      </c>
      <c r="AT2556" s="101">
        <f t="shared" si="355"/>
        <v>0</v>
      </c>
      <c r="AU2556" s="42">
        <f t="shared" si="356"/>
        <v>12334.207753448565</v>
      </c>
      <c r="AV2556" s="42">
        <f t="shared" si="357"/>
        <v>5415.3517459248615</v>
      </c>
      <c r="AW2556" s="102">
        <f t="shared" si="358"/>
        <v>5118</v>
      </c>
      <c r="AX2556" s="43">
        <f t="shared" si="360"/>
        <v>2</v>
      </c>
      <c r="AY2556" s="43" t="str">
        <f t="shared" si="359"/>
        <v>UTTSS</v>
      </c>
    </row>
    <row r="2557" spans="1:51" hidden="1" x14ac:dyDescent="0.2">
      <c r="A2557" s="38">
        <v>2550</v>
      </c>
      <c r="B2557" t="s">
        <v>5806</v>
      </c>
      <c r="C2557" t="s">
        <v>5746</v>
      </c>
      <c r="D2557">
        <v>1980</v>
      </c>
      <c r="E2557" t="s">
        <v>201</v>
      </c>
      <c r="F2557">
        <v>5</v>
      </c>
      <c r="G2557" t="str">
        <f>LOOKUP(F2557,{0,6,45},{"F","L","H"})</f>
        <v>F</v>
      </c>
      <c r="H2557" t="s">
        <v>1899</v>
      </c>
      <c r="I2557" s="43" t="str">
        <f>IFERROR(VLOOKUP(#REF!,#REF!,2,FALSE),"No")</f>
        <v>No</v>
      </c>
      <c r="J2557" s="139">
        <v>1.25</v>
      </c>
      <c r="K2557" s="148">
        <v>331</v>
      </c>
      <c r="L2557" s="148"/>
      <c r="M2557" s="148"/>
      <c r="N2557" s="148"/>
      <c r="O2557" s="148"/>
      <c r="P2557" s="148"/>
      <c r="Q2557" s="148"/>
      <c r="R2557" s="148"/>
      <c r="S2557" s="148"/>
      <c r="T2557" s="148"/>
      <c r="U2557" s="148"/>
      <c r="V2557" s="148"/>
      <c r="W2557" s="148"/>
      <c r="X2557" s="139">
        <v>6</v>
      </c>
      <c r="Y2557" s="148">
        <v>1000</v>
      </c>
      <c r="Z2557" s="148"/>
      <c r="AA2557" s="148"/>
      <c r="AB2557" s="148"/>
      <c r="AC2557" s="148"/>
      <c r="AD2557" s="148"/>
      <c r="AE2557" s="148"/>
      <c r="AF2557" s="148"/>
      <c r="AG2557" s="148"/>
      <c r="AH2557" s="148"/>
      <c r="AI2557" s="148"/>
      <c r="AJ2557" s="148"/>
      <c r="AK2557" s="148"/>
      <c r="AL2557" s="139">
        <v>0</v>
      </c>
      <c r="AM2557" s="139">
        <v>0</v>
      </c>
      <c r="AN2557" s="148">
        <f t="shared" si="352"/>
        <v>1000</v>
      </c>
      <c r="AO2557" s="148">
        <f t="shared" si="353"/>
        <v>331</v>
      </c>
      <c r="AP2557" s="148">
        <v>1</v>
      </c>
      <c r="AQ2557" s="140">
        <v>1</v>
      </c>
      <c r="AS2557" s="42">
        <f t="shared" si="354"/>
        <v>24663.961162079737</v>
      </c>
      <c r="AT2557" s="101">
        <f t="shared" si="355"/>
        <v>0</v>
      </c>
      <c r="AU2557" s="42">
        <f t="shared" si="356"/>
        <v>24663.961162079737</v>
      </c>
      <c r="AV2557" s="42">
        <f t="shared" si="357"/>
        <v>60030.961721474043</v>
      </c>
      <c r="AW2557" s="102">
        <f t="shared" si="358"/>
        <v>2169</v>
      </c>
      <c r="AX2557" s="43">
        <f t="shared" si="360"/>
        <v>1.25</v>
      </c>
      <c r="AY2557" s="43" t="str">
        <f t="shared" si="359"/>
        <v>UTTSS</v>
      </c>
    </row>
    <row r="2558" spans="1:51" hidden="1" x14ac:dyDescent="0.2">
      <c r="A2558" s="38">
        <v>2551</v>
      </c>
      <c r="B2558" t="s">
        <v>362</v>
      </c>
      <c r="C2558" t="s">
        <v>289</v>
      </c>
      <c r="D2558">
        <v>550</v>
      </c>
      <c r="E2558" t="s">
        <v>1232</v>
      </c>
      <c r="F2558">
        <v>2</v>
      </c>
      <c r="G2558" t="str">
        <f>LOOKUP(F2558,{0,6,45},{"F","L","H"})</f>
        <v>F</v>
      </c>
      <c r="H2558" t="s">
        <v>4296</v>
      </c>
      <c r="I2558" s="43" t="str">
        <f>IFERROR(VLOOKUP(#REF!,#REF!,2,FALSE),"No")</f>
        <v>No</v>
      </c>
      <c r="J2558" s="139">
        <v>0.5</v>
      </c>
      <c r="K2558" s="148">
        <v>80</v>
      </c>
      <c r="L2558" s="148"/>
      <c r="M2558" s="148"/>
      <c r="N2558" s="148"/>
      <c r="O2558" s="148"/>
      <c r="P2558" s="148"/>
      <c r="Q2558" s="148"/>
      <c r="R2558" s="148"/>
      <c r="S2558" s="148"/>
      <c r="T2558" s="148"/>
      <c r="U2558" s="148"/>
      <c r="V2558" s="148"/>
      <c r="W2558" s="148"/>
      <c r="X2558" s="139">
        <v>0.75</v>
      </c>
      <c r="Y2558" s="148">
        <v>272</v>
      </c>
      <c r="Z2558" s="149">
        <v>2</v>
      </c>
      <c r="AA2558" s="148">
        <v>728</v>
      </c>
      <c r="AB2558" s="148"/>
      <c r="AC2558" s="148"/>
      <c r="AD2558" s="148"/>
      <c r="AE2558" s="148"/>
      <c r="AF2558" s="148"/>
      <c r="AG2558" s="148"/>
      <c r="AH2558" s="148"/>
      <c r="AI2558" s="148"/>
      <c r="AJ2558" s="148"/>
      <c r="AK2558" s="148"/>
      <c r="AL2558" s="139">
        <v>0</v>
      </c>
      <c r="AM2558" s="139">
        <v>0</v>
      </c>
      <c r="AN2558" s="148">
        <f t="shared" si="352"/>
        <v>1000</v>
      </c>
      <c r="AO2558" s="148">
        <f t="shared" si="353"/>
        <v>80</v>
      </c>
      <c r="AP2558" s="148">
        <v>12</v>
      </c>
      <c r="AQ2558" s="140">
        <v>16</v>
      </c>
      <c r="AS2558" s="42">
        <f t="shared" si="354"/>
        <v>5472.27822648453</v>
      </c>
      <c r="AT2558" s="101">
        <f t="shared" si="355"/>
        <v>0</v>
      </c>
      <c r="AU2558" s="42">
        <f t="shared" si="356"/>
        <v>5472.27822648453</v>
      </c>
      <c r="AV2558" s="42">
        <f t="shared" si="357"/>
        <v>2160.7951075921274</v>
      </c>
      <c r="AW2558" s="102">
        <f t="shared" si="358"/>
        <v>585.0096169344007</v>
      </c>
      <c r="AX2558" s="43">
        <f t="shared" si="360"/>
        <v>0.5</v>
      </c>
      <c r="AY2558" s="43" t="str">
        <f t="shared" si="359"/>
        <v>UTGS</v>
      </c>
    </row>
    <row r="2559" spans="1:51" hidden="1" x14ac:dyDescent="0.2">
      <c r="A2559" s="38">
        <v>2552</v>
      </c>
      <c r="B2559" t="s">
        <v>5806</v>
      </c>
      <c r="C2559" t="s">
        <v>5746</v>
      </c>
      <c r="D2559">
        <v>14500</v>
      </c>
      <c r="E2559" t="s">
        <v>215</v>
      </c>
      <c r="F2559">
        <v>5</v>
      </c>
      <c r="G2559" t="str">
        <f>LOOKUP(F2559,{0,6,45},{"F","L","H"})</f>
        <v>F</v>
      </c>
      <c r="H2559" t="s">
        <v>1188</v>
      </c>
      <c r="I2559" s="43" t="str">
        <f>IFERROR(VLOOKUP(#REF!,#REF!,2,FALSE),"No")</f>
        <v>No</v>
      </c>
      <c r="J2559" s="139">
        <v>2</v>
      </c>
      <c r="K2559" s="148">
        <v>58</v>
      </c>
      <c r="L2559" s="148">
        <v>4</v>
      </c>
      <c r="M2559" s="148">
        <v>154</v>
      </c>
      <c r="N2559" s="148"/>
      <c r="O2559" s="148"/>
      <c r="P2559" s="148"/>
      <c r="Q2559" s="148"/>
      <c r="R2559" s="148"/>
      <c r="S2559" s="148"/>
      <c r="T2559" s="148"/>
      <c r="U2559" s="148"/>
      <c r="V2559" s="148"/>
      <c r="W2559" s="148"/>
      <c r="X2559" s="139">
        <v>4</v>
      </c>
      <c r="Y2559" s="148">
        <v>1000</v>
      </c>
      <c r="Z2559" s="148"/>
      <c r="AA2559" s="148"/>
      <c r="AB2559" s="148"/>
      <c r="AC2559" s="148"/>
      <c r="AD2559" s="148"/>
      <c r="AE2559" s="148"/>
      <c r="AF2559" s="148"/>
      <c r="AG2559" s="148"/>
      <c r="AH2559" s="148"/>
      <c r="AI2559" s="148"/>
      <c r="AJ2559" s="148"/>
      <c r="AK2559" s="148"/>
      <c r="AL2559" s="139">
        <v>0</v>
      </c>
      <c r="AM2559" s="139">
        <v>0</v>
      </c>
      <c r="AN2559" s="148">
        <f t="shared" si="352"/>
        <v>1000</v>
      </c>
      <c r="AO2559" s="148">
        <f t="shared" si="353"/>
        <v>212</v>
      </c>
      <c r="AP2559" s="148">
        <v>1</v>
      </c>
      <c r="AQ2559" s="140">
        <v>2</v>
      </c>
      <c r="AS2559" s="42">
        <f t="shared" si="354"/>
        <v>16020.737300184001</v>
      </c>
      <c r="AT2559" s="101">
        <f t="shared" si="355"/>
        <v>0</v>
      </c>
      <c r="AU2559" s="42">
        <f t="shared" si="356"/>
        <v>16020.737300184001</v>
      </c>
      <c r="AV2559" s="42">
        <f t="shared" si="357"/>
        <v>19840.480860737018</v>
      </c>
      <c r="AW2559" s="102">
        <f t="shared" si="358"/>
        <v>10791.333333333334</v>
      </c>
      <c r="AX2559" s="43">
        <f t="shared" si="360"/>
        <v>2</v>
      </c>
      <c r="AY2559" s="43" t="str">
        <f t="shared" si="359"/>
        <v>UTTSS</v>
      </c>
    </row>
    <row r="2560" spans="1:51" hidden="1" x14ac:dyDescent="0.2">
      <c r="A2560" s="38">
        <v>2553</v>
      </c>
      <c r="B2560" t="s">
        <v>362</v>
      </c>
      <c r="C2560" t="s">
        <v>289</v>
      </c>
      <c r="D2560">
        <v>320</v>
      </c>
      <c r="E2560" t="s">
        <v>1232</v>
      </c>
      <c r="F2560">
        <v>0.25</v>
      </c>
      <c r="G2560" t="str">
        <f>LOOKUP(F2560,{0,6,45},{"F","L","H"})</f>
        <v>F</v>
      </c>
      <c r="H2560" t="s">
        <v>4297</v>
      </c>
      <c r="I2560" s="43" t="str">
        <f>IFERROR(VLOOKUP(#REF!,#REF!,2,FALSE),"No")</f>
        <v>No</v>
      </c>
      <c r="J2560" s="139">
        <v>0.5</v>
      </c>
      <c r="K2560" s="148">
        <v>36</v>
      </c>
      <c r="L2560" s="148"/>
      <c r="M2560" s="148"/>
      <c r="N2560" s="148"/>
      <c r="O2560" s="148"/>
      <c r="P2560" s="148"/>
      <c r="Q2560" s="148"/>
      <c r="R2560" s="148"/>
      <c r="S2560" s="148"/>
      <c r="T2560" s="148"/>
      <c r="U2560" s="148"/>
      <c r="V2560" s="148"/>
      <c r="W2560" s="148"/>
      <c r="X2560" s="139">
        <v>1.25</v>
      </c>
      <c r="Y2560" s="148">
        <v>1000</v>
      </c>
      <c r="Z2560" s="149"/>
      <c r="AA2560" s="148"/>
      <c r="AB2560" s="148"/>
      <c r="AC2560" s="148"/>
      <c r="AD2560" s="148"/>
      <c r="AE2560" s="148"/>
      <c r="AF2560" s="148"/>
      <c r="AG2560" s="148"/>
      <c r="AH2560" s="148"/>
      <c r="AI2560" s="148"/>
      <c r="AJ2560" s="148"/>
      <c r="AK2560" s="148"/>
      <c r="AL2560" s="139">
        <v>0</v>
      </c>
      <c r="AM2560" s="139">
        <v>0</v>
      </c>
      <c r="AN2560" s="148">
        <f t="shared" si="352"/>
        <v>1000</v>
      </c>
      <c r="AO2560" s="148">
        <f t="shared" si="353"/>
        <v>36</v>
      </c>
      <c r="AP2560" s="148">
        <v>8</v>
      </c>
      <c r="AQ2560" s="140">
        <v>8</v>
      </c>
      <c r="AS2560" s="42">
        <f t="shared" si="354"/>
        <v>2462.5252019180384</v>
      </c>
      <c r="AT2560" s="101">
        <f t="shared" si="355"/>
        <v>0</v>
      </c>
      <c r="AU2560" s="42">
        <f t="shared" si="356"/>
        <v>2462.5252019180384</v>
      </c>
      <c r="AV2560" s="42">
        <f t="shared" si="357"/>
        <v>4151.3702151842544</v>
      </c>
      <c r="AW2560" s="102">
        <f t="shared" si="358"/>
        <v>431</v>
      </c>
      <c r="AX2560" s="43">
        <f t="shared" si="360"/>
        <v>0.5</v>
      </c>
      <c r="AY2560" s="43" t="str">
        <f t="shared" si="359"/>
        <v>UTGS</v>
      </c>
    </row>
    <row r="2561" spans="1:51" hidden="1" x14ac:dyDescent="0.2">
      <c r="A2561" s="38">
        <v>2554</v>
      </c>
      <c r="B2561" t="s">
        <v>5806</v>
      </c>
      <c r="C2561" t="s">
        <v>292</v>
      </c>
      <c r="D2561">
        <v>3000</v>
      </c>
      <c r="E2561" t="s">
        <v>207</v>
      </c>
      <c r="F2561">
        <v>0.25</v>
      </c>
      <c r="G2561" t="str">
        <f>LOOKUP(F2561,{0,6,45},{"F","L","H"})</f>
        <v>F</v>
      </c>
      <c r="H2561" t="s">
        <v>1978</v>
      </c>
      <c r="I2561" s="43" t="str">
        <f>IFERROR(VLOOKUP(#REF!,#REF!,2,FALSE),"No")</f>
        <v>No</v>
      </c>
      <c r="J2561" s="149">
        <v>1.25</v>
      </c>
      <c r="K2561" s="148">
        <v>42</v>
      </c>
      <c r="L2561" s="148"/>
      <c r="M2561" s="148"/>
      <c r="N2561" s="148"/>
      <c r="O2561" s="148"/>
      <c r="P2561" s="148"/>
      <c r="Q2561" s="148"/>
      <c r="R2561" s="148"/>
      <c r="S2561" s="148"/>
      <c r="T2561" s="148"/>
      <c r="U2561" s="148"/>
      <c r="V2561" s="148"/>
      <c r="W2561" s="148"/>
      <c r="X2561" s="139">
        <v>2</v>
      </c>
      <c r="Y2561" s="148">
        <v>297.48</v>
      </c>
      <c r="Z2561" s="149">
        <v>3</v>
      </c>
      <c r="AA2561" s="148">
        <v>702.52</v>
      </c>
      <c r="AB2561" s="148"/>
      <c r="AC2561" s="148"/>
      <c r="AD2561" s="148"/>
      <c r="AE2561" s="148"/>
      <c r="AF2561" s="148"/>
      <c r="AG2561" s="148"/>
      <c r="AH2561" s="148"/>
      <c r="AI2561" s="148"/>
      <c r="AJ2561" s="148"/>
      <c r="AK2561" s="148"/>
      <c r="AL2561" s="139">
        <v>0</v>
      </c>
      <c r="AM2561" s="139">
        <v>0</v>
      </c>
      <c r="AN2561" s="148">
        <f t="shared" si="352"/>
        <v>1000</v>
      </c>
      <c r="AO2561" s="148">
        <f t="shared" si="353"/>
        <v>42</v>
      </c>
      <c r="AP2561" s="148">
        <v>3</v>
      </c>
      <c r="AQ2561" s="140">
        <v>4</v>
      </c>
      <c r="AS2561" s="42">
        <f t="shared" si="354"/>
        <v>3129.5660689043775</v>
      </c>
      <c r="AT2561" s="101">
        <f t="shared" si="355"/>
        <v>0</v>
      </c>
      <c r="AU2561" s="42">
        <f t="shared" si="356"/>
        <v>3129.5660689043775</v>
      </c>
      <c r="AV2561" s="42">
        <f t="shared" si="357"/>
        <v>5900.7520303685087</v>
      </c>
      <c r="AW2561" s="102">
        <f t="shared" si="358"/>
        <v>2145.6666666666665</v>
      </c>
      <c r="AX2561" s="43">
        <f t="shared" si="360"/>
        <v>1.25</v>
      </c>
      <c r="AY2561" s="43" t="str">
        <f t="shared" si="359"/>
        <v>UTFS</v>
      </c>
    </row>
    <row r="2562" spans="1:51" hidden="1" x14ac:dyDescent="0.2">
      <c r="A2562" s="38">
        <v>2555</v>
      </c>
      <c r="B2562" t="s">
        <v>5806</v>
      </c>
      <c r="C2562" t="s">
        <v>289</v>
      </c>
      <c r="D2562">
        <v>550</v>
      </c>
      <c r="E2562" t="s">
        <v>1842</v>
      </c>
      <c r="F2562">
        <v>2</v>
      </c>
      <c r="G2562" t="str">
        <f>LOOKUP(F2562,{0,6,45},{"F","L","H"})</f>
        <v>F</v>
      </c>
      <c r="H2562" t="s">
        <v>4298</v>
      </c>
      <c r="I2562" s="43" t="str">
        <f>IFERROR(VLOOKUP(#REF!,#REF!,2,FALSE),"No")</f>
        <v>No</v>
      </c>
      <c r="J2562" s="139">
        <v>1.25</v>
      </c>
      <c r="K2562" s="148">
        <v>290</v>
      </c>
      <c r="L2562" s="148"/>
      <c r="M2562" s="148"/>
      <c r="N2562" s="148"/>
      <c r="O2562" s="148"/>
      <c r="P2562" s="148"/>
      <c r="Q2562" s="148"/>
      <c r="R2562" s="148"/>
      <c r="S2562" s="148"/>
      <c r="T2562" s="148"/>
      <c r="U2562" s="148"/>
      <c r="V2562" s="148"/>
      <c r="W2562" s="148"/>
      <c r="X2562" s="139">
        <v>1.25</v>
      </c>
      <c r="Y2562" s="148">
        <v>66</v>
      </c>
      <c r="Z2562" s="149">
        <v>2</v>
      </c>
      <c r="AA2562" s="148">
        <v>562</v>
      </c>
      <c r="AB2562" s="148">
        <v>6</v>
      </c>
      <c r="AC2562" s="148">
        <v>372</v>
      </c>
      <c r="AD2562" s="148"/>
      <c r="AE2562" s="148"/>
      <c r="AF2562" s="148"/>
      <c r="AG2562" s="148"/>
      <c r="AH2562" s="148"/>
      <c r="AI2562" s="148"/>
      <c r="AJ2562" s="148"/>
      <c r="AK2562" s="148"/>
      <c r="AL2562" s="139">
        <v>0</v>
      </c>
      <c r="AM2562" s="139">
        <v>0</v>
      </c>
      <c r="AN2562" s="148">
        <f t="shared" si="352"/>
        <v>1000</v>
      </c>
      <c r="AO2562" s="148">
        <f t="shared" si="353"/>
        <v>290</v>
      </c>
      <c r="AP2562" s="148">
        <v>2</v>
      </c>
      <c r="AQ2562" s="140">
        <v>11</v>
      </c>
      <c r="AS2562" s="42">
        <f t="shared" si="354"/>
        <v>21608.908571006414</v>
      </c>
      <c r="AT2562" s="101">
        <f t="shared" si="355"/>
        <v>0</v>
      </c>
      <c r="AU2562" s="42">
        <f t="shared" si="356"/>
        <v>21608.908571006414</v>
      </c>
      <c r="AV2562" s="42">
        <f t="shared" si="357"/>
        <v>3890.4183383158215</v>
      </c>
      <c r="AW2562" s="102">
        <f t="shared" si="358"/>
        <v>585.0096169344007</v>
      </c>
      <c r="AX2562" s="43">
        <f t="shared" si="360"/>
        <v>1.25</v>
      </c>
      <c r="AY2562" s="43" t="str">
        <f t="shared" si="359"/>
        <v>UTGS</v>
      </c>
    </row>
    <row r="2563" spans="1:51" hidden="1" x14ac:dyDescent="0.2">
      <c r="A2563" s="38">
        <v>2556</v>
      </c>
      <c r="B2563" t="s">
        <v>5806</v>
      </c>
      <c r="C2563" t="s">
        <v>292</v>
      </c>
      <c r="D2563">
        <v>3000</v>
      </c>
      <c r="E2563" t="s">
        <v>207</v>
      </c>
      <c r="F2563">
        <v>0.25</v>
      </c>
      <c r="G2563" t="str">
        <f>LOOKUP(F2563,{0,6,45},{"F","L","H"})</f>
        <v>F</v>
      </c>
      <c r="H2563" t="s">
        <v>910</v>
      </c>
      <c r="I2563" s="43" t="str">
        <f>IFERROR(VLOOKUP(#REF!,#REF!,2,FALSE),"No")</f>
        <v>No</v>
      </c>
      <c r="J2563" s="139">
        <v>0.75</v>
      </c>
      <c r="K2563" s="148">
        <v>69</v>
      </c>
      <c r="L2563" s="148"/>
      <c r="M2563" s="148"/>
      <c r="N2563" s="148"/>
      <c r="O2563" s="148"/>
      <c r="P2563" s="148"/>
      <c r="Q2563" s="148"/>
      <c r="R2563" s="148"/>
      <c r="S2563" s="148"/>
      <c r="T2563" s="148"/>
      <c r="U2563" s="148"/>
      <c r="V2563" s="148"/>
      <c r="W2563" s="148"/>
      <c r="X2563" s="139">
        <v>1.25</v>
      </c>
      <c r="Y2563" s="148">
        <v>247.09</v>
      </c>
      <c r="Z2563" s="149">
        <v>2</v>
      </c>
      <c r="AA2563" s="148">
        <v>450</v>
      </c>
      <c r="AB2563" s="148">
        <v>4</v>
      </c>
      <c r="AC2563" s="148">
        <v>302.91000000000003</v>
      </c>
      <c r="AD2563" s="148"/>
      <c r="AE2563" s="148"/>
      <c r="AF2563" s="148"/>
      <c r="AG2563" s="148"/>
      <c r="AH2563" s="148"/>
      <c r="AI2563" s="148"/>
      <c r="AJ2563" s="148"/>
      <c r="AK2563" s="148"/>
      <c r="AL2563" s="139">
        <v>0</v>
      </c>
      <c r="AM2563" s="139">
        <v>0</v>
      </c>
      <c r="AN2563" s="148">
        <f t="shared" si="352"/>
        <v>1000</v>
      </c>
      <c r="AO2563" s="148">
        <f t="shared" si="353"/>
        <v>69</v>
      </c>
      <c r="AP2563" s="148">
        <v>3</v>
      </c>
      <c r="AQ2563" s="140">
        <v>4</v>
      </c>
      <c r="AS2563" s="42">
        <f t="shared" si="354"/>
        <v>4442.4599703429058</v>
      </c>
      <c r="AT2563" s="101">
        <f t="shared" si="355"/>
        <v>0</v>
      </c>
      <c r="AU2563" s="42">
        <f t="shared" si="356"/>
        <v>4442.4599703429058</v>
      </c>
      <c r="AV2563" s="42">
        <f t="shared" si="357"/>
        <v>8713.9473553685093</v>
      </c>
      <c r="AW2563" s="102">
        <f t="shared" si="358"/>
        <v>2145.6666666666665</v>
      </c>
      <c r="AX2563" s="43">
        <f t="shared" si="360"/>
        <v>0.75</v>
      </c>
      <c r="AY2563" s="43" t="str">
        <f t="shared" si="359"/>
        <v>UTFS</v>
      </c>
    </row>
    <row r="2564" spans="1:51" hidden="1" x14ac:dyDescent="0.2">
      <c r="A2564" s="38">
        <v>2557</v>
      </c>
      <c r="B2564" t="s">
        <v>362</v>
      </c>
      <c r="C2564" t="s">
        <v>289</v>
      </c>
      <c r="D2564">
        <v>320</v>
      </c>
      <c r="E2564" t="s">
        <v>1245</v>
      </c>
      <c r="F2564">
        <v>0.25</v>
      </c>
      <c r="G2564" t="str">
        <f>LOOKUP(F2564,{0,6,45},{"F","L","H"})</f>
        <v>F</v>
      </c>
      <c r="H2564" t="s">
        <v>4299</v>
      </c>
      <c r="I2564" s="43" t="str">
        <f>IFERROR(VLOOKUP(#REF!,#REF!,2,FALSE),"No")</f>
        <v>No</v>
      </c>
      <c r="J2564" s="139">
        <v>0.5</v>
      </c>
      <c r="K2564" s="148">
        <v>38</v>
      </c>
      <c r="L2564" s="148"/>
      <c r="M2564" s="148"/>
      <c r="N2564" s="148"/>
      <c r="O2564" s="148"/>
      <c r="P2564" s="148"/>
      <c r="Q2564" s="148"/>
      <c r="R2564" s="148"/>
      <c r="S2564" s="148"/>
      <c r="T2564" s="148"/>
      <c r="U2564" s="148"/>
      <c r="V2564" s="148"/>
      <c r="W2564" s="148"/>
      <c r="X2564" s="139">
        <v>0.75</v>
      </c>
      <c r="Y2564" s="148">
        <v>146</v>
      </c>
      <c r="Z2564" s="148">
        <v>2</v>
      </c>
      <c r="AA2564" s="148">
        <v>854</v>
      </c>
      <c r="AB2564" s="148"/>
      <c r="AC2564" s="148"/>
      <c r="AD2564" s="148"/>
      <c r="AE2564" s="148"/>
      <c r="AF2564" s="148"/>
      <c r="AG2564" s="148"/>
      <c r="AH2564" s="148"/>
      <c r="AI2564" s="148"/>
      <c r="AJ2564" s="148"/>
      <c r="AK2564" s="148"/>
      <c r="AL2564" s="139">
        <v>0</v>
      </c>
      <c r="AM2564" s="139">
        <v>0</v>
      </c>
      <c r="AN2564" s="148">
        <f t="shared" si="352"/>
        <v>1000</v>
      </c>
      <c r="AO2564" s="148">
        <f t="shared" si="353"/>
        <v>38</v>
      </c>
      <c r="AP2564" s="148">
        <v>13</v>
      </c>
      <c r="AQ2564" s="140">
        <v>13</v>
      </c>
      <c r="AS2564" s="42">
        <f t="shared" si="354"/>
        <v>2599.3321575801515</v>
      </c>
      <c r="AT2564" s="101">
        <f t="shared" si="355"/>
        <v>0</v>
      </c>
      <c r="AU2564" s="42">
        <f t="shared" si="356"/>
        <v>2599.3321575801515</v>
      </c>
      <c r="AV2564" s="42">
        <f t="shared" si="357"/>
        <v>2585.9724401133872</v>
      </c>
      <c r="AW2564" s="102">
        <f t="shared" si="358"/>
        <v>431</v>
      </c>
      <c r="AX2564" s="43">
        <f t="shared" si="360"/>
        <v>0.5</v>
      </c>
      <c r="AY2564" s="43" t="str">
        <f t="shared" si="359"/>
        <v>UTGS</v>
      </c>
    </row>
    <row r="2565" spans="1:51" hidden="1" x14ac:dyDescent="0.2">
      <c r="A2565" s="38">
        <v>2558</v>
      </c>
      <c r="B2565" t="s">
        <v>362</v>
      </c>
      <c r="C2565" t="s">
        <v>289</v>
      </c>
      <c r="D2565">
        <v>320</v>
      </c>
      <c r="E2565" t="s">
        <v>1232</v>
      </c>
      <c r="F2565">
        <v>0.25</v>
      </c>
      <c r="G2565" t="str">
        <f>LOOKUP(F2565,{0,6,45},{"F","L","H"})</f>
        <v>F</v>
      </c>
      <c r="H2565" t="s">
        <v>4300</v>
      </c>
      <c r="I2565" s="43" t="str">
        <f>IFERROR(VLOOKUP(#REF!,#REF!,2,FALSE),"No")</f>
        <v>No</v>
      </c>
      <c r="J2565" s="139">
        <v>0.5</v>
      </c>
      <c r="K2565" s="148">
        <v>19</v>
      </c>
      <c r="L2565" s="148"/>
      <c r="M2565" s="148"/>
      <c r="N2565" s="148"/>
      <c r="O2565" s="148"/>
      <c r="P2565" s="148"/>
      <c r="Q2565" s="148"/>
      <c r="R2565" s="148"/>
      <c r="S2565" s="148"/>
      <c r="T2565" s="148"/>
      <c r="U2565" s="148"/>
      <c r="V2565" s="148"/>
      <c r="W2565" s="148"/>
      <c r="X2565" s="139">
        <v>0.75</v>
      </c>
      <c r="Y2565" s="148">
        <v>189.91</v>
      </c>
      <c r="Z2565" s="148">
        <v>2</v>
      </c>
      <c r="AA2565" s="148">
        <v>810.09</v>
      </c>
      <c r="AB2565" s="148"/>
      <c r="AC2565" s="148"/>
      <c r="AD2565" s="148"/>
      <c r="AE2565" s="148"/>
      <c r="AF2565" s="148"/>
      <c r="AG2565" s="148"/>
      <c r="AH2565" s="148"/>
      <c r="AI2565" s="148"/>
      <c r="AJ2565" s="148"/>
      <c r="AK2565" s="148"/>
      <c r="AL2565" s="139">
        <v>0</v>
      </c>
      <c r="AM2565" s="139">
        <v>0</v>
      </c>
      <c r="AN2565" s="148">
        <f t="shared" si="352"/>
        <v>1000</v>
      </c>
      <c r="AO2565" s="148">
        <f t="shared" si="353"/>
        <v>19</v>
      </c>
      <c r="AP2565" s="148">
        <v>13</v>
      </c>
      <c r="AQ2565" s="140">
        <v>13</v>
      </c>
      <c r="AS2565" s="42">
        <f t="shared" si="354"/>
        <v>1299.6660787900757</v>
      </c>
      <c r="AT2565" s="101">
        <f t="shared" si="355"/>
        <v>0</v>
      </c>
      <c r="AU2565" s="42">
        <f t="shared" si="356"/>
        <v>1299.6660787900757</v>
      </c>
      <c r="AV2565" s="42">
        <f t="shared" si="357"/>
        <v>2611.5753478056945</v>
      </c>
      <c r="AW2565" s="102">
        <f t="shared" si="358"/>
        <v>431</v>
      </c>
      <c r="AX2565" s="43">
        <f t="shared" si="360"/>
        <v>0.5</v>
      </c>
      <c r="AY2565" s="43" t="str">
        <f t="shared" si="359"/>
        <v>UTGS</v>
      </c>
    </row>
    <row r="2566" spans="1:51" hidden="1" x14ac:dyDescent="0.2">
      <c r="A2566" s="38">
        <v>2559</v>
      </c>
      <c r="B2566" t="s">
        <v>362</v>
      </c>
      <c r="C2566" t="s">
        <v>289</v>
      </c>
      <c r="D2566">
        <v>320</v>
      </c>
      <c r="E2566" t="s">
        <v>1232</v>
      </c>
      <c r="F2566">
        <v>0.25</v>
      </c>
      <c r="G2566" t="str">
        <f>LOOKUP(F2566,{0,6,45},{"F","L","H"})</f>
        <v>F</v>
      </c>
      <c r="H2566" t="s">
        <v>4301</v>
      </c>
      <c r="I2566" s="43" t="str">
        <f>IFERROR(VLOOKUP(#REF!,#REF!,2,FALSE),"No")</f>
        <v>No</v>
      </c>
      <c r="J2566" s="139">
        <v>0.5</v>
      </c>
      <c r="K2566" s="148">
        <v>104</v>
      </c>
      <c r="L2566" s="148"/>
      <c r="M2566" s="148"/>
      <c r="N2566" s="148"/>
      <c r="O2566" s="148"/>
      <c r="P2566" s="148"/>
      <c r="Q2566" s="148"/>
      <c r="R2566" s="148"/>
      <c r="S2566" s="148"/>
      <c r="T2566" s="148"/>
      <c r="U2566" s="148"/>
      <c r="V2566" s="148"/>
      <c r="W2566" s="148"/>
      <c r="X2566" s="139">
        <v>2</v>
      </c>
      <c r="Y2566" s="148">
        <v>481.09</v>
      </c>
      <c r="Z2566" s="148">
        <v>4</v>
      </c>
      <c r="AA2566" s="148">
        <v>518.91999999999996</v>
      </c>
      <c r="AB2566" s="148"/>
      <c r="AC2566" s="148"/>
      <c r="AD2566" s="148"/>
      <c r="AE2566" s="148"/>
      <c r="AF2566" s="148"/>
      <c r="AG2566" s="148"/>
      <c r="AH2566" s="148"/>
      <c r="AI2566" s="148"/>
      <c r="AJ2566" s="148"/>
      <c r="AK2566" s="148"/>
      <c r="AL2566" s="139">
        <v>0</v>
      </c>
      <c r="AM2566" s="139">
        <v>0</v>
      </c>
      <c r="AN2566" s="148">
        <f t="shared" si="352"/>
        <v>1000.01</v>
      </c>
      <c r="AO2566" s="148">
        <f t="shared" si="353"/>
        <v>104</v>
      </c>
      <c r="AP2566" s="148">
        <v>15</v>
      </c>
      <c r="AQ2566" s="140">
        <v>28</v>
      </c>
      <c r="AS2566" s="42">
        <f t="shared" si="354"/>
        <v>7113.9616944298887</v>
      </c>
      <c r="AT2566" s="101">
        <f t="shared" si="355"/>
        <v>0</v>
      </c>
      <c r="AU2566" s="42">
        <f t="shared" si="356"/>
        <v>7113.9616944298887</v>
      </c>
      <c r="AV2566" s="42">
        <f t="shared" si="357"/>
        <v>1293.997972538973</v>
      </c>
      <c r="AW2566" s="102">
        <f t="shared" si="358"/>
        <v>431</v>
      </c>
      <c r="AX2566" s="43">
        <f t="shared" si="360"/>
        <v>0.5</v>
      </c>
      <c r="AY2566" s="43" t="str">
        <f t="shared" si="359"/>
        <v>UTGS</v>
      </c>
    </row>
    <row r="2567" spans="1:51" hidden="1" x14ac:dyDescent="0.2">
      <c r="A2567" s="38">
        <v>2560</v>
      </c>
      <c r="B2567" t="s">
        <v>362</v>
      </c>
      <c r="C2567" t="s">
        <v>289</v>
      </c>
      <c r="D2567">
        <v>320</v>
      </c>
      <c r="E2567" t="s">
        <v>1232</v>
      </c>
      <c r="F2567">
        <v>0.25</v>
      </c>
      <c r="G2567" t="str">
        <f>LOOKUP(F2567,{0,6,45},{"F","L","H"})</f>
        <v>F</v>
      </c>
      <c r="H2567" t="s">
        <v>4303</v>
      </c>
      <c r="I2567" s="43" t="str">
        <f>IFERROR(VLOOKUP(#REF!,#REF!,2,FALSE),"No")</f>
        <v>No</v>
      </c>
      <c r="J2567" s="139">
        <v>0.5</v>
      </c>
      <c r="K2567" s="148">
        <v>37</v>
      </c>
      <c r="L2567" s="148"/>
      <c r="M2567" s="148"/>
      <c r="N2567" s="148"/>
      <c r="O2567" s="148"/>
      <c r="P2567" s="148"/>
      <c r="Q2567" s="148"/>
      <c r="R2567" s="148"/>
      <c r="S2567" s="148"/>
      <c r="T2567" s="148"/>
      <c r="U2567" s="148"/>
      <c r="V2567" s="148"/>
      <c r="W2567" s="148"/>
      <c r="X2567" s="139">
        <v>2</v>
      </c>
      <c r="Y2567" s="148">
        <v>937.54</v>
      </c>
      <c r="Z2567" s="148">
        <v>4</v>
      </c>
      <c r="AA2567" s="148">
        <v>62.46</v>
      </c>
      <c r="AB2567" s="148"/>
      <c r="AC2567" s="148"/>
      <c r="AD2567" s="148"/>
      <c r="AE2567" s="148"/>
      <c r="AF2567" s="148"/>
      <c r="AG2567" s="148"/>
      <c r="AH2567" s="148"/>
      <c r="AI2567" s="148"/>
      <c r="AJ2567" s="148"/>
      <c r="AK2567" s="148"/>
      <c r="AL2567" s="139">
        <v>0</v>
      </c>
      <c r="AM2567" s="139">
        <v>0</v>
      </c>
      <c r="AN2567" s="148">
        <f t="shared" si="352"/>
        <v>1000</v>
      </c>
      <c r="AO2567" s="148">
        <f t="shared" si="353"/>
        <v>37</v>
      </c>
      <c r="AP2567" s="148">
        <v>11</v>
      </c>
      <c r="AQ2567" s="140">
        <v>11</v>
      </c>
      <c r="AS2567" s="42">
        <f t="shared" si="354"/>
        <v>2530.928679749095</v>
      </c>
      <c r="AT2567" s="101">
        <f t="shared" si="355"/>
        <v>0</v>
      </c>
      <c r="AU2567" s="42">
        <f t="shared" si="356"/>
        <v>2530.928679749095</v>
      </c>
      <c r="AV2567" s="42">
        <f t="shared" si="357"/>
        <v>2996.2545383158213</v>
      </c>
      <c r="AW2567" s="102">
        <f t="shared" si="358"/>
        <v>431</v>
      </c>
      <c r="AX2567" s="43">
        <f t="shared" si="360"/>
        <v>0.5</v>
      </c>
      <c r="AY2567" s="43" t="str">
        <f t="shared" si="359"/>
        <v>UTGS</v>
      </c>
    </row>
    <row r="2568" spans="1:51" hidden="1" x14ac:dyDescent="0.2">
      <c r="A2568" s="38">
        <v>2561</v>
      </c>
      <c r="B2568" t="s">
        <v>362</v>
      </c>
      <c r="C2568" t="s">
        <v>289</v>
      </c>
      <c r="D2568">
        <v>175</v>
      </c>
      <c r="E2568" t="s">
        <v>1235</v>
      </c>
      <c r="F2568">
        <v>0.25</v>
      </c>
      <c r="G2568" t="str">
        <f>LOOKUP(F2568,{0,6,45},{"F","L","H"})</f>
        <v>F</v>
      </c>
      <c r="H2568" t="s">
        <v>4304</v>
      </c>
      <c r="I2568" s="43" t="str">
        <f>IFERROR(VLOOKUP(#REF!,#REF!,2,FALSE),"No")</f>
        <v>No</v>
      </c>
      <c r="J2568" s="139">
        <v>0.5</v>
      </c>
      <c r="K2568" s="148">
        <v>50</v>
      </c>
      <c r="L2568" s="148"/>
      <c r="M2568" s="148"/>
      <c r="N2568" s="148"/>
      <c r="O2568" s="148"/>
      <c r="P2568" s="148"/>
      <c r="Q2568" s="148"/>
      <c r="R2568" s="148"/>
      <c r="S2568" s="148"/>
      <c r="T2568" s="148"/>
      <c r="U2568" s="148"/>
      <c r="V2568" s="148"/>
      <c r="W2568" s="148"/>
      <c r="X2568" s="139">
        <v>1.25</v>
      </c>
      <c r="Y2568" s="148">
        <v>206.34</v>
      </c>
      <c r="Z2568" s="149">
        <v>2</v>
      </c>
      <c r="AA2568" s="148">
        <v>793.66</v>
      </c>
      <c r="AB2568" s="148"/>
      <c r="AC2568" s="148"/>
      <c r="AD2568" s="148"/>
      <c r="AE2568" s="148"/>
      <c r="AF2568" s="148"/>
      <c r="AG2568" s="148"/>
      <c r="AH2568" s="148"/>
      <c r="AI2568" s="148"/>
      <c r="AJ2568" s="148"/>
      <c r="AK2568" s="148"/>
      <c r="AL2568" s="139">
        <v>0</v>
      </c>
      <c r="AM2568" s="139">
        <v>0</v>
      </c>
      <c r="AN2568" s="148">
        <f t="shared" ref="AN2568:AN2631" si="361">SUM(Y2568,AA2568,AC2568,AE2568,AG2568,AI2568,AK2568,AM2568)</f>
        <v>1000</v>
      </c>
      <c r="AO2568" s="148">
        <f t="shared" ref="AO2568:AO2631" si="362">SUM(K2568,M2568,O2568,Q2568,S2568,U2568,W2568)</f>
        <v>50</v>
      </c>
      <c r="AP2568" s="148">
        <v>8</v>
      </c>
      <c r="AQ2568" s="140">
        <v>8</v>
      </c>
      <c r="AS2568" s="42">
        <f t="shared" ref="AS2568:AS2631" si="363">(VLOOKUP(J2568,Service,2,FALSE)*K2568+VLOOKUP(L2568,Service,2,FALSE)*M2568+VLOOKUP(N2568,Service,2,FALSE)*O2568+VLOOKUP(P2568,Service,2,FALSE)*Q2568)</f>
        <v>3420.1738915528308</v>
      </c>
      <c r="AT2568" s="101">
        <f t="shared" ref="AT2568:AT2631" si="364">VLOOKUP(R2568,serviceHP,2,FALSE)*S2568+VLOOKUP(T2568,serviceHP,2,FALSE)*U2568+VLOOKUP(V2568,serviceHP,2,FALSE)*W2568</f>
        <v>0</v>
      </c>
      <c r="AU2568" s="42">
        <f t="shared" ref="AU2568:AU2631" si="365">AS2568+AT2568</f>
        <v>3420.1738915528308</v>
      </c>
      <c r="AV2568" s="42">
        <f t="shared" ref="AV2568:AV2631" si="366">(VLOOKUP(X2568,Main,2,FALSE)*Y2568+VLOOKUP(Z2568,Main,2,FALSE)*AA2568+VLOOKUP(AB2568,Main,2,FALSE)*AC2568+VLOOKUP(AD2568,Main,2,FALSE)*AE2568+VLOOKUP(AF2568,Main,2,FALSE)*AG2568+VLOOKUP(AL2568,Main,2,FALSE)*AM2568+VLOOKUP(AH2568,Main,2,FALSE)*AI2568+VLOOKUP(AL2568,Main,2,FALSE)*AM2568+VLOOKUP(AJ2568,Main,2,FALSE)*AK2568)/AQ2568</f>
        <v>4081.9249651842538</v>
      </c>
      <c r="AW2568" s="102">
        <f t="shared" ref="AW2568:AW2631" si="367">IF(G2568="F",VLOOKUP(D2568,MeterAndReg2,2,TRUE),(IF(G2568="L",VLOOKUP(D2568,MeterAndReg2,3,TRUE),VLOOKUP(D2568,MeterAndReg2,4,TRUE))))</f>
        <v>431</v>
      </c>
      <c r="AX2568" s="43">
        <f t="shared" si="360"/>
        <v>0.5</v>
      </c>
      <c r="AY2568" s="43" t="str">
        <f t="shared" si="359"/>
        <v>UTGS</v>
      </c>
    </row>
    <row r="2569" spans="1:51" hidden="1" x14ac:dyDescent="0.2">
      <c r="A2569" s="38">
        <v>2562</v>
      </c>
      <c r="B2569" t="s">
        <v>362</v>
      </c>
      <c r="C2569" t="s">
        <v>289</v>
      </c>
      <c r="D2569">
        <v>175</v>
      </c>
      <c r="E2569" t="s">
        <v>1235</v>
      </c>
      <c r="F2569">
        <v>0.25</v>
      </c>
      <c r="G2569" t="str">
        <f>LOOKUP(F2569,{0,6,45},{"F","L","H"})</f>
        <v>F</v>
      </c>
      <c r="H2569" t="s">
        <v>4305</v>
      </c>
      <c r="I2569" s="43" t="str">
        <f>IFERROR(VLOOKUP(#REF!,#REF!,2,FALSE),"No")</f>
        <v>No</v>
      </c>
      <c r="J2569" s="139">
        <v>0.5</v>
      </c>
      <c r="K2569" s="148">
        <v>59</v>
      </c>
      <c r="L2569" s="148"/>
      <c r="M2569" s="148"/>
      <c r="N2569" s="148"/>
      <c r="O2569" s="148"/>
      <c r="P2569" s="148"/>
      <c r="Q2569" s="148"/>
      <c r="R2569" s="148"/>
      <c r="S2569" s="148"/>
      <c r="T2569" s="148"/>
      <c r="U2569" s="148"/>
      <c r="V2569" s="148"/>
      <c r="W2569" s="148"/>
      <c r="X2569" s="139">
        <v>1.25</v>
      </c>
      <c r="Y2569" s="148">
        <v>23.56</v>
      </c>
      <c r="Z2569" s="148">
        <v>2</v>
      </c>
      <c r="AA2569" s="148">
        <v>976.44</v>
      </c>
      <c r="AB2569" s="148"/>
      <c r="AC2569" s="148"/>
      <c r="AD2569" s="148"/>
      <c r="AE2569" s="148"/>
      <c r="AF2569" s="148"/>
      <c r="AG2569" s="148"/>
      <c r="AH2569" s="148"/>
      <c r="AI2569" s="148"/>
      <c r="AJ2569" s="148"/>
      <c r="AK2569" s="148"/>
      <c r="AL2569" s="139">
        <v>0</v>
      </c>
      <c r="AM2569" s="139">
        <v>0</v>
      </c>
      <c r="AN2569" s="148">
        <f t="shared" si="361"/>
        <v>1000</v>
      </c>
      <c r="AO2569" s="148">
        <f t="shared" si="362"/>
        <v>59</v>
      </c>
      <c r="AP2569" s="148">
        <v>3</v>
      </c>
      <c r="AQ2569" s="140">
        <v>3</v>
      </c>
      <c r="AS2569" s="42">
        <f t="shared" si="363"/>
        <v>4035.8051920323405</v>
      </c>
      <c r="AT2569" s="101">
        <f t="shared" si="364"/>
        <v>0</v>
      </c>
      <c r="AU2569" s="42">
        <f t="shared" si="365"/>
        <v>4035.8051920323405</v>
      </c>
      <c r="AV2569" s="42">
        <f t="shared" si="366"/>
        <v>10842.484573824679</v>
      </c>
      <c r="AW2569" s="102">
        <f t="shared" si="367"/>
        <v>431</v>
      </c>
      <c r="AX2569" s="43">
        <f t="shared" si="360"/>
        <v>0.5</v>
      </c>
      <c r="AY2569" s="43" t="str">
        <f t="shared" ref="AY2569:AY2632" si="368">C2569</f>
        <v>UTGS</v>
      </c>
    </row>
    <row r="2570" spans="1:51" hidden="1" x14ac:dyDescent="0.2">
      <c r="A2570" s="38">
        <v>2563</v>
      </c>
      <c r="B2570" t="s">
        <v>362</v>
      </c>
      <c r="C2570" t="s">
        <v>289</v>
      </c>
      <c r="D2570">
        <v>320</v>
      </c>
      <c r="E2570" t="s">
        <v>1232</v>
      </c>
      <c r="F2570">
        <v>0.25</v>
      </c>
      <c r="G2570" t="str">
        <f>LOOKUP(F2570,{0,6,45},{"F","L","H"})</f>
        <v>F</v>
      </c>
      <c r="H2570" t="s">
        <v>4306</v>
      </c>
      <c r="I2570" s="43" t="str">
        <f>IFERROR(VLOOKUP(#REF!,#REF!,2,FALSE),"No")</f>
        <v>No</v>
      </c>
      <c r="J2570" s="139">
        <v>0.5</v>
      </c>
      <c r="K2570" s="148">
        <v>39</v>
      </c>
      <c r="L2570" s="148"/>
      <c r="M2570" s="148"/>
      <c r="N2570" s="148"/>
      <c r="O2570" s="148"/>
      <c r="P2570" s="148"/>
      <c r="Q2570" s="148"/>
      <c r="R2570" s="148"/>
      <c r="S2570" s="148"/>
      <c r="T2570" s="148"/>
      <c r="U2570" s="148"/>
      <c r="V2570" s="148"/>
      <c r="W2570" s="148"/>
      <c r="X2570" s="139">
        <v>2</v>
      </c>
      <c r="Y2570" s="148">
        <v>1000</v>
      </c>
      <c r="Z2570" s="148"/>
      <c r="AA2570" s="148"/>
      <c r="AB2570" s="148"/>
      <c r="AC2570" s="148"/>
      <c r="AD2570" s="148"/>
      <c r="AE2570" s="148"/>
      <c r="AF2570" s="148"/>
      <c r="AG2570" s="148"/>
      <c r="AH2570" s="148"/>
      <c r="AI2570" s="148"/>
      <c r="AJ2570" s="148"/>
      <c r="AK2570" s="148"/>
      <c r="AL2570" s="139">
        <v>0</v>
      </c>
      <c r="AM2570" s="139">
        <v>0</v>
      </c>
      <c r="AN2570" s="148">
        <f t="shared" si="361"/>
        <v>1000</v>
      </c>
      <c r="AO2570" s="148">
        <f t="shared" si="362"/>
        <v>39</v>
      </c>
      <c r="AP2570" s="148">
        <v>8</v>
      </c>
      <c r="AQ2570" s="140">
        <v>8</v>
      </c>
      <c r="AS2570" s="42">
        <f t="shared" si="363"/>
        <v>2667.735635411208</v>
      </c>
      <c r="AT2570" s="101">
        <f t="shared" si="364"/>
        <v>0</v>
      </c>
      <c r="AU2570" s="42">
        <f t="shared" si="365"/>
        <v>2667.735635411208</v>
      </c>
      <c r="AV2570" s="42">
        <f t="shared" si="366"/>
        <v>4063.870215184254</v>
      </c>
      <c r="AW2570" s="102">
        <f t="shared" si="367"/>
        <v>431</v>
      </c>
      <c r="AX2570" s="43">
        <f t="shared" si="360"/>
        <v>0.5</v>
      </c>
      <c r="AY2570" s="43" t="str">
        <f t="shared" si="368"/>
        <v>UTGS</v>
      </c>
    </row>
    <row r="2571" spans="1:51" hidden="1" x14ac:dyDescent="0.2">
      <c r="A2571" s="38">
        <v>2564</v>
      </c>
      <c r="B2571" t="s">
        <v>362</v>
      </c>
      <c r="C2571" t="s">
        <v>289</v>
      </c>
      <c r="D2571">
        <v>320</v>
      </c>
      <c r="E2571" t="s">
        <v>1232</v>
      </c>
      <c r="F2571">
        <v>0.25</v>
      </c>
      <c r="G2571" t="str">
        <f>LOOKUP(F2571,{0,6,45},{"F","L","H"})</f>
        <v>F</v>
      </c>
      <c r="H2571" t="s">
        <v>4307</v>
      </c>
      <c r="I2571" s="43" t="str">
        <f>IFERROR(VLOOKUP(#REF!,#REF!,2,FALSE),"No")</f>
        <v>No</v>
      </c>
      <c r="J2571" s="139">
        <v>0.75</v>
      </c>
      <c r="K2571" s="148">
        <v>57</v>
      </c>
      <c r="L2571" s="148"/>
      <c r="M2571" s="148"/>
      <c r="N2571" s="148"/>
      <c r="O2571" s="148"/>
      <c r="P2571" s="148"/>
      <c r="Q2571" s="148"/>
      <c r="R2571" s="148"/>
      <c r="S2571" s="148"/>
      <c r="T2571" s="148"/>
      <c r="U2571" s="148"/>
      <c r="V2571" s="148"/>
      <c r="W2571" s="148"/>
      <c r="X2571" s="139">
        <v>2</v>
      </c>
      <c r="Y2571" s="148">
        <v>1000</v>
      </c>
      <c r="Z2571" s="149"/>
      <c r="AA2571" s="148"/>
      <c r="AB2571" s="148"/>
      <c r="AC2571" s="148"/>
      <c r="AD2571" s="148"/>
      <c r="AE2571" s="148"/>
      <c r="AF2571" s="148"/>
      <c r="AG2571" s="148"/>
      <c r="AH2571" s="148"/>
      <c r="AI2571" s="148"/>
      <c r="AJ2571" s="148"/>
      <c r="AK2571" s="148"/>
      <c r="AL2571" s="139">
        <v>0</v>
      </c>
      <c r="AM2571" s="139">
        <v>0</v>
      </c>
      <c r="AN2571" s="148">
        <f t="shared" si="361"/>
        <v>1000</v>
      </c>
      <c r="AO2571" s="148">
        <f t="shared" si="362"/>
        <v>57</v>
      </c>
      <c r="AP2571" s="148">
        <v>5</v>
      </c>
      <c r="AQ2571" s="140">
        <v>5</v>
      </c>
      <c r="AS2571" s="42">
        <f t="shared" si="363"/>
        <v>3669.8582363702267</v>
      </c>
      <c r="AT2571" s="101">
        <f t="shared" si="364"/>
        <v>0</v>
      </c>
      <c r="AU2571" s="42">
        <f t="shared" si="365"/>
        <v>3669.8582363702267</v>
      </c>
      <c r="AV2571" s="42">
        <f t="shared" si="366"/>
        <v>6502.1923442948064</v>
      </c>
      <c r="AW2571" s="102">
        <f t="shared" si="367"/>
        <v>431</v>
      </c>
      <c r="AX2571" s="43">
        <f t="shared" si="360"/>
        <v>0.75</v>
      </c>
      <c r="AY2571" s="43" t="str">
        <f t="shared" si="368"/>
        <v>UTGS</v>
      </c>
    </row>
    <row r="2572" spans="1:51" hidden="1" x14ac:dyDescent="0.2">
      <c r="A2572" s="38">
        <v>2565</v>
      </c>
      <c r="B2572" t="s">
        <v>362</v>
      </c>
      <c r="C2572" t="s">
        <v>289</v>
      </c>
      <c r="D2572">
        <v>320</v>
      </c>
      <c r="E2572" t="s">
        <v>1232</v>
      </c>
      <c r="F2572">
        <v>0.25</v>
      </c>
      <c r="G2572" t="str">
        <f>LOOKUP(F2572,{0,6,45},{"F","L","H"})</f>
        <v>F</v>
      </c>
      <c r="H2572" t="s">
        <v>4308</v>
      </c>
      <c r="I2572" s="43" t="str">
        <f>IFERROR(VLOOKUP(#REF!,#REF!,2,FALSE),"No")</f>
        <v>No</v>
      </c>
      <c r="J2572" s="139">
        <v>0.5</v>
      </c>
      <c r="K2572" s="148">
        <v>128</v>
      </c>
      <c r="L2572" s="148"/>
      <c r="M2572" s="148"/>
      <c r="N2572" s="148"/>
      <c r="O2572" s="148"/>
      <c r="P2572" s="148"/>
      <c r="Q2572" s="148"/>
      <c r="R2572" s="148"/>
      <c r="S2572" s="148"/>
      <c r="T2572" s="148"/>
      <c r="U2572" s="148"/>
      <c r="V2572" s="148"/>
      <c r="W2572" s="148"/>
      <c r="X2572" s="139">
        <v>1.25</v>
      </c>
      <c r="Y2572" s="148">
        <v>792.69</v>
      </c>
      <c r="Z2572" s="148">
        <v>2</v>
      </c>
      <c r="AA2572" s="148">
        <v>207.31</v>
      </c>
      <c r="AB2572" s="148"/>
      <c r="AC2572" s="148"/>
      <c r="AD2572" s="148"/>
      <c r="AE2572" s="148"/>
      <c r="AF2572" s="148"/>
      <c r="AG2572" s="148"/>
      <c r="AH2572" s="148"/>
      <c r="AI2572" s="148"/>
      <c r="AJ2572" s="148"/>
      <c r="AK2572" s="148"/>
      <c r="AL2572" s="139">
        <v>0</v>
      </c>
      <c r="AM2572" s="139">
        <v>0</v>
      </c>
      <c r="AN2572" s="148">
        <f t="shared" si="361"/>
        <v>1000</v>
      </c>
      <c r="AO2572" s="148">
        <f t="shared" si="362"/>
        <v>128</v>
      </c>
      <c r="AP2572" s="148">
        <v>3</v>
      </c>
      <c r="AQ2572" s="140">
        <v>3</v>
      </c>
      <c r="AS2572" s="42">
        <f t="shared" si="363"/>
        <v>8755.6451623752473</v>
      </c>
      <c r="AT2572" s="101">
        <f t="shared" si="364"/>
        <v>0</v>
      </c>
      <c r="AU2572" s="42">
        <f t="shared" si="365"/>
        <v>8755.6451623752473</v>
      </c>
      <c r="AV2572" s="42">
        <f t="shared" si="366"/>
        <v>11021.948240491345</v>
      </c>
      <c r="AW2572" s="102">
        <f t="shared" si="367"/>
        <v>431</v>
      </c>
      <c r="AX2572" s="43">
        <f t="shared" si="360"/>
        <v>0.5</v>
      </c>
      <c r="AY2572" s="43" t="str">
        <f t="shared" si="368"/>
        <v>UTGS</v>
      </c>
    </row>
    <row r="2573" spans="1:51" hidden="1" x14ac:dyDescent="0.2">
      <c r="A2573" s="38">
        <v>2566</v>
      </c>
      <c r="B2573" t="s">
        <v>362</v>
      </c>
      <c r="C2573" t="s">
        <v>289</v>
      </c>
      <c r="D2573">
        <v>320</v>
      </c>
      <c r="E2573" t="s">
        <v>1232</v>
      </c>
      <c r="F2573">
        <v>0.25</v>
      </c>
      <c r="G2573" t="str">
        <f>LOOKUP(F2573,{0,6,45},{"F","L","H"})</f>
        <v>F</v>
      </c>
      <c r="H2573" t="s">
        <v>4309</v>
      </c>
      <c r="I2573" s="43" t="str">
        <f>IFERROR(VLOOKUP(#REF!,#REF!,2,FALSE),"No")</f>
        <v>No</v>
      </c>
      <c r="J2573" s="139">
        <v>0.5</v>
      </c>
      <c r="K2573" s="148">
        <v>42</v>
      </c>
      <c r="L2573" s="148"/>
      <c r="M2573" s="148"/>
      <c r="N2573" s="148"/>
      <c r="O2573" s="148"/>
      <c r="P2573" s="148"/>
      <c r="Q2573" s="148"/>
      <c r="R2573" s="148"/>
      <c r="S2573" s="148"/>
      <c r="T2573" s="148"/>
      <c r="U2573" s="148"/>
      <c r="V2573" s="148"/>
      <c r="W2573" s="148"/>
      <c r="X2573" s="139">
        <v>1.25</v>
      </c>
      <c r="Y2573" s="148">
        <v>959.91</v>
      </c>
      <c r="Z2573" s="148">
        <v>2</v>
      </c>
      <c r="AA2573" s="148">
        <v>40.090000000000003</v>
      </c>
      <c r="AB2573" s="148"/>
      <c r="AC2573" s="148"/>
      <c r="AD2573" s="148"/>
      <c r="AE2573" s="148"/>
      <c r="AF2573" s="148"/>
      <c r="AG2573" s="148"/>
      <c r="AH2573" s="148"/>
      <c r="AI2573" s="148"/>
      <c r="AJ2573" s="148"/>
      <c r="AK2573" s="148"/>
      <c r="AL2573" s="139">
        <v>0</v>
      </c>
      <c r="AM2573" s="139">
        <v>0</v>
      </c>
      <c r="AN2573" s="148">
        <f t="shared" si="361"/>
        <v>1000</v>
      </c>
      <c r="AO2573" s="148">
        <f t="shared" si="362"/>
        <v>42</v>
      </c>
      <c r="AP2573" s="148">
        <v>9</v>
      </c>
      <c r="AQ2573" s="140">
        <v>9</v>
      </c>
      <c r="AS2573" s="42">
        <f t="shared" si="363"/>
        <v>2872.9460689043781</v>
      </c>
      <c r="AT2573" s="101">
        <f t="shared" si="364"/>
        <v>0</v>
      </c>
      <c r="AU2573" s="42">
        <f t="shared" si="365"/>
        <v>2872.9460689043781</v>
      </c>
      <c r="AV2573" s="42">
        <f t="shared" si="366"/>
        <v>3686.9887468304482</v>
      </c>
      <c r="AW2573" s="102">
        <f t="shared" si="367"/>
        <v>431</v>
      </c>
      <c r="AX2573" s="43">
        <f t="shared" si="360"/>
        <v>0.5</v>
      </c>
      <c r="AY2573" s="43" t="str">
        <f t="shared" si="368"/>
        <v>UTGS</v>
      </c>
    </row>
    <row r="2574" spans="1:51" hidden="1" x14ac:dyDescent="0.2">
      <c r="A2574" s="38">
        <v>2567</v>
      </c>
      <c r="B2574" t="s">
        <v>5806</v>
      </c>
      <c r="C2574" t="s">
        <v>289</v>
      </c>
      <c r="D2574">
        <v>320</v>
      </c>
      <c r="E2574" t="s">
        <v>1232</v>
      </c>
      <c r="F2574">
        <v>0.25</v>
      </c>
      <c r="G2574" t="str">
        <f>LOOKUP(F2574,{0,6,45},{"F","L","H"})</f>
        <v>F</v>
      </c>
      <c r="H2574" t="s">
        <v>4311</v>
      </c>
      <c r="I2574" s="43" t="str">
        <f>IFERROR(VLOOKUP(#REF!,#REF!,2,FALSE),"No")</f>
        <v>No</v>
      </c>
      <c r="J2574" s="139">
        <v>0.75</v>
      </c>
      <c r="K2574" s="148">
        <v>64</v>
      </c>
      <c r="L2574" s="148"/>
      <c r="M2574" s="148"/>
      <c r="N2574" s="148"/>
      <c r="O2574" s="148"/>
      <c r="P2574" s="148"/>
      <c r="Q2574" s="148"/>
      <c r="R2574" s="148"/>
      <c r="S2574" s="148"/>
      <c r="T2574" s="148"/>
      <c r="U2574" s="148"/>
      <c r="V2574" s="148"/>
      <c r="W2574" s="148"/>
      <c r="X2574" s="139">
        <v>2</v>
      </c>
      <c r="Y2574" s="148">
        <v>598.1</v>
      </c>
      <c r="Z2574" s="148">
        <v>3</v>
      </c>
      <c r="AA2574" s="148">
        <v>401.9</v>
      </c>
      <c r="AB2574" s="148"/>
      <c r="AC2574" s="148"/>
      <c r="AD2574" s="148"/>
      <c r="AE2574" s="148"/>
      <c r="AF2574" s="148"/>
      <c r="AG2574" s="148"/>
      <c r="AH2574" s="148"/>
      <c r="AI2574" s="148"/>
      <c r="AJ2574" s="148"/>
      <c r="AK2574" s="148"/>
      <c r="AL2574" s="139">
        <v>0</v>
      </c>
      <c r="AM2574" s="139">
        <v>0</v>
      </c>
      <c r="AN2574" s="148">
        <f t="shared" si="361"/>
        <v>1000</v>
      </c>
      <c r="AO2574" s="148">
        <f t="shared" si="362"/>
        <v>64</v>
      </c>
      <c r="AP2574" s="148">
        <v>3</v>
      </c>
      <c r="AQ2574" s="140">
        <v>3</v>
      </c>
      <c r="AS2574" s="42">
        <f t="shared" si="363"/>
        <v>4120.542581187623</v>
      </c>
      <c r="AT2574" s="101">
        <f t="shared" si="364"/>
        <v>0</v>
      </c>
      <c r="AU2574" s="42">
        <f t="shared" si="365"/>
        <v>4120.542581187623</v>
      </c>
      <c r="AV2574" s="42">
        <f t="shared" si="366"/>
        <v>9138.2899071580105</v>
      </c>
      <c r="AW2574" s="102">
        <f t="shared" si="367"/>
        <v>431</v>
      </c>
      <c r="AX2574" s="43">
        <f t="shared" si="360"/>
        <v>0.75</v>
      </c>
      <c r="AY2574" s="43" t="str">
        <f t="shared" si="368"/>
        <v>UTGS</v>
      </c>
    </row>
    <row r="2575" spans="1:51" hidden="1" x14ac:dyDescent="0.2">
      <c r="A2575" s="38">
        <v>2568</v>
      </c>
      <c r="B2575" t="s">
        <v>362</v>
      </c>
      <c r="C2575" t="s">
        <v>289</v>
      </c>
      <c r="D2575">
        <v>320</v>
      </c>
      <c r="E2575" t="s">
        <v>1232</v>
      </c>
      <c r="F2575">
        <v>0.25</v>
      </c>
      <c r="G2575" t="str">
        <f>LOOKUP(F2575,{0,6,45},{"F","L","H"})</f>
        <v>F</v>
      </c>
      <c r="H2575" t="s">
        <v>4312</v>
      </c>
      <c r="I2575" s="43" t="str">
        <f>IFERROR(VLOOKUP(#REF!,#REF!,2,FALSE),"No")</f>
        <v>No</v>
      </c>
      <c r="J2575" s="139">
        <v>0.5</v>
      </c>
      <c r="K2575" s="148">
        <v>25</v>
      </c>
      <c r="L2575" s="148"/>
      <c r="M2575" s="148"/>
      <c r="N2575" s="148"/>
      <c r="O2575" s="148"/>
      <c r="P2575" s="148"/>
      <c r="Q2575" s="148"/>
      <c r="R2575" s="148"/>
      <c r="S2575" s="148"/>
      <c r="T2575" s="148"/>
      <c r="U2575" s="148"/>
      <c r="V2575" s="148"/>
      <c r="W2575" s="148"/>
      <c r="X2575" s="139">
        <v>1.25</v>
      </c>
      <c r="Y2575" s="148">
        <v>1000</v>
      </c>
      <c r="Z2575" s="148"/>
      <c r="AA2575" s="148"/>
      <c r="AB2575" s="148"/>
      <c r="AC2575" s="148"/>
      <c r="AD2575" s="148"/>
      <c r="AE2575" s="148"/>
      <c r="AF2575" s="148"/>
      <c r="AG2575" s="148"/>
      <c r="AH2575" s="148"/>
      <c r="AI2575" s="148"/>
      <c r="AJ2575" s="148"/>
      <c r="AK2575" s="148"/>
      <c r="AL2575" s="139">
        <v>0</v>
      </c>
      <c r="AM2575" s="139">
        <v>0</v>
      </c>
      <c r="AN2575" s="148">
        <f t="shared" si="361"/>
        <v>1000</v>
      </c>
      <c r="AO2575" s="148">
        <f t="shared" si="362"/>
        <v>25</v>
      </c>
      <c r="AP2575" s="148">
        <v>10</v>
      </c>
      <c r="AQ2575" s="140">
        <v>10</v>
      </c>
      <c r="AS2575" s="42">
        <f t="shared" si="363"/>
        <v>1710.0869457764154</v>
      </c>
      <c r="AT2575" s="101">
        <f t="shared" si="364"/>
        <v>0</v>
      </c>
      <c r="AU2575" s="42">
        <f t="shared" si="365"/>
        <v>1710.0869457764154</v>
      </c>
      <c r="AV2575" s="42">
        <f t="shared" si="366"/>
        <v>3321.0961721474036</v>
      </c>
      <c r="AW2575" s="102">
        <f t="shared" si="367"/>
        <v>431</v>
      </c>
      <c r="AX2575" s="43">
        <f t="shared" si="360"/>
        <v>0.5</v>
      </c>
      <c r="AY2575" s="43" t="str">
        <f t="shared" si="368"/>
        <v>UTGS</v>
      </c>
    </row>
    <row r="2576" spans="1:51" hidden="1" x14ac:dyDescent="0.2">
      <c r="A2576" s="38">
        <v>2569</v>
      </c>
      <c r="B2576" t="s">
        <v>362</v>
      </c>
      <c r="C2576" t="s">
        <v>289</v>
      </c>
      <c r="D2576">
        <v>320</v>
      </c>
      <c r="E2576" t="s">
        <v>1232</v>
      </c>
      <c r="F2576">
        <v>0.25</v>
      </c>
      <c r="G2576" t="str">
        <f>LOOKUP(F2576,{0,6,45},{"F","L","H"})</f>
        <v>F</v>
      </c>
      <c r="H2576" t="s">
        <v>4313</v>
      </c>
      <c r="I2576" s="43" t="str">
        <f>IFERROR(VLOOKUP(#REF!,#REF!,2,FALSE),"No")</f>
        <v>No</v>
      </c>
      <c r="J2576" s="139">
        <v>0.75</v>
      </c>
      <c r="K2576" s="148">
        <v>102</v>
      </c>
      <c r="L2576" s="148"/>
      <c r="M2576" s="148"/>
      <c r="N2576" s="148"/>
      <c r="O2576" s="148"/>
      <c r="P2576" s="148"/>
      <c r="Q2576" s="148"/>
      <c r="R2576" s="148"/>
      <c r="S2576" s="148"/>
      <c r="T2576" s="148"/>
      <c r="U2576" s="148"/>
      <c r="V2576" s="148"/>
      <c r="W2576" s="148"/>
      <c r="X2576" s="139">
        <v>2</v>
      </c>
      <c r="Y2576" s="148">
        <v>999.04</v>
      </c>
      <c r="Z2576" s="148"/>
      <c r="AA2576" s="148"/>
      <c r="AB2576" s="148"/>
      <c r="AC2576" s="148"/>
      <c r="AD2576" s="148"/>
      <c r="AE2576" s="148"/>
      <c r="AF2576" s="148"/>
      <c r="AG2576" s="148"/>
      <c r="AH2576" s="148"/>
      <c r="AI2576" s="148"/>
      <c r="AJ2576" s="148"/>
      <c r="AK2576" s="148"/>
      <c r="AL2576" s="139">
        <v>0</v>
      </c>
      <c r="AM2576" s="139">
        <v>0</v>
      </c>
      <c r="AN2576" s="148">
        <f t="shared" si="361"/>
        <v>999.04</v>
      </c>
      <c r="AO2576" s="148">
        <f t="shared" si="362"/>
        <v>102</v>
      </c>
      <c r="AP2576" s="148">
        <v>7</v>
      </c>
      <c r="AQ2576" s="140">
        <v>7</v>
      </c>
      <c r="AS2576" s="42">
        <f t="shared" si="363"/>
        <v>6567.1147387677738</v>
      </c>
      <c r="AT2576" s="101">
        <f t="shared" si="364"/>
        <v>0</v>
      </c>
      <c r="AU2576" s="42">
        <f t="shared" si="365"/>
        <v>6567.1147387677738</v>
      </c>
      <c r="AV2576" s="42">
        <f t="shared" si="366"/>
        <v>4639.9644568887734</v>
      </c>
      <c r="AW2576" s="102">
        <f t="shared" si="367"/>
        <v>431</v>
      </c>
      <c r="AX2576" s="43">
        <f t="shared" si="360"/>
        <v>0.75</v>
      </c>
      <c r="AY2576" s="43" t="str">
        <f t="shared" si="368"/>
        <v>UTGS</v>
      </c>
    </row>
    <row r="2577" spans="1:51" hidden="1" x14ac:dyDescent="0.2">
      <c r="A2577" s="38">
        <v>2570</v>
      </c>
      <c r="B2577" t="s">
        <v>362</v>
      </c>
      <c r="C2577" t="s">
        <v>289</v>
      </c>
      <c r="D2577">
        <v>320</v>
      </c>
      <c r="E2577" t="s">
        <v>1232</v>
      </c>
      <c r="F2577">
        <v>0.25</v>
      </c>
      <c r="G2577" t="str">
        <f>LOOKUP(F2577,{0,6,45},{"F","L","H"})</f>
        <v>F</v>
      </c>
      <c r="H2577" t="s">
        <v>4314</v>
      </c>
      <c r="I2577" s="43" t="str">
        <f>IFERROR(VLOOKUP(#REF!,#REF!,2,FALSE),"No")</f>
        <v>No</v>
      </c>
      <c r="J2577" s="139">
        <v>0.75</v>
      </c>
      <c r="K2577" s="148">
        <v>106</v>
      </c>
      <c r="L2577" s="148"/>
      <c r="M2577" s="148"/>
      <c r="N2577" s="148"/>
      <c r="O2577" s="148"/>
      <c r="P2577" s="148"/>
      <c r="Q2577" s="148"/>
      <c r="R2577" s="148"/>
      <c r="S2577" s="148"/>
      <c r="T2577" s="148"/>
      <c r="U2577" s="148"/>
      <c r="V2577" s="148"/>
      <c r="W2577" s="148"/>
      <c r="X2577" s="139">
        <v>1.25</v>
      </c>
      <c r="Y2577" s="148">
        <v>945.15</v>
      </c>
      <c r="Z2577" s="148">
        <v>2</v>
      </c>
      <c r="AA2577" s="148">
        <v>54.85</v>
      </c>
      <c r="AB2577" s="148"/>
      <c r="AC2577" s="148"/>
      <c r="AD2577" s="148"/>
      <c r="AE2577" s="148"/>
      <c r="AF2577" s="148"/>
      <c r="AG2577" s="148"/>
      <c r="AH2577" s="148"/>
      <c r="AI2577" s="148"/>
      <c r="AJ2577" s="148"/>
      <c r="AK2577" s="148"/>
      <c r="AL2577" s="139">
        <v>0</v>
      </c>
      <c r="AM2577" s="139">
        <v>0</v>
      </c>
      <c r="AN2577" s="148">
        <f t="shared" si="361"/>
        <v>1000</v>
      </c>
      <c r="AO2577" s="148">
        <f t="shared" si="362"/>
        <v>106</v>
      </c>
      <c r="AP2577" s="148">
        <v>9</v>
      </c>
      <c r="AQ2577" s="140">
        <v>9</v>
      </c>
      <c r="AS2577" s="42">
        <f t="shared" si="363"/>
        <v>6824.6486500920009</v>
      </c>
      <c r="AT2577" s="101">
        <f t="shared" si="364"/>
        <v>0</v>
      </c>
      <c r="AU2577" s="42">
        <f t="shared" si="365"/>
        <v>6824.6486500920009</v>
      </c>
      <c r="AV2577" s="42">
        <f t="shared" si="366"/>
        <v>3685.8407468304481</v>
      </c>
      <c r="AW2577" s="102">
        <f t="shared" si="367"/>
        <v>431</v>
      </c>
      <c r="AX2577" s="43">
        <f t="shared" si="360"/>
        <v>0.75</v>
      </c>
      <c r="AY2577" s="43" t="str">
        <f t="shared" si="368"/>
        <v>UTGS</v>
      </c>
    </row>
    <row r="2578" spans="1:51" hidden="1" x14ac:dyDescent="0.2">
      <c r="A2578" s="38">
        <v>2571</v>
      </c>
      <c r="B2578" t="s">
        <v>362</v>
      </c>
      <c r="C2578" t="s">
        <v>289</v>
      </c>
      <c r="D2578">
        <v>320</v>
      </c>
      <c r="E2578" t="s">
        <v>1232</v>
      </c>
      <c r="F2578">
        <v>0.25</v>
      </c>
      <c r="G2578" t="str">
        <f>LOOKUP(F2578,{0,6,45},{"F","L","H"})</f>
        <v>F</v>
      </c>
      <c r="H2578" t="s">
        <v>4315</v>
      </c>
      <c r="I2578" s="43" t="str">
        <f>IFERROR(VLOOKUP(#REF!,#REF!,2,FALSE),"No")</f>
        <v>No</v>
      </c>
      <c r="J2578" s="139">
        <v>0.5</v>
      </c>
      <c r="K2578" s="148">
        <v>30</v>
      </c>
      <c r="L2578" s="148"/>
      <c r="M2578" s="148"/>
      <c r="N2578" s="148"/>
      <c r="O2578" s="148"/>
      <c r="P2578" s="148"/>
      <c r="Q2578" s="148"/>
      <c r="R2578" s="148"/>
      <c r="S2578" s="148"/>
      <c r="T2578" s="148"/>
      <c r="U2578" s="148"/>
      <c r="V2578" s="148"/>
      <c r="W2578" s="148"/>
      <c r="X2578" s="139">
        <v>1.25</v>
      </c>
      <c r="Y2578" s="148">
        <v>89.07</v>
      </c>
      <c r="Z2578" s="148">
        <v>2</v>
      </c>
      <c r="AA2578" s="148">
        <v>543.28</v>
      </c>
      <c r="AB2578" s="148">
        <v>4</v>
      </c>
      <c r="AC2578" s="148">
        <v>367.64</v>
      </c>
      <c r="AD2578" s="148"/>
      <c r="AE2578" s="148"/>
      <c r="AF2578" s="148"/>
      <c r="AG2578" s="148"/>
      <c r="AH2578" s="148"/>
      <c r="AI2578" s="148"/>
      <c r="AJ2578" s="148"/>
      <c r="AK2578" s="148"/>
      <c r="AL2578" s="139">
        <v>0</v>
      </c>
      <c r="AM2578" s="139">
        <v>0</v>
      </c>
      <c r="AN2578" s="148">
        <f t="shared" si="361"/>
        <v>999.9899999999999</v>
      </c>
      <c r="AO2578" s="148">
        <f t="shared" si="362"/>
        <v>30</v>
      </c>
      <c r="AP2578" s="148">
        <v>8</v>
      </c>
      <c r="AQ2578" s="140">
        <v>8</v>
      </c>
      <c r="AS2578" s="42">
        <f t="shared" si="363"/>
        <v>2052.1043349316988</v>
      </c>
      <c r="AT2578" s="101">
        <f t="shared" si="364"/>
        <v>0</v>
      </c>
      <c r="AU2578" s="42">
        <f t="shared" si="365"/>
        <v>2052.1043349316988</v>
      </c>
      <c r="AV2578" s="42">
        <f t="shared" si="366"/>
        <v>4401.1205514821013</v>
      </c>
      <c r="AW2578" s="102">
        <f t="shared" si="367"/>
        <v>431</v>
      </c>
      <c r="AX2578" s="43">
        <f t="shared" si="360"/>
        <v>0.5</v>
      </c>
      <c r="AY2578" s="43" t="str">
        <f t="shared" si="368"/>
        <v>UTGS</v>
      </c>
    </row>
    <row r="2579" spans="1:51" hidden="1" x14ac:dyDescent="0.2">
      <c r="A2579" s="38">
        <v>2572</v>
      </c>
      <c r="B2579" t="s">
        <v>5806</v>
      </c>
      <c r="C2579" t="s">
        <v>5746</v>
      </c>
      <c r="D2579">
        <v>4000</v>
      </c>
      <c r="E2579" t="s">
        <v>207</v>
      </c>
      <c r="F2579">
        <v>5</v>
      </c>
      <c r="G2579" t="str">
        <f>LOOKUP(F2579,{0,6,45},{"F","L","H"})</f>
        <v>F</v>
      </c>
      <c r="H2579" t="s">
        <v>1540</v>
      </c>
      <c r="I2579" s="43" t="str">
        <f>IFERROR(VLOOKUP(#REF!,#REF!,2,FALSE),"No")</f>
        <v>No</v>
      </c>
      <c r="J2579" s="139">
        <v>1.25</v>
      </c>
      <c r="K2579" s="148">
        <v>79</v>
      </c>
      <c r="L2579" s="148"/>
      <c r="M2579" s="148"/>
      <c r="N2579" s="148"/>
      <c r="O2579" s="148"/>
      <c r="P2579" s="148"/>
      <c r="Q2579" s="148"/>
      <c r="R2579" s="148"/>
      <c r="S2579" s="148"/>
      <c r="T2579" s="148"/>
      <c r="U2579" s="148"/>
      <c r="V2579" s="148"/>
      <c r="W2579" s="148"/>
      <c r="X2579" s="139">
        <v>1.25</v>
      </c>
      <c r="Y2579" s="148">
        <v>137.78</v>
      </c>
      <c r="Z2579" s="148">
        <v>2</v>
      </c>
      <c r="AA2579" s="148">
        <v>337.33</v>
      </c>
      <c r="AB2579" s="148">
        <v>4</v>
      </c>
      <c r="AC2579" s="148">
        <v>524.89</v>
      </c>
      <c r="AD2579" s="148"/>
      <c r="AE2579" s="148"/>
      <c r="AF2579" s="148"/>
      <c r="AG2579" s="148"/>
      <c r="AH2579" s="148"/>
      <c r="AI2579" s="148"/>
      <c r="AJ2579" s="148"/>
      <c r="AK2579" s="148"/>
      <c r="AL2579" s="139">
        <v>0</v>
      </c>
      <c r="AM2579" s="139">
        <v>0</v>
      </c>
      <c r="AN2579" s="148">
        <f t="shared" si="361"/>
        <v>1000</v>
      </c>
      <c r="AO2579" s="148">
        <f t="shared" si="362"/>
        <v>79</v>
      </c>
      <c r="AP2579" s="148">
        <v>5</v>
      </c>
      <c r="AQ2579" s="140">
        <v>14</v>
      </c>
      <c r="AS2579" s="42">
        <f t="shared" si="363"/>
        <v>5886.5647486534717</v>
      </c>
      <c r="AT2579" s="101">
        <f t="shared" si="364"/>
        <v>0</v>
      </c>
      <c r="AU2579" s="42">
        <f t="shared" si="365"/>
        <v>5886.5647486534717</v>
      </c>
      <c r="AV2579" s="42">
        <f t="shared" si="366"/>
        <v>2597.9192158195738</v>
      </c>
      <c r="AW2579" s="102">
        <f t="shared" si="367"/>
        <v>2145.6666666666665</v>
      </c>
      <c r="AX2579" s="43">
        <f t="shared" si="360"/>
        <v>1.25</v>
      </c>
      <c r="AY2579" s="43" t="str">
        <f t="shared" si="368"/>
        <v>UTTSS</v>
      </c>
    </row>
    <row r="2580" spans="1:51" hidden="1" x14ac:dyDescent="0.2">
      <c r="A2580" s="38">
        <v>2573</v>
      </c>
      <c r="B2580" t="s">
        <v>362</v>
      </c>
      <c r="C2580" t="s">
        <v>289</v>
      </c>
      <c r="D2580">
        <v>30300</v>
      </c>
      <c r="E2580" t="s">
        <v>219</v>
      </c>
      <c r="F2580">
        <v>5</v>
      </c>
      <c r="G2580" t="str">
        <f>LOOKUP(F2580,{0,6,45},{"F","L","H"})</f>
        <v>F</v>
      </c>
      <c r="H2580" t="s">
        <v>1541</v>
      </c>
      <c r="I2580" s="43" t="str">
        <f>IFERROR(VLOOKUP(#REF!,#REF!,2,FALSE),"No")</f>
        <v>No</v>
      </c>
      <c r="J2580" s="139">
        <v>2</v>
      </c>
      <c r="K2580" s="148">
        <v>131</v>
      </c>
      <c r="L2580" s="148"/>
      <c r="M2580" s="148"/>
      <c r="N2580" s="148"/>
      <c r="O2580" s="148"/>
      <c r="P2580" s="148"/>
      <c r="Q2580" s="148"/>
      <c r="R2580" s="148"/>
      <c r="S2580" s="148"/>
      <c r="T2580" s="148"/>
      <c r="U2580" s="148"/>
      <c r="V2580" s="148"/>
      <c r="W2580" s="148"/>
      <c r="X2580" s="139">
        <v>2</v>
      </c>
      <c r="Y2580" s="148">
        <v>236.5</v>
      </c>
      <c r="Z2580" s="148">
        <v>4</v>
      </c>
      <c r="AA2580" s="148">
        <v>763.5</v>
      </c>
      <c r="AB2580" s="148"/>
      <c r="AC2580" s="148"/>
      <c r="AD2580" s="148"/>
      <c r="AE2580" s="148"/>
      <c r="AF2580" s="148"/>
      <c r="AG2580" s="148"/>
      <c r="AH2580" s="148"/>
      <c r="AI2580" s="148"/>
      <c r="AJ2580" s="148"/>
      <c r="AK2580" s="148"/>
      <c r="AL2580" s="139">
        <v>0</v>
      </c>
      <c r="AM2580" s="139">
        <v>0</v>
      </c>
      <c r="AN2580" s="148">
        <f t="shared" si="361"/>
        <v>1000</v>
      </c>
      <c r="AO2580" s="148">
        <f t="shared" si="362"/>
        <v>131</v>
      </c>
      <c r="AP2580" s="148">
        <v>2</v>
      </c>
      <c r="AQ2580" s="140">
        <v>14</v>
      </c>
      <c r="AS2580" s="42">
        <f t="shared" si="363"/>
        <v>9560.8355958684151</v>
      </c>
      <c r="AT2580" s="101">
        <f t="shared" si="364"/>
        <v>0</v>
      </c>
      <c r="AU2580" s="42">
        <f t="shared" si="365"/>
        <v>9560.8355958684151</v>
      </c>
      <c r="AV2580" s="42">
        <f t="shared" si="366"/>
        <v>2713.2326229624309</v>
      </c>
      <c r="AW2580" s="102">
        <f t="shared" si="367"/>
        <v>27686.400000000001</v>
      </c>
      <c r="AX2580" s="43">
        <f t="shared" si="360"/>
        <v>2</v>
      </c>
      <c r="AY2580" s="43" t="str">
        <f t="shared" si="368"/>
        <v>UTGS</v>
      </c>
    </row>
    <row r="2581" spans="1:51" hidden="1" x14ac:dyDescent="0.2">
      <c r="A2581" s="38">
        <v>2574</v>
      </c>
      <c r="B2581" t="s">
        <v>5806</v>
      </c>
      <c r="C2581" t="s">
        <v>289</v>
      </c>
      <c r="D2581">
        <v>930</v>
      </c>
      <c r="E2581" t="s">
        <v>1241</v>
      </c>
      <c r="F2581">
        <v>2</v>
      </c>
      <c r="G2581" t="str">
        <f>LOOKUP(F2581,{0,6,45},{"F","L","H"})</f>
        <v>F</v>
      </c>
      <c r="H2581" t="s">
        <v>4316</v>
      </c>
      <c r="I2581" s="43" t="str">
        <f>IFERROR(VLOOKUP(#REF!,#REF!,2,FALSE),"No")</f>
        <v>No</v>
      </c>
      <c r="J2581" s="139">
        <v>0.75</v>
      </c>
      <c r="K2581" s="148">
        <v>42</v>
      </c>
      <c r="L2581" s="148">
        <v>1.25</v>
      </c>
      <c r="M2581" s="148">
        <v>154.19999999999999</v>
      </c>
      <c r="N2581" s="148"/>
      <c r="O2581" s="148"/>
      <c r="P2581" s="148"/>
      <c r="Q2581" s="148"/>
      <c r="R2581" s="148"/>
      <c r="S2581" s="148"/>
      <c r="T2581" s="148"/>
      <c r="U2581" s="148"/>
      <c r="V2581" s="148"/>
      <c r="W2581" s="148"/>
      <c r="X2581" s="139">
        <v>2</v>
      </c>
      <c r="Y2581" s="148">
        <v>15.48</v>
      </c>
      <c r="Z2581" s="148">
        <v>4</v>
      </c>
      <c r="AA2581" s="148">
        <v>984.52</v>
      </c>
      <c r="AB2581" s="148"/>
      <c r="AC2581" s="148"/>
      <c r="AD2581" s="148"/>
      <c r="AE2581" s="148"/>
      <c r="AF2581" s="148"/>
      <c r="AG2581" s="148"/>
      <c r="AH2581" s="148"/>
      <c r="AI2581" s="148"/>
      <c r="AJ2581" s="148"/>
      <c r="AK2581" s="148"/>
      <c r="AL2581" s="139">
        <v>0</v>
      </c>
      <c r="AM2581" s="139">
        <v>0</v>
      </c>
      <c r="AN2581" s="148">
        <f t="shared" si="361"/>
        <v>1000</v>
      </c>
      <c r="AO2581" s="148">
        <f t="shared" si="362"/>
        <v>196.2</v>
      </c>
      <c r="AP2581" s="148">
        <v>3</v>
      </c>
      <c r="AQ2581" s="140">
        <v>16</v>
      </c>
      <c r="AS2581" s="42">
        <f t="shared" si="363"/>
        <v>14194.084350453304</v>
      </c>
      <c r="AT2581" s="101">
        <f t="shared" si="364"/>
        <v>0</v>
      </c>
      <c r="AU2581" s="42">
        <f t="shared" si="365"/>
        <v>14194.084350453304</v>
      </c>
      <c r="AV2581" s="42">
        <f t="shared" si="366"/>
        <v>2473.1231325921271</v>
      </c>
      <c r="AW2581" s="102">
        <f t="shared" si="367"/>
        <v>1475.8772811117678</v>
      </c>
      <c r="AX2581" s="43">
        <f t="shared" si="360"/>
        <v>0.75</v>
      </c>
      <c r="AY2581" s="43" t="str">
        <f t="shared" si="368"/>
        <v>UTGS</v>
      </c>
    </row>
    <row r="2582" spans="1:51" hidden="1" x14ac:dyDescent="0.2">
      <c r="A2582" s="38">
        <v>2575</v>
      </c>
      <c r="B2582" t="s">
        <v>362</v>
      </c>
      <c r="C2582" t="s">
        <v>289</v>
      </c>
      <c r="D2582">
        <v>320</v>
      </c>
      <c r="E2582" t="s">
        <v>1232</v>
      </c>
      <c r="F2582">
        <v>0.25</v>
      </c>
      <c r="G2582" t="str">
        <f>LOOKUP(F2582,{0,6,45},{"F","L","H"})</f>
        <v>F</v>
      </c>
      <c r="H2582" t="s">
        <v>4317</v>
      </c>
      <c r="I2582" s="43" t="str">
        <f>IFERROR(VLOOKUP(#REF!,#REF!,2,FALSE),"No")</f>
        <v>No</v>
      </c>
      <c r="J2582" s="139">
        <v>0.5</v>
      </c>
      <c r="K2582" s="148">
        <v>30</v>
      </c>
      <c r="L2582" s="148"/>
      <c r="M2582" s="148"/>
      <c r="N2582" s="148"/>
      <c r="O2582" s="148"/>
      <c r="P2582" s="148"/>
      <c r="Q2582" s="148"/>
      <c r="R2582" s="148"/>
      <c r="S2582" s="148"/>
      <c r="T2582" s="148"/>
      <c r="U2582" s="148"/>
      <c r="V2582" s="148"/>
      <c r="W2582" s="148"/>
      <c r="X2582" s="139">
        <v>1.25</v>
      </c>
      <c r="Y2582" s="148">
        <v>882.51</v>
      </c>
      <c r="Z2582" s="148">
        <v>2</v>
      </c>
      <c r="AA2582" s="148">
        <v>117.49</v>
      </c>
      <c r="AB2582" s="148"/>
      <c r="AC2582" s="148"/>
      <c r="AD2582" s="148"/>
      <c r="AE2582" s="148"/>
      <c r="AF2582" s="148"/>
      <c r="AG2582" s="148"/>
      <c r="AH2582" s="148"/>
      <c r="AI2582" s="148"/>
      <c r="AJ2582" s="148"/>
      <c r="AK2582" s="148"/>
      <c r="AL2582" s="139">
        <v>0</v>
      </c>
      <c r="AM2582" s="139">
        <v>0</v>
      </c>
      <c r="AN2582" s="148">
        <f t="shared" si="361"/>
        <v>1000</v>
      </c>
      <c r="AO2582" s="148">
        <f t="shared" si="362"/>
        <v>30</v>
      </c>
      <c r="AP2582" s="148">
        <v>9</v>
      </c>
      <c r="AQ2582" s="140">
        <v>9</v>
      </c>
      <c r="AS2582" s="42">
        <f t="shared" si="363"/>
        <v>2052.1043349316988</v>
      </c>
      <c r="AT2582" s="101">
        <f t="shared" si="364"/>
        <v>0</v>
      </c>
      <c r="AU2582" s="42">
        <f t="shared" si="365"/>
        <v>2052.1043349316988</v>
      </c>
      <c r="AV2582" s="42">
        <f t="shared" si="366"/>
        <v>3680.9687468304483</v>
      </c>
      <c r="AW2582" s="102">
        <f t="shared" si="367"/>
        <v>431</v>
      </c>
      <c r="AX2582" s="43">
        <f t="shared" si="360"/>
        <v>0.5</v>
      </c>
      <c r="AY2582" s="43" t="str">
        <f t="shared" si="368"/>
        <v>UTGS</v>
      </c>
    </row>
    <row r="2583" spans="1:51" hidden="1" x14ac:dyDescent="0.2">
      <c r="A2583" s="38">
        <v>2576</v>
      </c>
      <c r="B2583" t="s">
        <v>5806</v>
      </c>
      <c r="C2583" t="s">
        <v>292</v>
      </c>
      <c r="D2583">
        <v>1670</v>
      </c>
      <c r="E2583" t="s">
        <v>201</v>
      </c>
      <c r="F2583">
        <v>2</v>
      </c>
      <c r="G2583" t="str">
        <f>LOOKUP(F2583,{0,6,45},{"F","L","H"})</f>
        <v>F</v>
      </c>
      <c r="H2583" t="s">
        <v>1949</v>
      </c>
      <c r="I2583" s="43" t="str">
        <f>IFERROR(VLOOKUP(#REF!,#REF!,2,FALSE),"No")</f>
        <v>No</v>
      </c>
      <c r="J2583" s="139">
        <v>1.25</v>
      </c>
      <c r="K2583" s="148">
        <v>215</v>
      </c>
      <c r="L2583" s="148"/>
      <c r="M2583" s="148"/>
      <c r="N2583" s="148"/>
      <c r="O2583" s="148"/>
      <c r="P2583" s="148"/>
      <c r="Q2583" s="148"/>
      <c r="R2583" s="148"/>
      <c r="S2583" s="148"/>
      <c r="T2583" s="148"/>
      <c r="U2583" s="148"/>
      <c r="V2583" s="148"/>
      <c r="W2583" s="148"/>
      <c r="X2583" s="139">
        <v>2</v>
      </c>
      <c r="Y2583" s="148">
        <v>271</v>
      </c>
      <c r="Z2583" s="148">
        <v>4</v>
      </c>
      <c r="AA2583" s="148">
        <v>729</v>
      </c>
      <c r="AB2583" s="148"/>
      <c r="AC2583" s="148"/>
      <c r="AD2583" s="148"/>
      <c r="AE2583" s="148"/>
      <c r="AF2583" s="148"/>
      <c r="AG2583" s="148"/>
      <c r="AH2583" s="148"/>
      <c r="AI2583" s="148"/>
      <c r="AJ2583" s="148"/>
      <c r="AK2583" s="148"/>
      <c r="AL2583" s="139">
        <v>0</v>
      </c>
      <c r="AM2583" s="139">
        <v>0</v>
      </c>
      <c r="AN2583" s="148">
        <f t="shared" si="361"/>
        <v>1000</v>
      </c>
      <c r="AO2583" s="148">
        <f t="shared" si="362"/>
        <v>215</v>
      </c>
      <c r="AP2583" s="148">
        <v>4</v>
      </c>
      <c r="AQ2583" s="140">
        <v>4</v>
      </c>
      <c r="AS2583" s="42">
        <f t="shared" si="363"/>
        <v>16020.39773367717</v>
      </c>
      <c r="AT2583" s="101">
        <f t="shared" si="364"/>
        <v>0</v>
      </c>
      <c r="AU2583" s="42">
        <f t="shared" si="365"/>
        <v>16020.39773367717</v>
      </c>
      <c r="AV2583" s="42">
        <f t="shared" si="366"/>
        <v>9434.472930368509</v>
      </c>
      <c r="AW2583" s="102">
        <f t="shared" si="367"/>
        <v>2169</v>
      </c>
      <c r="AX2583" s="43">
        <f t="shared" si="360"/>
        <v>1.25</v>
      </c>
      <c r="AY2583" s="43" t="str">
        <f t="shared" si="368"/>
        <v>UTFS</v>
      </c>
    </row>
    <row r="2584" spans="1:51" hidden="1" x14ac:dyDescent="0.2">
      <c r="A2584" s="38">
        <v>2577</v>
      </c>
      <c r="B2584" t="s">
        <v>362</v>
      </c>
      <c r="C2584" t="s">
        <v>289</v>
      </c>
      <c r="D2584">
        <v>320</v>
      </c>
      <c r="E2584" t="s">
        <v>1232</v>
      </c>
      <c r="F2584">
        <v>0.25</v>
      </c>
      <c r="G2584" t="str">
        <f>LOOKUP(F2584,{0,6,45},{"F","L","H"})</f>
        <v>F</v>
      </c>
      <c r="H2584" t="s">
        <v>4318</v>
      </c>
      <c r="I2584" s="43" t="str">
        <f>IFERROR(VLOOKUP(#REF!,#REF!,2,FALSE),"No")</f>
        <v>No</v>
      </c>
      <c r="J2584" s="139">
        <v>0.5</v>
      </c>
      <c r="K2584" s="148">
        <v>38</v>
      </c>
      <c r="L2584" s="148"/>
      <c r="M2584" s="148"/>
      <c r="N2584" s="148"/>
      <c r="O2584" s="148"/>
      <c r="P2584" s="148"/>
      <c r="Q2584" s="148"/>
      <c r="R2584" s="148"/>
      <c r="S2584" s="148"/>
      <c r="T2584" s="148"/>
      <c r="U2584" s="148"/>
      <c r="V2584" s="148"/>
      <c r="W2584" s="148"/>
      <c r="X2584" s="139">
        <v>2</v>
      </c>
      <c r="Y2584" s="148">
        <v>1000</v>
      </c>
      <c r="Z2584" s="148"/>
      <c r="AA2584" s="148"/>
      <c r="AB2584" s="148"/>
      <c r="AC2584" s="148"/>
      <c r="AD2584" s="148"/>
      <c r="AE2584" s="148"/>
      <c r="AF2584" s="148"/>
      <c r="AG2584" s="148"/>
      <c r="AH2584" s="148"/>
      <c r="AI2584" s="148"/>
      <c r="AJ2584" s="148"/>
      <c r="AK2584" s="148"/>
      <c r="AL2584" s="139">
        <v>0</v>
      </c>
      <c r="AM2584" s="139">
        <v>0</v>
      </c>
      <c r="AN2584" s="148">
        <f t="shared" si="361"/>
        <v>1000</v>
      </c>
      <c r="AO2584" s="148">
        <f t="shared" si="362"/>
        <v>38</v>
      </c>
      <c r="AP2584" s="148">
        <v>15</v>
      </c>
      <c r="AQ2584" s="140">
        <v>15</v>
      </c>
      <c r="AS2584" s="42">
        <f t="shared" si="363"/>
        <v>2599.3321575801515</v>
      </c>
      <c r="AT2584" s="101">
        <f t="shared" si="364"/>
        <v>0</v>
      </c>
      <c r="AU2584" s="42">
        <f t="shared" si="365"/>
        <v>2599.3321575801515</v>
      </c>
      <c r="AV2584" s="42">
        <f t="shared" si="366"/>
        <v>2167.3974480982688</v>
      </c>
      <c r="AW2584" s="102">
        <f t="shared" si="367"/>
        <v>431</v>
      </c>
      <c r="AX2584" s="43">
        <f t="shared" si="360"/>
        <v>0.5</v>
      </c>
      <c r="AY2584" s="43" t="str">
        <f t="shared" si="368"/>
        <v>UTGS</v>
      </c>
    </row>
    <row r="2585" spans="1:51" hidden="1" x14ac:dyDescent="0.2">
      <c r="A2585" s="38">
        <v>2578</v>
      </c>
      <c r="B2585" t="s">
        <v>5806</v>
      </c>
      <c r="C2585" t="s">
        <v>5746</v>
      </c>
      <c r="D2585">
        <v>4000</v>
      </c>
      <c r="E2585" t="s">
        <v>207</v>
      </c>
      <c r="F2585">
        <v>5</v>
      </c>
      <c r="G2585" t="str">
        <f>LOOKUP(F2585,{0,6,45},{"F","L","H"})</f>
        <v>F</v>
      </c>
      <c r="H2585" t="s">
        <v>1542</v>
      </c>
      <c r="I2585" s="43" t="str">
        <f>IFERROR(VLOOKUP(#REF!,#REF!,2,FALSE),"No")</f>
        <v>No</v>
      </c>
      <c r="J2585" s="139">
        <v>1.25</v>
      </c>
      <c r="K2585" s="148">
        <v>65</v>
      </c>
      <c r="L2585" s="148"/>
      <c r="M2585" s="148"/>
      <c r="N2585" s="148"/>
      <c r="O2585" s="148"/>
      <c r="P2585" s="148"/>
      <c r="Q2585" s="148"/>
      <c r="R2585" s="148"/>
      <c r="S2585" s="148"/>
      <c r="T2585" s="148"/>
      <c r="U2585" s="148"/>
      <c r="V2585" s="148"/>
      <c r="W2585" s="148"/>
      <c r="X2585" s="139">
        <v>2</v>
      </c>
      <c r="Y2585" s="148">
        <v>286</v>
      </c>
      <c r="Z2585" s="148">
        <v>3</v>
      </c>
      <c r="AA2585" s="148">
        <v>94.38</v>
      </c>
      <c r="AB2585" s="148">
        <v>4</v>
      </c>
      <c r="AC2585" s="148">
        <v>619.62</v>
      </c>
      <c r="AD2585" s="148"/>
      <c r="AE2585" s="148"/>
      <c r="AF2585" s="148"/>
      <c r="AG2585" s="148"/>
      <c r="AH2585" s="148"/>
      <c r="AI2585" s="148"/>
      <c r="AJ2585" s="148"/>
      <c r="AK2585" s="148"/>
      <c r="AL2585" s="139">
        <v>0</v>
      </c>
      <c r="AM2585" s="139">
        <v>0</v>
      </c>
      <c r="AN2585" s="148">
        <f t="shared" si="361"/>
        <v>1000</v>
      </c>
      <c r="AO2585" s="148">
        <f t="shared" si="362"/>
        <v>65</v>
      </c>
      <c r="AP2585" s="148">
        <v>7</v>
      </c>
      <c r="AQ2585" s="140">
        <v>22</v>
      </c>
      <c r="AS2585" s="42">
        <f t="shared" si="363"/>
        <v>4843.3760590186794</v>
      </c>
      <c r="AT2585" s="101">
        <f t="shared" si="364"/>
        <v>0</v>
      </c>
      <c r="AU2585" s="42">
        <f t="shared" si="365"/>
        <v>4843.3760590186794</v>
      </c>
      <c r="AV2585" s="42">
        <f t="shared" si="366"/>
        <v>1625.3135782488198</v>
      </c>
      <c r="AW2585" s="102">
        <f t="shared" si="367"/>
        <v>2145.6666666666665</v>
      </c>
      <c r="AX2585" s="43">
        <f t="shared" si="360"/>
        <v>1.25</v>
      </c>
      <c r="AY2585" s="43" t="str">
        <f t="shared" si="368"/>
        <v>UTTSS</v>
      </c>
    </row>
    <row r="2586" spans="1:51" hidden="1" x14ac:dyDescent="0.2">
      <c r="A2586" s="38">
        <v>2579</v>
      </c>
      <c r="B2586" t="s">
        <v>362</v>
      </c>
      <c r="C2586" t="s">
        <v>289</v>
      </c>
      <c r="D2586">
        <v>320</v>
      </c>
      <c r="E2586" t="s">
        <v>1232</v>
      </c>
      <c r="F2586">
        <v>0.25</v>
      </c>
      <c r="G2586" t="str">
        <f>LOOKUP(F2586,{0,6,45},{"F","L","H"})</f>
        <v>F</v>
      </c>
      <c r="H2586" t="s">
        <v>4319</v>
      </c>
      <c r="I2586" s="43" t="str">
        <f>IFERROR(VLOOKUP(#REF!,#REF!,2,FALSE),"No")</f>
        <v>No</v>
      </c>
      <c r="J2586" s="139">
        <v>0.5</v>
      </c>
      <c r="K2586" s="148">
        <v>19</v>
      </c>
      <c r="L2586" s="148"/>
      <c r="M2586" s="148"/>
      <c r="N2586" s="148"/>
      <c r="O2586" s="148"/>
      <c r="P2586" s="148"/>
      <c r="Q2586" s="148"/>
      <c r="R2586" s="148"/>
      <c r="S2586" s="148"/>
      <c r="T2586" s="148"/>
      <c r="U2586" s="148"/>
      <c r="V2586" s="148"/>
      <c r="W2586" s="148"/>
      <c r="X2586" s="139">
        <v>1.25</v>
      </c>
      <c r="Y2586" s="148">
        <v>1000</v>
      </c>
      <c r="Z2586" s="148"/>
      <c r="AA2586" s="148"/>
      <c r="AB2586" s="148"/>
      <c r="AC2586" s="148"/>
      <c r="AD2586" s="148"/>
      <c r="AE2586" s="148"/>
      <c r="AF2586" s="148"/>
      <c r="AG2586" s="148"/>
      <c r="AH2586" s="148"/>
      <c r="AI2586" s="148"/>
      <c r="AJ2586" s="148"/>
      <c r="AK2586" s="148"/>
      <c r="AL2586" s="139">
        <v>0</v>
      </c>
      <c r="AM2586" s="139">
        <v>0</v>
      </c>
      <c r="AN2586" s="148">
        <f t="shared" si="361"/>
        <v>1000</v>
      </c>
      <c r="AO2586" s="148">
        <f t="shared" si="362"/>
        <v>19</v>
      </c>
      <c r="AP2586" s="148">
        <v>11</v>
      </c>
      <c r="AQ2586" s="140">
        <v>11</v>
      </c>
      <c r="AS2586" s="42">
        <f t="shared" si="363"/>
        <v>1299.6660787900757</v>
      </c>
      <c r="AT2586" s="101">
        <f t="shared" si="364"/>
        <v>0</v>
      </c>
      <c r="AU2586" s="42">
        <f t="shared" si="365"/>
        <v>1299.6660787900757</v>
      </c>
      <c r="AV2586" s="42">
        <f t="shared" si="366"/>
        <v>3019.1783383158213</v>
      </c>
      <c r="AW2586" s="102">
        <f t="shared" si="367"/>
        <v>431</v>
      </c>
      <c r="AX2586" s="43">
        <f t="shared" si="360"/>
        <v>0.5</v>
      </c>
      <c r="AY2586" s="43" t="str">
        <f t="shared" si="368"/>
        <v>UTGS</v>
      </c>
    </row>
    <row r="2587" spans="1:51" hidden="1" x14ac:dyDescent="0.2">
      <c r="A2587" s="38">
        <v>2580</v>
      </c>
      <c r="B2587" t="s">
        <v>362</v>
      </c>
      <c r="C2587" t="s">
        <v>289</v>
      </c>
      <c r="D2587">
        <v>320</v>
      </c>
      <c r="E2587" t="s">
        <v>1232</v>
      </c>
      <c r="F2587">
        <v>0.25</v>
      </c>
      <c r="G2587" t="str">
        <f>LOOKUP(F2587,{0,6,45},{"F","L","H"})</f>
        <v>F</v>
      </c>
      <c r="H2587" t="s">
        <v>4320</v>
      </c>
      <c r="I2587" s="43" t="str">
        <f>IFERROR(VLOOKUP(#REF!,#REF!,2,FALSE),"No")</f>
        <v>No</v>
      </c>
      <c r="J2587" s="139">
        <v>0.5</v>
      </c>
      <c r="K2587" s="148">
        <v>32</v>
      </c>
      <c r="L2587" s="148"/>
      <c r="M2587" s="148"/>
      <c r="N2587" s="148"/>
      <c r="O2587" s="148"/>
      <c r="P2587" s="148"/>
      <c r="Q2587" s="148"/>
      <c r="R2587" s="148"/>
      <c r="S2587" s="148"/>
      <c r="T2587" s="148"/>
      <c r="U2587" s="148"/>
      <c r="V2587" s="148"/>
      <c r="W2587" s="148"/>
      <c r="X2587" s="139">
        <v>1.25</v>
      </c>
      <c r="Y2587" s="148">
        <v>40.64</v>
      </c>
      <c r="Z2587" s="149">
        <v>2</v>
      </c>
      <c r="AA2587" s="148">
        <v>959.36</v>
      </c>
      <c r="AB2587" s="148"/>
      <c r="AC2587" s="148"/>
      <c r="AD2587" s="148"/>
      <c r="AE2587" s="148"/>
      <c r="AF2587" s="148"/>
      <c r="AG2587" s="148"/>
      <c r="AH2587" s="148"/>
      <c r="AI2587" s="148"/>
      <c r="AJ2587" s="148"/>
      <c r="AK2587" s="148"/>
      <c r="AL2587" s="139">
        <v>0</v>
      </c>
      <c r="AM2587" s="139">
        <v>0</v>
      </c>
      <c r="AN2587" s="148">
        <f t="shared" si="361"/>
        <v>1000</v>
      </c>
      <c r="AO2587" s="148">
        <f t="shared" si="362"/>
        <v>32</v>
      </c>
      <c r="AP2587" s="148">
        <v>9</v>
      </c>
      <c r="AQ2587" s="140">
        <v>9</v>
      </c>
      <c r="AS2587" s="42">
        <f t="shared" si="363"/>
        <v>2188.9112905938118</v>
      </c>
      <c r="AT2587" s="101">
        <f t="shared" si="364"/>
        <v>0</v>
      </c>
      <c r="AU2587" s="42">
        <f t="shared" si="365"/>
        <v>2188.9112905938118</v>
      </c>
      <c r="AV2587" s="42">
        <f t="shared" si="366"/>
        <v>3615.4899690526704</v>
      </c>
      <c r="AW2587" s="102">
        <f t="shared" si="367"/>
        <v>431</v>
      </c>
      <c r="AX2587" s="43">
        <f t="shared" si="360"/>
        <v>0.5</v>
      </c>
      <c r="AY2587" s="43" t="str">
        <f t="shared" si="368"/>
        <v>UTGS</v>
      </c>
    </row>
    <row r="2588" spans="1:51" hidden="1" x14ac:dyDescent="0.2">
      <c r="A2588" s="38">
        <v>2581</v>
      </c>
      <c r="B2588" t="s">
        <v>362</v>
      </c>
      <c r="C2588" t="s">
        <v>289</v>
      </c>
      <c r="D2588">
        <v>550</v>
      </c>
      <c r="E2588" t="s">
        <v>1232</v>
      </c>
      <c r="F2588">
        <v>2</v>
      </c>
      <c r="G2588" t="str">
        <f>LOOKUP(F2588,{0,6,45},{"F","L","H"})</f>
        <v>F</v>
      </c>
      <c r="H2588" t="s">
        <v>4321</v>
      </c>
      <c r="I2588" s="43" t="str">
        <f>IFERROR(VLOOKUP(#REF!,#REF!,2,FALSE),"No")</f>
        <v>No</v>
      </c>
      <c r="J2588" s="139">
        <v>0.5</v>
      </c>
      <c r="K2588" s="148">
        <v>20</v>
      </c>
      <c r="L2588" s="148"/>
      <c r="M2588" s="148"/>
      <c r="N2588" s="148"/>
      <c r="O2588" s="148"/>
      <c r="P2588" s="148"/>
      <c r="Q2588" s="148"/>
      <c r="R2588" s="148"/>
      <c r="S2588" s="148"/>
      <c r="T2588" s="148"/>
      <c r="U2588" s="148"/>
      <c r="V2588" s="148"/>
      <c r="W2588" s="148"/>
      <c r="X2588" s="139">
        <v>1.25</v>
      </c>
      <c r="Y2588" s="148">
        <v>143.34</v>
      </c>
      <c r="Z2588" s="148">
        <v>2</v>
      </c>
      <c r="AA2588" s="148">
        <v>856.66</v>
      </c>
      <c r="AB2588" s="148"/>
      <c r="AC2588" s="148"/>
      <c r="AD2588" s="148"/>
      <c r="AE2588" s="148"/>
      <c r="AF2588" s="148"/>
      <c r="AG2588" s="148"/>
      <c r="AH2588" s="148"/>
      <c r="AI2588" s="148"/>
      <c r="AJ2588" s="148"/>
      <c r="AK2588" s="148"/>
      <c r="AL2588" s="139">
        <v>0</v>
      </c>
      <c r="AM2588" s="139">
        <v>0</v>
      </c>
      <c r="AN2588" s="148">
        <f t="shared" si="361"/>
        <v>1000</v>
      </c>
      <c r="AO2588" s="148">
        <f t="shared" si="362"/>
        <v>20</v>
      </c>
      <c r="AP2588" s="148">
        <v>12</v>
      </c>
      <c r="AQ2588" s="140">
        <v>12</v>
      </c>
      <c r="AS2588" s="42">
        <f t="shared" si="363"/>
        <v>1368.0695566211325</v>
      </c>
      <c r="AT2588" s="101">
        <f t="shared" si="364"/>
        <v>0</v>
      </c>
      <c r="AU2588" s="42">
        <f t="shared" si="365"/>
        <v>1368.0695566211325</v>
      </c>
      <c r="AV2588" s="42">
        <f t="shared" si="366"/>
        <v>2717.608310122836</v>
      </c>
      <c r="AW2588" s="102">
        <f t="shared" si="367"/>
        <v>585.0096169344007</v>
      </c>
      <c r="AX2588" s="43">
        <f t="shared" si="360"/>
        <v>0.5</v>
      </c>
      <c r="AY2588" s="43" t="str">
        <f t="shared" si="368"/>
        <v>UTGS</v>
      </c>
    </row>
    <row r="2589" spans="1:51" hidden="1" x14ac:dyDescent="0.2">
      <c r="A2589" s="38">
        <v>2582</v>
      </c>
      <c r="B2589" t="s">
        <v>362</v>
      </c>
      <c r="C2589" t="s">
        <v>289</v>
      </c>
      <c r="D2589">
        <v>320</v>
      </c>
      <c r="E2589" t="s">
        <v>1232</v>
      </c>
      <c r="F2589">
        <v>0.25</v>
      </c>
      <c r="G2589" t="str">
        <f>LOOKUP(F2589,{0,6,45},{"F","L","H"})</f>
        <v>F</v>
      </c>
      <c r="H2589" t="s">
        <v>4322</v>
      </c>
      <c r="I2589" s="43" t="str">
        <f>IFERROR(VLOOKUP(#REF!,#REF!,2,FALSE),"No")</f>
        <v>No</v>
      </c>
      <c r="J2589" s="149">
        <v>0.5</v>
      </c>
      <c r="K2589" s="148">
        <v>40</v>
      </c>
      <c r="L2589" s="148"/>
      <c r="M2589" s="148"/>
      <c r="N2589" s="148"/>
      <c r="O2589" s="148"/>
      <c r="P2589" s="148"/>
      <c r="Q2589" s="148"/>
      <c r="R2589" s="148"/>
      <c r="S2589" s="148"/>
      <c r="T2589" s="148"/>
      <c r="U2589" s="148"/>
      <c r="V2589" s="148"/>
      <c r="W2589" s="148"/>
      <c r="X2589" s="139">
        <v>2</v>
      </c>
      <c r="Y2589" s="148">
        <v>1000</v>
      </c>
      <c r="Z2589" s="149"/>
      <c r="AA2589" s="148"/>
      <c r="AB2589" s="148"/>
      <c r="AC2589" s="148"/>
      <c r="AD2589" s="148"/>
      <c r="AE2589" s="148"/>
      <c r="AF2589" s="148"/>
      <c r="AG2589" s="148"/>
      <c r="AH2589" s="148"/>
      <c r="AI2589" s="148"/>
      <c r="AJ2589" s="148"/>
      <c r="AK2589" s="148"/>
      <c r="AL2589" s="139">
        <v>0</v>
      </c>
      <c r="AM2589" s="139">
        <v>0</v>
      </c>
      <c r="AN2589" s="148">
        <f t="shared" si="361"/>
        <v>1000</v>
      </c>
      <c r="AO2589" s="148">
        <f t="shared" si="362"/>
        <v>40</v>
      </c>
      <c r="AP2589" s="148">
        <v>3</v>
      </c>
      <c r="AQ2589" s="140">
        <v>3</v>
      </c>
      <c r="AS2589" s="42">
        <f t="shared" si="363"/>
        <v>2736.139113242265</v>
      </c>
      <c r="AT2589" s="101">
        <f t="shared" si="364"/>
        <v>0</v>
      </c>
      <c r="AU2589" s="42">
        <f t="shared" si="365"/>
        <v>2736.139113242265</v>
      </c>
      <c r="AV2589" s="42">
        <f t="shared" si="366"/>
        <v>10836.987240491344</v>
      </c>
      <c r="AW2589" s="102">
        <f t="shared" si="367"/>
        <v>431</v>
      </c>
      <c r="AX2589" s="43">
        <f t="shared" si="360"/>
        <v>0.5</v>
      </c>
      <c r="AY2589" s="43" t="str">
        <f t="shared" si="368"/>
        <v>UTGS</v>
      </c>
    </row>
    <row r="2590" spans="1:51" hidden="1" x14ac:dyDescent="0.2">
      <c r="A2590" s="38">
        <v>2583</v>
      </c>
      <c r="B2590" t="s">
        <v>5806</v>
      </c>
      <c r="C2590" t="s">
        <v>5746</v>
      </c>
      <c r="D2590">
        <v>9200</v>
      </c>
      <c r="E2590" t="s">
        <v>212</v>
      </c>
      <c r="F2590">
        <v>5</v>
      </c>
      <c r="G2590" t="str">
        <f>LOOKUP(F2590,{0,6,45},{"F","L","H"})</f>
        <v>F</v>
      </c>
      <c r="H2590" t="s">
        <v>1543</v>
      </c>
      <c r="I2590" s="43" t="str">
        <f>IFERROR(VLOOKUP(#REF!,#REF!,2,FALSE),"No")</f>
        <v>No</v>
      </c>
      <c r="J2590" s="139">
        <v>2</v>
      </c>
      <c r="K2590" s="148">
        <v>223</v>
      </c>
      <c r="L2590" s="148"/>
      <c r="M2590" s="148"/>
      <c r="N2590" s="148"/>
      <c r="O2590" s="148"/>
      <c r="P2590" s="148"/>
      <c r="Q2590" s="148"/>
      <c r="R2590" s="148"/>
      <c r="S2590" s="148"/>
      <c r="T2590" s="148"/>
      <c r="U2590" s="148"/>
      <c r="V2590" s="148"/>
      <c r="W2590" s="148"/>
      <c r="X2590" s="139">
        <v>4</v>
      </c>
      <c r="Y2590" s="148">
        <v>1000</v>
      </c>
      <c r="Z2590" s="148"/>
      <c r="AA2590" s="148"/>
      <c r="AB2590" s="148"/>
      <c r="AC2590" s="148"/>
      <c r="AD2590" s="148"/>
      <c r="AE2590" s="148"/>
      <c r="AF2590" s="148"/>
      <c r="AG2590" s="148"/>
      <c r="AH2590" s="148"/>
      <c r="AI2590" s="148"/>
      <c r="AJ2590" s="148"/>
      <c r="AK2590" s="148"/>
      <c r="AL2590" s="139">
        <v>0</v>
      </c>
      <c r="AM2590" s="139">
        <v>0</v>
      </c>
      <c r="AN2590" s="148">
        <f t="shared" si="361"/>
        <v>1000</v>
      </c>
      <c r="AO2590" s="148">
        <f t="shared" si="362"/>
        <v>223</v>
      </c>
      <c r="AP2590" s="148">
        <v>2</v>
      </c>
      <c r="AQ2590" s="140">
        <v>4</v>
      </c>
      <c r="AS2590" s="42">
        <f t="shared" si="363"/>
        <v>16275.315556325622</v>
      </c>
      <c r="AT2590" s="101">
        <f t="shared" si="364"/>
        <v>0</v>
      </c>
      <c r="AU2590" s="42">
        <f t="shared" si="365"/>
        <v>16275.315556325622</v>
      </c>
      <c r="AV2590" s="42">
        <f t="shared" si="366"/>
        <v>9920.2404303685089</v>
      </c>
      <c r="AW2590" s="102">
        <f t="shared" si="367"/>
        <v>5118</v>
      </c>
      <c r="AX2590" s="43">
        <f t="shared" si="360"/>
        <v>2</v>
      </c>
      <c r="AY2590" s="43" t="str">
        <f t="shared" si="368"/>
        <v>UTTSS</v>
      </c>
    </row>
    <row r="2591" spans="1:51" hidden="1" x14ac:dyDescent="0.2">
      <c r="A2591" s="38">
        <v>2584</v>
      </c>
      <c r="B2591" t="s">
        <v>362</v>
      </c>
      <c r="C2591" t="s">
        <v>289</v>
      </c>
      <c r="D2591">
        <v>320</v>
      </c>
      <c r="E2591" t="s">
        <v>1232</v>
      </c>
      <c r="F2591">
        <v>0.25</v>
      </c>
      <c r="G2591" t="str">
        <f>LOOKUP(F2591,{0,6,45},{"F","L","H"})</f>
        <v>F</v>
      </c>
      <c r="H2591" t="s">
        <v>4323</v>
      </c>
      <c r="I2591" s="43" t="str">
        <f>IFERROR(VLOOKUP(#REF!,#REF!,2,FALSE),"No")</f>
        <v>No</v>
      </c>
      <c r="J2591" s="139">
        <v>0.5</v>
      </c>
      <c r="K2591" s="148">
        <v>56</v>
      </c>
      <c r="L2591" s="148"/>
      <c r="M2591" s="148"/>
      <c r="N2591" s="148"/>
      <c r="O2591" s="148"/>
      <c r="P2591" s="148"/>
      <c r="Q2591" s="148"/>
      <c r="R2591" s="148"/>
      <c r="S2591" s="148"/>
      <c r="T2591" s="148"/>
      <c r="U2591" s="148"/>
      <c r="V2591" s="148"/>
      <c r="W2591" s="148"/>
      <c r="X2591" s="139">
        <v>1.25</v>
      </c>
      <c r="Y2591" s="148">
        <v>695</v>
      </c>
      <c r="Z2591" s="148">
        <v>2</v>
      </c>
      <c r="AA2591" s="148">
        <v>305</v>
      </c>
      <c r="AB2591" s="148"/>
      <c r="AC2591" s="148"/>
      <c r="AD2591" s="148"/>
      <c r="AE2591" s="148"/>
      <c r="AF2591" s="148"/>
      <c r="AG2591" s="148"/>
      <c r="AH2591" s="148"/>
      <c r="AI2591" s="148"/>
      <c r="AJ2591" s="148"/>
      <c r="AK2591" s="148"/>
      <c r="AL2591" s="139">
        <v>0</v>
      </c>
      <c r="AM2591" s="139">
        <v>0</v>
      </c>
      <c r="AN2591" s="148">
        <f t="shared" si="361"/>
        <v>1000</v>
      </c>
      <c r="AO2591" s="148">
        <f t="shared" si="362"/>
        <v>56</v>
      </c>
      <c r="AP2591" s="148">
        <v>12</v>
      </c>
      <c r="AQ2591" s="140">
        <v>12</v>
      </c>
      <c r="AS2591" s="42">
        <f t="shared" si="363"/>
        <v>3830.5947585391705</v>
      </c>
      <c r="AT2591" s="101">
        <f t="shared" si="364"/>
        <v>0</v>
      </c>
      <c r="AU2591" s="42">
        <f t="shared" si="365"/>
        <v>3830.5947585391705</v>
      </c>
      <c r="AV2591" s="42">
        <f t="shared" si="366"/>
        <v>2749.788476789503</v>
      </c>
      <c r="AW2591" s="102">
        <f t="shared" si="367"/>
        <v>431</v>
      </c>
      <c r="AX2591" s="43">
        <f t="shared" si="360"/>
        <v>0.5</v>
      </c>
      <c r="AY2591" s="43" t="str">
        <f t="shared" si="368"/>
        <v>UTGS</v>
      </c>
    </row>
    <row r="2592" spans="1:51" hidden="1" x14ac:dyDescent="0.2">
      <c r="A2592" s="38">
        <v>2585</v>
      </c>
      <c r="B2592" t="s">
        <v>5806</v>
      </c>
      <c r="C2592" t="s">
        <v>5746</v>
      </c>
      <c r="D2592">
        <v>3300</v>
      </c>
      <c r="E2592" t="s">
        <v>207</v>
      </c>
      <c r="F2592">
        <v>2</v>
      </c>
      <c r="G2592" t="str">
        <f>LOOKUP(F2592,{0,6,45},{"F","L","H"})</f>
        <v>F</v>
      </c>
      <c r="H2592" t="s">
        <v>4325</v>
      </c>
      <c r="I2592" s="43" t="str">
        <f>IFERROR(VLOOKUP(#REF!,#REF!,2,FALSE),"No")</f>
        <v>No</v>
      </c>
      <c r="J2592" s="139">
        <v>1.25</v>
      </c>
      <c r="K2592" s="148">
        <v>176</v>
      </c>
      <c r="L2592" s="148"/>
      <c r="M2592" s="148"/>
      <c r="N2592" s="148"/>
      <c r="O2592" s="148"/>
      <c r="P2592" s="148"/>
      <c r="Q2592" s="148"/>
      <c r="R2592" s="148"/>
      <c r="S2592" s="148"/>
      <c r="T2592" s="148"/>
      <c r="U2592" s="148"/>
      <c r="V2592" s="148"/>
      <c r="W2592" s="148"/>
      <c r="X2592" s="139">
        <v>2</v>
      </c>
      <c r="Y2592" s="148">
        <v>1000</v>
      </c>
      <c r="Z2592" s="148"/>
      <c r="AA2592" s="148"/>
      <c r="AB2592" s="148"/>
      <c r="AC2592" s="148"/>
      <c r="AD2592" s="148"/>
      <c r="AE2592" s="148"/>
      <c r="AF2592" s="148"/>
      <c r="AG2592" s="148"/>
      <c r="AH2592" s="148"/>
      <c r="AI2592" s="148"/>
      <c r="AJ2592" s="148"/>
      <c r="AK2592" s="148"/>
      <c r="AL2592" s="139">
        <v>0</v>
      </c>
      <c r="AM2592" s="139">
        <v>0</v>
      </c>
      <c r="AN2592" s="148">
        <f t="shared" si="361"/>
        <v>1000</v>
      </c>
      <c r="AO2592" s="148">
        <f t="shared" si="362"/>
        <v>176</v>
      </c>
      <c r="AP2592" s="148">
        <v>9</v>
      </c>
      <c r="AQ2592" s="140">
        <v>9</v>
      </c>
      <c r="AS2592" s="42">
        <f t="shared" si="363"/>
        <v>13114.372098265962</v>
      </c>
      <c r="AT2592" s="101">
        <f t="shared" si="364"/>
        <v>0</v>
      </c>
      <c r="AU2592" s="42">
        <f t="shared" si="365"/>
        <v>13114.372098265962</v>
      </c>
      <c r="AV2592" s="42">
        <f t="shared" si="366"/>
        <v>3612.3290801637813</v>
      </c>
      <c r="AW2592" s="102">
        <f t="shared" si="367"/>
        <v>2145.6666666666665</v>
      </c>
      <c r="AX2592" s="43">
        <f t="shared" si="360"/>
        <v>1.25</v>
      </c>
      <c r="AY2592" s="43" t="str">
        <f t="shared" si="368"/>
        <v>UTTSS</v>
      </c>
    </row>
    <row r="2593" spans="1:51" hidden="1" x14ac:dyDescent="0.2">
      <c r="A2593" s="38">
        <v>2586</v>
      </c>
      <c r="B2593" t="s">
        <v>5806</v>
      </c>
      <c r="C2593" t="s">
        <v>5746</v>
      </c>
      <c r="D2593">
        <v>2225</v>
      </c>
      <c r="E2593" t="s">
        <v>196</v>
      </c>
      <c r="F2593">
        <v>2</v>
      </c>
      <c r="G2593" t="str">
        <f>LOOKUP(F2593,{0,6,45},{"F","L","H"})</f>
        <v>F</v>
      </c>
      <c r="H2593" t="s">
        <v>4326</v>
      </c>
      <c r="I2593" s="43" t="str">
        <f>IFERROR(VLOOKUP(#REF!,#REF!,2,FALSE),"No")</f>
        <v>No</v>
      </c>
      <c r="J2593" s="149">
        <v>1.25</v>
      </c>
      <c r="K2593" s="148">
        <v>164</v>
      </c>
      <c r="L2593" s="148"/>
      <c r="M2593" s="148"/>
      <c r="N2593" s="148"/>
      <c r="O2593" s="148"/>
      <c r="P2593" s="148"/>
      <c r="Q2593" s="148"/>
      <c r="R2593" s="148"/>
      <c r="S2593" s="148"/>
      <c r="T2593" s="148"/>
      <c r="U2593" s="148"/>
      <c r="V2593" s="148"/>
      <c r="W2593" s="148"/>
      <c r="X2593" s="139">
        <v>2</v>
      </c>
      <c r="Y2593" s="148">
        <v>1000</v>
      </c>
      <c r="Z2593" s="149"/>
      <c r="AA2593" s="148"/>
      <c r="AB2593" s="149"/>
      <c r="AC2593" s="148"/>
      <c r="AD2593" s="148"/>
      <c r="AE2593" s="148"/>
      <c r="AF2593" s="148"/>
      <c r="AG2593" s="148"/>
      <c r="AH2593" s="148"/>
      <c r="AI2593" s="148"/>
      <c r="AJ2593" s="148"/>
      <c r="AK2593" s="148"/>
      <c r="AL2593" s="139">
        <v>0</v>
      </c>
      <c r="AM2593" s="139">
        <v>0</v>
      </c>
      <c r="AN2593" s="148">
        <f t="shared" si="361"/>
        <v>1000</v>
      </c>
      <c r="AO2593" s="148">
        <f t="shared" si="362"/>
        <v>164</v>
      </c>
      <c r="AP2593" s="148">
        <v>2</v>
      </c>
      <c r="AQ2593" s="140">
        <v>2</v>
      </c>
      <c r="AS2593" s="42">
        <f t="shared" si="363"/>
        <v>12220.210364293283</v>
      </c>
      <c r="AT2593" s="101">
        <f t="shared" si="364"/>
        <v>0</v>
      </c>
      <c r="AU2593" s="42">
        <f t="shared" si="365"/>
        <v>12220.210364293283</v>
      </c>
      <c r="AV2593" s="42">
        <f t="shared" si="366"/>
        <v>16255.480860737016</v>
      </c>
      <c r="AW2593" s="102">
        <f t="shared" si="367"/>
        <v>2428.75</v>
      </c>
      <c r="AX2593" s="43">
        <f t="shared" si="360"/>
        <v>1.25</v>
      </c>
      <c r="AY2593" s="43" t="str">
        <f t="shared" si="368"/>
        <v>UTTSS</v>
      </c>
    </row>
    <row r="2594" spans="1:51" hidden="1" x14ac:dyDescent="0.2">
      <c r="A2594" s="38">
        <v>2587</v>
      </c>
      <c r="B2594" t="s">
        <v>362</v>
      </c>
      <c r="C2594" t="s">
        <v>289</v>
      </c>
      <c r="D2594">
        <v>320</v>
      </c>
      <c r="E2594" t="s">
        <v>1232</v>
      </c>
      <c r="F2594">
        <v>0.25</v>
      </c>
      <c r="G2594" t="str">
        <f>LOOKUP(F2594,{0,6,45},{"F","L","H"})</f>
        <v>F</v>
      </c>
      <c r="H2594" t="s">
        <v>4327</v>
      </c>
      <c r="I2594" s="43" t="str">
        <f>IFERROR(VLOOKUP(#REF!,#REF!,2,FALSE),"No")</f>
        <v>No</v>
      </c>
      <c r="J2594" s="139">
        <v>0.5</v>
      </c>
      <c r="K2594" s="148">
        <v>33</v>
      </c>
      <c r="L2594" s="148"/>
      <c r="M2594" s="148"/>
      <c r="N2594" s="148"/>
      <c r="O2594" s="148"/>
      <c r="P2594" s="148"/>
      <c r="Q2594" s="148"/>
      <c r="R2594" s="148"/>
      <c r="S2594" s="148"/>
      <c r="T2594" s="148"/>
      <c r="U2594" s="148"/>
      <c r="V2594" s="148"/>
      <c r="W2594" s="148"/>
      <c r="X2594" s="139">
        <v>1.25</v>
      </c>
      <c r="Y2594" s="148">
        <v>894.37</v>
      </c>
      <c r="Z2594" s="148">
        <v>2</v>
      </c>
      <c r="AA2594" s="148">
        <v>105.63</v>
      </c>
      <c r="AB2594" s="148"/>
      <c r="AC2594" s="148"/>
      <c r="AD2594" s="148"/>
      <c r="AE2594" s="148"/>
      <c r="AF2594" s="148"/>
      <c r="AG2594" s="148"/>
      <c r="AH2594" s="148"/>
      <c r="AI2594" s="148"/>
      <c r="AJ2594" s="148"/>
      <c r="AK2594" s="148"/>
      <c r="AL2594" s="139">
        <v>0</v>
      </c>
      <c r="AM2594" s="139">
        <v>0</v>
      </c>
      <c r="AN2594" s="148">
        <f t="shared" si="361"/>
        <v>1000</v>
      </c>
      <c r="AO2594" s="148">
        <f t="shared" si="362"/>
        <v>33</v>
      </c>
      <c r="AP2594" s="148">
        <v>8</v>
      </c>
      <c r="AQ2594" s="140">
        <v>8</v>
      </c>
      <c r="AS2594" s="42">
        <f t="shared" si="363"/>
        <v>2257.3147684248684</v>
      </c>
      <c r="AT2594" s="101">
        <f t="shared" si="364"/>
        <v>0</v>
      </c>
      <c r="AU2594" s="42">
        <f t="shared" si="365"/>
        <v>2257.3147684248684</v>
      </c>
      <c r="AV2594" s="42">
        <f t="shared" si="366"/>
        <v>4142.1275901842546</v>
      </c>
      <c r="AW2594" s="102">
        <f t="shared" si="367"/>
        <v>431</v>
      </c>
      <c r="AX2594" s="43">
        <f t="shared" si="360"/>
        <v>0.5</v>
      </c>
      <c r="AY2594" s="43" t="str">
        <f t="shared" si="368"/>
        <v>UTGS</v>
      </c>
    </row>
    <row r="2595" spans="1:51" hidden="1" x14ac:dyDescent="0.2">
      <c r="A2595" s="38">
        <v>2588</v>
      </c>
      <c r="B2595" t="s">
        <v>362</v>
      </c>
      <c r="C2595" t="s">
        <v>289</v>
      </c>
      <c r="D2595">
        <v>550</v>
      </c>
      <c r="E2595" t="s">
        <v>1232</v>
      </c>
      <c r="F2595">
        <v>2</v>
      </c>
      <c r="G2595" t="str">
        <f>LOOKUP(F2595,{0,6,45},{"F","L","H"})</f>
        <v>F</v>
      </c>
      <c r="H2595" t="s">
        <v>4328</v>
      </c>
      <c r="I2595" s="43" t="str">
        <f>IFERROR(VLOOKUP(#REF!,#REF!,2,FALSE),"No")</f>
        <v>No</v>
      </c>
      <c r="J2595" s="139">
        <v>0.5</v>
      </c>
      <c r="K2595" s="148">
        <v>38</v>
      </c>
      <c r="L2595" s="148"/>
      <c r="M2595" s="148"/>
      <c r="N2595" s="148"/>
      <c r="O2595" s="148"/>
      <c r="P2595" s="148"/>
      <c r="Q2595" s="148"/>
      <c r="R2595" s="148"/>
      <c r="S2595" s="148"/>
      <c r="T2595" s="148"/>
      <c r="U2595" s="148"/>
      <c r="V2595" s="148"/>
      <c r="W2595" s="148"/>
      <c r="X2595" s="139">
        <v>0.75</v>
      </c>
      <c r="Y2595" s="148">
        <v>83</v>
      </c>
      <c r="Z2595" s="148">
        <v>1.25</v>
      </c>
      <c r="AA2595" s="148">
        <v>186.28</v>
      </c>
      <c r="AB2595" s="148">
        <v>2</v>
      </c>
      <c r="AC2595" s="148">
        <v>730.72</v>
      </c>
      <c r="AD2595" s="148"/>
      <c r="AE2595" s="148"/>
      <c r="AF2595" s="148"/>
      <c r="AG2595" s="148"/>
      <c r="AH2595" s="148"/>
      <c r="AI2595" s="148"/>
      <c r="AJ2595" s="148"/>
      <c r="AK2595" s="148"/>
      <c r="AL2595" s="139">
        <v>0</v>
      </c>
      <c r="AM2595" s="139">
        <v>0</v>
      </c>
      <c r="AN2595" s="148">
        <f t="shared" si="361"/>
        <v>1000</v>
      </c>
      <c r="AO2595" s="148">
        <f t="shared" si="362"/>
        <v>38</v>
      </c>
      <c r="AP2595" s="148">
        <v>14</v>
      </c>
      <c r="AQ2595" s="140">
        <v>14</v>
      </c>
      <c r="AS2595" s="42">
        <f t="shared" si="363"/>
        <v>2599.3321575801515</v>
      </c>
      <c r="AT2595" s="101">
        <f t="shared" si="364"/>
        <v>0</v>
      </c>
      <c r="AU2595" s="42">
        <f t="shared" si="365"/>
        <v>2599.3321575801515</v>
      </c>
      <c r="AV2595" s="42">
        <f t="shared" si="366"/>
        <v>2376.4641229624312</v>
      </c>
      <c r="AW2595" s="102">
        <f t="shared" si="367"/>
        <v>585.0096169344007</v>
      </c>
      <c r="AX2595" s="43">
        <f t="shared" si="360"/>
        <v>0.5</v>
      </c>
      <c r="AY2595" s="43" t="str">
        <f t="shared" si="368"/>
        <v>UTGS</v>
      </c>
    </row>
    <row r="2596" spans="1:51" hidden="1" x14ac:dyDescent="0.2">
      <c r="A2596" s="38">
        <v>2589</v>
      </c>
      <c r="B2596" t="s">
        <v>5806</v>
      </c>
      <c r="C2596" t="s">
        <v>289</v>
      </c>
      <c r="D2596">
        <v>320</v>
      </c>
      <c r="E2596" t="s">
        <v>1232</v>
      </c>
      <c r="F2596">
        <v>0.25</v>
      </c>
      <c r="G2596" t="str">
        <f>LOOKUP(F2596,{0,6,45},{"F","L","H"})</f>
        <v>F</v>
      </c>
      <c r="H2596" t="s">
        <v>4329</v>
      </c>
      <c r="I2596" s="43" t="str">
        <f>IFERROR(VLOOKUP(#REF!,#REF!,2,FALSE),"No")</f>
        <v>No</v>
      </c>
      <c r="J2596" s="139">
        <v>0.75</v>
      </c>
      <c r="K2596" s="148">
        <v>108</v>
      </c>
      <c r="L2596" s="148">
        <v>1.25</v>
      </c>
      <c r="M2596" s="148">
        <v>99.72</v>
      </c>
      <c r="N2596" s="148"/>
      <c r="O2596" s="148"/>
      <c r="P2596" s="148"/>
      <c r="Q2596" s="148"/>
      <c r="R2596" s="148"/>
      <c r="S2596" s="148"/>
      <c r="T2596" s="148"/>
      <c r="U2596" s="148"/>
      <c r="V2596" s="148"/>
      <c r="W2596" s="148"/>
      <c r="X2596" s="139">
        <v>0.75</v>
      </c>
      <c r="Y2596" s="148">
        <v>56.17</v>
      </c>
      <c r="Z2596" s="148">
        <v>2</v>
      </c>
      <c r="AA2596" s="148">
        <v>943.83</v>
      </c>
      <c r="AB2596" s="148"/>
      <c r="AC2596" s="148"/>
      <c r="AD2596" s="148"/>
      <c r="AE2596" s="148"/>
      <c r="AF2596" s="148"/>
      <c r="AG2596" s="148"/>
      <c r="AH2596" s="148"/>
      <c r="AI2596" s="148"/>
      <c r="AJ2596" s="148"/>
      <c r="AK2596" s="148"/>
      <c r="AL2596" s="139">
        <v>0</v>
      </c>
      <c r="AM2596" s="139">
        <v>0</v>
      </c>
      <c r="AN2596" s="148">
        <f t="shared" si="361"/>
        <v>1000</v>
      </c>
      <c r="AO2596" s="148">
        <f t="shared" si="362"/>
        <v>207.72</v>
      </c>
      <c r="AP2596" s="148">
        <v>10</v>
      </c>
      <c r="AQ2596" s="140">
        <v>16</v>
      </c>
      <c r="AS2596" s="42">
        <f t="shared" si="363"/>
        <v>14383.899615067079</v>
      </c>
      <c r="AT2596" s="101">
        <f t="shared" si="364"/>
        <v>0</v>
      </c>
      <c r="AU2596" s="42">
        <f t="shared" si="365"/>
        <v>14383.899615067079</v>
      </c>
      <c r="AV2596" s="42">
        <f t="shared" si="366"/>
        <v>2058.5456450921274</v>
      </c>
      <c r="AW2596" s="102">
        <f t="shared" si="367"/>
        <v>431</v>
      </c>
      <c r="AX2596" s="43">
        <f t="shared" si="360"/>
        <v>0.75</v>
      </c>
      <c r="AY2596" s="43" t="str">
        <f t="shared" si="368"/>
        <v>UTGS</v>
      </c>
    </row>
    <row r="2597" spans="1:51" hidden="1" x14ac:dyDescent="0.2">
      <c r="A2597" s="38">
        <v>2590</v>
      </c>
      <c r="B2597" t="s">
        <v>5807</v>
      </c>
      <c r="C2597" t="s">
        <v>5746</v>
      </c>
      <c r="D2597">
        <v>4000</v>
      </c>
      <c r="E2597" t="s">
        <v>207</v>
      </c>
      <c r="F2597">
        <v>5</v>
      </c>
      <c r="G2597" t="str">
        <f>LOOKUP(F2597,{0,6,45},{"F","L","H"})</f>
        <v>F</v>
      </c>
      <c r="H2597" t="s">
        <v>1544</v>
      </c>
      <c r="I2597" s="43" t="str">
        <f>IFERROR(VLOOKUP(#REF!,#REF!,2,FALSE),"No")</f>
        <v>No</v>
      </c>
      <c r="J2597" s="139">
        <v>2</v>
      </c>
      <c r="K2597" s="148">
        <v>1</v>
      </c>
      <c r="L2597" s="148"/>
      <c r="M2597" s="148"/>
      <c r="N2597" s="148"/>
      <c r="O2597" s="148"/>
      <c r="P2597" s="148"/>
      <c r="Q2597" s="148"/>
      <c r="R2597" s="148"/>
      <c r="S2597" s="148"/>
      <c r="T2597" s="148"/>
      <c r="U2597" s="148"/>
      <c r="V2597" s="148"/>
      <c r="W2597" s="148"/>
      <c r="X2597" s="139">
        <v>2</v>
      </c>
      <c r="Y2597" s="148">
        <v>891.33</v>
      </c>
      <c r="Z2597" s="149">
        <v>4</v>
      </c>
      <c r="AA2597" s="148">
        <v>108.67</v>
      </c>
      <c r="AB2597" s="148"/>
      <c r="AC2597" s="148"/>
      <c r="AD2597" s="148"/>
      <c r="AE2597" s="148"/>
      <c r="AF2597" s="148"/>
      <c r="AG2597" s="148"/>
      <c r="AH2597" s="148"/>
      <c r="AI2597" s="148"/>
      <c r="AJ2597" s="148"/>
      <c r="AK2597" s="148"/>
      <c r="AL2597" s="139">
        <v>0</v>
      </c>
      <c r="AM2597" s="139">
        <v>0</v>
      </c>
      <c r="AN2597" s="148">
        <f t="shared" si="361"/>
        <v>1000</v>
      </c>
      <c r="AO2597" s="148">
        <f t="shared" si="362"/>
        <v>1</v>
      </c>
      <c r="AP2597" s="148">
        <v>2</v>
      </c>
      <c r="AQ2597" s="140">
        <v>2</v>
      </c>
      <c r="AS2597" s="42">
        <f t="shared" si="363"/>
        <v>72.983477831056604</v>
      </c>
      <c r="AT2597" s="101">
        <f t="shared" si="364"/>
        <v>0</v>
      </c>
      <c r="AU2597" s="42">
        <f t="shared" si="365"/>
        <v>72.983477831056604</v>
      </c>
      <c r="AV2597" s="42">
        <f t="shared" si="366"/>
        <v>16645.062810737018</v>
      </c>
      <c r="AW2597" s="102">
        <f t="shared" si="367"/>
        <v>2145.6666666666665</v>
      </c>
      <c r="AX2597" s="43">
        <f t="shared" si="360"/>
        <v>2</v>
      </c>
      <c r="AY2597" s="43" t="str">
        <f t="shared" si="368"/>
        <v>UTTSS</v>
      </c>
    </row>
    <row r="2598" spans="1:51" hidden="1" x14ac:dyDescent="0.2">
      <c r="A2598" s="38">
        <v>2591</v>
      </c>
      <c r="B2598" t="s">
        <v>362</v>
      </c>
      <c r="C2598" t="s">
        <v>289</v>
      </c>
      <c r="D2598">
        <v>320</v>
      </c>
      <c r="E2598" t="s">
        <v>1236</v>
      </c>
      <c r="F2598">
        <v>0.25</v>
      </c>
      <c r="G2598" t="str">
        <f>LOOKUP(F2598,{0,6,45},{"F","L","H"})</f>
        <v>F</v>
      </c>
      <c r="H2598" t="s">
        <v>4330</v>
      </c>
      <c r="I2598" s="43" t="str">
        <f>IFERROR(VLOOKUP(#REF!,#REF!,2,FALSE),"No")</f>
        <v>No</v>
      </c>
      <c r="J2598" s="139">
        <v>0.5</v>
      </c>
      <c r="K2598" s="148">
        <v>10</v>
      </c>
      <c r="L2598" s="148"/>
      <c r="M2598" s="148"/>
      <c r="N2598" s="148"/>
      <c r="O2598" s="148"/>
      <c r="P2598" s="148"/>
      <c r="Q2598" s="148"/>
      <c r="R2598" s="148"/>
      <c r="S2598" s="148"/>
      <c r="T2598" s="148"/>
      <c r="U2598" s="148"/>
      <c r="V2598" s="148"/>
      <c r="W2598" s="148"/>
      <c r="X2598" s="139">
        <v>2</v>
      </c>
      <c r="Y2598" s="148">
        <v>1000</v>
      </c>
      <c r="Z2598" s="149"/>
      <c r="AA2598" s="148"/>
      <c r="AB2598" s="148"/>
      <c r="AC2598" s="148"/>
      <c r="AD2598" s="148"/>
      <c r="AE2598" s="148"/>
      <c r="AF2598" s="148"/>
      <c r="AG2598" s="148"/>
      <c r="AH2598" s="148"/>
      <c r="AI2598" s="148"/>
      <c r="AJ2598" s="148"/>
      <c r="AK2598" s="148"/>
      <c r="AL2598" s="139">
        <v>0</v>
      </c>
      <c r="AM2598" s="139">
        <v>0</v>
      </c>
      <c r="AN2598" s="148">
        <f t="shared" si="361"/>
        <v>1000</v>
      </c>
      <c r="AO2598" s="148">
        <f t="shared" si="362"/>
        <v>10</v>
      </c>
      <c r="AP2598" s="148">
        <v>37</v>
      </c>
      <c r="AQ2598" s="140">
        <v>37</v>
      </c>
      <c r="AS2598" s="42">
        <f t="shared" si="363"/>
        <v>684.03477831056625</v>
      </c>
      <c r="AT2598" s="101">
        <f t="shared" si="364"/>
        <v>0</v>
      </c>
      <c r="AU2598" s="42">
        <f t="shared" si="365"/>
        <v>684.03477831056625</v>
      </c>
      <c r="AV2598" s="42">
        <f t="shared" si="366"/>
        <v>878.67464112091977</v>
      </c>
      <c r="AW2598" s="102">
        <f t="shared" si="367"/>
        <v>431</v>
      </c>
      <c r="AX2598" s="43">
        <f t="shared" si="360"/>
        <v>0.5</v>
      </c>
      <c r="AY2598" s="43" t="str">
        <f t="shared" si="368"/>
        <v>UTGS</v>
      </c>
    </row>
    <row r="2599" spans="1:51" hidden="1" x14ac:dyDescent="0.2">
      <c r="A2599" s="38">
        <v>2592</v>
      </c>
      <c r="B2599" t="s">
        <v>362</v>
      </c>
      <c r="C2599" t="s">
        <v>289</v>
      </c>
      <c r="D2599">
        <v>320</v>
      </c>
      <c r="E2599" t="s">
        <v>1232</v>
      </c>
      <c r="F2599">
        <v>0.25</v>
      </c>
      <c r="G2599" t="str">
        <f>LOOKUP(F2599,{0,6,45},{"F","L","H"})</f>
        <v>F</v>
      </c>
      <c r="H2599" t="s">
        <v>4333</v>
      </c>
      <c r="I2599" s="43" t="str">
        <f>IFERROR(VLOOKUP(#REF!,#REF!,2,FALSE),"No")</f>
        <v>No</v>
      </c>
      <c r="J2599" s="139">
        <v>0.5</v>
      </c>
      <c r="K2599" s="148">
        <v>22</v>
      </c>
      <c r="L2599" s="148"/>
      <c r="M2599" s="148"/>
      <c r="N2599" s="148"/>
      <c r="O2599" s="148"/>
      <c r="P2599" s="148"/>
      <c r="Q2599" s="148"/>
      <c r="R2599" s="148"/>
      <c r="S2599" s="148"/>
      <c r="T2599" s="148"/>
      <c r="U2599" s="148"/>
      <c r="V2599" s="148"/>
      <c r="W2599" s="148"/>
      <c r="X2599" s="139">
        <v>1.25</v>
      </c>
      <c r="Y2599" s="148">
        <v>685.93</v>
      </c>
      <c r="Z2599" s="148">
        <v>2</v>
      </c>
      <c r="AA2599" s="148">
        <v>314.07</v>
      </c>
      <c r="AB2599" s="148"/>
      <c r="AC2599" s="148"/>
      <c r="AD2599" s="148"/>
      <c r="AE2599" s="148"/>
      <c r="AF2599" s="148"/>
      <c r="AG2599" s="148"/>
      <c r="AH2599" s="148"/>
      <c r="AI2599" s="148"/>
      <c r="AJ2599" s="148"/>
      <c r="AK2599" s="148"/>
      <c r="AL2599" s="139">
        <v>0</v>
      </c>
      <c r="AM2599" s="139">
        <v>0</v>
      </c>
      <c r="AN2599" s="148">
        <f t="shared" si="361"/>
        <v>1000</v>
      </c>
      <c r="AO2599" s="148">
        <f t="shared" si="362"/>
        <v>22</v>
      </c>
      <c r="AP2599" s="148">
        <v>17</v>
      </c>
      <c r="AQ2599" s="140">
        <v>17</v>
      </c>
      <c r="AS2599" s="42">
        <f t="shared" si="363"/>
        <v>1504.8765122832456</v>
      </c>
      <c r="AT2599" s="101">
        <f t="shared" si="364"/>
        <v>0</v>
      </c>
      <c r="AU2599" s="42">
        <f t="shared" si="365"/>
        <v>1504.8765122832456</v>
      </c>
      <c r="AV2599" s="42">
        <f t="shared" si="366"/>
        <v>1940.6536894984727</v>
      </c>
      <c r="AW2599" s="102">
        <f t="shared" si="367"/>
        <v>431</v>
      </c>
      <c r="AX2599" s="43">
        <f t="shared" si="360"/>
        <v>0.5</v>
      </c>
      <c r="AY2599" s="43" t="str">
        <f t="shared" si="368"/>
        <v>UTGS</v>
      </c>
    </row>
    <row r="2600" spans="1:51" hidden="1" x14ac:dyDescent="0.2">
      <c r="A2600" s="38">
        <v>2593</v>
      </c>
      <c r="B2600" t="s">
        <v>5806</v>
      </c>
      <c r="C2600" t="s">
        <v>5746</v>
      </c>
      <c r="D2600">
        <v>7800</v>
      </c>
      <c r="E2600" t="s">
        <v>212</v>
      </c>
      <c r="F2600">
        <v>2</v>
      </c>
      <c r="G2600" t="str">
        <f>LOOKUP(F2600,{0,6,45},{"F","L","H"})</f>
        <v>F</v>
      </c>
      <c r="H2600" t="s">
        <v>1546</v>
      </c>
      <c r="I2600" s="43" t="str">
        <f>IFERROR(VLOOKUP(#REF!,#REF!,2,FALSE),"No")</f>
        <v>No</v>
      </c>
      <c r="J2600" s="139">
        <v>2</v>
      </c>
      <c r="K2600" s="148">
        <v>203</v>
      </c>
      <c r="L2600" s="148"/>
      <c r="M2600" s="148"/>
      <c r="N2600" s="148"/>
      <c r="O2600" s="148"/>
      <c r="P2600" s="148"/>
      <c r="Q2600" s="148"/>
      <c r="R2600" s="148"/>
      <c r="S2600" s="148"/>
      <c r="T2600" s="148"/>
      <c r="U2600" s="148"/>
      <c r="V2600" s="148"/>
      <c r="W2600" s="148"/>
      <c r="X2600" s="139">
        <v>4</v>
      </c>
      <c r="Y2600" s="148">
        <v>1000</v>
      </c>
      <c r="Z2600" s="149"/>
      <c r="AA2600" s="148"/>
      <c r="AB2600" s="148"/>
      <c r="AC2600" s="148"/>
      <c r="AD2600" s="148"/>
      <c r="AE2600" s="148"/>
      <c r="AF2600" s="148"/>
      <c r="AG2600" s="148"/>
      <c r="AH2600" s="148"/>
      <c r="AI2600" s="148"/>
      <c r="AJ2600" s="148"/>
      <c r="AK2600" s="148"/>
      <c r="AL2600" s="139">
        <v>0</v>
      </c>
      <c r="AM2600" s="139">
        <v>0</v>
      </c>
      <c r="AN2600" s="148">
        <f t="shared" si="361"/>
        <v>1000</v>
      </c>
      <c r="AO2600" s="148">
        <f t="shared" si="362"/>
        <v>203</v>
      </c>
      <c r="AP2600" s="148">
        <v>2</v>
      </c>
      <c r="AQ2600" s="140">
        <v>2</v>
      </c>
      <c r="AS2600" s="42">
        <f t="shared" si="363"/>
        <v>14815.645999704491</v>
      </c>
      <c r="AT2600" s="101">
        <f t="shared" si="364"/>
        <v>0</v>
      </c>
      <c r="AU2600" s="42">
        <f t="shared" si="365"/>
        <v>14815.645999704491</v>
      </c>
      <c r="AV2600" s="42">
        <f t="shared" si="366"/>
        <v>19840.480860737018</v>
      </c>
      <c r="AW2600" s="102">
        <f t="shared" si="367"/>
        <v>5118</v>
      </c>
      <c r="AX2600" s="43">
        <f t="shared" si="360"/>
        <v>2</v>
      </c>
      <c r="AY2600" s="43" t="str">
        <f t="shared" si="368"/>
        <v>UTTSS</v>
      </c>
    </row>
    <row r="2601" spans="1:51" hidden="1" x14ac:dyDescent="0.2">
      <c r="A2601" s="38">
        <v>2594</v>
      </c>
      <c r="B2601" t="s">
        <v>362</v>
      </c>
      <c r="C2601" t="s">
        <v>289</v>
      </c>
      <c r="D2601">
        <v>320</v>
      </c>
      <c r="E2601" t="s">
        <v>1232</v>
      </c>
      <c r="F2601">
        <v>0.25</v>
      </c>
      <c r="G2601" t="str">
        <f>LOOKUP(F2601,{0,6,45},{"F","L","H"})</f>
        <v>F</v>
      </c>
      <c r="H2601" t="s">
        <v>4334</v>
      </c>
      <c r="I2601" s="43" t="str">
        <f>IFERROR(VLOOKUP(#REF!,#REF!,2,FALSE),"No")</f>
        <v>No</v>
      </c>
      <c r="J2601" s="139">
        <v>0.5</v>
      </c>
      <c r="K2601" s="148">
        <v>24</v>
      </c>
      <c r="L2601" s="148"/>
      <c r="M2601" s="148"/>
      <c r="N2601" s="148"/>
      <c r="O2601" s="148"/>
      <c r="P2601" s="148"/>
      <c r="Q2601" s="148"/>
      <c r="R2601" s="148"/>
      <c r="S2601" s="148"/>
      <c r="T2601" s="148"/>
      <c r="U2601" s="148"/>
      <c r="V2601" s="148"/>
      <c r="W2601" s="148"/>
      <c r="X2601" s="139">
        <v>1.25</v>
      </c>
      <c r="Y2601" s="148">
        <v>167.78</v>
      </c>
      <c r="Z2601" s="149">
        <v>2</v>
      </c>
      <c r="AA2601" s="148">
        <v>832.22</v>
      </c>
      <c r="AB2601" s="148"/>
      <c r="AC2601" s="148"/>
      <c r="AD2601" s="148"/>
      <c r="AE2601" s="148"/>
      <c r="AF2601" s="148"/>
      <c r="AG2601" s="148"/>
      <c r="AH2601" s="148"/>
      <c r="AI2601" s="148"/>
      <c r="AJ2601" s="148"/>
      <c r="AK2601" s="148"/>
      <c r="AL2601" s="139">
        <v>0</v>
      </c>
      <c r="AM2601" s="139">
        <v>0</v>
      </c>
      <c r="AN2601" s="148">
        <f t="shared" si="361"/>
        <v>1000</v>
      </c>
      <c r="AO2601" s="148">
        <f t="shared" si="362"/>
        <v>24</v>
      </c>
      <c r="AP2601" s="148">
        <v>19</v>
      </c>
      <c r="AQ2601" s="140">
        <v>19</v>
      </c>
      <c r="AS2601" s="42">
        <f t="shared" si="363"/>
        <v>1641.6834679453589</v>
      </c>
      <c r="AT2601" s="101">
        <f t="shared" si="364"/>
        <v>0</v>
      </c>
      <c r="AU2601" s="42">
        <f t="shared" si="365"/>
        <v>1641.6834679453589</v>
      </c>
      <c r="AV2601" s="42">
        <f t="shared" si="366"/>
        <v>1717.284616919686</v>
      </c>
      <c r="AW2601" s="102">
        <f t="shared" si="367"/>
        <v>431</v>
      </c>
      <c r="AX2601" s="43">
        <f t="shared" si="360"/>
        <v>0.5</v>
      </c>
      <c r="AY2601" s="43" t="str">
        <f t="shared" si="368"/>
        <v>UTGS</v>
      </c>
    </row>
    <row r="2602" spans="1:51" hidden="1" x14ac:dyDescent="0.2">
      <c r="A2602" s="38">
        <v>2595</v>
      </c>
      <c r="B2602" t="s">
        <v>5806</v>
      </c>
      <c r="C2602" t="s">
        <v>5746</v>
      </c>
      <c r="D2602">
        <v>9200</v>
      </c>
      <c r="E2602" t="s">
        <v>212</v>
      </c>
      <c r="F2602">
        <v>5</v>
      </c>
      <c r="G2602" t="str">
        <f>LOOKUP(F2602,{0,6,45},{"F","L","H"})</f>
        <v>F</v>
      </c>
      <c r="H2602" t="s">
        <v>1547</v>
      </c>
      <c r="I2602" s="43" t="str">
        <f>IFERROR(VLOOKUP(#REF!,#REF!,2,FALSE),"No")</f>
        <v>No</v>
      </c>
      <c r="J2602" s="139">
        <v>2</v>
      </c>
      <c r="K2602" s="148">
        <v>167</v>
      </c>
      <c r="L2602" s="148"/>
      <c r="M2602" s="148"/>
      <c r="N2602" s="148"/>
      <c r="O2602" s="148"/>
      <c r="P2602" s="148"/>
      <c r="Q2602" s="148"/>
      <c r="R2602" s="148"/>
      <c r="S2602" s="148"/>
      <c r="T2602" s="148"/>
      <c r="U2602" s="148"/>
      <c r="V2602" s="148"/>
      <c r="W2602" s="148"/>
      <c r="X2602" s="139">
        <v>6</v>
      </c>
      <c r="Y2602" s="148">
        <v>1000</v>
      </c>
      <c r="Z2602" s="149"/>
      <c r="AA2602" s="148"/>
      <c r="AB2602" s="148"/>
      <c r="AC2602" s="148"/>
      <c r="AD2602" s="148"/>
      <c r="AE2602" s="148"/>
      <c r="AF2602" s="148"/>
      <c r="AG2602" s="148"/>
      <c r="AH2602" s="148"/>
      <c r="AI2602" s="148"/>
      <c r="AJ2602" s="148"/>
      <c r="AK2602" s="148"/>
      <c r="AL2602" s="139">
        <v>0</v>
      </c>
      <c r="AM2602" s="139">
        <v>0</v>
      </c>
      <c r="AN2602" s="148">
        <f t="shared" si="361"/>
        <v>1000</v>
      </c>
      <c r="AO2602" s="148">
        <f t="shared" si="362"/>
        <v>167</v>
      </c>
      <c r="AP2602" s="148">
        <v>1</v>
      </c>
      <c r="AQ2602" s="140">
        <v>1</v>
      </c>
      <c r="AS2602" s="42">
        <f t="shared" si="363"/>
        <v>12188.240797786453</v>
      </c>
      <c r="AT2602" s="101">
        <f t="shared" si="364"/>
        <v>0</v>
      </c>
      <c r="AU2602" s="42">
        <f t="shared" si="365"/>
        <v>12188.240797786453</v>
      </c>
      <c r="AV2602" s="42">
        <f t="shared" si="366"/>
        <v>60030.961721474043</v>
      </c>
      <c r="AW2602" s="102">
        <f t="shared" si="367"/>
        <v>5118</v>
      </c>
      <c r="AX2602" s="43">
        <f t="shared" si="360"/>
        <v>2</v>
      </c>
      <c r="AY2602" s="43" t="str">
        <f t="shared" si="368"/>
        <v>UTTSS</v>
      </c>
    </row>
    <row r="2603" spans="1:51" hidden="1" x14ac:dyDescent="0.2">
      <c r="A2603" s="38">
        <v>2596</v>
      </c>
      <c r="B2603" t="s">
        <v>362</v>
      </c>
      <c r="C2603" t="s">
        <v>289</v>
      </c>
      <c r="D2603">
        <v>320</v>
      </c>
      <c r="E2603" t="s">
        <v>1232</v>
      </c>
      <c r="F2603">
        <v>0.25</v>
      </c>
      <c r="G2603" t="str">
        <f>LOOKUP(F2603,{0,6,45},{"F","L","H"})</f>
        <v>F</v>
      </c>
      <c r="H2603" t="s">
        <v>4336</v>
      </c>
      <c r="I2603" s="43" t="str">
        <f>IFERROR(VLOOKUP(#REF!,#REF!,2,FALSE),"No")</f>
        <v>No</v>
      </c>
      <c r="J2603" s="139">
        <v>0.5</v>
      </c>
      <c r="K2603" s="148">
        <v>32</v>
      </c>
      <c r="L2603" s="148"/>
      <c r="M2603" s="148"/>
      <c r="N2603" s="148"/>
      <c r="O2603" s="148"/>
      <c r="P2603" s="148"/>
      <c r="Q2603" s="148"/>
      <c r="R2603" s="148"/>
      <c r="S2603" s="148"/>
      <c r="T2603" s="148"/>
      <c r="U2603" s="148"/>
      <c r="V2603" s="148"/>
      <c r="W2603" s="148"/>
      <c r="X2603" s="139">
        <v>1.25</v>
      </c>
      <c r="Y2603" s="148">
        <v>15.07</v>
      </c>
      <c r="Z2603" s="148">
        <v>2</v>
      </c>
      <c r="AA2603" s="148">
        <v>984.93</v>
      </c>
      <c r="AB2603" s="148"/>
      <c r="AC2603" s="148"/>
      <c r="AD2603" s="148"/>
      <c r="AE2603" s="148"/>
      <c r="AF2603" s="148"/>
      <c r="AG2603" s="148"/>
      <c r="AH2603" s="148"/>
      <c r="AI2603" s="148"/>
      <c r="AJ2603" s="148"/>
      <c r="AK2603" s="148"/>
      <c r="AL2603" s="139">
        <v>0</v>
      </c>
      <c r="AM2603" s="139">
        <v>0</v>
      </c>
      <c r="AN2603" s="148">
        <f t="shared" si="361"/>
        <v>1000</v>
      </c>
      <c r="AO2603" s="148">
        <f t="shared" si="362"/>
        <v>32</v>
      </c>
      <c r="AP2603" s="148">
        <v>9</v>
      </c>
      <c r="AQ2603" s="140">
        <v>9</v>
      </c>
      <c r="AS2603" s="42">
        <f t="shared" si="363"/>
        <v>2188.9112905938118</v>
      </c>
      <c r="AT2603" s="101">
        <f t="shared" si="364"/>
        <v>0</v>
      </c>
      <c r="AU2603" s="42">
        <f t="shared" si="365"/>
        <v>2188.9112905938118</v>
      </c>
      <c r="AV2603" s="42">
        <f t="shared" si="366"/>
        <v>3613.5011912748923</v>
      </c>
      <c r="AW2603" s="102">
        <f t="shared" si="367"/>
        <v>431</v>
      </c>
      <c r="AX2603" s="43">
        <f t="shared" si="360"/>
        <v>0.5</v>
      </c>
      <c r="AY2603" s="43" t="str">
        <f t="shared" si="368"/>
        <v>UTGS</v>
      </c>
    </row>
    <row r="2604" spans="1:51" hidden="1" x14ac:dyDescent="0.2">
      <c r="A2604" s="38">
        <v>2597</v>
      </c>
      <c r="B2604" t="s">
        <v>5806</v>
      </c>
      <c r="C2604" t="s">
        <v>289</v>
      </c>
      <c r="D2604">
        <v>955</v>
      </c>
      <c r="E2604" t="s">
        <v>195</v>
      </c>
      <c r="F2604">
        <v>2</v>
      </c>
      <c r="G2604" t="str">
        <f>LOOKUP(F2604,{0,6,45},{"F","L","H"})</f>
        <v>F</v>
      </c>
      <c r="H2604" t="s">
        <v>4337</v>
      </c>
      <c r="I2604" s="43" t="str">
        <f>IFERROR(VLOOKUP(#REF!,#REF!,2,FALSE),"No")</f>
        <v>No</v>
      </c>
      <c r="J2604" s="139">
        <v>1.25</v>
      </c>
      <c r="K2604" s="148">
        <v>136.33000000000001</v>
      </c>
      <c r="L2604" s="148"/>
      <c r="M2604" s="148"/>
      <c r="N2604" s="148"/>
      <c r="O2604" s="148"/>
      <c r="P2604" s="148"/>
      <c r="Q2604" s="148"/>
      <c r="R2604" s="148"/>
      <c r="S2604" s="148"/>
      <c r="T2604" s="148"/>
      <c r="U2604" s="148"/>
      <c r="V2604" s="148"/>
      <c r="W2604" s="148"/>
      <c r="X2604" s="139">
        <v>2</v>
      </c>
      <c r="Y2604" s="148">
        <v>1000</v>
      </c>
      <c r="Z2604" s="148"/>
      <c r="AA2604" s="148"/>
      <c r="AB2604" s="148"/>
      <c r="AC2604" s="148"/>
      <c r="AD2604" s="148"/>
      <c r="AE2604" s="148"/>
      <c r="AF2604" s="148"/>
      <c r="AG2604" s="148"/>
      <c r="AH2604" s="148"/>
      <c r="AI2604" s="148"/>
      <c r="AJ2604" s="148"/>
      <c r="AK2604" s="148"/>
      <c r="AL2604" s="139">
        <v>0</v>
      </c>
      <c r="AM2604" s="139">
        <v>0</v>
      </c>
      <c r="AN2604" s="148">
        <f t="shared" si="361"/>
        <v>1000</v>
      </c>
      <c r="AO2604" s="148">
        <f t="shared" si="362"/>
        <v>136.33000000000001</v>
      </c>
      <c r="AP2604" s="148">
        <v>10</v>
      </c>
      <c r="AQ2604" s="140">
        <v>22</v>
      </c>
      <c r="AS2604" s="42">
        <f t="shared" si="363"/>
        <v>10158.422432707948</v>
      </c>
      <c r="AT2604" s="101">
        <f t="shared" si="364"/>
        <v>0</v>
      </c>
      <c r="AU2604" s="42">
        <f t="shared" si="365"/>
        <v>10158.422432707948</v>
      </c>
      <c r="AV2604" s="42">
        <f t="shared" si="366"/>
        <v>1477.7709873397287</v>
      </c>
      <c r="AW2604" s="102">
        <f t="shared" si="367"/>
        <v>1475.8772811117678</v>
      </c>
      <c r="AX2604" s="43">
        <f t="shared" si="360"/>
        <v>1.25</v>
      </c>
      <c r="AY2604" s="43" t="str">
        <f t="shared" si="368"/>
        <v>UTGS</v>
      </c>
    </row>
    <row r="2605" spans="1:51" hidden="1" x14ac:dyDescent="0.2">
      <c r="A2605" s="38">
        <v>2598</v>
      </c>
      <c r="B2605" t="s">
        <v>362</v>
      </c>
      <c r="C2605" t="s">
        <v>289</v>
      </c>
      <c r="D2605">
        <v>320</v>
      </c>
      <c r="E2605" t="s">
        <v>1245</v>
      </c>
      <c r="F2605">
        <v>0.25</v>
      </c>
      <c r="G2605" t="str">
        <f>LOOKUP(F2605,{0,6,45},{"F","L","H"})</f>
        <v>F</v>
      </c>
      <c r="H2605" t="s">
        <v>4338</v>
      </c>
      <c r="I2605" s="43" t="str">
        <f>IFERROR(VLOOKUP(#REF!,#REF!,2,FALSE),"No")</f>
        <v>No</v>
      </c>
      <c r="J2605" s="139">
        <v>0.5</v>
      </c>
      <c r="K2605" s="148">
        <v>73</v>
      </c>
      <c r="L2605" s="148"/>
      <c r="M2605" s="148"/>
      <c r="N2605" s="148"/>
      <c r="O2605" s="148"/>
      <c r="P2605" s="148"/>
      <c r="Q2605" s="148"/>
      <c r="R2605" s="148"/>
      <c r="S2605" s="148"/>
      <c r="T2605" s="148"/>
      <c r="U2605" s="148"/>
      <c r="V2605" s="148"/>
      <c r="W2605" s="148"/>
      <c r="X2605" s="139">
        <v>2</v>
      </c>
      <c r="Y2605" s="148">
        <v>1000</v>
      </c>
      <c r="Z2605" s="149"/>
      <c r="AA2605" s="148"/>
      <c r="AB2605" s="148"/>
      <c r="AC2605" s="148"/>
      <c r="AD2605" s="148"/>
      <c r="AE2605" s="148"/>
      <c r="AF2605" s="148"/>
      <c r="AG2605" s="148"/>
      <c r="AH2605" s="148"/>
      <c r="AI2605" s="148"/>
      <c r="AJ2605" s="148"/>
      <c r="AK2605" s="148"/>
      <c r="AL2605" s="139">
        <v>0</v>
      </c>
      <c r="AM2605" s="139">
        <v>0</v>
      </c>
      <c r="AN2605" s="148">
        <f t="shared" si="361"/>
        <v>1000</v>
      </c>
      <c r="AO2605" s="148">
        <f t="shared" si="362"/>
        <v>73</v>
      </c>
      <c r="AP2605" s="148">
        <v>6</v>
      </c>
      <c r="AQ2605" s="140">
        <v>6</v>
      </c>
      <c r="AS2605" s="42">
        <f t="shared" si="363"/>
        <v>4993.4538816671329</v>
      </c>
      <c r="AT2605" s="101">
        <f t="shared" si="364"/>
        <v>0</v>
      </c>
      <c r="AU2605" s="42">
        <f t="shared" si="365"/>
        <v>4993.4538816671329</v>
      </c>
      <c r="AV2605" s="42">
        <f t="shared" si="366"/>
        <v>5418.493620245672</v>
      </c>
      <c r="AW2605" s="102">
        <f t="shared" si="367"/>
        <v>431</v>
      </c>
      <c r="AX2605" s="43">
        <f t="shared" si="360"/>
        <v>0.5</v>
      </c>
      <c r="AY2605" s="43" t="str">
        <f t="shared" si="368"/>
        <v>UTGS</v>
      </c>
    </row>
    <row r="2606" spans="1:51" hidden="1" x14ac:dyDescent="0.2">
      <c r="A2606" s="38">
        <v>2599</v>
      </c>
      <c r="B2606" t="s">
        <v>362</v>
      </c>
      <c r="C2606" t="s">
        <v>289</v>
      </c>
      <c r="D2606">
        <v>320</v>
      </c>
      <c r="E2606" t="s">
        <v>1232</v>
      </c>
      <c r="F2606">
        <v>0.25</v>
      </c>
      <c r="G2606" t="str">
        <f>LOOKUP(F2606,{0,6,45},{"F","L","H"})</f>
        <v>F</v>
      </c>
      <c r="H2606" t="s">
        <v>4339</v>
      </c>
      <c r="I2606" s="43" t="str">
        <f>IFERROR(VLOOKUP(#REF!,#REF!,2,FALSE),"No")</f>
        <v>No</v>
      </c>
      <c r="J2606" s="139">
        <v>0.75</v>
      </c>
      <c r="K2606" s="148">
        <v>70</v>
      </c>
      <c r="L2606" s="148"/>
      <c r="M2606" s="148"/>
      <c r="N2606" s="148"/>
      <c r="O2606" s="148"/>
      <c r="P2606" s="148"/>
      <c r="Q2606" s="148"/>
      <c r="R2606" s="148"/>
      <c r="S2606" s="148"/>
      <c r="T2606" s="148"/>
      <c r="U2606" s="148"/>
      <c r="V2606" s="148"/>
      <c r="W2606" s="148"/>
      <c r="X2606" s="139">
        <v>2</v>
      </c>
      <c r="Y2606" s="148">
        <v>279</v>
      </c>
      <c r="Z2606" s="149">
        <v>4</v>
      </c>
      <c r="AA2606" s="148">
        <v>721</v>
      </c>
      <c r="AB2606" s="148"/>
      <c r="AC2606" s="148"/>
      <c r="AD2606" s="148"/>
      <c r="AE2606" s="148"/>
      <c r="AF2606" s="148"/>
      <c r="AG2606" s="148"/>
      <c r="AH2606" s="148"/>
      <c r="AI2606" s="148"/>
      <c r="AJ2606" s="148"/>
      <c r="AK2606" s="148"/>
      <c r="AL2606" s="139">
        <v>0</v>
      </c>
      <c r="AM2606" s="139">
        <v>0</v>
      </c>
      <c r="AN2606" s="148">
        <f t="shared" si="361"/>
        <v>1000</v>
      </c>
      <c r="AO2606" s="148">
        <f t="shared" si="362"/>
        <v>70</v>
      </c>
      <c r="AP2606" s="148">
        <v>4</v>
      </c>
      <c r="AQ2606" s="140">
        <v>57</v>
      </c>
      <c r="AS2606" s="42">
        <f t="shared" si="363"/>
        <v>4506.8434481739623</v>
      </c>
      <c r="AT2606" s="101">
        <f t="shared" si="364"/>
        <v>0</v>
      </c>
      <c r="AU2606" s="42">
        <f t="shared" si="365"/>
        <v>4506.8434481739623</v>
      </c>
      <c r="AV2606" s="42">
        <f t="shared" si="366"/>
        <v>661.06196002586023</v>
      </c>
      <c r="AW2606" s="102">
        <f t="shared" si="367"/>
        <v>431</v>
      </c>
      <c r="AX2606" s="43">
        <f t="shared" si="360"/>
        <v>0.75</v>
      </c>
      <c r="AY2606" s="43" t="str">
        <f t="shared" si="368"/>
        <v>UTGS</v>
      </c>
    </row>
    <row r="2607" spans="1:51" hidden="1" x14ac:dyDescent="0.2">
      <c r="A2607" s="38">
        <v>2600</v>
      </c>
      <c r="B2607" t="s">
        <v>5806</v>
      </c>
      <c r="C2607" t="s">
        <v>5746</v>
      </c>
      <c r="D2607">
        <v>2225</v>
      </c>
      <c r="E2607" t="s">
        <v>196</v>
      </c>
      <c r="F2607">
        <v>2</v>
      </c>
      <c r="G2607" t="str">
        <f>LOOKUP(F2607,{0,6,45},{"F","L","H"})</f>
        <v>F</v>
      </c>
      <c r="H2607" t="s">
        <v>1548</v>
      </c>
      <c r="I2607" s="43" t="str">
        <f>IFERROR(VLOOKUP(#REF!,#REF!,2,FALSE),"No")</f>
        <v>No</v>
      </c>
      <c r="J2607" s="139">
        <v>2</v>
      </c>
      <c r="K2607" s="148">
        <v>31</v>
      </c>
      <c r="L2607" s="148"/>
      <c r="M2607" s="148"/>
      <c r="N2607" s="148"/>
      <c r="O2607" s="148"/>
      <c r="P2607" s="148"/>
      <c r="Q2607" s="148"/>
      <c r="R2607" s="148"/>
      <c r="S2607" s="148"/>
      <c r="T2607" s="148"/>
      <c r="U2607" s="148"/>
      <c r="V2607" s="148"/>
      <c r="W2607" s="148"/>
      <c r="X2607" s="139">
        <v>4</v>
      </c>
      <c r="Y2607" s="148">
        <v>973.57</v>
      </c>
      <c r="Z2607" s="149">
        <v>6</v>
      </c>
      <c r="AA2607" s="148">
        <v>26.43</v>
      </c>
      <c r="AB2607" s="148"/>
      <c r="AC2607" s="148"/>
      <c r="AD2607" s="148"/>
      <c r="AE2607" s="148"/>
      <c r="AF2607" s="148"/>
      <c r="AG2607" s="148"/>
      <c r="AH2607" s="148"/>
      <c r="AI2607" s="148"/>
      <c r="AJ2607" s="148"/>
      <c r="AK2607" s="148"/>
      <c r="AL2607" s="139">
        <v>0</v>
      </c>
      <c r="AM2607" s="139">
        <v>0</v>
      </c>
      <c r="AN2607" s="148">
        <f t="shared" si="361"/>
        <v>1000</v>
      </c>
      <c r="AO2607" s="148">
        <f t="shared" si="362"/>
        <v>31</v>
      </c>
      <c r="AP2607" s="148">
        <v>2</v>
      </c>
      <c r="AQ2607" s="140">
        <v>3</v>
      </c>
      <c r="AS2607" s="42">
        <f t="shared" si="363"/>
        <v>2262.4878127627549</v>
      </c>
      <c r="AT2607" s="101">
        <f t="shared" si="364"/>
        <v>0</v>
      </c>
      <c r="AU2607" s="42">
        <f t="shared" si="365"/>
        <v>2262.4878127627549</v>
      </c>
      <c r="AV2607" s="42">
        <f t="shared" si="366"/>
        <v>13406.270740491347</v>
      </c>
      <c r="AW2607" s="102">
        <f t="shared" si="367"/>
        <v>2428.75</v>
      </c>
      <c r="AX2607" s="43">
        <f t="shared" si="360"/>
        <v>2</v>
      </c>
      <c r="AY2607" s="43" t="str">
        <f t="shared" si="368"/>
        <v>UTTSS</v>
      </c>
    </row>
    <row r="2608" spans="1:51" hidden="1" x14ac:dyDescent="0.2">
      <c r="A2608" s="38">
        <v>2601</v>
      </c>
      <c r="B2608" t="s">
        <v>5806</v>
      </c>
      <c r="C2608" t="s">
        <v>5746</v>
      </c>
      <c r="D2608">
        <v>3300</v>
      </c>
      <c r="E2608" t="s">
        <v>207</v>
      </c>
      <c r="F2608">
        <v>2</v>
      </c>
      <c r="G2608" t="str">
        <f>LOOKUP(F2608,{0,6,45},{"F","L","H"})</f>
        <v>F</v>
      </c>
      <c r="H2608" t="s">
        <v>4340</v>
      </c>
      <c r="I2608" s="43" t="str">
        <f>IFERROR(VLOOKUP(#REF!,#REF!,2,FALSE),"No")</f>
        <v>No</v>
      </c>
      <c r="J2608" s="139">
        <v>1.25</v>
      </c>
      <c r="K2608" s="148">
        <v>42</v>
      </c>
      <c r="L2608" s="148"/>
      <c r="M2608" s="148"/>
      <c r="N2608" s="148"/>
      <c r="O2608" s="148"/>
      <c r="P2608" s="148"/>
      <c r="Q2608" s="148"/>
      <c r="R2608" s="148"/>
      <c r="S2608" s="148"/>
      <c r="T2608" s="148"/>
      <c r="U2608" s="148"/>
      <c r="V2608" s="148"/>
      <c r="W2608" s="148"/>
      <c r="X2608" s="139">
        <v>2</v>
      </c>
      <c r="Y2608" s="148">
        <v>885</v>
      </c>
      <c r="Z2608" s="148">
        <v>3</v>
      </c>
      <c r="AA2608" s="148">
        <v>8.75</v>
      </c>
      <c r="AB2608" s="148">
        <v>4</v>
      </c>
      <c r="AC2608" s="148">
        <v>106.25</v>
      </c>
      <c r="AD2608" s="148"/>
      <c r="AE2608" s="148"/>
      <c r="AF2608" s="148"/>
      <c r="AG2608" s="148"/>
      <c r="AH2608" s="148"/>
      <c r="AI2608" s="148"/>
      <c r="AJ2608" s="148"/>
      <c r="AK2608" s="148"/>
      <c r="AL2608" s="139">
        <v>0</v>
      </c>
      <c r="AM2608" s="139">
        <v>0</v>
      </c>
      <c r="AN2608" s="148">
        <f t="shared" si="361"/>
        <v>1000</v>
      </c>
      <c r="AO2608" s="148">
        <f t="shared" si="362"/>
        <v>42</v>
      </c>
      <c r="AP2608" s="148">
        <v>6</v>
      </c>
      <c r="AQ2608" s="140">
        <v>14</v>
      </c>
      <c r="AS2608" s="42">
        <f t="shared" si="363"/>
        <v>3129.5660689043775</v>
      </c>
      <c r="AT2608" s="101">
        <f t="shared" si="364"/>
        <v>0</v>
      </c>
      <c r="AU2608" s="42">
        <f t="shared" si="365"/>
        <v>3129.5660689043775</v>
      </c>
      <c r="AV2608" s="42">
        <f t="shared" si="366"/>
        <v>2368.7017301052879</v>
      </c>
      <c r="AW2608" s="102">
        <f t="shared" si="367"/>
        <v>2145.6666666666665</v>
      </c>
      <c r="AX2608" s="43">
        <f t="shared" si="360"/>
        <v>1.25</v>
      </c>
      <c r="AY2608" s="43" t="str">
        <f t="shared" si="368"/>
        <v>UTTSS</v>
      </c>
    </row>
    <row r="2609" spans="1:51" hidden="1" x14ac:dyDescent="0.2">
      <c r="A2609" s="38">
        <v>2602</v>
      </c>
      <c r="B2609" t="s">
        <v>362</v>
      </c>
      <c r="C2609" t="s">
        <v>289</v>
      </c>
      <c r="D2609">
        <v>320</v>
      </c>
      <c r="E2609" t="s">
        <v>1232</v>
      </c>
      <c r="F2609">
        <v>0.25</v>
      </c>
      <c r="G2609" t="str">
        <f>LOOKUP(F2609,{0,6,45},{"F","L","H"})</f>
        <v>F</v>
      </c>
      <c r="H2609" t="s">
        <v>4341</v>
      </c>
      <c r="I2609" s="43" t="str">
        <f>IFERROR(VLOOKUP(#REF!,#REF!,2,FALSE),"No")</f>
        <v>No</v>
      </c>
      <c r="J2609" s="139">
        <v>0.5</v>
      </c>
      <c r="K2609" s="148">
        <v>47</v>
      </c>
      <c r="L2609" s="148"/>
      <c r="M2609" s="148"/>
      <c r="N2609" s="148"/>
      <c r="O2609" s="148"/>
      <c r="P2609" s="148"/>
      <c r="Q2609" s="148"/>
      <c r="R2609" s="148"/>
      <c r="S2609" s="148"/>
      <c r="T2609" s="148"/>
      <c r="U2609" s="148"/>
      <c r="V2609" s="148"/>
      <c r="W2609" s="148"/>
      <c r="X2609" s="139">
        <v>1.25</v>
      </c>
      <c r="Y2609" s="148">
        <v>200.72</v>
      </c>
      <c r="Z2609" s="148">
        <v>2</v>
      </c>
      <c r="AA2609" s="148">
        <v>799.28</v>
      </c>
      <c r="AB2609" s="148"/>
      <c r="AC2609" s="148"/>
      <c r="AD2609" s="148"/>
      <c r="AE2609" s="148"/>
      <c r="AF2609" s="148"/>
      <c r="AG2609" s="148"/>
      <c r="AH2609" s="148"/>
      <c r="AI2609" s="148"/>
      <c r="AJ2609" s="148"/>
      <c r="AK2609" s="148"/>
      <c r="AL2609" s="139">
        <v>0</v>
      </c>
      <c r="AM2609" s="139">
        <v>0</v>
      </c>
      <c r="AN2609" s="148">
        <f t="shared" si="361"/>
        <v>1000</v>
      </c>
      <c r="AO2609" s="148">
        <f t="shared" si="362"/>
        <v>47</v>
      </c>
      <c r="AP2609" s="148">
        <v>10</v>
      </c>
      <c r="AQ2609" s="140">
        <v>10</v>
      </c>
      <c r="AS2609" s="42">
        <f t="shared" si="363"/>
        <v>3214.9634580596612</v>
      </c>
      <c r="AT2609" s="101">
        <f t="shared" si="364"/>
        <v>0</v>
      </c>
      <c r="AU2609" s="42">
        <f t="shared" si="365"/>
        <v>3214.9634580596612</v>
      </c>
      <c r="AV2609" s="42">
        <f t="shared" si="366"/>
        <v>3265.1465721474028</v>
      </c>
      <c r="AW2609" s="102">
        <f t="shared" si="367"/>
        <v>431</v>
      </c>
      <c r="AX2609" s="43">
        <f t="shared" si="360"/>
        <v>0.5</v>
      </c>
      <c r="AY2609" s="43" t="str">
        <f t="shared" si="368"/>
        <v>UTGS</v>
      </c>
    </row>
    <row r="2610" spans="1:51" hidden="1" x14ac:dyDescent="0.2">
      <c r="A2610" s="38">
        <v>2603</v>
      </c>
      <c r="B2610" t="s">
        <v>362</v>
      </c>
      <c r="C2610" t="s">
        <v>289</v>
      </c>
      <c r="D2610">
        <v>320</v>
      </c>
      <c r="E2610" t="s">
        <v>1232</v>
      </c>
      <c r="F2610">
        <v>0.25</v>
      </c>
      <c r="G2610" t="str">
        <f>LOOKUP(F2610,{0,6,45},{"F","L","H"})</f>
        <v>F</v>
      </c>
      <c r="H2610" t="s">
        <v>4342</v>
      </c>
      <c r="I2610" s="43" t="str">
        <f>IFERROR(VLOOKUP(#REF!,#REF!,2,FALSE),"No")</f>
        <v>No</v>
      </c>
      <c r="J2610" s="139">
        <v>0.5</v>
      </c>
      <c r="K2610" s="148">
        <v>50</v>
      </c>
      <c r="L2610" s="148"/>
      <c r="M2610" s="148"/>
      <c r="N2610" s="148"/>
      <c r="O2610" s="148"/>
      <c r="P2610" s="148"/>
      <c r="Q2610" s="148"/>
      <c r="R2610" s="148"/>
      <c r="S2610" s="148"/>
      <c r="T2610" s="148"/>
      <c r="U2610" s="148"/>
      <c r="V2610" s="148"/>
      <c r="W2610" s="148"/>
      <c r="X2610" s="139">
        <v>0.75</v>
      </c>
      <c r="Y2610" s="148">
        <v>287</v>
      </c>
      <c r="Z2610" s="149">
        <v>2</v>
      </c>
      <c r="AA2610" s="148">
        <v>697.22</v>
      </c>
      <c r="AB2610" s="148">
        <v>6</v>
      </c>
      <c r="AC2610" s="148">
        <v>15.78</v>
      </c>
      <c r="AD2610" s="148"/>
      <c r="AE2610" s="148"/>
      <c r="AF2610" s="148"/>
      <c r="AG2610" s="148"/>
      <c r="AH2610" s="148"/>
      <c r="AI2610" s="148"/>
      <c r="AJ2610" s="148"/>
      <c r="AK2610" s="148"/>
      <c r="AL2610" s="139">
        <v>0</v>
      </c>
      <c r="AM2610" s="139">
        <v>0</v>
      </c>
      <c r="AN2610" s="148">
        <f t="shared" si="361"/>
        <v>1000</v>
      </c>
      <c r="AO2610" s="148">
        <f t="shared" si="362"/>
        <v>50</v>
      </c>
      <c r="AP2610" s="148">
        <v>17</v>
      </c>
      <c r="AQ2610" s="140">
        <v>17</v>
      </c>
      <c r="AS2610" s="42">
        <f t="shared" si="363"/>
        <v>3420.1738915528308</v>
      </c>
      <c r="AT2610" s="101">
        <f t="shared" si="364"/>
        <v>0</v>
      </c>
      <c r="AU2610" s="42">
        <f t="shared" si="365"/>
        <v>3420.1738915528308</v>
      </c>
      <c r="AV2610" s="42">
        <f t="shared" si="366"/>
        <v>2065.9227836161199</v>
      </c>
      <c r="AW2610" s="102">
        <f t="shared" si="367"/>
        <v>431</v>
      </c>
      <c r="AX2610" s="43">
        <f t="shared" si="360"/>
        <v>0.5</v>
      </c>
      <c r="AY2610" s="43" t="str">
        <f t="shared" si="368"/>
        <v>UTGS</v>
      </c>
    </row>
    <row r="2611" spans="1:51" hidden="1" x14ac:dyDescent="0.2">
      <c r="A2611" s="38">
        <v>2604</v>
      </c>
      <c r="B2611" t="s">
        <v>362</v>
      </c>
      <c r="C2611" t="s">
        <v>289</v>
      </c>
      <c r="D2611">
        <v>540</v>
      </c>
      <c r="E2611" t="s">
        <v>195</v>
      </c>
      <c r="F2611">
        <v>0.25</v>
      </c>
      <c r="G2611" t="str">
        <f>LOOKUP(F2611,{0,6,45},{"F","L","H"})</f>
        <v>F</v>
      </c>
      <c r="H2611" t="s">
        <v>4343</v>
      </c>
      <c r="I2611" s="43" t="str">
        <f>IFERROR(VLOOKUP(#REF!,#REF!,2,FALSE),"No")</f>
        <v>No</v>
      </c>
      <c r="J2611" s="139">
        <v>0.5</v>
      </c>
      <c r="K2611" s="148">
        <v>42</v>
      </c>
      <c r="L2611" s="148"/>
      <c r="M2611" s="148"/>
      <c r="N2611" s="148"/>
      <c r="O2611" s="148"/>
      <c r="P2611" s="148"/>
      <c r="Q2611" s="148"/>
      <c r="R2611" s="148"/>
      <c r="S2611" s="148"/>
      <c r="T2611" s="148"/>
      <c r="U2611" s="148"/>
      <c r="V2611" s="148"/>
      <c r="W2611" s="148"/>
      <c r="X2611" s="139">
        <v>0.75</v>
      </c>
      <c r="Y2611" s="148">
        <v>51.99</v>
      </c>
      <c r="Z2611" s="149">
        <v>2</v>
      </c>
      <c r="AA2611" s="148">
        <v>948.01</v>
      </c>
      <c r="AB2611" s="148"/>
      <c r="AC2611" s="148"/>
      <c r="AD2611" s="148"/>
      <c r="AE2611" s="148"/>
      <c r="AF2611" s="148"/>
      <c r="AG2611" s="148"/>
      <c r="AH2611" s="148"/>
      <c r="AI2611" s="148"/>
      <c r="AJ2611" s="148"/>
      <c r="AK2611" s="148"/>
      <c r="AL2611" s="139">
        <v>0</v>
      </c>
      <c r="AM2611" s="139">
        <v>0</v>
      </c>
      <c r="AN2611" s="148">
        <f t="shared" si="361"/>
        <v>1000</v>
      </c>
      <c r="AO2611" s="148">
        <f t="shared" si="362"/>
        <v>42</v>
      </c>
      <c r="AP2611" s="148">
        <v>5</v>
      </c>
      <c r="AQ2611" s="140">
        <v>5</v>
      </c>
      <c r="AS2611" s="42">
        <f t="shared" si="363"/>
        <v>2872.9460689043781</v>
      </c>
      <c r="AT2611" s="101">
        <f t="shared" si="364"/>
        <v>0</v>
      </c>
      <c r="AU2611" s="42">
        <f t="shared" si="365"/>
        <v>2872.9460689043781</v>
      </c>
      <c r="AV2611" s="42">
        <f t="shared" si="366"/>
        <v>6581.0091842948068</v>
      </c>
      <c r="AW2611" s="102">
        <f t="shared" si="367"/>
        <v>585.0096169344007</v>
      </c>
      <c r="AX2611" s="43">
        <f t="shared" si="360"/>
        <v>0.5</v>
      </c>
      <c r="AY2611" s="43" t="str">
        <f t="shared" si="368"/>
        <v>UTGS</v>
      </c>
    </row>
    <row r="2612" spans="1:51" hidden="1" x14ac:dyDescent="0.2">
      <c r="A2612" s="38">
        <v>2605</v>
      </c>
      <c r="B2612" t="s">
        <v>5807</v>
      </c>
      <c r="C2612" t="s">
        <v>5746</v>
      </c>
      <c r="D2612">
        <v>14000</v>
      </c>
      <c r="E2612" t="s">
        <v>212</v>
      </c>
      <c r="F2612">
        <v>15</v>
      </c>
      <c r="G2612" t="str">
        <f>LOOKUP(F2612,{0,6,45},{"F","L","H"})</f>
        <v>L</v>
      </c>
      <c r="H2612" t="s">
        <v>595</v>
      </c>
      <c r="I2612" s="43" t="str">
        <f>IFERROR(VLOOKUP(#REF!,#REF!,2,FALSE),"No")</f>
        <v>No</v>
      </c>
      <c r="J2612" s="139">
        <v>3</v>
      </c>
      <c r="K2612" s="148">
        <v>121</v>
      </c>
      <c r="L2612" s="148"/>
      <c r="M2612" s="148"/>
      <c r="N2612" s="148"/>
      <c r="O2612" s="148"/>
      <c r="P2612" s="148"/>
      <c r="Q2612" s="148"/>
      <c r="R2612" s="148"/>
      <c r="S2612" s="148"/>
      <c r="T2612" s="148"/>
      <c r="U2612" s="148"/>
      <c r="V2612" s="148"/>
      <c r="W2612" s="148"/>
      <c r="X2612" s="139">
        <v>8</v>
      </c>
      <c r="Y2612" s="148">
        <v>1000</v>
      </c>
      <c r="Z2612" s="148"/>
      <c r="AA2612" s="148"/>
      <c r="AB2612" s="148"/>
      <c r="AC2612" s="148"/>
      <c r="AD2612" s="148"/>
      <c r="AE2612" s="148"/>
      <c r="AF2612" s="148"/>
      <c r="AG2612" s="148"/>
      <c r="AH2612" s="148"/>
      <c r="AI2612" s="148"/>
      <c r="AJ2612" s="148"/>
      <c r="AK2612" s="148"/>
      <c r="AL2612" s="139">
        <v>0</v>
      </c>
      <c r="AM2612" s="139">
        <v>0</v>
      </c>
      <c r="AN2612" s="148">
        <f t="shared" si="361"/>
        <v>1000</v>
      </c>
      <c r="AO2612" s="148">
        <f t="shared" si="362"/>
        <v>121</v>
      </c>
      <c r="AP2612" s="148">
        <v>5</v>
      </c>
      <c r="AQ2612" s="140">
        <v>7</v>
      </c>
      <c r="AS2612" s="42">
        <f t="shared" si="363"/>
        <v>8831.0008175578496</v>
      </c>
      <c r="AT2612" s="101">
        <f t="shared" si="364"/>
        <v>0</v>
      </c>
      <c r="AU2612" s="42">
        <f t="shared" si="365"/>
        <v>8831.0008175578496</v>
      </c>
      <c r="AV2612" s="42">
        <f t="shared" si="366"/>
        <v>10407.280245924863</v>
      </c>
      <c r="AW2612" s="102">
        <f t="shared" si="367"/>
        <v>14339.66</v>
      </c>
      <c r="AX2612" s="43">
        <f t="shared" si="360"/>
        <v>3</v>
      </c>
      <c r="AY2612" s="43" t="str">
        <f t="shared" si="368"/>
        <v>UTTSS</v>
      </c>
    </row>
    <row r="2613" spans="1:51" hidden="1" x14ac:dyDescent="0.2">
      <c r="A2613" s="38">
        <v>2606</v>
      </c>
      <c r="B2613" t="s">
        <v>5806</v>
      </c>
      <c r="C2613" t="s">
        <v>5746</v>
      </c>
      <c r="D2613">
        <v>5550</v>
      </c>
      <c r="E2613" t="s">
        <v>198</v>
      </c>
      <c r="F2613">
        <v>2</v>
      </c>
      <c r="G2613" t="str">
        <f>LOOKUP(F2613,{0,6,45},{"F","L","H"})</f>
        <v>F</v>
      </c>
      <c r="H2613" t="s">
        <v>497</v>
      </c>
      <c r="I2613" s="43" t="str">
        <f>IFERROR(VLOOKUP(#REF!,#REF!,2,FALSE),"No")</f>
        <v>No</v>
      </c>
      <c r="J2613" s="139">
        <v>1.25</v>
      </c>
      <c r="K2613" s="148">
        <v>11</v>
      </c>
      <c r="L2613" s="148"/>
      <c r="M2613" s="148"/>
      <c r="N2613" s="148"/>
      <c r="O2613" s="148"/>
      <c r="P2613" s="148"/>
      <c r="Q2613" s="148"/>
      <c r="R2613" s="148"/>
      <c r="S2613" s="148"/>
      <c r="T2613" s="148"/>
      <c r="U2613" s="148"/>
      <c r="V2613" s="148"/>
      <c r="W2613" s="148"/>
      <c r="X2613" s="139">
        <v>2</v>
      </c>
      <c r="Y2613" s="148">
        <v>705.84</v>
      </c>
      <c r="Z2613" s="148">
        <v>4</v>
      </c>
      <c r="AA2613" s="148">
        <v>294.16000000000003</v>
      </c>
      <c r="AB2613" s="148"/>
      <c r="AC2613" s="148"/>
      <c r="AD2613" s="148"/>
      <c r="AE2613" s="148"/>
      <c r="AF2613" s="148"/>
      <c r="AG2613" s="148"/>
      <c r="AH2613" s="148"/>
      <c r="AI2613" s="148"/>
      <c r="AJ2613" s="148"/>
      <c r="AK2613" s="148"/>
      <c r="AL2613" s="139">
        <v>0</v>
      </c>
      <c r="AM2613" s="139">
        <v>0</v>
      </c>
      <c r="AN2613" s="148">
        <f t="shared" si="361"/>
        <v>1000</v>
      </c>
      <c r="AO2613" s="148">
        <f t="shared" si="362"/>
        <v>11</v>
      </c>
      <c r="AP2613" s="148">
        <v>7</v>
      </c>
      <c r="AQ2613" s="140">
        <v>8</v>
      </c>
      <c r="AS2613" s="42">
        <f t="shared" si="363"/>
        <v>819.6482561416226</v>
      </c>
      <c r="AT2613" s="101">
        <f t="shared" si="364"/>
        <v>0</v>
      </c>
      <c r="AU2613" s="42">
        <f t="shared" si="365"/>
        <v>819.6482561416226</v>
      </c>
      <c r="AV2613" s="42">
        <f t="shared" si="366"/>
        <v>4327.5111151842539</v>
      </c>
      <c r="AW2613" s="102">
        <f t="shared" si="367"/>
        <v>3698.6666666666665</v>
      </c>
      <c r="AX2613" s="43">
        <f t="shared" si="360"/>
        <v>1.25</v>
      </c>
      <c r="AY2613" s="43" t="str">
        <f t="shared" si="368"/>
        <v>UTTSS</v>
      </c>
    </row>
    <row r="2614" spans="1:51" hidden="1" x14ac:dyDescent="0.2">
      <c r="A2614" s="38">
        <v>2607</v>
      </c>
      <c r="B2614" t="s">
        <v>5806</v>
      </c>
      <c r="C2614" t="s">
        <v>5746</v>
      </c>
      <c r="D2614">
        <v>26340</v>
      </c>
      <c r="E2614" t="s">
        <v>200</v>
      </c>
      <c r="F2614">
        <v>5</v>
      </c>
      <c r="G2614" t="str">
        <f>LOOKUP(F2614,{0,6,45},{"F","L","H"})</f>
        <v>F</v>
      </c>
      <c r="H2614" t="s">
        <v>1549</v>
      </c>
      <c r="I2614" s="43" t="str">
        <f>IFERROR(VLOOKUP(#REF!,#REF!,2,FALSE),"No")</f>
        <v>No</v>
      </c>
      <c r="J2614" s="139">
        <v>2</v>
      </c>
      <c r="K2614" s="148">
        <v>27</v>
      </c>
      <c r="L2614" s="148"/>
      <c r="M2614" s="148"/>
      <c r="N2614" s="148"/>
      <c r="O2614" s="148"/>
      <c r="P2614" s="148"/>
      <c r="Q2614" s="148"/>
      <c r="R2614" s="148"/>
      <c r="S2614" s="148"/>
      <c r="T2614" s="148"/>
      <c r="U2614" s="148"/>
      <c r="V2614" s="148"/>
      <c r="W2614" s="148"/>
      <c r="X2614" s="139">
        <v>2</v>
      </c>
      <c r="Y2614" s="148">
        <v>79</v>
      </c>
      <c r="Z2614" s="148">
        <v>4</v>
      </c>
      <c r="AA2614" s="148">
        <v>921</v>
      </c>
      <c r="AB2614" s="148"/>
      <c r="AC2614" s="148"/>
      <c r="AD2614" s="148"/>
      <c r="AE2614" s="148"/>
      <c r="AF2614" s="148"/>
      <c r="AG2614" s="148"/>
      <c r="AH2614" s="148"/>
      <c r="AI2614" s="148"/>
      <c r="AJ2614" s="148"/>
      <c r="AK2614" s="148"/>
      <c r="AL2614" s="139">
        <v>0</v>
      </c>
      <c r="AM2614" s="139">
        <v>0</v>
      </c>
      <c r="AN2614" s="148">
        <f t="shared" si="361"/>
        <v>1000</v>
      </c>
      <c r="AO2614" s="148">
        <f t="shared" si="362"/>
        <v>27</v>
      </c>
      <c r="AP2614" s="148">
        <v>2</v>
      </c>
      <c r="AQ2614" s="140">
        <v>2</v>
      </c>
      <c r="AS2614" s="42">
        <f t="shared" si="363"/>
        <v>1970.5539014385283</v>
      </c>
      <c r="AT2614" s="101">
        <f t="shared" si="364"/>
        <v>0</v>
      </c>
      <c r="AU2614" s="42">
        <f t="shared" si="365"/>
        <v>1970.5539014385283</v>
      </c>
      <c r="AV2614" s="42">
        <f t="shared" si="366"/>
        <v>19557.265860737018</v>
      </c>
      <c r="AW2614" s="102">
        <f t="shared" si="367"/>
        <v>22191.599999999999</v>
      </c>
      <c r="AX2614" s="43">
        <f t="shared" si="360"/>
        <v>2</v>
      </c>
      <c r="AY2614" s="43" t="str">
        <f t="shared" si="368"/>
        <v>UTTSS</v>
      </c>
    </row>
    <row r="2615" spans="1:51" hidden="1" x14ac:dyDescent="0.2">
      <c r="A2615" s="38">
        <v>2608</v>
      </c>
      <c r="B2615" t="s">
        <v>362</v>
      </c>
      <c r="C2615" t="s">
        <v>289</v>
      </c>
      <c r="D2615">
        <v>320</v>
      </c>
      <c r="E2615" t="s">
        <v>1232</v>
      </c>
      <c r="F2615">
        <v>0.25</v>
      </c>
      <c r="G2615" t="str">
        <f>LOOKUP(F2615,{0,6,45},{"F","L","H"})</f>
        <v>F</v>
      </c>
      <c r="H2615" t="s">
        <v>4346</v>
      </c>
      <c r="I2615" s="43" t="str">
        <f>IFERROR(VLOOKUP(#REF!,#REF!,2,FALSE),"No")</f>
        <v>No</v>
      </c>
      <c r="J2615" s="139">
        <v>0.5</v>
      </c>
      <c r="K2615" s="148">
        <v>69</v>
      </c>
      <c r="L2615" s="148"/>
      <c r="M2615" s="148"/>
      <c r="N2615" s="148"/>
      <c r="O2615" s="148"/>
      <c r="P2615" s="148"/>
      <c r="Q2615" s="148"/>
      <c r="R2615" s="148"/>
      <c r="S2615" s="148"/>
      <c r="T2615" s="148"/>
      <c r="U2615" s="148"/>
      <c r="V2615" s="148"/>
      <c r="W2615" s="148"/>
      <c r="X2615" s="139">
        <v>2</v>
      </c>
      <c r="Y2615" s="148">
        <v>1000</v>
      </c>
      <c r="Z2615" s="149"/>
      <c r="AA2615" s="148"/>
      <c r="AB2615" s="148"/>
      <c r="AC2615" s="148"/>
      <c r="AD2615" s="148"/>
      <c r="AE2615" s="148"/>
      <c r="AF2615" s="148"/>
      <c r="AG2615" s="148"/>
      <c r="AH2615" s="148"/>
      <c r="AI2615" s="148"/>
      <c r="AJ2615" s="148"/>
      <c r="AK2615" s="148"/>
      <c r="AL2615" s="139">
        <v>0</v>
      </c>
      <c r="AM2615" s="139">
        <v>0</v>
      </c>
      <c r="AN2615" s="148">
        <f t="shared" si="361"/>
        <v>1000</v>
      </c>
      <c r="AO2615" s="148">
        <f t="shared" si="362"/>
        <v>69</v>
      </c>
      <c r="AP2615" s="148">
        <v>6</v>
      </c>
      <c r="AQ2615" s="140">
        <v>7</v>
      </c>
      <c r="AS2615" s="42">
        <f t="shared" si="363"/>
        <v>4719.8399703429068</v>
      </c>
      <c r="AT2615" s="101">
        <f t="shared" si="364"/>
        <v>0</v>
      </c>
      <c r="AU2615" s="42">
        <f t="shared" si="365"/>
        <v>4719.8399703429068</v>
      </c>
      <c r="AV2615" s="42">
        <f t="shared" si="366"/>
        <v>4644.4231030677192</v>
      </c>
      <c r="AW2615" s="102">
        <f t="shared" si="367"/>
        <v>431</v>
      </c>
      <c r="AX2615" s="43">
        <f t="shared" si="360"/>
        <v>0.5</v>
      </c>
      <c r="AY2615" s="43" t="str">
        <f t="shared" si="368"/>
        <v>UTGS</v>
      </c>
    </row>
    <row r="2616" spans="1:51" hidden="1" x14ac:dyDescent="0.2">
      <c r="A2616" s="38">
        <v>2609</v>
      </c>
      <c r="B2616" t="s">
        <v>362</v>
      </c>
      <c r="C2616" t="s">
        <v>289</v>
      </c>
      <c r="D2616">
        <v>320</v>
      </c>
      <c r="E2616" t="s">
        <v>1232</v>
      </c>
      <c r="F2616">
        <v>0.25</v>
      </c>
      <c r="G2616" t="str">
        <f>LOOKUP(F2616,{0,6,45},{"F","L","H"})</f>
        <v>F</v>
      </c>
      <c r="H2616" t="s">
        <v>4348</v>
      </c>
      <c r="I2616" s="43" t="str">
        <f>IFERROR(VLOOKUP(#REF!,#REF!,2,FALSE),"No")</f>
        <v>No</v>
      </c>
      <c r="J2616" s="139">
        <v>0.75</v>
      </c>
      <c r="K2616" s="148">
        <v>29</v>
      </c>
      <c r="L2616" s="148"/>
      <c r="M2616" s="148"/>
      <c r="N2616" s="148"/>
      <c r="O2616" s="148"/>
      <c r="P2616" s="148"/>
      <c r="Q2616" s="148"/>
      <c r="R2616" s="148"/>
      <c r="S2616" s="148"/>
      <c r="T2616" s="148"/>
      <c r="U2616" s="148"/>
      <c r="V2616" s="148"/>
      <c r="W2616" s="148"/>
      <c r="X2616" s="139">
        <v>0.75</v>
      </c>
      <c r="Y2616" s="148">
        <v>21</v>
      </c>
      <c r="Z2616" s="148">
        <v>2</v>
      </c>
      <c r="AA2616" s="148">
        <v>979</v>
      </c>
      <c r="AB2616" s="148"/>
      <c r="AC2616" s="148"/>
      <c r="AD2616" s="148"/>
      <c r="AE2616" s="148"/>
      <c r="AF2616" s="148"/>
      <c r="AG2616" s="148"/>
      <c r="AH2616" s="148"/>
      <c r="AI2616" s="148"/>
      <c r="AJ2616" s="148"/>
      <c r="AK2616" s="148"/>
      <c r="AL2616" s="139">
        <v>0</v>
      </c>
      <c r="AM2616" s="139">
        <v>0</v>
      </c>
      <c r="AN2616" s="148">
        <f t="shared" si="361"/>
        <v>1000</v>
      </c>
      <c r="AO2616" s="148">
        <f t="shared" si="362"/>
        <v>29</v>
      </c>
      <c r="AP2616" s="148">
        <v>7</v>
      </c>
      <c r="AQ2616" s="140">
        <v>40</v>
      </c>
      <c r="AS2616" s="42">
        <f t="shared" si="363"/>
        <v>1867.1208571006416</v>
      </c>
      <c r="AT2616" s="101">
        <f t="shared" si="364"/>
        <v>0</v>
      </c>
      <c r="AU2616" s="42">
        <f t="shared" si="365"/>
        <v>1867.1208571006416</v>
      </c>
      <c r="AV2616" s="42">
        <f t="shared" si="366"/>
        <v>816.75354303685083</v>
      </c>
      <c r="AW2616" s="102">
        <f t="shared" si="367"/>
        <v>431</v>
      </c>
      <c r="AX2616" s="43">
        <f t="shared" si="360"/>
        <v>0.75</v>
      </c>
      <c r="AY2616" s="43" t="str">
        <f t="shared" si="368"/>
        <v>UTGS</v>
      </c>
    </row>
    <row r="2617" spans="1:51" hidden="1" x14ac:dyDescent="0.2">
      <c r="A2617" s="38">
        <v>2610</v>
      </c>
      <c r="B2617" t="s">
        <v>362</v>
      </c>
      <c r="C2617" t="s">
        <v>289</v>
      </c>
      <c r="D2617">
        <v>320</v>
      </c>
      <c r="E2617" t="s">
        <v>1232</v>
      </c>
      <c r="F2617">
        <v>0.25</v>
      </c>
      <c r="G2617" t="str">
        <f>LOOKUP(F2617,{0,6,45},{"F","L","H"})</f>
        <v>F</v>
      </c>
      <c r="H2617" t="s">
        <v>4349</v>
      </c>
      <c r="I2617" s="43" t="str">
        <f>IFERROR(VLOOKUP(#REF!,#REF!,2,FALSE),"No")</f>
        <v>No</v>
      </c>
      <c r="J2617" s="139">
        <v>0.75</v>
      </c>
      <c r="K2617" s="148">
        <v>88</v>
      </c>
      <c r="L2617" s="148"/>
      <c r="M2617" s="148"/>
      <c r="N2617" s="148"/>
      <c r="O2617" s="148"/>
      <c r="P2617" s="148"/>
      <c r="Q2617" s="148"/>
      <c r="R2617" s="148"/>
      <c r="S2617" s="148"/>
      <c r="T2617" s="148"/>
      <c r="U2617" s="148"/>
      <c r="V2617" s="148"/>
      <c r="W2617" s="148"/>
      <c r="X2617" s="139">
        <v>2</v>
      </c>
      <c r="Y2617" s="148">
        <v>1000</v>
      </c>
      <c r="Z2617" s="149"/>
      <c r="AA2617" s="148"/>
      <c r="AB2617" s="148"/>
      <c r="AC2617" s="148"/>
      <c r="AD2617" s="148"/>
      <c r="AE2617" s="148"/>
      <c r="AF2617" s="148"/>
      <c r="AG2617" s="148"/>
      <c r="AH2617" s="148"/>
      <c r="AI2617" s="148"/>
      <c r="AJ2617" s="148"/>
      <c r="AK2617" s="148"/>
      <c r="AL2617" s="139">
        <v>0</v>
      </c>
      <c r="AM2617" s="139">
        <v>0</v>
      </c>
      <c r="AN2617" s="148">
        <f t="shared" si="361"/>
        <v>1000</v>
      </c>
      <c r="AO2617" s="148">
        <f t="shared" si="362"/>
        <v>88</v>
      </c>
      <c r="AP2617" s="148">
        <v>21</v>
      </c>
      <c r="AQ2617" s="140">
        <v>37</v>
      </c>
      <c r="AS2617" s="42">
        <f t="shared" si="363"/>
        <v>5665.7460491329821</v>
      </c>
      <c r="AT2617" s="101">
        <f t="shared" si="364"/>
        <v>0</v>
      </c>
      <c r="AU2617" s="42">
        <f t="shared" si="365"/>
        <v>5665.7460491329821</v>
      </c>
      <c r="AV2617" s="42">
        <f t="shared" si="366"/>
        <v>878.67464112091977</v>
      </c>
      <c r="AW2617" s="102">
        <f t="shared" si="367"/>
        <v>431</v>
      </c>
      <c r="AX2617" s="43">
        <f t="shared" si="360"/>
        <v>0.75</v>
      </c>
      <c r="AY2617" s="43" t="str">
        <f t="shared" si="368"/>
        <v>UTGS</v>
      </c>
    </row>
    <row r="2618" spans="1:51" hidden="1" x14ac:dyDescent="0.2">
      <c r="A2618" s="38">
        <v>2611</v>
      </c>
      <c r="B2618" t="s">
        <v>362</v>
      </c>
      <c r="C2618" t="s">
        <v>289</v>
      </c>
      <c r="D2618">
        <v>320</v>
      </c>
      <c r="E2618" t="s">
        <v>1232</v>
      </c>
      <c r="F2618">
        <v>0.25</v>
      </c>
      <c r="G2618" t="str">
        <f>LOOKUP(F2618,{0,6,45},{"F","L","H"})</f>
        <v>F</v>
      </c>
      <c r="H2618" t="s">
        <v>4350</v>
      </c>
      <c r="I2618" s="43" t="str">
        <f>IFERROR(VLOOKUP(#REF!,#REF!,2,FALSE),"No")</f>
        <v>No</v>
      </c>
      <c r="J2618" s="139">
        <v>0.5</v>
      </c>
      <c r="K2618" s="148">
        <v>27</v>
      </c>
      <c r="L2618" s="148"/>
      <c r="M2618" s="148"/>
      <c r="N2618" s="148"/>
      <c r="O2618" s="148"/>
      <c r="P2618" s="148"/>
      <c r="Q2618" s="148"/>
      <c r="R2618" s="148"/>
      <c r="S2618" s="148"/>
      <c r="T2618" s="148"/>
      <c r="U2618" s="148"/>
      <c r="V2618" s="148"/>
      <c r="W2618" s="148"/>
      <c r="X2618" s="139">
        <v>1.25</v>
      </c>
      <c r="Y2618" s="148">
        <v>1000</v>
      </c>
      <c r="Z2618" s="148"/>
      <c r="AA2618" s="148"/>
      <c r="AB2618" s="148"/>
      <c r="AC2618" s="148"/>
      <c r="AD2618" s="148"/>
      <c r="AE2618" s="148"/>
      <c r="AF2618" s="148"/>
      <c r="AG2618" s="148"/>
      <c r="AH2618" s="148"/>
      <c r="AI2618" s="148"/>
      <c r="AJ2618" s="148"/>
      <c r="AK2618" s="148"/>
      <c r="AL2618" s="139">
        <v>0</v>
      </c>
      <c r="AM2618" s="139">
        <v>0</v>
      </c>
      <c r="AN2618" s="148">
        <f t="shared" si="361"/>
        <v>1000</v>
      </c>
      <c r="AO2618" s="148">
        <f t="shared" si="362"/>
        <v>27</v>
      </c>
      <c r="AP2618" s="148">
        <v>11</v>
      </c>
      <c r="AQ2618" s="140">
        <v>11</v>
      </c>
      <c r="AS2618" s="42">
        <f t="shared" si="363"/>
        <v>1846.8939014385287</v>
      </c>
      <c r="AT2618" s="101">
        <f t="shared" si="364"/>
        <v>0</v>
      </c>
      <c r="AU2618" s="42">
        <f t="shared" si="365"/>
        <v>1846.8939014385287</v>
      </c>
      <c r="AV2618" s="42">
        <f t="shared" si="366"/>
        <v>3019.1783383158213</v>
      </c>
      <c r="AW2618" s="102">
        <f t="shared" si="367"/>
        <v>431</v>
      </c>
      <c r="AX2618" s="43">
        <f t="shared" si="360"/>
        <v>0.5</v>
      </c>
      <c r="AY2618" s="43" t="str">
        <f t="shared" si="368"/>
        <v>UTGS</v>
      </c>
    </row>
    <row r="2619" spans="1:51" hidden="1" x14ac:dyDescent="0.2">
      <c r="A2619" s="38">
        <v>2612</v>
      </c>
      <c r="B2619" t="s">
        <v>362</v>
      </c>
      <c r="C2619" t="s">
        <v>289</v>
      </c>
      <c r="D2619">
        <v>550</v>
      </c>
      <c r="E2619" t="s">
        <v>1232</v>
      </c>
      <c r="F2619">
        <v>2</v>
      </c>
      <c r="G2619" t="str">
        <f>LOOKUP(F2619,{0,6,45},{"F","L","H"})</f>
        <v>F</v>
      </c>
      <c r="H2619" t="s">
        <v>4351</v>
      </c>
      <c r="I2619" s="43" t="str">
        <f>IFERROR(VLOOKUP(#REF!,#REF!,2,FALSE),"No")</f>
        <v>No</v>
      </c>
      <c r="J2619" s="139">
        <v>0.75</v>
      </c>
      <c r="K2619" s="148">
        <v>3</v>
      </c>
      <c r="L2619" s="148"/>
      <c r="M2619" s="148"/>
      <c r="N2619" s="148"/>
      <c r="O2619" s="148"/>
      <c r="P2619" s="148"/>
      <c r="Q2619" s="148"/>
      <c r="R2619" s="148"/>
      <c r="S2619" s="148"/>
      <c r="T2619" s="148"/>
      <c r="U2619" s="148"/>
      <c r="V2619" s="148"/>
      <c r="W2619" s="148"/>
      <c r="X2619" s="139">
        <v>0.75</v>
      </c>
      <c r="Y2619" s="148">
        <v>73</v>
      </c>
      <c r="Z2619" s="148">
        <v>2</v>
      </c>
      <c r="AA2619" s="148">
        <v>904.62</v>
      </c>
      <c r="AB2619" s="148">
        <v>4</v>
      </c>
      <c r="AC2619" s="148">
        <v>22.38</v>
      </c>
      <c r="AD2619" s="148"/>
      <c r="AE2619" s="148"/>
      <c r="AF2619" s="148"/>
      <c r="AG2619" s="148"/>
      <c r="AH2619" s="148"/>
      <c r="AI2619" s="148"/>
      <c r="AJ2619" s="148"/>
      <c r="AK2619" s="148"/>
      <c r="AL2619" s="139">
        <v>0</v>
      </c>
      <c r="AM2619" s="139">
        <v>0</v>
      </c>
      <c r="AN2619" s="148">
        <f t="shared" si="361"/>
        <v>1000</v>
      </c>
      <c r="AO2619" s="148">
        <f t="shared" si="362"/>
        <v>3</v>
      </c>
      <c r="AP2619" s="148">
        <v>8</v>
      </c>
      <c r="AQ2619" s="140">
        <v>40</v>
      </c>
      <c r="AS2619" s="42">
        <f t="shared" si="363"/>
        <v>193.15043349316983</v>
      </c>
      <c r="AT2619" s="101">
        <f t="shared" si="364"/>
        <v>0</v>
      </c>
      <c r="AU2619" s="42">
        <f t="shared" si="365"/>
        <v>193.15043349316983</v>
      </c>
      <c r="AV2619" s="42">
        <f t="shared" si="366"/>
        <v>830.61915803685076</v>
      </c>
      <c r="AW2619" s="102">
        <f t="shared" si="367"/>
        <v>585.0096169344007</v>
      </c>
      <c r="AX2619" s="43">
        <f t="shared" ref="AX2619:AX2682" si="369">IF(J2619&gt;0,J2619,R2619)</f>
        <v>0.75</v>
      </c>
      <c r="AY2619" s="43" t="str">
        <f t="shared" si="368"/>
        <v>UTGS</v>
      </c>
    </row>
    <row r="2620" spans="1:51" hidden="1" x14ac:dyDescent="0.2">
      <c r="A2620" s="38">
        <v>2613</v>
      </c>
      <c r="B2620" t="s">
        <v>362</v>
      </c>
      <c r="C2620" t="s">
        <v>289</v>
      </c>
      <c r="D2620">
        <v>320</v>
      </c>
      <c r="E2620" t="s">
        <v>1232</v>
      </c>
      <c r="F2620">
        <v>0.25</v>
      </c>
      <c r="G2620" t="str">
        <f>LOOKUP(F2620,{0,6,45},{"F","L","H"})</f>
        <v>F</v>
      </c>
      <c r="H2620" t="s">
        <v>4352</v>
      </c>
      <c r="I2620" s="43" t="str">
        <f>IFERROR(VLOOKUP(#REF!,#REF!,2,FALSE),"No")</f>
        <v>No</v>
      </c>
      <c r="J2620" s="139">
        <v>0.75</v>
      </c>
      <c r="K2620" s="148">
        <v>26</v>
      </c>
      <c r="L2620" s="148"/>
      <c r="M2620" s="148"/>
      <c r="N2620" s="148"/>
      <c r="O2620" s="148"/>
      <c r="P2620" s="148"/>
      <c r="Q2620" s="148"/>
      <c r="R2620" s="148"/>
      <c r="S2620" s="148"/>
      <c r="T2620" s="148"/>
      <c r="U2620" s="148"/>
      <c r="V2620" s="148"/>
      <c r="W2620" s="148"/>
      <c r="X2620" s="139">
        <v>0.75</v>
      </c>
      <c r="Y2620" s="148">
        <v>107.02</v>
      </c>
      <c r="Z2620" s="148">
        <v>2</v>
      </c>
      <c r="AA2620" s="148">
        <v>448.26</v>
      </c>
      <c r="AB2620" s="148">
        <v>4</v>
      </c>
      <c r="AC2620" s="148">
        <v>444.71</v>
      </c>
      <c r="AD2620" s="148"/>
      <c r="AE2620" s="148"/>
      <c r="AF2620" s="148"/>
      <c r="AG2620" s="148"/>
      <c r="AH2620" s="148"/>
      <c r="AI2620" s="148"/>
      <c r="AJ2620" s="148"/>
      <c r="AK2620" s="148"/>
      <c r="AL2620" s="139">
        <v>0</v>
      </c>
      <c r="AM2620" s="139">
        <v>0</v>
      </c>
      <c r="AN2620" s="148">
        <f t="shared" si="361"/>
        <v>999.99</v>
      </c>
      <c r="AO2620" s="148">
        <f t="shared" si="362"/>
        <v>26</v>
      </c>
      <c r="AP2620" s="148">
        <v>11</v>
      </c>
      <c r="AQ2620" s="140">
        <v>35</v>
      </c>
      <c r="AS2620" s="42">
        <f t="shared" si="363"/>
        <v>1673.9704236074717</v>
      </c>
      <c r="AT2620" s="101">
        <f t="shared" si="364"/>
        <v>0</v>
      </c>
      <c r="AU2620" s="42">
        <f t="shared" si="365"/>
        <v>1673.9704236074717</v>
      </c>
      <c r="AV2620" s="42">
        <f t="shared" si="366"/>
        <v>1043.1548260530519</v>
      </c>
      <c r="AW2620" s="102">
        <f t="shared" si="367"/>
        <v>431</v>
      </c>
      <c r="AX2620" s="43">
        <f t="shared" si="369"/>
        <v>0.75</v>
      </c>
      <c r="AY2620" s="43" t="str">
        <f t="shared" si="368"/>
        <v>UTGS</v>
      </c>
    </row>
    <row r="2621" spans="1:51" hidden="1" x14ac:dyDescent="0.2">
      <c r="A2621" s="38">
        <v>2614</v>
      </c>
      <c r="B2621" t="s">
        <v>362</v>
      </c>
      <c r="C2621" t="s">
        <v>289</v>
      </c>
      <c r="D2621">
        <v>320</v>
      </c>
      <c r="E2621" t="s">
        <v>1232</v>
      </c>
      <c r="F2621">
        <v>0.25</v>
      </c>
      <c r="G2621" t="str">
        <f>LOOKUP(F2621,{0,6,45},{"F","L","H"})</f>
        <v>F</v>
      </c>
      <c r="H2621" t="s">
        <v>4353</v>
      </c>
      <c r="I2621" s="43" t="str">
        <f>IFERROR(VLOOKUP(#REF!,#REF!,2,FALSE),"No")</f>
        <v>No</v>
      </c>
      <c r="J2621" s="139">
        <v>0.5</v>
      </c>
      <c r="K2621" s="148">
        <v>56</v>
      </c>
      <c r="L2621" s="148"/>
      <c r="M2621" s="148"/>
      <c r="N2621" s="148"/>
      <c r="O2621" s="148"/>
      <c r="P2621" s="148"/>
      <c r="Q2621" s="148"/>
      <c r="R2621" s="148"/>
      <c r="S2621" s="148"/>
      <c r="T2621" s="148"/>
      <c r="U2621" s="148"/>
      <c r="V2621" s="148"/>
      <c r="W2621" s="148"/>
      <c r="X2621" s="139">
        <v>1.25</v>
      </c>
      <c r="Y2621" s="148">
        <v>86.67</v>
      </c>
      <c r="Z2621" s="148">
        <v>2</v>
      </c>
      <c r="AA2621" s="148">
        <v>913.33</v>
      </c>
      <c r="AB2621" s="148"/>
      <c r="AC2621" s="148"/>
      <c r="AD2621" s="148"/>
      <c r="AE2621" s="148"/>
      <c r="AF2621" s="148"/>
      <c r="AG2621" s="148"/>
      <c r="AH2621" s="148"/>
      <c r="AI2621" s="148"/>
      <c r="AJ2621" s="148"/>
      <c r="AK2621" s="148"/>
      <c r="AL2621" s="139">
        <v>0</v>
      </c>
      <c r="AM2621" s="139">
        <v>0</v>
      </c>
      <c r="AN2621" s="148">
        <f t="shared" si="361"/>
        <v>1000</v>
      </c>
      <c r="AO2621" s="148">
        <f t="shared" si="362"/>
        <v>56</v>
      </c>
      <c r="AP2621" s="148">
        <v>9</v>
      </c>
      <c r="AQ2621" s="140">
        <v>9</v>
      </c>
      <c r="AS2621" s="42">
        <f t="shared" si="363"/>
        <v>3830.5947585391705</v>
      </c>
      <c r="AT2621" s="101">
        <f t="shared" si="364"/>
        <v>0</v>
      </c>
      <c r="AU2621" s="42">
        <f t="shared" si="365"/>
        <v>3830.5947585391705</v>
      </c>
      <c r="AV2621" s="42">
        <f t="shared" si="366"/>
        <v>3619.0700801637813</v>
      </c>
      <c r="AW2621" s="102">
        <f t="shared" si="367"/>
        <v>431</v>
      </c>
      <c r="AX2621" s="43">
        <f t="shared" si="369"/>
        <v>0.5</v>
      </c>
      <c r="AY2621" s="43" t="str">
        <f t="shared" si="368"/>
        <v>UTGS</v>
      </c>
    </row>
    <row r="2622" spans="1:51" hidden="1" x14ac:dyDescent="0.2">
      <c r="A2622" s="38">
        <v>2615</v>
      </c>
      <c r="B2622" t="s">
        <v>5806</v>
      </c>
      <c r="C2622" t="s">
        <v>5746</v>
      </c>
      <c r="D2622">
        <v>11750</v>
      </c>
      <c r="E2622" t="s">
        <v>215</v>
      </c>
      <c r="F2622">
        <v>2</v>
      </c>
      <c r="G2622" t="str">
        <f>LOOKUP(F2622,{0,6,45},{"F","L","H"})</f>
        <v>F</v>
      </c>
      <c r="H2622" t="s">
        <v>480</v>
      </c>
      <c r="I2622" s="43" t="str">
        <f>IFERROR(VLOOKUP(#REF!,#REF!,2,FALSE),"No")</f>
        <v>No</v>
      </c>
      <c r="J2622" s="139">
        <v>2</v>
      </c>
      <c r="K2622" s="148">
        <v>69</v>
      </c>
      <c r="L2622" s="148"/>
      <c r="M2622" s="148"/>
      <c r="N2622" s="148"/>
      <c r="O2622" s="148"/>
      <c r="P2622" s="148"/>
      <c r="Q2622" s="148"/>
      <c r="R2622" s="148"/>
      <c r="S2622" s="148"/>
      <c r="T2622" s="148"/>
      <c r="U2622" s="148"/>
      <c r="V2622" s="148"/>
      <c r="W2622" s="148"/>
      <c r="X2622" s="139">
        <v>3</v>
      </c>
      <c r="Y2622" s="148">
        <v>1</v>
      </c>
      <c r="Z2622" s="148">
        <v>6</v>
      </c>
      <c r="AA2622" s="148">
        <v>999</v>
      </c>
      <c r="AB2622" s="148"/>
      <c r="AC2622" s="148"/>
      <c r="AD2622" s="148"/>
      <c r="AE2622" s="148"/>
      <c r="AF2622" s="148"/>
      <c r="AG2622" s="148"/>
      <c r="AH2622" s="148"/>
      <c r="AI2622" s="148"/>
      <c r="AJ2622" s="148"/>
      <c r="AK2622" s="148"/>
      <c r="AL2622" s="139">
        <v>0</v>
      </c>
      <c r="AM2622" s="139">
        <v>0</v>
      </c>
      <c r="AN2622" s="148">
        <f t="shared" si="361"/>
        <v>1000</v>
      </c>
      <c r="AO2622" s="148">
        <f t="shared" si="362"/>
        <v>69</v>
      </c>
      <c r="AP2622" s="148">
        <v>4</v>
      </c>
      <c r="AQ2622" s="140">
        <v>4</v>
      </c>
      <c r="AS2622" s="42">
        <f t="shared" si="363"/>
        <v>5035.8599703429054</v>
      </c>
      <c r="AT2622" s="101">
        <f t="shared" si="364"/>
        <v>0</v>
      </c>
      <c r="AU2622" s="42">
        <f t="shared" si="365"/>
        <v>5035.8599703429054</v>
      </c>
      <c r="AV2622" s="42">
        <f t="shared" si="366"/>
        <v>14997.690430368511</v>
      </c>
      <c r="AW2622" s="102">
        <f t="shared" si="367"/>
        <v>10791.333333333334</v>
      </c>
      <c r="AX2622" s="43">
        <f t="shared" si="369"/>
        <v>2</v>
      </c>
      <c r="AY2622" s="43" t="str">
        <f t="shared" si="368"/>
        <v>UTTSS</v>
      </c>
    </row>
    <row r="2623" spans="1:51" hidden="1" x14ac:dyDescent="0.2">
      <c r="A2623" s="38">
        <v>2616</v>
      </c>
      <c r="B2623" t="s">
        <v>362</v>
      </c>
      <c r="C2623" t="s">
        <v>289</v>
      </c>
      <c r="D2623">
        <v>550</v>
      </c>
      <c r="E2623" t="s">
        <v>1245</v>
      </c>
      <c r="F2623">
        <v>2</v>
      </c>
      <c r="G2623" t="str">
        <f>LOOKUP(F2623,{0,6,45},{"F","L","H"})</f>
        <v>F</v>
      </c>
      <c r="H2623" t="s">
        <v>4356</v>
      </c>
      <c r="I2623" s="43" t="str">
        <f>IFERROR(VLOOKUP(#REF!,#REF!,2,FALSE),"No")</f>
        <v>No</v>
      </c>
      <c r="J2623" s="139">
        <v>0.5</v>
      </c>
      <c r="K2623" s="148">
        <v>94</v>
      </c>
      <c r="L2623" s="148"/>
      <c r="M2623" s="148"/>
      <c r="N2623" s="148"/>
      <c r="O2623" s="148"/>
      <c r="P2623" s="148"/>
      <c r="Q2623" s="148"/>
      <c r="R2623" s="148"/>
      <c r="S2623" s="148"/>
      <c r="T2623" s="148"/>
      <c r="U2623" s="148"/>
      <c r="V2623" s="148"/>
      <c r="W2623" s="148"/>
      <c r="X2623" s="139">
        <v>1.25</v>
      </c>
      <c r="Y2623" s="148">
        <v>175.81</v>
      </c>
      <c r="Z2623" s="148">
        <v>4</v>
      </c>
      <c r="AA2623" s="148">
        <v>824.19</v>
      </c>
      <c r="AB2623" s="148"/>
      <c r="AC2623" s="148"/>
      <c r="AD2623" s="148"/>
      <c r="AE2623" s="148"/>
      <c r="AF2623" s="148"/>
      <c r="AG2623" s="148"/>
      <c r="AH2623" s="148"/>
      <c r="AI2623" s="148"/>
      <c r="AJ2623" s="148"/>
      <c r="AK2623" s="148"/>
      <c r="AL2623" s="139">
        <v>0</v>
      </c>
      <c r="AM2623" s="139">
        <v>0</v>
      </c>
      <c r="AN2623" s="148">
        <f t="shared" si="361"/>
        <v>1000</v>
      </c>
      <c r="AO2623" s="148">
        <f t="shared" si="362"/>
        <v>94</v>
      </c>
      <c r="AP2623" s="148">
        <v>7</v>
      </c>
      <c r="AQ2623" s="140">
        <v>7</v>
      </c>
      <c r="AS2623" s="42">
        <f t="shared" si="363"/>
        <v>6429.9269161193224</v>
      </c>
      <c r="AT2623" s="101">
        <f t="shared" si="364"/>
        <v>0</v>
      </c>
      <c r="AU2623" s="42">
        <f t="shared" si="365"/>
        <v>6429.9269161193224</v>
      </c>
      <c r="AV2623" s="42">
        <f t="shared" si="366"/>
        <v>5506.2101459248615</v>
      </c>
      <c r="AW2623" s="102">
        <f t="shared" si="367"/>
        <v>585.0096169344007</v>
      </c>
      <c r="AX2623" s="43">
        <f t="shared" si="369"/>
        <v>0.5</v>
      </c>
      <c r="AY2623" s="43" t="str">
        <f t="shared" si="368"/>
        <v>UTGS</v>
      </c>
    </row>
    <row r="2624" spans="1:51" hidden="1" x14ac:dyDescent="0.2">
      <c r="A2624" s="38">
        <v>2617</v>
      </c>
      <c r="B2624" t="s">
        <v>5807</v>
      </c>
      <c r="C2624" t="s">
        <v>5746</v>
      </c>
      <c r="D2624">
        <v>20160</v>
      </c>
      <c r="E2624" t="s">
        <v>1226</v>
      </c>
      <c r="F2624">
        <v>45</v>
      </c>
      <c r="G2624" t="str">
        <f>LOOKUP(F2624,{0,6,45},{"F","L","H"})</f>
        <v>H</v>
      </c>
      <c r="H2624" t="s">
        <v>1550</v>
      </c>
      <c r="I2624" s="43" t="str">
        <f>IFERROR(VLOOKUP(#REF!,#REF!,2,FALSE),"No")</f>
        <v>No</v>
      </c>
      <c r="J2624" s="139">
        <v>3</v>
      </c>
      <c r="K2624" s="148">
        <v>246</v>
      </c>
      <c r="L2624" s="148"/>
      <c r="M2624" s="148"/>
      <c r="N2624" s="148"/>
      <c r="O2624" s="148"/>
      <c r="P2624" s="148"/>
      <c r="Q2624" s="148"/>
      <c r="R2624" s="148"/>
      <c r="S2624" s="148"/>
      <c r="T2624" s="148"/>
      <c r="U2624" s="148"/>
      <c r="V2624" s="148"/>
      <c r="W2624" s="148"/>
      <c r="X2624" s="139">
        <v>2</v>
      </c>
      <c r="Y2624" s="148">
        <v>185.63</v>
      </c>
      <c r="Z2624" s="149">
        <v>6</v>
      </c>
      <c r="AA2624" s="148">
        <v>814.37</v>
      </c>
      <c r="AB2624" s="148"/>
      <c r="AC2624" s="148"/>
      <c r="AD2624" s="148"/>
      <c r="AE2624" s="148"/>
      <c r="AF2624" s="148"/>
      <c r="AG2624" s="148"/>
      <c r="AH2624" s="148"/>
      <c r="AI2624" s="148"/>
      <c r="AJ2624" s="148"/>
      <c r="AK2624" s="148"/>
      <c r="AL2624" s="139">
        <v>0</v>
      </c>
      <c r="AM2624" s="139">
        <v>0</v>
      </c>
      <c r="AN2624" s="148">
        <f t="shared" si="361"/>
        <v>1000</v>
      </c>
      <c r="AO2624" s="148">
        <f t="shared" si="362"/>
        <v>246</v>
      </c>
      <c r="AP2624" s="148">
        <v>1</v>
      </c>
      <c r="AQ2624" s="140">
        <v>1</v>
      </c>
      <c r="AS2624" s="42">
        <f t="shared" si="363"/>
        <v>17953.935546439923</v>
      </c>
      <c r="AT2624" s="101">
        <f t="shared" si="364"/>
        <v>0</v>
      </c>
      <c r="AU2624" s="42">
        <f t="shared" si="365"/>
        <v>17953.935546439923</v>
      </c>
      <c r="AV2624" s="42">
        <f t="shared" si="366"/>
        <v>54922.424121474047</v>
      </c>
      <c r="AW2624" s="102">
        <f t="shared" si="367"/>
        <v>52825.283763759828</v>
      </c>
      <c r="AX2624" s="43">
        <f t="shared" si="369"/>
        <v>3</v>
      </c>
      <c r="AY2624" s="43" t="str">
        <f t="shared" si="368"/>
        <v>UTTSS</v>
      </c>
    </row>
    <row r="2625" spans="1:51" hidden="1" x14ac:dyDescent="0.2">
      <c r="A2625" s="38">
        <v>2618</v>
      </c>
      <c r="B2625" t="s">
        <v>5806</v>
      </c>
      <c r="C2625" t="s">
        <v>5746</v>
      </c>
      <c r="D2625">
        <v>11750</v>
      </c>
      <c r="E2625" t="s">
        <v>215</v>
      </c>
      <c r="F2625">
        <v>2</v>
      </c>
      <c r="G2625" t="str">
        <f>LOOKUP(F2625,{0,6,45},{"F","L","H"})</f>
        <v>F</v>
      </c>
      <c r="H2625" t="s">
        <v>1551</v>
      </c>
      <c r="I2625" s="43" t="str">
        <f>IFERROR(VLOOKUP(#REF!,#REF!,2,FALSE),"No")</f>
        <v>No</v>
      </c>
      <c r="J2625" s="139">
        <v>2</v>
      </c>
      <c r="K2625" s="148">
        <v>77</v>
      </c>
      <c r="L2625" s="148"/>
      <c r="M2625" s="148"/>
      <c r="N2625" s="148"/>
      <c r="O2625" s="148"/>
      <c r="P2625" s="148"/>
      <c r="Q2625" s="148"/>
      <c r="R2625" s="148"/>
      <c r="S2625" s="148"/>
      <c r="T2625" s="148"/>
      <c r="U2625" s="148"/>
      <c r="V2625" s="148"/>
      <c r="W2625" s="148"/>
      <c r="X2625" s="139">
        <v>2</v>
      </c>
      <c r="Y2625" s="148">
        <v>14</v>
      </c>
      <c r="Z2625" s="148">
        <v>4</v>
      </c>
      <c r="AA2625" s="148">
        <v>986</v>
      </c>
      <c r="AB2625" s="148"/>
      <c r="AC2625" s="148"/>
      <c r="AD2625" s="148"/>
      <c r="AE2625" s="148"/>
      <c r="AF2625" s="148"/>
      <c r="AG2625" s="148"/>
      <c r="AH2625" s="148"/>
      <c r="AI2625" s="148"/>
      <c r="AJ2625" s="148"/>
      <c r="AK2625" s="148"/>
      <c r="AL2625" s="139">
        <v>0</v>
      </c>
      <c r="AM2625" s="139">
        <v>0</v>
      </c>
      <c r="AN2625" s="148">
        <f t="shared" si="361"/>
        <v>1000</v>
      </c>
      <c r="AO2625" s="148">
        <f t="shared" si="362"/>
        <v>77</v>
      </c>
      <c r="AP2625" s="148">
        <v>2</v>
      </c>
      <c r="AQ2625" s="140">
        <v>5</v>
      </c>
      <c r="AS2625" s="42">
        <f t="shared" si="363"/>
        <v>5619.7277929913589</v>
      </c>
      <c r="AT2625" s="101">
        <f t="shared" si="364"/>
        <v>0</v>
      </c>
      <c r="AU2625" s="42">
        <f t="shared" si="365"/>
        <v>5619.7277929913589</v>
      </c>
      <c r="AV2625" s="42">
        <f t="shared" si="366"/>
        <v>7916.1163442948064</v>
      </c>
      <c r="AW2625" s="102">
        <f t="shared" si="367"/>
        <v>10791.333333333334</v>
      </c>
      <c r="AX2625" s="43">
        <f t="shared" si="369"/>
        <v>2</v>
      </c>
      <c r="AY2625" s="43" t="str">
        <f t="shared" si="368"/>
        <v>UTTSS</v>
      </c>
    </row>
    <row r="2626" spans="1:51" hidden="1" x14ac:dyDescent="0.2">
      <c r="A2626" s="38">
        <v>2619</v>
      </c>
      <c r="B2626" t="s">
        <v>362</v>
      </c>
      <c r="C2626" t="s">
        <v>289</v>
      </c>
      <c r="D2626">
        <v>540</v>
      </c>
      <c r="E2626" t="s">
        <v>195</v>
      </c>
      <c r="F2626">
        <v>0.25</v>
      </c>
      <c r="G2626" t="str">
        <f>LOOKUP(F2626,{0,6,45},{"F","L","H"})</f>
        <v>F</v>
      </c>
      <c r="H2626" t="s">
        <v>4357</v>
      </c>
      <c r="I2626" s="43" t="str">
        <f>IFERROR(VLOOKUP(#REF!,#REF!,2,FALSE),"No")</f>
        <v>No</v>
      </c>
      <c r="J2626" s="139">
        <v>0.75</v>
      </c>
      <c r="K2626" s="148">
        <v>40</v>
      </c>
      <c r="L2626" s="148"/>
      <c r="M2626" s="148"/>
      <c r="N2626" s="148"/>
      <c r="O2626" s="148"/>
      <c r="P2626" s="148"/>
      <c r="Q2626" s="148"/>
      <c r="R2626" s="148"/>
      <c r="S2626" s="148"/>
      <c r="T2626" s="148"/>
      <c r="U2626" s="148"/>
      <c r="V2626" s="148"/>
      <c r="W2626" s="148"/>
      <c r="X2626" s="139">
        <v>0.75</v>
      </c>
      <c r="Y2626" s="148">
        <v>67</v>
      </c>
      <c r="Z2626" s="148">
        <v>2</v>
      </c>
      <c r="AA2626" s="148">
        <v>932.83</v>
      </c>
      <c r="AB2626" s="148"/>
      <c r="AC2626" s="148"/>
      <c r="AD2626" s="148"/>
      <c r="AE2626" s="148"/>
      <c r="AF2626" s="148"/>
      <c r="AG2626" s="148"/>
      <c r="AH2626" s="148"/>
      <c r="AI2626" s="148"/>
      <c r="AJ2626" s="148"/>
      <c r="AK2626" s="148"/>
      <c r="AL2626" s="139">
        <v>0</v>
      </c>
      <c r="AM2626" s="139">
        <v>0</v>
      </c>
      <c r="AN2626" s="148">
        <f t="shared" si="361"/>
        <v>999.83</v>
      </c>
      <c r="AO2626" s="148">
        <f t="shared" si="362"/>
        <v>40</v>
      </c>
      <c r="AP2626" s="148">
        <v>5</v>
      </c>
      <c r="AQ2626" s="140">
        <v>5</v>
      </c>
      <c r="AS2626" s="42">
        <f t="shared" si="363"/>
        <v>2575.3391132422644</v>
      </c>
      <c r="AT2626" s="101">
        <f t="shared" si="364"/>
        <v>0</v>
      </c>
      <c r="AU2626" s="42">
        <f t="shared" si="365"/>
        <v>2575.3391132422644</v>
      </c>
      <c r="AV2626" s="42">
        <f t="shared" si="366"/>
        <v>6602.6589715962764</v>
      </c>
      <c r="AW2626" s="102">
        <f t="shared" si="367"/>
        <v>585.0096169344007</v>
      </c>
      <c r="AX2626" s="43">
        <f t="shared" si="369"/>
        <v>0.75</v>
      </c>
      <c r="AY2626" s="43" t="str">
        <f t="shared" si="368"/>
        <v>UTGS</v>
      </c>
    </row>
    <row r="2627" spans="1:51" hidden="1" x14ac:dyDescent="0.2">
      <c r="A2627" s="38">
        <v>2620</v>
      </c>
      <c r="B2627" t="s">
        <v>362</v>
      </c>
      <c r="C2627" t="s">
        <v>289</v>
      </c>
      <c r="D2627">
        <v>320</v>
      </c>
      <c r="E2627" t="s">
        <v>1232</v>
      </c>
      <c r="F2627">
        <v>0.25</v>
      </c>
      <c r="G2627" t="str">
        <f>LOOKUP(F2627,{0,6,45},{"F","L","H"})</f>
        <v>F</v>
      </c>
      <c r="H2627" t="s">
        <v>4358</v>
      </c>
      <c r="I2627" s="43" t="str">
        <f>IFERROR(VLOOKUP(#REF!,#REF!,2,FALSE),"No")</f>
        <v>No</v>
      </c>
      <c r="J2627" s="139">
        <v>0.75</v>
      </c>
      <c r="K2627" s="148">
        <v>28</v>
      </c>
      <c r="L2627" s="148"/>
      <c r="M2627" s="148"/>
      <c r="N2627" s="148"/>
      <c r="O2627" s="148"/>
      <c r="P2627" s="148"/>
      <c r="Q2627" s="148"/>
      <c r="R2627" s="148"/>
      <c r="S2627" s="148"/>
      <c r="T2627" s="148"/>
      <c r="U2627" s="148"/>
      <c r="V2627" s="148"/>
      <c r="W2627" s="148"/>
      <c r="X2627" s="139">
        <v>2</v>
      </c>
      <c r="Y2627" s="148">
        <v>1000</v>
      </c>
      <c r="Z2627" s="148"/>
      <c r="AA2627" s="148"/>
      <c r="AB2627" s="148"/>
      <c r="AC2627" s="148"/>
      <c r="AD2627" s="148"/>
      <c r="AE2627" s="148"/>
      <c r="AF2627" s="148"/>
      <c r="AG2627" s="148"/>
      <c r="AH2627" s="148"/>
      <c r="AI2627" s="148"/>
      <c r="AJ2627" s="148"/>
      <c r="AK2627" s="148"/>
      <c r="AL2627" s="139">
        <v>0</v>
      </c>
      <c r="AM2627" s="139">
        <v>0</v>
      </c>
      <c r="AN2627" s="148">
        <f t="shared" si="361"/>
        <v>1000</v>
      </c>
      <c r="AO2627" s="148">
        <f t="shared" si="362"/>
        <v>28</v>
      </c>
      <c r="AP2627" s="148">
        <v>5</v>
      </c>
      <c r="AQ2627" s="140">
        <v>15</v>
      </c>
      <c r="AS2627" s="42">
        <f t="shared" si="363"/>
        <v>1802.7373792695851</v>
      </c>
      <c r="AT2627" s="101">
        <f t="shared" si="364"/>
        <v>0</v>
      </c>
      <c r="AU2627" s="42">
        <f t="shared" si="365"/>
        <v>1802.7373792695851</v>
      </c>
      <c r="AV2627" s="42">
        <f t="shared" si="366"/>
        <v>2167.3974480982688</v>
      </c>
      <c r="AW2627" s="102">
        <f t="shared" si="367"/>
        <v>431</v>
      </c>
      <c r="AX2627" s="43">
        <f t="shared" si="369"/>
        <v>0.75</v>
      </c>
      <c r="AY2627" s="43" t="str">
        <f t="shared" si="368"/>
        <v>UTGS</v>
      </c>
    </row>
    <row r="2628" spans="1:51" hidden="1" x14ac:dyDescent="0.2">
      <c r="A2628" s="38">
        <v>2621</v>
      </c>
      <c r="B2628" t="s">
        <v>5806</v>
      </c>
      <c r="C2628" t="s">
        <v>289</v>
      </c>
      <c r="D2628">
        <v>20200</v>
      </c>
      <c r="E2628" t="s">
        <v>198</v>
      </c>
      <c r="F2628">
        <v>45</v>
      </c>
      <c r="G2628" t="str">
        <f>LOOKUP(F2628,{0,6,45},{"F","L","H"})</f>
        <v>H</v>
      </c>
      <c r="H2628" t="s">
        <v>1552</v>
      </c>
      <c r="I2628" s="43" t="str">
        <f>IFERROR(VLOOKUP(#REF!,#REF!,2,FALSE),"No")</f>
        <v>No</v>
      </c>
      <c r="J2628" s="139">
        <v>3</v>
      </c>
      <c r="K2628" s="148">
        <v>11</v>
      </c>
      <c r="L2628" s="148">
        <v>4</v>
      </c>
      <c r="M2628" s="148">
        <v>7</v>
      </c>
      <c r="N2628" s="148"/>
      <c r="O2628" s="148"/>
      <c r="P2628" s="148"/>
      <c r="Q2628" s="148"/>
      <c r="R2628" s="148"/>
      <c r="S2628" s="148"/>
      <c r="T2628" s="148"/>
      <c r="U2628" s="148"/>
      <c r="V2628" s="148"/>
      <c r="W2628" s="148"/>
      <c r="X2628" s="139">
        <v>2</v>
      </c>
      <c r="Y2628" s="148">
        <v>198.25</v>
      </c>
      <c r="Z2628" s="148">
        <v>4</v>
      </c>
      <c r="AA2628" s="148">
        <v>366</v>
      </c>
      <c r="AB2628" s="148">
        <v>6</v>
      </c>
      <c r="AC2628" s="148">
        <v>162.25</v>
      </c>
      <c r="AD2628" s="148">
        <v>8</v>
      </c>
      <c r="AE2628" s="148">
        <v>273.5</v>
      </c>
      <c r="AF2628" s="148"/>
      <c r="AG2628" s="148"/>
      <c r="AH2628" s="148"/>
      <c r="AI2628" s="148"/>
      <c r="AJ2628" s="148"/>
      <c r="AK2628" s="148"/>
      <c r="AL2628" s="139">
        <v>0</v>
      </c>
      <c r="AM2628" s="139">
        <v>0</v>
      </c>
      <c r="AN2628" s="148">
        <f t="shared" si="361"/>
        <v>1000</v>
      </c>
      <c r="AO2628" s="148">
        <f t="shared" si="362"/>
        <v>18</v>
      </c>
      <c r="AP2628" s="148">
        <v>8</v>
      </c>
      <c r="AQ2628" s="140">
        <v>9</v>
      </c>
      <c r="AS2628" s="42">
        <f t="shared" si="363"/>
        <v>1338.6226009590189</v>
      </c>
      <c r="AT2628" s="101">
        <f t="shared" si="364"/>
        <v>0</v>
      </c>
      <c r="AU2628" s="42">
        <f t="shared" si="365"/>
        <v>1338.6226009590189</v>
      </c>
      <c r="AV2628" s="42">
        <f t="shared" si="366"/>
        <v>5625.9213023860029</v>
      </c>
      <c r="AW2628" s="102">
        <f t="shared" si="367"/>
        <v>52825.283763759828</v>
      </c>
      <c r="AX2628" s="43">
        <f t="shared" si="369"/>
        <v>3</v>
      </c>
      <c r="AY2628" s="43" t="str">
        <f t="shared" si="368"/>
        <v>UTGS</v>
      </c>
    </row>
    <row r="2629" spans="1:51" hidden="1" x14ac:dyDescent="0.2">
      <c r="A2629" s="38">
        <v>2622</v>
      </c>
      <c r="B2629" t="s">
        <v>362</v>
      </c>
      <c r="C2629" t="s">
        <v>289</v>
      </c>
      <c r="D2629">
        <v>320</v>
      </c>
      <c r="E2629" t="s">
        <v>1232</v>
      </c>
      <c r="F2629">
        <v>0.25</v>
      </c>
      <c r="G2629" t="str">
        <f>LOOKUP(F2629,{0,6,45},{"F","L","H"})</f>
        <v>F</v>
      </c>
      <c r="H2629" t="s">
        <v>4359</v>
      </c>
      <c r="I2629" s="43" t="str">
        <f>IFERROR(VLOOKUP(#REF!,#REF!,2,FALSE),"No")</f>
        <v>No</v>
      </c>
      <c r="J2629" s="139">
        <v>0.5</v>
      </c>
      <c r="K2629" s="148">
        <v>18</v>
      </c>
      <c r="L2629" s="148"/>
      <c r="M2629" s="148"/>
      <c r="N2629" s="148"/>
      <c r="O2629" s="148"/>
      <c r="P2629" s="148"/>
      <c r="Q2629" s="148"/>
      <c r="R2629" s="148"/>
      <c r="S2629" s="148"/>
      <c r="T2629" s="148"/>
      <c r="U2629" s="148"/>
      <c r="V2629" s="148"/>
      <c r="W2629" s="148"/>
      <c r="X2629" s="139">
        <v>0.75</v>
      </c>
      <c r="Y2629" s="148">
        <v>187</v>
      </c>
      <c r="Z2629" s="148">
        <v>2</v>
      </c>
      <c r="AA2629" s="148">
        <v>813</v>
      </c>
      <c r="AB2629" s="148"/>
      <c r="AC2629" s="148"/>
      <c r="AD2629" s="148"/>
      <c r="AE2629" s="148"/>
      <c r="AF2629" s="148"/>
      <c r="AG2629" s="148"/>
      <c r="AH2629" s="148"/>
      <c r="AI2629" s="148"/>
      <c r="AJ2629" s="148"/>
      <c r="AK2629" s="148"/>
      <c r="AL2629" s="139">
        <v>0</v>
      </c>
      <c r="AM2629" s="139">
        <v>0</v>
      </c>
      <c r="AN2629" s="148">
        <f t="shared" si="361"/>
        <v>1000</v>
      </c>
      <c r="AO2629" s="148">
        <f t="shared" si="362"/>
        <v>18</v>
      </c>
      <c r="AP2629" s="148">
        <v>8</v>
      </c>
      <c r="AQ2629" s="140">
        <v>8</v>
      </c>
      <c r="AS2629" s="42">
        <f t="shared" si="363"/>
        <v>1231.2626009590192</v>
      </c>
      <c r="AT2629" s="101">
        <f t="shared" si="364"/>
        <v>0</v>
      </c>
      <c r="AU2629" s="42">
        <f t="shared" si="365"/>
        <v>1231.2626009590192</v>
      </c>
      <c r="AV2629" s="42">
        <f t="shared" si="366"/>
        <v>4241.0527151842543</v>
      </c>
      <c r="AW2629" s="102">
        <f t="shared" si="367"/>
        <v>431</v>
      </c>
      <c r="AX2629" s="43">
        <f t="shared" si="369"/>
        <v>0.5</v>
      </c>
      <c r="AY2629" s="43" t="str">
        <f t="shared" si="368"/>
        <v>UTGS</v>
      </c>
    </row>
    <row r="2630" spans="1:51" hidden="1" x14ac:dyDescent="0.2">
      <c r="A2630" s="38">
        <v>2623</v>
      </c>
      <c r="B2630" t="s">
        <v>362</v>
      </c>
      <c r="C2630" t="s">
        <v>289</v>
      </c>
      <c r="D2630">
        <v>320</v>
      </c>
      <c r="E2630" t="s">
        <v>1232</v>
      </c>
      <c r="F2630">
        <v>0.25</v>
      </c>
      <c r="G2630" t="str">
        <f>LOOKUP(F2630,{0,6,45},{"F","L","H"})</f>
        <v>F</v>
      </c>
      <c r="H2630" t="s">
        <v>4360</v>
      </c>
      <c r="I2630" s="43" t="str">
        <f>IFERROR(VLOOKUP(#REF!,#REF!,2,FALSE),"No")</f>
        <v>No</v>
      </c>
      <c r="J2630" s="139">
        <v>0.5</v>
      </c>
      <c r="K2630" s="148">
        <v>58</v>
      </c>
      <c r="L2630" s="148"/>
      <c r="M2630" s="148"/>
      <c r="N2630" s="148"/>
      <c r="O2630" s="148"/>
      <c r="P2630" s="148"/>
      <c r="Q2630" s="148"/>
      <c r="R2630" s="148"/>
      <c r="S2630" s="148"/>
      <c r="T2630" s="148"/>
      <c r="U2630" s="148"/>
      <c r="V2630" s="148"/>
      <c r="W2630" s="148"/>
      <c r="X2630" s="139">
        <v>1.25</v>
      </c>
      <c r="Y2630" s="148">
        <v>710</v>
      </c>
      <c r="Z2630" s="148">
        <v>2</v>
      </c>
      <c r="AA2630" s="148">
        <v>290</v>
      </c>
      <c r="AB2630" s="148"/>
      <c r="AC2630" s="148"/>
      <c r="AD2630" s="148"/>
      <c r="AE2630" s="148"/>
      <c r="AF2630" s="148"/>
      <c r="AG2630" s="148"/>
      <c r="AH2630" s="148"/>
      <c r="AI2630" s="148"/>
      <c r="AJ2630" s="148"/>
      <c r="AK2630" s="148"/>
      <c r="AL2630" s="139">
        <v>0</v>
      </c>
      <c r="AM2630" s="139">
        <v>0</v>
      </c>
      <c r="AN2630" s="148">
        <f t="shared" si="361"/>
        <v>1000</v>
      </c>
      <c r="AO2630" s="148">
        <f t="shared" si="362"/>
        <v>58</v>
      </c>
      <c r="AP2630" s="148">
        <v>11</v>
      </c>
      <c r="AQ2630" s="140">
        <v>12</v>
      </c>
      <c r="AS2630" s="42">
        <f t="shared" si="363"/>
        <v>3967.401714201284</v>
      </c>
      <c r="AT2630" s="101">
        <f t="shared" si="364"/>
        <v>0</v>
      </c>
      <c r="AU2630" s="42">
        <f t="shared" si="365"/>
        <v>3967.401714201284</v>
      </c>
      <c r="AV2630" s="42">
        <f t="shared" si="366"/>
        <v>2750.663476789503</v>
      </c>
      <c r="AW2630" s="102">
        <f t="shared" si="367"/>
        <v>431</v>
      </c>
      <c r="AX2630" s="43">
        <f t="shared" si="369"/>
        <v>0.5</v>
      </c>
      <c r="AY2630" s="43" t="str">
        <f t="shared" si="368"/>
        <v>UTGS</v>
      </c>
    </row>
    <row r="2631" spans="1:51" hidden="1" x14ac:dyDescent="0.2">
      <c r="A2631" s="38">
        <v>2624</v>
      </c>
      <c r="B2631" t="s">
        <v>362</v>
      </c>
      <c r="C2631" t="s">
        <v>289</v>
      </c>
      <c r="D2631">
        <v>320</v>
      </c>
      <c r="E2631" t="s">
        <v>1232</v>
      </c>
      <c r="F2631">
        <v>0.25</v>
      </c>
      <c r="G2631" t="str">
        <f>LOOKUP(F2631,{0,6,45},{"F","L","H"})</f>
        <v>F</v>
      </c>
      <c r="H2631" t="s">
        <v>4361</v>
      </c>
      <c r="I2631" s="43" t="str">
        <f>IFERROR(VLOOKUP(#REF!,#REF!,2,FALSE),"No")</f>
        <v>No</v>
      </c>
      <c r="J2631" s="139">
        <v>0.5</v>
      </c>
      <c r="K2631" s="148">
        <v>29</v>
      </c>
      <c r="L2631" s="148"/>
      <c r="M2631" s="148"/>
      <c r="N2631" s="148"/>
      <c r="O2631" s="148"/>
      <c r="P2631" s="148"/>
      <c r="Q2631" s="148"/>
      <c r="R2631" s="148"/>
      <c r="S2631" s="148"/>
      <c r="T2631" s="148"/>
      <c r="U2631" s="148"/>
      <c r="V2631" s="148"/>
      <c r="W2631" s="148"/>
      <c r="X2631" s="139">
        <v>2</v>
      </c>
      <c r="Y2631" s="148">
        <v>1000</v>
      </c>
      <c r="Z2631" s="148"/>
      <c r="AA2631" s="148"/>
      <c r="AB2631" s="148"/>
      <c r="AC2631" s="148"/>
      <c r="AD2631" s="148"/>
      <c r="AE2631" s="148"/>
      <c r="AF2631" s="148"/>
      <c r="AG2631" s="148"/>
      <c r="AH2631" s="148"/>
      <c r="AI2631" s="148"/>
      <c r="AJ2631" s="148"/>
      <c r="AK2631" s="148"/>
      <c r="AL2631" s="139">
        <v>0</v>
      </c>
      <c r="AM2631" s="139">
        <v>0</v>
      </c>
      <c r="AN2631" s="148">
        <f t="shared" si="361"/>
        <v>1000</v>
      </c>
      <c r="AO2631" s="148">
        <f t="shared" si="362"/>
        <v>29</v>
      </c>
      <c r="AP2631" s="148">
        <v>15</v>
      </c>
      <c r="AQ2631" s="140">
        <v>15</v>
      </c>
      <c r="AS2631" s="42">
        <f t="shared" si="363"/>
        <v>1983.700857100642</v>
      </c>
      <c r="AT2631" s="101">
        <f t="shared" si="364"/>
        <v>0</v>
      </c>
      <c r="AU2631" s="42">
        <f t="shared" si="365"/>
        <v>1983.700857100642</v>
      </c>
      <c r="AV2631" s="42">
        <f t="shared" si="366"/>
        <v>2167.3974480982688</v>
      </c>
      <c r="AW2631" s="102">
        <f t="shared" si="367"/>
        <v>431</v>
      </c>
      <c r="AX2631" s="43">
        <f t="shared" si="369"/>
        <v>0.5</v>
      </c>
      <c r="AY2631" s="43" t="str">
        <f t="shared" si="368"/>
        <v>UTGS</v>
      </c>
    </row>
    <row r="2632" spans="1:51" hidden="1" x14ac:dyDescent="0.2">
      <c r="A2632" s="38">
        <v>2625</v>
      </c>
      <c r="B2632" t="s">
        <v>362</v>
      </c>
      <c r="C2632" t="s">
        <v>289</v>
      </c>
      <c r="D2632">
        <v>320</v>
      </c>
      <c r="E2632" t="s">
        <v>1232</v>
      </c>
      <c r="F2632">
        <v>0.25</v>
      </c>
      <c r="G2632" t="str">
        <f>LOOKUP(F2632,{0,6,45},{"F","L","H"})</f>
        <v>F</v>
      </c>
      <c r="H2632" t="s">
        <v>4362</v>
      </c>
      <c r="I2632" s="43" t="str">
        <f>IFERROR(VLOOKUP(#REF!,#REF!,2,FALSE),"No")</f>
        <v>No</v>
      </c>
      <c r="J2632" s="139">
        <v>0.75</v>
      </c>
      <c r="K2632" s="148">
        <v>18</v>
      </c>
      <c r="L2632" s="148"/>
      <c r="M2632" s="148"/>
      <c r="N2632" s="148"/>
      <c r="O2632" s="148"/>
      <c r="P2632" s="148"/>
      <c r="Q2632" s="148"/>
      <c r="R2632" s="148"/>
      <c r="S2632" s="148"/>
      <c r="T2632" s="148"/>
      <c r="U2632" s="148"/>
      <c r="V2632" s="148"/>
      <c r="W2632" s="148"/>
      <c r="X2632" s="139">
        <v>1.25</v>
      </c>
      <c r="Y2632" s="148">
        <v>248</v>
      </c>
      <c r="Z2632" s="148">
        <v>2</v>
      </c>
      <c r="AA2632" s="148">
        <v>608</v>
      </c>
      <c r="AB2632" s="148">
        <v>4</v>
      </c>
      <c r="AC2632" s="148">
        <v>144</v>
      </c>
      <c r="AD2632" s="148"/>
      <c r="AE2632" s="148"/>
      <c r="AF2632" s="148"/>
      <c r="AG2632" s="148"/>
      <c r="AH2632" s="148"/>
      <c r="AI2632" s="148"/>
      <c r="AJ2632" s="148"/>
      <c r="AK2632" s="148"/>
      <c r="AL2632" s="139">
        <v>0</v>
      </c>
      <c r="AM2632" s="139">
        <v>0</v>
      </c>
      <c r="AN2632" s="148">
        <f t="shared" ref="AN2632:AN2695" si="370">SUM(Y2632,AA2632,AC2632,AE2632,AG2632,AI2632,AK2632,AM2632)</f>
        <v>1000</v>
      </c>
      <c r="AO2632" s="148">
        <f t="shared" ref="AO2632:AO2695" si="371">SUM(K2632,M2632,O2632,Q2632,S2632,U2632,W2632)</f>
        <v>18</v>
      </c>
      <c r="AP2632" s="148">
        <v>9</v>
      </c>
      <c r="AQ2632" s="140">
        <v>40</v>
      </c>
      <c r="AS2632" s="42">
        <f t="shared" ref="AS2632:AS2695" si="372">(VLOOKUP(J2632,Service,2,FALSE)*K2632+VLOOKUP(L2632,Service,2,FALSE)*M2632+VLOOKUP(N2632,Service,2,FALSE)*O2632+VLOOKUP(P2632,Service,2,FALSE)*Q2632)</f>
        <v>1158.9026009590189</v>
      </c>
      <c r="AT2632" s="101">
        <f t="shared" ref="AT2632:AT2695" si="373">VLOOKUP(R2632,serviceHP,2,FALSE)*S2632+VLOOKUP(T2632,serviceHP,2,FALSE)*U2632+VLOOKUP(V2632,serviceHP,2,FALSE)*W2632</f>
        <v>0</v>
      </c>
      <c r="AU2632" s="42">
        <f t="shared" ref="AU2632:AU2695" si="374">AS2632+AT2632</f>
        <v>1158.9026009590189</v>
      </c>
      <c r="AV2632" s="42">
        <f t="shared" ref="AV2632:AV2695" si="375">(VLOOKUP(X2632,Main,2,FALSE)*Y2632+VLOOKUP(Z2632,Main,2,FALSE)*AA2632+VLOOKUP(AB2632,Main,2,FALSE)*AC2632+VLOOKUP(AD2632,Main,2,FALSE)*AE2632+VLOOKUP(AF2632,Main,2,FALSE)*AG2632+VLOOKUP(AL2632,Main,2,FALSE)*AM2632+VLOOKUP(AH2632,Main,2,FALSE)*AI2632+VLOOKUP(AL2632,Main,2,FALSE)*AM2632+VLOOKUP(AJ2632,Main,2,FALSE)*AK2632)/AQ2632</f>
        <v>842.92604303685073</v>
      </c>
      <c r="AW2632" s="102">
        <f t="shared" ref="AW2632:AW2695" si="376">IF(G2632="F",VLOOKUP(D2632,MeterAndReg2,2,TRUE),(IF(G2632="L",VLOOKUP(D2632,MeterAndReg2,3,TRUE),VLOOKUP(D2632,MeterAndReg2,4,TRUE))))</f>
        <v>431</v>
      </c>
      <c r="AX2632" s="43">
        <f t="shared" si="369"/>
        <v>0.75</v>
      </c>
      <c r="AY2632" s="43" t="str">
        <f t="shared" si="368"/>
        <v>UTGS</v>
      </c>
    </row>
    <row r="2633" spans="1:51" hidden="1" x14ac:dyDescent="0.2">
      <c r="A2633" s="38">
        <v>2626</v>
      </c>
      <c r="B2633" t="s">
        <v>5806</v>
      </c>
      <c r="C2633" t="s">
        <v>5745</v>
      </c>
      <c r="D2633">
        <v>72000</v>
      </c>
      <c r="E2633" t="s">
        <v>1234</v>
      </c>
      <c r="F2633">
        <v>45</v>
      </c>
      <c r="G2633" t="str">
        <f>LOOKUP(F2633,{0,6,45},{"F","L","H"})</f>
        <v>H</v>
      </c>
      <c r="H2633" t="s">
        <v>1553</v>
      </c>
      <c r="I2633" s="43" t="str">
        <f>IFERROR(VLOOKUP(#REF!,#REF!,2,FALSE),"No")</f>
        <v>No</v>
      </c>
      <c r="J2633" s="139">
        <v>4</v>
      </c>
      <c r="K2633" s="148">
        <v>71</v>
      </c>
      <c r="L2633" s="148"/>
      <c r="M2633" s="148"/>
      <c r="N2633" s="148"/>
      <c r="O2633" s="148"/>
      <c r="P2633" s="148"/>
      <c r="Q2633" s="148"/>
      <c r="R2633" s="148"/>
      <c r="S2633" s="148"/>
      <c r="T2633" s="148"/>
      <c r="U2633" s="148"/>
      <c r="V2633" s="148"/>
      <c r="W2633" s="148"/>
      <c r="X2633" s="139">
        <v>4</v>
      </c>
      <c r="Y2633" s="148">
        <v>315</v>
      </c>
      <c r="Z2633" s="149">
        <v>6</v>
      </c>
      <c r="AA2633" s="148">
        <v>685</v>
      </c>
      <c r="AB2633" s="148"/>
      <c r="AC2633" s="148"/>
      <c r="AD2633" s="148"/>
      <c r="AE2633" s="148"/>
      <c r="AF2633" s="148"/>
      <c r="AG2633" s="148"/>
      <c r="AH2633" s="148"/>
      <c r="AI2633" s="148"/>
      <c r="AJ2633" s="148"/>
      <c r="AK2633" s="148"/>
      <c r="AL2633" s="139">
        <v>0</v>
      </c>
      <c r="AM2633" s="139">
        <v>0</v>
      </c>
      <c r="AN2633" s="148">
        <f t="shared" si="370"/>
        <v>1000</v>
      </c>
      <c r="AO2633" s="148">
        <f t="shared" si="371"/>
        <v>71</v>
      </c>
      <c r="AP2633" s="148">
        <v>3</v>
      </c>
      <c r="AQ2633" s="140">
        <v>7</v>
      </c>
      <c r="AS2633" s="42">
        <f t="shared" si="372"/>
        <v>5434.5869260050194</v>
      </c>
      <c r="AT2633" s="101">
        <f t="shared" si="373"/>
        <v>0</v>
      </c>
      <c r="AU2633" s="42">
        <f t="shared" si="374"/>
        <v>5434.5869260050194</v>
      </c>
      <c r="AV2633" s="42">
        <f t="shared" si="375"/>
        <v>7660.1016744962917</v>
      </c>
      <c r="AW2633" s="102">
        <f t="shared" si="376"/>
        <v>113197.0366366282</v>
      </c>
      <c r="AX2633" s="43">
        <f t="shared" si="369"/>
        <v>4</v>
      </c>
      <c r="AY2633" s="43" t="str">
        <f t="shared" ref="AY2633:AY2696" si="377">C2633</f>
        <v>UTTSM</v>
      </c>
    </row>
    <row r="2634" spans="1:51" hidden="1" x14ac:dyDescent="0.2">
      <c r="A2634" s="38">
        <v>2627</v>
      </c>
      <c r="B2634" t="s">
        <v>362</v>
      </c>
      <c r="C2634" t="s">
        <v>289</v>
      </c>
      <c r="D2634">
        <v>320</v>
      </c>
      <c r="E2634" t="s">
        <v>1232</v>
      </c>
      <c r="F2634">
        <v>0.25</v>
      </c>
      <c r="G2634" t="str">
        <f>LOOKUP(F2634,{0,6,45},{"F","L","H"})</f>
        <v>F</v>
      </c>
      <c r="H2634" t="s">
        <v>4363</v>
      </c>
      <c r="I2634" s="43" t="str">
        <f>IFERROR(VLOOKUP(#REF!,#REF!,2,FALSE),"No")</f>
        <v>No</v>
      </c>
      <c r="J2634" s="139">
        <v>0.5</v>
      </c>
      <c r="K2634" s="148">
        <v>28</v>
      </c>
      <c r="L2634" s="148">
        <v>0.75</v>
      </c>
      <c r="M2634" s="148">
        <v>2</v>
      </c>
      <c r="N2634" s="148"/>
      <c r="O2634" s="148"/>
      <c r="P2634" s="148"/>
      <c r="Q2634" s="148"/>
      <c r="R2634" s="148"/>
      <c r="S2634" s="148"/>
      <c r="T2634" s="148"/>
      <c r="U2634" s="148"/>
      <c r="V2634" s="148"/>
      <c r="W2634" s="148"/>
      <c r="X2634" s="139">
        <v>0.75</v>
      </c>
      <c r="Y2634" s="148">
        <v>407.02</v>
      </c>
      <c r="Z2634" s="148">
        <v>2</v>
      </c>
      <c r="AA2634" s="148">
        <v>592.98</v>
      </c>
      <c r="AB2634" s="148"/>
      <c r="AC2634" s="148"/>
      <c r="AD2634" s="148"/>
      <c r="AE2634" s="148"/>
      <c r="AF2634" s="148"/>
      <c r="AG2634" s="148"/>
      <c r="AH2634" s="148"/>
      <c r="AI2634" s="148"/>
      <c r="AJ2634" s="148"/>
      <c r="AK2634" s="148"/>
      <c r="AL2634" s="139">
        <v>0</v>
      </c>
      <c r="AM2634" s="139">
        <v>0</v>
      </c>
      <c r="AN2634" s="148">
        <f t="shared" si="370"/>
        <v>1000</v>
      </c>
      <c r="AO2634" s="148">
        <f t="shared" si="371"/>
        <v>30</v>
      </c>
      <c r="AP2634" s="148">
        <v>24</v>
      </c>
      <c r="AQ2634" s="140">
        <v>24</v>
      </c>
      <c r="AS2634" s="42">
        <f t="shared" si="372"/>
        <v>2044.0643349316983</v>
      </c>
      <c r="AT2634" s="101">
        <f t="shared" si="373"/>
        <v>0</v>
      </c>
      <c r="AU2634" s="42">
        <f t="shared" si="374"/>
        <v>2044.0643349316983</v>
      </c>
      <c r="AV2634" s="42">
        <f t="shared" si="375"/>
        <v>1483.1738883947517</v>
      </c>
      <c r="AW2634" s="102">
        <f t="shared" si="376"/>
        <v>431</v>
      </c>
      <c r="AX2634" s="43">
        <f t="shared" si="369"/>
        <v>0.5</v>
      </c>
      <c r="AY2634" s="43" t="str">
        <f t="shared" si="377"/>
        <v>UTGS</v>
      </c>
    </row>
    <row r="2635" spans="1:51" hidden="1" x14ac:dyDescent="0.2">
      <c r="A2635" s="38">
        <v>2628</v>
      </c>
      <c r="B2635" t="s">
        <v>5806</v>
      </c>
      <c r="C2635" t="s">
        <v>289</v>
      </c>
      <c r="D2635">
        <v>930</v>
      </c>
      <c r="E2635" t="s">
        <v>1241</v>
      </c>
      <c r="F2635">
        <v>2</v>
      </c>
      <c r="G2635" t="str">
        <f>LOOKUP(F2635,{0,6,45},{"F","L","H"})</f>
        <v>F</v>
      </c>
      <c r="H2635" t="s">
        <v>4364</v>
      </c>
      <c r="I2635" s="43" t="str">
        <f>IFERROR(VLOOKUP(#REF!,#REF!,2,FALSE),"No")</f>
        <v>No</v>
      </c>
      <c r="J2635" s="139">
        <v>0.75</v>
      </c>
      <c r="K2635" s="148">
        <v>41</v>
      </c>
      <c r="L2635" s="148"/>
      <c r="M2635" s="148"/>
      <c r="N2635" s="148"/>
      <c r="O2635" s="148"/>
      <c r="P2635" s="148"/>
      <c r="Q2635" s="148"/>
      <c r="R2635" s="148"/>
      <c r="S2635" s="148"/>
      <c r="T2635" s="148"/>
      <c r="U2635" s="148"/>
      <c r="V2635" s="148"/>
      <c r="W2635" s="148"/>
      <c r="X2635" s="139">
        <v>2</v>
      </c>
      <c r="Y2635" s="148">
        <v>37.56</v>
      </c>
      <c r="Z2635" s="149">
        <v>4</v>
      </c>
      <c r="AA2635" s="148">
        <v>962.44</v>
      </c>
      <c r="AB2635" s="149"/>
      <c r="AC2635" s="148"/>
      <c r="AD2635" s="148"/>
      <c r="AE2635" s="148"/>
      <c r="AF2635" s="148"/>
      <c r="AG2635" s="148"/>
      <c r="AH2635" s="148"/>
      <c r="AI2635" s="148"/>
      <c r="AJ2635" s="148"/>
      <c r="AK2635" s="148"/>
      <c r="AL2635" s="139">
        <v>0</v>
      </c>
      <c r="AM2635" s="139">
        <v>0</v>
      </c>
      <c r="AN2635" s="148">
        <f t="shared" si="370"/>
        <v>1000</v>
      </c>
      <c r="AO2635" s="148">
        <f t="shared" si="371"/>
        <v>41</v>
      </c>
      <c r="AP2635" s="148">
        <v>9</v>
      </c>
      <c r="AQ2635" s="140">
        <v>26</v>
      </c>
      <c r="AS2635" s="42">
        <f t="shared" si="372"/>
        <v>2639.7225910733209</v>
      </c>
      <c r="AT2635" s="101">
        <f t="shared" si="373"/>
        <v>0</v>
      </c>
      <c r="AU2635" s="42">
        <f t="shared" si="374"/>
        <v>2639.7225910733209</v>
      </c>
      <c r="AV2635" s="42">
        <f t="shared" si="375"/>
        <v>1515.8329431336169</v>
      </c>
      <c r="AW2635" s="102">
        <f t="shared" si="376"/>
        <v>1475.8772811117678</v>
      </c>
      <c r="AX2635" s="43">
        <f t="shared" si="369"/>
        <v>0.75</v>
      </c>
      <c r="AY2635" s="43" t="str">
        <f t="shared" si="377"/>
        <v>UTGS</v>
      </c>
    </row>
    <row r="2636" spans="1:51" hidden="1" x14ac:dyDescent="0.2">
      <c r="A2636" s="38">
        <v>2629</v>
      </c>
      <c r="B2636" t="s">
        <v>5806</v>
      </c>
      <c r="C2636" t="s">
        <v>292</v>
      </c>
      <c r="D2636">
        <v>12247</v>
      </c>
      <c r="E2636" t="s">
        <v>291</v>
      </c>
      <c r="F2636">
        <v>2</v>
      </c>
      <c r="G2636" t="str">
        <f>LOOKUP(F2636,{0,6,45},{"F","L","H"})</f>
        <v>F</v>
      </c>
      <c r="H2636" t="s">
        <v>532</v>
      </c>
      <c r="I2636" s="43" t="str">
        <f>IFERROR(VLOOKUP(#REF!,#REF!,2,FALSE),"No")</f>
        <v>No</v>
      </c>
      <c r="J2636" s="139">
        <v>2</v>
      </c>
      <c r="K2636" s="148">
        <v>156</v>
      </c>
      <c r="L2636" s="148"/>
      <c r="M2636" s="148"/>
      <c r="N2636" s="148"/>
      <c r="O2636" s="148"/>
      <c r="P2636" s="148"/>
      <c r="Q2636" s="148"/>
      <c r="R2636" s="148"/>
      <c r="S2636" s="148"/>
      <c r="T2636" s="148"/>
      <c r="U2636" s="148"/>
      <c r="V2636" s="148"/>
      <c r="W2636" s="148"/>
      <c r="X2636" s="139">
        <v>2</v>
      </c>
      <c r="Y2636" s="148">
        <v>1000</v>
      </c>
      <c r="Z2636" s="148"/>
      <c r="AA2636" s="148"/>
      <c r="AB2636" s="148"/>
      <c r="AC2636" s="148"/>
      <c r="AD2636" s="148"/>
      <c r="AE2636" s="148"/>
      <c r="AF2636" s="148"/>
      <c r="AG2636" s="148"/>
      <c r="AH2636" s="148"/>
      <c r="AI2636" s="148"/>
      <c r="AJ2636" s="148"/>
      <c r="AK2636" s="148"/>
      <c r="AL2636" s="139">
        <v>0</v>
      </c>
      <c r="AM2636" s="139">
        <v>0</v>
      </c>
      <c r="AN2636" s="148">
        <f t="shared" si="370"/>
        <v>1000</v>
      </c>
      <c r="AO2636" s="148">
        <f t="shared" si="371"/>
        <v>156</v>
      </c>
      <c r="AP2636" s="148">
        <v>9</v>
      </c>
      <c r="AQ2636" s="140">
        <v>9</v>
      </c>
      <c r="AS2636" s="42">
        <f t="shared" si="372"/>
        <v>11385.42254164483</v>
      </c>
      <c r="AT2636" s="101">
        <f t="shared" si="373"/>
        <v>0</v>
      </c>
      <c r="AU2636" s="42">
        <f t="shared" si="374"/>
        <v>11385.42254164483</v>
      </c>
      <c r="AV2636" s="42">
        <f t="shared" si="375"/>
        <v>3612.3290801637813</v>
      </c>
      <c r="AW2636" s="102">
        <f t="shared" si="376"/>
        <v>10791.333333333334</v>
      </c>
      <c r="AX2636" s="43">
        <f t="shared" si="369"/>
        <v>2</v>
      </c>
      <c r="AY2636" s="43" t="str">
        <f t="shared" si="377"/>
        <v>UTFS</v>
      </c>
    </row>
    <row r="2637" spans="1:51" hidden="1" x14ac:dyDescent="0.2">
      <c r="A2637" s="38">
        <v>2630</v>
      </c>
      <c r="B2637" t="s">
        <v>362</v>
      </c>
      <c r="C2637" t="s">
        <v>289</v>
      </c>
      <c r="D2637">
        <v>320</v>
      </c>
      <c r="E2637" t="s">
        <v>1232</v>
      </c>
      <c r="F2637">
        <v>0.25</v>
      </c>
      <c r="G2637" t="str">
        <f>LOOKUP(F2637,{0,6,45},{"F","L","H"})</f>
        <v>F</v>
      </c>
      <c r="H2637" t="s">
        <v>4365</v>
      </c>
      <c r="I2637" s="43" t="str">
        <f>IFERROR(VLOOKUP(#REF!,#REF!,2,FALSE),"No")</f>
        <v>No</v>
      </c>
      <c r="J2637" s="139">
        <v>0.5</v>
      </c>
      <c r="K2637" s="148">
        <v>37</v>
      </c>
      <c r="L2637" s="148"/>
      <c r="M2637" s="148"/>
      <c r="N2637" s="148"/>
      <c r="O2637" s="148"/>
      <c r="P2637" s="148"/>
      <c r="Q2637" s="148"/>
      <c r="R2637" s="148"/>
      <c r="S2637" s="148"/>
      <c r="T2637" s="148"/>
      <c r="U2637" s="148"/>
      <c r="V2637" s="148"/>
      <c r="W2637" s="148"/>
      <c r="X2637" s="139">
        <v>0.75</v>
      </c>
      <c r="Y2637" s="148">
        <v>4.3</v>
      </c>
      <c r="Z2637" s="148">
        <v>1.25</v>
      </c>
      <c r="AA2637" s="148">
        <v>130.1</v>
      </c>
      <c r="AB2637" s="148">
        <v>2</v>
      </c>
      <c r="AC2637" s="148">
        <v>865.6</v>
      </c>
      <c r="AD2637" s="148"/>
      <c r="AE2637" s="148"/>
      <c r="AF2637" s="148"/>
      <c r="AG2637" s="148"/>
      <c r="AH2637" s="148"/>
      <c r="AI2637" s="148"/>
      <c r="AJ2637" s="148"/>
      <c r="AK2637" s="148"/>
      <c r="AL2637" s="139">
        <v>0</v>
      </c>
      <c r="AM2637" s="139">
        <v>0</v>
      </c>
      <c r="AN2637" s="148">
        <f t="shared" si="370"/>
        <v>1000</v>
      </c>
      <c r="AO2637" s="148">
        <f t="shared" si="371"/>
        <v>37</v>
      </c>
      <c r="AP2637" s="148">
        <v>11</v>
      </c>
      <c r="AQ2637" s="140">
        <v>11</v>
      </c>
      <c r="AS2637" s="42">
        <f t="shared" si="372"/>
        <v>2530.928679749095</v>
      </c>
      <c r="AT2637" s="101">
        <f t="shared" si="373"/>
        <v>0</v>
      </c>
      <c r="AU2637" s="42">
        <f t="shared" si="374"/>
        <v>2530.928679749095</v>
      </c>
      <c r="AV2637" s="42">
        <f t="shared" si="375"/>
        <v>2966.7841564976393</v>
      </c>
      <c r="AW2637" s="102">
        <f t="shared" si="376"/>
        <v>431</v>
      </c>
      <c r="AX2637" s="43">
        <f t="shared" si="369"/>
        <v>0.5</v>
      </c>
      <c r="AY2637" s="43" t="str">
        <f t="shared" si="377"/>
        <v>UTGS</v>
      </c>
    </row>
    <row r="2638" spans="1:51" hidden="1" x14ac:dyDescent="0.2">
      <c r="A2638" s="38">
        <v>2631</v>
      </c>
      <c r="B2638" t="s">
        <v>362</v>
      </c>
      <c r="C2638" t="s">
        <v>289</v>
      </c>
      <c r="D2638">
        <v>320</v>
      </c>
      <c r="E2638" t="s">
        <v>1245</v>
      </c>
      <c r="F2638">
        <v>0.25</v>
      </c>
      <c r="G2638" t="str">
        <f>LOOKUP(F2638,{0,6,45},{"F","L","H"})</f>
        <v>F</v>
      </c>
      <c r="H2638" t="s">
        <v>4366</v>
      </c>
      <c r="I2638" s="43" t="str">
        <f>IFERROR(VLOOKUP(#REF!,#REF!,2,FALSE),"No")</f>
        <v>No</v>
      </c>
      <c r="J2638" s="139">
        <v>0.5</v>
      </c>
      <c r="K2638" s="148">
        <v>19</v>
      </c>
      <c r="L2638" s="148"/>
      <c r="M2638" s="148"/>
      <c r="N2638" s="148"/>
      <c r="O2638" s="148"/>
      <c r="P2638" s="148"/>
      <c r="Q2638" s="148"/>
      <c r="R2638" s="148"/>
      <c r="S2638" s="148"/>
      <c r="T2638" s="148"/>
      <c r="U2638" s="148"/>
      <c r="V2638" s="148"/>
      <c r="W2638" s="148"/>
      <c r="X2638" s="139">
        <v>0.75</v>
      </c>
      <c r="Y2638" s="148">
        <v>152</v>
      </c>
      <c r="Z2638" s="148">
        <v>1.25</v>
      </c>
      <c r="AA2638" s="148">
        <v>0.75</v>
      </c>
      <c r="AB2638" s="148">
        <v>2</v>
      </c>
      <c r="AC2638" s="148">
        <v>847.25</v>
      </c>
      <c r="AD2638" s="148"/>
      <c r="AE2638" s="148"/>
      <c r="AF2638" s="148"/>
      <c r="AG2638" s="148"/>
      <c r="AH2638" s="148"/>
      <c r="AI2638" s="148"/>
      <c r="AJ2638" s="148"/>
      <c r="AK2638" s="148"/>
      <c r="AL2638" s="139">
        <v>0</v>
      </c>
      <c r="AM2638" s="139">
        <v>0</v>
      </c>
      <c r="AN2638" s="148">
        <f t="shared" si="370"/>
        <v>1000</v>
      </c>
      <c r="AO2638" s="148">
        <f t="shared" si="371"/>
        <v>19</v>
      </c>
      <c r="AP2638" s="148">
        <v>16</v>
      </c>
      <c r="AQ2638" s="140">
        <v>16</v>
      </c>
      <c r="AS2638" s="42">
        <f t="shared" si="372"/>
        <v>1299.6660787900757</v>
      </c>
      <c r="AT2638" s="101">
        <f t="shared" si="373"/>
        <v>0</v>
      </c>
      <c r="AU2638" s="42">
        <f t="shared" si="374"/>
        <v>1299.6660787900757</v>
      </c>
      <c r="AV2638" s="42">
        <f t="shared" si="375"/>
        <v>2103.9779200921271</v>
      </c>
      <c r="AW2638" s="102">
        <f t="shared" si="376"/>
        <v>431</v>
      </c>
      <c r="AX2638" s="43">
        <f t="shared" si="369"/>
        <v>0.5</v>
      </c>
      <c r="AY2638" s="43" t="str">
        <f t="shared" si="377"/>
        <v>UTGS</v>
      </c>
    </row>
    <row r="2639" spans="1:51" hidden="1" x14ac:dyDescent="0.2">
      <c r="A2639" s="38">
        <v>2632</v>
      </c>
      <c r="B2639" t="s">
        <v>5806</v>
      </c>
      <c r="C2639" t="s">
        <v>5746</v>
      </c>
      <c r="D2639">
        <v>2630</v>
      </c>
      <c r="E2639" t="s">
        <v>196</v>
      </c>
      <c r="F2639">
        <v>5</v>
      </c>
      <c r="G2639" t="str">
        <f>LOOKUP(F2639,{0,6,45},{"F","L","H"})</f>
        <v>F</v>
      </c>
      <c r="H2639" t="s">
        <v>1555</v>
      </c>
      <c r="I2639" s="43" t="str">
        <f>IFERROR(VLOOKUP(#REF!,#REF!,2,FALSE),"No")</f>
        <v>No</v>
      </c>
      <c r="J2639" s="139">
        <v>1.25</v>
      </c>
      <c r="K2639" s="148">
        <v>98</v>
      </c>
      <c r="L2639" s="148"/>
      <c r="M2639" s="148"/>
      <c r="N2639" s="148"/>
      <c r="O2639" s="148"/>
      <c r="P2639" s="148"/>
      <c r="Q2639" s="148"/>
      <c r="R2639" s="148"/>
      <c r="S2639" s="148"/>
      <c r="T2639" s="148"/>
      <c r="U2639" s="148"/>
      <c r="V2639" s="148"/>
      <c r="W2639" s="148"/>
      <c r="X2639" s="139">
        <v>2</v>
      </c>
      <c r="Y2639" s="148">
        <v>44.51</v>
      </c>
      <c r="Z2639" s="148">
        <v>4</v>
      </c>
      <c r="AA2639" s="148">
        <v>870.51</v>
      </c>
      <c r="AB2639" s="148">
        <v>6</v>
      </c>
      <c r="AC2639" s="148">
        <v>84.97</v>
      </c>
      <c r="AD2639" s="148"/>
      <c r="AE2639" s="148"/>
      <c r="AF2639" s="148"/>
      <c r="AG2639" s="148"/>
      <c r="AH2639" s="148"/>
      <c r="AI2639" s="148"/>
      <c r="AJ2639" s="148"/>
      <c r="AK2639" s="148"/>
      <c r="AL2639" s="139">
        <v>0</v>
      </c>
      <c r="AM2639" s="139">
        <v>0</v>
      </c>
      <c r="AN2639" s="148">
        <f t="shared" si="370"/>
        <v>999.99</v>
      </c>
      <c r="AO2639" s="148">
        <f t="shared" si="371"/>
        <v>98</v>
      </c>
      <c r="AP2639" s="148">
        <v>5</v>
      </c>
      <c r="AQ2639" s="140">
        <v>5</v>
      </c>
      <c r="AS2639" s="42">
        <f t="shared" si="372"/>
        <v>7302.3208274435474</v>
      </c>
      <c r="AT2639" s="101">
        <f t="shared" si="373"/>
        <v>0</v>
      </c>
      <c r="AU2639" s="42">
        <f t="shared" si="374"/>
        <v>7302.3208274435474</v>
      </c>
      <c r="AV2639" s="42">
        <f t="shared" si="375"/>
        <v>8218.1135423713658</v>
      </c>
      <c r="AW2639" s="102">
        <f t="shared" si="376"/>
        <v>2428.75</v>
      </c>
      <c r="AX2639" s="43">
        <f t="shared" si="369"/>
        <v>1.25</v>
      </c>
      <c r="AY2639" s="43" t="str">
        <f t="shared" si="377"/>
        <v>UTTSS</v>
      </c>
    </row>
    <row r="2640" spans="1:51" hidden="1" x14ac:dyDescent="0.2">
      <c r="A2640" s="38">
        <v>2633</v>
      </c>
      <c r="B2640" t="s">
        <v>5806</v>
      </c>
      <c r="C2640" t="s">
        <v>292</v>
      </c>
      <c r="D2640">
        <v>6113</v>
      </c>
      <c r="E2640" t="s">
        <v>218</v>
      </c>
      <c r="F2640">
        <v>2</v>
      </c>
      <c r="G2640" t="str">
        <f>LOOKUP(F2640,{0,6,45},{"F","L","H"})</f>
        <v>F</v>
      </c>
      <c r="H2640" t="s">
        <v>2113</v>
      </c>
      <c r="I2640" s="43" t="str">
        <f>IFERROR(VLOOKUP(#REF!,#REF!,2,FALSE),"No")</f>
        <v>No</v>
      </c>
      <c r="J2640" s="139">
        <v>1.25</v>
      </c>
      <c r="K2640" s="148">
        <v>87</v>
      </c>
      <c r="L2640" s="148"/>
      <c r="M2640" s="148"/>
      <c r="N2640" s="148"/>
      <c r="O2640" s="148"/>
      <c r="P2640" s="148"/>
      <c r="Q2640" s="148"/>
      <c r="R2640" s="148"/>
      <c r="S2640" s="148"/>
      <c r="T2640" s="148"/>
      <c r="U2640" s="148"/>
      <c r="V2640" s="148"/>
      <c r="W2640" s="148"/>
      <c r="X2640" s="139">
        <v>2</v>
      </c>
      <c r="Y2640" s="148">
        <v>767.97</v>
      </c>
      <c r="Z2640" s="149">
        <v>4</v>
      </c>
      <c r="AA2640" s="148">
        <v>232.03</v>
      </c>
      <c r="AB2640" s="148"/>
      <c r="AC2640" s="148"/>
      <c r="AD2640" s="148"/>
      <c r="AE2640" s="148"/>
      <c r="AF2640" s="148"/>
      <c r="AG2640" s="148"/>
      <c r="AH2640" s="148"/>
      <c r="AI2640" s="148"/>
      <c r="AJ2640" s="148"/>
      <c r="AK2640" s="148"/>
      <c r="AL2640" s="139">
        <v>0</v>
      </c>
      <c r="AM2640" s="139">
        <v>0</v>
      </c>
      <c r="AN2640" s="148">
        <f t="shared" si="370"/>
        <v>1000</v>
      </c>
      <c r="AO2640" s="148">
        <f t="shared" si="371"/>
        <v>87</v>
      </c>
      <c r="AP2640" s="148">
        <v>14</v>
      </c>
      <c r="AQ2640" s="140">
        <v>16</v>
      </c>
      <c r="AS2640" s="42">
        <f t="shared" si="372"/>
        <v>6482.672571301925</v>
      </c>
      <c r="AT2640" s="101">
        <f t="shared" si="373"/>
        <v>0</v>
      </c>
      <c r="AU2640" s="42">
        <f t="shared" si="374"/>
        <v>6482.672571301925</v>
      </c>
      <c r="AV2640" s="42">
        <f t="shared" si="375"/>
        <v>2135.913551342127</v>
      </c>
      <c r="AW2640" s="102">
        <f t="shared" si="376"/>
        <v>3698.6666666666665</v>
      </c>
      <c r="AX2640" s="43">
        <f t="shared" si="369"/>
        <v>1.25</v>
      </c>
      <c r="AY2640" s="43" t="str">
        <f t="shared" si="377"/>
        <v>UTFS</v>
      </c>
    </row>
    <row r="2641" spans="1:51" hidden="1" x14ac:dyDescent="0.2">
      <c r="A2641" s="38">
        <v>2634</v>
      </c>
      <c r="B2641" t="s">
        <v>362</v>
      </c>
      <c r="C2641" t="s">
        <v>289</v>
      </c>
      <c r="D2641">
        <v>175</v>
      </c>
      <c r="E2641" t="s">
        <v>1235</v>
      </c>
      <c r="F2641">
        <v>0.25</v>
      </c>
      <c r="G2641" t="str">
        <f>LOOKUP(F2641,{0,6,45},{"F","L","H"})</f>
        <v>F</v>
      </c>
      <c r="H2641" t="s">
        <v>4367</v>
      </c>
      <c r="I2641" s="43" t="str">
        <f>IFERROR(VLOOKUP(#REF!,#REF!,2,FALSE),"No")</f>
        <v>No</v>
      </c>
      <c r="J2641" s="149">
        <v>0.5</v>
      </c>
      <c r="K2641" s="148">
        <v>27</v>
      </c>
      <c r="L2641" s="148"/>
      <c r="M2641" s="148"/>
      <c r="N2641" s="148"/>
      <c r="O2641" s="148"/>
      <c r="P2641" s="148"/>
      <c r="Q2641" s="148"/>
      <c r="R2641" s="148"/>
      <c r="S2641" s="148"/>
      <c r="T2641" s="148"/>
      <c r="U2641" s="148"/>
      <c r="V2641" s="148"/>
      <c r="W2641" s="148"/>
      <c r="X2641" s="139">
        <v>0.75</v>
      </c>
      <c r="Y2641" s="148">
        <v>198.25</v>
      </c>
      <c r="Z2641" s="149">
        <v>2</v>
      </c>
      <c r="AA2641" s="148">
        <v>801.75</v>
      </c>
      <c r="AB2641" s="148"/>
      <c r="AC2641" s="148"/>
      <c r="AD2641" s="148"/>
      <c r="AE2641" s="148"/>
      <c r="AF2641" s="148"/>
      <c r="AG2641" s="148"/>
      <c r="AH2641" s="148"/>
      <c r="AI2641" s="148"/>
      <c r="AJ2641" s="148"/>
      <c r="AK2641" s="148"/>
      <c r="AL2641" s="139">
        <v>0</v>
      </c>
      <c r="AM2641" s="139">
        <v>0</v>
      </c>
      <c r="AN2641" s="148">
        <f t="shared" si="370"/>
        <v>1000</v>
      </c>
      <c r="AO2641" s="148">
        <f t="shared" si="371"/>
        <v>27</v>
      </c>
      <c r="AP2641" s="148">
        <v>13</v>
      </c>
      <c r="AQ2641" s="140">
        <v>13</v>
      </c>
      <c r="AS2641" s="42">
        <f t="shared" si="372"/>
        <v>1846.8939014385287</v>
      </c>
      <c r="AT2641" s="101">
        <f t="shared" si="373"/>
        <v>0</v>
      </c>
      <c r="AU2641" s="42">
        <f t="shared" si="374"/>
        <v>1846.8939014385287</v>
      </c>
      <c r="AV2641" s="42">
        <f t="shared" si="375"/>
        <v>2616.4382093441568</v>
      </c>
      <c r="AW2641" s="102">
        <f t="shared" si="376"/>
        <v>431</v>
      </c>
      <c r="AX2641" s="43">
        <f t="shared" si="369"/>
        <v>0.5</v>
      </c>
      <c r="AY2641" s="43" t="str">
        <f t="shared" si="377"/>
        <v>UTGS</v>
      </c>
    </row>
    <row r="2642" spans="1:51" hidden="1" x14ac:dyDescent="0.2">
      <c r="A2642" s="38">
        <v>2635</v>
      </c>
      <c r="B2642" t="s">
        <v>5806</v>
      </c>
      <c r="C2642" t="s">
        <v>292</v>
      </c>
      <c r="D2642">
        <v>1390</v>
      </c>
      <c r="E2642" t="s">
        <v>1934</v>
      </c>
      <c r="F2642">
        <v>2</v>
      </c>
      <c r="G2642" t="str">
        <f>LOOKUP(F2642,{0,6,45},{"F","L","H"})</f>
        <v>F</v>
      </c>
      <c r="H2642" t="s">
        <v>1557</v>
      </c>
      <c r="I2642" s="43" t="str">
        <f>IFERROR(VLOOKUP(#REF!,#REF!,2,FALSE),"No")</f>
        <v>No</v>
      </c>
      <c r="J2642" s="139">
        <v>1.25</v>
      </c>
      <c r="K2642" s="148">
        <v>257</v>
      </c>
      <c r="L2642" s="148"/>
      <c r="M2642" s="148"/>
      <c r="N2642" s="148"/>
      <c r="O2642" s="148"/>
      <c r="P2642" s="148"/>
      <c r="Q2642" s="148"/>
      <c r="R2642" s="148"/>
      <c r="S2642" s="148"/>
      <c r="T2642" s="148"/>
      <c r="U2642" s="148"/>
      <c r="V2642" s="148"/>
      <c r="W2642" s="148"/>
      <c r="X2642" s="139">
        <v>2</v>
      </c>
      <c r="Y2642" s="148">
        <v>842.64</v>
      </c>
      <c r="Z2642" s="148">
        <v>4</v>
      </c>
      <c r="AA2642" s="148">
        <v>157.36000000000001</v>
      </c>
      <c r="AB2642" s="148"/>
      <c r="AC2642" s="148"/>
      <c r="AD2642" s="148"/>
      <c r="AE2642" s="148"/>
      <c r="AF2642" s="148"/>
      <c r="AG2642" s="148"/>
      <c r="AH2642" s="148"/>
      <c r="AI2642" s="148"/>
      <c r="AJ2642" s="148"/>
      <c r="AK2642" s="148"/>
      <c r="AL2642" s="139">
        <v>0</v>
      </c>
      <c r="AM2642" s="139">
        <v>0</v>
      </c>
      <c r="AN2642" s="148">
        <f t="shared" si="370"/>
        <v>1000</v>
      </c>
      <c r="AO2642" s="148">
        <f t="shared" si="371"/>
        <v>257</v>
      </c>
      <c r="AP2642" s="148">
        <v>17</v>
      </c>
      <c r="AQ2642" s="140">
        <v>17</v>
      </c>
      <c r="AS2642" s="42">
        <f t="shared" si="372"/>
        <v>19149.963802581547</v>
      </c>
      <c r="AT2642" s="101">
        <f t="shared" si="373"/>
        <v>0</v>
      </c>
      <c r="AU2642" s="42">
        <f t="shared" si="374"/>
        <v>19149.963802581547</v>
      </c>
      <c r="AV2642" s="42">
        <f t="shared" si="375"/>
        <v>1978.7784071455312</v>
      </c>
      <c r="AW2642" s="102">
        <f t="shared" si="376"/>
        <v>1475.8772811117678</v>
      </c>
      <c r="AX2642" s="43">
        <f t="shared" si="369"/>
        <v>1.25</v>
      </c>
      <c r="AY2642" s="43" t="str">
        <f t="shared" si="377"/>
        <v>UTFS</v>
      </c>
    </row>
    <row r="2643" spans="1:51" hidden="1" x14ac:dyDescent="0.2">
      <c r="A2643" s="38">
        <v>2636</v>
      </c>
      <c r="B2643" t="s">
        <v>5806</v>
      </c>
      <c r="C2643" t="s">
        <v>289</v>
      </c>
      <c r="D2643">
        <v>550</v>
      </c>
      <c r="E2643" t="s">
        <v>1243</v>
      </c>
      <c r="F2643">
        <v>2</v>
      </c>
      <c r="G2643" t="str">
        <f>LOOKUP(F2643,{0,6,45},{"F","L","H"})</f>
        <v>F</v>
      </c>
      <c r="H2643" t="s">
        <v>4368</v>
      </c>
      <c r="I2643" s="43" t="str">
        <f>IFERROR(VLOOKUP(#REF!,#REF!,2,FALSE),"No")</f>
        <v>No</v>
      </c>
      <c r="J2643" s="139">
        <v>0.75</v>
      </c>
      <c r="K2643" s="148">
        <v>134</v>
      </c>
      <c r="L2643" s="148"/>
      <c r="M2643" s="148"/>
      <c r="N2643" s="148"/>
      <c r="O2643" s="148"/>
      <c r="P2643" s="148"/>
      <c r="Q2643" s="148"/>
      <c r="R2643" s="148"/>
      <c r="S2643" s="148"/>
      <c r="T2643" s="148"/>
      <c r="U2643" s="148"/>
      <c r="V2643" s="148"/>
      <c r="W2643" s="148"/>
      <c r="X2643" s="139">
        <v>2</v>
      </c>
      <c r="Y2643" s="148">
        <v>295</v>
      </c>
      <c r="Z2643" s="148">
        <v>4</v>
      </c>
      <c r="AA2643" s="148">
        <v>705</v>
      </c>
      <c r="AB2643" s="148"/>
      <c r="AC2643" s="148"/>
      <c r="AD2643" s="148"/>
      <c r="AE2643" s="148"/>
      <c r="AF2643" s="148"/>
      <c r="AG2643" s="148"/>
      <c r="AH2643" s="148"/>
      <c r="AI2643" s="148"/>
      <c r="AJ2643" s="148"/>
      <c r="AK2643" s="148"/>
      <c r="AL2643" s="139">
        <v>0</v>
      </c>
      <c r="AM2643" s="139">
        <v>0</v>
      </c>
      <c r="AN2643" s="148">
        <f t="shared" si="370"/>
        <v>1000</v>
      </c>
      <c r="AO2643" s="148">
        <f t="shared" si="371"/>
        <v>134</v>
      </c>
      <c r="AP2643" s="148">
        <v>3</v>
      </c>
      <c r="AQ2643" s="140">
        <v>14</v>
      </c>
      <c r="AS2643" s="42">
        <f t="shared" si="372"/>
        <v>8627.3860293615853</v>
      </c>
      <c r="AT2643" s="101">
        <f t="shared" si="373"/>
        <v>0</v>
      </c>
      <c r="AU2643" s="42">
        <f t="shared" si="374"/>
        <v>8627.3860293615853</v>
      </c>
      <c r="AV2643" s="42">
        <f t="shared" si="375"/>
        <v>2683.2722658195739</v>
      </c>
      <c r="AW2643" s="102">
        <f t="shared" si="376"/>
        <v>585.0096169344007</v>
      </c>
      <c r="AX2643" s="43">
        <f t="shared" si="369"/>
        <v>0.75</v>
      </c>
      <c r="AY2643" s="43" t="str">
        <f t="shared" si="377"/>
        <v>UTGS</v>
      </c>
    </row>
    <row r="2644" spans="1:51" hidden="1" x14ac:dyDescent="0.2">
      <c r="A2644" s="38">
        <v>2637</v>
      </c>
      <c r="B2644" t="s">
        <v>362</v>
      </c>
      <c r="C2644" t="s">
        <v>289</v>
      </c>
      <c r="D2644">
        <v>320</v>
      </c>
      <c r="E2644" t="s">
        <v>1245</v>
      </c>
      <c r="F2644">
        <v>0.25</v>
      </c>
      <c r="G2644" t="str">
        <f>LOOKUP(F2644,{0,6,45},{"F","L","H"})</f>
        <v>F</v>
      </c>
      <c r="H2644" t="s">
        <v>4369</v>
      </c>
      <c r="I2644" s="43" t="str">
        <f>IFERROR(VLOOKUP(#REF!,#REF!,2,FALSE),"No")</f>
        <v>No</v>
      </c>
      <c r="J2644" s="139">
        <v>0.5</v>
      </c>
      <c r="K2644" s="148">
        <v>28</v>
      </c>
      <c r="L2644" s="148"/>
      <c r="M2644" s="148"/>
      <c r="N2644" s="148"/>
      <c r="O2644" s="148"/>
      <c r="P2644" s="148"/>
      <c r="Q2644" s="148"/>
      <c r="R2644" s="148"/>
      <c r="S2644" s="148"/>
      <c r="T2644" s="148"/>
      <c r="U2644" s="148"/>
      <c r="V2644" s="148"/>
      <c r="W2644" s="148"/>
      <c r="X2644" s="139">
        <v>2</v>
      </c>
      <c r="Y2644" s="148">
        <v>946.34</v>
      </c>
      <c r="Z2644" s="148">
        <v>3</v>
      </c>
      <c r="AA2644" s="148">
        <v>53.66</v>
      </c>
      <c r="AB2644" s="148"/>
      <c r="AC2644" s="148"/>
      <c r="AD2644" s="148"/>
      <c r="AE2644" s="148"/>
      <c r="AF2644" s="148"/>
      <c r="AG2644" s="148"/>
      <c r="AH2644" s="148"/>
      <c r="AI2644" s="148"/>
      <c r="AJ2644" s="148"/>
      <c r="AK2644" s="148"/>
      <c r="AL2644" s="139">
        <v>0</v>
      </c>
      <c r="AM2644" s="139">
        <v>0</v>
      </c>
      <c r="AN2644" s="148">
        <f t="shared" si="370"/>
        <v>1000</v>
      </c>
      <c r="AO2644" s="148">
        <f t="shared" si="371"/>
        <v>28</v>
      </c>
      <c r="AP2644" s="148">
        <v>19</v>
      </c>
      <c r="AQ2644" s="140">
        <v>19</v>
      </c>
      <c r="AS2644" s="42">
        <f t="shared" si="372"/>
        <v>1915.2973792695852</v>
      </c>
      <c r="AT2644" s="101">
        <f t="shared" si="373"/>
        <v>0</v>
      </c>
      <c r="AU2644" s="42">
        <f t="shared" si="374"/>
        <v>1915.2973792695852</v>
      </c>
      <c r="AV2644" s="42">
        <f t="shared" si="375"/>
        <v>1675.2922590249491</v>
      </c>
      <c r="AW2644" s="102">
        <f t="shared" si="376"/>
        <v>431</v>
      </c>
      <c r="AX2644" s="43">
        <f t="shared" si="369"/>
        <v>0.5</v>
      </c>
      <c r="AY2644" s="43" t="str">
        <f t="shared" si="377"/>
        <v>UTGS</v>
      </c>
    </row>
    <row r="2645" spans="1:51" hidden="1" x14ac:dyDescent="0.2">
      <c r="A2645" s="38">
        <v>2638</v>
      </c>
      <c r="B2645" t="s">
        <v>362</v>
      </c>
      <c r="C2645" t="s">
        <v>289</v>
      </c>
      <c r="D2645">
        <v>930</v>
      </c>
      <c r="E2645" t="s">
        <v>1253</v>
      </c>
      <c r="F2645">
        <v>2</v>
      </c>
      <c r="G2645" t="str">
        <f>LOOKUP(F2645,{0,6,45},{"F","L","H"})</f>
        <v>F</v>
      </c>
      <c r="H2645" t="s">
        <v>4370</v>
      </c>
      <c r="I2645" s="43" t="str">
        <f>IFERROR(VLOOKUP(#REF!,#REF!,2,FALSE),"No")</f>
        <v>No</v>
      </c>
      <c r="J2645" s="139">
        <v>0.5</v>
      </c>
      <c r="K2645" s="148">
        <v>67</v>
      </c>
      <c r="L2645" s="148"/>
      <c r="M2645" s="148"/>
      <c r="N2645" s="148"/>
      <c r="O2645" s="148"/>
      <c r="P2645" s="148"/>
      <c r="Q2645" s="148"/>
      <c r="R2645" s="148"/>
      <c r="S2645" s="148"/>
      <c r="T2645" s="148"/>
      <c r="U2645" s="148"/>
      <c r="V2645" s="148"/>
      <c r="W2645" s="148"/>
      <c r="X2645" s="139">
        <v>1.25</v>
      </c>
      <c r="Y2645" s="148">
        <v>42.46</v>
      </c>
      <c r="Z2645" s="148">
        <v>2</v>
      </c>
      <c r="AA2645" s="148">
        <v>925.07</v>
      </c>
      <c r="AB2645" s="148">
        <v>3</v>
      </c>
      <c r="AC2645" s="148">
        <v>32.46</v>
      </c>
      <c r="AD2645" s="148"/>
      <c r="AE2645" s="148"/>
      <c r="AF2645" s="148"/>
      <c r="AG2645" s="148"/>
      <c r="AH2645" s="148"/>
      <c r="AI2645" s="148"/>
      <c r="AJ2645" s="148"/>
      <c r="AK2645" s="148"/>
      <c r="AL2645" s="139">
        <v>0</v>
      </c>
      <c r="AM2645" s="139">
        <v>0</v>
      </c>
      <c r="AN2645" s="148">
        <f t="shared" si="370"/>
        <v>999.99000000000012</v>
      </c>
      <c r="AO2645" s="148">
        <f t="shared" si="371"/>
        <v>67</v>
      </c>
      <c r="AP2645" s="148">
        <v>9</v>
      </c>
      <c r="AQ2645" s="140">
        <v>9</v>
      </c>
      <c r="AS2645" s="42">
        <f t="shared" si="372"/>
        <v>4583.0330146807937</v>
      </c>
      <c r="AT2645" s="101">
        <f t="shared" si="373"/>
        <v>0</v>
      </c>
      <c r="AU2645" s="42">
        <f t="shared" si="374"/>
        <v>4583.0330146807937</v>
      </c>
      <c r="AV2645" s="42">
        <f t="shared" si="375"/>
        <v>3569.8628679840913</v>
      </c>
      <c r="AW2645" s="102">
        <f t="shared" si="376"/>
        <v>1475.8772811117678</v>
      </c>
      <c r="AX2645" s="43">
        <f t="shared" si="369"/>
        <v>0.5</v>
      </c>
      <c r="AY2645" s="43" t="str">
        <f t="shared" si="377"/>
        <v>UTGS</v>
      </c>
    </row>
    <row r="2646" spans="1:51" hidden="1" x14ac:dyDescent="0.2">
      <c r="A2646" s="38">
        <v>2639</v>
      </c>
      <c r="B2646" t="s">
        <v>362</v>
      </c>
      <c r="C2646" t="s">
        <v>289</v>
      </c>
      <c r="D2646">
        <v>320</v>
      </c>
      <c r="E2646" t="s">
        <v>1232</v>
      </c>
      <c r="F2646">
        <v>0.25</v>
      </c>
      <c r="G2646" t="str">
        <f>LOOKUP(F2646,{0,6,45},{"F","L","H"})</f>
        <v>F</v>
      </c>
      <c r="H2646" t="s">
        <v>4371</v>
      </c>
      <c r="I2646" s="43" t="str">
        <f>IFERROR(VLOOKUP(#REF!,#REF!,2,FALSE),"No")</f>
        <v>No</v>
      </c>
      <c r="J2646" s="139">
        <v>0.5</v>
      </c>
      <c r="K2646" s="148">
        <v>55</v>
      </c>
      <c r="L2646" s="148"/>
      <c r="M2646" s="148"/>
      <c r="N2646" s="148"/>
      <c r="O2646" s="148"/>
      <c r="P2646" s="148"/>
      <c r="Q2646" s="148"/>
      <c r="R2646" s="148"/>
      <c r="S2646" s="148"/>
      <c r="T2646" s="148"/>
      <c r="U2646" s="148"/>
      <c r="V2646" s="148"/>
      <c r="W2646" s="148"/>
      <c r="X2646" s="139">
        <v>1.25</v>
      </c>
      <c r="Y2646" s="148">
        <v>353.34</v>
      </c>
      <c r="Z2646" s="148">
        <v>2</v>
      </c>
      <c r="AA2646" s="148">
        <v>646.66</v>
      </c>
      <c r="AB2646" s="148"/>
      <c r="AC2646" s="148"/>
      <c r="AD2646" s="148"/>
      <c r="AE2646" s="148"/>
      <c r="AF2646" s="148"/>
      <c r="AG2646" s="148"/>
      <c r="AH2646" s="148"/>
      <c r="AI2646" s="148"/>
      <c r="AJ2646" s="148"/>
      <c r="AK2646" s="148"/>
      <c r="AL2646" s="139">
        <v>0</v>
      </c>
      <c r="AM2646" s="139">
        <v>0</v>
      </c>
      <c r="AN2646" s="148">
        <f t="shared" si="370"/>
        <v>1000</v>
      </c>
      <c r="AO2646" s="148">
        <f t="shared" si="371"/>
        <v>55</v>
      </c>
      <c r="AP2646" s="148">
        <v>8</v>
      </c>
      <c r="AQ2646" s="140">
        <v>8</v>
      </c>
      <c r="AS2646" s="42">
        <f t="shared" si="372"/>
        <v>3762.1912807081139</v>
      </c>
      <c r="AT2646" s="101">
        <f t="shared" si="373"/>
        <v>0</v>
      </c>
      <c r="AU2646" s="42">
        <f t="shared" si="374"/>
        <v>3762.1912807081139</v>
      </c>
      <c r="AV2646" s="42">
        <f t="shared" si="375"/>
        <v>4094.787465184254</v>
      </c>
      <c r="AW2646" s="102">
        <f t="shared" si="376"/>
        <v>431</v>
      </c>
      <c r="AX2646" s="43">
        <f t="shared" si="369"/>
        <v>0.5</v>
      </c>
      <c r="AY2646" s="43" t="str">
        <f t="shared" si="377"/>
        <v>UTGS</v>
      </c>
    </row>
    <row r="2647" spans="1:51" hidden="1" x14ac:dyDescent="0.2">
      <c r="A2647" s="38">
        <v>2640</v>
      </c>
      <c r="B2647" t="s">
        <v>362</v>
      </c>
      <c r="C2647" t="s">
        <v>289</v>
      </c>
      <c r="D2647">
        <v>320</v>
      </c>
      <c r="E2647" t="s">
        <v>1232</v>
      </c>
      <c r="F2647">
        <v>0.25</v>
      </c>
      <c r="G2647" t="str">
        <f>LOOKUP(F2647,{0,6,45},{"F","L","H"})</f>
        <v>F</v>
      </c>
      <c r="H2647" t="s">
        <v>4372</v>
      </c>
      <c r="I2647" s="43" t="str">
        <f>IFERROR(VLOOKUP(#REF!,#REF!,2,FALSE),"No")</f>
        <v>No</v>
      </c>
      <c r="J2647" s="139">
        <v>0.5</v>
      </c>
      <c r="K2647" s="148">
        <v>40</v>
      </c>
      <c r="L2647" s="148"/>
      <c r="M2647" s="148"/>
      <c r="N2647" s="148"/>
      <c r="O2647" s="148"/>
      <c r="P2647" s="148"/>
      <c r="Q2647" s="148"/>
      <c r="R2647" s="148"/>
      <c r="S2647" s="148"/>
      <c r="T2647" s="148"/>
      <c r="U2647" s="148"/>
      <c r="V2647" s="148"/>
      <c r="W2647" s="148"/>
      <c r="X2647" s="139">
        <v>1.25</v>
      </c>
      <c r="Y2647" s="148">
        <v>1000</v>
      </c>
      <c r="Z2647" s="148"/>
      <c r="AA2647" s="148"/>
      <c r="AB2647" s="148"/>
      <c r="AC2647" s="148"/>
      <c r="AD2647" s="148"/>
      <c r="AE2647" s="148"/>
      <c r="AF2647" s="148"/>
      <c r="AG2647" s="148"/>
      <c r="AH2647" s="148"/>
      <c r="AI2647" s="148"/>
      <c r="AJ2647" s="148"/>
      <c r="AK2647" s="148"/>
      <c r="AL2647" s="139">
        <v>0</v>
      </c>
      <c r="AM2647" s="139">
        <v>0</v>
      </c>
      <c r="AN2647" s="148">
        <f t="shared" si="370"/>
        <v>1000</v>
      </c>
      <c r="AO2647" s="148">
        <f t="shared" si="371"/>
        <v>40</v>
      </c>
      <c r="AP2647" s="148">
        <v>11</v>
      </c>
      <c r="AQ2647" s="140">
        <v>11</v>
      </c>
      <c r="AS2647" s="42">
        <f t="shared" si="372"/>
        <v>2736.139113242265</v>
      </c>
      <c r="AT2647" s="101">
        <f t="shared" si="373"/>
        <v>0</v>
      </c>
      <c r="AU2647" s="42">
        <f t="shared" si="374"/>
        <v>2736.139113242265</v>
      </c>
      <c r="AV2647" s="42">
        <f t="shared" si="375"/>
        <v>3019.1783383158213</v>
      </c>
      <c r="AW2647" s="102">
        <f t="shared" si="376"/>
        <v>431</v>
      </c>
      <c r="AX2647" s="43">
        <f t="shared" si="369"/>
        <v>0.5</v>
      </c>
      <c r="AY2647" s="43" t="str">
        <f t="shared" si="377"/>
        <v>UTGS</v>
      </c>
    </row>
    <row r="2648" spans="1:51" hidden="1" x14ac:dyDescent="0.2">
      <c r="A2648" s="38">
        <v>2641</v>
      </c>
      <c r="B2648" t="s">
        <v>362</v>
      </c>
      <c r="C2648" t="s">
        <v>289</v>
      </c>
      <c r="D2648">
        <v>320</v>
      </c>
      <c r="E2648" t="s">
        <v>1232</v>
      </c>
      <c r="F2648">
        <v>0.25</v>
      </c>
      <c r="G2648" t="str">
        <f>LOOKUP(F2648,{0,6,45},{"F","L","H"})</f>
        <v>F</v>
      </c>
      <c r="H2648" t="s">
        <v>4373</v>
      </c>
      <c r="I2648" s="43" t="str">
        <f>IFERROR(VLOOKUP(#REF!,#REF!,2,FALSE),"No")</f>
        <v>No</v>
      </c>
      <c r="J2648" s="149">
        <v>0.5</v>
      </c>
      <c r="K2648" s="148">
        <v>45</v>
      </c>
      <c r="L2648" s="148"/>
      <c r="M2648" s="148"/>
      <c r="N2648" s="148"/>
      <c r="O2648" s="148"/>
      <c r="P2648" s="148"/>
      <c r="Q2648" s="148"/>
      <c r="R2648" s="148"/>
      <c r="S2648" s="148"/>
      <c r="T2648" s="148"/>
      <c r="U2648" s="148"/>
      <c r="V2648" s="148"/>
      <c r="W2648" s="148"/>
      <c r="X2648" s="139">
        <v>0.75</v>
      </c>
      <c r="Y2648" s="148">
        <v>166</v>
      </c>
      <c r="Z2648" s="148">
        <v>2</v>
      </c>
      <c r="AA2648" s="148">
        <v>799.67</v>
      </c>
      <c r="AB2648" s="148">
        <v>3</v>
      </c>
      <c r="AC2648" s="148">
        <v>34.33</v>
      </c>
      <c r="AD2648" s="148"/>
      <c r="AE2648" s="148"/>
      <c r="AF2648" s="148"/>
      <c r="AG2648" s="148"/>
      <c r="AH2648" s="148"/>
      <c r="AI2648" s="148"/>
      <c r="AJ2648" s="148"/>
      <c r="AK2648" s="148"/>
      <c r="AL2648" s="139">
        <v>0</v>
      </c>
      <c r="AM2648" s="139">
        <v>0</v>
      </c>
      <c r="AN2648" s="148">
        <f t="shared" si="370"/>
        <v>1000</v>
      </c>
      <c r="AO2648" s="148">
        <f t="shared" si="371"/>
        <v>45</v>
      </c>
      <c r="AP2648" s="148">
        <v>22</v>
      </c>
      <c r="AQ2648" s="140">
        <v>22</v>
      </c>
      <c r="AS2648" s="42">
        <f t="shared" si="372"/>
        <v>3078.1565023975477</v>
      </c>
      <c r="AT2648" s="101">
        <f t="shared" si="373"/>
        <v>0</v>
      </c>
      <c r="AU2648" s="42">
        <f t="shared" si="374"/>
        <v>3078.1565023975477</v>
      </c>
      <c r="AV2648" s="42">
        <f t="shared" si="375"/>
        <v>1515.1789691579106</v>
      </c>
      <c r="AW2648" s="102">
        <f t="shared" si="376"/>
        <v>431</v>
      </c>
      <c r="AX2648" s="43">
        <f t="shared" si="369"/>
        <v>0.5</v>
      </c>
      <c r="AY2648" s="43" t="str">
        <f t="shared" si="377"/>
        <v>UTGS</v>
      </c>
    </row>
    <row r="2649" spans="1:51" hidden="1" x14ac:dyDescent="0.2">
      <c r="A2649" s="38">
        <v>2642</v>
      </c>
      <c r="B2649" t="s">
        <v>5807</v>
      </c>
      <c r="C2649" t="s">
        <v>5746</v>
      </c>
      <c r="D2649">
        <v>2630</v>
      </c>
      <c r="E2649" t="s">
        <v>196</v>
      </c>
      <c r="F2649">
        <v>5</v>
      </c>
      <c r="G2649" t="str">
        <f>LOOKUP(F2649,{0,6,45},{"F","L","H"})</f>
        <v>F</v>
      </c>
      <c r="H2649" t="s">
        <v>1851</v>
      </c>
      <c r="I2649" s="43" t="str">
        <f>IFERROR(VLOOKUP(#REF!,#REF!,2,FALSE),"No")</f>
        <v>No</v>
      </c>
      <c r="J2649" s="139">
        <v>1.25</v>
      </c>
      <c r="K2649" s="148">
        <v>143</v>
      </c>
      <c r="L2649" s="148"/>
      <c r="M2649" s="148"/>
      <c r="N2649" s="148"/>
      <c r="O2649" s="148"/>
      <c r="P2649" s="148"/>
      <c r="Q2649" s="148"/>
      <c r="R2649" s="148"/>
      <c r="S2649" s="148"/>
      <c r="T2649" s="148"/>
      <c r="U2649" s="148"/>
      <c r="V2649" s="148"/>
      <c r="W2649" s="148"/>
      <c r="X2649" s="139">
        <v>4</v>
      </c>
      <c r="Y2649" s="148">
        <v>1000</v>
      </c>
      <c r="Z2649" s="148"/>
      <c r="AA2649" s="148"/>
      <c r="AB2649" s="148"/>
      <c r="AC2649" s="148"/>
      <c r="AD2649" s="148"/>
      <c r="AE2649" s="148"/>
      <c r="AF2649" s="148"/>
      <c r="AG2649" s="148"/>
      <c r="AH2649" s="148"/>
      <c r="AI2649" s="148"/>
      <c r="AJ2649" s="148"/>
      <c r="AK2649" s="148"/>
      <c r="AL2649" s="139">
        <v>0</v>
      </c>
      <c r="AM2649" s="139">
        <v>0</v>
      </c>
      <c r="AN2649" s="148">
        <f t="shared" si="370"/>
        <v>1000</v>
      </c>
      <c r="AO2649" s="148">
        <f t="shared" si="371"/>
        <v>143</v>
      </c>
      <c r="AP2649" s="148">
        <v>1</v>
      </c>
      <c r="AQ2649" s="140">
        <v>1</v>
      </c>
      <c r="AS2649" s="42">
        <f t="shared" si="372"/>
        <v>10655.427329841095</v>
      </c>
      <c r="AT2649" s="101">
        <f t="shared" si="373"/>
        <v>0</v>
      </c>
      <c r="AU2649" s="42">
        <f t="shared" si="374"/>
        <v>10655.427329841095</v>
      </c>
      <c r="AV2649" s="42">
        <f t="shared" si="375"/>
        <v>39680.961721474036</v>
      </c>
      <c r="AW2649" s="102">
        <f t="shared" si="376"/>
        <v>2428.75</v>
      </c>
      <c r="AX2649" s="43">
        <f t="shared" si="369"/>
        <v>1.25</v>
      </c>
      <c r="AY2649" s="43" t="str">
        <f t="shared" si="377"/>
        <v>UTTSS</v>
      </c>
    </row>
    <row r="2650" spans="1:51" hidden="1" x14ac:dyDescent="0.2">
      <c r="A2650" s="38">
        <v>2643</v>
      </c>
      <c r="B2650" t="s">
        <v>362</v>
      </c>
      <c r="C2650" t="s">
        <v>289</v>
      </c>
      <c r="D2650">
        <v>320</v>
      </c>
      <c r="E2650" t="s">
        <v>1232</v>
      </c>
      <c r="F2650">
        <v>0.25</v>
      </c>
      <c r="G2650" t="str">
        <f>LOOKUP(F2650,{0,6,45},{"F","L","H"})</f>
        <v>F</v>
      </c>
      <c r="H2650" t="s">
        <v>4374</v>
      </c>
      <c r="I2650" s="43" t="str">
        <f>IFERROR(VLOOKUP(#REF!,#REF!,2,FALSE),"No")</f>
        <v>No</v>
      </c>
      <c r="J2650" s="139">
        <v>0.5</v>
      </c>
      <c r="K2650" s="148">
        <v>34</v>
      </c>
      <c r="L2650" s="148"/>
      <c r="M2650" s="148"/>
      <c r="N2650" s="148"/>
      <c r="O2650" s="148"/>
      <c r="P2650" s="148"/>
      <c r="Q2650" s="148"/>
      <c r="R2650" s="148"/>
      <c r="S2650" s="148"/>
      <c r="T2650" s="148"/>
      <c r="U2650" s="148"/>
      <c r="V2650" s="148"/>
      <c r="W2650" s="148"/>
      <c r="X2650" s="139">
        <v>1.25</v>
      </c>
      <c r="Y2650" s="148">
        <v>68.06</v>
      </c>
      <c r="Z2650" s="148">
        <v>2</v>
      </c>
      <c r="AA2650" s="148">
        <v>210.12</v>
      </c>
      <c r="AB2650" s="148">
        <v>4</v>
      </c>
      <c r="AC2650" s="148">
        <v>721.82</v>
      </c>
      <c r="AD2650" s="148"/>
      <c r="AE2650" s="148"/>
      <c r="AF2650" s="148"/>
      <c r="AG2650" s="148"/>
      <c r="AH2650" s="148"/>
      <c r="AI2650" s="148"/>
      <c r="AJ2650" s="148"/>
      <c r="AK2650" s="148"/>
      <c r="AL2650" s="139">
        <v>0</v>
      </c>
      <c r="AM2650" s="139">
        <v>0</v>
      </c>
      <c r="AN2650" s="148">
        <f t="shared" si="370"/>
        <v>1000</v>
      </c>
      <c r="AO2650" s="148">
        <f t="shared" si="371"/>
        <v>34</v>
      </c>
      <c r="AP2650" s="148">
        <v>11</v>
      </c>
      <c r="AQ2650" s="140">
        <v>11</v>
      </c>
      <c r="AS2650" s="42">
        <f t="shared" si="372"/>
        <v>2325.7182462559249</v>
      </c>
      <c r="AT2650" s="101">
        <f t="shared" si="373"/>
        <v>0</v>
      </c>
      <c r="AU2650" s="42">
        <f t="shared" si="374"/>
        <v>2325.7182462559249</v>
      </c>
      <c r="AV2650" s="42">
        <f t="shared" si="375"/>
        <v>3430.3684655885486</v>
      </c>
      <c r="AW2650" s="102">
        <f t="shared" si="376"/>
        <v>431</v>
      </c>
      <c r="AX2650" s="43">
        <f t="shared" si="369"/>
        <v>0.5</v>
      </c>
      <c r="AY2650" s="43" t="str">
        <f t="shared" si="377"/>
        <v>UTGS</v>
      </c>
    </row>
    <row r="2651" spans="1:51" hidden="1" x14ac:dyDescent="0.2">
      <c r="A2651" s="38">
        <v>2644</v>
      </c>
      <c r="B2651" t="s">
        <v>5806</v>
      </c>
      <c r="C2651" t="s">
        <v>292</v>
      </c>
      <c r="D2651">
        <v>2400</v>
      </c>
      <c r="E2651" t="s">
        <v>1917</v>
      </c>
      <c r="F2651">
        <v>2</v>
      </c>
      <c r="G2651" t="str">
        <f>LOOKUP(F2651,{0,6,45},{"F","L","H"})</f>
        <v>F</v>
      </c>
      <c r="H2651" t="s">
        <v>4376</v>
      </c>
      <c r="I2651" s="43" t="str">
        <f>IFERROR(VLOOKUP(#REF!,#REF!,2,FALSE),"No")</f>
        <v>No</v>
      </c>
      <c r="J2651" s="139">
        <v>0.75</v>
      </c>
      <c r="K2651" s="148">
        <v>47</v>
      </c>
      <c r="L2651" s="148"/>
      <c r="M2651" s="148"/>
      <c r="N2651" s="148"/>
      <c r="O2651" s="148"/>
      <c r="P2651" s="148"/>
      <c r="Q2651" s="148"/>
      <c r="R2651" s="148"/>
      <c r="S2651" s="148"/>
      <c r="T2651" s="148"/>
      <c r="U2651" s="148"/>
      <c r="V2651" s="148"/>
      <c r="W2651" s="148"/>
      <c r="X2651" s="139">
        <v>2</v>
      </c>
      <c r="Y2651" s="148">
        <v>123.97</v>
      </c>
      <c r="Z2651" s="148">
        <v>4</v>
      </c>
      <c r="AA2651" s="148">
        <v>758.07</v>
      </c>
      <c r="AB2651" s="148">
        <v>14</v>
      </c>
      <c r="AC2651" s="148">
        <v>117.97</v>
      </c>
      <c r="AD2651" s="148"/>
      <c r="AE2651" s="148"/>
      <c r="AF2651" s="148"/>
      <c r="AG2651" s="148"/>
      <c r="AH2651" s="148"/>
      <c r="AI2651" s="148"/>
      <c r="AJ2651" s="148"/>
      <c r="AK2651" s="148"/>
      <c r="AL2651" s="139">
        <v>0</v>
      </c>
      <c r="AM2651" s="139">
        <v>0</v>
      </c>
      <c r="AN2651" s="148">
        <f t="shared" si="370"/>
        <v>1000.0100000000001</v>
      </c>
      <c r="AO2651" s="148">
        <f t="shared" si="371"/>
        <v>47</v>
      </c>
      <c r="AP2651" s="148">
        <v>2</v>
      </c>
      <c r="AQ2651" s="140">
        <v>2</v>
      </c>
      <c r="AS2651" s="42">
        <f t="shared" si="372"/>
        <v>3026.0234580596607</v>
      </c>
      <c r="AT2651" s="101">
        <f t="shared" si="373"/>
        <v>0</v>
      </c>
      <c r="AU2651" s="42">
        <f t="shared" si="374"/>
        <v>3026.0234580596607</v>
      </c>
      <c r="AV2651" s="42">
        <f t="shared" si="375"/>
        <v>21352.779265545629</v>
      </c>
      <c r="AW2651" s="102">
        <f t="shared" si="376"/>
        <v>2428.75</v>
      </c>
      <c r="AX2651" s="43">
        <f t="shared" si="369"/>
        <v>0.75</v>
      </c>
      <c r="AY2651" s="43" t="str">
        <f t="shared" si="377"/>
        <v>UTFS</v>
      </c>
    </row>
    <row r="2652" spans="1:51" hidden="1" x14ac:dyDescent="0.2">
      <c r="A2652" s="38">
        <v>2645</v>
      </c>
      <c r="B2652" t="s">
        <v>5806</v>
      </c>
      <c r="C2652" t="s">
        <v>5746</v>
      </c>
      <c r="D2652">
        <v>3000</v>
      </c>
      <c r="E2652" t="s">
        <v>207</v>
      </c>
      <c r="F2652">
        <v>0.25</v>
      </c>
      <c r="G2652" t="str">
        <f>LOOKUP(F2652,{0,6,45},{"F","L","H"})</f>
        <v>F</v>
      </c>
      <c r="H2652" t="s">
        <v>1562</v>
      </c>
      <c r="I2652" s="43" t="str">
        <f>IFERROR(VLOOKUP(#REF!,#REF!,2,FALSE),"No")</f>
        <v>No</v>
      </c>
      <c r="J2652" s="139">
        <v>0.75</v>
      </c>
      <c r="K2652" s="148">
        <v>71</v>
      </c>
      <c r="L2652" s="148"/>
      <c r="M2652" s="148"/>
      <c r="N2652" s="148"/>
      <c r="O2652" s="148"/>
      <c r="P2652" s="148"/>
      <c r="Q2652" s="148"/>
      <c r="R2652" s="148"/>
      <c r="S2652" s="148"/>
      <c r="T2652" s="148"/>
      <c r="U2652" s="148"/>
      <c r="V2652" s="148"/>
      <c r="W2652" s="148"/>
      <c r="X2652" s="139">
        <v>2</v>
      </c>
      <c r="Y2652" s="148">
        <v>792.25</v>
      </c>
      <c r="Z2652" s="148">
        <v>4</v>
      </c>
      <c r="AA2652" s="148">
        <v>207.75</v>
      </c>
      <c r="AB2652" s="148"/>
      <c r="AC2652" s="148"/>
      <c r="AD2652" s="148"/>
      <c r="AE2652" s="148"/>
      <c r="AF2652" s="148"/>
      <c r="AG2652" s="148"/>
      <c r="AH2652" s="148"/>
      <c r="AI2652" s="148"/>
      <c r="AJ2652" s="148"/>
      <c r="AK2652" s="148"/>
      <c r="AL2652" s="139">
        <v>0</v>
      </c>
      <c r="AM2652" s="139">
        <v>0</v>
      </c>
      <c r="AN2652" s="148">
        <f t="shared" si="370"/>
        <v>1000</v>
      </c>
      <c r="AO2652" s="148">
        <f t="shared" si="371"/>
        <v>71</v>
      </c>
      <c r="AP2652" s="148">
        <v>4</v>
      </c>
      <c r="AQ2652" s="140">
        <v>5</v>
      </c>
      <c r="AS2652" s="42">
        <f t="shared" si="372"/>
        <v>4571.2269260050189</v>
      </c>
      <c r="AT2652" s="101">
        <f t="shared" si="373"/>
        <v>0</v>
      </c>
      <c r="AU2652" s="42">
        <f t="shared" si="374"/>
        <v>4571.2269260050189</v>
      </c>
      <c r="AV2652" s="42">
        <f t="shared" si="375"/>
        <v>6800.105844294807</v>
      </c>
      <c r="AW2652" s="102">
        <f t="shared" si="376"/>
        <v>2145.6666666666665</v>
      </c>
      <c r="AX2652" s="43">
        <f t="shared" si="369"/>
        <v>0.75</v>
      </c>
      <c r="AY2652" s="43" t="str">
        <f t="shared" si="377"/>
        <v>UTTSS</v>
      </c>
    </row>
    <row r="2653" spans="1:51" hidden="1" x14ac:dyDescent="0.2">
      <c r="A2653" s="38">
        <v>2646</v>
      </c>
      <c r="B2653" t="s">
        <v>362</v>
      </c>
      <c r="C2653" t="s">
        <v>289</v>
      </c>
      <c r="D2653">
        <v>955</v>
      </c>
      <c r="E2653" t="s">
        <v>195</v>
      </c>
      <c r="F2653">
        <v>2</v>
      </c>
      <c r="G2653" t="str">
        <f>LOOKUP(F2653,{0,6,45},{"F","L","H"})</f>
        <v>F</v>
      </c>
      <c r="H2653" t="s">
        <v>4377</v>
      </c>
      <c r="I2653" s="43" t="str">
        <f>IFERROR(VLOOKUP(#REF!,#REF!,2,FALSE),"No")</f>
        <v>No</v>
      </c>
      <c r="J2653" s="139">
        <v>0.5</v>
      </c>
      <c r="K2653" s="148">
        <v>28</v>
      </c>
      <c r="L2653" s="148"/>
      <c r="M2653" s="148"/>
      <c r="N2653" s="148"/>
      <c r="O2653" s="148"/>
      <c r="P2653" s="148"/>
      <c r="Q2653" s="148"/>
      <c r="R2653" s="148"/>
      <c r="S2653" s="148"/>
      <c r="T2653" s="148"/>
      <c r="U2653" s="148"/>
      <c r="V2653" s="148"/>
      <c r="W2653" s="148"/>
      <c r="X2653" s="139">
        <v>0.75</v>
      </c>
      <c r="Y2653" s="148">
        <v>32.75</v>
      </c>
      <c r="Z2653" s="149">
        <v>1.25</v>
      </c>
      <c r="AA2653" s="148">
        <v>351</v>
      </c>
      <c r="AB2653" s="148">
        <v>2</v>
      </c>
      <c r="AC2653" s="148">
        <v>616.25</v>
      </c>
      <c r="AD2653" s="148"/>
      <c r="AE2653" s="148"/>
      <c r="AF2653" s="148"/>
      <c r="AG2653" s="148"/>
      <c r="AH2653" s="148"/>
      <c r="AI2653" s="148"/>
      <c r="AJ2653" s="148"/>
      <c r="AK2653" s="148"/>
      <c r="AL2653" s="139">
        <v>0</v>
      </c>
      <c r="AM2653" s="139">
        <v>0</v>
      </c>
      <c r="AN2653" s="148">
        <f t="shared" si="370"/>
        <v>1000</v>
      </c>
      <c r="AO2653" s="148">
        <f t="shared" si="371"/>
        <v>28</v>
      </c>
      <c r="AP2653" s="148">
        <v>12</v>
      </c>
      <c r="AQ2653" s="140">
        <v>12</v>
      </c>
      <c r="AS2653" s="42">
        <f t="shared" si="372"/>
        <v>1915.2973792695852</v>
      </c>
      <c r="AT2653" s="101">
        <f t="shared" si="373"/>
        <v>0</v>
      </c>
      <c r="AU2653" s="42">
        <f t="shared" si="374"/>
        <v>1915.2973792695852</v>
      </c>
      <c r="AV2653" s="42">
        <f t="shared" si="375"/>
        <v>2750.4088934561696</v>
      </c>
      <c r="AW2653" s="102">
        <f t="shared" si="376"/>
        <v>1475.8772811117678</v>
      </c>
      <c r="AX2653" s="43">
        <f t="shared" si="369"/>
        <v>0.5</v>
      </c>
      <c r="AY2653" s="43" t="str">
        <f t="shared" si="377"/>
        <v>UTGS</v>
      </c>
    </row>
    <row r="2654" spans="1:51" hidden="1" x14ac:dyDescent="0.2">
      <c r="A2654" s="38">
        <v>2647</v>
      </c>
      <c r="B2654" t="s">
        <v>362</v>
      </c>
      <c r="C2654" t="s">
        <v>289</v>
      </c>
      <c r="D2654">
        <v>320</v>
      </c>
      <c r="E2654" t="s">
        <v>1232</v>
      </c>
      <c r="F2654">
        <v>0.25</v>
      </c>
      <c r="G2654" t="str">
        <f>LOOKUP(F2654,{0,6,45},{"F","L","H"})</f>
        <v>F</v>
      </c>
      <c r="H2654" t="s">
        <v>4378</v>
      </c>
      <c r="I2654" s="43" t="str">
        <f>IFERROR(VLOOKUP(#REF!,#REF!,2,FALSE),"No")</f>
        <v>No</v>
      </c>
      <c r="J2654" s="139">
        <v>0.5</v>
      </c>
      <c r="K2654" s="148">
        <v>43</v>
      </c>
      <c r="L2654" s="148"/>
      <c r="M2654" s="148"/>
      <c r="N2654" s="148"/>
      <c r="O2654" s="148"/>
      <c r="P2654" s="148"/>
      <c r="Q2654" s="148"/>
      <c r="R2654" s="148"/>
      <c r="S2654" s="148"/>
      <c r="T2654" s="148"/>
      <c r="U2654" s="148"/>
      <c r="V2654" s="148"/>
      <c r="W2654" s="148"/>
      <c r="X2654" s="139">
        <v>2</v>
      </c>
      <c r="Y2654" s="148">
        <v>254.3</v>
      </c>
      <c r="Z2654" s="148">
        <v>4</v>
      </c>
      <c r="AA2654" s="148">
        <v>684.49</v>
      </c>
      <c r="AB2654" s="148">
        <v>6</v>
      </c>
      <c r="AC2654" s="148">
        <v>61.21</v>
      </c>
      <c r="AD2654" s="148"/>
      <c r="AE2654" s="148"/>
      <c r="AF2654" s="148"/>
      <c r="AG2654" s="148"/>
      <c r="AH2654" s="148"/>
      <c r="AI2654" s="148"/>
      <c r="AJ2654" s="148"/>
      <c r="AK2654" s="148"/>
      <c r="AL2654" s="139">
        <v>0</v>
      </c>
      <c r="AM2654" s="139">
        <v>0</v>
      </c>
      <c r="AN2654" s="148">
        <f t="shared" si="370"/>
        <v>1000</v>
      </c>
      <c r="AO2654" s="148">
        <f t="shared" si="371"/>
        <v>43</v>
      </c>
      <c r="AP2654" s="148">
        <v>11</v>
      </c>
      <c r="AQ2654" s="140">
        <v>11</v>
      </c>
      <c r="AS2654" s="42">
        <f t="shared" si="372"/>
        <v>2941.3495467354346</v>
      </c>
      <c r="AT2654" s="101">
        <f t="shared" si="373"/>
        <v>0</v>
      </c>
      <c r="AU2654" s="42">
        <f t="shared" si="374"/>
        <v>2941.3495467354346</v>
      </c>
      <c r="AV2654" s="42">
        <f t="shared" si="375"/>
        <v>3554.8412928612756</v>
      </c>
      <c r="AW2654" s="102">
        <f t="shared" si="376"/>
        <v>431</v>
      </c>
      <c r="AX2654" s="43">
        <f t="shared" si="369"/>
        <v>0.5</v>
      </c>
      <c r="AY2654" s="43" t="str">
        <f t="shared" si="377"/>
        <v>UTGS</v>
      </c>
    </row>
    <row r="2655" spans="1:51" hidden="1" x14ac:dyDescent="0.2">
      <c r="A2655" s="38">
        <v>2648</v>
      </c>
      <c r="B2655" t="s">
        <v>5806</v>
      </c>
      <c r="C2655" t="s">
        <v>289</v>
      </c>
      <c r="D2655">
        <v>320</v>
      </c>
      <c r="E2655" t="s">
        <v>1245</v>
      </c>
      <c r="F2655">
        <v>0.25</v>
      </c>
      <c r="G2655" t="str">
        <f>LOOKUP(F2655,{0,6,45},{"F","L","H"})</f>
        <v>F</v>
      </c>
      <c r="H2655" t="s">
        <v>4379</v>
      </c>
      <c r="I2655" s="43" t="str">
        <f>IFERROR(VLOOKUP(#REF!,#REF!,2,FALSE),"No")</f>
        <v>No</v>
      </c>
      <c r="J2655" s="139">
        <v>1.25</v>
      </c>
      <c r="K2655" s="148">
        <v>213.11</v>
      </c>
      <c r="L2655" s="148"/>
      <c r="M2655" s="148"/>
      <c r="N2655" s="148"/>
      <c r="O2655" s="148"/>
      <c r="P2655" s="148"/>
      <c r="Q2655" s="148"/>
      <c r="R2655" s="148"/>
      <c r="S2655" s="148"/>
      <c r="T2655" s="148"/>
      <c r="U2655" s="148"/>
      <c r="V2655" s="148"/>
      <c r="W2655" s="148"/>
      <c r="X2655" s="139">
        <v>2</v>
      </c>
      <c r="Y2655" s="148">
        <v>753.83</v>
      </c>
      <c r="Z2655" s="149">
        <v>3</v>
      </c>
      <c r="AA2655" s="148">
        <v>246.17</v>
      </c>
      <c r="AB2655" s="149"/>
      <c r="AC2655" s="148"/>
      <c r="AD2655" s="148"/>
      <c r="AE2655" s="148"/>
      <c r="AF2655" s="148"/>
      <c r="AG2655" s="148"/>
      <c r="AH2655" s="148"/>
      <c r="AI2655" s="148"/>
      <c r="AJ2655" s="148"/>
      <c r="AK2655" s="148"/>
      <c r="AL2655" s="139">
        <v>0</v>
      </c>
      <c r="AM2655" s="139">
        <v>0</v>
      </c>
      <c r="AN2655" s="148">
        <f t="shared" si="370"/>
        <v>1000</v>
      </c>
      <c r="AO2655" s="148">
        <f t="shared" si="371"/>
        <v>213.11</v>
      </c>
      <c r="AP2655" s="148">
        <v>11</v>
      </c>
      <c r="AQ2655" s="140">
        <v>19</v>
      </c>
      <c r="AS2655" s="42">
        <f t="shared" si="372"/>
        <v>15879.567260576474</v>
      </c>
      <c r="AT2655" s="101">
        <f t="shared" si="373"/>
        <v>0</v>
      </c>
      <c r="AU2655" s="42">
        <f t="shared" si="374"/>
        <v>15879.567260576474</v>
      </c>
      <c r="AV2655" s="42">
        <f t="shared" si="375"/>
        <v>1546.8171642881068</v>
      </c>
      <c r="AW2655" s="102">
        <f t="shared" si="376"/>
        <v>431</v>
      </c>
      <c r="AX2655" s="43">
        <f t="shared" si="369"/>
        <v>1.25</v>
      </c>
      <c r="AY2655" s="43" t="str">
        <f t="shared" si="377"/>
        <v>UTGS</v>
      </c>
    </row>
    <row r="2656" spans="1:51" hidden="1" x14ac:dyDescent="0.2">
      <c r="A2656" s="38">
        <v>2649</v>
      </c>
      <c r="B2656" t="s">
        <v>362</v>
      </c>
      <c r="C2656" t="s">
        <v>289</v>
      </c>
      <c r="D2656">
        <v>955</v>
      </c>
      <c r="E2656" t="s">
        <v>195</v>
      </c>
      <c r="F2656">
        <v>2</v>
      </c>
      <c r="G2656" t="str">
        <f>LOOKUP(F2656,{0,6,45},{"F","L","H"})</f>
        <v>F</v>
      </c>
      <c r="H2656" t="s">
        <v>4380</v>
      </c>
      <c r="I2656" s="43" t="str">
        <f>IFERROR(VLOOKUP(#REF!,#REF!,2,FALSE),"No")</f>
        <v>No</v>
      </c>
      <c r="J2656" s="139">
        <v>0.75</v>
      </c>
      <c r="K2656" s="148">
        <v>44</v>
      </c>
      <c r="L2656" s="148"/>
      <c r="M2656" s="148"/>
      <c r="N2656" s="148"/>
      <c r="O2656" s="148"/>
      <c r="P2656" s="148"/>
      <c r="Q2656" s="148"/>
      <c r="R2656" s="148"/>
      <c r="S2656" s="148"/>
      <c r="T2656" s="148"/>
      <c r="U2656" s="148"/>
      <c r="V2656" s="148"/>
      <c r="W2656" s="148"/>
      <c r="X2656" s="139">
        <v>0.75</v>
      </c>
      <c r="Y2656" s="148">
        <v>134.75</v>
      </c>
      <c r="Z2656" s="148">
        <v>2</v>
      </c>
      <c r="AA2656" s="148">
        <v>865.25</v>
      </c>
      <c r="AB2656" s="148"/>
      <c r="AC2656" s="148"/>
      <c r="AD2656" s="148"/>
      <c r="AE2656" s="148"/>
      <c r="AF2656" s="148"/>
      <c r="AG2656" s="148"/>
      <c r="AH2656" s="148"/>
      <c r="AI2656" s="148"/>
      <c r="AJ2656" s="148"/>
      <c r="AK2656" s="148"/>
      <c r="AL2656" s="139">
        <v>0</v>
      </c>
      <c r="AM2656" s="139">
        <v>0</v>
      </c>
      <c r="AN2656" s="148">
        <f t="shared" si="370"/>
        <v>1000</v>
      </c>
      <c r="AO2656" s="148">
        <f t="shared" si="371"/>
        <v>44</v>
      </c>
      <c r="AP2656" s="148">
        <v>6</v>
      </c>
      <c r="AQ2656" s="140">
        <v>6</v>
      </c>
      <c r="AS2656" s="42">
        <f t="shared" si="372"/>
        <v>2832.873024566491</v>
      </c>
      <c r="AT2656" s="101">
        <f t="shared" si="373"/>
        <v>0</v>
      </c>
      <c r="AU2656" s="42">
        <f t="shared" si="374"/>
        <v>2832.873024566491</v>
      </c>
      <c r="AV2656" s="42">
        <f t="shared" si="375"/>
        <v>5588.7277869123391</v>
      </c>
      <c r="AW2656" s="102">
        <f t="shared" si="376"/>
        <v>1475.8772811117678</v>
      </c>
      <c r="AX2656" s="43">
        <f t="shared" si="369"/>
        <v>0.75</v>
      </c>
      <c r="AY2656" s="43" t="str">
        <f t="shared" si="377"/>
        <v>UTGS</v>
      </c>
    </row>
    <row r="2657" spans="1:51" hidden="1" x14ac:dyDescent="0.2">
      <c r="A2657" s="38">
        <v>2650</v>
      </c>
      <c r="B2657" t="s">
        <v>5806</v>
      </c>
      <c r="C2657" t="s">
        <v>289</v>
      </c>
      <c r="D2657">
        <v>540</v>
      </c>
      <c r="E2657" t="s">
        <v>195</v>
      </c>
      <c r="F2657">
        <v>0.25</v>
      </c>
      <c r="G2657" t="str">
        <f>LOOKUP(F2657,{0,6,45},{"F","L","H"})</f>
        <v>F</v>
      </c>
      <c r="H2657" t="s">
        <v>4381</v>
      </c>
      <c r="I2657" s="43" t="str">
        <f>IFERROR(VLOOKUP(#REF!,#REF!,2,FALSE),"No")</f>
        <v>No</v>
      </c>
      <c r="J2657" s="139">
        <v>0.75</v>
      </c>
      <c r="K2657" s="148">
        <v>133</v>
      </c>
      <c r="L2657" s="148"/>
      <c r="M2657" s="148"/>
      <c r="N2657" s="148"/>
      <c r="O2657" s="148"/>
      <c r="P2657" s="148"/>
      <c r="Q2657" s="148"/>
      <c r="R2657" s="148"/>
      <c r="S2657" s="148"/>
      <c r="T2657" s="148"/>
      <c r="U2657" s="148"/>
      <c r="V2657" s="148"/>
      <c r="W2657" s="148"/>
      <c r="X2657" s="139">
        <v>2</v>
      </c>
      <c r="Y2657" s="148">
        <v>1000</v>
      </c>
      <c r="Z2657" s="149"/>
      <c r="AA2657" s="148"/>
      <c r="AB2657" s="148"/>
      <c r="AC2657" s="148"/>
      <c r="AD2657" s="148"/>
      <c r="AE2657" s="148"/>
      <c r="AF2657" s="148"/>
      <c r="AG2657" s="148"/>
      <c r="AH2657" s="148"/>
      <c r="AI2657" s="148"/>
      <c r="AJ2657" s="148"/>
      <c r="AK2657" s="148"/>
      <c r="AL2657" s="139">
        <v>0</v>
      </c>
      <c r="AM2657" s="139">
        <v>0</v>
      </c>
      <c r="AN2657" s="148">
        <f t="shared" si="370"/>
        <v>1000</v>
      </c>
      <c r="AO2657" s="148">
        <f t="shared" si="371"/>
        <v>133</v>
      </c>
      <c r="AP2657" s="148">
        <v>5</v>
      </c>
      <c r="AQ2657" s="140">
        <v>13</v>
      </c>
      <c r="AS2657" s="42">
        <f t="shared" si="372"/>
        <v>8563.0025515305297</v>
      </c>
      <c r="AT2657" s="101">
        <f t="shared" si="373"/>
        <v>0</v>
      </c>
      <c r="AU2657" s="42">
        <f t="shared" si="374"/>
        <v>8563.0025515305297</v>
      </c>
      <c r="AV2657" s="42">
        <f t="shared" si="375"/>
        <v>2500.8432093441561</v>
      </c>
      <c r="AW2657" s="102">
        <f t="shared" si="376"/>
        <v>585.0096169344007</v>
      </c>
      <c r="AX2657" s="43">
        <f t="shared" si="369"/>
        <v>0.75</v>
      </c>
      <c r="AY2657" s="43" t="str">
        <f t="shared" si="377"/>
        <v>UTGS</v>
      </c>
    </row>
    <row r="2658" spans="1:51" hidden="1" x14ac:dyDescent="0.2">
      <c r="A2658" s="38">
        <v>2651</v>
      </c>
      <c r="B2658" t="s">
        <v>362</v>
      </c>
      <c r="C2658" t="s">
        <v>289</v>
      </c>
      <c r="D2658">
        <v>320</v>
      </c>
      <c r="E2658" t="s">
        <v>1232</v>
      </c>
      <c r="F2658">
        <v>0.25</v>
      </c>
      <c r="G2658" t="str">
        <f>LOOKUP(F2658,{0,6,45},{"F","L","H"})</f>
        <v>F</v>
      </c>
      <c r="H2658" t="s">
        <v>4382</v>
      </c>
      <c r="I2658" s="43" t="str">
        <f>IFERROR(VLOOKUP(#REF!,#REF!,2,FALSE),"No")</f>
        <v>No</v>
      </c>
      <c r="J2658" s="139">
        <v>0.5</v>
      </c>
      <c r="K2658" s="148">
        <v>32</v>
      </c>
      <c r="L2658" s="148"/>
      <c r="M2658" s="148"/>
      <c r="N2658" s="148"/>
      <c r="O2658" s="148"/>
      <c r="P2658" s="148"/>
      <c r="Q2658" s="148"/>
      <c r="R2658" s="148"/>
      <c r="S2658" s="148"/>
      <c r="T2658" s="148"/>
      <c r="U2658" s="148"/>
      <c r="V2658" s="148"/>
      <c r="W2658" s="148"/>
      <c r="X2658" s="139">
        <v>1.25</v>
      </c>
      <c r="Y2658" s="148">
        <v>694.28</v>
      </c>
      <c r="Z2658" s="149">
        <v>2</v>
      </c>
      <c r="AA2658" s="148">
        <v>305.72000000000003</v>
      </c>
      <c r="AB2658" s="148"/>
      <c r="AC2658" s="148"/>
      <c r="AD2658" s="148"/>
      <c r="AE2658" s="148"/>
      <c r="AF2658" s="148"/>
      <c r="AG2658" s="148"/>
      <c r="AH2658" s="148"/>
      <c r="AI2658" s="148"/>
      <c r="AJ2658" s="148"/>
      <c r="AK2658" s="148"/>
      <c r="AL2658" s="139">
        <v>0</v>
      </c>
      <c r="AM2658" s="139">
        <v>0</v>
      </c>
      <c r="AN2658" s="148">
        <f t="shared" si="370"/>
        <v>1000</v>
      </c>
      <c r="AO2658" s="148">
        <f t="shared" si="371"/>
        <v>32</v>
      </c>
      <c r="AP2658" s="148">
        <v>10</v>
      </c>
      <c r="AQ2658" s="140">
        <v>10</v>
      </c>
      <c r="AS2658" s="42">
        <f t="shared" si="372"/>
        <v>2188.9112905938118</v>
      </c>
      <c r="AT2658" s="101">
        <f t="shared" si="373"/>
        <v>0</v>
      </c>
      <c r="AU2658" s="42">
        <f t="shared" si="374"/>
        <v>2188.9112905938118</v>
      </c>
      <c r="AV2658" s="42">
        <f t="shared" si="375"/>
        <v>3299.6957721474037</v>
      </c>
      <c r="AW2658" s="102">
        <f t="shared" si="376"/>
        <v>431</v>
      </c>
      <c r="AX2658" s="43">
        <f t="shared" si="369"/>
        <v>0.5</v>
      </c>
      <c r="AY2658" s="43" t="str">
        <f t="shared" si="377"/>
        <v>UTGS</v>
      </c>
    </row>
    <row r="2659" spans="1:51" hidden="1" x14ac:dyDescent="0.2">
      <c r="A2659" s="38">
        <v>2652</v>
      </c>
      <c r="B2659" t="s">
        <v>5806</v>
      </c>
      <c r="C2659" t="s">
        <v>5746</v>
      </c>
      <c r="D2659">
        <v>11750</v>
      </c>
      <c r="E2659" t="s">
        <v>215</v>
      </c>
      <c r="F2659">
        <v>2</v>
      </c>
      <c r="G2659" t="str">
        <f>LOOKUP(F2659,{0,6,45},{"F","L","H"})</f>
        <v>F</v>
      </c>
      <c r="H2659" t="s">
        <v>1563</v>
      </c>
      <c r="I2659" s="43" t="str">
        <f>IFERROR(VLOOKUP(#REF!,#REF!,2,FALSE),"No")</f>
        <v>No</v>
      </c>
      <c r="J2659" s="139">
        <v>2</v>
      </c>
      <c r="K2659" s="148">
        <v>47</v>
      </c>
      <c r="L2659" s="148"/>
      <c r="M2659" s="148"/>
      <c r="N2659" s="148"/>
      <c r="O2659" s="148"/>
      <c r="P2659" s="148"/>
      <c r="Q2659" s="148"/>
      <c r="R2659" s="148"/>
      <c r="S2659" s="148"/>
      <c r="T2659" s="148"/>
      <c r="U2659" s="148"/>
      <c r="V2659" s="148"/>
      <c r="W2659" s="148"/>
      <c r="X2659" s="139">
        <v>4</v>
      </c>
      <c r="Y2659" s="148">
        <v>711.5</v>
      </c>
      <c r="Z2659" s="149">
        <v>6</v>
      </c>
      <c r="AA2659" s="148">
        <v>288.5</v>
      </c>
      <c r="AB2659" s="148"/>
      <c r="AC2659" s="148"/>
      <c r="AD2659" s="148"/>
      <c r="AE2659" s="148"/>
      <c r="AF2659" s="148"/>
      <c r="AG2659" s="148"/>
      <c r="AH2659" s="148"/>
      <c r="AI2659" s="148"/>
      <c r="AJ2659" s="148"/>
      <c r="AK2659" s="148"/>
      <c r="AL2659" s="139">
        <v>0</v>
      </c>
      <c r="AM2659" s="139">
        <v>0</v>
      </c>
      <c r="AN2659" s="148">
        <f t="shared" si="370"/>
        <v>1000</v>
      </c>
      <c r="AO2659" s="148">
        <f t="shared" si="371"/>
        <v>47</v>
      </c>
      <c r="AP2659" s="148">
        <v>2</v>
      </c>
      <c r="AQ2659" s="140">
        <v>3</v>
      </c>
      <c r="AS2659" s="42">
        <f t="shared" si="372"/>
        <v>3430.2234580596605</v>
      </c>
      <c r="AT2659" s="101">
        <f t="shared" si="373"/>
        <v>0</v>
      </c>
      <c r="AU2659" s="42">
        <f t="shared" si="374"/>
        <v>3430.2234580596605</v>
      </c>
      <c r="AV2659" s="42">
        <f t="shared" si="375"/>
        <v>15183.978907158011</v>
      </c>
      <c r="AW2659" s="102">
        <f t="shared" si="376"/>
        <v>10791.333333333334</v>
      </c>
      <c r="AX2659" s="43">
        <f t="shared" si="369"/>
        <v>2</v>
      </c>
      <c r="AY2659" s="43" t="str">
        <f t="shared" si="377"/>
        <v>UTTSS</v>
      </c>
    </row>
    <row r="2660" spans="1:51" hidden="1" x14ac:dyDescent="0.2">
      <c r="A2660" s="38">
        <v>2653</v>
      </c>
      <c r="B2660" t="s">
        <v>5806</v>
      </c>
      <c r="C2660" t="s">
        <v>5746</v>
      </c>
      <c r="D2660">
        <v>3300</v>
      </c>
      <c r="E2660" t="s">
        <v>207</v>
      </c>
      <c r="F2660">
        <v>2</v>
      </c>
      <c r="G2660" t="str">
        <f>LOOKUP(F2660,{0,6,45},{"F","L","H"})</f>
        <v>F</v>
      </c>
      <c r="H2660" t="s">
        <v>4383</v>
      </c>
      <c r="I2660" s="43" t="str">
        <f>IFERROR(VLOOKUP(#REF!,#REF!,2,FALSE),"No")</f>
        <v>No</v>
      </c>
      <c r="J2660" s="139">
        <v>1.25</v>
      </c>
      <c r="K2660" s="148">
        <v>72</v>
      </c>
      <c r="L2660" s="148"/>
      <c r="M2660" s="148"/>
      <c r="N2660" s="148"/>
      <c r="O2660" s="148"/>
      <c r="P2660" s="148"/>
      <c r="Q2660" s="148"/>
      <c r="R2660" s="148"/>
      <c r="S2660" s="148"/>
      <c r="T2660" s="148"/>
      <c r="U2660" s="148"/>
      <c r="V2660" s="148"/>
      <c r="W2660" s="148"/>
      <c r="X2660" s="139">
        <v>2</v>
      </c>
      <c r="Y2660" s="148">
        <v>320.52999999999997</v>
      </c>
      <c r="Z2660" s="149">
        <v>4</v>
      </c>
      <c r="AA2660" s="148">
        <v>597.42999999999995</v>
      </c>
      <c r="AB2660" s="149">
        <v>6</v>
      </c>
      <c r="AC2660" s="148">
        <v>82.03</v>
      </c>
      <c r="AD2660" s="148"/>
      <c r="AE2660" s="148"/>
      <c r="AF2660" s="148"/>
      <c r="AG2660" s="148"/>
      <c r="AH2660" s="148"/>
      <c r="AI2660" s="148"/>
      <c r="AJ2660" s="148"/>
      <c r="AK2660" s="148"/>
      <c r="AL2660" s="139">
        <v>0</v>
      </c>
      <c r="AM2660" s="139">
        <v>0</v>
      </c>
      <c r="AN2660" s="148">
        <f t="shared" si="370"/>
        <v>999.9899999999999</v>
      </c>
      <c r="AO2660" s="148">
        <f t="shared" si="371"/>
        <v>72</v>
      </c>
      <c r="AP2660" s="148">
        <v>8</v>
      </c>
      <c r="AQ2660" s="140">
        <v>8</v>
      </c>
      <c r="AS2660" s="42">
        <f t="shared" si="372"/>
        <v>5364.970403836076</v>
      </c>
      <c r="AT2660" s="101">
        <f t="shared" si="373"/>
        <v>0</v>
      </c>
      <c r="AU2660" s="42">
        <f t="shared" si="374"/>
        <v>5364.970403836076</v>
      </c>
      <c r="AV2660" s="42">
        <f t="shared" si="375"/>
        <v>4881.459413982102</v>
      </c>
      <c r="AW2660" s="102">
        <f t="shared" si="376"/>
        <v>2145.6666666666665</v>
      </c>
      <c r="AX2660" s="43">
        <f t="shared" si="369"/>
        <v>1.25</v>
      </c>
      <c r="AY2660" s="43" t="str">
        <f t="shared" si="377"/>
        <v>UTTSS</v>
      </c>
    </row>
    <row r="2661" spans="1:51" hidden="1" x14ac:dyDescent="0.2">
      <c r="A2661" s="38">
        <v>2654</v>
      </c>
      <c r="B2661" t="s">
        <v>362</v>
      </c>
      <c r="C2661" t="s">
        <v>289</v>
      </c>
      <c r="D2661">
        <v>320</v>
      </c>
      <c r="E2661" t="s">
        <v>1243</v>
      </c>
      <c r="F2661">
        <v>0.25</v>
      </c>
      <c r="G2661" t="str">
        <f>LOOKUP(F2661,{0,6,45},{"F","L","H"})</f>
        <v>F</v>
      </c>
      <c r="H2661" t="s">
        <v>4384</v>
      </c>
      <c r="I2661" s="43" t="str">
        <f>IFERROR(VLOOKUP(#REF!,#REF!,2,FALSE),"No")</f>
        <v>No</v>
      </c>
      <c r="J2661" s="139">
        <v>0.5</v>
      </c>
      <c r="K2661" s="148">
        <v>35</v>
      </c>
      <c r="L2661" s="148"/>
      <c r="M2661" s="148"/>
      <c r="N2661" s="148"/>
      <c r="O2661" s="148"/>
      <c r="P2661" s="148"/>
      <c r="Q2661" s="148"/>
      <c r="R2661" s="148"/>
      <c r="S2661" s="148"/>
      <c r="T2661" s="148"/>
      <c r="U2661" s="148"/>
      <c r="V2661" s="148"/>
      <c r="W2661" s="148"/>
      <c r="X2661" s="139">
        <v>1.25</v>
      </c>
      <c r="Y2661" s="148">
        <v>116.92</v>
      </c>
      <c r="Z2661" s="149">
        <v>2</v>
      </c>
      <c r="AA2661" s="148">
        <v>883.08</v>
      </c>
      <c r="AB2661" s="148"/>
      <c r="AC2661" s="148"/>
      <c r="AD2661" s="148"/>
      <c r="AE2661" s="148"/>
      <c r="AF2661" s="148"/>
      <c r="AG2661" s="148"/>
      <c r="AH2661" s="148"/>
      <c r="AI2661" s="148"/>
      <c r="AJ2661" s="148"/>
      <c r="AK2661" s="148"/>
      <c r="AL2661" s="139">
        <v>0</v>
      </c>
      <c r="AM2661" s="139">
        <v>0</v>
      </c>
      <c r="AN2661" s="148">
        <f t="shared" si="370"/>
        <v>1000</v>
      </c>
      <c r="AO2661" s="148">
        <f t="shared" si="371"/>
        <v>35</v>
      </c>
      <c r="AP2661" s="148">
        <v>11</v>
      </c>
      <c r="AQ2661" s="140">
        <v>32</v>
      </c>
      <c r="AS2661" s="42">
        <f t="shared" si="372"/>
        <v>2394.1217240869819</v>
      </c>
      <c r="AT2661" s="101">
        <f t="shared" si="373"/>
        <v>0</v>
      </c>
      <c r="AU2661" s="42">
        <f t="shared" si="374"/>
        <v>2394.1217240869819</v>
      </c>
      <c r="AV2661" s="42">
        <f t="shared" si="375"/>
        <v>1018.5251787960635</v>
      </c>
      <c r="AW2661" s="102">
        <f t="shared" si="376"/>
        <v>431</v>
      </c>
      <c r="AX2661" s="43">
        <f t="shared" si="369"/>
        <v>0.5</v>
      </c>
      <c r="AY2661" s="43" t="str">
        <f t="shared" si="377"/>
        <v>UTGS</v>
      </c>
    </row>
    <row r="2662" spans="1:51" hidden="1" x14ac:dyDescent="0.2">
      <c r="A2662" s="38">
        <v>2655</v>
      </c>
      <c r="B2662" t="s">
        <v>5806</v>
      </c>
      <c r="C2662" t="s">
        <v>292</v>
      </c>
      <c r="D2662">
        <v>5000</v>
      </c>
      <c r="E2662" t="s">
        <v>198</v>
      </c>
      <c r="F2662">
        <v>0.25</v>
      </c>
      <c r="G2662" t="str">
        <f>LOOKUP(F2662,{0,6,45},{"F","L","H"})</f>
        <v>F</v>
      </c>
      <c r="H2662" t="s">
        <v>605</v>
      </c>
      <c r="I2662" s="43" t="str">
        <f>IFERROR(VLOOKUP(#REF!,#REF!,2,FALSE),"No")</f>
        <v>No</v>
      </c>
      <c r="J2662" s="139">
        <v>1.25</v>
      </c>
      <c r="K2662" s="148">
        <v>26</v>
      </c>
      <c r="L2662" s="148"/>
      <c r="M2662" s="148"/>
      <c r="N2662" s="148"/>
      <c r="O2662" s="148"/>
      <c r="P2662" s="148"/>
      <c r="Q2662" s="148"/>
      <c r="R2662" s="148"/>
      <c r="S2662" s="148"/>
      <c r="T2662" s="148"/>
      <c r="U2662" s="148"/>
      <c r="V2662" s="148"/>
      <c r="W2662" s="148"/>
      <c r="X2662" s="139">
        <v>4</v>
      </c>
      <c r="Y2662" s="148">
        <v>335</v>
      </c>
      <c r="Z2662" s="148">
        <v>6</v>
      </c>
      <c r="AA2662" s="148">
        <v>665</v>
      </c>
      <c r="AB2662" s="148"/>
      <c r="AC2662" s="148"/>
      <c r="AD2662" s="148"/>
      <c r="AE2662" s="148"/>
      <c r="AF2662" s="148"/>
      <c r="AG2662" s="148"/>
      <c r="AH2662" s="148"/>
      <c r="AI2662" s="148"/>
      <c r="AJ2662" s="148"/>
      <c r="AK2662" s="148"/>
      <c r="AL2662" s="139">
        <v>0</v>
      </c>
      <c r="AM2662" s="139">
        <v>0</v>
      </c>
      <c r="AN2662" s="148">
        <f t="shared" si="370"/>
        <v>1000</v>
      </c>
      <c r="AO2662" s="148">
        <f t="shared" si="371"/>
        <v>26</v>
      </c>
      <c r="AP2662" s="148">
        <v>8</v>
      </c>
      <c r="AQ2662" s="140">
        <v>14</v>
      </c>
      <c r="AS2662" s="42">
        <f t="shared" si="372"/>
        <v>1937.3504236074718</v>
      </c>
      <c r="AT2662" s="101">
        <f t="shared" si="373"/>
        <v>0</v>
      </c>
      <c r="AU2662" s="42">
        <f t="shared" si="374"/>
        <v>1937.3504236074718</v>
      </c>
      <c r="AV2662" s="42">
        <f t="shared" si="375"/>
        <v>3800.9794086767174</v>
      </c>
      <c r="AW2662" s="102">
        <f t="shared" si="376"/>
        <v>3698.6666666666665</v>
      </c>
      <c r="AX2662" s="43">
        <f t="shared" si="369"/>
        <v>1.25</v>
      </c>
      <c r="AY2662" s="43" t="str">
        <f t="shared" si="377"/>
        <v>UTFS</v>
      </c>
    </row>
    <row r="2663" spans="1:51" hidden="1" x14ac:dyDescent="0.2">
      <c r="A2663" s="38">
        <v>2656</v>
      </c>
      <c r="B2663" t="s">
        <v>5806</v>
      </c>
      <c r="C2663" t="s">
        <v>289</v>
      </c>
      <c r="D2663">
        <v>17800</v>
      </c>
      <c r="E2663" t="s">
        <v>197</v>
      </c>
      <c r="F2663">
        <v>2</v>
      </c>
      <c r="G2663" t="str">
        <f>LOOKUP(F2663,{0,6,45},{"F","L","H"})</f>
        <v>F</v>
      </c>
      <c r="H2663" t="s">
        <v>2038</v>
      </c>
      <c r="I2663" s="43" t="str">
        <f>IFERROR(VLOOKUP(#REF!,#REF!,2,FALSE),"No")</f>
        <v>No</v>
      </c>
      <c r="J2663" s="139">
        <v>2</v>
      </c>
      <c r="K2663" s="148">
        <v>313</v>
      </c>
      <c r="L2663" s="148"/>
      <c r="M2663" s="148"/>
      <c r="N2663" s="148"/>
      <c r="O2663" s="148"/>
      <c r="P2663" s="148"/>
      <c r="Q2663" s="148"/>
      <c r="R2663" s="148"/>
      <c r="S2663" s="148"/>
      <c r="T2663" s="148"/>
      <c r="U2663" s="148"/>
      <c r="V2663" s="148"/>
      <c r="W2663" s="148"/>
      <c r="X2663" s="139">
        <v>2</v>
      </c>
      <c r="Y2663" s="148">
        <v>267.5</v>
      </c>
      <c r="Z2663" s="148">
        <v>4</v>
      </c>
      <c r="AA2663" s="148">
        <v>732.5</v>
      </c>
      <c r="AB2663" s="148"/>
      <c r="AC2663" s="148"/>
      <c r="AD2663" s="148"/>
      <c r="AE2663" s="148"/>
      <c r="AF2663" s="148"/>
      <c r="AG2663" s="148"/>
      <c r="AH2663" s="148"/>
      <c r="AI2663" s="148"/>
      <c r="AJ2663" s="148"/>
      <c r="AK2663" s="148"/>
      <c r="AL2663" s="139">
        <v>0</v>
      </c>
      <c r="AM2663" s="139">
        <v>0</v>
      </c>
      <c r="AN2663" s="148">
        <f t="shared" si="370"/>
        <v>1000</v>
      </c>
      <c r="AO2663" s="148">
        <f t="shared" si="371"/>
        <v>313</v>
      </c>
      <c r="AP2663" s="148">
        <v>5</v>
      </c>
      <c r="AQ2663" s="140">
        <v>5</v>
      </c>
      <c r="AS2663" s="42">
        <f t="shared" si="372"/>
        <v>22843.828561120717</v>
      </c>
      <c r="AT2663" s="101">
        <f t="shared" si="373"/>
        <v>0</v>
      </c>
      <c r="AU2663" s="42">
        <f t="shared" si="374"/>
        <v>22843.828561120717</v>
      </c>
      <c r="AV2663" s="42">
        <f t="shared" si="375"/>
        <v>7552.597344294807</v>
      </c>
      <c r="AW2663" s="102">
        <f t="shared" si="376"/>
        <v>15242</v>
      </c>
      <c r="AX2663" s="43">
        <f t="shared" si="369"/>
        <v>2</v>
      </c>
      <c r="AY2663" s="43" t="str">
        <f t="shared" si="377"/>
        <v>UTGS</v>
      </c>
    </row>
    <row r="2664" spans="1:51" hidden="1" x14ac:dyDescent="0.2">
      <c r="A2664" s="38">
        <v>2657</v>
      </c>
      <c r="B2664" t="s">
        <v>5806</v>
      </c>
      <c r="C2664" t="s">
        <v>5746</v>
      </c>
      <c r="D2664">
        <v>7800</v>
      </c>
      <c r="E2664" t="s">
        <v>212</v>
      </c>
      <c r="F2664">
        <v>2</v>
      </c>
      <c r="G2664" t="str">
        <f>LOOKUP(F2664,{0,6,45},{"F","L","H"})</f>
        <v>F</v>
      </c>
      <c r="H2664" t="s">
        <v>701</v>
      </c>
      <c r="I2664" s="43" t="str">
        <f>IFERROR(VLOOKUP(#REF!,#REF!,2,FALSE),"No")</f>
        <v>No</v>
      </c>
      <c r="J2664" s="149">
        <v>1.25</v>
      </c>
      <c r="K2664" s="148">
        <v>77</v>
      </c>
      <c r="L2664" s="148"/>
      <c r="M2664" s="148"/>
      <c r="N2664" s="148"/>
      <c r="O2664" s="148"/>
      <c r="P2664" s="148"/>
      <c r="Q2664" s="148"/>
      <c r="R2664" s="148"/>
      <c r="S2664" s="148"/>
      <c r="T2664" s="148"/>
      <c r="U2664" s="148"/>
      <c r="V2664" s="148"/>
      <c r="W2664" s="148"/>
      <c r="X2664" s="139">
        <v>4</v>
      </c>
      <c r="Y2664" s="148">
        <v>661.73</v>
      </c>
      <c r="Z2664" s="149">
        <v>6</v>
      </c>
      <c r="AA2664" s="148">
        <v>55.83</v>
      </c>
      <c r="AB2664" s="148">
        <v>8</v>
      </c>
      <c r="AC2664" s="148">
        <v>282.45</v>
      </c>
      <c r="AD2664" s="148"/>
      <c r="AE2664" s="148"/>
      <c r="AF2664" s="148"/>
      <c r="AG2664" s="148"/>
      <c r="AH2664" s="148"/>
      <c r="AI2664" s="148"/>
      <c r="AJ2664" s="148"/>
      <c r="AK2664" s="148"/>
      <c r="AL2664" s="139">
        <v>0</v>
      </c>
      <c r="AM2664" s="139">
        <v>0</v>
      </c>
      <c r="AN2664" s="148">
        <f t="shared" si="370"/>
        <v>1000.01</v>
      </c>
      <c r="AO2664" s="148">
        <f t="shared" si="371"/>
        <v>77</v>
      </c>
      <c r="AP2664" s="148">
        <v>4</v>
      </c>
      <c r="AQ2664" s="140">
        <v>8</v>
      </c>
      <c r="AS2664" s="42">
        <f t="shared" si="372"/>
        <v>5737.5377929913584</v>
      </c>
      <c r="AT2664" s="101">
        <f t="shared" si="373"/>
        <v>0</v>
      </c>
      <c r="AU2664" s="42">
        <f t="shared" si="374"/>
        <v>5737.5377929913584</v>
      </c>
      <c r="AV2664" s="42">
        <f t="shared" si="375"/>
        <v>6273.2956913864064</v>
      </c>
      <c r="AW2664" s="102">
        <f t="shared" si="376"/>
        <v>5118</v>
      </c>
      <c r="AX2664" s="43">
        <f t="shared" si="369"/>
        <v>1.25</v>
      </c>
      <c r="AY2664" s="43" t="str">
        <f t="shared" si="377"/>
        <v>UTTSS</v>
      </c>
    </row>
    <row r="2665" spans="1:51" hidden="1" x14ac:dyDescent="0.2">
      <c r="A2665" s="38">
        <v>2658</v>
      </c>
      <c r="B2665" t="s">
        <v>362</v>
      </c>
      <c r="C2665" t="s">
        <v>289</v>
      </c>
      <c r="D2665">
        <v>550</v>
      </c>
      <c r="E2665" t="s">
        <v>1232</v>
      </c>
      <c r="F2665">
        <v>2</v>
      </c>
      <c r="G2665" t="str">
        <f>LOOKUP(F2665,{0,6,45},{"F","L","H"})</f>
        <v>F</v>
      </c>
      <c r="H2665" t="s">
        <v>4385</v>
      </c>
      <c r="I2665" s="43" t="str">
        <f>IFERROR(VLOOKUP(#REF!,#REF!,2,FALSE),"No")</f>
        <v>No</v>
      </c>
      <c r="J2665" s="139">
        <v>0.75</v>
      </c>
      <c r="K2665" s="148">
        <v>57.43</v>
      </c>
      <c r="L2665" s="148"/>
      <c r="M2665" s="148"/>
      <c r="N2665" s="148"/>
      <c r="O2665" s="148"/>
      <c r="P2665" s="148"/>
      <c r="Q2665" s="148"/>
      <c r="R2665" s="148"/>
      <c r="S2665" s="148"/>
      <c r="T2665" s="148"/>
      <c r="U2665" s="148"/>
      <c r="V2665" s="148"/>
      <c r="W2665" s="148"/>
      <c r="X2665" s="139">
        <v>2</v>
      </c>
      <c r="Y2665" s="148">
        <v>1000</v>
      </c>
      <c r="Z2665" s="148"/>
      <c r="AA2665" s="148"/>
      <c r="AB2665" s="148"/>
      <c r="AC2665" s="148"/>
      <c r="AD2665" s="148"/>
      <c r="AE2665" s="148"/>
      <c r="AF2665" s="148"/>
      <c r="AG2665" s="148"/>
      <c r="AH2665" s="148"/>
      <c r="AI2665" s="148"/>
      <c r="AJ2665" s="148"/>
      <c r="AK2665" s="148"/>
      <c r="AL2665" s="139">
        <v>0</v>
      </c>
      <c r="AM2665" s="139">
        <v>0</v>
      </c>
      <c r="AN2665" s="148">
        <f t="shared" si="370"/>
        <v>1000</v>
      </c>
      <c r="AO2665" s="148">
        <f t="shared" si="371"/>
        <v>57.43</v>
      </c>
      <c r="AP2665" s="148">
        <v>20</v>
      </c>
      <c r="AQ2665" s="140">
        <v>115</v>
      </c>
      <c r="AS2665" s="42">
        <f t="shared" si="372"/>
        <v>3697.5431318375809</v>
      </c>
      <c r="AT2665" s="101">
        <f t="shared" si="373"/>
        <v>0</v>
      </c>
      <c r="AU2665" s="42">
        <f t="shared" si="374"/>
        <v>3697.5431318375809</v>
      </c>
      <c r="AV2665" s="42">
        <f t="shared" si="375"/>
        <v>282.70401496933943</v>
      </c>
      <c r="AW2665" s="102">
        <f t="shared" si="376"/>
        <v>585.0096169344007</v>
      </c>
      <c r="AX2665" s="43">
        <f t="shared" si="369"/>
        <v>0.75</v>
      </c>
      <c r="AY2665" s="43" t="str">
        <f t="shared" si="377"/>
        <v>UTGS</v>
      </c>
    </row>
    <row r="2666" spans="1:51" hidden="1" x14ac:dyDescent="0.2">
      <c r="A2666" s="38">
        <v>2659</v>
      </c>
      <c r="B2666" t="s">
        <v>362</v>
      </c>
      <c r="C2666" t="s">
        <v>289</v>
      </c>
      <c r="D2666">
        <v>320</v>
      </c>
      <c r="E2666" t="s">
        <v>1239</v>
      </c>
      <c r="F2666">
        <v>0.25</v>
      </c>
      <c r="G2666" t="str">
        <f>LOOKUP(F2666,{0,6,45},{"F","L","H"})</f>
        <v>F</v>
      </c>
      <c r="H2666" t="s">
        <v>1564</v>
      </c>
      <c r="I2666" s="43" t="str">
        <f>IFERROR(VLOOKUP(#REF!,#REF!,2,FALSE),"No")</f>
        <v>No</v>
      </c>
      <c r="J2666" s="139">
        <v>0.5</v>
      </c>
      <c r="K2666" s="148">
        <v>124</v>
      </c>
      <c r="L2666" s="148"/>
      <c r="M2666" s="148"/>
      <c r="N2666" s="148"/>
      <c r="O2666" s="148"/>
      <c r="P2666" s="148"/>
      <c r="Q2666" s="148"/>
      <c r="R2666" s="148"/>
      <c r="S2666" s="148"/>
      <c r="T2666" s="148"/>
      <c r="U2666" s="148"/>
      <c r="V2666" s="148"/>
      <c r="W2666" s="148"/>
      <c r="X2666" s="139">
        <v>4</v>
      </c>
      <c r="Y2666" s="148">
        <v>1000</v>
      </c>
      <c r="Z2666" s="148"/>
      <c r="AA2666" s="148"/>
      <c r="AB2666" s="148"/>
      <c r="AC2666" s="148"/>
      <c r="AD2666" s="148"/>
      <c r="AE2666" s="148"/>
      <c r="AF2666" s="148"/>
      <c r="AG2666" s="148"/>
      <c r="AH2666" s="148"/>
      <c r="AI2666" s="148"/>
      <c r="AJ2666" s="148"/>
      <c r="AK2666" s="148"/>
      <c r="AL2666" s="139">
        <v>0</v>
      </c>
      <c r="AM2666" s="139">
        <v>0</v>
      </c>
      <c r="AN2666" s="148">
        <f t="shared" si="370"/>
        <v>1000</v>
      </c>
      <c r="AO2666" s="148">
        <f t="shared" si="371"/>
        <v>124</v>
      </c>
      <c r="AP2666" s="148">
        <v>3</v>
      </c>
      <c r="AQ2666" s="140">
        <v>3</v>
      </c>
      <c r="AS2666" s="42">
        <f t="shared" si="372"/>
        <v>8482.0312510510212</v>
      </c>
      <c r="AT2666" s="101">
        <f t="shared" si="373"/>
        <v>0</v>
      </c>
      <c r="AU2666" s="42">
        <f t="shared" si="374"/>
        <v>8482.0312510510212</v>
      </c>
      <c r="AV2666" s="42">
        <f t="shared" si="375"/>
        <v>13226.987240491346</v>
      </c>
      <c r="AW2666" s="102">
        <f t="shared" si="376"/>
        <v>431</v>
      </c>
      <c r="AX2666" s="43">
        <f t="shared" si="369"/>
        <v>0.5</v>
      </c>
      <c r="AY2666" s="43" t="str">
        <f t="shared" si="377"/>
        <v>UTGS</v>
      </c>
    </row>
    <row r="2667" spans="1:51" hidden="1" x14ac:dyDescent="0.2">
      <c r="A2667" s="38">
        <v>2660</v>
      </c>
      <c r="B2667" t="s">
        <v>5806</v>
      </c>
      <c r="C2667" t="s">
        <v>289</v>
      </c>
      <c r="D2667">
        <v>550</v>
      </c>
      <c r="E2667" t="s">
        <v>1232</v>
      </c>
      <c r="F2667">
        <v>2</v>
      </c>
      <c r="G2667" t="str">
        <f>LOOKUP(F2667,{0,6,45},{"F","L","H"})</f>
        <v>F</v>
      </c>
      <c r="H2667" t="s">
        <v>4386</v>
      </c>
      <c r="I2667" s="43" t="str">
        <f>IFERROR(VLOOKUP(#REF!,#REF!,2,FALSE),"No")</f>
        <v>No</v>
      </c>
      <c r="J2667" s="139">
        <v>0.75</v>
      </c>
      <c r="K2667" s="148">
        <v>117</v>
      </c>
      <c r="L2667" s="148"/>
      <c r="M2667" s="148"/>
      <c r="N2667" s="148"/>
      <c r="O2667" s="148"/>
      <c r="P2667" s="148"/>
      <c r="Q2667" s="148"/>
      <c r="R2667" s="148"/>
      <c r="S2667" s="148"/>
      <c r="T2667" s="148"/>
      <c r="U2667" s="148"/>
      <c r="V2667" s="148"/>
      <c r="W2667" s="148"/>
      <c r="X2667" s="139">
        <v>4</v>
      </c>
      <c r="Y2667" s="148">
        <v>858.75</v>
      </c>
      <c r="Z2667" s="149">
        <v>8</v>
      </c>
      <c r="AA2667" s="148">
        <v>141.25</v>
      </c>
      <c r="AB2667" s="149"/>
      <c r="AC2667" s="148"/>
      <c r="AD2667" s="148"/>
      <c r="AE2667" s="148"/>
      <c r="AF2667" s="148"/>
      <c r="AG2667" s="148"/>
      <c r="AH2667" s="148"/>
      <c r="AI2667" s="148"/>
      <c r="AJ2667" s="148"/>
      <c r="AK2667" s="148"/>
      <c r="AL2667" s="139">
        <v>0</v>
      </c>
      <c r="AM2667" s="139">
        <v>0</v>
      </c>
      <c r="AN2667" s="148">
        <f t="shared" si="370"/>
        <v>1000</v>
      </c>
      <c r="AO2667" s="148">
        <f t="shared" si="371"/>
        <v>117</v>
      </c>
      <c r="AP2667" s="148">
        <v>3</v>
      </c>
      <c r="AQ2667" s="140">
        <v>6</v>
      </c>
      <c r="AS2667" s="42">
        <f t="shared" si="372"/>
        <v>7532.866906233623</v>
      </c>
      <c r="AT2667" s="101">
        <f t="shared" si="373"/>
        <v>0</v>
      </c>
      <c r="AU2667" s="42">
        <f t="shared" si="374"/>
        <v>7532.866906233623</v>
      </c>
      <c r="AV2667" s="42">
        <f t="shared" si="375"/>
        <v>7394.3707035790067</v>
      </c>
      <c r="AW2667" s="102">
        <f t="shared" si="376"/>
        <v>585.0096169344007</v>
      </c>
      <c r="AX2667" s="43">
        <f t="shared" si="369"/>
        <v>0.75</v>
      </c>
      <c r="AY2667" s="43" t="str">
        <f t="shared" si="377"/>
        <v>UTGS</v>
      </c>
    </row>
    <row r="2668" spans="1:51" hidden="1" x14ac:dyDescent="0.2">
      <c r="A2668" s="38">
        <v>2661</v>
      </c>
      <c r="B2668" t="s">
        <v>5806</v>
      </c>
      <c r="C2668" t="s">
        <v>292</v>
      </c>
      <c r="D2668">
        <v>1847</v>
      </c>
      <c r="E2668" t="s">
        <v>1249</v>
      </c>
      <c r="F2668">
        <v>2</v>
      </c>
      <c r="G2668" t="str">
        <f>LOOKUP(F2668,{0,6,45},{"F","L","H"})</f>
        <v>F</v>
      </c>
      <c r="H2668" t="s">
        <v>4387</v>
      </c>
      <c r="I2668" s="43" t="str">
        <f>IFERROR(VLOOKUP(#REF!,#REF!,2,FALSE),"No")</f>
        <v>No</v>
      </c>
      <c r="J2668" s="139">
        <v>0.75</v>
      </c>
      <c r="K2668" s="148">
        <v>44</v>
      </c>
      <c r="L2668" s="148"/>
      <c r="M2668" s="148"/>
      <c r="N2668" s="148"/>
      <c r="O2668" s="148"/>
      <c r="P2668" s="148"/>
      <c r="Q2668" s="148"/>
      <c r="R2668" s="148"/>
      <c r="S2668" s="148"/>
      <c r="T2668" s="148"/>
      <c r="U2668" s="148"/>
      <c r="V2668" s="148"/>
      <c r="W2668" s="148"/>
      <c r="X2668" s="139">
        <v>2</v>
      </c>
      <c r="Y2668" s="148">
        <v>720.36</v>
      </c>
      <c r="Z2668" s="148">
        <v>4</v>
      </c>
      <c r="AA2668" s="148">
        <v>279.64</v>
      </c>
      <c r="AB2668" s="148"/>
      <c r="AC2668" s="148"/>
      <c r="AD2668" s="148"/>
      <c r="AE2668" s="148"/>
      <c r="AF2668" s="148"/>
      <c r="AG2668" s="148"/>
      <c r="AH2668" s="148"/>
      <c r="AI2668" s="148"/>
      <c r="AJ2668" s="148"/>
      <c r="AK2668" s="148"/>
      <c r="AL2668" s="139">
        <v>0</v>
      </c>
      <c r="AM2668" s="139">
        <v>0</v>
      </c>
      <c r="AN2668" s="148">
        <f t="shared" si="370"/>
        <v>1000</v>
      </c>
      <c r="AO2668" s="148">
        <f t="shared" si="371"/>
        <v>44</v>
      </c>
      <c r="AP2668" s="148">
        <v>6</v>
      </c>
      <c r="AQ2668" s="140">
        <v>8</v>
      </c>
      <c r="AS2668" s="42">
        <f t="shared" si="372"/>
        <v>2832.873024566491</v>
      </c>
      <c r="AT2668" s="101">
        <f t="shared" si="373"/>
        <v>0</v>
      </c>
      <c r="AU2668" s="42">
        <f t="shared" si="374"/>
        <v>2832.873024566491</v>
      </c>
      <c r="AV2668" s="42">
        <f t="shared" si="375"/>
        <v>4314.4975651842542</v>
      </c>
      <c r="AW2668" s="102">
        <f t="shared" si="376"/>
        <v>2169</v>
      </c>
      <c r="AX2668" s="43">
        <f t="shared" si="369"/>
        <v>0.75</v>
      </c>
      <c r="AY2668" s="43" t="str">
        <f t="shared" si="377"/>
        <v>UTFS</v>
      </c>
    </row>
    <row r="2669" spans="1:51" hidden="1" x14ac:dyDescent="0.2">
      <c r="A2669" s="38">
        <v>2662</v>
      </c>
      <c r="B2669" t="s">
        <v>362</v>
      </c>
      <c r="C2669" t="s">
        <v>289</v>
      </c>
      <c r="D2669">
        <v>320</v>
      </c>
      <c r="E2669" t="s">
        <v>1232</v>
      </c>
      <c r="F2669">
        <v>0.25</v>
      </c>
      <c r="G2669" t="str">
        <f>LOOKUP(F2669,{0,6,45},{"F","L","H"})</f>
        <v>F</v>
      </c>
      <c r="H2669" t="s">
        <v>4388</v>
      </c>
      <c r="I2669" s="43" t="str">
        <f>IFERROR(VLOOKUP(#REF!,#REF!,2,FALSE),"No")</f>
        <v>No</v>
      </c>
      <c r="J2669" s="139">
        <v>0.75</v>
      </c>
      <c r="K2669" s="148">
        <v>45</v>
      </c>
      <c r="L2669" s="148"/>
      <c r="M2669" s="148"/>
      <c r="N2669" s="148"/>
      <c r="O2669" s="148"/>
      <c r="P2669" s="148"/>
      <c r="Q2669" s="148"/>
      <c r="R2669" s="148"/>
      <c r="S2669" s="148"/>
      <c r="T2669" s="148"/>
      <c r="U2669" s="148"/>
      <c r="V2669" s="148"/>
      <c r="W2669" s="148"/>
      <c r="X2669" s="139">
        <v>0.75</v>
      </c>
      <c r="Y2669" s="148">
        <v>141</v>
      </c>
      <c r="Z2669" s="149">
        <v>2</v>
      </c>
      <c r="AA2669" s="148">
        <v>859</v>
      </c>
      <c r="AB2669" s="148"/>
      <c r="AC2669" s="148"/>
      <c r="AD2669" s="148"/>
      <c r="AE2669" s="148"/>
      <c r="AF2669" s="148"/>
      <c r="AG2669" s="148"/>
      <c r="AH2669" s="148"/>
      <c r="AI2669" s="148"/>
      <c r="AJ2669" s="148"/>
      <c r="AK2669" s="148"/>
      <c r="AL2669" s="139">
        <v>0</v>
      </c>
      <c r="AM2669" s="139">
        <v>0</v>
      </c>
      <c r="AN2669" s="148">
        <f t="shared" si="370"/>
        <v>1000</v>
      </c>
      <c r="AO2669" s="148">
        <f t="shared" si="371"/>
        <v>45</v>
      </c>
      <c r="AP2669" s="148">
        <v>13</v>
      </c>
      <c r="AQ2669" s="140">
        <v>41</v>
      </c>
      <c r="AS2669" s="42">
        <f t="shared" si="372"/>
        <v>2897.2565023975476</v>
      </c>
      <c r="AT2669" s="101">
        <f t="shared" si="373"/>
        <v>0</v>
      </c>
      <c r="AU2669" s="42">
        <f t="shared" si="374"/>
        <v>2897.2565023975476</v>
      </c>
      <c r="AV2669" s="42">
        <f t="shared" si="375"/>
        <v>819.01809076765937</v>
      </c>
      <c r="AW2669" s="102">
        <f t="shared" si="376"/>
        <v>431</v>
      </c>
      <c r="AX2669" s="43">
        <f t="shared" si="369"/>
        <v>0.75</v>
      </c>
      <c r="AY2669" s="43" t="str">
        <f t="shared" si="377"/>
        <v>UTGS</v>
      </c>
    </row>
    <row r="2670" spans="1:51" hidden="1" x14ac:dyDescent="0.2">
      <c r="A2670" s="38">
        <v>2663</v>
      </c>
      <c r="B2670" t="s">
        <v>5806</v>
      </c>
      <c r="C2670" t="s">
        <v>292</v>
      </c>
      <c r="D2670">
        <v>5550</v>
      </c>
      <c r="E2670" t="s">
        <v>198</v>
      </c>
      <c r="F2670">
        <v>2</v>
      </c>
      <c r="G2670" t="str">
        <f>LOOKUP(F2670,{0,6,45},{"F","L","H"})</f>
        <v>F</v>
      </c>
      <c r="H2670" t="s">
        <v>847</v>
      </c>
      <c r="I2670" s="43" t="str">
        <f>IFERROR(VLOOKUP(#REF!,#REF!,2,FALSE),"No")</f>
        <v>No</v>
      </c>
      <c r="J2670" s="139">
        <v>2</v>
      </c>
      <c r="K2670" s="148">
        <v>296</v>
      </c>
      <c r="L2670" s="148"/>
      <c r="M2670" s="148"/>
      <c r="N2670" s="148"/>
      <c r="O2670" s="148"/>
      <c r="P2670" s="148"/>
      <c r="Q2670" s="148"/>
      <c r="R2670" s="148"/>
      <c r="S2670" s="148"/>
      <c r="T2670" s="148"/>
      <c r="U2670" s="148"/>
      <c r="V2670" s="148"/>
      <c r="W2670" s="148"/>
      <c r="X2670" s="139">
        <v>3</v>
      </c>
      <c r="Y2670" s="148">
        <v>192.87</v>
      </c>
      <c r="Z2670" s="148">
        <v>4</v>
      </c>
      <c r="AA2670" s="148">
        <v>807.13</v>
      </c>
      <c r="AB2670" s="148"/>
      <c r="AC2670" s="148"/>
      <c r="AD2670" s="148"/>
      <c r="AE2670" s="148"/>
      <c r="AF2670" s="148"/>
      <c r="AG2670" s="148"/>
      <c r="AH2670" s="148"/>
      <c r="AI2670" s="148"/>
      <c r="AJ2670" s="148"/>
      <c r="AK2670" s="148"/>
      <c r="AL2670" s="139">
        <v>0</v>
      </c>
      <c r="AM2670" s="139">
        <v>0</v>
      </c>
      <c r="AN2670" s="148">
        <f t="shared" si="370"/>
        <v>1000</v>
      </c>
      <c r="AO2670" s="148">
        <f t="shared" si="371"/>
        <v>296</v>
      </c>
      <c r="AP2670" s="148">
        <v>7</v>
      </c>
      <c r="AQ2670" s="140">
        <v>28</v>
      </c>
      <c r="AS2670" s="42">
        <f t="shared" si="372"/>
        <v>21603.109437992756</v>
      </c>
      <c r="AT2670" s="101">
        <f t="shared" si="373"/>
        <v>0</v>
      </c>
      <c r="AU2670" s="42">
        <f t="shared" si="374"/>
        <v>21603.109437992756</v>
      </c>
      <c r="AV2670" s="42">
        <f t="shared" si="375"/>
        <v>1280.4461507669298</v>
      </c>
      <c r="AW2670" s="102">
        <f t="shared" si="376"/>
        <v>3698.6666666666665</v>
      </c>
      <c r="AX2670" s="43">
        <f t="shared" si="369"/>
        <v>2</v>
      </c>
      <c r="AY2670" s="43" t="str">
        <f t="shared" si="377"/>
        <v>UTFS</v>
      </c>
    </row>
    <row r="2671" spans="1:51" hidden="1" x14ac:dyDescent="0.2">
      <c r="A2671" s="38">
        <v>2664</v>
      </c>
      <c r="B2671" t="s">
        <v>362</v>
      </c>
      <c r="C2671" t="s">
        <v>289</v>
      </c>
      <c r="D2671">
        <v>320</v>
      </c>
      <c r="E2671" t="s">
        <v>1232</v>
      </c>
      <c r="F2671">
        <v>0.25</v>
      </c>
      <c r="G2671" t="str">
        <f>LOOKUP(F2671,{0,6,45},{"F","L","H"})</f>
        <v>F</v>
      </c>
      <c r="H2671" t="s">
        <v>4389</v>
      </c>
      <c r="I2671" s="43" t="str">
        <f>IFERROR(VLOOKUP(#REF!,#REF!,2,FALSE),"No")</f>
        <v>No</v>
      </c>
      <c r="J2671" s="139">
        <v>0.5</v>
      </c>
      <c r="K2671" s="148">
        <v>44</v>
      </c>
      <c r="L2671" s="148"/>
      <c r="M2671" s="148"/>
      <c r="N2671" s="148"/>
      <c r="O2671" s="148"/>
      <c r="P2671" s="148"/>
      <c r="Q2671" s="148"/>
      <c r="R2671" s="148"/>
      <c r="S2671" s="148"/>
      <c r="T2671" s="148"/>
      <c r="U2671" s="148"/>
      <c r="V2671" s="148"/>
      <c r="W2671" s="148"/>
      <c r="X2671" s="139">
        <v>1.25</v>
      </c>
      <c r="Y2671" s="148">
        <v>687.26</v>
      </c>
      <c r="Z2671" s="148">
        <v>2</v>
      </c>
      <c r="AA2671" s="148">
        <v>312.74</v>
      </c>
      <c r="AB2671" s="148"/>
      <c r="AC2671" s="148"/>
      <c r="AD2671" s="148"/>
      <c r="AE2671" s="148"/>
      <c r="AF2671" s="148"/>
      <c r="AG2671" s="148"/>
      <c r="AH2671" s="148"/>
      <c r="AI2671" s="148"/>
      <c r="AJ2671" s="148"/>
      <c r="AK2671" s="148"/>
      <c r="AL2671" s="139">
        <v>0</v>
      </c>
      <c r="AM2671" s="139">
        <v>0</v>
      </c>
      <c r="AN2671" s="148">
        <f t="shared" si="370"/>
        <v>1000</v>
      </c>
      <c r="AO2671" s="148">
        <f t="shared" si="371"/>
        <v>44</v>
      </c>
      <c r="AP2671" s="148">
        <v>7</v>
      </c>
      <c r="AQ2671" s="140">
        <v>7</v>
      </c>
      <c r="AS2671" s="42">
        <f t="shared" si="372"/>
        <v>3009.7530245664911</v>
      </c>
      <c r="AT2671" s="101">
        <f t="shared" si="373"/>
        <v>0</v>
      </c>
      <c r="AU2671" s="42">
        <f t="shared" si="374"/>
        <v>3009.7530245664911</v>
      </c>
      <c r="AV2671" s="42">
        <f t="shared" si="375"/>
        <v>4713.1491030677198</v>
      </c>
      <c r="AW2671" s="102">
        <f t="shared" si="376"/>
        <v>431</v>
      </c>
      <c r="AX2671" s="43">
        <f t="shared" si="369"/>
        <v>0.5</v>
      </c>
      <c r="AY2671" s="43" t="str">
        <f t="shared" si="377"/>
        <v>UTGS</v>
      </c>
    </row>
    <row r="2672" spans="1:51" hidden="1" x14ac:dyDescent="0.2">
      <c r="A2672" s="38">
        <v>2665</v>
      </c>
      <c r="B2672" t="s">
        <v>362</v>
      </c>
      <c r="C2672" t="s">
        <v>289</v>
      </c>
      <c r="D2672">
        <v>320</v>
      </c>
      <c r="E2672" t="s">
        <v>1232</v>
      </c>
      <c r="F2672">
        <v>0.25</v>
      </c>
      <c r="G2672" t="str">
        <f>LOOKUP(F2672,{0,6,45},{"F","L","H"})</f>
        <v>F</v>
      </c>
      <c r="H2672" t="s">
        <v>4390</v>
      </c>
      <c r="I2672" s="43" t="str">
        <f>IFERROR(VLOOKUP(#REF!,#REF!,2,FALSE),"No")</f>
        <v>No</v>
      </c>
      <c r="J2672" s="139">
        <v>0.5</v>
      </c>
      <c r="K2672" s="148">
        <v>54</v>
      </c>
      <c r="L2672" s="148"/>
      <c r="M2672" s="148"/>
      <c r="N2672" s="148"/>
      <c r="O2672" s="148"/>
      <c r="P2672" s="148"/>
      <c r="Q2672" s="148"/>
      <c r="R2672" s="148"/>
      <c r="S2672" s="148"/>
      <c r="T2672" s="148"/>
      <c r="U2672" s="148"/>
      <c r="V2672" s="148"/>
      <c r="W2672" s="148"/>
      <c r="X2672" s="139">
        <v>1.25</v>
      </c>
      <c r="Y2672" s="148">
        <v>581</v>
      </c>
      <c r="Z2672" s="149">
        <v>2</v>
      </c>
      <c r="AA2672" s="148">
        <v>419</v>
      </c>
      <c r="AB2672" s="148"/>
      <c r="AC2672" s="148"/>
      <c r="AD2672" s="148"/>
      <c r="AE2672" s="148"/>
      <c r="AF2672" s="148"/>
      <c r="AG2672" s="148"/>
      <c r="AH2672" s="148"/>
      <c r="AI2672" s="148"/>
      <c r="AJ2672" s="148"/>
      <c r="AK2672" s="148"/>
      <c r="AL2672" s="139">
        <v>0</v>
      </c>
      <c r="AM2672" s="139">
        <v>0</v>
      </c>
      <c r="AN2672" s="148">
        <f t="shared" si="370"/>
        <v>1000</v>
      </c>
      <c r="AO2672" s="148">
        <f t="shared" si="371"/>
        <v>54</v>
      </c>
      <c r="AP2672" s="148">
        <v>8</v>
      </c>
      <c r="AQ2672" s="140">
        <v>8</v>
      </c>
      <c r="AS2672" s="42">
        <f t="shared" si="372"/>
        <v>3693.7878028770574</v>
      </c>
      <c r="AT2672" s="101">
        <f t="shared" si="373"/>
        <v>0</v>
      </c>
      <c r="AU2672" s="42">
        <f t="shared" si="374"/>
        <v>3693.7878028770574</v>
      </c>
      <c r="AV2672" s="42">
        <f t="shared" si="375"/>
        <v>4114.7077151842541</v>
      </c>
      <c r="AW2672" s="102">
        <f t="shared" si="376"/>
        <v>431</v>
      </c>
      <c r="AX2672" s="43">
        <f t="shared" si="369"/>
        <v>0.5</v>
      </c>
      <c r="AY2672" s="43" t="str">
        <f t="shared" si="377"/>
        <v>UTGS</v>
      </c>
    </row>
    <row r="2673" spans="1:51" hidden="1" x14ac:dyDescent="0.2">
      <c r="A2673" s="38">
        <v>2666</v>
      </c>
      <c r="B2673" t="s">
        <v>362</v>
      </c>
      <c r="C2673" t="s">
        <v>289</v>
      </c>
      <c r="D2673">
        <v>428</v>
      </c>
      <c r="E2673" t="s">
        <v>1238</v>
      </c>
      <c r="F2673">
        <v>2</v>
      </c>
      <c r="G2673" t="str">
        <f>LOOKUP(F2673,{0,6,45},{"F","L","H"})</f>
        <v>F</v>
      </c>
      <c r="H2673" t="s">
        <v>4391</v>
      </c>
      <c r="I2673" s="43" t="str">
        <f>IFERROR(VLOOKUP(#REF!,#REF!,2,FALSE),"No")</f>
        <v>No</v>
      </c>
      <c r="J2673" s="139">
        <v>0.5</v>
      </c>
      <c r="K2673" s="148">
        <v>22</v>
      </c>
      <c r="L2673" s="148"/>
      <c r="M2673" s="148"/>
      <c r="N2673" s="148"/>
      <c r="O2673" s="148"/>
      <c r="P2673" s="148"/>
      <c r="Q2673" s="148"/>
      <c r="R2673" s="148"/>
      <c r="S2673" s="148"/>
      <c r="T2673" s="148"/>
      <c r="U2673" s="148"/>
      <c r="V2673" s="148"/>
      <c r="W2673" s="148"/>
      <c r="X2673" s="139">
        <v>2</v>
      </c>
      <c r="Y2673" s="148">
        <v>287.77999999999997</v>
      </c>
      <c r="Z2673" s="148">
        <v>4</v>
      </c>
      <c r="AA2673" s="148">
        <v>712.22</v>
      </c>
      <c r="AB2673" s="148"/>
      <c r="AC2673" s="148"/>
      <c r="AD2673" s="148"/>
      <c r="AE2673" s="148"/>
      <c r="AF2673" s="148"/>
      <c r="AG2673" s="148"/>
      <c r="AH2673" s="148"/>
      <c r="AI2673" s="148"/>
      <c r="AJ2673" s="148"/>
      <c r="AK2673" s="148"/>
      <c r="AL2673" s="139">
        <v>0</v>
      </c>
      <c r="AM2673" s="139">
        <v>0</v>
      </c>
      <c r="AN2673" s="148">
        <f t="shared" si="370"/>
        <v>1000</v>
      </c>
      <c r="AO2673" s="148">
        <f t="shared" si="371"/>
        <v>22</v>
      </c>
      <c r="AP2673" s="148">
        <v>7</v>
      </c>
      <c r="AQ2673" s="140">
        <v>7</v>
      </c>
      <c r="AS2673" s="42">
        <f t="shared" si="372"/>
        <v>1504.8765122832456</v>
      </c>
      <c r="AT2673" s="101">
        <f t="shared" si="373"/>
        <v>0</v>
      </c>
      <c r="AU2673" s="42">
        <f t="shared" si="374"/>
        <v>1504.8765122832456</v>
      </c>
      <c r="AV2673" s="42">
        <f t="shared" si="375"/>
        <v>5373.93987449629</v>
      </c>
      <c r="AW2673" s="102">
        <f t="shared" si="376"/>
        <v>585.0096169344007</v>
      </c>
      <c r="AX2673" s="43">
        <f t="shared" si="369"/>
        <v>0.5</v>
      </c>
      <c r="AY2673" s="43" t="str">
        <f t="shared" si="377"/>
        <v>UTGS</v>
      </c>
    </row>
    <row r="2674" spans="1:51" hidden="1" x14ac:dyDescent="0.2">
      <c r="A2674" s="38">
        <v>2667</v>
      </c>
      <c r="B2674" t="s">
        <v>362</v>
      </c>
      <c r="C2674" t="s">
        <v>289</v>
      </c>
      <c r="D2674">
        <v>320</v>
      </c>
      <c r="E2674" t="s">
        <v>1232</v>
      </c>
      <c r="F2674">
        <v>0.25</v>
      </c>
      <c r="G2674" t="str">
        <f>LOOKUP(F2674,{0,6,45},{"F","L","H"})</f>
        <v>F</v>
      </c>
      <c r="H2674" t="s">
        <v>4392</v>
      </c>
      <c r="I2674" s="43" t="str">
        <f>IFERROR(VLOOKUP(#REF!,#REF!,2,FALSE),"No")</f>
        <v>No</v>
      </c>
      <c r="J2674" s="139">
        <v>0.5</v>
      </c>
      <c r="K2674" s="148">
        <v>52</v>
      </c>
      <c r="L2674" s="148"/>
      <c r="M2674" s="148"/>
      <c r="N2674" s="148"/>
      <c r="O2674" s="148"/>
      <c r="P2674" s="148"/>
      <c r="Q2674" s="148"/>
      <c r="R2674" s="148"/>
      <c r="S2674" s="148"/>
      <c r="T2674" s="148"/>
      <c r="U2674" s="148"/>
      <c r="V2674" s="148"/>
      <c r="W2674" s="148"/>
      <c r="X2674" s="139">
        <v>2</v>
      </c>
      <c r="Y2674" s="148">
        <v>200.62</v>
      </c>
      <c r="Z2674" s="149">
        <v>4</v>
      </c>
      <c r="AA2674" s="148">
        <v>799.38</v>
      </c>
      <c r="AB2674" s="148"/>
      <c r="AC2674" s="148"/>
      <c r="AD2674" s="148"/>
      <c r="AE2674" s="148"/>
      <c r="AF2674" s="148"/>
      <c r="AG2674" s="148"/>
      <c r="AH2674" s="148"/>
      <c r="AI2674" s="148"/>
      <c r="AJ2674" s="148"/>
      <c r="AK2674" s="148"/>
      <c r="AL2674" s="139">
        <v>0</v>
      </c>
      <c r="AM2674" s="139">
        <v>0</v>
      </c>
      <c r="AN2674" s="148">
        <f t="shared" si="370"/>
        <v>1000</v>
      </c>
      <c r="AO2674" s="148">
        <f t="shared" si="371"/>
        <v>52</v>
      </c>
      <c r="AP2674" s="148">
        <v>12</v>
      </c>
      <c r="AQ2674" s="140">
        <v>12</v>
      </c>
      <c r="AS2674" s="42">
        <f t="shared" si="372"/>
        <v>3556.9808472149443</v>
      </c>
      <c r="AT2674" s="101">
        <f t="shared" si="373"/>
        <v>0</v>
      </c>
      <c r="AU2674" s="42">
        <f t="shared" si="374"/>
        <v>3556.9808472149443</v>
      </c>
      <c r="AV2674" s="42">
        <f t="shared" si="375"/>
        <v>3186.8763601228361</v>
      </c>
      <c r="AW2674" s="102">
        <f t="shared" si="376"/>
        <v>431</v>
      </c>
      <c r="AX2674" s="43">
        <f t="shared" si="369"/>
        <v>0.5</v>
      </c>
      <c r="AY2674" s="43" t="str">
        <f t="shared" si="377"/>
        <v>UTGS</v>
      </c>
    </row>
    <row r="2675" spans="1:51" hidden="1" x14ac:dyDescent="0.2">
      <c r="A2675" s="38">
        <v>2668</v>
      </c>
      <c r="B2675" t="s">
        <v>5806</v>
      </c>
      <c r="C2675" t="s">
        <v>5746</v>
      </c>
      <c r="D2675">
        <v>6600</v>
      </c>
      <c r="E2675" t="s">
        <v>198</v>
      </c>
      <c r="F2675">
        <v>5</v>
      </c>
      <c r="G2675" t="str">
        <f>LOOKUP(F2675,{0,6,45},{"F","L","H"})</f>
        <v>F</v>
      </c>
      <c r="H2675" t="s">
        <v>1565</v>
      </c>
      <c r="I2675" s="43" t="str">
        <f>IFERROR(VLOOKUP(#REF!,#REF!,2,FALSE),"No")</f>
        <v>No</v>
      </c>
      <c r="J2675" s="139">
        <v>2</v>
      </c>
      <c r="K2675" s="148">
        <v>228</v>
      </c>
      <c r="L2675" s="148"/>
      <c r="M2675" s="148"/>
      <c r="N2675" s="148"/>
      <c r="O2675" s="148"/>
      <c r="P2675" s="148"/>
      <c r="Q2675" s="148"/>
      <c r="R2675" s="148"/>
      <c r="S2675" s="148"/>
      <c r="T2675" s="148"/>
      <c r="U2675" s="148"/>
      <c r="V2675" s="148"/>
      <c r="W2675" s="148"/>
      <c r="X2675" s="139">
        <v>2</v>
      </c>
      <c r="Y2675" s="148">
        <v>194.68</v>
      </c>
      <c r="Z2675" s="149">
        <v>3</v>
      </c>
      <c r="AA2675" s="148">
        <v>805.32</v>
      </c>
      <c r="AB2675" s="148"/>
      <c r="AC2675" s="148"/>
      <c r="AD2675" s="148"/>
      <c r="AE2675" s="148"/>
      <c r="AF2675" s="148"/>
      <c r="AG2675" s="148"/>
      <c r="AH2675" s="148"/>
      <c r="AI2675" s="148"/>
      <c r="AJ2675" s="148"/>
      <c r="AK2675" s="148"/>
      <c r="AL2675" s="139">
        <v>0</v>
      </c>
      <c r="AM2675" s="139">
        <v>0</v>
      </c>
      <c r="AN2675" s="148">
        <f t="shared" si="370"/>
        <v>1000</v>
      </c>
      <c r="AO2675" s="148">
        <f t="shared" si="371"/>
        <v>228</v>
      </c>
      <c r="AP2675" s="148">
        <v>5</v>
      </c>
      <c r="AQ2675" s="140">
        <v>9</v>
      </c>
      <c r="AS2675" s="42">
        <f t="shared" si="372"/>
        <v>16640.232945480904</v>
      </c>
      <c r="AT2675" s="101">
        <f t="shared" si="373"/>
        <v>0</v>
      </c>
      <c r="AU2675" s="42">
        <f t="shared" si="374"/>
        <v>16640.232945480904</v>
      </c>
      <c r="AV2675" s="42">
        <f t="shared" si="375"/>
        <v>2477.7226801637821</v>
      </c>
      <c r="AW2675" s="102">
        <f t="shared" si="376"/>
        <v>3698.6666666666665</v>
      </c>
      <c r="AX2675" s="43">
        <f t="shared" si="369"/>
        <v>2</v>
      </c>
      <c r="AY2675" s="43" t="str">
        <f t="shared" si="377"/>
        <v>UTTSS</v>
      </c>
    </row>
    <row r="2676" spans="1:51" hidden="1" x14ac:dyDescent="0.2">
      <c r="A2676" s="38">
        <v>2669</v>
      </c>
      <c r="B2676" t="s">
        <v>5806</v>
      </c>
      <c r="C2676" t="s">
        <v>292</v>
      </c>
      <c r="D2676">
        <v>6113</v>
      </c>
      <c r="E2676" t="s">
        <v>218</v>
      </c>
      <c r="F2676">
        <v>2</v>
      </c>
      <c r="G2676" t="str">
        <f>LOOKUP(F2676,{0,6,45},{"F","L","H"})</f>
        <v>F</v>
      </c>
      <c r="H2676" t="s">
        <v>297</v>
      </c>
      <c r="I2676" s="43" t="str">
        <f>IFERROR(VLOOKUP(#REF!,#REF!,2,FALSE),"No")</f>
        <v>No</v>
      </c>
      <c r="J2676" s="139">
        <v>1.25</v>
      </c>
      <c r="K2676" s="148">
        <v>72</v>
      </c>
      <c r="L2676" s="148"/>
      <c r="M2676" s="148"/>
      <c r="N2676" s="148"/>
      <c r="O2676" s="148"/>
      <c r="P2676" s="148"/>
      <c r="Q2676" s="148"/>
      <c r="R2676" s="148"/>
      <c r="S2676" s="148"/>
      <c r="T2676" s="148"/>
      <c r="U2676" s="148"/>
      <c r="V2676" s="148"/>
      <c r="W2676" s="148"/>
      <c r="X2676" s="139">
        <v>2</v>
      </c>
      <c r="Y2676" s="148">
        <v>255.95</v>
      </c>
      <c r="Z2676" s="148">
        <v>4</v>
      </c>
      <c r="AA2676" s="148">
        <v>744.05</v>
      </c>
      <c r="AB2676" s="148"/>
      <c r="AC2676" s="148"/>
      <c r="AD2676" s="148"/>
      <c r="AE2676" s="148"/>
      <c r="AF2676" s="148"/>
      <c r="AG2676" s="148"/>
      <c r="AH2676" s="148"/>
      <c r="AI2676" s="148"/>
      <c r="AJ2676" s="148"/>
      <c r="AK2676" s="148"/>
      <c r="AL2676" s="139">
        <v>0</v>
      </c>
      <c r="AM2676" s="139">
        <v>0</v>
      </c>
      <c r="AN2676" s="148">
        <f t="shared" si="370"/>
        <v>1000</v>
      </c>
      <c r="AO2676" s="148">
        <f t="shared" si="371"/>
        <v>72</v>
      </c>
      <c r="AP2676" s="148">
        <v>6</v>
      </c>
      <c r="AQ2676" s="140">
        <v>8</v>
      </c>
      <c r="AS2676" s="42">
        <f t="shared" si="372"/>
        <v>5364.970403836076</v>
      </c>
      <c r="AT2676" s="101">
        <f t="shared" si="373"/>
        <v>0</v>
      </c>
      <c r="AU2676" s="42">
        <f t="shared" si="374"/>
        <v>5364.970403836076</v>
      </c>
      <c r="AV2676" s="42">
        <f t="shared" si="375"/>
        <v>4730.7250276842533</v>
      </c>
      <c r="AW2676" s="102">
        <f t="shared" si="376"/>
        <v>3698.6666666666665</v>
      </c>
      <c r="AX2676" s="43">
        <f t="shared" si="369"/>
        <v>1.25</v>
      </c>
      <c r="AY2676" s="43" t="str">
        <f t="shared" si="377"/>
        <v>UTFS</v>
      </c>
    </row>
    <row r="2677" spans="1:51" hidden="1" x14ac:dyDescent="0.2">
      <c r="A2677" s="38">
        <v>2670</v>
      </c>
      <c r="B2677" t="s">
        <v>5807</v>
      </c>
      <c r="C2677" t="s">
        <v>5746</v>
      </c>
      <c r="D2677">
        <v>14500</v>
      </c>
      <c r="E2677" t="s">
        <v>215</v>
      </c>
      <c r="F2677">
        <v>5</v>
      </c>
      <c r="G2677" t="str">
        <f>LOOKUP(F2677,{0,6,45},{"F","L","H"})</f>
        <v>F</v>
      </c>
      <c r="H2677" t="s">
        <v>1019</v>
      </c>
      <c r="I2677" s="43" t="str">
        <f>IFERROR(VLOOKUP(#REF!,#REF!,2,FALSE),"No")</f>
        <v>No</v>
      </c>
      <c r="J2677" s="139">
        <v>1.25</v>
      </c>
      <c r="K2677" s="148">
        <v>45</v>
      </c>
      <c r="L2677" s="148"/>
      <c r="M2677" s="148"/>
      <c r="N2677" s="148"/>
      <c r="O2677" s="148"/>
      <c r="P2677" s="148"/>
      <c r="Q2677" s="148"/>
      <c r="R2677" s="148"/>
      <c r="S2677" s="148"/>
      <c r="T2677" s="148"/>
      <c r="U2677" s="148"/>
      <c r="V2677" s="148"/>
      <c r="W2677" s="148"/>
      <c r="X2677" s="139">
        <v>4</v>
      </c>
      <c r="Y2677" s="148">
        <v>1000</v>
      </c>
      <c r="Z2677" s="149"/>
      <c r="AA2677" s="148"/>
      <c r="AB2677" s="148"/>
      <c r="AC2677" s="148"/>
      <c r="AD2677" s="148"/>
      <c r="AE2677" s="148"/>
      <c r="AF2677" s="148"/>
      <c r="AG2677" s="148"/>
      <c r="AH2677" s="148"/>
      <c r="AI2677" s="148"/>
      <c r="AJ2677" s="148"/>
      <c r="AK2677" s="148"/>
      <c r="AL2677" s="139">
        <v>0</v>
      </c>
      <c r="AM2677" s="139">
        <v>0</v>
      </c>
      <c r="AN2677" s="148">
        <f t="shared" si="370"/>
        <v>1000</v>
      </c>
      <c r="AO2677" s="148">
        <f t="shared" si="371"/>
        <v>45</v>
      </c>
      <c r="AP2677" s="148">
        <v>5</v>
      </c>
      <c r="AQ2677" s="140">
        <v>6</v>
      </c>
      <c r="AS2677" s="42">
        <f t="shared" si="372"/>
        <v>3353.106502397547</v>
      </c>
      <c r="AT2677" s="101">
        <f t="shared" si="373"/>
        <v>0</v>
      </c>
      <c r="AU2677" s="42">
        <f t="shared" si="374"/>
        <v>3353.106502397547</v>
      </c>
      <c r="AV2677" s="42">
        <f t="shared" si="375"/>
        <v>6613.4936202456729</v>
      </c>
      <c r="AW2677" s="102">
        <f t="shared" si="376"/>
        <v>10791.333333333334</v>
      </c>
      <c r="AX2677" s="43">
        <f t="shared" si="369"/>
        <v>1.25</v>
      </c>
      <c r="AY2677" s="43" t="str">
        <f t="shared" si="377"/>
        <v>UTTSS</v>
      </c>
    </row>
    <row r="2678" spans="1:51" hidden="1" x14ac:dyDescent="0.2">
      <c r="A2678" s="38">
        <v>2671</v>
      </c>
      <c r="B2678" t="s">
        <v>362</v>
      </c>
      <c r="C2678" t="s">
        <v>289</v>
      </c>
      <c r="D2678">
        <v>2400</v>
      </c>
      <c r="E2678" t="s">
        <v>193</v>
      </c>
      <c r="F2678">
        <v>2</v>
      </c>
      <c r="G2678" t="str">
        <f>LOOKUP(F2678,{0,6,45},{"F","L","H"})</f>
        <v>F</v>
      </c>
      <c r="H2678" t="s">
        <v>4394</v>
      </c>
      <c r="I2678" s="43" t="str">
        <f>IFERROR(VLOOKUP(#REF!,#REF!,2,FALSE),"No")</f>
        <v>No</v>
      </c>
      <c r="J2678" s="139">
        <v>1.25</v>
      </c>
      <c r="K2678" s="148">
        <v>135</v>
      </c>
      <c r="L2678" s="148"/>
      <c r="M2678" s="148"/>
      <c r="N2678" s="148"/>
      <c r="O2678" s="148"/>
      <c r="P2678" s="148"/>
      <c r="Q2678" s="148"/>
      <c r="R2678" s="148"/>
      <c r="S2678" s="148"/>
      <c r="T2678" s="148"/>
      <c r="U2678" s="148"/>
      <c r="V2678" s="148"/>
      <c r="W2678" s="148"/>
      <c r="X2678" s="139">
        <v>0.75</v>
      </c>
      <c r="Y2678" s="148">
        <v>16.75</v>
      </c>
      <c r="Z2678" s="148">
        <v>1.25</v>
      </c>
      <c r="AA2678" s="148">
        <v>407</v>
      </c>
      <c r="AB2678" s="148">
        <v>2</v>
      </c>
      <c r="AC2678" s="148">
        <v>576.25</v>
      </c>
      <c r="AD2678" s="148"/>
      <c r="AE2678" s="148"/>
      <c r="AF2678" s="148"/>
      <c r="AG2678" s="148"/>
      <c r="AH2678" s="148"/>
      <c r="AI2678" s="148"/>
      <c r="AJ2678" s="148"/>
      <c r="AK2678" s="148"/>
      <c r="AL2678" s="139">
        <v>0</v>
      </c>
      <c r="AM2678" s="139">
        <v>0</v>
      </c>
      <c r="AN2678" s="148">
        <f t="shared" si="370"/>
        <v>1000</v>
      </c>
      <c r="AO2678" s="148">
        <f t="shared" si="371"/>
        <v>135</v>
      </c>
      <c r="AP2678" s="148">
        <v>7</v>
      </c>
      <c r="AQ2678" s="140">
        <v>7</v>
      </c>
      <c r="AS2678" s="42">
        <f t="shared" si="372"/>
        <v>10059.319507192642</v>
      </c>
      <c r="AT2678" s="101">
        <f t="shared" si="373"/>
        <v>0</v>
      </c>
      <c r="AU2678" s="42">
        <f t="shared" si="374"/>
        <v>10059.319507192642</v>
      </c>
      <c r="AV2678" s="42">
        <f t="shared" si="375"/>
        <v>4703.2609602105758</v>
      </c>
      <c r="AW2678" s="102">
        <f t="shared" si="376"/>
        <v>2428.75</v>
      </c>
      <c r="AX2678" s="43">
        <f t="shared" si="369"/>
        <v>1.25</v>
      </c>
      <c r="AY2678" s="43" t="str">
        <f t="shared" si="377"/>
        <v>UTGS</v>
      </c>
    </row>
    <row r="2679" spans="1:51" hidden="1" x14ac:dyDescent="0.2">
      <c r="A2679" s="38">
        <v>2672</v>
      </c>
      <c r="B2679" t="s">
        <v>362</v>
      </c>
      <c r="C2679" t="s">
        <v>289</v>
      </c>
      <c r="D2679">
        <v>320</v>
      </c>
      <c r="E2679" t="s">
        <v>1232</v>
      </c>
      <c r="F2679">
        <v>0.25</v>
      </c>
      <c r="G2679" t="str">
        <f>LOOKUP(F2679,{0,6,45},{"F","L","H"})</f>
        <v>F</v>
      </c>
      <c r="H2679" t="s">
        <v>4395</v>
      </c>
      <c r="I2679" s="43" t="str">
        <f>IFERROR(VLOOKUP(#REF!,#REF!,2,FALSE),"No")</f>
        <v>No</v>
      </c>
      <c r="J2679" s="139">
        <v>0.5</v>
      </c>
      <c r="K2679" s="148">
        <v>37</v>
      </c>
      <c r="L2679" s="148"/>
      <c r="M2679" s="148"/>
      <c r="N2679" s="148"/>
      <c r="O2679" s="148"/>
      <c r="P2679" s="148"/>
      <c r="Q2679" s="148"/>
      <c r="R2679" s="148"/>
      <c r="S2679" s="148"/>
      <c r="T2679" s="148"/>
      <c r="U2679" s="148"/>
      <c r="V2679" s="148"/>
      <c r="W2679" s="148"/>
      <c r="X2679" s="139">
        <v>2</v>
      </c>
      <c r="Y2679" s="148">
        <v>1000</v>
      </c>
      <c r="Z2679" s="149"/>
      <c r="AA2679" s="148"/>
      <c r="AB2679" s="148"/>
      <c r="AC2679" s="148"/>
      <c r="AD2679" s="148"/>
      <c r="AE2679" s="148"/>
      <c r="AF2679" s="148"/>
      <c r="AG2679" s="148"/>
      <c r="AH2679" s="148"/>
      <c r="AI2679" s="148"/>
      <c r="AJ2679" s="148"/>
      <c r="AK2679" s="148"/>
      <c r="AL2679" s="139">
        <v>0</v>
      </c>
      <c r="AM2679" s="139">
        <v>0</v>
      </c>
      <c r="AN2679" s="148">
        <f t="shared" si="370"/>
        <v>1000</v>
      </c>
      <c r="AO2679" s="148">
        <f t="shared" si="371"/>
        <v>37</v>
      </c>
      <c r="AP2679" s="148">
        <v>7</v>
      </c>
      <c r="AQ2679" s="140">
        <v>7</v>
      </c>
      <c r="AS2679" s="42">
        <f t="shared" si="372"/>
        <v>2530.928679749095</v>
      </c>
      <c r="AT2679" s="101">
        <f t="shared" si="373"/>
        <v>0</v>
      </c>
      <c r="AU2679" s="42">
        <f t="shared" si="374"/>
        <v>2530.928679749095</v>
      </c>
      <c r="AV2679" s="42">
        <f t="shared" si="375"/>
        <v>4644.4231030677192</v>
      </c>
      <c r="AW2679" s="102">
        <f t="shared" si="376"/>
        <v>431</v>
      </c>
      <c r="AX2679" s="43">
        <f t="shared" si="369"/>
        <v>0.5</v>
      </c>
      <c r="AY2679" s="43" t="str">
        <f t="shared" si="377"/>
        <v>UTGS</v>
      </c>
    </row>
    <row r="2680" spans="1:51" hidden="1" x14ac:dyDescent="0.2">
      <c r="A2680" s="38">
        <v>2673</v>
      </c>
      <c r="B2680" t="s">
        <v>5806</v>
      </c>
      <c r="C2680" t="s">
        <v>292</v>
      </c>
      <c r="D2680">
        <v>5500</v>
      </c>
      <c r="E2680" t="s">
        <v>218</v>
      </c>
      <c r="F2680">
        <v>0.25</v>
      </c>
      <c r="G2680" t="str">
        <f>LOOKUP(F2680,{0,6,45},{"F","L","H"})</f>
        <v>F</v>
      </c>
      <c r="H2680" t="s">
        <v>688</v>
      </c>
      <c r="I2680" s="43" t="str">
        <f>IFERROR(VLOOKUP(#REF!,#REF!,2,FALSE),"No")</f>
        <v>No</v>
      </c>
      <c r="J2680" s="139">
        <v>1.25</v>
      </c>
      <c r="K2680" s="148">
        <v>68</v>
      </c>
      <c r="L2680" s="148"/>
      <c r="M2680" s="148"/>
      <c r="N2680" s="148"/>
      <c r="O2680" s="148"/>
      <c r="P2680" s="148"/>
      <c r="Q2680" s="148"/>
      <c r="R2680" s="148"/>
      <c r="S2680" s="148"/>
      <c r="T2680" s="148"/>
      <c r="U2680" s="148"/>
      <c r="V2680" s="148"/>
      <c r="W2680" s="148"/>
      <c r="X2680" s="139">
        <v>6</v>
      </c>
      <c r="Y2680" s="148">
        <v>1000</v>
      </c>
      <c r="Z2680" s="148"/>
      <c r="AA2680" s="148"/>
      <c r="AB2680" s="148"/>
      <c r="AC2680" s="148"/>
      <c r="AD2680" s="148"/>
      <c r="AE2680" s="148"/>
      <c r="AF2680" s="148"/>
      <c r="AG2680" s="148"/>
      <c r="AH2680" s="148"/>
      <c r="AI2680" s="148"/>
      <c r="AJ2680" s="148"/>
      <c r="AK2680" s="148"/>
      <c r="AL2680" s="139">
        <v>0</v>
      </c>
      <c r="AM2680" s="139">
        <v>0</v>
      </c>
      <c r="AN2680" s="148">
        <f t="shared" si="370"/>
        <v>1000</v>
      </c>
      <c r="AO2680" s="148">
        <f t="shared" si="371"/>
        <v>68</v>
      </c>
      <c r="AP2680" s="148">
        <v>3</v>
      </c>
      <c r="AQ2680" s="140">
        <v>5</v>
      </c>
      <c r="AS2680" s="42">
        <f t="shared" si="372"/>
        <v>5066.9164925118494</v>
      </c>
      <c r="AT2680" s="101">
        <f t="shared" si="373"/>
        <v>0</v>
      </c>
      <c r="AU2680" s="42">
        <f t="shared" si="374"/>
        <v>5066.9164925118494</v>
      </c>
      <c r="AV2680" s="42">
        <f t="shared" si="375"/>
        <v>12006.192344294808</v>
      </c>
      <c r="AW2680" s="102">
        <f t="shared" si="376"/>
        <v>3698.6666666666665</v>
      </c>
      <c r="AX2680" s="43">
        <f t="shared" si="369"/>
        <v>1.25</v>
      </c>
      <c r="AY2680" s="43" t="str">
        <f t="shared" si="377"/>
        <v>UTFS</v>
      </c>
    </row>
    <row r="2681" spans="1:51" hidden="1" x14ac:dyDescent="0.2">
      <c r="A2681" s="38">
        <v>2674</v>
      </c>
      <c r="B2681" t="s">
        <v>362</v>
      </c>
      <c r="C2681" t="s">
        <v>289</v>
      </c>
      <c r="D2681">
        <v>320</v>
      </c>
      <c r="E2681" t="s">
        <v>1243</v>
      </c>
      <c r="F2681">
        <v>0.25</v>
      </c>
      <c r="G2681" t="str">
        <f>LOOKUP(F2681,{0,6,45},{"F","L","H"})</f>
        <v>F</v>
      </c>
      <c r="H2681" t="s">
        <v>4397</v>
      </c>
      <c r="I2681" s="43" t="str">
        <f>IFERROR(VLOOKUP(#REF!,#REF!,2,FALSE),"No")</f>
        <v>No</v>
      </c>
      <c r="J2681" s="139">
        <v>0.5</v>
      </c>
      <c r="K2681" s="148">
        <v>27</v>
      </c>
      <c r="L2681" s="148"/>
      <c r="M2681" s="148"/>
      <c r="N2681" s="148"/>
      <c r="O2681" s="148"/>
      <c r="P2681" s="148"/>
      <c r="Q2681" s="148"/>
      <c r="R2681" s="148"/>
      <c r="S2681" s="148"/>
      <c r="T2681" s="148"/>
      <c r="U2681" s="148"/>
      <c r="V2681" s="148"/>
      <c r="W2681" s="148"/>
      <c r="X2681" s="139">
        <v>1.25</v>
      </c>
      <c r="Y2681" s="148">
        <v>228.28</v>
      </c>
      <c r="Z2681" s="149">
        <v>2</v>
      </c>
      <c r="AA2681" s="148">
        <v>771.72</v>
      </c>
      <c r="AB2681" s="148"/>
      <c r="AC2681" s="148"/>
      <c r="AD2681" s="148"/>
      <c r="AE2681" s="148"/>
      <c r="AF2681" s="148"/>
      <c r="AG2681" s="148"/>
      <c r="AH2681" s="148"/>
      <c r="AI2681" s="148"/>
      <c r="AJ2681" s="148"/>
      <c r="AK2681" s="148"/>
      <c r="AL2681" s="139">
        <v>0</v>
      </c>
      <c r="AM2681" s="139">
        <v>0</v>
      </c>
      <c r="AN2681" s="148">
        <f t="shared" si="370"/>
        <v>1000</v>
      </c>
      <c r="AO2681" s="148">
        <f t="shared" si="371"/>
        <v>27</v>
      </c>
      <c r="AP2681" s="148">
        <v>5</v>
      </c>
      <c r="AQ2681" s="140">
        <v>5</v>
      </c>
      <c r="AS2681" s="42">
        <f t="shared" si="372"/>
        <v>1846.8939014385287</v>
      </c>
      <c r="AT2681" s="101">
        <f t="shared" si="373"/>
        <v>0</v>
      </c>
      <c r="AU2681" s="42">
        <f t="shared" si="374"/>
        <v>1846.8939014385287</v>
      </c>
      <c r="AV2681" s="42">
        <f t="shared" si="375"/>
        <v>6534.1515442948075</v>
      </c>
      <c r="AW2681" s="102">
        <f t="shared" si="376"/>
        <v>431</v>
      </c>
      <c r="AX2681" s="43">
        <f t="shared" si="369"/>
        <v>0.5</v>
      </c>
      <c r="AY2681" s="43" t="str">
        <f t="shared" si="377"/>
        <v>UTGS</v>
      </c>
    </row>
    <row r="2682" spans="1:51" hidden="1" x14ac:dyDescent="0.2">
      <c r="A2682" s="38">
        <v>2675</v>
      </c>
      <c r="B2682" t="s">
        <v>5807</v>
      </c>
      <c r="C2682" t="s">
        <v>5746</v>
      </c>
      <c r="D2682">
        <v>5550</v>
      </c>
      <c r="E2682" t="s">
        <v>198</v>
      </c>
      <c r="F2682">
        <v>2</v>
      </c>
      <c r="G2682" t="str">
        <f>LOOKUP(F2682,{0,6,45},{"F","L","H"})</f>
        <v>F</v>
      </c>
      <c r="H2682" t="s">
        <v>4398</v>
      </c>
      <c r="I2682" s="43" t="str">
        <f>IFERROR(VLOOKUP(#REF!,#REF!,2,FALSE),"No")</f>
        <v>No</v>
      </c>
      <c r="J2682" s="139">
        <v>2</v>
      </c>
      <c r="K2682" s="148">
        <v>28</v>
      </c>
      <c r="L2682" s="148"/>
      <c r="M2682" s="148"/>
      <c r="N2682" s="148"/>
      <c r="O2682" s="148"/>
      <c r="P2682" s="148"/>
      <c r="Q2682" s="148"/>
      <c r="R2682" s="148"/>
      <c r="S2682" s="148"/>
      <c r="T2682" s="148"/>
      <c r="U2682" s="148"/>
      <c r="V2682" s="148"/>
      <c r="W2682" s="148"/>
      <c r="X2682" s="139">
        <v>4</v>
      </c>
      <c r="Y2682" s="148">
        <v>1000</v>
      </c>
      <c r="Z2682" s="148"/>
      <c r="AA2682" s="148"/>
      <c r="AB2682" s="148"/>
      <c r="AC2682" s="148"/>
      <c r="AD2682" s="148"/>
      <c r="AE2682" s="148"/>
      <c r="AF2682" s="148"/>
      <c r="AG2682" s="148"/>
      <c r="AH2682" s="148"/>
      <c r="AI2682" s="148"/>
      <c r="AJ2682" s="148"/>
      <c r="AK2682" s="148"/>
      <c r="AL2682" s="139">
        <v>0</v>
      </c>
      <c r="AM2682" s="139">
        <v>0</v>
      </c>
      <c r="AN2682" s="148">
        <f t="shared" si="370"/>
        <v>1000</v>
      </c>
      <c r="AO2682" s="148">
        <f t="shared" si="371"/>
        <v>28</v>
      </c>
      <c r="AP2682" s="148">
        <v>2</v>
      </c>
      <c r="AQ2682" s="140">
        <v>2</v>
      </c>
      <c r="AS2682" s="42">
        <f t="shared" si="372"/>
        <v>2043.537379269585</v>
      </c>
      <c r="AT2682" s="101">
        <f t="shared" si="373"/>
        <v>0</v>
      </c>
      <c r="AU2682" s="42">
        <f t="shared" si="374"/>
        <v>2043.537379269585</v>
      </c>
      <c r="AV2682" s="42">
        <f t="shared" si="375"/>
        <v>19840.480860737018</v>
      </c>
      <c r="AW2682" s="102">
        <f t="shared" si="376"/>
        <v>3698.6666666666665</v>
      </c>
      <c r="AX2682" s="43">
        <f t="shared" si="369"/>
        <v>2</v>
      </c>
      <c r="AY2682" s="43" t="str">
        <f t="shared" si="377"/>
        <v>UTTSS</v>
      </c>
    </row>
    <row r="2683" spans="1:51" hidden="1" x14ac:dyDescent="0.2">
      <c r="A2683" s="38">
        <v>2676</v>
      </c>
      <c r="B2683" t="s">
        <v>362</v>
      </c>
      <c r="C2683" t="s">
        <v>289</v>
      </c>
      <c r="D2683">
        <v>320</v>
      </c>
      <c r="E2683" t="s">
        <v>1232</v>
      </c>
      <c r="F2683">
        <v>0.25</v>
      </c>
      <c r="G2683" t="str">
        <f>LOOKUP(F2683,{0,6,45},{"F","L","H"})</f>
        <v>F</v>
      </c>
      <c r="H2683" t="s">
        <v>4399</v>
      </c>
      <c r="I2683" s="43" t="str">
        <f>IFERROR(VLOOKUP(#REF!,#REF!,2,FALSE),"No")</f>
        <v>No</v>
      </c>
      <c r="J2683" s="139">
        <v>0.5</v>
      </c>
      <c r="K2683" s="148">
        <v>26</v>
      </c>
      <c r="L2683" s="148"/>
      <c r="M2683" s="148"/>
      <c r="N2683" s="148"/>
      <c r="O2683" s="148"/>
      <c r="P2683" s="148"/>
      <c r="Q2683" s="148"/>
      <c r="R2683" s="148"/>
      <c r="S2683" s="148"/>
      <c r="T2683" s="148"/>
      <c r="U2683" s="148"/>
      <c r="V2683" s="148"/>
      <c r="W2683" s="148"/>
      <c r="X2683" s="139">
        <v>1.25</v>
      </c>
      <c r="Y2683" s="148">
        <v>963.54</v>
      </c>
      <c r="Z2683" s="148">
        <v>2</v>
      </c>
      <c r="AA2683" s="148">
        <v>36.46</v>
      </c>
      <c r="AB2683" s="148"/>
      <c r="AC2683" s="148"/>
      <c r="AD2683" s="148"/>
      <c r="AE2683" s="148"/>
      <c r="AF2683" s="148"/>
      <c r="AG2683" s="148"/>
      <c r="AH2683" s="148"/>
      <c r="AI2683" s="148"/>
      <c r="AJ2683" s="148"/>
      <c r="AK2683" s="148"/>
      <c r="AL2683" s="139">
        <v>0</v>
      </c>
      <c r="AM2683" s="139">
        <v>0</v>
      </c>
      <c r="AN2683" s="148">
        <f t="shared" si="370"/>
        <v>1000</v>
      </c>
      <c r="AO2683" s="148">
        <f t="shared" si="371"/>
        <v>26</v>
      </c>
      <c r="AP2683" s="148">
        <v>7</v>
      </c>
      <c r="AQ2683" s="140">
        <v>7</v>
      </c>
      <c r="AS2683" s="42">
        <f t="shared" si="372"/>
        <v>1778.4904236074722</v>
      </c>
      <c r="AT2683" s="101">
        <f t="shared" si="373"/>
        <v>0</v>
      </c>
      <c r="AU2683" s="42">
        <f t="shared" si="374"/>
        <v>1778.4904236074722</v>
      </c>
      <c r="AV2683" s="42">
        <f t="shared" si="375"/>
        <v>4740.7771030677186</v>
      </c>
      <c r="AW2683" s="102">
        <f t="shared" si="376"/>
        <v>431</v>
      </c>
      <c r="AX2683" s="43">
        <f t="shared" ref="AX2683:AX2746" si="378">IF(J2683&gt;0,J2683,R2683)</f>
        <v>0.5</v>
      </c>
      <c r="AY2683" s="43" t="str">
        <f t="shared" si="377"/>
        <v>UTGS</v>
      </c>
    </row>
    <row r="2684" spans="1:51" hidden="1" x14ac:dyDescent="0.2">
      <c r="A2684" s="38">
        <v>2677</v>
      </c>
      <c r="B2684" t="s">
        <v>5806</v>
      </c>
      <c r="C2684" t="s">
        <v>289</v>
      </c>
      <c r="D2684">
        <v>320</v>
      </c>
      <c r="E2684" t="s">
        <v>1232</v>
      </c>
      <c r="F2684">
        <v>0.25</v>
      </c>
      <c r="G2684" t="str">
        <f>LOOKUP(F2684,{0,6,45},{"F","L","H"})</f>
        <v>F</v>
      </c>
      <c r="H2684" t="s">
        <v>5758</v>
      </c>
      <c r="I2684" s="43" t="str">
        <f>IFERROR(VLOOKUP(#REF!,#REF!,2,FALSE),"No")</f>
        <v>No</v>
      </c>
      <c r="J2684" s="139">
        <v>0.75</v>
      </c>
      <c r="K2684" s="148">
        <v>123</v>
      </c>
      <c r="L2684" s="148"/>
      <c r="M2684" s="148"/>
      <c r="N2684" s="148"/>
      <c r="O2684" s="148"/>
      <c r="P2684" s="148"/>
      <c r="Q2684" s="148"/>
      <c r="R2684" s="148"/>
      <c r="S2684" s="148"/>
      <c r="T2684" s="148"/>
      <c r="U2684" s="148"/>
      <c r="V2684" s="148"/>
      <c r="W2684" s="148"/>
      <c r="X2684" s="139">
        <v>2</v>
      </c>
      <c r="Y2684" s="148">
        <v>5.93</v>
      </c>
      <c r="Z2684" s="148">
        <v>3</v>
      </c>
      <c r="AA2684" s="148">
        <v>54.57</v>
      </c>
      <c r="AB2684" s="148">
        <v>6</v>
      </c>
      <c r="AC2684" s="148">
        <v>939.5</v>
      </c>
      <c r="AD2684" s="148"/>
      <c r="AE2684" s="148"/>
      <c r="AF2684" s="148"/>
      <c r="AG2684" s="148"/>
      <c r="AH2684" s="148"/>
      <c r="AI2684" s="148"/>
      <c r="AJ2684" s="148"/>
      <c r="AK2684" s="148"/>
      <c r="AL2684" s="139">
        <v>0</v>
      </c>
      <c r="AM2684" s="139">
        <v>0</v>
      </c>
      <c r="AN2684" s="148">
        <f t="shared" si="370"/>
        <v>1000</v>
      </c>
      <c r="AO2684" s="148">
        <f t="shared" si="371"/>
        <v>123</v>
      </c>
      <c r="AP2684" s="148">
        <v>1</v>
      </c>
      <c r="AQ2684" s="140">
        <v>14</v>
      </c>
      <c r="AS2684" s="42">
        <f t="shared" si="372"/>
        <v>7919.1677732199632</v>
      </c>
      <c r="AT2684" s="101">
        <f t="shared" si="373"/>
        <v>0</v>
      </c>
      <c r="AU2684" s="42">
        <f t="shared" si="374"/>
        <v>7919.1677732199632</v>
      </c>
      <c r="AV2684" s="42">
        <f t="shared" si="375"/>
        <v>4119.5752943910029</v>
      </c>
      <c r="AW2684" s="102">
        <f t="shared" si="376"/>
        <v>431</v>
      </c>
      <c r="AX2684" s="43">
        <f t="shared" si="378"/>
        <v>0.75</v>
      </c>
      <c r="AY2684" s="43" t="str">
        <f t="shared" si="377"/>
        <v>UTGS</v>
      </c>
    </row>
    <row r="2685" spans="1:51" hidden="1" x14ac:dyDescent="0.2">
      <c r="A2685" s="38">
        <v>2678</v>
      </c>
      <c r="B2685" t="s">
        <v>362</v>
      </c>
      <c r="C2685" t="s">
        <v>289</v>
      </c>
      <c r="D2685">
        <v>550</v>
      </c>
      <c r="E2685" t="s">
        <v>1243</v>
      </c>
      <c r="F2685">
        <v>2</v>
      </c>
      <c r="G2685" t="str">
        <f>LOOKUP(F2685,{0,6,45},{"F","L","H"})</f>
        <v>F</v>
      </c>
      <c r="H2685" t="s">
        <v>4400</v>
      </c>
      <c r="I2685" s="43" t="str">
        <f>IFERROR(VLOOKUP(#REF!,#REF!,2,FALSE),"No")</f>
        <v>No</v>
      </c>
      <c r="J2685" s="139">
        <v>0.5</v>
      </c>
      <c r="K2685" s="148">
        <v>37</v>
      </c>
      <c r="L2685" s="148"/>
      <c r="M2685" s="148"/>
      <c r="N2685" s="148"/>
      <c r="O2685" s="148"/>
      <c r="P2685" s="148"/>
      <c r="Q2685" s="148"/>
      <c r="R2685" s="148"/>
      <c r="S2685" s="148"/>
      <c r="T2685" s="148"/>
      <c r="U2685" s="148"/>
      <c r="V2685" s="148"/>
      <c r="W2685" s="148"/>
      <c r="X2685" s="139">
        <v>2</v>
      </c>
      <c r="Y2685" s="148">
        <v>1000</v>
      </c>
      <c r="Z2685" s="149"/>
      <c r="AA2685" s="148"/>
      <c r="AB2685" s="148"/>
      <c r="AC2685" s="148"/>
      <c r="AD2685" s="148"/>
      <c r="AE2685" s="148"/>
      <c r="AF2685" s="148"/>
      <c r="AG2685" s="148"/>
      <c r="AH2685" s="148"/>
      <c r="AI2685" s="148"/>
      <c r="AJ2685" s="148"/>
      <c r="AK2685" s="148"/>
      <c r="AL2685" s="139">
        <v>0</v>
      </c>
      <c r="AM2685" s="139">
        <v>0</v>
      </c>
      <c r="AN2685" s="148">
        <f t="shared" si="370"/>
        <v>1000</v>
      </c>
      <c r="AO2685" s="148">
        <f t="shared" si="371"/>
        <v>37</v>
      </c>
      <c r="AP2685" s="148">
        <v>10</v>
      </c>
      <c r="AQ2685" s="140">
        <v>10</v>
      </c>
      <c r="AS2685" s="42">
        <f t="shared" si="372"/>
        <v>2530.928679749095</v>
      </c>
      <c r="AT2685" s="101">
        <f t="shared" si="373"/>
        <v>0</v>
      </c>
      <c r="AU2685" s="42">
        <f t="shared" si="374"/>
        <v>2530.928679749095</v>
      </c>
      <c r="AV2685" s="42">
        <f t="shared" si="375"/>
        <v>3251.0961721474032</v>
      </c>
      <c r="AW2685" s="102">
        <f t="shared" si="376"/>
        <v>585.0096169344007</v>
      </c>
      <c r="AX2685" s="43">
        <f t="shared" si="378"/>
        <v>0.5</v>
      </c>
      <c r="AY2685" s="43" t="str">
        <f t="shared" si="377"/>
        <v>UTGS</v>
      </c>
    </row>
    <row r="2686" spans="1:51" hidden="1" x14ac:dyDescent="0.2">
      <c r="A2686" s="38">
        <v>2679</v>
      </c>
      <c r="B2686" t="s">
        <v>362</v>
      </c>
      <c r="C2686" t="s">
        <v>289</v>
      </c>
      <c r="D2686">
        <v>320</v>
      </c>
      <c r="E2686" t="s">
        <v>1232</v>
      </c>
      <c r="F2686">
        <v>0.25</v>
      </c>
      <c r="G2686" t="str">
        <f>LOOKUP(F2686,{0,6,45},{"F","L","H"})</f>
        <v>F</v>
      </c>
      <c r="H2686" t="s">
        <v>4401</v>
      </c>
      <c r="I2686" s="43" t="str">
        <f>IFERROR(VLOOKUP(#REF!,#REF!,2,FALSE),"No")</f>
        <v>No</v>
      </c>
      <c r="J2686" s="139">
        <v>0.5</v>
      </c>
      <c r="K2686" s="148">
        <v>22</v>
      </c>
      <c r="L2686" s="148"/>
      <c r="M2686" s="148"/>
      <c r="N2686" s="148"/>
      <c r="O2686" s="148"/>
      <c r="P2686" s="148"/>
      <c r="Q2686" s="148"/>
      <c r="R2686" s="148"/>
      <c r="S2686" s="148"/>
      <c r="T2686" s="148"/>
      <c r="U2686" s="148"/>
      <c r="V2686" s="148"/>
      <c r="W2686" s="148"/>
      <c r="X2686" s="139">
        <v>2</v>
      </c>
      <c r="Y2686" s="148">
        <v>704.93</v>
      </c>
      <c r="Z2686" s="148">
        <v>4</v>
      </c>
      <c r="AA2686" s="148">
        <v>295.07</v>
      </c>
      <c r="AB2686" s="148"/>
      <c r="AC2686" s="148"/>
      <c r="AD2686" s="148"/>
      <c r="AE2686" s="148"/>
      <c r="AF2686" s="148"/>
      <c r="AG2686" s="148"/>
      <c r="AH2686" s="148"/>
      <c r="AI2686" s="148"/>
      <c r="AJ2686" s="148"/>
      <c r="AK2686" s="148"/>
      <c r="AL2686" s="139">
        <v>0</v>
      </c>
      <c r="AM2686" s="139">
        <v>0</v>
      </c>
      <c r="AN2686" s="148">
        <f t="shared" si="370"/>
        <v>1000</v>
      </c>
      <c r="AO2686" s="148">
        <f t="shared" si="371"/>
        <v>22</v>
      </c>
      <c r="AP2686" s="148">
        <v>9</v>
      </c>
      <c r="AQ2686" s="140">
        <v>9</v>
      </c>
      <c r="AS2686" s="42">
        <f t="shared" si="372"/>
        <v>1504.8765122832456</v>
      </c>
      <c r="AT2686" s="101">
        <f t="shared" si="373"/>
        <v>0</v>
      </c>
      <c r="AU2686" s="42">
        <f t="shared" si="374"/>
        <v>1504.8765122832456</v>
      </c>
      <c r="AV2686" s="42">
        <f t="shared" si="375"/>
        <v>3847.4015134971146</v>
      </c>
      <c r="AW2686" s="102">
        <f t="shared" si="376"/>
        <v>431</v>
      </c>
      <c r="AX2686" s="43">
        <f t="shared" si="378"/>
        <v>0.5</v>
      </c>
      <c r="AY2686" s="43" t="str">
        <f t="shared" si="377"/>
        <v>UTGS</v>
      </c>
    </row>
    <row r="2687" spans="1:51" hidden="1" x14ac:dyDescent="0.2">
      <c r="A2687" s="38">
        <v>2680</v>
      </c>
      <c r="B2687" t="s">
        <v>362</v>
      </c>
      <c r="C2687" t="s">
        <v>289</v>
      </c>
      <c r="D2687">
        <v>550</v>
      </c>
      <c r="E2687" t="s">
        <v>1232</v>
      </c>
      <c r="F2687">
        <v>2</v>
      </c>
      <c r="G2687" t="str">
        <f>LOOKUP(F2687,{0,6,45},{"F","L","H"})</f>
        <v>F</v>
      </c>
      <c r="H2687" t="s">
        <v>4402</v>
      </c>
      <c r="I2687" s="43" t="str">
        <f>IFERROR(VLOOKUP(#REF!,#REF!,2,FALSE),"No")</f>
        <v>No</v>
      </c>
      <c r="J2687" s="139">
        <v>0.5</v>
      </c>
      <c r="K2687" s="148">
        <v>38</v>
      </c>
      <c r="L2687" s="148"/>
      <c r="M2687" s="148"/>
      <c r="N2687" s="148"/>
      <c r="O2687" s="148"/>
      <c r="P2687" s="148"/>
      <c r="Q2687" s="148"/>
      <c r="R2687" s="148"/>
      <c r="S2687" s="148"/>
      <c r="T2687" s="148"/>
      <c r="U2687" s="148"/>
      <c r="V2687" s="148"/>
      <c r="W2687" s="148"/>
      <c r="X2687" s="139">
        <v>1.25</v>
      </c>
      <c r="Y2687" s="148">
        <v>626.39</v>
      </c>
      <c r="Z2687" s="149">
        <v>2</v>
      </c>
      <c r="AA2687" s="148">
        <v>373.61</v>
      </c>
      <c r="AB2687" s="149"/>
      <c r="AC2687" s="148"/>
      <c r="AD2687" s="148"/>
      <c r="AE2687" s="148"/>
      <c r="AF2687" s="148"/>
      <c r="AG2687" s="148"/>
      <c r="AH2687" s="148"/>
      <c r="AI2687" s="148"/>
      <c r="AJ2687" s="148"/>
      <c r="AK2687" s="148"/>
      <c r="AL2687" s="139">
        <v>0</v>
      </c>
      <c r="AM2687" s="139">
        <v>0</v>
      </c>
      <c r="AN2687" s="148">
        <f t="shared" si="370"/>
        <v>1000</v>
      </c>
      <c r="AO2687" s="148">
        <f t="shared" si="371"/>
        <v>38</v>
      </c>
      <c r="AP2687" s="148">
        <v>5</v>
      </c>
      <c r="AQ2687" s="140">
        <v>5</v>
      </c>
      <c r="AS2687" s="42">
        <f t="shared" si="372"/>
        <v>2599.3321575801515</v>
      </c>
      <c r="AT2687" s="101">
        <f t="shared" si="373"/>
        <v>0</v>
      </c>
      <c r="AU2687" s="42">
        <f t="shared" si="374"/>
        <v>2599.3321575801515</v>
      </c>
      <c r="AV2687" s="42">
        <f t="shared" si="375"/>
        <v>6589.8869442948071</v>
      </c>
      <c r="AW2687" s="102">
        <f t="shared" si="376"/>
        <v>585.0096169344007</v>
      </c>
      <c r="AX2687" s="43">
        <f t="shared" si="378"/>
        <v>0.5</v>
      </c>
      <c r="AY2687" s="43" t="str">
        <f t="shared" si="377"/>
        <v>UTGS</v>
      </c>
    </row>
    <row r="2688" spans="1:51" hidden="1" x14ac:dyDescent="0.2">
      <c r="A2688" s="38">
        <v>2681</v>
      </c>
      <c r="B2688" t="s">
        <v>362</v>
      </c>
      <c r="C2688" t="s">
        <v>289</v>
      </c>
      <c r="D2688">
        <v>500</v>
      </c>
      <c r="E2688" t="s">
        <v>1241</v>
      </c>
      <c r="F2688">
        <v>0.25</v>
      </c>
      <c r="G2688" t="str">
        <f>LOOKUP(F2688,{0,6,45},{"F","L","H"})</f>
        <v>F</v>
      </c>
      <c r="H2688" t="s">
        <v>4403</v>
      </c>
      <c r="I2688" s="43" t="str">
        <f>IFERROR(VLOOKUP(#REF!,#REF!,2,FALSE),"No")</f>
        <v>No</v>
      </c>
      <c r="J2688" s="139">
        <v>0.75</v>
      </c>
      <c r="K2688" s="148">
        <v>27</v>
      </c>
      <c r="L2688" s="148"/>
      <c r="M2688" s="148"/>
      <c r="N2688" s="148"/>
      <c r="O2688" s="148"/>
      <c r="P2688" s="148"/>
      <c r="Q2688" s="148"/>
      <c r="R2688" s="148"/>
      <c r="S2688" s="148"/>
      <c r="T2688" s="148"/>
      <c r="U2688" s="148"/>
      <c r="V2688" s="148"/>
      <c r="W2688" s="148"/>
      <c r="X2688" s="139">
        <v>1.25</v>
      </c>
      <c r="Y2688" s="148">
        <v>280</v>
      </c>
      <c r="Z2688" s="148">
        <v>2</v>
      </c>
      <c r="AA2688" s="148">
        <v>150.29</v>
      </c>
      <c r="AB2688" s="148">
        <v>4</v>
      </c>
      <c r="AC2688" s="148">
        <v>569.71</v>
      </c>
      <c r="AD2688" s="148"/>
      <c r="AE2688" s="148"/>
      <c r="AF2688" s="148"/>
      <c r="AG2688" s="148"/>
      <c r="AH2688" s="148"/>
      <c r="AI2688" s="148"/>
      <c r="AJ2688" s="148"/>
      <c r="AK2688" s="148"/>
      <c r="AL2688" s="139">
        <v>0</v>
      </c>
      <c r="AM2688" s="139">
        <v>0</v>
      </c>
      <c r="AN2688" s="148">
        <f t="shared" si="370"/>
        <v>1000</v>
      </c>
      <c r="AO2688" s="148">
        <f t="shared" si="371"/>
        <v>27</v>
      </c>
      <c r="AP2688" s="148">
        <v>5</v>
      </c>
      <c r="AQ2688" s="140">
        <v>5</v>
      </c>
      <c r="AS2688" s="42">
        <f t="shared" si="372"/>
        <v>1738.3539014385285</v>
      </c>
      <c r="AT2688" s="101">
        <f t="shared" si="373"/>
        <v>0</v>
      </c>
      <c r="AU2688" s="42">
        <f t="shared" si="374"/>
        <v>1738.3539014385285</v>
      </c>
      <c r="AV2688" s="42">
        <f t="shared" si="375"/>
        <v>7358.3564842948081</v>
      </c>
      <c r="AW2688" s="102">
        <f t="shared" si="376"/>
        <v>585.0096169344007</v>
      </c>
      <c r="AX2688" s="43">
        <f t="shared" si="378"/>
        <v>0.75</v>
      </c>
      <c r="AY2688" s="43" t="str">
        <f t="shared" si="377"/>
        <v>UTGS</v>
      </c>
    </row>
    <row r="2689" spans="1:51" hidden="1" x14ac:dyDescent="0.2">
      <c r="A2689" s="38">
        <v>2682</v>
      </c>
      <c r="B2689" t="s">
        <v>5806</v>
      </c>
      <c r="C2689" t="s">
        <v>289</v>
      </c>
      <c r="D2689">
        <v>930</v>
      </c>
      <c r="E2689" t="s">
        <v>1241</v>
      </c>
      <c r="F2689">
        <v>2</v>
      </c>
      <c r="G2689" t="str">
        <f>LOOKUP(F2689,{0,6,45},{"F","L","H"})</f>
        <v>F</v>
      </c>
      <c r="H2689" t="s">
        <v>4404</v>
      </c>
      <c r="I2689" s="43" t="str">
        <f>IFERROR(VLOOKUP(#REF!,#REF!,2,FALSE),"No")</f>
        <v>No</v>
      </c>
      <c r="J2689" s="139">
        <v>0.75</v>
      </c>
      <c r="K2689" s="148">
        <v>26</v>
      </c>
      <c r="L2689" s="148"/>
      <c r="M2689" s="148"/>
      <c r="N2689" s="148"/>
      <c r="O2689" s="148"/>
      <c r="P2689" s="148"/>
      <c r="Q2689" s="148"/>
      <c r="R2689" s="148"/>
      <c r="S2689" s="148"/>
      <c r="T2689" s="148"/>
      <c r="U2689" s="148"/>
      <c r="V2689" s="148"/>
      <c r="W2689" s="148"/>
      <c r="X2689" s="139">
        <v>1.25</v>
      </c>
      <c r="Y2689" s="148">
        <v>145</v>
      </c>
      <c r="Z2689" s="148">
        <v>2</v>
      </c>
      <c r="AA2689" s="148">
        <v>855</v>
      </c>
      <c r="AB2689" s="148"/>
      <c r="AC2689" s="148"/>
      <c r="AD2689" s="148"/>
      <c r="AE2689" s="148"/>
      <c r="AF2689" s="148"/>
      <c r="AG2689" s="148"/>
      <c r="AH2689" s="148"/>
      <c r="AI2689" s="148"/>
      <c r="AJ2689" s="148"/>
      <c r="AK2689" s="148"/>
      <c r="AL2689" s="139">
        <v>0</v>
      </c>
      <c r="AM2689" s="139">
        <v>0</v>
      </c>
      <c r="AN2689" s="148">
        <f t="shared" si="370"/>
        <v>1000</v>
      </c>
      <c r="AO2689" s="148">
        <f t="shared" si="371"/>
        <v>26</v>
      </c>
      <c r="AP2689" s="148">
        <v>7</v>
      </c>
      <c r="AQ2689" s="140">
        <v>13</v>
      </c>
      <c r="AS2689" s="42">
        <f t="shared" si="372"/>
        <v>1673.9704236074717</v>
      </c>
      <c r="AT2689" s="101">
        <f t="shared" si="373"/>
        <v>0</v>
      </c>
      <c r="AU2689" s="42">
        <f t="shared" si="374"/>
        <v>1673.9704236074717</v>
      </c>
      <c r="AV2689" s="42">
        <f t="shared" si="375"/>
        <v>2508.6509016518489</v>
      </c>
      <c r="AW2689" s="102">
        <f t="shared" si="376"/>
        <v>1475.8772811117678</v>
      </c>
      <c r="AX2689" s="43">
        <f t="shared" si="378"/>
        <v>0.75</v>
      </c>
      <c r="AY2689" s="43" t="str">
        <f t="shared" si="377"/>
        <v>UTGS</v>
      </c>
    </row>
    <row r="2690" spans="1:51" hidden="1" x14ac:dyDescent="0.2">
      <c r="A2690" s="38">
        <v>2683</v>
      </c>
      <c r="B2690" t="s">
        <v>362</v>
      </c>
      <c r="C2690" t="s">
        <v>289</v>
      </c>
      <c r="D2690">
        <v>320</v>
      </c>
      <c r="E2690" t="s">
        <v>1232</v>
      </c>
      <c r="F2690">
        <v>0.25</v>
      </c>
      <c r="G2690" t="str">
        <f>LOOKUP(F2690,{0,6,45},{"F","L","H"})</f>
        <v>F</v>
      </c>
      <c r="H2690" t="s">
        <v>4405</v>
      </c>
      <c r="I2690" s="43" t="str">
        <f>IFERROR(VLOOKUP(#REF!,#REF!,2,FALSE),"No")</f>
        <v>No</v>
      </c>
      <c r="J2690" s="139">
        <v>0.5</v>
      </c>
      <c r="K2690" s="148">
        <v>44</v>
      </c>
      <c r="L2690" s="148"/>
      <c r="M2690" s="148"/>
      <c r="N2690" s="148"/>
      <c r="O2690" s="148"/>
      <c r="P2690" s="148"/>
      <c r="Q2690" s="148"/>
      <c r="R2690" s="148"/>
      <c r="S2690" s="148"/>
      <c r="T2690" s="148"/>
      <c r="U2690" s="148"/>
      <c r="V2690" s="148"/>
      <c r="W2690" s="148"/>
      <c r="X2690" s="139">
        <v>2</v>
      </c>
      <c r="Y2690" s="148">
        <v>1000</v>
      </c>
      <c r="Z2690" s="148"/>
      <c r="AA2690" s="148"/>
      <c r="AB2690" s="148"/>
      <c r="AC2690" s="148"/>
      <c r="AD2690" s="148"/>
      <c r="AE2690" s="148"/>
      <c r="AF2690" s="148"/>
      <c r="AG2690" s="148"/>
      <c r="AH2690" s="148"/>
      <c r="AI2690" s="148"/>
      <c r="AJ2690" s="148"/>
      <c r="AK2690" s="148"/>
      <c r="AL2690" s="139">
        <v>0</v>
      </c>
      <c r="AM2690" s="139">
        <v>0</v>
      </c>
      <c r="AN2690" s="148">
        <f t="shared" si="370"/>
        <v>1000</v>
      </c>
      <c r="AO2690" s="148">
        <f t="shared" si="371"/>
        <v>44</v>
      </c>
      <c r="AP2690" s="148">
        <v>20</v>
      </c>
      <c r="AQ2690" s="140">
        <v>20</v>
      </c>
      <c r="AS2690" s="42">
        <f t="shared" si="372"/>
        <v>3009.7530245664911</v>
      </c>
      <c r="AT2690" s="101">
        <f t="shared" si="373"/>
        <v>0</v>
      </c>
      <c r="AU2690" s="42">
        <f t="shared" si="374"/>
        <v>3009.7530245664911</v>
      </c>
      <c r="AV2690" s="42">
        <f t="shared" si="375"/>
        <v>1625.5480860737016</v>
      </c>
      <c r="AW2690" s="102">
        <f t="shared" si="376"/>
        <v>431</v>
      </c>
      <c r="AX2690" s="43">
        <f t="shared" si="378"/>
        <v>0.5</v>
      </c>
      <c r="AY2690" s="43" t="str">
        <f t="shared" si="377"/>
        <v>UTGS</v>
      </c>
    </row>
    <row r="2691" spans="1:51" hidden="1" x14ac:dyDescent="0.2">
      <c r="A2691" s="38">
        <v>2684</v>
      </c>
      <c r="B2691" t="s">
        <v>362</v>
      </c>
      <c r="C2691" t="s">
        <v>289</v>
      </c>
      <c r="D2691">
        <v>320</v>
      </c>
      <c r="E2691" t="s">
        <v>1243</v>
      </c>
      <c r="F2691">
        <v>0.25</v>
      </c>
      <c r="G2691" t="str">
        <f>LOOKUP(F2691,{0,6,45},{"F","L","H"})</f>
        <v>F</v>
      </c>
      <c r="H2691" t="s">
        <v>4406</v>
      </c>
      <c r="I2691" s="43" t="str">
        <f>IFERROR(VLOOKUP(#REF!,#REF!,2,FALSE),"No")</f>
        <v>No</v>
      </c>
      <c r="J2691" s="139">
        <v>0.5</v>
      </c>
      <c r="K2691" s="148">
        <v>38</v>
      </c>
      <c r="L2691" s="148"/>
      <c r="M2691" s="148"/>
      <c r="N2691" s="148"/>
      <c r="O2691" s="148"/>
      <c r="P2691" s="148"/>
      <c r="Q2691" s="148"/>
      <c r="R2691" s="148"/>
      <c r="S2691" s="148"/>
      <c r="T2691" s="148"/>
      <c r="U2691" s="148"/>
      <c r="V2691" s="148"/>
      <c r="W2691" s="148"/>
      <c r="X2691" s="139">
        <v>2</v>
      </c>
      <c r="Y2691" s="148">
        <v>1000</v>
      </c>
      <c r="Z2691" s="148"/>
      <c r="AA2691" s="148"/>
      <c r="AB2691" s="148"/>
      <c r="AC2691" s="148"/>
      <c r="AD2691" s="148"/>
      <c r="AE2691" s="148"/>
      <c r="AF2691" s="148"/>
      <c r="AG2691" s="148"/>
      <c r="AH2691" s="148"/>
      <c r="AI2691" s="148"/>
      <c r="AJ2691" s="148"/>
      <c r="AK2691" s="148"/>
      <c r="AL2691" s="139">
        <v>0</v>
      </c>
      <c r="AM2691" s="139">
        <v>0</v>
      </c>
      <c r="AN2691" s="148">
        <f t="shared" si="370"/>
        <v>1000</v>
      </c>
      <c r="AO2691" s="148">
        <f t="shared" si="371"/>
        <v>38</v>
      </c>
      <c r="AP2691" s="148">
        <v>11</v>
      </c>
      <c r="AQ2691" s="140">
        <v>11</v>
      </c>
      <c r="AS2691" s="42">
        <f t="shared" si="372"/>
        <v>2599.3321575801515</v>
      </c>
      <c r="AT2691" s="101">
        <f t="shared" si="373"/>
        <v>0</v>
      </c>
      <c r="AU2691" s="42">
        <f t="shared" si="374"/>
        <v>2599.3321575801515</v>
      </c>
      <c r="AV2691" s="42">
        <f t="shared" si="375"/>
        <v>2955.5419746794573</v>
      </c>
      <c r="AW2691" s="102">
        <f t="shared" si="376"/>
        <v>431</v>
      </c>
      <c r="AX2691" s="43">
        <f t="shared" si="378"/>
        <v>0.5</v>
      </c>
      <c r="AY2691" s="43" t="str">
        <f t="shared" si="377"/>
        <v>UTGS</v>
      </c>
    </row>
    <row r="2692" spans="1:51" hidden="1" x14ac:dyDescent="0.2">
      <c r="A2692" s="38">
        <v>2685</v>
      </c>
      <c r="B2692" t="s">
        <v>362</v>
      </c>
      <c r="C2692" t="s">
        <v>289</v>
      </c>
      <c r="D2692">
        <v>320</v>
      </c>
      <c r="E2692" t="s">
        <v>1243</v>
      </c>
      <c r="F2692">
        <v>0.25</v>
      </c>
      <c r="G2692" t="str">
        <f>LOOKUP(F2692,{0,6,45},{"F","L","H"})</f>
        <v>F</v>
      </c>
      <c r="H2692" t="s">
        <v>4407</v>
      </c>
      <c r="I2692" s="43" t="str">
        <f>IFERROR(VLOOKUP(#REF!,#REF!,2,FALSE),"No")</f>
        <v>No</v>
      </c>
      <c r="J2692" s="139">
        <v>0.5</v>
      </c>
      <c r="K2692" s="148">
        <v>47</v>
      </c>
      <c r="L2692" s="148"/>
      <c r="M2692" s="148"/>
      <c r="N2692" s="148"/>
      <c r="O2692" s="148"/>
      <c r="P2692" s="148"/>
      <c r="Q2692" s="148"/>
      <c r="R2692" s="148"/>
      <c r="S2692" s="148"/>
      <c r="T2692" s="148"/>
      <c r="U2692" s="148"/>
      <c r="V2692" s="148"/>
      <c r="W2692" s="148"/>
      <c r="X2692" s="139">
        <v>2</v>
      </c>
      <c r="Y2692" s="148">
        <v>1000</v>
      </c>
      <c r="Z2692" s="149"/>
      <c r="AA2692" s="148"/>
      <c r="AB2692" s="149"/>
      <c r="AC2692" s="148"/>
      <c r="AD2692" s="148"/>
      <c r="AE2692" s="148"/>
      <c r="AF2692" s="148"/>
      <c r="AG2692" s="148"/>
      <c r="AH2692" s="148"/>
      <c r="AI2692" s="148"/>
      <c r="AJ2692" s="148"/>
      <c r="AK2692" s="148"/>
      <c r="AL2692" s="139">
        <v>0</v>
      </c>
      <c r="AM2692" s="139">
        <v>0</v>
      </c>
      <c r="AN2692" s="148">
        <f t="shared" si="370"/>
        <v>1000</v>
      </c>
      <c r="AO2692" s="148">
        <f t="shared" si="371"/>
        <v>47</v>
      </c>
      <c r="AP2692" s="148">
        <v>14</v>
      </c>
      <c r="AQ2692" s="140">
        <v>14</v>
      </c>
      <c r="AS2692" s="42">
        <f t="shared" si="372"/>
        <v>3214.9634580596612</v>
      </c>
      <c r="AT2692" s="101">
        <f t="shared" si="373"/>
        <v>0</v>
      </c>
      <c r="AU2692" s="42">
        <f t="shared" si="374"/>
        <v>3214.9634580596612</v>
      </c>
      <c r="AV2692" s="42">
        <f t="shared" si="375"/>
        <v>2322.2115515338596</v>
      </c>
      <c r="AW2692" s="102">
        <f t="shared" si="376"/>
        <v>431</v>
      </c>
      <c r="AX2692" s="43">
        <f t="shared" si="378"/>
        <v>0.5</v>
      </c>
      <c r="AY2692" s="43" t="str">
        <f t="shared" si="377"/>
        <v>UTGS</v>
      </c>
    </row>
    <row r="2693" spans="1:51" hidden="1" x14ac:dyDescent="0.2">
      <c r="A2693" s="38">
        <v>2686</v>
      </c>
      <c r="B2693" t="s">
        <v>362</v>
      </c>
      <c r="C2693" t="s">
        <v>289</v>
      </c>
      <c r="D2693">
        <v>320</v>
      </c>
      <c r="E2693" t="s">
        <v>1243</v>
      </c>
      <c r="F2693">
        <v>0.25</v>
      </c>
      <c r="G2693" t="str">
        <f>LOOKUP(F2693,{0,6,45},{"F","L","H"})</f>
        <v>F</v>
      </c>
      <c r="H2693" t="s">
        <v>4408</v>
      </c>
      <c r="I2693" s="43" t="str">
        <f>IFERROR(VLOOKUP(#REF!,#REF!,2,FALSE),"No")</f>
        <v>No</v>
      </c>
      <c r="J2693" s="139">
        <v>0.75</v>
      </c>
      <c r="K2693" s="148">
        <v>46</v>
      </c>
      <c r="L2693" s="148"/>
      <c r="M2693" s="148"/>
      <c r="N2693" s="148"/>
      <c r="O2693" s="148"/>
      <c r="P2693" s="148"/>
      <c r="Q2693" s="148"/>
      <c r="R2693" s="148"/>
      <c r="S2693" s="148"/>
      <c r="T2693" s="148"/>
      <c r="U2693" s="148"/>
      <c r="V2693" s="148"/>
      <c r="W2693" s="148"/>
      <c r="X2693" s="139">
        <v>2</v>
      </c>
      <c r="Y2693" s="148">
        <v>1000</v>
      </c>
      <c r="Z2693" s="149"/>
      <c r="AA2693" s="148"/>
      <c r="AB2693" s="148"/>
      <c r="AC2693" s="148"/>
      <c r="AD2693" s="148"/>
      <c r="AE2693" s="148"/>
      <c r="AF2693" s="148"/>
      <c r="AG2693" s="148"/>
      <c r="AH2693" s="148"/>
      <c r="AI2693" s="148"/>
      <c r="AJ2693" s="148"/>
      <c r="AK2693" s="148"/>
      <c r="AL2693" s="139">
        <v>0</v>
      </c>
      <c r="AM2693" s="139">
        <v>0</v>
      </c>
      <c r="AN2693" s="148">
        <f t="shared" si="370"/>
        <v>1000</v>
      </c>
      <c r="AO2693" s="148">
        <f t="shared" si="371"/>
        <v>46</v>
      </c>
      <c r="AP2693" s="148">
        <v>10</v>
      </c>
      <c r="AQ2693" s="140">
        <v>16</v>
      </c>
      <c r="AS2693" s="42">
        <f t="shared" si="372"/>
        <v>2961.6399802286041</v>
      </c>
      <c r="AT2693" s="101">
        <f t="shared" si="373"/>
        <v>0</v>
      </c>
      <c r="AU2693" s="42">
        <f t="shared" si="374"/>
        <v>2961.6399802286041</v>
      </c>
      <c r="AV2693" s="42">
        <f t="shared" si="375"/>
        <v>2031.935107592127</v>
      </c>
      <c r="AW2693" s="102">
        <f t="shared" si="376"/>
        <v>431</v>
      </c>
      <c r="AX2693" s="43">
        <f t="shared" si="378"/>
        <v>0.75</v>
      </c>
      <c r="AY2693" s="43" t="str">
        <f t="shared" si="377"/>
        <v>UTGS</v>
      </c>
    </row>
    <row r="2694" spans="1:51" hidden="1" x14ac:dyDescent="0.2">
      <c r="A2694" s="38">
        <v>2687</v>
      </c>
      <c r="B2694" t="s">
        <v>362</v>
      </c>
      <c r="C2694" t="s">
        <v>289</v>
      </c>
      <c r="D2694">
        <v>320</v>
      </c>
      <c r="E2694" t="s">
        <v>1247</v>
      </c>
      <c r="F2694">
        <v>0.25</v>
      </c>
      <c r="G2694" t="str">
        <f>LOOKUP(F2694,{0,6,45},{"F","L","H"})</f>
        <v>F</v>
      </c>
      <c r="H2694" t="s">
        <v>4409</v>
      </c>
      <c r="I2694" s="43" t="str">
        <f>IFERROR(VLOOKUP(#REF!,#REF!,2,FALSE),"No")</f>
        <v>No</v>
      </c>
      <c r="J2694" s="139">
        <v>0.75</v>
      </c>
      <c r="K2694" s="148">
        <v>20</v>
      </c>
      <c r="L2694" s="148"/>
      <c r="M2694" s="148"/>
      <c r="N2694" s="148"/>
      <c r="O2694" s="148"/>
      <c r="P2694" s="148"/>
      <c r="Q2694" s="148"/>
      <c r="R2694" s="148"/>
      <c r="S2694" s="148"/>
      <c r="T2694" s="148"/>
      <c r="U2694" s="148"/>
      <c r="V2694" s="148"/>
      <c r="W2694" s="148"/>
      <c r="X2694" s="139">
        <v>1.25</v>
      </c>
      <c r="Y2694" s="148">
        <v>40.869999999999997</v>
      </c>
      <c r="Z2694" s="148">
        <v>2</v>
      </c>
      <c r="AA2694" s="148">
        <v>959.13</v>
      </c>
      <c r="AB2694" s="148"/>
      <c r="AC2694" s="148"/>
      <c r="AD2694" s="148"/>
      <c r="AE2694" s="148"/>
      <c r="AF2694" s="148"/>
      <c r="AG2694" s="148"/>
      <c r="AH2694" s="148"/>
      <c r="AI2694" s="148"/>
      <c r="AJ2694" s="148"/>
      <c r="AK2694" s="148"/>
      <c r="AL2694" s="139">
        <v>0</v>
      </c>
      <c r="AM2694" s="139">
        <v>0</v>
      </c>
      <c r="AN2694" s="148">
        <f t="shared" si="370"/>
        <v>1000</v>
      </c>
      <c r="AO2694" s="148">
        <f t="shared" si="371"/>
        <v>20</v>
      </c>
      <c r="AP2694" s="148">
        <v>8</v>
      </c>
      <c r="AQ2694" s="140">
        <v>24</v>
      </c>
      <c r="AS2694" s="42">
        <f t="shared" si="372"/>
        <v>1287.6695566211322</v>
      </c>
      <c r="AT2694" s="101">
        <f t="shared" si="373"/>
        <v>0</v>
      </c>
      <c r="AU2694" s="42">
        <f t="shared" si="374"/>
        <v>1287.6695566211322</v>
      </c>
      <c r="AV2694" s="42">
        <f t="shared" si="375"/>
        <v>1355.8154467280847</v>
      </c>
      <c r="AW2694" s="102">
        <f t="shared" si="376"/>
        <v>431</v>
      </c>
      <c r="AX2694" s="43">
        <f t="shared" si="378"/>
        <v>0.75</v>
      </c>
      <c r="AY2694" s="43" t="str">
        <f t="shared" si="377"/>
        <v>UTGS</v>
      </c>
    </row>
    <row r="2695" spans="1:51" hidden="1" x14ac:dyDescent="0.2">
      <c r="A2695" s="38">
        <v>2688</v>
      </c>
      <c r="B2695" t="s">
        <v>362</v>
      </c>
      <c r="C2695" t="s">
        <v>289</v>
      </c>
      <c r="D2695">
        <v>320</v>
      </c>
      <c r="E2695" t="s">
        <v>1243</v>
      </c>
      <c r="F2695">
        <v>0.25</v>
      </c>
      <c r="G2695" t="str">
        <f>LOOKUP(F2695,{0,6,45},{"F","L","H"})</f>
        <v>F</v>
      </c>
      <c r="H2695" t="s">
        <v>4412</v>
      </c>
      <c r="I2695" s="43" t="str">
        <f>IFERROR(VLOOKUP(#REF!,#REF!,2,FALSE),"No")</f>
        <v>No</v>
      </c>
      <c r="J2695" s="139">
        <v>0.5</v>
      </c>
      <c r="K2695" s="148">
        <v>26</v>
      </c>
      <c r="L2695" s="148"/>
      <c r="M2695" s="148"/>
      <c r="N2695" s="148"/>
      <c r="O2695" s="148"/>
      <c r="P2695" s="148"/>
      <c r="Q2695" s="148"/>
      <c r="R2695" s="148"/>
      <c r="S2695" s="148"/>
      <c r="T2695" s="148"/>
      <c r="U2695" s="148"/>
      <c r="V2695" s="148"/>
      <c r="W2695" s="148"/>
      <c r="X2695" s="139">
        <v>2</v>
      </c>
      <c r="Y2695" s="148">
        <v>1000</v>
      </c>
      <c r="Z2695" s="148"/>
      <c r="AA2695" s="148"/>
      <c r="AB2695" s="148"/>
      <c r="AC2695" s="148"/>
      <c r="AD2695" s="148"/>
      <c r="AE2695" s="148"/>
      <c r="AF2695" s="148"/>
      <c r="AG2695" s="148"/>
      <c r="AH2695" s="148"/>
      <c r="AI2695" s="148"/>
      <c r="AJ2695" s="148"/>
      <c r="AK2695" s="148"/>
      <c r="AL2695" s="139">
        <v>0</v>
      </c>
      <c r="AM2695" s="139">
        <v>0</v>
      </c>
      <c r="AN2695" s="148">
        <f t="shared" si="370"/>
        <v>1000</v>
      </c>
      <c r="AO2695" s="148">
        <f t="shared" si="371"/>
        <v>26</v>
      </c>
      <c r="AP2695" s="148">
        <v>10</v>
      </c>
      <c r="AQ2695" s="140">
        <v>10</v>
      </c>
      <c r="AS2695" s="42">
        <f t="shared" si="372"/>
        <v>1778.4904236074722</v>
      </c>
      <c r="AT2695" s="101">
        <f t="shared" si="373"/>
        <v>0</v>
      </c>
      <c r="AU2695" s="42">
        <f t="shared" si="374"/>
        <v>1778.4904236074722</v>
      </c>
      <c r="AV2695" s="42">
        <f t="shared" si="375"/>
        <v>3251.0961721474032</v>
      </c>
      <c r="AW2695" s="102">
        <f t="shared" si="376"/>
        <v>431</v>
      </c>
      <c r="AX2695" s="43">
        <f t="shared" si="378"/>
        <v>0.5</v>
      </c>
      <c r="AY2695" s="43" t="str">
        <f t="shared" si="377"/>
        <v>UTGS</v>
      </c>
    </row>
    <row r="2696" spans="1:51" hidden="1" x14ac:dyDescent="0.2">
      <c r="A2696" s="38">
        <v>2689</v>
      </c>
      <c r="B2696" t="s">
        <v>5806</v>
      </c>
      <c r="C2696" t="s">
        <v>5746</v>
      </c>
      <c r="D2696">
        <v>44352</v>
      </c>
      <c r="E2696" t="s">
        <v>211</v>
      </c>
      <c r="F2696">
        <v>45</v>
      </c>
      <c r="G2696" t="str">
        <f>LOOKUP(F2696,{0,6,45},{"F","L","H"})</f>
        <v>H</v>
      </c>
      <c r="H2696" t="s">
        <v>323</v>
      </c>
      <c r="I2696" s="43" t="str">
        <f>IFERROR(VLOOKUP(#REF!,#REF!,2,FALSE),"No")</f>
        <v>No</v>
      </c>
      <c r="J2696" s="139">
        <v>3</v>
      </c>
      <c r="K2696" s="148">
        <v>4</v>
      </c>
      <c r="L2696" s="148">
        <v>4</v>
      </c>
      <c r="M2696" s="148">
        <v>47</v>
      </c>
      <c r="N2696" s="148"/>
      <c r="O2696" s="148"/>
      <c r="P2696" s="148"/>
      <c r="Q2696" s="148"/>
      <c r="R2696" s="148"/>
      <c r="S2696" s="148"/>
      <c r="T2696" s="148"/>
      <c r="U2696" s="148"/>
      <c r="V2696" s="148"/>
      <c r="W2696" s="148"/>
      <c r="X2696" s="139">
        <v>2</v>
      </c>
      <c r="Y2696" s="148">
        <v>309.31</v>
      </c>
      <c r="Z2696" s="148">
        <v>4</v>
      </c>
      <c r="AA2696" s="148">
        <v>256.39</v>
      </c>
      <c r="AB2696" s="148">
        <v>6</v>
      </c>
      <c r="AC2696" s="148">
        <v>434.31</v>
      </c>
      <c r="AD2696" s="148"/>
      <c r="AE2696" s="148"/>
      <c r="AF2696" s="148"/>
      <c r="AG2696" s="148"/>
      <c r="AH2696" s="148"/>
      <c r="AI2696" s="148"/>
      <c r="AJ2696" s="148"/>
      <c r="AK2696" s="148"/>
      <c r="AL2696" s="139">
        <v>0</v>
      </c>
      <c r="AM2696" s="139">
        <v>0</v>
      </c>
      <c r="AN2696" s="148">
        <f t="shared" ref="AN2696:AN2759" si="379">SUM(Y2696,AA2696,AC2696,AE2696,AG2696,AI2696,AK2696,AM2696)</f>
        <v>1000.01</v>
      </c>
      <c r="AO2696" s="148">
        <f t="shared" ref="AO2696:AO2759" si="380">SUM(K2696,M2696,O2696,Q2696,S2696,U2696,W2696)</f>
        <v>51</v>
      </c>
      <c r="AP2696" s="148">
        <v>2</v>
      </c>
      <c r="AQ2696" s="140">
        <v>3</v>
      </c>
      <c r="AS2696" s="42">
        <f t="shared" ref="AS2696:AS2759" si="381">(VLOOKUP(J2696,Service,2,FALSE)*K2696+VLOOKUP(L2696,Service,2,FALSE)*M2696+VLOOKUP(N2696,Service,2,FALSE)*O2696+VLOOKUP(P2696,Service,2,FALSE)*Q2696)</f>
        <v>3889.477369383887</v>
      </c>
      <c r="AT2696" s="101">
        <f t="shared" ref="AT2696:AT2759" si="382">VLOOKUP(R2696,serviceHP,2,FALSE)*S2696+VLOOKUP(T2696,serviceHP,2,FALSE)*U2696+VLOOKUP(V2696,serviceHP,2,FALSE)*W2696</f>
        <v>0</v>
      </c>
      <c r="AU2696" s="42">
        <f t="shared" ref="AU2696:AU2759" si="383">AS2696+AT2696</f>
        <v>3889.477369383887</v>
      </c>
      <c r="AV2696" s="42">
        <f t="shared" ref="AV2696:AV2759" si="384">(VLOOKUP(X2696,Main,2,FALSE)*Y2696+VLOOKUP(Z2696,Main,2,FALSE)*AA2696+VLOOKUP(AB2696,Main,2,FALSE)*AC2696+VLOOKUP(AD2696,Main,2,FALSE)*AE2696+VLOOKUP(AF2696,Main,2,FALSE)*AG2696+VLOOKUP(AL2696,Main,2,FALSE)*AM2696+VLOOKUP(AH2696,Main,2,FALSE)*AI2696+VLOOKUP(AL2696,Main,2,FALSE)*AM2696+VLOOKUP(AJ2696,Main,2,FALSE)*AK2696)/AQ2696</f>
        <v>15433.938110363752</v>
      </c>
      <c r="AW2696" s="102">
        <f t="shared" ref="AW2696:AW2759" si="385">IF(G2696="F",VLOOKUP(D2696,MeterAndReg2,2,TRUE),(IF(G2696="L",VLOOKUP(D2696,MeterAndReg2,3,TRUE),VLOOKUP(D2696,MeterAndReg2,4,TRUE))))</f>
        <v>60371.752872868376</v>
      </c>
      <c r="AX2696" s="43">
        <f t="shared" si="378"/>
        <v>3</v>
      </c>
      <c r="AY2696" s="43" t="str">
        <f t="shared" si="377"/>
        <v>UTTSS</v>
      </c>
    </row>
    <row r="2697" spans="1:51" hidden="1" x14ac:dyDescent="0.2">
      <c r="A2697" s="38">
        <v>2690</v>
      </c>
      <c r="B2697" t="s">
        <v>362</v>
      </c>
      <c r="C2697" t="s">
        <v>289</v>
      </c>
      <c r="D2697">
        <v>320</v>
      </c>
      <c r="E2697" t="s">
        <v>1243</v>
      </c>
      <c r="F2697">
        <v>0.25</v>
      </c>
      <c r="G2697" t="str">
        <f>LOOKUP(F2697,{0,6,45},{"F","L","H"})</f>
        <v>F</v>
      </c>
      <c r="H2697" t="s">
        <v>4414</v>
      </c>
      <c r="I2697" s="43" t="str">
        <f>IFERROR(VLOOKUP(#REF!,#REF!,2,FALSE),"No")</f>
        <v>No</v>
      </c>
      <c r="J2697" s="139">
        <v>0.5</v>
      </c>
      <c r="K2697" s="148">
        <v>30</v>
      </c>
      <c r="L2697" s="148"/>
      <c r="M2697" s="148"/>
      <c r="N2697" s="148"/>
      <c r="O2697" s="148"/>
      <c r="P2697" s="148"/>
      <c r="Q2697" s="148"/>
      <c r="R2697" s="148"/>
      <c r="S2697" s="148"/>
      <c r="T2697" s="148"/>
      <c r="U2697" s="148"/>
      <c r="V2697" s="148"/>
      <c r="W2697" s="148"/>
      <c r="X2697" s="139">
        <v>4</v>
      </c>
      <c r="Y2697" s="148">
        <v>1000</v>
      </c>
      <c r="Z2697" s="149"/>
      <c r="AA2697" s="148"/>
      <c r="AB2697" s="148"/>
      <c r="AC2697" s="148"/>
      <c r="AD2697" s="148"/>
      <c r="AE2697" s="148"/>
      <c r="AF2697" s="148"/>
      <c r="AG2697" s="148"/>
      <c r="AH2697" s="148"/>
      <c r="AI2697" s="148"/>
      <c r="AJ2697" s="148"/>
      <c r="AK2697" s="148"/>
      <c r="AL2697" s="139">
        <v>0</v>
      </c>
      <c r="AM2697" s="139">
        <v>0</v>
      </c>
      <c r="AN2697" s="148">
        <f t="shared" si="379"/>
        <v>1000</v>
      </c>
      <c r="AO2697" s="148">
        <f t="shared" si="380"/>
        <v>30</v>
      </c>
      <c r="AP2697" s="148">
        <v>13</v>
      </c>
      <c r="AQ2697" s="140">
        <v>13</v>
      </c>
      <c r="AS2697" s="42">
        <f t="shared" si="381"/>
        <v>2052.1043349316988</v>
      </c>
      <c r="AT2697" s="101">
        <f t="shared" si="382"/>
        <v>0</v>
      </c>
      <c r="AU2697" s="42">
        <f t="shared" si="383"/>
        <v>2052.1043349316988</v>
      </c>
      <c r="AV2697" s="42">
        <f t="shared" si="384"/>
        <v>3052.381670882618</v>
      </c>
      <c r="AW2697" s="102">
        <f t="shared" si="385"/>
        <v>431</v>
      </c>
      <c r="AX2697" s="43">
        <f t="shared" si="378"/>
        <v>0.5</v>
      </c>
      <c r="AY2697" s="43" t="str">
        <f t="shared" ref="AY2697:AY2760" si="386">C2697</f>
        <v>UTGS</v>
      </c>
    </row>
    <row r="2698" spans="1:51" hidden="1" x14ac:dyDescent="0.2">
      <c r="A2698" s="38">
        <v>2691</v>
      </c>
      <c r="B2698" t="s">
        <v>5806</v>
      </c>
      <c r="C2698" t="s">
        <v>5746</v>
      </c>
      <c r="D2698">
        <v>5550</v>
      </c>
      <c r="E2698" t="s">
        <v>198</v>
      </c>
      <c r="F2698">
        <v>2</v>
      </c>
      <c r="G2698" t="str">
        <f>LOOKUP(F2698,{0,6,45},{"F","L","H"})</f>
        <v>F</v>
      </c>
      <c r="H2698" t="s">
        <v>1190</v>
      </c>
      <c r="I2698" s="43" t="str">
        <f>IFERROR(VLOOKUP(#REF!,#REF!,2,FALSE),"No")</f>
        <v>No</v>
      </c>
      <c r="J2698" s="139">
        <v>1.25</v>
      </c>
      <c r="K2698" s="148">
        <v>15.85</v>
      </c>
      <c r="L2698" s="148">
        <v>2</v>
      </c>
      <c r="M2698" s="148">
        <v>67</v>
      </c>
      <c r="N2698" s="148"/>
      <c r="O2698" s="148"/>
      <c r="P2698" s="148"/>
      <c r="Q2698" s="148"/>
      <c r="R2698" s="148"/>
      <c r="S2698" s="148"/>
      <c r="T2698" s="148"/>
      <c r="U2698" s="148"/>
      <c r="V2698" s="148"/>
      <c r="W2698" s="148"/>
      <c r="X2698" s="139">
        <v>0.75</v>
      </c>
      <c r="Y2698" s="148">
        <v>93.84</v>
      </c>
      <c r="Z2698" s="149">
        <v>2</v>
      </c>
      <c r="AA2698" s="148">
        <v>906.16</v>
      </c>
      <c r="AB2698" s="148"/>
      <c r="AC2698" s="148"/>
      <c r="AD2698" s="148"/>
      <c r="AE2698" s="148"/>
      <c r="AF2698" s="148"/>
      <c r="AG2698" s="148"/>
      <c r="AH2698" s="148"/>
      <c r="AI2698" s="148"/>
      <c r="AJ2698" s="148"/>
      <c r="AK2698" s="148"/>
      <c r="AL2698" s="139">
        <v>0</v>
      </c>
      <c r="AM2698" s="139">
        <v>0</v>
      </c>
      <c r="AN2698" s="148">
        <f t="shared" si="379"/>
        <v>1000</v>
      </c>
      <c r="AO2698" s="148">
        <f t="shared" si="380"/>
        <v>82.85</v>
      </c>
      <c r="AP2698" s="148">
        <v>8</v>
      </c>
      <c r="AQ2698" s="140">
        <v>26</v>
      </c>
      <c r="AS2698" s="42">
        <f t="shared" si="381"/>
        <v>6070.93163830304</v>
      </c>
      <c r="AT2698" s="101">
        <f t="shared" si="382"/>
        <v>0</v>
      </c>
      <c r="AU2698" s="42">
        <f t="shared" si="383"/>
        <v>6070.93163830304</v>
      </c>
      <c r="AV2698" s="42">
        <f t="shared" si="384"/>
        <v>1277.7795739028475</v>
      </c>
      <c r="AW2698" s="102">
        <f t="shared" si="385"/>
        <v>3698.6666666666665</v>
      </c>
      <c r="AX2698" s="43">
        <f t="shared" si="378"/>
        <v>1.25</v>
      </c>
      <c r="AY2698" s="43" t="str">
        <f t="shared" si="386"/>
        <v>UTTSS</v>
      </c>
    </row>
    <row r="2699" spans="1:51" hidden="1" x14ac:dyDescent="0.2">
      <c r="A2699" s="38">
        <v>2692</v>
      </c>
      <c r="B2699" t="s">
        <v>5806</v>
      </c>
      <c r="C2699" t="s">
        <v>5746</v>
      </c>
      <c r="D2699">
        <v>5550</v>
      </c>
      <c r="E2699" t="s">
        <v>198</v>
      </c>
      <c r="F2699">
        <v>2</v>
      </c>
      <c r="G2699" t="str">
        <f>LOOKUP(F2699,{0,6,45},{"F","L","H"})</f>
        <v>F</v>
      </c>
      <c r="H2699" t="s">
        <v>5759</v>
      </c>
      <c r="I2699" s="43" t="str">
        <f>IFERROR(VLOOKUP(#REF!,#REF!,2,FALSE),"No")</f>
        <v>No</v>
      </c>
      <c r="J2699" s="149">
        <v>1.25</v>
      </c>
      <c r="K2699" s="148">
        <v>126</v>
      </c>
      <c r="L2699" s="148"/>
      <c r="M2699" s="148"/>
      <c r="N2699" s="148"/>
      <c r="O2699" s="148"/>
      <c r="P2699" s="148"/>
      <c r="Q2699" s="148"/>
      <c r="R2699" s="148"/>
      <c r="S2699" s="148"/>
      <c r="T2699" s="148"/>
      <c r="U2699" s="148"/>
      <c r="V2699" s="148"/>
      <c r="W2699" s="148"/>
      <c r="X2699" s="139">
        <v>2</v>
      </c>
      <c r="Y2699" s="148">
        <v>1000</v>
      </c>
      <c r="Z2699" s="149"/>
      <c r="AA2699" s="148"/>
      <c r="AB2699" s="149"/>
      <c r="AC2699" s="148"/>
      <c r="AD2699" s="148"/>
      <c r="AE2699" s="148"/>
      <c r="AF2699" s="148"/>
      <c r="AG2699" s="148"/>
      <c r="AH2699" s="148"/>
      <c r="AI2699" s="148"/>
      <c r="AJ2699" s="148"/>
      <c r="AK2699" s="148"/>
      <c r="AL2699" s="139">
        <v>0</v>
      </c>
      <c r="AM2699" s="139">
        <v>0</v>
      </c>
      <c r="AN2699" s="148">
        <f t="shared" si="379"/>
        <v>1000</v>
      </c>
      <c r="AO2699" s="148">
        <f t="shared" si="380"/>
        <v>126</v>
      </c>
      <c r="AP2699" s="148">
        <v>1</v>
      </c>
      <c r="AQ2699" s="140">
        <v>4</v>
      </c>
      <c r="AS2699" s="42">
        <f t="shared" si="381"/>
        <v>9388.6982067131321</v>
      </c>
      <c r="AT2699" s="101">
        <f t="shared" si="382"/>
        <v>0</v>
      </c>
      <c r="AU2699" s="42">
        <f t="shared" si="383"/>
        <v>9388.6982067131321</v>
      </c>
      <c r="AV2699" s="42">
        <f t="shared" si="384"/>
        <v>8127.740430368508</v>
      </c>
      <c r="AW2699" s="102">
        <f t="shared" si="385"/>
        <v>3698.6666666666665</v>
      </c>
      <c r="AX2699" s="43">
        <f t="shared" si="378"/>
        <v>1.25</v>
      </c>
      <c r="AY2699" s="43" t="str">
        <f t="shared" si="386"/>
        <v>UTTSS</v>
      </c>
    </row>
    <row r="2700" spans="1:51" hidden="1" x14ac:dyDescent="0.2">
      <c r="A2700" s="38">
        <v>2693</v>
      </c>
      <c r="B2700" t="s">
        <v>362</v>
      </c>
      <c r="C2700" t="s">
        <v>289</v>
      </c>
      <c r="D2700">
        <v>320</v>
      </c>
      <c r="E2700" t="s">
        <v>1239</v>
      </c>
      <c r="F2700">
        <v>0.25</v>
      </c>
      <c r="G2700" t="str">
        <f>LOOKUP(F2700,{0,6,45},{"F","L","H"})</f>
        <v>F</v>
      </c>
      <c r="H2700" t="s">
        <v>4415</v>
      </c>
      <c r="I2700" s="43" t="str">
        <f>IFERROR(VLOOKUP(#REF!,#REF!,2,FALSE),"No")</f>
        <v>No</v>
      </c>
      <c r="J2700" s="139">
        <v>0.5</v>
      </c>
      <c r="K2700" s="148">
        <v>59</v>
      </c>
      <c r="L2700" s="148"/>
      <c r="M2700" s="148"/>
      <c r="N2700" s="148"/>
      <c r="O2700" s="148"/>
      <c r="P2700" s="148"/>
      <c r="Q2700" s="148"/>
      <c r="R2700" s="148"/>
      <c r="S2700" s="148"/>
      <c r="T2700" s="148"/>
      <c r="U2700" s="148"/>
      <c r="V2700" s="148"/>
      <c r="W2700" s="148"/>
      <c r="X2700" s="139">
        <v>2</v>
      </c>
      <c r="Y2700" s="148">
        <v>1000</v>
      </c>
      <c r="Z2700" s="149"/>
      <c r="AA2700" s="148"/>
      <c r="AB2700" s="148"/>
      <c r="AC2700" s="148"/>
      <c r="AD2700" s="148"/>
      <c r="AE2700" s="148"/>
      <c r="AF2700" s="148"/>
      <c r="AG2700" s="148"/>
      <c r="AH2700" s="148"/>
      <c r="AI2700" s="148"/>
      <c r="AJ2700" s="148"/>
      <c r="AK2700" s="148"/>
      <c r="AL2700" s="139">
        <v>0</v>
      </c>
      <c r="AM2700" s="139">
        <v>0</v>
      </c>
      <c r="AN2700" s="148">
        <f t="shared" si="379"/>
        <v>1000</v>
      </c>
      <c r="AO2700" s="148">
        <f t="shared" si="380"/>
        <v>59</v>
      </c>
      <c r="AP2700" s="148">
        <v>10</v>
      </c>
      <c r="AQ2700" s="140">
        <v>10</v>
      </c>
      <c r="AS2700" s="42">
        <f t="shared" si="381"/>
        <v>4035.8051920323405</v>
      </c>
      <c r="AT2700" s="101">
        <f t="shared" si="382"/>
        <v>0</v>
      </c>
      <c r="AU2700" s="42">
        <f t="shared" si="383"/>
        <v>4035.8051920323405</v>
      </c>
      <c r="AV2700" s="42">
        <f t="shared" si="384"/>
        <v>3251.0961721474032</v>
      </c>
      <c r="AW2700" s="102">
        <f t="shared" si="385"/>
        <v>431</v>
      </c>
      <c r="AX2700" s="43">
        <f t="shared" si="378"/>
        <v>0.5</v>
      </c>
      <c r="AY2700" s="43" t="str">
        <f t="shared" si="386"/>
        <v>UTGS</v>
      </c>
    </row>
    <row r="2701" spans="1:51" hidden="1" x14ac:dyDescent="0.2">
      <c r="A2701" s="38">
        <v>2694</v>
      </c>
      <c r="B2701" t="s">
        <v>362</v>
      </c>
      <c r="C2701" t="s">
        <v>289</v>
      </c>
      <c r="D2701">
        <v>320</v>
      </c>
      <c r="E2701" t="s">
        <v>1243</v>
      </c>
      <c r="F2701">
        <v>0.25</v>
      </c>
      <c r="G2701" t="str">
        <f>LOOKUP(F2701,{0,6,45},{"F","L","H"})</f>
        <v>F</v>
      </c>
      <c r="H2701" t="s">
        <v>4416</v>
      </c>
      <c r="I2701" s="43" t="str">
        <f>IFERROR(VLOOKUP(#REF!,#REF!,2,FALSE),"No")</f>
        <v>No</v>
      </c>
      <c r="J2701" s="139">
        <v>0.5</v>
      </c>
      <c r="K2701" s="148">
        <v>19</v>
      </c>
      <c r="L2701" s="148"/>
      <c r="M2701" s="148"/>
      <c r="N2701" s="148"/>
      <c r="O2701" s="148"/>
      <c r="P2701" s="148"/>
      <c r="Q2701" s="148"/>
      <c r="R2701" s="148"/>
      <c r="S2701" s="148"/>
      <c r="T2701" s="148"/>
      <c r="U2701" s="148"/>
      <c r="V2701" s="148"/>
      <c r="W2701" s="148"/>
      <c r="X2701" s="139">
        <v>1.25</v>
      </c>
      <c r="Y2701" s="148">
        <v>92</v>
      </c>
      <c r="Z2701" s="148">
        <v>2</v>
      </c>
      <c r="AA2701" s="148">
        <v>908</v>
      </c>
      <c r="AB2701" s="148"/>
      <c r="AC2701" s="148"/>
      <c r="AD2701" s="148"/>
      <c r="AE2701" s="148"/>
      <c r="AF2701" s="148"/>
      <c r="AG2701" s="148"/>
      <c r="AH2701" s="148"/>
      <c r="AI2701" s="148"/>
      <c r="AJ2701" s="148"/>
      <c r="AK2701" s="148"/>
      <c r="AL2701" s="139">
        <v>0</v>
      </c>
      <c r="AM2701" s="139">
        <v>0</v>
      </c>
      <c r="AN2701" s="148">
        <f t="shared" si="379"/>
        <v>1000</v>
      </c>
      <c r="AO2701" s="148">
        <f t="shared" si="380"/>
        <v>19</v>
      </c>
      <c r="AP2701" s="148">
        <v>10</v>
      </c>
      <c r="AQ2701" s="140">
        <v>30</v>
      </c>
      <c r="AS2701" s="42">
        <f t="shared" si="381"/>
        <v>1299.6660787900757</v>
      </c>
      <c r="AT2701" s="101">
        <f t="shared" si="382"/>
        <v>0</v>
      </c>
      <c r="AU2701" s="42">
        <f t="shared" si="383"/>
        <v>1299.6660787900757</v>
      </c>
      <c r="AV2701" s="42">
        <f t="shared" si="384"/>
        <v>1085.8453907158012</v>
      </c>
      <c r="AW2701" s="102">
        <f t="shared" si="385"/>
        <v>431</v>
      </c>
      <c r="AX2701" s="43">
        <f t="shared" si="378"/>
        <v>0.5</v>
      </c>
      <c r="AY2701" s="43" t="str">
        <f t="shared" si="386"/>
        <v>UTGS</v>
      </c>
    </row>
    <row r="2702" spans="1:51" hidden="1" x14ac:dyDescent="0.2">
      <c r="A2702" s="38">
        <v>2695</v>
      </c>
      <c r="B2702" t="s">
        <v>5806</v>
      </c>
      <c r="C2702" t="s">
        <v>5745</v>
      </c>
      <c r="D2702">
        <v>14500</v>
      </c>
      <c r="E2702" t="s">
        <v>215</v>
      </c>
      <c r="F2702">
        <v>5</v>
      </c>
      <c r="G2702" t="str">
        <f>LOOKUP(F2702,{0,6,45},{"F","L","H"})</f>
        <v>F</v>
      </c>
      <c r="H2702" t="s">
        <v>995</v>
      </c>
      <c r="I2702" s="43" t="str">
        <f>IFERROR(VLOOKUP(#REF!,#REF!,2,FALSE),"No")</f>
        <v>No</v>
      </c>
      <c r="J2702" s="139">
        <v>2</v>
      </c>
      <c r="K2702" s="148">
        <v>231</v>
      </c>
      <c r="L2702" s="148"/>
      <c r="M2702" s="148"/>
      <c r="N2702" s="148"/>
      <c r="O2702" s="148"/>
      <c r="P2702" s="148"/>
      <c r="Q2702" s="148"/>
      <c r="R2702" s="148"/>
      <c r="S2702" s="148"/>
      <c r="T2702" s="148"/>
      <c r="U2702" s="148"/>
      <c r="V2702" s="148"/>
      <c r="W2702" s="148"/>
      <c r="X2702" s="139">
        <v>4</v>
      </c>
      <c r="Y2702" s="148">
        <v>1000</v>
      </c>
      <c r="Z2702" s="148"/>
      <c r="AA2702" s="148"/>
      <c r="AB2702" s="148"/>
      <c r="AC2702" s="148"/>
      <c r="AD2702" s="148"/>
      <c r="AE2702" s="148"/>
      <c r="AF2702" s="148"/>
      <c r="AG2702" s="148"/>
      <c r="AH2702" s="148"/>
      <c r="AI2702" s="148"/>
      <c r="AJ2702" s="148"/>
      <c r="AK2702" s="148"/>
      <c r="AL2702" s="139">
        <v>0</v>
      </c>
      <c r="AM2702" s="139">
        <v>0</v>
      </c>
      <c r="AN2702" s="148">
        <f t="shared" si="379"/>
        <v>1000</v>
      </c>
      <c r="AO2702" s="148">
        <f t="shared" si="380"/>
        <v>231</v>
      </c>
      <c r="AP2702" s="148">
        <v>5</v>
      </c>
      <c r="AQ2702" s="140">
        <v>6</v>
      </c>
      <c r="AS2702" s="42">
        <f t="shared" si="381"/>
        <v>16859.183378974074</v>
      </c>
      <c r="AT2702" s="101">
        <f t="shared" si="382"/>
        <v>0</v>
      </c>
      <c r="AU2702" s="42">
        <f t="shared" si="383"/>
        <v>16859.183378974074</v>
      </c>
      <c r="AV2702" s="42">
        <f t="shared" si="384"/>
        <v>6613.4936202456729</v>
      </c>
      <c r="AW2702" s="102">
        <f t="shared" si="385"/>
        <v>10791.333333333334</v>
      </c>
      <c r="AX2702" s="43">
        <f t="shared" si="378"/>
        <v>2</v>
      </c>
      <c r="AY2702" s="43" t="str">
        <f t="shared" si="386"/>
        <v>UTTSM</v>
      </c>
    </row>
    <row r="2703" spans="1:51" hidden="1" x14ac:dyDescent="0.2">
      <c r="A2703" s="38">
        <v>2696</v>
      </c>
      <c r="B2703" t="s">
        <v>362</v>
      </c>
      <c r="C2703" t="s">
        <v>289</v>
      </c>
      <c r="D2703">
        <v>320</v>
      </c>
      <c r="E2703" t="s">
        <v>1243</v>
      </c>
      <c r="F2703">
        <v>0.25</v>
      </c>
      <c r="G2703" t="str">
        <f>LOOKUP(F2703,{0,6,45},{"F","L","H"})</f>
        <v>F</v>
      </c>
      <c r="H2703" t="s">
        <v>4417</v>
      </c>
      <c r="I2703" s="43" t="str">
        <f>IFERROR(VLOOKUP(#REF!,#REF!,2,FALSE),"No")</f>
        <v>No</v>
      </c>
      <c r="J2703" s="139">
        <v>0.5</v>
      </c>
      <c r="K2703" s="148">
        <v>31</v>
      </c>
      <c r="L2703" s="148"/>
      <c r="M2703" s="148"/>
      <c r="N2703" s="148"/>
      <c r="O2703" s="148"/>
      <c r="P2703" s="148"/>
      <c r="Q2703" s="148"/>
      <c r="R2703" s="148"/>
      <c r="S2703" s="148"/>
      <c r="T2703" s="148"/>
      <c r="U2703" s="148"/>
      <c r="V2703" s="148"/>
      <c r="W2703" s="148"/>
      <c r="X2703" s="139">
        <v>2</v>
      </c>
      <c r="Y2703" s="148">
        <v>1000</v>
      </c>
      <c r="Z2703" s="148"/>
      <c r="AA2703" s="148"/>
      <c r="AB2703" s="148"/>
      <c r="AC2703" s="148"/>
      <c r="AD2703" s="148"/>
      <c r="AE2703" s="148"/>
      <c r="AF2703" s="148"/>
      <c r="AG2703" s="148"/>
      <c r="AH2703" s="148"/>
      <c r="AI2703" s="148"/>
      <c r="AJ2703" s="148"/>
      <c r="AK2703" s="148"/>
      <c r="AL2703" s="139">
        <v>0</v>
      </c>
      <c r="AM2703" s="139">
        <v>0</v>
      </c>
      <c r="AN2703" s="148">
        <f t="shared" si="379"/>
        <v>1000</v>
      </c>
      <c r="AO2703" s="148">
        <f t="shared" si="380"/>
        <v>31</v>
      </c>
      <c r="AP2703" s="148">
        <v>16</v>
      </c>
      <c r="AQ2703" s="140">
        <v>16</v>
      </c>
      <c r="AS2703" s="42">
        <f t="shared" si="381"/>
        <v>2120.5078127627553</v>
      </c>
      <c r="AT2703" s="101">
        <f t="shared" si="382"/>
        <v>0</v>
      </c>
      <c r="AU2703" s="42">
        <f t="shared" si="383"/>
        <v>2120.5078127627553</v>
      </c>
      <c r="AV2703" s="42">
        <f t="shared" si="384"/>
        <v>2031.935107592127</v>
      </c>
      <c r="AW2703" s="102">
        <f t="shared" si="385"/>
        <v>431</v>
      </c>
      <c r="AX2703" s="43">
        <f t="shared" si="378"/>
        <v>0.5</v>
      </c>
      <c r="AY2703" s="43" t="str">
        <f t="shared" si="386"/>
        <v>UTGS</v>
      </c>
    </row>
    <row r="2704" spans="1:51" hidden="1" x14ac:dyDescent="0.2">
      <c r="A2704" s="38">
        <v>2697</v>
      </c>
      <c r="B2704" t="s">
        <v>5806</v>
      </c>
      <c r="C2704" t="s">
        <v>5746</v>
      </c>
      <c r="D2704">
        <v>9200</v>
      </c>
      <c r="E2704" t="s">
        <v>212</v>
      </c>
      <c r="F2704">
        <v>5</v>
      </c>
      <c r="G2704" t="str">
        <f>LOOKUP(F2704,{0,6,45},{"F","L","H"})</f>
        <v>F</v>
      </c>
      <c r="H2704" t="s">
        <v>1572</v>
      </c>
      <c r="I2704" s="43" t="str">
        <f>IFERROR(VLOOKUP(#REF!,#REF!,2,FALSE),"No")</f>
        <v>No</v>
      </c>
      <c r="J2704" s="149">
        <v>1.25</v>
      </c>
      <c r="K2704" s="148">
        <v>149</v>
      </c>
      <c r="L2704" s="148">
        <v>2</v>
      </c>
      <c r="M2704" s="148">
        <v>1</v>
      </c>
      <c r="N2704" s="148"/>
      <c r="O2704" s="148"/>
      <c r="P2704" s="148"/>
      <c r="Q2704" s="148"/>
      <c r="R2704" s="148"/>
      <c r="S2704" s="148"/>
      <c r="T2704" s="148"/>
      <c r="U2704" s="148"/>
      <c r="V2704" s="148"/>
      <c r="W2704" s="148"/>
      <c r="X2704" s="139">
        <v>2</v>
      </c>
      <c r="Y2704" s="148">
        <v>1000</v>
      </c>
      <c r="Z2704" s="149"/>
      <c r="AA2704" s="148"/>
      <c r="AB2704" s="148"/>
      <c r="AC2704" s="148"/>
      <c r="AD2704" s="148"/>
      <c r="AE2704" s="148"/>
      <c r="AF2704" s="148"/>
      <c r="AG2704" s="148"/>
      <c r="AH2704" s="148"/>
      <c r="AI2704" s="148"/>
      <c r="AJ2704" s="148"/>
      <c r="AK2704" s="148"/>
      <c r="AL2704" s="139">
        <v>0</v>
      </c>
      <c r="AM2704" s="139">
        <v>0</v>
      </c>
      <c r="AN2704" s="148">
        <f t="shared" si="379"/>
        <v>1000</v>
      </c>
      <c r="AO2704" s="148">
        <f t="shared" si="380"/>
        <v>150</v>
      </c>
      <c r="AP2704" s="148">
        <v>1</v>
      </c>
      <c r="AQ2704" s="140">
        <v>1</v>
      </c>
      <c r="AS2704" s="42">
        <f t="shared" si="381"/>
        <v>11175.49167465849</v>
      </c>
      <c r="AT2704" s="101">
        <f t="shared" si="382"/>
        <v>0</v>
      </c>
      <c r="AU2704" s="42">
        <f t="shared" si="383"/>
        <v>11175.49167465849</v>
      </c>
      <c r="AV2704" s="42">
        <f t="shared" si="384"/>
        <v>32510.961721474032</v>
      </c>
      <c r="AW2704" s="102">
        <f t="shared" si="385"/>
        <v>5118</v>
      </c>
      <c r="AX2704" s="43">
        <f t="shared" si="378"/>
        <v>1.25</v>
      </c>
      <c r="AY2704" s="43" t="str">
        <f t="shared" si="386"/>
        <v>UTTSS</v>
      </c>
    </row>
    <row r="2705" spans="1:51" hidden="1" x14ac:dyDescent="0.2">
      <c r="A2705" s="38">
        <v>2698</v>
      </c>
      <c r="B2705" t="s">
        <v>362</v>
      </c>
      <c r="C2705" t="s">
        <v>289</v>
      </c>
      <c r="D2705">
        <v>320</v>
      </c>
      <c r="E2705" t="s">
        <v>1243</v>
      </c>
      <c r="F2705">
        <v>0.25</v>
      </c>
      <c r="G2705" t="str">
        <f>LOOKUP(F2705,{0,6,45},{"F","L","H"})</f>
        <v>F</v>
      </c>
      <c r="H2705" t="s">
        <v>4418</v>
      </c>
      <c r="I2705" s="43" t="str">
        <f>IFERROR(VLOOKUP(#REF!,#REF!,2,FALSE),"No")</f>
        <v>No</v>
      </c>
      <c r="J2705" s="139">
        <v>0.5</v>
      </c>
      <c r="K2705" s="148">
        <v>35</v>
      </c>
      <c r="L2705" s="148"/>
      <c r="M2705" s="148"/>
      <c r="N2705" s="148"/>
      <c r="O2705" s="148"/>
      <c r="P2705" s="148"/>
      <c r="Q2705" s="148"/>
      <c r="R2705" s="148"/>
      <c r="S2705" s="148"/>
      <c r="T2705" s="148"/>
      <c r="U2705" s="148"/>
      <c r="V2705" s="148"/>
      <c r="W2705" s="148"/>
      <c r="X2705" s="139">
        <v>2</v>
      </c>
      <c r="Y2705" s="148">
        <v>1000</v>
      </c>
      <c r="Z2705" s="148"/>
      <c r="AA2705" s="148"/>
      <c r="AB2705" s="148"/>
      <c r="AC2705" s="148"/>
      <c r="AD2705" s="148"/>
      <c r="AE2705" s="148"/>
      <c r="AF2705" s="148"/>
      <c r="AG2705" s="148"/>
      <c r="AH2705" s="148"/>
      <c r="AI2705" s="148"/>
      <c r="AJ2705" s="148"/>
      <c r="AK2705" s="148"/>
      <c r="AL2705" s="139">
        <v>0</v>
      </c>
      <c r="AM2705" s="139">
        <v>0</v>
      </c>
      <c r="AN2705" s="148">
        <f t="shared" si="379"/>
        <v>1000</v>
      </c>
      <c r="AO2705" s="148">
        <f t="shared" si="380"/>
        <v>35</v>
      </c>
      <c r="AP2705" s="148">
        <v>9</v>
      </c>
      <c r="AQ2705" s="140">
        <v>9</v>
      </c>
      <c r="AS2705" s="42">
        <f t="shared" si="381"/>
        <v>2394.1217240869819</v>
      </c>
      <c r="AT2705" s="101">
        <f t="shared" si="382"/>
        <v>0</v>
      </c>
      <c r="AU2705" s="42">
        <f t="shared" si="383"/>
        <v>2394.1217240869819</v>
      </c>
      <c r="AV2705" s="42">
        <f t="shared" si="384"/>
        <v>3612.3290801637813</v>
      </c>
      <c r="AW2705" s="102">
        <f t="shared" si="385"/>
        <v>431</v>
      </c>
      <c r="AX2705" s="43">
        <f t="shared" si="378"/>
        <v>0.5</v>
      </c>
      <c r="AY2705" s="43" t="str">
        <f t="shared" si="386"/>
        <v>UTGS</v>
      </c>
    </row>
    <row r="2706" spans="1:51" hidden="1" x14ac:dyDescent="0.2">
      <c r="A2706" s="38">
        <v>2699</v>
      </c>
      <c r="B2706" t="s">
        <v>362</v>
      </c>
      <c r="C2706" t="s">
        <v>289</v>
      </c>
      <c r="D2706">
        <v>320</v>
      </c>
      <c r="E2706" t="s">
        <v>1243</v>
      </c>
      <c r="F2706">
        <v>0.25</v>
      </c>
      <c r="G2706" t="str">
        <f>LOOKUP(F2706,{0,6,45},{"F","L","H"})</f>
        <v>F</v>
      </c>
      <c r="H2706" t="s">
        <v>4419</v>
      </c>
      <c r="I2706" s="43" t="str">
        <f>IFERROR(VLOOKUP(#REF!,#REF!,2,FALSE),"No")</f>
        <v>No</v>
      </c>
      <c r="J2706" s="139">
        <v>0.5</v>
      </c>
      <c r="K2706" s="148">
        <v>41</v>
      </c>
      <c r="L2706" s="148"/>
      <c r="M2706" s="148"/>
      <c r="N2706" s="148"/>
      <c r="O2706" s="148"/>
      <c r="P2706" s="148"/>
      <c r="Q2706" s="148"/>
      <c r="R2706" s="148"/>
      <c r="S2706" s="148"/>
      <c r="T2706" s="148"/>
      <c r="U2706" s="148"/>
      <c r="V2706" s="148"/>
      <c r="W2706" s="148"/>
      <c r="X2706" s="139">
        <v>2</v>
      </c>
      <c r="Y2706" s="148">
        <v>757.35</v>
      </c>
      <c r="Z2706" s="148">
        <v>4</v>
      </c>
      <c r="AA2706" s="148">
        <v>242.65</v>
      </c>
      <c r="AB2706" s="148"/>
      <c r="AC2706" s="148"/>
      <c r="AD2706" s="148"/>
      <c r="AE2706" s="148"/>
      <c r="AF2706" s="148"/>
      <c r="AG2706" s="148"/>
      <c r="AH2706" s="148"/>
      <c r="AI2706" s="148"/>
      <c r="AJ2706" s="148"/>
      <c r="AK2706" s="148"/>
      <c r="AL2706" s="139">
        <v>0</v>
      </c>
      <c r="AM2706" s="139">
        <v>0</v>
      </c>
      <c r="AN2706" s="148">
        <f t="shared" si="379"/>
        <v>1000</v>
      </c>
      <c r="AO2706" s="148">
        <f t="shared" si="380"/>
        <v>41</v>
      </c>
      <c r="AP2706" s="148">
        <v>6</v>
      </c>
      <c r="AQ2706" s="140">
        <v>6</v>
      </c>
      <c r="AS2706" s="42">
        <f t="shared" si="381"/>
        <v>2804.5425910733215</v>
      </c>
      <c r="AT2706" s="101">
        <f t="shared" si="382"/>
        <v>0</v>
      </c>
      <c r="AU2706" s="42">
        <f t="shared" si="383"/>
        <v>2804.5425910733215</v>
      </c>
      <c r="AV2706" s="42">
        <f t="shared" si="384"/>
        <v>5708.4603702456725</v>
      </c>
      <c r="AW2706" s="102">
        <f t="shared" si="385"/>
        <v>431</v>
      </c>
      <c r="AX2706" s="43">
        <f t="shared" si="378"/>
        <v>0.5</v>
      </c>
      <c r="AY2706" s="43" t="str">
        <f t="shared" si="386"/>
        <v>UTGS</v>
      </c>
    </row>
    <row r="2707" spans="1:51" hidden="1" x14ac:dyDescent="0.2">
      <c r="A2707" s="38">
        <v>2700</v>
      </c>
      <c r="B2707" t="s">
        <v>362</v>
      </c>
      <c r="C2707" t="s">
        <v>289</v>
      </c>
      <c r="D2707">
        <v>320</v>
      </c>
      <c r="E2707" t="s">
        <v>1243</v>
      </c>
      <c r="F2707">
        <v>0.25</v>
      </c>
      <c r="G2707" t="str">
        <f>LOOKUP(F2707,{0,6,45},{"F","L","H"})</f>
        <v>F</v>
      </c>
      <c r="H2707" t="s">
        <v>4420</v>
      </c>
      <c r="I2707" s="43" t="str">
        <f>IFERROR(VLOOKUP(#REF!,#REF!,2,FALSE),"No")</f>
        <v>No</v>
      </c>
      <c r="J2707" s="139">
        <v>0.5</v>
      </c>
      <c r="K2707" s="148">
        <v>22</v>
      </c>
      <c r="L2707" s="148"/>
      <c r="M2707" s="148"/>
      <c r="N2707" s="148"/>
      <c r="O2707" s="148"/>
      <c r="P2707" s="148"/>
      <c r="Q2707" s="148"/>
      <c r="R2707" s="148"/>
      <c r="S2707" s="148"/>
      <c r="T2707" s="148"/>
      <c r="U2707" s="148"/>
      <c r="V2707" s="148"/>
      <c r="W2707" s="148"/>
      <c r="X2707" s="139">
        <v>1.25</v>
      </c>
      <c r="Y2707" s="148">
        <v>413.17</v>
      </c>
      <c r="Z2707" s="149">
        <v>2</v>
      </c>
      <c r="AA2707" s="148">
        <v>204.33</v>
      </c>
      <c r="AB2707" s="148">
        <v>3</v>
      </c>
      <c r="AC2707" s="148">
        <v>346.17</v>
      </c>
      <c r="AD2707" s="148">
        <v>4</v>
      </c>
      <c r="AE2707" s="148">
        <v>36.33</v>
      </c>
      <c r="AF2707" s="148"/>
      <c r="AG2707" s="148"/>
      <c r="AH2707" s="148"/>
      <c r="AI2707" s="148"/>
      <c r="AJ2707" s="148"/>
      <c r="AK2707" s="148"/>
      <c r="AL2707" s="139">
        <v>0</v>
      </c>
      <c r="AM2707" s="139">
        <v>0</v>
      </c>
      <c r="AN2707" s="148">
        <f t="shared" si="379"/>
        <v>1000.0000000000001</v>
      </c>
      <c r="AO2707" s="148">
        <f t="shared" si="380"/>
        <v>22</v>
      </c>
      <c r="AP2707" s="148">
        <v>9</v>
      </c>
      <c r="AQ2707" s="140">
        <v>9</v>
      </c>
      <c r="AS2707" s="42">
        <f t="shared" si="381"/>
        <v>1504.8765122832456</v>
      </c>
      <c r="AT2707" s="101">
        <f t="shared" si="382"/>
        <v>0</v>
      </c>
      <c r="AU2707" s="42">
        <f t="shared" si="383"/>
        <v>1504.8765122832456</v>
      </c>
      <c r="AV2707" s="42">
        <f t="shared" si="384"/>
        <v>3185.6923579415593</v>
      </c>
      <c r="AW2707" s="102">
        <f t="shared" si="385"/>
        <v>431</v>
      </c>
      <c r="AX2707" s="43">
        <f t="shared" si="378"/>
        <v>0.5</v>
      </c>
      <c r="AY2707" s="43" t="str">
        <f t="shared" si="386"/>
        <v>UTGS</v>
      </c>
    </row>
    <row r="2708" spans="1:51" hidden="1" x14ac:dyDescent="0.2">
      <c r="A2708" s="38">
        <v>2701</v>
      </c>
      <c r="B2708" t="s">
        <v>5806</v>
      </c>
      <c r="C2708" t="s">
        <v>5746</v>
      </c>
      <c r="D2708">
        <v>3300</v>
      </c>
      <c r="E2708" t="s">
        <v>207</v>
      </c>
      <c r="F2708">
        <v>2</v>
      </c>
      <c r="G2708" t="str">
        <f>LOOKUP(F2708,{0,6,45},{"F","L","H"})</f>
        <v>F</v>
      </c>
      <c r="H2708" t="s">
        <v>1573</v>
      </c>
      <c r="I2708" s="43" t="str">
        <f>IFERROR(VLOOKUP(#REF!,#REF!,2,FALSE),"No")</f>
        <v>No</v>
      </c>
      <c r="J2708" s="139">
        <v>1.25</v>
      </c>
      <c r="K2708" s="148">
        <v>69</v>
      </c>
      <c r="L2708" s="148"/>
      <c r="M2708" s="148"/>
      <c r="N2708" s="148"/>
      <c r="O2708" s="148"/>
      <c r="P2708" s="148"/>
      <c r="Q2708" s="148"/>
      <c r="R2708" s="148"/>
      <c r="S2708" s="148"/>
      <c r="T2708" s="148"/>
      <c r="U2708" s="148"/>
      <c r="V2708" s="148"/>
      <c r="W2708" s="148"/>
      <c r="X2708" s="139">
        <v>1.25</v>
      </c>
      <c r="Y2708" s="148">
        <v>55.75</v>
      </c>
      <c r="Z2708" s="149">
        <v>3</v>
      </c>
      <c r="AA2708" s="148">
        <v>867.38</v>
      </c>
      <c r="AB2708" s="148">
        <v>4</v>
      </c>
      <c r="AC2708" s="148">
        <v>76.87</v>
      </c>
      <c r="AD2708" s="148"/>
      <c r="AE2708" s="148"/>
      <c r="AF2708" s="148"/>
      <c r="AG2708" s="148"/>
      <c r="AH2708" s="148"/>
      <c r="AI2708" s="148"/>
      <c r="AJ2708" s="148"/>
      <c r="AK2708" s="148"/>
      <c r="AL2708" s="139">
        <v>0</v>
      </c>
      <c r="AM2708" s="139">
        <v>0</v>
      </c>
      <c r="AN2708" s="148">
        <f t="shared" si="379"/>
        <v>1000</v>
      </c>
      <c r="AO2708" s="148">
        <f t="shared" si="380"/>
        <v>69</v>
      </c>
      <c r="AP2708" s="148">
        <v>5</v>
      </c>
      <c r="AQ2708" s="140">
        <v>5</v>
      </c>
      <c r="AS2708" s="42">
        <f t="shared" si="381"/>
        <v>5141.429970342906</v>
      </c>
      <c r="AT2708" s="101">
        <f t="shared" si="382"/>
        <v>0</v>
      </c>
      <c r="AU2708" s="42">
        <f t="shared" si="383"/>
        <v>5141.429970342906</v>
      </c>
      <c r="AV2708" s="42">
        <f t="shared" si="384"/>
        <v>4420.5532442948079</v>
      </c>
      <c r="AW2708" s="102">
        <f t="shared" si="385"/>
        <v>2145.6666666666665</v>
      </c>
      <c r="AX2708" s="43">
        <f t="shared" si="378"/>
        <v>1.25</v>
      </c>
      <c r="AY2708" s="43" t="str">
        <f t="shared" si="386"/>
        <v>UTTSS</v>
      </c>
    </row>
    <row r="2709" spans="1:51" hidden="1" x14ac:dyDescent="0.2">
      <c r="A2709" s="38">
        <v>2702</v>
      </c>
      <c r="B2709" t="s">
        <v>5806</v>
      </c>
      <c r="C2709" t="s">
        <v>289</v>
      </c>
      <c r="D2709">
        <v>21072</v>
      </c>
      <c r="E2709" t="s">
        <v>205</v>
      </c>
      <c r="F2709">
        <v>5</v>
      </c>
      <c r="G2709" t="str">
        <f>LOOKUP(F2709,{0,6,45},{"F","L","H"})</f>
        <v>F</v>
      </c>
      <c r="H2709" t="s">
        <v>1575</v>
      </c>
      <c r="I2709" s="43" t="str">
        <f>IFERROR(VLOOKUP(#REF!,#REF!,2,FALSE),"No")</f>
        <v>No</v>
      </c>
      <c r="J2709" s="139">
        <v>2</v>
      </c>
      <c r="K2709" s="148">
        <v>332</v>
      </c>
      <c r="L2709" s="148"/>
      <c r="M2709" s="148"/>
      <c r="N2709" s="148"/>
      <c r="O2709" s="148"/>
      <c r="P2709" s="148"/>
      <c r="Q2709" s="148"/>
      <c r="R2709" s="148"/>
      <c r="S2709" s="148"/>
      <c r="T2709" s="148"/>
      <c r="U2709" s="148"/>
      <c r="V2709" s="148"/>
      <c r="W2709" s="148"/>
      <c r="X2709" s="139">
        <v>4</v>
      </c>
      <c r="Y2709" s="148">
        <v>254.98</v>
      </c>
      <c r="Z2709" s="149">
        <v>6</v>
      </c>
      <c r="AA2709" s="148">
        <v>745.02</v>
      </c>
      <c r="AB2709" s="148"/>
      <c r="AC2709" s="148"/>
      <c r="AD2709" s="148"/>
      <c r="AE2709" s="148"/>
      <c r="AF2709" s="148"/>
      <c r="AG2709" s="148"/>
      <c r="AH2709" s="148"/>
      <c r="AI2709" s="148"/>
      <c r="AJ2709" s="148"/>
      <c r="AK2709" s="148"/>
      <c r="AL2709" s="139">
        <v>0</v>
      </c>
      <c r="AM2709" s="139">
        <v>0</v>
      </c>
      <c r="AN2709" s="148">
        <f t="shared" si="379"/>
        <v>1000</v>
      </c>
      <c r="AO2709" s="148">
        <f t="shared" si="380"/>
        <v>332</v>
      </c>
      <c r="AP2709" s="148">
        <v>3</v>
      </c>
      <c r="AQ2709" s="140">
        <v>3</v>
      </c>
      <c r="AS2709" s="42">
        <f t="shared" si="381"/>
        <v>24230.514639910791</v>
      </c>
      <c r="AT2709" s="101">
        <f t="shared" si="382"/>
        <v>0</v>
      </c>
      <c r="AU2709" s="42">
        <f t="shared" si="383"/>
        <v>24230.514639910791</v>
      </c>
      <c r="AV2709" s="42">
        <f t="shared" si="384"/>
        <v>18280.706240491349</v>
      </c>
      <c r="AW2709" s="102">
        <f t="shared" si="385"/>
        <v>18747.149999999998</v>
      </c>
      <c r="AX2709" s="43">
        <f t="shared" si="378"/>
        <v>2</v>
      </c>
      <c r="AY2709" s="43" t="str">
        <f t="shared" si="386"/>
        <v>UTGS</v>
      </c>
    </row>
    <row r="2710" spans="1:51" hidden="1" x14ac:dyDescent="0.2">
      <c r="A2710" s="38">
        <v>2703</v>
      </c>
      <c r="B2710" t="s">
        <v>362</v>
      </c>
      <c r="C2710" t="s">
        <v>289</v>
      </c>
      <c r="D2710">
        <v>320</v>
      </c>
      <c r="E2710" t="s">
        <v>1243</v>
      </c>
      <c r="F2710">
        <v>0.25</v>
      </c>
      <c r="G2710" t="str">
        <f>LOOKUP(F2710,{0,6,45},{"F","L","H"})</f>
        <v>F</v>
      </c>
      <c r="H2710" t="s">
        <v>4421</v>
      </c>
      <c r="I2710" s="43" t="str">
        <f>IFERROR(VLOOKUP(#REF!,#REF!,2,FALSE),"No")</f>
        <v>No</v>
      </c>
      <c r="J2710" s="139">
        <v>0.5</v>
      </c>
      <c r="K2710" s="148">
        <v>13</v>
      </c>
      <c r="L2710" s="148"/>
      <c r="M2710" s="148"/>
      <c r="N2710" s="148"/>
      <c r="O2710" s="148"/>
      <c r="P2710" s="148"/>
      <c r="Q2710" s="148"/>
      <c r="R2710" s="148"/>
      <c r="S2710" s="148"/>
      <c r="T2710" s="148"/>
      <c r="U2710" s="148"/>
      <c r="V2710" s="148"/>
      <c r="W2710" s="148"/>
      <c r="X2710" s="139">
        <v>1.25</v>
      </c>
      <c r="Y2710" s="148">
        <v>786.22</v>
      </c>
      <c r="Z2710" s="149">
        <v>2</v>
      </c>
      <c r="AA2710" s="148">
        <v>213.78</v>
      </c>
      <c r="AB2710" s="148"/>
      <c r="AC2710" s="148"/>
      <c r="AD2710" s="148"/>
      <c r="AE2710" s="148"/>
      <c r="AF2710" s="148"/>
      <c r="AG2710" s="148"/>
      <c r="AH2710" s="148"/>
      <c r="AI2710" s="148"/>
      <c r="AJ2710" s="148"/>
      <c r="AK2710" s="148"/>
      <c r="AL2710" s="139">
        <v>0</v>
      </c>
      <c r="AM2710" s="139">
        <v>0</v>
      </c>
      <c r="AN2710" s="148">
        <f t="shared" si="379"/>
        <v>1000</v>
      </c>
      <c r="AO2710" s="148">
        <f t="shared" si="380"/>
        <v>13</v>
      </c>
      <c r="AP2710" s="148">
        <v>6</v>
      </c>
      <c r="AQ2710" s="140">
        <v>18</v>
      </c>
      <c r="AS2710" s="42">
        <f t="shared" si="381"/>
        <v>889.24521180373608</v>
      </c>
      <c r="AT2710" s="101">
        <f t="shared" si="382"/>
        <v>0</v>
      </c>
      <c r="AU2710" s="42">
        <f t="shared" si="383"/>
        <v>889.24521180373608</v>
      </c>
      <c r="AV2710" s="42">
        <f t="shared" si="384"/>
        <v>1836.7397623041131</v>
      </c>
      <c r="AW2710" s="102">
        <f t="shared" si="385"/>
        <v>431</v>
      </c>
      <c r="AX2710" s="43">
        <f t="shared" si="378"/>
        <v>0.5</v>
      </c>
      <c r="AY2710" s="43" t="str">
        <f t="shared" si="386"/>
        <v>UTGS</v>
      </c>
    </row>
    <row r="2711" spans="1:51" hidden="1" x14ac:dyDescent="0.2">
      <c r="A2711" s="38">
        <v>2704</v>
      </c>
      <c r="B2711" t="s">
        <v>362</v>
      </c>
      <c r="C2711" t="s">
        <v>289</v>
      </c>
      <c r="D2711">
        <v>320</v>
      </c>
      <c r="E2711" t="s">
        <v>1243</v>
      </c>
      <c r="F2711">
        <v>0.25</v>
      </c>
      <c r="G2711" t="str">
        <f>LOOKUP(F2711,{0,6,45},{"F","L","H"})</f>
        <v>F</v>
      </c>
      <c r="H2711" t="s">
        <v>4423</v>
      </c>
      <c r="I2711" s="43" t="str">
        <f>IFERROR(VLOOKUP(#REF!,#REF!,2,FALSE),"No")</f>
        <v>No</v>
      </c>
      <c r="J2711" s="139">
        <v>0.5</v>
      </c>
      <c r="K2711" s="148">
        <v>25</v>
      </c>
      <c r="L2711" s="148"/>
      <c r="M2711" s="148"/>
      <c r="N2711" s="148"/>
      <c r="O2711" s="148"/>
      <c r="P2711" s="148"/>
      <c r="Q2711" s="148"/>
      <c r="R2711" s="148"/>
      <c r="S2711" s="148"/>
      <c r="T2711" s="148"/>
      <c r="U2711" s="148"/>
      <c r="V2711" s="148"/>
      <c r="W2711" s="148"/>
      <c r="X2711" s="139">
        <v>1.25</v>
      </c>
      <c r="Y2711" s="148">
        <v>108.49</v>
      </c>
      <c r="Z2711" s="148">
        <v>2</v>
      </c>
      <c r="AA2711" s="148">
        <v>891.51</v>
      </c>
      <c r="AB2711" s="148"/>
      <c r="AC2711" s="148"/>
      <c r="AD2711" s="148"/>
      <c r="AE2711" s="148"/>
      <c r="AF2711" s="148"/>
      <c r="AG2711" s="148"/>
      <c r="AH2711" s="148"/>
      <c r="AI2711" s="148"/>
      <c r="AJ2711" s="148"/>
      <c r="AK2711" s="148"/>
      <c r="AL2711" s="139">
        <v>0</v>
      </c>
      <c r="AM2711" s="139">
        <v>0</v>
      </c>
      <c r="AN2711" s="148">
        <f t="shared" si="379"/>
        <v>1000</v>
      </c>
      <c r="AO2711" s="148">
        <f t="shared" si="380"/>
        <v>25</v>
      </c>
      <c r="AP2711" s="148">
        <v>11</v>
      </c>
      <c r="AQ2711" s="140">
        <v>11</v>
      </c>
      <c r="AS2711" s="42">
        <f t="shared" si="381"/>
        <v>1710.0869457764154</v>
      </c>
      <c r="AT2711" s="101">
        <f t="shared" si="382"/>
        <v>0</v>
      </c>
      <c r="AU2711" s="42">
        <f t="shared" si="383"/>
        <v>1710.0869457764154</v>
      </c>
      <c r="AV2711" s="42">
        <f t="shared" si="384"/>
        <v>2962.4458837703664</v>
      </c>
      <c r="AW2711" s="102">
        <f t="shared" si="385"/>
        <v>431</v>
      </c>
      <c r="AX2711" s="43">
        <f t="shared" si="378"/>
        <v>0.5</v>
      </c>
      <c r="AY2711" s="43" t="str">
        <f t="shared" si="386"/>
        <v>UTGS</v>
      </c>
    </row>
    <row r="2712" spans="1:51" hidden="1" x14ac:dyDescent="0.2">
      <c r="A2712" s="38">
        <v>2705</v>
      </c>
      <c r="B2712" t="s">
        <v>362</v>
      </c>
      <c r="C2712" t="s">
        <v>289</v>
      </c>
      <c r="D2712">
        <v>320</v>
      </c>
      <c r="E2712" t="s">
        <v>1243</v>
      </c>
      <c r="F2712">
        <v>0.25</v>
      </c>
      <c r="G2712" t="str">
        <f>LOOKUP(F2712,{0,6,45},{"F","L","H"})</f>
        <v>F</v>
      </c>
      <c r="H2712" t="s">
        <v>4424</v>
      </c>
      <c r="I2712" s="43" t="str">
        <f>IFERROR(VLOOKUP(#REF!,#REF!,2,FALSE),"No")</f>
        <v>No</v>
      </c>
      <c r="J2712" s="139">
        <v>0.5</v>
      </c>
      <c r="K2712" s="148">
        <v>46</v>
      </c>
      <c r="L2712" s="148"/>
      <c r="M2712" s="148"/>
      <c r="N2712" s="148"/>
      <c r="O2712" s="148"/>
      <c r="P2712" s="148"/>
      <c r="Q2712" s="148"/>
      <c r="R2712" s="148"/>
      <c r="S2712" s="148"/>
      <c r="T2712" s="148"/>
      <c r="U2712" s="148"/>
      <c r="V2712" s="148"/>
      <c r="W2712" s="148"/>
      <c r="X2712" s="139">
        <v>2</v>
      </c>
      <c r="Y2712" s="148">
        <v>1000</v>
      </c>
      <c r="Z2712" s="148"/>
      <c r="AA2712" s="148"/>
      <c r="AB2712" s="148"/>
      <c r="AC2712" s="148"/>
      <c r="AD2712" s="148"/>
      <c r="AE2712" s="148"/>
      <c r="AF2712" s="148"/>
      <c r="AG2712" s="148"/>
      <c r="AH2712" s="148"/>
      <c r="AI2712" s="148"/>
      <c r="AJ2712" s="148"/>
      <c r="AK2712" s="148"/>
      <c r="AL2712" s="139">
        <v>0</v>
      </c>
      <c r="AM2712" s="139">
        <v>0</v>
      </c>
      <c r="AN2712" s="148">
        <f t="shared" si="379"/>
        <v>1000</v>
      </c>
      <c r="AO2712" s="148">
        <f t="shared" si="380"/>
        <v>46</v>
      </c>
      <c r="AP2712" s="148">
        <v>8</v>
      </c>
      <c r="AQ2712" s="140">
        <v>8</v>
      </c>
      <c r="AS2712" s="42">
        <f t="shared" si="381"/>
        <v>3146.5599802286047</v>
      </c>
      <c r="AT2712" s="101">
        <f t="shared" si="382"/>
        <v>0</v>
      </c>
      <c r="AU2712" s="42">
        <f t="shared" si="383"/>
        <v>3146.5599802286047</v>
      </c>
      <c r="AV2712" s="42">
        <f t="shared" si="384"/>
        <v>4063.870215184254</v>
      </c>
      <c r="AW2712" s="102">
        <f t="shared" si="385"/>
        <v>431</v>
      </c>
      <c r="AX2712" s="43">
        <f t="shared" si="378"/>
        <v>0.5</v>
      </c>
      <c r="AY2712" s="43" t="str">
        <f t="shared" si="386"/>
        <v>UTGS</v>
      </c>
    </row>
    <row r="2713" spans="1:51" hidden="1" x14ac:dyDescent="0.2">
      <c r="A2713" s="38">
        <v>2706</v>
      </c>
      <c r="B2713" t="s">
        <v>362</v>
      </c>
      <c r="C2713" t="s">
        <v>289</v>
      </c>
      <c r="D2713">
        <v>320</v>
      </c>
      <c r="E2713" t="s">
        <v>1243</v>
      </c>
      <c r="F2713">
        <v>0.25</v>
      </c>
      <c r="G2713" t="str">
        <f>LOOKUP(F2713,{0,6,45},{"F","L","H"})</f>
        <v>F</v>
      </c>
      <c r="H2713" t="s">
        <v>4425</v>
      </c>
      <c r="I2713" s="43" t="str">
        <f>IFERROR(VLOOKUP(#REF!,#REF!,2,FALSE),"No")</f>
        <v>No</v>
      </c>
      <c r="J2713" s="139">
        <v>0.5</v>
      </c>
      <c r="K2713" s="148">
        <v>38</v>
      </c>
      <c r="L2713" s="148"/>
      <c r="M2713" s="148"/>
      <c r="N2713" s="148"/>
      <c r="O2713" s="148"/>
      <c r="P2713" s="148"/>
      <c r="Q2713" s="148"/>
      <c r="R2713" s="148"/>
      <c r="S2713" s="148"/>
      <c r="T2713" s="148"/>
      <c r="U2713" s="148"/>
      <c r="V2713" s="148"/>
      <c r="W2713" s="148"/>
      <c r="X2713" s="139">
        <v>2</v>
      </c>
      <c r="Y2713" s="148">
        <v>1000</v>
      </c>
      <c r="Z2713" s="149"/>
      <c r="AA2713" s="148"/>
      <c r="AB2713" s="148"/>
      <c r="AC2713" s="148"/>
      <c r="AD2713" s="148"/>
      <c r="AE2713" s="148"/>
      <c r="AF2713" s="148"/>
      <c r="AG2713" s="148"/>
      <c r="AH2713" s="148"/>
      <c r="AI2713" s="148"/>
      <c r="AJ2713" s="148"/>
      <c r="AK2713" s="148"/>
      <c r="AL2713" s="139">
        <v>0</v>
      </c>
      <c r="AM2713" s="139">
        <v>0</v>
      </c>
      <c r="AN2713" s="148">
        <f t="shared" si="379"/>
        <v>1000</v>
      </c>
      <c r="AO2713" s="148">
        <f t="shared" si="380"/>
        <v>38</v>
      </c>
      <c r="AP2713" s="148">
        <v>11</v>
      </c>
      <c r="AQ2713" s="140">
        <v>11</v>
      </c>
      <c r="AS2713" s="42">
        <f t="shared" si="381"/>
        <v>2599.3321575801515</v>
      </c>
      <c r="AT2713" s="101">
        <f t="shared" si="382"/>
        <v>0</v>
      </c>
      <c r="AU2713" s="42">
        <f t="shared" si="383"/>
        <v>2599.3321575801515</v>
      </c>
      <c r="AV2713" s="42">
        <f t="shared" si="384"/>
        <v>2955.5419746794573</v>
      </c>
      <c r="AW2713" s="102">
        <f t="shared" si="385"/>
        <v>431</v>
      </c>
      <c r="AX2713" s="43">
        <f t="shared" si="378"/>
        <v>0.5</v>
      </c>
      <c r="AY2713" s="43" t="str">
        <f t="shared" si="386"/>
        <v>UTGS</v>
      </c>
    </row>
    <row r="2714" spans="1:51" hidden="1" x14ac:dyDescent="0.2">
      <c r="A2714" s="38">
        <v>2707</v>
      </c>
      <c r="B2714" t="s">
        <v>362</v>
      </c>
      <c r="C2714" t="s">
        <v>289</v>
      </c>
      <c r="D2714">
        <v>320</v>
      </c>
      <c r="E2714" t="s">
        <v>1243</v>
      </c>
      <c r="F2714">
        <v>0.25</v>
      </c>
      <c r="G2714" t="str">
        <f>LOOKUP(F2714,{0,6,45},{"F","L","H"})</f>
        <v>F</v>
      </c>
      <c r="H2714" t="s">
        <v>4426</v>
      </c>
      <c r="I2714" s="43" t="str">
        <f>IFERROR(VLOOKUP(#REF!,#REF!,2,FALSE),"No")</f>
        <v>No</v>
      </c>
      <c r="J2714" s="139">
        <v>0.5</v>
      </c>
      <c r="K2714" s="148">
        <v>106</v>
      </c>
      <c r="L2714" s="148"/>
      <c r="M2714" s="148"/>
      <c r="N2714" s="148"/>
      <c r="O2714" s="148"/>
      <c r="P2714" s="148"/>
      <c r="Q2714" s="148"/>
      <c r="R2714" s="148"/>
      <c r="S2714" s="148"/>
      <c r="T2714" s="148"/>
      <c r="U2714" s="148"/>
      <c r="V2714" s="148"/>
      <c r="W2714" s="148"/>
      <c r="X2714" s="139">
        <v>2</v>
      </c>
      <c r="Y2714" s="148">
        <v>278.52999999999997</v>
      </c>
      <c r="Z2714" s="148">
        <v>4</v>
      </c>
      <c r="AA2714" s="148">
        <v>721.47</v>
      </c>
      <c r="AB2714" s="148"/>
      <c r="AC2714" s="148"/>
      <c r="AD2714" s="148"/>
      <c r="AE2714" s="148"/>
      <c r="AF2714" s="148"/>
      <c r="AG2714" s="148"/>
      <c r="AH2714" s="148"/>
      <c r="AI2714" s="148"/>
      <c r="AJ2714" s="148"/>
      <c r="AK2714" s="148"/>
      <c r="AL2714" s="139">
        <v>0</v>
      </c>
      <c r="AM2714" s="139">
        <v>0</v>
      </c>
      <c r="AN2714" s="148">
        <f t="shared" si="379"/>
        <v>1000</v>
      </c>
      <c r="AO2714" s="148">
        <f t="shared" si="380"/>
        <v>106</v>
      </c>
      <c r="AP2714" s="148">
        <v>5</v>
      </c>
      <c r="AQ2714" s="140">
        <v>5</v>
      </c>
      <c r="AS2714" s="42">
        <f t="shared" si="381"/>
        <v>7250.7686500920017</v>
      </c>
      <c r="AT2714" s="101">
        <f t="shared" si="382"/>
        <v>0</v>
      </c>
      <c r="AU2714" s="42">
        <f t="shared" si="383"/>
        <v>7250.7686500920017</v>
      </c>
      <c r="AV2714" s="42">
        <f t="shared" si="384"/>
        <v>7536.7803242948066</v>
      </c>
      <c r="AW2714" s="102">
        <f t="shared" si="385"/>
        <v>431</v>
      </c>
      <c r="AX2714" s="43">
        <f t="shared" si="378"/>
        <v>0.5</v>
      </c>
      <c r="AY2714" s="43" t="str">
        <f t="shared" si="386"/>
        <v>UTGS</v>
      </c>
    </row>
    <row r="2715" spans="1:51" hidden="1" x14ac:dyDescent="0.2">
      <c r="A2715" s="38">
        <v>2708</v>
      </c>
      <c r="B2715" t="s">
        <v>362</v>
      </c>
      <c r="C2715" t="s">
        <v>289</v>
      </c>
      <c r="D2715">
        <v>550</v>
      </c>
      <c r="E2715" t="s">
        <v>1243</v>
      </c>
      <c r="F2715">
        <v>2</v>
      </c>
      <c r="G2715" t="str">
        <f>LOOKUP(F2715,{0,6,45},{"F","L","H"})</f>
        <v>F</v>
      </c>
      <c r="H2715" t="s">
        <v>4427</v>
      </c>
      <c r="I2715" s="43" t="str">
        <f>IFERROR(VLOOKUP(#REF!,#REF!,2,FALSE),"No")</f>
        <v>No</v>
      </c>
      <c r="J2715" s="139">
        <v>0.75</v>
      </c>
      <c r="K2715" s="148">
        <v>11</v>
      </c>
      <c r="L2715" s="148"/>
      <c r="M2715" s="148"/>
      <c r="N2715" s="148"/>
      <c r="O2715" s="148"/>
      <c r="P2715" s="148"/>
      <c r="Q2715" s="148"/>
      <c r="R2715" s="148"/>
      <c r="S2715" s="148"/>
      <c r="T2715" s="148"/>
      <c r="U2715" s="148"/>
      <c r="V2715" s="148"/>
      <c r="W2715" s="148"/>
      <c r="X2715" s="139">
        <v>1.25</v>
      </c>
      <c r="Y2715" s="148">
        <v>153.69</v>
      </c>
      <c r="Z2715" s="148">
        <v>2</v>
      </c>
      <c r="AA2715" s="148">
        <v>449.6</v>
      </c>
      <c r="AB2715" s="148">
        <v>3</v>
      </c>
      <c r="AC2715" s="148">
        <v>58.9</v>
      </c>
      <c r="AD2715" s="148">
        <v>6</v>
      </c>
      <c r="AE2715" s="148">
        <v>337.81</v>
      </c>
      <c r="AF2715" s="148"/>
      <c r="AG2715" s="148"/>
      <c r="AH2715" s="148"/>
      <c r="AI2715" s="148"/>
      <c r="AJ2715" s="148"/>
      <c r="AK2715" s="148"/>
      <c r="AL2715" s="139">
        <v>0</v>
      </c>
      <c r="AM2715" s="139">
        <v>0</v>
      </c>
      <c r="AN2715" s="148">
        <f t="shared" si="379"/>
        <v>1000</v>
      </c>
      <c r="AO2715" s="148">
        <f t="shared" si="380"/>
        <v>11</v>
      </c>
      <c r="AP2715" s="148">
        <v>10</v>
      </c>
      <c r="AQ2715" s="140">
        <v>48</v>
      </c>
      <c r="AS2715" s="42">
        <f t="shared" si="381"/>
        <v>708.21825614162276</v>
      </c>
      <c r="AT2715" s="101">
        <f t="shared" si="382"/>
        <v>0</v>
      </c>
      <c r="AU2715" s="42">
        <f t="shared" si="383"/>
        <v>708.21825614162276</v>
      </c>
      <c r="AV2715" s="42">
        <f t="shared" si="384"/>
        <v>857.67133169737588</v>
      </c>
      <c r="AW2715" s="102">
        <f t="shared" si="385"/>
        <v>585.0096169344007</v>
      </c>
      <c r="AX2715" s="43">
        <f t="shared" si="378"/>
        <v>0.75</v>
      </c>
      <c r="AY2715" s="43" t="str">
        <f t="shared" si="386"/>
        <v>UTGS</v>
      </c>
    </row>
    <row r="2716" spans="1:51" hidden="1" x14ac:dyDescent="0.2">
      <c r="A2716" s="38">
        <v>2709</v>
      </c>
      <c r="B2716" t="s">
        <v>5806</v>
      </c>
      <c r="C2716" t="s">
        <v>292</v>
      </c>
      <c r="D2716">
        <v>3897</v>
      </c>
      <c r="E2716" t="s">
        <v>217</v>
      </c>
      <c r="F2716">
        <v>2</v>
      </c>
      <c r="G2716" t="str">
        <f>LOOKUP(F2716,{0,6,45},{"F","L","H"})</f>
        <v>F</v>
      </c>
      <c r="H2716" t="s">
        <v>478</v>
      </c>
      <c r="I2716" s="43" t="str">
        <f>IFERROR(VLOOKUP(#REF!,#REF!,2,FALSE),"No")</f>
        <v>No</v>
      </c>
      <c r="J2716" s="139">
        <v>1.25</v>
      </c>
      <c r="K2716" s="148">
        <v>53</v>
      </c>
      <c r="L2716" s="148"/>
      <c r="M2716" s="148"/>
      <c r="N2716" s="148"/>
      <c r="O2716" s="148"/>
      <c r="P2716" s="148"/>
      <c r="Q2716" s="148"/>
      <c r="R2716" s="148"/>
      <c r="S2716" s="148"/>
      <c r="T2716" s="148"/>
      <c r="U2716" s="148"/>
      <c r="V2716" s="148"/>
      <c r="W2716" s="148"/>
      <c r="X2716" s="139">
        <v>2</v>
      </c>
      <c r="Y2716" s="148">
        <v>255</v>
      </c>
      <c r="Z2716" s="148">
        <v>4</v>
      </c>
      <c r="AA2716" s="148">
        <v>745</v>
      </c>
      <c r="AB2716" s="148"/>
      <c r="AC2716" s="148"/>
      <c r="AD2716" s="148"/>
      <c r="AE2716" s="148"/>
      <c r="AF2716" s="148"/>
      <c r="AG2716" s="148"/>
      <c r="AH2716" s="148"/>
      <c r="AI2716" s="148"/>
      <c r="AJ2716" s="148"/>
      <c r="AK2716" s="148"/>
      <c r="AL2716" s="139">
        <v>0</v>
      </c>
      <c r="AM2716" s="139">
        <v>0</v>
      </c>
      <c r="AN2716" s="148">
        <f t="shared" si="379"/>
        <v>1000</v>
      </c>
      <c r="AO2716" s="148">
        <f t="shared" si="380"/>
        <v>53</v>
      </c>
      <c r="AP2716" s="148">
        <v>4</v>
      </c>
      <c r="AQ2716" s="140">
        <v>16</v>
      </c>
      <c r="AS2716" s="42">
        <f t="shared" si="381"/>
        <v>3949.2143250459999</v>
      </c>
      <c r="AT2716" s="101">
        <f t="shared" si="382"/>
        <v>0</v>
      </c>
      <c r="AU2716" s="42">
        <f t="shared" si="383"/>
        <v>3949.2143250459999</v>
      </c>
      <c r="AV2716" s="42">
        <f t="shared" si="384"/>
        <v>2365.7882325921269</v>
      </c>
      <c r="AW2716" s="102">
        <f t="shared" si="385"/>
        <v>2145.6666666666665</v>
      </c>
      <c r="AX2716" s="43">
        <f t="shared" si="378"/>
        <v>1.25</v>
      </c>
      <c r="AY2716" s="43" t="str">
        <f t="shared" si="386"/>
        <v>UTFS</v>
      </c>
    </row>
    <row r="2717" spans="1:51" hidden="1" x14ac:dyDescent="0.2">
      <c r="A2717" s="38">
        <v>2710</v>
      </c>
      <c r="B2717" t="s">
        <v>5806</v>
      </c>
      <c r="C2717" t="s">
        <v>5746</v>
      </c>
      <c r="D2717">
        <v>21100</v>
      </c>
      <c r="E2717" t="s">
        <v>197</v>
      </c>
      <c r="F2717">
        <v>5</v>
      </c>
      <c r="G2717" t="str">
        <f>LOOKUP(F2717,{0,6,45},{"F","L","H"})</f>
        <v>F</v>
      </c>
      <c r="H2717" t="s">
        <v>1578</v>
      </c>
      <c r="I2717" s="43" t="str">
        <f>IFERROR(VLOOKUP(#REF!,#REF!,2,FALSE),"No")</f>
        <v>No</v>
      </c>
      <c r="J2717" s="139">
        <v>2</v>
      </c>
      <c r="K2717" s="148">
        <v>177</v>
      </c>
      <c r="L2717" s="148"/>
      <c r="M2717" s="148"/>
      <c r="N2717" s="148"/>
      <c r="O2717" s="148"/>
      <c r="P2717" s="148"/>
      <c r="Q2717" s="148"/>
      <c r="R2717" s="148"/>
      <c r="S2717" s="148"/>
      <c r="T2717" s="148"/>
      <c r="U2717" s="148"/>
      <c r="V2717" s="148"/>
      <c r="W2717" s="148"/>
      <c r="X2717" s="139">
        <v>2</v>
      </c>
      <c r="Y2717" s="148">
        <v>376.68</v>
      </c>
      <c r="Z2717" s="148">
        <v>4</v>
      </c>
      <c r="AA2717" s="148">
        <v>623.32000000000005</v>
      </c>
      <c r="AB2717" s="148"/>
      <c r="AC2717" s="148"/>
      <c r="AD2717" s="148"/>
      <c r="AE2717" s="148"/>
      <c r="AF2717" s="148"/>
      <c r="AG2717" s="148"/>
      <c r="AH2717" s="148"/>
      <c r="AI2717" s="148"/>
      <c r="AJ2717" s="148"/>
      <c r="AK2717" s="148"/>
      <c r="AL2717" s="139">
        <v>0</v>
      </c>
      <c r="AM2717" s="139">
        <v>0</v>
      </c>
      <c r="AN2717" s="148">
        <f t="shared" si="379"/>
        <v>1000</v>
      </c>
      <c r="AO2717" s="148">
        <f t="shared" si="380"/>
        <v>177</v>
      </c>
      <c r="AP2717" s="148">
        <v>8</v>
      </c>
      <c r="AQ2717" s="140">
        <v>8</v>
      </c>
      <c r="AS2717" s="42">
        <f t="shared" si="381"/>
        <v>12918.075576097019</v>
      </c>
      <c r="AT2717" s="101">
        <f t="shared" si="382"/>
        <v>0</v>
      </c>
      <c r="AU2717" s="42">
        <f t="shared" si="383"/>
        <v>12918.075576097019</v>
      </c>
      <c r="AV2717" s="42">
        <f t="shared" si="384"/>
        <v>4622.5207651842547</v>
      </c>
      <c r="AW2717" s="102">
        <f t="shared" si="385"/>
        <v>18747.149999999998</v>
      </c>
      <c r="AX2717" s="43">
        <f t="shared" si="378"/>
        <v>2</v>
      </c>
      <c r="AY2717" s="43" t="str">
        <f t="shared" si="386"/>
        <v>UTTSS</v>
      </c>
    </row>
    <row r="2718" spans="1:51" hidden="1" x14ac:dyDescent="0.2">
      <c r="A2718" s="38">
        <v>2711</v>
      </c>
      <c r="B2718" t="s">
        <v>362</v>
      </c>
      <c r="C2718" t="s">
        <v>289</v>
      </c>
      <c r="D2718">
        <v>320</v>
      </c>
      <c r="E2718" t="s">
        <v>1243</v>
      </c>
      <c r="F2718">
        <v>0.25</v>
      </c>
      <c r="G2718" t="str">
        <f>LOOKUP(F2718,{0,6,45},{"F","L","H"})</f>
        <v>F</v>
      </c>
      <c r="H2718" t="s">
        <v>4428</v>
      </c>
      <c r="I2718" s="43" t="str">
        <f>IFERROR(VLOOKUP(#REF!,#REF!,2,FALSE),"No")</f>
        <v>No</v>
      </c>
      <c r="J2718" s="139">
        <v>0.5</v>
      </c>
      <c r="K2718" s="148">
        <v>42</v>
      </c>
      <c r="L2718" s="148"/>
      <c r="M2718" s="148"/>
      <c r="N2718" s="148"/>
      <c r="O2718" s="148"/>
      <c r="P2718" s="148"/>
      <c r="Q2718" s="148"/>
      <c r="R2718" s="148"/>
      <c r="S2718" s="148"/>
      <c r="T2718" s="148"/>
      <c r="U2718" s="148"/>
      <c r="V2718" s="148"/>
      <c r="W2718" s="148"/>
      <c r="X2718" s="139">
        <v>2</v>
      </c>
      <c r="Y2718" s="148">
        <v>1000</v>
      </c>
      <c r="Z2718" s="148"/>
      <c r="AA2718" s="148"/>
      <c r="AB2718" s="148"/>
      <c r="AC2718" s="148"/>
      <c r="AD2718" s="148"/>
      <c r="AE2718" s="148"/>
      <c r="AF2718" s="148"/>
      <c r="AG2718" s="148"/>
      <c r="AH2718" s="148"/>
      <c r="AI2718" s="148"/>
      <c r="AJ2718" s="148"/>
      <c r="AK2718" s="148"/>
      <c r="AL2718" s="139">
        <v>0</v>
      </c>
      <c r="AM2718" s="139">
        <v>0</v>
      </c>
      <c r="AN2718" s="148">
        <f t="shared" si="379"/>
        <v>1000</v>
      </c>
      <c r="AO2718" s="148">
        <f t="shared" si="380"/>
        <v>42</v>
      </c>
      <c r="AP2718" s="148">
        <v>10</v>
      </c>
      <c r="AQ2718" s="140">
        <v>10</v>
      </c>
      <c r="AS2718" s="42">
        <f t="shared" si="381"/>
        <v>2872.9460689043781</v>
      </c>
      <c r="AT2718" s="101">
        <f t="shared" si="382"/>
        <v>0</v>
      </c>
      <c r="AU2718" s="42">
        <f t="shared" si="383"/>
        <v>2872.9460689043781</v>
      </c>
      <c r="AV2718" s="42">
        <f t="shared" si="384"/>
        <v>3251.0961721474032</v>
      </c>
      <c r="AW2718" s="102">
        <f t="shared" si="385"/>
        <v>431</v>
      </c>
      <c r="AX2718" s="43">
        <f t="shared" si="378"/>
        <v>0.5</v>
      </c>
      <c r="AY2718" s="43" t="str">
        <f t="shared" si="386"/>
        <v>UTGS</v>
      </c>
    </row>
    <row r="2719" spans="1:51" hidden="1" x14ac:dyDescent="0.2">
      <c r="A2719" s="38">
        <v>2712</v>
      </c>
      <c r="B2719" t="s">
        <v>362</v>
      </c>
      <c r="C2719" t="s">
        <v>289</v>
      </c>
      <c r="D2719">
        <v>320</v>
      </c>
      <c r="E2719" t="s">
        <v>1243</v>
      </c>
      <c r="F2719">
        <v>0.25</v>
      </c>
      <c r="G2719" t="str">
        <f>LOOKUP(F2719,{0,6,45},{"F","L","H"})</f>
        <v>F</v>
      </c>
      <c r="H2719" t="s">
        <v>4429</v>
      </c>
      <c r="I2719" s="43" t="str">
        <f>IFERROR(VLOOKUP(#REF!,#REF!,2,FALSE),"No")</f>
        <v>No</v>
      </c>
      <c r="J2719" s="139">
        <v>0.5</v>
      </c>
      <c r="K2719" s="148">
        <v>13</v>
      </c>
      <c r="L2719" s="148"/>
      <c r="M2719" s="148"/>
      <c r="N2719" s="148"/>
      <c r="O2719" s="148"/>
      <c r="P2719" s="148"/>
      <c r="Q2719" s="148"/>
      <c r="R2719" s="148"/>
      <c r="S2719" s="148"/>
      <c r="T2719" s="148"/>
      <c r="U2719" s="148"/>
      <c r="V2719" s="148"/>
      <c r="W2719" s="148"/>
      <c r="X2719" s="139">
        <v>2</v>
      </c>
      <c r="Y2719" s="148">
        <v>1000</v>
      </c>
      <c r="Z2719" s="149"/>
      <c r="AA2719" s="148"/>
      <c r="AB2719" s="149"/>
      <c r="AC2719" s="148"/>
      <c r="AD2719" s="149"/>
      <c r="AE2719" s="148"/>
      <c r="AF2719" s="148"/>
      <c r="AG2719" s="148"/>
      <c r="AH2719" s="148"/>
      <c r="AI2719" s="148"/>
      <c r="AJ2719" s="148"/>
      <c r="AK2719" s="148"/>
      <c r="AL2719" s="139">
        <v>0</v>
      </c>
      <c r="AM2719" s="139">
        <v>0</v>
      </c>
      <c r="AN2719" s="148">
        <f t="shared" si="379"/>
        <v>1000</v>
      </c>
      <c r="AO2719" s="148">
        <f t="shared" si="380"/>
        <v>13</v>
      </c>
      <c r="AP2719" s="148">
        <v>19</v>
      </c>
      <c r="AQ2719" s="140">
        <v>19</v>
      </c>
      <c r="AS2719" s="42">
        <f t="shared" si="381"/>
        <v>889.24521180373608</v>
      </c>
      <c r="AT2719" s="101">
        <f t="shared" si="382"/>
        <v>0</v>
      </c>
      <c r="AU2719" s="42">
        <f t="shared" si="383"/>
        <v>889.24521180373608</v>
      </c>
      <c r="AV2719" s="42">
        <f t="shared" si="384"/>
        <v>1711.1032484986333</v>
      </c>
      <c r="AW2719" s="102">
        <f t="shared" si="385"/>
        <v>431</v>
      </c>
      <c r="AX2719" s="43">
        <f t="shared" si="378"/>
        <v>0.5</v>
      </c>
      <c r="AY2719" s="43" t="str">
        <f t="shared" si="386"/>
        <v>UTGS</v>
      </c>
    </row>
    <row r="2720" spans="1:51" hidden="1" x14ac:dyDescent="0.2">
      <c r="A2720" s="38">
        <v>2713</v>
      </c>
      <c r="B2720" t="s">
        <v>5806</v>
      </c>
      <c r="C2720" t="s">
        <v>289</v>
      </c>
      <c r="D2720">
        <v>320</v>
      </c>
      <c r="E2720" t="s">
        <v>1245</v>
      </c>
      <c r="F2720">
        <v>0.25</v>
      </c>
      <c r="G2720" t="str">
        <f>LOOKUP(F2720,{0,6,45},{"F","L","H"})</f>
        <v>F</v>
      </c>
      <c r="H2720" t="s">
        <v>4430</v>
      </c>
      <c r="I2720" s="43" t="str">
        <f>IFERROR(VLOOKUP(#REF!,#REF!,2,FALSE),"No")</f>
        <v>No</v>
      </c>
      <c r="J2720" s="139">
        <v>0.75</v>
      </c>
      <c r="K2720" s="148">
        <v>67</v>
      </c>
      <c r="L2720" s="148"/>
      <c r="M2720" s="148"/>
      <c r="N2720" s="148"/>
      <c r="O2720" s="148"/>
      <c r="P2720" s="148"/>
      <c r="Q2720" s="148"/>
      <c r="R2720" s="148"/>
      <c r="S2720" s="148"/>
      <c r="T2720" s="148"/>
      <c r="U2720" s="148"/>
      <c r="V2720" s="148"/>
      <c r="W2720" s="148"/>
      <c r="X2720" s="139">
        <v>2</v>
      </c>
      <c r="Y2720" s="148">
        <v>1000</v>
      </c>
      <c r="Z2720" s="149"/>
      <c r="AA2720" s="148"/>
      <c r="AB2720" s="148"/>
      <c r="AC2720" s="148"/>
      <c r="AD2720" s="148"/>
      <c r="AE2720" s="148"/>
      <c r="AF2720" s="148"/>
      <c r="AG2720" s="148"/>
      <c r="AH2720" s="148"/>
      <c r="AI2720" s="148"/>
      <c r="AJ2720" s="148"/>
      <c r="AK2720" s="148"/>
      <c r="AL2720" s="139">
        <v>0</v>
      </c>
      <c r="AM2720" s="139">
        <v>0</v>
      </c>
      <c r="AN2720" s="148">
        <f t="shared" si="379"/>
        <v>1000</v>
      </c>
      <c r="AO2720" s="148">
        <f t="shared" si="380"/>
        <v>67</v>
      </c>
      <c r="AP2720" s="148">
        <v>4</v>
      </c>
      <c r="AQ2720" s="140">
        <v>14</v>
      </c>
      <c r="AS2720" s="42">
        <f t="shared" si="381"/>
        <v>4313.6930146807927</v>
      </c>
      <c r="AT2720" s="101">
        <f t="shared" si="382"/>
        <v>0</v>
      </c>
      <c r="AU2720" s="42">
        <f t="shared" si="383"/>
        <v>4313.6930146807927</v>
      </c>
      <c r="AV2720" s="42">
        <f t="shared" si="384"/>
        <v>2322.2115515338596</v>
      </c>
      <c r="AW2720" s="102">
        <f t="shared" si="385"/>
        <v>431</v>
      </c>
      <c r="AX2720" s="43">
        <f t="shared" si="378"/>
        <v>0.75</v>
      </c>
      <c r="AY2720" s="43" t="str">
        <f t="shared" si="386"/>
        <v>UTGS</v>
      </c>
    </row>
    <row r="2721" spans="1:51" hidden="1" x14ac:dyDescent="0.2">
      <c r="A2721" s="38">
        <v>2714</v>
      </c>
      <c r="B2721" t="s">
        <v>5806</v>
      </c>
      <c r="C2721" t="s">
        <v>289</v>
      </c>
      <c r="D2721">
        <v>20200</v>
      </c>
      <c r="E2721" t="s">
        <v>198</v>
      </c>
      <c r="F2721">
        <v>45</v>
      </c>
      <c r="G2721" t="str">
        <f>LOOKUP(F2721,{0,6,45},{"F","L","H"})</f>
        <v>H</v>
      </c>
      <c r="H2721" t="s">
        <v>1579</v>
      </c>
      <c r="I2721" s="43" t="str">
        <f>IFERROR(VLOOKUP(#REF!,#REF!,2,FALSE),"No")</f>
        <v>No</v>
      </c>
      <c r="J2721" s="139">
        <v>3</v>
      </c>
      <c r="K2721" s="148">
        <v>238</v>
      </c>
      <c r="L2721" s="148"/>
      <c r="M2721" s="148"/>
      <c r="N2721" s="148"/>
      <c r="O2721" s="148"/>
      <c r="P2721" s="148"/>
      <c r="Q2721" s="148"/>
      <c r="R2721" s="148"/>
      <c r="S2721" s="148"/>
      <c r="T2721" s="148"/>
      <c r="U2721" s="148"/>
      <c r="V2721" s="148"/>
      <c r="W2721" s="148"/>
      <c r="X2721" s="139">
        <v>2</v>
      </c>
      <c r="Y2721" s="148">
        <v>320</v>
      </c>
      <c r="Z2721" s="148">
        <v>16</v>
      </c>
      <c r="AA2721" s="148">
        <v>680</v>
      </c>
      <c r="AB2721" s="148"/>
      <c r="AC2721" s="148"/>
      <c r="AD2721" s="148"/>
      <c r="AE2721" s="148"/>
      <c r="AF2721" s="148"/>
      <c r="AG2721" s="148"/>
      <c r="AH2721" s="148"/>
      <c r="AI2721" s="148"/>
      <c r="AJ2721" s="148"/>
      <c r="AK2721" s="148"/>
      <c r="AL2721" s="139">
        <v>0</v>
      </c>
      <c r="AM2721" s="139">
        <v>0</v>
      </c>
      <c r="AN2721" s="148">
        <f t="shared" si="379"/>
        <v>1000</v>
      </c>
      <c r="AO2721" s="148">
        <f t="shared" si="380"/>
        <v>238</v>
      </c>
      <c r="AP2721" s="148">
        <v>9</v>
      </c>
      <c r="AQ2721" s="140">
        <v>11</v>
      </c>
      <c r="AS2721" s="42">
        <f t="shared" si="381"/>
        <v>17370.067723791472</v>
      </c>
      <c r="AT2721" s="101">
        <f t="shared" si="382"/>
        <v>0</v>
      </c>
      <c r="AU2721" s="42">
        <f t="shared" si="383"/>
        <v>17370.067723791472</v>
      </c>
      <c r="AV2721" s="42">
        <f t="shared" si="384"/>
        <v>5449.2874292249126</v>
      </c>
      <c r="AW2721" s="102">
        <f t="shared" si="385"/>
        <v>52825.283763759828</v>
      </c>
      <c r="AX2721" s="43">
        <f t="shared" si="378"/>
        <v>3</v>
      </c>
      <c r="AY2721" s="43" t="str">
        <f t="shared" si="386"/>
        <v>UTGS</v>
      </c>
    </row>
    <row r="2722" spans="1:51" hidden="1" x14ac:dyDescent="0.2">
      <c r="A2722" s="38">
        <v>2715</v>
      </c>
      <c r="B2722" t="s">
        <v>362</v>
      </c>
      <c r="C2722" t="s">
        <v>289</v>
      </c>
      <c r="D2722">
        <v>320</v>
      </c>
      <c r="E2722" t="s">
        <v>1243</v>
      </c>
      <c r="F2722">
        <v>0.25</v>
      </c>
      <c r="G2722" t="str">
        <f>LOOKUP(F2722,{0,6,45},{"F","L","H"})</f>
        <v>F</v>
      </c>
      <c r="H2722" t="s">
        <v>4431</v>
      </c>
      <c r="I2722" s="43" t="str">
        <f>IFERROR(VLOOKUP(#REF!,#REF!,2,FALSE),"No")</f>
        <v>No</v>
      </c>
      <c r="J2722" s="139">
        <v>0.5</v>
      </c>
      <c r="K2722" s="148">
        <v>22</v>
      </c>
      <c r="L2722" s="148"/>
      <c r="M2722" s="148"/>
      <c r="N2722" s="148"/>
      <c r="O2722" s="148"/>
      <c r="P2722" s="148"/>
      <c r="Q2722" s="148"/>
      <c r="R2722" s="148"/>
      <c r="S2722" s="148"/>
      <c r="T2722" s="148"/>
      <c r="U2722" s="148"/>
      <c r="V2722" s="148"/>
      <c r="W2722" s="148"/>
      <c r="X2722" s="139">
        <v>2</v>
      </c>
      <c r="Y2722" s="148">
        <v>1000</v>
      </c>
      <c r="Z2722" s="149"/>
      <c r="AA2722" s="148"/>
      <c r="AB2722" s="148"/>
      <c r="AC2722" s="148"/>
      <c r="AD2722" s="148"/>
      <c r="AE2722" s="148"/>
      <c r="AF2722" s="148"/>
      <c r="AG2722" s="148"/>
      <c r="AH2722" s="148"/>
      <c r="AI2722" s="148"/>
      <c r="AJ2722" s="148"/>
      <c r="AK2722" s="148"/>
      <c r="AL2722" s="139">
        <v>0</v>
      </c>
      <c r="AM2722" s="139">
        <v>0</v>
      </c>
      <c r="AN2722" s="148">
        <f t="shared" si="379"/>
        <v>1000</v>
      </c>
      <c r="AO2722" s="148">
        <f t="shared" si="380"/>
        <v>22</v>
      </c>
      <c r="AP2722" s="148">
        <v>10</v>
      </c>
      <c r="AQ2722" s="140">
        <v>10</v>
      </c>
      <c r="AS2722" s="42">
        <f t="shared" si="381"/>
        <v>1504.8765122832456</v>
      </c>
      <c r="AT2722" s="101">
        <f t="shared" si="382"/>
        <v>0</v>
      </c>
      <c r="AU2722" s="42">
        <f t="shared" si="383"/>
        <v>1504.8765122832456</v>
      </c>
      <c r="AV2722" s="42">
        <f t="shared" si="384"/>
        <v>3251.0961721474032</v>
      </c>
      <c r="AW2722" s="102">
        <f t="shared" si="385"/>
        <v>431</v>
      </c>
      <c r="AX2722" s="43">
        <f t="shared" si="378"/>
        <v>0.5</v>
      </c>
      <c r="AY2722" s="43" t="str">
        <f t="shared" si="386"/>
        <v>UTGS</v>
      </c>
    </row>
    <row r="2723" spans="1:51" hidden="1" x14ac:dyDescent="0.2">
      <c r="A2723" s="38">
        <v>2716</v>
      </c>
      <c r="B2723" t="s">
        <v>362</v>
      </c>
      <c r="C2723" t="s">
        <v>289</v>
      </c>
      <c r="D2723">
        <v>955</v>
      </c>
      <c r="E2723" t="s">
        <v>1250</v>
      </c>
      <c r="F2723">
        <v>2</v>
      </c>
      <c r="G2723" t="str">
        <f>LOOKUP(F2723,{0,6,45},{"F","L","H"})</f>
        <v>F</v>
      </c>
      <c r="H2723" t="s">
        <v>4432</v>
      </c>
      <c r="I2723" s="43" t="str">
        <f>IFERROR(VLOOKUP(#REF!,#REF!,2,FALSE),"No")</f>
        <v>No</v>
      </c>
      <c r="J2723" s="139">
        <v>0.5</v>
      </c>
      <c r="K2723" s="148">
        <v>39</v>
      </c>
      <c r="L2723" s="148"/>
      <c r="M2723" s="148"/>
      <c r="N2723" s="148"/>
      <c r="O2723" s="148"/>
      <c r="P2723" s="148"/>
      <c r="Q2723" s="148"/>
      <c r="R2723" s="148"/>
      <c r="S2723" s="148"/>
      <c r="T2723" s="148"/>
      <c r="U2723" s="148"/>
      <c r="V2723" s="148"/>
      <c r="W2723" s="148"/>
      <c r="X2723" s="139">
        <v>2</v>
      </c>
      <c r="Y2723" s="148">
        <v>1000</v>
      </c>
      <c r="Z2723" s="148"/>
      <c r="AA2723" s="148"/>
      <c r="AB2723" s="148"/>
      <c r="AC2723" s="148"/>
      <c r="AD2723" s="148"/>
      <c r="AE2723" s="148"/>
      <c r="AF2723" s="148"/>
      <c r="AG2723" s="148"/>
      <c r="AH2723" s="148"/>
      <c r="AI2723" s="148"/>
      <c r="AJ2723" s="148"/>
      <c r="AK2723" s="148"/>
      <c r="AL2723" s="139">
        <v>0</v>
      </c>
      <c r="AM2723" s="139">
        <v>0</v>
      </c>
      <c r="AN2723" s="148">
        <f t="shared" si="379"/>
        <v>1000</v>
      </c>
      <c r="AO2723" s="148">
        <f t="shared" si="380"/>
        <v>39</v>
      </c>
      <c r="AP2723" s="148">
        <v>12</v>
      </c>
      <c r="AQ2723" s="140">
        <v>12</v>
      </c>
      <c r="AS2723" s="42">
        <f t="shared" si="381"/>
        <v>2667.735635411208</v>
      </c>
      <c r="AT2723" s="101">
        <f t="shared" si="382"/>
        <v>0</v>
      </c>
      <c r="AU2723" s="42">
        <f t="shared" si="383"/>
        <v>2667.735635411208</v>
      </c>
      <c r="AV2723" s="42">
        <f t="shared" si="384"/>
        <v>2709.246810122836</v>
      </c>
      <c r="AW2723" s="102">
        <f t="shared" si="385"/>
        <v>1475.8772811117678</v>
      </c>
      <c r="AX2723" s="43">
        <f t="shared" si="378"/>
        <v>0.5</v>
      </c>
      <c r="AY2723" s="43" t="str">
        <f t="shared" si="386"/>
        <v>UTGS</v>
      </c>
    </row>
    <row r="2724" spans="1:51" hidden="1" x14ac:dyDescent="0.2">
      <c r="A2724" s="38">
        <v>2717</v>
      </c>
      <c r="B2724" t="s">
        <v>362</v>
      </c>
      <c r="C2724" t="s">
        <v>289</v>
      </c>
      <c r="D2724">
        <v>320</v>
      </c>
      <c r="E2724" t="s">
        <v>1243</v>
      </c>
      <c r="F2724">
        <v>0.25</v>
      </c>
      <c r="G2724" t="str">
        <f>LOOKUP(F2724,{0,6,45},{"F","L","H"})</f>
        <v>F</v>
      </c>
      <c r="H2724" t="s">
        <v>4433</v>
      </c>
      <c r="I2724" s="43" t="str">
        <f>IFERROR(VLOOKUP(#REF!,#REF!,2,FALSE),"No")</f>
        <v>No</v>
      </c>
      <c r="J2724" s="139">
        <v>0.5</v>
      </c>
      <c r="K2724" s="148">
        <v>64</v>
      </c>
      <c r="L2724" s="148"/>
      <c r="M2724" s="148"/>
      <c r="N2724" s="148"/>
      <c r="O2724" s="148"/>
      <c r="P2724" s="148"/>
      <c r="Q2724" s="148"/>
      <c r="R2724" s="148"/>
      <c r="S2724" s="148"/>
      <c r="T2724" s="148"/>
      <c r="U2724" s="148"/>
      <c r="V2724" s="148"/>
      <c r="W2724" s="148"/>
      <c r="X2724" s="139">
        <v>2</v>
      </c>
      <c r="Y2724" s="148">
        <v>1000</v>
      </c>
      <c r="Z2724" s="148"/>
      <c r="AA2724" s="148"/>
      <c r="AB2724" s="148"/>
      <c r="AC2724" s="148"/>
      <c r="AD2724" s="148"/>
      <c r="AE2724" s="148"/>
      <c r="AF2724" s="148"/>
      <c r="AG2724" s="148"/>
      <c r="AH2724" s="148"/>
      <c r="AI2724" s="148"/>
      <c r="AJ2724" s="148"/>
      <c r="AK2724" s="148"/>
      <c r="AL2724" s="139">
        <v>0</v>
      </c>
      <c r="AM2724" s="139">
        <v>0</v>
      </c>
      <c r="AN2724" s="148">
        <f t="shared" si="379"/>
        <v>1000</v>
      </c>
      <c r="AO2724" s="148">
        <f t="shared" si="380"/>
        <v>64</v>
      </c>
      <c r="AP2724" s="148">
        <v>7</v>
      </c>
      <c r="AQ2724" s="140">
        <v>7</v>
      </c>
      <c r="AS2724" s="42">
        <f t="shared" si="381"/>
        <v>4377.8225811876237</v>
      </c>
      <c r="AT2724" s="101">
        <f t="shared" si="382"/>
        <v>0</v>
      </c>
      <c r="AU2724" s="42">
        <f t="shared" si="383"/>
        <v>4377.8225811876237</v>
      </c>
      <c r="AV2724" s="42">
        <f t="shared" si="384"/>
        <v>4644.4231030677192</v>
      </c>
      <c r="AW2724" s="102">
        <f t="shared" si="385"/>
        <v>431</v>
      </c>
      <c r="AX2724" s="43">
        <f t="shared" si="378"/>
        <v>0.5</v>
      </c>
      <c r="AY2724" s="43" t="str">
        <f t="shared" si="386"/>
        <v>UTGS</v>
      </c>
    </row>
    <row r="2725" spans="1:51" hidden="1" x14ac:dyDescent="0.2">
      <c r="A2725" s="38">
        <v>2718</v>
      </c>
      <c r="B2725" t="s">
        <v>5806</v>
      </c>
      <c r="C2725" t="s">
        <v>5746</v>
      </c>
      <c r="D2725">
        <v>5550</v>
      </c>
      <c r="E2725" t="s">
        <v>198</v>
      </c>
      <c r="F2725">
        <v>2</v>
      </c>
      <c r="G2725" t="str">
        <f>LOOKUP(F2725,{0,6,45},{"F","L","H"})</f>
        <v>F</v>
      </c>
      <c r="H2725" t="s">
        <v>1580</v>
      </c>
      <c r="I2725" s="43" t="str">
        <f>IFERROR(VLOOKUP(#REF!,#REF!,2,FALSE),"No")</f>
        <v>No</v>
      </c>
      <c r="J2725" s="139">
        <v>1.25</v>
      </c>
      <c r="K2725" s="148">
        <v>39</v>
      </c>
      <c r="L2725" s="148"/>
      <c r="M2725" s="148"/>
      <c r="N2725" s="148"/>
      <c r="O2725" s="148"/>
      <c r="P2725" s="148"/>
      <c r="Q2725" s="148"/>
      <c r="R2725" s="148"/>
      <c r="S2725" s="148"/>
      <c r="T2725" s="148"/>
      <c r="U2725" s="148"/>
      <c r="V2725" s="148"/>
      <c r="W2725" s="148"/>
      <c r="X2725" s="139">
        <v>3</v>
      </c>
      <c r="Y2725" s="148">
        <v>39.5</v>
      </c>
      <c r="Z2725" s="148">
        <v>4</v>
      </c>
      <c r="AA2725" s="148">
        <v>960.5</v>
      </c>
      <c r="AB2725" s="148"/>
      <c r="AC2725" s="148"/>
      <c r="AD2725" s="148"/>
      <c r="AE2725" s="148"/>
      <c r="AF2725" s="148"/>
      <c r="AG2725" s="148"/>
      <c r="AH2725" s="148"/>
      <c r="AI2725" s="148"/>
      <c r="AJ2725" s="148"/>
      <c r="AK2725" s="148"/>
      <c r="AL2725" s="139">
        <v>0</v>
      </c>
      <c r="AM2725" s="139">
        <v>0</v>
      </c>
      <c r="AN2725" s="148">
        <f t="shared" si="379"/>
        <v>1000</v>
      </c>
      <c r="AO2725" s="148">
        <f t="shared" si="380"/>
        <v>39</v>
      </c>
      <c r="AP2725" s="148">
        <v>3</v>
      </c>
      <c r="AQ2725" s="140">
        <v>3</v>
      </c>
      <c r="AS2725" s="42">
        <f t="shared" si="381"/>
        <v>2906.0256354112075</v>
      </c>
      <c r="AT2725" s="101">
        <f t="shared" si="382"/>
        <v>0</v>
      </c>
      <c r="AU2725" s="42">
        <f t="shared" si="383"/>
        <v>2906.0256354112075</v>
      </c>
      <c r="AV2725" s="42">
        <f t="shared" si="384"/>
        <v>12965.62890715801</v>
      </c>
      <c r="AW2725" s="102">
        <f t="shared" si="385"/>
        <v>3698.6666666666665</v>
      </c>
      <c r="AX2725" s="43">
        <f t="shared" si="378"/>
        <v>1.25</v>
      </c>
      <c r="AY2725" s="43" t="str">
        <f t="shared" si="386"/>
        <v>UTTSS</v>
      </c>
    </row>
    <row r="2726" spans="1:51" hidden="1" x14ac:dyDescent="0.2">
      <c r="A2726" s="38">
        <v>2719</v>
      </c>
      <c r="B2726" t="s">
        <v>5806</v>
      </c>
      <c r="C2726" t="s">
        <v>5746</v>
      </c>
      <c r="D2726">
        <v>1670</v>
      </c>
      <c r="E2726" t="s">
        <v>201</v>
      </c>
      <c r="F2726">
        <v>2</v>
      </c>
      <c r="G2726" t="str">
        <f>LOOKUP(F2726,{0,6,45},{"F","L","H"})</f>
        <v>F</v>
      </c>
      <c r="H2726" t="s">
        <v>439</v>
      </c>
      <c r="I2726" s="43" t="str">
        <f>IFERROR(VLOOKUP(#REF!,#REF!,2,FALSE),"No")</f>
        <v>No</v>
      </c>
      <c r="J2726" s="139">
        <v>1.25</v>
      </c>
      <c r="K2726" s="148">
        <v>198</v>
      </c>
      <c r="L2726" s="148"/>
      <c r="M2726" s="148"/>
      <c r="N2726" s="148"/>
      <c r="O2726" s="148"/>
      <c r="P2726" s="148"/>
      <c r="Q2726" s="148"/>
      <c r="R2726" s="148"/>
      <c r="S2726" s="148"/>
      <c r="T2726" s="148"/>
      <c r="U2726" s="148"/>
      <c r="V2726" s="148"/>
      <c r="W2726" s="148"/>
      <c r="X2726" s="139">
        <v>1.25</v>
      </c>
      <c r="Y2726" s="148">
        <v>92.36</v>
      </c>
      <c r="Z2726" s="148">
        <v>4</v>
      </c>
      <c r="AA2726" s="148">
        <v>907.64</v>
      </c>
      <c r="AB2726" s="148"/>
      <c r="AC2726" s="148"/>
      <c r="AD2726" s="148"/>
      <c r="AE2726" s="148"/>
      <c r="AF2726" s="148"/>
      <c r="AG2726" s="148"/>
      <c r="AH2726" s="148"/>
      <c r="AI2726" s="148"/>
      <c r="AJ2726" s="148"/>
      <c r="AK2726" s="148"/>
      <c r="AL2726" s="139">
        <v>0</v>
      </c>
      <c r="AM2726" s="139">
        <v>0</v>
      </c>
      <c r="AN2726" s="148">
        <f t="shared" si="379"/>
        <v>1000</v>
      </c>
      <c r="AO2726" s="148">
        <f t="shared" si="380"/>
        <v>198</v>
      </c>
      <c r="AP2726" s="148">
        <v>7</v>
      </c>
      <c r="AQ2726" s="140">
        <v>7</v>
      </c>
      <c r="AS2726" s="42">
        <f t="shared" si="381"/>
        <v>14753.668610549208</v>
      </c>
      <c r="AT2726" s="101">
        <f t="shared" si="382"/>
        <v>0</v>
      </c>
      <c r="AU2726" s="42">
        <f t="shared" si="383"/>
        <v>14753.668610549208</v>
      </c>
      <c r="AV2726" s="42">
        <f t="shared" si="384"/>
        <v>5583.3417887820042</v>
      </c>
      <c r="AW2726" s="102">
        <f t="shared" si="385"/>
        <v>2169</v>
      </c>
      <c r="AX2726" s="43">
        <f t="shared" si="378"/>
        <v>1.25</v>
      </c>
      <c r="AY2726" s="43" t="str">
        <f t="shared" si="386"/>
        <v>UTTSS</v>
      </c>
    </row>
    <row r="2727" spans="1:51" hidden="1" x14ac:dyDescent="0.2">
      <c r="A2727" s="38">
        <v>2720</v>
      </c>
      <c r="B2727" t="s">
        <v>5807</v>
      </c>
      <c r="C2727" t="s">
        <v>5746</v>
      </c>
      <c r="D2727">
        <v>3300</v>
      </c>
      <c r="E2727" t="s">
        <v>207</v>
      </c>
      <c r="F2727">
        <v>2</v>
      </c>
      <c r="G2727" t="str">
        <f>LOOKUP(F2727,{0,6,45},{"F","L","H"})</f>
        <v>F</v>
      </c>
      <c r="H2727" t="s">
        <v>1581</v>
      </c>
      <c r="I2727" s="43" t="str">
        <f>IFERROR(VLOOKUP(#REF!,#REF!,2,FALSE),"No")</f>
        <v>No</v>
      </c>
      <c r="J2727" s="139">
        <v>0.75</v>
      </c>
      <c r="K2727" s="148">
        <v>12</v>
      </c>
      <c r="L2727" s="148"/>
      <c r="M2727" s="148"/>
      <c r="N2727" s="148"/>
      <c r="O2727" s="148"/>
      <c r="P2727" s="148"/>
      <c r="Q2727" s="148"/>
      <c r="R2727" s="148"/>
      <c r="S2727" s="148"/>
      <c r="T2727" s="148"/>
      <c r="U2727" s="148"/>
      <c r="V2727" s="148"/>
      <c r="W2727" s="148"/>
      <c r="X2727" s="139">
        <v>2</v>
      </c>
      <c r="Y2727" s="148">
        <v>292.67</v>
      </c>
      <c r="Z2727" s="149">
        <v>4</v>
      </c>
      <c r="AA2727" s="148">
        <v>707.33</v>
      </c>
      <c r="AB2727" s="148"/>
      <c r="AC2727" s="148"/>
      <c r="AD2727" s="148"/>
      <c r="AE2727" s="148"/>
      <c r="AF2727" s="148"/>
      <c r="AG2727" s="148"/>
      <c r="AH2727" s="148"/>
      <c r="AI2727" s="148"/>
      <c r="AJ2727" s="148"/>
      <c r="AK2727" s="148"/>
      <c r="AL2727" s="139">
        <v>0</v>
      </c>
      <c r="AM2727" s="139">
        <v>0</v>
      </c>
      <c r="AN2727" s="148">
        <f t="shared" si="379"/>
        <v>1000</v>
      </c>
      <c r="AO2727" s="148">
        <f t="shared" si="380"/>
        <v>12</v>
      </c>
      <c r="AP2727" s="148">
        <v>8</v>
      </c>
      <c r="AQ2727" s="140">
        <v>8</v>
      </c>
      <c r="AS2727" s="42">
        <f t="shared" si="381"/>
        <v>772.60173397267931</v>
      </c>
      <c r="AT2727" s="101">
        <f t="shared" si="382"/>
        <v>0</v>
      </c>
      <c r="AU2727" s="42">
        <f t="shared" si="383"/>
        <v>772.60173397267931</v>
      </c>
      <c r="AV2727" s="42">
        <f t="shared" si="384"/>
        <v>4697.8147276842546</v>
      </c>
      <c r="AW2727" s="102">
        <f t="shared" si="385"/>
        <v>2145.6666666666665</v>
      </c>
      <c r="AX2727" s="43">
        <f t="shared" si="378"/>
        <v>0.75</v>
      </c>
      <c r="AY2727" s="43" t="str">
        <f t="shared" si="386"/>
        <v>UTTSS</v>
      </c>
    </row>
    <row r="2728" spans="1:51" hidden="1" x14ac:dyDescent="0.2">
      <c r="A2728" s="38">
        <v>2721</v>
      </c>
      <c r="B2728" t="s">
        <v>362</v>
      </c>
      <c r="C2728" t="s">
        <v>289</v>
      </c>
      <c r="D2728">
        <v>320</v>
      </c>
      <c r="E2728" t="s">
        <v>1243</v>
      </c>
      <c r="F2728">
        <v>0.25</v>
      </c>
      <c r="G2728" t="str">
        <f>LOOKUP(F2728,{0,6,45},{"F","L","H"})</f>
        <v>F</v>
      </c>
      <c r="H2728" t="s">
        <v>4434</v>
      </c>
      <c r="I2728" s="43" t="str">
        <f>IFERROR(VLOOKUP(#REF!,#REF!,2,FALSE),"No")</f>
        <v>No</v>
      </c>
      <c r="J2728" s="139">
        <v>0.5</v>
      </c>
      <c r="K2728" s="148">
        <v>28</v>
      </c>
      <c r="L2728" s="148"/>
      <c r="M2728" s="148"/>
      <c r="N2728" s="148"/>
      <c r="O2728" s="148"/>
      <c r="P2728" s="148"/>
      <c r="Q2728" s="148"/>
      <c r="R2728" s="148"/>
      <c r="S2728" s="148"/>
      <c r="T2728" s="148"/>
      <c r="U2728" s="148"/>
      <c r="V2728" s="148"/>
      <c r="W2728" s="148"/>
      <c r="X2728" s="139">
        <v>1.25</v>
      </c>
      <c r="Y2728" s="148">
        <v>254.4</v>
      </c>
      <c r="Z2728" s="148">
        <v>2</v>
      </c>
      <c r="AA2728" s="148">
        <v>93.36</v>
      </c>
      <c r="AB2728" s="148">
        <v>4</v>
      </c>
      <c r="AC2728" s="148">
        <v>652.23</v>
      </c>
      <c r="AD2728" s="148"/>
      <c r="AE2728" s="148"/>
      <c r="AF2728" s="148"/>
      <c r="AG2728" s="148"/>
      <c r="AH2728" s="148"/>
      <c r="AI2728" s="148"/>
      <c r="AJ2728" s="148"/>
      <c r="AK2728" s="148"/>
      <c r="AL2728" s="139">
        <v>0</v>
      </c>
      <c r="AM2728" s="139">
        <v>0</v>
      </c>
      <c r="AN2728" s="148">
        <f t="shared" si="379"/>
        <v>999.99</v>
      </c>
      <c r="AO2728" s="148">
        <f t="shared" si="380"/>
        <v>28</v>
      </c>
      <c r="AP2728" s="148">
        <v>9</v>
      </c>
      <c r="AQ2728" s="140">
        <v>9</v>
      </c>
      <c r="AS2728" s="42">
        <f t="shared" si="381"/>
        <v>1915.2973792695852</v>
      </c>
      <c r="AT2728" s="101">
        <f t="shared" si="382"/>
        <v>0</v>
      </c>
      <c r="AU2728" s="42">
        <f t="shared" si="383"/>
        <v>1915.2973792695852</v>
      </c>
      <c r="AV2728" s="42">
        <f t="shared" si="384"/>
        <v>4151.6895235396469</v>
      </c>
      <c r="AW2728" s="102">
        <f t="shared" si="385"/>
        <v>431</v>
      </c>
      <c r="AX2728" s="43">
        <f t="shared" si="378"/>
        <v>0.5</v>
      </c>
      <c r="AY2728" s="43" t="str">
        <f t="shared" si="386"/>
        <v>UTGS</v>
      </c>
    </row>
    <row r="2729" spans="1:51" hidden="1" x14ac:dyDescent="0.2">
      <c r="A2729" s="38">
        <v>2722</v>
      </c>
      <c r="B2729" t="s">
        <v>362</v>
      </c>
      <c r="C2729" t="s">
        <v>289</v>
      </c>
      <c r="D2729">
        <v>320</v>
      </c>
      <c r="E2729" t="s">
        <v>1243</v>
      </c>
      <c r="F2729">
        <v>0.25</v>
      </c>
      <c r="G2729" t="str">
        <f>LOOKUP(F2729,{0,6,45},{"F","L","H"})</f>
        <v>F</v>
      </c>
      <c r="H2729" t="s">
        <v>4435</v>
      </c>
      <c r="I2729" s="43" t="str">
        <f>IFERROR(VLOOKUP(#REF!,#REF!,2,FALSE),"No")</f>
        <v>No</v>
      </c>
      <c r="J2729" s="149">
        <v>0.5</v>
      </c>
      <c r="K2729" s="148">
        <v>10</v>
      </c>
      <c r="L2729" s="148"/>
      <c r="M2729" s="148"/>
      <c r="N2729" s="148"/>
      <c r="O2729" s="148"/>
      <c r="P2729" s="148"/>
      <c r="Q2729" s="148"/>
      <c r="R2729" s="148"/>
      <c r="S2729" s="148"/>
      <c r="T2729" s="148"/>
      <c r="U2729" s="148"/>
      <c r="V2729" s="148"/>
      <c r="W2729" s="148"/>
      <c r="X2729" s="139">
        <v>2</v>
      </c>
      <c r="Y2729" s="148">
        <v>1000</v>
      </c>
      <c r="Z2729" s="149"/>
      <c r="AA2729" s="148"/>
      <c r="AB2729" s="148"/>
      <c r="AC2729" s="148"/>
      <c r="AD2729" s="148"/>
      <c r="AE2729" s="148"/>
      <c r="AF2729" s="148"/>
      <c r="AG2729" s="148"/>
      <c r="AH2729" s="148"/>
      <c r="AI2729" s="148"/>
      <c r="AJ2729" s="148"/>
      <c r="AK2729" s="148"/>
      <c r="AL2729" s="139">
        <v>0</v>
      </c>
      <c r="AM2729" s="139">
        <v>0</v>
      </c>
      <c r="AN2729" s="148">
        <f t="shared" si="379"/>
        <v>1000</v>
      </c>
      <c r="AO2729" s="148">
        <f t="shared" si="380"/>
        <v>10</v>
      </c>
      <c r="AP2729" s="148">
        <v>24</v>
      </c>
      <c r="AQ2729" s="140">
        <v>24</v>
      </c>
      <c r="AS2729" s="42">
        <f t="shared" si="381"/>
        <v>684.03477831056625</v>
      </c>
      <c r="AT2729" s="101">
        <f t="shared" si="382"/>
        <v>0</v>
      </c>
      <c r="AU2729" s="42">
        <f t="shared" si="383"/>
        <v>684.03477831056625</v>
      </c>
      <c r="AV2729" s="42">
        <f t="shared" si="384"/>
        <v>1354.623405061418</v>
      </c>
      <c r="AW2729" s="102">
        <f t="shared" si="385"/>
        <v>431</v>
      </c>
      <c r="AX2729" s="43">
        <f t="shared" si="378"/>
        <v>0.5</v>
      </c>
      <c r="AY2729" s="43" t="str">
        <f t="shared" si="386"/>
        <v>UTGS</v>
      </c>
    </row>
    <row r="2730" spans="1:51" hidden="1" x14ac:dyDescent="0.2">
      <c r="A2730" s="38">
        <v>2723</v>
      </c>
      <c r="B2730" t="s">
        <v>362</v>
      </c>
      <c r="C2730" t="s">
        <v>289</v>
      </c>
      <c r="D2730">
        <v>320</v>
      </c>
      <c r="E2730" t="s">
        <v>1243</v>
      </c>
      <c r="F2730">
        <v>0.25</v>
      </c>
      <c r="G2730" t="str">
        <f>LOOKUP(F2730,{0,6,45},{"F","L","H"})</f>
        <v>F</v>
      </c>
      <c r="H2730" t="s">
        <v>4436</v>
      </c>
      <c r="I2730" s="43" t="str">
        <f>IFERROR(VLOOKUP(#REF!,#REF!,2,FALSE),"No")</f>
        <v>No</v>
      </c>
      <c r="J2730" s="139">
        <v>0.5</v>
      </c>
      <c r="K2730" s="148">
        <v>4</v>
      </c>
      <c r="L2730" s="148"/>
      <c r="M2730" s="148"/>
      <c r="N2730" s="148"/>
      <c r="O2730" s="148"/>
      <c r="P2730" s="148"/>
      <c r="Q2730" s="148"/>
      <c r="R2730" s="148"/>
      <c r="S2730" s="148"/>
      <c r="T2730" s="148"/>
      <c r="U2730" s="148"/>
      <c r="V2730" s="148"/>
      <c r="W2730" s="148"/>
      <c r="X2730" s="139">
        <v>2</v>
      </c>
      <c r="Y2730" s="148">
        <v>1000</v>
      </c>
      <c r="Z2730" s="148"/>
      <c r="AA2730" s="148"/>
      <c r="AB2730" s="148"/>
      <c r="AC2730" s="148"/>
      <c r="AD2730" s="148"/>
      <c r="AE2730" s="148"/>
      <c r="AF2730" s="148"/>
      <c r="AG2730" s="148"/>
      <c r="AH2730" s="148"/>
      <c r="AI2730" s="148"/>
      <c r="AJ2730" s="148"/>
      <c r="AK2730" s="148"/>
      <c r="AL2730" s="139">
        <v>0</v>
      </c>
      <c r="AM2730" s="139">
        <v>0</v>
      </c>
      <c r="AN2730" s="148">
        <f t="shared" si="379"/>
        <v>1000</v>
      </c>
      <c r="AO2730" s="148">
        <f t="shared" si="380"/>
        <v>4</v>
      </c>
      <c r="AP2730" s="148">
        <v>19</v>
      </c>
      <c r="AQ2730" s="140">
        <v>19</v>
      </c>
      <c r="AS2730" s="42">
        <f t="shared" si="381"/>
        <v>273.61391132422648</v>
      </c>
      <c r="AT2730" s="101">
        <f t="shared" si="382"/>
        <v>0</v>
      </c>
      <c r="AU2730" s="42">
        <f t="shared" si="383"/>
        <v>273.61391132422648</v>
      </c>
      <c r="AV2730" s="42">
        <f t="shared" si="384"/>
        <v>1711.1032484986333</v>
      </c>
      <c r="AW2730" s="102">
        <f t="shared" si="385"/>
        <v>431</v>
      </c>
      <c r="AX2730" s="43">
        <f t="shared" si="378"/>
        <v>0.5</v>
      </c>
      <c r="AY2730" s="43" t="str">
        <f t="shared" si="386"/>
        <v>UTGS</v>
      </c>
    </row>
    <row r="2731" spans="1:51" hidden="1" x14ac:dyDescent="0.2">
      <c r="A2731" s="38">
        <v>2724</v>
      </c>
      <c r="B2731" t="s">
        <v>362</v>
      </c>
      <c r="C2731" t="s">
        <v>289</v>
      </c>
      <c r="D2731">
        <v>320</v>
      </c>
      <c r="E2731" t="s">
        <v>1228</v>
      </c>
      <c r="F2731">
        <v>0.25</v>
      </c>
      <c r="G2731" t="str">
        <f>LOOKUP(F2731,{0,6,45},{"F","L","H"})</f>
        <v>F</v>
      </c>
      <c r="H2731" t="s">
        <v>4437</v>
      </c>
      <c r="I2731" s="43" t="str">
        <f>IFERROR(VLOOKUP(#REF!,#REF!,2,FALSE),"No")</f>
        <v>No</v>
      </c>
      <c r="J2731" s="139">
        <v>0.5</v>
      </c>
      <c r="K2731" s="148">
        <v>41</v>
      </c>
      <c r="L2731" s="148"/>
      <c r="M2731" s="148"/>
      <c r="N2731" s="148"/>
      <c r="O2731" s="148"/>
      <c r="P2731" s="148"/>
      <c r="Q2731" s="148"/>
      <c r="R2731" s="148"/>
      <c r="S2731" s="148"/>
      <c r="T2731" s="148"/>
      <c r="U2731" s="148"/>
      <c r="V2731" s="148"/>
      <c r="W2731" s="148"/>
      <c r="X2731" s="139">
        <v>1.25</v>
      </c>
      <c r="Y2731" s="148">
        <v>189.24</v>
      </c>
      <c r="Z2731" s="149">
        <v>2</v>
      </c>
      <c r="AA2731" s="148">
        <v>810.76</v>
      </c>
      <c r="AB2731" s="148"/>
      <c r="AC2731" s="148"/>
      <c r="AD2731" s="148"/>
      <c r="AE2731" s="148"/>
      <c r="AF2731" s="148"/>
      <c r="AG2731" s="148"/>
      <c r="AH2731" s="148"/>
      <c r="AI2731" s="148"/>
      <c r="AJ2731" s="148"/>
      <c r="AK2731" s="148"/>
      <c r="AL2731" s="139">
        <v>0</v>
      </c>
      <c r="AM2731" s="139">
        <v>0</v>
      </c>
      <c r="AN2731" s="148">
        <f t="shared" si="379"/>
        <v>1000</v>
      </c>
      <c r="AO2731" s="148">
        <f t="shared" si="380"/>
        <v>41</v>
      </c>
      <c r="AP2731" s="148">
        <v>10</v>
      </c>
      <c r="AQ2731" s="140">
        <v>10</v>
      </c>
      <c r="AS2731" s="42">
        <f t="shared" si="381"/>
        <v>2804.5425910733215</v>
      </c>
      <c r="AT2731" s="101">
        <f t="shared" si="382"/>
        <v>0</v>
      </c>
      <c r="AU2731" s="42">
        <f t="shared" si="383"/>
        <v>2804.5425910733215</v>
      </c>
      <c r="AV2731" s="42">
        <f t="shared" si="384"/>
        <v>3264.3429721474035</v>
      </c>
      <c r="AW2731" s="102">
        <f t="shared" si="385"/>
        <v>431</v>
      </c>
      <c r="AX2731" s="43">
        <f t="shared" si="378"/>
        <v>0.5</v>
      </c>
      <c r="AY2731" s="43" t="str">
        <f t="shared" si="386"/>
        <v>UTGS</v>
      </c>
    </row>
    <row r="2732" spans="1:51" hidden="1" x14ac:dyDescent="0.2">
      <c r="A2732" s="38">
        <v>2725</v>
      </c>
      <c r="B2732" t="s">
        <v>362</v>
      </c>
      <c r="C2732" t="s">
        <v>289</v>
      </c>
      <c r="D2732">
        <v>320</v>
      </c>
      <c r="E2732" t="s">
        <v>1243</v>
      </c>
      <c r="F2732">
        <v>0.25</v>
      </c>
      <c r="G2732" t="str">
        <f>LOOKUP(F2732,{0,6,45},{"F","L","H"})</f>
        <v>F</v>
      </c>
      <c r="H2732" t="s">
        <v>4438</v>
      </c>
      <c r="I2732" s="43" t="str">
        <f>IFERROR(VLOOKUP(#REF!,#REF!,2,FALSE),"No")</f>
        <v>No</v>
      </c>
      <c r="J2732" s="139">
        <v>0.75</v>
      </c>
      <c r="K2732" s="148">
        <v>11</v>
      </c>
      <c r="L2732" s="148"/>
      <c r="M2732" s="148"/>
      <c r="N2732" s="148"/>
      <c r="O2732" s="148"/>
      <c r="P2732" s="148"/>
      <c r="Q2732" s="148"/>
      <c r="R2732" s="148"/>
      <c r="S2732" s="148"/>
      <c r="T2732" s="148"/>
      <c r="U2732" s="148"/>
      <c r="V2732" s="148"/>
      <c r="W2732" s="148"/>
      <c r="X2732" s="139">
        <v>0.75</v>
      </c>
      <c r="Y2732" s="148">
        <v>21</v>
      </c>
      <c r="Z2732" s="148">
        <v>2</v>
      </c>
      <c r="AA2732" s="148">
        <v>979</v>
      </c>
      <c r="AB2732" s="148"/>
      <c r="AC2732" s="148"/>
      <c r="AD2732" s="148"/>
      <c r="AE2732" s="148"/>
      <c r="AF2732" s="148"/>
      <c r="AG2732" s="148"/>
      <c r="AH2732" s="148"/>
      <c r="AI2732" s="148"/>
      <c r="AJ2732" s="148"/>
      <c r="AK2732" s="148"/>
      <c r="AL2732" s="139">
        <v>0</v>
      </c>
      <c r="AM2732" s="139">
        <v>0</v>
      </c>
      <c r="AN2732" s="148">
        <f t="shared" si="379"/>
        <v>1000</v>
      </c>
      <c r="AO2732" s="148">
        <f t="shared" si="380"/>
        <v>11</v>
      </c>
      <c r="AP2732" s="148">
        <v>14</v>
      </c>
      <c r="AQ2732" s="140">
        <v>37</v>
      </c>
      <c r="AS2732" s="42">
        <f t="shared" si="381"/>
        <v>708.21825614162276</v>
      </c>
      <c r="AT2732" s="101">
        <f t="shared" si="382"/>
        <v>0</v>
      </c>
      <c r="AU2732" s="42">
        <f t="shared" si="383"/>
        <v>708.21825614162276</v>
      </c>
      <c r="AV2732" s="42">
        <f t="shared" si="384"/>
        <v>882.97680328308195</v>
      </c>
      <c r="AW2732" s="102">
        <f t="shared" si="385"/>
        <v>431</v>
      </c>
      <c r="AX2732" s="43">
        <f t="shared" si="378"/>
        <v>0.75</v>
      </c>
      <c r="AY2732" s="43" t="str">
        <f t="shared" si="386"/>
        <v>UTGS</v>
      </c>
    </row>
    <row r="2733" spans="1:51" hidden="1" x14ac:dyDescent="0.2">
      <c r="A2733" s="38">
        <v>2726</v>
      </c>
      <c r="B2733" t="s">
        <v>5806</v>
      </c>
      <c r="C2733" t="s">
        <v>5746</v>
      </c>
      <c r="D2733">
        <v>17800</v>
      </c>
      <c r="E2733" t="s">
        <v>197</v>
      </c>
      <c r="F2733">
        <v>2</v>
      </c>
      <c r="G2733" t="str">
        <f>LOOKUP(F2733,{0,6,45},{"F","L","H"})</f>
        <v>F</v>
      </c>
      <c r="H2733" t="s">
        <v>664</v>
      </c>
      <c r="I2733" s="43" t="str">
        <f>IFERROR(VLOOKUP(#REF!,#REF!,2,FALSE),"No")</f>
        <v>No</v>
      </c>
      <c r="J2733" s="139">
        <v>2</v>
      </c>
      <c r="K2733" s="148">
        <v>222</v>
      </c>
      <c r="L2733" s="148"/>
      <c r="M2733" s="148"/>
      <c r="N2733" s="148"/>
      <c r="O2733" s="148"/>
      <c r="P2733" s="148"/>
      <c r="Q2733" s="148"/>
      <c r="R2733" s="148"/>
      <c r="S2733" s="148"/>
      <c r="T2733" s="148"/>
      <c r="U2733" s="148"/>
      <c r="V2733" s="148"/>
      <c r="W2733" s="148"/>
      <c r="X2733" s="139">
        <v>0.75</v>
      </c>
      <c r="Y2733" s="148">
        <v>196.57</v>
      </c>
      <c r="Z2733" s="148">
        <v>1.25</v>
      </c>
      <c r="AA2733" s="148">
        <v>213.59</v>
      </c>
      <c r="AB2733" s="148">
        <v>2</v>
      </c>
      <c r="AC2733" s="148">
        <v>589.84</v>
      </c>
      <c r="AD2733" s="148"/>
      <c r="AE2733" s="148"/>
      <c r="AF2733" s="148"/>
      <c r="AG2733" s="148"/>
      <c r="AH2733" s="148"/>
      <c r="AI2733" s="148"/>
      <c r="AJ2733" s="148"/>
      <c r="AK2733" s="148"/>
      <c r="AL2733" s="139">
        <v>0</v>
      </c>
      <c r="AM2733" s="139">
        <v>0</v>
      </c>
      <c r="AN2733" s="148">
        <f t="shared" si="379"/>
        <v>1000</v>
      </c>
      <c r="AO2733" s="148">
        <f t="shared" si="380"/>
        <v>222</v>
      </c>
      <c r="AP2733" s="148">
        <v>4</v>
      </c>
      <c r="AQ2733" s="140">
        <v>4</v>
      </c>
      <c r="AS2733" s="42">
        <f t="shared" si="381"/>
        <v>16202.332078494566</v>
      </c>
      <c r="AT2733" s="101">
        <f t="shared" si="382"/>
        <v>0</v>
      </c>
      <c r="AU2733" s="42">
        <f t="shared" si="383"/>
        <v>16202.332078494566</v>
      </c>
      <c r="AV2733" s="42">
        <f t="shared" si="384"/>
        <v>8537.6188303685085</v>
      </c>
      <c r="AW2733" s="102">
        <f t="shared" si="385"/>
        <v>15242</v>
      </c>
      <c r="AX2733" s="43">
        <f t="shared" si="378"/>
        <v>2</v>
      </c>
      <c r="AY2733" s="43" t="str">
        <f t="shared" si="386"/>
        <v>UTTSS</v>
      </c>
    </row>
    <row r="2734" spans="1:51" hidden="1" x14ac:dyDescent="0.2">
      <c r="A2734" s="38">
        <v>2727</v>
      </c>
      <c r="B2734" t="s">
        <v>5806</v>
      </c>
      <c r="C2734" t="s">
        <v>5746</v>
      </c>
      <c r="D2734">
        <v>7233</v>
      </c>
      <c r="E2734" t="s">
        <v>218</v>
      </c>
      <c r="F2734">
        <v>5</v>
      </c>
      <c r="G2734" t="str">
        <f>LOOKUP(F2734,{0,6,45},{"F","L","H"})</f>
        <v>F</v>
      </c>
      <c r="H2734" t="s">
        <v>4439</v>
      </c>
      <c r="I2734" s="43" t="str">
        <f>IFERROR(VLOOKUP(#REF!,#REF!,2,FALSE),"No")</f>
        <v>No</v>
      </c>
      <c r="J2734" s="149">
        <v>2</v>
      </c>
      <c r="K2734" s="148">
        <v>1</v>
      </c>
      <c r="L2734" s="148"/>
      <c r="M2734" s="148"/>
      <c r="N2734" s="148"/>
      <c r="O2734" s="148"/>
      <c r="P2734" s="148"/>
      <c r="Q2734" s="148"/>
      <c r="R2734" s="148"/>
      <c r="S2734" s="148"/>
      <c r="T2734" s="148"/>
      <c r="U2734" s="148"/>
      <c r="V2734" s="148"/>
      <c r="W2734" s="148"/>
      <c r="X2734" s="139">
        <v>2</v>
      </c>
      <c r="Y2734" s="148">
        <v>1000</v>
      </c>
      <c r="Z2734" s="148"/>
      <c r="AA2734" s="148"/>
      <c r="AB2734" s="148"/>
      <c r="AC2734" s="148"/>
      <c r="AD2734" s="148"/>
      <c r="AE2734" s="148"/>
      <c r="AF2734" s="148"/>
      <c r="AG2734" s="148"/>
      <c r="AH2734" s="148"/>
      <c r="AI2734" s="148"/>
      <c r="AJ2734" s="148"/>
      <c r="AK2734" s="148"/>
      <c r="AL2734" s="139">
        <v>0</v>
      </c>
      <c r="AM2734" s="139">
        <v>0</v>
      </c>
      <c r="AN2734" s="148">
        <f t="shared" si="379"/>
        <v>1000</v>
      </c>
      <c r="AO2734" s="148">
        <f t="shared" si="380"/>
        <v>1</v>
      </c>
      <c r="AP2734" s="148">
        <v>2</v>
      </c>
      <c r="AQ2734" s="140">
        <v>2</v>
      </c>
      <c r="AS2734" s="42">
        <f t="shared" si="381"/>
        <v>72.983477831056604</v>
      </c>
      <c r="AT2734" s="101">
        <f t="shared" si="382"/>
        <v>0</v>
      </c>
      <c r="AU2734" s="42">
        <f t="shared" si="383"/>
        <v>72.983477831056604</v>
      </c>
      <c r="AV2734" s="42">
        <f t="shared" si="384"/>
        <v>16255.480860737016</v>
      </c>
      <c r="AW2734" s="102">
        <f t="shared" si="385"/>
        <v>5118</v>
      </c>
      <c r="AX2734" s="43">
        <f t="shared" si="378"/>
        <v>2</v>
      </c>
      <c r="AY2734" s="43" t="str">
        <f t="shared" si="386"/>
        <v>UTTSS</v>
      </c>
    </row>
    <row r="2735" spans="1:51" hidden="1" x14ac:dyDescent="0.2">
      <c r="A2735" s="38">
        <v>2728</v>
      </c>
      <c r="B2735" t="s">
        <v>5806</v>
      </c>
      <c r="C2735" t="s">
        <v>5746</v>
      </c>
      <c r="D2735">
        <v>9200</v>
      </c>
      <c r="E2735" t="s">
        <v>212</v>
      </c>
      <c r="F2735">
        <v>5</v>
      </c>
      <c r="G2735" t="str">
        <f>LOOKUP(F2735,{0,6,45},{"F","L","H"})</f>
        <v>F</v>
      </c>
      <c r="H2735" t="s">
        <v>393</v>
      </c>
      <c r="I2735" s="43" t="str">
        <f>IFERROR(VLOOKUP(#REF!,#REF!,2,FALSE),"No")</f>
        <v>No</v>
      </c>
      <c r="J2735" s="139">
        <v>2</v>
      </c>
      <c r="K2735" s="148">
        <v>145</v>
      </c>
      <c r="L2735" s="148"/>
      <c r="M2735" s="148"/>
      <c r="N2735" s="148"/>
      <c r="O2735" s="148"/>
      <c r="P2735" s="148"/>
      <c r="Q2735" s="148"/>
      <c r="R2735" s="148"/>
      <c r="S2735" s="148"/>
      <c r="T2735" s="148"/>
      <c r="U2735" s="148"/>
      <c r="V2735" s="148"/>
      <c r="W2735" s="148"/>
      <c r="X2735" s="139">
        <v>2</v>
      </c>
      <c r="Y2735" s="148">
        <v>102.67</v>
      </c>
      <c r="Z2735" s="148">
        <v>3</v>
      </c>
      <c r="AA2735" s="148">
        <v>897.33</v>
      </c>
      <c r="AB2735" s="148"/>
      <c r="AC2735" s="148"/>
      <c r="AD2735" s="148"/>
      <c r="AE2735" s="148"/>
      <c r="AF2735" s="148"/>
      <c r="AG2735" s="148"/>
      <c r="AH2735" s="148"/>
      <c r="AI2735" s="148"/>
      <c r="AJ2735" s="148"/>
      <c r="AK2735" s="148"/>
      <c r="AL2735" s="139">
        <v>0</v>
      </c>
      <c r="AM2735" s="139">
        <v>0</v>
      </c>
      <c r="AN2735" s="148">
        <f t="shared" si="379"/>
        <v>1000</v>
      </c>
      <c r="AO2735" s="148">
        <f t="shared" si="380"/>
        <v>145</v>
      </c>
      <c r="AP2735" s="148">
        <v>1</v>
      </c>
      <c r="AQ2735" s="140">
        <v>2</v>
      </c>
      <c r="AS2735" s="42">
        <f t="shared" si="381"/>
        <v>10582.604285503208</v>
      </c>
      <c r="AT2735" s="101">
        <f t="shared" si="382"/>
        <v>0</v>
      </c>
      <c r="AU2735" s="42">
        <f t="shared" si="383"/>
        <v>10582.604285503208</v>
      </c>
      <c r="AV2735" s="42">
        <f t="shared" si="384"/>
        <v>10566.408660737019</v>
      </c>
      <c r="AW2735" s="102">
        <f t="shared" si="385"/>
        <v>5118</v>
      </c>
      <c r="AX2735" s="43">
        <f t="shared" si="378"/>
        <v>2</v>
      </c>
      <c r="AY2735" s="43" t="str">
        <f t="shared" si="386"/>
        <v>UTTSS</v>
      </c>
    </row>
    <row r="2736" spans="1:51" hidden="1" x14ac:dyDescent="0.2">
      <c r="A2736" s="38">
        <v>2729</v>
      </c>
      <c r="B2736" t="s">
        <v>5806</v>
      </c>
      <c r="C2736" t="s">
        <v>5745</v>
      </c>
      <c r="D2736">
        <v>64550</v>
      </c>
      <c r="E2736" t="s">
        <v>197</v>
      </c>
      <c r="F2736">
        <v>45</v>
      </c>
      <c r="G2736" t="str">
        <f>LOOKUP(F2736,{0,6,45},{"F","L","H"})</f>
        <v>H</v>
      </c>
      <c r="H2736" t="s">
        <v>662</v>
      </c>
      <c r="I2736" s="43" t="str">
        <f>IFERROR(VLOOKUP(#REF!,#REF!,2,FALSE),"No")</f>
        <v>No</v>
      </c>
      <c r="J2736" s="139">
        <v>3</v>
      </c>
      <c r="K2736" s="148">
        <v>186</v>
      </c>
      <c r="L2736" s="148"/>
      <c r="M2736" s="148"/>
      <c r="N2736" s="148"/>
      <c r="O2736" s="148"/>
      <c r="P2736" s="148"/>
      <c r="Q2736" s="148"/>
      <c r="R2736" s="148"/>
      <c r="S2736" s="148"/>
      <c r="T2736" s="148"/>
      <c r="U2736" s="148"/>
      <c r="V2736" s="148"/>
      <c r="W2736" s="148"/>
      <c r="X2736" s="139">
        <v>1.25</v>
      </c>
      <c r="Y2736" s="148">
        <v>63</v>
      </c>
      <c r="Z2736" s="148">
        <v>2</v>
      </c>
      <c r="AA2736" s="148">
        <v>190.33</v>
      </c>
      <c r="AB2736" s="148">
        <v>3</v>
      </c>
      <c r="AC2736" s="148">
        <v>714.16</v>
      </c>
      <c r="AD2736" s="148">
        <v>4</v>
      </c>
      <c r="AE2736" s="148">
        <v>32.51</v>
      </c>
      <c r="AF2736" s="148"/>
      <c r="AG2736" s="148"/>
      <c r="AH2736" s="148"/>
      <c r="AI2736" s="148"/>
      <c r="AJ2736" s="148"/>
      <c r="AK2736" s="148"/>
      <c r="AL2736" s="139">
        <v>0</v>
      </c>
      <c r="AM2736" s="139">
        <v>0</v>
      </c>
      <c r="AN2736" s="148">
        <f t="shared" si="379"/>
        <v>1000</v>
      </c>
      <c r="AO2736" s="148">
        <f t="shared" si="380"/>
        <v>186</v>
      </c>
      <c r="AP2736" s="148">
        <v>6</v>
      </c>
      <c r="AQ2736" s="140">
        <v>6</v>
      </c>
      <c r="AS2736" s="42">
        <f t="shared" si="381"/>
        <v>13574.926876576528</v>
      </c>
      <c r="AT2736" s="101">
        <f t="shared" si="382"/>
        <v>0</v>
      </c>
      <c r="AU2736" s="42">
        <f t="shared" si="383"/>
        <v>13574.926876576528</v>
      </c>
      <c r="AV2736" s="42">
        <f t="shared" si="384"/>
        <v>3955.4349369123397</v>
      </c>
      <c r="AW2736" s="102">
        <f t="shared" si="385"/>
        <v>113197.0366366282</v>
      </c>
      <c r="AX2736" s="43">
        <f t="shared" si="378"/>
        <v>3</v>
      </c>
      <c r="AY2736" s="43" t="str">
        <f t="shared" si="386"/>
        <v>UTTSM</v>
      </c>
    </row>
    <row r="2737" spans="1:51" hidden="1" x14ac:dyDescent="0.2">
      <c r="A2737" s="38">
        <v>2730</v>
      </c>
      <c r="B2737" t="s">
        <v>362</v>
      </c>
      <c r="C2737" t="s">
        <v>289</v>
      </c>
      <c r="D2737">
        <v>320</v>
      </c>
      <c r="E2737" t="s">
        <v>1243</v>
      </c>
      <c r="F2737">
        <v>0.25</v>
      </c>
      <c r="G2737" t="str">
        <f>LOOKUP(F2737,{0,6,45},{"F","L","H"})</f>
        <v>F</v>
      </c>
      <c r="H2737" t="s">
        <v>4440</v>
      </c>
      <c r="I2737" s="43" t="str">
        <f>IFERROR(VLOOKUP(#REF!,#REF!,2,FALSE),"No")</f>
        <v>No</v>
      </c>
      <c r="J2737" s="139">
        <v>0.75</v>
      </c>
      <c r="K2737" s="148">
        <v>43</v>
      </c>
      <c r="L2737" s="148"/>
      <c r="M2737" s="148"/>
      <c r="N2737" s="148"/>
      <c r="O2737" s="148"/>
      <c r="P2737" s="148"/>
      <c r="Q2737" s="148"/>
      <c r="R2737" s="148"/>
      <c r="S2737" s="148"/>
      <c r="T2737" s="148"/>
      <c r="U2737" s="148"/>
      <c r="V2737" s="148"/>
      <c r="W2737" s="148"/>
      <c r="X2737" s="139">
        <v>2</v>
      </c>
      <c r="Y2737" s="148">
        <v>1000</v>
      </c>
      <c r="Z2737" s="148"/>
      <c r="AA2737" s="148"/>
      <c r="AB2737" s="148"/>
      <c r="AC2737" s="148"/>
      <c r="AD2737" s="148"/>
      <c r="AE2737" s="148"/>
      <c r="AF2737" s="148"/>
      <c r="AG2737" s="148"/>
      <c r="AH2737" s="148"/>
      <c r="AI2737" s="148"/>
      <c r="AJ2737" s="148"/>
      <c r="AK2737" s="148"/>
      <c r="AL2737" s="139">
        <v>0</v>
      </c>
      <c r="AM2737" s="139">
        <v>0</v>
      </c>
      <c r="AN2737" s="148">
        <f t="shared" si="379"/>
        <v>1000</v>
      </c>
      <c r="AO2737" s="148">
        <f t="shared" si="380"/>
        <v>43</v>
      </c>
      <c r="AP2737" s="148">
        <v>4</v>
      </c>
      <c r="AQ2737" s="140">
        <v>4</v>
      </c>
      <c r="AS2737" s="42">
        <f t="shared" si="381"/>
        <v>2768.489546735434</v>
      </c>
      <c r="AT2737" s="101">
        <f t="shared" si="382"/>
        <v>0</v>
      </c>
      <c r="AU2737" s="42">
        <f t="shared" si="383"/>
        <v>2768.489546735434</v>
      </c>
      <c r="AV2737" s="42">
        <f t="shared" si="384"/>
        <v>8127.740430368508</v>
      </c>
      <c r="AW2737" s="102">
        <f t="shared" si="385"/>
        <v>431</v>
      </c>
      <c r="AX2737" s="43">
        <f t="shared" si="378"/>
        <v>0.75</v>
      </c>
      <c r="AY2737" s="43" t="str">
        <f t="shared" si="386"/>
        <v>UTGS</v>
      </c>
    </row>
    <row r="2738" spans="1:51" hidden="1" x14ac:dyDescent="0.2">
      <c r="A2738" s="38">
        <v>2731</v>
      </c>
      <c r="B2738" t="s">
        <v>362</v>
      </c>
      <c r="C2738" t="s">
        <v>289</v>
      </c>
      <c r="D2738">
        <v>550</v>
      </c>
      <c r="E2738" t="s">
        <v>1243</v>
      </c>
      <c r="F2738">
        <v>2</v>
      </c>
      <c r="G2738" t="str">
        <f>LOOKUP(F2738,{0,6,45},{"F","L","H"})</f>
        <v>F</v>
      </c>
      <c r="H2738" t="s">
        <v>4441</v>
      </c>
      <c r="I2738" s="43" t="str">
        <f>IFERROR(VLOOKUP(#REF!,#REF!,2,FALSE),"No")</f>
        <v>No</v>
      </c>
      <c r="J2738" s="139">
        <v>0.75</v>
      </c>
      <c r="K2738" s="148">
        <v>49</v>
      </c>
      <c r="L2738" s="148"/>
      <c r="M2738" s="148"/>
      <c r="N2738" s="148"/>
      <c r="O2738" s="148"/>
      <c r="P2738" s="148"/>
      <c r="Q2738" s="148"/>
      <c r="R2738" s="148"/>
      <c r="S2738" s="148"/>
      <c r="T2738" s="148"/>
      <c r="U2738" s="148"/>
      <c r="V2738" s="148"/>
      <c r="W2738" s="148"/>
      <c r="X2738" s="139">
        <v>2</v>
      </c>
      <c r="Y2738" s="148">
        <v>863.22</v>
      </c>
      <c r="Z2738" s="148">
        <v>4</v>
      </c>
      <c r="AA2738" s="148">
        <v>136.78</v>
      </c>
      <c r="AB2738" s="148"/>
      <c r="AC2738" s="148"/>
      <c r="AD2738" s="148"/>
      <c r="AE2738" s="148"/>
      <c r="AF2738" s="148"/>
      <c r="AG2738" s="148"/>
      <c r="AH2738" s="148"/>
      <c r="AI2738" s="148"/>
      <c r="AJ2738" s="148"/>
      <c r="AK2738" s="148"/>
      <c r="AL2738" s="139">
        <v>0</v>
      </c>
      <c r="AM2738" s="139">
        <v>0</v>
      </c>
      <c r="AN2738" s="148">
        <f t="shared" si="379"/>
        <v>1000</v>
      </c>
      <c r="AO2738" s="148">
        <f t="shared" si="380"/>
        <v>49</v>
      </c>
      <c r="AP2738" s="148">
        <v>16</v>
      </c>
      <c r="AQ2738" s="140">
        <v>97</v>
      </c>
      <c r="AS2738" s="42">
        <f t="shared" si="381"/>
        <v>3154.7904137217738</v>
      </c>
      <c r="AT2738" s="101">
        <f t="shared" si="382"/>
        <v>0</v>
      </c>
      <c r="AU2738" s="42">
        <f t="shared" si="383"/>
        <v>3154.7904137217738</v>
      </c>
      <c r="AV2738" s="42">
        <f t="shared" si="384"/>
        <v>345.27499300488694</v>
      </c>
      <c r="AW2738" s="102">
        <f t="shared" si="385"/>
        <v>585.0096169344007</v>
      </c>
      <c r="AX2738" s="43">
        <f t="shared" si="378"/>
        <v>0.75</v>
      </c>
      <c r="AY2738" s="43" t="str">
        <f t="shared" si="386"/>
        <v>UTGS</v>
      </c>
    </row>
    <row r="2739" spans="1:51" hidden="1" x14ac:dyDescent="0.2">
      <c r="A2739" s="38">
        <v>2732</v>
      </c>
      <c r="B2739" t="s">
        <v>362</v>
      </c>
      <c r="C2739" t="s">
        <v>289</v>
      </c>
      <c r="D2739">
        <v>550</v>
      </c>
      <c r="E2739" t="s">
        <v>1243</v>
      </c>
      <c r="F2739">
        <v>2</v>
      </c>
      <c r="G2739" t="str">
        <f>LOOKUP(F2739,{0,6,45},{"F","L","H"})</f>
        <v>F</v>
      </c>
      <c r="H2739" t="s">
        <v>4442</v>
      </c>
      <c r="I2739" s="43" t="str">
        <f>IFERROR(VLOOKUP(#REF!,#REF!,2,FALSE),"No")</f>
        <v>No</v>
      </c>
      <c r="J2739" s="139">
        <v>0.75</v>
      </c>
      <c r="K2739" s="148">
        <v>42</v>
      </c>
      <c r="L2739" s="148"/>
      <c r="M2739" s="148"/>
      <c r="N2739" s="148"/>
      <c r="O2739" s="148"/>
      <c r="P2739" s="148"/>
      <c r="Q2739" s="148"/>
      <c r="R2739" s="148"/>
      <c r="S2739" s="148"/>
      <c r="T2739" s="148"/>
      <c r="U2739" s="148"/>
      <c r="V2739" s="148"/>
      <c r="W2739" s="148"/>
      <c r="X2739" s="139">
        <v>2</v>
      </c>
      <c r="Y2739" s="148">
        <v>411.5</v>
      </c>
      <c r="Z2739" s="148">
        <v>4</v>
      </c>
      <c r="AA2739" s="148">
        <v>588.5</v>
      </c>
      <c r="AB2739" s="148"/>
      <c r="AC2739" s="148"/>
      <c r="AD2739" s="148"/>
      <c r="AE2739" s="148"/>
      <c r="AF2739" s="148"/>
      <c r="AG2739" s="148"/>
      <c r="AH2739" s="148"/>
      <c r="AI2739" s="148"/>
      <c r="AJ2739" s="148"/>
      <c r="AK2739" s="148"/>
      <c r="AL2739" s="139">
        <v>0</v>
      </c>
      <c r="AM2739" s="139">
        <v>0</v>
      </c>
      <c r="AN2739" s="148">
        <f t="shared" si="379"/>
        <v>1000</v>
      </c>
      <c r="AO2739" s="148">
        <f t="shared" si="380"/>
        <v>42</v>
      </c>
      <c r="AP2739" s="148">
        <v>8</v>
      </c>
      <c r="AQ2739" s="140">
        <v>48</v>
      </c>
      <c r="AS2739" s="42">
        <f t="shared" si="381"/>
        <v>2704.1060689043775</v>
      </c>
      <c r="AT2739" s="101">
        <f t="shared" si="382"/>
        <v>0</v>
      </c>
      <c r="AU2739" s="42">
        <f t="shared" si="383"/>
        <v>2704.1060689043775</v>
      </c>
      <c r="AV2739" s="42">
        <f t="shared" si="384"/>
        <v>765.21889003070908</v>
      </c>
      <c r="AW2739" s="102">
        <f t="shared" si="385"/>
        <v>585.0096169344007</v>
      </c>
      <c r="AX2739" s="43">
        <f t="shared" si="378"/>
        <v>0.75</v>
      </c>
      <c r="AY2739" s="43" t="str">
        <f t="shared" si="386"/>
        <v>UTGS</v>
      </c>
    </row>
    <row r="2740" spans="1:51" hidden="1" x14ac:dyDescent="0.2">
      <c r="A2740" s="38">
        <v>2733</v>
      </c>
      <c r="B2740" t="s">
        <v>362</v>
      </c>
      <c r="C2740" t="s">
        <v>289</v>
      </c>
      <c r="D2740">
        <v>320</v>
      </c>
      <c r="E2740" t="s">
        <v>1243</v>
      </c>
      <c r="F2740">
        <v>0.25</v>
      </c>
      <c r="G2740" t="str">
        <f>LOOKUP(F2740,{0,6,45},{"F","L","H"})</f>
        <v>F</v>
      </c>
      <c r="H2740" t="s">
        <v>4443</v>
      </c>
      <c r="I2740" s="43" t="str">
        <f>IFERROR(VLOOKUP(#REF!,#REF!,2,FALSE),"No")</f>
        <v>No</v>
      </c>
      <c r="J2740" s="139">
        <v>0.75</v>
      </c>
      <c r="K2740" s="148">
        <v>38</v>
      </c>
      <c r="L2740" s="148"/>
      <c r="M2740" s="148"/>
      <c r="N2740" s="148"/>
      <c r="O2740" s="148"/>
      <c r="P2740" s="148"/>
      <c r="Q2740" s="148"/>
      <c r="R2740" s="148"/>
      <c r="S2740" s="148"/>
      <c r="T2740" s="148"/>
      <c r="U2740" s="148"/>
      <c r="V2740" s="148"/>
      <c r="W2740" s="148"/>
      <c r="X2740" s="139">
        <v>2</v>
      </c>
      <c r="Y2740" s="148">
        <v>853.69</v>
      </c>
      <c r="Z2740" s="149">
        <v>4</v>
      </c>
      <c r="AA2740" s="148">
        <v>57.92</v>
      </c>
      <c r="AB2740" s="149">
        <v>8</v>
      </c>
      <c r="AC2740" s="148">
        <v>88.39</v>
      </c>
      <c r="AD2740" s="148"/>
      <c r="AE2740" s="148"/>
      <c r="AF2740" s="148"/>
      <c r="AG2740" s="148"/>
      <c r="AH2740" s="148"/>
      <c r="AI2740" s="148"/>
      <c r="AJ2740" s="148"/>
      <c r="AK2740" s="148"/>
      <c r="AL2740" s="139">
        <v>0</v>
      </c>
      <c r="AM2740" s="139">
        <v>0</v>
      </c>
      <c r="AN2740" s="148">
        <f t="shared" si="379"/>
        <v>1000</v>
      </c>
      <c r="AO2740" s="148">
        <f t="shared" si="380"/>
        <v>38</v>
      </c>
      <c r="AP2740" s="148">
        <v>11</v>
      </c>
      <c r="AQ2740" s="140">
        <v>33</v>
      </c>
      <c r="AS2740" s="42">
        <f t="shared" si="381"/>
        <v>2446.5721575801513</v>
      </c>
      <c r="AT2740" s="101">
        <f t="shared" si="382"/>
        <v>0</v>
      </c>
      <c r="AU2740" s="42">
        <f t="shared" si="383"/>
        <v>2446.5721575801513</v>
      </c>
      <c r="AV2740" s="42">
        <f t="shared" si="384"/>
        <v>1105.815173378001</v>
      </c>
      <c r="AW2740" s="102">
        <f t="shared" si="385"/>
        <v>431</v>
      </c>
      <c r="AX2740" s="43">
        <f t="shared" si="378"/>
        <v>0.75</v>
      </c>
      <c r="AY2740" s="43" t="str">
        <f t="shared" si="386"/>
        <v>UTGS</v>
      </c>
    </row>
    <row r="2741" spans="1:51" hidden="1" x14ac:dyDescent="0.2">
      <c r="A2741" s="38">
        <v>2734</v>
      </c>
      <c r="B2741" t="s">
        <v>362</v>
      </c>
      <c r="C2741" t="s">
        <v>289</v>
      </c>
      <c r="D2741">
        <v>320</v>
      </c>
      <c r="E2741" t="s">
        <v>1243</v>
      </c>
      <c r="F2741">
        <v>0.25</v>
      </c>
      <c r="G2741" t="str">
        <f>LOOKUP(F2741,{0,6,45},{"F","L","H"})</f>
        <v>F</v>
      </c>
      <c r="H2741" t="s">
        <v>4444</v>
      </c>
      <c r="I2741" s="43" t="str">
        <f>IFERROR(VLOOKUP(#REF!,#REF!,2,FALSE),"No")</f>
        <v>No</v>
      </c>
      <c r="J2741" s="139">
        <v>0.5</v>
      </c>
      <c r="K2741" s="148">
        <v>36</v>
      </c>
      <c r="L2741" s="148"/>
      <c r="M2741" s="148"/>
      <c r="N2741" s="148"/>
      <c r="O2741" s="148"/>
      <c r="P2741" s="148"/>
      <c r="Q2741" s="148"/>
      <c r="R2741" s="148"/>
      <c r="S2741" s="148"/>
      <c r="T2741" s="148"/>
      <c r="U2741" s="148"/>
      <c r="V2741" s="148"/>
      <c r="W2741" s="148"/>
      <c r="X2741" s="139">
        <v>2</v>
      </c>
      <c r="Y2741" s="148">
        <v>955.7</v>
      </c>
      <c r="Z2741" s="148">
        <v>4</v>
      </c>
      <c r="AA2741" s="148">
        <v>44.29</v>
      </c>
      <c r="AB2741" s="148"/>
      <c r="AC2741" s="148"/>
      <c r="AD2741" s="148"/>
      <c r="AE2741" s="148"/>
      <c r="AF2741" s="148"/>
      <c r="AG2741" s="148"/>
      <c r="AH2741" s="148"/>
      <c r="AI2741" s="148"/>
      <c r="AJ2741" s="148"/>
      <c r="AK2741" s="148"/>
      <c r="AL2741" s="139">
        <v>0</v>
      </c>
      <c r="AM2741" s="139">
        <v>0</v>
      </c>
      <c r="AN2741" s="148">
        <f t="shared" si="379"/>
        <v>999.99</v>
      </c>
      <c r="AO2741" s="148">
        <f t="shared" si="380"/>
        <v>36</v>
      </c>
      <c r="AP2741" s="148">
        <v>10</v>
      </c>
      <c r="AQ2741" s="140">
        <v>10</v>
      </c>
      <c r="AS2741" s="42">
        <f t="shared" si="381"/>
        <v>2462.5252019180384</v>
      </c>
      <c r="AT2741" s="101">
        <f t="shared" si="382"/>
        <v>0</v>
      </c>
      <c r="AU2741" s="42">
        <f t="shared" si="383"/>
        <v>2462.5252019180384</v>
      </c>
      <c r="AV2741" s="42">
        <f t="shared" si="384"/>
        <v>3282.8195911856819</v>
      </c>
      <c r="AW2741" s="102">
        <f t="shared" si="385"/>
        <v>431</v>
      </c>
      <c r="AX2741" s="43">
        <f t="shared" si="378"/>
        <v>0.5</v>
      </c>
      <c r="AY2741" s="43" t="str">
        <f t="shared" si="386"/>
        <v>UTGS</v>
      </c>
    </row>
    <row r="2742" spans="1:51" hidden="1" x14ac:dyDescent="0.2">
      <c r="A2742" s="38">
        <v>2735</v>
      </c>
      <c r="B2742" t="s">
        <v>5806</v>
      </c>
      <c r="C2742" t="s">
        <v>289</v>
      </c>
      <c r="D2742">
        <v>21100</v>
      </c>
      <c r="E2742" t="s">
        <v>197</v>
      </c>
      <c r="F2742">
        <v>5</v>
      </c>
      <c r="G2742" t="str">
        <f>LOOKUP(F2742,{0,6,45},{"F","L","H"})</f>
        <v>F</v>
      </c>
      <c r="H2742" t="s">
        <v>1070</v>
      </c>
      <c r="I2742" s="43" t="str">
        <f>IFERROR(VLOOKUP(#REF!,#REF!,2,FALSE),"No")</f>
        <v>No</v>
      </c>
      <c r="J2742" s="139">
        <v>2</v>
      </c>
      <c r="K2742" s="148">
        <v>19</v>
      </c>
      <c r="L2742" s="148"/>
      <c r="M2742" s="148"/>
      <c r="N2742" s="148"/>
      <c r="O2742" s="148"/>
      <c r="P2742" s="148"/>
      <c r="Q2742" s="148"/>
      <c r="R2742" s="148"/>
      <c r="S2742" s="148"/>
      <c r="T2742" s="148"/>
      <c r="U2742" s="148"/>
      <c r="V2742" s="148"/>
      <c r="W2742" s="148"/>
      <c r="X2742" s="139">
        <v>2</v>
      </c>
      <c r="Y2742" s="148">
        <v>35.82</v>
      </c>
      <c r="Z2742" s="148">
        <v>4</v>
      </c>
      <c r="AA2742" s="148">
        <v>964.18</v>
      </c>
      <c r="AB2742" s="148"/>
      <c r="AC2742" s="148"/>
      <c r="AD2742" s="148"/>
      <c r="AE2742" s="148"/>
      <c r="AF2742" s="148"/>
      <c r="AG2742" s="148"/>
      <c r="AH2742" s="148"/>
      <c r="AI2742" s="148"/>
      <c r="AJ2742" s="148"/>
      <c r="AK2742" s="148"/>
      <c r="AL2742" s="139">
        <v>0</v>
      </c>
      <c r="AM2742" s="139">
        <v>0</v>
      </c>
      <c r="AN2742" s="148">
        <f t="shared" si="379"/>
        <v>1000</v>
      </c>
      <c r="AO2742" s="148">
        <f t="shared" si="380"/>
        <v>19</v>
      </c>
      <c r="AP2742" s="148">
        <v>2</v>
      </c>
      <c r="AQ2742" s="140">
        <v>3</v>
      </c>
      <c r="AS2742" s="42">
        <f t="shared" si="381"/>
        <v>1386.6860787900755</v>
      </c>
      <c r="AT2742" s="101">
        <f t="shared" si="382"/>
        <v>0</v>
      </c>
      <c r="AU2742" s="42">
        <f t="shared" si="383"/>
        <v>1386.6860787900755</v>
      </c>
      <c r="AV2742" s="42">
        <f t="shared" si="384"/>
        <v>13141.377440491344</v>
      </c>
      <c r="AW2742" s="102">
        <f t="shared" si="385"/>
        <v>18747.149999999998</v>
      </c>
      <c r="AX2742" s="43">
        <f t="shared" si="378"/>
        <v>2</v>
      </c>
      <c r="AY2742" s="43" t="str">
        <f t="shared" si="386"/>
        <v>UTGS</v>
      </c>
    </row>
    <row r="2743" spans="1:51" hidden="1" x14ac:dyDescent="0.2">
      <c r="A2743" s="38">
        <v>2736</v>
      </c>
      <c r="B2743" t="s">
        <v>362</v>
      </c>
      <c r="C2743" t="s">
        <v>289</v>
      </c>
      <c r="D2743">
        <v>955</v>
      </c>
      <c r="E2743" t="s">
        <v>1250</v>
      </c>
      <c r="F2743">
        <v>2</v>
      </c>
      <c r="G2743" t="str">
        <f>LOOKUP(F2743,{0,6,45},{"F","L","H"})</f>
        <v>F</v>
      </c>
      <c r="H2743" t="s">
        <v>4446</v>
      </c>
      <c r="I2743" s="43" t="str">
        <f>IFERROR(VLOOKUP(#REF!,#REF!,2,FALSE),"No")</f>
        <v>No</v>
      </c>
      <c r="J2743" s="139">
        <v>0.5</v>
      </c>
      <c r="K2743" s="148">
        <v>55</v>
      </c>
      <c r="L2743" s="148"/>
      <c r="M2743" s="148"/>
      <c r="N2743" s="148"/>
      <c r="O2743" s="148"/>
      <c r="P2743" s="148"/>
      <c r="Q2743" s="148"/>
      <c r="R2743" s="148"/>
      <c r="S2743" s="148"/>
      <c r="T2743" s="148"/>
      <c r="U2743" s="148"/>
      <c r="V2743" s="148"/>
      <c r="W2743" s="148"/>
      <c r="X2743" s="139">
        <v>0.75</v>
      </c>
      <c r="Y2743" s="148">
        <v>128</v>
      </c>
      <c r="Z2743" s="149">
        <v>2</v>
      </c>
      <c r="AA2743" s="148">
        <v>872</v>
      </c>
      <c r="AB2743" s="148"/>
      <c r="AC2743" s="148"/>
      <c r="AD2743" s="148"/>
      <c r="AE2743" s="148"/>
      <c r="AF2743" s="148"/>
      <c r="AG2743" s="148"/>
      <c r="AH2743" s="148"/>
      <c r="AI2743" s="148"/>
      <c r="AJ2743" s="148"/>
      <c r="AK2743" s="148"/>
      <c r="AL2743" s="139">
        <v>0</v>
      </c>
      <c r="AM2743" s="139">
        <v>0</v>
      </c>
      <c r="AN2743" s="148">
        <f t="shared" si="379"/>
        <v>1000</v>
      </c>
      <c r="AO2743" s="148">
        <f t="shared" si="380"/>
        <v>55</v>
      </c>
      <c r="AP2743" s="148">
        <v>11</v>
      </c>
      <c r="AQ2743" s="140">
        <v>11</v>
      </c>
      <c r="AS2743" s="42">
        <f t="shared" si="381"/>
        <v>3762.1912807081139</v>
      </c>
      <c r="AT2743" s="101">
        <f t="shared" si="382"/>
        <v>0</v>
      </c>
      <c r="AU2743" s="42">
        <f t="shared" si="383"/>
        <v>3762.1912807081139</v>
      </c>
      <c r="AV2743" s="42">
        <f t="shared" si="384"/>
        <v>3043.745611043094</v>
      </c>
      <c r="AW2743" s="102">
        <f t="shared" si="385"/>
        <v>1475.8772811117678</v>
      </c>
      <c r="AX2743" s="43">
        <f t="shared" si="378"/>
        <v>0.5</v>
      </c>
      <c r="AY2743" s="43" t="str">
        <f t="shared" si="386"/>
        <v>UTGS</v>
      </c>
    </row>
    <row r="2744" spans="1:51" hidden="1" x14ac:dyDescent="0.2">
      <c r="A2744" s="38">
        <v>2737</v>
      </c>
      <c r="B2744" t="s">
        <v>362</v>
      </c>
      <c r="C2744" t="s">
        <v>289</v>
      </c>
      <c r="D2744">
        <v>320</v>
      </c>
      <c r="E2744" t="s">
        <v>1245</v>
      </c>
      <c r="F2744">
        <v>0.25</v>
      </c>
      <c r="G2744" t="str">
        <f>LOOKUP(F2744,{0,6,45},{"F","L","H"})</f>
        <v>F</v>
      </c>
      <c r="H2744" t="s">
        <v>4447</v>
      </c>
      <c r="I2744" s="43" t="str">
        <f>IFERROR(VLOOKUP(#REF!,#REF!,2,FALSE),"No")</f>
        <v>No</v>
      </c>
      <c r="J2744" s="149">
        <v>0.5</v>
      </c>
      <c r="K2744" s="148">
        <v>16</v>
      </c>
      <c r="L2744" s="148"/>
      <c r="M2744" s="148"/>
      <c r="N2744" s="148"/>
      <c r="O2744" s="148"/>
      <c r="P2744" s="148"/>
      <c r="Q2744" s="148"/>
      <c r="R2744" s="148"/>
      <c r="S2744" s="148"/>
      <c r="T2744" s="148"/>
      <c r="U2744" s="148"/>
      <c r="V2744" s="148"/>
      <c r="W2744" s="148"/>
      <c r="X2744" s="139">
        <v>1.25</v>
      </c>
      <c r="Y2744" s="148">
        <v>914.27</v>
      </c>
      <c r="Z2744" s="149">
        <v>2</v>
      </c>
      <c r="AA2744" s="148">
        <v>85.73</v>
      </c>
      <c r="AB2744" s="148"/>
      <c r="AC2744" s="148"/>
      <c r="AD2744" s="148"/>
      <c r="AE2744" s="148"/>
      <c r="AF2744" s="148"/>
      <c r="AG2744" s="148"/>
      <c r="AH2744" s="148"/>
      <c r="AI2744" s="148"/>
      <c r="AJ2744" s="148"/>
      <c r="AK2744" s="148"/>
      <c r="AL2744" s="139">
        <v>0</v>
      </c>
      <c r="AM2744" s="139">
        <v>0</v>
      </c>
      <c r="AN2744" s="148">
        <f t="shared" si="379"/>
        <v>1000</v>
      </c>
      <c r="AO2744" s="148">
        <f t="shared" si="380"/>
        <v>16</v>
      </c>
      <c r="AP2744" s="148">
        <v>12</v>
      </c>
      <c r="AQ2744" s="140">
        <v>12</v>
      </c>
      <c r="AS2744" s="42">
        <f t="shared" si="381"/>
        <v>1094.4556452969059</v>
      </c>
      <c r="AT2744" s="101">
        <f t="shared" si="382"/>
        <v>0</v>
      </c>
      <c r="AU2744" s="42">
        <f t="shared" si="383"/>
        <v>1094.4556452969059</v>
      </c>
      <c r="AV2744" s="42">
        <f t="shared" si="384"/>
        <v>2762.5792267895026</v>
      </c>
      <c r="AW2744" s="102">
        <f t="shared" si="385"/>
        <v>431</v>
      </c>
      <c r="AX2744" s="43">
        <f t="shared" si="378"/>
        <v>0.5</v>
      </c>
      <c r="AY2744" s="43" t="str">
        <f t="shared" si="386"/>
        <v>UTGS</v>
      </c>
    </row>
    <row r="2745" spans="1:51" hidden="1" x14ac:dyDescent="0.2">
      <c r="A2745" s="38">
        <v>2738</v>
      </c>
      <c r="B2745" t="s">
        <v>5806</v>
      </c>
      <c r="C2745" t="s">
        <v>5746</v>
      </c>
      <c r="D2745">
        <v>1980</v>
      </c>
      <c r="E2745" t="s">
        <v>201</v>
      </c>
      <c r="F2745">
        <v>5</v>
      </c>
      <c r="G2745" t="str">
        <f>LOOKUP(F2745,{0,6,45},{"F","L","H"})</f>
        <v>F</v>
      </c>
      <c r="H2745" t="s">
        <v>1586</v>
      </c>
      <c r="I2745" s="43" t="str">
        <f>IFERROR(VLOOKUP(#REF!,#REF!,2,FALSE),"No")</f>
        <v>No</v>
      </c>
      <c r="J2745" s="139">
        <v>1.25</v>
      </c>
      <c r="K2745" s="148">
        <v>481</v>
      </c>
      <c r="L2745" s="148"/>
      <c r="M2745" s="148"/>
      <c r="N2745" s="148"/>
      <c r="O2745" s="148"/>
      <c r="P2745" s="148"/>
      <c r="Q2745" s="148"/>
      <c r="R2745" s="148"/>
      <c r="S2745" s="148"/>
      <c r="T2745" s="148"/>
      <c r="U2745" s="148"/>
      <c r="V2745" s="148"/>
      <c r="W2745" s="148"/>
      <c r="X2745" s="139">
        <v>2</v>
      </c>
      <c r="Y2745" s="148">
        <v>1000</v>
      </c>
      <c r="Z2745" s="148"/>
      <c r="AA2745" s="148"/>
      <c r="AB2745" s="148"/>
      <c r="AC2745" s="148"/>
      <c r="AD2745" s="148"/>
      <c r="AE2745" s="148"/>
      <c r="AF2745" s="148"/>
      <c r="AG2745" s="148"/>
      <c r="AH2745" s="148"/>
      <c r="AI2745" s="148"/>
      <c r="AJ2745" s="148"/>
      <c r="AK2745" s="148"/>
      <c r="AL2745" s="139">
        <v>0</v>
      </c>
      <c r="AM2745" s="139">
        <v>0</v>
      </c>
      <c r="AN2745" s="148">
        <f t="shared" si="379"/>
        <v>1000</v>
      </c>
      <c r="AO2745" s="148">
        <f t="shared" si="380"/>
        <v>481</v>
      </c>
      <c r="AP2745" s="148">
        <v>1</v>
      </c>
      <c r="AQ2745" s="140">
        <v>1</v>
      </c>
      <c r="AS2745" s="42">
        <f t="shared" si="381"/>
        <v>35840.982836738229</v>
      </c>
      <c r="AT2745" s="101">
        <f t="shared" si="382"/>
        <v>0</v>
      </c>
      <c r="AU2745" s="42">
        <f t="shared" si="383"/>
        <v>35840.982836738229</v>
      </c>
      <c r="AV2745" s="42">
        <f t="shared" si="384"/>
        <v>32510.961721474032</v>
      </c>
      <c r="AW2745" s="102">
        <f t="shared" si="385"/>
        <v>2169</v>
      </c>
      <c r="AX2745" s="43">
        <f t="shared" si="378"/>
        <v>1.25</v>
      </c>
      <c r="AY2745" s="43" t="str">
        <f t="shared" si="386"/>
        <v>UTTSS</v>
      </c>
    </row>
    <row r="2746" spans="1:51" hidden="1" x14ac:dyDescent="0.2">
      <c r="A2746" s="38">
        <v>2739</v>
      </c>
      <c r="B2746" t="s">
        <v>362</v>
      </c>
      <c r="C2746" t="s">
        <v>289</v>
      </c>
      <c r="D2746">
        <v>320</v>
      </c>
      <c r="E2746" t="s">
        <v>1245</v>
      </c>
      <c r="F2746">
        <v>0.25</v>
      </c>
      <c r="G2746" t="str">
        <f>LOOKUP(F2746,{0,6,45},{"F","L","H"})</f>
        <v>F</v>
      </c>
      <c r="H2746" t="s">
        <v>4448</v>
      </c>
      <c r="I2746" s="43" t="str">
        <f>IFERROR(VLOOKUP(#REF!,#REF!,2,FALSE),"No")</f>
        <v>No</v>
      </c>
      <c r="J2746" s="139">
        <v>0.5</v>
      </c>
      <c r="K2746" s="148">
        <v>37</v>
      </c>
      <c r="L2746" s="148"/>
      <c r="M2746" s="148"/>
      <c r="N2746" s="148"/>
      <c r="O2746" s="148"/>
      <c r="P2746" s="148"/>
      <c r="Q2746" s="148"/>
      <c r="R2746" s="148"/>
      <c r="S2746" s="148"/>
      <c r="T2746" s="148"/>
      <c r="U2746" s="148"/>
      <c r="V2746" s="148"/>
      <c r="W2746" s="148"/>
      <c r="X2746" s="139">
        <v>2</v>
      </c>
      <c r="Y2746" s="148">
        <v>1000</v>
      </c>
      <c r="Z2746" s="148"/>
      <c r="AA2746" s="148"/>
      <c r="AB2746" s="148"/>
      <c r="AC2746" s="148"/>
      <c r="AD2746" s="148"/>
      <c r="AE2746" s="148"/>
      <c r="AF2746" s="148"/>
      <c r="AG2746" s="148"/>
      <c r="AH2746" s="148"/>
      <c r="AI2746" s="148"/>
      <c r="AJ2746" s="148"/>
      <c r="AK2746" s="148"/>
      <c r="AL2746" s="139">
        <v>0</v>
      </c>
      <c r="AM2746" s="139">
        <v>0</v>
      </c>
      <c r="AN2746" s="148">
        <f t="shared" si="379"/>
        <v>1000</v>
      </c>
      <c r="AO2746" s="148">
        <f t="shared" si="380"/>
        <v>37</v>
      </c>
      <c r="AP2746" s="148">
        <v>14</v>
      </c>
      <c r="AQ2746" s="140">
        <v>14</v>
      </c>
      <c r="AS2746" s="42">
        <f t="shared" si="381"/>
        <v>2530.928679749095</v>
      </c>
      <c r="AT2746" s="101">
        <f t="shared" si="382"/>
        <v>0</v>
      </c>
      <c r="AU2746" s="42">
        <f t="shared" si="383"/>
        <v>2530.928679749095</v>
      </c>
      <c r="AV2746" s="42">
        <f t="shared" si="384"/>
        <v>2322.2115515338596</v>
      </c>
      <c r="AW2746" s="102">
        <f t="shared" si="385"/>
        <v>431</v>
      </c>
      <c r="AX2746" s="43">
        <f t="shared" si="378"/>
        <v>0.5</v>
      </c>
      <c r="AY2746" s="43" t="str">
        <f t="shared" si="386"/>
        <v>UTGS</v>
      </c>
    </row>
    <row r="2747" spans="1:51" hidden="1" x14ac:dyDescent="0.2">
      <c r="A2747" s="38">
        <v>2740</v>
      </c>
      <c r="B2747" t="s">
        <v>362</v>
      </c>
      <c r="C2747" t="s">
        <v>289</v>
      </c>
      <c r="D2747">
        <v>320</v>
      </c>
      <c r="E2747" t="s">
        <v>1243</v>
      </c>
      <c r="F2747">
        <v>0.25</v>
      </c>
      <c r="G2747" t="str">
        <f>LOOKUP(F2747,{0,6,45},{"F","L","H"})</f>
        <v>F</v>
      </c>
      <c r="H2747" t="s">
        <v>4449</v>
      </c>
      <c r="I2747" s="43" t="str">
        <f>IFERROR(VLOOKUP(#REF!,#REF!,2,FALSE),"No")</f>
        <v>No</v>
      </c>
      <c r="J2747" s="139">
        <v>0.5</v>
      </c>
      <c r="K2747" s="148">
        <v>24</v>
      </c>
      <c r="L2747" s="148"/>
      <c r="M2747" s="148"/>
      <c r="N2747" s="148"/>
      <c r="O2747" s="148"/>
      <c r="P2747" s="148"/>
      <c r="Q2747" s="148"/>
      <c r="R2747" s="148"/>
      <c r="S2747" s="148"/>
      <c r="T2747" s="148"/>
      <c r="U2747" s="148"/>
      <c r="V2747" s="148"/>
      <c r="W2747" s="148"/>
      <c r="X2747" s="139">
        <v>2</v>
      </c>
      <c r="Y2747" s="148">
        <v>1000</v>
      </c>
      <c r="Z2747" s="148"/>
      <c r="AA2747" s="148"/>
      <c r="AB2747" s="148"/>
      <c r="AC2747" s="148"/>
      <c r="AD2747" s="148"/>
      <c r="AE2747" s="148"/>
      <c r="AF2747" s="148"/>
      <c r="AG2747" s="148"/>
      <c r="AH2747" s="148"/>
      <c r="AI2747" s="148"/>
      <c r="AJ2747" s="148"/>
      <c r="AK2747" s="148"/>
      <c r="AL2747" s="139">
        <v>0</v>
      </c>
      <c r="AM2747" s="139">
        <v>0</v>
      </c>
      <c r="AN2747" s="148">
        <f t="shared" si="379"/>
        <v>1000</v>
      </c>
      <c r="AO2747" s="148">
        <f t="shared" si="380"/>
        <v>24</v>
      </c>
      <c r="AP2747" s="148">
        <v>18</v>
      </c>
      <c r="AQ2747" s="140">
        <v>18</v>
      </c>
      <c r="AS2747" s="42">
        <f t="shared" si="381"/>
        <v>1641.6834679453589</v>
      </c>
      <c r="AT2747" s="101">
        <f t="shared" si="382"/>
        <v>0</v>
      </c>
      <c r="AU2747" s="42">
        <f t="shared" si="383"/>
        <v>1641.6834679453589</v>
      </c>
      <c r="AV2747" s="42">
        <f t="shared" si="384"/>
        <v>1806.1645400818907</v>
      </c>
      <c r="AW2747" s="102">
        <f t="shared" si="385"/>
        <v>431</v>
      </c>
      <c r="AX2747" s="43">
        <f t="shared" ref="AX2747:AX2810" si="387">IF(J2747&gt;0,J2747,R2747)</f>
        <v>0.5</v>
      </c>
      <c r="AY2747" s="43" t="str">
        <f t="shared" si="386"/>
        <v>UTGS</v>
      </c>
    </row>
    <row r="2748" spans="1:51" hidden="1" x14ac:dyDescent="0.2">
      <c r="A2748" s="38">
        <v>2741</v>
      </c>
      <c r="B2748" t="s">
        <v>362</v>
      </c>
      <c r="C2748" t="s">
        <v>289</v>
      </c>
      <c r="D2748">
        <v>320</v>
      </c>
      <c r="E2748" t="s">
        <v>1243</v>
      </c>
      <c r="F2748">
        <v>0.25</v>
      </c>
      <c r="G2748" t="str">
        <f>LOOKUP(F2748,{0,6,45},{"F","L","H"})</f>
        <v>F</v>
      </c>
      <c r="H2748" t="s">
        <v>4450</v>
      </c>
      <c r="I2748" s="43" t="str">
        <f>IFERROR(VLOOKUP(#REF!,#REF!,2,FALSE),"No")</f>
        <v>No</v>
      </c>
      <c r="J2748" s="139">
        <v>0.5</v>
      </c>
      <c r="K2748" s="148">
        <v>59</v>
      </c>
      <c r="L2748" s="148"/>
      <c r="M2748" s="148"/>
      <c r="N2748" s="148"/>
      <c r="O2748" s="148"/>
      <c r="P2748" s="148"/>
      <c r="Q2748" s="148"/>
      <c r="R2748" s="148"/>
      <c r="S2748" s="148"/>
      <c r="T2748" s="148"/>
      <c r="U2748" s="148"/>
      <c r="V2748" s="148"/>
      <c r="W2748" s="148"/>
      <c r="X2748" s="139">
        <v>2</v>
      </c>
      <c r="Y2748" s="148">
        <v>589.72</v>
      </c>
      <c r="Z2748" s="148">
        <v>4</v>
      </c>
      <c r="AA2748" s="148">
        <v>410.28</v>
      </c>
      <c r="AB2748" s="148"/>
      <c r="AC2748" s="148"/>
      <c r="AD2748" s="148"/>
      <c r="AE2748" s="148"/>
      <c r="AF2748" s="148"/>
      <c r="AG2748" s="148"/>
      <c r="AH2748" s="148"/>
      <c r="AI2748" s="148"/>
      <c r="AJ2748" s="148"/>
      <c r="AK2748" s="148"/>
      <c r="AL2748" s="139">
        <v>0</v>
      </c>
      <c r="AM2748" s="139">
        <v>0</v>
      </c>
      <c r="AN2748" s="148">
        <f t="shared" si="379"/>
        <v>1000</v>
      </c>
      <c r="AO2748" s="148">
        <f t="shared" si="380"/>
        <v>59</v>
      </c>
      <c r="AP2748" s="148">
        <v>8</v>
      </c>
      <c r="AQ2748" s="140">
        <v>8</v>
      </c>
      <c r="AS2748" s="42">
        <f t="shared" si="381"/>
        <v>4035.8051920323405</v>
      </c>
      <c r="AT2748" s="101">
        <f t="shared" si="382"/>
        <v>0</v>
      </c>
      <c r="AU2748" s="42">
        <f t="shared" si="383"/>
        <v>4035.8051920323405</v>
      </c>
      <c r="AV2748" s="42">
        <f t="shared" si="384"/>
        <v>4431.5836651842546</v>
      </c>
      <c r="AW2748" s="102">
        <f t="shared" si="385"/>
        <v>431</v>
      </c>
      <c r="AX2748" s="43">
        <f t="shared" si="387"/>
        <v>0.5</v>
      </c>
      <c r="AY2748" s="43" t="str">
        <f t="shared" si="386"/>
        <v>UTGS</v>
      </c>
    </row>
    <row r="2749" spans="1:51" hidden="1" x14ac:dyDescent="0.2">
      <c r="A2749" s="38">
        <v>2742</v>
      </c>
      <c r="B2749" t="s">
        <v>362</v>
      </c>
      <c r="C2749" t="s">
        <v>289</v>
      </c>
      <c r="D2749">
        <v>320</v>
      </c>
      <c r="E2749" t="s">
        <v>1243</v>
      </c>
      <c r="F2749">
        <v>0.25</v>
      </c>
      <c r="G2749" t="str">
        <f>LOOKUP(F2749,{0,6,45},{"F","L","H"})</f>
        <v>F</v>
      </c>
      <c r="H2749" t="s">
        <v>4451</v>
      </c>
      <c r="I2749" s="43" t="str">
        <f>IFERROR(VLOOKUP(#REF!,#REF!,2,FALSE),"No")</f>
        <v>No</v>
      </c>
      <c r="J2749" s="139">
        <v>0.5</v>
      </c>
      <c r="K2749" s="148">
        <v>22.8</v>
      </c>
      <c r="L2749" s="148">
        <v>0.75</v>
      </c>
      <c r="M2749" s="148">
        <v>5</v>
      </c>
      <c r="N2749" s="148"/>
      <c r="O2749" s="148"/>
      <c r="P2749" s="148"/>
      <c r="Q2749" s="148"/>
      <c r="R2749" s="148"/>
      <c r="S2749" s="148"/>
      <c r="T2749" s="148"/>
      <c r="U2749" s="148"/>
      <c r="V2749" s="148"/>
      <c r="W2749" s="148"/>
      <c r="X2749" s="139">
        <v>0.75</v>
      </c>
      <c r="Y2749" s="148">
        <v>212.2</v>
      </c>
      <c r="Z2749" s="149">
        <v>2</v>
      </c>
      <c r="AA2749" s="148">
        <v>787.8</v>
      </c>
      <c r="AB2749" s="148"/>
      <c r="AC2749" s="148"/>
      <c r="AD2749" s="148"/>
      <c r="AE2749" s="148"/>
      <c r="AF2749" s="148"/>
      <c r="AG2749" s="148"/>
      <c r="AH2749" s="148"/>
      <c r="AI2749" s="148"/>
      <c r="AJ2749" s="148"/>
      <c r="AK2749" s="148"/>
      <c r="AL2749" s="139">
        <v>0</v>
      </c>
      <c r="AM2749" s="139">
        <v>0</v>
      </c>
      <c r="AN2749" s="148">
        <f t="shared" si="379"/>
        <v>1000</v>
      </c>
      <c r="AO2749" s="148">
        <f t="shared" si="380"/>
        <v>27.8</v>
      </c>
      <c r="AP2749" s="148">
        <v>12</v>
      </c>
      <c r="AQ2749" s="140">
        <v>12</v>
      </c>
      <c r="AS2749" s="42">
        <f t="shared" si="381"/>
        <v>1881.5166837033739</v>
      </c>
      <c r="AT2749" s="101">
        <f t="shared" si="382"/>
        <v>0</v>
      </c>
      <c r="AU2749" s="42">
        <f t="shared" si="383"/>
        <v>1881.5166837033739</v>
      </c>
      <c r="AV2749" s="42">
        <f t="shared" si="384"/>
        <v>2843.2864767895026</v>
      </c>
      <c r="AW2749" s="102">
        <f t="shared" si="385"/>
        <v>431</v>
      </c>
      <c r="AX2749" s="43">
        <f t="shared" si="387"/>
        <v>0.5</v>
      </c>
      <c r="AY2749" s="43" t="str">
        <f t="shared" si="386"/>
        <v>UTGS</v>
      </c>
    </row>
    <row r="2750" spans="1:51" hidden="1" x14ac:dyDescent="0.2">
      <c r="A2750" s="38">
        <v>2743</v>
      </c>
      <c r="B2750" t="s">
        <v>362</v>
      </c>
      <c r="C2750" t="s">
        <v>289</v>
      </c>
      <c r="D2750">
        <v>320</v>
      </c>
      <c r="E2750" t="s">
        <v>1243</v>
      </c>
      <c r="F2750">
        <v>0.25</v>
      </c>
      <c r="G2750" t="str">
        <f>LOOKUP(F2750,{0,6,45},{"F","L","H"})</f>
        <v>F</v>
      </c>
      <c r="H2750" t="s">
        <v>4452</v>
      </c>
      <c r="I2750" s="43" t="str">
        <f>IFERROR(VLOOKUP(#REF!,#REF!,2,FALSE),"No")</f>
        <v>No</v>
      </c>
      <c r="J2750" s="139">
        <v>0.5</v>
      </c>
      <c r="K2750" s="148">
        <v>10</v>
      </c>
      <c r="L2750" s="148"/>
      <c r="M2750" s="148"/>
      <c r="N2750" s="148"/>
      <c r="O2750" s="148"/>
      <c r="P2750" s="148"/>
      <c r="Q2750" s="148"/>
      <c r="R2750" s="148"/>
      <c r="S2750" s="148"/>
      <c r="T2750" s="148"/>
      <c r="U2750" s="148"/>
      <c r="V2750" s="148"/>
      <c r="W2750" s="148"/>
      <c r="X2750" s="139">
        <v>1.25</v>
      </c>
      <c r="Y2750" s="148">
        <v>346.82</v>
      </c>
      <c r="Z2750" s="149">
        <v>2</v>
      </c>
      <c r="AA2750" s="148">
        <v>85.48</v>
      </c>
      <c r="AB2750" s="148">
        <v>4</v>
      </c>
      <c r="AC2750" s="148">
        <v>567.70000000000005</v>
      </c>
      <c r="AD2750" s="148"/>
      <c r="AE2750" s="148"/>
      <c r="AF2750" s="148"/>
      <c r="AG2750" s="148"/>
      <c r="AH2750" s="148"/>
      <c r="AI2750" s="148"/>
      <c r="AJ2750" s="148"/>
      <c r="AK2750" s="148"/>
      <c r="AL2750" s="139">
        <v>0</v>
      </c>
      <c r="AM2750" s="139">
        <v>0</v>
      </c>
      <c r="AN2750" s="148">
        <f t="shared" si="379"/>
        <v>1000</v>
      </c>
      <c r="AO2750" s="148">
        <f t="shared" si="380"/>
        <v>10</v>
      </c>
      <c r="AP2750" s="148">
        <v>7</v>
      </c>
      <c r="AQ2750" s="140">
        <v>7</v>
      </c>
      <c r="AS2750" s="42">
        <f t="shared" si="381"/>
        <v>684.03477831056625</v>
      </c>
      <c r="AT2750" s="101">
        <f t="shared" si="382"/>
        <v>0</v>
      </c>
      <c r="AU2750" s="42">
        <f t="shared" si="383"/>
        <v>684.03477831056625</v>
      </c>
      <c r="AV2750" s="42">
        <f t="shared" si="384"/>
        <v>5260.5921030677191</v>
      </c>
      <c r="AW2750" s="102">
        <f t="shared" si="385"/>
        <v>431</v>
      </c>
      <c r="AX2750" s="43">
        <f t="shared" si="387"/>
        <v>0.5</v>
      </c>
      <c r="AY2750" s="43" t="str">
        <f t="shared" si="386"/>
        <v>UTGS</v>
      </c>
    </row>
    <row r="2751" spans="1:51" hidden="1" x14ac:dyDescent="0.2">
      <c r="A2751" s="38">
        <v>2744</v>
      </c>
      <c r="B2751" t="s">
        <v>362</v>
      </c>
      <c r="C2751" t="s">
        <v>289</v>
      </c>
      <c r="D2751">
        <v>306</v>
      </c>
      <c r="E2751" t="s">
        <v>1224</v>
      </c>
      <c r="F2751">
        <v>0.25</v>
      </c>
      <c r="G2751" t="str">
        <f>LOOKUP(F2751,{0,6,45},{"F","L","H"})</f>
        <v>F</v>
      </c>
      <c r="H2751" t="s">
        <v>4453</v>
      </c>
      <c r="I2751" s="43" t="str">
        <f>IFERROR(VLOOKUP(#REF!,#REF!,2,FALSE),"No")</f>
        <v>No</v>
      </c>
      <c r="J2751" s="139">
        <v>0.5</v>
      </c>
      <c r="K2751" s="148">
        <v>36</v>
      </c>
      <c r="L2751" s="148"/>
      <c r="M2751" s="148"/>
      <c r="N2751" s="148"/>
      <c r="O2751" s="148"/>
      <c r="P2751" s="148"/>
      <c r="Q2751" s="148"/>
      <c r="R2751" s="148"/>
      <c r="S2751" s="148"/>
      <c r="T2751" s="148"/>
      <c r="U2751" s="148"/>
      <c r="V2751" s="148"/>
      <c r="W2751" s="148"/>
      <c r="X2751" s="139">
        <v>0.5</v>
      </c>
      <c r="Y2751" s="148">
        <v>35</v>
      </c>
      <c r="Z2751" s="148">
        <v>0.75</v>
      </c>
      <c r="AA2751" s="148">
        <v>54</v>
      </c>
      <c r="AB2751" s="148">
        <v>2</v>
      </c>
      <c r="AC2751" s="148">
        <v>667</v>
      </c>
      <c r="AD2751" s="148">
        <v>4</v>
      </c>
      <c r="AE2751" s="148">
        <v>244</v>
      </c>
      <c r="AF2751" s="148"/>
      <c r="AG2751" s="148"/>
      <c r="AH2751" s="148"/>
      <c r="AI2751" s="148"/>
      <c r="AJ2751" s="148"/>
      <c r="AK2751" s="148"/>
      <c r="AL2751" s="139">
        <v>0</v>
      </c>
      <c r="AM2751" s="139">
        <v>0</v>
      </c>
      <c r="AN2751" s="148">
        <f t="shared" si="379"/>
        <v>1000</v>
      </c>
      <c r="AO2751" s="148">
        <f t="shared" si="380"/>
        <v>36</v>
      </c>
      <c r="AP2751" s="148">
        <v>16</v>
      </c>
      <c r="AQ2751" s="140">
        <v>16</v>
      </c>
      <c r="AS2751" s="42">
        <f t="shared" si="381"/>
        <v>2462.5252019180384</v>
      </c>
      <c r="AT2751" s="101">
        <f t="shared" si="382"/>
        <v>0</v>
      </c>
      <c r="AU2751" s="42">
        <f t="shared" si="383"/>
        <v>2462.5252019180384</v>
      </c>
      <c r="AV2751" s="42">
        <f t="shared" si="384"/>
        <v>2139.1226075921268</v>
      </c>
      <c r="AW2751" s="102">
        <f t="shared" si="385"/>
        <v>431</v>
      </c>
      <c r="AX2751" s="43">
        <f t="shared" si="387"/>
        <v>0.5</v>
      </c>
      <c r="AY2751" s="43" t="str">
        <f t="shared" si="386"/>
        <v>UTGS</v>
      </c>
    </row>
    <row r="2752" spans="1:51" hidden="1" x14ac:dyDescent="0.2">
      <c r="A2752" s="38">
        <v>2745</v>
      </c>
      <c r="B2752" t="s">
        <v>5806</v>
      </c>
      <c r="C2752" t="s">
        <v>289</v>
      </c>
      <c r="D2752">
        <v>3300</v>
      </c>
      <c r="E2752" t="s">
        <v>207</v>
      </c>
      <c r="F2752">
        <v>2</v>
      </c>
      <c r="G2752" t="str">
        <f>LOOKUP(F2752,{0,6,45},{"F","L","H"})</f>
        <v>F</v>
      </c>
      <c r="H2752" t="s">
        <v>5760</v>
      </c>
      <c r="I2752" s="43" t="str">
        <f>IFERROR(VLOOKUP(#REF!,#REF!,2,FALSE),"No")</f>
        <v>No</v>
      </c>
      <c r="J2752" s="139">
        <v>1.25</v>
      </c>
      <c r="K2752" s="148">
        <v>223</v>
      </c>
      <c r="L2752" s="148"/>
      <c r="M2752" s="148"/>
      <c r="N2752" s="148"/>
      <c r="O2752" s="148"/>
      <c r="P2752" s="148"/>
      <c r="Q2752" s="148"/>
      <c r="R2752" s="148"/>
      <c r="S2752" s="148"/>
      <c r="T2752" s="148"/>
      <c r="U2752" s="148"/>
      <c r="V2752" s="148"/>
      <c r="W2752" s="148"/>
      <c r="X2752" s="139">
        <v>3</v>
      </c>
      <c r="Y2752" s="148">
        <v>110.81</v>
      </c>
      <c r="Z2752" s="148">
        <v>6</v>
      </c>
      <c r="AA2752" s="148">
        <v>889.19</v>
      </c>
      <c r="AB2752" s="148"/>
      <c r="AC2752" s="148"/>
      <c r="AD2752" s="148"/>
      <c r="AE2752" s="148"/>
      <c r="AF2752" s="148"/>
      <c r="AG2752" s="148"/>
      <c r="AH2752" s="148"/>
      <c r="AI2752" s="148"/>
      <c r="AJ2752" s="148"/>
      <c r="AK2752" s="148"/>
      <c r="AL2752" s="139">
        <v>0</v>
      </c>
      <c r="AM2752" s="139">
        <v>0</v>
      </c>
      <c r="AN2752" s="148">
        <f t="shared" si="379"/>
        <v>1000</v>
      </c>
      <c r="AO2752" s="148">
        <f t="shared" si="380"/>
        <v>223</v>
      </c>
      <c r="AP2752" s="148">
        <v>1</v>
      </c>
      <c r="AQ2752" s="140">
        <v>13</v>
      </c>
      <c r="AS2752" s="42">
        <f t="shared" si="381"/>
        <v>16616.505556325625</v>
      </c>
      <c r="AT2752" s="101">
        <f t="shared" si="382"/>
        <v>0</v>
      </c>
      <c r="AU2752" s="42">
        <f t="shared" si="383"/>
        <v>16616.505556325625</v>
      </c>
      <c r="AV2752" s="42">
        <f t="shared" si="384"/>
        <v>4275.1076708826185</v>
      </c>
      <c r="AW2752" s="102">
        <f t="shared" si="385"/>
        <v>2145.6666666666665</v>
      </c>
      <c r="AX2752" s="43">
        <f t="shared" si="387"/>
        <v>1.25</v>
      </c>
      <c r="AY2752" s="43" t="str">
        <f t="shared" si="386"/>
        <v>UTGS</v>
      </c>
    </row>
    <row r="2753" spans="1:51" hidden="1" x14ac:dyDescent="0.2">
      <c r="A2753" s="38">
        <v>2746</v>
      </c>
      <c r="B2753" t="s">
        <v>362</v>
      </c>
      <c r="C2753" t="s">
        <v>289</v>
      </c>
      <c r="D2753">
        <v>320</v>
      </c>
      <c r="E2753" t="s">
        <v>1243</v>
      </c>
      <c r="F2753">
        <v>0.25</v>
      </c>
      <c r="G2753" t="str">
        <f>LOOKUP(F2753,{0,6,45},{"F","L","H"})</f>
        <v>F</v>
      </c>
      <c r="H2753" t="s">
        <v>4454</v>
      </c>
      <c r="I2753" s="43" t="str">
        <f>IFERROR(VLOOKUP(#REF!,#REF!,2,FALSE),"No")</f>
        <v>No</v>
      </c>
      <c r="J2753" s="139">
        <v>0.75</v>
      </c>
      <c r="K2753" s="148">
        <v>10</v>
      </c>
      <c r="L2753" s="148">
        <v>1.25</v>
      </c>
      <c r="M2753" s="148">
        <v>76.45</v>
      </c>
      <c r="N2753" s="148"/>
      <c r="O2753" s="148"/>
      <c r="P2753" s="148"/>
      <c r="Q2753" s="148"/>
      <c r="R2753" s="148"/>
      <c r="S2753" s="148"/>
      <c r="T2753" s="148"/>
      <c r="U2753" s="148"/>
      <c r="V2753" s="148"/>
      <c r="W2753" s="148"/>
      <c r="X2753" s="139">
        <v>1.25</v>
      </c>
      <c r="Y2753" s="148">
        <v>54.93</v>
      </c>
      <c r="Z2753" s="149">
        <v>2</v>
      </c>
      <c r="AA2753" s="148">
        <v>945.07</v>
      </c>
      <c r="AB2753" s="148"/>
      <c r="AC2753" s="148"/>
      <c r="AD2753" s="148"/>
      <c r="AE2753" s="148"/>
      <c r="AF2753" s="148"/>
      <c r="AG2753" s="148"/>
      <c r="AH2753" s="148"/>
      <c r="AI2753" s="148"/>
      <c r="AJ2753" s="148"/>
      <c r="AK2753" s="148"/>
      <c r="AL2753" s="139">
        <v>0</v>
      </c>
      <c r="AM2753" s="139">
        <v>0</v>
      </c>
      <c r="AN2753" s="148">
        <f t="shared" si="379"/>
        <v>1000</v>
      </c>
      <c r="AO2753" s="148">
        <f t="shared" si="380"/>
        <v>86.45</v>
      </c>
      <c r="AP2753" s="148">
        <v>11</v>
      </c>
      <c r="AQ2753" s="140">
        <v>53</v>
      </c>
      <c r="AS2753" s="42">
        <f t="shared" si="381"/>
        <v>6340.3901584948444</v>
      </c>
      <c r="AT2753" s="101">
        <f t="shared" si="382"/>
        <v>0</v>
      </c>
      <c r="AU2753" s="42">
        <f t="shared" si="383"/>
        <v>6340.3901584948444</v>
      </c>
      <c r="AV2753" s="42">
        <f t="shared" si="384"/>
        <v>614.13986266932136</v>
      </c>
      <c r="AW2753" s="102">
        <f t="shared" si="385"/>
        <v>431</v>
      </c>
      <c r="AX2753" s="43">
        <f t="shared" si="387"/>
        <v>0.75</v>
      </c>
      <c r="AY2753" s="43" t="str">
        <f t="shared" si="386"/>
        <v>UTGS</v>
      </c>
    </row>
    <row r="2754" spans="1:51" hidden="1" x14ac:dyDescent="0.2">
      <c r="A2754" s="38">
        <v>2747</v>
      </c>
      <c r="B2754" t="s">
        <v>362</v>
      </c>
      <c r="C2754" t="s">
        <v>289</v>
      </c>
      <c r="D2754">
        <v>540</v>
      </c>
      <c r="E2754" t="s">
        <v>195</v>
      </c>
      <c r="F2754">
        <v>0.25</v>
      </c>
      <c r="G2754" t="str">
        <f>LOOKUP(F2754,{0,6,45},{"F","L","H"})</f>
        <v>F</v>
      </c>
      <c r="H2754" t="s">
        <v>4455</v>
      </c>
      <c r="I2754" s="43" t="str">
        <f>IFERROR(VLOOKUP(#REF!,#REF!,2,FALSE),"No")</f>
        <v>No</v>
      </c>
      <c r="J2754" s="139">
        <v>0.5</v>
      </c>
      <c r="K2754" s="148">
        <v>42</v>
      </c>
      <c r="L2754" s="148"/>
      <c r="M2754" s="148"/>
      <c r="N2754" s="148"/>
      <c r="O2754" s="148"/>
      <c r="P2754" s="148"/>
      <c r="Q2754" s="148"/>
      <c r="R2754" s="148"/>
      <c r="S2754" s="148"/>
      <c r="T2754" s="148"/>
      <c r="U2754" s="148"/>
      <c r="V2754" s="148"/>
      <c r="W2754" s="148"/>
      <c r="X2754" s="139">
        <v>1.25</v>
      </c>
      <c r="Y2754" s="148">
        <v>781</v>
      </c>
      <c r="Z2754" s="148">
        <v>2</v>
      </c>
      <c r="AA2754" s="148">
        <v>219</v>
      </c>
      <c r="AB2754" s="148"/>
      <c r="AC2754" s="148"/>
      <c r="AD2754" s="148"/>
      <c r="AE2754" s="148"/>
      <c r="AF2754" s="148"/>
      <c r="AG2754" s="148"/>
      <c r="AH2754" s="148"/>
      <c r="AI2754" s="148"/>
      <c r="AJ2754" s="148"/>
      <c r="AK2754" s="148"/>
      <c r="AL2754" s="139">
        <v>0</v>
      </c>
      <c r="AM2754" s="139">
        <v>0</v>
      </c>
      <c r="AN2754" s="148">
        <f t="shared" si="379"/>
        <v>1000</v>
      </c>
      <c r="AO2754" s="148">
        <f t="shared" si="380"/>
        <v>42</v>
      </c>
      <c r="AP2754" s="148">
        <v>10</v>
      </c>
      <c r="AQ2754" s="140">
        <v>10</v>
      </c>
      <c r="AS2754" s="42">
        <f t="shared" si="381"/>
        <v>2872.9460689043781</v>
      </c>
      <c r="AT2754" s="101">
        <f t="shared" si="382"/>
        <v>0</v>
      </c>
      <c r="AU2754" s="42">
        <f t="shared" si="383"/>
        <v>2872.9460689043781</v>
      </c>
      <c r="AV2754" s="42">
        <f t="shared" si="384"/>
        <v>3305.7661721474033</v>
      </c>
      <c r="AW2754" s="102">
        <f t="shared" si="385"/>
        <v>585.0096169344007</v>
      </c>
      <c r="AX2754" s="43">
        <f t="shared" si="387"/>
        <v>0.5</v>
      </c>
      <c r="AY2754" s="43" t="str">
        <f t="shared" si="386"/>
        <v>UTGS</v>
      </c>
    </row>
    <row r="2755" spans="1:51" hidden="1" x14ac:dyDescent="0.2">
      <c r="A2755" s="38">
        <v>2748</v>
      </c>
      <c r="B2755" t="s">
        <v>362</v>
      </c>
      <c r="C2755" t="s">
        <v>289</v>
      </c>
      <c r="D2755">
        <v>320</v>
      </c>
      <c r="E2755" t="s">
        <v>1243</v>
      </c>
      <c r="F2755">
        <v>0.25</v>
      </c>
      <c r="G2755" t="str">
        <f>LOOKUP(F2755,{0,6,45},{"F","L","H"})</f>
        <v>F</v>
      </c>
      <c r="H2755" t="s">
        <v>4456</v>
      </c>
      <c r="I2755" s="43" t="str">
        <f>IFERROR(VLOOKUP(#REF!,#REF!,2,FALSE),"No")</f>
        <v>No</v>
      </c>
      <c r="J2755" s="139">
        <v>0.5</v>
      </c>
      <c r="K2755" s="148">
        <v>43.4</v>
      </c>
      <c r="L2755" s="148">
        <v>0.75</v>
      </c>
      <c r="M2755" s="148">
        <v>45</v>
      </c>
      <c r="N2755" s="148"/>
      <c r="O2755" s="148"/>
      <c r="P2755" s="148"/>
      <c r="Q2755" s="148"/>
      <c r="R2755" s="148"/>
      <c r="S2755" s="148"/>
      <c r="T2755" s="148"/>
      <c r="U2755" s="148"/>
      <c r="V2755" s="148"/>
      <c r="W2755" s="148"/>
      <c r="X2755" s="139">
        <v>2</v>
      </c>
      <c r="Y2755" s="148">
        <v>1000</v>
      </c>
      <c r="Z2755" s="148"/>
      <c r="AA2755" s="148"/>
      <c r="AB2755" s="148"/>
      <c r="AC2755" s="148"/>
      <c r="AD2755" s="148"/>
      <c r="AE2755" s="148"/>
      <c r="AF2755" s="148"/>
      <c r="AG2755" s="148"/>
      <c r="AH2755" s="148"/>
      <c r="AI2755" s="148"/>
      <c r="AJ2755" s="148"/>
      <c r="AK2755" s="148"/>
      <c r="AL2755" s="139">
        <v>0</v>
      </c>
      <c r="AM2755" s="139">
        <v>0</v>
      </c>
      <c r="AN2755" s="148">
        <f t="shared" si="379"/>
        <v>1000</v>
      </c>
      <c r="AO2755" s="148">
        <f t="shared" si="380"/>
        <v>88.4</v>
      </c>
      <c r="AP2755" s="148">
        <v>15</v>
      </c>
      <c r="AQ2755" s="140">
        <v>15</v>
      </c>
      <c r="AS2755" s="42">
        <f t="shared" si="381"/>
        <v>5865.9674402654055</v>
      </c>
      <c r="AT2755" s="101">
        <f t="shared" si="382"/>
        <v>0</v>
      </c>
      <c r="AU2755" s="42">
        <f t="shared" si="383"/>
        <v>5865.9674402654055</v>
      </c>
      <c r="AV2755" s="42">
        <f t="shared" si="384"/>
        <v>2167.3974480982688</v>
      </c>
      <c r="AW2755" s="102">
        <f t="shared" si="385"/>
        <v>431</v>
      </c>
      <c r="AX2755" s="43">
        <f t="shared" si="387"/>
        <v>0.5</v>
      </c>
      <c r="AY2755" s="43" t="str">
        <f t="shared" si="386"/>
        <v>UTGS</v>
      </c>
    </row>
    <row r="2756" spans="1:51" hidden="1" x14ac:dyDescent="0.2">
      <c r="A2756" s="38">
        <v>2749</v>
      </c>
      <c r="B2756" t="s">
        <v>362</v>
      </c>
      <c r="C2756" t="s">
        <v>289</v>
      </c>
      <c r="D2756">
        <v>320</v>
      </c>
      <c r="E2756" t="s">
        <v>1223</v>
      </c>
      <c r="F2756">
        <v>0.25</v>
      </c>
      <c r="G2756" t="str">
        <f>LOOKUP(F2756,{0,6,45},{"F","L","H"})</f>
        <v>F</v>
      </c>
      <c r="H2756" t="s">
        <v>4457</v>
      </c>
      <c r="I2756" s="43" t="str">
        <f>IFERROR(VLOOKUP(#REF!,#REF!,2,FALSE),"No")</f>
        <v>No</v>
      </c>
      <c r="J2756" s="139">
        <v>0.5</v>
      </c>
      <c r="K2756" s="148">
        <v>81</v>
      </c>
      <c r="L2756" s="148"/>
      <c r="M2756" s="148"/>
      <c r="N2756" s="148"/>
      <c r="O2756" s="148"/>
      <c r="P2756" s="148"/>
      <c r="Q2756" s="148"/>
      <c r="R2756" s="148"/>
      <c r="S2756" s="148"/>
      <c r="T2756" s="148"/>
      <c r="U2756" s="148"/>
      <c r="V2756" s="148"/>
      <c r="W2756" s="148"/>
      <c r="X2756" s="139">
        <v>2</v>
      </c>
      <c r="Y2756" s="148">
        <v>772.9</v>
      </c>
      <c r="Z2756" s="148">
        <v>3</v>
      </c>
      <c r="AA2756" s="148">
        <v>227.1</v>
      </c>
      <c r="AB2756" s="148"/>
      <c r="AC2756" s="148"/>
      <c r="AD2756" s="148"/>
      <c r="AE2756" s="148"/>
      <c r="AF2756" s="148"/>
      <c r="AG2756" s="148"/>
      <c r="AH2756" s="148"/>
      <c r="AI2756" s="148"/>
      <c r="AJ2756" s="148"/>
      <c r="AK2756" s="148"/>
      <c r="AL2756" s="139">
        <v>0</v>
      </c>
      <c r="AM2756" s="139">
        <v>0</v>
      </c>
      <c r="AN2756" s="148">
        <f t="shared" si="379"/>
        <v>1000</v>
      </c>
      <c r="AO2756" s="148">
        <f t="shared" si="380"/>
        <v>81</v>
      </c>
      <c r="AP2756" s="148">
        <v>25</v>
      </c>
      <c r="AQ2756" s="140">
        <v>28</v>
      </c>
      <c r="AS2756" s="42">
        <f t="shared" si="381"/>
        <v>5540.6817043155861</v>
      </c>
      <c r="AT2756" s="101">
        <f t="shared" si="382"/>
        <v>0</v>
      </c>
      <c r="AU2756" s="42">
        <f t="shared" si="383"/>
        <v>5540.6817043155861</v>
      </c>
      <c r="AV2756" s="42">
        <f t="shared" si="384"/>
        <v>1058.2619186240727</v>
      </c>
      <c r="AW2756" s="102">
        <f t="shared" si="385"/>
        <v>431</v>
      </c>
      <c r="AX2756" s="43">
        <f t="shared" si="387"/>
        <v>0.5</v>
      </c>
      <c r="AY2756" s="43" t="str">
        <f t="shared" si="386"/>
        <v>UTGS</v>
      </c>
    </row>
    <row r="2757" spans="1:51" hidden="1" x14ac:dyDescent="0.2">
      <c r="A2757" s="38">
        <v>2750</v>
      </c>
      <c r="B2757" t="s">
        <v>5806</v>
      </c>
      <c r="C2757" t="s">
        <v>292</v>
      </c>
      <c r="D2757">
        <v>1390</v>
      </c>
      <c r="E2757" t="s">
        <v>192</v>
      </c>
      <c r="F2757">
        <v>2</v>
      </c>
      <c r="G2757" t="str">
        <f>LOOKUP(F2757,{0,6,45},{"F","L","H"})</f>
        <v>F</v>
      </c>
      <c r="H2757" t="s">
        <v>2101</v>
      </c>
      <c r="I2757" s="43" t="str">
        <f>IFERROR(VLOOKUP(#REF!,#REF!,2,FALSE),"No")</f>
        <v>No</v>
      </c>
      <c r="J2757" s="139">
        <v>1.25</v>
      </c>
      <c r="K2757" s="148">
        <v>28</v>
      </c>
      <c r="L2757" s="148"/>
      <c r="M2757" s="148"/>
      <c r="N2757" s="148"/>
      <c r="O2757" s="148"/>
      <c r="P2757" s="148"/>
      <c r="Q2757" s="148"/>
      <c r="R2757" s="148"/>
      <c r="S2757" s="148"/>
      <c r="T2757" s="148"/>
      <c r="U2757" s="148"/>
      <c r="V2757" s="148"/>
      <c r="W2757" s="148"/>
      <c r="X2757" s="139">
        <v>4</v>
      </c>
      <c r="Y2757" s="148">
        <v>1000</v>
      </c>
      <c r="Z2757" s="149"/>
      <c r="AA2757" s="148"/>
      <c r="AB2757" s="148"/>
      <c r="AC2757" s="148"/>
      <c r="AD2757" s="148"/>
      <c r="AE2757" s="148"/>
      <c r="AF2757" s="148"/>
      <c r="AG2757" s="148"/>
      <c r="AH2757" s="148"/>
      <c r="AI2757" s="148"/>
      <c r="AJ2757" s="148"/>
      <c r="AK2757" s="148"/>
      <c r="AL2757" s="139">
        <v>0</v>
      </c>
      <c r="AM2757" s="139">
        <v>0</v>
      </c>
      <c r="AN2757" s="148">
        <f t="shared" si="379"/>
        <v>1000</v>
      </c>
      <c r="AO2757" s="148">
        <f t="shared" si="380"/>
        <v>28</v>
      </c>
      <c r="AP2757" s="148">
        <v>1</v>
      </c>
      <c r="AQ2757" s="140">
        <v>1</v>
      </c>
      <c r="AS2757" s="42">
        <f t="shared" si="381"/>
        <v>2086.3773792695847</v>
      </c>
      <c r="AT2757" s="101">
        <f t="shared" si="382"/>
        <v>0</v>
      </c>
      <c r="AU2757" s="42">
        <f t="shared" si="383"/>
        <v>2086.3773792695847</v>
      </c>
      <c r="AV2757" s="42">
        <f t="shared" si="384"/>
        <v>39680.961721474036</v>
      </c>
      <c r="AW2757" s="102">
        <f t="shared" si="385"/>
        <v>1475.8772811117678</v>
      </c>
      <c r="AX2757" s="43">
        <f t="shared" si="387"/>
        <v>1.25</v>
      </c>
      <c r="AY2757" s="43" t="str">
        <f t="shared" si="386"/>
        <v>UTFS</v>
      </c>
    </row>
    <row r="2758" spans="1:51" hidden="1" x14ac:dyDescent="0.2">
      <c r="A2758" s="38">
        <v>2751</v>
      </c>
      <c r="B2758" t="s">
        <v>362</v>
      </c>
      <c r="C2758" t="s">
        <v>289</v>
      </c>
      <c r="D2758">
        <v>320</v>
      </c>
      <c r="E2758" t="s">
        <v>1243</v>
      </c>
      <c r="F2758">
        <v>0.25</v>
      </c>
      <c r="G2758" t="str">
        <f>LOOKUP(F2758,{0,6,45},{"F","L","H"})</f>
        <v>F</v>
      </c>
      <c r="H2758" t="s">
        <v>4458</v>
      </c>
      <c r="I2758" s="43" t="str">
        <f>IFERROR(VLOOKUP(#REF!,#REF!,2,FALSE),"No")</f>
        <v>No</v>
      </c>
      <c r="J2758" s="139">
        <v>0.75</v>
      </c>
      <c r="K2758" s="148">
        <v>72</v>
      </c>
      <c r="L2758" s="148"/>
      <c r="M2758" s="148"/>
      <c r="N2758" s="148"/>
      <c r="O2758" s="148"/>
      <c r="P2758" s="148"/>
      <c r="Q2758" s="148"/>
      <c r="R2758" s="148"/>
      <c r="S2758" s="148"/>
      <c r="T2758" s="148"/>
      <c r="U2758" s="148"/>
      <c r="V2758" s="148"/>
      <c r="W2758" s="148"/>
      <c r="X2758" s="139">
        <v>1.25</v>
      </c>
      <c r="Y2758" s="148">
        <v>15.45</v>
      </c>
      <c r="Z2758" s="148">
        <v>2</v>
      </c>
      <c r="AA2758" s="148">
        <v>931.75</v>
      </c>
      <c r="AB2758" s="148">
        <v>3</v>
      </c>
      <c r="AC2758" s="148">
        <v>52.8</v>
      </c>
      <c r="AD2758" s="148"/>
      <c r="AE2758" s="148"/>
      <c r="AF2758" s="148"/>
      <c r="AG2758" s="148"/>
      <c r="AH2758" s="148"/>
      <c r="AI2758" s="148"/>
      <c r="AJ2758" s="148"/>
      <c r="AK2758" s="148"/>
      <c r="AL2758" s="139">
        <v>0</v>
      </c>
      <c r="AM2758" s="139">
        <v>0</v>
      </c>
      <c r="AN2758" s="148">
        <f t="shared" si="379"/>
        <v>1000</v>
      </c>
      <c r="AO2758" s="148">
        <f t="shared" si="380"/>
        <v>72</v>
      </c>
      <c r="AP2758" s="148">
        <v>10</v>
      </c>
      <c r="AQ2758" s="140">
        <v>66</v>
      </c>
      <c r="AS2758" s="42">
        <f t="shared" si="381"/>
        <v>4635.6104038360754</v>
      </c>
      <c r="AT2758" s="101">
        <f t="shared" si="382"/>
        <v>0</v>
      </c>
      <c r="AU2758" s="42">
        <f t="shared" si="383"/>
        <v>4635.6104038360754</v>
      </c>
      <c r="AV2758" s="42">
        <f t="shared" si="384"/>
        <v>482.61019274960654</v>
      </c>
      <c r="AW2758" s="102">
        <f t="shared" si="385"/>
        <v>431</v>
      </c>
      <c r="AX2758" s="43">
        <f t="shared" si="387"/>
        <v>0.75</v>
      </c>
      <c r="AY2758" s="43" t="str">
        <f t="shared" si="386"/>
        <v>UTGS</v>
      </c>
    </row>
    <row r="2759" spans="1:51" hidden="1" x14ac:dyDescent="0.2">
      <c r="A2759" s="38">
        <v>2752</v>
      </c>
      <c r="B2759" t="s">
        <v>362</v>
      </c>
      <c r="C2759" t="s">
        <v>289</v>
      </c>
      <c r="D2759">
        <v>320</v>
      </c>
      <c r="E2759" t="s">
        <v>1239</v>
      </c>
      <c r="F2759">
        <v>0.25</v>
      </c>
      <c r="G2759" t="str">
        <f>LOOKUP(F2759,{0,6,45},{"F","L","H"})</f>
        <v>F</v>
      </c>
      <c r="H2759" t="s">
        <v>4460</v>
      </c>
      <c r="I2759" s="43" t="str">
        <f>IFERROR(VLOOKUP(#REF!,#REF!,2,FALSE),"No")</f>
        <v>No</v>
      </c>
      <c r="J2759" s="149">
        <v>0.5</v>
      </c>
      <c r="K2759" s="148">
        <v>30</v>
      </c>
      <c r="L2759" s="148">
        <v>0.75</v>
      </c>
      <c r="M2759" s="148">
        <v>2</v>
      </c>
      <c r="N2759" s="148"/>
      <c r="O2759" s="148"/>
      <c r="P2759" s="148"/>
      <c r="Q2759" s="148"/>
      <c r="R2759" s="148"/>
      <c r="S2759" s="148"/>
      <c r="T2759" s="148"/>
      <c r="U2759" s="148"/>
      <c r="V2759" s="148"/>
      <c r="W2759" s="148"/>
      <c r="X2759" s="139">
        <v>0.75</v>
      </c>
      <c r="Y2759" s="148">
        <v>262.5</v>
      </c>
      <c r="Z2759" s="149">
        <v>2</v>
      </c>
      <c r="AA2759" s="148">
        <v>737.5</v>
      </c>
      <c r="AB2759" s="148"/>
      <c r="AC2759" s="148"/>
      <c r="AD2759" s="148"/>
      <c r="AE2759" s="148"/>
      <c r="AF2759" s="148"/>
      <c r="AG2759" s="148"/>
      <c r="AH2759" s="148"/>
      <c r="AI2759" s="148"/>
      <c r="AJ2759" s="148"/>
      <c r="AK2759" s="148"/>
      <c r="AL2759" s="139">
        <v>0</v>
      </c>
      <c r="AM2759" s="139">
        <v>0</v>
      </c>
      <c r="AN2759" s="148">
        <f t="shared" si="379"/>
        <v>1000</v>
      </c>
      <c r="AO2759" s="148">
        <f t="shared" si="380"/>
        <v>32</v>
      </c>
      <c r="AP2759" s="148">
        <v>10</v>
      </c>
      <c r="AQ2759" s="140">
        <v>11</v>
      </c>
      <c r="AS2759" s="42">
        <f t="shared" si="381"/>
        <v>2180.8712905938119</v>
      </c>
      <c r="AT2759" s="101">
        <f t="shared" si="382"/>
        <v>0</v>
      </c>
      <c r="AU2759" s="42">
        <f t="shared" si="383"/>
        <v>2180.8712905938119</v>
      </c>
      <c r="AV2759" s="42">
        <f t="shared" si="384"/>
        <v>3136.4283383158213</v>
      </c>
      <c r="AW2759" s="102">
        <f t="shared" si="385"/>
        <v>431</v>
      </c>
      <c r="AX2759" s="43">
        <f t="shared" si="387"/>
        <v>0.5</v>
      </c>
      <c r="AY2759" s="43" t="str">
        <f t="shared" si="386"/>
        <v>UTGS</v>
      </c>
    </row>
    <row r="2760" spans="1:51" hidden="1" x14ac:dyDescent="0.2">
      <c r="A2760" s="38">
        <v>2753</v>
      </c>
      <c r="B2760" t="s">
        <v>362</v>
      </c>
      <c r="C2760" t="s">
        <v>289</v>
      </c>
      <c r="D2760">
        <v>320</v>
      </c>
      <c r="E2760" t="s">
        <v>1243</v>
      </c>
      <c r="F2760">
        <v>0.25</v>
      </c>
      <c r="G2760" t="str">
        <f>LOOKUP(F2760,{0,6,45},{"F","L","H"})</f>
        <v>F</v>
      </c>
      <c r="H2760" t="s">
        <v>4461</v>
      </c>
      <c r="I2760" s="43" t="str">
        <f>IFERROR(VLOOKUP(#REF!,#REF!,2,FALSE),"No")</f>
        <v>No</v>
      </c>
      <c r="J2760" s="139">
        <v>0.75</v>
      </c>
      <c r="K2760" s="148">
        <v>26</v>
      </c>
      <c r="L2760" s="148"/>
      <c r="M2760" s="148"/>
      <c r="N2760" s="148"/>
      <c r="O2760" s="148"/>
      <c r="P2760" s="148"/>
      <c r="Q2760" s="148"/>
      <c r="R2760" s="148"/>
      <c r="S2760" s="148"/>
      <c r="T2760" s="148"/>
      <c r="U2760" s="148"/>
      <c r="V2760" s="148"/>
      <c r="W2760" s="148"/>
      <c r="X2760" s="139">
        <v>2</v>
      </c>
      <c r="Y2760" s="148">
        <v>1000</v>
      </c>
      <c r="Z2760" s="148"/>
      <c r="AA2760" s="148"/>
      <c r="AB2760" s="148"/>
      <c r="AC2760" s="148"/>
      <c r="AD2760" s="148"/>
      <c r="AE2760" s="148"/>
      <c r="AF2760" s="148"/>
      <c r="AG2760" s="148"/>
      <c r="AH2760" s="148"/>
      <c r="AI2760" s="148"/>
      <c r="AJ2760" s="148"/>
      <c r="AK2760" s="148"/>
      <c r="AL2760" s="139">
        <v>0</v>
      </c>
      <c r="AM2760" s="139">
        <v>0</v>
      </c>
      <c r="AN2760" s="148">
        <f t="shared" ref="AN2760:AN2823" si="388">SUM(Y2760,AA2760,AC2760,AE2760,AG2760,AI2760,AK2760,AM2760)</f>
        <v>1000</v>
      </c>
      <c r="AO2760" s="148">
        <f t="shared" ref="AO2760:AO2823" si="389">SUM(K2760,M2760,O2760,Q2760,S2760,U2760,W2760)</f>
        <v>26</v>
      </c>
      <c r="AP2760" s="148">
        <v>11</v>
      </c>
      <c r="AQ2760" s="140">
        <v>43</v>
      </c>
      <c r="AS2760" s="42">
        <f t="shared" ref="AS2760:AS2823" si="390">(VLOOKUP(J2760,Service,2,FALSE)*K2760+VLOOKUP(L2760,Service,2,FALSE)*M2760+VLOOKUP(N2760,Service,2,FALSE)*O2760+VLOOKUP(P2760,Service,2,FALSE)*Q2760)</f>
        <v>1673.9704236074717</v>
      </c>
      <c r="AT2760" s="101">
        <f t="shared" ref="AT2760:AT2823" si="391">VLOOKUP(R2760,serviceHP,2,FALSE)*S2760+VLOOKUP(T2760,serviceHP,2,FALSE)*U2760+VLOOKUP(V2760,serviceHP,2,FALSE)*W2760</f>
        <v>0</v>
      </c>
      <c r="AU2760" s="42">
        <f t="shared" ref="AU2760:AU2823" si="392">AS2760+AT2760</f>
        <v>1673.9704236074717</v>
      </c>
      <c r="AV2760" s="42">
        <f t="shared" ref="AV2760:AV2823" si="393">(VLOOKUP(X2760,Main,2,FALSE)*Y2760+VLOOKUP(Z2760,Main,2,FALSE)*AA2760+VLOOKUP(AB2760,Main,2,FALSE)*AC2760+VLOOKUP(AD2760,Main,2,FALSE)*AE2760+VLOOKUP(AF2760,Main,2,FALSE)*AG2760+VLOOKUP(AL2760,Main,2,FALSE)*AM2760+VLOOKUP(AH2760,Main,2,FALSE)*AI2760+VLOOKUP(AL2760,Main,2,FALSE)*AM2760+VLOOKUP(AJ2760,Main,2,FALSE)*AK2760)/AQ2760</f>
        <v>756.06887724358216</v>
      </c>
      <c r="AW2760" s="102">
        <f t="shared" ref="AW2760:AW2823" si="394">IF(G2760="F",VLOOKUP(D2760,MeterAndReg2,2,TRUE),(IF(G2760="L",VLOOKUP(D2760,MeterAndReg2,3,TRUE),VLOOKUP(D2760,MeterAndReg2,4,TRUE))))</f>
        <v>431</v>
      </c>
      <c r="AX2760" s="43">
        <f t="shared" si="387"/>
        <v>0.75</v>
      </c>
      <c r="AY2760" s="43" t="str">
        <f t="shared" si="386"/>
        <v>UTGS</v>
      </c>
    </row>
    <row r="2761" spans="1:51" hidden="1" x14ac:dyDescent="0.2">
      <c r="A2761" s="38">
        <v>2754</v>
      </c>
      <c r="B2761" t="s">
        <v>5806</v>
      </c>
      <c r="C2761" t="s">
        <v>292</v>
      </c>
      <c r="D2761">
        <v>3300</v>
      </c>
      <c r="E2761" t="s">
        <v>207</v>
      </c>
      <c r="F2761">
        <v>2</v>
      </c>
      <c r="G2761" t="str">
        <f>LOOKUP(F2761,{0,6,45},{"F","L","H"})</f>
        <v>F</v>
      </c>
      <c r="H2761" t="s">
        <v>1591</v>
      </c>
      <c r="I2761" s="43" t="str">
        <f>IFERROR(VLOOKUP(#REF!,#REF!,2,FALSE),"No")</f>
        <v>No</v>
      </c>
      <c r="J2761" s="139">
        <v>1.25</v>
      </c>
      <c r="K2761" s="148">
        <v>112</v>
      </c>
      <c r="L2761" s="148"/>
      <c r="M2761" s="148"/>
      <c r="N2761" s="148"/>
      <c r="O2761" s="148"/>
      <c r="P2761" s="148"/>
      <c r="Q2761" s="148"/>
      <c r="R2761" s="148"/>
      <c r="S2761" s="148"/>
      <c r="T2761" s="148"/>
      <c r="U2761" s="148"/>
      <c r="V2761" s="148"/>
      <c r="W2761" s="148"/>
      <c r="X2761" s="139">
        <v>2</v>
      </c>
      <c r="Y2761" s="148">
        <v>784.91</v>
      </c>
      <c r="Z2761" s="149">
        <v>4</v>
      </c>
      <c r="AA2761" s="148">
        <v>23.54</v>
      </c>
      <c r="AB2761" s="148">
        <v>6</v>
      </c>
      <c r="AC2761" s="148">
        <v>191.54</v>
      </c>
      <c r="AD2761" s="148"/>
      <c r="AE2761" s="148"/>
      <c r="AF2761" s="148"/>
      <c r="AG2761" s="148"/>
      <c r="AH2761" s="148"/>
      <c r="AI2761" s="148"/>
      <c r="AJ2761" s="148"/>
      <c r="AK2761" s="148"/>
      <c r="AL2761" s="139">
        <v>0</v>
      </c>
      <c r="AM2761" s="139">
        <v>0</v>
      </c>
      <c r="AN2761" s="148">
        <f t="shared" si="388"/>
        <v>999.9899999999999</v>
      </c>
      <c r="AO2761" s="148">
        <f t="shared" si="389"/>
        <v>112</v>
      </c>
      <c r="AP2761" s="148">
        <v>2</v>
      </c>
      <c r="AQ2761" s="140">
        <v>2</v>
      </c>
      <c r="AS2761" s="42">
        <f t="shared" si="390"/>
        <v>8345.5095170783388</v>
      </c>
      <c r="AT2761" s="101">
        <f t="shared" si="391"/>
        <v>0</v>
      </c>
      <c r="AU2761" s="42">
        <f t="shared" si="392"/>
        <v>8345.5095170783388</v>
      </c>
      <c r="AV2761" s="42">
        <f t="shared" si="393"/>
        <v>18975.299605928409</v>
      </c>
      <c r="AW2761" s="102">
        <f t="shared" si="394"/>
        <v>2145.6666666666665</v>
      </c>
      <c r="AX2761" s="43">
        <f t="shared" si="387"/>
        <v>1.25</v>
      </c>
      <c r="AY2761" s="43" t="str">
        <f t="shared" ref="AY2761:AY2824" si="395">C2761</f>
        <v>UTFS</v>
      </c>
    </row>
    <row r="2762" spans="1:51" hidden="1" x14ac:dyDescent="0.2">
      <c r="A2762" s="38">
        <v>2755</v>
      </c>
      <c r="B2762" t="s">
        <v>362</v>
      </c>
      <c r="C2762" t="s">
        <v>289</v>
      </c>
      <c r="D2762">
        <v>320</v>
      </c>
      <c r="E2762" t="s">
        <v>1243</v>
      </c>
      <c r="F2762">
        <v>0.25</v>
      </c>
      <c r="G2762" t="str">
        <f>LOOKUP(F2762,{0,6,45},{"F","L","H"})</f>
        <v>F</v>
      </c>
      <c r="H2762" t="s">
        <v>4462</v>
      </c>
      <c r="I2762" s="43" t="str">
        <f>IFERROR(VLOOKUP(#REF!,#REF!,2,FALSE),"No")</f>
        <v>No</v>
      </c>
      <c r="J2762" s="139">
        <v>0.5</v>
      </c>
      <c r="K2762" s="148">
        <v>33</v>
      </c>
      <c r="L2762" s="148"/>
      <c r="M2762" s="148"/>
      <c r="N2762" s="148"/>
      <c r="O2762" s="148"/>
      <c r="P2762" s="148"/>
      <c r="Q2762" s="148"/>
      <c r="R2762" s="148"/>
      <c r="S2762" s="148"/>
      <c r="T2762" s="148"/>
      <c r="U2762" s="148"/>
      <c r="V2762" s="148"/>
      <c r="W2762" s="148"/>
      <c r="X2762" s="139">
        <v>0.75</v>
      </c>
      <c r="Y2762" s="148">
        <v>258</v>
      </c>
      <c r="Z2762" s="148">
        <v>2</v>
      </c>
      <c r="AA2762" s="148">
        <v>632.41999999999996</v>
      </c>
      <c r="AB2762" s="148">
        <v>6</v>
      </c>
      <c r="AC2762" s="148">
        <v>109.58</v>
      </c>
      <c r="AD2762" s="148"/>
      <c r="AE2762" s="148"/>
      <c r="AF2762" s="148"/>
      <c r="AG2762" s="148"/>
      <c r="AH2762" s="148"/>
      <c r="AI2762" s="148"/>
      <c r="AJ2762" s="148"/>
      <c r="AK2762" s="148"/>
      <c r="AL2762" s="139">
        <v>0</v>
      </c>
      <c r="AM2762" s="139">
        <v>0</v>
      </c>
      <c r="AN2762" s="148">
        <f t="shared" si="388"/>
        <v>1000</v>
      </c>
      <c r="AO2762" s="148">
        <f t="shared" si="389"/>
        <v>33</v>
      </c>
      <c r="AP2762" s="148">
        <v>12</v>
      </c>
      <c r="AQ2762" s="140">
        <v>12</v>
      </c>
      <c r="AS2762" s="42">
        <f t="shared" si="390"/>
        <v>2257.3147684248684</v>
      </c>
      <c r="AT2762" s="101">
        <f t="shared" si="391"/>
        <v>0</v>
      </c>
      <c r="AU2762" s="42">
        <f t="shared" si="392"/>
        <v>2257.3147684248684</v>
      </c>
      <c r="AV2762" s="42">
        <f t="shared" si="393"/>
        <v>3123.5202767895025</v>
      </c>
      <c r="AW2762" s="102">
        <f t="shared" si="394"/>
        <v>431</v>
      </c>
      <c r="AX2762" s="43">
        <f t="shared" si="387"/>
        <v>0.5</v>
      </c>
      <c r="AY2762" s="43" t="str">
        <f t="shared" si="395"/>
        <v>UTGS</v>
      </c>
    </row>
    <row r="2763" spans="1:51" hidden="1" x14ac:dyDescent="0.2">
      <c r="A2763" s="38">
        <v>2756</v>
      </c>
      <c r="B2763" t="s">
        <v>362</v>
      </c>
      <c r="C2763" t="s">
        <v>289</v>
      </c>
      <c r="D2763">
        <v>550</v>
      </c>
      <c r="E2763" t="s">
        <v>1243</v>
      </c>
      <c r="F2763">
        <v>2</v>
      </c>
      <c r="G2763" t="str">
        <f>LOOKUP(F2763,{0,6,45},{"F","L","H"})</f>
        <v>F</v>
      </c>
      <c r="H2763" t="s">
        <v>4463</v>
      </c>
      <c r="I2763" s="43" t="str">
        <f>IFERROR(VLOOKUP(#REF!,#REF!,2,FALSE),"No")</f>
        <v>No</v>
      </c>
      <c r="J2763" s="139">
        <v>0.75</v>
      </c>
      <c r="K2763" s="148">
        <v>29</v>
      </c>
      <c r="L2763" s="148"/>
      <c r="M2763" s="148"/>
      <c r="N2763" s="148"/>
      <c r="O2763" s="148"/>
      <c r="P2763" s="148"/>
      <c r="Q2763" s="148"/>
      <c r="R2763" s="148"/>
      <c r="S2763" s="148"/>
      <c r="T2763" s="148"/>
      <c r="U2763" s="148"/>
      <c r="V2763" s="148"/>
      <c r="W2763" s="148"/>
      <c r="X2763" s="139">
        <v>2</v>
      </c>
      <c r="Y2763" s="148">
        <v>1000</v>
      </c>
      <c r="Z2763" s="149"/>
      <c r="AA2763" s="148"/>
      <c r="AB2763" s="148"/>
      <c r="AC2763" s="148"/>
      <c r="AD2763" s="148"/>
      <c r="AE2763" s="148"/>
      <c r="AF2763" s="148"/>
      <c r="AG2763" s="148"/>
      <c r="AH2763" s="148"/>
      <c r="AI2763" s="148"/>
      <c r="AJ2763" s="148"/>
      <c r="AK2763" s="148"/>
      <c r="AL2763" s="139">
        <v>0</v>
      </c>
      <c r="AM2763" s="139">
        <v>0</v>
      </c>
      <c r="AN2763" s="148">
        <f t="shared" si="388"/>
        <v>1000</v>
      </c>
      <c r="AO2763" s="148">
        <f t="shared" si="389"/>
        <v>29</v>
      </c>
      <c r="AP2763" s="148">
        <v>10</v>
      </c>
      <c r="AQ2763" s="140">
        <v>38</v>
      </c>
      <c r="AS2763" s="42">
        <f t="shared" si="390"/>
        <v>1867.1208571006416</v>
      </c>
      <c r="AT2763" s="101">
        <f t="shared" si="391"/>
        <v>0</v>
      </c>
      <c r="AU2763" s="42">
        <f t="shared" si="392"/>
        <v>1867.1208571006416</v>
      </c>
      <c r="AV2763" s="42">
        <f t="shared" si="393"/>
        <v>855.55162424931666</v>
      </c>
      <c r="AW2763" s="102">
        <f t="shared" si="394"/>
        <v>585.0096169344007</v>
      </c>
      <c r="AX2763" s="43">
        <f t="shared" si="387"/>
        <v>0.75</v>
      </c>
      <c r="AY2763" s="43" t="str">
        <f t="shared" si="395"/>
        <v>UTGS</v>
      </c>
    </row>
    <row r="2764" spans="1:51" hidden="1" x14ac:dyDescent="0.2">
      <c r="A2764" s="38">
        <v>2757</v>
      </c>
      <c r="B2764" t="s">
        <v>362</v>
      </c>
      <c r="C2764" t="s">
        <v>289</v>
      </c>
      <c r="D2764">
        <v>320</v>
      </c>
      <c r="E2764" t="s">
        <v>1243</v>
      </c>
      <c r="F2764">
        <v>0.25</v>
      </c>
      <c r="G2764" t="str">
        <f>LOOKUP(F2764,{0,6,45},{"F","L","H"})</f>
        <v>F</v>
      </c>
      <c r="H2764" t="s">
        <v>4464</v>
      </c>
      <c r="I2764" s="43" t="str">
        <f>IFERROR(VLOOKUP(#REF!,#REF!,2,FALSE),"No")</f>
        <v>No</v>
      </c>
      <c r="J2764" s="139">
        <v>0.5</v>
      </c>
      <c r="K2764" s="148">
        <v>49</v>
      </c>
      <c r="L2764" s="148"/>
      <c r="M2764" s="148"/>
      <c r="N2764" s="148"/>
      <c r="O2764" s="148"/>
      <c r="P2764" s="148"/>
      <c r="Q2764" s="148"/>
      <c r="R2764" s="148"/>
      <c r="S2764" s="148"/>
      <c r="T2764" s="148"/>
      <c r="U2764" s="148"/>
      <c r="V2764" s="148"/>
      <c r="W2764" s="148"/>
      <c r="X2764" s="139">
        <v>2</v>
      </c>
      <c r="Y2764" s="148">
        <v>625.24</v>
      </c>
      <c r="Z2764" s="149">
        <v>4</v>
      </c>
      <c r="AA2764" s="148">
        <v>374.76</v>
      </c>
      <c r="AB2764" s="148"/>
      <c r="AC2764" s="148"/>
      <c r="AD2764" s="148"/>
      <c r="AE2764" s="148"/>
      <c r="AF2764" s="148"/>
      <c r="AG2764" s="148"/>
      <c r="AH2764" s="148"/>
      <c r="AI2764" s="148"/>
      <c r="AJ2764" s="148"/>
      <c r="AK2764" s="148"/>
      <c r="AL2764" s="139">
        <v>0</v>
      </c>
      <c r="AM2764" s="139">
        <v>0</v>
      </c>
      <c r="AN2764" s="148">
        <f t="shared" si="388"/>
        <v>1000</v>
      </c>
      <c r="AO2764" s="148">
        <f t="shared" si="389"/>
        <v>49</v>
      </c>
      <c r="AP2764" s="148">
        <v>13</v>
      </c>
      <c r="AQ2764" s="140">
        <v>16</v>
      </c>
      <c r="AS2764" s="42">
        <f t="shared" si="390"/>
        <v>3351.7704137217743</v>
      </c>
      <c r="AT2764" s="101">
        <f t="shared" si="391"/>
        <v>0</v>
      </c>
      <c r="AU2764" s="42">
        <f t="shared" si="392"/>
        <v>3351.7704137217743</v>
      </c>
      <c r="AV2764" s="42">
        <f t="shared" si="393"/>
        <v>2199.8744325921271</v>
      </c>
      <c r="AW2764" s="102">
        <f t="shared" si="394"/>
        <v>431</v>
      </c>
      <c r="AX2764" s="43">
        <f t="shared" si="387"/>
        <v>0.5</v>
      </c>
      <c r="AY2764" s="43" t="str">
        <f t="shared" si="395"/>
        <v>UTGS</v>
      </c>
    </row>
    <row r="2765" spans="1:51" hidden="1" x14ac:dyDescent="0.2">
      <c r="A2765" s="38">
        <v>2758</v>
      </c>
      <c r="B2765" t="s">
        <v>362</v>
      </c>
      <c r="C2765" t="s">
        <v>289</v>
      </c>
      <c r="D2765">
        <v>320</v>
      </c>
      <c r="E2765" t="s">
        <v>1243</v>
      </c>
      <c r="F2765">
        <v>0.25</v>
      </c>
      <c r="G2765" t="str">
        <f>LOOKUP(F2765,{0,6,45},{"F","L","H"})</f>
        <v>F</v>
      </c>
      <c r="H2765" t="s">
        <v>4467</v>
      </c>
      <c r="I2765" s="43" t="str">
        <f>IFERROR(VLOOKUP(#REF!,#REF!,2,FALSE),"No")</f>
        <v>No</v>
      </c>
      <c r="J2765" s="139">
        <v>0.5</v>
      </c>
      <c r="K2765" s="148">
        <v>39</v>
      </c>
      <c r="L2765" s="148"/>
      <c r="M2765" s="148"/>
      <c r="N2765" s="148"/>
      <c r="O2765" s="148"/>
      <c r="P2765" s="148"/>
      <c r="Q2765" s="148"/>
      <c r="R2765" s="148"/>
      <c r="S2765" s="148"/>
      <c r="T2765" s="148"/>
      <c r="U2765" s="148"/>
      <c r="V2765" s="148"/>
      <c r="W2765" s="148"/>
      <c r="X2765" s="139">
        <v>2</v>
      </c>
      <c r="Y2765" s="148">
        <v>1000</v>
      </c>
      <c r="Z2765" s="148"/>
      <c r="AA2765" s="148"/>
      <c r="AB2765" s="148"/>
      <c r="AC2765" s="148"/>
      <c r="AD2765" s="148"/>
      <c r="AE2765" s="148"/>
      <c r="AF2765" s="148"/>
      <c r="AG2765" s="148"/>
      <c r="AH2765" s="148"/>
      <c r="AI2765" s="148"/>
      <c r="AJ2765" s="148"/>
      <c r="AK2765" s="148"/>
      <c r="AL2765" s="139">
        <v>0</v>
      </c>
      <c r="AM2765" s="139">
        <v>0</v>
      </c>
      <c r="AN2765" s="148">
        <f t="shared" si="388"/>
        <v>1000</v>
      </c>
      <c r="AO2765" s="148">
        <f t="shared" si="389"/>
        <v>39</v>
      </c>
      <c r="AP2765" s="148">
        <v>27</v>
      </c>
      <c r="AQ2765" s="140">
        <v>27</v>
      </c>
      <c r="AS2765" s="42">
        <f t="shared" si="390"/>
        <v>2667.735635411208</v>
      </c>
      <c r="AT2765" s="101">
        <f t="shared" si="391"/>
        <v>0</v>
      </c>
      <c r="AU2765" s="42">
        <f t="shared" si="392"/>
        <v>2667.735635411208</v>
      </c>
      <c r="AV2765" s="42">
        <f t="shared" si="393"/>
        <v>1204.1096933879271</v>
      </c>
      <c r="AW2765" s="102">
        <f t="shared" si="394"/>
        <v>431</v>
      </c>
      <c r="AX2765" s="43">
        <f t="shared" si="387"/>
        <v>0.5</v>
      </c>
      <c r="AY2765" s="43" t="str">
        <f t="shared" si="395"/>
        <v>UTGS</v>
      </c>
    </row>
    <row r="2766" spans="1:51" hidden="1" x14ac:dyDescent="0.2">
      <c r="A2766" s="38">
        <v>2759</v>
      </c>
      <c r="B2766" t="s">
        <v>5806</v>
      </c>
      <c r="C2766" t="s">
        <v>292</v>
      </c>
      <c r="D2766">
        <v>14487</v>
      </c>
      <c r="E2766" t="s">
        <v>211</v>
      </c>
      <c r="F2766">
        <v>5</v>
      </c>
      <c r="G2766" t="str">
        <f>LOOKUP(F2766,{0,6,45},{"F","L","H"})</f>
        <v>F</v>
      </c>
      <c r="H2766" t="s">
        <v>5761</v>
      </c>
      <c r="I2766" s="43" t="str">
        <f>IFERROR(VLOOKUP(#REF!,#REF!,2,FALSE),"No")</f>
        <v>No</v>
      </c>
      <c r="J2766" s="139">
        <v>2</v>
      </c>
      <c r="K2766" s="148">
        <v>382</v>
      </c>
      <c r="L2766" s="148"/>
      <c r="M2766" s="148"/>
      <c r="N2766" s="148"/>
      <c r="O2766" s="148"/>
      <c r="P2766" s="148"/>
      <c r="Q2766" s="148"/>
      <c r="R2766" s="148"/>
      <c r="S2766" s="148"/>
      <c r="T2766" s="148"/>
      <c r="U2766" s="148"/>
      <c r="V2766" s="148"/>
      <c r="W2766" s="148"/>
      <c r="X2766" s="139">
        <v>2</v>
      </c>
      <c r="Y2766" s="148">
        <v>1000</v>
      </c>
      <c r="Z2766" s="148"/>
      <c r="AA2766" s="148"/>
      <c r="AB2766" s="148"/>
      <c r="AC2766" s="148"/>
      <c r="AD2766" s="148"/>
      <c r="AE2766" s="148"/>
      <c r="AF2766" s="148"/>
      <c r="AG2766" s="148"/>
      <c r="AH2766" s="148"/>
      <c r="AI2766" s="148"/>
      <c r="AJ2766" s="148"/>
      <c r="AK2766" s="148"/>
      <c r="AL2766" s="139">
        <v>0</v>
      </c>
      <c r="AM2766" s="139">
        <v>0</v>
      </c>
      <c r="AN2766" s="148">
        <f t="shared" si="388"/>
        <v>1000</v>
      </c>
      <c r="AO2766" s="148">
        <f t="shared" si="389"/>
        <v>382</v>
      </c>
      <c r="AP2766" s="148">
        <v>1</v>
      </c>
      <c r="AQ2766" s="140">
        <v>7</v>
      </c>
      <c r="AS2766" s="42">
        <f t="shared" si="390"/>
        <v>27879.688531463624</v>
      </c>
      <c r="AT2766" s="101">
        <f t="shared" si="391"/>
        <v>0</v>
      </c>
      <c r="AU2766" s="42">
        <f t="shared" si="392"/>
        <v>27879.688531463624</v>
      </c>
      <c r="AV2766" s="42">
        <f t="shared" si="393"/>
        <v>4644.4231030677192</v>
      </c>
      <c r="AW2766" s="102">
        <f t="shared" si="394"/>
        <v>10791.333333333334</v>
      </c>
      <c r="AX2766" s="43">
        <f t="shared" si="387"/>
        <v>2</v>
      </c>
      <c r="AY2766" s="43" t="str">
        <f t="shared" si="395"/>
        <v>UTFS</v>
      </c>
    </row>
    <row r="2767" spans="1:51" hidden="1" x14ac:dyDescent="0.2">
      <c r="A2767" s="38">
        <v>2760</v>
      </c>
      <c r="B2767" t="s">
        <v>5806</v>
      </c>
      <c r="C2767" t="s">
        <v>289</v>
      </c>
      <c r="D2767">
        <v>21100</v>
      </c>
      <c r="E2767" t="s">
        <v>197</v>
      </c>
      <c r="F2767">
        <v>5</v>
      </c>
      <c r="G2767" t="str">
        <f>LOOKUP(F2767,{0,6,45},{"F","L","H"})</f>
        <v>F</v>
      </c>
      <c r="H2767" t="s">
        <v>1593</v>
      </c>
      <c r="I2767" s="43" t="str">
        <f>IFERROR(VLOOKUP(#REF!,#REF!,2,FALSE),"No")</f>
        <v>No</v>
      </c>
      <c r="J2767" s="139">
        <v>2</v>
      </c>
      <c r="K2767" s="148">
        <v>76</v>
      </c>
      <c r="L2767" s="148"/>
      <c r="M2767" s="148"/>
      <c r="N2767" s="148"/>
      <c r="O2767" s="148"/>
      <c r="P2767" s="148"/>
      <c r="Q2767" s="148"/>
      <c r="R2767" s="148"/>
      <c r="S2767" s="148"/>
      <c r="T2767" s="148"/>
      <c r="U2767" s="148"/>
      <c r="V2767" s="148"/>
      <c r="W2767" s="148"/>
      <c r="X2767" s="139">
        <v>2</v>
      </c>
      <c r="Y2767" s="148">
        <v>1000</v>
      </c>
      <c r="Z2767" s="148"/>
      <c r="AA2767" s="148"/>
      <c r="AB2767" s="148"/>
      <c r="AC2767" s="148"/>
      <c r="AD2767" s="148"/>
      <c r="AE2767" s="148"/>
      <c r="AF2767" s="148"/>
      <c r="AG2767" s="148"/>
      <c r="AH2767" s="148"/>
      <c r="AI2767" s="148"/>
      <c r="AJ2767" s="148"/>
      <c r="AK2767" s="148"/>
      <c r="AL2767" s="139">
        <v>0</v>
      </c>
      <c r="AM2767" s="139">
        <v>0</v>
      </c>
      <c r="AN2767" s="148">
        <f t="shared" si="388"/>
        <v>1000</v>
      </c>
      <c r="AO2767" s="148">
        <f t="shared" si="389"/>
        <v>76</v>
      </c>
      <c r="AP2767" s="148">
        <v>2</v>
      </c>
      <c r="AQ2767" s="140">
        <v>2</v>
      </c>
      <c r="AS2767" s="42">
        <f t="shared" si="390"/>
        <v>5546.744315160302</v>
      </c>
      <c r="AT2767" s="101">
        <f t="shared" si="391"/>
        <v>0</v>
      </c>
      <c r="AU2767" s="42">
        <f t="shared" si="392"/>
        <v>5546.744315160302</v>
      </c>
      <c r="AV2767" s="42">
        <f t="shared" si="393"/>
        <v>16255.480860737016</v>
      </c>
      <c r="AW2767" s="102">
        <f t="shared" si="394"/>
        <v>18747.149999999998</v>
      </c>
      <c r="AX2767" s="43">
        <f t="shared" si="387"/>
        <v>2</v>
      </c>
      <c r="AY2767" s="43" t="str">
        <f t="shared" si="395"/>
        <v>UTGS</v>
      </c>
    </row>
    <row r="2768" spans="1:51" hidden="1" x14ac:dyDescent="0.2">
      <c r="A2768" s="38">
        <v>2761</v>
      </c>
      <c r="B2768" t="s">
        <v>362</v>
      </c>
      <c r="C2768" t="s">
        <v>289</v>
      </c>
      <c r="D2768">
        <v>320</v>
      </c>
      <c r="E2768" t="s">
        <v>1243</v>
      </c>
      <c r="F2768">
        <v>0.25</v>
      </c>
      <c r="G2768" t="str">
        <f>LOOKUP(F2768,{0,6,45},{"F","L","H"})</f>
        <v>F</v>
      </c>
      <c r="H2768" t="s">
        <v>4468</v>
      </c>
      <c r="I2768" s="43" t="str">
        <f>IFERROR(VLOOKUP(#REF!,#REF!,2,FALSE),"No")</f>
        <v>No</v>
      </c>
      <c r="J2768" s="139">
        <v>0.5</v>
      </c>
      <c r="K2768" s="148">
        <v>35</v>
      </c>
      <c r="L2768" s="148"/>
      <c r="M2768" s="148"/>
      <c r="N2768" s="148"/>
      <c r="O2768" s="148"/>
      <c r="P2768" s="148"/>
      <c r="Q2768" s="148"/>
      <c r="R2768" s="148"/>
      <c r="S2768" s="148"/>
      <c r="T2768" s="148"/>
      <c r="U2768" s="148"/>
      <c r="V2768" s="148"/>
      <c r="W2768" s="148"/>
      <c r="X2768" s="139">
        <v>2</v>
      </c>
      <c r="Y2768" s="148">
        <v>1000</v>
      </c>
      <c r="Z2768" s="149"/>
      <c r="AA2768" s="148"/>
      <c r="AB2768" s="149"/>
      <c r="AC2768" s="148"/>
      <c r="AD2768" s="148"/>
      <c r="AE2768" s="148"/>
      <c r="AF2768" s="148"/>
      <c r="AG2768" s="148"/>
      <c r="AH2768" s="148"/>
      <c r="AI2768" s="148"/>
      <c r="AJ2768" s="148"/>
      <c r="AK2768" s="148"/>
      <c r="AL2768" s="139">
        <v>0</v>
      </c>
      <c r="AM2768" s="139">
        <v>0</v>
      </c>
      <c r="AN2768" s="148">
        <f t="shared" si="388"/>
        <v>1000</v>
      </c>
      <c r="AO2768" s="148">
        <f t="shared" si="389"/>
        <v>35</v>
      </c>
      <c r="AP2768" s="148">
        <v>9</v>
      </c>
      <c r="AQ2768" s="140">
        <v>9</v>
      </c>
      <c r="AS2768" s="42">
        <f t="shared" si="390"/>
        <v>2394.1217240869819</v>
      </c>
      <c r="AT2768" s="101">
        <f t="shared" si="391"/>
        <v>0</v>
      </c>
      <c r="AU2768" s="42">
        <f t="shared" si="392"/>
        <v>2394.1217240869819</v>
      </c>
      <c r="AV2768" s="42">
        <f t="shared" si="393"/>
        <v>3612.3290801637813</v>
      </c>
      <c r="AW2768" s="102">
        <f t="shared" si="394"/>
        <v>431</v>
      </c>
      <c r="AX2768" s="43">
        <f t="shared" si="387"/>
        <v>0.5</v>
      </c>
      <c r="AY2768" s="43" t="str">
        <f t="shared" si="395"/>
        <v>UTGS</v>
      </c>
    </row>
    <row r="2769" spans="1:51" hidden="1" x14ac:dyDescent="0.2">
      <c r="A2769" s="38">
        <v>2762</v>
      </c>
      <c r="B2769" t="s">
        <v>362</v>
      </c>
      <c r="C2769" t="s">
        <v>289</v>
      </c>
      <c r="D2769">
        <v>320</v>
      </c>
      <c r="E2769" t="s">
        <v>1245</v>
      </c>
      <c r="F2769">
        <v>0.25</v>
      </c>
      <c r="G2769" t="str">
        <f>LOOKUP(F2769,{0,6,45},{"F","L","H"})</f>
        <v>F</v>
      </c>
      <c r="H2769" t="s">
        <v>4469</v>
      </c>
      <c r="I2769" s="43" t="str">
        <f>IFERROR(VLOOKUP(#REF!,#REF!,2,FALSE),"No")</f>
        <v>No</v>
      </c>
      <c r="J2769" s="139">
        <v>0.5</v>
      </c>
      <c r="K2769" s="148">
        <v>65</v>
      </c>
      <c r="L2769" s="148"/>
      <c r="M2769" s="148"/>
      <c r="N2769" s="148"/>
      <c r="O2769" s="148"/>
      <c r="P2769" s="148"/>
      <c r="Q2769" s="148"/>
      <c r="R2769" s="148"/>
      <c r="S2769" s="148"/>
      <c r="T2769" s="148"/>
      <c r="U2769" s="148"/>
      <c r="V2769" s="148"/>
      <c r="W2769" s="148"/>
      <c r="X2769" s="139">
        <v>2</v>
      </c>
      <c r="Y2769" s="148">
        <v>1000</v>
      </c>
      <c r="Z2769" s="148"/>
      <c r="AA2769" s="148"/>
      <c r="AB2769" s="148"/>
      <c r="AC2769" s="148"/>
      <c r="AD2769" s="148"/>
      <c r="AE2769" s="148"/>
      <c r="AF2769" s="148"/>
      <c r="AG2769" s="148"/>
      <c r="AH2769" s="148"/>
      <c r="AI2769" s="148"/>
      <c r="AJ2769" s="148"/>
      <c r="AK2769" s="148"/>
      <c r="AL2769" s="139">
        <v>0</v>
      </c>
      <c r="AM2769" s="139">
        <v>0</v>
      </c>
      <c r="AN2769" s="148">
        <f t="shared" si="388"/>
        <v>1000</v>
      </c>
      <c r="AO2769" s="148">
        <f t="shared" si="389"/>
        <v>65</v>
      </c>
      <c r="AP2769" s="148">
        <v>7</v>
      </c>
      <c r="AQ2769" s="140">
        <v>7</v>
      </c>
      <c r="AS2769" s="42">
        <f t="shared" si="390"/>
        <v>4446.2260590186806</v>
      </c>
      <c r="AT2769" s="101">
        <f t="shared" si="391"/>
        <v>0</v>
      </c>
      <c r="AU2769" s="42">
        <f t="shared" si="392"/>
        <v>4446.2260590186806</v>
      </c>
      <c r="AV2769" s="42">
        <f t="shared" si="393"/>
        <v>4644.4231030677192</v>
      </c>
      <c r="AW2769" s="102">
        <f t="shared" si="394"/>
        <v>431</v>
      </c>
      <c r="AX2769" s="43">
        <f t="shared" si="387"/>
        <v>0.5</v>
      </c>
      <c r="AY2769" s="43" t="str">
        <f t="shared" si="395"/>
        <v>UTGS</v>
      </c>
    </row>
    <row r="2770" spans="1:51" hidden="1" x14ac:dyDescent="0.2">
      <c r="A2770" s="38">
        <v>2763</v>
      </c>
      <c r="B2770" t="s">
        <v>5806</v>
      </c>
      <c r="C2770" t="s">
        <v>292</v>
      </c>
      <c r="D2770">
        <v>1432</v>
      </c>
      <c r="E2770" t="s">
        <v>1934</v>
      </c>
      <c r="F2770">
        <v>3</v>
      </c>
      <c r="G2770" t="str">
        <f>LOOKUP(F2770,{0,6,45},{"F","L","H"})</f>
        <v>F</v>
      </c>
      <c r="H2770" t="s">
        <v>4470</v>
      </c>
      <c r="I2770" s="43" t="str">
        <f>IFERROR(VLOOKUP(#REF!,#REF!,2,FALSE),"No")</f>
        <v>No</v>
      </c>
      <c r="J2770" s="139">
        <v>1.25</v>
      </c>
      <c r="K2770" s="148">
        <v>232</v>
      </c>
      <c r="L2770" s="148"/>
      <c r="M2770" s="148"/>
      <c r="N2770" s="148"/>
      <c r="O2770" s="148"/>
      <c r="P2770" s="148"/>
      <c r="Q2770" s="148"/>
      <c r="R2770" s="148"/>
      <c r="S2770" s="148"/>
      <c r="T2770" s="148"/>
      <c r="U2770" s="148"/>
      <c r="V2770" s="148"/>
      <c r="W2770" s="148"/>
      <c r="X2770" s="139">
        <v>2</v>
      </c>
      <c r="Y2770" s="148">
        <v>736.67</v>
      </c>
      <c r="Z2770" s="149">
        <v>4</v>
      </c>
      <c r="AA2770" s="148">
        <v>263.33</v>
      </c>
      <c r="AB2770" s="148"/>
      <c r="AC2770" s="148"/>
      <c r="AD2770" s="148"/>
      <c r="AE2770" s="148"/>
      <c r="AF2770" s="148"/>
      <c r="AG2770" s="148"/>
      <c r="AH2770" s="148"/>
      <c r="AI2770" s="148"/>
      <c r="AJ2770" s="148"/>
      <c r="AK2770" s="148"/>
      <c r="AL2770" s="139">
        <v>0</v>
      </c>
      <c r="AM2770" s="139">
        <v>0</v>
      </c>
      <c r="AN2770" s="148">
        <f t="shared" si="388"/>
        <v>1000</v>
      </c>
      <c r="AO2770" s="148">
        <f t="shared" si="389"/>
        <v>232</v>
      </c>
      <c r="AP2770" s="148">
        <v>3</v>
      </c>
      <c r="AQ2770" s="140">
        <v>13</v>
      </c>
      <c r="AS2770" s="42">
        <f t="shared" si="390"/>
        <v>17287.126856805131</v>
      </c>
      <c r="AT2770" s="101">
        <f t="shared" si="391"/>
        <v>0</v>
      </c>
      <c r="AU2770" s="42">
        <f t="shared" si="392"/>
        <v>17287.126856805131</v>
      </c>
      <c r="AV2770" s="42">
        <f t="shared" si="393"/>
        <v>2646.0798324210796</v>
      </c>
      <c r="AW2770" s="102">
        <f t="shared" si="394"/>
        <v>2169</v>
      </c>
      <c r="AX2770" s="43">
        <f t="shared" si="387"/>
        <v>1.25</v>
      </c>
      <c r="AY2770" s="43" t="str">
        <f t="shared" si="395"/>
        <v>UTFS</v>
      </c>
    </row>
    <row r="2771" spans="1:51" hidden="1" x14ac:dyDescent="0.2">
      <c r="A2771" s="38">
        <v>2764</v>
      </c>
      <c r="B2771" t="s">
        <v>362</v>
      </c>
      <c r="C2771" t="s">
        <v>289</v>
      </c>
      <c r="D2771">
        <v>550</v>
      </c>
      <c r="E2771" t="s">
        <v>1243</v>
      </c>
      <c r="F2771">
        <v>2</v>
      </c>
      <c r="G2771" t="str">
        <f>LOOKUP(F2771,{0,6,45},{"F","L","H"})</f>
        <v>F</v>
      </c>
      <c r="H2771" t="s">
        <v>4471</v>
      </c>
      <c r="I2771" s="43" t="str">
        <f>IFERROR(VLOOKUP(#REF!,#REF!,2,FALSE),"No")</f>
        <v>No</v>
      </c>
      <c r="J2771" s="139">
        <v>0.75</v>
      </c>
      <c r="K2771" s="148">
        <v>52</v>
      </c>
      <c r="L2771" s="148"/>
      <c r="M2771" s="148"/>
      <c r="N2771" s="148"/>
      <c r="O2771" s="148"/>
      <c r="P2771" s="148"/>
      <c r="Q2771" s="148"/>
      <c r="R2771" s="148"/>
      <c r="S2771" s="148"/>
      <c r="T2771" s="148"/>
      <c r="U2771" s="148"/>
      <c r="V2771" s="148"/>
      <c r="W2771" s="148"/>
      <c r="X2771" s="139">
        <v>2</v>
      </c>
      <c r="Y2771" s="148">
        <v>1000</v>
      </c>
      <c r="Z2771" s="149"/>
      <c r="AA2771" s="148"/>
      <c r="AB2771" s="148"/>
      <c r="AC2771" s="148"/>
      <c r="AD2771" s="148"/>
      <c r="AE2771" s="148"/>
      <c r="AF2771" s="148"/>
      <c r="AG2771" s="148"/>
      <c r="AH2771" s="148"/>
      <c r="AI2771" s="148"/>
      <c r="AJ2771" s="148"/>
      <c r="AK2771" s="148"/>
      <c r="AL2771" s="139">
        <v>0</v>
      </c>
      <c r="AM2771" s="139">
        <v>0</v>
      </c>
      <c r="AN2771" s="148">
        <f t="shared" si="388"/>
        <v>1000</v>
      </c>
      <c r="AO2771" s="148">
        <f t="shared" si="389"/>
        <v>52</v>
      </c>
      <c r="AP2771" s="148">
        <v>16</v>
      </c>
      <c r="AQ2771" s="140">
        <v>22</v>
      </c>
      <c r="AS2771" s="42">
        <f t="shared" si="390"/>
        <v>3347.9408472149435</v>
      </c>
      <c r="AT2771" s="101">
        <f t="shared" si="391"/>
        <v>0</v>
      </c>
      <c r="AU2771" s="42">
        <f t="shared" si="392"/>
        <v>3347.9408472149435</v>
      </c>
      <c r="AV2771" s="42">
        <f t="shared" si="393"/>
        <v>1477.7709873397287</v>
      </c>
      <c r="AW2771" s="102">
        <f t="shared" si="394"/>
        <v>585.0096169344007</v>
      </c>
      <c r="AX2771" s="43">
        <f t="shared" si="387"/>
        <v>0.75</v>
      </c>
      <c r="AY2771" s="43" t="str">
        <f t="shared" si="395"/>
        <v>UTGS</v>
      </c>
    </row>
    <row r="2772" spans="1:51" hidden="1" x14ac:dyDescent="0.2">
      <c r="A2772" s="38">
        <v>2765</v>
      </c>
      <c r="B2772" t="s">
        <v>5806</v>
      </c>
      <c r="C2772" t="s">
        <v>5746</v>
      </c>
      <c r="D2772">
        <v>6600</v>
      </c>
      <c r="E2772" t="s">
        <v>198</v>
      </c>
      <c r="F2772">
        <v>5</v>
      </c>
      <c r="G2772" t="str">
        <f>LOOKUP(F2772,{0,6,45},{"F","L","H"})</f>
        <v>F</v>
      </c>
      <c r="H2772" t="s">
        <v>1594</v>
      </c>
      <c r="I2772" s="43" t="str">
        <f>IFERROR(VLOOKUP(#REF!,#REF!,2,FALSE),"No")</f>
        <v>No</v>
      </c>
      <c r="J2772" s="139">
        <v>3</v>
      </c>
      <c r="K2772" s="148">
        <v>72</v>
      </c>
      <c r="L2772" s="148"/>
      <c r="M2772" s="148"/>
      <c r="N2772" s="148"/>
      <c r="O2772" s="148"/>
      <c r="P2772" s="148"/>
      <c r="Q2772" s="148"/>
      <c r="R2772" s="148"/>
      <c r="S2772" s="148"/>
      <c r="T2772" s="148"/>
      <c r="U2772" s="148"/>
      <c r="V2772" s="148"/>
      <c r="W2772" s="148"/>
      <c r="X2772" s="139">
        <v>2</v>
      </c>
      <c r="Y2772" s="148">
        <v>108.84</v>
      </c>
      <c r="Z2772" s="148">
        <v>4</v>
      </c>
      <c r="AA2772" s="148">
        <v>891.16</v>
      </c>
      <c r="AB2772" s="148"/>
      <c r="AC2772" s="148"/>
      <c r="AD2772" s="148"/>
      <c r="AE2772" s="148"/>
      <c r="AF2772" s="148"/>
      <c r="AG2772" s="148"/>
      <c r="AH2772" s="148"/>
      <c r="AI2772" s="148"/>
      <c r="AJ2772" s="148"/>
      <c r="AK2772" s="148"/>
      <c r="AL2772" s="139">
        <v>0</v>
      </c>
      <c r="AM2772" s="139">
        <v>0</v>
      </c>
      <c r="AN2772" s="148">
        <f t="shared" si="388"/>
        <v>1000</v>
      </c>
      <c r="AO2772" s="148">
        <f t="shared" si="389"/>
        <v>72</v>
      </c>
      <c r="AP2772" s="148">
        <v>3</v>
      </c>
      <c r="AQ2772" s="140">
        <v>3</v>
      </c>
      <c r="AS2772" s="42">
        <f t="shared" si="390"/>
        <v>5254.8104038360752</v>
      </c>
      <c r="AT2772" s="101">
        <f t="shared" si="391"/>
        <v>0</v>
      </c>
      <c r="AU2772" s="42">
        <f t="shared" si="392"/>
        <v>5254.8104038360752</v>
      </c>
      <c r="AV2772" s="42">
        <f t="shared" si="393"/>
        <v>12966.859640491342</v>
      </c>
      <c r="AW2772" s="102">
        <f t="shared" si="394"/>
        <v>3698.6666666666665</v>
      </c>
      <c r="AX2772" s="43">
        <f t="shared" si="387"/>
        <v>3</v>
      </c>
      <c r="AY2772" s="43" t="str">
        <f t="shared" si="395"/>
        <v>UTTSS</v>
      </c>
    </row>
    <row r="2773" spans="1:51" hidden="1" x14ac:dyDescent="0.2">
      <c r="A2773" s="38">
        <v>2766</v>
      </c>
      <c r="B2773" t="s">
        <v>362</v>
      </c>
      <c r="C2773" t="s">
        <v>289</v>
      </c>
      <c r="D2773">
        <v>320</v>
      </c>
      <c r="E2773" t="s">
        <v>1243</v>
      </c>
      <c r="F2773">
        <v>0.25</v>
      </c>
      <c r="G2773" t="str">
        <f>LOOKUP(F2773,{0,6,45},{"F","L","H"})</f>
        <v>F</v>
      </c>
      <c r="H2773" t="s">
        <v>4472</v>
      </c>
      <c r="I2773" s="43" t="str">
        <f>IFERROR(VLOOKUP(#REF!,#REF!,2,FALSE),"No")</f>
        <v>No</v>
      </c>
      <c r="J2773" s="139">
        <v>0.5</v>
      </c>
      <c r="K2773" s="148">
        <v>61</v>
      </c>
      <c r="L2773" s="148"/>
      <c r="M2773" s="148"/>
      <c r="N2773" s="148"/>
      <c r="O2773" s="148"/>
      <c r="P2773" s="148"/>
      <c r="Q2773" s="148"/>
      <c r="R2773" s="148"/>
      <c r="S2773" s="148"/>
      <c r="T2773" s="148"/>
      <c r="U2773" s="148"/>
      <c r="V2773" s="148"/>
      <c r="W2773" s="148"/>
      <c r="X2773" s="139">
        <v>2</v>
      </c>
      <c r="Y2773" s="148">
        <v>1000</v>
      </c>
      <c r="Z2773" s="148"/>
      <c r="AA2773" s="148"/>
      <c r="AB2773" s="148"/>
      <c r="AC2773" s="148"/>
      <c r="AD2773" s="148"/>
      <c r="AE2773" s="148"/>
      <c r="AF2773" s="148"/>
      <c r="AG2773" s="148"/>
      <c r="AH2773" s="148"/>
      <c r="AI2773" s="148"/>
      <c r="AJ2773" s="148"/>
      <c r="AK2773" s="148"/>
      <c r="AL2773" s="139">
        <v>0</v>
      </c>
      <c r="AM2773" s="139">
        <v>0</v>
      </c>
      <c r="AN2773" s="148">
        <f t="shared" si="388"/>
        <v>1000</v>
      </c>
      <c r="AO2773" s="148">
        <f t="shared" si="389"/>
        <v>61</v>
      </c>
      <c r="AP2773" s="148">
        <v>8</v>
      </c>
      <c r="AQ2773" s="140">
        <v>8</v>
      </c>
      <c r="AS2773" s="42">
        <f t="shared" si="390"/>
        <v>4172.6121476944536</v>
      </c>
      <c r="AT2773" s="101">
        <f t="shared" si="391"/>
        <v>0</v>
      </c>
      <c r="AU2773" s="42">
        <f t="shared" si="392"/>
        <v>4172.6121476944536</v>
      </c>
      <c r="AV2773" s="42">
        <f t="shared" si="393"/>
        <v>4063.870215184254</v>
      </c>
      <c r="AW2773" s="102">
        <f t="shared" si="394"/>
        <v>431</v>
      </c>
      <c r="AX2773" s="43">
        <f t="shared" si="387"/>
        <v>0.5</v>
      </c>
      <c r="AY2773" s="43" t="str">
        <f t="shared" si="395"/>
        <v>UTGS</v>
      </c>
    </row>
    <row r="2774" spans="1:51" hidden="1" x14ac:dyDescent="0.2">
      <c r="A2774" s="38">
        <v>2767</v>
      </c>
      <c r="B2774" t="s">
        <v>362</v>
      </c>
      <c r="C2774" t="s">
        <v>289</v>
      </c>
      <c r="D2774">
        <v>320</v>
      </c>
      <c r="E2774" t="s">
        <v>1243</v>
      </c>
      <c r="F2774">
        <v>0.25</v>
      </c>
      <c r="G2774" t="str">
        <f>LOOKUP(F2774,{0,6,45},{"F","L","H"})</f>
        <v>F</v>
      </c>
      <c r="H2774" t="s">
        <v>4473</v>
      </c>
      <c r="I2774" s="43" t="str">
        <f>IFERROR(VLOOKUP(#REF!,#REF!,2,FALSE),"No")</f>
        <v>No</v>
      </c>
      <c r="J2774" s="149">
        <v>0.5</v>
      </c>
      <c r="K2774" s="148">
        <v>23</v>
      </c>
      <c r="L2774" s="148"/>
      <c r="M2774" s="148"/>
      <c r="N2774" s="148"/>
      <c r="O2774" s="148"/>
      <c r="P2774" s="148"/>
      <c r="Q2774" s="148"/>
      <c r="R2774" s="148"/>
      <c r="S2774" s="148"/>
      <c r="T2774" s="148"/>
      <c r="U2774" s="148"/>
      <c r="V2774" s="148"/>
      <c r="W2774" s="148"/>
      <c r="X2774" s="139">
        <v>1.25</v>
      </c>
      <c r="Y2774" s="148">
        <v>286</v>
      </c>
      <c r="Z2774" s="148">
        <v>2</v>
      </c>
      <c r="AA2774" s="148">
        <v>18.739999999999998</v>
      </c>
      <c r="AB2774" s="148">
        <v>4</v>
      </c>
      <c r="AC2774" s="148">
        <v>695.26</v>
      </c>
      <c r="AD2774" s="148"/>
      <c r="AE2774" s="148"/>
      <c r="AF2774" s="148"/>
      <c r="AG2774" s="148"/>
      <c r="AH2774" s="148"/>
      <c r="AI2774" s="148"/>
      <c r="AJ2774" s="148"/>
      <c r="AK2774" s="148"/>
      <c r="AL2774" s="139">
        <v>0</v>
      </c>
      <c r="AM2774" s="139">
        <v>0</v>
      </c>
      <c r="AN2774" s="148">
        <f t="shared" si="388"/>
        <v>1000</v>
      </c>
      <c r="AO2774" s="148">
        <f t="shared" si="389"/>
        <v>23</v>
      </c>
      <c r="AP2774" s="148">
        <v>9</v>
      </c>
      <c r="AQ2774" s="140">
        <v>9</v>
      </c>
      <c r="AS2774" s="42">
        <f t="shared" si="390"/>
        <v>1573.2799901143023</v>
      </c>
      <c r="AT2774" s="101">
        <f t="shared" si="391"/>
        <v>0</v>
      </c>
      <c r="AU2774" s="42">
        <f t="shared" si="392"/>
        <v>1573.2799901143023</v>
      </c>
      <c r="AV2774" s="42">
        <f t="shared" si="393"/>
        <v>4188.4639912748926</v>
      </c>
      <c r="AW2774" s="102">
        <f t="shared" si="394"/>
        <v>431</v>
      </c>
      <c r="AX2774" s="43">
        <f t="shared" si="387"/>
        <v>0.5</v>
      </c>
      <c r="AY2774" s="43" t="str">
        <f t="shared" si="395"/>
        <v>UTGS</v>
      </c>
    </row>
    <row r="2775" spans="1:51" hidden="1" x14ac:dyDescent="0.2">
      <c r="A2775" s="38">
        <v>2768</v>
      </c>
      <c r="B2775" t="s">
        <v>362</v>
      </c>
      <c r="C2775" t="s">
        <v>289</v>
      </c>
      <c r="D2775">
        <v>320</v>
      </c>
      <c r="E2775" t="s">
        <v>1247</v>
      </c>
      <c r="F2775">
        <v>0.25</v>
      </c>
      <c r="G2775" t="str">
        <f>LOOKUP(F2775,{0,6,45},{"F","L","H"})</f>
        <v>F</v>
      </c>
      <c r="H2775" t="s">
        <v>4474</v>
      </c>
      <c r="I2775" s="43" t="str">
        <f>IFERROR(VLOOKUP(#REF!,#REF!,2,FALSE),"No")</f>
        <v>No</v>
      </c>
      <c r="J2775" s="149">
        <v>0.5</v>
      </c>
      <c r="K2775" s="148">
        <v>14</v>
      </c>
      <c r="L2775" s="148"/>
      <c r="M2775" s="148"/>
      <c r="N2775" s="236"/>
      <c r="O2775" s="149"/>
      <c r="P2775" s="148"/>
      <c r="Q2775" s="148"/>
      <c r="R2775" s="148"/>
      <c r="S2775" s="148"/>
      <c r="T2775" s="148"/>
      <c r="U2775" s="148"/>
      <c r="V2775" s="148"/>
      <c r="W2775" s="148"/>
      <c r="X2775" s="139">
        <v>1.25</v>
      </c>
      <c r="Y2775" s="148">
        <v>229.6</v>
      </c>
      <c r="Z2775" s="149">
        <v>2</v>
      </c>
      <c r="AA2775" s="148">
        <v>770.4</v>
      </c>
      <c r="AB2775" s="148"/>
      <c r="AC2775" s="148"/>
      <c r="AD2775" s="148"/>
      <c r="AE2775" s="148"/>
      <c r="AF2775" s="148"/>
      <c r="AG2775" s="148"/>
      <c r="AH2775" s="148"/>
      <c r="AI2775" s="148"/>
      <c r="AJ2775" s="148"/>
      <c r="AK2775" s="148"/>
      <c r="AL2775" s="139">
        <v>0</v>
      </c>
      <c r="AM2775" s="139">
        <v>0</v>
      </c>
      <c r="AN2775" s="148">
        <f t="shared" si="388"/>
        <v>1000</v>
      </c>
      <c r="AO2775" s="148">
        <f t="shared" si="389"/>
        <v>14</v>
      </c>
      <c r="AP2775" s="148">
        <v>5</v>
      </c>
      <c r="AQ2775" s="140">
        <v>5</v>
      </c>
      <c r="AS2775" s="42">
        <f t="shared" si="390"/>
        <v>957.64868963479262</v>
      </c>
      <c r="AT2775" s="101">
        <f t="shared" si="391"/>
        <v>0</v>
      </c>
      <c r="AU2775" s="42">
        <f t="shared" si="392"/>
        <v>957.64868963479262</v>
      </c>
      <c r="AV2775" s="42">
        <f t="shared" si="393"/>
        <v>6534.3363442948057</v>
      </c>
      <c r="AW2775" s="102">
        <f t="shared" si="394"/>
        <v>431</v>
      </c>
      <c r="AX2775" s="43">
        <f t="shared" si="387"/>
        <v>0.5</v>
      </c>
      <c r="AY2775" s="43" t="str">
        <f t="shared" si="395"/>
        <v>UTGS</v>
      </c>
    </row>
    <row r="2776" spans="1:51" hidden="1" x14ac:dyDescent="0.2">
      <c r="A2776" s="38">
        <v>2769</v>
      </c>
      <c r="B2776" t="s">
        <v>362</v>
      </c>
      <c r="C2776" t="s">
        <v>289</v>
      </c>
      <c r="D2776">
        <v>320</v>
      </c>
      <c r="E2776" t="s">
        <v>1243</v>
      </c>
      <c r="F2776">
        <v>0.25</v>
      </c>
      <c r="G2776" t="str">
        <f>LOOKUP(F2776,{0,6,45},{"F","L","H"})</f>
        <v>F</v>
      </c>
      <c r="H2776" t="s">
        <v>4475</v>
      </c>
      <c r="I2776" s="43" t="str">
        <f>IFERROR(VLOOKUP(#REF!,#REF!,2,FALSE),"No")</f>
        <v>No</v>
      </c>
      <c r="J2776" s="139">
        <v>0.5</v>
      </c>
      <c r="K2776" s="148">
        <v>50</v>
      </c>
      <c r="L2776" s="148"/>
      <c r="M2776" s="148"/>
      <c r="N2776" s="148"/>
      <c r="O2776" s="148"/>
      <c r="P2776" s="148"/>
      <c r="Q2776" s="148"/>
      <c r="R2776" s="148"/>
      <c r="S2776" s="148"/>
      <c r="T2776" s="148"/>
      <c r="U2776" s="148"/>
      <c r="V2776" s="148"/>
      <c r="W2776" s="148"/>
      <c r="X2776" s="139">
        <v>2</v>
      </c>
      <c r="Y2776" s="148">
        <v>1000</v>
      </c>
      <c r="Z2776" s="148"/>
      <c r="AA2776" s="148"/>
      <c r="AB2776" s="148"/>
      <c r="AC2776" s="148"/>
      <c r="AD2776" s="148"/>
      <c r="AE2776" s="148"/>
      <c r="AF2776" s="148"/>
      <c r="AG2776" s="148"/>
      <c r="AH2776" s="148"/>
      <c r="AI2776" s="148"/>
      <c r="AJ2776" s="148"/>
      <c r="AK2776" s="148"/>
      <c r="AL2776" s="139">
        <v>0</v>
      </c>
      <c r="AM2776" s="139">
        <v>0</v>
      </c>
      <c r="AN2776" s="148">
        <f t="shared" si="388"/>
        <v>1000</v>
      </c>
      <c r="AO2776" s="148">
        <f t="shared" si="389"/>
        <v>50</v>
      </c>
      <c r="AP2776" s="148">
        <v>8</v>
      </c>
      <c r="AQ2776" s="140">
        <v>8</v>
      </c>
      <c r="AS2776" s="42">
        <f t="shared" si="390"/>
        <v>3420.1738915528308</v>
      </c>
      <c r="AT2776" s="101">
        <f t="shared" si="391"/>
        <v>0</v>
      </c>
      <c r="AU2776" s="42">
        <f t="shared" si="392"/>
        <v>3420.1738915528308</v>
      </c>
      <c r="AV2776" s="42">
        <f t="shared" si="393"/>
        <v>4063.870215184254</v>
      </c>
      <c r="AW2776" s="102">
        <f t="shared" si="394"/>
        <v>431</v>
      </c>
      <c r="AX2776" s="43">
        <f t="shared" si="387"/>
        <v>0.5</v>
      </c>
      <c r="AY2776" s="43" t="str">
        <f t="shared" si="395"/>
        <v>UTGS</v>
      </c>
    </row>
    <row r="2777" spans="1:51" hidden="1" x14ac:dyDescent="0.2">
      <c r="A2777" s="38">
        <v>2770</v>
      </c>
      <c r="B2777" t="s">
        <v>362</v>
      </c>
      <c r="C2777" t="s">
        <v>289</v>
      </c>
      <c r="D2777">
        <v>320</v>
      </c>
      <c r="E2777" t="s">
        <v>1243</v>
      </c>
      <c r="F2777">
        <v>0.25</v>
      </c>
      <c r="G2777" t="str">
        <f>LOOKUP(F2777,{0,6,45},{"F","L","H"})</f>
        <v>F</v>
      </c>
      <c r="H2777" t="s">
        <v>4476</v>
      </c>
      <c r="I2777" s="43" t="str">
        <f>IFERROR(VLOOKUP(#REF!,#REF!,2,FALSE),"No")</f>
        <v>No</v>
      </c>
      <c r="J2777" s="139">
        <v>0.5</v>
      </c>
      <c r="K2777" s="148">
        <v>94</v>
      </c>
      <c r="L2777" s="148"/>
      <c r="M2777" s="148"/>
      <c r="N2777" s="148"/>
      <c r="O2777" s="148"/>
      <c r="P2777" s="148"/>
      <c r="Q2777" s="148"/>
      <c r="R2777" s="148"/>
      <c r="S2777" s="148"/>
      <c r="T2777" s="148"/>
      <c r="U2777" s="148"/>
      <c r="V2777" s="148"/>
      <c r="W2777" s="148"/>
      <c r="X2777" s="139">
        <v>2</v>
      </c>
      <c r="Y2777" s="148">
        <v>1000</v>
      </c>
      <c r="Z2777" s="148"/>
      <c r="AA2777" s="148"/>
      <c r="AB2777" s="148"/>
      <c r="AC2777" s="148"/>
      <c r="AD2777" s="148"/>
      <c r="AE2777" s="148"/>
      <c r="AF2777" s="148"/>
      <c r="AG2777" s="148"/>
      <c r="AH2777" s="148"/>
      <c r="AI2777" s="148"/>
      <c r="AJ2777" s="148"/>
      <c r="AK2777" s="148"/>
      <c r="AL2777" s="139">
        <v>0</v>
      </c>
      <c r="AM2777" s="139">
        <v>0</v>
      </c>
      <c r="AN2777" s="148">
        <f t="shared" si="388"/>
        <v>1000</v>
      </c>
      <c r="AO2777" s="148">
        <f t="shared" si="389"/>
        <v>94</v>
      </c>
      <c r="AP2777" s="148">
        <v>3</v>
      </c>
      <c r="AQ2777" s="140">
        <v>3</v>
      </c>
      <c r="AS2777" s="42">
        <f t="shared" si="390"/>
        <v>6429.9269161193224</v>
      </c>
      <c r="AT2777" s="101">
        <f t="shared" si="391"/>
        <v>0</v>
      </c>
      <c r="AU2777" s="42">
        <f t="shared" si="392"/>
        <v>6429.9269161193224</v>
      </c>
      <c r="AV2777" s="42">
        <f t="shared" si="393"/>
        <v>10836.987240491344</v>
      </c>
      <c r="AW2777" s="102">
        <f t="shared" si="394"/>
        <v>431</v>
      </c>
      <c r="AX2777" s="43">
        <f t="shared" si="387"/>
        <v>0.5</v>
      </c>
      <c r="AY2777" s="43" t="str">
        <f t="shared" si="395"/>
        <v>UTGS</v>
      </c>
    </row>
    <row r="2778" spans="1:51" hidden="1" x14ac:dyDescent="0.2">
      <c r="A2778" s="38">
        <v>2771</v>
      </c>
      <c r="B2778" t="s">
        <v>362</v>
      </c>
      <c r="C2778" t="s">
        <v>289</v>
      </c>
      <c r="D2778">
        <v>550</v>
      </c>
      <c r="E2778" t="s">
        <v>1245</v>
      </c>
      <c r="F2778">
        <v>2</v>
      </c>
      <c r="G2778" t="str">
        <f>LOOKUP(F2778,{0,6,45},{"F","L","H"})</f>
        <v>F</v>
      </c>
      <c r="H2778" t="s">
        <v>4477</v>
      </c>
      <c r="I2778" s="43" t="str">
        <f>IFERROR(VLOOKUP(#REF!,#REF!,2,FALSE),"No")</f>
        <v>No</v>
      </c>
      <c r="J2778" s="139">
        <v>0.75</v>
      </c>
      <c r="K2778" s="148">
        <v>83</v>
      </c>
      <c r="L2778" s="148"/>
      <c r="M2778" s="148"/>
      <c r="N2778" s="148"/>
      <c r="O2778" s="148"/>
      <c r="P2778" s="148"/>
      <c r="Q2778" s="148"/>
      <c r="R2778" s="148"/>
      <c r="S2778" s="148"/>
      <c r="T2778" s="148"/>
      <c r="U2778" s="148"/>
      <c r="V2778" s="148"/>
      <c r="W2778" s="148"/>
      <c r="X2778" s="139">
        <v>2</v>
      </c>
      <c r="Y2778" s="148">
        <v>1000</v>
      </c>
      <c r="Z2778" s="148"/>
      <c r="AA2778" s="148"/>
      <c r="AB2778" s="148"/>
      <c r="AC2778" s="148"/>
      <c r="AD2778" s="148"/>
      <c r="AE2778" s="148"/>
      <c r="AF2778" s="148"/>
      <c r="AG2778" s="148"/>
      <c r="AH2778" s="148"/>
      <c r="AI2778" s="148"/>
      <c r="AJ2778" s="148"/>
      <c r="AK2778" s="148"/>
      <c r="AL2778" s="139">
        <v>0</v>
      </c>
      <c r="AM2778" s="139">
        <v>0</v>
      </c>
      <c r="AN2778" s="148">
        <f t="shared" si="388"/>
        <v>1000</v>
      </c>
      <c r="AO2778" s="148">
        <f t="shared" si="389"/>
        <v>83</v>
      </c>
      <c r="AP2778" s="148">
        <v>18</v>
      </c>
      <c r="AQ2778" s="140">
        <v>100</v>
      </c>
      <c r="AS2778" s="42">
        <f t="shared" si="390"/>
        <v>5343.8286599776984</v>
      </c>
      <c r="AT2778" s="101">
        <f t="shared" si="391"/>
        <v>0</v>
      </c>
      <c r="AU2778" s="42">
        <f t="shared" si="392"/>
        <v>5343.8286599776984</v>
      </c>
      <c r="AV2778" s="42">
        <f t="shared" si="393"/>
        <v>325.1096172147403</v>
      </c>
      <c r="AW2778" s="102">
        <f t="shared" si="394"/>
        <v>585.0096169344007</v>
      </c>
      <c r="AX2778" s="43">
        <f t="shared" si="387"/>
        <v>0.75</v>
      </c>
      <c r="AY2778" s="43" t="str">
        <f t="shared" si="395"/>
        <v>UTGS</v>
      </c>
    </row>
    <row r="2779" spans="1:51" hidden="1" x14ac:dyDescent="0.2">
      <c r="A2779" s="38">
        <v>2772</v>
      </c>
      <c r="B2779" t="s">
        <v>362</v>
      </c>
      <c r="C2779" t="s">
        <v>289</v>
      </c>
      <c r="D2779">
        <v>550</v>
      </c>
      <c r="E2779" t="s">
        <v>1243</v>
      </c>
      <c r="F2779">
        <v>2</v>
      </c>
      <c r="G2779" t="str">
        <f>LOOKUP(F2779,{0,6,45},{"F","L","H"})</f>
        <v>F</v>
      </c>
      <c r="H2779" t="s">
        <v>4478</v>
      </c>
      <c r="I2779" s="43" t="str">
        <f>IFERROR(VLOOKUP(#REF!,#REF!,2,FALSE),"No")</f>
        <v>No</v>
      </c>
      <c r="J2779" s="139">
        <v>0.75</v>
      </c>
      <c r="K2779" s="148">
        <v>20</v>
      </c>
      <c r="L2779" s="148"/>
      <c r="M2779" s="148"/>
      <c r="N2779" s="148"/>
      <c r="O2779" s="148"/>
      <c r="P2779" s="148"/>
      <c r="Q2779" s="148"/>
      <c r="R2779" s="148"/>
      <c r="S2779" s="148"/>
      <c r="T2779" s="148"/>
      <c r="U2779" s="148"/>
      <c r="V2779" s="148"/>
      <c r="W2779" s="148"/>
      <c r="X2779" s="139">
        <v>2</v>
      </c>
      <c r="Y2779" s="148">
        <v>767.84</v>
      </c>
      <c r="Z2779" s="148">
        <v>4</v>
      </c>
      <c r="AA2779" s="148">
        <v>232.16</v>
      </c>
      <c r="AB2779" s="148"/>
      <c r="AC2779" s="148"/>
      <c r="AD2779" s="148"/>
      <c r="AE2779" s="148"/>
      <c r="AF2779" s="148"/>
      <c r="AG2779" s="148"/>
      <c r="AH2779" s="148"/>
      <c r="AI2779" s="148"/>
      <c r="AJ2779" s="148"/>
      <c r="AK2779" s="148"/>
      <c r="AL2779" s="139">
        <v>0</v>
      </c>
      <c r="AM2779" s="139">
        <v>0</v>
      </c>
      <c r="AN2779" s="148">
        <f t="shared" si="388"/>
        <v>1000</v>
      </c>
      <c r="AO2779" s="148">
        <f t="shared" si="389"/>
        <v>20</v>
      </c>
      <c r="AP2779" s="148">
        <v>9</v>
      </c>
      <c r="AQ2779" s="140">
        <v>56</v>
      </c>
      <c r="AS2779" s="42">
        <f t="shared" si="390"/>
        <v>1287.6695566211322</v>
      </c>
      <c r="AT2779" s="101">
        <f t="shared" si="391"/>
        <v>0</v>
      </c>
      <c r="AU2779" s="42">
        <f t="shared" si="392"/>
        <v>1287.6695566211322</v>
      </c>
      <c r="AV2779" s="42">
        <f t="shared" si="393"/>
        <v>610.27765931203635</v>
      </c>
      <c r="AW2779" s="102">
        <f t="shared" si="394"/>
        <v>585.0096169344007</v>
      </c>
      <c r="AX2779" s="43">
        <f t="shared" si="387"/>
        <v>0.75</v>
      </c>
      <c r="AY2779" s="43" t="str">
        <f t="shared" si="395"/>
        <v>UTGS</v>
      </c>
    </row>
    <row r="2780" spans="1:51" hidden="1" x14ac:dyDescent="0.2">
      <c r="A2780" s="38">
        <v>2773</v>
      </c>
      <c r="B2780" t="s">
        <v>362</v>
      </c>
      <c r="C2780" t="s">
        <v>289</v>
      </c>
      <c r="D2780">
        <v>550</v>
      </c>
      <c r="E2780" t="s">
        <v>1243</v>
      </c>
      <c r="F2780">
        <v>2</v>
      </c>
      <c r="G2780" t="str">
        <f>LOOKUP(F2780,{0,6,45},{"F","L","H"})</f>
        <v>F</v>
      </c>
      <c r="H2780" t="s">
        <v>4479</v>
      </c>
      <c r="I2780" s="43" t="str">
        <f>IFERROR(VLOOKUP(#REF!,#REF!,2,FALSE),"No")</f>
        <v>No</v>
      </c>
      <c r="J2780" s="139">
        <v>0.5</v>
      </c>
      <c r="K2780" s="148">
        <v>59</v>
      </c>
      <c r="L2780" s="148"/>
      <c r="M2780" s="148"/>
      <c r="N2780" s="148"/>
      <c r="O2780" s="148"/>
      <c r="P2780" s="148"/>
      <c r="Q2780" s="148"/>
      <c r="R2780" s="148"/>
      <c r="S2780" s="148"/>
      <c r="T2780" s="148"/>
      <c r="U2780" s="148"/>
      <c r="V2780" s="148"/>
      <c r="W2780" s="148"/>
      <c r="X2780" s="139">
        <v>2</v>
      </c>
      <c r="Y2780" s="148">
        <v>1000</v>
      </c>
      <c r="Z2780" s="148"/>
      <c r="AA2780" s="148"/>
      <c r="AB2780" s="148"/>
      <c r="AC2780" s="148"/>
      <c r="AD2780" s="148"/>
      <c r="AE2780" s="148"/>
      <c r="AF2780" s="148"/>
      <c r="AG2780" s="148"/>
      <c r="AH2780" s="148"/>
      <c r="AI2780" s="148"/>
      <c r="AJ2780" s="148"/>
      <c r="AK2780" s="148"/>
      <c r="AL2780" s="139">
        <v>0</v>
      </c>
      <c r="AM2780" s="139">
        <v>0</v>
      </c>
      <c r="AN2780" s="148">
        <f t="shared" si="388"/>
        <v>1000</v>
      </c>
      <c r="AO2780" s="148">
        <f t="shared" si="389"/>
        <v>59</v>
      </c>
      <c r="AP2780" s="148">
        <v>7</v>
      </c>
      <c r="AQ2780" s="140">
        <v>7</v>
      </c>
      <c r="AS2780" s="42">
        <f t="shared" si="390"/>
        <v>4035.8051920323405</v>
      </c>
      <c r="AT2780" s="101">
        <f t="shared" si="391"/>
        <v>0</v>
      </c>
      <c r="AU2780" s="42">
        <f t="shared" si="392"/>
        <v>4035.8051920323405</v>
      </c>
      <c r="AV2780" s="42">
        <f t="shared" si="393"/>
        <v>4644.4231030677192</v>
      </c>
      <c r="AW2780" s="102">
        <f t="shared" si="394"/>
        <v>585.0096169344007</v>
      </c>
      <c r="AX2780" s="43">
        <f t="shared" si="387"/>
        <v>0.5</v>
      </c>
      <c r="AY2780" s="43" t="str">
        <f t="shared" si="395"/>
        <v>UTGS</v>
      </c>
    </row>
    <row r="2781" spans="1:51" hidden="1" x14ac:dyDescent="0.2">
      <c r="A2781" s="38">
        <v>2774</v>
      </c>
      <c r="B2781" t="s">
        <v>362</v>
      </c>
      <c r="C2781" t="s">
        <v>289</v>
      </c>
      <c r="D2781">
        <v>320</v>
      </c>
      <c r="E2781" t="s">
        <v>1243</v>
      </c>
      <c r="F2781">
        <v>0.25</v>
      </c>
      <c r="G2781" t="str">
        <f>LOOKUP(F2781,{0,6,45},{"F","L","H"})</f>
        <v>F</v>
      </c>
      <c r="H2781" t="s">
        <v>4480</v>
      </c>
      <c r="I2781" s="43" t="str">
        <f>IFERROR(VLOOKUP(#REF!,#REF!,2,FALSE),"No")</f>
        <v>No</v>
      </c>
      <c r="J2781" s="139">
        <v>0.5</v>
      </c>
      <c r="K2781" s="148">
        <v>23</v>
      </c>
      <c r="L2781" s="148">
        <v>0.75</v>
      </c>
      <c r="M2781" s="148">
        <v>2</v>
      </c>
      <c r="N2781" s="148"/>
      <c r="O2781" s="148"/>
      <c r="P2781" s="148"/>
      <c r="Q2781" s="148"/>
      <c r="R2781" s="148"/>
      <c r="S2781" s="148"/>
      <c r="T2781" s="148"/>
      <c r="U2781" s="148"/>
      <c r="V2781" s="148"/>
      <c r="W2781" s="148"/>
      <c r="X2781" s="139">
        <v>0.75</v>
      </c>
      <c r="Y2781" s="148">
        <v>225</v>
      </c>
      <c r="Z2781" s="148">
        <v>2</v>
      </c>
      <c r="AA2781" s="148">
        <v>775</v>
      </c>
      <c r="AB2781" s="148"/>
      <c r="AC2781" s="148"/>
      <c r="AD2781" s="148"/>
      <c r="AE2781" s="148"/>
      <c r="AF2781" s="148"/>
      <c r="AG2781" s="148"/>
      <c r="AH2781" s="148"/>
      <c r="AI2781" s="148"/>
      <c r="AJ2781" s="148"/>
      <c r="AK2781" s="148"/>
      <c r="AL2781" s="139">
        <v>0</v>
      </c>
      <c r="AM2781" s="139">
        <v>0</v>
      </c>
      <c r="AN2781" s="148">
        <f t="shared" si="388"/>
        <v>1000</v>
      </c>
      <c r="AO2781" s="148">
        <f t="shared" si="389"/>
        <v>25</v>
      </c>
      <c r="AP2781" s="148">
        <v>12</v>
      </c>
      <c r="AQ2781" s="140">
        <v>12</v>
      </c>
      <c r="AS2781" s="42">
        <f t="shared" si="390"/>
        <v>1702.0469457764157</v>
      </c>
      <c r="AT2781" s="101">
        <f t="shared" si="391"/>
        <v>0</v>
      </c>
      <c r="AU2781" s="42">
        <f t="shared" si="392"/>
        <v>1702.0469457764157</v>
      </c>
      <c r="AV2781" s="42">
        <f t="shared" si="393"/>
        <v>2851.3718101228365</v>
      </c>
      <c r="AW2781" s="102">
        <f t="shared" si="394"/>
        <v>431</v>
      </c>
      <c r="AX2781" s="43">
        <f t="shared" si="387"/>
        <v>0.5</v>
      </c>
      <c r="AY2781" s="43" t="str">
        <f t="shared" si="395"/>
        <v>UTGS</v>
      </c>
    </row>
    <row r="2782" spans="1:51" hidden="1" x14ac:dyDescent="0.2">
      <c r="A2782" s="38">
        <v>2775</v>
      </c>
      <c r="B2782" t="s">
        <v>362</v>
      </c>
      <c r="C2782" t="s">
        <v>289</v>
      </c>
      <c r="D2782">
        <v>320</v>
      </c>
      <c r="E2782" t="s">
        <v>1243</v>
      </c>
      <c r="F2782">
        <v>0.25</v>
      </c>
      <c r="G2782" t="str">
        <f>LOOKUP(F2782,{0,6,45},{"F","L","H"})</f>
        <v>F</v>
      </c>
      <c r="H2782" t="s">
        <v>4481</v>
      </c>
      <c r="I2782" s="43" t="str">
        <f>IFERROR(VLOOKUP(#REF!,#REF!,2,FALSE),"No")</f>
        <v>No</v>
      </c>
      <c r="J2782" s="139">
        <v>0.5</v>
      </c>
      <c r="K2782" s="148">
        <v>49</v>
      </c>
      <c r="L2782" s="148"/>
      <c r="M2782" s="148"/>
      <c r="N2782" s="148"/>
      <c r="O2782" s="148"/>
      <c r="P2782" s="148"/>
      <c r="Q2782" s="148"/>
      <c r="R2782" s="148"/>
      <c r="S2782" s="148"/>
      <c r="T2782" s="148"/>
      <c r="U2782" s="148"/>
      <c r="V2782" s="148"/>
      <c r="W2782" s="148"/>
      <c r="X2782" s="139">
        <v>1.25</v>
      </c>
      <c r="Y2782" s="148">
        <v>81.72</v>
      </c>
      <c r="Z2782" s="149">
        <v>2</v>
      </c>
      <c r="AA2782" s="148">
        <v>918.28</v>
      </c>
      <c r="AB2782" s="148"/>
      <c r="AC2782" s="148"/>
      <c r="AD2782" s="148"/>
      <c r="AE2782" s="148"/>
      <c r="AF2782" s="148"/>
      <c r="AG2782" s="148"/>
      <c r="AH2782" s="148"/>
      <c r="AI2782" s="148"/>
      <c r="AJ2782" s="148"/>
      <c r="AK2782" s="148"/>
      <c r="AL2782" s="139">
        <v>0</v>
      </c>
      <c r="AM2782" s="139">
        <v>0</v>
      </c>
      <c r="AN2782" s="148">
        <f t="shared" si="388"/>
        <v>1000</v>
      </c>
      <c r="AO2782" s="148">
        <f t="shared" si="389"/>
        <v>49</v>
      </c>
      <c r="AP2782" s="148">
        <v>4</v>
      </c>
      <c r="AQ2782" s="140">
        <v>4</v>
      </c>
      <c r="AS2782" s="42">
        <f t="shared" si="390"/>
        <v>3351.7704137217743</v>
      </c>
      <c r="AT2782" s="101">
        <f t="shared" si="391"/>
        <v>0</v>
      </c>
      <c r="AU2782" s="42">
        <f t="shared" si="392"/>
        <v>3351.7704137217743</v>
      </c>
      <c r="AV2782" s="42">
        <f t="shared" si="393"/>
        <v>8142.0414303685075</v>
      </c>
      <c r="AW2782" s="102">
        <f t="shared" si="394"/>
        <v>431</v>
      </c>
      <c r="AX2782" s="43">
        <f t="shared" si="387"/>
        <v>0.5</v>
      </c>
      <c r="AY2782" s="43" t="str">
        <f t="shared" si="395"/>
        <v>UTGS</v>
      </c>
    </row>
    <row r="2783" spans="1:51" hidden="1" x14ac:dyDescent="0.2">
      <c r="A2783" s="38">
        <v>2776</v>
      </c>
      <c r="B2783" t="s">
        <v>362</v>
      </c>
      <c r="C2783" t="s">
        <v>289</v>
      </c>
      <c r="D2783">
        <v>630</v>
      </c>
      <c r="E2783" t="s">
        <v>192</v>
      </c>
      <c r="F2783">
        <v>0.25</v>
      </c>
      <c r="G2783" t="str">
        <f>LOOKUP(F2783,{0,6,45},{"F","L","H"})</f>
        <v>F</v>
      </c>
      <c r="H2783" t="s">
        <v>4482</v>
      </c>
      <c r="I2783" s="43" t="str">
        <f>IFERROR(VLOOKUP(#REF!,#REF!,2,FALSE),"No")</f>
        <v>No</v>
      </c>
      <c r="J2783" s="139">
        <v>0.75</v>
      </c>
      <c r="K2783" s="148">
        <v>116</v>
      </c>
      <c r="L2783" s="148"/>
      <c r="M2783" s="148"/>
      <c r="N2783" s="148"/>
      <c r="O2783" s="148"/>
      <c r="P2783" s="148"/>
      <c r="Q2783" s="148"/>
      <c r="R2783" s="148"/>
      <c r="S2783" s="148"/>
      <c r="T2783" s="148"/>
      <c r="U2783" s="148"/>
      <c r="V2783" s="148"/>
      <c r="W2783" s="148"/>
      <c r="X2783" s="139">
        <v>2</v>
      </c>
      <c r="Y2783" s="148">
        <v>197.21</v>
      </c>
      <c r="Z2783" s="148">
        <v>4</v>
      </c>
      <c r="AA2783" s="148">
        <v>802.79</v>
      </c>
      <c r="AB2783" s="148"/>
      <c r="AC2783" s="148"/>
      <c r="AD2783" s="148"/>
      <c r="AE2783" s="148"/>
      <c r="AF2783" s="148"/>
      <c r="AG2783" s="148"/>
      <c r="AH2783" s="148"/>
      <c r="AI2783" s="148"/>
      <c r="AJ2783" s="148"/>
      <c r="AK2783" s="148"/>
      <c r="AL2783" s="139">
        <v>0</v>
      </c>
      <c r="AM2783" s="139">
        <v>0</v>
      </c>
      <c r="AN2783" s="148">
        <f t="shared" si="388"/>
        <v>1000</v>
      </c>
      <c r="AO2783" s="148">
        <f t="shared" si="389"/>
        <v>116</v>
      </c>
      <c r="AP2783" s="148">
        <v>7</v>
      </c>
      <c r="AQ2783" s="140">
        <v>7</v>
      </c>
      <c r="AS2783" s="42">
        <f t="shared" si="390"/>
        <v>7468.4834284025665</v>
      </c>
      <c r="AT2783" s="101">
        <f t="shared" si="391"/>
        <v>0</v>
      </c>
      <c r="AU2783" s="42">
        <f t="shared" si="392"/>
        <v>7468.4834284025665</v>
      </c>
      <c r="AV2783" s="42">
        <f t="shared" si="393"/>
        <v>5466.7094316391467</v>
      </c>
      <c r="AW2783" s="102">
        <f t="shared" si="394"/>
        <v>1348.3333333333333</v>
      </c>
      <c r="AX2783" s="43">
        <f t="shared" si="387"/>
        <v>0.75</v>
      </c>
      <c r="AY2783" s="43" t="str">
        <f t="shared" si="395"/>
        <v>UTGS</v>
      </c>
    </row>
    <row r="2784" spans="1:51" hidden="1" x14ac:dyDescent="0.2">
      <c r="A2784" s="38">
        <v>2777</v>
      </c>
      <c r="B2784" t="s">
        <v>362</v>
      </c>
      <c r="C2784" t="s">
        <v>289</v>
      </c>
      <c r="D2784">
        <v>320</v>
      </c>
      <c r="E2784" t="s">
        <v>1243</v>
      </c>
      <c r="F2784">
        <v>0.25</v>
      </c>
      <c r="G2784" t="str">
        <f>LOOKUP(F2784,{0,6,45},{"F","L","H"})</f>
        <v>F</v>
      </c>
      <c r="H2784" t="s">
        <v>4483</v>
      </c>
      <c r="I2784" s="43" t="str">
        <f>IFERROR(VLOOKUP(#REF!,#REF!,2,FALSE),"No")</f>
        <v>No</v>
      </c>
      <c r="J2784" s="139">
        <v>0.5</v>
      </c>
      <c r="K2784" s="148">
        <v>37</v>
      </c>
      <c r="L2784" s="148"/>
      <c r="M2784" s="148"/>
      <c r="N2784" s="148"/>
      <c r="O2784" s="148"/>
      <c r="P2784" s="148"/>
      <c r="Q2784" s="148"/>
      <c r="R2784" s="148"/>
      <c r="S2784" s="148"/>
      <c r="T2784" s="148"/>
      <c r="U2784" s="148"/>
      <c r="V2784" s="148"/>
      <c r="W2784" s="148"/>
      <c r="X2784" s="139">
        <v>1.25</v>
      </c>
      <c r="Y2784" s="148">
        <v>868</v>
      </c>
      <c r="Z2784" s="148">
        <v>2</v>
      </c>
      <c r="AA2784" s="148">
        <v>85.66</v>
      </c>
      <c r="AB2784" s="148">
        <v>4</v>
      </c>
      <c r="AC2784" s="148">
        <v>46.34</v>
      </c>
      <c r="AD2784" s="148"/>
      <c r="AE2784" s="148"/>
      <c r="AF2784" s="148"/>
      <c r="AG2784" s="148"/>
      <c r="AH2784" s="148"/>
      <c r="AI2784" s="148"/>
      <c r="AJ2784" s="148"/>
      <c r="AK2784" s="148"/>
      <c r="AL2784" s="139">
        <v>0</v>
      </c>
      <c r="AM2784" s="139">
        <v>0</v>
      </c>
      <c r="AN2784" s="148">
        <f t="shared" si="388"/>
        <v>1000</v>
      </c>
      <c r="AO2784" s="148">
        <f t="shared" si="389"/>
        <v>37</v>
      </c>
      <c r="AP2784" s="148">
        <v>10</v>
      </c>
      <c r="AQ2784" s="140">
        <v>10</v>
      </c>
      <c r="AS2784" s="42">
        <f t="shared" si="390"/>
        <v>2530.928679749095</v>
      </c>
      <c r="AT2784" s="101">
        <f t="shared" si="391"/>
        <v>0</v>
      </c>
      <c r="AU2784" s="42">
        <f t="shared" si="392"/>
        <v>2530.928679749095</v>
      </c>
      <c r="AV2784" s="42">
        <f t="shared" si="393"/>
        <v>3345.0819521474041</v>
      </c>
      <c r="AW2784" s="102">
        <f t="shared" si="394"/>
        <v>431</v>
      </c>
      <c r="AX2784" s="43">
        <f t="shared" si="387"/>
        <v>0.5</v>
      </c>
      <c r="AY2784" s="43" t="str">
        <f t="shared" si="395"/>
        <v>UTGS</v>
      </c>
    </row>
    <row r="2785" spans="1:51" hidden="1" x14ac:dyDescent="0.2">
      <c r="A2785" s="38">
        <v>2778</v>
      </c>
      <c r="B2785" t="s">
        <v>362</v>
      </c>
      <c r="C2785" t="s">
        <v>289</v>
      </c>
      <c r="D2785">
        <v>550</v>
      </c>
      <c r="E2785" t="s">
        <v>1842</v>
      </c>
      <c r="F2785">
        <v>2</v>
      </c>
      <c r="G2785" t="str">
        <f>LOOKUP(F2785,{0,6,45},{"F","L","H"})</f>
        <v>F</v>
      </c>
      <c r="H2785" t="s">
        <v>4485</v>
      </c>
      <c r="I2785" s="43" t="str">
        <f>IFERROR(VLOOKUP(#REF!,#REF!,2,FALSE),"No")</f>
        <v>No</v>
      </c>
      <c r="J2785" s="139">
        <v>0.75</v>
      </c>
      <c r="K2785" s="148">
        <v>13</v>
      </c>
      <c r="L2785" s="148"/>
      <c r="M2785" s="148"/>
      <c r="N2785" s="148"/>
      <c r="O2785" s="148"/>
      <c r="P2785" s="148"/>
      <c r="Q2785" s="148"/>
      <c r="R2785" s="148"/>
      <c r="S2785" s="148"/>
      <c r="T2785" s="148"/>
      <c r="U2785" s="148"/>
      <c r="V2785" s="148"/>
      <c r="W2785" s="148"/>
      <c r="X2785" s="139">
        <v>2</v>
      </c>
      <c r="Y2785" s="148">
        <v>1000</v>
      </c>
      <c r="Z2785" s="149"/>
      <c r="AA2785" s="148"/>
      <c r="AB2785" s="148"/>
      <c r="AC2785" s="148"/>
      <c r="AD2785" s="148"/>
      <c r="AE2785" s="148"/>
      <c r="AF2785" s="148"/>
      <c r="AG2785" s="148"/>
      <c r="AH2785" s="148"/>
      <c r="AI2785" s="148"/>
      <c r="AJ2785" s="148"/>
      <c r="AK2785" s="148"/>
      <c r="AL2785" s="139">
        <v>0</v>
      </c>
      <c r="AM2785" s="139">
        <v>0</v>
      </c>
      <c r="AN2785" s="148">
        <f t="shared" si="388"/>
        <v>1000</v>
      </c>
      <c r="AO2785" s="148">
        <f t="shared" si="389"/>
        <v>13</v>
      </c>
      <c r="AP2785" s="148">
        <v>16</v>
      </c>
      <c r="AQ2785" s="140">
        <v>44</v>
      </c>
      <c r="AS2785" s="42">
        <f t="shared" si="390"/>
        <v>836.98521180373587</v>
      </c>
      <c r="AT2785" s="101">
        <f t="shared" si="391"/>
        <v>0</v>
      </c>
      <c r="AU2785" s="42">
        <f t="shared" si="392"/>
        <v>836.98521180373587</v>
      </c>
      <c r="AV2785" s="42">
        <f t="shared" si="393"/>
        <v>738.88549366986433</v>
      </c>
      <c r="AW2785" s="102">
        <f t="shared" si="394"/>
        <v>585.0096169344007</v>
      </c>
      <c r="AX2785" s="43">
        <f t="shared" si="387"/>
        <v>0.75</v>
      </c>
      <c r="AY2785" s="43" t="str">
        <f t="shared" si="395"/>
        <v>UTGS</v>
      </c>
    </row>
    <row r="2786" spans="1:51" hidden="1" x14ac:dyDescent="0.2">
      <c r="A2786" s="38">
        <v>2779</v>
      </c>
      <c r="B2786" t="s">
        <v>362</v>
      </c>
      <c r="C2786" t="s">
        <v>289</v>
      </c>
      <c r="D2786">
        <v>320</v>
      </c>
      <c r="E2786" t="s">
        <v>1243</v>
      </c>
      <c r="F2786">
        <v>0.25</v>
      </c>
      <c r="G2786" t="str">
        <f>LOOKUP(F2786,{0,6,45},{"F","L","H"})</f>
        <v>F</v>
      </c>
      <c r="H2786" t="s">
        <v>4486</v>
      </c>
      <c r="I2786" s="43" t="str">
        <f>IFERROR(VLOOKUP(#REF!,#REF!,2,FALSE),"No")</f>
        <v>No</v>
      </c>
      <c r="J2786" s="139">
        <v>0.5</v>
      </c>
      <c r="K2786" s="148">
        <v>56</v>
      </c>
      <c r="L2786" s="148"/>
      <c r="M2786" s="148"/>
      <c r="N2786" s="148"/>
      <c r="O2786" s="148"/>
      <c r="P2786" s="148"/>
      <c r="Q2786" s="148"/>
      <c r="R2786" s="148"/>
      <c r="S2786" s="148"/>
      <c r="T2786" s="148"/>
      <c r="U2786" s="148"/>
      <c r="V2786" s="148"/>
      <c r="W2786" s="148"/>
      <c r="X2786" s="139">
        <v>2</v>
      </c>
      <c r="Y2786" s="148">
        <v>1000</v>
      </c>
      <c r="Z2786" s="148"/>
      <c r="AA2786" s="148"/>
      <c r="AB2786" s="148"/>
      <c r="AC2786" s="148"/>
      <c r="AD2786" s="148"/>
      <c r="AE2786" s="148"/>
      <c r="AF2786" s="148"/>
      <c r="AG2786" s="148"/>
      <c r="AH2786" s="148"/>
      <c r="AI2786" s="148"/>
      <c r="AJ2786" s="148"/>
      <c r="AK2786" s="148"/>
      <c r="AL2786" s="139">
        <v>0</v>
      </c>
      <c r="AM2786" s="139">
        <v>0</v>
      </c>
      <c r="AN2786" s="148">
        <f t="shared" si="388"/>
        <v>1000</v>
      </c>
      <c r="AO2786" s="148">
        <f t="shared" si="389"/>
        <v>56</v>
      </c>
      <c r="AP2786" s="148">
        <v>11</v>
      </c>
      <c r="AQ2786" s="140">
        <v>11</v>
      </c>
      <c r="AS2786" s="42">
        <f t="shared" si="390"/>
        <v>3830.5947585391705</v>
      </c>
      <c r="AT2786" s="101">
        <f t="shared" si="391"/>
        <v>0</v>
      </c>
      <c r="AU2786" s="42">
        <f t="shared" si="392"/>
        <v>3830.5947585391705</v>
      </c>
      <c r="AV2786" s="42">
        <f t="shared" si="393"/>
        <v>2955.5419746794573</v>
      </c>
      <c r="AW2786" s="102">
        <f t="shared" si="394"/>
        <v>431</v>
      </c>
      <c r="AX2786" s="43">
        <f t="shared" si="387"/>
        <v>0.5</v>
      </c>
      <c r="AY2786" s="43" t="str">
        <f t="shared" si="395"/>
        <v>UTGS</v>
      </c>
    </row>
    <row r="2787" spans="1:51" hidden="1" x14ac:dyDescent="0.2">
      <c r="A2787" s="38">
        <v>2780</v>
      </c>
      <c r="B2787" t="s">
        <v>362</v>
      </c>
      <c r="C2787" t="s">
        <v>289</v>
      </c>
      <c r="D2787">
        <v>320</v>
      </c>
      <c r="E2787" t="s">
        <v>1243</v>
      </c>
      <c r="F2787">
        <v>0.25</v>
      </c>
      <c r="G2787" t="str">
        <f>LOOKUP(F2787,{0,6,45},{"F","L","H"})</f>
        <v>F</v>
      </c>
      <c r="H2787" t="s">
        <v>4487</v>
      </c>
      <c r="I2787" s="43" t="str">
        <f>IFERROR(VLOOKUP(#REF!,#REF!,2,FALSE),"No")</f>
        <v>No</v>
      </c>
      <c r="J2787" s="139">
        <v>0.5</v>
      </c>
      <c r="K2787" s="148">
        <v>86</v>
      </c>
      <c r="L2787" s="148">
        <v>0.75</v>
      </c>
      <c r="M2787" s="148">
        <v>100.25</v>
      </c>
      <c r="N2787" s="148"/>
      <c r="O2787" s="148"/>
      <c r="P2787" s="148"/>
      <c r="Q2787" s="148"/>
      <c r="R2787" s="148"/>
      <c r="S2787" s="148"/>
      <c r="T2787" s="148"/>
      <c r="U2787" s="148"/>
      <c r="V2787" s="148"/>
      <c r="W2787" s="148"/>
      <c r="X2787" s="139">
        <v>0.75</v>
      </c>
      <c r="Y2787" s="148">
        <v>21</v>
      </c>
      <c r="Z2787" s="148">
        <v>1.25</v>
      </c>
      <c r="AA2787" s="148">
        <v>341.97</v>
      </c>
      <c r="AB2787" s="148">
        <v>4</v>
      </c>
      <c r="AC2787" s="148">
        <v>637.03</v>
      </c>
      <c r="AD2787" s="148"/>
      <c r="AE2787" s="148"/>
      <c r="AF2787" s="148"/>
      <c r="AG2787" s="148"/>
      <c r="AH2787" s="148"/>
      <c r="AI2787" s="148"/>
      <c r="AJ2787" s="148"/>
      <c r="AK2787" s="148"/>
      <c r="AL2787" s="139">
        <v>0</v>
      </c>
      <c r="AM2787" s="139">
        <v>0</v>
      </c>
      <c r="AN2787" s="148">
        <f t="shared" si="388"/>
        <v>1000</v>
      </c>
      <c r="AO2787" s="148">
        <f t="shared" si="389"/>
        <v>186.25</v>
      </c>
      <c r="AP2787" s="148">
        <v>7</v>
      </c>
      <c r="AQ2787" s="140">
        <v>7</v>
      </c>
      <c r="AS2787" s="42">
        <f t="shared" si="390"/>
        <v>12337.142746034295</v>
      </c>
      <c r="AT2787" s="101">
        <f t="shared" si="391"/>
        <v>0</v>
      </c>
      <c r="AU2787" s="42">
        <f t="shared" si="392"/>
        <v>12337.142746034295</v>
      </c>
      <c r="AV2787" s="42">
        <f t="shared" si="393"/>
        <v>5353.8608316391474</v>
      </c>
      <c r="AW2787" s="102">
        <f t="shared" si="394"/>
        <v>431</v>
      </c>
      <c r="AX2787" s="43">
        <f t="shared" si="387"/>
        <v>0.5</v>
      </c>
      <c r="AY2787" s="43" t="str">
        <f t="shared" si="395"/>
        <v>UTGS</v>
      </c>
    </row>
    <row r="2788" spans="1:51" hidden="1" x14ac:dyDescent="0.2">
      <c r="A2788" s="38">
        <v>2781</v>
      </c>
      <c r="B2788" t="s">
        <v>5806</v>
      </c>
      <c r="C2788" t="s">
        <v>5746</v>
      </c>
      <c r="D2788">
        <v>6600</v>
      </c>
      <c r="E2788" t="s">
        <v>198</v>
      </c>
      <c r="F2788">
        <v>5</v>
      </c>
      <c r="G2788" t="str">
        <f>LOOKUP(F2788,{0,6,45},{"F","L","H"})</f>
        <v>F</v>
      </c>
      <c r="H2788" t="s">
        <v>423</v>
      </c>
      <c r="I2788" s="43" t="str">
        <f>IFERROR(VLOOKUP(#REF!,#REF!,2,FALSE),"No")</f>
        <v>No</v>
      </c>
      <c r="J2788" s="139">
        <v>1.25</v>
      </c>
      <c r="K2788" s="148">
        <v>133</v>
      </c>
      <c r="L2788" s="148"/>
      <c r="M2788" s="148"/>
      <c r="N2788" s="148"/>
      <c r="O2788" s="148"/>
      <c r="P2788" s="148"/>
      <c r="Q2788" s="148"/>
      <c r="R2788" s="148"/>
      <c r="S2788" s="148"/>
      <c r="T2788" s="148"/>
      <c r="U2788" s="148"/>
      <c r="V2788" s="148"/>
      <c r="W2788" s="148"/>
      <c r="X2788" s="139">
        <v>2</v>
      </c>
      <c r="Y2788" s="148">
        <v>36.32</v>
      </c>
      <c r="Z2788" s="148">
        <v>6</v>
      </c>
      <c r="AA2788" s="148">
        <v>847</v>
      </c>
      <c r="AB2788" s="148">
        <v>10</v>
      </c>
      <c r="AC2788" s="148">
        <v>116.68</v>
      </c>
      <c r="AD2788" s="148"/>
      <c r="AE2788" s="148"/>
      <c r="AF2788" s="148"/>
      <c r="AG2788" s="148"/>
      <c r="AH2788" s="148"/>
      <c r="AI2788" s="148"/>
      <c r="AJ2788" s="148"/>
      <c r="AK2788" s="148"/>
      <c r="AL2788" s="139">
        <v>0</v>
      </c>
      <c r="AM2788" s="139">
        <v>0</v>
      </c>
      <c r="AN2788" s="148">
        <f t="shared" si="388"/>
        <v>1000</v>
      </c>
      <c r="AO2788" s="148">
        <f t="shared" si="389"/>
        <v>133</v>
      </c>
      <c r="AP2788" s="148">
        <v>6</v>
      </c>
      <c r="AQ2788" s="140">
        <v>7</v>
      </c>
      <c r="AS2788" s="42">
        <f t="shared" si="390"/>
        <v>9910.2925515305287</v>
      </c>
      <c r="AT2788" s="101">
        <f t="shared" si="391"/>
        <v>0</v>
      </c>
      <c r="AU2788" s="42">
        <f t="shared" si="392"/>
        <v>9910.2925515305287</v>
      </c>
      <c r="AV2788" s="42">
        <f t="shared" si="393"/>
        <v>8646.7532744962919</v>
      </c>
      <c r="AW2788" s="102">
        <f t="shared" si="394"/>
        <v>3698.6666666666665</v>
      </c>
      <c r="AX2788" s="43">
        <f t="shared" si="387"/>
        <v>1.25</v>
      </c>
      <c r="AY2788" s="43" t="str">
        <f t="shared" si="395"/>
        <v>UTTSS</v>
      </c>
    </row>
    <row r="2789" spans="1:51" hidden="1" x14ac:dyDescent="0.2">
      <c r="A2789" s="38">
        <v>2782</v>
      </c>
      <c r="B2789" t="s">
        <v>362</v>
      </c>
      <c r="C2789" t="s">
        <v>289</v>
      </c>
      <c r="D2789">
        <v>320</v>
      </c>
      <c r="E2789" t="s">
        <v>1243</v>
      </c>
      <c r="F2789">
        <v>0.25</v>
      </c>
      <c r="G2789" t="str">
        <f>LOOKUP(F2789,{0,6,45},{"F","L","H"})</f>
        <v>F</v>
      </c>
      <c r="H2789" t="s">
        <v>4488</v>
      </c>
      <c r="I2789" s="43" t="str">
        <f>IFERROR(VLOOKUP(#REF!,#REF!,2,FALSE),"No")</f>
        <v>No</v>
      </c>
      <c r="J2789" s="139">
        <v>0.5</v>
      </c>
      <c r="K2789" s="148">
        <v>57</v>
      </c>
      <c r="L2789" s="148"/>
      <c r="M2789" s="148"/>
      <c r="N2789" s="148"/>
      <c r="O2789" s="148"/>
      <c r="P2789" s="148"/>
      <c r="Q2789" s="148"/>
      <c r="R2789" s="148"/>
      <c r="S2789" s="148"/>
      <c r="T2789" s="148"/>
      <c r="U2789" s="148"/>
      <c r="V2789" s="148"/>
      <c r="W2789" s="148"/>
      <c r="X2789" s="139">
        <v>2</v>
      </c>
      <c r="Y2789" s="148">
        <v>1000</v>
      </c>
      <c r="Z2789" s="148"/>
      <c r="AA2789" s="148"/>
      <c r="AB2789" s="148"/>
      <c r="AC2789" s="148"/>
      <c r="AD2789" s="148"/>
      <c r="AE2789" s="148"/>
      <c r="AF2789" s="148"/>
      <c r="AG2789" s="148"/>
      <c r="AH2789" s="148"/>
      <c r="AI2789" s="148"/>
      <c r="AJ2789" s="148"/>
      <c r="AK2789" s="148"/>
      <c r="AL2789" s="139">
        <v>0</v>
      </c>
      <c r="AM2789" s="139">
        <v>0</v>
      </c>
      <c r="AN2789" s="148">
        <f t="shared" si="388"/>
        <v>1000</v>
      </c>
      <c r="AO2789" s="148">
        <f t="shared" si="389"/>
        <v>57</v>
      </c>
      <c r="AP2789" s="148">
        <v>7</v>
      </c>
      <c r="AQ2789" s="140">
        <v>8</v>
      </c>
      <c r="AS2789" s="42">
        <f t="shared" si="390"/>
        <v>3898.9982363702275</v>
      </c>
      <c r="AT2789" s="101">
        <f t="shared" si="391"/>
        <v>0</v>
      </c>
      <c r="AU2789" s="42">
        <f t="shared" si="392"/>
        <v>3898.9982363702275</v>
      </c>
      <c r="AV2789" s="42">
        <f t="shared" si="393"/>
        <v>4063.870215184254</v>
      </c>
      <c r="AW2789" s="102">
        <f t="shared" si="394"/>
        <v>431</v>
      </c>
      <c r="AX2789" s="43">
        <f t="shared" si="387"/>
        <v>0.5</v>
      </c>
      <c r="AY2789" s="43" t="str">
        <f t="shared" si="395"/>
        <v>UTGS</v>
      </c>
    </row>
    <row r="2790" spans="1:51" hidden="1" x14ac:dyDescent="0.2">
      <c r="A2790" s="38">
        <v>2783</v>
      </c>
      <c r="B2790" t="s">
        <v>362</v>
      </c>
      <c r="C2790" t="s">
        <v>289</v>
      </c>
      <c r="D2790">
        <v>320</v>
      </c>
      <c r="E2790" t="s">
        <v>1243</v>
      </c>
      <c r="F2790">
        <v>0.25</v>
      </c>
      <c r="G2790" t="str">
        <f>LOOKUP(F2790,{0,6,45},{"F","L","H"})</f>
        <v>F</v>
      </c>
      <c r="H2790" t="s">
        <v>4490</v>
      </c>
      <c r="I2790" s="43" t="str">
        <f>IFERROR(VLOOKUP(#REF!,#REF!,2,FALSE),"No")</f>
        <v>No</v>
      </c>
      <c r="J2790" s="139">
        <v>0.5</v>
      </c>
      <c r="K2790" s="148">
        <v>50</v>
      </c>
      <c r="L2790" s="148"/>
      <c r="M2790" s="148"/>
      <c r="N2790" s="148"/>
      <c r="O2790" s="148"/>
      <c r="P2790" s="148"/>
      <c r="Q2790" s="148"/>
      <c r="R2790" s="148"/>
      <c r="S2790" s="148"/>
      <c r="T2790" s="148"/>
      <c r="U2790" s="148"/>
      <c r="V2790" s="148"/>
      <c r="W2790" s="148"/>
      <c r="X2790" s="139">
        <v>2</v>
      </c>
      <c r="Y2790" s="148">
        <v>967.42</v>
      </c>
      <c r="Z2790" s="148">
        <v>4</v>
      </c>
      <c r="AA2790" s="148">
        <v>32.58</v>
      </c>
      <c r="AB2790" s="148"/>
      <c r="AC2790" s="148"/>
      <c r="AD2790" s="148"/>
      <c r="AE2790" s="148"/>
      <c r="AF2790" s="148"/>
      <c r="AG2790" s="148"/>
      <c r="AH2790" s="148"/>
      <c r="AI2790" s="148"/>
      <c r="AJ2790" s="148"/>
      <c r="AK2790" s="148"/>
      <c r="AL2790" s="139">
        <v>0</v>
      </c>
      <c r="AM2790" s="139">
        <v>0</v>
      </c>
      <c r="AN2790" s="148">
        <f t="shared" si="388"/>
        <v>1000</v>
      </c>
      <c r="AO2790" s="148">
        <f t="shared" si="389"/>
        <v>50</v>
      </c>
      <c r="AP2790" s="148">
        <v>11</v>
      </c>
      <c r="AQ2790" s="140">
        <v>11</v>
      </c>
      <c r="AS2790" s="42">
        <f t="shared" si="390"/>
        <v>3420.1738915528308</v>
      </c>
      <c r="AT2790" s="101">
        <f t="shared" si="391"/>
        <v>0</v>
      </c>
      <c r="AU2790" s="42">
        <f t="shared" si="392"/>
        <v>3420.1738915528308</v>
      </c>
      <c r="AV2790" s="42">
        <f t="shared" si="393"/>
        <v>2976.7782110430935</v>
      </c>
      <c r="AW2790" s="102">
        <f t="shared" si="394"/>
        <v>431</v>
      </c>
      <c r="AX2790" s="43">
        <f t="shared" si="387"/>
        <v>0.5</v>
      </c>
      <c r="AY2790" s="43" t="str">
        <f t="shared" si="395"/>
        <v>UTGS</v>
      </c>
    </row>
    <row r="2791" spans="1:51" hidden="1" x14ac:dyDescent="0.2">
      <c r="A2791" s="38">
        <v>2784</v>
      </c>
      <c r="B2791" t="s">
        <v>5806</v>
      </c>
      <c r="C2791" t="s">
        <v>5746</v>
      </c>
      <c r="D2791">
        <v>14500</v>
      </c>
      <c r="E2791" t="s">
        <v>215</v>
      </c>
      <c r="F2791">
        <v>5</v>
      </c>
      <c r="G2791" t="str">
        <f>LOOKUP(F2791,{0,6,45},{"F","L","H"})</f>
        <v>F</v>
      </c>
      <c r="H2791" t="s">
        <v>1595</v>
      </c>
      <c r="I2791" s="43" t="str">
        <f>IFERROR(VLOOKUP(#REF!,#REF!,2,FALSE),"No")</f>
        <v>No</v>
      </c>
      <c r="J2791" s="139">
        <v>2</v>
      </c>
      <c r="K2791" s="148">
        <v>305</v>
      </c>
      <c r="L2791" s="148"/>
      <c r="M2791" s="148"/>
      <c r="N2791" s="148"/>
      <c r="O2791" s="148"/>
      <c r="P2791" s="148"/>
      <c r="Q2791" s="148"/>
      <c r="R2791" s="148"/>
      <c r="S2791" s="148"/>
      <c r="T2791" s="148"/>
      <c r="U2791" s="148"/>
      <c r="V2791" s="148"/>
      <c r="W2791" s="148"/>
      <c r="X2791" s="139">
        <v>0.75</v>
      </c>
      <c r="Y2791" s="148">
        <v>63</v>
      </c>
      <c r="Z2791" s="149">
        <v>1.25</v>
      </c>
      <c r="AA2791" s="148">
        <v>15.2</v>
      </c>
      <c r="AB2791" s="148">
        <v>2</v>
      </c>
      <c r="AC2791" s="148">
        <v>845.1</v>
      </c>
      <c r="AD2791" s="148">
        <v>4</v>
      </c>
      <c r="AE2791" s="148">
        <v>76.7</v>
      </c>
      <c r="AF2791" s="148"/>
      <c r="AG2791" s="148"/>
      <c r="AH2791" s="148"/>
      <c r="AI2791" s="148"/>
      <c r="AJ2791" s="148"/>
      <c r="AK2791" s="148"/>
      <c r="AL2791" s="139">
        <v>0</v>
      </c>
      <c r="AM2791" s="139">
        <v>0</v>
      </c>
      <c r="AN2791" s="148">
        <f t="shared" si="388"/>
        <v>1000.0000000000001</v>
      </c>
      <c r="AO2791" s="148">
        <f t="shared" si="389"/>
        <v>305</v>
      </c>
      <c r="AP2791" s="148">
        <v>9</v>
      </c>
      <c r="AQ2791" s="140">
        <v>9</v>
      </c>
      <c r="AS2791" s="42">
        <f t="shared" si="390"/>
        <v>22259.960738472266</v>
      </c>
      <c r="AT2791" s="101">
        <f t="shared" si="391"/>
        <v>0</v>
      </c>
      <c r="AU2791" s="42">
        <f t="shared" si="392"/>
        <v>22259.960738472266</v>
      </c>
      <c r="AV2791" s="42">
        <f t="shared" si="393"/>
        <v>3727.6756357193372</v>
      </c>
      <c r="AW2791" s="102">
        <f t="shared" si="394"/>
        <v>10791.333333333334</v>
      </c>
      <c r="AX2791" s="43">
        <f t="shared" si="387"/>
        <v>2</v>
      </c>
      <c r="AY2791" s="43" t="str">
        <f t="shared" si="395"/>
        <v>UTTSS</v>
      </c>
    </row>
    <row r="2792" spans="1:51" hidden="1" x14ac:dyDescent="0.2">
      <c r="A2792" s="38">
        <v>2785</v>
      </c>
      <c r="B2792" t="s">
        <v>5806</v>
      </c>
      <c r="C2792" t="s">
        <v>292</v>
      </c>
      <c r="D2792">
        <v>3300</v>
      </c>
      <c r="E2792" t="s">
        <v>207</v>
      </c>
      <c r="F2792">
        <v>2</v>
      </c>
      <c r="G2792" t="str">
        <f>LOOKUP(F2792,{0,6,45},{"F","L","H"})</f>
        <v>F</v>
      </c>
      <c r="H2792" t="s">
        <v>969</v>
      </c>
      <c r="I2792" s="43" t="str">
        <f>IFERROR(VLOOKUP(#REF!,#REF!,2,FALSE),"No")</f>
        <v>No</v>
      </c>
      <c r="J2792" s="139">
        <v>1.25</v>
      </c>
      <c r="K2792" s="148">
        <v>50</v>
      </c>
      <c r="L2792" s="148"/>
      <c r="M2792" s="148"/>
      <c r="N2792" s="148"/>
      <c r="O2792" s="148"/>
      <c r="P2792" s="148"/>
      <c r="Q2792" s="148"/>
      <c r="R2792" s="148"/>
      <c r="S2792" s="148"/>
      <c r="T2792" s="148"/>
      <c r="U2792" s="148"/>
      <c r="V2792" s="148"/>
      <c r="W2792" s="148"/>
      <c r="X2792" s="139">
        <v>4</v>
      </c>
      <c r="Y2792" s="148">
        <v>1000</v>
      </c>
      <c r="Z2792" s="149"/>
      <c r="AA2792" s="148"/>
      <c r="AB2792" s="148"/>
      <c r="AC2792" s="148"/>
      <c r="AD2792" s="148"/>
      <c r="AE2792" s="148"/>
      <c r="AF2792" s="148"/>
      <c r="AG2792" s="148"/>
      <c r="AH2792" s="148"/>
      <c r="AI2792" s="148"/>
      <c r="AJ2792" s="148"/>
      <c r="AK2792" s="148"/>
      <c r="AL2792" s="139">
        <v>0</v>
      </c>
      <c r="AM2792" s="139">
        <v>0</v>
      </c>
      <c r="AN2792" s="148">
        <f t="shared" si="388"/>
        <v>1000</v>
      </c>
      <c r="AO2792" s="148">
        <f t="shared" si="389"/>
        <v>50</v>
      </c>
      <c r="AP2792" s="148">
        <v>4</v>
      </c>
      <c r="AQ2792" s="140">
        <v>19</v>
      </c>
      <c r="AS2792" s="42">
        <f t="shared" si="390"/>
        <v>3725.6738915528304</v>
      </c>
      <c r="AT2792" s="101">
        <f t="shared" si="391"/>
        <v>0</v>
      </c>
      <c r="AU2792" s="42">
        <f t="shared" si="392"/>
        <v>3725.6738915528304</v>
      </c>
      <c r="AV2792" s="42">
        <f t="shared" si="393"/>
        <v>2088.4716695512652</v>
      </c>
      <c r="AW2792" s="102">
        <f t="shared" si="394"/>
        <v>2145.6666666666665</v>
      </c>
      <c r="AX2792" s="43">
        <f t="shared" si="387"/>
        <v>1.25</v>
      </c>
      <c r="AY2792" s="43" t="str">
        <f t="shared" si="395"/>
        <v>UTFS</v>
      </c>
    </row>
    <row r="2793" spans="1:51" hidden="1" x14ac:dyDescent="0.2">
      <c r="A2793" s="38">
        <v>2786</v>
      </c>
      <c r="B2793" t="s">
        <v>362</v>
      </c>
      <c r="C2793" t="s">
        <v>289</v>
      </c>
      <c r="D2793">
        <v>320</v>
      </c>
      <c r="E2793" t="s">
        <v>1243</v>
      </c>
      <c r="F2793">
        <v>0.25</v>
      </c>
      <c r="G2793" t="str">
        <f>LOOKUP(F2793,{0,6,45},{"F","L","H"})</f>
        <v>F</v>
      </c>
      <c r="H2793" t="s">
        <v>4492</v>
      </c>
      <c r="I2793" s="43" t="str">
        <f>IFERROR(VLOOKUP(#REF!,#REF!,2,FALSE),"No")</f>
        <v>No</v>
      </c>
      <c r="J2793" s="139">
        <v>0.5</v>
      </c>
      <c r="K2793" s="148">
        <v>15</v>
      </c>
      <c r="L2793" s="148"/>
      <c r="M2793" s="148"/>
      <c r="N2793" s="148"/>
      <c r="O2793" s="148"/>
      <c r="P2793" s="148"/>
      <c r="Q2793" s="148"/>
      <c r="R2793" s="148"/>
      <c r="S2793" s="148"/>
      <c r="T2793" s="148"/>
      <c r="U2793" s="148"/>
      <c r="V2793" s="148"/>
      <c r="W2793" s="148"/>
      <c r="X2793" s="139">
        <v>1.25</v>
      </c>
      <c r="Y2793" s="148">
        <v>633</v>
      </c>
      <c r="Z2793" s="148">
        <v>2</v>
      </c>
      <c r="AA2793" s="148">
        <v>30.75</v>
      </c>
      <c r="AB2793" s="148">
        <v>4</v>
      </c>
      <c r="AC2793" s="148">
        <v>336.25</v>
      </c>
      <c r="AD2793" s="148"/>
      <c r="AE2793" s="148"/>
      <c r="AF2793" s="148"/>
      <c r="AG2793" s="148"/>
      <c r="AH2793" s="148"/>
      <c r="AI2793" s="148"/>
      <c r="AJ2793" s="148"/>
      <c r="AK2793" s="148"/>
      <c r="AL2793" s="139">
        <v>0</v>
      </c>
      <c r="AM2793" s="139">
        <v>0</v>
      </c>
      <c r="AN2793" s="148">
        <f t="shared" si="388"/>
        <v>1000</v>
      </c>
      <c r="AO2793" s="148">
        <f t="shared" si="389"/>
        <v>15</v>
      </c>
      <c r="AP2793" s="148">
        <v>10</v>
      </c>
      <c r="AQ2793" s="140">
        <v>10</v>
      </c>
      <c r="AS2793" s="42">
        <f t="shared" si="390"/>
        <v>1026.0521674658494</v>
      </c>
      <c r="AT2793" s="101">
        <f t="shared" si="391"/>
        <v>0</v>
      </c>
      <c r="AU2793" s="42">
        <f t="shared" si="392"/>
        <v>1026.0521674658494</v>
      </c>
      <c r="AV2793" s="42">
        <f t="shared" si="393"/>
        <v>3536.4974221474031</v>
      </c>
      <c r="AW2793" s="102">
        <f t="shared" si="394"/>
        <v>431</v>
      </c>
      <c r="AX2793" s="43">
        <f t="shared" si="387"/>
        <v>0.5</v>
      </c>
      <c r="AY2793" s="43" t="str">
        <f t="shared" si="395"/>
        <v>UTGS</v>
      </c>
    </row>
    <row r="2794" spans="1:51" hidden="1" x14ac:dyDescent="0.2">
      <c r="A2794" s="38">
        <v>2787</v>
      </c>
      <c r="B2794" t="s">
        <v>362</v>
      </c>
      <c r="C2794" t="s">
        <v>289</v>
      </c>
      <c r="D2794">
        <v>320</v>
      </c>
      <c r="E2794" t="s">
        <v>1243</v>
      </c>
      <c r="F2794">
        <v>0.25</v>
      </c>
      <c r="G2794" t="str">
        <f>LOOKUP(F2794,{0,6,45},{"F","L","H"})</f>
        <v>F</v>
      </c>
      <c r="H2794" t="s">
        <v>4493</v>
      </c>
      <c r="I2794" s="43" t="str">
        <f>IFERROR(VLOOKUP(#REF!,#REF!,2,FALSE),"No")</f>
        <v>No</v>
      </c>
      <c r="J2794" s="139">
        <v>0.5</v>
      </c>
      <c r="K2794" s="148">
        <v>94</v>
      </c>
      <c r="L2794" s="148"/>
      <c r="M2794" s="148"/>
      <c r="N2794" s="148"/>
      <c r="O2794" s="148"/>
      <c r="P2794" s="148"/>
      <c r="Q2794" s="148"/>
      <c r="R2794" s="148"/>
      <c r="S2794" s="148"/>
      <c r="T2794" s="148"/>
      <c r="U2794" s="148"/>
      <c r="V2794" s="148"/>
      <c r="W2794" s="148"/>
      <c r="X2794" s="139">
        <v>1.5</v>
      </c>
      <c r="Y2794" s="148">
        <v>53.58</v>
      </c>
      <c r="Z2794" s="149">
        <v>2</v>
      </c>
      <c r="AA2794" s="148">
        <v>946.42</v>
      </c>
      <c r="AB2794" s="148"/>
      <c r="AC2794" s="148"/>
      <c r="AD2794" s="148"/>
      <c r="AE2794" s="148"/>
      <c r="AF2794" s="148"/>
      <c r="AG2794" s="148"/>
      <c r="AH2794" s="148"/>
      <c r="AI2794" s="148"/>
      <c r="AJ2794" s="148"/>
      <c r="AK2794" s="148"/>
      <c r="AL2794" s="139">
        <v>0</v>
      </c>
      <c r="AM2794" s="139">
        <v>0</v>
      </c>
      <c r="AN2794" s="148">
        <f t="shared" si="388"/>
        <v>1000</v>
      </c>
      <c r="AO2794" s="148">
        <f t="shared" si="389"/>
        <v>94</v>
      </c>
      <c r="AP2794" s="148">
        <v>7</v>
      </c>
      <c r="AQ2794" s="140">
        <v>7</v>
      </c>
      <c r="AS2794" s="42">
        <f t="shared" si="390"/>
        <v>6429.9269161193224</v>
      </c>
      <c r="AT2794" s="101">
        <f t="shared" si="391"/>
        <v>0</v>
      </c>
      <c r="AU2794" s="42">
        <f t="shared" si="392"/>
        <v>6429.9269161193224</v>
      </c>
      <c r="AV2794" s="42">
        <f t="shared" si="393"/>
        <v>4595.8642247767793</v>
      </c>
      <c r="AW2794" s="102">
        <f t="shared" si="394"/>
        <v>431</v>
      </c>
      <c r="AX2794" s="43">
        <f t="shared" si="387"/>
        <v>0.5</v>
      </c>
      <c r="AY2794" s="43" t="str">
        <f t="shared" si="395"/>
        <v>UTGS</v>
      </c>
    </row>
    <row r="2795" spans="1:51" hidden="1" x14ac:dyDescent="0.2">
      <c r="A2795" s="38">
        <v>2788</v>
      </c>
      <c r="B2795" t="s">
        <v>5807</v>
      </c>
      <c r="C2795" t="s">
        <v>5745</v>
      </c>
      <c r="D2795">
        <v>80640</v>
      </c>
      <c r="E2795" t="s">
        <v>200</v>
      </c>
      <c r="F2795">
        <v>45</v>
      </c>
      <c r="G2795" t="str">
        <f>LOOKUP(F2795,{0,6,45},{"F","L","H"})</f>
        <v>H</v>
      </c>
      <c r="H2795" t="s">
        <v>335</v>
      </c>
      <c r="I2795" s="43" t="str">
        <f>IFERROR(VLOOKUP(#REF!,#REF!,2,FALSE),"No")</f>
        <v>No</v>
      </c>
      <c r="J2795" s="139">
        <v>0.75</v>
      </c>
      <c r="K2795" s="148">
        <v>88</v>
      </c>
      <c r="L2795" s="148"/>
      <c r="M2795" s="148"/>
      <c r="N2795" s="148"/>
      <c r="O2795" s="148"/>
      <c r="P2795" s="148"/>
      <c r="Q2795" s="148"/>
      <c r="R2795" s="148"/>
      <c r="S2795" s="148"/>
      <c r="T2795" s="148"/>
      <c r="U2795" s="148"/>
      <c r="V2795" s="148"/>
      <c r="W2795" s="148"/>
      <c r="X2795" s="139">
        <v>2</v>
      </c>
      <c r="Y2795" s="148">
        <v>481.45</v>
      </c>
      <c r="Z2795" s="148">
        <v>3</v>
      </c>
      <c r="AA2795" s="148">
        <v>245</v>
      </c>
      <c r="AB2795" s="148">
        <v>4</v>
      </c>
      <c r="AC2795" s="148">
        <v>273.55</v>
      </c>
      <c r="AD2795" s="148"/>
      <c r="AE2795" s="148"/>
      <c r="AF2795" s="148"/>
      <c r="AG2795" s="148"/>
      <c r="AH2795" s="148"/>
      <c r="AI2795" s="148"/>
      <c r="AJ2795" s="148"/>
      <c r="AK2795" s="148"/>
      <c r="AL2795" s="139">
        <v>0</v>
      </c>
      <c r="AM2795" s="139">
        <v>0</v>
      </c>
      <c r="AN2795" s="148">
        <f t="shared" si="388"/>
        <v>1000</v>
      </c>
      <c r="AO2795" s="148">
        <f t="shared" si="389"/>
        <v>88</v>
      </c>
      <c r="AP2795" s="148">
        <v>1</v>
      </c>
      <c r="AQ2795" s="140">
        <v>2</v>
      </c>
      <c r="AS2795" s="42">
        <f t="shared" si="390"/>
        <v>5665.7460491329821</v>
      </c>
      <c r="AT2795" s="101">
        <f t="shared" si="391"/>
        <v>0</v>
      </c>
      <c r="AU2795" s="42">
        <f t="shared" si="392"/>
        <v>5665.7460491329821</v>
      </c>
      <c r="AV2795" s="42">
        <f t="shared" si="393"/>
        <v>15682.857610737017</v>
      </c>
      <c r="AW2795" s="102">
        <f t="shared" si="394"/>
        <v>113197.0366366282</v>
      </c>
      <c r="AX2795" s="43">
        <f t="shared" si="387"/>
        <v>0.75</v>
      </c>
      <c r="AY2795" s="43" t="str">
        <f t="shared" si="395"/>
        <v>UTTSM</v>
      </c>
    </row>
    <row r="2796" spans="1:51" hidden="1" x14ac:dyDescent="0.2">
      <c r="A2796" s="38">
        <v>2789</v>
      </c>
      <c r="B2796" t="s">
        <v>362</v>
      </c>
      <c r="C2796" t="s">
        <v>289</v>
      </c>
      <c r="D2796">
        <v>320</v>
      </c>
      <c r="E2796" t="s">
        <v>1243</v>
      </c>
      <c r="F2796">
        <v>0.25</v>
      </c>
      <c r="G2796" t="str">
        <f>LOOKUP(F2796,{0,6,45},{"F","L","H"})</f>
        <v>F</v>
      </c>
      <c r="H2796" t="s">
        <v>4494</v>
      </c>
      <c r="I2796" s="43" t="str">
        <f>IFERROR(VLOOKUP(#REF!,#REF!,2,FALSE),"No")</f>
        <v>No</v>
      </c>
      <c r="J2796" s="139">
        <v>0.5</v>
      </c>
      <c r="K2796" s="148">
        <v>28</v>
      </c>
      <c r="L2796" s="148"/>
      <c r="M2796" s="148"/>
      <c r="N2796" s="148"/>
      <c r="O2796" s="148"/>
      <c r="P2796" s="148"/>
      <c r="Q2796" s="148"/>
      <c r="R2796" s="148"/>
      <c r="S2796" s="148"/>
      <c r="T2796" s="148"/>
      <c r="U2796" s="148"/>
      <c r="V2796" s="148"/>
      <c r="W2796" s="148"/>
      <c r="X2796" s="139">
        <v>1.25</v>
      </c>
      <c r="Y2796" s="148">
        <v>68.099999999999994</v>
      </c>
      <c r="Z2796" s="149">
        <v>2</v>
      </c>
      <c r="AA2796" s="148">
        <v>862.26</v>
      </c>
      <c r="AB2796" s="148">
        <v>3</v>
      </c>
      <c r="AC2796" s="148">
        <v>69.650000000000006</v>
      </c>
      <c r="AD2796" s="148"/>
      <c r="AE2796" s="148"/>
      <c r="AF2796" s="148"/>
      <c r="AG2796" s="148"/>
      <c r="AH2796" s="148"/>
      <c r="AI2796" s="148"/>
      <c r="AJ2796" s="148"/>
      <c r="AK2796" s="148"/>
      <c r="AL2796" s="139">
        <v>0</v>
      </c>
      <c r="AM2796" s="139">
        <v>0</v>
      </c>
      <c r="AN2796" s="148">
        <f t="shared" si="388"/>
        <v>1000.01</v>
      </c>
      <c r="AO2796" s="148">
        <f t="shared" si="389"/>
        <v>28</v>
      </c>
      <c r="AP2796" s="148">
        <v>13</v>
      </c>
      <c r="AQ2796" s="140">
        <v>13</v>
      </c>
      <c r="AS2796" s="42">
        <f t="shared" si="390"/>
        <v>1915.2973792695852</v>
      </c>
      <c r="AT2796" s="101">
        <f t="shared" si="391"/>
        <v>0</v>
      </c>
      <c r="AU2796" s="42">
        <f t="shared" si="392"/>
        <v>1915.2973792695852</v>
      </c>
      <c r="AV2796" s="42">
        <f t="shared" si="393"/>
        <v>2436.5996023916346</v>
      </c>
      <c r="AW2796" s="102">
        <f t="shared" si="394"/>
        <v>431</v>
      </c>
      <c r="AX2796" s="43">
        <f t="shared" si="387"/>
        <v>0.5</v>
      </c>
      <c r="AY2796" s="43" t="str">
        <f t="shared" si="395"/>
        <v>UTGS</v>
      </c>
    </row>
    <row r="2797" spans="1:51" hidden="1" x14ac:dyDescent="0.2">
      <c r="A2797" s="38">
        <v>2790</v>
      </c>
      <c r="B2797" t="s">
        <v>5807</v>
      </c>
      <c r="C2797" t="s">
        <v>5746</v>
      </c>
      <c r="D2797">
        <v>5442</v>
      </c>
      <c r="E2797" t="s">
        <v>199</v>
      </c>
      <c r="F2797">
        <v>2</v>
      </c>
      <c r="G2797" t="str">
        <f>LOOKUP(F2797,{0,6,45},{"F","L","H"})</f>
        <v>F</v>
      </c>
      <c r="H2797" t="s">
        <v>370</v>
      </c>
      <c r="I2797" s="43" t="str">
        <f>IFERROR(VLOOKUP(#REF!,#REF!,2,FALSE),"No")</f>
        <v>No</v>
      </c>
      <c r="J2797" s="139">
        <v>1.25</v>
      </c>
      <c r="K2797" s="148">
        <v>39</v>
      </c>
      <c r="L2797" s="148"/>
      <c r="M2797" s="148"/>
      <c r="N2797" s="148"/>
      <c r="O2797" s="148"/>
      <c r="P2797" s="148"/>
      <c r="Q2797" s="148"/>
      <c r="R2797" s="148"/>
      <c r="S2797" s="148"/>
      <c r="T2797" s="148"/>
      <c r="U2797" s="148"/>
      <c r="V2797" s="148"/>
      <c r="W2797" s="148"/>
      <c r="X2797" s="139">
        <v>2</v>
      </c>
      <c r="Y2797" s="148">
        <v>80.63</v>
      </c>
      <c r="Z2797" s="148">
        <v>4</v>
      </c>
      <c r="AA2797" s="148">
        <v>919.37</v>
      </c>
      <c r="AB2797" s="148"/>
      <c r="AC2797" s="148"/>
      <c r="AD2797" s="148"/>
      <c r="AE2797" s="148"/>
      <c r="AF2797" s="148"/>
      <c r="AG2797" s="148"/>
      <c r="AH2797" s="148"/>
      <c r="AI2797" s="148"/>
      <c r="AJ2797" s="148"/>
      <c r="AK2797" s="148"/>
      <c r="AL2797" s="139">
        <v>0</v>
      </c>
      <c r="AM2797" s="139">
        <v>0</v>
      </c>
      <c r="AN2797" s="148">
        <f t="shared" si="388"/>
        <v>1000</v>
      </c>
      <c r="AO2797" s="148">
        <f t="shared" si="389"/>
        <v>39</v>
      </c>
      <c r="AP2797" s="148">
        <v>3</v>
      </c>
      <c r="AQ2797" s="140">
        <v>3</v>
      </c>
      <c r="AS2797" s="42">
        <f t="shared" si="390"/>
        <v>2906.0256354112075</v>
      </c>
      <c r="AT2797" s="101">
        <f t="shared" si="391"/>
        <v>0</v>
      </c>
      <c r="AU2797" s="42">
        <f t="shared" si="392"/>
        <v>2906.0256354112075</v>
      </c>
      <c r="AV2797" s="42">
        <f t="shared" si="393"/>
        <v>13034.281540491344</v>
      </c>
      <c r="AW2797" s="102">
        <f t="shared" si="394"/>
        <v>3698.6666666666665</v>
      </c>
      <c r="AX2797" s="43">
        <f t="shared" si="387"/>
        <v>1.25</v>
      </c>
      <c r="AY2797" s="43" t="str">
        <f t="shared" si="395"/>
        <v>UTTSS</v>
      </c>
    </row>
    <row r="2798" spans="1:51" hidden="1" x14ac:dyDescent="0.2">
      <c r="A2798" s="38">
        <v>2791</v>
      </c>
      <c r="B2798" t="s">
        <v>362</v>
      </c>
      <c r="C2798" t="s">
        <v>289</v>
      </c>
      <c r="D2798">
        <v>1390</v>
      </c>
      <c r="E2798" t="s">
        <v>192</v>
      </c>
      <c r="F2798">
        <v>2</v>
      </c>
      <c r="G2798" t="str">
        <f>LOOKUP(F2798,{0,6,45},{"F","L","H"})</f>
        <v>F</v>
      </c>
      <c r="H2798" t="s">
        <v>4495</v>
      </c>
      <c r="I2798" s="43" t="str">
        <f>IFERROR(VLOOKUP(#REF!,#REF!,2,FALSE),"No")</f>
        <v>No</v>
      </c>
      <c r="J2798" s="139">
        <v>1.25</v>
      </c>
      <c r="K2798" s="148">
        <v>137</v>
      </c>
      <c r="L2798" s="148"/>
      <c r="M2798" s="148"/>
      <c r="N2798" s="148"/>
      <c r="O2798" s="148"/>
      <c r="P2798" s="148"/>
      <c r="Q2798" s="148"/>
      <c r="R2798" s="148"/>
      <c r="S2798" s="148"/>
      <c r="T2798" s="148"/>
      <c r="U2798" s="148"/>
      <c r="V2798" s="148"/>
      <c r="W2798" s="148"/>
      <c r="X2798" s="139">
        <v>0.75</v>
      </c>
      <c r="Y2798" s="148">
        <v>50</v>
      </c>
      <c r="Z2798" s="148">
        <v>2</v>
      </c>
      <c r="AA2798" s="148">
        <v>950</v>
      </c>
      <c r="AB2798" s="148"/>
      <c r="AC2798" s="148"/>
      <c r="AD2798" s="148"/>
      <c r="AE2798" s="148"/>
      <c r="AF2798" s="148"/>
      <c r="AG2798" s="148"/>
      <c r="AH2798" s="148"/>
      <c r="AI2798" s="148"/>
      <c r="AJ2798" s="148"/>
      <c r="AK2798" s="148"/>
      <c r="AL2798" s="139">
        <v>0</v>
      </c>
      <c r="AM2798" s="139">
        <v>0</v>
      </c>
      <c r="AN2798" s="148">
        <f t="shared" si="388"/>
        <v>1000</v>
      </c>
      <c r="AO2798" s="148">
        <f t="shared" si="389"/>
        <v>137</v>
      </c>
      <c r="AP2798" s="148">
        <v>2</v>
      </c>
      <c r="AQ2798" s="140">
        <v>2</v>
      </c>
      <c r="AS2798" s="42">
        <f t="shared" si="390"/>
        <v>10208.346462854755</v>
      </c>
      <c r="AT2798" s="101">
        <f t="shared" si="391"/>
        <v>0</v>
      </c>
      <c r="AU2798" s="42">
        <f t="shared" si="392"/>
        <v>10208.346462854755</v>
      </c>
      <c r="AV2798" s="42">
        <f t="shared" si="393"/>
        <v>16444.980860737018</v>
      </c>
      <c r="AW2798" s="102">
        <f t="shared" si="394"/>
        <v>1475.8772811117678</v>
      </c>
      <c r="AX2798" s="43">
        <f t="shared" si="387"/>
        <v>1.25</v>
      </c>
      <c r="AY2798" s="43" t="str">
        <f t="shared" si="395"/>
        <v>UTGS</v>
      </c>
    </row>
    <row r="2799" spans="1:51" hidden="1" x14ac:dyDescent="0.2">
      <c r="A2799" s="38">
        <v>2792</v>
      </c>
      <c r="B2799" t="s">
        <v>5806</v>
      </c>
      <c r="C2799" t="s">
        <v>5746</v>
      </c>
      <c r="D2799">
        <v>14500</v>
      </c>
      <c r="E2799" t="s">
        <v>215</v>
      </c>
      <c r="F2799">
        <v>5</v>
      </c>
      <c r="G2799" t="str">
        <f>LOOKUP(F2799,{0,6,45},{"F","L","H"})</f>
        <v>F</v>
      </c>
      <c r="H2799" t="s">
        <v>1597</v>
      </c>
      <c r="I2799" s="43" t="str">
        <f>IFERROR(VLOOKUP(#REF!,#REF!,2,FALSE),"No")</f>
        <v>No</v>
      </c>
      <c r="J2799" s="139">
        <v>2</v>
      </c>
      <c r="K2799" s="148">
        <v>41</v>
      </c>
      <c r="L2799" s="148"/>
      <c r="M2799" s="148"/>
      <c r="N2799" s="148"/>
      <c r="O2799" s="148"/>
      <c r="P2799" s="148"/>
      <c r="Q2799" s="148"/>
      <c r="R2799" s="148"/>
      <c r="S2799" s="148"/>
      <c r="T2799" s="148"/>
      <c r="U2799" s="148"/>
      <c r="V2799" s="148"/>
      <c r="W2799" s="148"/>
      <c r="X2799" s="139">
        <v>4</v>
      </c>
      <c r="Y2799" s="148">
        <v>1000</v>
      </c>
      <c r="Z2799" s="148"/>
      <c r="AA2799" s="148"/>
      <c r="AB2799" s="148"/>
      <c r="AC2799" s="148"/>
      <c r="AD2799" s="148"/>
      <c r="AE2799" s="148"/>
      <c r="AF2799" s="148"/>
      <c r="AG2799" s="148"/>
      <c r="AH2799" s="148"/>
      <c r="AI2799" s="148"/>
      <c r="AJ2799" s="148"/>
      <c r="AK2799" s="148"/>
      <c r="AL2799" s="139">
        <v>0</v>
      </c>
      <c r="AM2799" s="139">
        <v>0</v>
      </c>
      <c r="AN2799" s="148">
        <f t="shared" si="388"/>
        <v>1000</v>
      </c>
      <c r="AO2799" s="148">
        <f t="shared" si="389"/>
        <v>41</v>
      </c>
      <c r="AP2799" s="148">
        <v>5</v>
      </c>
      <c r="AQ2799" s="140">
        <v>5</v>
      </c>
      <c r="AS2799" s="42">
        <f t="shared" si="390"/>
        <v>2992.3225910733208</v>
      </c>
      <c r="AT2799" s="101">
        <f t="shared" si="391"/>
        <v>0</v>
      </c>
      <c r="AU2799" s="42">
        <f t="shared" si="392"/>
        <v>2992.3225910733208</v>
      </c>
      <c r="AV2799" s="42">
        <f t="shared" si="393"/>
        <v>7936.1923442948073</v>
      </c>
      <c r="AW2799" s="102">
        <f t="shared" si="394"/>
        <v>10791.333333333334</v>
      </c>
      <c r="AX2799" s="43">
        <f t="shared" si="387"/>
        <v>2</v>
      </c>
      <c r="AY2799" s="43" t="str">
        <f t="shared" si="395"/>
        <v>UTTSS</v>
      </c>
    </row>
    <row r="2800" spans="1:51" hidden="1" x14ac:dyDescent="0.2">
      <c r="A2800" s="38">
        <v>2793</v>
      </c>
      <c r="B2800" t="s">
        <v>5806</v>
      </c>
      <c r="C2800" t="s">
        <v>5746</v>
      </c>
      <c r="D2800">
        <v>7800</v>
      </c>
      <c r="E2800" t="s">
        <v>212</v>
      </c>
      <c r="F2800">
        <v>2</v>
      </c>
      <c r="G2800" t="str">
        <f>LOOKUP(F2800,{0,6,45},{"F","L","H"})</f>
        <v>F</v>
      </c>
      <c r="H2800" t="s">
        <v>437</v>
      </c>
      <c r="I2800" s="43" t="str">
        <f>IFERROR(VLOOKUP(#REF!,#REF!,2,FALSE),"No")</f>
        <v>No</v>
      </c>
      <c r="J2800" s="139">
        <v>1.25</v>
      </c>
      <c r="K2800" s="148">
        <v>201</v>
      </c>
      <c r="L2800" s="148"/>
      <c r="M2800" s="148"/>
      <c r="N2800" s="148"/>
      <c r="O2800" s="148"/>
      <c r="P2800" s="148"/>
      <c r="Q2800" s="148"/>
      <c r="R2800" s="148"/>
      <c r="S2800" s="148"/>
      <c r="T2800" s="148"/>
      <c r="U2800" s="148"/>
      <c r="V2800" s="148"/>
      <c r="W2800" s="148"/>
      <c r="X2800" s="139">
        <v>2</v>
      </c>
      <c r="Y2800" s="148">
        <v>237.87</v>
      </c>
      <c r="Z2800" s="149">
        <v>4</v>
      </c>
      <c r="AA2800" s="148">
        <v>762.13</v>
      </c>
      <c r="AB2800" s="149"/>
      <c r="AC2800" s="148"/>
      <c r="AD2800" s="148"/>
      <c r="AE2800" s="148"/>
      <c r="AF2800" s="148"/>
      <c r="AG2800" s="148"/>
      <c r="AH2800" s="148"/>
      <c r="AI2800" s="148"/>
      <c r="AJ2800" s="148"/>
      <c r="AK2800" s="148"/>
      <c r="AL2800" s="139">
        <v>0</v>
      </c>
      <c r="AM2800" s="139">
        <v>0</v>
      </c>
      <c r="AN2800" s="148">
        <f t="shared" si="388"/>
        <v>1000</v>
      </c>
      <c r="AO2800" s="148">
        <f t="shared" si="389"/>
        <v>201</v>
      </c>
      <c r="AP2800" s="148">
        <v>1</v>
      </c>
      <c r="AQ2800" s="140">
        <v>1</v>
      </c>
      <c r="AS2800" s="42">
        <f t="shared" si="390"/>
        <v>14977.209044042378</v>
      </c>
      <c r="AT2800" s="101">
        <f t="shared" si="391"/>
        <v>0</v>
      </c>
      <c r="AU2800" s="42">
        <f t="shared" si="392"/>
        <v>14977.209044042378</v>
      </c>
      <c r="AV2800" s="42">
        <f t="shared" si="393"/>
        <v>37975.433821474035</v>
      </c>
      <c r="AW2800" s="102">
        <f t="shared" si="394"/>
        <v>5118</v>
      </c>
      <c r="AX2800" s="43">
        <f t="shared" si="387"/>
        <v>1.25</v>
      </c>
      <c r="AY2800" s="43" t="str">
        <f t="shared" si="395"/>
        <v>UTTSS</v>
      </c>
    </row>
    <row r="2801" spans="1:51" hidden="1" x14ac:dyDescent="0.2">
      <c r="A2801" s="38">
        <v>2794</v>
      </c>
      <c r="B2801" t="s">
        <v>362</v>
      </c>
      <c r="C2801" t="s">
        <v>289</v>
      </c>
      <c r="D2801">
        <v>320</v>
      </c>
      <c r="E2801" t="s">
        <v>1243</v>
      </c>
      <c r="F2801">
        <v>0.25</v>
      </c>
      <c r="G2801" t="str">
        <f>LOOKUP(F2801,{0,6,45},{"F","L","H"})</f>
        <v>F</v>
      </c>
      <c r="H2801" t="s">
        <v>4496</v>
      </c>
      <c r="I2801" s="43" t="str">
        <f>IFERROR(VLOOKUP(#REF!,#REF!,2,FALSE),"No")</f>
        <v>No</v>
      </c>
      <c r="J2801" s="139">
        <v>0.5</v>
      </c>
      <c r="K2801" s="148">
        <v>30</v>
      </c>
      <c r="L2801" s="148"/>
      <c r="M2801" s="148"/>
      <c r="N2801" s="148"/>
      <c r="O2801" s="148"/>
      <c r="P2801" s="148"/>
      <c r="Q2801" s="148"/>
      <c r="R2801" s="148"/>
      <c r="S2801" s="148"/>
      <c r="T2801" s="148"/>
      <c r="U2801" s="148"/>
      <c r="V2801" s="148"/>
      <c r="W2801" s="148"/>
      <c r="X2801" s="139">
        <v>2</v>
      </c>
      <c r="Y2801" s="148">
        <v>1000</v>
      </c>
      <c r="Z2801" s="149"/>
      <c r="AA2801" s="148"/>
      <c r="AB2801" s="148"/>
      <c r="AC2801" s="148"/>
      <c r="AD2801" s="148"/>
      <c r="AE2801" s="148"/>
      <c r="AF2801" s="148"/>
      <c r="AG2801" s="148"/>
      <c r="AH2801" s="148"/>
      <c r="AI2801" s="148"/>
      <c r="AJ2801" s="148"/>
      <c r="AK2801" s="148"/>
      <c r="AL2801" s="139">
        <v>0</v>
      </c>
      <c r="AM2801" s="139">
        <v>0</v>
      </c>
      <c r="AN2801" s="148">
        <f t="shared" si="388"/>
        <v>1000</v>
      </c>
      <c r="AO2801" s="148">
        <f t="shared" si="389"/>
        <v>30</v>
      </c>
      <c r="AP2801" s="148">
        <v>12</v>
      </c>
      <c r="AQ2801" s="140">
        <v>12</v>
      </c>
      <c r="AS2801" s="42">
        <f t="shared" si="390"/>
        <v>2052.1043349316988</v>
      </c>
      <c r="AT2801" s="101">
        <f t="shared" si="391"/>
        <v>0</v>
      </c>
      <c r="AU2801" s="42">
        <f t="shared" si="392"/>
        <v>2052.1043349316988</v>
      </c>
      <c r="AV2801" s="42">
        <f t="shared" si="393"/>
        <v>2709.246810122836</v>
      </c>
      <c r="AW2801" s="102">
        <f t="shared" si="394"/>
        <v>431</v>
      </c>
      <c r="AX2801" s="43">
        <f t="shared" si="387"/>
        <v>0.5</v>
      </c>
      <c r="AY2801" s="43" t="str">
        <f t="shared" si="395"/>
        <v>UTGS</v>
      </c>
    </row>
    <row r="2802" spans="1:51" hidden="1" x14ac:dyDescent="0.2">
      <c r="A2802" s="38">
        <v>2795</v>
      </c>
      <c r="B2802" t="s">
        <v>362</v>
      </c>
      <c r="C2802" t="s">
        <v>289</v>
      </c>
      <c r="D2802">
        <v>320</v>
      </c>
      <c r="E2802" t="s">
        <v>1243</v>
      </c>
      <c r="F2802">
        <v>0.25</v>
      </c>
      <c r="G2802" t="str">
        <f>LOOKUP(F2802,{0,6,45},{"F","L","H"})</f>
        <v>F</v>
      </c>
      <c r="H2802" t="s">
        <v>4497</v>
      </c>
      <c r="I2802" s="43" t="str">
        <f>IFERROR(VLOOKUP(#REF!,#REF!,2,FALSE),"No")</f>
        <v>No</v>
      </c>
      <c r="J2802" s="139">
        <v>0.5</v>
      </c>
      <c r="K2802" s="148">
        <v>115</v>
      </c>
      <c r="L2802" s="148"/>
      <c r="M2802" s="148"/>
      <c r="N2802" s="148"/>
      <c r="O2802" s="148"/>
      <c r="P2802" s="148"/>
      <c r="Q2802" s="148"/>
      <c r="R2802" s="148"/>
      <c r="S2802" s="148"/>
      <c r="T2802" s="148"/>
      <c r="U2802" s="148"/>
      <c r="V2802" s="148"/>
      <c r="W2802" s="148"/>
      <c r="X2802" s="139">
        <v>2</v>
      </c>
      <c r="Y2802" s="148">
        <v>1000</v>
      </c>
      <c r="Z2802" s="148"/>
      <c r="AA2802" s="148"/>
      <c r="AB2802" s="148"/>
      <c r="AC2802" s="148"/>
      <c r="AD2802" s="148"/>
      <c r="AE2802" s="148"/>
      <c r="AF2802" s="148"/>
      <c r="AG2802" s="148"/>
      <c r="AH2802" s="148"/>
      <c r="AI2802" s="148"/>
      <c r="AJ2802" s="148"/>
      <c r="AK2802" s="148"/>
      <c r="AL2802" s="139">
        <v>0</v>
      </c>
      <c r="AM2802" s="139">
        <v>0</v>
      </c>
      <c r="AN2802" s="148">
        <f t="shared" si="388"/>
        <v>1000</v>
      </c>
      <c r="AO2802" s="148">
        <f t="shared" si="389"/>
        <v>115</v>
      </c>
      <c r="AP2802" s="148">
        <v>12</v>
      </c>
      <c r="AQ2802" s="140">
        <v>12</v>
      </c>
      <c r="AS2802" s="42">
        <f t="shared" si="390"/>
        <v>7866.399950571511</v>
      </c>
      <c r="AT2802" s="101">
        <f t="shared" si="391"/>
        <v>0</v>
      </c>
      <c r="AU2802" s="42">
        <f t="shared" si="392"/>
        <v>7866.399950571511</v>
      </c>
      <c r="AV2802" s="42">
        <f t="shared" si="393"/>
        <v>2709.246810122836</v>
      </c>
      <c r="AW2802" s="102">
        <f t="shared" si="394"/>
        <v>431</v>
      </c>
      <c r="AX2802" s="43">
        <f t="shared" si="387"/>
        <v>0.5</v>
      </c>
      <c r="AY2802" s="43" t="str">
        <f t="shared" si="395"/>
        <v>UTGS</v>
      </c>
    </row>
    <row r="2803" spans="1:51" hidden="1" x14ac:dyDescent="0.2">
      <c r="A2803" s="38">
        <v>2796</v>
      </c>
      <c r="B2803" t="s">
        <v>362</v>
      </c>
      <c r="C2803" t="s">
        <v>289</v>
      </c>
      <c r="D2803">
        <v>320</v>
      </c>
      <c r="E2803" t="s">
        <v>1243</v>
      </c>
      <c r="F2803">
        <v>0.25</v>
      </c>
      <c r="G2803" t="str">
        <f>LOOKUP(F2803,{0,6,45},{"F","L","H"})</f>
        <v>F</v>
      </c>
      <c r="H2803" t="s">
        <v>4498</v>
      </c>
      <c r="I2803" s="43" t="str">
        <f>IFERROR(VLOOKUP(#REF!,#REF!,2,FALSE),"No")</f>
        <v>No</v>
      </c>
      <c r="J2803" s="139">
        <v>0.5</v>
      </c>
      <c r="K2803" s="148">
        <v>20</v>
      </c>
      <c r="L2803" s="148"/>
      <c r="M2803" s="148"/>
      <c r="N2803" s="148"/>
      <c r="O2803" s="148"/>
      <c r="P2803" s="148"/>
      <c r="Q2803" s="148"/>
      <c r="R2803" s="148"/>
      <c r="S2803" s="148"/>
      <c r="T2803" s="148"/>
      <c r="U2803" s="148"/>
      <c r="V2803" s="148"/>
      <c r="W2803" s="148"/>
      <c r="X2803" s="139">
        <v>1.25</v>
      </c>
      <c r="Y2803" s="148">
        <v>1000</v>
      </c>
      <c r="Z2803" s="148"/>
      <c r="AA2803" s="148"/>
      <c r="AB2803" s="148"/>
      <c r="AC2803" s="148"/>
      <c r="AD2803" s="148"/>
      <c r="AE2803" s="148"/>
      <c r="AF2803" s="148"/>
      <c r="AG2803" s="148"/>
      <c r="AH2803" s="148"/>
      <c r="AI2803" s="148"/>
      <c r="AJ2803" s="148"/>
      <c r="AK2803" s="148"/>
      <c r="AL2803" s="139">
        <v>0</v>
      </c>
      <c r="AM2803" s="139">
        <v>0</v>
      </c>
      <c r="AN2803" s="148">
        <f t="shared" si="388"/>
        <v>1000</v>
      </c>
      <c r="AO2803" s="148">
        <f t="shared" si="389"/>
        <v>20</v>
      </c>
      <c r="AP2803" s="148">
        <v>13</v>
      </c>
      <c r="AQ2803" s="140">
        <v>13</v>
      </c>
      <c r="AS2803" s="42">
        <f t="shared" si="390"/>
        <v>1368.0695566211325</v>
      </c>
      <c r="AT2803" s="230">
        <f t="shared" si="391"/>
        <v>0</v>
      </c>
      <c r="AU2803" s="234">
        <f t="shared" si="392"/>
        <v>1368.0695566211325</v>
      </c>
      <c r="AV2803" s="234">
        <f t="shared" si="393"/>
        <v>2554.6893631903104</v>
      </c>
      <c r="AW2803" s="235">
        <f t="shared" si="394"/>
        <v>431</v>
      </c>
      <c r="AX2803" s="43">
        <f t="shared" si="387"/>
        <v>0.5</v>
      </c>
      <c r="AY2803" s="43" t="str">
        <f t="shared" si="395"/>
        <v>UTGS</v>
      </c>
    </row>
    <row r="2804" spans="1:51" hidden="1" x14ac:dyDescent="0.2">
      <c r="A2804" s="38">
        <v>2797</v>
      </c>
      <c r="B2804" t="s">
        <v>5806</v>
      </c>
      <c r="C2804" t="s">
        <v>289</v>
      </c>
      <c r="D2804">
        <v>30300</v>
      </c>
      <c r="E2804" t="s">
        <v>219</v>
      </c>
      <c r="F2804">
        <v>5</v>
      </c>
      <c r="G2804" t="str">
        <f>LOOKUP(F2804,{0,6,45},{"F","L","H"})</f>
        <v>F</v>
      </c>
      <c r="H2804" t="s">
        <v>2002</v>
      </c>
      <c r="I2804" s="43" t="str">
        <f>IFERROR(VLOOKUP(#REF!,#REF!,2,FALSE),"No")</f>
        <v>No</v>
      </c>
      <c r="J2804" s="139">
        <v>4</v>
      </c>
      <c r="K2804" s="148">
        <v>176</v>
      </c>
      <c r="L2804" s="148"/>
      <c r="M2804" s="148"/>
      <c r="N2804" s="148"/>
      <c r="O2804" s="148"/>
      <c r="P2804" s="148"/>
      <c r="Q2804" s="148"/>
      <c r="R2804" s="148"/>
      <c r="S2804" s="148"/>
      <c r="T2804" s="148"/>
      <c r="U2804" s="148"/>
      <c r="V2804" s="148"/>
      <c r="W2804" s="148"/>
      <c r="X2804" s="139">
        <v>3</v>
      </c>
      <c r="Y2804" s="148">
        <v>49.03</v>
      </c>
      <c r="Z2804" s="148">
        <v>4</v>
      </c>
      <c r="AA2804" s="148">
        <v>950.97</v>
      </c>
      <c r="AB2804" s="148"/>
      <c r="AC2804" s="148"/>
      <c r="AD2804" s="148"/>
      <c r="AE2804" s="148"/>
      <c r="AF2804" s="148"/>
      <c r="AG2804" s="148"/>
      <c r="AH2804" s="148"/>
      <c r="AI2804" s="148"/>
      <c r="AJ2804" s="148"/>
      <c r="AK2804" s="148"/>
      <c r="AL2804" s="139">
        <v>0</v>
      </c>
      <c r="AM2804" s="139">
        <v>0</v>
      </c>
      <c r="AN2804" s="148">
        <f t="shared" si="388"/>
        <v>1000</v>
      </c>
      <c r="AO2804" s="148">
        <f t="shared" si="389"/>
        <v>176</v>
      </c>
      <c r="AP2804" s="148">
        <v>4</v>
      </c>
      <c r="AQ2804" s="140">
        <v>8</v>
      </c>
      <c r="AS2804" s="42">
        <f t="shared" si="390"/>
        <v>13471.652098265962</v>
      </c>
      <c r="AT2804" s="101">
        <f t="shared" si="391"/>
        <v>0</v>
      </c>
      <c r="AU2804" s="42">
        <f t="shared" si="392"/>
        <v>13471.652098265962</v>
      </c>
      <c r="AV2804" s="42">
        <f t="shared" si="393"/>
        <v>4838.4645276842548</v>
      </c>
      <c r="AW2804" s="102">
        <f t="shared" si="394"/>
        <v>27686.400000000001</v>
      </c>
      <c r="AX2804" s="43">
        <f t="shared" si="387"/>
        <v>4</v>
      </c>
      <c r="AY2804" s="43" t="str">
        <f t="shared" si="395"/>
        <v>UTGS</v>
      </c>
    </row>
    <row r="2805" spans="1:51" hidden="1" x14ac:dyDescent="0.2">
      <c r="A2805" s="38">
        <v>2798</v>
      </c>
      <c r="B2805" t="s">
        <v>5806</v>
      </c>
      <c r="C2805" t="s">
        <v>289</v>
      </c>
      <c r="D2805">
        <v>550</v>
      </c>
      <c r="E2805" t="s">
        <v>1243</v>
      </c>
      <c r="F2805">
        <v>2</v>
      </c>
      <c r="G2805" t="str">
        <f>LOOKUP(F2805,{0,6,45},{"F","L","H"})</f>
        <v>F</v>
      </c>
      <c r="H2805" t="s">
        <v>4499</v>
      </c>
      <c r="I2805" s="43" t="str">
        <f>IFERROR(VLOOKUP(#REF!,#REF!,2,FALSE),"No")</f>
        <v>No</v>
      </c>
      <c r="J2805" s="139">
        <v>1.25</v>
      </c>
      <c r="K2805" s="148">
        <v>39</v>
      </c>
      <c r="L2805" s="148"/>
      <c r="M2805" s="148"/>
      <c r="N2805" s="148"/>
      <c r="O2805" s="148"/>
      <c r="P2805" s="148"/>
      <c r="Q2805" s="148"/>
      <c r="R2805" s="148"/>
      <c r="S2805" s="148"/>
      <c r="T2805" s="148"/>
      <c r="U2805" s="148"/>
      <c r="V2805" s="148"/>
      <c r="W2805" s="148"/>
      <c r="X2805" s="139">
        <v>2</v>
      </c>
      <c r="Y2805" s="148">
        <v>745.23</v>
      </c>
      <c r="Z2805" s="148">
        <v>4</v>
      </c>
      <c r="AA2805" s="148">
        <v>254.77</v>
      </c>
      <c r="AB2805" s="148"/>
      <c r="AC2805" s="148"/>
      <c r="AD2805" s="148"/>
      <c r="AE2805" s="148"/>
      <c r="AF2805" s="148"/>
      <c r="AG2805" s="148"/>
      <c r="AH2805" s="148"/>
      <c r="AI2805" s="148"/>
      <c r="AJ2805" s="148"/>
      <c r="AK2805" s="148"/>
      <c r="AL2805" s="139">
        <v>0</v>
      </c>
      <c r="AM2805" s="139">
        <v>0</v>
      </c>
      <c r="AN2805" s="148">
        <f t="shared" si="388"/>
        <v>1000</v>
      </c>
      <c r="AO2805" s="148">
        <f t="shared" si="389"/>
        <v>39</v>
      </c>
      <c r="AP2805" s="148">
        <v>6</v>
      </c>
      <c r="AQ2805" s="140">
        <v>47</v>
      </c>
      <c r="AS2805" s="42">
        <f t="shared" si="390"/>
        <v>2906.0256354112075</v>
      </c>
      <c r="AT2805" s="101">
        <f t="shared" si="391"/>
        <v>0</v>
      </c>
      <c r="AU2805" s="42">
        <f t="shared" si="392"/>
        <v>2906.0256354112075</v>
      </c>
      <c r="AV2805" s="42">
        <f t="shared" si="393"/>
        <v>730.58856641434124</v>
      </c>
      <c r="AW2805" s="102">
        <f t="shared" si="394"/>
        <v>585.0096169344007</v>
      </c>
      <c r="AX2805" s="43">
        <f t="shared" si="387"/>
        <v>1.25</v>
      </c>
      <c r="AY2805" s="43" t="str">
        <f t="shared" si="395"/>
        <v>UTGS</v>
      </c>
    </row>
    <row r="2806" spans="1:51" hidden="1" x14ac:dyDescent="0.2">
      <c r="A2806" s="38">
        <v>2799</v>
      </c>
      <c r="B2806" t="s">
        <v>362</v>
      </c>
      <c r="C2806" t="s">
        <v>289</v>
      </c>
      <c r="D2806">
        <v>540</v>
      </c>
      <c r="E2806" t="s">
        <v>1250</v>
      </c>
      <c r="F2806">
        <v>0.25</v>
      </c>
      <c r="G2806" t="str">
        <f>LOOKUP(F2806,{0,6,45},{"F","L","H"})</f>
        <v>F</v>
      </c>
      <c r="H2806" t="s">
        <v>4500</v>
      </c>
      <c r="I2806" s="43" t="str">
        <f>IFERROR(VLOOKUP(#REF!,#REF!,2,FALSE),"No")</f>
        <v>No</v>
      </c>
      <c r="J2806" s="139">
        <v>0.75</v>
      </c>
      <c r="K2806" s="148">
        <v>52</v>
      </c>
      <c r="L2806" s="148"/>
      <c r="M2806" s="148"/>
      <c r="N2806" s="148"/>
      <c r="O2806" s="148"/>
      <c r="P2806" s="148"/>
      <c r="Q2806" s="148"/>
      <c r="R2806" s="148"/>
      <c r="S2806" s="148"/>
      <c r="T2806" s="148"/>
      <c r="U2806" s="148"/>
      <c r="V2806" s="148"/>
      <c r="W2806" s="148"/>
      <c r="X2806" s="139">
        <v>0.75</v>
      </c>
      <c r="Y2806" s="148">
        <v>68</v>
      </c>
      <c r="Z2806" s="148">
        <v>1.25</v>
      </c>
      <c r="AA2806" s="148">
        <v>494</v>
      </c>
      <c r="AB2806" s="148">
        <v>2</v>
      </c>
      <c r="AC2806" s="148">
        <v>438</v>
      </c>
      <c r="AD2806" s="148"/>
      <c r="AE2806" s="148"/>
      <c r="AF2806" s="148"/>
      <c r="AG2806" s="148"/>
      <c r="AH2806" s="148"/>
      <c r="AI2806" s="148"/>
      <c r="AJ2806" s="148"/>
      <c r="AK2806" s="148"/>
      <c r="AL2806" s="139">
        <v>0</v>
      </c>
      <c r="AM2806" s="139">
        <v>0</v>
      </c>
      <c r="AN2806" s="148">
        <f t="shared" si="388"/>
        <v>1000</v>
      </c>
      <c r="AO2806" s="148">
        <f t="shared" si="389"/>
        <v>52</v>
      </c>
      <c r="AP2806" s="148">
        <v>9</v>
      </c>
      <c r="AQ2806" s="140">
        <v>9</v>
      </c>
      <c r="AS2806" s="42">
        <f t="shared" si="390"/>
        <v>3347.9408472149435</v>
      </c>
      <c r="AT2806" s="101">
        <f t="shared" si="391"/>
        <v>0</v>
      </c>
      <c r="AU2806" s="42">
        <f t="shared" si="392"/>
        <v>3347.9408472149435</v>
      </c>
      <c r="AV2806" s="42">
        <f t="shared" si="393"/>
        <v>3708.0224134971149</v>
      </c>
      <c r="AW2806" s="102">
        <f t="shared" si="394"/>
        <v>585.0096169344007</v>
      </c>
      <c r="AX2806" s="43">
        <f t="shared" si="387"/>
        <v>0.75</v>
      </c>
      <c r="AY2806" s="43" t="str">
        <f t="shared" si="395"/>
        <v>UTGS</v>
      </c>
    </row>
    <row r="2807" spans="1:51" hidden="1" x14ac:dyDescent="0.2">
      <c r="A2807" s="38">
        <v>2800</v>
      </c>
      <c r="B2807" t="s">
        <v>5806</v>
      </c>
      <c r="C2807" t="s">
        <v>5745</v>
      </c>
      <c r="D2807">
        <v>64550</v>
      </c>
      <c r="E2807" t="s">
        <v>220</v>
      </c>
      <c r="F2807">
        <v>45</v>
      </c>
      <c r="G2807" t="str">
        <f>LOOKUP(F2807,{0,6,45},{"F","L","H"})</f>
        <v>H</v>
      </c>
      <c r="H2807" t="s">
        <v>788</v>
      </c>
      <c r="I2807" s="43" t="str">
        <f>IFERROR(VLOOKUP(#REF!,#REF!,2,FALSE),"No")</f>
        <v>No</v>
      </c>
      <c r="J2807" s="139">
        <v>4</v>
      </c>
      <c r="K2807" s="148">
        <v>49</v>
      </c>
      <c r="L2807" s="148"/>
      <c r="M2807" s="148"/>
      <c r="N2807" s="148"/>
      <c r="O2807" s="148"/>
      <c r="P2807" s="148"/>
      <c r="Q2807" s="148"/>
      <c r="R2807" s="148"/>
      <c r="S2807" s="148"/>
      <c r="T2807" s="148"/>
      <c r="U2807" s="148"/>
      <c r="V2807" s="148"/>
      <c r="W2807" s="148"/>
      <c r="X2807" s="139">
        <v>2</v>
      </c>
      <c r="Y2807" s="148">
        <v>491.82</v>
      </c>
      <c r="Z2807" s="149">
        <v>4</v>
      </c>
      <c r="AA2807" s="148">
        <v>508.18</v>
      </c>
      <c r="AB2807" s="148"/>
      <c r="AC2807" s="148"/>
      <c r="AD2807" s="148"/>
      <c r="AE2807" s="148"/>
      <c r="AF2807" s="148"/>
      <c r="AG2807" s="148"/>
      <c r="AH2807" s="148"/>
      <c r="AI2807" s="148"/>
      <c r="AJ2807" s="148"/>
      <c r="AK2807" s="148"/>
      <c r="AL2807" s="139">
        <v>0</v>
      </c>
      <c r="AM2807" s="139">
        <v>0</v>
      </c>
      <c r="AN2807" s="148">
        <f t="shared" si="388"/>
        <v>1000</v>
      </c>
      <c r="AO2807" s="148">
        <f t="shared" si="389"/>
        <v>49</v>
      </c>
      <c r="AP2807" s="148">
        <v>1</v>
      </c>
      <c r="AQ2807" s="140">
        <v>1</v>
      </c>
      <c r="AS2807" s="42">
        <f t="shared" si="390"/>
        <v>3750.6304137217735</v>
      </c>
      <c r="AT2807" s="101">
        <f t="shared" si="391"/>
        <v>0</v>
      </c>
      <c r="AU2807" s="42">
        <f t="shared" si="392"/>
        <v>3750.6304137217735</v>
      </c>
      <c r="AV2807" s="42">
        <f t="shared" si="393"/>
        <v>36154.612321474036</v>
      </c>
      <c r="AW2807" s="102">
        <f t="shared" si="394"/>
        <v>113197.0366366282</v>
      </c>
      <c r="AX2807" s="43">
        <f t="shared" si="387"/>
        <v>4</v>
      </c>
      <c r="AY2807" s="43" t="str">
        <f t="shared" si="395"/>
        <v>UTTSM</v>
      </c>
    </row>
    <row r="2808" spans="1:51" hidden="1" x14ac:dyDescent="0.2">
      <c r="A2808" s="38">
        <v>2801</v>
      </c>
      <c r="B2808" t="s">
        <v>5806</v>
      </c>
      <c r="C2808" t="s">
        <v>292</v>
      </c>
      <c r="D2808">
        <v>3897</v>
      </c>
      <c r="E2808" t="s">
        <v>217</v>
      </c>
      <c r="F2808">
        <v>2</v>
      </c>
      <c r="G2808" t="str">
        <f>LOOKUP(F2808,{0,6,45},{"F","L","H"})</f>
        <v>F</v>
      </c>
      <c r="H2808" t="s">
        <v>2126</v>
      </c>
      <c r="I2808" s="43" t="str">
        <f>IFERROR(VLOOKUP(#REF!,#REF!,2,FALSE),"No")</f>
        <v>No</v>
      </c>
      <c r="J2808" s="139">
        <v>0.75</v>
      </c>
      <c r="K2808" s="148">
        <v>158</v>
      </c>
      <c r="L2808" s="148"/>
      <c r="M2808" s="148"/>
      <c r="N2808" s="148"/>
      <c r="O2808" s="148"/>
      <c r="P2808" s="148"/>
      <c r="Q2808" s="148"/>
      <c r="R2808" s="148"/>
      <c r="S2808" s="148"/>
      <c r="T2808" s="148"/>
      <c r="U2808" s="148"/>
      <c r="V2808" s="148"/>
      <c r="W2808" s="148"/>
      <c r="X2808" s="139">
        <v>0.75</v>
      </c>
      <c r="Y2808" s="148">
        <v>155</v>
      </c>
      <c r="Z2808" s="148">
        <v>1.25</v>
      </c>
      <c r="AA2808" s="148">
        <v>132</v>
      </c>
      <c r="AB2808" s="148">
        <v>2</v>
      </c>
      <c r="AC2808" s="148">
        <v>447</v>
      </c>
      <c r="AD2808" s="148">
        <v>6</v>
      </c>
      <c r="AE2808" s="148">
        <v>266</v>
      </c>
      <c r="AF2808" s="148"/>
      <c r="AG2808" s="148"/>
      <c r="AH2808" s="148"/>
      <c r="AI2808" s="148"/>
      <c r="AJ2808" s="148"/>
      <c r="AK2808" s="148"/>
      <c r="AL2808" s="139">
        <v>0</v>
      </c>
      <c r="AM2808" s="139">
        <v>0</v>
      </c>
      <c r="AN2808" s="148">
        <f t="shared" si="388"/>
        <v>1000</v>
      </c>
      <c r="AO2808" s="148">
        <f t="shared" si="389"/>
        <v>158</v>
      </c>
      <c r="AP2808" s="148">
        <v>5</v>
      </c>
      <c r="AQ2808" s="140">
        <v>8</v>
      </c>
      <c r="AS2808" s="42">
        <f t="shared" si="390"/>
        <v>10172.589497306944</v>
      </c>
      <c r="AT2808" s="101">
        <f t="shared" si="391"/>
        <v>0</v>
      </c>
      <c r="AU2808" s="42">
        <f t="shared" si="392"/>
        <v>10172.589497306944</v>
      </c>
      <c r="AV2808" s="42">
        <f t="shared" si="393"/>
        <v>5137.3227151842539</v>
      </c>
      <c r="AW2808" s="102">
        <f t="shared" si="394"/>
        <v>2145.6666666666665</v>
      </c>
      <c r="AX2808" s="43">
        <f t="shared" si="387"/>
        <v>0.75</v>
      </c>
      <c r="AY2808" s="43" t="str">
        <f t="shared" si="395"/>
        <v>UTFS</v>
      </c>
    </row>
    <row r="2809" spans="1:51" hidden="1" x14ac:dyDescent="0.2">
      <c r="A2809" s="38">
        <v>2802</v>
      </c>
      <c r="B2809" t="s">
        <v>5806</v>
      </c>
      <c r="C2809" t="s">
        <v>5746</v>
      </c>
      <c r="D2809">
        <v>11750</v>
      </c>
      <c r="E2809" t="s">
        <v>215</v>
      </c>
      <c r="F2809">
        <v>2</v>
      </c>
      <c r="G2809" t="str">
        <f>LOOKUP(F2809,{0,6,45},{"F","L","H"})</f>
        <v>F</v>
      </c>
      <c r="H2809" t="s">
        <v>464</v>
      </c>
      <c r="I2809" s="43" t="str">
        <f>IFERROR(VLOOKUP(#REF!,#REF!,2,FALSE),"No")</f>
        <v>No</v>
      </c>
      <c r="J2809" s="139">
        <v>2</v>
      </c>
      <c r="K2809" s="148">
        <v>139</v>
      </c>
      <c r="L2809" s="148"/>
      <c r="M2809" s="148"/>
      <c r="N2809" s="148"/>
      <c r="O2809" s="148"/>
      <c r="P2809" s="148"/>
      <c r="Q2809" s="148"/>
      <c r="R2809" s="148"/>
      <c r="S2809" s="148"/>
      <c r="T2809" s="148"/>
      <c r="U2809" s="148"/>
      <c r="V2809" s="148"/>
      <c r="W2809" s="148"/>
      <c r="X2809" s="139">
        <v>2</v>
      </c>
      <c r="Y2809" s="148">
        <v>1000</v>
      </c>
      <c r="Z2809" s="149"/>
      <c r="AA2809" s="148"/>
      <c r="AB2809" s="148"/>
      <c r="AC2809" s="148"/>
      <c r="AD2809" s="148"/>
      <c r="AE2809" s="148"/>
      <c r="AF2809" s="148"/>
      <c r="AG2809" s="148"/>
      <c r="AH2809" s="148"/>
      <c r="AI2809" s="148"/>
      <c r="AJ2809" s="148"/>
      <c r="AK2809" s="148"/>
      <c r="AL2809" s="139">
        <v>0</v>
      </c>
      <c r="AM2809" s="139">
        <v>0</v>
      </c>
      <c r="AN2809" s="148">
        <f t="shared" si="388"/>
        <v>1000</v>
      </c>
      <c r="AO2809" s="148">
        <f t="shared" si="389"/>
        <v>139</v>
      </c>
      <c r="AP2809" s="148">
        <v>2</v>
      </c>
      <c r="AQ2809" s="140">
        <v>2</v>
      </c>
      <c r="AS2809" s="42">
        <f t="shared" si="390"/>
        <v>10144.703418516869</v>
      </c>
      <c r="AT2809" s="101">
        <f t="shared" si="391"/>
        <v>0</v>
      </c>
      <c r="AU2809" s="42">
        <f t="shared" si="392"/>
        <v>10144.703418516869</v>
      </c>
      <c r="AV2809" s="42">
        <f t="shared" si="393"/>
        <v>16255.480860737016</v>
      </c>
      <c r="AW2809" s="102">
        <f t="shared" si="394"/>
        <v>10791.333333333334</v>
      </c>
      <c r="AX2809" s="43">
        <f t="shared" si="387"/>
        <v>2</v>
      </c>
      <c r="AY2809" s="43" t="str">
        <f t="shared" si="395"/>
        <v>UTTSS</v>
      </c>
    </row>
    <row r="2810" spans="1:51" hidden="1" x14ac:dyDescent="0.2">
      <c r="A2810" s="38">
        <v>2803</v>
      </c>
      <c r="B2810" t="s">
        <v>362</v>
      </c>
      <c r="C2810" t="s">
        <v>289</v>
      </c>
      <c r="D2810">
        <v>320</v>
      </c>
      <c r="E2810" t="s">
        <v>1243</v>
      </c>
      <c r="F2810">
        <v>0.25</v>
      </c>
      <c r="G2810" t="str">
        <f>LOOKUP(F2810,{0,6,45},{"F","L","H"})</f>
        <v>F</v>
      </c>
      <c r="H2810" t="s">
        <v>4501</v>
      </c>
      <c r="I2810" s="43" t="str">
        <f>IFERROR(VLOOKUP(#REF!,#REF!,2,FALSE),"No")</f>
        <v>No</v>
      </c>
      <c r="J2810" s="139">
        <v>0.5</v>
      </c>
      <c r="K2810" s="148">
        <v>25</v>
      </c>
      <c r="L2810" s="148"/>
      <c r="M2810" s="148"/>
      <c r="N2810" s="148"/>
      <c r="O2810" s="148"/>
      <c r="P2810" s="148"/>
      <c r="Q2810" s="148"/>
      <c r="R2810" s="148"/>
      <c r="S2810" s="148"/>
      <c r="T2810" s="148"/>
      <c r="U2810" s="148"/>
      <c r="V2810" s="148"/>
      <c r="W2810" s="148"/>
      <c r="X2810" s="139">
        <v>0.75</v>
      </c>
      <c r="Y2810" s="148">
        <v>245.47</v>
      </c>
      <c r="Z2810" s="149">
        <v>2</v>
      </c>
      <c r="AA2810" s="148">
        <v>754.53</v>
      </c>
      <c r="AB2810" s="149"/>
      <c r="AC2810" s="148"/>
      <c r="AD2810" s="148"/>
      <c r="AE2810" s="148"/>
      <c r="AF2810" s="148"/>
      <c r="AG2810" s="148"/>
      <c r="AH2810" s="148"/>
      <c r="AI2810" s="148"/>
      <c r="AJ2810" s="148"/>
      <c r="AK2810" s="148"/>
      <c r="AL2810" s="139">
        <v>0</v>
      </c>
      <c r="AM2810" s="139">
        <v>0</v>
      </c>
      <c r="AN2810" s="148">
        <f t="shared" si="388"/>
        <v>1000</v>
      </c>
      <c r="AO2810" s="148">
        <f t="shared" si="389"/>
        <v>25</v>
      </c>
      <c r="AP2810" s="148">
        <v>11</v>
      </c>
      <c r="AQ2810" s="140">
        <v>11</v>
      </c>
      <c r="AS2810" s="42">
        <f t="shared" si="390"/>
        <v>1710.0869457764154</v>
      </c>
      <c r="AT2810" s="101">
        <f t="shared" si="391"/>
        <v>0</v>
      </c>
      <c r="AU2810" s="42">
        <f t="shared" si="392"/>
        <v>1710.0869457764154</v>
      </c>
      <c r="AV2810" s="42">
        <f t="shared" si="393"/>
        <v>3124.693120134003</v>
      </c>
      <c r="AW2810" s="102">
        <f t="shared" si="394"/>
        <v>431</v>
      </c>
      <c r="AX2810" s="43">
        <f t="shared" si="387"/>
        <v>0.5</v>
      </c>
      <c r="AY2810" s="43" t="str">
        <f t="shared" si="395"/>
        <v>UTGS</v>
      </c>
    </row>
    <row r="2811" spans="1:51" hidden="1" x14ac:dyDescent="0.2">
      <c r="A2811" s="38">
        <v>2804</v>
      </c>
      <c r="B2811" t="s">
        <v>362</v>
      </c>
      <c r="C2811" t="s">
        <v>289</v>
      </c>
      <c r="D2811">
        <v>320</v>
      </c>
      <c r="E2811" t="s">
        <v>1842</v>
      </c>
      <c r="F2811">
        <v>0.25</v>
      </c>
      <c r="G2811" t="str">
        <f>LOOKUP(F2811,{0,6,45},{"F","L","H"})</f>
        <v>F</v>
      </c>
      <c r="H2811" t="s">
        <v>4502</v>
      </c>
      <c r="I2811" s="43" t="str">
        <f>IFERROR(VLOOKUP(#REF!,#REF!,2,FALSE),"No")</f>
        <v>No</v>
      </c>
      <c r="J2811" s="139">
        <v>0.5</v>
      </c>
      <c r="K2811" s="148">
        <v>65</v>
      </c>
      <c r="L2811" s="148"/>
      <c r="M2811" s="148"/>
      <c r="N2811" s="148"/>
      <c r="O2811" s="148"/>
      <c r="P2811" s="148"/>
      <c r="Q2811" s="148"/>
      <c r="R2811" s="148"/>
      <c r="S2811" s="148"/>
      <c r="T2811" s="148"/>
      <c r="U2811" s="148"/>
      <c r="V2811" s="148"/>
      <c r="W2811" s="148"/>
      <c r="X2811" s="139">
        <v>1.25</v>
      </c>
      <c r="Y2811" s="148">
        <v>896.38</v>
      </c>
      <c r="Z2811" s="149">
        <v>2</v>
      </c>
      <c r="AA2811" s="148">
        <v>103.62</v>
      </c>
      <c r="AB2811" s="149"/>
      <c r="AC2811" s="148"/>
      <c r="AD2811" s="148"/>
      <c r="AE2811" s="148"/>
      <c r="AF2811" s="148"/>
      <c r="AG2811" s="148"/>
      <c r="AH2811" s="148"/>
      <c r="AI2811" s="148"/>
      <c r="AJ2811" s="148"/>
      <c r="AK2811" s="148"/>
      <c r="AL2811" s="139">
        <v>0</v>
      </c>
      <c r="AM2811" s="139">
        <v>0</v>
      </c>
      <c r="AN2811" s="148">
        <f t="shared" si="388"/>
        <v>1000</v>
      </c>
      <c r="AO2811" s="148">
        <f t="shared" si="389"/>
        <v>65</v>
      </c>
      <c r="AP2811" s="148">
        <v>11</v>
      </c>
      <c r="AQ2811" s="140">
        <v>11</v>
      </c>
      <c r="AS2811" s="42">
        <f t="shared" si="390"/>
        <v>4446.2260590186806</v>
      </c>
      <c r="AT2811" s="101">
        <f t="shared" si="391"/>
        <v>0</v>
      </c>
      <c r="AU2811" s="42">
        <f t="shared" si="392"/>
        <v>4446.2260590186806</v>
      </c>
      <c r="AV2811" s="42">
        <f t="shared" si="393"/>
        <v>3012.5843383158212</v>
      </c>
      <c r="AW2811" s="102">
        <f t="shared" si="394"/>
        <v>431</v>
      </c>
      <c r="AX2811" s="43">
        <f t="shared" ref="AX2811:AX2874" si="396">IF(J2811&gt;0,J2811,R2811)</f>
        <v>0.5</v>
      </c>
      <c r="AY2811" s="43" t="str">
        <f t="shared" si="395"/>
        <v>UTGS</v>
      </c>
    </row>
    <row r="2812" spans="1:51" hidden="1" x14ac:dyDescent="0.2">
      <c r="A2812" s="38">
        <v>2805</v>
      </c>
      <c r="B2812" t="s">
        <v>5806</v>
      </c>
      <c r="C2812" t="s">
        <v>289</v>
      </c>
      <c r="D2812">
        <v>320</v>
      </c>
      <c r="E2812" t="s">
        <v>1243</v>
      </c>
      <c r="F2812">
        <v>0.25</v>
      </c>
      <c r="G2812" t="str">
        <f>LOOKUP(F2812,{0,6,45},{"F","L","H"})</f>
        <v>F</v>
      </c>
      <c r="H2812" t="s">
        <v>4503</v>
      </c>
      <c r="I2812" s="43" t="str">
        <f>IFERROR(VLOOKUP(#REF!,#REF!,2,FALSE),"No")</f>
        <v>No</v>
      </c>
      <c r="J2812" s="139">
        <v>0.75</v>
      </c>
      <c r="K2812" s="148">
        <v>46</v>
      </c>
      <c r="L2812" s="148"/>
      <c r="M2812" s="148"/>
      <c r="N2812" s="148"/>
      <c r="O2812" s="148"/>
      <c r="P2812" s="148"/>
      <c r="Q2812" s="148"/>
      <c r="R2812" s="148"/>
      <c r="S2812" s="148"/>
      <c r="T2812" s="148"/>
      <c r="U2812" s="148"/>
      <c r="V2812" s="148"/>
      <c r="W2812" s="148"/>
      <c r="X2812" s="139">
        <v>2</v>
      </c>
      <c r="Y2812" s="148">
        <v>885.75</v>
      </c>
      <c r="Z2812" s="149">
        <v>4</v>
      </c>
      <c r="AA2812" s="148">
        <v>114.25</v>
      </c>
      <c r="AB2812" s="148"/>
      <c r="AC2812" s="148"/>
      <c r="AD2812" s="148"/>
      <c r="AE2812" s="148"/>
      <c r="AF2812" s="148"/>
      <c r="AG2812" s="148"/>
      <c r="AH2812" s="148"/>
      <c r="AI2812" s="148"/>
      <c r="AJ2812" s="148"/>
      <c r="AK2812" s="148"/>
      <c r="AL2812" s="139">
        <v>0</v>
      </c>
      <c r="AM2812" s="139">
        <v>0</v>
      </c>
      <c r="AN2812" s="148">
        <f t="shared" si="388"/>
        <v>1000</v>
      </c>
      <c r="AO2812" s="148">
        <f t="shared" si="389"/>
        <v>46</v>
      </c>
      <c r="AP2812" s="148">
        <v>3</v>
      </c>
      <c r="AQ2812" s="140">
        <v>12</v>
      </c>
      <c r="AS2812" s="42">
        <f t="shared" si="390"/>
        <v>2961.6399802286041</v>
      </c>
      <c r="AT2812" s="101">
        <f t="shared" si="391"/>
        <v>0</v>
      </c>
      <c r="AU2812" s="42">
        <f t="shared" si="392"/>
        <v>2961.6399802286041</v>
      </c>
      <c r="AV2812" s="42">
        <f t="shared" si="393"/>
        <v>2777.5111851228362</v>
      </c>
      <c r="AW2812" s="102">
        <f t="shared" si="394"/>
        <v>431</v>
      </c>
      <c r="AX2812" s="43">
        <f t="shared" si="396"/>
        <v>0.75</v>
      </c>
      <c r="AY2812" s="43" t="str">
        <f t="shared" si="395"/>
        <v>UTGS</v>
      </c>
    </row>
    <row r="2813" spans="1:51" hidden="1" x14ac:dyDescent="0.2">
      <c r="A2813" s="38">
        <v>2806</v>
      </c>
      <c r="B2813" t="s">
        <v>362</v>
      </c>
      <c r="C2813" t="s">
        <v>289</v>
      </c>
      <c r="D2813">
        <v>320</v>
      </c>
      <c r="E2813" t="s">
        <v>1236</v>
      </c>
      <c r="F2813">
        <v>0.25</v>
      </c>
      <c r="G2813" t="str">
        <f>LOOKUP(F2813,{0,6,45},{"F","L","H"})</f>
        <v>F</v>
      </c>
      <c r="H2813" t="s">
        <v>4504</v>
      </c>
      <c r="I2813" s="43" t="str">
        <f>IFERROR(VLOOKUP(#REF!,#REF!,2,FALSE),"No")</f>
        <v>No</v>
      </c>
      <c r="J2813" s="139">
        <v>0.5</v>
      </c>
      <c r="K2813" s="148">
        <v>43</v>
      </c>
      <c r="L2813" s="148"/>
      <c r="M2813" s="148"/>
      <c r="N2813" s="148"/>
      <c r="O2813" s="148"/>
      <c r="P2813" s="148"/>
      <c r="Q2813" s="148"/>
      <c r="R2813" s="148"/>
      <c r="S2813" s="148"/>
      <c r="T2813" s="148"/>
      <c r="U2813" s="148"/>
      <c r="V2813" s="148"/>
      <c r="W2813" s="148"/>
      <c r="X2813" s="139">
        <v>1.25</v>
      </c>
      <c r="Y2813" s="148">
        <v>827.78</v>
      </c>
      <c r="Z2813" s="148">
        <v>2</v>
      </c>
      <c r="AA2813" s="148">
        <v>172.22</v>
      </c>
      <c r="AB2813" s="148"/>
      <c r="AC2813" s="148"/>
      <c r="AD2813" s="148"/>
      <c r="AE2813" s="148"/>
      <c r="AF2813" s="148"/>
      <c r="AG2813" s="148"/>
      <c r="AH2813" s="148"/>
      <c r="AI2813" s="148"/>
      <c r="AJ2813" s="148"/>
      <c r="AK2813" s="148"/>
      <c r="AL2813" s="139">
        <v>0</v>
      </c>
      <c r="AM2813" s="139">
        <v>0</v>
      </c>
      <c r="AN2813" s="148">
        <f t="shared" si="388"/>
        <v>1000</v>
      </c>
      <c r="AO2813" s="148">
        <f t="shared" si="389"/>
        <v>43</v>
      </c>
      <c r="AP2813" s="148">
        <v>7</v>
      </c>
      <c r="AQ2813" s="140">
        <v>7</v>
      </c>
      <c r="AS2813" s="42">
        <f t="shared" si="390"/>
        <v>2941.3495467354346</v>
      </c>
      <c r="AT2813" s="101">
        <f t="shared" si="391"/>
        <v>0</v>
      </c>
      <c r="AU2813" s="42">
        <f t="shared" si="392"/>
        <v>2941.3495467354346</v>
      </c>
      <c r="AV2813" s="42">
        <f t="shared" si="393"/>
        <v>4727.2011030677186</v>
      </c>
      <c r="AW2813" s="102">
        <f t="shared" si="394"/>
        <v>431</v>
      </c>
      <c r="AX2813" s="43">
        <f t="shared" si="396"/>
        <v>0.5</v>
      </c>
      <c r="AY2813" s="43" t="str">
        <f t="shared" si="395"/>
        <v>UTGS</v>
      </c>
    </row>
    <row r="2814" spans="1:51" hidden="1" x14ac:dyDescent="0.2">
      <c r="A2814" s="38">
        <v>2807</v>
      </c>
      <c r="B2814" t="s">
        <v>362</v>
      </c>
      <c r="C2814" t="s">
        <v>289</v>
      </c>
      <c r="D2814">
        <v>175</v>
      </c>
      <c r="E2814" t="s">
        <v>1235</v>
      </c>
      <c r="F2814">
        <v>0.25</v>
      </c>
      <c r="G2814" t="str">
        <f>LOOKUP(F2814,{0,6,45},{"F","L","H"})</f>
        <v>F</v>
      </c>
      <c r="H2814" t="s">
        <v>4505</v>
      </c>
      <c r="I2814" s="43" t="str">
        <f>IFERROR(VLOOKUP(#REF!,#REF!,2,FALSE),"No")</f>
        <v>No</v>
      </c>
      <c r="J2814" s="139">
        <v>0.5</v>
      </c>
      <c r="K2814" s="148">
        <v>53</v>
      </c>
      <c r="L2814" s="148"/>
      <c r="M2814" s="148"/>
      <c r="N2814" s="148"/>
      <c r="O2814" s="148"/>
      <c r="P2814" s="148"/>
      <c r="Q2814" s="148"/>
      <c r="R2814" s="148"/>
      <c r="S2814" s="148"/>
      <c r="T2814" s="148"/>
      <c r="U2814" s="148"/>
      <c r="V2814" s="148"/>
      <c r="W2814" s="148"/>
      <c r="X2814" s="139">
        <v>2</v>
      </c>
      <c r="Y2814" s="148">
        <v>1000</v>
      </c>
      <c r="Z2814" s="148"/>
      <c r="AA2814" s="148"/>
      <c r="AB2814" s="148"/>
      <c r="AC2814" s="148"/>
      <c r="AD2814" s="148"/>
      <c r="AE2814" s="148"/>
      <c r="AF2814" s="148"/>
      <c r="AG2814" s="148"/>
      <c r="AH2814" s="148"/>
      <c r="AI2814" s="148"/>
      <c r="AJ2814" s="148"/>
      <c r="AK2814" s="148"/>
      <c r="AL2814" s="139">
        <v>0</v>
      </c>
      <c r="AM2814" s="139">
        <v>0</v>
      </c>
      <c r="AN2814" s="148">
        <f t="shared" si="388"/>
        <v>1000</v>
      </c>
      <c r="AO2814" s="148">
        <f t="shared" si="389"/>
        <v>53</v>
      </c>
      <c r="AP2814" s="148">
        <v>7</v>
      </c>
      <c r="AQ2814" s="140">
        <v>7</v>
      </c>
      <c r="AS2814" s="42">
        <f t="shared" si="390"/>
        <v>3625.3843250460009</v>
      </c>
      <c r="AT2814" s="101">
        <f t="shared" si="391"/>
        <v>0</v>
      </c>
      <c r="AU2814" s="42">
        <f t="shared" si="392"/>
        <v>3625.3843250460009</v>
      </c>
      <c r="AV2814" s="42">
        <f t="shared" si="393"/>
        <v>4644.4231030677192</v>
      </c>
      <c r="AW2814" s="102">
        <f t="shared" si="394"/>
        <v>431</v>
      </c>
      <c r="AX2814" s="43">
        <f t="shared" si="396"/>
        <v>0.5</v>
      </c>
      <c r="AY2814" s="43" t="str">
        <f t="shared" si="395"/>
        <v>UTGS</v>
      </c>
    </row>
    <row r="2815" spans="1:51" hidden="1" x14ac:dyDescent="0.2">
      <c r="A2815" s="38">
        <v>2808</v>
      </c>
      <c r="B2815" t="s">
        <v>362</v>
      </c>
      <c r="C2815" t="s">
        <v>289</v>
      </c>
      <c r="D2815">
        <v>320</v>
      </c>
      <c r="E2815" t="s">
        <v>1245</v>
      </c>
      <c r="F2815">
        <v>0.25</v>
      </c>
      <c r="G2815" t="str">
        <f>LOOKUP(F2815,{0,6,45},{"F","L","H"})</f>
        <v>F</v>
      </c>
      <c r="H2815" t="s">
        <v>4506</v>
      </c>
      <c r="I2815" s="43" t="str">
        <f>IFERROR(VLOOKUP(#REF!,#REF!,2,FALSE),"No")</f>
        <v>No</v>
      </c>
      <c r="J2815" s="139">
        <v>0.5</v>
      </c>
      <c r="K2815" s="148">
        <v>38</v>
      </c>
      <c r="L2815" s="148"/>
      <c r="M2815" s="148"/>
      <c r="N2815" s="148"/>
      <c r="O2815" s="148"/>
      <c r="P2815" s="148"/>
      <c r="Q2815" s="148"/>
      <c r="R2815" s="148"/>
      <c r="S2815" s="148"/>
      <c r="T2815" s="148"/>
      <c r="U2815" s="148"/>
      <c r="V2815" s="148"/>
      <c r="W2815" s="148"/>
      <c r="X2815" s="139">
        <v>2</v>
      </c>
      <c r="Y2815" s="148">
        <v>1000</v>
      </c>
      <c r="Z2815" s="148"/>
      <c r="AA2815" s="148"/>
      <c r="AB2815" s="148"/>
      <c r="AC2815" s="148"/>
      <c r="AD2815" s="148"/>
      <c r="AE2815" s="148"/>
      <c r="AF2815" s="148"/>
      <c r="AG2815" s="148"/>
      <c r="AH2815" s="148"/>
      <c r="AI2815" s="148"/>
      <c r="AJ2815" s="148"/>
      <c r="AK2815" s="148"/>
      <c r="AL2815" s="139">
        <v>0</v>
      </c>
      <c r="AM2815" s="139">
        <v>0</v>
      </c>
      <c r="AN2815" s="148">
        <f t="shared" si="388"/>
        <v>1000</v>
      </c>
      <c r="AO2815" s="148">
        <f t="shared" si="389"/>
        <v>38</v>
      </c>
      <c r="AP2815" s="148">
        <v>8</v>
      </c>
      <c r="AQ2815" s="140">
        <v>8</v>
      </c>
      <c r="AS2815" s="42">
        <f t="shared" si="390"/>
        <v>2599.3321575801515</v>
      </c>
      <c r="AT2815" s="101">
        <f t="shared" si="391"/>
        <v>0</v>
      </c>
      <c r="AU2815" s="42">
        <f t="shared" si="392"/>
        <v>2599.3321575801515</v>
      </c>
      <c r="AV2815" s="42">
        <f t="shared" si="393"/>
        <v>4063.870215184254</v>
      </c>
      <c r="AW2815" s="102">
        <f t="shared" si="394"/>
        <v>431</v>
      </c>
      <c r="AX2815" s="43">
        <f t="shared" si="396"/>
        <v>0.5</v>
      </c>
      <c r="AY2815" s="43" t="str">
        <f t="shared" si="395"/>
        <v>UTGS</v>
      </c>
    </row>
    <row r="2816" spans="1:51" hidden="1" x14ac:dyDescent="0.2">
      <c r="A2816" s="38">
        <v>2809</v>
      </c>
      <c r="B2816" t="s">
        <v>362</v>
      </c>
      <c r="C2816" t="s">
        <v>289</v>
      </c>
      <c r="D2816">
        <v>320</v>
      </c>
      <c r="E2816" t="s">
        <v>1236</v>
      </c>
      <c r="F2816">
        <v>0.25</v>
      </c>
      <c r="G2816" t="str">
        <f>LOOKUP(F2816,{0,6,45},{"F","L","H"})</f>
        <v>F</v>
      </c>
      <c r="H2816" t="s">
        <v>4507</v>
      </c>
      <c r="I2816" s="43" t="str">
        <f>IFERROR(VLOOKUP(#REF!,#REF!,2,FALSE),"No")</f>
        <v>No</v>
      </c>
      <c r="J2816" s="139">
        <v>0.5</v>
      </c>
      <c r="K2816" s="148">
        <v>14</v>
      </c>
      <c r="L2816" s="148"/>
      <c r="M2816" s="148"/>
      <c r="N2816" s="148"/>
      <c r="O2816" s="148"/>
      <c r="P2816" s="148"/>
      <c r="Q2816" s="148"/>
      <c r="R2816" s="148"/>
      <c r="S2816" s="148"/>
      <c r="T2816" s="148"/>
      <c r="U2816" s="148"/>
      <c r="V2816" s="148"/>
      <c r="W2816" s="148"/>
      <c r="X2816" s="139">
        <v>2</v>
      </c>
      <c r="Y2816" s="148">
        <v>1000</v>
      </c>
      <c r="Z2816" s="149"/>
      <c r="AA2816" s="148"/>
      <c r="AB2816" s="148"/>
      <c r="AC2816" s="148"/>
      <c r="AD2816" s="148"/>
      <c r="AE2816" s="148"/>
      <c r="AF2816" s="148"/>
      <c r="AG2816" s="148"/>
      <c r="AH2816" s="148"/>
      <c r="AI2816" s="148"/>
      <c r="AJ2816" s="148"/>
      <c r="AK2816" s="148"/>
      <c r="AL2816" s="139">
        <v>0</v>
      </c>
      <c r="AM2816" s="139">
        <v>0</v>
      </c>
      <c r="AN2816" s="148">
        <f t="shared" si="388"/>
        <v>1000</v>
      </c>
      <c r="AO2816" s="148">
        <f t="shared" si="389"/>
        <v>14</v>
      </c>
      <c r="AP2816" s="148">
        <v>24</v>
      </c>
      <c r="AQ2816" s="140">
        <v>24</v>
      </c>
      <c r="AS2816" s="42">
        <f t="shared" si="390"/>
        <v>957.64868963479262</v>
      </c>
      <c r="AT2816" s="101">
        <f t="shared" si="391"/>
        <v>0</v>
      </c>
      <c r="AU2816" s="42">
        <f t="shared" si="392"/>
        <v>957.64868963479262</v>
      </c>
      <c r="AV2816" s="42">
        <f t="shared" si="393"/>
        <v>1354.623405061418</v>
      </c>
      <c r="AW2816" s="102">
        <f t="shared" si="394"/>
        <v>431</v>
      </c>
      <c r="AX2816" s="43">
        <f t="shared" si="396"/>
        <v>0.5</v>
      </c>
      <c r="AY2816" s="43" t="str">
        <f t="shared" si="395"/>
        <v>UTGS</v>
      </c>
    </row>
    <row r="2817" spans="1:51" hidden="1" x14ac:dyDescent="0.2">
      <c r="A2817" s="38">
        <v>2810</v>
      </c>
      <c r="B2817" t="s">
        <v>362</v>
      </c>
      <c r="C2817" t="s">
        <v>289</v>
      </c>
      <c r="D2817">
        <v>320</v>
      </c>
      <c r="E2817" t="s">
        <v>1842</v>
      </c>
      <c r="F2817">
        <v>0.25</v>
      </c>
      <c r="G2817" t="str">
        <f>LOOKUP(F2817,{0,6,45},{"F","L","H"})</f>
        <v>F</v>
      </c>
      <c r="H2817" t="s">
        <v>4508</v>
      </c>
      <c r="I2817" s="43" t="str">
        <f>IFERROR(VLOOKUP(#REF!,#REF!,2,FALSE),"No")</f>
        <v>No</v>
      </c>
      <c r="J2817" s="139">
        <v>0.5</v>
      </c>
      <c r="K2817" s="148">
        <v>44</v>
      </c>
      <c r="L2817" s="148"/>
      <c r="M2817" s="148"/>
      <c r="N2817" s="148"/>
      <c r="O2817" s="148"/>
      <c r="P2817" s="148"/>
      <c r="Q2817" s="148"/>
      <c r="R2817" s="148"/>
      <c r="S2817" s="148"/>
      <c r="T2817" s="148"/>
      <c r="U2817" s="148"/>
      <c r="V2817" s="148"/>
      <c r="W2817" s="148"/>
      <c r="X2817" s="139">
        <v>2</v>
      </c>
      <c r="Y2817" s="148">
        <v>1000</v>
      </c>
      <c r="Z2817" s="148"/>
      <c r="AA2817" s="148"/>
      <c r="AB2817" s="148"/>
      <c r="AC2817" s="148"/>
      <c r="AD2817" s="148"/>
      <c r="AE2817" s="148"/>
      <c r="AF2817" s="148"/>
      <c r="AG2817" s="148"/>
      <c r="AH2817" s="148"/>
      <c r="AI2817" s="148"/>
      <c r="AJ2817" s="148"/>
      <c r="AK2817" s="148"/>
      <c r="AL2817" s="139">
        <v>0</v>
      </c>
      <c r="AM2817" s="139">
        <v>0</v>
      </c>
      <c r="AN2817" s="148">
        <f t="shared" si="388"/>
        <v>1000</v>
      </c>
      <c r="AO2817" s="148">
        <f t="shared" si="389"/>
        <v>44</v>
      </c>
      <c r="AP2817" s="148">
        <v>8</v>
      </c>
      <c r="AQ2817" s="140">
        <v>8</v>
      </c>
      <c r="AS2817" s="42">
        <f t="shared" si="390"/>
        <v>3009.7530245664911</v>
      </c>
      <c r="AT2817" s="101">
        <f t="shared" si="391"/>
        <v>0</v>
      </c>
      <c r="AU2817" s="42">
        <f t="shared" si="392"/>
        <v>3009.7530245664911</v>
      </c>
      <c r="AV2817" s="42">
        <f t="shared" si="393"/>
        <v>4063.870215184254</v>
      </c>
      <c r="AW2817" s="102">
        <f t="shared" si="394"/>
        <v>431</v>
      </c>
      <c r="AX2817" s="43">
        <f t="shared" si="396"/>
        <v>0.5</v>
      </c>
      <c r="AY2817" s="43" t="str">
        <f t="shared" si="395"/>
        <v>UTGS</v>
      </c>
    </row>
    <row r="2818" spans="1:51" hidden="1" x14ac:dyDescent="0.2">
      <c r="A2818" s="38">
        <v>2811</v>
      </c>
      <c r="B2818" t="s">
        <v>5806</v>
      </c>
      <c r="C2818" t="s">
        <v>5746</v>
      </c>
      <c r="D2818">
        <v>11750</v>
      </c>
      <c r="E2818" t="s">
        <v>215</v>
      </c>
      <c r="F2818">
        <v>2</v>
      </c>
      <c r="G2818" t="str">
        <f>LOOKUP(F2818,{0,6,45},{"F","L","H"})</f>
        <v>F</v>
      </c>
      <c r="H2818" t="s">
        <v>929</v>
      </c>
      <c r="I2818" s="43" t="str">
        <f>IFERROR(VLOOKUP(#REF!,#REF!,2,FALSE),"No")</f>
        <v>No</v>
      </c>
      <c r="J2818" s="139">
        <v>2</v>
      </c>
      <c r="K2818" s="148">
        <v>40</v>
      </c>
      <c r="L2818" s="148"/>
      <c r="M2818" s="148"/>
      <c r="N2818" s="148"/>
      <c r="O2818" s="148"/>
      <c r="P2818" s="148"/>
      <c r="Q2818" s="148"/>
      <c r="R2818" s="148"/>
      <c r="S2818" s="148"/>
      <c r="T2818" s="148"/>
      <c r="U2818" s="148"/>
      <c r="V2818" s="148"/>
      <c r="W2818" s="148"/>
      <c r="X2818" s="139">
        <v>2</v>
      </c>
      <c r="Y2818" s="148">
        <v>387.72</v>
      </c>
      <c r="Z2818" s="148">
        <v>4</v>
      </c>
      <c r="AA2818" s="148">
        <v>612.28</v>
      </c>
      <c r="AB2818" s="148"/>
      <c r="AC2818" s="148"/>
      <c r="AD2818" s="148"/>
      <c r="AE2818" s="148"/>
      <c r="AF2818" s="148"/>
      <c r="AG2818" s="148"/>
      <c r="AH2818" s="148"/>
      <c r="AI2818" s="148"/>
      <c r="AJ2818" s="148"/>
      <c r="AK2818" s="148"/>
      <c r="AL2818" s="139">
        <v>0</v>
      </c>
      <c r="AM2818" s="139">
        <v>0</v>
      </c>
      <c r="AN2818" s="148">
        <f t="shared" si="388"/>
        <v>1000</v>
      </c>
      <c r="AO2818" s="148">
        <f t="shared" si="389"/>
        <v>40</v>
      </c>
      <c r="AP2818" s="148">
        <v>5</v>
      </c>
      <c r="AQ2818" s="140">
        <v>80</v>
      </c>
      <c r="AS2818" s="42">
        <f t="shared" si="390"/>
        <v>2919.3391132422639</v>
      </c>
      <c r="AT2818" s="101">
        <f t="shared" si="391"/>
        <v>0</v>
      </c>
      <c r="AU2818" s="42">
        <f t="shared" si="392"/>
        <v>2919.3391132422639</v>
      </c>
      <c r="AV2818" s="42">
        <f t="shared" si="393"/>
        <v>461.26261651842543</v>
      </c>
      <c r="AW2818" s="102">
        <f t="shared" si="394"/>
        <v>10791.333333333334</v>
      </c>
      <c r="AX2818" s="43">
        <f t="shared" si="396"/>
        <v>2</v>
      </c>
      <c r="AY2818" s="43" t="str">
        <f t="shared" si="395"/>
        <v>UTTSS</v>
      </c>
    </row>
    <row r="2819" spans="1:51" hidden="1" x14ac:dyDescent="0.2">
      <c r="A2819" s="38">
        <v>2812</v>
      </c>
      <c r="B2819" t="s">
        <v>362</v>
      </c>
      <c r="C2819" t="s">
        <v>289</v>
      </c>
      <c r="D2819">
        <v>320</v>
      </c>
      <c r="E2819" t="s">
        <v>1243</v>
      </c>
      <c r="F2819">
        <v>0.25</v>
      </c>
      <c r="G2819" t="str">
        <f>LOOKUP(F2819,{0,6,45},{"F","L","H"})</f>
        <v>F</v>
      </c>
      <c r="H2819" t="s">
        <v>4509</v>
      </c>
      <c r="I2819" s="43" t="str">
        <f>IFERROR(VLOOKUP(#REF!,#REF!,2,FALSE),"No")</f>
        <v>No</v>
      </c>
      <c r="J2819" s="139">
        <v>0.75</v>
      </c>
      <c r="K2819" s="148">
        <v>21</v>
      </c>
      <c r="L2819" s="148"/>
      <c r="M2819" s="148"/>
      <c r="N2819" s="148"/>
      <c r="O2819" s="148"/>
      <c r="P2819" s="148"/>
      <c r="Q2819" s="148"/>
      <c r="R2819" s="148"/>
      <c r="S2819" s="148"/>
      <c r="T2819" s="148"/>
      <c r="U2819" s="148"/>
      <c r="V2819" s="148"/>
      <c r="W2819" s="148"/>
      <c r="X2819" s="139">
        <v>1.25</v>
      </c>
      <c r="Y2819" s="148">
        <v>148.63</v>
      </c>
      <c r="Z2819" s="148">
        <v>2</v>
      </c>
      <c r="AA2819" s="148">
        <v>851.37</v>
      </c>
      <c r="AB2819" s="148"/>
      <c r="AC2819" s="148"/>
      <c r="AD2819" s="148"/>
      <c r="AE2819" s="148"/>
      <c r="AF2819" s="148"/>
      <c r="AG2819" s="148"/>
      <c r="AH2819" s="148"/>
      <c r="AI2819" s="148"/>
      <c r="AJ2819" s="148"/>
      <c r="AK2819" s="148"/>
      <c r="AL2819" s="139">
        <v>0</v>
      </c>
      <c r="AM2819" s="139">
        <v>0</v>
      </c>
      <c r="AN2819" s="148">
        <f t="shared" si="388"/>
        <v>1000</v>
      </c>
      <c r="AO2819" s="148">
        <f t="shared" si="389"/>
        <v>21</v>
      </c>
      <c r="AP2819" s="148">
        <v>10</v>
      </c>
      <c r="AQ2819" s="140">
        <v>21</v>
      </c>
      <c r="AS2819" s="42">
        <f t="shared" si="390"/>
        <v>1352.0530344521887</v>
      </c>
      <c r="AT2819" s="101">
        <f t="shared" si="391"/>
        <v>0</v>
      </c>
      <c r="AU2819" s="42">
        <f t="shared" si="392"/>
        <v>1352.0530344521887</v>
      </c>
      <c r="AV2819" s="42">
        <f t="shared" si="393"/>
        <v>1553.0953676892398</v>
      </c>
      <c r="AW2819" s="102">
        <f t="shared" si="394"/>
        <v>431</v>
      </c>
      <c r="AX2819" s="43">
        <f t="shared" si="396"/>
        <v>0.75</v>
      </c>
      <c r="AY2819" s="43" t="str">
        <f t="shared" si="395"/>
        <v>UTGS</v>
      </c>
    </row>
    <row r="2820" spans="1:51" hidden="1" x14ac:dyDescent="0.2">
      <c r="A2820" s="38">
        <v>2813</v>
      </c>
      <c r="B2820" t="s">
        <v>362</v>
      </c>
      <c r="C2820" t="s">
        <v>289</v>
      </c>
      <c r="D2820">
        <v>320</v>
      </c>
      <c r="E2820" t="s">
        <v>1243</v>
      </c>
      <c r="F2820">
        <v>0.25</v>
      </c>
      <c r="G2820" t="str">
        <f>LOOKUP(F2820,{0,6,45},{"F","L","H"})</f>
        <v>F</v>
      </c>
      <c r="H2820" t="s">
        <v>4510</v>
      </c>
      <c r="I2820" s="43" t="str">
        <f>IFERROR(VLOOKUP(#REF!,#REF!,2,FALSE),"No")</f>
        <v>No</v>
      </c>
      <c r="J2820" s="139">
        <v>0.5</v>
      </c>
      <c r="K2820" s="148">
        <v>26</v>
      </c>
      <c r="L2820" s="148"/>
      <c r="M2820" s="148"/>
      <c r="N2820" s="148"/>
      <c r="O2820" s="148"/>
      <c r="P2820" s="148"/>
      <c r="Q2820" s="148"/>
      <c r="R2820" s="148"/>
      <c r="S2820" s="148"/>
      <c r="T2820" s="148"/>
      <c r="U2820" s="148"/>
      <c r="V2820" s="148"/>
      <c r="W2820" s="148"/>
      <c r="X2820" s="139">
        <v>0.75</v>
      </c>
      <c r="Y2820" s="148">
        <v>185.45</v>
      </c>
      <c r="Z2820" s="148">
        <v>2</v>
      </c>
      <c r="AA2820" s="148">
        <v>814.55</v>
      </c>
      <c r="AB2820" s="148"/>
      <c r="AC2820" s="148"/>
      <c r="AD2820" s="148"/>
      <c r="AE2820" s="148"/>
      <c r="AF2820" s="148"/>
      <c r="AG2820" s="148"/>
      <c r="AH2820" s="148"/>
      <c r="AI2820" s="148"/>
      <c r="AJ2820" s="148"/>
      <c r="AK2820" s="148"/>
      <c r="AL2820" s="139">
        <v>0</v>
      </c>
      <c r="AM2820" s="139">
        <v>0</v>
      </c>
      <c r="AN2820" s="148">
        <f t="shared" si="388"/>
        <v>1000</v>
      </c>
      <c r="AO2820" s="148">
        <f t="shared" si="389"/>
        <v>26</v>
      </c>
      <c r="AP2820" s="148">
        <v>14</v>
      </c>
      <c r="AQ2820" s="140">
        <v>14</v>
      </c>
      <c r="AS2820" s="42">
        <f t="shared" si="390"/>
        <v>1778.4904236074722</v>
      </c>
      <c r="AT2820" s="101">
        <f t="shared" si="391"/>
        <v>0</v>
      </c>
      <c r="AU2820" s="42">
        <f t="shared" si="392"/>
        <v>1778.4904236074722</v>
      </c>
      <c r="AV2820" s="42">
        <f t="shared" si="393"/>
        <v>2422.6194801052879</v>
      </c>
      <c r="AW2820" s="102">
        <f t="shared" si="394"/>
        <v>431</v>
      </c>
      <c r="AX2820" s="43">
        <f t="shared" si="396"/>
        <v>0.5</v>
      </c>
      <c r="AY2820" s="43" t="str">
        <f t="shared" si="395"/>
        <v>UTGS</v>
      </c>
    </row>
    <row r="2821" spans="1:51" hidden="1" x14ac:dyDescent="0.2">
      <c r="A2821" s="38">
        <v>2814</v>
      </c>
      <c r="B2821" t="s">
        <v>362</v>
      </c>
      <c r="C2821" t="s">
        <v>289</v>
      </c>
      <c r="D2821">
        <v>320</v>
      </c>
      <c r="E2821" t="s">
        <v>1842</v>
      </c>
      <c r="F2821">
        <v>0.25</v>
      </c>
      <c r="G2821" t="str">
        <f>LOOKUP(F2821,{0,6,45},{"F","L","H"})</f>
        <v>F</v>
      </c>
      <c r="H2821" t="s">
        <v>4511</v>
      </c>
      <c r="I2821" s="43" t="str">
        <f>IFERROR(VLOOKUP(#REF!,#REF!,2,FALSE),"No")</f>
        <v>No</v>
      </c>
      <c r="J2821" s="139">
        <v>0.75</v>
      </c>
      <c r="K2821" s="148">
        <v>15</v>
      </c>
      <c r="L2821" s="148"/>
      <c r="M2821" s="148"/>
      <c r="N2821" s="148"/>
      <c r="O2821" s="148"/>
      <c r="P2821" s="148"/>
      <c r="Q2821" s="148"/>
      <c r="R2821" s="148"/>
      <c r="S2821" s="148"/>
      <c r="T2821" s="148"/>
      <c r="U2821" s="148"/>
      <c r="V2821" s="148"/>
      <c r="W2821" s="148"/>
      <c r="X2821" s="139">
        <v>0.75</v>
      </c>
      <c r="Y2821" s="148">
        <v>225.77</v>
      </c>
      <c r="Z2821" s="148">
        <v>2</v>
      </c>
      <c r="AA2821" s="148">
        <v>755.1</v>
      </c>
      <c r="AB2821" s="148">
        <v>6</v>
      </c>
      <c r="AC2821" s="148">
        <v>19.13</v>
      </c>
      <c r="AD2821" s="148"/>
      <c r="AE2821" s="148"/>
      <c r="AF2821" s="148"/>
      <c r="AG2821" s="148"/>
      <c r="AH2821" s="148"/>
      <c r="AI2821" s="148"/>
      <c r="AJ2821" s="148"/>
      <c r="AK2821" s="148"/>
      <c r="AL2821" s="139">
        <v>0</v>
      </c>
      <c r="AM2821" s="139">
        <v>0</v>
      </c>
      <c r="AN2821" s="148">
        <f t="shared" si="388"/>
        <v>1000</v>
      </c>
      <c r="AO2821" s="148">
        <f t="shared" si="389"/>
        <v>15</v>
      </c>
      <c r="AP2821" s="148">
        <v>9</v>
      </c>
      <c r="AQ2821" s="140">
        <v>33</v>
      </c>
      <c r="AS2821" s="42">
        <f t="shared" si="390"/>
        <v>965.7521674658492</v>
      </c>
      <c r="AT2821" s="101">
        <f t="shared" si="391"/>
        <v>0</v>
      </c>
      <c r="AU2821" s="42">
        <f t="shared" si="392"/>
        <v>965.7521674658492</v>
      </c>
      <c r="AV2821" s="42">
        <f t="shared" si="393"/>
        <v>1052.9926036810314</v>
      </c>
      <c r="AW2821" s="102">
        <f t="shared" si="394"/>
        <v>431</v>
      </c>
      <c r="AX2821" s="43">
        <f t="shared" si="396"/>
        <v>0.75</v>
      </c>
      <c r="AY2821" s="43" t="str">
        <f t="shared" si="395"/>
        <v>UTGS</v>
      </c>
    </row>
    <row r="2822" spans="1:51" hidden="1" x14ac:dyDescent="0.2">
      <c r="A2822" s="38">
        <v>2815</v>
      </c>
      <c r="B2822" t="s">
        <v>362</v>
      </c>
      <c r="C2822" t="s">
        <v>289</v>
      </c>
      <c r="D2822">
        <v>550</v>
      </c>
      <c r="E2822" t="s">
        <v>1236</v>
      </c>
      <c r="F2822">
        <v>2</v>
      </c>
      <c r="G2822" t="str">
        <f>LOOKUP(F2822,{0,6,45},{"F","L","H"})</f>
        <v>F</v>
      </c>
      <c r="H2822" t="s">
        <v>4513</v>
      </c>
      <c r="I2822" s="43" t="str">
        <f>IFERROR(VLOOKUP(#REF!,#REF!,2,FALSE),"No")</f>
        <v>No</v>
      </c>
      <c r="J2822" s="139">
        <v>0.5</v>
      </c>
      <c r="K2822" s="148">
        <v>26</v>
      </c>
      <c r="L2822" s="148"/>
      <c r="M2822" s="148"/>
      <c r="N2822" s="148"/>
      <c r="O2822" s="148"/>
      <c r="P2822" s="148"/>
      <c r="Q2822" s="148"/>
      <c r="R2822" s="148"/>
      <c r="S2822" s="148"/>
      <c r="T2822" s="148"/>
      <c r="U2822" s="148"/>
      <c r="V2822" s="148"/>
      <c r="W2822" s="148"/>
      <c r="X2822" s="139">
        <v>2</v>
      </c>
      <c r="Y2822" s="148">
        <v>1000</v>
      </c>
      <c r="Z2822" s="149"/>
      <c r="AA2822" s="148"/>
      <c r="AB2822" s="148"/>
      <c r="AC2822" s="148"/>
      <c r="AD2822" s="148"/>
      <c r="AE2822" s="148"/>
      <c r="AF2822" s="148"/>
      <c r="AG2822" s="148"/>
      <c r="AH2822" s="148"/>
      <c r="AI2822" s="148"/>
      <c r="AJ2822" s="148"/>
      <c r="AK2822" s="148"/>
      <c r="AL2822" s="139">
        <v>0</v>
      </c>
      <c r="AM2822" s="139">
        <v>0</v>
      </c>
      <c r="AN2822" s="148">
        <f t="shared" si="388"/>
        <v>1000</v>
      </c>
      <c r="AO2822" s="148">
        <f t="shared" si="389"/>
        <v>26</v>
      </c>
      <c r="AP2822" s="148">
        <v>7</v>
      </c>
      <c r="AQ2822" s="140">
        <v>7</v>
      </c>
      <c r="AS2822" s="42">
        <f t="shared" si="390"/>
        <v>1778.4904236074722</v>
      </c>
      <c r="AT2822" s="101">
        <f t="shared" si="391"/>
        <v>0</v>
      </c>
      <c r="AU2822" s="42">
        <f t="shared" si="392"/>
        <v>1778.4904236074722</v>
      </c>
      <c r="AV2822" s="42">
        <f t="shared" si="393"/>
        <v>4644.4231030677192</v>
      </c>
      <c r="AW2822" s="102">
        <f t="shared" si="394"/>
        <v>585.0096169344007</v>
      </c>
      <c r="AX2822" s="43">
        <f t="shared" si="396"/>
        <v>0.5</v>
      </c>
      <c r="AY2822" s="43" t="str">
        <f t="shared" si="395"/>
        <v>UTGS</v>
      </c>
    </row>
    <row r="2823" spans="1:51" hidden="1" x14ac:dyDescent="0.2">
      <c r="A2823" s="38">
        <v>2816</v>
      </c>
      <c r="B2823" t="s">
        <v>362</v>
      </c>
      <c r="C2823" t="s">
        <v>289</v>
      </c>
      <c r="D2823">
        <v>320</v>
      </c>
      <c r="E2823" t="s">
        <v>1243</v>
      </c>
      <c r="F2823">
        <v>0.25</v>
      </c>
      <c r="G2823" t="str">
        <f>LOOKUP(F2823,{0,6,45},{"F","L","H"})</f>
        <v>F</v>
      </c>
      <c r="H2823" t="s">
        <v>4514</v>
      </c>
      <c r="I2823" s="43" t="str">
        <f>IFERROR(VLOOKUP(#REF!,#REF!,2,FALSE),"No")</f>
        <v>No</v>
      </c>
      <c r="J2823" s="139">
        <v>0.5</v>
      </c>
      <c r="K2823" s="148">
        <v>52</v>
      </c>
      <c r="L2823" s="148"/>
      <c r="M2823" s="148"/>
      <c r="N2823" s="148"/>
      <c r="O2823" s="148"/>
      <c r="P2823" s="148"/>
      <c r="Q2823" s="148"/>
      <c r="R2823" s="148"/>
      <c r="S2823" s="148"/>
      <c r="T2823" s="148"/>
      <c r="U2823" s="148"/>
      <c r="V2823" s="148"/>
      <c r="W2823" s="148"/>
      <c r="X2823" s="139">
        <v>2</v>
      </c>
      <c r="Y2823" s="148">
        <v>1000</v>
      </c>
      <c r="Z2823" s="148"/>
      <c r="AA2823" s="148"/>
      <c r="AB2823" s="148"/>
      <c r="AC2823" s="148"/>
      <c r="AD2823" s="148"/>
      <c r="AE2823" s="148"/>
      <c r="AF2823" s="148"/>
      <c r="AG2823" s="148"/>
      <c r="AH2823" s="148"/>
      <c r="AI2823" s="148"/>
      <c r="AJ2823" s="148"/>
      <c r="AK2823" s="148"/>
      <c r="AL2823" s="139">
        <v>0</v>
      </c>
      <c r="AM2823" s="139">
        <v>0</v>
      </c>
      <c r="AN2823" s="148">
        <f t="shared" si="388"/>
        <v>1000</v>
      </c>
      <c r="AO2823" s="148">
        <f t="shared" si="389"/>
        <v>52</v>
      </c>
      <c r="AP2823" s="148">
        <v>9</v>
      </c>
      <c r="AQ2823" s="140">
        <v>9</v>
      </c>
      <c r="AS2823" s="42">
        <f t="shared" si="390"/>
        <v>3556.9808472149443</v>
      </c>
      <c r="AT2823" s="101">
        <f t="shared" si="391"/>
        <v>0</v>
      </c>
      <c r="AU2823" s="42">
        <f t="shared" si="392"/>
        <v>3556.9808472149443</v>
      </c>
      <c r="AV2823" s="42">
        <f t="shared" si="393"/>
        <v>3612.3290801637813</v>
      </c>
      <c r="AW2823" s="102">
        <f t="shared" si="394"/>
        <v>431</v>
      </c>
      <c r="AX2823" s="43">
        <f t="shared" si="396"/>
        <v>0.5</v>
      </c>
      <c r="AY2823" s="43" t="str">
        <f t="shared" si="395"/>
        <v>UTGS</v>
      </c>
    </row>
    <row r="2824" spans="1:51" hidden="1" x14ac:dyDescent="0.2">
      <c r="A2824" s="38">
        <v>2817</v>
      </c>
      <c r="B2824" t="s">
        <v>362</v>
      </c>
      <c r="C2824" t="s">
        <v>289</v>
      </c>
      <c r="D2824">
        <v>320</v>
      </c>
      <c r="E2824" t="s">
        <v>1842</v>
      </c>
      <c r="F2824">
        <v>0.25</v>
      </c>
      <c r="G2824" t="str">
        <f>LOOKUP(F2824,{0,6,45},{"F","L","H"})</f>
        <v>F</v>
      </c>
      <c r="H2824" t="s">
        <v>4516</v>
      </c>
      <c r="I2824" s="43" t="str">
        <f>IFERROR(VLOOKUP(#REF!,#REF!,2,FALSE),"No")</f>
        <v>No</v>
      </c>
      <c r="J2824" s="139">
        <v>0.5</v>
      </c>
      <c r="K2824" s="148">
        <v>86</v>
      </c>
      <c r="L2824" s="148"/>
      <c r="M2824" s="148"/>
      <c r="N2824" s="148"/>
      <c r="O2824" s="148"/>
      <c r="P2824" s="148"/>
      <c r="Q2824" s="148"/>
      <c r="R2824" s="148"/>
      <c r="S2824" s="148"/>
      <c r="T2824" s="148"/>
      <c r="U2824" s="148"/>
      <c r="V2824" s="148"/>
      <c r="W2824" s="148"/>
      <c r="X2824" s="139">
        <v>2</v>
      </c>
      <c r="Y2824" s="148">
        <v>1000</v>
      </c>
      <c r="Z2824" s="148"/>
      <c r="AA2824" s="148"/>
      <c r="AB2824" s="148"/>
      <c r="AC2824" s="148"/>
      <c r="AD2824" s="148"/>
      <c r="AE2824" s="148"/>
      <c r="AF2824" s="148"/>
      <c r="AG2824" s="148"/>
      <c r="AH2824" s="148"/>
      <c r="AI2824" s="148"/>
      <c r="AJ2824" s="148"/>
      <c r="AK2824" s="148"/>
      <c r="AL2824" s="139">
        <v>0</v>
      </c>
      <c r="AM2824" s="139">
        <v>0</v>
      </c>
      <c r="AN2824" s="148">
        <f t="shared" ref="AN2824:AN2887" si="397">SUM(Y2824,AA2824,AC2824,AE2824,AG2824,AI2824,AK2824,AM2824)</f>
        <v>1000</v>
      </c>
      <c r="AO2824" s="148">
        <f t="shared" ref="AO2824:AO2887" si="398">SUM(K2824,M2824,O2824,Q2824,S2824,U2824,W2824)</f>
        <v>86</v>
      </c>
      <c r="AP2824" s="148">
        <v>2</v>
      </c>
      <c r="AQ2824" s="140">
        <v>2</v>
      </c>
      <c r="AS2824" s="42">
        <f t="shared" ref="AS2824:AS2887" si="399">(VLOOKUP(J2824,Service,2,FALSE)*K2824+VLOOKUP(L2824,Service,2,FALSE)*M2824+VLOOKUP(N2824,Service,2,FALSE)*O2824+VLOOKUP(P2824,Service,2,FALSE)*Q2824)</f>
        <v>5882.6990934708692</v>
      </c>
      <c r="AT2824" s="101">
        <f t="shared" ref="AT2824:AT2887" si="400">VLOOKUP(R2824,serviceHP,2,FALSE)*S2824+VLOOKUP(T2824,serviceHP,2,FALSE)*U2824+VLOOKUP(V2824,serviceHP,2,FALSE)*W2824</f>
        <v>0</v>
      </c>
      <c r="AU2824" s="42">
        <f t="shared" ref="AU2824:AU2887" si="401">AS2824+AT2824</f>
        <v>5882.6990934708692</v>
      </c>
      <c r="AV2824" s="42">
        <f t="shared" ref="AV2824:AV2887" si="402">(VLOOKUP(X2824,Main,2,FALSE)*Y2824+VLOOKUP(Z2824,Main,2,FALSE)*AA2824+VLOOKUP(AB2824,Main,2,FALSE)*AC2824+VLOOKUP(AD2824,Main,2,FALSE)*AE2824+VLOOKUP(AF2824,Main,2,FALSE)*AG2824+VLOOKUP(AL2824,Main,2,FALSE)*AM2824+VLOOKUP(AH2824,Main,2,FALSE)*AI2824+VLOOKUP(AL2824,Main,2,FALSE)*AM2824+VLOOKUP(AJ2824,Main,2,FALSE)*AK2824)/AQ2824</f>
        <v>16255.480860737016</v>
      </c>
      <c r="AW2824" s="102">
        <f t="shared" ref="AW2824:AW2887" si="403">IF(G2824="F",VLOOKUP(D2824,MeterAndReg2,2,TRUE),(IF(G2824="L",VLOOKUP(D2824,MeterAndReg2,3,TRUE),VLOOKUP(D2824,MeterAndReg2,4,TRUE))))</f>
        <v>431</v>
      </c>
      <c r="AX2824" s="43">
        <f t="shared" si="396"/>
        <v>0.5</v>
      </c>
      <c r="AY2824" s="43" t="str">
        <f t="shared" si="395"/>
        <v>UTGS</v>
      </c>
    </row>
    <row r="2825" spans="1:51" hidden="1" x14ac:dyDescent="0.2">
      <c r="A2825" s="38">
        <v>2818</v>
      </c>
      <c r="B2825" t="s">
        <v>362</v>
      </c>
      <c r="C2825" t="s">
        <v>289</v>
      </c>
      <c r="D2825">
        <v>175</v>
      </c>
      <c r="E2825" t="s">
        <v>1235</v>
      </c>
      <c r="F2825">
        <v>0.25</v>
      </c>
      <c r="G2825" t="str">
        <f>LOOKUP(F2825,{0,6,45},{"F","L","H"})</f>
        <v>F</v>
      </c>
      <c r="H2825" t="s">
        <v>4517</v>
      </c>
      <c r="I2825" s="43" t="str">
        <f>IFERROR(VLOOKUP(#REF!,#REF!,2,FALSE),"No")</f>
        <v>No</v>
      </c>
      <c r="J2825" s="139">
        <v>0.5</v>
      </c>
      <c r="K2825" s="148">
        <v>24</v>
      </c>
      <c r="L2825" s="148"/>
      <c r="M2825" s="148"/>
      <c r="N2825" s="148"/>
      <c r="O2825" s="148"/>
      <c r="P2825" s="148"/>
      <c r="Q2825" s="148"/>
      <c r="R2825" s="148"/>
      <c r="S2825" s="148"/>
      <c r="T2825" s="148"/>
      <c r="U2825" s="148"/>
      <c r="V2825" s="148"/>
      <c r="W2825" s="148"/>
      <c r="X2825" s="139">
        <v>2</v>
      </c>
      <c r="Y2825" s="148">
        <v>25.17</v>
      </c>
      <c r="Z2825" s="148">
        <v>4</v>
      </c>
      <c r="AA2825" s="148">
        <v>974.83</v>
      </c>
      <c r="AB2825" s="148"/>
      <c r="AC2825" s="148"/>
      <c r="AD2825" s="148"/>
      <c r="AE2825" s="148"/>
      <c r="AF2825" s="148"/>
      <c r="AG2825" s="148"/>
      <c r="AH2825" s="148"/>
      <c r="AI2825" s="148"/>
      <c r="AJ2825" s="148"/>
      <c r="AK2825" s="148"/>
      <c r="AL2825" s="139">
        <v>0</v>
      </c>
      <c r="AM2825" s="139">
        <v>0</v>
      </c>
      <c r="AN2825" s="148">
        <f t="shared" si="397"/>
        <v>1000</v>
      </c>
      <c r="AO2825" s="148">
        <f t="shared" si="398"/>
        <v>24</v>
      </c>
      <c r="AP2825" s="148">
        <v>10</v>
      </c>
      <c r="AQ2825" s="140">
        <v>10</v>
      </c>
      <c r="AS2825" s="42">
        <f t="shared" si="399"/>
        <v>1641.6834679453589</v>
      </c>
      <c r="AT2825" s="101">
        <f t="shared" si="400"/>
        <v>0</v>
      </c>
      <c r="AU2825" s="42">
        <f t="shared" si="401"/>
        <v>1641.6834679453589</v>
      </c>
      <c r="AV2825" s="42">
        <f t="shared" si="402"/>
        <v>3950.0492821474036</v>
      </c>
      <c r="AW2825" s="102">
        <f t="shared" si="403"/>
        <v>431</v>
      </c>
      <c r="AX2825" s="43">
        <f t="shared" si="396"/>
        <v>0.5</v>
      </c>
      <c r="AY2825" s="43" t="str">
        <f t="shared" ref="AY2825:AY2888" si="404">C2825</f>
        <v>UTGS</v>
      </c>
    </row>
    <row r="2826" spans="1:51" hidden="1" x14ac:dyDescent="0.2">
      <c r="A2826" s="38">
        <v>2819</v>
      </c>
      <c r="B2826" t="s">
        <v>5806</v>
      </c>
      <c r="C2826" t="s">
        <v>292</v>
      </c>
      <c r="D2826">
        <v>1390</v>
      </c>
      <c r="E2826" t="s">
        <v>1934</v>
      </c>
      <c r="F2826">
        <v>2</v>
      </c>
      <c r="G2826" t="str">
        <f>LOOKUP(F2826,{0,6,45},{"F","L","H"})</f>
        <v>F</v>
      </c>
      <c r="H2826" t="s">
        <v>1939</v>
      </c>
      <c r="I2826" s="43" t="str">
        <f>IFERROR(VLOOKUP(#REF!,#REF!,2,FALSE),"No")</f>
        <v>No</v>
      </c>
      <c r="J2826" s="139">
        <v>0.75</v>
      </c>
      <c r="K2826" s="148">
        <v>19</v>
      </c>
      <c r="L2826" s="148"/>
      <c r="M2826" s="148"/>
      <c r="N2826" s="148"/>
      <c r="O2826" s="148"/>
      <c r="P2826" s="148"/>
      <c r="Q2826" s="148"/>
      <c r="R2826" s="148"/>
      <c r="S2826" s="148"/>
      <c r="T2826" s="148"/>
      <c r="U2826" s="148"/>
      <c r="V2826" s="148"/>
      <c r="W2826" s="148"/>
      <c r="X2826" s="139">
        <v>2</v>
      </c>
      <c r="Y2826" s="148">
        <v>980.22</v>
      </c>
      <c r="Z2826" s="148">
        <v>4</v>
      </c>
      <c r="AA2826" s="148">
        <v>19.78</v>
      </c>
      <c r="AB2826" s="148"/>
      <c r="AC2826" s="148"/>
      <c r="AD2826" s="148"/>
      <c r="AE2826" s="148"/>
      <c r="AF2826" s="148"/>
      <c r="AG2826" s="148"/>
      <c r="AH2826" s="148"/>
      <c r="AI2826" s="148"/>
      <c r="AJ2826" s="148"/>
      <c r="AK2826" s="148"/>
      <c r="AL2826" s="139">
        <v>0</v>
      </c>
      <c r="AM2826" s="139">
        <v>0</v>
      </c>
      <c r="AN2826" s="148">
        <f t="shared" si="397"/>
        <v>1000</v>
      </c>
      <c r="AO2826" s="148">
        <f t="shared" si="398"/>
        <v>19</v>
      </c>
      <c r="AP2826" s="148">
        <v>2</v>
      </c>
      <c r="AQ2826" s="140">
        <v>2</v>
      </c>
      <c r="AS2826" s="42">
        <f t="shared" si="399"/>
        <v>1223.2860787900756</v>
      </c>
      <c r="AT2826" s="101">
        <f t="shared" si="400"/>
        <v>0</v>
      </c>
      <c r="AU2826" s="42">
        <f t="shared" si="401"/>
        <v>1223.2860787900756</v>
      </c>
      <c r="AV2826" s="42">
        <f t="shared" si="402"/>
        <v>16326.392160737016</v>
      </c>
      <c r="AW2826" s="102">
        <f t="shared" si="403"/>
        <v>1475.8772811117678</v>
      </c>
      <c r="AX2826" s="43">
        <f t="shared" si="396"/>
        <v>0.75</v>
      </c>
      <c r="AY2826" s="43" t="str">
        <f t="shared" si="404"/>
        <v>UTFS</v>
      </c>
    </row>
    <row r="2827" spans="1:51" hidden="1" x14ac:dyDescent="0.2">
      <c r="A2827" s="38">
        <v>2820</v>
      </c>
      <c r="B2827" t="s">
        <v>362</v>
      </c>
      <c r="C2827" t="s">
        <v>289</v>
      </c>
      <c r="D2827">
        <v>320</v>
      </c>
      <c r="E2827" t="s">
        <v>1842</v>
      </c>
      <c r="F2827">
        <v>0.25</v>
      </c>
      <c r="G2827" t="str">
        <f>LOOKUP(F2827,{0,6,45},{"F","L","H"})</f>
        <v>F</v>
      </c>
      <c r="H2827" t="s">
        <v>4518</v>
      </c>
      <c r="I2827" s="43" t="str">
        <f>IFERROR(VLOOKUP(#REF!,#REF!,2,FALSE),"No")</f>
        <v>No</v>
      </c>
      <c r="J2827" s="139">
        <v>0.5</v>
      </c>
      <c r="K2827" s="148">
        <v>34</v>
      </c>
      <c r="L2827" s="148"/>
      <c r="M2827" s="148"/>
      <c r="N2827" s="148"/>
      <c r="O2827" s="148"/>
      <c r="P2827" s="148"/>
      <c r="Q2827" s="148"/>
      <c r="R2827" s="148"/>
      <c r="S2827" s="148"/>
      <c r="T2827" s="148"/>
      <c r="U2827" s="148"/>
      <c r="V2827" s="148"/>
      <c r="W2827" s="148"/>
      <c r="X2827" s="139">
        <v>2</v>
      </c>
      <c r="Y2827" s="148">
        <v>1000</v>
      </c>
      <c r="Z2827" s="148"/>
      <c r="AA2827" s="148"/>
      <c r="AB2827" s="148"/>
      <c r="AC2827" s="148"/>
      <c r="AD2827" s="148"/>
      <c r="AE2827" s="148"/>
      <c r="AF2827" s="148"/>
      <c r="AG2827" s="148"/>
      <c r="AH2827" s="148"/>
      <c r="AI2827" s="148"/>
      <c r="AJ2827" s="148"/>
      <c r="AK2827" s="148"/>
      <c r="AL2827" s="139">
        <v>0</v>
      </c>
      <c r="AM2827" s="139">
        <v>0</v>
      </c>
      <c r="AN2827" s="148">
        <f t="shared" si="397"/>
        <v>1000</v>
      </c>
      <c r="AO2827" s="148">
        <f t="shared" si="398"/>
        <v>34</v>
      </c>
      <c r="AP2827" s="148">
        <v>10</v>
      </c>
      <c r="AQ2827" s="140">
        <v>10</v>
      </c>
      <c r="AS2827" s="42">
        <f t="shared" si="399"/>
        <v>2325.7182462559249</v>
      </c>
      <c r="AT2827" s="101">
        <f t="shared" si="400"/>
        <v>0</v>
      </c>
      <c r="AU2827" s="42">
        <f t="shared" si="401"/>
        <v>2325.7182462559249</v>
      </c>
      <c r="AV2827" s="42">
        <f t="shared" si="402"/>
        <v>3251.0961721474032</v>
      </c>
      <c r="AW2827" s="102">
        <f t="shared" si="403"/>
        <v>431</v>
      </c>
      <c r="AX2827" s="43">
        <f t="shared" si="396"/>
        <v>0.5</v>
      </c>
      <c r="AY2827" s="43" t="str">
        <f t="shared" si="404"/>
        <v>UTGS</v>
      </c>
    </row>
    <row r="2828" spans="1:51" hidden="1" x14ac:dyDescent="0.2">
      <c r="A2828" s="38">
        <v>2821</v>
      </c>
      <c r="B2828" t="s">
        <v>362</v>
      </c>
      <c r="C2828" t="s">
        <v>289</v>
      </c>
      <c r="D2828">
        <v>320</v>
      </c>
      <c r="E2828" t="s">
        <v>1842</v>
      </c>
      <c r="F2828">
        <v>0.25</v>
      </c>
      <c r="G2828" t="str">
        <f>LOOKUP(F2828,{0,6,45},{"F","L","H"})</f>
        <v>F</v>
      </c>
      <c r="H2828" t="s">
        <v>4519</v>
      </c>
      <c r="I2828" s="43" t="str">
        <f>IFERROR(VLOOKUP(#REF!,#REF!,2,FALSE),"No")</f>
        <v>No</v>
      </c>
      <c r="J2828" s="139">
        <v>0.5</v>
      </c>
      <c r="K2828" s="148">
        <v>34</v>
      </c>
      <c r="L2828" s="148"/>
      <c r="M2828" s="148"/>
      <c r="N2828" s="148"/>
      <c r="O2828" s="148"/>
      <c r="P2828" s="148"/>
      <c r="Q2828" s="148"/>
      <c r="R2828" s="148"/>
      <c r="S2828" s="148"/>
      <c r="T2828" s="148"/>
      <c r="U2828" s="148"/>
      <c r="V2828" s="148"/>
      <c r="W2828" s="148"/>
      <c r="X2828" s="139">
        <v>1.25</v>
      </c>
      <c r="Y2828" s="148">
        <v>62.58</v>
      </c>
      <c r="Z2828" s="149">
        <v>2</v>
      </c>
      <c r="AA2828" s="148">
        <v>793.17</v>
      </c>
      <c r="AB2828" s="148">
        <v>4</v>
      </c>
      <c r="AC2828" s="148">
        <v>144.24</v>
      </c>
      <c r="AD2828" s="148"/>
      <c r="AE2828" s="148"/>
      <c r="AF2828" s="148"/>
      <c r="AG2828" s="148"/>
      <c r="AH2828" s="148"/>
      <c r="AI2828" s="148"/>
      <c r="AJ2828" s="148"/>
      <c r="AK2828" s="148"/>
      <c r="AL2828" s="139">
        <v>0</v>
      </c>
      <c r="AM2828" s="139">
        <v>0</v>
      </c>
      <c r="AN2828" s="148">
        <f t="shared" si="397"/>
        <v>999.99</v>
      </c>
      <c r="AO2828" s="148">
        <f t="shared" si="398"/>
        <v>34</v>
      </c>
      <c r="AP2828" s="148">
        <v>12</v>
      </c>
      <c r="AQ2828" s="140">
        <v>12</v>
      </c>
      <c r="AS2828" s="42">
        <f t="shared" si="399"/>
        <v>2325.7182462559249</v>
      </c>
      <c r="AT2828" s="101">
        <f t="shared" si="400"/>
        <v>0</v>
      </c>
      <c r="AU2828" s="42">
        <f t="shared" si="401"/>
        <v>2325.7182462559249</v>
      </c>
      <c r="AV2828" s="42">
        <f t="shared" si="402"/>
        <v>2799.0536176547344</v>
      </c>
      <c r="AW2828" s="102">
        <f t="shared" si="403"/>
        <v>431</v>
      </c>
      <c r="AX2828" s="43">
        <f t="shared" si="396"/>
        <v>0.5</v>
      </c>
      <c r="AY2828" s="43" t="str">
        <f t="shared" si="404"/>
        <v>UTGS</v>
      </c>
    </row>
    <row r="2829" spans="1:51" hidden="1" x14ac:dyDescent="0.2">
      <c r="A2829" s="38">
        <v>2822</v>
      </c>
      <c r="B2829" t="s">
        <v>362</v>
      </c>
      <c r="C2829" t="s">
        <v>289</v>
      </c>
      <c r="D2829">
        <v>320</v>
      </c>
      <c r="E2829" t="s">
        <v>1842</v>
      </c>
      <c r="F2829">
        <v>0.25</v>
      </c>
      <c r="G2829" t="str">
        <f>LOOKUP(F2829,{0,6,45},{"F","L","H"})</f>
        <v>F</v>
      </c>
      <c r="H2829" t="s">
        <v>4520</v>
      </c>
      <c r="I2829" s="43" t="str">
        <f>IFERROR(VLOOKUP(#REF!,#REF!,2,FALSE),"No")</f>
        <v>No</v>
      </c>
      <c r="J2829" s="139">
        <v>0.5</v>
      </c>
      <c r="K2829" s="148">
        <v>41</v>
      </c>
      <c r="L2829" s="148"/>
      <c r="M2829" s="148"/>
      <c r="N2829" s="148"/>
      <c r="O2829" s="148"/>
      <c r="P2829" s="148"/>
      <c r="Q2829" s="148"/>
      <c r="R2829" s="148"/>
      <c r="S2829" s="148"/>
      <c r="T2829" s="148"/>
      <c r="U2829" s="148"/>
      <c r="V2829" s="148"/>
      <c r="W2829" s="148"/>
      <c r="X2829" s="139">
        <v>1.25</v>
      </c>
      <c r="Y2829" s="148">
        <v>155.81</v>
      </c>
      <c r="Z2829" s="148">
        <v>2</v>
      </c>
      <c r="AA2829" s="148">
        <v>844.19</v>
      </c>
      <c r="AB2829" s="148"/>
      <c r="AC2829" s="148"/>
      <c r="AD2829" s="148"/>
      <c r="AE2829" s="148"/>
      <c r="AF2829" s="148"/>
      <c r="AG2829" s="148"/>
      <c r="AH2829" s="148"/>
      <c r="AI2829" s="148"/>
      <c r="AJ2829" s="148"/>
      <c r="AK2829" s="148"/>
      <c r="AL2829" s="139">
        <v>0</v>
      </c>
      <c r="AM2829" s="139">
        <v>0</v>
      </c>
      <c r="AN2829" s="148">
        <f t="shared" si="397"/>
        <v>1000</v>
      </c>
      <c r="AO2829" s="148">
        <f t="shared" si="398"/>
        <v>41</v>
      </c>
      <c r="AP2829" s="148">
        <v>11</v>
      </c>
      <c r="AQ2829" s="140">
        <v>11</v>
      </c>
      <c r="AS2829" s="42">
        <f t="shared" si="399"/>
        <v>2804.5425910733215</v>
      </c>
      <c r="AT2829" s="101">
        <f t="shared" si="400"/>
        <v>0</v>
      </c>
      <c r="AU2829" s="42">
        <f t="shared" si="401"/>
        <v>2804.5425910733215</v>
      </c>
      <c r="AV2829" s="42">
        <f t="shared" si="402"/>
        <v>2965.4571564976395</v>
      </c>
      <c r="AW2829" s="102">
        <f t="shared" si="403"/>
        <v>431</v>
      </c>
      <c r="AX2829" s="43">
        <f t="shared" si="396"/>
        <v>0.5</v>
      </c>
      <c r="AY2829" s="43" t="str">
        <f t="shared" si="404"/>
        <v>UTGS</v>
      </c>
    </row>
    <row r="2830" spans="1:51" hidden="1" x14ac:dyDescent="0.2">
      <c r="A2830" s="38">
        <v>2823</v>
      </c>
      <c r="B2830" t="s">
        <v>362</v>
      </c>
      <c r="C2830" t="s">
        <v>289</v>
      </c>
      <c r="D2830">
        <v>320</v>
      </c>
      <c r="E2830" t="s">
        <v>1243</v>
      </c>
      <c r="F2830">
        <v>0.25</v>
      </c>
      <c r="G2830" t="str">
        <f>LOOKUP(F2830,{0,6,45},{"F","L","H"})</f>
        <v>F</v>
      </c>
      <c r="H2830" t="s">
        <v>4521</v>
      </c>
      <c r="I2830" s="43" t="str">
        <f>IFERROR(VLOOKUP(#REF!,#REF!,2,FALSE),"No")</f>
        <v>No</v>
      </c>
      <c r="J2830" s="139">
        <v>0.5</v>
      </c>
      <c r="K2830" s="148">
        <v>22</v>
      </c>
      <c r="L2830" s="148"/>
      <c r="M2830" s="148"/>
      <c r="N2830" s="148"/>
      <c r="O2830" s="148"/>
      <c r="P2830" s="148"/>
      <c r="Q2830" s="148"/>
      <c r="R2830" s="148"/>
      <c r="S2830" s="148"/>
      <c r="T2830" s="148"/>
      <c r="U2830" s="148"/>
      <c r="V2830" s="148"/>
      <c r="W2830" s="148"/>
      <c r="X2830" s="139">
        <v>0.75</v>
      </c>
      <c r="Y2830" s="148">
        <v>207.1</v>
      </c>
      <c r="Z2830" s="148">
        <v>2</v>
      </c>
      <c r="AA2830" s="148">
        <v>792.9</v>
      </c>
      <c r="AB2830" s="148"/>
      <c r="AC2830" s="148"/>
      <c r="AD2830" s="148"/>
      <c r="AE2830" s="148"/>
      <c r="AF2830" s="148"/>
      <c r="AG2830" s="148"/>
      <c r="AH2830" s="148"/>
      <c r="AI2830" s="148"/>
      <c r="AJ2830" s="148"/>
      <c r="AK2830" s="148"/>
      <c r="AL2830" s="139">
        <v>0</v>
      </c>
      <c r="AM2830" s="139">
        <v>0</v>
      </c>
      <c r="AN2830" s="148">
        <f t="shared" si="397"/>
        <v>1000</v>
      </c>
      <c r="AO2830" s="148">
        <f t="shared" si="398"/>
        <v>22</v>
      </c>
      <c r="AP2830" s="148">
        <v>17</v>
      </c>
      <c r="AQ2830" s="140">
        <v>17</v>
      </c>
      <c r="AS2830" s="42">
        <f t="shared" si="399"/>
        <v>1504.8765122832456</v>
      </c>
      <c r="AT2830" s="101">
        <f t="shared" si="400"/>
        <v>0</v>
      </c>
      <c r="AU2830" s="42">
        <f t="shared" si="401"/>
        <v>1504.8765122832456</v>
      </c>
      <c r="AV2830" s="42">
        <f t="shared" si="402"/>
        <v>2004.7517483220017</v>
      </c>
      <c r="AW2830" s="102">
        <f t="shared" si="403"/>
        <v>431</v>
      </c>
      <c r="AX2830" s="43">
        <f t="shared" si="396"/>
        <v>0.5</v>
      </c>
      <c r="AY2830" s="43" t="str">
        <f t="shared" si="404"/>
        <v>UTGS</v>
      </c>
    </row>
    <row r="2831" spans="1:51" hidden="1" x14ac:dyDescent="0.2">
      <c r="A2831" s="38">
        <v>2824</v>
      </c>
      <c r="B2831" t="s">
        <v>5806</v>
      </c>
      <c r="C2831" t="s">
        <v>5746</v>
      </c>
      <c r="D2831">
        <v>5900</v>
      </c>
      <c r="E2831" t="s">
        <v>198</v>
      </c>
      <c r="F2831">
        <v>3</v>
      </c>
      <c r="G2831" t="str">
        <f>LOOKUP(F2831,{0,6,45},{"F","L","H"})</f>
        <v>F</v>
      </c>
      <c r="H2831" t="s">
        <v>4522</v>
      </c>
      <c r="I2831" s="43" t="str">
        <f>IFERROR(VLOOKUP(#REF!,#REF!,2,FALSE),"No")</f>
        <v>No</v>
      </c>
      <c r="J2831" s="139">
        <v>1.25</v>
      </c>
      <c r="K2831" s="148">
        <v>38</v>
      </c>
      <c r="L2831" s="148"/>
      <c r="M2831" s="148"/>
      <c r="N2831" s="148"/>
      <c r="O2831" s="148"/>
      <c r="P2831" s="148"/>
      <c r="Q2831" s="148"/>
      <c r="R2831" s="148"/>
      <c r="S2831" s="148"/>
      <c r="T2831" s="148"/>
      <c r="U2831" s="148"/>
      <c r="V2831" s="148"/>
      <c r="W2831" s="148"/>
      <c r="X2831" s="139">
        <v>1.25</v>
      </c>
      <c r="Y2831" s="148">
        <v>173.59</v>
      </c>
      <c r="Z2831" s="148">
        <v>2</v>
      </c>
      <c r="AA2831" s="148">
        <v>636</v>
      </c>
      <c r="AB2831" s="148">
        <v>4</v>
      </c>
      <c r="AC2831" s="148">
        <v>190.41</v>
      </c>
      <c r="AD2831" s="148"/>
      <c r="AE2831" s="148"/>
      <c r="AF2831" s="148"/>
      <c r="AG2831" s="148"/>
      <c r="AH2831" s="148"/>
      <c r="AI2831" s="148"/>
      <c r="AJ2831" s="148"/>
      <c r="AK2831" s="148"/>
      <c r="AL2831" s="139">
        <v>0</v>
      </c>
      <c r="AM2831" s="139">
        <v>0</v>
      </c>
      <c r="AN2831" s="148">
        <f t="shared" si="397"/>
        <v>1000</v>
      </c>
      <c r="AO2831" s="148">
        <f t="shared" si="398"/>
        <v>38</v>
      </c>
      <c r="AP2831" s="148">
        <v>11</v>
      </c>
      <c r="AQ2831" s="140">
        <v>12</v>
      </c>
      <c r="AS2831" s="42">
        <f t="shared" si="399"/>
        <v>2831.5121575801509</v>
      </c>
      <c r="AT2831" s="101">
        <f t="shared" si="400"/>
        <v>0</v>
      </c>
      <c r="AU2831" s="42">
        <f t="shared" si="401"/>
        <v>2831.5121575801509</v>
      </c>
      <c r="AV2831" s="42">
        <f t="shared" si="402"/>
        <v>2833.1428684561693</v>
      </c>
      <c r="AW2831" s="102">
        <f t="shared" si="403"/>
        <v>3698.6666666666665</v>
      </c>
      <c r="AX2831" s="43">
        <f t="shared" si="396"/>
        <v>1.25</v>
      </c>
      <c r="AY2831" s="43" t="str">
        <f t="shared" si="404"/>
        <v>UTTSS</v>
      </c>
    </row>
    <row r="2832" spans="1:51" hidden="1" x14ac:dyDescent="0.2">
      <c r="A2832" s="38">
        <v>2825</v>
      </c>
      <c r="B2832" t="s">
        <v>362</v>
      </c>
      <c r="C2832" t="s">
        <v>289</v>
      </c>
      <c r="D2832">
        <v>320</v>
      </c>
      <c r="E2832" t="s">
        <v>1243</v>
      </c>
      <c r="F2832">
        <v>0.25</v>
      </c>
      <c r="G2832" t="str">
        <f>LOOKUP(F2832,{0,6,45},{"F","L","H"})</f>
        <v>F</v>
      </c>
      <c r="H2832" t="s">
        <v>4523</v>
      </c>
      <c r="I2832" s="43" t="str">
        <f>IFERROR(VLOOKUP(#REF!,#REF!,2,FALSE),"No")</f>
        <v>No</v>
      </c>
      <c r="J2832" s="139">
        <v>0.5</v>
      </c>
      <c r="K2832" s="148">
        <v>49</v>
      </c>
      <c r="L2832" s="148"/>
      <c r="M2832" s="148"/>
      <c r="N2832" s="148"/>
      <c r="O2832" s="148"/>
      <c r="P2832" s="148"/>
      <c r="Q2832" s="148"/>
      <c r="R2832" s="148"/>
      <c r="S2832" s="148"/>
      <c r="T2832" s="148"/>
      <c r="U2832" s="148"/>
      <c r="V2832" s="148"/>
      <c r="W2832" s="148"/>
      <c r="X2832" s="139">
        <v>2</v>
      </c>
      <c r="Y2832" s="148">
        <v>1000</v>
      </c>
      <c r="Z2832" s="149"/>
      <c r="AA2832" s="148"/>
      <c r="AB2832" s="148"/>
      <c r="AC2832" s="148"/>
      <c r="AD2832" s="148"/>
      <c r="AE2832" s="148"/>
      <c r="AF2832" s="148"/>
      <c r="AG2832" s="148"/>
      <c r="AH2832" s="148"/>
      <c r="AI2832" s="148"/>
      <c r="AJ2832" s="148"/>
      <c r="AK2832" s="148"/>
      <c r="AL2832" s="139">
        <v>0</v>
      </c>
      <c r="AM2832" s="139">
        <v>0</v>
      </c>
      <c r="AN2832" s="148">
        <f t="shared" si="397"/>
        <v>1000</v>
      </c>
      <c r="AO2832" s="148">
        <f t="shared" si="398"/>
        <v>49</v>
      </c>
      <c r="AP2832" s="148">
        <v>7</v>
      </c>
      <c r="AQ2832" s="140">
        <v>7</v>
      </c>
      <c r="AS2832" s="42">
        <f t="shared" si="399"/>
        <v>3351.7704137217743</v>
      </c>
      <c r="AT2832" s="101">
        <f t="shared" si="400"/>
        <v>0</v>
      </c>
      <c r="AU2832" s="42">
        <f t="shared" si="401"/>
        <v>3351.7704137217743</v>
      </c>
      <c r="AV2832" s="42">
        <f t="shared" si="402"/>
        <v>4644.4231030677192</v>
      </c>
      <c r="AW2832" s="102">
        <f t="shared" si="403"/>
        <v>431</v>
      </c>
      <c r="AX2832" s="43">
        <f t="shared" si="396"/>
        <v>0.5</v>
      </c>
      <c r="AY2832" s="43" t="str">
        <f t="shared" si="404"/>
        <v>UTGS</v>
      </c>
    </row>
    <row r="2833" spans="1:51" hidden="1" x14ac:dyDescent="0.2">
      <c r="A2833" s="38">
        <v>2826</v>
      </c>
      <c r="B2833" t="s">
        <v>362</v>
      </c>
      <c r="C2833" t="s">
        <v>289</v>
      </c>
      <c r="D2833">
        <v>540</v>
      </c>
      <c r="E2833" t="s">
        <v>1250</v>
      </c>
      <c r="F2833">
        <v>0.25</v>
      </c>
      <c r="G2833" t="str">
        <f>LOOKUP(F2833,{0,6,45},{"F","L","H"})</f>
        <v>F</v>
      </c>
      <c r="H2833" t="s">
        <v>4524</v>
      </c>
      <c r="I2833" s="43" t="str">
        <f>IFERROR(VLOOKUP(#REF!,#REF!,2,FALSE),"No")</f>
        <v>No</v>
      </c>
      <c r="J2833" s="139">
        <v>0.5</v>
      </c>
      <c r="K2833" s="148">
        <v>73</v>
      </c>
      <c r="L2833" s="148"/>
      <c r="M2833" s="148"/>
      <c r="N2833" s="148"/>
      <c r="O2833" s="148"/>
      <c r="P2833" s="148"/>
      <c r="Q2833" s="148"/>
      <c r="R2833" s="148"/>
      <c r="S2833" s="148"/>
      <c r="T2833" s="148"/>
      <c r="U2833" s="148"/>
      <c r="V2833" s="148"/>
      <c r="W2833" s="148"/>
      <c r="X2833" s="139">
        <v>2</v>
      </c>
      <c r="Y2833" s="148">
        <v>1000</v>
      </c>
      <c r="Z2833" s="148"/>
      <c r="AA2833" s="148"/>
      <c r="AB2833" s="148"/>
      <c r="AC2833" s="148"/>
      <c r="AD2833" s="148"/>
      <c r="AE2833" s="148"/>
      <c r="AF2833" s="148"/>
      <c r="AG2833" s="148"/>
      <c r="AH2833" s="148"/>
      <c r="AI2833" s="148"/>
      <c r="AJ2833" s="148"/>
      <c r="AK2833" s="148"/>
      <c r="AL2833" s="139">
        <v>0</v>
      </c>
      <c r="AM2833" s="139">
        <v>0</v>
      </c>
      <c r="AN2833" s="148">
        <f t="shared" si="397"/>
        <v>1000</v>
      </c>
      <c r="AO2833" s="148">
        <f t="shared" si="398"/>
        <v>73</v>
      </c>
      <c r="AP2833" s="148">
        <v>17</v>
      </c>
      <c r="AQ2833" s="140">
        <v>17</v>
      </c>
      <c r="AS2833" s="42">
        <f t="shared" si="399"/>
        <v>4993.4538816671329</v>
      </c>
      <c r="AT2833" s="101">
        <f t="shared" si="400"/>
        <v>0</v>
      </c>
      <c r="AU2833" s="42">
        <f t="shared" si="401"/>
        <v>4993.4538816671329</v>
      </c>
      <c r="AV2833" s="42">
        <f t="shared" si="402"/>
        <v>1912.4095130278843</v>
      </c>
      <c r="AW2833" s="102">
        <f t="shared" si="403"/>
        <v>585.0096169344007</v>
      </c>
      <c r="AX2833" s="43">
        <f t="shared" si="396"/>
        <v>0.5</v>
      </c>
      <c r="AY2833" s="43" t="str">
        <f t="shared" si="404"/>
        <v>UTGS</v>
      </c>
    </row>
    <row r="2834" spans="1:51" hidden="1" x14ac:dyDescent="0.2">
      <c r="A2834" s="38">
        <v>2827</v>
      </c>
      <c r="B2834" t="s">
        <v>362</v>
      </c>
      <c r="C2834" t="s">
        <v>289</v>
      </c>
      <c r="D2834">
        <v>320</v>
      </c>
      <c r="E2834" t="s">
        <v>1243</v>
      </c>
      <c r="F2834">
        <v>0.25</v>
      </c>
      <c r="G2834" t="str">
        <f>LOOKUP(F2834,{0,6,45},{"F","L","H"})</f>
        <v>F</v>
      </c>
      <c r="H2834" t="s">
        <v>4525</v>
      </c>
      <c r="I2834" s="43" t="str">
        <f>IFERROR(VLOOKUP(#REF!,#REF!,2,FALSE),"No")</f>
        <v>No</v>
      </c>
      <c r="J2834" s="139">
        <v>0.5</v>
      </c>
      <c r="K2834" s="148">
        <v>62</v>
      </c>
      <c r="L2834" s="148"/>
      <c r="M2834" s="148"/>
      <c r="N2834" s="148"/>
      <c r="O2834" s="148"/>
      <c r="P2834" s="148"/>
      <c r="Q2834" s="148"/>
      <c r="R2834" s="148"/>
      <c r="S2834" s="148"/>
      <c r="T2834" s="148"/>
      <c r="U2834" s="148"/>
      <c r="V2834" s="148"/>
      <c r="W2834" s="148"/>
      <c r="X2834" s="139">
        <v>2</v>
      </c>
      <c r="Y2834" s="148">
        <v>1000</v>
      </c>
      <c r="Z2834" s="148"/>
      <c r="AA2834" s="148"/>
      <c r="AB2834" s="148"/>
      <c r="AC2834" s="148"/>
      <c r="AD2834" s="148"/>
      <c r="AE2834" s="148"/>
      <c r="AF2834" s="148"/>
      <c r="AG2834" s="148"/>
      <c r="AH2834" s="148"/>
      <c r="AI2834" s="148"/>
      <c r="AJ2834" s="148"/>
      <c r="AK2834" s="148"/>
      <c r="AL2834" s="139">
        <v>0</v>
      </c>
      <c r="AM2834" s="139">
        <v>0</v>
      </c>
      <c r="AN2834" s="148">
        <f t="shared" si="397"/>
        <v>1000</v>
      </c>
      <c r="AO2834" s="148">
        <f t="shared" si="398"/>
        <v>62</v>
      </c>
      <c r="AP2834" s="148">
        <v>9</v>
      </c>
      <c r="AQ2834" s="140">
        <v>9</v>
      </c>
      <c r="AS2834" s="42">
        <f t="shared" si="399"/>
        <v>4241.0156255255106</v>
      </c>
      <c r="AT2834" s="101">
        <f t="shared" si="400"/>
        <v>0</v>
      </c>
      <c r="AU2834" s="42">
        <f t="shared" si="401"/>
        <v>4241.0156255255106</v>
      </c>
      <c r="AV2834" s="42">
        <f t="shared" si="402"/>
        <v>3612.3290801637813</v>
      </c>
      <c r="AW2834" s="102">
        <f t="shared" si="403"/>
        <v>431</v>
      </c>
      <c r="AX2834" s="43">
        <f t="shared" si="396"/>
        <v>0.5</v>
      </c>
      <c r="AY2834" s="43" t="str">
        <f t="shared" si="404"/>
        <v>UTGS</v>
      </c>
    </row>
    <row r="2835" spans="1:51" hidden="1" x14ac:dyDescent="0.2">
      <c r="A2835" s="38">
        <v>2828</v>
      </c>
      <c r="B2835" t="s">
        <v>362</v>
      </c>
      <c r="C2835" t="s">
        <v>289</v>
      </c>
      <c r="D2835">
        <v>550</v>
      </c>
      <c r="E2835" t="s">
        <v>1842</v>
      </c>
      <c r="F2835">
        <v>2</v>
      </c>
      <c r="G2835" t="str">
        <f>LOOKUP(F2835,{0,6,45},{"F","L","H"})</f>
        <v>F</v>
      </c>
      <c r="H2835" t="s">
        <v>4526</v>
      </c>
      <c r="I2835" s="43" t="str">
        <f>IFERROR(VLOOKUP(#REF!,#REF!,2,FALSE),"No")</f>
        <v>No</v>
      </c>
      <c r="J2835" s="139">
        <v>0.75</v>
      </c>
      <c r="K2835" s="148">
        <v>17</v>
      </c>
      <c r="L2835" s="148"/>
      <c r="M2835" s="148"/>
      <c r="N2835" s="148"/>
      <c r="O2835" s="148"/>
      <c r="P2835" s="148"/>
      <c r="Q2835" s="148"/>
      <c r="R2835" s="148"/>
      <c r="S2835" s="148"/>
      <c r="T2835" s="148"/>
      <c r="U2835" s="148"/>
      <c r="V2835" s="148"/>
      <c r="W2835" s="148"/>
      <c r="X2835" s="139">
        <v>2</v>
      </c>
      <c r="Y2835" s="148">
        <v>1000</v>
      </c>
      <c r="Z2835" s="148"/>
      <c r="AA2835" s="148"/>
      <c r="AB2835" s="148"/>
      <c r="AC2835" s="148"/>
      <c r="AD2835" s="148"/>
      <c r="AE2835" s="148"/>
      <c r="AF2835" s="148"/>
      <c r="AG2835" s="148"/>
      <c r="AH2835" s="148"/>
      <c r="AI2835" s="148"/>
      <c r="AJ2835" s="148"/>
      <c r="AK2835" s="148"/>
      <c r="AL2835" s="139">
        <v>0</v>
      </c>
      <c r="AM2835" s="139">
        <v>0</v>
      </c>
      <c r="AN2835" s="148">
        <f t="shared" si="397"/>
        <v>1000</v>
      </c>
      <c r="AO2835" s="148">
        <f t="shared" si="398"/>
        <v>17</v>
      </c>
      <c r="AP2835" s="148">
        <v>10</v>
      </c>
      <c r="AQ2835" s="140">
        <v>60</v>
      </c>
      <c r="AS2835" s="42">
        <f t="shared" si="399"/>
        <v>1094.5191231279623</v>
      </c>
      <c r="AT2835" s="101">
        <f t="shared" si="400"/>
        <v>0</v>
      </c>
      <c r="AU2835" s="42">
        <f t="shared" si="401"/>
        <v>1094.5191231279623</v>
      </c>
      <c r="AV2835" s="42">
        <f t="shared" si="402"/>
        <v>541.8493620245672</v>
      </c>
      <c r="AW2835" s="102">
        <f t="shared" si="403"/>
        <v>585.0096169344007</v>
      </c>
      <c r="AX2835" s="43">
        <f t="shared" si="396"/>
        <v>0.75</v>
      </c>
      <c r="AY2835" s="43" t="str">
        <f t="shared" si="404"/>
        <v>UTGS</v>
      </c>
    </row>
    <row r="2836" spans="1:51" hidden="1" x14ac:dyDescent="0.2">
      <c r="A2836" s="38">
        <v>2829</v>
      </c>
      <c r="B2836" t="s">
        <v>362</v>
      </c>
      <c r="C2836" t="s">
        <v>289</v>
      </c>
      <c r="D2836">
        <v>550</v>
      </c>
      <c r="E2836" t="s">
        <v>1842</v>
      </c>
      <c r="F2836">
        <v>2</v>
      </c>
      <c r="G2836" t="str">
        <f>LOOKUP(F2836,{0,6,45},{"F","L","H"})</f>
        <v>F</v>
      </c>
      <c r="H2836" t="s">
        <v>4527</v>
      </c>
      <c r="I2836" s="43" t="str">
        <f>IFERROR(VLOOKUP(#REF!,#REF!,2,FALSE),"No")</f>
        <v>No</v>
      </c>
      <c r="J2836" s="139">
        <v>0.75</v>
      </c>
      <c r="K2836" s="148">
        <v>42</v>
      </c>
      <c r="L2836" s="148"/>
      <c r="M2836" s="148"/>
      <c r="N2836" s="148"/>
      <c r="O2836" s="148"/>
      <c r="P2836" s="148"/>
      <c r="Q2836" s="148"/>
      <c r="R2836" s="148"/>
      <c r="S2836" s="148"/>
      <c r="T2836" s="148"/>
      <c r="U2836" s="148"/>
      <c r="V2836" s="148"/>
      <c r="W2836" s="148"/>
      <c r="X2836" s="139">
        <v>2</v>
      </c>
      <c r="Y2836" s="148">
        <v>528.62</v>
      </c>
      <c r="Z2836" s="148">
        <v>4</v>
      </c>
      <c r="AA2836" s="148">
        <v>471.38</v>
      </c>
      <c r="AB2836" s="148"/>
      <c r="AC2836" s="148"/>
      <c r="AD2836" s="148"/>
      <c r="AE2836" s="148"/>
      <c r="AF2836" s="148"/>
      <c r="AG2836" s="148"/>
      <c r="AH2836" s="148"/>
      <c r="AI2836" s="148"/>
      <c r="AJ2836" s="148"/>
      <c r="AK2836" s="148"/>
      <c r="AL2836" s="139">
        <v>0</v>
      </c>
      <c r="AM2836" s="139">
        <v>0</v>
      </c>
      <c r="AN2836" s="148">
        <f t="shared" si="397"/>
        <v>1000</v>
      </c>
      <c r="AO2836" s="148">
        <f t="shared" si="398"/>
        <v>42</v>
      </c>
      <c r="AP2836" s="148">
        <v>6</v>
      </c>
      <c r="AQ2836" s="140">
        <v>18</v>
      </c>
      <c r="AS2836" s="42">
        <f t="shared" si="399"/>
        <v>2704.1060689043775</v>
      </c>
      <c r="AT2836" s="101">
        <f t="shared" si="400"/>
        <v>0</v>
      </c>
      <c r="AU2836" s="42">
        <f t="shared" si="401"/>
        <v>2704.1060689043775</v>
      </c>
      <c r="AV2836" s="42">
        <f t="shared" si="402"/>
        <v>1993.9309067485576</v>
      </c>
      <c r="AW2836" s="102">
        <f t="shared" si="403"/>
        <v>585.0096169344007</v>
      </c>
      <c r="AX2836" s="43">
        <f t="shared" si="396"/>
        <v>0.75</v>
      </c>
      <c r="AY2836" s="43" t="str">
        <f t="shared" si="404"/>
        <v>UTGS</v>
      </c>
    </row>
    <row r="2837" spans="1:51" hidden="1" x14ac:dyDescent="0.2">
      <c r="A2837" s="38">
        <v>2830</v>
      </c>
      <c r="B2837" t="s">
        <v>362</v>
      </c>
      <c r="C2837" t="s">
        <v>289</v>
      </c>
      <c r="D2837">
        <v>320</v>
      </c>
      <c r="E2837" t="s">
        <v>1842</v>
      </c>
      <c r="F2837">
        <v>0.25</v>
      </c>
      <c r="G2837" t="str">
        <f>LOOKUP(F2837,{0,6,45},{"F","L","H"})</f>
        <v>F</v>
      </c>
      <c r="H2837" t="s">
        <v>4528</v>
      </c>
      <c r="I2837" s="43" t="str">
        <f>IFERROR(VLOOKUP(#REF!,#REF!,2,FALSE),"No")</f>
        <v>No</v>
      </c>
      <c r="J2837" s="139">
        <v>0.5</v>
      </c>
      <c r="K2837" s="148">
        <v>30</v>
      </c>
      <c r="L2837" s="148"/>
      <c r="M2837" s="148"/>
      <c r="N2837" s="148"/>
      <c r="O2837" s="148"/>
      <c r="P2837" s="148"/>
      <c r="Q2837" s="148"/>
      <c r="R2837" s="148"/>
      <c r="S2837" s="148"/>
      <c r="T2837" s="148"/>
      <c r="U2837" s="148"/>
      <c r="V2837" s="148"/>
      <c r="W2837" s="148"/>
      <c r="X2837" s="139">
        <v>2</v>
      </c>
      <c r="Y2837" s="148">
        <v>220.25</v>
      </c>
      <c r="Z2837" s="149">
        <v>4</v>
      </c>
      <c r="AA2837" s="148">
        <v>779.75</v>
      </c>
      <c r="AB2837" s="148"/>
      <c r="AC2837" s="148"/>
      <c r="AD2837" s="148"/>
      <c r="AE2837" s="148"/>
      <c r="AF2837" s="148"/>
      <c r="AG2837" s="148"/>
      <c r="AH2837" s="148"/>
      <c r="AI2837" s="148"/>
      <c r="AJ2837" s="148"/>
      <c r="AK2837" s="148"/>
      <c r="AL2837" s="139">
        <v>0</v>
      </c>
      <c r="AM2837" s="139">
        <v>0</v>
      </c>
      <c r="AN2837" s="148">
        <f t="shared" si="397"/>
        <v>1000</v>
      </c>
      <c r="AO2837" s="148">
        <f t="shared" si="398"/>
        <v>30</v>
      </c>
      <c r="AP2837" s="148">
        <v>11</v>
      </c>
      <c r="AQ2837" s="140">
        <v>12</v>
      </c>
      <c r="AS2837" s="42">
        <f t="shared" si="399"/>
        <v>2052.1043349316988</v>
      </c>
      <c r="AT2837" s="101">
        <f t="shared" si="400"/>
        <v>0</v>
      </c>
      <c r="AU2837" s="42">
        <f t="shared" si="401"/>
        <v>2052.1043349316988</v>
      </c>
      <c r="AV2837" s="42">
        <f t="shared" si="402"/>
        <v>3175.1474351228358</v>
      </c>
      <c r="AW2837" s="102">
        <f t="shared" si="403"/>
        <v>431</v>
      </c>
      <c r="AX2837" s="43">
        <f t="shared" si="396"/>
        <v>0.5</v>
      </c>
      <c r="AY2837" s="43" t="str">
        <f t="shared" si="404"/>
        <v>UTGS</v>
      </c>
    </row>
    <row r="2838" spans="1:51" hidden="1" x14ac:dyDescent="0.2">
      <c r="A2838" s="38">
        <v>2831</v>
      </c>
      <c r="B2838" t="s">
        <v>5806</v>
      </c>
      <c r="C2838" t="s">
        <v>5746</v>
      </c>
      <c r="D2838">
        <v>3300</v>
      </c>
      <c r="E2838" t="s">
        <v>207</v>
      </c>
      <c r="F2838">
        <v>2</v>
      </c>
      <c r="G2838" t="str">
        <f>LOOKUP(F2838,{0,6,45},{"F","L","H"})</f>
        <v>F</v>
      </c>
      <c r="H2838" t="s">
        <v>1192</v>
      </c>
      <c r="I2838" s="43" t="str">
        <f>IFERROR(VLOOKUP(#REF!,#REF!,2,FALSE),"No")</f>
        <v>No</v>
      </c>
      <c r="J2838" s="139">
        <v>1.25</v>
      </c>
      <c r="K2838" s="148">
        <v>151</v>
      </c>
      <c r="L2838" s="148"/>
      <c r="M2838" s="148"/>
      <c r="N2838" s="148"/>
      <c r="O2838" s="148"/>
      <c r="P2838" s="148"/>
      <c r="Q2838" s="148"/>
      <c r="R2838" s="148"/>
      <c r="S2838" s="148"/>
      <c r="T2838" s="148"/>
      <c r="U2838" s="148"/>
      <c r="V2838" s="148"/>
      <c r="W2838" s="148"/>
      <c r="X2838" s="139">
        <v>4</v>
      </c>
      <c r="Y2838" s="148">
        <v>1000</v>
      </c>
      <c r="Z2838" s="148"/>
      <c r="AA2838" s="148"/>
      <c r="AB2838" s="148"/>
      <c r="AC2838" s="148"/>
      <c r="AD2838" s="148"/>
      <c r="AE2838" s="148"/>
      <c r="AF2838" s="148"/>
      <c r="AG2838" s="148"/>
      <c r="AH2838" s="148"/>
      <c r="AI2838" s="148"/>
      <c r="AJ2838" s="148"/>
      <c r="AK2838" s="148"/>
      <c r="AL2838" s="139">
        <v>0</v>
      </c>
      <c r="AM2838" s="139">
        <v>0</v>
      </c>
      <c r="AN2838" s="148">
        <f t="shared" si="397"/>
        <v>1000</v>
      </c>
      <c r="AO2838" s="148">
        <f t="shared" si="398"/>
        <v>151</v>
      </c>
      <c r="AP2838" s="148">
        <v>6</v>
      </c>
      <c r="AQ2838" s="140">
        <v>68</v>
      </c>
      <c r="AS2838" s="42">
        <f t="shared" si="399"/>
        <v>11251.535152489547</v>
      </c>
      <c r="AT2838" s="101">
        <f t="shared" si="400"/>
        <v>0</v>
      </c>
      <c r="AU2838" s="42">
        <f t="shared" si="401"/>
        <v>11251.535152489547</v>
      </c>
      <c r="AV2838" s="42">
        <f t="shared" si="402"/>
        <v>583.54355472755935</v>
      </c>
      <c r="AW2838" s="102">
        <f t="shared" si="403"/>
        <v>2145.6666666666665</v>
      </c>
      <c r="AX2838" s="43">
        <f t="shared" si="396"/>
        <v>1.25</v>
      </c>
      <c r="AY2838" s="43" t="str">
        <f t="shared" si="404"/>
        <v>UTTSS</v>
      </c>
    </row>
    <row r="2839" spans="1:51" hidden="1" x14ac:dyDescent="0.2">
      <c r="A2839" s="38">
        <v>2832</v>
      </c>
      <c r="B2839" t="s">
        <v>5807</v>
      </c>
      <c r="C2839" t="s">
        <v>5746</v>
      </c>
      <c r="D2839">
        <v>14500</v>
      </c>
      <c r="E2839" t="s">
        <v>215</v>
      </c>
      <c r="F2839">
        <v>5</v>
      </c>
      <c r="G2839" t="str">
        <f>LOOKUP(F2839,{0,6,45},{"F","L","H"})</f>
        <v>F</v>
      </c>
      <c r="H2839" t="s">
        <v>1085</v>
      </c>
      <c r="I2839" s="43" t="str">
        <f>IFERROR(VLOOKUP(#REF!,#REF!,2,FALSE),"No")</f>
        <v>No</v>
      </c>
      <c r="J2839" s="139">
        <v>2</v>
      </c>
      <c r="K2839" s="148">
        <v>51</v>
      </c>
      <c r="L2839" s="148"/>
      <c r="M2839" s="148"/>
      <c r="N2839" s="148"/>
      <c r="O2839" s="148"/>
      <c r="P2839" s="148"/>
      <c r="Q2839" s="148"/>
      <c r="R2839" s="148"/>
      <c r="S2839" s="148"/>
      <c r="T2839" s="148"/>
      <c r="U2839" s="148"/>
      <c r="V2839" s="148"/>
      <c r="W2839" s="148"/>
      <c r="X2839" s="139">
        <v>6</v>
      </c>
      <c r="Y2839" s="148">
        <v>1000</v>
      </c>
      <c r="Z2839" s="148"/>
      <c r="AA2839" s="148"/>
      <c r="AB2839" s="148"/>
      <c r="AC2839" s="148"/>
      <c r="AD2839" s="148"/>
      <c r="AE2839" s="148"/>
      <c r="AF2839" s="148"/>
      <c r="AG2839" s="148"/>
      <c r="AH2839" s="148"/>
      <c r="AI2839" s="148"/>
      <c r="AJ2839" s="148"/>
      <c r="AK2839" s="148"/>
      <c r="AL2839" s="139">
        <v>0</v>
      </c>
      <c r="AM2839" s="139">
        <v>0</v>
      </c>
      <c r="AN2839" s="148">
        <f t="shared" si="397"/>
        <v>1000</v>
      </c>
      <c r="AO2839" s="148">
        <f t="shared" si="398"/>
        <v>51</v>
      </c>
      <c r="AP2839" s="148">
        <v>1</v>
      </c>
      <c r="AQ2839" s="140">
        <v>1</v>
      </c>
      <c r="AS2839" s="42">
        <f t="shared" si="399"/>
        <v>3722.1573693838868</v>
      </c>
      <c r="AT2839" s="101">
        <f t="shared" si="400"/>
        <v>0</v>
      </c>
      <c r="AU2839" s="42">
        <f t="shared" si="401"/>
        <v>3722.1573693838868</v>
      </c>
      <c r="AV2839" s="42">
        <f t="shared" si="402"/>
        <v>60030.961721474043</v>
      </c>
      <c r="AW2839" s="102">
        <f t="shared" si="403"/>
        <v>10791.333333333334</v>
      </c>
      <c r="AX2839" s="43">
        <f t="shared" si="396"/>
        <v>2</v>
      </c>
      <c r="AY2839" s="43" t="str">
        <f t="shared" si="404"/>
        <v>UTTSS</v>
      </c>
    </row>
    <row r="2840" spans="1:51" hidden="1" x14ac:dyDescent="0.2">
      <c r="A2840" s="38">
        <v>2833</v>
      </c>
      <c r="B2840" t="s">
        <v>5806</v>
      </c>
      <c r="C2840" t="s">
        <v>5746</v>
      </c>
      <c r="D2840">
        <v>25600</v>
      </c>
      <c r="E2840" t="s">
        <v>219</v>
      </c>
      <c r="F2840">
        <v>2</v>
      </c>
      <c r="G2840" t="str">
        <f>LOOKUP(F2840,{0,6,45},{"F","L","H"})</f>
        <v>F</v>
      </c>
      <c r="H2840" t="s">
        <v>1604</v>
      </c>
      <c r="I2840" s="43" t="str">
        <f>IFERROR(VLOOKUP(#REF!,#REF!,2,FALSE),"No")</f>
        <v>No</v>
      </c>
      <c r="J2840" s="139">
        <v>3</v>
      </c>
      <c r="K2840" s="148">
        <v>254</v>
      </c>
      <c r="L2840" s="148">
        <v>4</v>
      </c>
      <c r="M2840" s="148">
        <v>8</v>
      </c>
      <c r="N2840" s="148"/>
      <c r="O2840" s="148"/>
      <c r="P2840" s="148"/>
      <c r="Q2840" s="148"/>
      <c r="R2840" s="148"/>
      <c r="S2840" s="148"/>
      <c r="T2840" s="148"/>
      <c r="U2840" s="148"/>
      <c r="V2840" s="148"/>
      <c r="W2840" s="148"/>
      <c r="X2840" s="139">
        <v>2</v>
      </c>
      <c r="Y2840" s="148">
        <v>93</v>
      </c>
      <c r="Z2840" s="148">
        <v>4</v>
      </c>
      <c r="AA2840" s="148">
        <v>907</v>
      </c>
      <c r="AB2840" s="148"/>
      <c r="AC2840" s="148"/>
      <c r="AD2840" s="148"/>
      <c r="AE2840" s="148"/>
      <c r="AF2840" s="148"/>
      <c r="AG2840" s="148"/>
      <c r="AH2840" s="148"/>
      <c r="AI2840" s="148"/>
      <c r="AJ2840" s="148"/>
      <c r="AK2840" s="148"/>
      <c r="AL2840" s="139">
        <v>0</v>
      </c>
      <c r="AM2840" s="139">
        <v>0</v>
      </c>
      <c r="AN2840" s="148">
        <f t="shared" si="397"/>
        <v>1000</v>
      </c>
      <c r="AO2840" s="148">
        <f t="shared" si="398"/>
        <v>262</v>
      </c>
      <c r="AP2840" s="148">
        <v>1</v>
      </c>
      <c r="AQ2840" s="140">
        <v>1</v>
      </c>
      <c r="AS2840" s="42">
        <f t="shared" si="399"/>
        <v>19150.15119173683</v>
      </c>
      <c r="AT2840" s="101">
        <f t="shared" si="400"/>
        <v>0</v>
      </c>
      <c r="AU2840" s="42">
        <f t="shared" si="401"/>
        <v>19150.15119173683</v>
      </c>
      <c r="AV2840" s="42">
        <f t="shared" si="402"/>
        <v>39014.151721474038</v>
      </c>
      <c r="AW2840" s="102">
        <f t="shared" si="403"/>
        <v>22191.599999999999</v>
      </c>
      <c r="AX2840" s="43">
        <f t="shared" si="396"/>
        <v>3</v>
      </c>
      <c r="AY2840" s="43" t="str">
        <f t="shared" si="404"/>
        <v>UTTSS</v>
      </c>
    </row>
    <row r="2841" spans="1:51" hidden="1" x14ac:dyDescent="0.2">
      <c r="A2841" s="38">
        <v>2834</v>
      </c>
      <c r="B2841" t="s">
        <v>362</v>
      </c>
      <c r="C2841" t="s">
        <v>289</v>
      </c>
      <c r="D2841">
        <v>320</v>
      </c>
      <c r="E2841" t="s">
        <v>1842</v>
      </c>
      <c r="F2841">
        <v>0.25</v>
      </c>
      <c r="G2841" t="str">
        <f>LOOKUP(F2841,{0,6,45},{"F","L","H"})</f>
        <v>F</v>
      </c>
      <c r="H2841" t="s">
        <v>4529</v>
      </c>
      <c r="I2841" s="43" t="str">
        <f>IFERROR(VLOOKUP(#REF!,#REF!,2,FALSE),"No")</f>
        <v>No</v>
      </c>
      <c r="J2841" s="139">
        <v>0.5</v>
      </c>
      <c r="K2841" s="148">
        <v>9</v>
      </c>
      <c r="L2841" s="148"/>
      <c r="M2841" s="148"/>
      <c r="N2841" s="148"/>
      <c r="O2841" s="148"/>
      <c r="P2841" s="148"/>
      <c r="Q2841" s="148"/>
      <c r="R2841" s="148"/>
      <c r="S2841" s="148"/>
      <c r="T2841" s="148"/>
      <c r="U2841" s="148"/>
      <c r="V2841" s="148"/>
      <c r="W2841" s="148"/>
      <c r="X2841" s="139">
        <v>1.25</v>
      </c>
      <c r="Y2841" s="148">
        <v>91.55</v>
      </c>
      <c r="Z2841" s="149">
        <v>2</v>
      </c>
      <c r="AA2841" s="148">
        <v>657.43</v>
      </c>
      <c r="AB2841" s="148">
        <v>3</v>
      </c>
      <c r="AC2841" s="148">
        <v>251.02</v>
      </c>
      <c r="AD2841" s="148"/>
      <c r="AE2841" s="148"/>
      <c r="AF2841" s="148"/>
      <c r="AG2841" s="148"/>
      <c r="AH2841" s="148"/>
      <c r="AI2841" s="148"/>
      <c r="AJ2841" s="148"/>
      <c r="AK2841" s="148"/>
      <c r="AL2841" s="139">
        <v>0</v>
      </c>
      <c r="AM2841" s="139">
        <v>0</v>
      </c>
      <c r="AN2841" s="148">
        <f t="shared" si="397"/>
        <v>999.99999999999989</v>
      </c>
      <c r="AO2841" s="148">
        <f t="shared" si="398"/>
        <v>9</v>
      </c>
      <c r="AP2841" s="148">
        <v>4</v>
      </c>
      <c r="AQ2841" s="140">
        <v>4</v>
      </c>
      <c r="AS2841" s="42">
        <f t="shared" si="399"/>
        <v>615.6313004795096</v>
      </c>
      <c r="AT2841" s="101">
        <f t="shared" si="400"/>
        <v>0</v>
      </c>
      <c r="AU2841" s="42">
        <f t="shared" si="401"/>
        <v>615.6313004795096</v>
      </c>
      <c r="AV2841" s="42">
        <f t="shared" si="402"/>
        <v>7348.0282803685086</v>
      </c>
      <c r="AW2841" s="102">
        <f t="shared" si="403"/>
        <v>431</v>
      </c>
      <c r="AX2841" s="43">
        <f t="shared" si="396"/>
        <v>0.5</v>
      </c>
      <c r="AY2841" s="43" t="str">
        <f t="shared" si="404"/>
        <v>UTGS</v>
      </c>
    </row>
    <row r="2842" spans="1:51" hidden="1" x14ac:dyDescent="0.2">
      <c r="A2842" s="38">
        <v>2835</v>
      </c>
      <c r="B2842" t="s">
        <v>5806</v>
      </c>
      <c r="C2842" t="s">
        <v>289</v>
      </c>
      <c r="D2842">
        <v>550</v>
      </c>
      <c r="E2842" t="s">
        <v>1842</v>
      </c>
      <c r="F2842">
        <v>2</v>
      </c>
      <c r="G2842" t="str">
        <f>LOOKUP(F2842,{0,6,45},{"F","L","H"})</f>
        <v>F</v>
      </c>
      <c r="H2842" t="s">
        <v>4530</v>
      </c>
      <c r="I2842" s="43" t="str">
        <f>IFERROR(VLOOKUP(#REF!,#REF!,2,FALSE),"No")</f>
        <v>No</v>
      </c>
      <c r="J2842" s="139">
        <v>1.25</v>
      </c>
      <c r="K2842" s="148">
        <v>5</v>
      </c>
      <c r="L2842" s="148">
        <v>2</v>
      </c>
      <c r="M2842" s="148">
        <v>77</v>
      </c>
      <c r="N2842" s="148"/>
      <c r="O2842" s="148"/>
      <c r="P2842" s="148"/>
      <c r="Q2842" s="148"/>
      <c r="R2842" s="148"/>
      <c r="S2842" s="148"/>
      <c r="T2842" s="148"/>
      <c r="U2842" s="148"/>
      <c r="V2842" s="148"/>
      <c r="W2842" s="148"/>
      <c r="X2842" s="139">
        <v>2</v>
      </c>
      <c r="Y2842" s="148">
        <v>419.08</v>
      </c>
      <c r="Z2842" s="148">
        <v>4</v>
      </c>
      <c r="AA2842" s="148">
        <v>580.91999999999996</v>
      </c>
      <c r="AB2842" s="148"/>
      <c r="AC2842" s="148"/>
      <c r="AD2842" s="148"/>
      <c r="AE2842" s="148"/>
      <c r="AF2842" s="148"/>
      <c r="AG2842" s="148"/>
      <c r="AH2842" s="148"/>
      <c r="AI2842" s="148"/>
      <c r="AJ2842" s="148"/>
      <c r="AK2842" s="148"/>
      <c r="AL2842" s="139">
        <v>0</v>
      </c>
      <c r="AM2842" s="139">
        <v>0</v>
      </c>
      <c r="AN2842" s="148">
        <f t="shared" si="397"/>
        <v>1000</v>
      </c>
      <c r="AO2842" s="148">
        <f t="shared" si="398"/>
        <v>82</v>
      </c>
      <c r="AP2842" s="148">
        <v>5</v>
      </c>
      <c r="AQ2842" s="140">
        <v>23</v>
      </c>
      <c r="AS2842" s="42">
        <f t="shared" si="399"/>
        <v>5992.2951821466422</v>
      </c>
      <c r="AT2842" s="101">
        <f t="shared" si="400"/>
        <v>0</v>
      </c>
      <c r="AU2842" s="42">
        <f t="shared" si="401"/>
        <v>5992.2951821466422</v>
      </c>
      <c r="AV2842" s="42">
        <f t="shared" si="402"/>
        <v>1594.6155704988707</v>
      </c>
      <c r="AW2842" s="102">
        <f t="shared" si="403"/>
        <v>585.0096169344007</v>
      </c>
      <c r="AX2842" s="43">
        <f t="shared" si="396"/>
        <v>1.25</v>
      </c>
      <c r="AY2842" s="43" t="str">
        <f t="shared" si="404"/>
        <v>UTGS</v>
      </c>
    </row>
    <row r="2843" spans="1:51" hidden="1" x14ac:dyDescent="0.2">
      <c r="A2843" s="38">
        <v>2836</v>
      </c>
      <c r="B2843" t="s">
        <v>5806</v>
      </c>
      <c r="C2843" t="s">
        <v>5746</v>
      </c>
      <c r="D2843">
        <v>6600</v>
      </c>
      <c r="E2843" t="s">
        <v>198</v>
      </c>
      <c r="F2843">
        <v>5</v>
      </c>
      <c r="G2843" t="str">
        <f>LOOKUP(F2843,{0,6,45},{"F","L","H"})</f>
        <v>F</v>
      </c>
      <c r="H2843" t="s">
        <v>425</v>
      </c>
      <c r="I2843" s="43" t="str">
        <f>IFERROR(VLOOKUP(#REF!,#REF!,2,FALSE),"No")</f>
        <v>No</v>
      </c>
      <c r="J2843" s="139">
        <v>2</v>
      </c>
      <c r="K2843" s="148">
        <v>184</v>
      </c>
      <c r="L2843" s="148">
        <v>4</v>
      </c>
      <c r="M2843" s="148">
        <v>1</v>
      </c>
      <c r="N2843" s="148"/>
      <c r="O2843" s="148"/>
      <c r="P2843" s="148"/>
      <c r="Q2843" s="148"/>
      <c r="R2843" s="148"/>
      <c r="S2843" s="148"/>
      <c r="T2843" s="148"/>
      <c r="U2843" s="148"/>
      <c r="V2843" s="148"/>
      <c r="W2843" s="148"/>
      <c r="X2843" s="139">
        <v>2</v>
      </c>
      <c r="Y2843" s="148">
        <v>209.83</v>
      </c>
      <c r="Z2843" s="148">
        <v>4</v>
      </c>
      <c r="AA2843" s="148">
        <v>790.17</v>
      </c>
      <c r="AB2843" s="148"/>
      <c r="AC2843" s="148"/>
      <c r="AD2843" s="148"/>
      <c r="AE2843" s="148"/>
      <c r="AF2843" s="148"/>
      <c r="AG2843" s="148"/>
      <c r="AH2843" s="148"/>
      <c r="AI2843" s="148"/>
      <c r="AJ2843" s="148"/>
      <c r="AK2843" s="148"/>
      <c r="AL2843" s="139">
        <v>0</v>
      </c>
      <c r="AM2843" s="139">
        <v>0</v>
      </c>
      <c r="AN2843" s="148">
        <f t="shared" si="397"/>
        <v>1000</v>
      </c>
      <c r="AO2843" s="148">
        <f t="shared" si="398"/>
        <v>185</v>
      </c>
      <c r="AP2843" s="148">
        <v>4</v>
      </c>
      <c r="AQ2843" s="140">
        <v>17</v>
      </c>
      <c r="AS2843" s="42">
        <f t="shared" si="399"/>
        <v>13505.503398745472</v>
      </c>
      <c r="AT2843" s="101">
        <f t="shared" si="400"/>
        <v>0</v>
      </c>
      <c r="AU2843" s="42">
        <f t="shared" si="401"/>
        <v>13505.503398745472</v>
      </c>
      <c r="AV2843" s="42">
        <f t="shared" si="402"/>
        <v>2245.6753306749429</v>
      </c>
      <c r="AW2843" s="102">
        <f t="shared" si="403"/>
        <v>3698.6666666666665</v>
      </c>
      <c r="AX2843" s="43">
        <f t="shared" si="396"/>
        <v>2</v>
      </c>
      <c r="AY2843" s="43" t="str">
        <f t="shared" si="404"/>
        <v>UTTSS</v>
      </c>
    </row>
    <row r="2844" spans="1:51" hidden="1" x14ac:dyDescent="0.2">
      <c r="A2844" s="38">
        <v>2837</v>
      </c>
      <c r="B2844" t="s">
        <v>5806</v>
      </c>
      <c r="C2844" t="s">
        <v>5746</v>
      </c>
      <c r="D2844">
        <v>4000</v>
      </c>
      <c r="E2844" t="s">
        <v>207</v>
      </c>
      <c r="F2844">
        <v>5</v>
      </c>
      <c r="G2844" t="str">
        <f>LOOKUP(F2844,{0,6,45},{"F","L","H"})</f>
        <v>F</v>
      </c>
      <c r="H2844" t="s">
        <v>4532</v>
      </c>
      <c r="I2844" s="43" t="str">
        <f>IFERROR(VLOOKUP(#REF!,#REF!,2,FALSE),"No")</f>
        <v>No</v>
      </c>
      <c r="J2844" s="139">
        <v>2</v>
      </c>
      <c r="K2844" s="148">
        <v>192</v>
      </c>
      <c r="L2844" s="148">
        <v>4</v>
      </c>
      <c r="M2844" s="148">
        <v>1</v>
      </c>
      <c r="N2844" s="148"/>
      <c r="O2844" s="148"/>
      <c r="P2844" s="148"/>
      <c r="Q2844" s="148"/>
      <c r="R2844" s="148"/>
      <c r="S2844" s="148"/>
      <c r="T2844" s="148"/>
      <c r="U2844" s="148"/>
      <c r="V2844" s="148"/>
      <c r="W2844" s="148"/>
      <c r="X2844" s="139">
        <v>2</v>
      </c>
      <c r="Y2844" s="148">
        <v>60.17</v>
      </c>
      <c r="Z2844" s="148">
        <v>4</v>
      </c>
      <c r="AA2844" s="148">
        <v>939.83</v>
      </c>
      <c r="AB2844" s="148"/>
      <c r="AC2844" s="148"/>
      <c r="AD2844" s="148"/>
      <c r="AE2844" s="148"/>
      <c r="AF2844" s="148"/>
      <c r="AG2844" s="148"/>
      <c r="AH2844" s="148"/>
      <c r="AI2844" s="148"/>
      <c r="AJ2844" s="148"/>
      <c r="AK2844" s="148"/>
      <c r="AL2844" s="139">
        <v>0</v>
      </c>
      <c r="AM2844" s="139">
        <v>0</v>
      </c>
      <c r="AN2844" s="148">
        <f t="shared" si="397"/>
        <v>1000</v>
      </c>
      <c r="AO2844" s="148">
        <f t="shared" si="398"/>
        <v>193</v>
      </c>
      <c r="AP2844" s="148">
        <v>4</v>
      </c>
      <c r="AQ2844" s="140">
        <v>10</v>
      </c>
      <c r="AS2844" s="42">
        <f t="shared" si="399"/>
        <v>14089.371221393925</v>
      </c>
      <c r="AT2844" s="101">
        <f t="shared" si="400"/>
        <v>0</v>
      </c>
      <c r="AU2844" s="42">
        <f t="shared" si="401"/>
        <v>14089.371221393925</v>
      </c>
      <c r="AV2844" s="42">
        <f t="shared" si="402"/>
        <v>3924.9542821474038</v>
      </c>
      <c r="AW2844" s="102">
        <f t="shared" si="403"/>
        <v>2145.6666666666665</v>
      </c>
      <c r="AX2844" s="43">
        <f t="shared" si="396"/>
        <v>2</v>
      </c>
      <c r="AY2844" s="43" t="str">
        <f t="shared" si="404"/>
        <v>UTTSS</v>
      </c>
    </row>
    <row r="2845" spans="1:51" hidden="1" x14ac:dyDescent="0.2">
      <c r="A2845" s="38">
        <v>2838</v>
      </c>
      <c r="B2845" t="s">
        <v>362</v>
      </c>
      <c r="C2845" t="s">
        <v>289</v>
      </c>
      <c r="D2845">
        <v>320</v>
      </c>
      <c r="E2845" t="s">
        <v>1842</v>
      </c>
      <c r="F2845">
        <v>0.25</v>
      </c>
      <c r="G2845" t="str">
        <f>LOOKUP(F2845,{0,6,45},{"F","L","H"})</f>
        <v>F</v>
      </c>
      <c r="H2845" t="s">
        <v>4533</v>
      </c>
      <c r="I2845" s="43" t="str">
        <f>IFERROR(VLOOKUP(#REF!,#REF!,2,FALSE),"No")</f>
        <v>No</v>
      </c>
      <c r="J2845" s="139">
        <v>0.5</v>
      </c>
      <c r="K2845" s="148">
        <v>5</v>
      </c>
      <c r="L2845" s="148"/>
      <c r="M2845" s="148"/>
      <c r="N2845" s="148"/>
      <c r="O2845" s="148"/>
      <c r="P2845" s="148"/>
      <c r="Q2845" s="148"/>
      <c r="R2845" s="148"/>
      <c r="S2845" s="148"/>
      <c r="T2845" s="148"/>
      <c r="U2845" s="148"/>
      <c r="V2845" s="148"/>
      <c r="W2845" s="148"/>
      <c r="X2845" s="139">
        <v>1.25</v>
      </c>
      <c r="Y2845" s="148">
        <v>271.36</v>
      </c>
      <c r="Z2845" s="148">
        <v>2</v>
      </c>
      <c r="AA2845" s="148">
        <v>77.260000000000005</v>
      </c>
      <c r="AB2845" s="148">
        <v>4</v>
      </c>
      <c r="AC2845" s="148">
        <v>651.38</v>
      </c>
      <c r="AD2845" s="148"/>
      <c r="AE2845" s="148"/>
      <c r="AF2845" s="148"/>
      <c r="AG2845" s="148"/>
      <c r="AH2845" s="148"/>
      <c r="AI2845" s="148"/>
      <c r="AJ2845" s="148"/>
      <c r="AK2845" s="148"/>
      <c r="AL2845" s="139">
        <v>0</v>
      </c>
      <c r="AM2845" s="139">
        <v>0</v>
      </c>
      <c r="AN2845" s="148">
        <f t="shared" si="397"/>
        <v>1000</v>
      </c>
      <c r="AO2845" s="148">
        <f t="shared" si="398"/>
        <v>5</v>
      </c>
      <c r="AP2845" s="148">
        <v>16</v>
      </c>
      <c r="AQ2845" s="140">
        <v>16</v>
      </c>
      <c r="AS2845" s="42">
        <f t="shared" si="399"/>
        <v>342.01738915528313</v>
      </c>
      <c r="AT2845" s="101">
        <f t="shared" si="400"/>
        <v>0</v>
      </c>
      <c r="AU2845" s="42">
        <f t="shared" si="401"/>
        <v>342.01738915528313</v>
      </c>
      <c r="AV2845" s="42">
        <f t="shared" si="402"/>
        <v>2335.706770092127</v>
      </c>
      <c r="AW2845" s="102">
        <f t="shared" si="403"/>
        <v>431</v>
      </c>
      <c r="AX2845" s="43">
        <f t="shared" si="396"/>
        <v>0.5</v>
      </c>
      <c r="AY2845" s="43" t="str">
        <f t="shared" si="404"/>
        <v>UTGS</v>
      </c>
    </row>
    <row r="2846" spans="1:51" hidden="1" x14ac:dyDescent="0.2">
      <c r="A2846" s="38">
        <v>2839</v>
      </c>
      <c r="B2846" t="s">
        <v>362</v>
      </c>
      <c r="C2846" t="s">
        <v>289</v>
      </c>
      <c r="D2846">
        <v>320</v>
      </c>
      <c r="E2846" t="s">
        <v>1842</v>
      </c>
      <c r="F2846">
        <v>0.25</v>
      </c>
      <c r="G2846" t="str">
        <f>LOOKUP(F2846,{0,6,45},{"F","L","H"})</f>
        <v>F</v>
      </c>
      <c r="H2846" t="s">
        <v>4534</v>
      </c>
      <c r="I2846" s="43" t="str">
        <f>IFERROR(VLOOKUP(#REF!,#REF!,2,FALSE),"No")</f>
        <v>No</v>
      </c>
      <c r="J2846" s="139">
        <v>0.5</v>
      </c>
      <c r="K2846" s="148">
        <v>37</v>
      </c>
      <c r="L2846" s="148"/>
      <c r="M2846" s="148"/>
      <c r="N2846" s="148"/>
      <c r="O2846" s="148"/>
      <c r="P2846" s="148"/>
      <c r="Q2846" s="148"/>
      <c r="R2846" s="148"/>
      <c r="S2846" s="148"/>
      <c r="T2846" s="148"/>
      <c r="U2846" s="148"/>
      <c r="V2846" s="148"/>
      <c r="W2846" s="148"/>
      <c r="X2846" s="139">
        <v>0.75</v>
      </c>
      <c r="Y2846" s="148">
        <v>51.17</v>
      </c>
      <c r="Z2846" s="149">
        <v>2</v>
      </c>
      <c r="AA2846" s="148">
        <v>948.83</v>
      </c>
      <c r="AB2846" s="148"/>
      <c r="AC2846" s="148"/>
      <c r="AD2846" s="148"/>
      <c r="AE2846" s="148"/>
      <c r="AF2846" s="148"/>
      <c r="AG2846" s="148"/>
      <c r="AH2846" s="148"/>
      <c r="AI2846" s="148"/>
      <c r="AJ2846" s="148"/>
      <c r="AK2846" s="148"/>
      <c r="AL2846" s="139">
        <v>0</v>
      </c>
      <c r="AM2846" s="139">
        <v>0</v>
      </c>
      <c r="AN2846" s="148">
        <f t="shared" si="397"/>
        <v>1000</v>
      </c>
      <c r="AO2846" s="148">
        <f t="shared" si="398"/>
        <v>37</v>
      </c>
      <c r="AP2846" s="148">
        <v>9</v>
      </c>
      <c r="AQ2846" s="140">
        <v>9</v>
      </c>
      <c r="AS2846" s="42">
        <f t="shared" si="399"/>
        <v>2530.928679749095</v>
      </c>
      <c r="AT2846" s="101">
        <f t="shared" si="400"/>
        <v>0</v>
      </c>
      <c r="AU2846" s="42">
        <f t="shared" si="401"/>
        <v>2530.928679749095</v>
      </c>
      <c r="AV2846" s="42">
        <f t="shared" si="402"/>
        <v>3655.4255912748931</v>
      </c>
      <c r="AW2846" s="102">
        <f t="shared" si="403"/>
        <v>431</v>
      </c>
      <c r="AX2846" s="43">
        <f t="shared" si="396"/>
        <v>0.5</v>
      </c>
      <c r="AY2846" s="43" t="str">
        <f t="shared" si="404"/>
        <v>UTGS</v>
      </c>
    </row>
    <row r="2847" spans="1:51" hidden="1" x14ac:dyDescent="0.2">
      <c r="A2847" s="38">
        <v>2840</v>
      </c>
      <c r="B2847" t="s">
        <v>362</v>
      </c>
      <c r="C2847" t="s">
        <v>289</v>
      </c>
      <c r="D2847">
        <v>320</v>
      </c>
      <c r="E2847" t="s">
        <v>1842</v>
      </c>
      <c r="F2847">
        <v>0.25</v>
      </c>
      <c r="G2847" t="str">
        <f>LOOKUP(F2847,{0,6,45},{"F","L","H"})</f>
        <v>F</v>
      </c>
      <c r="H2847" t="s">
        <v>4535</v>
      </c>
      <c r="I2847" s="43" t="str">
        <f>IFERROR(VLOOKUP(#REF!,#REF!,2,FALSE),"No")</f>
        <v>No</v>
      </c>
      <c r="J2847" s="139">
        <v>0.5</v>
      </c>
      <c r="K2847" s="148">
        <v>43</v>
      </c>
      <c r="L2847" s="148"/>
      <c r="M2847" s="148"/>
      <c r="N2847" s="148"/>
      <c r="O2847" s="148"/>
      <c r="P2847" s="148"/>
      <c r="Q2847" s="148"/>
      <c r="R2847" s="148"/>
      <c r="S2847" s="148"/>
      <c r="T2847" s="148"/>
      <c r="U2847" s="148"/>
      <c r="V2847" s="148"/>
      <c r="W2847" s="148"/>
      <c r="X2847" s="139">
        <v>0.75</v>
      </c>
      <c r="Y2847" s="148">
        <v>74.099999999999994</v>
      </c>
      <c r="Z2847" s="148">
        <v>2</v>
      </c>
      <c r="AA2847" s="148">
        <v>925.9</v>
      </c>
      <c r="AB2847" s="148"/>
      <c r="AC2847" s="148"/>
      <c r="AD2847" s="148"/>
      <c r="AE2847" s="148"/>
      <c r="AF2847" s="148"/>
      <c r="AG2847" s="148"/>
      <c r="AH2847" s="148"/>
      <c r="AI2847" s="148"/>
      <c r="AJ2847" s="148"/>
      <c r="AK2847" s="148"/>
      <c r="AL2847" s="139">
        <v>0</v>
      </c>
      <c r="AM2847" s="139">
        <v>0</v>
      </c>
      <c r="AN2847" s="148">
        <f t="shared" si="397"/>
        <v>1000</v>
      </c>
      <c r="AO2847" s="148">
        <f t="shared" si="398"/>
        <v>43</v>
      </c>
      <c r="AP2847" s="148">
        <v>7</v>
      </c>
      <c r="AQ2847" s="140">
        <v>7</v>
      </c>
      <c r="AS2847" s="42">
        <f t="shared" si="399"/>
        <v>2941.3495467354346</v>
      </c>
      <c r="AT2847" s="101">
        <f t="shared" si="400"/>
        <v>0</v>
      </c>
      <c r="AU2847" s="42">
        <f t="shared" si="401"/>
        <v>2941.3495467354346</v>
      </c>
      <c r="AV2847" s="42">
        <f t="shared" si="402"/>
        <v>4724.6628173534327</v>
      </c>
      <c r="AW2847" s="102">
        <f t="shared" si="403"/>
        <v>431</v>
      </c>
      <c r="AX2847" s="43">
        <f t="shared" si="396"/>
        <v>0.5</v>
      </c>
      <c r="AY2847" s="43" t="str">
        <f t="shared" si="404"/>
        <v>UTGS</v>
      </c>
    </row>
    <row r="2848" spans="1:51" hidden="1" x14ac:dyDescent="0.2">
      <c r="A2848" s="38">
        <v>2841</v>
      </c>
      <c r="B2848" t="s">
        <v>362</v>
      </c>
      <c r="C2848" t="s">
        <v>289</v>
      </c>
      <c r="D2848">
        <v>320</v>
      </c>
      <c r="E2848" t="s">
        <v>1236</v>
      </c>
      <c r="F2848">
        <v>0.25</v>
      </c>
      <c r="G2848" t="str">
        <f>LOOKUP(F2848,{0,6,45},{"F","L","H"})</f>
        <v>F</v>
      </c>
      <c r="H2848" t="s">
        <v>4536</v>
      </c>
      <c r="I2848" s="43" t="str">
        <f>IFERROR(VLOOKUP(#REF!,#REF!,2,FALSE),"No")</f>
        <v>No</v>
      </c>
      <c r="J2848" s="139">
        <v>0.5</v>
      </c>
      <c r="K2848" s="148">
        <v>32</v>
      </c>
      <c r="L2848" s="148"/>
      <c r="M2848" s="148"/>
      <c r="N2848" s="148"/>
      <c r="O2848" s="148"/>
      <c r="P2848" s="148"/>
      <c r="Q2848" s="148"/>
      <c r="R2848" s="148"/>
      <c r="S2848" s="148"/>
      <c r="T2848" s="148"/>
      <c r="U2848" s="148"/>
      <c r="V2848" s="148"/>
      <c r="W2848" s="148"/>
      <c r="X2848" s="139">
        <v>2</v>
      </c>
      <c r="Y2848" s="148">
        <v>1000</v>
      </c>
      <c r="Z2848" s="148"/>
      <c r="AA2848" s="148"/>
      <c r="AB2848" s="148"/>
      <c r="AC2848" s="148"/>
      <c r="AD2848" s="148"/>
      <c r="AE2848" s="148"/>
      <c r="AF2848" s="148"/>
      <c r="AG2848" s="148"/>
      <c r="AH2848" s="148"/>
      <c r="AI2848" s="148"/>
      <c r="AJ2848" s="148"/>
      <c r="AK2848" s="148"/>
      <c r="AL2848" s="139">
        <v>0</v>
      </c>
      <c r="AM2848" s="139">
        <v>0</v>
      </c>
      <c r="AN2848" s="148">
        <f t="shared" si="397"/>
        <v>1000</v>
      </c>
      <c r="AO2848" s="148">
        <f t="shared" si="398"/>
        <v>32</v>
      </c>
      <c r="AP2848" s="148">
        <v>8</v>
      </c>
      <c r="AQ2848" s="140">
        <v>8</v>
      </c>
      <c r="AS2848" s="42">
        <f t="shared" si="399"/>
        <v>2188.9112905938118</v>
      </c>
      <c r="AT2848" s="101">
        <f t="shared" si="400"/>
        <v>0</v>
      </c>
      <c r="AU2848" s="42">
        <f t="shared" si="401"/>
        <v>2188.9112905938118</v>
      </c>
      <c r="AV2848" s="42">
        <f t="shared" si="402"/>
        <v>4063.870215184254</v>
      </c>
      <c r="AW2848" s="102">
        <f t="shared" si="403"/>
        <v>431</v>
      </c>
      <c r="AX2848" s="43">
        <f t="shared" si="396"/>
        <v>0.5</v>
      </c>
      <c r="AY2848" s="43" t="str">
        <f t="shared" si="404"/>
        <v>UTGS</v>
      </c>
    </row>
    <row r="2849" spans="1:51" hidden="1" x14ac:dyDescent="0.2">
      <c r="A2849" s="38">
        <v>2842</v>
      </c>
      <c r="B2849" t="s">
        <v>5806</v>
      </c>
      <c r="C2849" t="s">
        <v>5746</v>
      </c>
      <c r="D2849">
        <v>5550</v>
      </c>
      <c r="E2849" t="s">
        <v>198</v>
      </c>
      <c r="F2849">
        <v>2</v>
      </c>
      <c r="G2849" t="str">
        <f>LOOKUP(F2849,{0,6,45},{"F","L","H"})</f>
        <v>F</v>
      </c>
      <c r="H2849" t="s">
        <v>2062</v>
      </c>
      <c r="I2849" s="43" t="str">
        <f>IFERROR(VLOOKUP(#REF!,#REF!,2,FALSE),"No")</f>
        <v>No</v>
      </c>
      <c r="J2849" s="139">
        <v>2</v>
      </c>
      <c r="K2849" s="148">
        <v>116</v>
      </c>
      <c r="L2849" s="148"/>
      <c r="M2849" s="148"/>
      <c r="N2849" s="148"/>
      <c r="O2849" s="148"/>
      <c r="P2849" s="148"/>
      <c r="Q2849" s="148"/>
      <c r="R2849" s="148"/>
      <c r="S2849" s="148"/>
      <c r="T2849" s="148"/>
      <c r="U2849" s="148"/>
      <c r="V2849" s="148"/>
      <c r="W2849" s="148"/>
      <c r="X2849" s="139">
        <v>4</v>
      </c>
      <c r="Y2849" s="148">
        <v>1000</v>
      </c>
      <c r="Z2849" s="148"/>
      <c r="AA2849" s="148"/>
      <c r="AB2849" s="148"/>
      <c r="AC2849" s="148"/>
      <c r="AD2849" s="148"/>
      <c r="AE2849" s="148"/>
      <c r="AF2849" s="148"/>
      <c r="AG2849" s="148"/>
      <c r="AH2849" s="148"/>
      <c r="AI2849" s="148"/>
      <c r="AJ2849" s="148"/>
      <c r="AK2849" s="148"/>
      <c r="AL2849" s="139">
        <v>0</v>
      </c>
      <c r="AM2849" s="139">
        <v>0</v>
      </c>
      <c r="AN2849" s="148">
        <f t="shared" si="397"/>
        <v>1000</v>
      </c>
      <c r="AO2849" s="148">
        <f t="shared" si="398"/>
        <v>116</v>
      </c>
      <c r="AP2849" s="148">
        <v>1</v>
      </c>
      <c r="AQ2849" s="140">
        <v>1</v>
      </c>
      <c r="AS2849" s="42">
        <f t="shared" si="399"/>
        <v>8466.0834284025659</v>
      </c>
      <c r="AT2849" s="101">
        <f t="shared" si="400"/>
        <v>0</v>
      </c>
      <c r="AU2849" s="42">
        <f t="shared" si="401"/>
        <v>8466.0834284025659</v>
      </c>
      <c r="AV2849" s="42">
        <f t="shared" si="402"/>
        <v>39680.961721474036</v>
      </c>
      <c r="AW2849" s="102">
        <f t="shared" si="403"/>
        <v>3698.6666666666665</v>
      </c>
      <c r="AX2849" s="43">
        <f t="shared" si="396"/>
        <v>2</v>
      </c>
      <c r="AY2849" s="43" t="str">
        <f t="shared" si="404"/>
        <v>UTTSS</v>
      </c>
    </row>
    <row r="2850" spans="1:51" hidden="1" x14ac:dyDescent="0.2">
      <c r="A2850" s="38">
        <v>2843</v>
      </c>
      <c r="B2850" t="s">
        <v>5806</v>
      </c>
      <c r="C2850" t="s">
        <v>5746</v>
      </c>
      <c r="D2850">
        <v>7800</v>
      </c>
      <c r="E2850" t="s">
        <v>212</v>
      </c>
      <c r="F2850">
        <v>2</v>
      </c>
      <c r="G2850" t="str">
        <f>LOOKUP(F2850,{0,6,45},{"F","L","H"})</f>
        <v>F</v>
      </c>
      <c r="H2850" t="s">
        <v>770</v>
      </c>
      <c r="I2850" s="43" t="str">
        <f>IFERROR(VLOOKUP(#REF!,#REF!,2,FALSE),"No")</f>
        <v>No</v>
      </c>
      <c r="J2850" s="139">
        <v>2</v>
      </c>
      <c r="K2850" s="148">
        <v>234</v>
      </c>
      <c r="L2850" s="148"/>
      <c r="M2850" s="148"/>
      <c r="N2850" s="148"/>
      <c r="O2850" s="148"/>
      <c r="P2850" s="148"/>
      <c r="Q2850" s="148"/>
      <c r="R2850" s="148"/>
      <c r="S2850" s="148"/>
      <c r="T2850" s="148"/>
      <c r="U2850" s="148"/>
      <c r="V2850" s="148"/>
      <c r="W2850" s="148"/>
      <c r="X2850" s="139">
        <v>4</v>
      </c>
      <c r="Y2850" s="148">
        <v>1000</v>
      </c>
      <c r="Z2850" s="149"/>
      <c r="AA2850" s="148"/>
      <c r="AB2850" s="148"/>
      <c r="AC2850" s="148"/>
      <c r="AD2850" s="148"/>
      <c r="AE2850" s="148"/>
      <c r="AF2850" s="148"/>
      <c r="AG2850" s="148"/>
      <c r="AH2850" s="148"/>
      <c r="AI2850" s="148"/>
      <c r="AJ2850" s="148"/>
      <c r="AK2850" s="148"/>
      <c r="AL2850" s="139">
        <v>0</v>
      </c>
      <c r="AM2850" s="139">
        <v>0</v>
      </c>
      <c r="AN2850" s="148">
        <f t="shared" si="397"/>
        <v>1000</v>
      </c>
      <c r="AO2850" s="148">
        <f t="shared" si="398"/>
        <v>234</v>
      </c>
      <c r="AP2850" s="148">
        <v>1</v>
      </c>
      <c r="AQ2850" s="140">
        <v>1</v>
      </c>
      <c r="AS2850" s="42">
        <f t="shared" si="399"/>
        <v>17078.133812467244</v>
      </c>
      <c r="AT2850" s="101">
        <f t="shared" si="400"/>
        <v>0</v>
      </c>
      <c r="AU2850" s="42">
        <f t="shared" si="401"/>
        <v>17078.133812467244</v>
      </c>
      <c r="AV2850" s="42">
        <f t="shared" si="402"/>
        <v>39680.961721474036</v>
      </c>
      <c r="AW2850" s="102">
        <f t="shared" si="403"/>
        <v>5118</v>
      </c>
      <c r="AX2850" s="43">
        <f t="shared" si="396"/>
        <v>2</v>
      </c>
      <c r="AY2850" s="43" t="str">
        <f t="shared" si="404"/>
        <v>UTTSS</v>
      </c>
    </row>
    <row r="2851" spans="1:51" hidden="1" x14ac:dyDescent="0.2">
      <c r="A2851" s="38">
        <v>2844</v>
      </c>
      <c r="B2851" t="s">
        <v>5806</v>
      </c>
      <c r="C2851" t="s">
        <v>5746</v>
      </c>
      <c r="D2851">
        <v>21100</v>
      </c>
      <c r="E2851" t="s">
        <v>197</v>
      </c>
      <c r="F2851">
        <v>5</v>
      </c>
      <c r="G2851" t="str">
        <f>LOOKUP(F2851,{0,6,45},{"F","L","H"})</f>
        <v>F</v>
      </c>
      <c r="H2851" t="s">
        <v>1065</v>
      </c>
      <c r="I2851" s="43" t="str">
        <f>IFERROR(VLOOKUP(#REF!,#REF!,2,FALSE),"No")</f>
        <v>No</v>
      </c>
      <c r="J2851" s="139">
        <v>2</v>
      </c>
      <c r="K2851" s="148">
        <v>177</v>
      </c>
      <c r="L2851" s="148"/>
      <c r="M2851" s="148"/>
      <c r="N2851" s="148"/>
      <c r="O2851" s="148"/>
      <c r="P2851" s="148"/>
      <c r="Q2851" s="148"/>
      <c r="R2851" s="148"/>
      <c r="S2851" s="148"/>
      <c r="T2851" s="148"/>
      <c r="U2851" s="148"/>
      <c r="V2851" s="148"/>
      <c r="W2851" s="148"/>
      <c r="X2851" s="139">
        <v>2</v>
      </c>
      <c r="Y2851" s="148">
        <v>314.79000000000002</v>
      </c>
      <c r="Z2851" s="149">
        <v>3</v>
      </c>
      <c r="AA2851" s="148">
        <v>685.21</v>
      </c>
      <c r="AB2851" s="149"/>
      <c r="AC2851" s="148"/>
      <c r="AD2851" s="148"/>
      <c r="AE2851" s="148"/>
      <c r="AF2851" s="148"/>
      <c r="AG2851" s="148"/>
      <c r="AH2851" s="148"/>
      <c r="AI2851" s="148"/>
      <c r="AJ2851" s="148"/>
      <c r="AK2851" s="148"/>
      <c r="AL2851" s="139">
        <v>0</v>
      </c>
      <c r="AM2851" s="139">
        <v>0</v>
      </c>
      <c r="AN2851" s="148">
        <f t="shared" si="397"/>
        <v>1000</v>
      </c>
      <c r="AO2851" s="148">
        <f t="shared" si="398"/>
        <v>177</v>
      </c>
      <c r="AP2851" s="148">
        <v>1</v>
      </c>
      <c r="AQ2851" s="140">
        <v>1</v>
      </c>
      <c r="AS2851" s="42">
        <f t="shared" si="399"/>
        <v>12918.075576097019</v>
      </c>
      <c r="AT2851" s="101">
        <f t="shared" si="400"/>
        <v>0</v>
      </c>
      <c r="AU2851" s="42">
        <f t="shared" si="401"/>
        <v>12918.075576097019</v>
      </c>
      <c r="AV2851" s="42">
        <f t="shared" si="402"/>
        <v>23822.498921474034</v>
      </c>
      <c r="AW2851" s="102">
        <f t="shared" si="403"/>
        <v>18747.149999999998</v>
      </c>
      <c r="AX2851" s="43">
        <f t="shared" si="396"/>
        <v>2</v>
      </c>
      <c r="AY2851" s="43" t="str">
        <f t="shared" si="404"/>
        <v>UTTSS</v>
      </c>
    </row>
    <row r="2852" spans="1:51" hidden="1" x14ac:dyDescent="0.2">
      <c r="A2852" s="38">
        <v>2845</v>
      </c>
      <c r="B2852" t="s">
        <v>362</v>
      </c>
      <c r="C2852" t="s">
        <v>289</v>
      </c>
      <c r="D2852">
        <v>320</v>
      </c>
      <c r="E2852" t="s">
        <v>1243</v>
      </c>
      <c r="F2852">
        <v>0.25</v>
      </c>
      <c r="G2852" t="str">
        <f>LOOKUP(F2852,{0,6,45},{"F","L","H"})</f>
        <v>F</v>
      </c>
      <c r="H2852" t="s">
        <v>4537</v>
      </c>
      <c r="I2852" s="43" t="str">
        <f>IFERROR(VLOOKUP(#REF!,#REF!,2,FALSE),"No")</f>
        <v>No</v>
      </c>
      <c r="J2852" s="139">
        <v>0.5</v>
      </c>
      <c r="K2852" s="148">
        <v>41</v>
      </c>
      <c r="L2852" s="148"/>
      <c r="M2852" s="148"/>
      <c r="N2852" s="148"/>
      <c r="O2852" s="148"/>
      <c r="P2852" s="148"/>
      <c r="Q2852" s="148"/>
      <c r="R2852" s="148"/>
      <c r="S2852" s="148"/>
      <c r="T2852" s="148"/>
      <c r="U2852" s="148"/>
      <c r="V2852" s="148"/>
      <c r="W2852" s="148"/>
      <c r="X2852" s="139">
        <v>2</v>
      </c>
      <c r="Y2852" s="148">
        <v>1000</v>
      </c>
      <c r="Z2852" s="149"/>
      <c r="AA2852" s="148"/>
      <c r="AB2852" s="149"/>
      <c r="AC2852" s="148"/>
      <c r="AD2852" s="148"/>
      <c r="AE2852" s="148"/>
      <c r="AF2852" s="148"/>
      <c r="AG2852" s="148"/>
      <c r="AH2852" s="148"/>
      <c r="AI2852" s="148"/>
      <c r="AJ2852" s="148"/>
      <c r="AK2852" s="148"/>
      <c r="AL2852" s="139">
        <v>0</v>
      </c>
      <c r="AM2852" s="139">
        <v>0</v>
      </c>
      <c r="AN2852" s="148">
        <f t="shared" si="397"/>
        <v>1000</v>
      </c>
      <c r="AO2852" s="148">
        <f t="shared" si="398"/>
        <v>41</v>
      </c>
      <c r="AP2852" s="148">
        <v>12</v>
      </c>
      <c r="AQ2852" s="140">
        <v>48</v>
      </c>
      <c r="AS2852" s="42">
        <f t="shared" si="399"/>
        <v>2804.5425910733215</v>
      </c>
      <c r="AT2852" s="101">
        <f t="shared" si="400"/>
        <v>0</v>
      </c>
      <c r="AU2852" s="42">
        <f t="shared" si="401"/>
        <v>2804.5425910733215</v>
      </c>
      <c r="AV2852" s="42">
        <f t="shared" si="402"/>
        <v>677.311702530709</v>
      </c>
      <c r="AW2852" s="102">
        <f t="shared" si="403"/>
        <v>431</v>
      </c>
      <c r="AX2852" s="43">
        <f t="shared" si="396"/>
        <v>0.5</v>
      </c>
      <c r="AY2852" s="43" t="str">
        <f t="shared" si="404"/>
        <v>UTGS</v>
      </c>
    </row>
    <row r="2853" spans="1:51" hidden="1" x14ac:dyDescent="0.2">
      <c r="A2853" s="38">
        <v>2846</v>
      </c>
      <c r="B2853" t="s">
        <v>362</v>
      </c>
      <c r="C2853" t="s">
        <v>289</v>
      </c>
      <c r="D2853">
        <v>320</v>
      </c>
      <c r="E2853" t="s">
        <v>1842</v>
      </c>
      <c r="F2853">
        <v>0.25</v>
      </c>
      <c r="G2853" t="str">
        <f>LOOKUP(F2853,{0,6,45},{"F","L","H"})</f>
        <v>F</v>
      </c>
      <c r="H2853" t="s">
        <v>4538</v>
      </c>
      <c r="I2853" s="43" t="str">
        <f>IFERROR(VLOOKUP(#REF!,#REF!,2,FALSE),"No")</f>
        <v>No</v>
      </c>
      <c r="J2853" s="139">
        <v>0.5</v>
      </c>
      <c r="K2853" s="148">
        <v>23</v>
      </c>
      <c r="L2853" s="148"/>
      <c r="M2853" s="148"/>
      <c r="N2853" s="148"/>
      <c r="O2853" s="148"/>
      <c r="P2853" s="148"/>
      <c r="Q2853" s="148"/>
      <c r="R2853" s="148"/>
      <c r="S2853" s="148"/>
      <c r="T2853" s="148"/>
      <c r="U2853" s="148"/>
      <c r="V2853" s="148"/>
      <c r="W2853" s="148"/>
      <c r="X2853" s="139">
        <v>1.25</v>
      </c>
      <c r="Y2853" s="148">
        <v>283.70999999999998</v>
      </c>
      <c r="Z2853" s="149">
        <v>2</v>
      </c>
      <c r="AA2853" s="148">
        <v>602.6</v>
      </c>
      <c r="AB2853" s="148">
        <v>4</v>
      </c>
      <c r="AC2853" s="148">
        <v>113.7</v>
      </c>
      <c r="AD2853" s="148"/>
      <c r="AE2853" s="148"/>
      <c r="AF2853" s="148"/>
      <c r="AG2853" s="148"/>
      <c r="AH2853" s="148"/>
      <c r="AI2853" s="148"/>
      <c r="AJ2853" s="148"/>
      <c r="AK2853" s="148"/>
      <c r="AL2853" s="139">
        <v>0</v>
      </c>
      <c r="AM2853" s="139">
        <v>0</v>
      </c>
      <c r="AN2853" s="148">
        <f t="shared" si="397"/>
        <v>1000.01</v>
      </c>
      <c r="AO2853" s="148">
        <f t="shared" si="398"/>
        <v>23</v>
      </c>
      <c r="AP2853" s="148">
        <v>9</v>
      </c>
      <c r="AQ2853" s="140">
        <v>9</v>
      </c>
      <c r="AS2853" s="42">
        <f t="shared" si="399"/>
        <v>1573.2799901143023</v>
      </c>
      <c r="AT2853" s="101">
        <f t="shared" si="400"/>
        <v>0</v>
      </c>
      <c r="AU2853" s="42">
        <f t="shared" si="401"/>
        <v>1573.2799901143023</v>
      </c>
      <c r="AV2853" s="42">
        <f t="shared" si="402"/>
        <v>3725.0125367879164</v>
      </c>
      <c r="AW2853" s="102">
        <f t="shared" si="403"/>
        <v>431</v>
      </c>
      <c r="AX2853" s="43">
        <f t="shared" si="396"/>
        <v>0.5</v>
      </c>
      <c r="AY2853" s="43" t="str">
        <f t="shared" si="404"/>
        <v>UTGS</v>
      </c>
    </row>
    <row r="2854" spans="1:51" hidden="1" x14ac:dyDescent="0.2">
      <c r="A2854" s="38">
        <v>2847</v>
      </c>
      <c r="B2854" t="s">
        <v>362</v>
      </c>
      <c r="C2854" t="s">
        <v>289</v>
      </c>
      <c r="D2854">
        <v>550</v>
      </c>
      <c r="E2854" t="s">
        <v>1245</v>
      </c>
      <c r="F2854">
        <v>2</v>
      </c>
      <c r="G2854" t="str">
        <f>LOOKUP(F2854,{0,6,45},{"F","L","H"})</f>
        <v>F</v>
      </c>
      <c r="H2854" t="s">
        <v>4539</v>
      </c>
      <c r="I2854" s="43" t="str">
        <f>IFERROR(VLOOKUP(#REF!,#REF!,2,FALSE),"No")</f>
        <v>No</v>
      </c>
      <c r="J2854" s="139">
        <v>0.5</v>
      </c>
      <c r="K2854" s="148">
        <v>42</v>
      </c>
      <c r="L2854" s="148">
        <v>0.75</v>
      </c>
      <c r="M2854" s="148">
        <v>67</v>
      </c>
      <c r="N2854" s="148"/>
      <c r="O2854" s="148"/>
      <c r="P2854" s="148"/>
      <c r="Q2854" s="148"/>
      <c r="R2854" s="148"/>
      <c r="S2854" s="148"/>
      <c r="T2854" s="148"/>
      <c r="U2854" s="148"/>
      <c r="V2854" s="148"/>
      <c r="W2854" s="148"/>
      <c r="X2854" s="139">
        <v>1.25</v>
      </c>
      <c r="Y2854" s="148">
        <v>65.040000000000006</v>
      </c>
      <c r="Z2854" s="149">
        <v>2</v>
      </c>
      <c r="AA2854" s="148">
        <v>934.96</v>
      </c>
      <c r="AB2854" s="149"/>
      <c r="AC2854" s="148"/>
      <c r="AD2854" s="149"/>
      <c r="AE2854" s="148"/>
      <c r="AF2854" s="148"/>
      <c r="AG2854" s="148"/>
      <c r="AH2854" s="148"/>
      <c r="AI2854" s="148"/>
      <c r="AJ2854" s="148"/>
      <c r="AK2854" s="148"/>
      <c r="AL2854" s="139">
        <v>0</v>
      </c>
      <c r="AM2854" s="139">
        <v>0</v>
      </c>
      <c r="AN2854" s="148">
        <f t="shared" si="397"/>
        <v>1000</v>
      </c>
      <c r="AO2854" s="148">
        <f t="shared" si="398"/>
        <v>109</v>
      </c>
      <c r="AP2854" s="148">
        <v>8</v>
      </c>
      <c r="AQ2854" s="140">
        <v>8</v>
      </c>
      <c r="AS2854" s="42">
        <f t="shared" si="399"/>
        <v>7186.6390835851707</v>
      </c>
      <c r="AT2854" s="101">
        <f t="shared" si="400"/>
        <v>0</v>
      </c>
      <c r="AU2854" s="42">
        <f t="shared" si="401"/>
        <v>7186.6390835851707</v>
      </c>
      <c r="AV2854" s="42">
        <f t="shared" si="402"/>
        <v>4069.5612151842543</v>
      </c>
      <c r="AW2854" s="102">
        <f t="shared" si="403"/>
        <v>585.0096169344007</v>
      </c>
      <c r="AX2854" s="43">
        <f t="shared" si="396"/>
        <v>0.5</v>
      </c>
      <c r="AY2854" s="43" t="str">
        <f t="shared" si="404"/>
        <v>UTGS</v>
      </c>
    </row>
    <row r="2855" spans="1:51" hidden="1" x14ac:dyDescent="0.2">
      <c r="A2855" s="38">
        <v>2848</v>
      </c>
      <c r="B2855" t="s">
        <v>5806</v>
      </c>
      <c r="C2855" t="s">
        <v>289</v>
      </c>
      <c r="D2855">
        <v>2400</v>
      </c>
      <c r="E2855" t="s">
        <v>193</v>
      </c>
      <c r="F2855">
        <v>2</v>
      </c>
      <c r="G2855" t="str">
        <f>LOOKUP(F2855,{0,6,45},{"F","L","H"})</f>
        <v>F</v>
      </c>
      <c r="H2855" t="s">
        <v>4541</v>
      </c>
      <c r="I2855" s="43" t="str">
        <f>IFERROR(VLOOKUP(#REF!,#REF!,2,FALSE),"No")</f>
        <v>No</v>
      </c>
      <c r="J2855" s="139">
        <v>0.75</v>
      </c>
      <c r="K2855" s="148">
        <v>6</v>
      </c>
      <c r="L2855" s="148"/>
      <c r="M2855" s="148"/>
      <c r="N2855" s="148"/>
      <c r="O2855" s="148"/>
      <c r="P2855" s="148"/>
      <c r="Q2855" s="148"/>
      <c r="R2855" s="148"/>
      <c r="S2855" s="148"/>
      <c r="T2855" s="148"/>
      <c r="U2855" s="148"/>
      <c r="V2855" s="148"/>
      <c r="W2855" s="148"/>
      <c r="X2855" s="139">
        <v>2</v>
      </c>
      <c r="Y2855" s="148">
        <v>818</v>
      </c>
      <c r="Z2855" s="149">
        <v>4</v>
      </c>
      <c r="AA2855" s="148">
        <v>182</v>
      </c>
      <c r="AB2855" s="148"/>
      <c r="AC2855" s="148"/>
      <c r="AD2855" s="148"/>
      <c r="AE2855" s="148"/>
      <c r="AF2855" s="148"/>
      <c r="AG2855" s="148"/>
      <c r="AH2855" s="148"/>
      <c r="AI2855" s="148"/>
      <c r="AJ2855" s="148"/>
      <c r="AK2855" s="148"/>
      <c r="AL2855" s="139">
        <v>0</v>
      </c>
      <c r="AM2855" s="139">
        <v>0</v>
      </c>
      <c r="AN2855" s="148">
        <f t="shared" si="397"/>
        <v>1000</v>
      </c>
      <c r="AO2855" s="148">
        <f t="shared" si="398"/>
        <v>6</v>
      </c>
      <c r="AP2855" s="148">
        <v>5</v>
      </c>
      <c r="AQ2855" s="140">
        <v>7</v>
      </c>
      <c r="AS2855" s="42">
        <f t="shared" si="399"/>
        <v>386.30086698633966</v>
      </c>
      <c r="AT2855" s="101">
        <f t="shared" si="400"/>
        <v>0</v>
      </c>
      <c r="AU2855" s="42">
        <f t="shared" si="401"/>
        <v>386.30086698633966</v>
      </c>
      <c r="AV2855" s="42">
        <f t="shared" si="402"/>
        <v>4830.8431030677184</v>
      </c>
      <c r="AW2855" s="102">
        <f t="shared" si="403"/>
        <v>2428.75</v>
      </c>
      <c r="AX2855" s="43">
        <f t="shared" si="396"/>
        <v>0.75</v>
      </c>
      <c r="AY2855" s="43" t="str">
        <f t="shared" si="404"/>
        <v>UTGS</v>
      </c>
    </row>
    <row r="2856" spans="1:51" hidden="1" x14ac:dyDescent="0.2">
      <c r="A2856" s="38">
        <v>2849</v>
      </c>
      <c r="B2856" t="s">
        <v>5806</v>
      </c>
      <c r="C2856" t="s">
        <v>292</v>
      </c>
      <c r="D2856">
        <v>3300</v>
      </c>
      <c r="E2856" t="s">
        <v>207</v>
      </c>
      <c r="F2856">
        <v>2</v>
      </c>
      <c r="G2856" t="str">
        <f>LOOKUP(F2856,{0,6,45},{"F","L","H"})</f>
        <v>F</v>
      </c>
      <c r="H2856" t="s">
        <v>4542</v>
      </c>
      <c r="I2856" s="43" t="str">
        <f>IFERROR(VLOOKUP(#REF!,#REF!,2,FALSE),"No")</f>
        <v>No</v>
      </c>
      <c r="J2856" s="139">
        <v>1.25</v>
      </c>
      <c r="K2856" s="148">
        <v>44</v>
      </c>
      <c r="L2856" s="148"/>
      <c r="M2856" s="148"/>
      <c r="N2856" s="148"/>
      <c r="O2856" s="148"/>
      <c r="P2856" s="148"/>
      <c r="Q2856" s="148"/>
      <c r="R2856" s="148"/>
      <c r="S2856" s="148"/>
      <c r="T2856" s="148"/>
      <c r="U2856" s="148"/>
      <c r="V2856" s="148"/>
      <c r="W2856" s="148"/>
      <c r="X2856" s="139">
        <v>1.25</v>
      </c>
      <c r="Y2856" s="148">
        <v>88</v>
      </c>
      <c r="Z2856" s="148">
        <v>2</v>
      </c>
      <c r="AA2856" s="148">
        <v>824.14</v>
      </c>
      <c r="AB2856" s="148">
        <v>4</v>
      </c>
      <c r="AC2856" s="148">
        <v>87.87</v>
      </c>
      <c r="AD2856" s="148"/>
      <c r="AE2856" s="148"/>
      <c r="AF2856" s="148"/>
      <c r="AG2856" s="148"/>
      <c r="AH2856" s="148"/>
      <c r="AI2856" s="148"/>
      <c r="AJ2856" s="148"/>
      <c r="AK2856" s="148"/>
      <c r="AL2856" s="139">
        <v>0</v>
      </c>
      <c r="AM2856" s="139">
        <v>0</v>
      </c>
      <c r="AN2856" s="148">
        <f t="shared" si="397"/>
        <v>1000.01</v>
      </c>
      <c r="AO2856" s="148">
        <f t="shared" si="398"/>
        <v>44</v>
      </c>
      <c r="AP2856" s="148">
        <v>6</v>
      </c>
      <c r="AQ2856" s="140">
        <v>6</v>
      </c>
      <c r="AS2856" s="42">
        <f t="shared" si="399"/>
        <v>3278.5930245664904</v>
      </c>
      <c r="AT2856" s="101">
        <f t="shared" si="400"/>
        <v>0</v>
      </c>
      <c r="AU2856" s="42">
        <f t="shared" si="401"/>
        <v>3278.5930245664904</v>
      </c>
      <c r="AV2856" s="42">
        <f t="shared" si="402"/>
        <v>5533.8191218485417</v>
      </c>
      <c r="AW2856" s="102">
        <f t="shared" si="403"/>
        <v>2145.6666666666665</v>
      </c>
      <c r="AX2856" s="43">
        <f t="shared" si="396"/>
        <v>1.25</v>
      </c>
      <c r="AY2856" s="43" t="str">
        <f t="shared" si="404"/>
        <v>UTFS</v>
      </c>
    </row>
    <row r="2857" spans="1:51" hidden="1" x14ac:dyDescent="0.2">
      <c r="A2857" s="38">
        <v>2850</v>
      </c>
      <c r="B2857" t="s">
        <v>5806</v>
      </c>
      <c r="C2857" t="s">
        <v>5746</v>
      </c>
      <c r="D2857">
        <v>6600</v>
      </c>
      <c r="E2857" t="s">
        <v>198</v>
      </c>
      <c r="F2857">
        <v>5</v>
      </c>
      <c r="G2857" t="str">
        <f>LOOKUP(F2857,{0,6,45},{"F","L","H"})</f>
        <v>F</v>
      </c>
      <c r="H2857" t="s">
        <v>1038</v>
      </c>
      <c r="I2857" s="43" t="str">
        <f>IFERROR(VLOOKUP(#REF!,#REF!,2,FALSE),"No")</f>
        <v>No</v>
      </c>
      <c r="J2857" s="139">
        <v>1.25</v>
      </c>
      <c r="K2857" s="148">
        <v>70</v>
      </c>
      <c r="L2857" s="148"/>
      <c r="M2857" s="148"/>
      <c r="N2857" s="148"/>
      <c r="O2857" s="148"/>
      <c r="P2857" s="148"/>
      <c r="Q2857" s="148"/>
      <c r="R2857" s="148"/>
      <c r="S2857" s="148"/>
      <c r="T2857" s="148"/>
      <c r="U2857" s="148"/>
      <c r="V2857" s="148"/>
      <c r="W2857" s="148"/>
      <c r="X2857" s="139">
        <v>2</v>
      </c>
      <c r="Y2857" s="148">
        <v>280</v>
      </c>
      <c r="Z2857" s="149">
        <v>4</v>
      </c>
      <c r="AA2857" s="148">
        <v>720</v>
      </c>
      <c r="AB2857" s="148"/>
      <c r="AC2857" s="148"/>
      <c r="AD2857" s="148"/>
      <c r="AE2857" s="148"/>
      <c r="AF2857" s="148"/>
      <c r="AG2857" s="148"/>
      <c r="AH2857" s="148"/>
      <c r="AI2857" s="148"/>
      <c r="AJ2857" s="148"/>
      <c r="AK2857" s="148"/>
      <c r="AL2857" s="139">
        <v>0</v>
      </c>
      <c r="AM2857" s="139">
        <v>0</v>
      </c>
      <c r="AN2857" s="148">
        <f t="shared" si="397"/>
        <v>1000</v>
      </c>
      <c r="AO2857" s="148">
        <f t="shared" si="398"/>
        <v>70</v>
      </c>
      <c r="AP2857" s="148">
        <v>2</v>
      </c>
      <c r="AQ2857" s="140">
        <v>19</v>
      </c>
      <c r="AS2857" s="42">
        <f t="shared" si="399"/>
        <v>5215.9434481739627</v>
      </c>
      <c r="AT2857" s="101">
        <f t="shared" si="400"/>
        <v>0</v>
      </c>
      <c r="AU2857" s="42">
        <f t="shared" si="401"/>
        <v>5215.9434481739627</v>
      </c>
      <c r="AV2857" s="42">
        <f t="shared" si="402"/>
        <v>1982.8085116565283</v>
      </c>
      <c r="AW2857" s="102">
        <f t="shared" si="403"/>
        <v>3698.6666666666665</v>
      </c>
      <c r="AX2857" s="43">
        <f t="shared" si="396"/>
        <v>1.25</v>
      </c>
      <c r="AY2857" s="43" t="str">
        <f t="shared" si="404"/>
        <v>UTTSS</v>
      </c>
    </row>
    <row r="2858" spans="1:51" hidden="1" x14ac:dyDescent="0.2">
      <c r="A2858" s="38">
        <v>2851</v>
      </c>
      <c r="B2858" t="s">
        <v>5806</v>
      </c>
      <c r="C2858" t="s">
        <v>289</v>
      </c>
      <c r="D2858">
        <v>500</v>
      </c>
      <c r="E2858" t="s">
        <v>1253</v>
      </c>
      <c r="F2858">
        <v>0.25</v>
      </c>
      <c r="G2858" t="str">
        <f>LOOKUP(F2858,{0,6,45},{"F","L","H"})</f>
        <v>F</v>
      </c>
      <c r="H2858" t="s">
        <v>4543</v>
      </c>
      <c r="I2858" s="43" t="str">
        <f>IFERROR(VLOOKUP(#REF!,#REF!,2,FALSE),"No")</f>
        <v>No</v>
      </c>
      <c r="J2858" s="139">
        <v>0.75</v>
      </c>
      <c r="K2858" s="148">
        <v>86</v>
      </c>
      <c r="L2858" s="148"/>
      <c r="M2858" s="148"/>
      <c r="N2858" s="148"/>
      <c r="O2858" s="148"/>
      <c r="P2858" s="148"/>
      <c r="Q2858" s="148"/>
      <c r="R2858" s="148"/>
      <c r="S2858" s="148"/>
      <c r="T2858" s="148"/>
      <c r="U2858" s="148"/>
      <c r="V2858" s="148"/>
      <c r="W2858" s="148"/>
      <c r="X2858" s="139">
        <v>4</v>
      </c>
      <c r="Y2858" s="148">
        <v>1000</v>
      </c>
      <c r="Z2858" s="148"/>
      <c r="AA2858" s="148"/>
      <c r="AB2858" s="148"/>
      <c r="AC2858" s="148"/>
      <c r="AD2858" s="148"/>
      <c r="AE2858" s="148"/>
      <c r="AF2858" s="148"/>
      <c r="AG2858" s="148"/>
      <c r="AH2858" s="148"/>
      <c r="AI2858" s="148"/>
      <c r="AJ2858" s="148"/>
      <c r="AK2858" s="148"/>
      <c r="AL2858" s="139">
        <v>0</v>
      </c>
      <c r="AM2858" s="139">
        <v>0</v>
      </c>
      <c r="AN2858" s="148">
        <f t="shared" si="397"/>
        <v>1000</v>
      </c>
      <c r="AO2858" s="148">
        <f t="shared" si="398"/>
        <v>86</v>
      </c>
      <c r="AP2858" s="148">
        <v>7</v>
      </c>
      <c r="AQ2858" s="140">
        <v>7</v>
      </c>
      <c r="AS2858" s="42">
        <f t="shared" si="399"/>
        <v>5536.9790934708681</v>
      </c>
      <c r="AT2858" s="101">
        <f t="shared" si="400"/>
        <v>0</v>
      </c>
      <c r="AU2858" s="42">
        <f t="shared" si="401"/>
        <v>5536.9790934708681</v>
      </c>
      <c r="AV2858" s="42">
        <f t="shared" si="402"/>
        <v>5668.7088173534339</v>
      </c>
      <c r="AW2858" s="102">
        <f t="shared" si="403"/>
        <v>585.0096169344007</v>
      </c>
      <c r="AX2858" s="43">
        <f t="shared" si="396"/>
        <v>0.75</v>
      </c>
      <c r="AY2858" s="43" t="str">
        <f t="shared" si="404"/>
        <v>UTGS</v>
      </c>
    </row>
    <row r="2859" spans="1:51" hidden="1" x14ac:dyDescent="0.2">
      <c r="A2859" s="38">
        <v>2852</v>
      </c>
      <c r="B2859" t="s">
        <v>5806</v>
      </c>
      <c r="C2859" t="s">
        <v>289</v>
      </c>
      <c r="D2859">
        <v>28250</v>
      </c>
      <c r="E2859" t="s">
        <v>212</v>
      </c>
      <c r="F2859">
        <v>45</v>
      </c>
      <c r="G2859" t="str">
        <f>LOOKUP(F2859,{0,6,45},{"F","L","H"})</f>
        <v>H</v>
      </c>
      <c r="H2859" t="s">
        <v>4544</v>
      </c>
      <c r="I2859" s="43" t="str">
        <f>IFERROR(VLOOKUP(#REF!,#REF!,2,FALSE),"No")</f>
        <v>No</v>
      </c>
      <c r="J2859" s="139">
        <v>1.25</v>
      </c>
      <c r="K2859" s="148">
        <v>167</v>
      </c>
      <c r="L2859" s="148"/>
      <c r="M2859" s="148"/>
      <c r="N2859" s="148"/>
      <c r="O2859" s="148"/>
      <c r="P2859" s="148"/>
      <c r="Q2859" s="148"/>
      <c r="R2859" s="148"/>
      <c r="S2859" s="148"/>
      <c r="T2859" s="148"/>
      <c r="U2859" s="148"/>
      <c r="V2859" s="148"/>
      <c r="W2859" s="148"/>
      <c r="X2859" s="139">
        <v>2</v>
      </c>
      <c r="Y2859" s="148">
        <v>870.56</v>
      </c>
      <c r="Z2859" s="149">
        <v>4</v>
      </c>
      <c r="AA2859" s="148">
        <v>129.44</v>
      </c>
      <c r="AB2859" s="148"/>
      <c r="AC2859" s="148"/>
      <c r="AD2859" s="148"/>
      <c r="AE2859" s="148"/>
      <c r="AF2859" s="148"/>
      <c r="AG2859" s="148"/>
      <c r="AH2859" s="148"/>
      <c r="AI2859" s="148"/>
      <c r="AJ2859" s="148"/>
      <c r="AK2859" s="148"/>
      <c r="AL2859" s="139">
        <v>0</v>
      </c>
      <c r="AM2859" s="139">
        <v>0</v>
      </c>
      <c r="AN2859" s="148">
        <f t="shared" si="397"/>
        <v>1000</v>
      </c>
      <c r="AO2859" s="148">
        <f t="shared" si="398"/>
        <v>167</v>
      </c>
      <c r="AP2859" s="148">
        <v>6</v>
      </c>
      <c r="AQ2859" s="140">
        <v>7</v>
      </c>
      <c r="AS2859" s="42">
        <f t="shared" si="399"/>
        <v>12443.750797786453</v>
      </c>
      <c r="AT2859" s="101">
        <f t="shared" si="400"/>
        <v>0</v>
      </c>
      <c r="AU2859" s="42">
        <f t="shared" si="401"/>
        <v>12443.750797786453</v>
      </c>
      <c r="AV2859" s="42">
        <f t="shared" si="402"/>
        <v>4777.0066459248619</v>
      </c>
      <c r="AW2859" s="102">
        <f t="shared" si="403"/>
        <v>52825.283763759828</v>
      </c>
      <c r="AX2859" s="43">
        <f t="shared" si="396"/>
        <v>1.25</v>
      </c>
      <c r="AY2859" s="43" t="str">
        <f t="shared" si="404"/>
        <v>UTGS</v>
      </c>
    </row>
    <row r="2860" spans="1:51" hidden="1" x14ac:dyDescent="0.2">
      <c r="A2860" s="38">
        <v>2853</v>
      </c>
      <c r="B2860" t="s">
        <v>362</v>
      </c>
      <c r="C2860" t="s">
        <v>289</v>
      </c>
      <c r="D2860">
        <v>320</v>
      </c>
      <c r="E2860" t="s">
        <v>1228</v>
      </c>
      <c r="F2860">
        <v>0.25</v>
      </c>
      <c r="G2860" t="str">
        <f>LOOKUP(F2860,{0,6,45},{"F","L","H"})</f>
        <v>F</v>
      </c>
      <c r="H2860" t="s">
        <v>4545</v>
      </c>
      <c r="I2860" s="43" t="str">
        <f>IFERROR(VLOOKUP(#REF!,#REF!,2,FALSE),"No")</f>
        <v>No</v>
      </c>
      <c r="J2860" s="139">
        <v>0.75</v>
      </c>
      <c r="K2860" s="148">
        <v>31</v>
      </c>
      <c r="L2860" s="148"/>
      <c r="M2860" s="148"/>
      <c r="N2860" s="148"/>
      <c r="O2860" s="148"/>
      <c r="P2860" s="148"/>
      <c r="Q2860" s="148"/>
      <c r="R2860" s="148"/>
      <c r="S2860" s="148"/>
      <c r="T2860" s="148"/>
      <c r="U2860" s="148"/>
      <c r="V2860" s="148"/>
      <c r="W2860" s="148"/>
      <c r="X2860" s="139">
        <v>2</v>
      </c>
      <c r="Y2860" s="148">
        <v>820.95</v>
      </c>
      <c r="Z2860" s="149">
        <v>4</v>
      </c>
      <c r="AA2860" s="148">
        <v>3</v>
      </c>
      <c r="AB2860" s="148">
        <v>6</v>
      </c>
      <c r="AC2860" s="148">
        <v>176.05</v>
      </c>
      <c r="AD2860" s="148"/>
      <c r="AE2860" s="148"/>
      <c r="AF2860" s="148"/>
      <c r="AG2860" s="148"/>
      <c r="AH2860" s="148"/>
      <c r="AI2860" s="148"/>
      <c r="AJ2860" s="148"/>
      <c r="AK2860" s="148"/>
      <c r="AL2860" s="139">
        <v>0</v>
      </c>
      <c r="AM2860" s="139">
        <v>0</v>
      </c>
      <c r="AN2860" s="148">
        <f t="shared" si="397"/>
        <v>1000</v>
      </c>
      <c r="AO2860" s="148">
        <f t="shared" si="398"/>
        <v>31</v>
      </c>
      <c r="AP2860" s="148">
        <v>21</v>
      </c>
      <c r="AQ2860" s="140">
        <v>21</v>
      </c>
      <c r="AS2860" s="42">
        <f t="shared" si="399"/>
        <v>1995.8878127627549</v>
      </c>
      <c r="AT2860" s="101">
        <f t="shared" si="400"/>
        <v>0</v>
      </c>
      <c r="AU2860" s="42">
        <f t="shared" si="401"/>
        <v>1995.8878127627549</v>
      </c>
      <c r="AV2860" s="42">
        <f t="shared" si="402"/>
        <v>1779.8746534035256</v>
      </c>
      <c r="AW2860" s="102">
        <f t="shared" si="403"/>
        <v>431</v>
      </c>
      <c r="AX2860" s="43">
        <f t="shared" si="396"/>
        <v>0.75</v>
      </c>
      <c r="AY2860" s="43" t="str">
        <f t="shared" si="404"/>
        <v>UTGS</v>
      </c>
    </row>
    <row r="2861" spans="1:51" hidden="1" x14ac:dyDescent="0.2">
      <c r="A2861" s="38">
        <v>2854</v>
      </c>
      <c r="B2861" t="s">
        <v>362</v>
      </c>
      <c r="C2861" t="s">
        <v>289</v>
      </c>
      <c r="D2861">
        <v>320</v>
      </c>
      <c r="E2861" t="s">
        <v>1245</v>
      </c>
      <c r="F2861">
        <v>0.25</v>
      </c>
      <c r="G2861" t="str">
        <f>LOOKUP(F2861,{0,6,45},{"F","L","H"})</f>
        <v>F</v>
      </c>
      <c r="H2861" t="s">
        <v>4546</v>
      </c>
      <c r="I2861" s="43" t="str">
        <f>IFERROR(VLOOKUP(#REF!,#REF!,2,FALSE),"No")</f>
        <v>No</v>
      </c>
      <c r="J2861" s="139">
        <v>0.75</v>
      </c>
      <c r="K2861" s="148">
        <v>30</v>
      </c>
      <c r="L2861" s="148"/>
      <c r="M2861" s="148"/>
      <c r="N2861" s="148"/>
      <c r="O2861" s="148"/>
      <c r="P2861" s="148"/>
      <c r="Q2861" s="148"/>
      <c r="R2861" s="148"/>
      <c r="S2861" s="148"/>
      <c r="T2861" s="148"/>
      <c r="U2861" s="148"/>
      <c r="V2861" s="148"/>
      <c r="W2861" s="148"/>
      <c r="X2861" s="139">
        <v>2</v>
      </c>
      <c r="Y2861" s="148">
        <v>991.84</v>
      </c>
      <c r="Z2861" s="148">
        <v>4</v>
      </c>
      <c r="AA2861" s="148">
        <v>8.16</v>
      </c>
      <c r="AB2861" s="148"/>
      <c r="AC2861" s="148"/>
      <c r="AD2861" s="148"/>
      <c r="AE2861" s="148"/>
      <c r="AF2861" s="148"/>
      <c r="AG2861" s="148"/>
      <c r="AH2861" s="148"/>
      <c r="AI2861" s="148"/>
      <c r="AJ2861" s="148"/>
      <c r="AK2861" s="148"/>
      <c r="AL2861" s="139">
        <v>0</v>
      </c>
      <c r="AM2861" s="139">
        <v>0</v>
      </c>
      <c r="AN2861" s="148">
        <f t="shared" si="397"/>
        <v>1000</v>
      </c>
      <c r="AO2861" s="148">
        <f t="shared" si="398"/>
        <v>30</v>
      </c>
      <c r="AP2861" s="148">
        <v>10</v>
      </c>
      <c r="AQ2861" s="140">
        <v>10</v>
      </c>
      <c r="AS2861" s="42">
        <f t="shared" si="399"/>
        <v>1931.5043349316984</v>
      </c>
      <c r="AT2861" s="101">
        <f t="shared" si="400"/>
        <v>0</v>
      </c>
      <c r="AU2861" s="42">
        <f t="shared" si="401"/>
        <v>1931.5043349316984</v>
      </c>
      <c r="AV2861" s="42">
        <f t="shared" si="402"/>
        <v>3256.9468921474036</v>
      </c>
      <c r="AW2861" s="102">
        <f t="shared" si="403"/>
        <v>431</v>
      </c>
      <c r="AX2861" s="43">
        <f t="shared" si="396"/>
        <v>0.75</v>
      </c>
      <c r="AY2861" s="43" t="str">
        <f t="shared" si="404"/>
        <v>UTGS</v>
      </c>
    </row>
    <row r="2862" spans="1:51" hidden="1" x14ac:dyDescent="0.2">
      <c r="A2862" s="38">
        <v>2855</v>
      </c>
      <c r="B2862" t="s">
        <v>362</v>
      </c>
      <c r="C2862" t="s">
        <v>289</v>
      </c>
      <c r="D2862">
        <v>320</v>
      </c>
      <c r="E2862" t="s">
        <v>1245</v>
      </c>
      <c r="F2862">
        <v>0.25</v>
      </c>
      <c r="G2862" t="str">
        <f>LOOKUP(F2862,{0,6,45},{"F","L","H"})</f>
        <v>F</v>
      </c>
      <c r="H2862" t="s">
        <v>4547</v>
      </c>
      <c r="I2862" s="43" t="str">
        <f>IFERROR(VLOOKUP(#REF!,#REF!,2,FALSE),"No")</f>
        <v>No</v>
      </c>
      <c r="J2862" s="139">
        <v>0.75</v>
      </c>
      <c r="K2862" s="148">
        <v>53</v>
      </c>
      <c r="L2862" s="148"/>
      <c r="M2862" s="148"/>
      <c r="N2862" s="148"/>
      <c r="O2862" s="148"/>
      <c r="P2862" s="148"/>
      <c r="Q2862" s="148"/>
      <c r="R2862" s="148"/>
      <c r="S2862" s="148"/>
      <c r="T2862" s="148"/>
      <c r="U2862" s="148"/>
      <c r="V2862" s="148"/>
      <c r="W2862" s="148"/>
      <c r="X2862" s="139">
        <v>2</v>
      </c>
      <c r="Y2862" s="148">
        <v>1000</v>
      </c>
      <c r="Z2862" s="149"/>
      <c r="AA2862" s="148"/>
      <c r="AB2862" s="148"/>
      <c r="AC2862" s="148"/>
      <c r="AD2862" s="148"/>
      <c r="AE2862" s="148"/>
      <c r="AF2862" s="148"/>
      <c r="AG2862" s="148"/>
      <c r="AH2862" s="148"/>
      <c r="AI2862" s="148"/>
      <c r="AJ2862" s="148"/>
      <c r="AK2862" s="148"/>
      <c r="AL2862" s="139">
        <v>0</v>
      </c>
      <c r="AM2862" s="139">
        <v>0</v>
      </c>
      <c r="AN2862" s="148">
        <f t="shared" si="397"/>
        <v>1000</v>
      </c>
      <c r="AO2862" s="148">
        <f t="shared" si="398"/>
        <v>53</v>
      </c>
      <c r="AP2862" s="148">
        <v>29</v>
      </c>
      <c r="AQ2862" s="140">
        <v>29</v>
      </c>
      <c r="AS2862" s="42">
        <f t="shared" si="399"/>
        <v>3412.3243250460005</v>
      </c>
      <c r="AT2862" s="101">
        <f t="shared" si="400"/>
        <v>0</v>
      </c>
      <c r="AU2862" s="42">
        <f t="shared" si="401"/>
        <v>3412.3243250460005</v>
      </c>
      <c r="AV2862" s="42">
        <f t="shared" si="402"/>
        <v>1121.06764556807</v>
      </c>
      <c r="AW2862" s="102">
        <f t="shared" si="403"/>
        <v>431</v>
      </c>
      <c r="AX2862" s="43">
        <f t="shared" si="396"/>
        <v>0.75</v>
      </c>
      <c r="AY2862" s="43" t="str">
        <f t="shared" si="404"/>
        <v>UTGS</v>
      </c>
    </row>
    <row r="2863" spans="1:51" hidden="1" x14ac:dyDescent="0.2">
      <c r="A2863" s="38">
        <v>2856</v>
      </c>
      <c r="B2863" t="s">
        <v>362</v>
      </c>
      <c r="C2863" t="s">
        <v>289</v>
      </c>
      <c r="D2863">
        <v>320</v>
      </c>
      <c r="E2863" t="s">
        <v>1228</v>
      </c>
      <c r="F2863">
        <v>0.25</v>
      </c>
      <c r="G2863" t="str">
        <f>LOOKUP(F2863,{0,6,45},{"F","L","H"})</f>
        <v>F</v>
      </c>
      <c r="H2863" t="s">
        <v>4548</v>
      </c>
      <c r="I2863" s="43" t="str">
        <f>IFERROR(VLOOKUP(#REF!,#REF!,2,FALSE),"No")</f>
        <v>No</v>
      </c>
      <c r="J2863" s="139">
        <v>0.75</v>
      </c>
      <c r="K2863" s="148">
        <v>73</v>
      </c>
      <c r="L2863" s="148"/>
      <c r="M2863" s="148"/>
      <c r="N2863" s="148"/>
      <c r="O2863" s="148"/>
      <c r="P2863" s="148"/>
      <c r="Q2863" s="148"/>
      <c r="R2863" s="148"/>
      <c r="S2863" s="148"/>
      <c r="T2863" s="148"/>
      <c r="U2863" s="148"/>
      <c r="V2863" s="148"/>
      <c r="W2863" s="148"/>
      <c r="X2863" s="139">
        <v>2</v>
      </c>
      <c r="Y2863" s="148">
        <v>526</v>
      </c>
      <c r="Z2863" s="148">
        <v>4</v>
      </c>
      <c r="AA2863" s="148">
        <v>474</v>
      </c>
      <c r="AB2863" s="148"/>
      <c r="AC2863" s="148"/>
      <c r="AD2863" s="148"/>
      <c r="AE2863" s="148"/>
      <c r="AF2863" s="148"/>
      <c r="AG2863" s="148"/>
      <c r="AH2863" s="148"/>
      <c r="AI2863" s="148"/>
      <c r="AJ2863" s="148"/>
      <c r="AK2863" s="148"/>
      <c r="AL2863" s="139">
        <v>0</v>
      </c>
      <c r="AM2863" s="139">
        <v>0</v>
      </c>
      <c r="AN2863" s="148">
        <f t="shared" si="397"/>
        <v>1000</v>
      </c>
      <c r="AO2863" s="148">
        <f t="shared" si="398"/>
        <v>73</v>
      </c>
      <c r="AP2863" s="148">
        <v>11</v>
      </c>
      <c r="AQ2863" s="140">
        <v>11</v>
      </c>
      <c r="AS2863" s="42">
        <f t="shared" si="399"/>
        <v>4699.9938816671329</v>
      </c>
      <c r="AT2863" s="101">
        <f t="shared" si="400"/>
        <v>0</v>
      </c>
      <c r="AU2863" s="42">
        <f t="shared" si="401"/>
        <v>4699.9938816671329</v>
      </c>
      <c r="AV2863" s="42">
        <f t="shared" si="402"/>
        <v>3264.5037928612755</v>
      </c>
      <c r="AW2863" s="102">
        <f t="shared" si="403"/>
        <v>431</v>
      </c>
      <c r="AX2863" s="43">
        <f t="shared" si="396"/>
        <v>0.75</v>
      </c>
      <c r="AY2863" s="43" t="str">
        <f t="shared" si="404"/>
        <v>UTGS</v>
      </c>
    </row>
    <row r="2864" spans="1:51" hidden="1" x14ac:dyDescent="0.2">
      <c r="A2864" s="38">
        <v>2857</v>
      </c>
      <c r="B2864" t="s">
        <v>362</v>
      </c>
      <c r="C2864" t="s">
        <v>289</v>
      </c>
      <c r="D2864">
        <v>320</v>
      </c>
      <c r="E2864" t="s">
        <v>1228</v>
      </c>
      <c r="F2864">
        <v>0.25</v>
      </c>
      <c r="G2864" t="str">
        <f>LOOKUP(F2864,{0,6,45},{"F","L","H"})</f>
        <v>F</v>
      </c>
      <c r="H2864" t="s">
        <v>4549</v>
      </c>
      <c r="I2864" s="43" t="str">
        <f>IFERROR(VLOOKUP(#REF!,#REF!,2,FALSE),"No")</f>
        <v>No</v>
      </c>
      <c r="J2864" s="139">
        <v>0.75</v>
      </c>
      <c r="K2864" s="148">
        <v>79</v>
      </c>
      <c r="L2864" s="148"/>
      <c r="M2864" s="148"/>
      <c r="N2864" s="148"/>
      <c r="O2864" s="148"/>
      <c r="P2864" s="148"/>
      <c r="Q2864" s="148"/>
      <c r="R2864" s="148"/>
      <c r="S2864" s="148"/>
      <c r="T2864" s="148"/>
      <c r="U2864" s="148"/>
      <c r="V2864" s="148"/>
      <c r="W2864" s="148"/>
      <c r="X2864" s="139">
        <v>2</v>
      </c>
      <c r="Y2864" s="148">
        <v>1000</v>
      </c>
      <c r="Z2864" s="148"/>
      <c r="AA2864" s="148"/>
      <c r="AB2864" s="148"/>
      <c r="AC2864" s="148"/>
      <c r="AD2864" s="148"/>
      <c r="AE2864" s="148"/>
      <c r="AF2864" s="148"/>
      <c r="AG2864" s="148"/>
      <c r="AH2864" s="148"/>
      <c r="AI2864" s="148"/>
      <c r="AJ2864" s="148"/>
      <c r="AK2864" s="148"/>
      <c r="AL2864" s="139">
        <v>0</v>
      </c>
      <c r="AM2864" s="139">
        <v>0</v>
      </c>
      <c r="AN2864" s="148">
        <f t="shared" si="397"/>
        <v>1000</v>
      </c>
      <c r="AO2864" s="148">
        <f t="shared" si="398"/>
        <v>79</v>
      </c>
      <c r="AP2864" s="148">
        <v>5</v>
      </c>
      <c r="AQ2864" s="140">
        <v>5</v>
      </c>
      <c r="AS2864" s="42">
        <f t="shared" si="399"/>
        <v>5086.2947486534722</v>
      </c>
      <c r="AT2864" s="101">
        <f t="shared" si="400"/>
        <v>0</v>
      </c>
      <c r="AU2864" s="42">
        <f t="shared" si="401"/>
        <v>5086.2947486534722</v>
      </c>
      <c r="AV2864" s="42">
        <f t="shared" si="402"/>
        <v>6502.1923442948064</v>
      </c>
      <c r="AW2864" s="102">
        <f t="shared" si="403"/>
        <v>431</v>
      </c>
      <c r="AX2864" s="43">
        <f t="shared" si="396"/>
        <v>0.75</v>
      </c>
      <c r="AY2864" s="43" t="str">
        <f t="shared" si="404"/>
        <v>UTGS</v>
      </c>
    </row>
    <row r="2865" spans="1:51" hidden="1" x14ac:dyDescent="0.2">
      <c r="A2865" s="38">
        <v>2858</v>
      </c>
      <c r="B2865" t="s">
        <v>5806</v>
      </c>
      <c r="C2865" t="s">
        <v>5746</v>
      </c>
      <c r="D2865">
        <v>5000</v>
      </c>
      <c r="E2865" t="s">
        <v>198</v>
      </c>
      <c r="F2865">
        <v>0.25</v>
      </c>
      <c r="G2865" t="str">
        <f>LOOKUP(F2865,{0,6,45},{"F","L","H"})</f>
        <v>F</v>
      </c>
      <c r="H2865" t="s">
        <v>4550</v>
      </c>
      <c r="I2865" s="43" t="str">
        <f>IFERROR(VLOOKUP(#REF!,#REF!,2,FALSE),"No")</f>
        <v>No</v>
      </c>
      <c r="J2865" s="139">
        <v>1.25</v>
      </c>
      <c r="K2865" s="148">
        <v>163</v>
      </c>
      <c r="L2865" s="148"/>
      <c r="M2865" s="148"/>
      <c r="N2865" s="148"/>
      <c r="O2865" s="148"/>
      <c r="P2865" s="148"/>
      <c r="Q2865" s="148"/>
      <c r="R2865" s="148"/>
      <c r="S2865" s="148"/>
      <c r="T2865" s="148"/>
      <c r="U2865" s="148"/>
      <c r="V2865" s="148"/>
      <c r="W2865" s="148"/>
      <c r="X2865" s="139">
        <v>1.25</v>
      </c>
      <c r="Y2865" s="148">
        <v>1.8</v>
      </c>
      <c r="Z2865" s="149">
        <v>2</v>
      </c>
      <c r="AA2865" s="148">
        <v>998.2</v>
      </c>
      <c r="AB2865" s="148"/>
      <c r="AC2865" s="148"/>
      <c r="AD2865" s="148"/>
      <c r="AE2865" s="148"/>
      <c r="AF2865" s="148"/>
      <c r="AG2865" s="148"/>
      <c r="AH2865" s="148"/>
      <c r="AI2865" s="148"/>
      <c r="AJ2865" s="148"/>
      <c r="AK2865" s="148"/>
      <c r="AL2865" s="139">
        <v>0</v>
      </c>
      <c r="AM2865" s="139">
        <v>0</v>
      </c>
      <c r="AN2865" s="148">
        <f t="shared" si="397"/>
        <v>1000</v>
      </c>
      <c r="AO2865" s="148">
        <f t="shared" si="398"/>
        <v>163</v>
      </c>
      <c r="AP2865" s="148">
        <v>5</v>
      </c>
      <c r="AQ2865" s="140">
        <v>5</v>
      </c>
      <c r="AS2865" s="42">
        <f t="shared" si="399"/>
        <v>12145.696886462227</v>
      </c>
      <c r="AT2865" s="101">
        <f t="shared" si="400"/>
        <v>0</v>
      </c>
      <c r="AU2865" s="42">
        <f t="shared" si="401"/>
        <v>12145.696886462227</v>
      </c>
      <c r="AV2865" s="42">
        <f t="shared" si="402"/>
        <v>6502.4443442948068</v>
      </c>
      <c r="AW2865" s="102">
        <f t="shared" si="403"/>
        <v>3698.6666666666665</v>
      </c>
      <c r="AX2865" s="43">
        <f t="shared" si="396"/>
        <v>1.25</v>
      </c>
      <c r="AY2865" s="43" t="str">
        <f t="shared" si="404"/>
        <v>UTTSS</v>
      </c>
    </row>
    <row r="2866" spans="1:51" hidden="1" x14ac:dyDescent="0.2">
      <c r="A2866" s="38">
        <v>2859</v>
      </c>
      <c r="B2866" t="s">
        <v>5806</v>
      </c>
      <c r="C2866" t="s">
        <v>5746</v>
      </c>
      <c r="D2866">
        <v>14500</v>
      </c>
      <c r="E2866" t="s">
        <v>215</v>
      </c>
      <c r="F2866">
        <v>5</v>
      </c>
      <c r="G2866" t="str">
        <f>LOOKUP(F2866,{0,6,45},{"F","L","H"})</f>
        <v>F</v>
      </c>
      <c r="H2866" t="s">
        <v>730</v>
      </c>
      <c r="I2866" s="43" t="str">
        <f>IFERROR(VLOOKUP(#REF!,#REF!,2,FALSE),"No")</f>
        <v>No</v>
      </c>
      <c r="J2866" s="139">
        <v>2</v>
      </c>
      <c r="K2866" s="148">
        <v>93</v>
      </c>
      <c r="L2866" s="148"/>
      <c r="M2866" s="148"/>
      <c r="N2866" s="148"/>
      <c r="O2866" s="148"/>
      <c r="P2866" s="148"/>
      <c r="Q2866" s="148"/>
      <c r="R2866" s="148"/>
      <c r="S2866" s="148"/>
      <c r="T2866" s="148"/>
      <c r="U2866" s="148"/>
      <c r="V2866" s="148"/>
      <c r="W2866" s="148"/>
      <c r="X2866" s="139">
        <v>2</v>
      </c>
      <c r="Y2866" s="148">
        <v>796.26</v>
      </c>
      <c r="Z2866" s="148">
        <v>4</v>
      </c>
      <c r="AA2866" s="148">
        <v>203.74</v>
      </c>
      <c r="AB2866" s="148"/>
      <c r="AC2866" s="148"/>
      <c r="AD2866" s="148"/>
      <c r="AE2866" s="148"/>
      <c r="AF2866" s="148"/>
      <c r="AG2866" s="148"/>
      <c r="AH2866" s="148"/>
      <c r="AI2866" s="148"/>
      <c r="AJ2866" s="148"/>
      <c r="AK2866" s="148"/>
      <c r="AL2866" s="139">
        <v>0</v>
      </c>
      <c r="AM2866" s="139">
        <v>0</v>
      </c>
      <c r="AN2866" s="148">
        <f t="shared" si="397"/>
        <v>1000</v>
      </c>
      <c r="AO2866" s="148">
        <f t="shared" si="398"/>
        <v>93</v>
      </c>
      <c r="AP2866" s="148">
        <v>5</v>
      </c>
      <c r="AQ2866" s="140">
        <v>5</v>
      </c>
      <c r="AS2866" s="42">
        <f t="shared" si="399"/>
        <v>6787.4634382882641</v>
      </c>
      <c r="AT2866" s="101">
        <f t="shared" si="400"/>
        <v>0</v>
      </c>
      <c r="AU2866" s="42">
        <f t="shared" si="401"/>
        <v>6787.4634382882641</v>
      </c>
      <c r="AV2866" s="42">
        <f t="shared" si="402"/>
        <v>6794.3555042948065</v>
      </c>
      <c r="AW2866" s="102">
        <f t="shared" si="403"/>
        <v>10791.333333333334</v>
      </c>
      <c r="AX2866" s="43">
        <f t="shared" si="396"/>
        <v>2</v>
      </c>
      <c r="AY2866" s="43" t="str">
        <f t="shared" si="404"/>
        <v>UTTSS</v>
      </c>
    </row>
    <row r="2867" spans="1:51" hidden="1" x14ac:dyDescent="0.2">
      <c r="A2867" s="38">
        <v>2860</v>
      </c>
      <c r="B2867" t="s">
        <v>5806</v>
      </c>
      <c r="C2867" t="s">
        <v>289</v>
      </c>
      <c r="D2867">
        <v>25600</v>
      </c>
      <c r="E2867" t="s">
        <v>219</v>
      </c>
      <c r="F2867">
        <v>2</v>
      </c>
      <c r="G2867" t="str">
        <f>LOOKUP(F2867,{0,6,45},{"F","L","H"})</f>
        <v>F</v>
      </c>
      <c r="H2867" t="s">
        <v>1606</v>
      </c>
      <c r="I2867" s="43" t="str">
        <f>IFERROR(VLOOKUP(#REF!,#REF!,2,FALSE),"No")</f>
        <v>No</v>
      </c>
      <c r="J2867" s="139">
        <v>2</v>
      </c>
      <c r="K2867" s="148">
        <v>643</v>
      </c>
      <c r="L2867" s="148">
        <v>4</v>
      </c>
      <c r="M2867" s="148">
        <v>6</v>
      </c>
      <c r="N2867" s="148"/>
      <c r="O2867" s="148"/>
      <c r="P2867" s="148"/>
      <c r="Q2867" s="148"/>
      <c r="R2867" s="148"/>
      <c r="S2867" s="148"/>
      <c r="T2867" s="148"/>
      <c r="U2867" s="148"/>
      <c r="V2867" s="148"/>
      <c r="W2867" s="148"/>
      <c r="X2867" s="139">
        <v>2</v>
      </c>
      <c r="Y2867" s="148">
        <v>403</v>
      </c>
      <c r="Z2867" s="148">
        <v>4</v>
      </c>
      <c r="AA2867" s="148">
        <v>597</v>
      </c>
      <c r="AB2867" s="148"/>
      <c r="AC2867" s="148"/>
      <c r="AD2867" s="148"/>
      <c r="AE2867" s="148"/>
      <c r="AF2867" s="148"/>
      <c r="AG2867" s="148"/>
      <c r="AH2867" s="148"/>
      <c r="AI2867" s="148"/>
      <c r="AJ2867" s="148"/>
      <c r="AK2867" s="148"/>
      <c r="AL2867" s="139">
        <v>0</v>
      </c>
      <c r="AM2867" s="139">
        <v>0</v>
      </c>
      <c r="AN2867" s="148">
        <f t="shared" si="397"/>
        <v>1000</v>
      </c>
      <c r="AO2867" s="148">
        <f t="shared" si="398"/>
        <v>649</v>
      </c>
      <c r="AP2867" s="148">
        <v>3</v>
      </c>
      <c r="AQ2867" s="140">
        <v>3</v>
      </c>
      <c r="AS2867" s="42">
        <f t="shared" si="399"/>
        <v>47387.637112355733</v>
      </c>
      <c r="AT2867" s="101">
        <f t="shared" si="400"/>
        <v>0</v>
      </c>
      <c r="AU2867" s="42">
        <f t="shared" si="401"/>
        <v>47387.637112355733</v>
      </c>
      <c r="AV2867" s="42">
        <f t="shared" si="402"/>
        <v>12263.817240491344</v>
      </c>
      <c r="AW2867" s="102">
        <f t="shared" si="403"/>
        <v>22191.599999999999</v>
      </c>
      <c r="AX2867" s="43">
        <f t="shared" si="396"/>
        <v>2</v>
      </c>
      <c r="AY2867" s="43" t="str">
        <f t="shared" si="404"/>
        <v>UTGS</v>
      </c>
    </row>
    <row r="2868" spans="1:51" hidden="1" x14ac:dyDescent="0.2">
      <c r="A2868" s="38">
        <v>2861</v>
      </c>
      <c r="B2868" t="s">
        <v>362</v>
      </c>
      <c r="C2868" t="s">
        <v>289</v>
      </c>
      <c r="D2868">
        <v>320</v>
      </c>
      <c r="E2868" t="s">
        <v>1223</v>
      </c>
      <c r="F2868">
        <v>0.25</v>
      </c>
      <c r="G2868" t="str">
        <f>LOOKUP(F2868,{0,6,45},{"F","L","H"})</f>
        <v>F</v>
      </c>
      <c r="H2868" t="s">
        <v>4553</v>
      </c>
      <c r="I2868" s="43" t="str">
        <f>IFERROR(VLOOKUP(#REF!,#REF!,2,FALSE),"No")</f>
        <v>No</v>
      </c>
      <c r="J2868" s="139">
        <v>0.75</v>
      </c>
      <c r="K2868" s="148">
        <v>56</v>
      </c>
      <c r="L2868" s="148"/>
      <c r="M2868" s="148"/>
      <c r="N2868" s="148"/>
      <c r="O2868" s="148"/>
      <c r="P2868" s="148"/>
      <c r="Q2868" s="148"/>
      <c r="R2868" s="148"/>
      <c r="S2868" s="148"/>
      <c r="T2868" s="148"/>
      <c r="U2868" s="148"/>
      <c r="V2868" s="148"/>
      <c r="W2868" s="148"/>
      <c r="X2868" s="139">
        <v>2</v>
      </c>
      <c r="Y2868" s="148">
        <v>779.34</v>
      </c>
      <c r="Z2868" s="149">
        <v>4</v>
      </c>
      <c r="AA2868" s="148">
        <v>1</v>
      </c>
      <c r="AB2868" s="149">
        <v>6</v>
      </c>
      <c r="AC2868" s="148">
        <v>219.66</v>
      </c>
      <c r="AD2868" s="149"/>
      <c r="AE2868" s="148"/>
      <c r="AF2868" s="148"/>
      <c r="AG2868" s="148"/>
      <c r="AH2868" s="148"/>
      <c r="AI2868" s="148"/>
      <c r="AJ2868" s="148"/>
      <c r="AK2868" s="148"/>
      <c r="AL2868" s="139">
        <v>0</v>
      </c>
      <c r="AM2868" s="139">
        <v>0</v>
      </c>
      <c r="AN2868" s="148">
        <f t="shared" si="397"/>
        <v>1000</v>
      </c>
      <c r="AO2868" s="148">
        <f t="shared" si="398"/>
        <v>56</v>
      </c>
      <c r="AP2868" s="148">
        <v>10</v>
      </c>
      <c r="AQ2868" s="140">
        <v>10</v>
      </c>
      <c r="AS2868" s="42">
        <f t="shared" si="399"/>
        <v>3605.4747585391701</v>
      </c>
      <c r="AT2868" s="101">
        <f t="shared" si="400"/>
        <v>0</v>
      </c>
      <c r="AU2868" s="42">
        <f t="shared" si="401"/>
        <v>3605.4747585391701</v>
      </c>
      <c r="AV2868" s="42">
        <f t="shared" si="402"/>
        <v>3856.3174921474033</v>
      </c>
      <c r="AW2868" s="102">
        <f t="shared" si="403"/>
        <v>431</v>
      </c>
      <c r="AX2868" s="43">
        <f t="shared" si="396"/>
        <v>0.75</v>
      </c>
      <c r="AY2868" s="43" t="str">
        <f t="shared" si="404"/>
        <v>UTGS</v>
      </c>
    </row>
    <row r="2869" spans="1:51" hidden="1" x14ac:dyDescent="0.2">
      <c r="A2869" s="38">
        <v>2862</v>
      </c>
      <c r="B2869" t="s">
        <v>362</v>
      </c>
      <c r="C2869" t="s">
        <v>289</v>
      </c>
      <c r="D2869">
        <v>320</v>
      </c>
      <c r="E2869" t="s">
        <v>1228</v>
      </c>
      <c r="F2869">
        <v>0.25</v>
      </c>
      <c r="G2869" t="str">
        <f>LOOKUP(F2869,{0,6,45},{"F","L","H"})</f>
        <v>F</v>
      </c>
      <c r="H2869" t="s">
        <v>4554</v>
      </c>
      <c r="I2869" s="43" t="str">
        <f>IFERROR(VLOOKUP(#REF!,#REF!,2,FALSE),"No")</f>
        <v>No</v>
      </c>
      <c r="J2869" s="139">
        <v>0.75</v>
      </c>
      <c r="K2869" s="148">
        <v>127.81</v>
      </c>
      <c r="L2869" s="148"/>
      <c r="M2869" s="148"/>
      <c r="N2869" s="148"/>
      <c r="O2869" s="148"/>
      <c r="P2869" s="148"/>
      <c r="Q2869" s="148"/>
      <c r="R2869" s="148"/>
      <c r="S2869" s="148"/>
      <c r="T2869" s="148"/>
      <c r="U2869" s="148"/>
      <c r="V2869" s="148"/>
      <c r="W2869" s="148"/>
      <c r="X2869" s="139">
        <v>6</v>
      </c>
      <c r="Y2869" s="148">
        <v>1000</v>
      </c>
      <c r="Z2869" s="148"/>
      <c r="AA2869" s="148"/>
      <c r="AB2869" s="148"/>
      <c r="AC2869" s="148"/>
      <c r="AD2869" s="148"/>
      <c r="AE2869" s="148"/>
      <c r="AF2869" s="148"/>
      <c r="AG2869" s="148"/>
      <c r="AH2869" s="148"/>
      <c r="AI2869" s="148"/>
      <c r="AJ2869" s="148"/>
      <c r="AK2869" s="148"/>
      <c r="AL2869" s="139">
        <v>0</v>
      </c>
      <c r="AM2869" s="139">
        <v>0</v>
      </c>
      <c r="AN2869" s="148">
        <f t="shared" si="397"/>
        <v>1000</v>
      </c>
      <c r="AO2869" s="148">
        <f t="shared" si="398"/>
        <v>127.81</v>
      </c>
      <c r="AP2869" s="148">
        <v>9</v>
      </c>
      <c r="AQ2869" s="140">
        <v>9</v>
      </c>
      <c r="AS2869" s="42">
        <f t="shared" si="399"/>
        <v>8228.8523015873452</v>
      </c>
      <c r="AT2869" s="101">
        <f t="shared" si="400"/>
        <v>0</v>
      </c>
      <c r="AU2869" s="42">
        <f t="shared" si="401"/>
        <v>8228.8523015873452</v>
      </c>
      <c r="AV2869" s="42">
        <f t="shared" si="402"/>
        <v>6670.1068579415605</v>
      </c>
      <c r="AW2869" s="102">
        <f t="shared" si="403"/>
        <v>431</v>
      </c>
      <c r="AX2869" s="43">
        <f t="shared" si="396"/>
        <v>0.75</v>
      </c>
      <c r="AY2869" s="43" t="str">
        <f t="shared" si="404"/>
        <v>UTGS</v>
      </c>
    </row>
    <row r="2870" spans="1:51" hidden="1" x14ac:dyDescent="0.2">
      <c r="A2870" s="38">
        <v>2863</v>
      </c>
      <c r="B2870" t="s">
        <v>362</v>
      </c>
      <c r="C2870" t="s">
        <v>289</v>
      </c>
      <c r="D2870">
        <v>320</v>
      </c>
      <c r="E2870" t="s">
        <v>1245</v>
      </c>
      <c r="F2870">
        <v>0.25</v>
      </c>
      <c r="G2870" t="str">
        <f>LOOKUP(F2870,{0,6,45},{"F","L","H"})</f>
        <v>F</v>
      </c>
      <c r="H2870" t="s">
        <v>4555</v>
      </c>
      <c r="I2870" s="43" t="str">
        <f>IFERROR(VLOOKUP(#REF!,#REF!,2,FALSE),"No")</f>
        <v>No</v>
      </c>
      <c r="J2870" s="139">
        <v>0.75</v>
      </c>
      <c r="K2870" s="148">
        <v>44</v>
      </c>
      <c r="L2870" s="148"/>
      <c r="M2870" s="148"/>
      <c r="N2870" s="148"/>
      <c r="O2870" s="148"/>
      <c r="P2870" s="148"/>
      <c r="Q2870" s="148"/>
      <c r="R2870" s="148"/>
      <c r="S2870" s="148"/>
      <c r="T2870" s="148"/>
      <c r="U2870" s="148"/>
      <c r="V2870" s="148"/>
      <c r="W2870" s="148"/>
      <c r="X2870" s="139">
        <v>2</v>
      </c>
      <c r="Y2870" s="148">
        <v>1000</v>
      </c>
      <c r="Z2870" s="148"/>
      <c r="AA2870" s="148"/>
      <c r="AB2870" s="148"/>
      <c r="AC2870" s="148"/>
      <c r="AD2870" s="148"/>
      <c r="AE2870" s="148"/>
      <c r="AF2870" s="148"/>
      <c r="AG2870" s="148"/>
      <c r="AH2870" s="148"/>
      <c r="AI2870" s="148"/>
      <c r="AJ2870" s="148"/>
      <c r="AK2870" s="148"/>
      <c r="AL2870" s="139">
        <v>0</v>
      </c>
      <c r="AM2870" s="139">
        <v>0</v>
      </c>
      <c r="AN2870" s="148">
        <f t="shared" si="397"/>
        <v>1000</v>
      </c>
      <c r="AO2870" s="148">
        <f t="shared" si="398"/>
        <v>44</v>
      </c>
      <c r="AP2870" s="148">
        <v>13</v>
      </c>
      <c r="AQ2870" s="140">
        <v>13</v>
      </c>
      <c r="AS2870" s="42">
        <f t="shared" si="399"/>
        <v>2832.873024566491</v>
      </c>
      <c r="AT2870" s="101">
        <f t="shared" si="400"/>
        <v>0</v>
      </c>
      <c r="AU2870" s="42">
        <f t="shared" si="401"/>
        <v>2832.873024566491</v>
      </c>
      <c r="AV2870" s="42">
        <f t="shared" si="402"/>
        <v>2500.8432093441561</v>
      </c>
      <c r="AW2870" s="102">
        <f t="shared" si="403"/>
        <v>431</v>
      </c>
      <c r="AX2870" s="43">
        <f t="shared" si="396"/>
        <v>0.75</v>
      </c>
      <c r="AY2870" s="43" t="str">
        <f t="shared" si="404"/>
        <v>UTGS</v>
      </c>
    </row>
    <row r="2871" spans="1:51" hidden="1" x14ac:dyDescent="0.2">
      <c r="A2871" s="38">
        <v>2864</v>
      </c>
      <c r="B2871" t="s">
        <v>362</v>
      </c>
      <c r="C2871" t="s">
        <v>289</v>
      </c>
      <c r="D2871">
        <v>320</v>
      </c>
      <c r="E2871" t="s">
        <v>1245</v>
      </c>
      <c r="F2871">
        <v>0.25</v>
      </c>
      <c r="G2871" t="str">
        <f>LOOKUP(F2871,{0,6,45},{"F","L","H"})</f>
        <v>F</v>
      </c>
      <c r="H2871" t="s">
        <v>4557</v>
      </c>
      <c r="I2871" s="43" t="str">
        <f>IFERROR(VLOOKUP(#REF!,#REF!,2,FALSE),"No")</f>
        <v>No</v>
      </c>
      <c r="J2871" s="139">
        <v>0.75</v>
      </c>
      <c r="K2871" s="148">
        <v>35</v>
      </c>
      <c r="L2871" s="148"/>
      <c r="M2871" s="148"/>
      <c r="N2871" s="148"/>
      <c r="O2871" s="148"/>
      <c r="P2871" s="148"/>
      <c r="Q2871" s="148"/>
      <c r="R2871" s="148"/>
      <c r="S2871" s="148"/>
      <c r="T2871" s="148"/>
      <c r="U2871" s="148"/>
      <c r="V2871" s="148"/>
      <c r="W2871" s="148"/>
      <c r="X2871" s="139">
        <v>2</v>
      </c>
      <c r="Y2871" s="148">
        <v>1000</v>
      </c>
      <c r="Z2871" s="148"/>
      <c r="AA2871" s="148"/>
      <c r="AB2871" s="148"/>
      <c r="AC2871" s="148"/>
      <c r="AD2871" s="148"/>
      <c r="AE2871" s="148"/>
      <c r="AF2871" s="148"/>
      <c r="AG2871" s="148"/>
      <c r="AH2871" s="148"/>
      <c r="AI2871" s="148"/>
      <c r="AJ2871" s="148"/>
      <c r="AK2871" s="148"/>
      <c r="AL2871" s="139">
        <v>0</v>
      </c>
      <c r="AM2871" s="139">
        <v>0</v>
      </c>
      <c r="AN2871" s="148">
        <f t="shared" si="397"/>
        <v>1000</v>
      </c>
      <c r="AO2871" s="148">
        <f t="shared" si="398"/>
        <v>35</v>
      </c>
      <c r="AP2871" s="148">
        <v>11</v>
      </c>
      <c r="AQ2871" s="140">
        <v>11</v>
      </c>
      <c r="AS2871" s="42">
        <f t="shared" si="399"/>
        <v>2253.4217240869812</v>
      </c>
      <c r="AT2871" s="101">
        <f t="shared" si="400"/>
        <v>0</v>
      </c>
      <c r="AU2871" s="42">
        <f t="shared" si="401"/>
        <v>2253.4217240869812</v>
      </c>
      <c r="AV2871" s="42">
        <f t="shared" si="402"/>
        <v>2955.5419746794573</v>
      </c>
      <c r="AW2871" s="102">
        <f t="shared" si="403"/>
        <v>431</v>
      </c>
      <c r="AX2871" s="43">
        <f t="shared" si="396"/>
        <v>0.75</v>
      </c>
      <c r="AY2871" s="43" t="str">
        <f t="shared" si="404"/>
        <v>UTGS</v>
      </c>
    </row>
    <row r="2872" spans="1:51" hidden="1" x14ac:dyDescent="0.2">
      <c r="A2872" s="38">
        <v>2865</v>
      </c>
      <c r="B2872" t="s">
        <v>362</v>
      </c>
      <c r="C2872" t="s">
        <v>289</v>
      </c>
      <c r="D2872">
        <v>320</v>
      </c>
      <c r="E2872" t="s">
        <v>1245</v>
      </c>
      <c r="F2872">
        <v>0.25</v>
      </c>
      <c r="G2872" t="str">
        <f>LOOKUP(F2872,{0,6,45},{"F","L","H"})</f>
        <v>F</v>
      </c>
      <c r="H2872" t="s">
        <v>4558</v>
      </c>
      <c r="I2872" s="43" t="str">
        <f>IFERROR(VLOOKUP(#REF!,#REF!,2,FALSE),"No")</f>
        <v>No</v>
      </c>
      <c r="J2872" s="139">
        <v>0.75</v>
      </c>
      <c r="K2872" s="148">
        <v>52</v>
      </c>
      <c r="L2872" s="148"/>
      <c r="M2872" s="148"/>
      <c r="N2872" s="148"/>
      <c r="O2872" s="148"/>
      <c r="P2872" s="148"/>
      <c r="Q2872" s="148"/>
      <c r="R2872" s="148"/>
      <c r="S2872" s="148"/>
      <c r="T2872" s="148"/>
      <c r="U2872" s="148"/>
      <c r="V2872" s="148"/>
      <c r="W2872" s="148"/>
      <c r="X2872" s="139">
        <v>2</v>
      </c>
      <c r="Y2872" s="148">
        <v>1000</v>
      </c>
      <c r="Z2872" s="149"/>
      <c r="AA2872" s="148"/>
      <c r="AB2872" s="148"/>
      <c r="AC2872" s="148"/>
      <c r="AD2872" s="148"/>
      <c r="AE2872" s="148"/>
      <c r="AF2872" s="148"/>
      <c r="AG2872" s="148"/>
      <c r="AH2872" s="148"/>
      <c r="AI2872" s="148"/>
      <c r="AJ2872" s="148"/>
      <c r="AK2872" s="148"/>
      <c r="AL2872" s="139">
        <v>0</v>
      </c>
      <c r="AM2872" s="139">
        <v>0</v>
      </c>
      <c r="AN2872" s="148">
        <f t="shared" si="397"/>
        <v>1000</v>
      </c>
      <c r="AO2872" s="148">
        <f t="shared" si="398"/>
        <v>52</v>
      </c>
      <c r="AP2872" s="148">
        <v>8</v>
      </c>
      <c r="AQ2872" s="140">
        <v>9</v>
      </c>
      <c r="AS2872" s="42">
        <f t="shared" si="399"/>
        <v>3347.9408472149435</v>
      </c>
      <c r="AT2872" s="101">
        <f t="shared" si="400"/>
        <v>0</v>
      </c>
      <c r="AU2872" s="42">
        <f t="shared" si="401"/>
        <v>3347.9408472149435</v>
      </c>
      <c r="AV2872" s="42">
        <f t="shared" si="402"/>
        <v>3612.3290801637813</v>
      </c>
      <c r="AW2872" s="102">
        <f t="shared" si="403"/>
        <v>431</v>
      </c>
      <c r="AX2872" s="43">
        <f t="shared" si="396"/>
        <v>0.75</v>
      </c>
      <c r="AY2872" s="43" t="str">
        <f t="shared" si="404"/>
        <v>UTGS</v>
      </c>
    </row>
    <row r="2873" spans="1:51" hidden="1" x14ac:dyDescent="0.2">
      <c r="A2873" s="38">
        <v>2866</v>
      </c>
      <c r="B2873" t="s">
        <v>362</v>
      </c>
      <c r="C2873" t="s">
        <v>289</v>
      </c>
      <c r="D2873">
        <v>320</v>
      </c>
      <c r="E2873" t="s">
        <v>1245</v>
      </c>
      <c r="F2873">
        <v>0.25</v>
      </c>
      <c r="G2873" t="str">
        <f>LOOKUP(F2873,{0,6,45},{"F","L","H"})</f>
        <v>F</v>
      </c>
      <c r="H2873" t="s">
        <v>4559</v>
      </c>
      <c r="I2873" s="43" t="str">
        <f>IFERROR(VLOOKUP(#REF!,#REF!,2,FALSE),"No")</f>
        <v>No</v>
      </c>
      <c r="J2873" s="139">
        <v>0.75</v>
      </c>
      <c r="K2873" s="148">
        <v>102</v>
      </c>
      <c r="L2873" s="148"/>
      <c r="M2873" s="148"/>
      <c r="N2873" s="148"/>
      <c r="O2873" s="148"/>
      <c r="P2873" s="148"/>
      <c r="Q2873" s="148"/>
      <c r="R2873" s="148"/>
      <c r="S2873" s="148"/>
      <c r="T2873" s="148"/>
      <c r="U2873" s="148"/>
      <c r="V2873" s="148"/>
      <c r="W2873" s="148"/>
      <c r="X2873" s="139">
        <v>2</v>
      </c>
      <c r="Y2873" s="148">
        <v>1000</v>
      </c>
      <c r="Z2873" s="149"/>
      <c r="AA2873" s="148"/>
      <c r="AB2873" s="148"/>
      <c r="AC2873" s="148"/>
      <c r="AD2873" s="148"/>
      <c r="AE2873" s="148"/>
      <c r="AF2873" s="148"/>
      <c r="AG2873" s="148"/>
      <c r="AH2873" s="148"/>
      <c r="AI2873" s="148"/>
      <c r="AJ2873" s="148"/>
      <c r="AK2873" s="148"/>
      <c r="AL2873" s="139">
        <v>0</v>
      </c>
      <c r="AM2873" s="139">
        <v>0</v>
      </c>
      <c r="AN2873" s="148">
        <f t="shared" si="397"/>
        <v>1000</v>
      </c>
      <c r="AO2873" s="148">
        <f t="shared" si="398"/>
        <v>102</v>
      </c>
      <c r="AP2873" s="148">
        <v>3</v>
      </c>
      <c r="AQ2873" s="140">
        <v>3</v>
      </c>
      <c r="AS2873" s="42">
        <f t="shared" si="399"/>
        <v>6567.1147387677738</v>
      </c>
      <c r="AT2873" s="101">
        <f t="shared" si="400"/>
        <v>0</v>
      </c>
      <c r="AU2873" s="42">
        <f t="shared" si="401"/>
        <v>6567.1147387677738</v>
      </c>
      <c r="AV2873" s="42">
        <f t="shared" si="402"/>
        <v>10836.987240491344</v>
      </c>
      <c r="AW2873" s="102">
        <f t="shared" si="403"/>
        <v>431</v>
      </c>
      <c r="AX2873" s="43">
        <f t="shared" si="396"/>
        <v>0.75</v>
      </c>
      <c r="AY2873" s="43" t="str">
        <f t="shared" si="404"/>
        <v>UTGS</v>
      </c>
    </row>
    <row r="2874" spans="1:51" hidden="1" x14ac:dyDescent="0.2">
      <c r="A2874" s="38">
        <v>2867</v>
      </c>
      <c r="B2874" t="s">
        <v>362</v>
      </c>
      <c r="C2874" t="s">
        <v>289</v>
      </c>
      <c r="D2874">
        <v>320</v>
      </c>
      <c r="E2874" t="s">
        <v>1245</v>
      </c>
      <c r="F2874">
        <v>0.25</v>
      </c>
      <c r="G2874" t="str">
        <f>LOOKUP(F2874,{0,6,45},{"F","L","H"})</f>
        <v>F</v>
      </c>
      <c r="H2874" t="s">
        <v>4561</v>
      </c>
      <c r="I2874" s="43" t="str">
        <f>IFERROR(VLOOKUP(#REF!,#REF!,2,FALSE),"No")</f>
        <v>No</v>
      </c>
      <c r="J2874" s="139">
        <v>0.75</v>
      </c>
      <c r="K2874" s="148">
        <v>26</v>
      </c>
      <c r="L2874" s="148"/>
      <c r="M2874" s="148"/>
      <c r="N2874" s="148"/>
      <c r="O2874" s="148"/>
      <c r="P2874" s="148"/>
      <c r="Q2874" s="148"/>
      <c r="R2874" s="148"/>
      <c r="S2874" s="148"/>
      <c r="T2874" s="148"/>
      <c r="U2874" s="148"/>
      <c r="V2874" s="148"/>
      <c r="W2874" s="148"/>
      <c r="X2874" s="139">
        <v>2</v>
      </c>
      <c r="Y2874" s="148">
        <v>707.26</v>
      </c>
      <c r="Z2874" s="148">
        <v>6</v>
      </c>
      <c r="AA2874" s="148">
        <v>292.74</v>
      </c>
      <c r="AB2874" s="148"/>
      <c r="AC2874" s="148"/>
      <c r="AD2874" s="148"/>
      <c r="AE2874" s="148"/>
      <c r="AF2874" s="148"/>
      <c r="AG2874" s="148"/>
      <c r="AH2874" s="148"/>
      <c r="AI2874" s="148"/>
      <c r="AJ2874" s="148"/>
      <c r="AK2874" s="148"/>
      <c r="AL2874" s="139">
        <v>0</v>
      </c>
      <c r="AM2874" s="139">
        <v>0</v>
      </c>
      <c r="AN2874" s="148">
        <f t="shared" si="397"/>
        <v>1000</v>
      </c>
      <c r="AO2874" s="148">
        <f t="shared" si="398"/>
        <v>26</v>
      </c>
      <c r="AP2874" s="148">
        <v>6</v>
      </c>
      <c r="AQ2874" s="140">
        <v>6</v>
      </c>
      <c r="AS2874" s="42">
        <f t="shared" si="399"/>
        <v>1673.9704236074717</v>
      </c>
      <c r="AT2874" s="101">
        <f t="shared" si="400"/>
        <v>0</v>
      </c>
      <c r="AU2874" s="42">
        <f t="shared" si="401"/>
        <v>1673.9704236074717</v>
      </c>
      <c r="AV2874" s="42">
        <f t="shared" si="402"/>
        <v>6761.1944202456725</v>
      </c>
      <c r="AW2874" s="102">
        <f t="shared" si="403"/>
        <v>431</v>
      </c>
      <c r="AX2874" s="43">
        <f t="shared" si="396"/>
        <v>0.75</v>
      </c>
      <c r="AY2874" s="43" t="str">
        <f t="shared" si="404"/>
        <v>UTGS</v>
      </c>
    </row>
    <row r="2875" spans="1:51" hidden="1" x14ac:dyDescent="0.2">
      <c r="A2875" s="38">
        <v>2868</v>
      </c>
      <c r="B2875" t="s">
        <v>362</v>
      </c>
      <c r="C2875" t="s">
        <v>289</v>
      </c>
      <c r="D2875">
        <v>320</v>
      </c>
      <c r="E2875" t="s">
        <v>1245</v>
      </c>
      <c r="F2875">
        <v>0.25</v>
      </c>
      <c r="G2875" t="str">
        <f>LOOKUP(F2875,{0,6,45},{"F","L","H"})</f>
        <v>F</v>
      </c>
      <c r="H2875" t="s">
        <v>4562</v>
      </c>
      <c r="I2875" s="43" t="str">
        <f>IFERROR(VLOOKUP(#REF!,#REF!,2,FALSE),"No")</f>
        <v>No</v>
      </c>
      <c r="J2875" s="139">
        <v>0.75</v>
      </c>
      <c r="K2875" s="148">
        <v>87</v>
      </c>
      <c r="L2875" s="148"/>
      <c r="M2875" s="148"/>
      <c r="N2875" s="148"/>
      <c r="O2875" s="148"/>
      <c r="P2875" s="148"/>
      <c r="Q2875" s="148"/>
      <c r="R2875" s="148"/>
      <c r="S2875" s="148"/>
      <c r="T2875" s="148"/>
      <c r="U2875" s="148"/>
      <c r="V2875" s="148"/>
      <c r="W2875" s="148"/>
      <c r="X2875" s="139">
        <v>2</v>
      </c>
      <c r="Y2875" s="148">
        <v>651.78</v>
      </c>
      <c r="Z2875" s="149">
        <v>6</v>
      </c>
      <c r="AA2875" s="148">
        <v>348.22</v>
      </c>
      <c r="AB2875" s="148"/>
      <c r="AC2875" s="148"/>
      <c r="AD2875" s="148"/>
      <c r="AE2875" s="148"/>
      <c r="AF2875" s="148"/>
      <c r="AG2875" s="148"/>
      <c r="AH2875" s="148"/>
      <c r="AI2875" s="148"/>
      <c r="AJ2875" s="148"/>
      <c r="AK2875" s="148"/>
      <c r="AL2875" s="139">
        <v>0</v>
      </c>
      <c r="AM2875" s="139">
        <v>0</v>
      </c>
      <c r="AN2875" s="148">
        <f t="shared" si="397"/>
        <v>1000</v>
      </c>
      <c r="AO2875" s="148">
        <f t="shared" si="398"/>
        <v>87</v>
      </c>
      <c r="AP2875" s="148">
        <v>9</v>
      </c>
      <c r="AQ2875" s="140">
        <v>9</v>
      </c>
      <c r="AS2875" s="42">
        <f t="shared" si="399"/>
        <v>5601.3625713019246</v>
      </c>
      <c r="AT2875" s="101">
        <f t="shared" si="400"/>
        <v>0</v>
      </c>
      <c r="AU2875" s="42">
        <f t="shared" si="401"/>
        <v>5601.3625713019246</v>
      </c>
      <c r="AV2875" s="42">
        <f t="shared" si="402"/>
        <v>4677.1084579415592</v>
      </c>
      <c r="AW2875" s="102">
        <f t="shared" si="403"/>
        <v>431</v>
      </c>
      <c r="AX2875" s="43">
        <f t="shared" ref="AX2875:AX2938" si="405">IF(J2875&gt;0,J2875,R2875)</f>
        <v>0.75</v>
      </c>
      <c r="AY2875" s="43" t="str">
        <f t="shared" si="404"/>
        <v>UTGS</v>
      </c>
    </row>
    <row r="2876" spans="1:51" hidden="1" x14ac:dyDescent="0.2">
      <c r="A2876" s="38">
        <v>2869</v>
      </c>
      <c r="B2876" t="s">
        <v>5806</v>
      </c>
      <c r="C2876" t="s">
        <v>5746</v>
      </c>
      <c r="D2876">
        <v>7800</v>
      </c>
      <c r="E2876" t="s">
        <v>212</v>
      </c>
      <c r="F2876">
        <v>2</v>
      </c>
      <c r="G2876" t="str">
        <f>LOOKUP(F2876,{0,6,45},{"F","L","H"})</f>
        <v>F</v>
      </c>
      <c r="H2876" t="s">
        <v>1607</v>
      </c>
      <c r="I2876" s="43" t="str">
        <f>IFERROR(VLOOKUP(#REF!,#REF!,2,FALSE),"No")</f>
        <v>No</v>
      </c>
      <c r="J2876" s="139">
        <v>1.25</v>
      </c>
      <c r="K2876" s="148">
        <v>86</v>
      </c>
      <c r="L2876" s="148"/>
      <c r="M2876" s="148"/>
      <c r="N2876" s="148"/>
      <c r="O2876" s="148"/>
      <c r="P2876" s="148"/>
      <c r="Q2876" s="148"/>
      <c r="R2876" s="148"/>
      <c r="S2876" s="148"/>
      <c r="T2876" s="148"/>
      <c r="U2876" s="148"/>
      <c r="V2876" s="148"/>
      <c r="W2876" s="148"/>
      <c r="X2876" s="139">
        <v>2</v>
      </c>
      <c r="Y2876" s="148">
        <v>1000</v>
      </c>
      <c r="Z2876" s="148"/>
      <c r="AA2876" s="148"/>
      <c r="AB2876" s="148"/>
      <c r="AC2876" s="148"/>
      <c r="AD2876" s="148"/>
      <c r="AE2876" s="148"/>
      <c r="AF2876" s="148"/>
      <c r="AG2876" s="148"/>
      <c r="AH2876" s="148"/>
      <c r="AI2876" s="148"/>
      <c r="AJ2876" s="148"/>
      <c r="AK2876" s="148"/>
      <c r="AL2876" s="139">
        <v>0</v>
      </c>
      <c r="AM2876" s="139">
        <v>0</v>
      </c>
      <c r="AN2876" s="148">
        <f t="shared" si="397"/>
        <v>1000</v>
      </c>
      <c r="AO2876" s="148">
        <f t="shared" si="398"/>
        <v>86</v>
      </c>
      <c r="AP2876" s="148">
        <v>4</v>
      </c>
      <c r="AQ2876" s="140">
        <v>4</v>
      </c>
      <c r="AS2876" s="42">
        <f t="shared" si="399"/>
        <v>6408.1590934708684</v>
      </c>
      <c r="AT2876" s="101">
        <f t="shared" si="400"/>
        <v>0</v>
      </c>
      <c r="AU2876" s="42">
        <f t="shared" si="401"/>
        <v>6408.1590934708684</v>
      </c>
      <c r="AV2876" s="42">
        <f t="shared" si="402"/>
        <v>8127.740430368508</v>
      </c>
      <c r="AW2876" s="102">
        <f t="shared" si="403"/>
        <v>5118</v>
      </c>
      <c r="AX2876" s="43">
        <f t="shared" si="405"/>
        <v>1.25</v>
      </c>
      <c r="AY2876" s="43" t="str">
        <f t="shared" si="404"/>
        <v>UTTSS</v>
      </c>
    </row>
    <row r="2877" spans="1:51" hidden="1" x14ac:dyDescent="0.2">
      <c r="A2877" s="38">
        <v>2870</v>
      </c>
      <c r="B2877" t="s">
        <v>5806</v>
      </c>
      <c r="C2877" t="s">
        <v>292</v>
      </c>
      <c r="D2877">
        <v>3500</v>
      </c>
      <c r="E2877" t="s">
        <v>217</v>
      </c>
      <c r="F2877">
        <v>0.25</v>
      </c>
      <c r="G2877" t="str">
        <f>LOOKUP(F2877,{0,6,45},{"F","L","H"})</f>
        <v>F</v>
      </c>
      <c r="H2877" t="s">
        <v>932</v>
      </c>
      <c r="I2877" s="43" t="str">
        <f>IFERROR(VLOOKUP(#REF!,#REF!,2,FALSE),"No")</f>
        <v>No</v>
      </c>
      <c r="J2877" s="139">
        <v>1.25</v>
      </c>
      <c r="K2877" s="148">
        <v>286</v>
      </c>
      <c r="L2877" s="148"/>
      <c r="M2877" s="148"/>
      <c r="N2877" s="148"/>
      <c r="O2877" s="148"/>
      <c r="P2877" s="148"/>
      <c r="Q2877" s="148"/>
      <c r="R2877" s="148"/>
      <c r="S2877" s="148"/>
      <c r="T2877" s="148"/>
      <c r="U2877" s="148"/>
      <c r="V2877" s="148"/>
      <c r="W2877" s="148"/>
      <c r="X2877" s="139">
        <v>4</v>
      </c>
      <c r="Y2877" s="148">
        <v>1000</v>
      </c>
      <c r="Z2877" s="148"/>
      <c r="AA2877" s="148"/>
      <c r="AB2877" s="148"/>
      <c r="AC2877" s="148"/>
      <c r="AD2877" s="148"/>
      <c r="AE2877" s="148"/>
      <c r="AF2877" s="148"/>
      <c r="AG2877" s="148"/>
      <c r="AH2877" s="148"/>
      <c r="AI2877" s="148"/>
      <c r="AJ2877" s="148"/>
      <c r="AK2877" s="148"/>
      <c r="AL2877" s="139">
        <v>0</v>
      </c>
      <c r="AM2877" s="139">
        <v>0</v>
      </c>
      <c r="AN2877" s="148">
        <f t="shared" si="397"/>
        <v>1000</v>
      </c>
      <c r="AO2877" s="148">
        <f t="shared" si="398"/>
        <v>286</v>
      </c>
      <c r="AP2877" s="148">
        <v>4</v>
      </c>
      <c r="AQ2877" s="140">
        <v>4</v>
      </c>
      <c r="AS2877" s="42">
        <f t="shared" si="399"/>
        <v>21310.854659682191</v>
      </c>
      <c r="AT2877" s="101">
        <f t="shared" si="400"/>
        <v>0</v>
      </c>
      <c r="AU2877" s="42">
        <f t="shared" si="401"/>
        <v>21310.854659682191</v>
      </c>
      <c r="AV2877" s="42">
        <f t="shared" si="402"/>
        <v>9920.2404303685089</v>
      </c>
      <c r="AW2877" s="102">
        <f t="shared" si="403"/>
        <v>2145.6666666666665</v>
      </c>
      <c r="AX2877" s="43">
        <f t="shared" si="405"/>
        <v>1.25</v>
      </c>
      <c r="AY2877" s="43" t="str">
        <f t="shared" si="404"/>
        <v>UTFS</v>
      </c>
    </row>
    <row r="2878" spans="1:51" hidden="1" x14ac:dyDescent="0.2">
      <c r="A2878" s="38">
        <v>2871</v>
      </c>
      <c r="B2878" t="s">
        <v>5806</v>
      </c>
      <c r="C2878" t="s">
        <v>292</v>
      </c>
      <c r="D2878">
        <v>5550</v>
      </c>
      <c r="E2878" t="s">
        <v>198</v>
      </c>
      <c r="F2878">
        <v>2</v>
      </c>
      <c r="G2878" t="str">
        <f>LOOKUP(F2878,{0,6,45},{"F","L","H"})</f>
        <v>F</v>
      </c>
      <c r="H2878" t="s">
        <v>1035</v>
      </c>
      <c r="I2878" s="43" t="str">
        <f>IFERROR(VLOOKUP(#REF!,#REF!,2,FALSE),"No")</f>
        <v>No</v>
      </c>
      <c r="J2878" s="139">
        <v>1.25</v>
      </c>
      <c r="K2878" s="148">
        <v>52</v>
      </c>
      <c r="L2878" s="148"/>
      <c r="M2878" s="148"/>
      <c r="N2878" s="148"/>
      <c r="O2878" s="148"/>
      <c r="P2878" s="148"/>
      <c r="Q2878" s="148"/>
      <c r="R2878" s="148"/>
      <c r="S2878" s="148"/>
      <c r="T2878" s="148"/>
      <c r="U2878" s="148"/>
      <c r="V2878" s="148"/>
      <c r="W2878" s="148"/>
      <c r="X2878" s="139">
        <v>2</v>
      </c>
      <c r="Y2878" s="148">
        <v>140</v>
      </c>
      <c r="Z2878" s="149">
        <v>6</v>
      </c>
      <c r="AA2878" s="148">
        <v>860</v>
      </c>
      <c r="AB2878" s="148"/>
      <c r="AC2878" s="148"/>
      <c r="AD2878" s="148"/>
      <c r="AE2878" s="148"/>
      <c r="AF2878" s="148"/>
      <c r="AG2878" s="148"/>
      <c r="AH2878" s="148"/>
      <c r="AI2878" s="148"/>
      <c r="AJ2878" s="148"/>
      <c r="AK2878" s="148"/>
      <c r="AL2878" s="139">
        <v>0</v>
      </c>
      <c r="AM2878" s="139">
        <v>0</v>
      </c>
      <c r="AN2878" s="148">
        <f t="shared" si="397"/>
        <v>1000</v>
      </c>
      <c r="AO2878" s="148">
        <f t="shared" si="398"/>
        <v>52</v>
      </c>
      <c r="AP2878" s="148">
        <v>5</v>
      </c>
      <c r="AQ2878" s="140">
        <v>11</v>
      </c>
      <c r="AS2878" s="42">
        <f t="shared" si="399"/>
        <v>3874.7008472149437</v>
      </c>
      <c r="AT2878" s="101">
        <f t="shared" si="400"/>
        <v>0</v>
      </c>
      <c r="AU2878" s="42">
        <f t="shared" si="401"/>
        <v>3874.7008472149437</v>
      </c>
      <c r="AV2878" s="42">
        <f t="shared" si="402"/>
        <v>5107.1056110430945</v>
      </c>
      <c r="AW2878" s="102">
        <f t="shared" si="403"/>
        <v>3698.6666666666665</v>
      </c>
      <c r="AX2878" s="43">
        <f t="shared" si="405"/>
        <v>1.25</v>
      </c>
      <c r="AY2878" s="43" t="str">
        <f t="shared" si="404"/>
        <v>UTFS</v>
      </c>
    </row>
    <row r="2879" spans="1:51" hidden="1" x14ac:dyDescent="0.2">
      <c r="A2879" s="38">
        <v>2872</v>
      </c>
      <c r="B2879" t="s">
        <v>362</v>
      </c>
      <c r="C2879" t="s">
        <v>289</v>
      </c>
      <c r="D2879">
        <v>320</v>
      </c>
      <c r="E2879" t="s">
        <v>1245</v>
      </c>
      <c r="F2879">
        <v>0.25</v>
      </c>
      <c r="G2879" t="str">
        <f>LOOKUP(F2879,{0,6,45},{"F","L","H"})</f>
        <v>F</v>
      </c>
      <c r="H2879" t="s">
        <v>4563</v>
      </c>
      <c r="I2879" s="43" t="str">
        <f>IFERROR(VLOOKUP(#REF!,#REF!,2,FALSE),"No")</f>
        <v>No</v>
      </c>
      <c r="J2879" s="139">
        <v>0.75</v>
      </c>
      <c r="K2879" s="148">
        <v>24</v>
      </c>
      <c r="L2879" s="148"/>
      <c r="M2879" s="148"/>
      <c r="N2879" s="148"/>
      <c r="O2879" s="148"/>
      <c r="P2879" s="148"/>
      <c r="Q2879" s="148"/>
      <c r="R2879" s="148"/>
      <c r="S2879" s="148"/>
      <c r="T2879" s="148"/>
      <c r="U2879" s="148"/>
      <c r="V2879" s="148"/>
      <c r="W2879" s="148"/>
      <c r="X2879" s="139">
        <v>2</v>
      </c>
      <c r="Y2879" s="148">
        <v>585.75</v>
      </c>
      <c r="Z2879" s="149">
        <v>4</v>
      </c>
      <c r="AA2879" s="148">
        <v>414.25</v>
      </c>
      <c r="AB2879" s="148"/>
      <c r="AC2879" s="148"/>
      <c r="AD2879" s="148"/>
      <c r="AE2879" s="148"/>
      <c r="AF2879" s="148"/>
      <c r="AG2879" s="148"/>
      <c r="AH2879" s="148"/>
      <c r="AI2879" s="148"/>
      <c r="AJ2879" s="148"/>
      <c r="AK2879" s="148"/>
      <c r="AL2879" s="139">
        <v>0</v>
      </c>
      <c r="AM2879" s="139">
        <v>0</v>
      </c>
      <c r="AN2879" s="148">
        <f t="shared" si="397"/>
        <v>1000</v>
      </c>
      <c r="AO2879" s="148">
        <f t="shared" si="398"/>
        <v>24</v>
      </c>
      <c r="AP2879" s="148">
        <v>16</v>
      </c>
      <c r="AQ2879" s="140">
        <v>16</v>
      </c>
      <c r="AS2879" s="42">
        <f t="shared" si="399"/>
        <v>1545.2034679453586</v>
      </c>
      <c r="AT2879" s="101">
        <f t="shared" si="400"/>
        <v>0</v>
      </c>
      <c r="AU2879" s="42">
        <f t="shared" si="401"/>
        <v>1545.2034679453586</v>
      </c>
      <c r="AV2879" s="42">
        <f t="shared" si="402"/>
        <v>2217.5708888421268</v>
      </c>
      <c r="AW2879" s="102">
        <f t="shared" si="403"/>
        <v>431</v>
      </c>
      <c r="AX2879" s="43">
        <f t="shared" si="405"/>
        <v>0.75</v>
      </c>
      <c r="AY2879" s="43" t="str">
        <f t="shared" si="404"/>
        <v>UTGS</v>
      </c>
    </row>
    <row r="2880" spans="1:51" hidden="1" x14ac:dyDescent="0.2">
      <c r="A2880" s="38">
        <v>2873</v>
      </c>
      <c r="B2880" t="s">
        <v>362</v>
      </c>
      <c r="C2880" t="s">
        <v>289</v>
      </c>
      <c r="D2880">
        <v>320</v>
      </c>
      <c r="E2880" t="s">
        <v>1243</v>
      </c>
      <c r="F2880">
        <v>0.25</v>
      </c>
      <c r="G2880" t="str">
        <f>LOOKUP(F2880,{0,6,45},{"F","L","H"})</f>
        <v>F</v>
      </c>
      <c r="H2880" t="s">
        <v>4564</v>
      </c>
      <c r="I2880" s="43" t="str">
        <f>IFERROR(VLOOKUP(#REF!,#REF!,2,FALSE),"No")</f>
        <v>No</v>
      </c>
      <c r="J2880" s="139">
        <v>0.75</v>
      </c>
      <c r="K2880" s="148">
        <v>109</v>
      </c>
      <c r="L2880" s="148"/>
      <c r="M2880" s="148"/>
      <c r="N2880" s="148"/>
      <c r="O2880" s="148"/>
      <c r="P2880" s="148"/>
      <c r="Q2880" s="148"/>
      <c r="R2880" s="148"/>
      <c r="S2880" s="148"/>
      <c r="T2880" s="148"/>
      <c r="U2880" s="148"/>
      <c r="V2880" s="148"/>
      <c r="W2880" s="148"/>
      <c r="X2880" s="139">
        <v>2</v>
      </c>
      <c r="Y2880" s="148">
        <v>290.89999999999998</v>
      </c>
      <c r="Z2880" s="148">
        <v>4</v>
      </c>
      <c r="AA2880" s="148">
        <v>46.61</v>
      </c>
      <c r="AB2880" s="148">
        <v>6</v>
      </c>
      <c r="AC2880" s="148">
        <v>662.5</v>
      </c>
      <c r="AD2880" s="148"/>
      <c r="AE2880" s="148"/>
      <c r="AF2880" s="148"/>
      <c r="AG2880" s="148"/>
      <c r="AH2880" s="148"/>
      <c r="AI2880" s="148"/>
      <c r="AJ2880" s="148"/>
      <c r="AK2880" s="148"/>
      <c r="AL2880" s="139">
        <v>0</v>
      </c>
      <c r="AM2880" s="139">
        <v>0</v>
      </c>
      <c r="AN2880" s="148">
        <f t="shared" si="397"/>
        <v>1000.01</v>
      </c>
      <c r="AO2880" s="148">
        <f t="shared" si="398"/>
        <v>109</v>
      </c>
      <c r="AP2880" s="148">
        <v>7</v>
      </c>
      <c r="AQ2880" s="140">
        <v>7</v>
      </c>
      <c r="AS2880" s="42">
        <f t="shared" si="399"/>
        <v>7017.7990835851706</v>
      </c>
      <c r="AT2880" s="101">
        <f t="shared" si="400"/>
        <v>0</v>
      </c>
      <c r="AU2880" s="42">
        <f t="shared" si="401"/>
        <v>7017.7990835851706</v>
      </c>
      <c r="AV2880" s="42">
        <f t="shared" si="402"/>
        <v>7296.7829330130353</v>
      </c>
      <c r="AW2880" s="102">
        <f t="shared" si="403"/>
        <v>431</v>
      </c>
      <c r="AX2880" s="43">
        <f t="shared" si="405"/>
        <v>0.75</v>
      </c>
      <c r="AY2880" s="43" t="str">
        <f t="shared" si="404"/>
        <v>UTGS</v>
      </c>
    </row>
    <row r="2881" spans="1:51" hidden="1" x14ac:dyDescent="0.2">
      <c r="A2881" s="38">
        <v>2874</v>
      </c>
      <c r="B2881" t="s">
        <v>362</v>
      </c>
      <c r="C2881" t="s">
        <v>289</v>
      </c>
      <c r="D2881">
        <v>320</v>
      </c>
      <c r="E2881" t="s">
        <v>1243</v>
      </c>
      <c r="F2881">
        <v>0.25</v>
      </c>
      <c r="G2881" t="str">
        <f>LOOKUP(F2881,{0,6,45},{"F","L","H"})</f>
        <v>F</v>
      </c>
      <c r="H2881" t="s">
        <v>4565</v>
      </c>
      <c r="I2881" s="43" t="str">
        <f>IFERROR(VLOOKUP(#REF!,#REF!,2,FALSE),"No")</f>
        <v>No</v>
      </c>
      <c r="J2881" s="139">
        <v>0.75</v>
      </c>
      <c r="K2881" s="148">
        <v>97</v>
      </c>
      <c r="L2881" s="148"/>
      <c r="M2881" s="148"/>
      <c r="N2881" s="148"/>
      <c r="O2881" s="148"/>
      <c r="P2881" s="148"/>
      <c r="Q2881" s="148"/>
      <c r="R2881" s="148"/>
      <c r="S2881" s="148"/>
      <c r="T2881" s="148"/>
      <c r="U2881" s="148"/>
      <c r="V2881" s="148"/>
      <c r="W2881" s="148"/>
      <c r="X2881" s="139">
        <v>2</v>
      </c>
      <c r="Y2881" s="148">
        <v>236.73</v>
      </c>
      <c r="Z2881" s="148">
        <v>4</v>
      </c>
      <c r="AA2881" s="148">
        <v>100.78</v>
      </c>
      <c r="AB2881" s="148">
        <v>6</v>
      </c>
      <c r="AC2881" s="148">
        <v>662.5</v>
      </c>
      <c r="AD2881" s="148"/>
      <c r="AE2881" s="148"/>
      <c r="AF2881" s="148"/>
      <c r="AG2881" s="148"/>
      <c r="AH2881" s="148"/>
      <c r="AI2881" s="148"/>
      <c r="AJ2881" s="148"/>
      <c r="AK2881" s="148"/>
      <c r="AL2881" s="139">
        <v>0</v>
      </c>
      <c r="AM2881" s="139">
        <v>0</v>
      </c>
      <c r="AN2881" s="148">
        <f t="shared" si="397"/>
        <v>1000.01</v>
      </c>
      <c r="AO2881" s="148">
        <f t="shared" si="398"/>
        <v>97</v>
      </c>
      <c r="AP2881" s="148">
        <v>10</v>
      </c>
      <c r="AQ2881" s="140">
        <v>10</v>
      </c>
      <c r="AS2881" s="42">
        <f t="shared" si="399"/>
        <v>6245.1973496124911</v>
      </c>
      <c r="AT2881" s="101">
        <f t="shared" si="400"/>
        <v>0</v>
      </c>
      <c r="AU2881" s="42">
        <f t="shared" si="401"/>
        <v>6245.1973496124911</v>
      </c>
      <c r="AV2881" s="42">
        <f t="shared" si="402"/>
        <v>5146.5879431091253</v>
      </c>
      <c r="AW2881" s="102">
        <f t="shared" si="403"/>
        <v>431</v>
      </c>
      <c r="AX2881" s="43">
        <f t="shared" si="405"/>
        <v>0.75</v>
      </c>
      <c r="AY2881" s="43" t="str">
        <f t="shared" si="404"/>
        <v>UTGS</v>
      </c>
    </row>
    <row r="2882" spans="1:51" hidden="1" x14ac:dyDescent="0.2">
      <c r="A2882" s="38">
        <v>2875</v>
      </c>
      <c r="B2882" t="s">
        <v>5806</v>
      </c>
      <c r="C2882" t="s">
        <v>292</v>
      </c>
      <c r="D2882">
        <v>12994</v>
      </c>
      <c r="E2882" t="s">
        <v>291</v>
      </c>
      <c r="F2882">
        <v>3</v>
      </c>
      <c r="G2882" t="str">
        <f>LOOKUP(F2882,{0,6,45},{"F","L","H"})</f>
        <v>F</v>
      </c>
      <c r="H2882" t="s">
        <v>1021</v>
      </c>
      <c r="I2882" s="43" t="str">
        <f>IFERROR(VLOOKUP(#REF!,#REF!,2,FALSE),"No")</f>
        <v>No</v>
      </c>
      <c r="J2882" s="139">
        <v>2</v>
      </c>
      <c r="K2882" s="148">
        <v>289</v>
      </c>
      <c r="L2882" s="148"/>
      <c r="M2882" s="148"/>
      <c r="N2882" s="148"/>
      <c r="O2882" s="148"/>
      <c r="P2882" s="148"/>
      <c r="Q2882" s="148"/>
      <c r="R2882" s="148"/>
      <c r="S2882" s="148"/>
      <c r="T2882" s="148"/>
      <c r="U2882" s="148"/>
      <c r="V2882" s="148"/>
      <c r="W2882" s="148"/>
      <c r="X2882" s="139">
        <v>2</v>
      </c>
      <c r="Y2882" s="148">
        <v>290.06</v>
      </c>
      <c r="Z2882" s="149">
        <v>4</v>
      </c>
      <c r="AA2882" s="148">
        <v>709.94</v>
      </c>
      <c r="AB2882" s="148"/>
      <c r="AC2882" s="148"/>
      <c r="AD2882" s="148"/>
      <c r="AE2882" s="148"/>
      <c r="AF2882" s="148"/>
      <c r="AG2882" s="148"/>
      <c r="AH2882" s="148"/>
      <c r="AI2882" s="148"/>
      <c r="AJ2882" s="148"/>
      <c r="AK2882" s="148"/>
      <c r="AL2882" s="139">
        <v>0</v>
      </c>
      <c r="AM2882" s="139">
        <v>0</v>
      </c>
      <c r="AN2882" s="148">
        <f t="shared" si="397"/>
        <v>1000</v>
      </c>
      <c r="AO2882" s="148">
        <f t="shared" si="398"/>
        <v>289</v>
      </c>
      <c r="AP2882" s="148">
        <v>6</v>
      </c>
      <c r="AQ2882" s="140">
        <v>6</v>
      </c>
      <c r="AS2882" s="42">
        <f t="shared" si="399"/>
        <v>21092.225093175359</v>
      </c>
      <c r="AT2882" s="101">
        <f t="shared" si="400"/>
        <v>0</v>
      </c>
      <c r="AU2882" s="42">
        <f t="shared" si="401"/>
        <v>21092.225093175359</v>
      </c>
      <c r="AV2882" s="42">
        <f t="shared" si="402"/>
        <v>6266.8719202456732</v>
      </c>
      <c r="AW2882" s="102">
        <f t="shared" si="403"/>
        <v>10791.333333333334</v>
      </c>
      <c r="AX2882" s="43">
        <f t="shared" si="405"/>
        <v>2</v>
      </c>
      <c r="AY2882" s="43" t="str">
        <f t="shared" si="404"/>
        <v>UTFS</v>
      </c>
    </row>
    <row r="2883" spans="1:51" hidden="1" x14ac:dyDescent="0.2">
      <c r="A2883" s="38">
        <v>2876</v>
      </c>
      <c r="B2883" t="s">
        <v>5806</v>
      </c>
      <c r="C2883" t="s">
        <v>292</v>
      </c>
      <c r="D2883">
        <v>3000</v>
      </c>
      <c r="E2883" t="s">
        <v>207</v>
      </c>
      <c r="F2883">
        <v>0.25</v>
      </c>
      <c r="G2883" t="str">
        <f>LOOKUP(F2883,{0,6,45},{"F","L","H"})</f>
        <v>F</v>
      </c>
      <c r="H2883" t="s">
        <v>1066</v>
      </c>
      <c r="I2883" s="43" t="str">
        <f>IFERROR(VLOOKUP(#REF!,#REF!,2,FALSE),"No")</f>
        <v>No</v>
      </c>
      <c r="J2883" s="149">
        <v>1.25</v>
      </c>
      <c r="K2883" s="148">
        <v>1</v>
      </c>
      <c r="L2883" s="148"/>
      <c r="M2883" s="148"/>
      <c r="N2883" s="148"/>
      <c r="O2883" s="148"/>
      <c r="P2883" s="148"/>
      <c r="Q2883" s="148"/>
      <c r="R2883" s="148"/>
      <c r="S2883" s="148"/>
      <c r="T2883" s="148"/>
      <c r="U2883" s="148"/>
      <c r="V2883" s="148"/>
      <c r="W2883" s="148"/>
      <c r="X2883" s="139">
        <v>1.25</v>
      </c>
      <c r="Y2883" s="148">
        <v>364</v>
      </c>
      <c r="Z2883" s="149">
        <v>2</v>
      </c>
      <c r="AA2883" s="148">
        <v>125</v>
      </c>
      <c r="AB2883" s="148">
        <v>6</v>
      </c>
      <c r="AC2883" s="148">
        <v>511</v>
      </c>
      <c r="AD2883" s="148"/>
      <c r="AE2883" s="148"/>
      <c r="AF2883" s="148"/>
      <c r="AG2883" s="148"/>
      <c r="AH2883" s="148"/>
      <c r="AI2883" s="148"/>
      <c r="AJ2883" s="148"/>
      <c r="AK2883" s="148"/>
      <c r="AL2883" s="139">
        <v>0</v>
      </c>
      <c r="AM2883" s="139">
        <v>0</v>
      </c>
      <c r="AN2883" s="148">
        <f t="shared" si="397"/>
        <v>1000</v>
      </c>
      <c r="AO2883" s="148">
        <f t="shared" si="398"/>
        <v>1</v>
      </c>
      <c r="AP2883" s="148">
        <v>6</v>
      </c>
      <c r="AQ2883" s="140">
        <v>6</v>
      </c>
      <c r="AS2883" s="42">
        <f t="shared" si="399"/>
        <v>74.513477831056605</v>
      </c>
      <c r="AT2883" s="101">
        <f t="shared" si="400"/>
        <v>0</v>
      </c>
      <c r="AU2883" s="42">
        <f t="shared" si="401"/>
        <v>74.513477831056605</v>
      </c>
      <c r="AV2883" s="42">
        <f t="shared" si="402"/>
        <v>7804.7469535790069</v>
      </c>
      <c r="AW2883" s="102">
        <f t="shared" si="403"/>
        <v>2145.6666666666665</v>
      </c>
      <c r="AX2883" s="43">
        <f t="shared" si="405"/>
        <v>1.25</v>
      </c>
      <c r="AY2883" s="43" t="str">
        <f t="shared" si="404"/>
        <v>UTFS</v>
      </c>
    </row>
    <row r="2884" spans="1:51" hidden="1" x14ac:dyDescent="0.2">
      <c r="A2884" s="38">
        <v>2877</v>
      </c>
      <c r="B2884" t="s">
        <v>5806</v>
      </c>
      <c r="C2884" t="s">
        <v>292</v>
      </c>
      <c r="D2884">
        <v>6113</v>
      </c>
      <c r="E2884" t="s">
        <v>218</v>
      </c>
      <c r="F2884">
        <v>2</v>
      </c>
      <c r="G2884" t="str">
        <f>LOOKUP(F2884,{0,6,45},{"F","L","H"})</f>
        <v>F</v>
      </c>
      <c r="H2884" t="s">
        <v>1986</v>
      </c>
      <c r="I2884" s="43" t="str">
        <f>IFERROR(VLOOKUP(#REF!,#REF!,2,FALSE),"No")</f>
        <v>No</v>
      </c>
      <c r="J2884" s="139">
        <v>1.25</v>
      </c>
      <c r="K2884" s="148">
        <v>240</v>
      </c>
      <c r="L2884" s="148"/>
      <c r="M2884" s="148"/>
      <c r="N2884" s="148"/>
      <c r="O2884" s="148"/>
      <c r="P2884" s="148"/>
      <c r="Q2884" s="148"/>
      <c r="R2884" s="148"/>
      <c r="S2884" s="148"/>
      <c r="T2884" s="148"/>
      <c r="U2884" s="148"/>
      <c r="V2884" s="148"/>
      <c r="W2884" s="148"/>
      <c r="X2884" s="139">
        <v>2</v>
      </c>
      <c r="Y2884" s="148">
        <v>251.95</v>
      </c>
      <c r="Z2884" s="148">
        <v>4</v>
      </c>
      <c r="AA2884" s="148">
        <v>218.18</v>
      </c>
      <c r="AB2884" s="148">
        <v>6</v>
      </c>
      <c r="AC2884" s="148">
        <v>529.86</v>
      </c>
      <c r="AD2884" s="148"/>
      <c r="AE2884" s="148"/>
      <c r="AF2884" s="148"/>
      <c r="AG2884" s="148"/>
      <c r="AH2884" s="148"/>
      <c r="AI2884" s="148"/>
      <c r="AJ2884" s="148"/>
      <c r="AK2884" s="148"/>
      <c r="AL2884" s="139">
        <v>0</v>
      </c>
      <c r="AM2884" s="139">
        <v>0</v>
      </c>
      <c r="AN2884" s="148">
        <f t="shared" si="397"/>
        <v>999.99</v>
      </c>
      <c r="AO2884" s="148">
        <f t="shared" si="398"/>
        <v>240</v>
      </c>
      <c r="AP2884" s="148">
        <v>3</v>
      </c>
      <c r="AQ2884" s="140">
        <v>3</v>
      </c>
      <c r="AS2884" s="42">
        <f t="shared" si="399"/>
        <v>17883.234679453584</v>
      </c>
      <c r="AT2884" s="101">
        <f t="shared" si="400"/>
        <v>0</v>
      </c>
      <c r="AU2884" s="42">
        <f t="shared" si="401"/>
        <v>17883.234679453584</v>
      </c>
      <c r="AV2884" s="42">
        <f t="shared" si="402"/>
        <v>16218.911470618941</v>
      </c>
      <c r="AW2884" s="102">
        <f t="shared" si="403"/>
        <v>3698.6666666666665</v>
      </c>
      <c r="AX2884" s="43">
        <f t="shared" si="405"/>
        <v>1.25</v>
      </c>
      <c r="AY2884" s="43" t="str">
        <f t="shared" si="404"/>
        <v>UTFS</v>
      </c>
    </row>
    <row r="2885" spans="1:51" hidden="1" x14ac:dyDescent="0.2">
      <c r="A2885" s="38">
        <v>2878</v>
      </c>
      <c r="B2885" t="s">
        <v>362</v>
      </c>
      <c r="C2885" t="s">
        <v>289</v>
      </c>
      <c r="D2885">
        <v>320</v>
      </c>
      <c r="E2885" t="s">
        <v>1245</v>
      </c>
      <c r="F2885">
        <v>0.25</v>
      </c>
      <c r="G2885" t="str">
        <f>LOOKUP(F2885,{0,6,45},{"F","L","H"})</f>
        <v>F</v>
      </c>
      <c r="H2885" t="s">
        <v>4566</v>
      </c>
      <c r="I2885" s="43" t="str">
        <f>IFERROR(VLOOKUP(#REF!,#REF!,2,FALSE),"No")</f>
        <v>No</v>
      </c>
      <c r="J2885" s="139">
        <v>0.75</v>
      </c>
      <c r="K2885" s="148">
        <v>29</v>
      </c>
      <c r="L2885" s="148"/>
      <c r="M2885" s="148"/>
      <c r="N2885" s="148"/>
      <c r="O2885" s="148"/>
      <c r="P2885" s="148"/>
      <c r="Q2885" s="148"/>
      <c r="R2885" s="148"/>
      <c r="S2885" s="148"/>
      <c r="T2885" s="148"/>
      <c r="U2885" s="148"/>
      <c r="V2885" s="148"/>
      <c r="W2885" s="148"/>
      <c r="X2885" s="139">
        <v>0.75</v>
      </c>
      <c r="Y2885" s="148">
        <v>355</v>
      </c>
      <c r="Z2885" s="148">
        <v>2</v>
      </c>
      <c r="AA2885" s="148">
        <v>645</v>
      </c>
      <c r="AB2885" s="148"/>
      <c r="AC2885" s="148"/>
      <c r="AD2885" s="148"/>
      <c r="AE2885" s="148"/>
      <c r="AF2885" s="148"/>
      <c r="AG2885" s="148"/>
      <c r="AH2885" s="148"/>
      <c r="AI2885" s="148"/>
      <c r="AJ2885" s="148"/>
      <c r="AK2885" s="148"/>
      <c r="AL2885" s="139">
        <v>0</v>
      </c>
      <c r="AM2885" s="139">
        <v>0</v>
      </c>
      <c r="AN2885" s="148">
        <f t="shared" si="397"/>
        <v>1000</v>
      </c>
      <c r="AO2885" s="148">
        <f t="shared" si="398"/>
        <v>29</v>
      </c>
      <c r="AP2885" s="148">
        <v>15</v>
      </c>
      <c r="AQ2885" s="140">
        <v>15</v>
      </c>
      <c r="AS2885" s="42">
        <f t="shared" si="399"/>
        <v>1867.1208571006416</v>
      </c>
      <c r="AT2885" s="101">
        <f t="shared" si="400"/>
        <v>0</v>
      </c>
      <c r="AU2885" s="42">
        <f t="shared" si="401"/>
        <v>1867.1208571006416</v>
      </c>
      <c r="AV2885" s="42">
        <f t="shared" si="402"/>
        <v>2346.7907814316027</v>
      </c>
      <c r="AW2885" s="102">
        <f t="shared" si="403"/>
        <v>431</v>
      </c>
      <c r="AX2885" s="43">
        <f t="shared" si="405"/>
        <v>0.75</v>
      </c>
      <c r="AY2885" s="43" t="str">
        <f t="shared" si="404"/>
        <v>UTGS</v>
      </c>
    </row>
    <row r="2886" spans="1:51" hidden="1" x14ac:dyDescent="0.2">
      <c r="A2886" s="38">
        <v>2879</v>
      </c>
      <c r="B2886" t="s">
        <v>362</v>
      </c>
      <c r="C2886" t="s">
        <v>289</v>
      </c>
      <c r="D2886">
        <v>550</v>
      </c>
      <c r="E2886" t="s">
        <v>1245</v>
      </c>
      <c r="F2886">
        <v>2</v>
      </c>
      <c r="G2886" t="str">
        <f>LOOKUP(F2886,{0,6,45},{"F","L","H"})</f>
        <v>F</v>
      </c>
      <c r="H2886" t="s">
        <v>4567</v>
      </c>
      <c r="I2886" s="43" t="str">
        <f>IFERROR(VLOOKUP(#REF!,#REF!,2,FALSE),"No")</f>
        <v>No</v>
      </c>
      <c r="J2886" s="139">
        <v>0.75</v>
      </c>
      <c r="K2886" s="148">
        <v>63</v>
      </c>
      <c r="L2886" s="148"/>
      <c r="M2886" s="148"/>
      <c r="N2886" s="148"/>
      <c r="O2886" s="148"/>
      <c r="P2886" s="148"/>
      <c r="Q2886" s="148"/>
      <c r="R2886" s="148"/>
      <c r="S2886" s="148"/>
      <c r="T2886" s="148"/>
      <c r="U2886" s="148"/>
      <c r="V2886" s="148"/>
      <c r="W2886" s="148"/>
      <c r="X2886" s="139">
        <v>2</v>
      </c>
      <c r="Y2886" s="148">
        <v>1000</v>
      </c>
      <c r="Z2886" s="149"/>
      <c r="AA2886" s="148"/>
      <c r="AB2886" s="149"/>
      <c r="AC2886" s="148"/>
      <c r="AD2886" s="148"/>
      <c r="AE2886" s="148"/>
      <c r="AF2886" s="148"/>
      <c r="AG2886" s="148"/>
      <c r="AH2886" s="148"/>
      <c r="AI2886" s="148"/>
      <c r="AJ2886" s="148"/>
      <c r="AK2886" s="148"/>
      <c r="AL2886" s="139">
        <v>0</v>
      </c>
      <c r="AM2886" s="139">
        <v>0</v>
      </c>
      <c r="AN2886" s="148">
        <f t="shared" si="397"/>
        <v>1000</v>
      </c>
      <c r="AO2886" s="148">
        <f t="shared" si="398"/>
        <v>63</v>
      </c>
      <c r="AP2886" s="148">
        <v>10</v>
      </c>
      <c r="AQ2886" s="140">
        <v>47</v>
      </c>
      <c r="AS2886" s="42">
        <f t="shared" si="399"/>
        <v>4056.1591033565664</v>
      </c>
      <c r="AT2886" s="101">
        <f t="shared" si="400"/>
        <v>0</v>
      </c>
      <c r="AU2886" s="42">
        <f t="shared" si="401"/>
        <v>4056.1591033565664</v>
      </c>
      <c r="AV2886" s="42">
        <f t="shared" si="402"/>
        <v>691.72258981859648</v>
      </c>
      <c r="AW2886" s="102">
        <f t="shared" si="403"/>
        <v>585.0096169344007</v>
      </c>
      <c r="AX2886" s="43">
        <f t="shared" si="405"/>
        <v>0.75</v>
      </c>
      <c r="AY2886" s="43" t="str">
        <f t="shared" si="404"/>
        <v>UTGS</v>
      </c>
    </row>
    <row r="2887" spans="1:51" hidden="1" x14ac:dyDescent="0.2">
      <c r="A2887" s="38">
        <v>2880</v>
      </c>
      <c r="B2887" t="s">
        <v>362</v>
      </c>
      <c r="C2887" t="s">
        <v>289</v>
      </c>
      <c r="D2887">
        <v>320</v>
      </c>
      <c r="E2887" t="s">
        <v>1245</v>
      </c>
      <c r="F2887">
        <v>0.25</v>
      </c>
      <c r="G2887" t="str">
        <f>LOOKUP(F2887,{0,6,45},{"F","L","H"})</f>
        <v>F</v>
      </c>
      <c r="H2887" t="s">
        <v>4568</v>
      </c>
      <c r="I2887" s="43" t="str">
        <f>IFERROR(VLOOKUP(#REF!,#REF!,2,FALSE),"No")</f>
        <v>No</v>
      </c>
      <c r="J2887" s="139">
        <v>0.75</v>
      </c>
      <c r="K2887" s="148">
        <v>26</v>
      </c>
      <c r="L2887" s="148"/>
      <c r="M2887" s="148"/>
      <c r="N2887" s="148"/>
      <c r="O2887" s="148"/>
      <c r="P2887" s="148"/>
      <c r="Q2887" s="148"/>
      <c r="R2887" s="148"/>
      <c r="S2887" s="148"/>
      <c r="T2887" s="148"/>
      <c r="U2887" s="148"/>
      <c r="V2887" s="148"/>
      <c r="W2887" s="148"/>
      <c r="X2887" s="139">
        <v>1.25</v>
      </c>
      <c r="Y2887" s="148">
        <v>203.7</v>
      </c>
      <c r="Z2887" s="148">
        <v>2</v>
      </c>
      <c r="AA2887" s="148">
        <v>796.3</v>
      </c>
      <c r="AB2887" s="148"/>
      <c r="AC2887" s="148"/>
      <c r="AD2887" s="148"/>
      <c r="AE2887" s="148"/>
      <c r="AF2887" s="148"/>
      <c r="AG2887" s="148"/>
      <c r="AH2887" s="148"/>
      <c r="AI2887" s="148"/>
      <c r="AJ2887" s="148"/>
      <c r="AK2887" s="148"/>
      <c r="AL2887" s="139">
        <v>0</v>
      </c>
      <c r="AM2887" s="139">
        <v>0</v>
      </c>
      <c r="AN2887" s="148">
        <f t="shared" si="397"/>
        <v>1000</v>
      </c>
      <c r="AO2887" s="148">
        <f t="shared" si="398"/>
        <v>26</v>
      </c>
      <c r="AP2887" s="148">
        <v>14</v>
      </c>
      <c r="AQ2887" s="140">
        <v>14</v>
      </c>
      <c r="AS2887" s="42">
        <f t="shared" si="399"/>
        <v>1673.9704236074717</v>
      </c>
      <c r="AT2887" s="101">
        <f t="shared" si="400"/>
        <v>0</v>
      </c>
      <c r="AU2887" s="42">
        <f t="shared" si="401"/>
        <v>1673.9704236074717</v>
      </c>
      <c r="AV2887" s="42">
        <f t="shared" si="402"/>
        <v>2332.3965515338596</v>
      </c>
      <c r="AW2887" s="102">
        <f t="shared" si="403"/>
        <v>431</v>
      </c>
      <c r="AX2887" s="43">
        <f t="shared" si="405"/>
        <v>0.75</v>
      </c>
      <c r="AY2887" s="43" t="str">
        <f t="shared" si="404"/>
        <v>UTGS</v>
      </c>
    </row>
    <row r="2888" spans="1:51" hidden="1" x14ac:dyDescent="0.2">
      <c r="A2888" s="38">
        <v>2881</v>
      </c>
      <c r="B2888" t="s">
        <v>362</v>
      </c>
      <c r="C2888" t="s">
        <v>289</v>
      </c>
      <c r="D2888">
        <v>550</v>
      </c>
      <c r="E2888" t="s">
        <v>1245</v>
      </c>
      <c r="F2888">
        <v>2</v>
      </c>
      <c r="G2888" t="str">
        <f>LOOKUP(F2888,{0,6,45},{"F","L","H"})</f>
        <v>F</v>
      </c>
      <c r="H2888" t="s">
        <v>4569</v>
      </c>
      <c r="I2888" s="43" t="str">
        <f>IFERROR(VLOOKUP(#REF!,#REF!,2,FALSE),"No")</f>
        <v>No</v>
      </c>
      <c r="J2888" s="139">
        <v>1.25</v>
      </c>
      <c r="K2888" s="148">
        <v>49</v>
      </c>
      <c r="L2888" s="148"/>
      <c r="M2888" s="148"/>
      <c r="N2888" s="148"/>
      <c r="O2888" s="148"/>
      <c r="P2888" s="148"/>
      <c r="Q2888" s="148"/>
      <c r="R2888" s="148"/>
      <c r="S2888" s="148"/>
      <c r="T2888" s="148"/>
      <c r="U2888" s="148"/>
      <c r="V2888" s="148"/>
      <c r="W2888" s="148"/>
      <c r="X2888" s="139">
        <v>2</v>
      </c>
      <c r="Y2888" s="148">
        <v>975.5</v>
      </c>
      <c r="Z2888" s="148">
        <v>4</v>
      </c>
      <c r="AA2888" s="148">
        <v>24.5</v>
      </c>
      <c r="AB2888" s="148"/>
      <c r="AC2888" s="148"/>
      <c r="AD2888" s="148"/>
      <c r="AE2888" s="148"/>
      <c r="AF2888" s="148"/>
      <c r="AG2888" s="148"/>
      <c r="AH2888" s="148"/>
      <c r="AI2888" s="148"/>
      <c r="AJ2888" s="148"/>
      <c r="AK2888" s="148"/>
      <c r="AL2888" s="139">
        <v>0</v>
      </c>
      <c r="AM2888" s="139">
        <v>0</v>
      </c>
      <c r="AN2888" s="148">
        <f t="shared" ref="AN2888:AN2951" si="406">SUM(Y2888,AA2888,AC2888,AE2888,AG2888,AI2888,AK2888,AM2888)</f>
        <v>1000</v>
      </c>
      <c r="AO2888" s="148">
        <f t="shared" ref="AO2888:AO2951" si="407">SUM(K2888,M2888,O2888,Q2888,S2888,U2888,W2888)</f>
        <v>49</v>
      </c>
      <c r="AP2888" s="148">
        <v>8</v>
      </c>
      <c r="AQ2888" s="140">
        <v>81</v>
      </c>
      <c r="AS2888" s="42">
        <f t="shared" ref="AS2888:AS2951" si="408">(VLOOKUP(J2888,Service,2,FALSE)*K2888+VLOOKUP(L2888,Service,2,FALSE)*M2888+VLOOKUP(N2888,Service,2,FALSE)*O2888+VLOOKUP(P2888,Service,2,FALSE)*Q2888)</f>
        <v>3651.1604137217737</v>
      </c>
      <c r="AT2888" s="101">
        <f t="shared" ref="AT2888:AT2951" si="409">VLOOKUP(R2888,serviceHP,2,FALSE)*S2888+VLOOKUP(T2888,serviceHP,2,FALSE)*U2888+VLOOKUP(V2888,serviceHP,2,FALSE)*W2888</f>
        <v>0</v>
      </c>
      <c r="AU2888" s="42">
        <f t="shared" ref="AU2888:AU2951" si="410">AS2888+AT2888</f>
        <v>3651.1604137217737</v>
      </c>
      <c r="AV2888" s="42">
        <f t="shared" ref="AV2888:AV2951" si="411">(VLOOKUP(X2888,Main,2,FALSE)*Y2888+VLOOKUP(Z2888,Main,2,FALSE)*AA2888+VLOOKUP(AB2888,Main,2,FALSE)*AC2888+VLOOKUP(AD2888,Main,2,FALSE)*AE2888+VLOOKUP(AF2888,Main,2,FALSE)*AG2888+VLOOKUP(AL2888,Main,2,FALSE)*AM2888+VLOOKUP(AH2888,Main,2,FALSE)*AI2888+VLOOKUP(AL2888,Main,2,FALSE)*AM2888+VLOOKUP(AJ2888,Main,2,FALSE)*AK2888)/AQ2888</f>
        <v>403.53860149967943</v>
      </c>
      <c r="AW2888" s="102">
        <f t="shared" ref="AW2888:AW2951" si="412">IF(G2888="F",VLOOKUP(D2888,MeterAndReg2,2,TRUE),(IF(G2888="L",VLOOKUP(D2888,MeterAndReg2,3,TRUE),VLOOKUP(D2888,MeterAndReg2,4,TRUE))))</f>
        <v>585.0096169344007</v>
      </c>
      <c r="AX2888" s="43">
        <f t="shared" si="405"/>
        <v>1.25</v>
      </c>
      <c r="AY2888" s="43" t="str">
        <f t="shared" si="404"/>
        <v>UTGS</v>
      </c>
    </row>
    <row r="2889" spans="1:51" hidden="1" x14ac:dyDescent="0.2">
      <c r="A2889" s="38">
        <v>2882</v>
      </c>
      <c r="B2889" t="s">
        <v>362</v>
      </c>
      <c r="C2889" t="s">
        <v>289</v>
      </c>
      <c r="D2889">
        <v>550</v>
      </c>
      <c r="E2889" t="s">
        <v>1245</v>
      </c>
      <c r="F2889">
        <v>2</v>
      </c>
      <c r="G2889" t="str">
        <f>LOOKUP(F2889,{0,6,45},{"F","L","H"})</f>
        <v>F</v>
      </c>
      <c r="H2889" t="s">
        <v>4570</v>
      </c>
      <c r="I2889" s="43" t="str">
        <f>IFERROR(VLOOKUP(#REF!,#REF!,2,FALSE),"No")</f>
        <v>No</v>
      </c>
      <c r="J2889" s="139">
        <v>2</v>
      </c>
      <c r="K2889" s="148">
        <v>97</v>
      </c>
      <c r="L2889" s="148">
        <v>4</v>
      </c>
      <c r="M2889" s="148">
        <v>111.3</v>
      </c>
      <c r="N2889" s="148"/>
      <c r="O2889" s="148"/>
      <c r="P2889" s="148"/>
      <c r="Q2889" s="148"/>
      <c r="R2889" s="148"/>
      <c r="S2889" s="148"/>
      <c r="T2889" s="148"/>
      <c r="U2889" s="148"/>
      <c r="V2889" s="148"/>
      <c r="W2889" s="148"/>
      <c r="X2889" s="139">
        <v>2</v>
      </c>
      <c r="Y2889" s="148">
        <v>689.5</v>
      </c>
      <c r="Z2889" s="149">
        <v>4</v>
      </c>
      <c r="AA2889" s="148">
        <v>310.5</v>
      </c>
      <c r="AB2889" s="148"/>
      <c r="AC2889" s="148"/>
      <c r="AD2889" s="148"/>
      <c r="AE2889" s="148"/>
      <c r="AF2889" s="148"/>
      <c r="AG2889" s="148"/>
      <c r="AH2889" s="148"/>
      <c r="AI2889" s="148"/>
      <c r="AJ2889" s="148"/>
      <c r="AK2889" s="148"/>
      <c r="AL2889" s="139">
        <v>0</v>
      </c>
      <c r="AM2889" s="139">
        <v>0</v>
      </c>
      <c r="AN2889" s="148">
        <f t="shared" si="406"/>
        <v>1000</v>
      </c>
      <c r="AO2889" s="148">
        <f t="shared" si="407"/>
        <v>208.3</v>
      </c>
      <c r="AP2889" s="148">
        <v>4</v>
      </c>
      <c r="AQ2889" s="140">
        <v>71</v>
      </c>
      <c r="AS2889" s="42">
        <f t="shared" si="408"/>
        <v>15598.686432209091</v>
      </c>
      <c r="AT2889" s="101">
        <f t="shared" si="409"/>
        <v>0</v>
      </c>
      <c r="AU2889" s="42">
        <f t="shared" si="410"/>
        <v>15598.686432209091</v>
      </c>
      <c r="AV2889" s="42">
        <f t="shared" si="411"/>
        <v>489.25699607709902</v>
      </c>
      <c r="AW2889" s="102">
        <f t="shared" si="412"/>
        <v>585.0096169344007</v>
      </c>
      <c r="AX2889" s="43">
        <f t="shared" si="405"/>
        <v>2</v>
      </c>
      <c r="AY2889" s="43" t="str">
        <f t="shared" ref="AY2889:AY2952" si="413">C2889</f>
        <v>UTGS</v>
      </c>
    </row>
    <row r="2890" spans="1:51" hidden="1" x14ac:dyDescent="0.2">
      <c r="A2890" s="38">
        <v>2883</v>
      </c>
      <c r="B2890" t="s">
        <v>362</v>
      </c>
      <c r="C2890" t="s">
        <v>289</v>
      </c>
      <c r="D2890">
        <v>320</v>
      </c>
      <c r="E2890" t="s">
        <v>1245</v>
      </c>
      <c r="F2890">
        <v>0.25</v>
      </c>
      <c r="G2890" t="str">
        <f>LOOKUP(F2890,{0,6,45},{"F","L","H"})</f>
        <v>F</v>
      </c>
      <c r="H2890" t="s">
        <v>4571</v>
      </c>
      <c r="I2890" s="43" t="str">
        <f>IFERROR(VLOOKUP(#REF!,#REF!,2,FALSE),"No")</f>
        <v>No</v>
      </c>
      <c r="J2890" s="139">
        <v>0.75</v>
      </c>
      <c r="K2890" s="148">
        <v>27</v>
      </c>
      <c r="L2890" s="148"/>
      <c r="M2890" s="148"/>
      <c r="N2890" s="148"/>
      <c r="O2890" s="148"/>
      <c r="P2890" s="148"/>
      <c r="Q2890" s="148"/>
      <c r="R2890" s="148"/>
      <c r="S2890" s="148"/>
      <c r="T2890" s="148"/>
      <c r="U2890" s="148"/>
      <c r="V2890" s="148"/>
      <c r="W2890" s="148"/>
      <c r="X2890" s="139">
        <v>2</v>
      </c>
      <c r="Y2890" s="148">
        <v>1000</v>
      </c>
      <c r="Z2890" s="148"/>
      <c r="AA2890" s="148"/>
      <c r="AB2890" s="148"/>
      <c r="AC2890" s="148"/>
      <c r="AD2890" s="148"/>
      <c r="AE2890" s="148"/>
      <c r="AF2890" s="148"/>
      <c r="AG2890" s="148"/>
      <c r="AH2890" s="148"/>
      <c r="AI2890" s="148"/>
      <c r="AJ2890" s="148"/>
      <c r="AK2890" s="148"/>
      <c r="AL2890" s="139">
        <v>0</v>
      </c>
      <c r="AM2890" s="139">
        <v>0</v>
      </c>
      <c r="AN2890" s="148">
        <f t="shared" si="406"/>
        <v>1000</v>
      </c>
      <c r="AO2890" s="148">
        <f t="shared" si="407"/>
        <v>27</v>
      </c>
      <c r="AP2890" s="148">
        <v>16</v>
      </c>
      <c r="AQ2890" s="140">
        <v>24</v>
      </c>
      <c r="AS2890" s="42">
        <f t="shared" si="408"/>
        <v>1738.3539014385285</v>
      </c>
      <c r="AT2890" s="101">
        <f t="shared" si="409"/>
        <v>0</v>
      </c>
      <c r="AU2890" s="42">
        <f t="shared" si="410"/>
        <v>1738.3539014385285</v>
      </c>
      <c r="AV2890" s="42">
        <f t="shared" si="411"/>
        <v>1354.623405061418</v>
      </c>
      <c r="AW2890" s="102">
        <f t="shared" si="412"/>
        <v>431</v>
      </c>
      <c r="AX2890" s="43">
        <f t="shared" si="405"/>
        <v>0.75</v>
      </c>
      <c r="AY2890" s="43" t="str">
        <f t="shared" si="413"/>
        <v>UTGS</v>
      </c>
    </row>
    <row r="2891" spans="1:51" hidden="1" x14ac:dyDescent="0.2">
      <c r="A2891" s="38">
        <v>2884</v>
      </c>
      <c r="B2891" t="s">
        <v>362</v>
      </c>
      <c r="C2891" t="s">
        <v>289</v>
      </c>
      <c r="D2891">
        <v>550</v>
      </c>
      <c r="E2891" t="s">
        <v>1245</v>
      </c>
      <c r="F2891">
        <v>2</v>
      </c>
      <c r="G2891" t="str">
        <f>LOOKUP(F2891,{0,6,45},{"F","L","H"})</f>
        <v>F</v>
      </c>
      <c r="H2891" t="s">
        <v>4572</v>
      </c>
      <c r="I2891" s="43" t="str">
        <f>IFERROR(VLOOKUP(#REF!,#REF!,2,FALSE),"No")</f>
        <v>No</v>
      </c>
      <c r="J2891" s="139">
        <v>2</v>
      </c>
      <c r="K2891" s="148">
        <v>17</v>
      </c>
      <c r="L2891" s="148"/>
      <c r="M2891" s="148"/>
      <c r="N2891" s="148"/>
      <c r="O2891" s="148"/>
      <c r="P2891" s="148"/>
      <c r="Q2891" s="148"/>
      <c r="R2891" s="148"/>
      <c r="S2891" s="148"/>
      <c r="T2891" s="148"/>
      <c r="U2891" s="148"/>
      <c r="V2891" s="148"/>
      <c r="W2891" s="148"/>
      <c r="X2891" s="139">
        <v>2</v>
      </c>
      <c r="Y2891" s="148">
        <v>743.05</v>
      </c>
      <c r="Z2891" s="149">
        <v>4</v>
      </c>
      <c r="AA2891" s="148">
        <v>256.95</v>
      </c>
      <c r="AB2891" s="148"/>
      <c r="AC2891" s="148"/>
      <c r="AD2891" s="148"/>
      <c r="AE2891" s="148"/>
      <c r="AF2891" s="148"/>
      <c r="AG2891" s="148"/>
      <c r="AH2891" s="148"/>
      <c r="AI2891" s="148"/>
      <c r="AJ2891" s="148"/>
      <c r="AK2891" s="148"/>
      <c r="AL2891" s="139">
        <v>0</v>
      </c>
      <c r="AM2891" s="139">
        <v>0</v>
      </c>
      <c r="AN2891" s="148">
        <f t="shared" si="406"/>
        <v>1000</v>
      </c>
      <c r="AO2891" s="148">
        <f t="shared" si="407"/>
        <v>17</v>
      </c>
      <c r="AP2891" s="148">
        <v>4</v>
      </c>
      <c r="AQ2891" s="140">
        <v>198</v>
      </c>
      <c r="AS2891" s="42">
        <f t="shared" si="408"/>
        <v>1240.7191231279623</v>
      </c>
      <c r="AT2891" s="101">
        <f t="shared" si="409"/>
        <v>0</v>
      </c>
      <c r="AU2891" s="42">
        <f t="shared" si="410"/>
        <v>1240.7191231279623</v>
      </c>
      <c r="AV2891" s="42">
        <f t="shared" si="411"/>
        <v>173.50148091653548</v>
      </c>
      <c r="AW2891" s="102">
        <f t="shared" si="412"/>
        <v>585.0096169344007</v>
      </c>
      <c r="AX2891" s="43">
        <f t="shared" si="405"/>
        <v>2</v>
      </c>
      <c r="AY2891" s="43" t="str">
        <f t="shared" si="413"/>
        <v>UTGS</v>
      </c>
    </row>
    <row r="2892" spans="1:51" hidden="1" x14ac:dyDescent="0.2">
      <c r="A2892" s="38">
        <v>2885</v>
      </c>
      <c r="B2892" t="s">
        <v>362</v>
      </c>
      <c r="C2892" t="s">
        <v>289</v>
      </c>
      <c r="D2892">
        <v>320</v>
      </c>
      <c r="E2892" t="s">
        <v>1245</v>
      </c>
      <c r="F2892">
        <v>0.25</v>
      </c>
      <c r="G2892" t="str">
        <f>LOOKUP(F2892,{0,6,45},{"F","L","H"})</f>
        <v>F</v>
      </c>
      <c r="H2892" t="s">
        <v>4573</v>
      </c>
      <c r="I2892" s="43" t="str">
        <f>IFERROR(VLOOKUP(#REF!,#REF!,2,FALSE),"No")</f>
        <v>No</v>
      </c>
      <c r="J2892" s="139">
        <v>0.75</v>
      </c>
      <c r="K2892" s="148">
        <v>13</v>
      </c>
      <c r="L2892" s="148"/>
      <c r="M2892" s="148"/>
      <c r="N2892" s="148"/>
      <c r="O2892" s="148"/>
      <c r="P2892" s="148"/>
      <c r="Q2892" s="148"/>
      <c r="R2892" s="148"/>
      <c r="S2892" s="148"/>
      <c r="T2892" s="148"/>
      <c r="U2892" s="148"/>
      <c r="V2892" s="148"/>
      <c r="W2892" s="148"/>
      <c r="X2892" s="139">
        <v>2</v>
      </c>
      <c r="Y2892" s="148">
        <v>611.6</v>
      </c>
      <c r="Z2892" s="148">
        <v>4</v>
      </c>
      <c r="AA2892" s="148">
        <v>2</v>
      </c>
      <c r="AB2892" s="148">
        <v>6</v>
      </c>
      <c r="AC2892" s="148">
        <v>386.4</v>
      </c>
      <c r="AD2892" s="148"/>
      <c r="AE2892" s="148"/>
      <c r="AF2892" s="148"/>
      <c r="AG2892" s="148"/>
      <c r="AH2892" s="148"/>
      <c r="AI2892" s="148"/>
      <c r="AJ2892" s="148"/>
      <c r="AK2892" s="148"/>
      <c r="AL2892" s="139">
        <v>0</v>
      </c>
      <c r="AM2892" s="139">
        <v>0</v>
      </c>
      <c r="AN2892" s="148">
        <f t="shared" si="406"/>
        <v>1000</v>
      </c>
      <c r="AO2892" s="148">
        <f t="shared" si="407"/>
        <v>13</v>
      </c>
      <c r="AP2892" s="148">
        <v>8</v>
      </c>
      <c r="AQ2892" s="140">
        <v>15</v>
      </c>
      <c r="AS2892" s="42">
        <f t="shared" si="408"/>
        <v>836.98521180373587</v>
      </c>
      <c r="AT2892" s="101">
        <f t="shared" si="409"/>
        <v>0</v>
      </c>
      <c r="AU2892" s="42">
        <f t="shared" si="410"/>
        <v>836.98521180373587</v>
      </c>
      <c r="AV2892" s="42">
        <f t="shared" si="411"/>
        <v>2877.2686480982693</v>
      </c>
      <c r="AW2892" s="102">
        <f t="shared" si="412"/>
        <v>431</v>
      </c>
      <c r="AX2892" s="43">
        <f t="shared" si="405"/>
        <v>0.75</v>
      </c>
      <c r="AY2892" s="43" t="str">
        <f t="shared" si="413"/>
        <v>UTGS</v>
      </c>
    </row>
    <row r="2893" spans="1:51" hidden="1" x14ac:dyDescent="0.2">
      <c r="A2893" s="38">
        <v>2886</v>
      </c>
      <c r="B2893" t="s">
        <v>362</v>
      </c>
      <c r="C2893" t="s">
        <v>289</v>
      </c>
      <c r="D2893">
        <v>500</v>
      </c>
      <c r="E2893" t="s">
        <v>1241</v>
      </c>
      <c r="F2893">
        <v>0.25</v>
      </c>
      <c r="G2893" t="str">
        <f>LOOKUP(F2893,{0,6,45},{"F","L","H"})</f>
        <v>F</v>
      </c>
      <c r="H2893" t="s">
        <v>4574</v>
      </c>
      <c r="I2893" s="43" t="str">
        <f>IFERROR(VLOOKUP(#REF!,#REF!,2,FALSE),"No")</f>
        <v>No</v>
      </c>
      <c r="J2893" s="139">
        <v>0.75</v>
      </c>
      <c r="K2893" s="148">
        <v>43</v>
      </c>
      <c r="L2893" s="148"/>
      <c r="M2893" s="148"/>
      <c r="N2893" s="148"/>
      <c r="O2893" s="148"/>
      <c r="P2893" s="148"/>
      <c r="Q2893" s="148"/>
      <c r="R2893" s="148"/>
      <c r="S2893" s="148"/>
      <c r="T2893" s="148"/>
      <c r="U2893" s="148"/>
      <c r="V2893" s="148"/>
      <c r="W2893" s="148"/>
      <c r="X2893" s="139">
        <v>0.75</v>
      </c>
      <c r="Y2893" s="148">
        <v>91.5</v>
      </c>
      <c r="Z2893" s="149">
        <v>2</v>
      </c>
      <c r="AA2893" s="148">
        <v>908.5</v>
      </c>
      <c r="AB2893" s="148"/>
      <c r="AC2893" s="148"/>
      <c r="AD2893" s="148"/>
      <c r="AE2893" s="148"/>
      <c r="AF2893" s="148"/>
      <c r="AG2893" s="148"/>
      <c r="AH2893" s="148"/>
      <c r="AI2893" s="148"/>
      <c r="AJ2893" s="148"/>
      <c r="AK2893" s="148"/>
      <c r="AL2893" s="139">
        <v>0</v>
      </c>
      <c r="AM2893" s="139">
        <v>0</v>
      </c>
      <c r="AN2893" s="148">
        <f t="shared" si="406"/>
        <v>1000</v>
      </c>
      <c r="AO2893" s="148">
        <f t="shared" si="407"/>
        <v>43</v>
      </c>
      <c r="AP2893" s="148">
        <v>8</v>
      </c>
      <c r="AQ2893" s="140">
        <v>8</v>
      </c>
      <c r="AS2893" s="42">
        <f t="shared" si="408"/>
        <v>2768.489546735434</v>
      </c>
      <c r="AT2893" s="101">
        <f t="shared" si="409"/>
        <v>0</v>
      </c>
      <c r="AU2893" s="42">
        <f t="shared" si="410"/>
        <v>2768.489546735434</v>
      </c>
      <c r="AV2893" s="42">
        <f t="shared" si="411"/>
        <v>4150.5664651842544</v>
      </c>
      <c r="AW2893" s="102">
        <f t="shared" si="412"/>
        <v>585.0096169344007</v>
      </c>
      <c r="AX2893" s="43">
        <f t="shared" si="405"/>
        <v>0.75</v>
      </c>
      <c r="AY2893" s="43" t="str">
        <f t="shared" si="413"/>
        <v>UTGS</v>
      </c>
    </row>
    <row r="2894" spans="1:51" hidden="1" x14ac:dyDescent="0.2">
      <c r="A2894" s="38">
        <v>2887</v>
      </c>
      <c r="B2894" t="s">
        <v>362</v>
      </c>
      <c r="C2894" t="s">
        <v>289</v>
      </c>
      <c r="D2894">
        <v>540</v>
      </c>
      <c r="E2894" t="s">
        <v>1250</v>
      </c>
      <c r="F2894">
        <v>0.25</v>
      </c>
      <c r="G2894" t="str">
        <f>LOOKUP(F2894,{0,6,45},{"F","L","H"})</f>
        <v>F</v>
      </c>
      <c r="H2894" t="s">
        <v>4575</v>
      </c>
      <c r="I2894" s="43" t="str">
        <f>IFERROR(VLOOKUP(#REF!,#REF!,2,FALSE),"No")</f>
        <v>No</v>
      </c>
      <c r="J2894" s="139">
        <v>0.75</v>
      </c>
      <c r="K2894" s="148">
        <v>21</v>
      </c>
      <c r="L2894" s="148"/>
      <c r="M2894" s="148"/>
      <c r="N2894" s="148"/>
      <c r="O2894" s="148"/>
      <c r="P2894" s="148"/>
      <c r="Q2894" s="148"/>
      <c r="R2894" s="148"/>
      <c r="S2894" s="148"/>
      <c r="T2894" s="148"/>
      <c r="U2894" s="148"/>
      <c r="V2894" s="148"/>
      <c r="W2894" s="148"/>
      <c r="X2894" s="139">
        <v>1.25</v>
      </c>
      <c r="Y2894" s="148">
        <v>161.83000000000001</v>
      </c>
      <c r="Z2894" s="149">
        <v>2</v>
      </c>
      <c r="AA2894" s="148">
        <v>838.17</v>
      </c>
      <c r="AB2894" s="149"/>
      <c r="AC2894" s="148"/>
      <c r="AD2894" s="148"/>
      <c r="AE2894" s="148"/>
      <c r="AF2894" s="148"/>
      <c r="AG2894" s="148"/>
      <c r="AH2894" s="148"/>
      <c r="AI2894" s="148"/>
      <c r="AJ2894" s="148"/>
      <c r="AK2894" s="148"/>
      <c r="AL2894" s="139">
        <v>0</v>
      </c>
      <c r="AM2894" s="139">
        <v>0</v>
      </c>
      <c r="AN2894" s="148">
        <f t="shared" si="406"/>
        <v>1000</v>
      </c>
      <c r="AO2894" s="148">
        <f t="shared" si="407"/>
        <v>21</v>
      </c>
      <c r="AP2894" s="148">
        <v>6</v>
      </c>
      <c r="AQ2894" s="140">
        <v>6</v>
      </c>
      <c r="AS2894" s="42">
        <f t="shared" si="408"/>
        <v>1352.0530344521887</v>
      </c>
      <c r="AT2894" s="101">
        <f t="shared" si="409"/>
        <v>0</v>
      </c>
      <c r="AU2894" s="42">
        <f t="shared" si="410"/>
        <v>1352.0530344521887</v>
      </c>
      <c r="AV2894" s="42">
        <f t="shared" si="411"/>
        <v>5437.3737869123388</v>
      </c>
      <c r="AW2894" s="102">
        <f t="shared" si="412"/>
        <v>585.0096169344007</v>
      </c>
      <c r="AX2894" s="43">
        <f t="shared" si="405"/>
        <v>0.75</v>
      </c>
      <c r="AY2894" s="43" t="str">
        <f t="shared" si="413"/>
        <v>UTGS</v>
      </c>
    </row>
    <row r="2895" spans="1:51" hidden="1" x14ac:dyDescent="0.2">
      <c r="A2895" s="38">
        <v>2888</v>
      </c>
      <c r="B2895" t="s">
        <v>362</v>
      </c>
      <c r="C2895" t="s">
        <v>289</v>
      </c>
      <c r="D2895">
        <v>320</v>
      </c>
      <c r="E2895" t="s">
        <v>1245</v>
      </c>
      <c r="F2895">
        <v>0.25</v>
      </c>
      <c r="G2895" t="str">
        <f>LOOKUP(F2895,{0,6,45},{"F","L","H"})</f>
        <v>F</v>
      </c>
      <c r="H2895" t="s">
        <v>4576</v>
      </c>
      <c r="I2895" s="43" t="str">
        <f>IFERROR(VLOOKUP(#REF!,#REF!,2,FALSE),"No")</f>
        <v>No</v>
      </c>
      <c r="J2895" s="139">
        <v>0.75</v>
      </c>
      <c r="K2895" s="148">
        <v>24</v>
      </c>
      <c r="L2895" s="148"/>
      <c r="M2895" s="148"/>
      <c r="N2895" s="148"/>
      <c r="O2895" s="148"/>
      <c r="P2895" s="148"/>
      <c r="Q2895" s="148"/>
      <c r="R2895" s="148"/>
      <c r="S2895" s="148"/>
      <c r="T2895" s="148"/>
      <c r="U2895" s="148"/>
      <c r="V2895" s="148"/>
      <c r="W2895" s="148"/>
      <c r="X2895" s="139">
        <v>0.75</v>
      </c>
      <c r="Y2895" s="148">
        <v>67</v>
      </c>
      <c r="Z2895" s="149">
        <v>1.25</v>
      </c>
      <c r="AA2895" s="148">
        <v>96</v>
      </c>
      <c r="AB2895" s="148">
        <v>2</v>
      </c>
      <c r="AC2895" s="148">
        <v>837</v>
      </c>
      <c r="AD2895" s="148"/>
      <c r="AE2895" s="148"/>
      <c r="AF2895" s="148"/>
      <c r="AG2895" s="148"/>
      <c r="AH2895" s="148"/>
      <c r="AI2895" s="148"/>
      <c r="AJ2895" s="148"/>
      <c r="AK2895" s="148"/>
      <c r="AL2895" s="139">
        <v>0</v>
      </c>
      <c r="AM2895" s="139">
        <v>0</v>
      </c>
      <c r="AN2895" s="148">
        <f t="shared" si="406"/>
        <v>1000</v>
      </c>
      <c r="AO2895" s="148">
        <f t="shared" si="407"/>
        <v>24</v>
      </c>
      <c r="AP2895" s="148">
        <v>9</v>
      </c>
      <c r="AQ2895" s="140">
        <v>34</v>
      </c>
      <c r="AS2895" s="42">
        <f t="shared" si="408"/>
        <v>1545.2034679453586</v>
      </c>
      <c r="AT2895" s="101">
        <f t="shared" si="409"/>
        <v>0</v>
      </c>
      <c r="AU2895" s="42">
        <f t="shared" si="410"/>
        <v>1545.2034679453586</v>
      </c>
      <c r="AV2895" s="42">
        <f t="shared" si="411"/>
        <v>973.11828592570691</v>
      </c>
      <c r="AW2895" s="102">
        <f t="shared" si="412"/>
        <v>431</v>
      </c>
      <c r="AX2895" s="43">
        <f t="shared" si="405"/>
        <v>0.75</v>
      </c>
      <c r="AY2895" s="43" t="str">
        <f t="shared" si="413"/>
        <v>UTGS</v>
      </c>
    </row>
    <row r="2896" spans="1:51" hidden="1" x14ac:dyDescent="0.2">
      <c r="A2896" s="38">
        <v>2889</v>
      </c>
      <c r="B2896" t="s">
        <v>362</v>
      </c>
      <c r="C2896" t="s">
        <v>289</v>
      </c>
      <c r="D2896">
        <v>320</v>
      </c>
      <c r="E2896" t="s">
        <v>1245</v>
      </c>
      <c r="F2896">
        <v>0.25</v>
      </c>
      <c r="G2896" t="str">
        <f>LOOKUP(F2896,{0,6,45},{"F","L","H"})</f>
        <v>F</v>
      </c>
      <c r="H2896" t="s">
        <v>4577</v>
      </c>
      <c r="I2896" s="43" t="str">
        <f>IFERROR(VLOOKUP(#REF!,#REF!,2,FALSE),"No")</f>
        <v>No</v>
      </c>
      <c r="J2896" s="139">
        <v>0.75</v>
      </c>
      <c r="K2896" s="148">
        <v>28</v>
      </c>
      <c r="L2896" s="148"/>
      <c r="M2896" s="148"/>
      <c r="N2896" s="148"/>
      <c r="O2896" s="148"/>
      <c r="P2896" s="148"/>
      <c r="Q2896" s="148"/>
      <c r="R2896" s="148"/>
      <c r="S2896" s="148"/>
      <c r="T2896" s="148"/>
      <c r="U2896" s="148"/>
      <c r="V2896" s="148"/>
      <c r="W2896" s="148"/>
      <c r="X2896" s="139">
        <v>2</v>
      </c>
      <c r="Y2896" s="148">
        <v>1000</v>
      </c>
      <c r="Z2896" s="148"/>
      <c r="AA2896" s="148"/>
      <c r="AB2896" s="148"/>
      <c r="AC2896" s="148"/>
      <c r="AD2896" s="148"/>
      <c r="AE2896" s="148"/>
      <c r="AF2896" s="148"/>
      <c r="AG2896" s="148"/>
      <c r="AH2896" s="148"/>
      <c r="AI2896" s="148"/>
      <c r="AJ2896" s="148"/>
      <c r="AK2896" s="148"/>
      <c r="AL2896" s="139">
        <v>0</v>
      </c>
      <c r="AM2896" s="139">
        <v>0</v>
      </c>
      <c r="AN2896" s="148">
        <f t="shared" si="406"/>
        <v>1000</v>
      </c>
      <c r="AO2896" s="148">
        <f t="shared" si="407"/>
        <v>28</v>
      </c>
      <c r="AP2896" s="148">
        <v>10</v>
      </c>
      <c r="AQ2896" s="140">
        <v>10</v>
      </c>
      <c r="AS2896" s="42">
        <f t="shared" si="408"/>
        <v>1802.7373792695851</v>
      </c>
      <c r="AT2896" s="101">
        <f t="shared" si="409"/>
        <v>0</v>
      </c>
      <c r="AU2896" s="42">
        <f t="shared" si="410"/>
        <v>1802.7373792695851</v>
      </c>
      <c r="AV2896" s="42">
        <f t="shared" si="411"/>
        <v>3251.0961721474032</v>
      </c>
      <c r="AW2896" s="102">
        <f t="shared" si="412"/>
        <v>431</v>
      </c>
      <c r="AX2896" s="43">
        <f t="shared" si="405"/>
        <v>0.75</v>
      </c>
      <c r="AY2896" s="43" t="str">
        <f t="shared" si="413"/>
        <v>UTGS</v>
      </c>
    </row>
    <row r="2897" spans="1:51" hidden="1" x14ac:dyDescent="0.2">
      <c r="A2897" s="38">
        <v>2890</v>
      </c>
      <c r="B2897" t="s">
        <v>362</v>
      </c>
      <c r="C2897" t="s">
        <v>289</v>
      </c>
      <c r="D2897">
        <v>320</v>
      </c>
      <c r="E2897" t="s">
        <v>1245</v>
      </c>
      <c r="F2897">
        <v>0.25</v>
      </c>
      <c r="G2897" t="str">
        <f>LOOKUP(F2897,{0,6,45},{"F","L","H"})</f>
        <v>F</v>
      </c>
      <c r="H2897" t="s">
        <v>4578</v>
      </c>
      <c r="I2897" s="43" t="str">
        <f>IFERROR(VLOOKUP(#REF!,#REF!,2,FALSE),"No")</f>
        <v>No</v>
      </c>
      <c r="J2897" s="139">
        <v>0.75</v>
      </c>
      <c r="K2897" s="148">
        <v>33</v>
      </c>
      <c r="L2897" s="148"/>
      <c r="M2897" s="148"/>
      <c r="N2897" s="148"/>
      <c r="O2897" s="148"/>
      <c r="P2897" s="148"/>
      <c r="Q2897" s="148"/>
      <c r="R2897" s="148"/>
      <c r="S2897" s="148"/>
      <c r="T2897" s="148"/>
      <c r="U2897" s="148"/>
      <c r="V2897" s="148"/>
      <c r="W2897" s="148"/>
      <c r="X2897" s="139">
        <v>2</v>
      </c>
      <c r="Y2897" s="148">
        <v>1000</v>
      </c>
      <c r="Z2897" s="149"/>
      <c r="AA2897" s="148"/>
      <c r="AB2897" s="148"/>
      <c r="AC2897" s="148"/>
      <c r="AD2897" s="148"/>
      <c r="AE2897" s="148"/>
      <c r="AF2897" s="148"/>
      <c r="AG2897" s="148"/>
      <c r="AH2897" s="148"/>
      <c r="AI2897" s="148"/>
      <c r="AJ2897" s="148"/>
      <c r="AK2897" s="148"/>
      <c r="AL2897" s="139">
        <v>0</v>
      </c>
      <c r="AM2897" s="139">
        <v>0</v>
      </c>
      <c r="AN2897" s="148">
        <f t="shared" si="406"/>
        <v>1000</v>
      </c>
      <c r="AO2897" s="148">
        <f t="shared" si="407"/>
        <v>33</v>
      </c>
      <c r="AP2897" s="148">
        <v>10</v>
      </c>
      <c r="AQ2897" s="140">
        <v>10</v>
      </c>
      <c r="AS2897" s="42">
        <f t="shared" si="408"/>
        <v>2124.6547684248681</v>
      </c>
      <c r="AT2897" s="101">
        <f t="shared" si="409"/>
        <v>0</v>
      </c>
      <c r="AU2897" s="42">
        <f t="shared" si="410"/>
        <v>2124.6547684248681</v>
      </c>
      <c r="AV2897" s="42">
        <f t="shared" si="411"/>
        <v>3251.0961721474032</v>
      </c>
      <c r="AW2897" s="102">
        <f t="shared" si="412"/>
        <v>431</v>
      </c>
      <c r="AX2897" s="43">
        <f t="shared" si="405"/>
        <v>0.75</v>
      </c>
      <c r="AY2897" s="43" t="str">
        <f t="shared" si="413"/>
        <v>UTGS</v>
      </c>
    </row>
    <row r="2898" spans="1:51" hidden="1" x14ac:dyDescent="0.2">
      <c r="A2898" s="38">
        <v>2891</v>
      </c>
      <c r="B2898" t="s">
        <v>362</v>
      </c>
      <c r="C2898" t="s">
        <v>289</v>
      </c>
      <c r="D2898">
        <v>630</v>
      </c>
      <c r="E2898" t="s">
        <v>1934</v>
      </c>
      <c r="F2898">
        <v>0.25</v>
      </c>
      <c r="G2898" t="str">
        <f>LOOKUP(F2898,{0,6,45},{"F","L","H"})</f>
        <v>F</v>
      </c>
      <c r="H2898" t="s">
        <v>4579</v>
      </c>
      <c r="I2898" s="43" t="str">
        <f>IFERROR(VLOOKUP(#REF!,#REF!,2,FALSE),"No")</f>
        <v>No</v>
      </c>
      <c r="J2898" s="139">
        <v>0.75</v>
      </c>
      <c r="K2898" s="148">
        <v>53</v>
      </c>
      <c r="L2898" s="148"/>
      <c r="M2898" s="148"/>
      <c r="N2898" s="148"/>
      <c r="O2898" s="148"/>
      <c r="P2898" s="148"/>
      <c r="Q2898" s="148"/>
      <c r="R2898" s="148"/>
      <c r="S2898" s="148"/>
      <c r="T2898" s="148"/>
      <c r="U2898" s="148"/>
      <c r="V2898" s="148"/>
      <c r="W2898" s="148"/>
      <c r="X2898" s="139">
        <v>2</v>
      </c>
      <c r="Y2898" s="148">
        <v>1000</v>
      </c>
      <c r="Z2898" s="149"/>
      <c r="AA2898" s="148"/>
      <c r="AB2898" s="148"/>
      <c r="AC2898" s="148"/>
      <c r="AD2898" s="148"/>
      <c r="AE2898" s="148"/>
      <c r="AF2898" s="148"/>
      <c r="AG2898" s="148"/>
      <c r="AH2898" s="148"/>
      <c r="AI2898" s="148"/>
      <c r="AJ2898" s="148"/>
      <c r="AK2898" s="148"/>
      <c r="AL2898" s="139">
        <v>0</v>
      </c>
      <c r="AM2898" s="139">
        <v>0</v>
      </c>
      <c r="AN2898" s="148">
        <f t="shared" si="406"/>
        <v>1000</v>
      </c>
      <c r="AO2898" s="148">
        <f t="shared" si="407"/>
        <v>53</v>
      </c>
      <c r="AP2898" s="148">
        <v>9</v>
      </c>
      <c r="AQ2898" s="140">
        <v>9</v>
      </c>
      <c r="AS2898" s="42">
        <f t="shared" si="408"/>
        <v>3412.3243250460005</v>
      </c>
      <c r="AT2898" s="101">
        <f t="shared" si="409"/>
        <v>0</v>
      </c>
      <c r="AU2898" s="42">
        <f t="shared" si="410"/>
        <v>3412.3243250460005</v>
      </c>
      <c r="AV2898" s="42">
        <f t="shared" si="411"/>
        <v>3612.3290801637813</v>
      </c>
      <c r="AW2898" s="102">
        <f t="shared" si="412"/>
        <v>1348.3333333333333</v>
      </c>
      <c r="AX2898" s="43">
        <f t="shared" si="405"/>
        <v>0.75</v>
      </c>
      <c r="AY2898" s="43" t="str">
        <f t="shared" si="413"/>
        <v>UTGS</v>
      </c>
    </row>
    <row r="2899" spans="1:51" hidden="1" x14ac:dyDescent="0.2">
      <c r="A2899" s="38">
        <v>2892</v>
      </c>
      <c r="B2899" t="s">
        <v>5806</v>
      </c>
      <c r="C2899" t="s">
        <v>292</v>
      </c>
      <c r="D2899">
        <v>5550</v>
      </c>
      <c r="E2899" t="s">
        <v>198</v>
      </c>
      <c r="F2899">
        <v>2</v>
      </c>
      <c r="G2899" t="str">
        <f>LOOKUP(F2899,{0,6,45},{"F","L","H"})</f>
        <v>F</v>
      </c>
      <c r="H2899" t="s">
        <v>1916</v>
      </c>
      <c r="I2899" s="43" t="str">
        <f>IFERROR(VLOOKUP(#REF!,#REF!,2,FALSE),"No")</f>
        <v>No</v>
      </c>
      <c r="J2899" s="139">
        <v>1.25</v>
      </c>
      <c r="K2899" s="148">
        <v>149</v>
      </c>
      <c r="L2899" s="148"/>
      <c r="M2899" s="148"/>
      <c r="N2899" s="148"/>
      <c r="O2899" s="148"/>
      <c r="P2899" s="148"/>
      <c r="Q2899" s="148"/>
      <c r="R2899" s="148"/>
      <c r="S2899" s="148"/>
      <c r="T2899" s="148"/>
      <c r="U2899" s="148"/>
      <c r="V2899" s="148"/>
      <c r="W2899" s="148"/>
      <c r="X2899" s="139">
        <v>6</v>
      </c>
      <c r="Y2899" s="148">
        <v>973.85</v>
      </c>
      <c r="Z2899" s="148">
        <v>8</v>
      </c>
      <c r="AA2899" s="148">
        <v>26.15</v>
      </c>
      <c r="AB2899" s="148"/>
      <c r="AC2899" s="148"/>
      <c r="AD2899" s="148"/>
      <c r="AE2899" s="148"/>
      <c r="AF2899" s="148"/>
      <c r="AG2899" s="148"/>
      <c r="AH2899" s="148"/>
      <c r="AI2899" s="148"/>
      <c r="AJ2899" s="148"/>
      <c r="AK2899" s="148"/>
      <c r="AL2899" s="139">
        <v>0</v>
      </c>
      <c r="AM2899" s="139">
        <v>0</v>
      </c>
      <c r="AN2899" s="148">
        <f t="shared" si="406"/>
        <v>1000</v>
      </c>
      <c r="AO2899" s="148">
        <f t="shared" si="407"/>
        <v>149</v>
      </c>
      <c r="AP2899" s="148">
        <v>2</v>
      </c>
      <c r="AQ2899" s="140">
        <v>2</v>
      </c>
      <c r="AS2899" s="42">
        <f t="shared" si="408"/>
        <v>11102.508196827433</v>
      </c>
      <c r="AT2899" s="101">
        <f t="shared" si="409"/>
        <v>0</v>
      </c>
      <c r="AU2899" s="42">
        <f t="shared" si="410"/>
        <v>11102.508196827433</v>
      </c>
      <c r="AV2899" s="42">
        <f t="shared" si="411"/>
        <v>30183.102360737019</v>
      </c>
      <c r="AW2899" s="102">
        <f t="shared" si="412"/>
        <v>3698.6666666666665</v>
      </c>
      <c r="AX2899" s="43">
        <f t="shared" si="405"/>
        <v>1.25</v>
      </c>
      <c r="AY2899" s="43" t="str">
        <f t="shared" si="413"/>
        <v>UTFS</v>
      </c>
    </row>
    <row r="2900" spans="1:51" hidden="1" x14ac:dyDescent="0.2">
      <c r="A2900" s="38">
        <v>2893</v>
      </c>
      <c r="B2900" t="s">
        <v>5806</v>
      </c>
      <c r="C2900" t="s">
        <v>292</v>
      </c>
      <c r="D2900">
        <v>2400</v>
      </c>
      <c r="E2900" t="s">
        <v>193</v>
      </c>
      <c r="F2900">
        <v>2</v>
      </c>
      <c r="G2900" t="str">
        <f>LOOKUP(F2900,{0,6,45},{"F","L","H"})</f>
        <v>F</v>
      </c>
      <c r="H2900" t="s">
        <v>2010</v>
      </c>
      <c r="I2900" s="43" t="str">
        <f>IFERROR(VLOOKUP(#REF!,#REF!,2,FALSE),"No")</f>
        <v>No</v>
      </c>
      <c r="J2900" s="139">
        <v>1.25</v>
      </c>
      <c r="K2900" s="148">
        <v>158</v>
      </c>
      <c r="L2900" s="148"/>
      <c r="M2900" s="148"/>
      <c r="N2900" s="148"/>
      <c r="O2900" s="148"/>
      <c r="P2900" s="148"/>
      <c r="Q2900" s="148"/>
      <c r="R2900" s="148"/>
      <c r="S2900" s="148"/>
      <c r="T2900" s="148"/>
      <c r="U2900" s="148"/>
      <c r="V2900" s="148"/>
      <c r="W2900" s="148"/>
      <c r="X2900" s="139">
        <v>4</v>
      </c>
      <c r="Y2900" s="148">
        <v>1000</v>
      </c>
      <c r="Z2900" s="148"/>
      <c r="AA2900" s="148"/>
      <c r="AB2900" s="148"/>
      <c r="AC2900" s="148"/>
      <c r="AD2900" s="148"/>
      <c r="AE2900" s="148"/>
      <c r="AF2900" s="148"/>
      <c r="AG2900" s="148"/>
      <c r="AH2900" s="148"/>
      <c r="AI2900" s="148"/>
      <c r="AJ2900" s="148"/>
      <c r="AK2900" s="148"/>
      <c r="AL2900" s="139">
        <v>0</v>
      </c>
      <c r="AM2900" s="139">
        <v>0</v>
      </c>
      <c r="AN2900" s="148">
        <f t="shared" si="406"/>
        <v>1000</v>
      </c>
      <c r="AO2900" s="148">
        <f t="shared" si="407"/>
        <v>158</v>
      </c>
      <c r="AP2900" s="148">
        <v>6</v>
      </c>
      <c r="AQ2900" s="140">
        <v>6</v>
      </c>
      <c r="AS2900" s="42">
        <f t="shared" si="408"/>
        <v>11773.129497306943</v>
      </c>
      <c r="AT2900" s="101">
        <f t="shared" si="409"/>
        <v>0</v>
      </c>
      <c r="AU2900" s="42">
        <f t="shared" si="410"/>
        <v>11773.129497306943</v>
      </c>
      <c r="AV2900" s="42">
        <f t="shared" si="411"/>
        <v>6613.4936202456729</v>
      </c>
      <c r="AW2900" s="102">
        <f t="shared" si="412"/>
        <v>2428.75</v>
      </c>
      <c r="AX2900" s="43">
        <f t="shared" si="405"/>
        <v>1.25</v>
      </c>
      <c r="AY2900" s="43" t="str">
        <f t="shared" si="413"/>
        <v>UTFS</v>
      </c>
    </row>
    <row r="2901" spans="1:51" hidden="1" x14ac:dyDescent="0.2">
      <c r="A2901" s="38">
        <v>2894</v>
      </c>
      <c r="B2901" t="s">
        <v>362</v>
      </c>
      <c r="C2901" t="s">
        <v>289</v>
      </c>
      <c r="D2901">
        <v>550</v>
      </c>
      <c r="E2901" t="s">
        <v>1245</v>
      </c>
      <c r="F2901">
        <v>2</v>
      </c>
      <c r="G2901" t="str">
        <f>LOOKUP(F2901,{0,6,45},{"F","L","H"})</f>
        <v>F</v>
      </c>
      <c r="H2901" t="s">
        <v>4580</v>
      </c>
      <c r="I2901" s="43" t="str">
        <f>IFERROR(VLOOKUP(#REF!,#REF!,2,FALSE),"No")</f>
        <v>No</v>
      </c>
      <c r="J2901" s="139">
        <v>1.25</v>
      </c>
      <c r="K2901" s="148">
        <v>10</v>
      </c>
      <c r="L2901" s="148"/>
      <c r="M2901" s="148"/>
      <c r="N2901" s="148"/>
      <c r="O2901" s="148"/>
      <c r="P2901" s="148"/>
      <c r="Q2901" s="148"/>
      <c r="R2901" s="148"/>
      <c r="S2901" s="148"/>
      <c r="T2901" s="148"/>
      <c r="U2901" s="148"/>
      <c r="V2901" s="148"/>
      <c r="W2901" s="148"/>
      <c r="X2901" s="139">
        <v>2</v>
      </c>
      <c r="Y2901" s="148">
        <v>747.75</v>
      </c>
      <c r="Z2901" s="148">
        <v>4</v>
      </c>
      <c r="AA2901" s="148">
        <v>252.25</v>
      </c>
      <c r="AB2901" s="148"/>
      <c r="AC2901" s="148"/>
      <c r="AD2901" s="148"/>
      <c r="AE2901" s="148"/>
      <c r="AF2901" s="148"/>
      <c r="AG2901" s="148"/>
      <c r="AH2901" s="148"/>
      <c r="AI2901" s="148"/>
      <c r="AJ2901" s="148"/>
      <c r="AK2901" s="148"/>
      <c r="AL2901" s="139">
        <v>0</v>
      </c>
      <c r="AM2901" s="139">
        <v>0</v>
      </c>
      <c r="AN2901" s="148">
        <f t="shared" si="406"/>
        <v>1000</v>
      </c>
      <c r="AO2901" s="148">
        <f t="shared" si="407"/>
        <v>10</v>
      </c>
      <c r="AP2901" s="148">
        <v>8</v>
      </c>
      <c r="AQ2901" s="140">
        <v>35</v>
      </c>
      <c r="AS2901" s="42">
        <f t="shared" si="408"/>
        <v>745.13477831056605</v>
      </c>
      <c r="AT2901" s="101">
        <f t="shared" si="409"/>
        <v>0</v>
      </c>
      <c r="AU2901" s="42">
        <f t="shared" si="410"/>
        <v>745.13477831056605</v>
      </c>
      <c r="AV2901" s="42">
        <f t="shared" si="411"/>
        <v>980.55983489925814</v>
      </c>
      <c r="AW2901" s="102">
        <f t="shared" si="412"/>
        <v>585.0096169344007</v>
      </c>
      <c r="AX2901" s="43">
        <f t="shared" si="405"/>
        <v>1.25</v>
      </c>
      <c r="AY2901" s="43" t="str">
        <f t="shared" si="413"/>
        <v>UTGS</v>
      </c>
    </row>
    <row r="2902" spans="1:51" hidden="1" x14ac:dyDescent="0.2">
      <c r="A2902" s="38">
        <v>2895</v>
      </c>
      <c r="B2902" t="s">
        <v>362</v>
      </c>
      <c r="C2902" t="s">
        <v>289</v>
      </c>
      <c r="D2902">
        <v>550</v>
      </c>
      <c r="E2902" t="s">
        <v>1245</v>
      </c>
      <c r="F2902">
        <v>2</v>
      </c>
      <c r="G2902" t="str">
        <f>LOOKUP(F2902,{0,6,45},{"F","L","H"})</f>
        <v>F</v>
      </c>
      <c r="H2902" t="s">
        <v>2173</v>
      </c>
      <c r="I2902" s="43" t="str">
        <f>IFERROR(VLOOKUP(#REF!,#REF!,2,FALSE),"No")</f>
        <v>No</v>
      </c>
      <c r="J2902" s="139">
        <v>4</v>
      </c>
      <c r="K2902" s="148">
        <v>256</v>
      </c>
      <c r="L2902" s="148"/>
      <c r="M2902" s="148"/>
      <c r="N2902" s="148"/>
      <c r="O2902" s="148"/>
      <c r="P2902" s="148"/>
      <c r="Q2902" s="148"/>
      <c r="R2902" s="148"/>
      <c r="S2902" s="148"/>
      <c r="T2902" s="148"/>
      <c r="U2902" s="148"/>
      <c r="V2902" s="148"/>
      <c r="W2902" s="148"/>
      <c r="X2902" s="139">
        <v>4</v>
      </c>
      <c r="Y2902" s="148">
        <v>1000</v>
      </c>
      <c r="Z2902" s="148"/>
      <c r="AA2902" s="148"/>
      <c r="AB2902" s="148"/>
      <c r="AC2902" s="148"/>
      <c r="AD2902" s="148"/>
      <c r="AE2902" s="148"/>
      <c r="AF2902" s="148"/>
      <c r="AG2902" s="148"/>
      <c r="AH2902" s="148"/>
      <c r="AI2902" s="148"/>
      <c r="AJ2902" s="148"/>
      <c r="AK2902" s="148"/>
      <c r="AL2902" s="139">
        <v>0</v>
      </c>
      <c r="AM2902" s="139">
        <v>0</v>
      </c>
      <c r="AN2902" s="148">
        <f t="shared" si="406"/>
        <v>1000</v>
      </c>
      <c r="AO2902" s="148">
        <f t="shared" si="407"/>
        <v>256</v>
      </c>
      <c r="AP2902" s="148">
        <v>1</v>
      </c>
      <c r="AQ2902" s="140">
        <v>157</v>
      </c>
      <c r="AS2902" s="42">
        <f t="shared" si="408"/>
        <v>19595.130324750491</v>
      </c>
      <c r="AT2902" s="101">
        <f t="shared" si="409"/>
        <v>0</v>
      </c>
      <c r="AU2902" s="42">
        <f t="shared" si="410"/>
        <v>19595.130324750491</v>
      </c>
      <c r="AV2902" s="42">
        <f t="shared" si="411"/>
        <v>252.744979117669</v>
      </c>
      <c r="AW2902" s="102">
        <f t="shared" si="412"/>
        <v>585.0096169344007</v>
      </c>
      <c r="AX2902" s="43">
        <f t="shared" si="405"/>
        <v>4</v>
      </c>
      <c r="AY2902" s="43" t="str">
        <f t="shared" si="413"/>
        <v>UTGS</v>
      </c>
    </row>
    <row r="2903" spans="1:51" hidden="1" x14ac:dyDescent="0.2">
      <c r="A2903" s="38">
        <v>2896</v>
      </c>
      <c r="B2903" t="s">
        <v>362</v>
      </c>
      <c r="C2903" t="s">
        <v>289</v>
      </c>
      <c r="D2903">
        <v>320</v>
      </c>
      <c r="E2903" t="s">
        <v>1232</v>
      </c>
      <c r="F2903">
        <v>0.25</v>
      </c>
      <c r="G2903" t="str">
        <f>LOOKUP(F2903,{0,6,45},{"F","L","H"})</f>
        <v>F</v>
      </c>
      <c r="H2903" t="s">
        <v>4582</v>
      </c>
      <c r="I2903" s="43" t="str">
        <f>IFERROR(VLOOKUP(#REF!,#REF!,2,FALSE),"No")</f>
        <v>No</v>
      </c>
      <c r="J2903" s="139">
        <v>0.75</v>
      </c>
      <c r="K2903" s="148">
        <v>41</v>
      </c>
      <c r="L2903" s="148"/>
      <c r="M2903" s="148"/>
      <c r="N2903" s="148"/>
      <c r="O2903" s="148"/>
      <c r="P2903" s="148"/>
      <c r="Q2903" s="148"/>
      <c r="R2903" s="148"/>
      <c r="S2903" s="148"/>
      <c r="T2903" s="148"/>
      <c r="U2903" s="148"/>
      <c r="V2903" s="148"/>
      <c r="W2903" s="148"/>
      <c r="X2903" s="139">
        <v>2</v>
      </c>
      <c r="Y2903" s="148">
        <v>1000</v>
      </c>
      <c r="Z2903" s="148"/>
      <c r="AA2903" s="148"/>
      <c r="AB2903" s="148"/>
      <c r="AC2903" s="148"/>
      <c r="AD2903" s="148"/>
      <c r="AE2903" s="148"/>
      <c r="AF2903" s="148"/>
      <c r="AG2903" s="148"/>
      <c r="AH2903" s="148"/>
      <c r="AI2903" s="148"/>
      <c r="AJ2903" s="148"/>
      <c r="AK2903" s="148"/>
      <c r="AL2903" s="139">
        <v>0</v>
      </c>
      <c r="AM2903" s="139">
        <v>0</v>
      </c>
      <c r="AN2903" s="148">
        <f t="shared" si="406"/>
        <v>1000</v>
      </c>
      <c r="AO2903" s="148">
        <f t="shared" si="407"/>
        <v>41</v>
      </c>
      <c r="AP2903" s="148">
        <v>4</v>
      </c>
      <c r="AQ2903" s="140">
        <v>4</v>
      </c>
      <c r="AS2903" s="42">
        <f t="shared" si="408"/>
        <v>2639.7225910733209</v>
      </c>
      <c r="AT2903" s="101">
        <f t="shared" si="409"/>
        <v>0</v>
      </c>
      <c r="AU2903" s="42">
        <f t="shared" si="410"/>
        <v>2639.7225910733209</v>
      </c>
      <c r="AV2903" s="42">
        <f t="shared" si="411"/>
        <v>8127.740430368508</v>
      </c>
      <c r="AW2903" s="102">
        <f t="shared" si="412"/>
        <v>431</v>
      </c>
      <c r="AX2903" s="43">
        <f t="shared" si="405"/>
        <v>0.75</v>
      </c>
      <c r="AY2903" s="43" t="str">
        <f t="shared" si="413"/>
        <v>UTGS</v>
      </c>
    </row>
    <row r="2904" spans="1:51" hidden="1" x14ac:dyDescent="0.2">
      <c r="A2904" s="38">
        <v>2897</v>
      </c>
      <c r="B2904" t="s">
        <v>5806</v>
      </c>
      <c r="C2904" t="s">
        <v>289</v>
      </c>
      <c r="D2904">
        <v>44350</v>
      </c>
      <c r="E2904" t="s">
        <v>215</v>
      </c>
      <c r="F2904">
        <v>45</v>
      </c>
      <c r="G2904" t="str">
        <f>LOOKUP(F2904,{0,6,45},{"F","L","H"})</f>
        <v>H</v>
      </c>
      <c r="H2904" t="s">
        <v>1612</v>
      </c>
      <c r="I2904" s="43" t="str">
        <f>IFERROR(VLOOKUP(#REF!,#REF!,2,FALSE),"No")</f>
        <v>No</v>
      </c>
      <c r="J2904" s="139">
        <v>4</v>
      </c>
      <c r="K2904" s="148">
        <v>140</v>
      </c>
      <c r="L2904" s="148">
        <v>6</v>
      </c>
      <c r="M2904" s="148">
        <v>2</v>
      </c>
      <c r="N2904" s="148"/>
      <c r="O2904" s="148"/>
      <c r="P2904" s="148"/>
      <c r="Q2904" s="148"/>
      <c r="R2904" s="148"/>
      <c r="S2904" s="148"/>
      <c r="T2904" s="148"/>
      <c r="U2904" s="148"/>
      <c r="V2904" s="148"/>
      <c r="W2904" s="148"/>
      <c r="X2904" s="139">
        <v>6</v>
      </c>
      <c r="Y2904" s="148">
        <v>42.02</v>
      </c>
      <c r="Z2904" s="149">
        <v>8</v>
      </c>
      <c r="AA2904" s="148">
        <v>957.98</v>
      </c>
      <c r="AB2904" s="148"/>
      <c r="AC2904" s="148"/>
      <c r="AD2904" s="148"/>
      <c r="AE2904" s="148"/>
      <c r="AF2904" s="148"/>
      <c r="AG2904" s="148"/>
      <c r="AH2904" s="148"/>
      <c r="AI2904" s="148"/>
      <c r="AJ2904" s="148"/>
      <c r="AK2904" s="148"/>
      <c r="AL2904" s="139">
        <v>0</v>
      </c>
      <c r="AM2904" s="139">
        <v>0</v>
      </c>
      <c r="AN2904" s="148">
        <f t="shared" si="406"/>
        <v>1000</v>
      </c>
      <c r="AO2904" s="148">
        <f t="shared" si="407"/>
        <v>142</v>
      </c>
      <c r="AP2904" s="148">
        <v>1</v>
      </c>
      <c r="AQ2904" s="140">
        <v>1</v>
      </c>
      <c r="AS2904" s="42">
        <f t="shared" si="408"/>
        <v>10821.126896347925</v>
      </c>
      <c r="AT2904" s="101">
        <f t="shared" si="409"/>
        <v>0</v>
      </c>
      <c r="AU2904" s="42">
        <f t="shared" si="410"/>
        <v>10821.126896347925</v>
      </c>
      <c r="AV2904" s="42">
        <f t="shared" si="411"/>
        <v>72312.265321474042</v>
      </c>
      <c r="AW2904" s="102">
        <f t="shared" si="412"/>
        <v>60371.752872868376</v>
      </c>
      <c r="AX2904" s="43">
        <f t="shared" si="405"/>
        <v>4</v>
      </c>
      <c r="AY2904" s="43" t="str">
        <f t="shared" si="413"/>
        <v>UTGS</v>
      </c>
    </row>
    <row r="2905" spans="1:51" hidden="1" x14ac:dyDescent="0.2">
      <c r="A2905" s="38">
        <v>2898</v>
      </c>
      <c r="B2905" t="s">
        <v>5806</v>
      </c>
      <c r="C2905" t="s">
        <v>289</v>
      </c>
      <c r="D2905">
        <v>20200</v>
      </c>
      <c r="E2905" t="s">
        <v>198</v>
      </c>
      <c r="F2905">
        <v>45</v>
      </c>
      <c r="G2905" t="str">
        <f>LOOKUP(F2905,{0,6,45},{"F","L","H"})</f>
        <v>H</v>
      </c>
      <c r="H2905" t="s">
        <v>2029</v>
      </c>
      <c r="I2905" s="43" t="str">
        <f>IFERROR(VLOOKUP(#REF!,#REF!,2,FALSE),"No")</f>
        <v>No</v>
      </c>
      <c r="J2905" s="139">
        <v>0.75</v>
      </c>
      <c r="K2905" s="148">
        <v>17</v>
      </c>
      <c r="L2905" s="148">
        <v>2</v>
      </c>
      <c r="M2905" s="148">
        <v>2</v>
      </c>
      <c r="N2905" s="148"/>
      <c r="O2905" s="148"/>
      <c r="P2905" s="148"/>
      <c r="Q2905" s="148"/>
      <c r="R2905" s="148"/>
      <c r="S2905" s="148"/>
      <c r="T2905" s="148"/>
      <c r="U2905" s="148"/>
      <c r="V2905" s="148"/>
      <c r="W2905" s="148"/>
      <c r="X2905" s="139">
        <v>8</v>
      </c>
      <c r="Y2905" s="148">
        <v>1000</v>
      </c>
      <c r="Z2905" s="148"/>
      <c r="AA2905" s="148"/>
      <c r="AB2905" s="148"/>
      <c r="AC2905" s="148"/>
      <c r="AD2905" s="148"/>
      <c r="AE2905" s="148"/>
      <c r="AF2905" s="148"/>
      <c r="AG2905" s="148"/>
      <c r="AH2905" s="148"/>
      <c r="AI2905" s="148"/>
      <c r="AJ2905" s="148"/>
      <c r="AK2905" s="148"/>
      <c r="AL2905" s="139">
        <v>0</v>
      </c>
      <c r="AM2905" s="139">
        <v>0</v>
      </c>
      <c r="AN2905" s="148">
        <f t="shared" si="406"/>
        <v>1000</v>
      </c>
      <c r="AO2905" s="148">
        <f t="shared" si="407"/>
        <v>19</v>
      </c>
      <c r="AP2905" s="148">
        <v>1</v>
      </c>
      <c r="AQ2905" s="140">
        <v>1</v>
      </c>
      <c r="AS2905" s="42">
        <f t="shared" si="408"/>
        <v>1240.4860787900755</v>
      </c>
      <c r="AT2905" s="101">
        <f t="shared" si="409"/>
        <v>0</v>
      </c>
      <c r="AU2905" s="42">
        <f t="shared" si="410"/>
        <v>1240.4860787900755</v>
      </c>
      <c r="AV2905" s="42">
        <f t="shared" si="411"/>
        <v>72850.961721474043</v>
      </c>
      <c r="AW2905" s="102">
        <f t="shared" si="412"/>
        <v>52825.283763759828</v>
      </c>
      <c r="AX2905" s="43">
        <f t="shared" si="405"/>
        <v>0.75</v>
      </c>
      <c r="AY2905" s="43" t="str">
        <f t="shared" si="413"/>
        <v>UTGS</v>
      </c>
    </row>
    <row r="2906" spans="1:51" hidden="1" x14ac:dyDescent="0.2">
      <c r="A2906" s="38">
        <v>2899</v>
      </c>
      <c r="B2906" t="s">
        <v>362</v>
      </c>
      <c r="C2906" t="s">
        <v>289</v>
      </c>
      <c r="D2906">
        <v>320</v>
      </c>
      <c r="E2906" t="s">
        <v>1245</v>
      </c>
      <c r="F2906">
        <v>0.25</v>
      </c>
      <c r="G2906" t="str">
        <f>LOOKUP(F2906,{0,6,45},{"F","L","H"})</f>
        <v>F</v>
      </c>
      <c r="H2906" t="s">
        <v>4583</v>
      </c>
      <c r="I2906" s="43" t="str">
        <f>IFERROR(VLOOKUP(#REF!,#REF!,2,FALSE),"No")</f>
        <v>No</v>
      </c>
      <c r="J2906" s="139">
        <v>0.75</v>
      </c>
      <c r="K2906" s="148">
        <v>28</v>
      </c>
      <c r="L2906" s="148"/>
      <c r="M2906" s="148"/>
      <c r="N2906" s="148"/>
      <c r="O2906" s="148"/>
      <c r="P2906" s="148"/>
      <c r="Q2906" s="148"/>
      <c r="R2906" s="148"/>
      <c r="S2906" s="148"/>
      <c r="T2906" s="148"/>
      <c r="U2906" s="148"/>
      <c r="V2906" s="148"/>
      <c r="W2906" s="148"/>
      <c r="X2906" s="139">
        <v>2</v>
      </c>
      <c r="Y2906" s="148">
        <v>1000</v>
      </c>
      <c r="Z2906" s="149"/>
      <c r="AA2906" s="148"/>
      <c r="AB2906" s="148"/>
      <c r="AC2906" s="148"/>
      <c r="AD2906" s="148"/>
      <c r="AE2906" s="148"/>
      <c r="AF2906" s="148"/>
      <c r="AG2906" s="148"/>
      <c r="AH2906" s="148"/>
      <c r="AI2906" s="148"/>
      <c r="AJ2906" s="148"/>
      <c r="AK2906" s="148"/>
      <c r="AL2906" s="139">
        <v>0</v>
      </c>
      <c r="AM2906" s="139">
        <v>0</v>
      </c>
      <c r="AN2906" s="148">
        <f t="shared" si="406"/>
        <v>1000</v>
      </c>
      <c r="AO2906" s="148">
        <f t="shared" si="407"/>
        <v>28</v>
      </c>
      <c r="AP2906" s="148">
        <v>7</v>
      </c>
      <c r="AQ2906" s="140">
        <v>7</v>
      </c>
      <c r="AS2906" s="42">
        <f t="shared" si="408"/>
        <v>1802.7373792695851</v>
      </c>
      <c r="AT2906" s="101">
        <f t="shared" si="409"/>
        <v>0</v>
      </c>
      <c r="AU2906" s="42">
        <f t="shared" si="410"/>
        <v>1802.7373792695851</v>
      </c>
      <c r="AV2906" s="42">
        <f t="shared" si="411"/>
        <v>4644.4231030677192</v>
      </c>
      <c r="AW2906" s="102">
        <f t="shared" si="412"/>
        <v>431</v>
      </c>
      <c r="AX2906" s="43">
        <f t="shared" si="405"/>
        <v>0.75</v>
      </c>
      <c r="AY2906" s="43" t="str">
        <f t="shared" si="413"/>
        <v>UTGS</v>
      </c>
    </row>
    <row r="2907" spans="1:51" hidden="1" x14ac:dyDescent="0.2">
      <c r="A2907" s="38">
        <v>2900</v>
      </c>
      <c r="B2907" t="s">
        <v>362</v>
      </c>
      <c r="C2907" t="s">
        <v>289</v>
      </c>
      <c r="D2907">
        <v>320</v>
      </c>
      <c r="E2907" t="s">
        <v>1245</v>
      </c>
      <c r="F2907">
        <v>0.25</v>
      </c>
      <c r="G2907" t="str">
        <f>LOOKUP(F2907,{0,6,45},{"F","L","H"})</f>
        <v>F</v>
      </c>
      <c r="H2907" t="s">
        <v>4584</v>
      </c>
      <c r="I2907" s="43" t="str">
        <f>IFERROR(VLOOKUP(#REF!,#REF!,2,FALSE),"No")</f>
        <v>No</v>
      </c>
      <c r="J2907" s="139">
        <v>0.75</v>
      </c>
      <c r="K2907" s="148">
        <v>95</v>
      </c>
      <c r="L2907" s="148"/>
      <c r="M2907" s="148"/>
      <c r="N2907" s="148"/>
      <c r="O2907" s="148"/>
      <c r="P2907" s="148"/>
      <c r="Q2907" s="148"/>
      <c r="R2907" s="148"/>
      <c r="S2907" s="148"/>
      <c r="T2907" s="148"/>
      <c r="U2907" s="148"/>
      <c r="V2907" s="148"/>
      <c r="W2907" s="148"/>
      <c r="X2907" s="139">
        <v>2</v>
      </c>
      <c r="Y2907" s="148">
        <v>1000</v>
      </c>
      <c r="Z2907" s="148"/>
      <c r="AA2907" s="148"/>
      <c r="AB2907" s="148"/>
      <c r="AC2907" s="148"/>
      <c r="AD2907" s="148"/>
      <c r="AE2907" s="148"/>
      <c r="AF2907" s="148"/>
      <c r="AG2907" s="148"/>
      <c r="AH2907" s="148"/>
      <c r="AI2907" s="148"/>
      <c r="AJ2907" s="148"/>
      <c r="AK2907" s="148"/>
      <c r="AL2907" s="139">
        <v>0</v>
      </c>
      <c r="AM2907" s="139">
        <v>0</v>
      </c>
      <c r="AN2907" s="148">
        <f t="shared" si="406"/>
        <v>1000</v>
      </c>
      <c r="AO2907" s="148">
        <f t="shared" si="407"/>
        <v>95</v>
      </c>
      <c r="AP2907" s="148">
        <v>13</v>
      </c>
      <c r="AQ2907" s="140">
        <v>13</v>
      </c>
      <c r="AS2907" s="42">
        <f t="shared" si="408"/>
        <v>6116.4303939503779</v>
      </c>
      <c r="AT2907" s="101">
        <f t="shared" si="409"/>
        <v>0</v>
      </c>
      <c r="AU2907" s="42">
        <f t="shared" si="410"/>
        <v>6116.4303939503779</v>
      </c>
      <c r="AV2907" s="42">
        <f t="shared" si="411"/>
        <v>2500.8432093441561</v>
      </c>
      <c r="AW2907" s="102">
        <f t="shared" si="412"/>
        <v>431</v>
      </c>
      <c r="AX2907" s="43">
        <f t="shared" si="405"/>
        <v>0.75</v>
      </c>
      <c r="AY2907" s="43" t="str">
        <f t="shared" si="413"/>
        <v>UTGS</v>
      </c>
    </row>
    <row r="2908" spans="1:51" hidden="1" x14ac:dyDescent="0.2">
      <c r="A2908" s="38">
        <v>2901</v>
      </c>
      <c r="B2908" t="s">
        <v>362</v>
      </c>
      <c r="C2908" t="s">
        <v>289</v>
      </c>
      <c r="D2908">
        <v>320</v>
      </c>
      <c r="E2908" t="s">
        <v>1245</v>
      </c>
      <c r="F2908">
        <v>0.25</v>
      </c>
      <c r="G2908" t="str">
        <f>LOOKUP(F2908,{0,6,45},{"F","L","H"})</f>
        <v>F</v>
      </c>
      <c r="H2908" t="s">
        <v>4585</v>
      </c>
      <c r="I2908" s="43" t="str">
        <f>IFERROR(VLOOKUP(#REF!,#REF!,2,FALSE),"No")</f>
        <v>No</v>
      </c>
      <c r="J2908" s="139">
        <v>0.75</v>
      </c>
      <c r="K2908" s="148">
        <v>18</v>
      </c>
      <c r="L2908" s="148"/>
      <c r="M2908" s="148"/>
      <c r="N2908" s="148"/>
      <c r="O2908" s="148"/>
      <c r="P2908" s="148"/>
      <c r="Q2908" s="148"/>
      <c r="R2908" s="148"/>
      <c r="S2908" s="148"/>
      <c r="T2908" s="148"/>
      <c r="U2908" s="148"/>
      <c r="V2908" s="148"/>
      <c r="W2908" s="148"/>
      <c r="X2908" s="139">
        <v>1.25</v>
      </c>
      <c r="Y2908" s="148">
        <v>132</v>
      </c>
      <c r="Z2908" s="148">
        <v>2</v>
      </c>
      <c r="AA2908" s="148">
        <v>868</v>
      </c>
      <c r="AB2908" s="148"/>
      <c r="AC2908" s="148"/>
      <c r="AD2908" s="148"/>
      <c r="AE2908" s="148"/>
      <c r="AF2908" s="148"/>
      <c r="AG2908" s="148"/>
      <c r="AH2908" s="148"/>
      <c r="AI2908" s="148"/>
      <c r="AJ2908" s="148"/>
      <c r="AK2908" s="148"/>
      <c r="AL2908" s="139">
        <v>0</v>
      </c>
      <c r="AM2908" s="139">
        <v>0</v>
      </c>
      <c r="AN2908" s="148">
        <f t="shared" si="406"/>
        <v>1000</v>
      </c>
      <c r="AO2908" s="148">
        <f t="shared" si="407"/>
        <v>18</v>
      </c>
      <c r="AP2908" s="148">
        <v>9</v>
      </c>
      <c r="AQ2908" s="140">
        <v>9</v>
      </c>
      <c r="AS2908" s="42">
        <f t="shared" si="408"/>
        <v>1158.9026009590189</v>
      </c>
      <c r="AT2908" s="101">
        <f t="shared" si="409"/>
        <v>0</v>
      </c>
      <c r="AU2908" s="42">
        <f t="shared" si="410"/>
        <v>1158.9026009590189</v>
      </c>
      <c r="AV2908" s="42">
        <f t="shared" si="411"/>
        <v>3622.5957468304482</v>
      </c>
      <c r="AW2908" s="102">
        <f t="shared" si="412"/>
        <v>431</v>
      </c>
      <c r="AX2908" s="43">
        <f t="shared" si="405"/>
        <v>0.75</v>
      </c>
      <c r="AY2908" s="43" t="str">
        <f t="shared" si="413"/>
        <v>UTGS</v>
      </c>
    </row>
    <row r="2909" spans="1:51" hidden="1" x14ac:dyDescent="0.2">
      <c r="A2909" s="38">
        <v>2902</v>
      </c>
      <c r="B2909" t="s">
        <v>362</v>
      </c>
      <c r="C2909" t="s">
        <v>289</v>
      </c>
      <c r="D2909">
        <v>550</v>
      </c>
      <c r="E2909" t="s">
        <v>1245</v>
      </c>
      <c r="F2909">
        <v>2</v>
      </c>
      <c r="G2909" t="str">
        <f>LOOKUP(F2909,{0,6,45},{"F","L","H"})</f>
        <v>F</v>
      </c>
      <c r="H2909" t="s">
        <v>4586</v>
      </c>
      <c r="I2909" s="43" t="str">
        <f>IFERROR(VLOOKUP(#REF!,#REF!,2,FALSE),"No")</f>
        <v>No</v>
      </c>
      <c r="J2909" s="139">
        <v>0.75</v>
      </c>
      <c r="K2909" s="148">
        <v>59.92</v>
      </c>
      <c r="L2909" s="148"/>
      <c r="M2909" s="148"/>
      <c r="N2909" s="148"/>
      <c r="O2909" s="148"/>
      <c r="P2909" s="148"/>
      <c r="Q2909" s="148"/>
      <c r="R2909" s="148"/>
      <c r="S2909" s="148"/>
      <c r="T2909" s="148"/>
      <c r="U2909" s="148"/>
      <c r="V2909" s="148"/>
      <c r="W2909" s="148"/>
      <c r="X2909" s="139">
        <v>2</v>
      </c>
      <c r="Y2909" s="148">
        <v>1000</v>
      </c>
      <c r="Z2909" s="149"/>
      <c r="AA2909" s="148"/>
      <c r="AB2909" s="148"/>
      <c r="AC2909" s="148"/>
      <c r="AD2909" s="148"/>
      <c r="AE2909" s="148"/>
      <c r="AF2909" s="148"/>
      <c r="AG2909" s="148"/>
      <c r="AH2909" s="148"/>
      <c r="AI2909" s="148"/>
      <c r="AJ2909" s="148"/>
      <c r="AK2909" s="148"/>
      <c r="AL2909" s="139">
        <v>0</v>
      </c>
      <c r="AM2909" s="139">
        <v>0</v>
      </c>
      <c r="AN2909" s="148">
        <f t="shared" si="406"/>
        <v>1000</v>
      </c>
      <c r="AO2909" s="148">
        <f t="shared" si="407"/>
        <v>59.92</v>
      </c>
      <c r="AP2909" s="148">
        <v>10</v>
      </c>
      <c r="AQ2909" s="140">
        <v>46</v>
      </c>
      <c r="AS2909" s="42">
        <f t="shared" si="408"/>
        <v>3857.8579916369122</v>
      </c>
      <c r="AT2909" s="101">
        <f t="shared" si="409"/>
        <v>0</v>
      </c>
      <c r="AU2909" s="42">
        <f t="shared" si="410"/>
        <v>3857.8579916369122</v>
      </c>
      <c r="AV2909" s="42">
        <f t="shared" si="411"/>
        <v>706.76003742334854</v>
      </c>
      <c r="AW2909" s="102">
        <f t="shared" si="412"/>
        <v>585.0096169344007</v>
      </c>
      <c r="AX2909" s="43">
        <f t="shared" si="405"/>
        <v>0.75</v>
      </c>
      <c r="AY2909" s="43" t="str">
        <f t="shared" si="413"/>
        <v>UTGS</v>
      </c>
    </row>
    <row r="2910" spans="1:51" hidden="1" x14ac:dyDescent="0.2">
      <c r="A2910" s="38">
        <v>2903</v>
      </c>
      <c r="B2910" t="s">
        <v>362</v>
      </c>
      <c r="C2910" t="s">
        <v>289</v>
      </c>
      <c r="D2910">
        <v>320</v>
      </c>
      <c r="E2910" t="s">
        <v>1245</v>
      </c>
      <c r="F2910">
        <v>0.25</v>
      </c>
      <c r="G2910" t="str">
        <f>LOOKUP(F2910,{0,6,45},{"F","L","H"})</f>
        <v>F</v>
      </c>
      <c r="H2910" t="s">
        <v>4587</v>
      </c>
      <c r="I2910" s="43" t="str">
        <f>IFERROR(VLOOKUP(#REF!,#REF!,2,FALSE),"No")</f>
        <v>No</v>
      </c>
      <c r="J2910" s="139">
        <v>0.75</v>
      </c>
      <c r="K2910" s="148">
        <v>26</v>
      </c>
      <c r="L2910" s="148"/>
      <c r="M2910" s="148"/>
      <c r="N2910" s="148"/>
      <c r="O2910" s="148"/>
      <c r="P2910" s="148"/>
      <c r="Q2910" s="148"/>
      <c r="R2910" s="148"/>
      <c r="S2910" s="148"/>
      <c r="T2910" s="148"/>
      <c r="U2910" s="148"/>
      <c r="V2910" s="148"/>
      <c r="W2910" s="148"/>
      <c r="X2910" s="139">
        <v>2</v>
      </c>
      <c r="Y2910" s="148">
        <v>1000</v>
      </c>
      <c r="Z2910" s="149"/>
      <c r="AA2910" s="148"/>
      <c r="AB2910" s="148"/>
      <c r="AC2910" s="148"/>
      <c r="AD2910" s="148"/>
      <c r="AE2910" s="148"/>
      <c r="AF2910" s="148"/>
      <c r="AG2910" s="148"/>
      <c r="AH2910" s="148"/>
      <c r="AI2910" s="148"/>
      <c r="AJ2910" s="148"/>
      <c r="AK2910" s="148"/>
      <c r="AL2910" s="139">
        <v>0</v>
      </c>
      <c r="AM2910" s="139">
        <v>0</v>
      </c>
      <c r="AN2910" s="148">
        <f t="shared" si="406"/>
        <v>1000</v>
      </c>
      <c r="AO2910" s="148">
        <f t="shared" si="407"/>
        <v>26</v>
      </c>
      <c r="AP2910" s="148">
        <v>7</v>
      </c>
      <c r="AQ2910" s="140">
        <v>7</v>
      </c>
      <c r="AS2910" s="42">
        <f t="shared" si="408"/>
        <v>1673.9704236074717</v>
      </c>
      <c r="AT2910" s="101">
        <f t="shared" si="409"/>
        <v>0</v>
      </c>
      <c r="AU2910" s="42">
        <f t="shared" si="410"/>
        <v>1673.9704236074717</v>
      </c>
      <c r="AV2910" s="42">
        <f t="shared" si="411"/>
        <v>4644.4231030677192</v>
      </c>
      <c r="AW2910" s="102">
        <f t="shared" si="412"/>
        <v>431</v>
      </c>
      <c r="AX2910" s="43">
        <f t="shared" si="405"/>
        <v>0.75</v>
      </c>
      <c r="AY2910" s="43" t="str">
        <f t="shared" si="413"/>
        <v>UTGS</v>
      </c>
    </row>
    <row r="2911" spans="1:51" hidden="1" x14ac:dyDescent="0.2">
      <c r="A2911" s="38">
        <v>2904</v>
      </c>
      <c r="B2911" t="s">
        <v>362</v>
      </c>
      <c r="C2911" t="s">
        <v>289</v>
      </c>
      <c r="D2911">
        <v>320</v>
      </c>
      <c r="E2911" t="s">
        <v>1245</v>
      </c>
      <c r="F2911">
        <v>0.25</v>
      </c>
      <c r="G2911" t="str">
        <f>LOOKUP(F2911,{0,6,45},{"F","L","H"})</f>
        <v>F</v>
      </c>
      <c r="H2911" t="s">
        <v>4588</v>
      </c>
      <c r="I2911" s="43" t="str">
        <f>IFERROR(VLOOKUP(#REF!,#REF!,2,FALSE),"No")</f>
        <v>No</v>
      </c>
      <c r="J2911" s="139">
        <v>0.75</v>
      </c>
      <c r="K2911" s="148">
        <v>15</v>
      </c>
      <c r="L2911" s="148">
        <v>1.25</v>
      </c>
      <c r="M2911" s="148">
        <v>2</v>
      </c>
      <c r="N2911" s="148"/>
      <c r="O2911" s="148"/>
      <c r="P2911" s="148"/>
      <c r="Q2911" s="148"/>
      <c r="R2911" s="148"/>
      <c r="S2911" s="148"/>
      <c r="T2911" s="148"/>
      <c r="U2911" s="148"/>
      <c r="V2911" s="148"/>
      <c r="W2911" s="148"/>
      <c r="X2911" s="139">
        <v>1.25</v>
      </c>
      <c r="Y2911" s="148">
        <v>314</v>
      </c>
      <c r="Z2911" s="149">
        <v>2</v>
      </c>
      <c r="AA2911" s="148">
        <v>686</v>
      </c>
      <c r="AB2911" s="148"/>
      <c r="AC2911" s="148"/>
      <c r="AD2911" s="148"/>
      <c r="AE2911" s="148"/>
      <c r="AF2911" s="148"/>
      <c r="AG2911" s="148"/>
      <c r="AH2911" s="148"/>
      <c r="AI2911" s="148"/>
      <c r="AJ2911" s="148"/>
      <c r="AK2911" s="148"/>
      <c r="AL2911" s="139">
        <v>0</v>
      </c>
      <c r="AM2911" s="139">
        <v>0</v>
      </c>
      <c r="AN2911" s="148">
        <f t="shared" si="406"/>
        <v>1000</v>
      </c>
      <c r="AO2911" s="148">
        <f t="shared" si="407"/>
        <v>17</v>
      </c>
      <c r="AP2911" s="148">
        <v>22</v>
      </c>
      <c r="AQ2911" s="140">
        <v>26</v>
      </c>
      <c r="AS2911" s="42">
        <f t="shared" si="408"/>
        <v>1114.7791231279625</v>
      </c>
      <c r="AT2911" s="101">
        <f t="shared" si="409"/>
        <v>0</v>
      </c>
      <c r="AU2911" s="42">
        <f t="shared" si="410"/>
        <v>1114.7791231279625</v>
      </c>
      <c r="AV2911" s="42">
        <f t="shared" si="411"/>
        <v>1258.8754508259244</v>
      </c>
      <c r="AW2911" s="102">
        <f t="shared" si="412"/>
        <v>431</v>
      </c>
      <c r="AX2911" s="43">
        <f t="shared" si="405"/>
        <v>0.75</v>
      </c>
      <c r="AY2911" s="43" t="str">
        <f t="shared" si="413"/>
        <v>UTGS</v>
      </c>
    </row>
    <row r="2912" spans="1:51" hidden="1" x14ac:dyDescent="0.2">
      <c r="A2912" s="38">
        <v>2905</v>
      </c>
      <c r="B2912" t="s">
        <v>362</v>
      </c>
      <c r="C2912" t="s">
        <v>289</v>
      </c>
      <c r="D2912">
        <v>320</v>
      </c>
      <c r="E2912" t="s">
        <v>1245</v>
      </c>
      <c r="F2912">
        <v>0.25</v>
      </c>
      <c r="G2912" t="str">
        <f>LOOKUP(F2912,{0,6,45},{"F","L","H"})</f>
        <v>F</v>
      </c>
      <c r="H2912" t="s">
        <v>4589</v>
      </c>
      <c r="I2912" s="43" t="str">
        <f>IFERROR(VLOOKUP(#REF!,#REF!,2,FALSE),"No")</f>
        <v>No</v>
      </c>
      <c r="J2912" s="139">
        <v>0.75</v>
      </c>
      <c r="K2912" s="148">
        <v>30</v>
      </c>
      <c r="L2912" s="148"/>
      <c r="M2912" s="148"/>
      <c r="N2912" s="148"/>
      <c r="O2912" s="148"/>
      <c r="P2912" s="148"/>
      <c r="Q2912" s="148"/>
      <c r="R2912" s="148"/>
      <c r="S2912" s="148"/>
      <c r="T2912" s="148"/>
      <c r="U2912" s="148"/>
      <c r="V2912" s="148"/>
      <c r="W2912" s="148"/>
      <c r="X2912" s="139">
        <v>2</v>
      </c>
      <c r="Y2912" s="148">
        <v>244.71</v>
      </c>
      <c r="Z2912" s="148">
        <v>4</v>
      </c>
      <c r="AA2912" s="148">
        <v>755.29</v>
      </c>
      <c r="AB2912" s="148"/>
      <c r="AC2912" s="148"/>
      <c r="AD2912" s="148"/>
      <c r="AE2912" s="148"/>
      <c r="AF2912" s="148"/>
      <c r="AG2912" s="148"/>
      <c r="AH2912" s="148"/>
      <c r="AI2912" s="148"/>
      <c r="AJ2912" s="148"/>
      <c r="AK2912" s="148"/>
      <c r="AL2912" s="139">
        <v>0</v>
      </c>
      <c r="AM2912" s="139">
        <v>0</v>
      </c>
      <c r="AN2912" s="148">
        <f t="shared" si="406"/>
        <v>1000</v>
      </c>
      <c r="AO2912" s="148">
        <f t="shared" si="407"/>
        <v>30</v>
      </c>
      <c r="AP2912" s="148">
        <v>12</v>
      </c>
      <c r="AQ2912" s="140">
        <v>12</v>
      </c>
      <c r="AS2912" s="42">
        <f t="shared" si="408"/>
        <v>1931.5043349316984</v>
      </c>
      <c r="AT2912" s="101">
        <f t="shared" si="409"/>
        <v>0</v>
      </c>
      <c r="AU2912" s="42">
        <f t="shared" si="410"/>
        <v>1931.5043349316984</v>
      </c>
      <c r="AV2912" s="42">
        <f t="shared" si="411"/>
        <v>3160.5325851228358</v>
      </c>
      <c r="AW2912" s="102">
        <f t="shared" si="412"/>
        <v>431</v>
      </c>
      <c r="AX2912" s="43">
        <f t="shared" si="405"/>
        <v>0.75</v>
      </c>
      <c r="AY2912" s="43" t="str">
        <f t="shared" si="413"/>
        <v>UTGS</v>
      </c>
    </row>
    <row r="2913" spans="1:51" hidden="1" x14ac:dyDescent="0.2">
      <c r="A2913" s="38">
        <v>2906</v>
      </c>
      <c r="B2913" t="s">
        <v>362</v>
      </c>
      <c r="C2913" t="s">
        <v>289</v>
      </c>
      <c r="D2913">
        <v>320</v>
      </c>
      <c r="E2913" t="s">
        <v>1245</v>
      </c>
      <c r="F2913">
        <v>0.25</v>
      </c>
      <c r="G2913" t="str">
        <f>LOOKUP(F2913,{0,6,45},{"F","L","H"})</f>
        <v>F</v>
      </c>
      <c r="H2913" t="s">
        <v>4590</v>
      </c>
      <c r="I2913" s="43" t="str">
        <f>IFERROR(VLOOKUP(#REF!,#REF!,2,FALSE),"No")</f>
        <v>No</v>
      </c>
      <c r="J2913" s="139">
        <v>0.75</v>
      </c>
      <c r="K2913" s="148">
        <v>25</v>
      </c>
      <c r="L2913" s="148"/>
      <c r="M2913" s="148"/>
      <c r="N2913" s="148"/>
      <c r="O2913" s="148"/>
      <c r="P2913" s="148"/>
      <c r="Q2913" s="148"/>
      <c r="R2913" s="148"/>
      <c r="S2913" s="148"/>
      <c r="T2913" s="148"/>
      <c r="U2913" s="148"/>
      <c r="V2913" s="148"/>
      <c r="W2913" s="148"/>
      <c r="X2913" s="139">
        <v>2</v>
      </c>
      <c r="Y2913" s="148">
        <v>860.67</v>
      </c>
      <c r="Z2913" s="148">
        <v>4</v>
      </c>
      <c r="AA2913" s="148">
        <v>139.33000000000001</v>
      </c>
      <c r="AB2913" s="148"/>
      <c r="AC2913" s="148"/>
      <c r="AD2913" s="148"/>
      <c r="AE2913" s="148"/>
      <c r="AF2913" s="148"/>
      <c r="AG2913" s="148"/>
      <c r="AH2913" s="148"/>
      <c r="AI2913" s="148"/>
      <c r="AJ2913" s="148"/>
      <c r="AK2913" s="148"/>
      <c r="AL2913" s="139">
        <v>0</v>
      </c>
      <c r="AM2913" s="139">
        <v>0</v>
      </c>
      <c r="AN2913" s="148">
        <f t="shared" si="406"/>
        <v>1000</v>
      </c>
      <c r="AO2913" s="148">
        <f t="shared" si="407"/>
        <v>25</v>
      </c>
      <c r="AP2913" s="148">
        <v>7</v>
      </c>
      <c r="AQ2913" s="140">
        <v>7</v>
      </c>
      <c r="AS2913" s="42">
        <f t="shared" si="408"/>
        <v>1609.5869457764152</v>
      </c>
      <c r="AT2913" s="101">
        <f t="shared" si="409"/>
        <v>0</v>
      </c>
      <c r="AU2913" s="42">
        <f t="shared" si="410"/>
        <v>1609.5869457764152</v>
      </c>
      <c r="AV2913" s="42">
        <f t="shared" si="411"/>
        <v>4787.1368316391472</v>
      </c>
      <c r="AW2913" s="102">
        <f t="shared" si="412"/>
        <v>431</v>
      </c>
      <c r="AX2913" s="43">
        <f t="shared" si="405"/>
        <v>0.75</v>
      </c>
      <c r="AY2913" s="43" t="str">
        <f t="shared" si="413"/>
        <v>UTGS</v>
      </c>
    </row>
    <row r="2914" spans="1:51" hidden="1" x14ac:dyDescent="0.2">
      <c r="A2914" s="38">
        <v>2907</v>
      </c>
      <c r="B2914" t="s">
        <v>362</v>
      </c>
      <c r="C2914" t="s">
        <v>289</v>
      </c>
      <c r="D2914">
        <v>320</v>
      </c>
      <c r="E2914" t="s">
        <v>1245</v>
      </c>
      <c r="F2914">
        <v>0.25</v>
      </c>
      <c r="G2914" t="str">
        <f>LOOKUP(F2914,{0,6,45},{"F","L","H"})</f>
        <v>F</v>
      </c>
      <c r="H2914" t="s">
        <v>4591</v>
      </c>
      <c r="I2914" s="43" t="str">
        <f>IFERROR(VLOOKUP(#REF!,#REF!,2,FALSE),"No")</f>
        <v>No</v>
      </c>
      <c r="J2914" s="139">
        <v>0.75</v>
      </c>
      <c r="K2914" s="148">
        <v>22</v>
      </c>
      <c r="L2914" s="148"/>
      <c r="M2914" s="148"/>
      <c r="N2914" s="148"/>
      <c r="O2914" s="148"/>
      <c r="P2914" s="148"/>
      <c r="Q2914" s="148"/>
      <c r="R2914" s="148"/>
      <c r="S2914" s="148"/>
      <c r="T2914" s="148"/>
      <c r="U2914" s="148"/>
      <c r="V2914" s="148"/>
      <c r="W2914" s="148"/>
      <c r="X2914" s="139">
        <v>2</v>
      </c>
      <c r="Y2914" s="148">
        <v>1000</v>
      </c>
      <c r="Z2914" s="148"/>
      <c r="AA2914" s="148"/>
      <c r="AB2914" s="148"/>
      <c r="AC2914" s="148"/>
      <c r="AD2914" s="148"/>
      <c r="AE2914" s="148"/>
      <c r="AF2914" s="148"/>
      <c r="AG2914" s="148"/>
      <c r="AH2914" s="148"/>
      <c r="AI2914" s="148"/>
      <c r="AJ2914" s="148"/>
      <c r="AK2914" s="148"/>
      <c r="AL2914" s="139">
        <v>0</v>
      </c>
      <c r="AM2914" s="139">
        <v>0</v>
      </c>
      <c r="AN2914" s="148">
        <f t="shared" si="406"/>
        <v>1000</v>
      </c>
      <c r="AO2914" s="148">
        <f t="shared" si="407"/>
        <v>22</v>
      </c>
      <c r="AP2914" s="148">
        <v>8</v>
      </c>
      <c r="AQ2914" s="140">
        <v>8</v>
      </c>
      <c r="AS2914" s="42">
        <f t="shared" si="408"/>
        <v>1416.4365122832455</v>
      </c>
      <c r="AT2914" s="101">
        <f t="shared" si="409"/>
        <v>0</v>
      </c>
      <c r="AU2914" s="42">
        <f t="shared" si="410"/>
        <v>1416.4365122832455</v>
      </c>
      <c r="AV2914" s="42">
        <f t="shared" si="411"/>
        <v>4063.870215184254</v>
      </c>
      <c r="AW2914" s="102">
        <f t="shared" si="412"/>
        <v>431</v>
      </c>
      <c r="AX2914" s="43">
        <f t="shared" si="405"/>
        <v>0.75</v>
      </c>
      <c r="AY2914" s="43" t="str">
        <f t="shared" si="413"/>
        <v>UTGS</v>
      </c>
    </row>
    <row r="2915" spans="1:51" hidden="1" x14ac:dyDescent="0.2">
      <c r="A2915" s="38">
        <v>2908</v>
      </c>
      <c r="B2915" t="s">
        <v>362</v>
      </c>
      <c r="C2915" t="s">
        <v>289</v>
      </c>
      <c r="D2915">
        <v>320</v>
      </c>
      <c r="E2915" t="s">
        <v>1245</v>
      </c>
      <c r="F2915">
        <v>0.25</v>
      </c>
      <c r="G2915" t="str">
        <f>LOOKUP(F2915,{0,6,45},{"F","L","H"})</f>
        <v>F</v>
      </c>
      <c r="H2915" t="s">
        <v>4592</v>
      </c>
      <c r="I2915" s="43" t="str">
        <f>IFERROR(VLOOKUP(#REF!,#REF!,2,FALSE),"No")</f>
        <v>No</v>
      </c>
      <c r="J2915" s="139">
        <v>0.75</v>
      </c>
      <c r="K2915" s="148">
        <v>38</v>
      </c>
      <c r="L2915" s="148"/>
      <c r="M2915" s="148"/>
      <c r="N2915" s="148"/>
      <c r="O2915" s="148"/>
      <c r="P2915" s="148"/>
      <c r="Q2915" s="148"/>
      <c r="R2915" s="148"/>
      <c r="S2915" s="148"/>
      <c r="T2915" s="148"/>
      <c r="U2915" s="148"/>
      <c r="V2915" s="148"/>
      <c r="W2915" s="148"/>
      <c r="X2915" s="139">
        <v>2</v>
      </c>
      <c r="Y2915" s="148">
        <v>1000</v>
      </c>
      <c r="Z2915" s="149"/>
      <c r="AA2915" s="148"/>
      <c r="AB2915" s="148"/>
      <c r="AC2915" s="148"/>
      <c r="AD2915" s="148"/>
      <c r="AE2915" s="148"/>
      <c r="AF2915" s="148"/>
      <c r="AG2915" s="148"/>
      <c r="AH2915" s="148"/>
      <c r="AI2915" s="148"/>
      <c r="AJ2915" s="148"/>
      <c r="AK2915" s="148"/>
      <c r="AL2915" s="139">
        <v>0</v>
      </c>
      <c r="AM2915" s="139">
        <v>0</v>
      </c>
      <c r="AN2915" s="148">
        <f t="shared" si="406"/>
        <v>1000</v>
      </c>
      <c r="AO2915" s="148">
        <f t="shared" si="407"/>
        <v>38</v>
      </c>
      <c r="AP2915" s="148">
        <v>8</v>
      </c>
      <c r="AQ2915" s="140">
        <v>8</v>
      </c>
      <c r="AS2915" s="42">
        <f t="shared" si="408"/>
        <v>2446.5721575801513</v>
      </c>
      <c r="AT2915" s="101">
        <f t="shared" si="409"/>
        <v>0</v>
      </c>
      <c r="AU2915" s="42">
        <f t="shared" si="410"/>
        <v>2446.5721575801513</v>
      </c>
      <c r="AV2915" s="42">
        <f t="shared" si="411"/>
        <v>4063.870215184254</v>
      </c>
      <c r="AW2915" s="102">
        <f t="shared" si="412"/>
        <v>431</v>
      </c>
      <c r="AX2915" s="43">
        <f t="shared" si="405"/>
        <v>0.75</v>
      </c>
      <c r="AY2915" s="43" t="str">
        <f t="shared" si="413"/>
        <v>UTGS</v>
      </c>
    </row>
    <row r="2916" spans="1:51" hidden="1" x14ac:dyDescent="0.2">
      <c r="A2916" s="38">
        <v>2909</v>
      </c>
      <c r="B2916" t="s">
        <v>362</v>
      </c>
      <c r="C2916" t="s">
        <v>289</v>
      </c>
      <c r="D2916">
        <v>320</v>
      </c>
      <c r="E2916" t="s">
        <v>1245</v>
      </c>
      <c r="F2916">
        <v>0.25</v>
      </c>
      <c r="G2916" t="str">
        <f>LOOKUP(F2916,{0,6,45},{"F","L","H"})</f>
        <v>F</v>
      </c>
      <c r="H2916" t="s">
        <v>4593</v>
      </c>
      <c r="I2916" s="43" t="str">
        <f>IFERROR(VLOOKUP(#REF!,#REF!,2,FALSE),"No")</f>
        <v>No</v>
      </c>
      <c r="J2916" s="139">
        <v>0.75</v>
      </c>
      <c r="K2916" s="148">
        <v>17</v>
      </c>
      <c r="L2916" s="148"/>
      <c r="M2916" s="148"/>
      <c r="N2916" s="148"/>
      <c r="O2916" s="148"/>
      <c r="P2916" s="148"/>
      <c r="Q2916" s="148"/>
      <c r="R2916" s="148"/>
      <c r="S2916" s="148"/>
      <c r="T2916" s="148"/>
      <c r="U2916" s="148"/>
      <c r="V2916" s="148"/>
      <c r="W2916" s="148"/>
      <c r="X2916" s="139">
        <v>2</v>
      </c>
      <c r="Y2916" s="148">
        <v>264.26</v>
      </c>
      <c r="Z2916" s="149">
        <v>4</v>
      </c>
      <c r="AA2916" s="148">
        <v>246.03</v>
      </c>
      <c r="AB2916" s="149">
        <v>6</v>
      </c>
      <c r="AC2916" s="148">
        <v>489.71</v>
      </c>
      <c r="AD2916" s="148"/>
      <c r="AE2916" s="148"/>
      <c r="AF2916" s="148"/>
      <c r="AG2916" s="148"/>
      <c r="AH2916" s="148"/>
      <c r="AI2916" s="148"/>
      <c r="AJ2916" s="148"/>
      <c r="AK2916" s="148"/>
      <c r="AL2916" s="139">
        <v>0</v>
      </c>
      <c r="AM2916" s="139">
        <v>0</v>
      </c>
      <c r="AN2916" s="148">
        <f t="shared" si="406"/>
        <v>1000</v>
      </c>
      <c r="AO2916" s="148">
        <f t="shared" si="407"/>
        <v>17</v>
      </c>
      <c r="AP2916" s="148">
        <v>5</v>
      </c>
      <c r="AQ2916" s="140">
        <v>5</v>
      </c>
      <c r="AS2916" s="42">
        <f t="shared" si="408"/>
        <v>1094.5191231279623</v>
      </c>
      <c r="AT2916" s="101">
        <f t="shared" si="409"/>
        <v>0</v>
      </c>
      <c r="AU2916" s="42">
        <f t="shared" si="410"/>
        <v>1094.5191231279623</v>
      </c>
      <c r="AV2916" s="42">
        <f t="shared" si="411"/>
        <v>9550.3632042948066</v>
      </c>
      <c r="AW2916" s="102">
        <f t="shared" si="412"/>
        <v>431</v>
      </c>
      <c r="AX2916" s="43">
        <f t="shared" si="405"/>
        <v>0.75</v>
      </c>
      <c r="AY2916" s="43" t="str">
        <f t="shared" si="413"/>
        <v>UTGS</v>
      </c>
    </row>
    <row r="2917" spans="1:51" hidden="1" x14ac:dyDescent="0.2">
      <c r="A2917" s="38">
        <v>2910</v>
      </c>
      <c r="B2917" t="s">
        <v>5806</v>
      </c>
      <c r="C2917" t="s">
        <v>289</v>
      </c>
      <c r="D2917">
        <v>44350</v>
      </c>
      <c r="E2917" t="s">
        <v>215</v>
      </c>
      <c r="F2917">
        <v>45</v>
      </c>
      <c r="G2917" t="str">
        <f>LOOKUP(F2917,{0,6,45},{"F","L","H"})</f>
        <v>H</v>
      </c>
      <c r="H2917" t="s">
        <v>1614</v>
      </c>
      <c r="I2917" s="43" t="str">
        <f>IFERROR(VLOOKUP(#REF!,#REF!,2,FALSE),"No")</f>
        <v>No</v>
      </c>
      <c r="J2917" s="139">
        <v>4</v>
      </c>
      <c r="K2917" s="148">
        <v>186</v>
      </c>
      <c r="L2917" s="148"/>
      <c r="M2917" s="148"/>
      <c r="N2917" s="148"/>
      <c r="O2917" s="148"/>
      <c r="P2917" s="148"/>
      <c r="Q2917" s="148"/>
      <c r="R2917" s="148"/>
      <c r="S2917" s="148"/>
      <c r="T2917" s="148"/>
      <c r="U2917" s="148"/>
      <c r="V2917" s="148"/>
      <c r="W2917" s="148"/>
      <c r="X2917" s="139">
        <v>2</v>
      </c>
      <c r="Y2917" s="148">
        <v>74.489999999999995</v>
      </c>
      <c r="Z2917" s="148">
        <v>4</v>
      </c>
      <c r="AA2917" s="148">
        <v>925.51</v>
      </c>
      <c r="AB2917" s="148"/>
      <c r="AC2917" s="148"/>
      <c r="AD2917" s="148"/>
      <c r="AE2917" s="148"/>
      <c r="AF2917" s="148"/>
      <c r="AG2917" s="148"/>
      <c r="AH2917" s="148"/>
      <c r="AI2917" s="148"/>
      <c r="AJ2917" s="148"/>
      <c r="AK2917" s="148"/>
      <c r="AL2917" s="139">
        <v>0</v>
      </c>
      <c r="AM2917" s="139">
        <v>0</v>
      </c>
      <c r="AN2917" s="148">
        <f t="shared" si="406"/>
        <v>1000</v>
      </c>
      <c r="AO2917" s="148">
        <f t="shared" si="407"/>
        <v>186</v>
      </c>
      <c r="AP2917" s="148">
        <v>2</v>
      </c>
      <c r="AQ2917" s="140">
        <v>2</v>
      </c>
      <c r="AS2917" s="42">
        <f t="shared" si="408"/>
        <v>14237.086876576528</v>
      </c>
      <c r="AT2917" s="101">
        <f t="shared" si="409"/>
        <v>0</v>
      </c>
      <c r="AU2917" s="42">
        <f t="shared" si="410"/>
        <v>14237.086876576528</v>
      </c>
      <c r="AV2917" s="42">
        <f t="shared" si="411"/>
        <v>19573.434210737018</v>
      </c>
      <c r="AW2917" s="102">
        <f t="shared" si="412"/>
        <v>60371.752872868376</v>
      </c>
      <c r="AX2917" s="43">
        <f t="shared" si="405"/>
        <v>4</v>
      </c>
      <c r="AY2917" s="43" t="str">
        <f t="shared" si="413"/>
        <v>UTGS</v>
      </c>
    </row>
    <row r="2918" spans="1:51" hidden="1" x14ac:dyDescent="0.2">
      <c r="A2918" s="38">
        <v>2911</v>
      </c>
      <c r="B2918" t="s">
        <v>362</v>
      </c>
      <c r="C2918" t="s">
        <v>289</v>
      </c>
      <c r="D2918">
        <v>320</v>
      </c>
      <c r="E2918" t="s">
        <v>1245</v>
      </c>
      <c r="F2918">
        <v>0.25</v>
      </c>
      <c r="G2918" t="str">
        <f>LOOKUP(F2918,{0,6,45},{"F","L","H"})</f>
        <v>F</v>
      </c>
      <c r="H2918" t="s">
        <v>4594</v>
      </c>
      <c r="I2918" s="43" t="str">
        <f>IFERROR(VLOOKUP(#REF!,#REF!,2,FALSE),"No")</f>
        <v>No</v>
      </c>
      <c r="J2918" s="139">
        <v>0.75</v>
      </c>
      <c r="K2918" s="148">
        <v>30</v>
      </c>
      <c r="L2918" s="148"/>
      <c r="M2918" s="148"/>
      <c r="N2918" s="148"/>
      <c r="O2918" s="148"/>
      <c r="P2918" s="148"/>
      <c r="Q2918" s="148"/>
      <c r="R2918" s="148"/>
      <c r="S2918" s="148"/>
      <c r="T2918" s="148"/>
      <c r="U2918" s="148"/>
      <c r="V2918" s="148"/>
      <c r="W2918" s="148"/>
      <c r="X2918" s="139">
        <v>2</v>
      </c>
      <c r="Y2918" s="148">
        <v>1000</v>
      </c>
      <c r="Z2918" s="148"/>
      <c r="AA2918" s="148"/>
      <c r="AB2918" s="148"/>
      <c r="AC2918" s="148"/>
      <c r="AD2918" s="148"/>
      <c r="AE2918" s="148"/>
      <c r="AF2918" s="148"/>
      <c r="AG2918" s="148"/>
      <c r="AH2918" s="148"/>
      <c r="AI2918" s="148"/>
      <c r="AJ2918" s="148"/>
      <c r="AK2918" s="148"/>
      <c r="AL2918" s="139">
        <v>0</v>
      </c>
      <c r="AM2918" s="139">
        <v>0</v>
      </c>
      <c r="AN2918" s="148">
        <f t="shared" si="406"/>
        <v>1000</v>
      </c>
      <c r="AO2918" s="148">
        <f t="shared" si="407"/>
        <v>30</v>
      </c>
      <c r="AP2918" s="148">
        <v>8</v>
      </c>
      <c r="AQ2918" s="140">
        <v>8</v>
      </c>
      <c r="AS2918" s="42">
        <f t="shared" si="408"/>
        <v>1931.5043349316984</v>
      </c>
      <c r="AT2918" s="101">
        <f t="shared" si="409"/>
        <v>0</v>
      </c>
      <c r="AU2918" s="42">
        <f t="shared" si="410"/>
        <v>1931.5043349316984</v>
      </c>
      <c r="AV2918" s="42">
        <f t="shared" si="411"/>
        <v>4063.870215184254</v>
      </c>
      <c r="AW2918" s="102">
        <f t="shared" si="412"/>
        <v>431</v>
      </c>
      <c r="AX2918" s="43">
        <f t="shared" si="405"/>
        <v>0.75</v>
      </c>
      <c r="AY2918" s="43" t="str">
        <f t="shared" si="413"/>
        <v>UTGS</v>
      </c>
    </row>
    <row r="2919" spans="1:51" hidden="1" x14ac:dyDescent="0.2">
      <c r="A2919" s="38">
        <v>2912</v>
      </c>
      <c r="B2919" t="s">
        <v>5807</v>
      </c>
      <c r="C2919" t="s">
        <v>5746</v>
      </c>
      <c r="D2919">
        <v>21100</v>
      </c>
      <c r="E2919" t="s">
        <v>197</v>
      </c>
      <c r="F2919">
        <v>5</v>
      </c>
      <c r="G2919" t="str">
        <f>LOOKUP(F2919,{0,6,45},{"F","L","H"})</f>
        <v>F</v>
      </c>
      <c r="H2919" t="s">
        <v>1615</v>
      </c>
      <c r="I2919" s="43" t="str">
        <f>IFERROR(VLOOKUP(#REF!,#REF!,2,FALSE),"No")</f>
        <v>No</v>
      </c>
      <c r="J2919" s="139">
        <v>3</v>
      </c>
      <c r="K2919" s="148">
        <v>168</v>
      </c>
      <c r="L2919" s="148">
        <v>4</v>
      </c>
      <c r="M2919" s="148">
        <v>5</v>
      </c>
      <c r="N2919" s="148">
        <v>6</v>
      </c>
      <c r="O2919" s="148">
        <v>2</v>
      </c>
      <c r="P2919" s="148"/>
      <c r="Q2919" s="148"/>
      <c r="R2919" s="148"/>
      <c r="S2919" s="148"/>
      <c r="T2919" s="148"/>
      <c r="U2919" s="148"/>
      <c r="V2919" s="148"/>
      <c r="W2919" s="148"/>
      <c r="X2919" s="139">
        <v>6</v>
      </c>
      <c r="Y2919" s="148">
        <v>1000</v>
      </c>
      <c r="Z2919" s="148"/>
      <c r="AA2919" s="148"/>
      <c r="AB2919" s="148"/>
      <c r="AC2919" s="148"/>
      <c r="AD2919" s="148"/>
      <c r="AE2919" s="148"/>
      <c r="AF2919" s="148"/>
      <c r="AG2919" s="148"/>
      <c r="AH2919" s="148"/>
      <c r="AI2919" s="148"/>
      <c r="AJ2919" s="148"/>
      <c r="AK2919" s="148"/>
      <c r="AL2919" s="139">
        <v>0</v>
      </c>
      <c r="AM2919" s="139">
        <v>0</v>
      </c>
      <c r="AN2919" s="148">
        <f t="shared" si="406"/>
        <v>1000</v>
      </c>
      <c r="AO2919" s="148">
        <f t="shared" si="407"/>
        <v>175</v>
      </c>
      <c r="AP2919" s="148">
        <v>1</v>
      </c>
      <c r="AQ2919" s="140">
        <v>1</v>
      </c>
      <c r="AS2919" s="42">
        <f t="shared" si="408"/>
        <v>12748.981664772793</v>
      </c>
      <c r="AT2919" s="101">
        <f t="shared" si="409"/>
        <v>0</v>
      </c>
      <c r="AU2919" s="42">
        <f t="shared" si="410"/>
        <v>12748.981664772793</v>
      </c>
      <c r="AV2919" s="42">
        <f t="shared" si="411"/>
        <v>60030.961721474043</v>
      </c>
      <c r="AW2919" s="102">
        <f t="shared" si="412"/>
        <v>18747.149999999998</v>
      </c>
      <c r="AX2919" s="43">
        <f t="shared" si="405"/>
        <v>3</v>
      </c>
      <c r="AY2919" s="43" t="str">
        <f t="shared" si="413"/>
        <v>UTTSS</v>
      </c>
    </row>
    <row r="2920" spans="1:51" hidden="1" x14ac:dyDescent="0.2">
      <c r="A2920" s="38">
        <v>2913</v>
      </c>
      <c r="B2920" t="s">
        <v>362</v>
      </c>
      <c r="C2920" t="s">
        <v>289</v>
      </c>
      <c r="D2920">
        <v>320</v>
      </c>
      <c r="E2920" t="s">
        <v>1245</v>
      </c>
      <c r="F2920">
        <v>0.25</v>
      </c>
      <c r="G2920" t="str">
        <f>LOOKUP(F2920,{0,6,45},{"F","L","H"})</f>
        <v>F</v>
      </c>
      <c r="H2920" t="s">
        <v>4595</v>
      </c>
      <c r="I2920" s="43" t="str">
        <f>IFERROR(VLOOKUP(#REF!,#REF!,2,FALSE),"No")</f>
        <v>No</v>
      </c>
      <c r="J2920" s="139">
        <v>0.75</v>
      </c>
      <c r="K2920" s="148">
        <v>10</v>
      </c>
      <c r="L2920" s="148"/>
      <c r="M2920" s="148"/>
      <c r="N2920" s="148"/>
      <c r="O2920" s="148"/>
      <c r="P2920" s="148"/>
      <c r="Q2920" s="148"/>
      <c r="R2920" s="148"/>
      <c r="S2920" s="148"/>
      <c r="T2920" s="148"/>
      <c r="U2920" s="148"/>
      <c r="V2920" s="148"/>
      <c r="W2920" s="148"/>
      <c r="X2920" s="139">
        <v>1.25</v>
      </c>
      <c r="Y2920" s="148">
        <v>262.02</v>
      </c>
      <c r="Z2920" s="148">
        <v>2</v>
      </c>
      <c r="AA2920" s="148">
        <v>737.98</v>
      </c>
      <c r="AB2920" s="148"/>
      <c r="AC2920" s="148"/>
      <c r="AD2920" s="148"/>
      <c r="AE2920" s="148"/>
      <c r="AF2920" s="148"/>
      <c r="AG2920" s="148"/>
      <c r="AH2920" s="148"/>
      <c r="AI2920" s="148"/>
      <c r="AJ2920" s="148"/>
      <c r="AK2920" s="148"/>
      <c r="AL2920" s="139">
        <v>0</v>
      </c>
      <c r="AM2920" s="139">
        <v>0</v>
      </c>
      <c r="AN2920" s="148">
        <f t="shared" si="406"/>
        <v>1000</v>
      </c>
      <c r="AO2920" s="148">
        <f t="shared" si="407"/>
        <v>10</v>
      </c>
      <c r="AP2920" s="148">
        <v>12</v>
      </c>
      <c r="AQ2920" s="140">
        <v>12</v>
      </c>
      <c r="AS2920" s="42">
        <f t="shared" si="408"/>
        <v>643.83477831056609</v>
      </c>
      <c r="AT2920" s="101">
        <f t="shared" si="409"/>
        <v>0</v>
      </c>
      <c r="AU2920" s="42">
        <f t="shared" si="410"/>
        <v>643.83477831056609</v>
      </c>
      <c r="AV2920" s="42">
        <f t="shared" si="411"/>
        <v>2724.5313101228362</v>
      </c>
      <c r="AW2920" s="102">
        <f t="shared" si="412"/>
        <v>431</v>
      </c>
      <c r="AX2920" s="43">
        <f t="shared" si="405"/>
        <v>0.75</v>
      </c>
      <c r="AY2920" s="43" t="str">
        <f t="shared" si="413"/>
        <v>UTGS</v>
      </c>
    </row>
    <row r="2921" spans="1:51" hidden="1" x14ac:dyDescent="0.2">
      <c r="A2921" s="38">
        <v>2914</v>
      </c>
      <c r="B2921" t="s">
        <v>5806</v>
      </c>
      <c r="C2921" t="s">
        <v>5746</v>
      </c>
      <c r="D2921">
        <v>9200</v>
      </c>
      <c r="E2921" t="s">
        <v>212</v>
      </c>
      <c r="F2921">
        <v>5</v>
      </c>
      <c r="G2921" t="str">
        <f>LOOKUP(F2921,{0,6,45},{"F","L","H"})</f>
        <v>F</v>
      </c>
      <c r="H2921" t="s">
        <v>4596</v>
      </c>
      <c r="I2921" s="43" t="str">
        <f>IFERROR(VLOOKUP(#REF!,#REF!,2,FALSE),"No")</f>
        <v>No</v>
      </c>
      <c r="J2921" s="139">
        <v>2</v>
      </c>
      <c r="K2921" s="148">
        <v>107</v>
      </c>
      <c r="L2921" s="148"/>
      <c r="M2921" s="148"/>
      <c r="N2921" s="148"/>
      <c r="O2921" s="148"/>
      <c r="P2921" s="148"/>
      <c r="Q2921" s="148"/>
      <c r="R2921" s="148"/>
      <c r="S2921" s="148"/>
      <c r="T2921" s="148"/>
      <c r="U2921" s="148"/>
      <c r="V2921" s="148"/>
      <c r="W2921" s="148"/>
      <c r="X2921" s="139">
        <v>4</v>
      </c>
      <c r="Y2921" s="148">
        <v>1000</v>
      </c>
      <c r="Z2921" s="148"/>
      <c r="AA2921" s="148"/>
      <c r="AB2921" s="148"/>
      <c r="AC2921" s="148"/>
      <c r="AD2921" s="148"/>
      <c r="AE2921" s="148"/>
      <c r="AF2921" s="148"/>
      <c r="AG2921" s="148"/>
      <c r="AH2921" s="148"/>
      <c r="AI2921" s="148"/>
      <c r="AJ2921" s="148"/>
      <c r="AK2921" s="148"/>
      <c r="AL2921" s="139">
        <v>0</v>
      </c>
      <c r="AM2921" s="139">
        <v>0</v>
      </c>
      <c r="AN2921" s="148">
        <f t="shared" si="406"/>
        <v>1000</v>
      </c>
      <c r="AO2921" s="148">
        <f t="shared" si="407"/>
        <v>107</v>
      </c>
      <c r="AP2921" s="148">
        <v>2</v>
      </c>
      <c r="AQ2921" s="140">
        <v>12</v>
      </c>
      <c r="AS2921" s="42">
        <f t="shared" si="408"/>
        <v>7809.2321279230564</v>
      </c>
      <c r="AT2921" s="101">
        <f t="shared" si="409"/>
        <v>0</v>
      </c>
      <c r="AU2921" s="42">
        <f t="shared" si="410"/>
        <v>7809.2321279230564</v>
      </c>
      <c r="AV2921" s="42">
        <f t="shared" si="411"/>
        <v>3306.7468101228365</v>
      </c>
      <c r="AW2921" s="102">
        <f t="shared" si="412"/>
        <v>5118</v>
      </c>
      <c r="AX2921" s="43">
        <f t="shared" si="405"/>
        <v>2</v>
      </c>
      <c r="AY2921" s="43" t="str">
        <f t="shared" si="413"/>
        <v>UTTSS</v>
      </c>
    </row>
    <row r="2922" spans="1:51" hidden="1" x14ac:dyDescent="0.2">
      <c r="A2922" s="38">
        <v>2915</v>
      </c>
      <c r="B2922" t="s">
        <v>362</v>
      </c>
      <c r="C2922" t="s">
        <v>289</v>
      </c>
      <c r="D2922">
        <v>550</v>
      </c>
      <c r="E2922" t="s">
        <v>1245</v>
      </c>
      <c r="F2922">
        <v>2</v>
      </c>
      <c r="G2922" t="str">
        <f>LOOKUP(F2922,{0,6,45},{"F","L","H"})</f>
        <v>F</v>
      </c>
      <c r="H2922" t="s">
        <v>4597</v>
      </c>
      <c r="I2922" s="43" t="str">
        <f>IFERROR(VLOOKUP(#REF!,#REF!,2,FALSE),"No")</f>
        <v>No</v>
      </c>
      <c r="J2922" s="139">
        <v>0.75</v>
      </c>
      <c r="K2922" s="148">
        <v>69.97</v>
      </c>
      <c r="L2922" s="148"/>
      <c r="M2922" s="148"/>
      <c r="N2922" s="148"/>
      <c r="O2922" s="148"/>
      <c r="P2922" s="148"/>
      <c r="Q2922" s="148"/>
      <c r="R2922" s="148"/>
      <c r="S2922" s="148"/>
      <c r="T2922" s="148"/>
      <c r="U2922" s="148"/>
      <c r="V2922" s="148"/>
      <c r="W2922" s="148"/>
      <c r="X2922" s="139">
        <v>2</v>
      </c>
      <c r="Y2922" s="148">
        <v>970.92</v>
      </c>
      <c r="Z2922" s="149">
        <v>4</v>
      </c>
      <c r="AA2922" s="148">
        <v>29.08</v>
      </c>
      <c r="AB2922" s="148"/>
      <c r="AC2922" s="148"/>
      <c r="AD2922" s="148"/>
      <c r="AE2922" s="148"/>
      <c r="AF2922" s="148"/>
      <c r="AG2922" s="148"/>
      <c r="AH2922" s="148"/>
      <c r="AI2922" s="148"/>
      <c r="AJ2922" s="148"/>
      <c r="AK2922" s="148"/>
      <c r="AL2922" s="139">
        <v>0</v>
      </c>
      <c r="AM2922" s="139">
        <v>0</v>
      </c>
      <c r="AN2922" s="148">
        <f t="shared" si="406"/>
        <v>1000</v>
      </c>
      <c r="AO2922" s="148">
        <f t="shared" si="407"/>
        <v>69.97</v>
      </c>
      <c r="AP2922" s="148">
        <v>6</v>
      </c>
      <c r="AQ2922" s="140">
        <v>30</v>
      </c>
      <c r="AS2922" s="42">
        <f t="shared" si="408"/>
        <v>4504.9119438390308</v>
      </c>
      <c r="AT2922" s="101">
        <f t="shared" si="409"/>
        <v>0</v>
      </c>
      <c r="AU2922" s="42">
        <f t="shared" si="410"/>
        <v>4504.9119438390308</v>
      </c>
      <c r="AV2922" s="42">
        <f t="shared" si="411"/>
        <v>1090.6488440491344</v>
      </c>
      <c r="AW2922" s="102">
        <f t="shared" si="412"/>
        <v>585.0096169344007</v>
      </c>
      <c r="AX2922" s="43">
        <f t="shared" si="405"/>
        <v>0.75</v>
      </c>
      <c r="AY2922" s="43" t="str">
        <f t="shared" si="413"/>
        <v>UTGS</v>
      </c>
    </row>
    <row r="2923" spans="1:51" hidden="1" x14ac:dyDescent="0.2">
      <c r="A2923" s="38">
        <v>2916</v>
      </c>
      <c r="B2923" t="s">
        <v>362</v>
      </c>
      <c r="C2923" t="s">
        <v>289</v>
      </c>
      <c r="D2923">
        <v>320</v>
      </c>
      <c r="E2923" t="s">
        <v>1245</v>
      </c>
      <c r="F2923">
        <v>0.25</v>
      </c>
      <c r="G2923" t="str">
        <f>LOOKUP(F2923,{0,6,45},{"F","L","H"})</f>
        <v>F</v>
      </c>
      <c r="H2923" t="s">
        <v>4598</v>
      </c>
      <c r="I2923" s="43" t="str">
        <f>IFERROR(VLOOKUP(#REF!,#REF!,2,FALSE),"No")</f>
        <v>No</v>
      </c>
      <c r="J2923" s="139">
        <v>0.75</v>
      </c>
      <c r="K2923" s="148">
        <v>35</v>
      </c>
      <c r="L2923" s="148"/>
      <c r="M2923" s="148"/>
      <c r="N2923" s="148"/>
      <c r="O2923" s="148"/>
      <c r="P2923" s="148"/>
      <c r="Q2923" s="148"/>
      <c r="R2923" s="148"/>
      <c r="S2923" s="148"/>
      <c r="T2923" s="148"/>
      <c r="U2923" s="148"/>
      <c r="V2923" s="148"/>
      <c r="W2923" s="148"/>
      <c r="X2923" s="139">
        <v>2</v>
      </c>
      <c r="Y2923" s="148">
        <v>534.5</v>
      </c>
      <c r="Z2923" s="148">
        <v>4</v>
      </c>
      <c r="AA2923" s="148">
        <v>465.5</v>
      </c>
      <c r="AB2923" s="148"/>
      <c r="AC2923" s="148"/>
      <c r="AD2923" s="148"/>
      <c r="AE2923" s="148"/>
      <c r="AF2923" s="148"/>
      <c r="AG2923" s="148"/>
      <c r="AH2923" s="148"/>
      <c r="AI2923" s="148"/>
      <c r="AJ2923" s="148"/>
      <c r="AK2923" s="148"/>
      <c r="AL2923" s="139">
        <v>0</v>
      </c>
      <c r="AM2923" s="139">
        <v>0</v>
      </c>
      <c r="AN2923" s="148">
        <f t="shared" si="406"/>
        <v>1000</v>
      </c>
      <c r="AO2923" s="148">
        <f t="shared" si="407"/>
        <v>35</v>
      </c>
      <c r="AP2923" s="148">
        <v>15</v>
      </c>
      <c r="AQ2923" s="140">
        <v>23</v>
      </c>
      <c r="AS2923" s="42">
        <f t="shared" si="408"/>
        <v>2253.4217240869812</v>
      </c>
      <c r="AT2923" s="101">
        <f t="shared" si="409"/>
        <v>0</v>
      </c>
      <c r="AU2923" s="42">
        <f t="shared" si="410"/>
        <v>2253.4217240869812</v>
      </c>
      <c r="AV2923" s="42">
        <f t="shared" si="411"/>
        <v>1558.6346400640887</v>
      </c>
      <c r="AW2923" s="102">
        <f t="shared" si="412"/>
        <v>431</v>
      </c>
      <c r="AX2923" s="43">
        <f t="shared" si="405"/>
        <v>0.75</v>
      </c>
      <c r="AY2923" s="43" t="str">
        <f t="shared" si="413"/>
        <v>UTGS</v>
      </c>
    </row>
    <row r="2924" spans="1:51" hidden="1" x14ac:dyDescent="0.2">
      <c r="A2924" s="38">
        <v>2917</v>
      </c>
      <c r="B2924" t="s">
        <v>362</v>
      </c>
      <c r="C2924" t="s">
        <v>289</v>
      </c>
      <c r="D2924">
        <v>320</v>
      </c>
      <c r="E2924" t="s">
        <v>1245</v>
      </c>
      <c r="F2924">
        <v>0.25</v>
      </c>
      <c r="G2924" t="str">
        <f>LOOKUP(F2924,{0,6,45},{"F","L","H"})</f>
        <v>F</v>
      </c>
      <c r="H2924" t="s">
        <v>4599</v>
      </c>
      <c r="I2924" s="43" t="str">
        <f>IFERROR(VLOOKUP(#REF!,#REF!,2,FALSE),"No")</f>
        <v>No</v>
      </c>
      <c r="J2924" s="139">
        <v>0.75</v>
      </c>
      <c r="K2924" s="148">
        <v>16</v>
      </c>
      <c r="L2924" s="148"/>
      <c r="M2924" s="148"/>
      <c r="N2924" s="148"/>
      <c r="O2924" s="148"/>
      <c r="P2924" s="148"/>
      <c r="Q2924" s="148"/>
      <c r="R2924" s="148"/>
      <c r="S2924" s="148"/>
      <c r="T2924" s="148"/>
      <c r="U2924" s="148"/>
      <c r="V2924" s="148"/>
      <c r="W2924" s="148"/>
      <c r="X2924" s="139">
        <v>1.25</v>
      </c>
      <c r="Y2924" s="148">
        <v>341</v>
      </c>
      <c r="Z2924" s="148">
        <v>2</v>
      </c>
      <c r="AA2924" s="148">
        <v>659</v>
      </c>
      <c r="AB2924" s="148"/>
      <c r="AC2924" s="148"/>
      <c r="AD2924" s="148"/>
      <c r="AE2924" s="148"/>
      <c r="AF2924" s="148"/>
      <c r="AG2924" s="148"/>
      <c r="AH2924" s="148"/>
      <c r="AI2924" s="148"/>
      <c r="AJ2924" s="148"/>
      <c r="AK2924" s="148"/>
      <c r="AL2924" s="139">
        <v>0</v>
      </c>
      <c r="AM2924" s="139">
        <v>0</v>
      </c>
      <c r="AN2924" s="148">
        <f t="shared" si="406"/>
        <v>1000</v>
      </c>
      <c r="AO2924" s="148">
        <f t="shared" si="407"/>
        <v>16</v>
      </c>
      <c r="AP2924" s="148">
        <v>16</v>
      </c>
      <c r="AQ2924" s="140">
        <v>16</v>
      </c>
      <c r="AS2924" s="42">
        <f t="shared" si="408"/>
        <v>1030.1356452969058</v>
      </c>
      <c r="AT2924" s="101">
        <f t="shared" si="409"/>
        <v>0</v>
      </c>
      <c r="AU2924" s="42">
        <f t="shared" si="410"/>
        <v>1030.1356452969058</v>
      </c>
      <c r="AV2924" s="42">
        <f t="shared" si="411"/>
        <v>2046.853857592127</v>
      </c>
      <c r="AW2924" s="102">
        <f t="shared" si="412"/>
        <v>431</v>
      </c>
      <c r="AX2924" s="43">
        <f t="shared" si="405"/>
        <v>0.75</v>
      </c>
      <c r="AY2924" s="43" t="str">
        <f t="shared" si="413"/>
        <v>UTGS</v>
      </c>
    </row>
    <row r="2925" spans="1:51" hidden="1" x14ac:dyDescent="0.2">
      <c r="A2925" s="38">
        <v>2918</v>
      </c>
      <c r="B2925" t="s">
        <v>5806</v>
      </c>
      <c r="C2925" t="s">
        <v>5746</v>
      </c>
      <c r="D2925">
        <v>44350</v>
      </c>
      <c r="E2925" t="s">
        <v>215</v>
      </c>
      <c r="F2925">
        <v>45</v>
      </c>
      <c r="G2925" t="str">
        <f>LOOKUP(F2925,{0,6,45},{"F","L","H"})</f>
        <v>H</v>
      </c>
      <c r="H2925" t="s">
        <v>1616</v>
      </c>
      <c r="I2925" s="43" t="str">
        <f>IFERROR(VLOOKUP(#REF!,#REF!,2,FALSE),"No")</f>
        <v>No</v>
      </c>
      <c r="J2925" s="139">
        <v>3</v>
      </c>
      <c r="K2925" s="148">
        <v>185</v>
      </c>
      <c r="L2925" s="148"/>
      <c r="M2925" s="148"/>
      <c r="N2925" s="148"/>
      <c r="O2925" s="148"/>
      <c r="P2925" s="148"/>
      <c r="Q2925" s="148"/>
      <c r="R2925" s="148"/>
      <c r="S2925" s="148"/>
      <c r="T2925" s="148"/>
      <c r="U2925" s="148"/>
      <c r="V2925" s="148"/>
      <c r="W2925" s="148"/>
      <c r="X2925" s="139">
        <v>3</v>
      </c>
      <c r="Y2925" s="148">
        <v>1000</v>
      </c>
      <c r="Z2925" s="149"/>
      <c r="AA2925" s="148"/>
      <c r="AB2925" s="148"/>
      <c r="AC2925" s="148"/>
      <c r="AD2925" s="148"/>
      <c r="AE2925" s="148"/>
      <c r="AF2925" s="148"/>
      <c r="AG2925" s="148"/>
      <c r="AH2925" s="148"/>
      <c r="AI2925" s="148"/>
      <c r="AJ2925" s="148"/>
      <c r="AK2925" s="148"/>
      <c r="AL2925" s="139">
        <v>0</v>
      </c>
      <c r="AM2925" s="139">
        <v>0</v>
      </c>
      <c r="AN2925" s="148">
        <f t="shared" si="406"/>
        <v>1000</v>
      </c>
      <c r="AO2925" s="148">
        <f t="shared" si="407"/>
        <v>185</v>
      </c>
      <c r="AP2925" s="148">
        <v>2</v>
      </c>
      <c r="AQ2925" s="140">
        <v>2</v>
      </c>
      <c r="AS2925" s="42">
        <f t="shared" si="408"/>
        <v>13501.943398745472</v>
      </c>
      <c r="AT2925" s="101">
        <f t="shared" si="409"/>
        <v>0</v>
      </c>
      <c r="AU2925" s="42">
        <f t="shared" si="410"/>
        <v>13501.943398745472</v>
      </c>
      <c r="AV2925" s="42">
        <f t="shared" si="411"/>
        <v>9915.4808607370178</v>
      </c>
      <c r="AW2925" s="102">
        <f t="shared" si="412"/>
        <v>60371.752872868376</v>
      </c>
      <c r="AX2925" s="43">
        <f t="shared" si="405"/>
        <v>3</v>
      </c>
      <c r="AY2925" s="43" t="str">
        <f t="shared" si="413"/>
        <v>UTTSS</v>
      </c>
    </row>
    <row r="2926" spans="1:51" hidden="1" x14ac:dyDescent="0.2">
      <c r="A2926" s="38">
        <v>2919</v>
      </c>
      <c r="B2926" t="s">
        <v>5806</v>
      </c>
      <c r="C2926" t="s">
        <v>292</v>
      </c>
      <c r="D2926">
        <v>4000</v>
      </c>
      <c r="E2926" t="s">
        <v>207</v>
      </c>
      <c r="F2926">
        <v>5</v>
      </c>
      <c r="G2926" t="str">
        <f>LOOKUP(F2926,{0,6,45},{"F","L","H"})</f>
        <v>F</v>
      </c>
      <c r="H2926" t="s">
        <v>1965</v>
      </c>
      <c r="I2926" s="43" t="str">
        <f>IFERROR(VLOOKUP(#REF!,#REF!,2,FALSE),"No")</f>
        <v>No</v>
      </c>
      <c r="J2926" s="139">
        <v>2</v>
      </c>
      <c r="K2926" s="148">
        <v>93</v>
      </c>
      <c r="L2926" s="148"/>
      <c r="M2926" s="148"/>
      <c r="N2926" s="148"/>
      <c r="O2926" s="148"/>
      <c r="P2926" s="148"/>
      <c r="Q2926" s="148"/>
      <c r="R2926" s="148"/>
      <c r="S2926" s="148"/>
      <c r="T2926" s="148"/>
      <c r="U2926" s="148"/>
      <c r="V2926" s="148"/>
      <c r="W2926" s="148"/>
      <c r="X2926" s="139">
        <v>4</v>
      </c>
      <c r="Y2926" s="148">
        <v>1000</v>
      </c>
      <c r="Z2926" s="148"/>
      <c r="AA2926" s="148"/>
      <c r="AB2926" s="148"/>
      <c r="AC2926" s="148"/>
      <c r="AD2926" s="148"/>
      <c r="AE2926" s="148"/>
      <c r="AF2926" s="148"/>
      <c r="AG2926" s="148"/>
      <c r="AH2926" s="148"/>
      <c r="AI2926" s="148"/>
      <c r="AJ2926" s="148"/>
      <c r="AK2926" s="148"/>
      <c r="AL2926" s="139">
        <v>0</v>
      </c>
      <c r="AM2926" s="139">
        <v>0</v>
      </c>
      <c r="AN2926" s="148">
        <f t="shared" si="406"/>
        <v>1000</v>
      </c>
      <c r="AO2926" s="148">
        <f t="shared" si="407"/>
        <v>93</v>
      </c>
      <c r="AP2926" s="148">
        <v>1</v>
      </c>
      <c r="AQ2926" s="140">
        <v>1</v>
      </c>
      <c r="AS2926" s="42">
        <f t="shared" si="408"/>
        <v>6787.4634382882641</v>
      </c>
      <c r="AT2926" s="101">
        <f t="shared" si="409"/>
        <v>0</v>
      </c>
      <c r="AU2926" s="42">
        <f t="shared" si="410"/>
        <v>6787.4634382882641</v>
      </c>
      <c r="AV2926" s="42">
        <f t="shared" si="411"/>
        <v>39680.961721474036</v>
      </c>
      <c r="AW2926" s="102">
        <f t="shared" si="412"/>
        <v>2145.6666666666665</v>
      </c>
      <c r="AX2926" s="43">
        <f t="shared" si="405"/>
        <v>2</v>
      </c>
      <c r="AY2926" s="43" t="str">
        <f t="shared" si="413"/>
        <v>UTFS</v>
      </c>
    </row>
    <row r="2927" spans="1:51" hidden="1" x14ac:dyDescent="0.2">
      <c r="A2927" s="38">
        <v>2920</v>
      </c>
      <c r="B2927" t="s">
        <v>362</v>
      </c>
      <c r="C2927" t="s">
        <v>289</v>
      </c>
      <c r="D2927">
        <v>500</v>
      </c>
      <c r="E2927" t="s">
        <v>1241</v>
      </c>
      <c r="F2927">
        <v>0.25</v>
      </c>
      <c r="G2927" t="str">
        <f>LOOKUP(F2927,{0,6,45},{"F","L","H"})</f>
        <v>F</v>
      </c>
      <c r="H2927" t="s">
        <v>4600</v>
      </c>
      <c r="I2927" s="43" t="str">
        <f>IFERROR(VLOOKUP(#REF!,#REF!,2,FALSE),"No")</f>
        <v>No</v>
      </c>
      <c r="J2927" s="139">
        <v>0.75</v>
      </c>
      <c r="K2927" s="148">
        <v>30</v>
      </c>
      <c r="L2927" s="148"/>
      <c r="M2927" s="148"/>
      <c r="N2927" s="148"/>
      <c r="O2927" s="148"/>
      <c r="P2927" s="148"/>
      <c r="Q2927" s="148"/>
      <c r="R2927" s="148"/>
      <c r="S2927" s="148"/>
      <c r="T2927" s="148"/>
      <c r="U2927" s="148"/>
      <c r="V2927" s="148"/>
      <c r="W2927" s="148"/>
      <c r="X2927" s="139">
        <v>2</v>
      </c>
      <c r="Y2927" s="148">
        <v>696.46</v>
      </c>
      <c r="Z2927" s="148">
        <v>4</v>
      </c>
      <c r="AA2927" s="148">
        <v>303.54000000000002</v>
      </c>
      <c r="AB2927" s="148"/>
      <c r="AC2927" s="148"/>
      <c r="AD2927" s="148"/>
      <c r="AE2927" s="148"/>
      <c r="AF2927" s="148"/>
      <c r="AG2927" s="148"/>
      <c r="AH2927" s="148"/>
      <c r="AI2927" s="148"/>
      <c r="AJ2927" s="148"/>
      <c r="AK2927" s="148"/>
      <c r="AL2927" s="139">
        <v>0</v>
      </c>
      <c r="AM2927" s="139">
        <v>0</v>
      </c>
      <c r="AN2927" s="148">
        <f t="shared" si="406"/>
        <v>1000</v>
      </c>
      <c r="AO2927" s="148">
        <f t="shared" si="407"/>
        <v>30</v>
      </c>
      <c r="AP2927" s="148">
        <v>6</v>
      </c>
      <c r="AQ2927" s="140">
        <v>6</v>
      </c>
      <c r="AS2927" s="42">
        <f t="shared" si="408"/>
        <v>1931.5043349316984</v>
      </c>
      <c r="AT2927" s="101">
        <f t="shared" si="409"/>
        <v>0</v>
      </c>
      <c r="AU2927" s="42">
        <f t="shared" si="410"/>
        <v>1931.5043349316984</v>
      </c>
      <c r="AV2927" s="42">
        <f t="shared" si="411"/>
        <v>5781.2239202456722</v>
      </c>
      <c r="AW2927" s="102">
        <f t="shared" si="412"/>
        <v>585.0096169344007</v>
      </c>
      <c r="AX2927" s="43">
        <f t="shared" si="405"/>
        <v>0.75</v>
      </c>
      <c r="AY2927" s="43" t="str">
        <f t="shared" si="413"/>
        <v>UTGS</v>
      </c>
    </row>
    <row r="2928" spans="1:51" hidden="1" x14ac:dyDescent="0.2">
      <c r="A2928" s="38">
        <v>2921</v>
      </c>
      <c r="B2928" t="s">
        <v>362</v>
      </c>
      <c r="C2928" t="s">
        <v>289</v>
      </c>
      <c r="D2928">
        <v>550</v>
      </c>
      <c r="E2928" t="s">
        <v>1245</v>
      </c>
      <c r="F2928">
        <v>2</v>
      </c>
      <c r="G2928" t="str">
        <f>LOOKUP(F2928,{0,6,45},{"F","L","H"})</f>
        <v>F</v>
      </c>
      <c r="H2928" t="s">
        <v>4601</v>
      </c>
      <c r="I2928" s="43" t="str">
        <f>IFERROR(VLOOKUP(#REF!,#REF!,2,FALSE),"No")</f>
        <v>No</v>
      </c>
      <c r="J2928" s="139">
        <v>1.25</v>
      </c>
      <c r="K2928" s="148">
        <v>89</v>
      </c>
      <c r="L2928" s="148"/>
      <c r="M2928" s="148"/>
      <c r="N2928" s="148"/>
      <c r="O2928" s="148"/>
      <c r="P2928" s="148"/>
      <c r="Q2928" s="148"/>
      <c r="R2928" s="148"/>
      <c r="S2928" s="148"/>
      <c r="T2928" s="148"/>
      <c r="U2928" s="148"/>
      <c r="V2928" s="148"/>
      <c r="W2928" s="148"/>
      <c r="X2928" s="139">
        <v>2</v>
      </c>
      <c r="Y2928" s="148">
        <v>182.5</v>
      </c>
      <c r="Z2928" s="148">
        <v>4</v>
      </c>
      <c r="AA2928" s="148">
        <v>817.5</v>
      </c>
      <c r="AB2928" s="148"/>
      <c r="AC2928" s="148"/>
      <c r="AD2928" s="148"/>
      <c r="AE2928" s="148"/>
      <c r="AF2928" s="148"/>
      <c r="AG2928" s="148"/>
      <c r="AH2928" s="148"/>
      <c r="AI2928" s="148"/>
      <c r="AJ2928" s="148"/>
      <c r="AK2928" s="148"/>
      <c r="AL2928" s="139">
        <v>0</v>
      </c>
      <c r="AM2928" s="139">
        <v>0</v>
      </c>
      <c r="AN2928" s="148">
        <f t="shared" si="406"/>
        <v>1000</v>
      </c>
      <c r="AO2928" s="148">
        <f t="shared" si="407"/>
        <v>89</v>
      </c>
      <c r="AP2928" s="148">
        <v>3</v>
      </c>
      <c r="AQ2928" s="140">
        <v>49</v>
      </c>
      <c r="AS2928" s="42">
        <f t="shared" si="408"/>
        <v>6631.6995269640374</v>
      </c>
      <c r="AT2928" s="101">
        <f t="shared" si="409"/>
        <v>0</v>
      </c>
      <c r="AU2928" s="42">
        <f t="shared" si="410"/>
        <v>6631.6995269640374</v>
      </c>
      <c r="AV2928" s="42">
        <f t="shared" si="411"/>
        <v>783.11095349947004</v>
      </c>
      <c r="AW2928" s="102">
        <f t="shared" si="412"/>
        <v>585.0096169344007</v>
      </c>
      <c r="AX2928" s="43">
        <f t="shared" si="405"/>
        <v>1.25</v>
      </c>
      <c r="AY2928" s="43" t="str">
        <f t="shared" si="413"/>
        <v>UTGS</v>
      </c>
    </row>
    <row r="2929" spans="1:51" hidden="1" x14ac:dyDescent="0.2">
      <c r="A2929" s="38">
        <v>2922</v>
      </c>
      <c r="B2929" t="s">
        <v>5806</v>
      </c>
      <c r="C2929" t="s">
        <v>292</v>
      </c>
      <c r="D2929">
        <v>5550</v>
      </c>
      <c r="E2929" t="s">
        <v>198</v>
      </c>
      <c r="F2929">
        <v>2</v>
      </c>
      <c r="G2929" t="str">
        <f>LOOKUP(F2929,{0,6,45},{"F","L","H"})</f>
        <v>F</v>
      </c>
      <c r="H2929" t="s">
        <v>2044</v>
      </c>
      <c r="I2929" s="43" t="str">
        <f>IFERROR(VLOOKUP(#REF!,#REF!,2,FALSE),"No")</f>
        <v>No</v>
      </c>
      <c r="J2929" s="139">
        <v>2</v>
      </c>
      <c r="K2929" s="148">
        <v>78</v>
      </c>
      <c r="L2929" s="148"/>
      <c r="M2929" s="148"/>
      <c r="N2929" s="148"/>
      <c r="O2929" s="148"/>
      <c r="P2929" s="148"/>
      <c r="Q2929" s="148"/>
      <c r="R2929" s="148"/>
      <c r="S2929" s="148"/>
      <c r="T2929" s="148"/>
      <c r="U2929" s="148"/>
      <c r="V2929" s="148"/>
      <c r="W2929" s="148"/>
      <c r="X2929" s="139">
        <v>1.25</v>
      </c>
      <c r="Y2929" s="148">
        <v>106.84</v>
      </c>
      <c r="Z2929" s="148">
        <v>2</v>
      </c>
      <c r="AA2929" s="148">
        <v>893.16</v>
      </c>
      <c r="AB2929" s="148"/>
      <c r="AC2929" s="148"/>
      <c r="AD2929" s="148"/>
      <c r="AE2929" s="148"/>
      <c r="AF2929" s="148"/>
      <c r="AG2929" s="148"/>
      <c r="AH2929" s="148"/>
      <c r="AI2929" s="148"/>
      <c r="AJ2929" s="148"/>
      <c r="AK2929" s="148"/>
      <c r="AL2929" s="139">
        <v>0</v>
      </c>
      <c r="AM2929" s="139">
        <v>0</v>
      </c>
      <c r="AN2929" s="148">
        <f t="shared" si="406"/>
        <v>1000</v>
      </c>
      <c r="AO2929" s="148">
        <f t="shared" si="407"/>
        <v>78</v>
      </c>
      <c r="AP2929" s="148">
        <v>9</v>
      </c>
      <c r="AQ2929" s="140">
        <v>9</v>
      </c>
      <c r="AS2929" s="42">
        <f t="shared" si="408"/>
        <v>5692.7112708224149</v>
      </c>
      <c r="AT2929" s="101">
        <f t="shared" si="409"/>
        <v>0</v>
      </c>
      <c r="AU2929" s="42">
        <f t="shared" si="410"/>
        <v>5692.7112708224149</v>
      </c>
      <c r="AV2929" s="42">
        <f t="shared" si="411"/>
        <v>3620.6388579415593</v>
      </c>
      <c r="AW2929" s="102">
        <f t="shared" si="412"/>
        <v>3698.6666666666665</v>
      </c>
      <c r="AX2929" s="43">
        <f t="shared" si="405"/>
        <v>2</v>
      </c>
      <c r="AY2929" s="43" t="str">
        <f t="shared" si="413"/>
        <v>UTFS</v>
      </c>
    </row>
    <row r="2930" spans="1:51" hidden="1" x14ac:dyDescent="0.2">
      <c r="A2930" s="38">
        <v>2923</v>
      </c>
      <c r="B2930" t="s">
        <v>362</v>
      </c>
      <c r="C2930" t="s">
        <v>289</v>
      </c>
      <c r="D2930">
        <v>320</v>
      </c>
      <c r="E2930" t="s">
        <v>1245</v>
      </c>
      <c r="F2930">
        <v>0.25</v>
      </c>
      <c r="G2930" t="str">
        <f>LOOKUP(F2930,{0,6,45},{"F","L","H"})</f>
        <v>F</v>
      </c>
      <c r="H2930" t="s">
        <v>4602</v>
      </c>
      <c r="I2930" s="43" t="str">
        <f>IFERROR(VLOOKUP(#REF!,#REF!,2,FALSE),"No")</f>
        <v>No</v>
      </c>
      <c r="J2930" s="149">
        <v>0.75</v>
      </c>
      <c r="K2930" s="148">
        <v>19</v>
      </c>
      <c r="L2930" s="148"/>
      <c r="M2930" s="148"/>
      <c r="N2930" s="148"/>
      <c r="O2930" s="148"/>
      <c r="P2930" s="148"/>
      <c r="Q2930" s="148"/>
      <c r="R2930" s="148"/>
      <c r="S2930" s="148"/>
      <c r="T2930" s="148"/>
      <c r="U2930" s="148"/>
      <c r="V2930" s="148"/>
      <c r="W2930" s="148"/>
      <c r="X2930" s="139">
        <v>2</v>
      </c>
      <c r="Y2930" s="148">
        <v>1000</v>
      </c>
      <c r="Z2930" s="149"/>
      <c r="AA2930" s="148"/>
      <c r="AB2930" s="148"/>
      <c r="AC2930" s="148"/>
      <c r="AD2930" s="148"/>
      <c r="AE2930" s="148"/>
      <c r="AF2930" s="148"/>
      <c r="AG2930" s="148"/>
      <c r="AH2930" s="148"/>
      <c r="AI2930" s="148"/>
      <c r="AJ2930" s="148"/>
      <c r="AK2930" s="148"/>
      <c r="AL2930" s="139">
        <v>0</v>
      </c>
      <c r="AM2930" s="139">
        <v>0</v>
      </c>
      <c r="AN2930" s="148">
        <f t="shared" si="406"/>
        <v>1000</v>
      </c>
      <c r="AO2930" s="148">
        <f t="shared" si="407"/>
        <v>19</v>
      </c>
      <c r="AP2930" s="148">
        <v>12</v>
      </c>
      <c r="AQ2930" s="140">
        <v>12</v>
      </c>
      <c r="AS2930" s="42">
        <f t="shared" si="408"/>
        <v>1223.2860787900756</v>
      </c>
      <c r="AT2930" s="101">
        <f t="shared" si="409"/>
        <v>0</v>
      </c>
      <c r="AU2930" s="42">
        <f t="shared" si="410"/>
        <v>1223.2860787900756</v>
      </c>
      <c r="AV2930" s="42">
        <f t="shared" si="411"/>
        <v>2709.246810122836</v>
      </c>
      <c r="AW2930" s="102">
        <f t="shared" si="412"/>
        <v>431</v>
      </c>
      <c r="AX2930" s="43">
        <f t="shared" si="405"/>
        <v>0.75</v>
      </c>
      <c r="AY2930" s="43" t="str">
        <f t="shared" si="413"/>
        <v>UTGS</v>
      </c>
    </row>
    <row r="2931" spans="1:51" hidden="1" x14ac:dyDescent="0.2">
      <c r="A2931" s="38">
        <v>2924</v>
      </c>
      <c r="B2931" t="s">
        <v>362</v>
      </c>
      <c r="C2931" t="s">
        <v>289</v>
      </c>
      <c r="D2931">
        <v>320</v>
      </c>
      <c r="E2931" t="s">
        <v>1245</v>
      </c>
      <c r="F2931">
        <v>0.25</v>
      </c>
      <c r="G2931" t="str">
        <f>LOOKUP(F2931,{0,6,45},{"F","L","H"})</f>
        <v>F</v>
      </c>
      <c r="H2931" t="s">
        <v>4603</v>
      </c>
      <c r="I2931" s="43" t="str">
        <f>IFERROR(VLOOKUP(#REF!,#REF!,2,FALSE),"No")</f>
        <v>No</v>
      </c>
      <c r="J2931" s="139">
        <v>0.75</v>
      </c>
      <c r="K2931" s="148">
        <v>39</v>
      </c>
      <c r="L2931" s="148"/>
      <c r="M2931" s="148"/>
      <c r="N2931" s="148"/>
      <c r="O2931" s="148"/>
      <c r="P2931" s="148"/>
      <c r="Q2931" s="148"/>
      <c r="R2931" s="148"/>
      <c r="S2931" s="148"/>
      <c r="T2931" s="148"/>
      <c r="U2931" s="148"/>
      <c r="V2931" s="148"/>
      <c r="W2931" s="148"/>
      <c r="X2931" s="139">
        <v>2</v>
      </c>
      <c r="Y2931" s="148">
        <v>1000</v>
      </c>
      <c r="Z2931" s="148"/>
      <c r="AA2931" s="148"/>
      <c r="AB2931" s="148"/>
      <c r="AC2931" s="148"/>
      <c r="AD2931" s="148"/>
      <c r="AE2931" s="148"/>
      <c r="AF2931" s="148"/>
      <c r="AG2931" s="148"/>
      <c r="AH2931" s="148"/>
      <c r="AI2931" s="148"/>
      <c r="AJ2931" s="148"/>
      <c r="AK2931" s="148"/>
      <c r="AL2931" s="139">
        <v>0</v>
      </c>
      <c r="AM2931" s="139">
        <v>0</v>
      </c>
      <c r="AN2931" s="148">
        <f t="shared" si="406"/>
        <v>1000</v>
      </c>
      <c r="AO2931" s="148">
        <f t="shared" si="407"/>
        <v>39</v>
      </c>
      <c r="AP2931" s="148">
        <v>14</v>
      </c>
      <c r="AQ2931" s="140">
        <v>22</v>
      </c>
      <c r="AS2931" s="42">
        <f t="shared" si="408"/>
        <v>2510.9556354112078</v>
      </c>
      <c r="AT2931" s="101">
        <f t="shared" si="409"/>
        <v>0</v>
      </c>
      <c r="AU2931" s="42">
        <f t="shared" si="410"/>
        <v>2510.9556354112078</v>
      </c>
      <c r="AV2931" s="42">
        <f t="shared" si="411"/>
        <v>1477.7709873397287</v>
      </c>
      <c r="AW2931" s="102">
        <f t="shared" si="412"/>
        <v>431</v>
      </c>
      <c r="AX2931" s="43">
        <f t="shared" si="405"/>
        <v>0.75</v>
      </c>
      <c r="AY2931" s="43" t="str">
        <f t="shared" si="413"/>
        <v>UTGS</v>
      </c>
    </row>
    <row r="2932" spans="1:51" hidden="1" x14ac:dyDescent="0.2">
      <c r="A2932" s="38">
        <v>2925</v>
      </c>
      <c r="B2932" t="s">
        <v>362</v>
      </c>
      <c r="C2932" t="s">
        <v>289</v>
      </c>
      <c r="D2932">
        <v>320</v>
      </c>
      <c r="E2932" t="s">
        <v>1245</v>
      </c>
      <c r="F2932">
        <v>0.25</v>
      </c>
      <c r="G2932" t="str">
        <f>LOOKUP(F2932,{0,6,45},{"F","L","H"})</f>
        <v>F</v>
      </c>
      <c r="H2932" t="s">
        <v>4604</v>
      </c>
      <c r="I2932" s="43" t="str">
        <f>IFERROR(VLOOKUP(#REF!,#REF!,2,FALSE),"No")</f>
        <v>No</v>
      </c>
      <c r="J2932" s="139">
        <v>0.75</v>
      </c>
      <c r="K2932" s="148">
        <v>12</v>
      </c>
      <c r="L2932" s="148"/>
      <c r="M2932" s="148"/>
      <c r="N2932" s="148"/>
      <c r="O2932" s="148"/>
      <c r="P2932" s="148"/>
      <c r="Q2932" s="148"/>
      <c r="R2932" s="148"/>
      <c r="S2932" s="148"/>
      <c r="T2932" s="148"/>
      <c r="U2932" s="148"/>
      <c r="V2932" s="148"/>
      <c r="W2932" s="148"/>
      <c r="X2932" s="139">
        <v>2</v>
      </c>
      <c r="Y2932" s="148">
        <v>1000</v>
      </c>
      <c r="Z2932" s="148"/>
      <c r="AA2932" s="148"/>
      <c r="AB2932" s="148"/>
      <c r="AC2932" s="148"/>
      <c r="AD2932" s="148"/>
      <c r="AE2932" s="148"/>
      <c r="AF2932" s="148"/>
      <c r="AG2932" s="148"/>
      <c r="AH2932" s="148"/>
      <c r="AI2932" s="148"/>
      <c r="AJ2932" s="148"/>
      <c r="AK2932" s="148"/>
      <c r="AL2932" s="139">
        <v>0</v>
      </c>
      <c r="AM2932" s="139">
        <v>0</v>
      </c>
      <c r="AN2932" s="148">
        <f t="shared" si="406"/>
        <v>1000</v>
      </c>
      <c r="AO2932" s="148">
        <f t="shared" si="407"/>
        <v>12</v>
      </c>
      <c r="AP2932" s="148">
        <v>8</v>
      </c>
      <c r="AQ2932" s="140">
        <v>8</v>
      </c>
      <c r="AS2932" s="42">
        <f t="shared" si="408"/>
        <v>772.60173397267931</v>
      </c>
      <c r="AT2932" s="101">
        <f t="shared" si="409"/>
        <v>0</v>
      </c>
      <c r="AU2932" s="42">
        <f t="shared" si="410"/>
        <v>772.60173397267931</v>
      </c>
      <c r="AV2932" s="42">
        <f t="shared" si="411"/>
        <v>4063.870215184254</v>
      </c>
      <c r="AW2932" s="102">
        <f t="shared" si="412"/>
        <v>431</v>
      </c>
      <c r="AX2932" s="43">
        <f t="shared" si="405"/>
        <v>0.75</v>
      </c>
      <c r="AY2932" s="43" t="str">
        <f t="shared" si="413"/>
        <v>UTGS</v>
      </c>
    </row>
    <row r="2933" spans="1:51" hidden="1" x14ac:dyDescent="0.2">
      <c r="A2933" s="38">
        <v>2926</v>
      </c>
      <c r="B2933" t="s">
        <v>362</v>
      </c>
      <c r="C2933" t="s">
        <v>289</v>
      </c>
      <c r="D2933">
        <v>550</v>
      </c>
      <c r="E2933" t="s">
        <v>1245</v>
      </c>
      <c r="F2933">
        <v>2</v>
      </c>
      <c r="G2933" t="str">
        <f>LOOKUP(F2933,{0,6,45},{"F","L","H"})</f>
        <v>F</v>
      </c>
      <c r="H2933" t="s">
        <v>4605</v>
      </c>
      <c r="I2933" s="43" t="str">
        <f>IFERROR(VLOOKUP(#REF!,#REF!,2,FALSE),"No")</f>
        <v>No</v>
      </c>
      <c r="J2933" s="139">
        <v>1.25</v>
      </c>
      <c r="K2933" s="148">
        <v>30</v>
      </c>
      <c r="L2933" s="148"/>
      <c r="M2933" s="148"/>
      <c r="N2933" s="148"/>
      <c r="O2933" s="148"/>
      <c r="P2933" s="148"/>
      <c r="Q2933" s="148"/>
      <c r="R2933" s="148"/>
      <c r="S2933" s="148"/>
      <c r="T2933" s="148"/>
      <c r="U2933" s="148"/>
      <c r="V2933" s="148"/>
      <c r="W2933" s="148"/>
      <c r="X2933" s="139">
        <v>1.25</v>
      </c>
      <c r="Y2933" s="148">
        <v>47</v>
      </c>
      <c r="Z2933" s="149">
        <v>2</v>
      </c>
      <c r="AA2933" s="148">
        <v>940.33</v>
      </c>
      <c r="AB2933" s="148">
        <v>4</v>
      </c>
      <c r="AC2933" s="148">
        <v>12.67</v>
      </c>
      <c r="AD2933" s="148"/>
      <c r="AE2933" s="148"/>
      <c r="AF2933" s="148"/>
      <c r="AG2933" s="148"/>
      <c r="AH2933" s="148"/>
      <c r="AI2933" s="148"/>
      <c r="AJ2933" s="148"/>
      <c r="AK2933" s="148"/>
      <c r="AL2933" s="139">
        <v>0</v>
      </c>
      <c r="AM2933" s="139">
        <v>0</v>
      </c>
      <c r="AN2933" s="148">
        <f t="shared" si="406"/>
        <v>1000</v>
      </c>
      <c r="AO2933" s="148">
        <f t="shared" si="407"/>
        <v>30</v>
      </c>
      <c r="AP2933" s="148">
        <v>4</v>
      </c>
      <c r="AQ2933" s="140">
        <v>34</v>
      </c>
      <c r="AS2933" s="42">
        <f t="shared" si="408"/>
        <v>2235.404334931698</v>
      </c>
      <c r="AT2933" s="101">
        <f t="shared" si="409"/>
        <v>0</v>
      </c>
      <c r="AU2933" s="42">
        <f t="shared" si="410"/>
        <v>2235.404334931698</v>
      </c>
      <c r="AV2933" s="42">
        <f t="shared" si="411"/>
        <v>959.84428298453042</v>
      </c>
      <c r="AW2933" s="102">
        <f t="shared" si="412"/>
        <v>585.0096169344007</v>
      </c>
      <c r="AX2933" s="43">
        <f t="shared" si="405"/>
        <v>1.25</v>
      </c>
      <c r="AY2933" s="43" t="str">
        <f t="shared" si="413"/>
        <v>UTGS</v>
      </c>
    </row>
    <row r="2934" spans="1:51" hidden="1" x14ac:dyDescent="0.2">
      <c r="A2934" s="38">
        <v>2927</v>
      </c>
      <c r="B2934" t="s">
        <v>5806</v>
      </c>
      <c r="C2934" t="s">
        <v>5746</v>
      </c>
      <c r="D2934">
        <v>4000</v>
      </c>
      <c r="E2934" t="s">
        <v>207</v>
      </c>
      <c r="F2934">
        <v>5</v>
      </c>
      <c r="G2934" t="str">
        <f>LOOKUP(F2934,{0,6,45},{"F","L","H"})</f>
        <v>F</v>
      </c>
      <c r="H2934" t="s">
        <v>1617</v>
      </c>
      <c r="I2934" s="43" t="str">
        <f>IFERROR(VLOOKUP(#REF!,#REF!,2,FALSE),"No")</f>
        <v>No</v>
      </c>
      <c r="J2934" s="139">
        <v>1.25</v>
      </c>
      <c r="K2934" s="148">
        <v>78</v>
      </c>
      <c r="L2934" s="148"/>
      <c r="M2934" s="148"/>
      <c r="N2934" s="148"/>
      <c r="O2934" s="148"/>
      <c r="P2934" s="148"/>
      <c r="Q2934" s="148"/>
      <c r="R2934" s="148"/>
      <c r="S2934" s="148"/>
      <c r="T2934" s="148"/>
      <c r="U2934" s="148"/>
      <c r="V2934" s="148"/>
      <c r="W2934" s="148"/>
      <c r="X2934" s="139">
        <v>2</v>
      </c>
      <c r="Y2934" s="148">
        <v>5.63</v>
      </c>
      <c r="Z2934" s="148">
        <v>4</v>
      </c>
      <c r="AA2934" s="148">
        <v>994.37</v>
      </c>
      <c r="AB2934" s="148"/>
      <c r="AC2934" s="148"/>
      <c r="AD2934" s="148"/>
      <c r="AE2934" s="148"/>
      <c r="AF2934" s="148"/>
      <c r="AG2934" s="148"/>
      <c r="AH2934" s="148"/>
      <c r="AI2934" s="148"/>
      <c r="AJ2934" s="148"/>
      <c r="AK2934" s="148"/>
      <c r="AL2934" s="139">
        <v>0</v>
      </c>
      <c r="AM2934" s="139">
        <v>0</v>
      </c>
      <c r="AN2934" s="148">
        <f t="shared" si="406"/>
        <v>1000</v>
      </c>
      <c r="AO2934" s="148">
        <f t="shared" si="407"/>
        <v>78</v>
      </c>
      <c r="AP2934" s="148">
        <v>1</v>
      </c>
      <c r="AQ2934" s="140">
        <v>1</v>
      </c>
      <c r="AS2934" s="42">
        <f t="shared" si="408"/>
        <v>5812.0512708224151</v>
      </c>
      <c r="AT2934" s="101">
        <f t="shared" si="409"/>
        <v>0</v>
      </c>
      <c r="AU2934" s="42">
        <f t="shared" si="410"/>
        <v>5812.0512708224151</v>
      </c>
      <c r="AV2934" s="42">
        <f t="shared" si="411"/>
        <v>39640.594621474032</v>
      </c>
      <c r="AW2934" s="102">
        <f t="shared" si="412"/>
        <v>2145.6666666666665</v>
      </c>
      <c r="AX2934" s="43">
        <f t="shared" si="405"/>
        <v>1.25</v>
      </c>
      <c r="AY2934" s="43" t="str">
        <f t="shared" si="413"/>
        <v>UTTSS</v>
      </c>
    </row>
    <row r="2935" spans="1:51" hidden="1" x14ac:dyDescent="0.2">
      <c r="A2935" s="38">
        <v>2928</v>
      </c>
      <c r="B2935" t="s">
        <v>362</v>
      </c>
      <c r="C2935" t="s">
        <v>289</v>
      </c>
      <c r="D2935">
        <v>17800</v>
      </c>
      <c r="E2935" t="s">
        <v>197</v>
      </c>
      <c r="F2935">
        <v>2</v>
      </c>
      <c r="G2935" t="str">
        <f>LOOKUP(F2935,{0,6,45},{"F","L","H"})</f>
        <v>F</v>
      </c>
      <c r="H2935" t="s">
        <v>2184</v>
      </c>
      <c r="I2935" s="43" t="str">
        <f>IFERROR(VLOOKUP(#REF!,#REF!,2,FALSE),"No")</f>
        <v>No</v>
      </c>
      <c r="J2935" s="139">
        <v>2</v>
      </c>
      <c r="K2935" s="148">
        <v>176</v>
      </c>
      <c r="L2935" s="148"/>
      <c r="M2935" s="148"/>
      <c r="N2935" s="148"/>
      <c r="O2935" s="148"/>
      <c r="P2935" s="148"/>
      <c r="Q2935" s="148"/>
      <c r="R2935" s="148"/>
      <c r="S2935" s="148"/>
      <c r="T2935" s="148"/>
      <c r="U2935" s="148"/>
      <c r="V2935" s="148"/>
      <c r="W2935" s="148"/>
      <c r="X2935" s="139">
        <v>2</v>
      </c>
      <c r="Y2935" s="148">
        <v>127.89</v>
      </c>
      <c r="Z2935" s="149">
        <v>6</v>
      </c>
      <c r="AA2935" s="148">
        <v>872.11</v>
      </c>
      <c r="AB2935" s="148"/>
      <c r="AC2935" s="148"/>
      <c r="AD2935" s="148"/>
      <c r="AE2935" s="148"/>
      <c r="AF2935" s="148"/>
      <c r="AG2935" s="148"/>
      <c r="AH2935" s="148"/>
      <c r="AI2935" s="148"/>
      <c r="AJ2935" s="148"/>
      <c r="AK2935" s="148"/>
      <c r="AL2935" s="139">
        <v>0</v>
      </c>
      <c r="AM2935" s="139">
        <v>0</v>
      </c>
      <c r="AN2935" s="148">
        <f t="shared" si="406"/>
        <v>1000</v>
      </c>
      <c r="AO2935" s="148">
        <f t="shared" si="407"/>
        <v>176</v>
      </c>
      <c r="AP2935" s="148">
        <v>2</v>
      </c>
      <c r="AQ2935" s="140">
        <v>2</v>
      </c>
      <c r="AS2935" s="42">
        <f t="shared" si="408"/>
        <v>12845.092098265963</v>
      </c>
      <c r="AT2935" s="101">
        <f t="shared" si="409"/>
        <v>0</v>
      </c>
      <c r="AU2935" s="42">
        <f t="shared" si="410"/>
        <v>12845.092098265963</v>
      </c>
      <c r="AV2935" s="42">
        <f t="shared" si="411"/>
        <v>28255.714460737021</v>
      </c>
      <c r="AW2935" s="102">
        <f t="shared" si="412"/>
        <v>15242</v>
      </c>
      <c r="AX2935" s="43">
        <f t="shared" si="405"/>
        <v>2</v>
      </c>
      <c r="AY2935" s="43" t="str">
        <f t="shared" si="413"/>
        <v>UTGS</v>
      </c>
    </row>
    <row r="2936" spans="1:51" hidden="1" x14ac:dyDescent="0.2">
      <c r="A2936" s="38">
        <v>2929</v>
      </c>
      <c r="B2936" t="s">
        <v>5806</v>
      </c>
      <c r="C2936" t="s">
        <v>292</v>
      </c>
      <c r="D2936">
        <v>3300</v>
      </c>
      <c r="E2936" t="s">
        <v>207</v>
      </c>
      <c r="F2936">
        <v>2</v>
      </c>
      <c r="G2936" t="str">
        <f>LOOKUP(F2936,{0,6,45},{"F","L","H"})</f>
        <v>F</v>
      </c>
      <c r="H2936" t="s">
        <v>4606</v>
      </c>
      <c r="I2936" s="43" t="str">
        <f>IFERROR(VLOOKUP(#REF!,#REF!,2,FALSE),"No")</f>
        <v>No</v>
      </c>
      <c r="J2936" s="139">
        <v>1.25</v>
      </c>
      <c r="K2936" s="148">
        <v>106</v>
      </c>
      <c r="L2936" s="148"/>
      <c r="M2936" s="148"/>
      <c r="N2936" s="148"/>
      <c r="O2936" s="148"/>
      <c r="P2936" s="148"/>
      <c r="Q2936" s="148"/>
      <c r="R2936" s="148"/>
      <c r="S2936" s="148"/>
      <c r="T2936" s="148"/>
      <c r="U2936" s="148"/>
      <c r="V2936" s="148"/>
      <c r="W2936" s="148"/>
      <c r="X2936" s="139">
        <v>2</v>
      </c>
      <c r="Y2936" s="148">
        <v>143.32</v>
      </c>
      <c r="Z2936" s="148">
        <v>4</v>
      </c>
      <c r="AA2936" s="148">
        <v>856.68</v>
      </c>
      <c r="AB2936" s="148"/>
      <c r="AC2936" s="148"/>
      <c r="AD2936" s="148"/>
      <c r="AE2936" s="148"/>
      <c r="AF2936" s="148"/>
      <c r="AG2936" s="148"/>
      <c r="AH2936" s="148"/>
      <c r="AI2936" s="148"/>
      <c r="AJ2936" s="148"/>
      <c r="AK2936" s="148"/>
      <c r="AL2936" s="139">
        <v>0</v>
      </c>
      <c r="AM2936" s="139">
        <v>0</v>
      </c>
      <c r="AN2936" s="148">
        <f t="shared" si="406"/>
        <v>1000</v>
      </c>
      <c r="AO2936" s="148">
        <f t="shared" si="407"/>
        <v>106</v>
      </c>
      <c r="AP2936" s="148">
        <v>3</v>
      </c>
      <c r="AQ2936" s="140">
        <v>4</v>
      </c>
      <c r="AS2936" s="42">
        <f t="shared" si="408"/>
        <v>7898.4286500919998</v>
      </c>
      <c r="AT2936" s="101">
        <f t="shared" si="409"/>
        <v>0</v>
      </c>
      <c r="AU2936" s="42">
        <f t="shared" si="410"/>
        <v>7898.4286500919998</v>
      </c>
      <c r="AV2936" s="42">
        <f t="shared" si="411"/>
        <v>9663.3393303685079</v>
      </c>
      <c r="AW2936" s="102">
        <f t="shared" si="412"/>
        <v>2145.6666666666665</v>
      </c>
      <c r="AX2936" s="43">
        <f t="shared" si="405"/>
        <v>1.25</v>
      </c>
      <c r="AY2936" s="43" t="str">
        <f t="shared" si="413"/>
        <v>UTFS</v>
      </c>
    </row>
    <row r="2937" spans="1:51" hidden="1" x14ac:dyDescent="0.2">
      <c r="A2937" s="38">
        <v>2930</v>
      </c>
      <c r="B2937" t="s">
        <v>362</v>
      </c>
      <c r="C2937" t="s">
        <v>289</v>
      </c>
      <c r="D2937">
        <v>550</v>
      </c>
      <c r="E2937" t="s">
        <v>1245</v>
      </c>
      <c r="F2937">
        <v>2</v>
      </c>
      <c r="G2937" t="str">
        <f>LOOKUP(F2937,{0,6,45},{"F","L","H"})</f>
        <v>F</v>
      </c>
      <c r="H2937" t="s">
        <v>4607</v>
      </c>
      <c r="I2937" s="43" t="str">
        <f>IFERROR(VLOOKUP(#REF!,#REF!,2,FALSE),"No")</f>
        <v>No</v>
      </c>
      <c r="J2937" s="139">
        <v>2</v>
      </c>
      <c r="K2937" s="148">
        <v>71</v>
      </c>
      <c r="L2937" s="148"/>
      <c r="M2937" s="148"/>
      <c r="N2937" s="148"/>
      <c r="O2937" s="148"/>
      <c r="P2937" s="148"/>
      <c r="Q2937" s="148"/>
      <c r="R2937" s="148"/>
      <c r="S2937" s="148"/>
      <c r="T2937" s="148"/>
      <c r="U2937" s="148"/>
      <c r="V2937" s="148"/>
      <c r="W2937" s="148"/>
      <c r="X2937" s="139">
        <v>0.75</v>
      </c>
      <c r="Y2937" s="148">
        <v>20</v>
      </c>
      <c r="Z2937" s="149">
        <v>2</v>
      </c>
      <c r="AA2937" s="148">
        <v>980</v>
      </c>
      <c r="AB2937" s="148"/>
      <c r="AC2937" s="148"/>
      <c r="AD2937" s="148"/>
      <c r="AE2937" s="148"/>
      <c r="AF2937" s="148"/>
      <c r="AG2937" s="148"/>
      <c r="AH2937" s="148"/>
      <c r="AI2937" s="148"/>
      <c r="AJ2937" s="148"/>
      <c r="AK2937" s="148"/>
      <c r="AL2937" s="139">
        <v>0</v>
      </c>
      <c r="AM2937" s="139">
        <v>0</v>
      </c>
      <c r="AN2937" s="148">
        <f t="shared" si="406"/>
        <v>1000</v>
      </c>
      <c r="AO2937" s="148">
        <f t="shared" si="407"/>
        <v>71</v>
      </c>
      <c r="AP2937" s="148">
        <v>10</v>
      </c>
      <c r="AQ2937" s="140">
        <v>144</v>
      </c>
      <c r="AS2937" s="42">
        <f t="shared" si="408"/>
        <v>5181.8269260050192</v>
      </c>
      <c r="AT2937" s="101">
        <f t="shared" si="409"/>
        <v>0</v>
      </c>
      <c r="AU2937" s="42">
        <f t="shared" si="410"/>
        <v>5181.8269260050192</v>
      </c>
      <c r="AV2937" s="42">
        <f t="shared" si="411"/>
        <v>226.82334528801411</v>
      </c>
      <c r="AW2937" s="102">
        <f t="shared" si="412"/>
        <v>585.0096169344007</v>
      </c>
      <c r="AX2937" s="43">
        <f t="shared" si="405"/>
        <v>2</v>
      </c>
      <c r="AY2937" s="43" t="str">
        <f t="shared" si="413"/>
        <v>UTGS</v>
      </c>
    </row>
    <row r="2938" spans="1:51" hidden="1" x14ac:dyDescent="0.2">
      <c r="A2938" s="38">
        <v>2931</v>
      </c>
      <c r="B2938" t="s">
        <v>5806</v>
      </c>
      <c r="C2938" t="s">
        <v>5746</v>
      </c>
      <c r="D2938">
        <v>5550</v>
      </c>
      <c r="E2938" t="s">
        <v>198</v>
      </c>
      <c r="F2938">
        <v>2</v>
      </c>
      <c r="G2938" t="str">
        <f>LOOKUP(F2938,{0,6,45},{"F","L","H"})</f>
        <v>F</v>
      </c>
      <c r="H2938" t="s">
        <v>4608</v>
      </c>
      <c r="I2938" s="43" t="str">
        <f>IFERROR(VLOOKUP(#REF!,#REF!,2,FALSE),"No")</f>
        <v>No</v>
      </c>
      <c r="J2938" s="139">
        <v>1.25</v>
      </c>
      <c r="K2938" s="148">
        <v>51</v>
      </c>
      <c r="L2938" s="148">
        <v>2</v>
      </c>
      <c r="M2938" s="148">
        <v>1</v>
      </c>
      <c r="N2938" s="148"/>
      <c r="O2938" s="148"/>
      <c r="P2938" s="148"/>
      <c r="Q2938" s="148"/>
      <c r="R2938" s="148"/>
      <c r="S2938" s="148"/>
      <c r="T2938" s="148"/>
      <c r="U2938" s="148"/>
      <c r="V2938" s="148"/>
      <c r="W2938" s="148"/>
      <c r="X2938" s="139">
        <v>2</v>
      </c>
      <c r="Y2938" s="148">
        <v>619</v>
      </c>
      <c r="Z2938" s="148">
        <v>4</v>
      </c>
      <c r="AA2938" s="148">
        <v>381</v>
      </c>
      <c r="AB2938" s="148"/>
      <c r="AC2938" s="148"/>
      <c r="AD2938" s="148"/>
      <c r="AE2938" s="148"/>
      <c r="AF2938" s="148"/>
      <c r="AG2938" s="148"/>
      <c r="AH2938" s="148"/>
      <c r="AI2938" s="148"/>
      <c r="AJ2938" s="148"/>
      <c r="AK2938" s="148"/>
      <c r="AL2938" s="139">
        <v>0</v>
      </c>
      <c r="AM2938" s="139">
        <v>0</v>
      </c>
      <c r="AN2938" s="148">
        <f t="shared" si="406"/>
        <v>1000</v>
      </c>
      <c r="AO2938" s="148">
        <f t="shared" si="407"/>
        <v>52</v>
      </c>
      <c r="AP2938" s="148">
        <v>4</v>
      </c>
      <c r="AQ2938" s="140">
        <v>187</v>
      </c>
      <c r="AS2938" s="42">
        <f t="shared" si="408"/>
        <v>3873.1708472149435</v>
      </c>
      <c r="AT2938" s="101">
        <f t="shared" si="409"/>
        <v>0</v>
      </c>
      <c r="AU2938" s="42">
        <f t="shared" si="410"/>
        <v>3873.1708472149435</v>
      </c>
      <c r="AV2938" s="42">
        <f t="shared" si="411"/>
        <v>188.46380599718734</v>
      </c>
      <c r="AW2938" s="102">
        <f t="shared" si="412"/>
        <v>3698.6666666666665</v>
      </c>
      <c r="AX2938" s="43">
        <f t="shared" si="405"/>
        <v>1.25</v>
      </c>
      <c r="AY2938" s="43" t="str">
        <f t="shared" si="413"/>
        <v>UTTSS</v>
      </c>
    </row>
    <row r="2939" spans="1:51" hidden="1" x14ac:dyDescent="0.2">
      <c r="A2939" s="38">
        <v>2932</v>
      </c>
      <c r="B2939" t="s">
        <v>362</v>
      </c>
      <c r="C2939" t="s">
        <v>289</v>
      </c>
      <c r="D2939">
        <v>320</v>
      </c>
      <c r="E2939" t="s">
        <v>1247</v>
      </c>
      <c r="F2939">
        <v>0.25</v>
      </c>
      <c r="G2939" t="str">
        <f>LOOKUP(F2939,{0,6,45},{"F","L","H"})</f>
        <v>F</v>
      </c>
      <c r="H2939" t="s">
        <v>4609</v>
      </c>
      <c r="I2939" s="43" t="str">
        <f>IFERROR(VLOOKUP(#REF!,#REF!,2,FALSE),"No")</f>
        <v>No</v>
      </c>
      <c r="J2939" s="139">
        <v>0.75</v>
      </c>
      <c r="K2939" s="148">
        <v>54</v>
      </c>
      <c r="L2939" s="148"/>
      <c r="M2939" s="148"/>
      <c r="N2939" s="148"/>
      <c r="O2939" s="148"/>
      <c r="P2939" s="148"/>
      <c r="Q2939" s="148"/>
      <c r="R2939" s="148"/>
      <c r="S2939" s="148"/>
      <c r="T2939" s="148"/>
      <c r="U2939" s="148"/>
      <c r="V2939" s="148"/>
      <c r="W2939" s="148"/>
      <c r="X2939" s="139">
        <v>2</v>
      </c>
      <c r="Y2939" s="148">
        <v>1000</v>
      </c>
      <c r="Z2939" s="149"/>
      <c r="AA2939" s="148"/>
      <c r="AB2939" s="148"/>
      <c r="AC2939" s="148"/>
      <c r="AD2939" s="148"/>
      <c r="AE2939" s="148"/>
      <c r="AF2939" s="148"/>
      <c r="AG2939" s="148"/>
      <c r="AH2939" s="148"/>
      <c r="AI2939" s="148"/>
      <c r="AJ2939" s="148"/>
      <c r="AK2939" s="148"/>
      <c r="AL2939" s="139">
        <v>0</v>
      </c>
      <c r="AM2939" s="139">
        <v>0</v>
      </c>
      <c r="AN2939" s="148">
        <f t="shared" si="406"/>
        <v>1000</v>
      </c>
      <c r="AO2939" s="148">
        <f t="shared" si="407"/>
        <v>54</v>
      </c>
      <c r="AP2939" s="148">
        <v>8</v>
      </c>
      <c r="AQ2939" s="140">
        <v>8</v>
      </c>
      <c r="AS2939" s="42">
        <f t="shared" si="408"/>
        <v>3476.707802877057</v>
      </c>
      <c r="AT2939" s="101">
        <f t="shared" si="409"/>
        <v>0</v>
      </c>
      <c r="AU2939" s="42">
        <f t="shared" si="410"/>
        <v>3476.707802877057</v>
      </c>
      <c r="AV2939" s="42">
        <f t="shared" si="411"/>
        <v>4063.870215184254</v>
      </c>
      <c r="AW2939" s="102">
        <f t="shared" si="412"/>
        <v>431</v>
      </c>
      <c r="AX2939" s="43">
        <f t="shared" ref="AX2939:AX3002" si="414">IF(J2939&gt;0,J2939,R2939)</f>
        <v>0.75</v>
      </c>
      <c r="AY2939" s="43" t="str">
        <f t="shared" si="413"/>
        <v>UTGS</v>
      </c>
    </row>
    <row r="2940" spans="1:51" hidden="1" x14ac:dyDescent="0.2">
      <c r="A2940" s="38">
        <v>2933</v>
      </c>
      <c r="B2940" t="s">
        <v>362</v>
      </c>
      <c r="C2940" t="s">
        <v>289</v>
      </c>
      <c r="D2940">
        <v>320</v>
      </c>
      <c r="E2940" t="s">
        <v>1245</v>
      </c>
      <c r="F2940">
        <v>0.25</v>
      </c>
      <c r="G2940" t="str">
        <f>LOOKUP(F2940,{0,6,45},{"F","L","H"})</f>
        <v>F</v>
      </c>
      <c r="H2940" t="s">
        <v>4611</v>
      </c>
      <c r="I2940" s="43" t="str">
        <f>IFERROR(VLOOKUP(#REF!,#REF!,2,FALSE),"No")</f>
        <v>No</v>
      </c>
      <c r="J2940" s="139">
        <v>0.75</v>
      </c>
      <c r="K2940" s="148">
        <v>31</v>
      </c>
      <c r="L2940" s="148"/>
      <c r="M2940" s="148"/>
      <c r="N2940" s="148"/>
      <c r="O2940" s="148"/>
      <c r="P2940" s="148"/>
      <c r="Q2940" s="148"/>
      <c r="R2940" s="148"/>
      <c r="S2940" s="148"/>
      <c r="T2940" s="148"/>
      <c r="U2940" s="148"/>
      <c r="V2940" s="148"/>
      <c r="W2940" s="148"/>
      <c r="X2940" s="139">
        <v>2</v>
      </c>
      <c r="Y2940" s="148">
        <v>1000</v>
      </c>
      <c r="Z2940" s="149"/>
      <c r="AA2940" s="148"/>
      <c r="AB2940" s="148"/>
      <c r="AC2940" s="148"/>
      <c r="AD2940" s="148"/>
      <c r="AE2940" s="148"/>
      <c r="AF2940" s="148"/>
      <c r="AG2940" s="148"/>
      <c r="AH2940" s="148"/>
      <c r="AI2940" s="148"/>
      <c r="AJ2940" s="148"/>
      <c r="AK2940" s="148"/>
      <c r="AL2940" s="139">
        <v>0</v>
      </c>
      <c r="AM2940" s="139">
        <v>0</v>
      </c>
      <c r="AN2940" s="148">
        <f t="shared" si="406"/>
        <v>1000</v>
      </c>
      <c r="AO2940" s="148">
        <f t="shared" si="407"/>
        <v>31</v>
      </c>
      <c r="AP2940" s="148">
        <v>7</v>
      </c>
      <c r="AQ2940" s="140">
        <v>7</v>
      </c>
      <c r="AS2940" s="42">
        <f t="shared" si="408"/>
        <v>1995.8878127627549</v>
      </c>
      <c r="AT2940" s="101">
        <f t="shared" si="409"/>
        <v>0</v>
      </c>
      <c r="AU2940" s="42">
        <f t="shared" si="410"/>
        <v>1995.8878127627549</v>
      </c>
      <c r="AV2940" s="42">
        <f t="shared" si="411"/>
        <v>4644.4231030677192</v>
      </c>
      <c r="AW2940" s="102">
        <f t="shared" si="412"/>
        <v>431</v>
      </c>
      <c r="AX2940" s="43">
        <f t="shared" si="414"/>
        <v>0.75</v>
      </c>
      <c r="AY2940" s="43" t="str">
        <f t="shared" si="413"/>
        <v>UTGS</v>
      </c>
    </row>
    <row r="2941" spans="1:51" hidden="1" x14ac:dyDescent="0.2">
      <c r="A2941" s="38">
        <v>2934</v>
      </c>
      <c r="B2941" t="s">
        <v>5806</v>
      </c>
      <c r="C2941" t="s">
        <v>289</v>
      </c>
      <c r="D2941">
        <v>17800</v>
      </c>
      <c r="E2941" t="s">
        <v>197</v>
      </c>
      <c r="F2941">
        <v>2</v>
      </c>
      <c r="G2941" t="str">
        <f>LOOKUP(F2941,{0,6,45},{"F","L","H"})</f>
        <v>F</v>
      </c>
      <c r="H2941" t="s">
        <v>1618</v>
      </c>
      <c r="I2941" s="43" t="str">
        <f>IFERROR(VLOOKUP(#REF!,#REF!,2,FALSE),"No")</f>
        <v>No</v>
      </c>
      <c r="J2941" s="139">
        <v>3</v>
      </c>
      <c r="K2941" s="148">
        <v>146</v>
      </c>
      <c r="L2941" s="148"/>
      <c r="M2941" s="148"/>
      <c r="N2941" s="148"/>
      <c r="O2941" s="148"/>
      <c r="P2941" s="148"/>
      <c r="Q2941" s="148"/>
      <c r="R2941" s="148"/>
      <c r="S2941" s="148"/>
      <c r="T2941" s="148"/>
      <c r="U2941" s="148"/>
      <c r="V2941" s="148"/>
      <c r="W2941" s="148"/>
      <c r="X2941" s="139">
        <v>2</v>
      </c>
      <c r="Y2941" s="148">
        <v>195.03</v>
      </c>
      <c r="Z2941" s="148">
        <v>3</v>
      </c>
      <c r="AA2941" s="148">
        <v>778</v>
      </c>
      <c r="AB2941" s="148">
        <v>4</v>
      </c>
      <c r="AC2941" s="148">
        <v>26.97</v>
      </c>
      <c r="AD2941" s="148"/>
      <c r="AE2941" s="148"/>
      <c r="AF2941" s="148"/>
      <c r="AG2941" s="148"/>
      <c r="AH2941" s="148"/>
      <c r="AI2941" s="148"/>
      <c r="AJ2941" s="148"/>
      <c r="AK2941" s="148"/>
      <c r="AL2941" s="139">
        <v>0</v>
      </c>
      <c r="AM2941" s="139">
        <v>0</v>
      </c>
      <c r="AN2941" s="148">
        <f t="shared" si="406"/>
        <v>1000</v>
      </c>
      <c r="AO2941" s="148">
        <f t="shared" si="407"/>
        <v>146</v>
      </c>
      <c r="AP2941" s="148">
        <v>3</v>
      </c>
      <c r="AQ2941" s="140">
        <v>3</v>
      </c>
      <c r="AS2941" s="42">
        <f t="shared" si="408"/>
        <v>10655.587763334264</v>
      </c>
      <c r="AT2941" s="101">
        <f t="shared" si="409"/>
        <v>0</v>
      </c>
      <c r="AU2941" s="42">
        <f t="shared" si="410"/>
        <v>10655.587763334264</v>
      </c>
      <c r="AV2941" s="42">
        <f t="shared" si="411"/>
        <v>7613.0988738246788</v>
      </c>
      <c r="AW2941" s="102">
        <f t="shared" si="412"/>
        <v>15242</v>
      </c>
      <c r="AX2941" s="43">
        <f t="shared" si="414"/>
        <v>3</v>
      </c>
      <c r="AY2941" s="43" t="str">
        <f t="shared" si="413"/>
        <v>UTGS</v>
      </c>
    </row>
    <row r="2942" spans="1:51" hidden="1" x14ac:dyDescent="0.2">
      <c r="A2942" s="38">
        <v>2935</v>
      </c>
      <c r="B2942" t="s">
        <v>5806</v>
      </c>
      <c r="C2942" t="s">
        <v>289</v>
      </c>
      <c r="D2942">
        <v>550</v>
      </c>
      <c r="E2942" t="s">
        <v>1245</v>
      </c>
      <c r="F2942">
        <v>2</v>
      </c>
      <c r="G2942" t="str">
        <f>LOOKUP(F2942,{0,6,45},{"F","L","H"})</f>
        <v>F</v>
      </c>
      <c r="H2942" t="s">
        <v>4612</v>
      </c>
      <c r="I2942" s="43" t="str">
        <f>IFERROR(VLOOKUP(#REF!,#REF!,2,FALSE),"No")</f>
        <v>No</v>
      </c>
      <c r="J2942" s="139">
        <v>1.25</v>
      </c>
      <c r="K2942" s="148">
        <v>89</v>
      </c>
      <c r="L2942" s="148"/>
      <c r="M2942" s="148"/>
      <c r="N2942" s="148"/>
      <c r="O2942" s="148"/>
      <c r="P2942" s="148"/>
      <c r="Q2942" s="148"/>
      <c r="R2942" s="148"/>
      <c r="S2942" s="148"/>
      <c r="T2942" s="148"/>
      <c r="U2942" s="148"/>
      <c r="V2942" s="148"/>
      <c r="W2942" s="148"/>
      <c r="X2942" s="139">
        <v>4</v>
      </c>
      <c r="Y2942" s="148">
        <v>1000</v>
      </c>
      <c r="Z2942" s="149"/>
      <c r="AA2942" s="148"/>
      <c r="AB2942" s="148"/>
      <c r="AC2942" s="148"/>
      <c r="AD2942" s="148"/>
      <c r="AE2942" s="148"/>
      <c r="AF2942" s="148"/>
      <c r="AG2942" s="148"/>
      <c r="AH2942" s="148"/>
      <c r="AI2942" s="148"/>
      <c r="AJ2942" s="148"/>
      <c r="AK2942" s="148"/>
      <c r="AL2942" s="139">
        <v>0</v>
      </c>
      <c r="AM2942" s="139">
        <v>0</v>
      </c>
      <c r="AN2942" s="148">
        <f t="shared" si="406"/>
        <v>1000</v>
      </c>
      <c r="AO2942" s="148">
        <f t="shared" si="407"/>
        <v>89</v>
      </c>
      <c r="AP2942" s="148">
        <v>6</v>
      </c>
      <c r="AQ2942" s="140">
        <v>34</v>
      </c>
      <c r="AS2942" s="42">
        <f t="shared" si="408"/>
        <v>6631.6995269640374</v>
      </c>
      <c r="AT2942" s="101">
        <f t="shared" si="409"/>
        <v>0</v>
      </c>
      <c r="AU2942" s="42">
        <f t="shared" si="410"/>
        <v>6631.6995269640374</v>
      </c>
      <c r="AV2942" s="42">
        <f t="shared" si="411"/>
        <v>1167.0871094551187</v>
      </c>
      <c r="AW2942" s="102">
        <f t="shared" si="412"/>
        <v>585.0096169344007</v>
      </c>
      <c r="AX2942" s="43">
        <f t="shared" si="414"/>
        <v>1.25</v>
      </c>
      <c r="AY2942" s="43" t="str">
        <f t="shared" si="413"/>
        <v>UTGS</v>
      </c>
    </row>
    <row r="2943" spans="1:51" hidden="1" x14ac:dyDescent="0.2">
      <c r="A2943" s="38">
        <v>2936</v>
      </c>
      <c r="B2943" t="s">
        <v>362</v>
      </c>
      <c r="C2943" t="s">
        <v>289</v>
      </c>
      <c r="D2943">
        <v>320</v>
      </c>
      <c r="E2943" t="s">
        <v>1245</v>
      </c>
      <c r="F2943">
        <v>0.25</v>
      </c>
      <c r="G2943" t="str">
        <f>LOOKUP(F2943,{0,6,45},{"F","L","H"})</f>
        <v>F</v>
      </c>
      <c r="H2943" t="s">
        <v>4613</v>
      </c>
      <c r="I2943" s="43" t="str">
        <f>IFERROR(VLOOKUP(#REF!,#REF!,2,FALSE),"No")</f>
        <v>No</v>
      </c>
      <c r="J2943" s="139">
        <v>0.75</v>
      </c>
      <c r="K2943" s="148">
        <v>22</v>
      </c>
      <c r="L2943" s="148"/>
      <c r="M2943" s="148"/>
      <c r="N2943" s="148"/>
      <c r="O2943" s="148"/>
      <c r="P2943" s="148"/>
      <c r="Q2943" s="148"/>
      <c r="R2943" s="148"/>
      <c r="S2943" s="148"/>
      <c r="T2943" s="148"/>
      <c r="U2943" s="148"/>
      <c r="V2943" s="148"/>
      <c r="W2943" s="148"/>
      <c r="X2943" s="139">
        <v>2</v>
      </c>
      <c r="Y2943" s="148">
        <v>932.31</v>
      </c>
      <c r="Z2943" s="148">
        <v>4</v>
      </c>
      <c r="AA2943" s="148">
        <v>67.69</v>
      </c>
      <c r="AB2943" s="148"/>
      <c r="AC2943" s="148"/>
      <c r="AD2943" s="148"/>
      <c r="AE2943" s="148"/>
      <c r="AF2943" s="148"/>
      <c r="AG2943" s="148"/>
      <c r="AH2943" s="148"/>
      <c r="AI2943" s="148"/>
      <c r="AJ2943" s="148"/>
      <c r="AK2943" s="148"/>
      <c r="AL2943" s="139">
        <v>0</v>
      </c>
      <c r="AM2943" s="139">
        <v>0</v>
      </c>
      <c r="AN2943" s="148">
        <f t="shared" si="406"/>
        <v>1000</v>
      </c>
      <c r="AO2943" s="148">
        <f t="shared" si="407"/>
        <v>22</v>
      </c>
      <c r="AP2943" s="148">
        <v>9</v>
      </c>
      <c r="AQ2943" s="140">
        <v>9</v>
      </c>
      <c r="AS2943" s="42">
        <f t="shared" si="408"/>
        <v>1416.4365122832455</v>
      </c>
      <c r="AT2943" s="101">
        <f t="shared" si="409"/>
        <v>0</v>
      </c>
      <c r="AU2943" s="42">
        <f t="shared" si="410"/>
        <v>1416.4365122832455</v>
      </c>
      <c r="AV2943" s="42">
        <f t="shared" si="411"/>
        <v>3666.2554468304475</v>
      </c>
      <c r="AW2943" s="102">
        <f t="shared" si="412"/>
        <v>431</v>
      </c>
      <c r="AX2943" s="43">
        <f t="shared" si="414"/>
        <v>0.75</v>
      </c>
      <c r="AY2943" s="43" t="str">
        <f t="shared" si="413"/>
        <v>UTGS</v>
      </c>
    </row>
    <row r="2944" spans="1:51" hidden="1" x14ac:dyDescent="0.2">
      <c r="A2944" s="38">
        <v>2937</v>
      </c>
      <c r="B2944" t="s">
        <v>5806</v>
      </c>
      <c r="C2944" t="s">
        <v>5745</v>
      </c>
      <c r="D2944">
        <v>64550</v>
      </c>
      <c r="E2944" t="s">
        <v>197</v>
      </c>
      <c r="F2944">
        <v>45</v>
      </c>
      <c r="G2944" t="str">
        <f>LOOKUP(F2944,{0,6,45},{"F","L","H"})</f>
        <v>H</v>
      </c>
      <c r="H2944" t="s">
        <v>1619</v>
      </c>
      <c r="I2944" s="43" t="str">
        <f>IFERROR(VLOOKUP(#REF!,#REF!,2,FALSE),"No")</f>
        <v>No</v>
      </c>
      <c r="J2944" s="139">
        <v>4</v>
      </c>
      <c r="K2944" s="148">
        <v>85</v>
      </c>
      <c r="L2944" s="148"/>
      <c r="M2944" s="148"/>
      <c r="N2944" s="148"/>
      <c r="O2944" s="148"/>
      <c r="P2944" s="148"/>
      <c r="Q2944" s="148"/>
      <c r="R2944" s="148"/>
      <c r="S2944" s="148"/>
      <c r="T2944" s="148"/>
      <c r="U2944" s="148"/>
      <c r="V2944" s="148"/>
      <c r="W2944" s="148"/>
      <c r="X2944" s="139">
        <v>4</v>
      </c>
      <c r="Y2944" s="148">
        <v>1000</v>
      </c>
      <c r="Z2944" s="148"/>
      <c r="AA2944" s="148"/>
      <c r="AB2944" s="148"/>
      <c r="AC2944" s="148"/>
      <c r="AD2944" s="148"/>
      <c r="AE2944" s="148"/>
      <c r="AF2944" s="148"/>
      <c r="AG2944" s="148"/>
      <c r="AH2944" s="148"/>
      <c r="AI2944" s="148"/>
      <c r="AJ2944" s="148"/>
      <c r="AK2944" s="148"/>
      <c r="AL2944" s="139">
        <v>0</v>
      </c>
      <c r="AM2944" s="139">
        <v>0</v>
      </c>
      <c r="AN2944" s="148">
        <f t="shared" si="406"/>
        <v>1000</v>
      </c>
      <c r="AO2944" s="148">
        <f t="shared" si="407"/>
        <v>85</v>
      </c>
      <c r="AP2944" s="148">
        <v>4</v>
      </c>
      <c r="AQ2944" s="140">
        <v>5</v>
      </c>
      <c r="AS2944" s="42">
        <f t="shared" si="408"/>
        <v>6506.1956156398119</v>
      </c>
      <c r="AT2944" s="101">
        <f t="shared" si="409"/>
        <v>0</v>
      </c>
      <c r="AU2944" s="42">
        <f t="shared" si="410"/>
        <v>6506.1956156398119</v>
      </c>
      <c r="AV2944" s="42">
        <f t="shared" si="411"/>
        <v>7936.1923442948073</v>
      </c>
      <c r="AW2944" s="102">
        <f t="shared" si="412"/>
        <v>113197.0366366282</v>
      </c>
      <c r="AX2944" s="43">
        <f t="shared" si="414"/>
        <v>4</v>
      </c>
      <c r="AY2944" s="43" t="str">
        <f t="shared" si="413"/>
        <v>UTTSM</v>
      </c>
    </row>
    <row r="2945" spans="1:51" hidden="1" x14ac:dyDescent="0.2">
      <c r="A2945" s="38">
        <v>2938</v>
      </c>
      <c r="B2945" t="s">
        <v>362</v>
      </c>
      <c r="C2945" t="s">
        <v>289</v>
      </c>
      <c r="D2945">
        <v>320</v>
      </c>
      <c r="E2945" t="s">
        <v>1245</v>
      </c>
      <c r="F2945">
        <v>0.25</v>
      </c>
      <c r="G2945" t="str">
        <f>LOOKUP(F2945,{0,6,45},{"F","L","H"})</f>
        <v>F</v>
      </c>
      <c r="H2945" t="s">
        <v>4614</v>
      </c>
      <c r="I2945" s="43" t="str">
        <f>IFERROR(VLOOKUP(#REF!,#REF!,2,FALSE),"No")</f>
        <v>No</v>
      </c>
      <c r="J2945" s="139">
        <v>0.75</v>
      </c>
      <c r="K2945" s="148">
        <v>19</v>
      </c>
      <c r="L2945" s="148"/>
      <c r="M2945" s="148"/>
      <c r="N2945" s="148"/>
      <c r="O2945" s="148"/>
      <c r="P2945" s="148"/>
      <c r="Q2945" s="148"/>
      <c r="R2945" s="148"/>
      <c r="S2945" s="148"/>
      <c r="T2945" s="148"/>
      <c r="U2945" s="148"/>
      <c r="V2945" s="148"/>
      <c r="W2945" s="148"/>
      <c r="X2945" s="139">
        <v>2</v>
      </c>
      <c r="Y2945" s="148">
        <v>1000</v>
      </c>
      <c r="Z2945" s="148"/>
      <c r="AA2945" s="148"/>
      <c r="AB2945" s="148"/>
      <c r="AC2945" s="148"/>
      <c r="AD2945" s="148"/>
      <c r="AE2945" s="148"/>
      <c r="AF2945" s="148"/>
      <c r="AG2945" s="148"/>
      <c r="AH2945" s="148"/>
      <c r="AI2945" s="148"/>
      <c r="AJ2945" s="148"/>
      <c r="AK2945" s="148"/>
      <c r="AL2945" s="139">
        <v>0</v>
      </c>
      <c r="AM2945" s="139">
        <v>0</v>
      </c>
      <c r="AN2945" s="148">
        <f t="shared" si="406"/>
        <v>1000</v>
      </c>
      <c r="AO2945" s="148">
        <f t="shared" si="407"/>
        <v>19</v>
      </c>
      <c r="AP2945" s="148">
        <v>7</v>
      </c>
      <c r="AQ2945" s="140">
        <v>73</v>
      </c>
      <c r="AS2945" s="42">
        <f t="shared" si="408"/>
        <v>1223.2860787900756</v>
      </c>
      <c r="AT2945" s="101">
        <f t="shared" si="409"/>
        <v>0</v>
      </c>
      <c r="AU2945" s="42">
        <f t="shared" si="410"/>
        <v>1223.2860787900756</v>
      </c>
      <c r="AV2945" s="42">
        <f t="shared" si="411"/>
        <v>445.3556400201922</v>
      </c>
      <c r="AW2945" s="102">
        <f t="shared" si="412"/>
        <v>431</v>
      </c>
      <c r="AX2945" s="43">
        <f t="shared" si="414"/>
        <v>0.75</v>
      </c>
      <c r="AY2945" s="43" t="str">
        <f t="shared" si="413"/>
        <v>UTGS</v>
      </c>
    </row>
    <row r="2946" spans="1:51" hidden="1" x14ac:dyDescent="0.2">
      <c r="A2946" s="38">
        <v>2939</v>
      </c>
      <c r="B2946" t="s">
        <v>5806</v>
      </c>
      <c r="C2946" t="s">
        <v>292</v>
      </c>
      <c r="D2946">
        <v>5550</v>
      </c>
      <c r="E2946" t="s">
        <v>198</v>
      </c>
      <c r="F2946">
        <v>2</v>
      </c>
      <c r="G2946" t="str">
        <f>LOOKUP(F2946,{0,6,45},{"F","L","H"})</f>
        <v>F</v>
      </c>
      <c r="H2946" t="s">
        <v>2099</v>
      </c>
      <c r="I2946" s="43" t="str">
        <f>IFERROR(VLOOKUP(#REF!,#REF!,2,FALSE),"No")</f>
        <v>No</v>
      </c>
      <c r="J2946" s="139">
        <v>2</v>
      </c>
      <c r="K2946" s="148">
        <v>243</v>
      </c>
      <c r="L2946" s="148"/>
      <c r="M2946" s="148"/>
      <c r="N2946" s="148"/>
      <c r="O2946" s="148"/>
      <c r="P2946" s="148"/>
      <c r="Q2946" s="148"/>
      <c r="R2946" s="148"/>
      <c r="S2946" s="148"/>
      <c r="T2946" s="148"/>
      <c r="U2946" s="148"/>
      <c r="V2946" s="148"/>
      <c r="W2946" s="148"/>
      <c r="X2946" s="139">
        <v>6</v>
      </c>
      <c r="Y2946" s="148">
        <v>430.24</v>
      </c>
      <c r="Z2946" s="149">
        <v>8</v>
      </c>
      <c r="AA2946" s="148">
        <v>569.76</v>
      </c>
      <c r="AB2946" s="148"/>
      <c r="AC2946" s="148"/>
      <c r="AD2946" s="148"/>
      <c r="AE2946" s="148"/>
      <c r="AF2946" s="148"/>
      <c r="AG2946" s="148"/>
      <c r="AH2946" s="148"/>
      <c r="AI2946" s="148"/>
      <c r="AJ2946" s="148"/>
      <c r="AK2946" s="148"/>
      <c r="AL2946" s="139">
        <v>0</v>
      </c>
      <c r="AM2946" s="139">
        <v>0</v>
      </c>
      <c r="AN2946" s="148">
        <f t="shared" si="406"/>
        <v>1000</v>
      </c>
      <c r="AO2946" s="148">
        <f t="shared" si="407"/>
        <v>243</v>
      </c>
      <c r="AP2946" s="148">
        <v>1</v>
      </c>
      <c r="AQ2946" s="140">
        <v>1</v>
      </c>
      <c r="AS2946" s="42">
        <f t="shared" si="408"/>
        <v>17734.985112946753</v>
      </c>
      <c r="AT2946" s="101">
        <f t="shared" si="409"/>
        <v>0</v>
      </c>
      <c r="AU2946" s="42">
        <f t="shared" si="410"/>
        <v>17734.985112946753</v>
      </c>
      <c r="AV2946" s="42">
        <f t="shared" si="411"/>
        <v>67335.284921474042</v>
      </c>
      <c r="AW2946" s="102">
        <f t="shared" si="412"/>
        <v>3698.6666666666665</v>
      </c>
      <c r="AX2946" s="43">
        <f t="shared" si="414"/>
        <v>2</v>
      </c>
      <c r="AY2946" s="43" t="str">
        <f t="shared" si="413"/>
        <v>UTFS</v>
      </c>
    </row>
    <row r="2947" spans="1:51" hidden="1" x14ac:dyDescent="0.2">
      <c r="A2947" s="38">
        <v>2940</v>
      </c>
      <c r="B2947" t="s">
        <v>5806</v>
      </c>
      <c r="C2947" t="s">
        <v>5746</v>
      </c>
      <c r="D2947">
        <v>11750</v>
      </c>
      <c r="E2947" t="s">
        <v>215</v>
      </c>
      <c r="F2947">
        <v>2</v>
      </c>
      <c r="G2947" t="str">
        <f>LOOKUP(F2947,{0,6,45},{"F","L","H"})</f>
        <v>F</v>
      </c>
      <c r="H2947" t="s">
        <v>1937</v>
      </c>
      <c r="I2947" s="43" t="str">
        <f>IFERROR(VLOOKUP(#REF!,#REF!,2,FALSE),"No")</f>
        <v>No</v>
      </c>
      <c r="J2947" s="139">
        <v>2</v>
      </c>
      <c r="K2947" s="148">
        <v>402</v>
      </c>
      <c r="L2947" s="148"/>
      <c r="M2947" s="148"/>
      <c r="N2947" s="148"/>
      <c r="O2947" s="148"/>
      <c r="P2947" s="148"/>
      <c r="Q2947" s="148"/>
      <c r="R2947" s="148"/>
      <c r="S2947" s="148"/>
      <c r="T2947" s="148"/>
      <c r="U2947" s="148"/>
      <c r="V2947" s="148"/>
      <c r="W2947" s="148"/>
      <c r="X2947" s="139">
        <v>2</v>
      </c>
      <c r="Y2947" s="148">
        <v>154.5</v>
      </c>
      <c r="Z2947" s="148">
        <v>4</v>
      </c>
      <c r="AA2947" s="148">
        <v>1</v>
      </c>
      <c r="AB2947" s="148">
        <v>6</v>
      </c>
      <c r="AC2947" s="148">
        <v>844.5</v>
      </c>
      <c r="AD2947" s="148"/>
      <c r="AE2947" s="148"/>
      <c r="AF2947" s="148"/>
      <c r="AG2947" s="148"/>
      <c r="AH2947" s="148"/>
      <c r="AI2947" s="148"/>
      <c r="AJ2947" s="148"/>
      <c r="AK2947" s="148"/>
      <c r="AL2947" s="139">
        <v>0</v>
      </c>
      <c r="AM2947" s="139">
        <v>0</v>
      </c>
      <c r="AN2947" s="148">
        <f t="shared" si="406"/>
        <v>1000</v>
      </c>
      <c r="AO2947" s="148">
        <f t="shared" si="407"/>
        <v>402</v>
      </c>
      <c r="AP2947" s="148">
        <v>1</v>
      </c>
      <c r="AQ2947" s="140">
        <v>1</v>
      </c>
      <c r="AS2947" s="42">
        <f t="shared" si="408"/>
        <v>29339.358088084755</v>
      </c>
      <c r="AT2947" s="101">
        <f t="shared" si="409"/>
        <v>0</v>
      </c>
      <c r="AU2947" s="42">
        <f t="shared" si="410"/>
        <v>29339.358088084755</v>
      </c>
      <c r="AV2947" s="42">
        <f t="shared" si="411"/>
        <v>55758.771721474041</v>
      </c>
      <c r="AW2947" s="102">
        <f t="shared" si="412"/>
        <v>10791.333333333334</v>
      </c>
      <c r="AX2947" s="43">
        <f t="shared" si="414"/>
        <v>2</v>
      </c>
      <c r="AY2947" s="43" t="str">
        <f t="shared" si="413"/>
        <v>UTTSS</v>
      </c>
    </row>
    <row r="2948" spans="1:51" hidden="1" x14ac:dyDescent="0.2">
      <c r="A2948" s="38">
        <v>2941</v>
      </c>
      <c r="B2948" t="s">
        <v>362</v>
      </c>
      <c r="C2948" t="s">
        <v>289</v>
      </c>
      <c r="D2948">
        <v>320</v>
      </c>
      <c r="E2948" t="s">
        <v>1245</v>
      </c>
      <c r="F2948">
        <v>0.25</v>
      </c>
      <c r="G2948" t="str">
        <f>LOOKUP(F2948,{0,6,45},{"F","L","H"})</f>
        <v>F</v>
      </c>
      <c r="H2948" t="s">
        <v>4615</v>
      </c>
      <c r="I2948" s="43" t="str">
        <f>IFERROR(VLOOKUP(#REF!,#REF!,2,FALSE),"No")</f>
        <v>No</v>
      </c>
      <c r="J2948" s="139">
        <v>0.75</v>
      </c>
      <c r="K2948" s="148">
        <v>42</v>
      </c>
      <c r="L2948" s="148"/>
      <c r="M2948" s="148"/>
      <c r="N2948" s="148"/>
      <c r="O2948" s="148"/>
      <c r="P2948" s="148"/>
      <c r="Q2948" s="148"/>
      <c r="R2948" s="148"/>
      <c r="S2948" s="148"/>
      <c r="T2948" s="148"/>
      <c r="U2948" s="148"/>
      <c r="V2948" s="148"/>
      <c r="W2948" s="148"/>
      <c r="X2948" s="139">
        <v>2</v>
      </c>
      <c r="Y2948" s="148">
        <v>1000</v>
      </c>
      <c r="Z2948" s="149"/>
      <c r="AA2948" s="148"/>
      <c r="AB2948" s="148"/>
      <c r="AC2948" s="148"/>
      <c r="AD2948" s="148"/>
      <c r="AE2948" s="148"/>
      <c r="AF2948" s="148"/>
      <c r="AG2948" s="148"/>
      <c r="AH2948" s="148"/>
      <c r="AI2948" s="148"/>
      <c r="AJ2948" s="148"/>
      <c r="AK2948" s="148"/>
      <c r="AL2948" s="139">
        <v>0</v>
      </c>
      <c r="AM2948" s="139">
        <v>0</v>
      </c>
      <c r="AN2948" s="148">
        <f t="shared" si="406"/>
        <v>1000</v>
      </c>
      <c r="AO2948" s="148">
        <f t="shared" si="407"/>
        <v>42</v>
      </c>
      <c r="AP2948" s="148">
        <v>15</v>
      </c>
      <c r="AQ2948" s="140">
        <v>15</v>
      </c>
      <c r="AS2948" s="42">
        <f t="shared" si="408"/>
        <v>2704.1060689043775</v>
      </c>
      <c r="AT2948" s="101">
        <f t="shared" si="409"/>
        <v>0</v>
      </c>
      <c r="AU2948" s="42">
        <f t="shared" si="410"/>
        <v>2704.1060689043775</v>
      </c>
      <c r="AV2948" s="42">
        <f t="shared" si="411"/>
        <v>2167.3974480982688</v>
      </c>
      <c r="AW2948" s="102">
        <f t="shared" si="412"/>
        <v>431</v>
      </c>
      <c r="AX2948" s="43">
        <f t="shared" si="414"/>
        <v>0.75</v>
      </c>
      <c r="AY2948" s="43" t="str">
        <f t="shared" si="413"/>
        <v>UTGS</v>
      </c>
    </row>
    <row r="2949" spans="1:51" hidden="1" x14ac:dyDescent="0.2">
      <c r="A2949" s="38">
        <v>2942</v>
      </c>
      <c r="B2949" t="s">
        <v>5806</v>
      </c>
      <c r="C2949" t="s">
        <v>292</v>
      </c>
      <c r="D2949">
        <v>3897</v>
      </c>
      <c r="E2949" t="s">
        <v>217</v>
      </c>
      <c r="F2949">
        <v>2</v>
      </c>
      <c r="G2949" t="str">
        <f>LOOKUP(F2949,{0,6,45},{"F","L","H"})</f>
        <v>F</v>
      </c>
      <c r="H2949" t="s">
        <v>5762</v>
      </c>
      <c r="I2949" s="43" t="str">
        <f>IFERROR(VLOOKUP(#REF!,#REF!,2,FALSE),"No")</f>
        <v>No</v>
      </c>
      <c r="J2949" s="139">
        <v>1.25</v>
      </c>
      <c r="K2949" s="148">
        <v>27</v>
      </c>
      <c r="L2949" s="148"/>
      <c r="M2949" s="148"/>
      <c r="N2949" s="148"/>
      <c r="O2949" s="148"/>
      <c r="P2949" s="148"/>
      <c r="Q2949" s="148"/>
      <c r="R2949" s="148"/>
      <c r="S2949" s="148"/>
      <c r="T2949" s="148"/>
      <c r="U2949" s="148"/>
      <c r="V2949" s="148"/>
      <c r="W2949" s="148"/>
      <c r="X2949" s="139">
        <v>4</v>
      </c>
      <c r="Y2949" s="148">
        <v>1000</v>
      </c>
      <c r="Z2949" s="148"/>
      <c r="AA2949" s="148"/>
      <c r="AB2949" s="148"/>
      <c r="AC2949" s="148"/>
      <c r="AD2949" s="148"/>
      <c r="AE2949" s="148"/>
      <c r="AF2949" s="148"/>
      <c r="AG2949" s="148"/>
      <c r="AH2949" s="148"/>
      <c r="AI2949" s="148"/>
      <c r="AJ2949" s="148"/>
      <c r="AK2949" s="148"/>
      <c r="AL2949" s="139">
        <v>0</v>
      </c>
      <c r="AM2949" s="139">
        <v>0</v>
      </c>
      <c r="AN2949" s="148">
        <f t="shared" si="406"/>
        <v>1000</v>
      </c>
      <c r="AO2949" s="148">
        <f t="shared" si="407"/>
        <v>27</v>
      </c>
      <c r="AP2949" s="148">
        <v>1</v>
      </c>
      <c r="AQ2949" s="140">
        <v>23</v>
      </c>
      <c r="AS2949" s="42">
        <f t="shared" si="408"/>
        <v>2011.8639014385283</v>
      </c>
      <c r="AT2949" s="101">
        <f t="shared" si="409"/>
        <v>0</v>
      </c>
      <c r="AU2949" s="42">
        <f t="shared" si="410"/>
        <v>2011.8639014385283</v>
      </c>
      <c r="AV2949" s="42">
        <f t="shared" si="411"/>
        <v>1725.2592052814798</v>
      </c>
      <c r="AW2949" s="102">
        <f t="shared" si="412"/>
        <v>2145.6666666666665</v>
      </c>
      <c r="AX2949" s="43">
        <f t="shared" si="414"/>
        <v>1.25</v>
      </c>
      <c r="AY2949" s="43" t="str">
        <f t="shared" si="413"/>
        <v>UTFS</v>
      </c>
    </row>
    <row r="2950" spans="1:51" hidden="1" x14ac:dyDescent="0.2">
      <c r="A2950" s="38">
        <v>2943</v>
      </c>
      <c r="B2950" t="s">
        <v>362</v>
      </c>
      <c r="C2950" t="s">
        <v>289</v>
      </c>
      <c r="D2950">
        <v>320</v>
      </c>
      <c r="E2950" t="s">
        <v>1245</v>
      </c>
      <c r="F2950">
        <v>0.25</v>
      </c>
      <c r="G2950" t="str">
        <f>LOOKUP(F2950,{0,6,45},{"F","L","H"})</f>
        <v>F</v>
      </c>
      <c r="H2950" t="s">
        <v>4616</v>
      </c>
      <c r="I2950" s="43" t="str">
        <f>IFERROR(VLOOKUP(#REF!,#REF!,2,FALSE),"No")</f>
        <v>No</v>
      </c>
      <c r="J2950" s="139">
        <v>0.75</v>
      </c>
      <c r="K2950" s="148">
        <v>7</v>
      </c>
      <c r="L2950" s="148"/>
      <c r="M2950" s="148"/>
      <c r="N2950" s="148"/>
      <c r="O2950" s="148"/>
      <c r="P2950" s="148"/>
      <c r="Q2950" s="148"/>
      <c r="R2950" s="148"/>
      <c r="S2950" s="148"/>
      <c r="T2950" s="148"/>
      <c r="U2950" s="148"/>
      <c r="V2950" s="148"/>
      <c r="W2950" s="148"/>
      <c r="X2950" s="139">
        <v>0.75</v>
      </c>
      <c r="Y2950" s="148">
        <v>103.12</v>
      </c>
      <c r="Z2950" s="149">
        <v>2</v>
      </c>
      <c r="AA2950" s="148">
        <v>796.59</v>
      </c>
      <c r="AB2950" s="148">
        <v>6</v>
      </c>
      <c r="AC2950" s="148">
        <v>100.29</v>
      </c>
      <c r="AD2950" s="148"/>
      <c r="AE2950" s="148"/>
      <c r="AF2950" s="148"/>
      <c r="AG2950" s="148"/>
      <c r="AH2950" s="148"/>
      <c r="AI2950" s="148"/>
      <c r="AJ2950" s="148"/>
      <c r="AK2950" s="148"/>
      <c r="AL2950" s="139">
        <v>0</v>
      </c>
      <c r="AM2950" s="139">
        <v>0</v>
      </c>
      <c r="AN2950" s="148">
        <f t="shared" si="406"/>
        <v>1000</v>
      </c>
      <c r="AO2950" s="148">
        <f t="shared" si="407"/>
        <v>7</v>
      </c>
      <c r="AP2950" s="148">
        <v>12</v>
      </c>
      <c r="AQ2950" s="140">
        <v>12</v>
      </c>
      <c r="AS2950" s="42">
        <f t="shared" si="408"/>
        <v>450.68434481739627</v>
      </c>
      <c r="AT2950" s="101">
        <f t="shared" si="409"/>
        <v>0</v>
      </c>
      <c r="AU2950" s="42">
        <f t="shared" si="410"/>
        <v>450.68434481739627</v>
      </c>
      <c r="AV2950" s="42">
        <f t="shared" si="411"/>
        <v>3004.382676789503</v>
      </c>
      <c r="AW2950" s="102">
        <f t="shared" si="412"/>
        <v>431</v>
      </c>
      <c r="AX2950" s="43">
        <f t="shared" si="414"/>
        <v>0.75</v>
      </c>
      <c r="AY2950" s="43" t="str">
        <f t="shared" si="413"/>
        <v>UTGS</v>
      </c>
    </row>
    <row r="2951" spans="1:51" hidden="1" x14ac:dyDescent="0.2">
      <c r="A2951" s="38">
        <v>2944</v>
      </c>
      <c r="B2951" t="s">
        <v>362</v>
      </c>
      <c r="C2951" t="s">
        <v>289</v>
      </c>
      <c r="D2951">
        <v>320</v>
      </c>
      <c r="E2951" t="s">
        <v>1247</v>
      </c>
      <c r="F2951">
        <v>0.25</v>
      </c>
      <c r="G2951" t="str">
        <f>LOOKUP(F2951,{0,6,45},{"F","L","H"})</f>
        <v>F</v>
      </c>
      <c r="H2951" t="s">
        <v>4617</v>
      </c>
      <c r="I2951" s="43" t="str">
        <f>IFERROR(VLOOKUP(#REF!,#REF!,2,FALSE),"No")</f>
        <v>No</v>
      </c>
      <c r="J2951" s="139">
        <v>0.75</v>
      </c>
      <c r="K2951" s="148">
        <v>64</v>
      </c>
      <c r="L2951" s="148"/>
      <c r="M2951" s="148"/>
      <c r="N2951" s="148"/>
      <c r="O2951" s="148"/>
      <c r="P2951" s="148"/>
      <c r="Q2951" s="148"/>
      <c r="R2951" s="148"/>
      <c r="S2951" s="148"/>
      <c r="T2951" s="148"/>
      <c r="U2951" s="148"/>
      <c r="V2951" s="148"/>
      <c r="W2951" s="148"/>
      <c r="X2951" s="139">
        <v>2</v>
      </c>
      <c r="Y2951" s="148">
        <v>1000</v>
      </c>
      <c r="Z2951" s="148"/>
      <c r="AA2951" s="148"/>
      <c r="AB2951" s="148"/>
      <c r="AC2951" s="148"/>
      <c r="AD2951" s="148"/>
      <c r="AE2951" s="148"/>
      <c r="AF2951" s="148"/>
      <c r="AG2951" s="148"/>
      <c r="AH2951" s="148"/>
      <c r="AI2951" s="148"/>
      <c r="AJ2951" s="148"/>
      <c r="AK2951" s="148"/>
      <c r="AL2951" s="139">
        <v>0</v>
      </c>
      <c r="AM2951" s="139">
        <v>0</v>
      </c>
      <c r="AN2951" s="148">
        <f t="shared" si="406"/>
        <v>1000</v>
      </c>
      <c r="AO2951" s="148">
        <f t="shared" si="407"/>
        <v>64</v>
      </c>
      <c r="AP2951" s="148">
        <v>6</v>
      </c>
      <c r="AQ2951" s="140">
        <v>6</v>
      </c>
      <c r="AS2951" s="42">
        <f t="shared" si="408"/>
        <v>4120.542581187623</v>
      </c>
      <c r="AT2951" s="101">
        <f t="shared" si="409"/>
        <v>0</v>
      </c>
      <c r="AU2951" s="42">
        <f t="shared" si="410"/>
        <v>4120.542581187623</v>
      </c>
      <c r="AV2951" s="42">
        <f t="shared" si="411"/>
        <v>5418.493620245672</v>
      </c>
      <c r="AW2951" s="102">
        <f t="shared" si="412"/>
        <v>431</v>
      </c>
      <c r="AX2951" s="43">
        <f t="shared" si="414"/>
        <v>0.75</v>
      </c>
      <c r="AY2951" s="43" t="str">
        <f t="shared" si="413"/>
        <v>UTGS</v>
      </c>
    </row>
    <row r="2952" spans="1:51" hidden="1" x14ac:dyDescent="0.2">
      <c r="A2952" s="38">
        <v>2945</v>
      </c>
      <c r="B2952" t="s">
        <v>362</v>
      </c>
      <c r="C2952" t="s">
        <v>289</v>
      </c>
      <c r="D2952">
        <v>550</v>
      </c>
      <c r="E2952" t="s">
        <v>1245</v>
      </c>
      <c r="F2952">
        <v>2</v>
      </c>
      <c r="G2952" t="str">
        <f>LOOKUP(F2952,{0,6,45},{"F","L","H"})</f>
        <v>F</v>
      </c>
      <c r="H2952" t="s">
        <v>4618</v>
      </c>
      <c r="I2952" s="43" t="str">
        <f>IFERROR(VLOOKUP(#REF!,#REF!,2,FALSE),"No")</f>
        <v>No</v>
      </c>
      <c r="J2952" s="139">
        <v>1.25</v>
      </c>
      <c r="K2952" s="148">
        <v>140</v>
      </c>
      <c r="L2952" s="148">
        <v>2</v>
      </c>
      <c r="M2952" s="148">
        <v>1</v>
      </c>
      <c r="N2952" s="148"/>
      <c r="O2952" s="148"/>
      <c r="P2952" s="148"/>
      <c r="Q2952" s="148"/>
      <c r="R2952" s="148"/>
      <c r="S2952" s="148"/>
      <c r="T2952" s="148"/>
      <c r="U2952" s="148"/>
      <c r="V2952" s="148"/>
      <c r="W2952" s="148"/>
      <c r="X2952" s="139">
        <v>2</v>
      </c>
      <c r="Y2952" s="148">
        <v>1000</v>
      </c>
      <c r="Z2952" s="148"/>
      <c r="AA2952" s="148"/>
      <c r="AB2952" s="148"/>
      <c r="AC2952" s="148"/>
      <c r="AD2952" s="148"/>
      <c r="AE2952" s="148"/>
      <c r="AF2952" s="148"/>
      <c r="AG2952" s="148"/>
      <c r="AH2952" s="148"/>
      <c r="AI2952" s="148"/>
      <c r="AJ2952" s="148"/>
      <c r="AK2952" s="148"/>
      <c r="AL2952" s="139">
        <v>0</v>
      </c>
      <c r="AM2952" s="139">
        <v>0</v>
      </c>
      <c r="AN2952" s="148">
        <f t="shared" ref="AN2952:AN3015" si="415">SUM(Y2952,AA2952,AC2952,AE2952,AG2952,AI2952,AK2952,AM2952)</f>
        <v>1000</v>
      </c>
      <c r="AO2952" s="148">
        <f t="shared" ref="AO2952:AO3015" si="416">SUM(K2952,M2952,O2952,Q2952,S2952,U2952,W2952)</f>
        <v>141</v>
      </c>
      <c r="AP2952" s="148">
        <v>3</v>
      </c>
      <c r="AQ2952" s="140">
        <v>49</v>
      </c>
      <c r="AS2952" s="42">
        <f t="shared" ref="AS2952:AS3015" si="417">(VLOOKUP(J2952,Service,2,FALSE)*K2952+VLOOKUP(L2952,Service,2,FALSE)*M2952+VLOOKUP(N2952,Service,2,FALSE)*O2952+VLOOKUP(P2952,Service,2,FALSE)*Q2952)</f>
        <v>10504.870374178981</v>
      </c>
      <c r="AT2952" s="101">
        <f t="shared" ref="AT2952:AT3015" si="418">VLOOKUP(R2952,serviceHP,2,FALSE)*S2952+VLOOKUP(T2952,serviceHP,2,FALSE)*U2952+VLOOKUP(V2952,serviceHP,2,FALSE)*W2952</f>
        <v>0</v>
      </c>
      <c r="AU2952" s="42">
        <f t="shared" ref="AU2952:AU3015" si="419">AS2952+AT2952</f>
        <v>10504.870374178981</v>
      </c>
      <c r="AV2952" s="42">
        <f t="shared" ref="AV2952:AV3015" si="420">(VLOOKUP(X2952,Main,2,FALSE)*Y2952+VLOOKUP(Z2952,Main,2,FALSE)*AA2952+VLOOKUP(AB2952,Main,2,FALSE)*AC2952+VLOOKUP(AD2952,Main,2,FALSE)*AE2952+VLOOKUP(AF2952,Main,2,FALSE)*AG2952+VLOOKUP(AL2952,Main,2,FALSE)*AM2952+VLOOKUP(AH2952,Main,2,FALSE)*AI2952+VLOOKUP(AL2952,Main,2,FALSE)*AM2952+VLOOKUP(AJ2952,Main,2,FALSE)*AK2952)/AQ2952</f>
        <v>663.48901472395983</v>
      </c>
      <c r="AW2952" s="102">
        <f t="shared" ref="AW2952:AW3015" si="421">IF(G2952="F",VLOOKUP(D2952,MeterAndReg2,2,TRUE),(IF(G2952="L",VLOOKUP(D2952,MeterAndReg2,3,TRUE),VLOOKUP(D2952,MeterAndReg2,4,TRUE))))</f>
        <v>585.0096169344007</v>
      </c>
      <c r="AX2952" s="43">
        <f t="shared" si="414"/>
        <v>1.25</v>
      </c>
      <c r="AY2952" s="43" t="str">
        <f t="shared" si="413"/>
        <v>UTGS</v>
      </c>
    </row>
    <row r="2953" spans="1:51" hidden="1" x14ac:dyDescent="0.2">
      <c r="A2953" s="38">
        <v>2946</v>
      </c>
      <c r="B2953" t="s">
        <v>362</v>
      </c>
      <c r="C2953" t="s">
        <v>289</v>
      </c>
      <c r="D2953">
        <v>320</v>
      </c>
      <c r="E2953" t="s">
        <v>1245</v>
      </c>
      <c r="F2953">
        <v>0.25</v>
      </c>
      <c r="G2953" t="str">
        <f>LOOKUP(F2953,{0,6,45},{"F","L","H"})</f>
        <v>F</v>
      </c>
      <c r="H2953" t="s">
        <v>4620</v>
      </c>
      <c r="I2953" s="43" t="str">
        <f>IFERROR(VLOOKUP(#REF!,#REF!,2,FALSE),"No")</f>
        <v>No</v>
      </c>
      <c r="J2953" s="139">
        <v>0.75</v>
      </c>
      <c r="K2953" s="148">
        <v>72</v>
      </c>
      <c r="L2953" s="148"/>
      <c r="M2953" s="148"/>
      <c r="N2953" s="148"/>
      <c r="O2953" s="148"/>
      <c r="P2953" s="148"/>
      <c r="Q2953" s="148"/>
      <c r="R2953" s="148"/>
      <c r="S2953" s="148"/>
      <c r="T2953" s="148"/>
      <c r="U2953" s="148"/>
      <c r="V2953" s="148"/>
      <c r="W2953" s="148"/>
      <c r="X2953" s="139">
        <v>1.25</v>
      </c>
      <c r="Y2953" s="148">
        <v>350.44</v>
      </c>
      <c r="Z2953" s="148">
        <v>2</v>
      </c>
      <c r="AA2953" s="148">
        <v>649.55999999999995</v>
      </c>
      <c r="AB2953" s="148"/>
      <c r="AC2953" s="148"/>
      <c r="AD2953" s="148"/>
      <c r="AE2953" s="148"/>
      <c r="AF2953" s="148"/>
      <c r="AG2953" s="148"/>
      <c r="AH2953" s="148"/>
      <c r="AI2953" s="148"/>
      <c r="AJ2953" s="148"/>
      <c r="AK2953" s="148"/>
      <c r="AL2953" s="139">
        <v>0</v>
      </c>
      <c r="AM2953" s="139">
        <v>0</v>
      </c>
      <c r="AN2953" s="148">
        <f t="shared" si="415"/>
        <v>1000</v>
      </c>
      <c r="AO2953" s="148">
        <f t="shared" si="416"/>
        <v>72</v>
      </c>
      <c r="AP2953" s="148">
        <v>6</v>
      </c>
      <c r="AQ2953" s="140">
        <v>6</v>
      </c>
      <c r="AS2953" s="42">
        <f t="shared" si="417"/>
        <v>4635.6104038360754</v>
      </c>
      <c r="AT2953" s="101">
        <f t="shared" si="418"/>
        <v>0</v>
      </c>
      <c r="AU2953" s="42">
        <f t="shared" si="419"/>
        <v>4635.6104038360754</v>
      </c>
      <c r="AV2953" s="42">
        <f t="shared" si="420"/>
        <v>5459.3782869123388</v>
      </c>
      <c r="AW2953" s="102">
        <f t="shared" si="421"/>
        <v>431</v>
      </c>
      <c r="AX2953" s="43">
        <f t="shared" si="414"/>
        <v>0.75</v>
      </c>
      <c r="AY2953" s="43" t="str">
        <f t="shared" ref="AY2953:AY3016" si="422">C2953</f>
        <v>UTGS</v>
      </c>
    </row>
    <row r="2954" spans="1:51" hidden="1" x14ac:dyDescent="0.2">
      <c r="A2954" s="38">
        <v>2947</v>
      </c>
      <c r="B2954" t="s">
        <v>5806</v>
      </c>
      <c r="C2954" t="s">
        <v>5745</v>
      </c>
      <c r="D2954">
        <v>64550</v>
      </c>
      <c r="E2954" t="s">
        <v>197</v>
      </c>
      <c r="F2954">
        <v>45</v>
      </c>
      <c r="G2954" t="str">
        <f>LOOKUP(F2954,{0,6,45},{"F","L","H"})</f>
        <v>H</v>
      </c>
      <c r="H2954" t="s">
        <v>1620</v>
      </c>
      <c r="I2954" s="43" t="str">
        <f>IFERROR(VLOOKUP(#REF!,#REF!,2,FALSE),"No")</f>
        <v>No</v>
      </c>
      <c r="J2954" s="139">
        <v>4</v>
      </c>
      <c r="K2954" s="148">
        <v>12</v>
      </c>
      <c r="L2954" s="148">
        <v>6</v>
      </c>
      <c r="M2954" s="148">
        <v>53</v>
      </c>
      <c r="N2954" s="148"/>
      <c r="O2954" s="148"/>
      <c r="P2954" s="148"/>
      <c r="Q2954" s="148"/>
      <c r="R2954" s="148"/>
      <c r="S2954" s="148"/>
      <c r="T2954" s="148"/>
      <c r="U2954" s="148"/>
      <c r="V2954" s="148"/>
      <c r="W2954" s="148"/>
      <c r="X2954" s="139">
        <v>4</v>
      </c>
      <c r="Y2954" s="148">
        <v>928.89</v>
      </c>
      <c r="Z2954" s="148">
        <v>6</v>
      </c>
      <c r="AA2954" s="148">
        <v>71.11</v>
      </c>
      <c r="AB2954" s="148"/>
      <c r="AC2954" s="148"/>
      <c r="AD2954" s="148"/>
      <c r="AE2954" s="148"/>
      <c r="AF2954" s="148"/>
      <c r="AG2954" s="148"/>
      <c r="AH2954" s="148"/>
      <c r="AI2954" s="148"/>
      <c r="AJ2954" s="148"/>
      <c r="AK2954" s="148"/>
      <c r="AL2954" s="139">
        <v>0</v>
      </c>
      <c r="AM2954" s="139">
        <v>0</v>
      </c>
      <c r="AN2954" s="148">
        <f t="shared" si="415"/>
        <v>1000</v>
      </c>
      <c r="AO2954" s="148">
        <f t="shared" si="416"/>
        <v>65</v>
      </c>
      <c r="AP2954" s="148">
        <v>10</v>
      </c>
      <c r="AQ2954" s="140">
        <v>21</v>
      </c>
      <c r="AS2954" s="42">
        <f t="shared" si="417"/>
        <v>3702.0817339726791</v>
      </c>
      <c r="AT2954" s="101">
        <f t="shared" si="418"/>
        <v>0</v>
      </c>
      <c r="AU2954" s="42">
        <f t="shared" si="419"/>
        <v>3702.0817339726791</v>
      </c>
      <c r="AV2954" s="42">
        <f t="shared" si="420"/>
        <v>1958.4785819749541</v>
      </c>
      <c r="AW2954" s="102">
        <f t="shared" si="421"/>
        <v>113197.0366366282</v>
      </c>
      <c r="AX2954" s="43">
        <f t="shared" si="414"/>
        <v>4</v>
      </c>
      <c r="AY2954" s="43" t="str">
        <f t="shared" si="422"/>
        <v>UTTSM</v>
      </c>
    </row>
    <row r="2955" spans="1:51" hidden="1" x14ac:dyDescent="0.2">
      <c r="A2955" s="38">
        <v>2948</v>
      </c>
      <c r="B2955" t="s">
        <v>5806</v>
      </c>
      <c r="C2955" t="s">
        <v>289</v>
      </c>
      <c r="D2955">
        <v>44350</v>
      </c>
      <c r="E2955" t="s">
        <v>215</v>
      </c>
      <c r="F2955">
        <v>45</v>
      </c>
      <c r="G2955" t="str">
        <f>LOOKUP(F2955,{0,6,45},{"F","L","H"})</f>
        <v>H</v>
      </c>
      <c r="H2955" t="s">
        <v>4621</v>
      </c>
      <c r="I2955" s="43" t="str">
        <f>IFERROR(VLOOKUP(#REF!,#REF!,2,FALSE),"No")</f>
        <v>No</v>
      </c>
      <c r="J2955" s="139">
        <v>4</v>
      </c>
      <c r="K2955" s="148">
        <v>166</v>
      </c>
      <c r="L2955" s="148"/>
      <c r="M2955" s="148"/>
      <c r="N2955" s="148"/>
      <c r="O2955" s="148"/>
      <c r="P2955" s="148"/>
      <c r="Q2955" s="148"/>
      <c r="R2955" s="148"/>
      <c r="S2955" s="148"/>
      <c r="T2955" s="148"/>
      <c r="U2955" s="148"/>
      <c r="V2955" s="148"/>
      <c r="W2955" s="148"/>
      <c r="X2955" s="139">
        <v>4</v>
      </c>
      <c r="Y2955" s="148">
        <v>1000</v>
      </c>
      <c r="Z2955" s="149"/>
      <c r="AA2955" s="148"/>
      <c r="AB2955" s="148"/>
      <c r="AC2955" s="148"/>
      <c r="AD2955" s="148"/>
      <c r="AE2955" s="148"/>
      <c r="AF2955" s="148"/>
      <c r="AG2955" s="148"/>
      <c r="AH2955" s="148"/>
      <c r="AI2955" s="148"/>
      <c r="AJ2955" s="148"/>
      <c r="AK2955" s="148"/>
      <c r="AL2955" s="139">
        <v>0</v>
      </c>
      <c r="AM2955" s="139">
        <v>0</v>
      </c>
      <c r="AN2955" s="148">
        <f t="shared" si="415"/>
        <v>1000</v>
      </c>
      <c r="AO2955" s="148">
        <f t="shared" si="416"/>
        <v>166</v>
      </c>
      <c r="AP2955" s="148">
        <v>3</v>
      </c>
      <c r="AQ2955" s="140">
        <v>10</v>
      </c>
      <c r="AS2955" s="42">
        <f t="shared" si="417"/>
        <v>12706.217319955396</v>
      </c>
      <c r="AT2955" s="101">
        <f t="shared" si="418"/>
        <v>0</v>
      </c>
      <c r="AU2955" s="42">
        <f t="shared" si="419"/>
        <v>12706.217319955396</v>
      </c>
      <c r="AV2955" s="42">
        <f t="shared" si="420"/>
        <v>3968.0961721474036</v>
      </c>
      <c r="AW2955" s="102">
        <f t="shared" si="421"/>
        <v>60371.752872868376</v>
      </c>
      <c r="AX2955" s="43">
        <f t="shared" si="414"/>
        <v>4</v>
      </c>
      <c r="AY2955" s="43" t="str">
        <f t="shared" si="422"/>
        <v>UTGS</v>
      </c>
    </row>
    <row r="2956" spans="1:51" hidden="1" x14ac:dyDescent="0.2">
      <c r="A2956" s="38">
        <v>2949</v>
      </c>
      <c r="B2956" t="s">
        <v>5806</v>
      </c>
      <c r="C2956" t="s">
        <v>5746</v>
      </c>
      <c r="D2956">
        <v>44350</v>
      </c>
      <c r="E2956" t="s">
        <v>215</v>
      </c>
      <c r="F2956">
        <v>45</v>
      </c>
      <c r="G2956" t="str">
        <f>LOOKUP(F2956,{0,6,45},{"F","L","H"})</f>
        <v>H</v>
      </c>
      <c r="H2956" t="s">
        <v>1621</v>
      </c>
      <c r="I2956" s="43" t="str">
        <f>IFERROR(VLOOKUP(#REF!,#REF!,2,FALSE),"No")</f>
        <v>No</v>
      </c>
      <c r="J2956" s="139">
        <v>0.75</v>
      </c>
      <c r="K2956" s="148">
        <v>19</v>
      </c>
      <c r="L2956" s="148"/>
      <c r="M2956" s="148"/>
      <c r="N2956" s="148"/>
      <c r="O2956" s="148"/>
      <c r="P2956" s="148"/>
      <c r="Q2956" s="148"/>
      <c r="R2956" s="148"/>
      <c r="S2956" s="148"/>
      <c r="T2956" s="148"/>
      <c r="U2956" s="148"/>
      <c r="V2956" s="148"/>
      <c r="W2956" s="148"/>
      <c r="X2956" s="139">
        <v>4</v>
      </c>
      <c r="Y2956" s="148">
        <v>1000</v>
      </c>
      <c r="Z2956" s="149"/>
      <c r="AA2956" s="148"/>
      <c r="AB2956" s="148"/>
      <c r="AC2956" s="148"/>
      <c r="AD2956" s="148"/>
      <c r="AE2956" s="148"/>
      <c r="AF2956" s="148"/>
      <c r="AG2956" s="148"/>
      <c r="AH2956" s="148"/>
      <c r="AI2956" s="148"/>
      <c r="AJ2956" s="148"/>
      <c r="AK2956" s="148"/>
      <c r="AL2956" s="139">
        <v>0</v>
      </c>
      <c r="AM2956" s="139">
        <v>0</v>
      </c>
      <c r="AN2956" s="148">
        <f t="shared" si="415"/>
        <v>1000</v>
      </c>
      <c r="AO2956" s="148">
        <f t="shared" si="416"/>
        <v>19</v>
      </c>
      <c r="AP2956" s="148">
        <v>1</v>
      </c>
      <c r="AQ2956" s="140">
        <v>1</v>
      </c>
      <c r="AS2956" s="42">
        <f t="shared" si="417"/>
        <v>1223.2860787900756</v>
      </c>
      <c r="AT2956" s="101">
        <f t="shared" si="418"/>
        <v>0</v>
      </c>
      <c r="AU2956" s="42">
        <f t="shared" si="419"/>
        <v>1223.2860787900756</v>
      </c>
      <c r="AV2956" s="42">
        <f t="shared" si="420"/>
        <v>39680.961721474036</v>
      </c>
      <c r="AW2956" s="102">
        <f t="shared" si="421"/>
        <v>60371.752872868376</v>
      </c>
      <c r="AX2956" s="43">
        <f t="shared" si="414"/>
        <v>0.75</v>
      </c>
      <c r="AY2956" s="43" t="str">
        <f t="shared" si="422"/>
        <v>UTTSS</v>
      </c>
    </row>
    <row r="2957" spans="1:51" hidden="1" x14ac:dyDescent="0.2">
      <c r="A2957" s="38">
        <v>2950</v>
      </c>
      <c r="B2957" t="s">
        <v>362</v>
      </c>
      <c r="C2957" t="s">
        <v>289</v>
      </c>
      <c r="D2957">
        <v>550</v>
      </c>
      <c r="E2957" t="s">
        <v>1245</v>
      </c>
      <c r="F2957">
        <v>2</v>
      </c>
      <c r="G2957" t="str">
        <f>LOOKUP(F2957,{0,6,45},{"F","L","H"})</f>
        <v>F</v>
      </c>
      <c r="H2957" t="s">
        <v>1624</v>
      </c>
      <c r="I2957" s="43" t="str">
        <f>IFERROR(VLOOKUP(#REF!,#REF!,2,FALSE),"No")</f>
        <v>No</v>
      </c>
      <c r="J2957" s="139">
        <v>2</v>
      </c>
      <c r="K2957" s="148">
        <v>2</v>
      </c>
      <c r="L2957" s="148">
        <v>3</v>
      </c>
      <c r="M2957" s="148">
        <v>38</v>
      </c>
      <c r="N2957" s="148"/>
      <c r="O2957" s="148"/>
      <c r="P2957" s="148"/>
      <c r="Q2957" s="148"/>
      <c r="R2957" s="148"/>
      <c r="S2957" s="148"/>
      <c r="T2957" s="148"/>
      <c r="U2957" s="148"/>
      <c r="V2957" s="148"/>
      <c r="W2957" s="148"/>
      <c r="X2957" s="139">
        <v>2</v>
      </c>
      <c r="Y2957" s="148">
        <v>707.05</v>
      </c>
      <c r="Z2957" s="148">
        <v>4</v>
      </c>
      <c r="AA2957" s="148">
        <v>292.95</v>
      </c>
      <c r="AB2957" s="148"/>
      <c r="AC2957" s="148"/>
      <c r="AD2957" s="148"/>
      <c r="AE2957" s="148"/>
      <c r="AF2957" s="148"/>
      <c r="AG2957" s="148"/>
      <c r="AH2957" s="148"/>
      <c r="AI2957" s="148"/>
      <c r="AJ2957" s="148"/>
      <c r="AK2957" s="148"/>
      <c r="AL2957" s="139">
        <v>0</v>
      </c>
      <c r="AM2957" s="139">
        <v>0</v>
      </c>
      <c r="AN2957" s="148">
        <f t="shared" si="415"/>
        <v>1000</v>
      </c>
      <c r="AO2957" s="148">
        <f t="shared" si="416"/>
        <v>40</v>
      </c>
      <c r="AP2957" s="148">
        <v>6</v>
      </c>
      <c r="AQ2957" s="140">
        <v>190</v>
      </c>
      <c r="AS2957" s="42">
        <f t="shared" si="417"/>
        <v>2919.3391132422644</v>
      </c>
      <c r="AT2957" s="101">
        <f t="shared" si="418"/>
        <v>0</v>
      </c>
      <c r="AU2957" s="42">
        <f t="shared" si="419"/>
        <v>2919.3391132422644</v>
      </c>
      <c r="AV2957" s="42">
        <f t="shared" si="420"/>
        <v>182.16533274460016</v>
      </c>
      <c r="AW2957" s="102">
        <f t="shared" si="421"/>
        <v>585.0096169344007</v>
      </c>
      <c r="AX2957" s="43">
        <f t="shared" si="414"/>
        <v>2</v>
      </c>
      <c r="AY2957" s="43" t="str">
        <f t="shared" si="422"/>
        <v>UTGS</v>
      </c>
    </row>
    <row r="2958" spans="1:51" hidden="1" x14ac:dyDescent="0.2">
      <c r="A2958" s="38">
        <v>2951</v>
      </c>
      <c r="B2958" t="s">
        <v>362</v>
      </c>
      <c r="C2958" t="s">
        <v>289</v>
      </c>
      <c r="D2958">
        <v>1390</v>
      </c>
      <c r="E2958" t="s">
        <v>1934</v>
      </c>
      <c r="F2958">
        <v>2</v>
      </c>
      <c r="G2958" t="str">
        <f>LOOKUP(F2958,{0,6,45},{"F","L","H"})</f>
        <v>F</v>
      </c>
      <c r="H2958" t="s">
        <v>4622</v>
      </c>
      <c r="I2958" s="43" t="str">
        <f>IFERROR(VLOOKUP(#REF!,#REF!,2,FALSE),"No")</f>
        <v>No</v>
      </c>
      <c r="J2958" s="139">
        <v>0.75</v>
      </c>
      <c r="K2958" s="148">
        <v>35</v>
      </c>
      <c r="L2958" s="148"/>
      <c r="M2958" s="148"/>
      <c r="N2958" s="148"/>
      <c r="O2958" s="148"/>
      <c r="P2958" s="148"/>
      <c r="Q2958" s="148"/>
      <c r="R2958" s="148"/>
      <c r="S2958" s="148"/>
      <c r="T2958" s="148"/>
      <c r="U2958" s="148"/>
      <c r="V2958" s="148"/>
      <c r="W2958" s="148"/>
      <c r="X2958" s="139">
        <v>1.25</v>
      </c>
      <c r="Y2958" s="148">
        <v>155</v>
      </c>
      <c r="Z2958" s="149">
        <v>2</v>
      </c>
      <c r="AA2958" s="148">
        <v>793.25</v>
      </c>
      <c r="AB2958" s="148">
        <v>4</v>
      </c>
      <c r="AC2958" s="148">
        <v>51.75</v>
      </c>
      <c r="AD2958" s="148"/>
      <c r="AE2958" s="148"/>
      <c r="AF2958" s="148"/>
      <c r="AG2958" s="148"/>
      <c r="AH2958" s="148"/>
      <c r="AI2958" s="148"/>
      <c r="AJ2958" s="148"/>
      <c r="AK2958" s="148"/>
      <c r="AL2958" s="139">
        <v>0</v>
      </c>
      <c r="AM2958" s="139">
        <v>0</v>
      </c>
      <c r="AN2958" s="148">
        <f t="shared" si="415"/>
        <v>1000</v>
      </c>
      <c r="AO2958" s="148">
        <f t="shared" si="416"/>
        <v>35</v>
      </c>
      <c r="AP2958" s="148">
        <v>16</v>
      </c>
      <c r="AQ2958" s="140">
        <v>16</v>
      </c>
      <c r="AS2958" s="42">
        <f t="shared" si="417"/>
        <v>2253.4217240869812</v>
      </c>
      <c r="AT2958" s="101">
        <f t="shared" si="418"/>
        <v>0</v>
      </c>
      <c r="AU2958" s="42">
        <f t="shared" si="419"/>
        <v>2253.4217240869812</v>
      </c>
      <c r="AV2958" s="42">
        <f t="shared" si="420"/>
        <v>2061.9068263421268</v>
      </c>
      <c r="AW2958" s="102">
        <f t="shared" si="421"/>
        <v>1475.8772811117678</v>
      </c>
      <c r="AX2958" s="43">
        <f t="shared" si="414"/>
        <v>0.75</v>
      </c>
      <c r="AY2958" s="43" t="str">
        <f t="shared" si="422"/>
        <v>UTGS</v>
      </c>
    </row>
    <row r="2959" spans="1:51" hidden="1" x14ac:dyDescent="0.2">
      <c r="A2959" s="38">
        <v>2952</v>
      </c>
      <c r="B2959" t="s">
        <v>362</v>
      </c>
      <c r="C2959" t="s">
        <v>289</v>
      </c>
      <c r="D2959">
        <v>320</v>
      </c>
      <c r="E2959" t="s">
        <v>1245</v>
      </c>
      <c r="F2959">
        <v>0.25</v>
      </c>
      <c r="G2959" t="str">
        <f>LOOKUP(F2959,{0,6,45},{"F","L","H"})</f>
        <v>F</v>
      </c>
      <c r="H2959" t="s">
        <v>4623</v>
      </c>
      <c r="I2959" s="43" t="str">
        <f>IFERROR(VLOOKUP(#REF!,#REF!,2,FALSE),"No")</f>
        <v>No</v>
      </c>
      <c r="J2959" s="139">
        <v>0.75</v>
      </c>
      <c r="K2959" s="148">
        <v>63</v>
      </c>
      <c r="L2959" s="148"/>
      <c r="M2959" s="148"/>
      <c r="N2959" s="148"/>
      <c r="O2959" s="148"/>
      <c r="P2959" s="148"/>
      <c r="Q2959" s="148"/>
      <c r="R2959" s="148"/>
      <c r="S2959" s="148"/>
      <c r="T2959" s="148"/>
      <c r="U2959" s="148"/>
      <c r="V2959" s="148"/>
      <c r="W2959" s="148"/>
      <c r="X2959" s="139">
        <v>2</v>
      </c>
      <c r="Y2959" s="148">
        <v>951.52</v>
      </c>
      <c r="Z2959" s="149">
        <v>8</v>
      </c>
      <c r="AA2959" s="148">
        <v>48.48</v>
      </c>
      <c r="AB2959" s="148"/>
      <c r="AC2959" s="148"/>
      <c r="AD2959" s="148"/>
      <c r="AE2959" s="148"/>
      <c r="AF2959" s="148"/>
      <c r="AG2959" s="148"/>
      <c r="AH2959" s="148"/>
      <c r="AI2959" s="148"/>
      <c r="AJ2959" s="148"/>
      <c r="AK2959" s="148"/>
      <c r="AL2959" s="139">
        <v>0</v>
      </c>
      <c r="AM2959" s="139">
        <v>0</v>
      </c>
      <c r="AN2959" s="148">
        <f t="shared" si="415"/>
        <v>1000</v>
      </c>
      <c r="AO2959" s="148">
        <f t="shared" si="416"/>
        <v>63</v>
      </c>
      <c r="AP2959" s="148">
        <v>9</v>
      </c>
      <c r="AQ2959" s="140">
        <v>28</v>
      </c>
      <c r="AS2959" s="42">
        <f t="shared" si="417"/>
        <v>4056.1591033565664</v>
      </c>
      <c r="AT2959" s="101">
        <f t="shared" si="418"/>
        <v>0</v>
      </c>
      <c r="AU2959" s="42">
        <f t="shared" si="419"/>
        <v>4056.1591033565664</v>
      </c>
      <c r="AV2959" s="42">
        <f t="shared" si="420"/>
        <v>1230.951604338358</v>
      </c>
      <c r="AW2959" s="102">
        <f t="shared" si="421"/>
        <v>431</v>
      </c>
      <c r="AX2959" s="43">
        <f t="shared" si="414"/>
        <v>0.75</v>
      </c>
      <c r="AY2959" s="43" t="str">
        <f t="shared" si="422"/>
        <v>UTGS</v>
      </c>
    </row>
    <row r="2960" spans="1:51" hidden="1" x14ac:dyDescent="0.2">
      <c r="A2960" s="38">
        <v>2953</v>
      </c>
      <c r="B2960" t="s">
        <v>362</v>
      </c>
      <c r="C2960" t="s">
        <v>289</v>
      </c>
      <c r="D2960">
        <v>550</v>
      </c>
      <c r="E2960" t="s">
        <v>1245</v>
      </c>
      <c r="F2960">
        <v>2</v>
      </c>
      <c r="G2960" t="str">
        <f>LOOKUP(F2960,{0,6,45},{"F","L","H"})</f>
        <v>F</v>
      </c>
      <c r="H2960" t="s">
        <v>4624</v>
      </c>
      <c r="I2960" s="43" t="str">
        <f>IFERROR(VLOOKUP(#REF!,#REF!,2,FALSE),"No")</f>
        <v>No</v>
      </c>
      <c r="J2960" s="139">
        <v>2</v>
      </c>
      <c r="K2960" s="148">
        <v>97</v>
      </c>
      <c r="L2960" s="148"/>
      <c r="M2960" s="148"/>
      <c r="N2960" s="148"/>
      <c r="O2960" s="148"/>
      <c r="P2960" s="148"/>
      <c r="Q2960" s="148"/>
      <c r="R2960" s="148"/>
      <c r="S2960" s="148"/>
      <c r="T2960" s="148"/>
      <c r="U2960" s="148"/>
      <c r="V2960" s="148"/>
      <c r="W2960" s="148"/>
      <c r="X2960" s="139">
        <v>2</v>
      </c>
      <c r="Y2960" s="148">
        <v>776.86</v>
      </c>
      <c r="Z2960" s="148">
        <v>4</v>
      </c>
      <c r="AA2960" s="148">
        <v>223.14</v>
      </c>
      <c r="AB2960" s="148"/>
      <c r="AC2960" s="148"/>
      <c r="AD2960" s="148"/>
      <c r="AE2960" s="148"/>
      <c r="AF2960" s="148"/>
      <c r="AG2960" s="148"/>
      <c r="AH2960" s="148"/>
      <c r="AI2960" s="148"/>
      <c r="AJ2960" s="148"/>
      <c r="AK2960" s="148"/>
      <c r="AL2960" s="139">
        <v>0</v>
      </c>
      <c r="AM2960" s="139">
        <v>0</v>
      </c>
      <c r="AN2960" s="148">
        <f t="shared" si="415"/>
        <v>1000</v>
      </c>
      <c r="AO2960" s="148">
        <f t="shared" si="416"/>
        <v>97</v>
      </c>
      <c r="AP2960" s="148">
        <v>2</v>
      </c>
      <c r="AQ2960" s="140">
        <v>165</v>
      </c>
      <c r="AS2960" s="42">
        <f t="shared" si="417"/>
        <v>7079.3973496124909</v>
      </c>
      <c r="AT2960" s="101">
        <f t="shared" si="418"/>
        <v>0</v>
      </c>
      <c r="AU2960" s="42">
        <f t="shared" si="419"/>
        <v>7079.3973496124909</v>
      </c>
      <c r="AV2960" s="42">
        <f t="shared" si="420"/>
        <v>206.73257891802447</v>
      </c>
      <c r="AW2960" s="102">
        <f t="shared" si="421"/>
        <v>585.0096169344007</v>
      </c>
      <c r="AX2960" s="43">
        <f t="shared" si="414"/>
        <v>2</v>
      </c>
      <c r="AY2960" s="43" t="str">
        <f t="shared" si="422"/>
        <v>UTGS</v>
      </c>
    </row>
    <row r="2961" spans="1:51" hidden="1" x14ac:dyDescent="0.2">
      <c r="A2961" s="38">
        <v>2954</v>
      </c>
      <c r="B2961" t="s">
        <v>362</v>
      </c>
      <c r="C2961" t="s">
        <v>289</v>
      </c>
      <c r="D2961">
        <v>320</v>
      </c>
      <c r="E2961" t="s">
        <v>1245</v>
      </c>
      <c r="F2961">
        <v>0.25</v>
      </c>
      <c r="G2961" t="str">
        <f>LOOKUP(F2961,{0,6,45},{"F","L","H"})</f>
        <v>F</v>
      </c>
      <c r="H2961" t="s">
        <v>4625</v>
      </c>
      <c r="I2961" s="43" t="str">
        <f>IFERROR(VLOOKUP(#REF!,#REF!,2,FALSE),"No")</f>
        <v>No</v>
      </c>
      <c r="J2961" s="139">
        <v>0.75</v>
      </c>
      <c r="K2961" s="148">
        <v>21</v>
      </c>
      <c r="L2961" s="148"/>
      <c r="M2961" s="148"/>
      <c r="N2961" s="148"/>
      <c r="O2961" s="148"/>
      <c r="P2961" s="148"/>
      <c r="Q2961" s="148"/>
      <c r="R2961" s="148"/>
      <c r="S2961" s="148"/>
      <c r="T2961" s="148"/>
      <c r="U2961" s="148"/>
      <c r="V2961" s="148"/>
      <c r="W2961" s="148"/>
      <c r="X2961" s="139">
        <v>2</v>
      </c>
      <c r="Y2961" s="148">
        <v>1000</v>
      </c>
      <c r="Z2961" s="149"/>
      <c r="AA2961" s="148"/>
      <c r="AB2961" s="149"/>
      <c r="AC2961" s="148"/>
      <c r="AD2961" s="148"/>
      <c r="AE2961" s="148"/>
      <c r="AF2961" s="148"/>
      <c r="AG2961" s="148"/>
      <c r="AH2961" s="148"/>
      <c r="AI2961" s="148"/>
      <c r="AJ2961" s="148"/>
      <c r="AK2961" s="148"/>
      <c r="AL2961" s="139">
        <v>0</v>
      </c>
      <c r="AM2961" s="139">
        <v>0</v>
      </c>
      <c r="AN2961" s="148">
        <f t="shared" si="415"/>
        <v>1000</v>
      </c>
      <c r="AO2961" s="148">
        <f t="shared" si="416"/>
        <v>21</v>
      </c>
      <c r="AP2961" s="148">
        <v>6</v>
      </c>
      <c r="AQ2961" s="140">
        <v>6</v>
      </c>
      <c r="AS2961" s="42">
        <f t="shared" si="417"/>
        <v>1352.0530344521887</v>
      </c>
      <c r="AT2961" s="101">
        <f t="shared" si="418"/>
        <v>0</v>
      </c>
      <c r="AU2961" s="42">
        <f t="shared" si="419"/>
        <v>1352.0530344521887</v>
      </c>
      <c r="AV2961" s="42">
        <f t="shared" si="420"/>
        <v>5418.493620245672</v>
      </c>
      <c r="AW2961" s="102">
        <f t="shared" si="421"/>
        <v>431</v>
      </c>
      <c r="AX2961" s="43">
        <f t="shared" si="414"/>
        <v>0.75</v>
      </c>
      <c r="AY2961" s="43" t="str">
        <f t="shared" si="422"/>
        <v>UTGS</v>
      </c>
    </row>
    <row r="2962" spans="1:51" hidden="1" x14ac:dyDescent="0.2">
      <c r="A2962" s="38">
        <v>2955</v>
      </c>
      <c r="B2962" t="s">
        <v>5806</v>
      </c>
      <c r="C2962" t="s">
        <v>292</v>
      </c>
      <c r="D2962">
        <v>3300</v>
      </c>
      <c r="E2962" t="s">
        <v>207</v>
      </c>
      <c r="F2962">
        <v>2</v>
      </c>
      <c r="G2962" t="str">
        <f>LOOKUP(F2962,{0,6,45},{"F","L","H"})</f>
        <v>F</v>
      </c>
      <c r="H2962" t="s">
        <v>4626</v>
      </c>
      <c r="I2962" s="43" t="str">
        <f>IFERROR(VLOOKUP(#REF!,#REF!,2,FALSE),"No")</f>
        <v>No</v>
      </c>
      <c r="J2962" s="139">
        <v>1.25</v>
      </c>
      <c r="K2962" s="148">
        <v>91</v>
      </c>
      <c r="L2962" s="148"/>
      <c r="M2962" s="148"/>
      <c r="N2962" s="148"/>
      <c r="O2962" s="148"/>
      <c r="P2962" s="148"/>
      <c r="Q2962" s="148"/>
      <c r="R2962" s="148"/>
      <c r="S2962" s="148"/>
      <c r="T2962" s="148"/>
      <c r="U2962" s="148"/>
      <c r="V2962" s="148"/>
      <c r="W2962" s="148"/>
      <c r="X2962" s="139">
        <v>2</v>
      </c>
      <c r="Y2962" s="148">
        <v>144.5</v>
      </c>
      <c r="Z2962" s="148">
        <v>4</v>
      </c>
      <c r="AA2962" s="148">
        <v>22.02</v>
      </c>
      <c r="AB2962" s="148">
        <v>6</v>
      </c>
      <c r="AC2962" s="148">
        <v>833.48</v>
      </c>
      <c r="AD2962" s="148"/>
      <c r="AE2962" s="148"/>
      <c r="AF2962" s="148"/>
      <c r="AG2962" s="148"/>
      <c r="AH2962" s="148"/>
      <c r="AI2962" s="148"/>
      <c r="AJ2962" s="148"/>
      <c r="AK2962" s="148"/>
      <c r="AL2962" s="139">
        <v>0</v>
      </c>
      <c r="AM2962" s="139">
        <v>0</v>
      </c>
      <c r="AN2962" s="148">
        <f t="shared" si="415"/>
        <v>1000</v>
      </c>
      <c r="AO2962" s="148">
        <f t="shared" si="416"/>
        <v>91</v>
      </c>
      <c r="AP2962" s="148">
        <v>2</v>
      </c>
      <c r="AQ2962" s="140">
        <v>2</v>
      </c>
      <c r="AS2962" s="42">
        <f t="shared" si="417"/>
        <v>6780.7264826261508</v>
      </c>
      <c r="AT2962" s="101">
        <f t="shared" si="418"/>
        <v>0</v>
      </c>
      <c r="AU2962" s="42">
        <f t="shared" si="419"/>
        <v>6780.7264826261508</v>
      </c>
      <c r="AV2962" s="42">
        <f t="shared" si="420"/>
        <v>27803.10736073702</v>
      </c>
      <c r="AW2962" s="102">
        <f t="shared" si="421"/>
        <v>2145.6666666666665</v>
      </c>
      <c r="AX2962" s="43">
        <f t="shared" si="414"/>
        <v>1.25</v>
      </c>
      <c r="AY2962" s="43" t="str">
        <f t="shared" si="422"/>
        <v>UTFS</v>
      </c>
    </row>
    <row r="2963" spans="1:51" hidden="1" x14ac:dyDescent="0.2">
      <c r="A2963" s="38">
        <v>2956</v>
      </c>
      <c r="B2963" t="s">
        <v>5806</v>
      </c>
      <c r="C2963" t="s">
        <v>289</v>
      </c>
      <c r="D2963">
        <v>550</v>
      </c>
      <c r="E2963" t="s">
        <v>1245</v>
      </c>
      <c r="F2963">
        <v>2</v>
      </c>
      <c r="G2963" t="str">
        <f>LOOKUP(F2963,{0,6,45},{"F","L","H"})</f>
        <v>F</v>
      </c>
      <c r="H2963" t="s">
        <v>4627</v>
      </c>
      <c r="I2963" s="43" t="str">
        <f>IFERROR(VLOOKUP(#REF!,#REF!,2,FALSE),"No")</f>
        <v>No</v>
      </c>
      <c r="J2963" s="139">
        <v>0.75</v>
      </c>
      <c r="K2963" s="148">
        <v>131</v>
      </c>
      <c r="L2963" s="148"/>
      <c r="M2963" s="148"/>
      <c r="N2963" s="148"/>
      <c r="O2963" s="148"/>
      <c r="P2963" s="148"/>
      <c r="Q2963" s="148"/>
      <c r="R2963" s="148"/>
      <c r="S2963" s="148"/>
      <c r="T2963" s="148"/>
      <c r="U2963" s="148"/>
      <c r="V2963" s="148"/>
      <c r="W2963" s="148"/>
      <c r="X2963" s="139">
        <v>4</v>
      </c>
      <c r="Y2963" s="148">
        <v>1000</v>
      </c>
      <c r="Z2963" s="148"/>
      <c r="AA2963" s="148"/>
      <c r="AB2963" s="148"/>
      <c r="AC2963" s="148"/>
      <c r="AD2963" s="148"/>
      <c r="AE2963" s="148"/>
      <c r="AF2963" s="148"/>
      <c r="AG2963" s="148"/>
      <c r="AH2963" s="148"/>
      <c r="AI2963" s="148"/>
      <c r="AJ2963" s="148"/>
      <c r="AK2963" s="148"/>
      <c r="AL2963" s="139">
        <v>0</v>
      </c>
      <c r="AM2963" s="139">
        <v>0</v>
      </c>
      <c r="AN2963" s="148">
        <f t="shared" si="415"/>
        <v>1000</v>
      </c>
      <c r="AO2963" s="148">
        <f t="shared" si="416"/>
        <v>131</v>
      </c>
      <c r="AP2963" s="148">
        <v>2</v>
      </c>
      <c r="AQ2963" s="140">
        <v>13</v>
      </c>
      <c r="AS2963" s="42">
        <f t="shared" si="417"/>
        <v>8434.2355958684166</v>
      </c>
      <c r="AT2963" s="101">
        <f t="shared" si="418"/>
        <v>0</v>
      </c>
      <c r="AU2963" s="42">
        <f t="shared" si="419"/>
        <v>8434.2355958684166</v>
      </c>
      <c r="AV2963" s="42">
        <f t="shared" si="420"/>
        <v>3052.381670882618</v>
      </c>
      <c r="AW2963" s="102">
        <f t="shared" si="421"/>
        <v>585.0096169344007</v>
      </c>
      <c r="AX2963" s="43">
        <f t="shared" si="414"/>
        <v>0.75</v>
      </c>
      <c r="AY2963" s="43" t="str">
        <f t="shared" si="422"/>
        <v>UTGS</v>
      </c>
    </row>
    <row r="2964" spans="1:51" hidden="1" x14ac:dyDescent="0.2">
      <c r="A2964" s="38">
        <v>2957</v>
      </c>
      <c r="B2964" t="s">
        <v>362</v>
      </c>
      <c r="C2964" t="s">
        <v>289</v>
      </c>
      <c r="D2964">
        <v>320</v>
      </c>
      <c r="E2964" t="s">
        <v>1245</v>
      </c>
      <c r="F2964">
        <v>0.25</v>
      </c>
      <c r="G2964" t="str">
        <f>LOOKUP(F2964,{0,6,45},{"F","L","H"})</f>
        <v>F</v>
      </c>
      <c r="H2964" t="s">
        <v>4628</v>
      </c>
      <c r="I2964" s="43" t="str">
        <f>IFERROR(VLOOKUP(#REF!,#REF!,2,FALSE),"No")</f>
        <v>No</v>
      </c>
      <c r="J2964" s="139">
        <v>0.75</v>
      </c>
      <c r="K2964" s="148">
        <v>144</v>
      </c>
      <c r="L2964" s="148"/>
      <c r="M2964" s="148"/>
      <c r="N2964" s="148"/>
      <c r="O2964" s="148"/>
      <c r="P2964" s="148"/>
      <c r="Q2964" s="148"/>
      <c r="R2964" s="148"/>
      <c r="S2964" s="148"/>
      <c r="T2964" s="148"/>
      <c r="U2964" s="148"/>
      <c r="V2964" s="148"/>
      <c r="W2964" s="148"/>
      <c r="X2964" s="139">
        <v>0.75</v>
      </c>
      <c r="Y2964" s="148">
        <v>127</v>
      </c>
      <c r="Z2964" s="149">
        <v>1.25</v>
      </c>
      <c r="AA2964" s="148">
        <v>2</v>
      </c>
      <c r="AB2964" s="148">
        <v>2</v>
      </c>
      <c r="AC2964" s="148">
        <v>871</v>
      </c>
      <c r="AD2964" s="148"/>
      <c r="AE2964" s="148"/>
      <c r="AF2964" s="148"/>
      <c r="AG2964" s="148"/>
      <c r="AH2964" s="148"/>
      <c r="AI2964" s="148"/>
      <c r="AJ2964" s="148"/>
      <c r="AK2964" s="148"/>
      <c r="AL2964" s="139">
        <v>0</v>
      </c>
      <c r="AM2964" s="139">
        <v>0</v>
      </c>
      <c r="AN2964" s="148">
        <f t="shared" si="415"/>
        <v>1000</v>
      </c>
      <c r="AO2964" s="148">
        <f t="shared" si="416"/>
        <v>144</v>
      </c>
      <c r="AP2964" s="148">
        <v>2</v>
      </c>
      <c r="AQ2964" s="140">
        <v>2</v>
      </c>
      <c r="AS2964" s="42">
        <f t="shared" si="417"/>
        <v>9271.2208076721508</v>
      </c>
      <c r="AT2964" s="101">
        <f t="shared" si="418"/>
        <v>0</v>
      </c>
      <c r="AU2964" s="42">
        <f t="shared" si="419"/>
        <v>9271.2208076721508</v>
      </c>
      <c r="AV2964" s="42">
        <f t="shared" si="420"/>
        <v>16737.510860737017</v>
      </c>
      <c r="AW2964" s="102">
        <f t="shared" si="421"/>
        <v>431</v>
      </c>
      <c r="AX2964" s="43">
        <f t="shared" si="414"/>
        <v>0.75</v>
      </c>
      <c r="AY2964" s="43" t="str">
        <f t="shared" si="422"/>
        <v>UTGS</v>
      </c>
    </row>
    <row r="2965" spans="1:51" hidden="1" x14ac:dyDescent="0.2">
      <c r="A2965" s="38">
        <v>2958</v>
      </c>
      <c r="B2965" t="s">
        <v>362</v>
      </c>
      <c r="C2965" t="s">
        <v>289</v>
      </c>
      <c r="D2965">
        <v>320</v>
      </c>
      <c r="E2965" t="s">
        <v>1245</v>
      </c>
      <c r="F2965">
        <v>0.25</v>
      </c>
      <c r="G2965" t="str">
        <f>LOOKUP(F2965,{0,6,45},{"F","L","H"})</f>
        <v>F</v>
      </c>
      <c r="H2965" t="s">
        <v>4629</v>
      </c>
      <c r="I2965" s="43" t="str">
        <f>IFERROR(VLOOKUP(#REF!,#REF!,2,FALSE),"No")</f>
        <v>No</v>
      </c>
      <c r="J2965" s="139">
        <v>0.75</v>
      </c>
      <c r="K2965" s="148">
        <v>32</v>
      </c>
      <c r="L2965" s="148"/>
      <c r="M2965" s="148"/>
      <c r="N2965" s="148"/>
      <c r="O2965" s="148"/>
      <c r="P2965" s="148"/>
      <c r="Q2965" s="148"/>
      <c r="R2965" s="148"/>
      <c r="S2965" s="148"/>
      <c r="T2965" s="148"/>
      <c r="U2965" s="148"/>
      <c r="V2965" s="148"/>
      <c r="W2965" s="148"/>
      <c r="X2965" s="139">
        <v>2</v>
      </c>
      <c r="Y2965" s="148">
        <v>873.01</v>
      </c>
      <c r="Z2965" s="148">
        <v>3</v>
      </c>
      <c r="AA2965" s="148">
        <v>126.99</v>
      </c>
      <c r="AB2965" s="148"/>
      <c r="AC2965" s="148"/>
      <c r="AD2965" s="148"/>
      <c r="AE2965" s="148"/>
      <c r="AF2965" s="148"/>
      <c r="AG2965" s="148"/>
      <c r="AH2965" s="148"/>
      <c r="AI2965" s="148"/>
      <c r="AJ2965" s="148"/>
      <c r="AK2965" s="148"/>
      <c r="AL2965" s="139">
        <v>0</v>
      </c>
      <c r="AM2965" s="139">
        <v>0</v>
      </c>
      <c r="AN2965" s="148">
        <f t="shared" si="415"/>
        <v>1000</v>
      </c>
      <c r="AO2965" s="148">
        <f t="shared" si="416"/>
        <v>32</v>
      </c>
      <c r="AP2965" s="148">
        <v>18</v>
      </c>
      <c r="AQ2965" s="140">
        <v>18</v>
      </c>
      <c r="AS2965" s="42">
        <f t="shared" si="417"/>
        <v>2060.2712905938115</v>
      </c>
      <c r="AT2965" s="101">
        <f t="shared" si="418"/>
        <v>0</v>
      </c>
      <c r="AU2965" s="42">
        <f t="shared" si="419"/>
        <v>2060.2712905938115</v>
      </c>
      <c r="AV2965" s="42">
        <f t="shared" si="420"/>
        <v>1716.7071400818907</v>
      </c>
      <c r="AW2965" s="102">
        <f t="shared" si="421"/>
        <v>431</v>
      </c>
      <c r="AX2965" s="43">
        <f t="shared" si="414"/>
        <v>0.75</v>
      </c>
      <c r="AY2965" s="43" t="str">
        <f t="shared" si="422"/>
        <v>UTGS</v>
      </c>
    </row>
    <row r="2966" spans="1:51" hidden="1" x14ac:dyDescent="0.2">
      <c r="A2966" s="38">
        <v>2959</v>
      </c>
      <c r="B2966" t="s">
        <v>362</v>
      </c>
      <c r="C2966" t="s">
        <v>289</v>
      </c>
      <c r="D2966">
        <v>550</v>
      </c>
      <c r="E2966" t="s">
        <v>1245</v>
      </c>
      <c r="F2966">
        <v>2</v>
      </c>
      <c r="G2966" t="str">
        <f>LOOKUP(F2966,{0,6,45},{"F","L","H"})</f>
        <v>F</v>
      </c>
      <c r="H2966" t="s">
        <v>4630</v>
      </c>
      <c r="I2966" s="43" t="str">
        <f>IFERROR(VLOOKUP(#REF!,#REF!,2,FALSE),"No")</f>
        <v>No</v>
      </c>
      <c r="J2966" s="139">
        <v>0.75</v>
      </c>
      <c r="K2966" s="148">
        <v>8</v>
      </c>
      <c r="L2966" s="148"/>
      <c r="M2966" s="148"/>
      <c r="N2966" s="148"/>
      <c r="O2966" s="148"/>
      <c r="P2966" s="148"/>
      <c r="Q2966" s="148"/>
      <c r="R2966" s="148"/>
      <c r="S2966" s="148"/>
      <c r="T2966" s="148"/>
      <c r="U2966" s="148"/>
      <c r="V2966" s="148"/>
      <c r="W2966" s="148"/>
      <c r="X2966" s="139">
        <v>2</v>
      </c>
      <c r="Y2966" s="148">
        <v>1000</v>
      </c>
      <c r="Z2966" s="148"/>
      <c r="AA2966" s="148"/>
      <c r="AB2966" s="148"/>
      <c r="AC2966" s="148"/>
      <c r="AD2966" s="148"/>
      <c r="AE2966" s="148"/>
      <c r="AF2966" s="148"/>
      <c r="AG2966" s="148"/>
      <c r="AH2966" s="148"/>
      <c r="AI2966" s="148"/>
      <c r="AJ2966" s="148"/>
      <c r="AK2966" s="148"/>
      <c r="AL2966" s="139">
        <v>0</v>
      </c>
      <c r="AM2966" s="139">
        <v>0</v>
      </c>
      <c r="AN2966" s="148">
        <f t="shared" si="415"/>
        <v>1000</v>
      </c>
      <c r="AO2966" s="148">
        <f t="shared" si="416"/>
        <v>8</v>
      </c>
      <c r="AP2966" s="148">
        <v>10</v>
      </c>
      <c r="AQ2966" s="140">
        <v>27</v>
      </c>
      <c r="AS2966" s="42">
        <f t="shared" si="417"/>
        <v>515.06782264845288</v>
      </c>
      <c r="AT2966" s="101">
        <f t="shared" si="418"/>
        <v>0</v>
      </c>
      <c r="AU2966" s="42">
        <f t="shared" si="419"/>
        <v>515.06782264845288</v>
      </c>
      <c r="AV2966" s="42">
        <f t="shared" si="420"/>
        <v>1204.1096933879271</v>
      </c>
      <c r="AW2966" s="102">
        <f t="shared" si="421"/>
        <v>585.0096169344007</v>
      </c>
      <c r="AX2966" s="43">
        <f t="shared" si="414"/>
        <v>0.75</v>
      </c>
      <c r="AY2966" s="43" t="str">
        <f t="shared" si="422"/>
        <v>UTGS</v>
      </c>
    </row>
    <row r="2967" spans="1:51" hidden="1" x14ac:dyDescent="0.2">
      <c r="A2967" s="38">
        <v>2960</v>
      </c>
      <c r="B2967" t="s">
        <v>362</v>
      </c>
      <c r="C2967" t="s">
        <v>289</v>
      </c>
      <c r="D2967">
        <v>500</v>
      </c>
      <c r="E2967" t="s">
        <v>1241</v>
      </c>
      <c r="F2967">
        <v>0.25</v>
      </c>
      <c r="G2967" t="str">
        <f>LOOKUP(F2967,{0,6,45},{"F","L","H"})</f>
        <v>F</v>
      </c>
      <c r="H2967" t="s">
        <v>4631</v>
      </c>
      <c r="I2967" s="43" t="str">
        <f>IFERROR(VLOOKUP(#REF!,#REF!,2,FALSE),"No")</f>
        <v>No</v>
      </c>
      <c r="J2967" s="139">
        <v>0.75</v>
      </c>
      <c r="K2967" s="148">
        <v>31</v>
      </c>
      <c r="L2967" s="148"/>
      <c r="M2967" s="148"/>
      <c r="N2967" s="148"/>
      <c r="O2967" s="148"/>
      <c r="P2967" s="148"/>
      <c r="Q2967" s="148"/>
      <c r="R2967" s="148"/>
      <c r="S2967" s="148"/>
      <c r="T2967" s="148"/>
      <c r="U2967" s="148"/>
      <c r="V2967" s="148"/>
      <c r="W2967" s="148"/>
      <c r="X2967" s="139">
        <v>0.75</v>
      </c>
      <c r="Y2967" s="148">
        <v>297</v>
      </c>
      <c r="Z2967" s="149">
        <v>2</v>
      </c>
      <c r="AA2967" s="148">
        <v>703</v>
      </c>
      <c r="AB2967" s="148"/>
      <c r="AC2967" s="148"/>
      <c r="AD2967" s="148"/>
      <c r="AE2967" s="148"/>
      <c r="AF2967" s="148"/>
      <c r="AG2967" s="148"/>
      <c r="AH2967" s="148"/>
      <c r="AI2967" s="148"/>
      <c r="AJ2967" s="148"/>
      <c r="AK2967" s="148"/>
      <c r="AL2967" s="139">
        <v>0</v>
      </c>
      <c r="AM2967" s="139">
        <v>0</v>
      </c>
      <c r="AN2967" s="148">
        <f t="shared" si="415"/>
        <v>1000</v>
      </c>
      <c r="AO2967" s="148">
        <f t="shared" si="416"/>
        <v>31</v>
      </c>
      <c r="AP2967" s="148">
        <v>18</v>
      </c>
      <c r="AQ2967" s="140">
        <v>18</v>
      </c>
      <c r="AS2967" s="42">
        <f t="shared" si="417"/>
        <v>1995.8878127627549</v>
      </c>
      <c r="AT2967" s="101">
        <f t="shared" si="418"/>
        <v>0</v>
      </c>
      <c r="AU2967" s="42">
        <f t="shared" si="419"/>
        <v>1995.8878127627549</v>
      </c>
      <c r="AV2967" s="42">
        <f t="shared" si="420"/>
        <v>1931.2345400818906</v>
      </c>
      <c r="AW2967" s="102">
        <f t="shared" si="421"/>
        <v>585.0096169344007</v>
      </c>
      <c r="AX2967" s="43">
        <f t="shared" si="414"/>
        <v>0.75</v>
      </c>
      <c r="AY2967" s="43" t="str">
        <f t="shared" si="422"/>
        <v>UTGS</v>
      </c>
    </row>
    <row r="2968" spans="1:51" hidden="1" x14ac:dyDescent="0.2">
      <c r="A2968" s="38">
        <v>2961</v>
      </c>
      <c r="B2968" t="s">
        <v>362</v>
      </c>
      <c r="C2968" t="s">
        <v>289</v>
      </c>
      <c r="D2968">
        <v>18200</v>
      </c>
      <c r="E2968" t="s">
        <v>215</v>
      </c>
      <c r="F2968">
        <v>10</v>
      </c>
      <c r="G2968" t="str">
        <f>LOOKUP(F2968,{0,6,45},{"F","L","H"})</f>
        <v>L</v>
      </c>
      <c r="H2968" t="s">
        <v>2163</v>
      </c>
      <c r="I2968" s="43" t="str">
        <f>IFERROR(VLOOKUP(#REF!,#REF!,2,FALSE),"No")</f>
        <v>No</v>
      </c>
      <c r="J2968" s="139">
        <v>3</v>
      </c>
      <c r="K2968" s="148">
        <v>16</v>
      </c>
      <c r="L2968" s="148">
        <v>4</v>
      </c>
      <c r="M2968" s="148">
        <v>1</v>
      </c>
      <c r="N2968" s="148"/>
      <c r="O2968" s="148"/>
      <c r="P2968" s="148"/>
      <c r="Q2968" s="148"/>
      <c r="R2968" s="148"/>
      <c r="S2968" s="148"/>
      <c r="T2968" s="148"/>
      <c r="U2968" s="148"/>
      <c r="V2968" s="148"/>
      <c r="W2968" s="148"/>
      <c r="X2968" s="139">
        <v>4</v>
      </c>
      <c r="Y2968" s="148">
        <v>1000</v>
      </c>
      <c r="Z2968" s="148"/>
      <c r="AA2968" s="148"/>
      <c r="AB2968" s="148"/>
      <c r="AC2968" s="148"/>
      <c r="AD2968" s="148"/>
      <c r="AE2968" s="148"/>
      <c r="AF2968" s="148"/>
      <c r="AG2968" s="148"/>
      <c r="AH2968" s="148"/>
      <c r="AI2968" s="148"/>
      <c r="AJ2968" s="148"/>
      <c r="AK2968" s="148"/>
      <c r="AL2968" s="139">
        <v>0</v>
      </c>
      <c r="AM2968" s="139">
        <v>0</v>
      </c>
      <c r="AN2968" s="148">
        <f t="shared" si="415"/>
        <v>1000</v>
      </c>
      <c r="AO2968" s="148">
        <f t="shared" si="416"/>
        <v>17</v>
      </c>
      <c r="AP2968" s="148">
        <v>2</v>
      </c>
      <c r="AQ2968" s="140">
        <v>2</v>
      </c>
      <c r="AS2968" s="42">
        <f t="shared" si="417"/>
        <v>1244.2791231279623</v>
      </c>
      <c r="AT2968" s="101">
        <f t="shared" si="418"/>
        <v>0</v>
      </c>
      <c r="AU2968" s="42">
        <f t="shared" si="419"/>
        <v>1244.2791231279623</v>
      </c>
      <c r="AV2968" s="42">
        <f t="shared" si="420"/>
        <v>19840.480860737018</v>
      </c>
      <c r="AW2968" s="102">
        <f t="shared" si="421"/>
        <v>17706.400000000001</v>
      </c>
      <c r="AX2968" s="43">
        <f t="shared" si="414"/>
        <v>3</v>
      </c>
      <c r="AY2968" s="43" t="str">
        <f t="shared" si="422"/>
        <v>UTGS</v>
      </c>
    </row>
    <row r="2969" spans="1:51" hidden="1" x14ac:dyDescent="0.2">
      <c r="A2969" s="38">
        <v>2962</v>
      </c>
      <c r="B2969" t="s">
        <v>362</v>
      </c>
      <c r="C2969" t="s">
        <v>289</v>
      </c>
      <c r="D2969">
        <v>550</v>
      </c>
      <c r="E2969" t="s">
        <v>1245</v>
      </c>
      <c r="F2969">
        <v>2</v>
      </c>
      <c r="G2969" t="str">
        <f>LOOKUP(F2969,{0,6,45},{"F","L","H"})</f>
        <v>F</v>
      </c>
      <c r="H2969" t="s">
        <v>4632</v>
      </c>
      <c r="I2969" s="43" t="str">
        <f>IFERROR(VLOOKUP(#REF!,#REF!,2,FALSE),"No")</f>
        <v>No</v>
      </c>
      <c r="J2969" s="139">
        <v>0.75</v>
      </c>
      <c r="K2969" s="148">
        <v>10</v>
      </c>
      <c r="L2969" s="148"/>
      <c r="M2969" s="148"/>
      <c r="N2969" s="148"/>
      <c r="O2969" s="148"/>
      <c r="P2969" s="148"/>
      <c r="Q2969" s="148"/>
      <c r="R2969" s="148"/>
      <c r="S2969" s="148"/>
      <c r="T2969" s="148"/>
      <c r="U2969" s="148"/>
      <c r="V2969" s="148"/>
      <c r="W2969" s="148"/>
      <c r="X2969" s="139">
        <v>2</v>
      </c>
      <c r="Y2969" s="148">
        <v>1000</v>
      </c>
      <c r="Z2969" s="149"/>
      <c r="AA2969" s="148"/>
      <c r="AB2969" s="148"/>
      <c r="AC2969" s="148"/>
      <c r="AD2969" s="148"/>
      <c r="AE2969" s="148"/>
      <c r="AF2969" s="148"/>
      <c r="AG2969" s="148"/>
      <c r="AH2969" s="148"/>
      <c r="AI2969" s="148"/>
      <c r="AJ2969" s="148"/>
      <c r="AK2969" s="148"/>
      <c r="AL2969" s="139">
        <v>0</v>
      </c>
      <c r="AM2969" s="139">
        <v>0</v>
      </c>
      <c r="AN2969" s="148">
        <f t="shared" si="415"/>
        <v>1000</v>
      </c>
      <c r="AO2969" s="148">
        <f t="shared" si="416"/>
        <v>10</v>
      </c>
      <c r="AP2969" s="148">
        <v>10</v>
      </c>
      <c r="AQ2969" s="140">
        <v>36</v>
      </c>
      <c r="AS2969" s="42">
        <f t="shared" si="417"/>
        <v>643.83477831056609</v>
      </c>
      <c r="AT2969" s="101">
        <f t="shared" si="418"/>
        <v>0</v>
      </c>
      <c r="AU2969" s="42">
        <f t="shared" si="419"/>
        <v>643.83477831056609</v>
      </c>
      <c r="AV2969" s="42">
        <f t="shared" si="420"/>
        <v>903.08227004094533</v>
      </c>
      <c r="AW2969" s="102">
        <f t="shared" si="421"/>
        <v>585.0096169344007</v>
      </c>
      <c r="AX2969" s="43">
        <f t="shared" si="414"/>
        <v>0.75</v>
      </c>
      <c r="AY2969" s="43" t="str">
        <f t="shared" si="422"/>
        <v>UTGS</v>
      </c>
    </row>
    <row r="2970" spans="1:51" hidden="1" x14ac:dyDescent="0.2">
      <c r="A2970" s="38">
        <v>2963</v>
      </c>
      <c r="B2970" t="s">
        <v>362</v>
      </c>
      <c r="C2970" t="s">
        <v>289</v>
      </c>
      <c r="D2970">
        <v>550</v>
      </c>
      <c r="E2970" t="s">
        <v>1245</v>
      </c>
      <c r="F2970">
        <v>2</v>
      </c>
      <c r="G2970" t="str">
        <f>LOOKUP(F2970,{0,6,45},{"F","L","H"})</f>
        <v>F</v>
      </c>
      <c r="H2970" t="s">
        <v>4633</v>
      </c>
      <c r="I2970" s="43" t="str">
        <f>IFERROR(VLOOKUP(#REF!,#REF!,2,FALSE),"No")</f>
        <v>No</v>
      </c>
      <c r="J2970" s="139">
        <v>2</v>
      </c>
      <c r="K2970" s="148">
        <v>40</v>
      </c>
      <c r="L2970" s="148"/>
      <c r="M2970" s="148"/>
      <c r="N2970" s="148"/>
      <c r="O2970" s="148"/>
      <c r="P2970" s="148"/>
      <c r="Q2970" s="148"/>
      <c r="R2970" s="148"/>
      <c r="S2970" s="148"/>
      <c r="T2970" s="148"/>
      <c r="U2970" s="148"/>
      <c r="V2970" s="148"/>
      <c r="W2970" s="148"/>
      <c r="X2970" s="139">
        <v>2</v>
      </c>
      <c r="Y2970" s="148">
        <v>632</v>
      </c>
      <c r="Z2970" s="148">
        <v>4</v>
      </c>
      <c r="AA2970" s="148">
        <v>368</v>
      </c>
      <c r="AB2970" s="148"/>
      <c r="AC2970" s="148"/>
      <c r="AD2970" s="148"/>
      <c r="AE2970" s="148"/>
      <c r="AF2970" s="148"/>
      <c r="AG2970" s="148"/>
      <c r="AH2970" s="148"/>
      <c r="AI2970" s="148"/>
      <c r="AJ2970" s="148"/>
      <c r="AK2970" s="148"/>
      <c r="AL2970" s="139">
        <v>0</v>
      </c>
      <c r="AM2970" s="139">
        <v>0</v>
      </c>
      <c r="AN2970" s="148">
        <f t="shared" si="415"/>
        <v>1000</v>
      </c>
      <c r="AO2970" s="148">
        <f t="shared" si="416"/>
        <v>40</v>
      </c>
      <c r="AP2970" s="148">
        <v>3</v>
      </c>
      <c r="AQ2970" s="140">
        <v>82</v>
      </c>
      <c r="AS2970" s="42">
        <f t="shared" si="417"/>
        <v>2919.3391132422639</v>
      </c>
      <c r="AT2970" s="101">
        <f t="shared" si="418"/>
        <v>0</v>
      </c>
      <c r="AU2970" s="42">
        <f t="shared" si="419"/>
        <v>2919.3391132422639</v>
      </c>
      <c r="AV2970" s="42">
        <f t="shared" si="420"/>
        <v>428.65270392041504</v>
      </c>
      <c r="AW2970" s="102">
        <f t="shared" si="421"/>
        <v>585.0096169344007</v>
      </c>
      <c r="AX2970" s="43">
        <f t="shared" si="414"/>
        <v>2</v>
      </c>
      <c r="AY2970" s="43" t="str">
        <f t="shared" si="422"/>
        <v>UTGS</v>
      </c>
    </row>
    <row r="2971" spans="1:51" hidden="1" x14ac:dyDescent="0.2">
      <c r="A2971" s="38">
        <v>2964</v>
      </c>
      <c r="B2971" t="s">
        <v>362</v>
      </c>
      <c r="C2971" t="s">
        <v>289</v>
      </c>
      <c r="D2971">
        <v>540</v>
      </c>
      <c r="E2971" t="s">
        <v>1250</v>
      </c>
      <c r="F2971">
        <v>0.25</v>
      </c>
      <c r="G2971" t="str">
        <f>LOOKUP(F2971,{0,6,45},{"F","L","H"})</f>
        <v>F</v>
      </c>
      <c r="H2971" t="s">
        <v>4634</v>
      </c>
      <c r="I2971" s="43" t="str">
        <f>IFERROR(VLOOKUP(#REF!,#REF!,2,FALSE),"No")</f>
        <v>No</v>
      </c>
      <c r="J2971" s="139">
        <v>0.75</v>
      </c>
      <c r="K2971" s="148">
        <v>59</v>
      </c>
      <c r="L2971" s="148"/>
      <c r="M2971" s="148"/>
      <c r="N2971" s="148"/>
      <c r="O2971" s="148"/>
      <c r="P2971" s="148"/>
      <c r="Q2971" s="148"/>
      <c r="R2971" s="148"/>
      <c r="S2971" s="148"/>
      <c r="T2971" s="148"/>
      <c r="U2971" s="148"/>
      <c r="V2971" s="148"/>
      <c r="W2971" s="148"/>
      <c r="X2971" s="139">
        <v>2</v>
      </c>
      <c r="Y2971" s="148">
        <v>1000</v>
      </c>
      <c r="Z2971" s="148"/>
      <c r="AA2971" s="148"/>
      <c r="AB2971" s="148"/>
      <c r="AC2971" s="148"/>
      <c r="AD2971" s="148"/>
      <c r="AE2971" s="148"/>
      <c r="AF2971" s="148"/>
      <c r="AG2971" s="148"/>
      <c r="AH2971" s="148"/>
      <c r="AI2971" s="148"/>
      <c r="AJ2971" s="148"/>
      <c r="AK2971" s="148"/>
      <c r="AL2971" s="139">
        <v>0</v>
      </c>
      <c r="AM2971" s="139">
        <v>0</v>
      </c>
      <c r="AN2971" s="148">
        <f t="shared" si="415"/>
        <v>1000</v>
      </c>
      <c r="AO2971" s="148">
        <f t="shared" si="416"/>
        <v>59</v>
      </c>
      <c r="AP2971" s="148">
        <v>8</v>
      </c>
      <c r="AQ2971" s="140">
        <v>8</v>
      </c>
      <c r="AS2971" s="42">
        <f t="shared" si="417"/>
        <v>3798.6251920323398</v>
      </c>
      <c r="AT2971" s="101">
        <f t="shared" si="418"/>
        <v>0</v>
      </c>
      <c r="AU2971" s="42">
        <f t="shared" si="419"/>
        <v>3798.6251920323398</v>
      </c>
      <c r="AV2971" s="42">
        <f t="shared" si="420"/>
        <v>4063.870215184254</v>
      </c>
      <c r="AW2971" s="102">
        <f t="shared" si="421"/>
        <v>585.0096169344007</v>
      </c>
      <c r="AX2971" s="43">
        <f t="shared" si="414"/>
        <v>0.75</v>
      </c>
      <c r="AY2971" s="43" t="str">
        <f t="shared" si="422"/>
        <v>UTGS</v>
      </c>
    </row>
    <row r="2972" spans="1:51" hidden="1" x14ac:dyDescent="0.2">
      <c r="A2972" s="38">
        <v>2965</v>
      </c>
      <c r="B2972" t="s">
        <v>5806</v>
      </c>
      <c r="C2972" t="s">
        <v>292</v>
      </c>
      <c r="D2972">
        <v>5000</v>
      </c>
      <c r="E2972" t="s">
        <v>198</v>
      </c>
      <c r="F2972">
        <v>0.25</v>
      </c>
      <c r="G2972" t="str">
        <f>LOOKUP(F2972,{0,6,45},{"F","L","H"})</f>
        <v>F</v>
      </c>
      <c r="H2972" t="s">
        <v>4635</v>
      </c>
      <c r="I2972" s="43" t="str">
        <f>IFERROR(VLOOKUP(#REF!,#REF!,2,FALSE),"No")</f>
        <v>No</v>
      </c>
      <c r="J2972" s="139">
        <v>1.25</v>
      </c>
      <c r="K2972" s="148">
        <v>147</v>
      </c>
      <c r="L2972" s="148"/>
      <c r="M2972" s="148"/>
      <c r="N2972" s="148"/>
      <c r="O2972" s="148"/>
      <c r="P2972" s="148"/>
      <c r="Q2972" s="148"/>
      <c r="R2972" s="148"/>
      <c r="S2972" s="148"/>
      <c r="T2972" s="148"/>
      <c r="U2972" s="148"/>
      <c r="V2972" s="148"/>
      <c r="W2972" s="148"/>
      <c r="X2972" s="139">
        <v>2</v>
      </c>
      <c r="Y2972" s="148">
        <v>107.44</v>
      </c>
      <c r="Z2972" s="148">
        <v>3</v>
      </c>
      <c r="AA2972" s="148">
        <v>46.22</v>
      </c>
      <c r="AB2972" s="148">
        <v>4</v>
      </c>
      <c r="AC2972" s="148">
        <v>846.35</v>
      </c>
      <c r="AD2972" s="148"/>
      <c r="AE2972" s="148"/>
      <c r="AF2972" s="148"/>
      <c r="AG2972" s="148"/>
      <c r="AH2972" s="148"/>
      <c r="AI2972" s="148"/>
      <c r="AJ2972" s="148"/>
      <c r="AK2972" s="148"/>
      <c r="AL2972" s="139">
        <v>0</v>
      </c>
      <c r="AM2972" s="139">
        <v>0</v>
      </c>
      <c r="AN2972" s="148">
        <f t="shared" si="415"/>
        <v>1000.01</v>
      </c>
      <c r="AO2972" s="148">
        <f t="shared" si="416"/>
        <v>147</v>
      </c>
      <c r="AP2972" s="148">
        <v>9</v>
      </c>
      <c r="AQ2972" s="140">
        <v>9</v>
      </c>
      <c r="AS2972" s="42">
        <f t="shared" si="417"/>
        <v>10953.48124116532</v>
      </c>
      <c r="AT2972" s="101">
        <f t="shared" si="418"/>
        <v>0</v>
      </c>
      <c r="AU2972" s="42">
        <f t="shared" si="419"/>
        <v>10953.48124116532</v>
      </c>
      <c r="AV2972" s="42">
        <f t="shared" si="420"/>
        <v>4221.5051923434721</v>
      </c>
      <c r="AW2972" s="102">
        <f t="shared" si="421"/>
        <v>3698.6666666666665</v>
      </c>
      <c r="AX2972" s="43">
        <f t="shared" si="414"/>
        <v>1.25</v>
      </c>
      <c r="AY2972" s="43" t="str">
        <f t="shared" si="422"/>
        <v>UTFS</v>
      </c>
    </row>
    <row r="2973" spans="1:51" hidden="1" x14ac:dyDescent="0.2">
      <c r="A2973" s="38">
        <v>2966</v>
      </c>
      <c r="B2973" t="s">
        <v>362</v>
      </c>
      <c r="C2973" t="s">
        <v>289</v>
      </c>
      <c r="D2973">
        <v>550</v>
      </c>
      <c r="E2973" t="s">
        <v>1245</v>
      </c>
      <c r="F2973">
        <v>2</v>
      </c>
      <c r="G2973" t="str">
        <f>LOOKUP(F2973,{0,6,45},{"F","L","H"})</f>
        <v>F</v>
      </c>
      <c r="H2973" t="s">
        <v>2169</v>
      </c>
      <c r="I2973" s="43" t="str">
        <f>IFERROR(VLOOKUP(#REF!,#REF!,2,FALSE),"No")</f>
        <v>No</v>
      </c>
      <c r="J2973" s="139">
        <v>2</v>
      </c>
      <c r="K2973" s="148">
        <v>6</v>
      </c>
      <c r="L2973" s="148">
        <v>4</v>
      </c>
      <c r="M2973" s="148">
        <v>243</v>
      </c>
      <c r="N2973" s="148"/>
      <c r="O2973" s="148"/>
      <c r="P2973" s="148"/>
      <c r="Q2973" s="148"/>
      <c r="R2973" s="148"/>
      <c r="S2973" s="148"/>
      <c r="T2973" s="148"/>
      <c r="U2973" s="148"/>
      <c r="V2973" s="148"/>
      <c r="W2973" s="148"/>
      <c r="X2973" s="139">
        <v>2</v>
      </c>
      <c r="Y2973" s="148">
        <v>1000</v>
      </c>
      <c r="Z2973" s="149"/>
      <c r="AA2973" s="148"/>
      <c r="AB2973" s="148"/>
      <c r="AC2973" s="148"/>
      <c r="AD2973" s="148"/>
      <c r="AE2973" s="148"/>
      <c r="AF2973" s="148"/>
      <c r="AG2973" s="148"/>
      <c r="AH2973" s="148"/>
      <c r="AI2973" s="148"/>
      <c r="AJ2973" s="148"/>
      <c r="AK2973" s="148"/>
      <c r="AL2973" s="139">
        <v>0</v>
      </c>
      <c r="AM2973" s="139">
        <v>0</v>
      </c>
      <c r="AN2973" s="148">
        <f t="shared" si="415"/>
        <v>1000</v>
      </c>
      <c r="AO2973" s="148">
        <f t="shared" si="416"/>
        <v>249</v>
      </c>
      <c r="AP2973" s="148">
        <v>11</v>
      </c>
      <c r="AQ2973" s="140">
        <v>495</v>
      </c>
      <c r="AS2973" s="42">
        <f t="shared" si="417"/>
        <v>19037.965979933095</v>
      </c>
      <c r="AT2973" s="101">
        <f t="shared" si="418"/>
        <v>0</v>
      </c>
      <c r="AU2973" s="42">
        <f t="shared" si="419"/>
        <v>19037.965979933095</v>
      </c>
      <c r="AV2973" s="42">
        <f t="shared" si="420"/>
        <v>65.678710548432392</v>
      </c>
      <c r="AW2973" s="102">
        <f t="shared" si="421"/>
        <v>585.0096169344007</v>
      </c>
      <c r="AX2973" s="43">
        <f t="shared" si="414"/>
        <v>2</v>
      </c>
      <c r="AY2973" s="43" t="str">
        <f t="shared" si="422"/>
        <v>UTGS</v>
      </c>
    </row>
    <row r="2974" spans="1:51" hidden="1" x14ac:dyDescent="0.2">
      <c r="A2974" s="38">
        <v>2967</v>
      </c>
      <c r="B2974" t="s">
        <v>362</v>
      </c>
      <c r="C2974" t="s">
        <v>289</v>
      </c>
      <c r="D2974">
        <v>550</v>
      </c>
      <c r="E2974" t="s">
        <v>1245</v>
      </c>
      <c r="F2974">
        <v>2</v>
      </c>
      <c r="G2974" t="str">
        <f>LOOKUP(F2974,{0,6,45},{"F","L","H"})</f>
        <v>F</v>
      </c>
      <c r="H2974" t="s">
        <v>4636</v>
      </c>
      <c r="I2974" s="43" t="str">
        <f>IFERROR(VLOOKUP(#REF!,#REF!,2,FALSE),"No")</f>
        <v>No</v>
      </c>
      <c r="J2974" s="139">
        <v>3</v>
      </c>
      <c r="K2974" s="148">
        <v>152.44</v>
      </c>
      <c r="L2974" s="148">
        <v>4</v>
      </c>
      <c r="M2974" s="148">
        <v>1</v>
      </c>
      <c r="N2974" s="148"/>
      <c r="O2974" s="148"/>
      <c r="P2974" s="148"/>
      <c r="Q2974" s="148"/>
      <c r="R2974" s="148"/>
      <c r="S2974" s="148"/>
      <c r="T2974" s="148"/>
      <c r="U2974" s="148"/>
      <c r="V2974" s="148"/>
      <c r="W2974" s="148"/>
      <c r="X2974" s="139">
        <v>4</v>
      </c>
      <c r="Y2974" s="148">
        <v>722.39</v>
      </c>
      <c r="Z2974" s="148">
        <v>6</v>
      </c>
      <c r="AA2974" s="148">
        <v>277.61</v>
      </c>
      <c r="AB2974" s="148"/>
      <c r="AC2974" s="148"/>
      <c r="AD2974" s="148"/>
      <c r="AE2974" s="148"/>
      <c r="AF2974" s="148"/>
      <c r="AG2974" s="148"/>
      <c r="AH2974" s="148"/>
      <c r="AI2974" s="148"/>
      <c r="AJ2974" s="148"/>
      <c r="AK2974" s="148"/>
      <c r="AL2974" s="139">
        <v>0</v>
      </c>
      <c r="AM2974" s="139">
        <v>0</v>
      </c>
      <c r="AN2974" s="148">
        <f t="shared" si="415"/>
        <v>1000</v>
      </c>
      <c r="AO2974" s="148">
        <f t="shared" si="416"/>
        <v>153.44</v>
      </c>
      <c r="AP2974" s="148">
        <v>2</v>
      </c>
      <c r="AQ2974" s="140">
        <v>107</v>
      </c>
      <c r="AS2974" s="42">
        <f t="shared" si="417"/>
        <v>11202.144838397326</v>
      </c>
      <c r="AT2974" s="101">
        <f t="shared" si="418"/>
        <v>0</v>
      </c>
      <c r="AU2974" s="42">
        <f t="shared" si="419"/>
        <v>11202.144838397326</v>
      </c>
      <c r="AV2974" s="42">
        <f t="shared" si="420"/>
        <v>423.64789926611246</v>
      </c>
      <c r="AW2974" s="102">
        <f t="shared" si="421"/>
        <v>585.0096169344007</v>
      </c>
      <c r="AX2974" s="43">
        <f t="shared" si="414"/>
        <v>3</v>
      </c>
      <c r="AY2974" s="43" t="str">
        <f t="shared" si="422"/>
        <v>UTGS</v>
      </c>
    </row>
    <row r="2975" spans="1:51" hidden="1" x14ac:dyDescent="0.2">
      <c r="A2975" s="38">
        <v>2968</v>
      </c>
      <c r="B2975" t="s">
        <v>362</v>
      </c>
      <c r="C2975" t="s">
        <v>289</v>
      </c>
      <c r="D2975">
        <v>550</v>
      </c>
      <c r="E2975" t="s">
        <v>1245</v>
      </c>
      <c r="F2975">
        <v>2</v>
      </c>
      <c r="G2975" t="str">
        <f>LOOKUP(F2975,{0,6,45},{"F","L","H"})</f>
        <v>F</v>
      </c>
      <c r="H2975" t="s">
        <v>4637</v>
      </c>
      <c r="I2975" s="43" t="str">
        <f>IFERROR(VLOOKUP(#REF!,#REF!,2,FALSE),"No")</f>
        <v>No</v>
      </c>
      <c r="J2975" s="139">
        <v>3</v>
      </c>
      <c r="K2975" s="148">
        <v>178</v>
      </c>
      <c r="L2975" s="148">
        <v>4</v>
      </c>
      <c r="M2975" s="148">
        <v>1</v>
      </c>
      <c r="N2975" s="148"/>
      <c r="O2975" s="148"/>
      <c r="P2975" s="148"/>
      <c r="Q2975" s="148"/>
      <c r="R2975" s="148"/>
      <c r="S2975" s="148"/>
      <c r="T2975" s="148"/>
      <c r="U2975" s="148"/>
      <c r="V2975" s="148"/>
      <c r="W2975" s="148"/>
      <c r="X2975" s="139">
        <v>4</v>
      </c>
      <c r="Y2975" s="148">
        <v>722.39</v>
      </c>
      <c r="Z2975" s="149">
        <v>6</v>
      </c>
      <c r="AA2975" s="148">
        <v>277.61</v>
      </c>
      <c r="AB2975" s="148"/>
      <c r="AC2975" s="148"/>
      <c r="AD2975" s="148"/>
      <c r="AE2975" s="148"/>
      <c r="AF2975" s="148"/>
      <c r="AG2975" s="148"/>
      <c r="AH2975" s="148"/>
      <c r="AI2975" s="148"/>
      <c r="AJ2975" s="148"/>
      <c r="AK2975" s="148"/>
      <c r="AL2975" s="139">
        <v>0</v>
      </c>
      <c r="AM2975" s="139">
        <v>0</v>
      </c>
      <c r="AN2975" s="148">
        <f t="shared" si="415"/>
        <v>1000</v>
      </c>
      <c r="AO2975" s="148">
        <f t="shared" si="416"/>
        <v>179</v>
      </c>
      <c r="AP2975" s="148">
        <v>2</v>
      </c>
      <c r="AQ2975" s="140">
        <v>107</v>
      </c>
      <c r="AS2975" s="42">
        <f t="shared" si="417"/>
        <v>13067.602531759132</v>
      </c>
      <c r="AT2975" s="101">
        <f t="shared" si="418"/>
        <v>0</v>
      </c>
      <c r="AU2975" s="42">
        <f t="shared" si="419"/>
        <v>13067.602531759132</v>
      </c>
      <c r="AV2975" s="42">
        <f t="shared" si="420"/>
        <v>423.64789926611246</v>
      </c>
      <c r="AW2975" s="102">
        <f t="shared" si="421"/>
        <v>585.0096169344007</v>
      </c>
      <c r="AX2975" s="43">
        <f t="shared" si="414"/>
        <v>3</v>
      </c>
      <c r="AY2975" s="43" t="str">
        <f t="shared" si="422"/>
        <v>UTGS</v>
      </c>
    </row>
    <row r="2976" spans="1:51" hidden="1" x14ac:dyDescent="0.2">
      <c r="A2976" s="38">
        <v>2969</v>
      </c>
      <c r="B2976" t="s">
        <v>362</v>
      </c>
      <c r="C2976" t="s">
        <v>289</v>
      </c>
      <c r="D2976">
        <v>320</v>
      </c>
      <c r="E2976" t="s">
        <v>1245</v>
      </c>
      <c r="F2976">
        <v>0.25</v>
      </c>
      <c r="G2976" t="str">
        <f>LOOKUP(F2976,{0,6,45},{"F","L","H"})</f>
        <v>F</v>
      </c>
      <c r="H2976" t="s">
        <v>4638</v>
      </c>
      <c r="I2976" s="43" t="str">
        <f>IFERROR(VLOOKUP(#REF!,#REF!,2,FALSE),"No")</f>
        <v>No</v>
      </c>
      <c r="J2976" s="139">
        <v>0.75</v>
      </c>
      <c r="K2976" s="148">
        <v>48</v>
      </c>
      <c r="L2976" s="148"/>
      <c r="M2976" s="148"/>
      <c r="N2976" s="148"/>
      <c r="O2976" s="148"/>
      <c r="P2976" s="148"/>
      <c r="Q2976" s="148"/>
      <c r="R2976" s="148"/>
      <c r="S2976" s="148"/>
      <c r="T2976" s="148"/>
      <c r="U2976" s="148"/>
      <c r="V2976" s="148"/>
      <c r="W2976" s="148"/>
      <c r="X2976" s="139">
        <v>1.25</v>
      </c>
      <c r="Y2976" s="148">
        <v>142.19999999999999</v>
      </c>
      <c r="Z2976" s="149">
        <v>2</v>
      </c>
      <c r="AA2976" s="148">
        <v>857.8</v>
      </c>
      <c r="AB2976" s="148"/>
      <c r="AC2976" s="148"/>
      <c r="AD2976" s="148"/>
      <c r="AE2976" s="148"/>
      <c r="AF2976" s="148"/>
      <c r="AG2976" s="148"/>
      <c r="AH2976" s="148"/>
      <c r="AI2976" s="148"/>
      <c r="AJ2976" s="148"/>
      <c r="AK2976" s="148"/>
      <c r="AL2976" s="139">
        <v>0</v>
      </c>
      <c r="AM2976" s="139">
        <v>0</v>
      </c>
      <c r="AN2976" s="148">
        <f t="shared" si="415"/>
        <v>1000</v>
      </c>
      <c r="AO2976" s="148">
        <f t="shared" si="416"/>
        <v>48</v>
      </c>
      <c r="AP2976" s="148">
        <v>13</v>
      </c>
      <c r="AQ2976" s="140">
        <v>13</v>
      </c>
      <c r="AS2976" s="42">
        <f t="shared" si="417"/>
        <v>3090.4069358907173</v>
      </c>
      <c r="AT2976" s="101">
        <f t="shared" si="418"/>
        <v>0</v>
      </c>
      <c r="AU2976" s="42">
        <f t="shared" si="419"/>
        <v>3090.4069358907173</v>
      </c>
      <c r="AV2976" s="42">
        <f t="shared" si="420"/>
        <v>2508.5001324210793</v>
      </c>
      <c r="AW2976" s="102">
        <f t="shared" si="421"/>
        <v>431</v>
      </c>
      <c r="AX2976" s="43">
        <f t="shared" si="414"/>
        <v>0.75</v>
      </c>
      <c r="AY2976" s="43" t="str">
        <f t="shared" si="422"/>
        <v>UTGS</v>
      </c>
    </row>
    <row r="2977" spans="1:51" hidden="1" x14ac:dyDescent="0.2">
      <c r="A2977" s="38">
        <v>2970</v>
      </c>
      <c r="B2977" t="s">
        <v>362</v>
      </c>
      <c r="C2977" t="s">
        <v>289</v>
      </c>
      <c r="D2977">
        <v>320</v>
      </c>
      <c r="E2977" t="s">
        <v>1245</v>
      </c>
      <c r="F2977">
        <v>0.25</v>
      </c>
      <c r="G2977" t="str">
        <f>LOOKUP(F2977,{0,6,45},{"F","L","H"})</f>
        <v>F</v>
      </c>
      <c r="H2977" t="s">
        <v>4639</v>
      </c>
      <c r="I2977" s="43" t="str">
        <f>IFERROR(VLOOKUP(#REF!,#REF!,2,FALSE),"No")</f>
        <v>No</v>
      </c>
      <c r="J2977" s="139">
        <v>0.75</v>
      </c>
      <c r="K2977" s="148">
        <v>22</v>
      </c>
      <c r="L2977" s="148"/>
      <c r="M2977" s="148"/>
      <c r="N2977" s="148"/>
      <c r="O2977" s="148"/>
      <c r="P2977" s="148"/>
      <c r="Q2977" s="148"/>
      <c r="R2977" s="148"/>
      <c r="S2977" s="148"/>
      <c r="T2977" s="148"/>
      <c r="U2977" s="148"/>
      <c r="V2977" s="148"/>
      <c r="W2977" s="148"/>
      <c r="X2977" s="139">
        <v>2</v>
      </c>
      <c r="Y2977" s="148">
        <v>1000</v>
      </c>
      <c r="Z2977" s="149"/>
      <c r="AA2977" s="148"/>
      <c r="AB2977" s="149"/>
      <c r="AC2977" s="148"/>
      <c r="AD2977" s="148"/>
      <c r="AE2977" s="148"/>
      <c r="AF2977" s="148"/>
      <c r="AG2977" s="148"/>
      <c r="AH2977" s="148"/>
      <c r="AI2977" s="148"/>
      <c r="AJ2977" s="148"/>
      <c r="AK2977" s="148"/>
      <c r="AL2977" s="139">
        <v>0</v>
      </c>
      <c r="AM2977" s="139">
        <v>0</v>
      </c>
      <c r="AN2977" s="148">
        <f t="shared" si="415"/>
        <v>1000</v>
      </c>
      <c r="AO2977" s="148">
        <f t="shared" si="416"/>
        <v>22</v>
      </c>
      <c r="AP2977" s="148">
        <v>17</v>
      </c>
      <c r="AQ2977" s="140">
        <v>17</v>
      </c>
      <c r="AS2977" s="42">
        <f t="shared" si="417"/>
        <v>1416.4365122832455</v>
      </c>
      <c r="AT2977" s="101">
        <f t="shared" si="418"/>
        <v>0</v>
      </c>
      <c r="AU2977" s="42">
        <f t="shared" si="419"/>
        <v>1416.4365122832455</v>
      </c>
      <c r="AV2977" s="42">
        <f t="shared" si="420"/>
        <v>1912.4095130278843</v>
      </c>
      <c r="AW2977" s="102">
        <f t="shared" si="421"/>
        <v>431</v>
      </c>
      <c r="AX2977" s="43">
        <f t="shared" si="414"/>
        <v>0.75</v>
      </c>
      <c r="AY2977" s="43" t="str">
        <f t="shared" si="422"/>
        <v>UTGS</v>
      </c>
    </row>
    <row r="2978" spans="1:51" hidden="1" x14ac:dyDescent="0.2">
      <c r="A2978" s="38">
        <v>2971</v>
      </c>
      <c r="B2978" t="s">
        <v>362</v>
      </c>
      <c r="C2978" t="s">
        <v>289</v>
      </c>
      <c r="D2978">
        <v>320</v>
      </c>
      <c r="E2978" t="s">
        <v>1232</v>
      </c>
      <c r="F2978">
        <v>0.25</v>
      </c>
      <c r="G2978" t="str">
        <f>LOOKUP(F2978,{0,6,45},{"F","L","H"})</f>
        <v>F</v>
      </c>
      <c r="H2978" t="s">
        <v>4640</v>
      </c>
      <c r="I2978" s="43" t="str">
        <f>IFERROR(VLOOKUP(#REF!,#REF!,2,FALSE),"No")</f>
        <v>No</v>
      </c>
      <c r="J2978" s="139">
        <v>0.75</v>
      </c>
      <c r="K2978" s="148">
        <v>12</v>
      </c>
      <c r="L2978" s="148"/>
      <c r="M2978" s="148"/>
      <c r="N2978" s="148"/>
      <c r="O2978" s="148"/>
      <c r="P2978" s="148"/>
      <c r="Q2978" s="148"/>
      <c r="R2978" s="148"/>
      <c r="S2978" s="148"/>
      <c r="T2978" s="148"/>
      <c r="U2978" s="148"/>
      <c r="V2978" s="148"/>
      <c r="W2978" s="148"/>
      <c r="X2978" s="139">
        <v>2</v>
      </c>
      <c r="Y2978" s="148">
        <v>742.54</v>
      </c>
      <c r="Z2978" s="148">
        <v>4</v>
      </c>
      <c r="AA2978" s="148">
        <v>38</v>
      </c>
      <c r="AB2978" s="148">
        <v>6</v>
      </c>
      <c r="AC2978" s="148">
        <v>219.46</v>
      </c>
      <c r="AD2978" s="148"/>
      <c r="AE2978" s="148"/>
      <c r="AF2978" s="148"/>
      <c r="AG2978" s="148"/>
      <c r="AH2978" s="148"/>
      <c r="AI2978" s="148"/>
      <c r="AJ2978" s="148"/>
      <c r="AK2978" s="148"/>
      <c r="AL2978" s="139">
        <v>0</v>
      </c>
      <c r="AM2978" s="139">
        <v>0</v>
      </c>
      <c r="AN2978" s="148">
        <f t="shared" si="415"/>
        <v>1000</v>
      </c>
      <c r="AO2978" s="148">
        <f t="shared" si="416"/>
        <v>12</v>
      </c>
      <c r="AP2978" s="148">
        <v>7</v>
      </c>
      <c r="AQ2978" s="140">
        <v>7</v>
      </c>
      <c r="AS2978" s="42">
        <f t="shared" si="417"/>
        <v>772.60173397267931</v>
      </c>
      <c r="AT2978" s="101">
        <f t="shared" si="418"/>
        <v>0</v>
      </c>
      <c r="AU2978" s="42">
        <f t="shared" si="419"/>
        <v>772.60173397267931</v>
      </c>
      <c r="AV2978" s="42">
        <f t="shared" si="420"/>
        <v>5546.137274496291</v>
      </c>
      <c r="AW2978" s="102">
        <f t="shared" si="421"/>
        <v>431</v>
      </c>
      <c r="AX2978" s="43">
        <f t="shared" si="414"/>
        <v>0.75</v>
      </c>
      <c r="AY2978" s="43" t="str">
        <f t="shared" si="422"/>
        <v>UTGS</v>
      </c>
    </row>
    <row r="2979" spans="1:51" hidden="1" x14ac:dyDescent="0.2">
      <c r="A2979" s="38">
        <v>2972</v>
      </c>
      <c r="B2979" t="s">
        <v>5806</v>
      </c>
      <c r="C2979" t="s">
        <v>292</v>
      </c>
      <c r="D2979">
        <v>5550</v>
      </c>
      <c r="E2979" t="s">
        <v>198</v>
      </c>
      <c r="F2979">
        <v>2</v>
      </c>
      <c r="G2979" t="str">
        <f>LOOKUP(F2979,{0,6,45},{"F","L","H"})</f>
        <v>F</v>
      </c>
      <c r="H2979" t="s">
        <v>4641</v>
      </c>
      <c r="I2979" s="43" t="str">
        <f>IFERROR(VLOOKUP(#REF!,#REF!,2,FALSE),"No")</f>
        <v>No</v>
      </c>
      <c r="J2979" s="139">
        <v>2</v>
      </c>
      <c r="K2979" s="148">
        <v>139</v>
      </c>
      <c r="L2979" s="148"/>
      <c r="M2979" s="148"/>
      <c r="N2979" s="148"/>
      <c r="O2979" s="148"/>
      <c r="P2979" s="148"/>
      <c r="Q2979" s="148"/>
      <c r="R2979" s="148"/>
      <c r="S2979" s="148"/>
      <c r="T2979" s="148"/>
      <c r="U2979" s="148"/>
      <c r="V2979" s="148"/>
      <c r="W2979" s="148"/>
      <c r="X2979" s="139">
        <v>4</v>
      </c>
      <c r="Y2979" s="148">
        <v>308.73</v>
      </c>
      <c r="Z2979" s="148">
        <v>6</v>
      </c>
      <c r="AA2979" s="148">
        <v>691.27</v>
      </c>
      <c r="AB2979" s="148"/>
      <c r="AC2979" s="148"/>
      <c r="AD2979" s="148"/>
      <c r="AE2979" s="148"/>
      <c r="AF2979" s="148"/>
      <c r="AG2979" s="148"/>
      <c r="AH2979" s="148"/>
      <c r="AI2979" s="148"/>
      <c r="AJ2979" s="148"/>
      <c r="AK2979" s="148"/>
      <c r="AL2979" s="139">
        <v>0</v>
      </c>
      <c r="AM2979" s="139">
        <v>0</v>
      </c>
      <c r="AN2979" s="148">
        <f t="shared" si="415"/>
        <v>1000</v>
      </c>
      <c r="AO2979" s="148">
        <f t="shared" si="416"/>
        <v>139</v>
      </c>
      <c r="AP2979" s="148">
        <v>4</v>
      </c>
      <c r="AQ2979" s="140">
        <v>4</v>
      </c>
      <c r="AS2979" s="42">
        <f t="shared" si="417"/>
        <v>10144.703418516869</v>
      </c>
      <c r="AT2979" s="101">
        <f t="shared" si="418"/>
        <v>0</v>
      </c>
      <c r="AU2979" s="42">
        <f t="shared" si="419"/>
        <v>10144.703418516869</v>
      </c>
      <c r="AV2979" s="42">
        <f t="shared" si="420"/>
        <v>13437.076555368509</v>
      </c>
      <c r="AW2979" s="102">
        <f t="shared" si="421"/>
        <v>3698.6666666666665</v>
      </c>
      <c r="AX2979" s="43">
        <f t="shared" si="414"/>
        <v>2</v>
      </c>
      <c r="AY2979" s="43" t="str">
        <f t="shared" si="422"/>
        <v>UTFS</v>
      </c>
    </row>
    <row r="2980" spans="1:51" hidden="1" x14ac:dyDescent="0.2">
      <c r="A2980" s="38">
        <v>2973</v>
      </c>
      <c r="B2980" t="s">
        <v>5806</v>
      </c>
      <c r="C2980" t="s">
        <v>289</v>
      </c>
      <c r="D2980">
        <v>550</v>
      </c>
      <c r="E2980" t="s">
        <v>1245</v>
      </c>
      <c r="F2980">
        <v>2</v>
      </c>
      <c r="G2980" t="str">
        <f>LOOKUP(F2980,{0,6,45},{"F","L","H"})</f>
        <v>F</v>
      </c>
      <c r="H2980" t="s">
        <v>4642</v>
      </c>
      <c r="I2980" s="43" t="str">
        <f>IFERROR(VLOOKUP(#REF!,#REF!,2,FALSE),"No")</f>
        <v>No</v>
      </c>
      <c r="J2980" s="139">
        <v>1.25</v>
      </c>
      <c r="K2980" s="148">
        <v>24</v>
      </c>
      <c r="L2980" s="148"/>
      <c r="M2980" s="148"/>
      <c r="N2980" s="148"/>
      <c r="O2980" s="148"/>
      <c r="P2980" s="148"/>
      <c r="Q2980" s="148"/>
      <c r="R2980" s="148"/>
      <c r="S2980" s="148"/>
      <c r="T2980" s="148"/>
      <c r="U2980" s="148"/>
      <c r="V2980" s="148"/>
      <c r="W2980" s="148"/>
      <c r="X2980" s="139">
        <v>2</v>
      </c>
      <c r="Y2980" s="148">
        <v>719.81</v>
      </c>
      <c r="Z2980" s="148">
        <v>8</v>
      </c>
      <c r="AA2980" s="148">
        <v>280.19</v>
      </c>
      <c r="AB2980" s="148"/>
      <c r="AC2980" s="148"/>
      <c r="AD2980" s="148"/>
      <c r="AE2980" s="148"/>
      <c r="AF2980" s="148"/>
      <c r="AG2980" s="148"/>
      <c r="AH2980" s="148"/>
      <c r="AI2980" s="148"/>
      <c r="AJ2980" s="148"/>
      <c r="AK2980" s="148"/>
      <c r="AL2980" s="139">
        <v>0</v>
      </c>
      <c r="AM2980" s="139">
        <v>0</v>
      </c>
      <c r="AN2980" s="148">
        <f t="shared" si="415"/>
        <v>1000</v>
      </c>
      <c r="AO2980" s="148">
        <f t="shared" si="416"/>
        <v>24</v>
      </c>
      <c r="AP2980" s="148">
        <v>10</v>
      </c>
      <c r="AQ2980" s="140">
        <v>24</v>
      </c>
      <c r="AS2980" s="42">
        <f t="shared" si="417"/>
        <v>1788.3234679453585</v>
      </c>
      <c r="AT2980" s="101">
        <f t="shared" si="418"/>
        <v>0</v>
      </c>
      <c r="AU2980" s="42">
        <f t="shared" si="419"/>
        <v>1788.3234679453585</v>
      </c>
      <c r="AV2980" s="42">
        <f t="shared" si="420"/>
        <v>1825.5760967280846</v>
      </c>
      <c r="AW2980" s="102">
        <f t="shared" si="421"/>
        <v>585.0096169344007</v>
      </c>
      <c r="AX2980" s="43">
        <f t="shared" si="414"/>
        <v>1.25</v>
      </c>
      <c r="AY2980" s="43" t="str">
        <f t="shared" si="422"/>
        <v>UTGS</v>
      </c>
    </row>
    <row r="2981" spans="1:51" hidden="1" x14ac:dyDescent="0.2">
      <c r="A2981" s="38">
        <v>2974</v>
      </c>
      <c r="B2981" t="s">
        <v>362</v>
      </c>
      <c r="C2981" t="s">
        <v>289</v>
      </c>
      <c r="D2981">
        <v>320</v>
      </c>
      <c r="E2981" t="s">
        <v>1245</v>
      </c>
      <c r="F2981">
        <v>0.25</v>
      </c>
      <c r="G2981" t="str">
        <f>LOOKUP(F2981,{0,6,45},{"F","L","H"})</f>
        <v>F</v>
      </c>
      <c r="H2981" t="s">
        <v>4643</v>
      </c>
      <c r="I2981" s="43" t="str">
        <f>IFERROR(VLOOKUP(#REF!,#REF!,2,FALSE),"No")</f>
        <v>No</v>
      </c>
      <c r="J2981" s="139">
        <v>0.75</v>
      </c>
      <c r="K2981" s="148">
        <v>48</v>
      </c>
      <c r="L2981" s="148"/>
      <c r="M2981" s="148"/>
      <c r="N2981" s="148"/>
      <c r="O2981" s="148"/>
      <c r="P2981" s="148"/>
      <c r="Q2981" s="148"/>
      <c r="R2981" s="148"/>
      <c r="S2981" s="148"/>
      <c r="T2981" s="148"/>
      <c r="U2981" s="148"/>
      <c r="V2981" s="148"/>
      <c r="W2981" s="148"/>
      <c r="X2981" s="139">
        <v>2</v>
      </c>
      <c r="Y2981" s="148">
        <v>1000</v>
      </c>
      <c r="Z2981" s="149"/>
      <c r="AA2981" s="148"/>
      <c r="AB2981" s="148"/>
      <c r="AC2981" s="148"/>
      <c r="AD2981" s="148"/>
      <c r="AE2981" s="148"/>
      <c r="AF2981" s="148"/>
      <c r="AG2981" s="148"/>
      <c r="AH2981" s="148"/>
      <c r="AI2981" s="148"/>
      <c r="AJ2981" s="148"/>
      <c r="AK2981" s="148"/>
      <c r="AL2981" s="139">
        <v>0</v>
      </c>
      <c r="AM2981" s="139">
        <v>0</v>
      </c>
      <c r="AN2981" s="148">
        <f t="shared" si="415"/>
        <v>1000</v>
      </c>
      <c r="AO2981" s="148">
        <f t="shared" si="416"/>
        <v>48</v>
      </c>
      <c r="AP2981" s="148">
        <v>10</v>
      </c>
      <c r="AQ2981" s="140">
        <v>10</v>
      </c>
      <c r="AS2981" s="42">
        <f t="shared" si="417"/>
        <v>3090.4069358907173</v>
      </c>
      <c r="AT2981" s="101">
        <f t="shared" si="418"/>
        <v>0</v>
      </c>
      <c r="AU2981" s="42">
        <f t="shared" si="419"/>
        <v>3090.4069358907173</v>
      </c>
      <c r="AV2981" s="42">
        <f t="shared" si="420"/>
        <v>3251.0961721474032</v>
      </c>
      <c r="AW2981" s="102">
        <f t="shared" si="421"/>
        <v>431</v>
      </c>
      <c r="AX2981" s="43">
        <f t="shared" si="414"/>
        <v>0.75</v>
      </c>
      <c r="AY2981" s="43" t="str">
        <f t="shared" si="422"/>
        <v>UTGS</v>
      </c>
    </row>
    <row r="2982" spans="1:51" hidden="1" x14ac:dyDescent="0.2">
      <c r="A2982" s="38">
        <v>2975</v>
      </c>
      <c r="B2982" t="s">
        <v>362</v>
      </c>
      <c r="C2982" t="s">
        <v>289</v>
      </c>
      <c r="D2982">
        <v>320</v>
      </c>
      <c r="E2982" t="s">
        <v>1245</v>
      </c>
      <c r="F2982">
        <v>0.25</v>
      </c>
      <c r="G2982" t="str">
        <f>LOOKUP(F2982,{0,6,45},{"F","L","H"})</f>
        <v>F</v>
      </c>
      <c r="H2982" t="s">
        <v>4644</v>
      </c>
      <c r="I2982" s="43" t="str">
        <f>IFERROR(VLOOKUP(#REF!,#REF!,2,FALSE),"No")</f>
        <v>No</v>
      </c>
      <c r="J2982" s="139">
        <v>0.75</v>
      </c>
      <c r="K2982" s="148">
        <v>17</v>
      </c>
      <c r="L2982" s="148"/>
      <c r="M2982" s="148"/>
      <c r="N2982" s="148"/>
      <c r="O2982" s="148"/>
      <c r="P2982" s="148"/>
      <c r="Q2982" s="148"/>
      <c r="R2982" s="148"/>
      <c r="S2982" s="148"/>
      <c r="T2982" s="148"/>
      <c r="U2982" s="148"/>
      <c r="V2982" s="148"/>
      <c r="W2982" s="148"/>
      <c r="X2982" s="139">
        <v>1.25</v>
      </c>
      <c r="Y2982" s="148">
        <v>297.92</v>
      </c>
      <c r="Z2982" s="149">
        <v>2</v>
      </c>
      <c r="AA2982" s="148">
        <v>702.08</v>
      </c>
      <c r="AB2982" s="148"/>
      <c r="AC2982" s="148"/>
      <c r="AD2982" s="148"/>
      <c r="AE2982" s="148"/>
      <c r="AF2982" s="148"/>
      <c r="AG2982" s="148"/>
      <c r="AH2982" s="148"/>
      <c r="AI2982" s="148"/>
      <c r="AJ2982" s="148"/>
      <c r="AK2982" s="148"/>
      <c r="AL2982" s="139">
        <v>0</v>
      </c>
      <c r="AM2982" s="139">
        <v>0</v>
      </c>
      <c r="AN2982" s="148">
        <f t="shared" si="415"/>
        <v>1000</v>
      </c>
      <c r="AO2982" s="148">
        <f t="shared" si="416"/>
        <v>17</v>
      </c>
      <c r="AP2982" s="148">
        <v>14</v>
      </c>
      <c r="AQ2982" s="140">
        <v>14</v>
      </c>
      <c r="AS2982" s="42">
        <f t="shared" si="417"/>
        <v>1094.5191231279623</v>
      </c>
      <c r="AT2982" s="101">
        <f t="shared" si="418"/>
        <v>0</v>
      </c>
      <c r="AU2982" s="42">
        <f t="shared" si="419"/>
        <v>1094.5191231279623</v>
      </c>
      <c r="AV2982" s="42">
        <f t="shared" si="420"/>
        <v>2337.1075515338594</v>
      </c>
      <c r="AW2982" s="102">
        <f t="shared" si="421"/>
        <v>431</v>
      </c>
      <c r="AX2982" s="43">
        <f t="shared" si="414"/>
        <v>0.75</v>
      </c>
      <c r="AY2982" s="43" t="str">
        <f t="shared" si="422"/>
        <v>UTGS</v>
      </c>
    </row>
    <row r="2983" spans="1:51" hidden="1" x14ac:dyDescent="0.2">
      <c r="A2983" s="38">
        <v>2976</v>
      </c>
      <c r="B2983" t="s">
        <v>362</v>
      </c>
      <c r="C2983" t="s">
        <v>289</v>
      </c>
      <c r="D2983">
        <v>320</v>
      </c>
      <c r="E2983" t="s">
        <v>1245</v>
      </c>
      <c r="F2983">
        <v>0.25</v>
      </c>
      <c r="G2983" t="str">
        <f>LOOKUP(F2983,{0,6,45},{"F","L","H"})</f>
        <v>F</v>
      </c>
      <c r="H2983" t="s">
        <v>4645</v>
      </c>
      <c r="I2983" s="43" t="str">
        <f>IFERROR(VLOOKUP(#REF!,#REF!,2,FALSE),"No")</f>
        <v>No</v>
      </c>
      <c r="J2983" s="139">
        <v>0.75</v>
      </c>
      <c r="K2983" s="148">
        <v>34.69</v>
      </c>
      <c r="L2983" s="148"/>
      <c r="M2983" s="148"/>
      <c r="N2983" s="148"/>
      <c r="O2983" s="148"/>
      <c r="P2983" s="148"/>
      <c r="Q2983" s="148"/>
      <c r="R2983" s="148"/>
      <c r="S2983" s="148"/>
      <c r="T2983" s="148"/>
      <c r="U2983" s="148"/>
      <c r="V2983" s="148"/>
      <c r="W2983" s="148"/>
      <c r="X2983" s="139">
        <v>1.25</v>
      </c>
      <c r="Y2983" s="148">
        <v>173.65</v>
      </c>
      <c r="Z2983" s="149">
        <v>2</v>
      </c>
      <c r="AA2983" s="148">
        <v>826.35</v>
      </c>
      <c r="AB2983" s="148"/>
      <c r="AC2983" s="148"/>
      <c r="AD2983" s="148"/>
      <c r="AE2983" s="148"/>
      <c r="AF2983" s="148"/>
      <c r="AG2983" s="148"/>
      <c r="AH2983" s="148"/>
      <c r="AI2983" s="148"/>
      <c r="AJ2983" s="148"/>
      <c r="AK2983" s="148"/>
      <c r="AL2983" s="139">
        <v>0</v>
      </c>
      <c r="AM2983" s="139">
        <v>0</v>
      </c>
      <c r="AN2983" s="148">
        <f t="shared" si="415"/>
        <v>1000</v>
      </c>
      <c r="AO2983" s="148">
        <f t="shared" si="416"/>
        <v>34.69</v>
      </c>
      <c r="AP2983" s="148">
        <v>22</v>
      </c>
      <c r="AQ2983" s="140">
        <v>27</v>
      </c>
      <c r="AS2983" s="42">
        <f t="shared" si="417"/>
        <v>2233.4628459593537</v>
      </c>
      <c r="AT2983" s="101">
        <f t="shared" si="418"/>
        <v>0</v>
      </c>
      <c r="AU2983" s="42">
        <f t="shared" si="419"/>
        <v>2233.4628459593537</v>
      </c>
      <c r="AV2983" s="42">
        <f t="shared" si="420"/>
        <v>1208.6117304249642</v>
      </c>
      <c r="AW2983" s="102">
        <f t="shared" si="421"/>
        <v>431</v>
      </c>
      <c r="AX2983" s="43">
        <f t="shared" si="414"/>
        <v>0.75</v>
      </c>
      <c r="AY2983" s="43" t="str">
        <f t="shared" si="422"/>
        <v>UTGS</v>
      </c>
    </row>
    <row r="2984" spans="1:51" hidden="1" x14ac:dyDescent="0.2">
      <c r="A2984" s="38">
        <v>2977</v>
      </c>
      <c r="B2984" t="s">
        <v>362</v>
      </c>
      <c r="C2984" t="s">
        <v>289</v>
      </c>
      <c r="D2984">
        <v>320</v>
      </c>
      <c r="E2984" t="s">
        <v>1245</v>
      </c>
      <c r="F2984">
        <v>0.25</v>
      </c>
      <c r="G2984" t="str">
        <f>LOOKUP(F2984,{0,6,45},{"F","L","H"})</f>
        <v>F</v>
      </c>
      <c r="H2984" t="s">
        <v>4646</v>
      </c>
      <c r="I2984" s="43" t="str">
        <f>IFERROR(VLOOKUP(#REF!,#REF!,2,FALSE),"No")</f>
        <v>No</v>
      </c>
      <c r="J2984" s="139">
        <v>0.75</v>
      </c>
      <c r="K2984" s="148">
        <v>30</v>
      </c>
      <c r="L2984" s="148"/>
      <c r="M2984" s="148"/>
      <c r="N2984" s="148"/>
      <c r="O2984" s="148"/>
      <c r="P2984" s="148"/>
      <c r="Q2984" s="148"/>
      <c r="R2984" s="148"/>
      <c r="S2984" s="148"/>
      <c r="T2984" s="148"/>
      <c r="U2984" s="148"/>
      <c r="V2984" s="148"/>
      <c r="W2984" s="148"/>
      <c r="X2984" s="139">
        <v>2</v>
      </c>
      <c r="Y2984" s="148">
        <v>979.08</v>
      </c>
      <c r="Z2984" s="148">
        <v>4</v>
      </c>
      <c r="AA2984" s="148">
        <v>7.96</v>
      </c>
      <c r="AB2984" s="148">
        <v>6</v>
      </c>
      <c r="AC2984" s="148">
        <v>2</v>
      </c>
      <c r="AD2984" s="148">
        <v>8</v>
      </c>
      <c r="AE2984" s="148">
        <v>10.96</v>
      </c>
      <c r="AF2984" s="148"/>
      <c r="AG2984" s="148"/>
      <c r="AH2984" s="148"/>
      <c r="AI2984" s="148"/>
      <c r="AJ2984" s="148"/>
      <c r="AK2984" s="148"/>
      <c r="AL2984" s="139">
        <v>0</v>
      </c>
      <c r="AM2984" s="139">
        <v>0</v>
      </c>
      <c r="AN2984" s="148">
        <f t="shared" si="415"/>
        <v>1000.0000000000001</v>
      </c>
      <c r="AO2984" s="148">
        <f t="shared" si="416"/>
        <v>30</v>
      </c>
      <c r="AP2984" s="148">
        <v>10</v>
      </c>
      <c r="AQ2984" s="140">
        <v>10</v>
      </c>
      <c r="AS2984" s="42">
        <f t="shared" si="417"/>
        <v>1931.5043349316984</v>
      </c>
      <c r="AT2984" s="101">
        <f t="shared" si="418"/>
        <v>0</v>
      </c>
      <c r="AU2984" s="42">
        <f t="shared" si="419"/>
        <v>1931.5043349316984</v>
      </c>
      <c r="AV2984" s="42">
        <f t="shared" si="420"/>
        <v>3306.5201321474028</v>
      </c>
      <c r="AW2984" s="102">
        <f t="shared" si="421"/>
        <v>431</v>
      </c>
      <c r="AX2984" s="43">
        <f t="shared" si="414"/>
        <v>0.75</v>
      </c>
      <c r="AY2984" s="43" t="str">
        <f t="shared" si="422"/>
        <v>UTGS</v>
      </c>
    </row>
    <row r="2985" spans="1:51" hidden="1" x14ac:dyDescent="0.2">
      <c r="A2985" s="38">
        <v>2978</v>
      </c>
      <c r="B2985" t="s">
        <v>362</v>
      </c>
      <c r="C2985" t="s">
        <v>289</v>
      </c>
      <c r="D2985">
        <v>320</v>
      </c>
      <c r="E2985" t="s">
        <v>1245</v>
      </c>
      <c r="F2985">
        <v>0.25</v>
      </c>
      <c r="G2985" t="str">
        <f>LOOKUP(F2985,{0,6,45},{"F","L","H"})</f>
        <v>F</v>
      </c>
      <c r="H2985" t="s">
        <v>4647</v>
      </c>
      <c r="I2985" s="43" t="str">
        <f>IFERROR(VLOOKUP(#REF!,#REF!,2,FALSE),"No")</f>
        <v>No</v>
      </c>
      <c r="J2985" s="139">
        <v>0.75</v>
      </c>
      <c r="K2985" s="148">
        <v>15</v>
      </c>
      <c r="L2985" s="148"/>
      <c r="M2985" s="148"/>
      <c r="N2985" s="148"/>
      <c r="O2985" s="148"/>
      <c r="P2985" s="148"/>
      <c r="Q2985" s="148"/>
      <c r="R2985" s="148"/>
      <c r="S2985" s="148"/>
      <c r="T2985" s="148"/>
      <c r="U2985" s="148"/>
      <c r="V2985" s="148"/>
      <c r="W2985" s="148"/>
      <c r="X2985" s="139">
        <v>2</v>
      </c>
      <c r="Y2985" s="148">
        <v>553.85</v>
      </c>
      <c r="Z2985" s="148">
        <v>4</v>
      </c>
      <c r="AA2985" s="148">
        <v>446.15</v>
      </c>
      <c r="AB2985" s="148"/>
      <c r="AC2985" s="148"/>
      <c r="AD2985" s="148"/>
      <c r="AE2985" s="148"/>
      <c r="AF2985" s="148"/>
      <c r="AG2985" s="148"/>
      <c r="AH2985" s="148"/>
      <c r="AI2985" s="148"/>
      <c r="AJ2985" s="148"/>
      <c r="AK2985" s="148"/>
      <c r="AL2985" s="139">
        <v>0</v>
      </c>
      <c r="AM2985" s="139">
        <v>0</v>
      </c>
      <c r="AN2985" s="148">
        <f t="shared" si="415"/>
        <v>1000</v>
      </c>
      <c r="AO2985" s="148">
        <f t="shared" si="416"/>
        <v>15</v>
      </c>
      <c r="AP2985" s="148">
        <v>7</v>
      </c>
      <c r="AQ2985" s="140">
        <v>7</v>
      </c>
      <c r="AS2985" s="42">
        <f t="shared" si="417"/>
        <v>965.7521674658492</v>
      </c>
      <c r="AT2985" s="101">
        <f t="shared" si="418"/>
        <v>0</v>
      </c>
      <c r="AU2985" s="42">
        <f t="shared" si="419"/>
        <v>965.7521674658492</v>
      </c>
      <c r="AV2985" s="42">
        <f t="shared" si="420"/>
        <v>5101.4081744962905</v>
      </c>
      <c r="AW2985" s="102">
        <f t="shared" si="421"/>
        <v>431</v>
      </c>
      <c r="AX2985" s="43">
        <f t="shared" si="414"/>
        <v>0.75</v>
      </c>
      <c r="AY2985" s="43" t="str">
        <f t="shared" si="422"/>
        <v>UTGS</v>
      </c>
    </row>
    <row r="2986" spans="1:51" hidden="1" x14ac:dyDescent="0.2">
      <c r="A2986" s="38">
        <v>2979</v>
      </c>
      <c r="B2986" t="s">
        <v>362</v>
      </c>
      <c r="C2986" t="s">
        <v>289</v>
      </c>
      <c r="D2986">
        <v>1390</v>
      </c>
      <c r="E2986" t="s">
        <v>1934</v>
      </c>
      <c r="F2986">
        <v>2</v>
      </c>
      <c r="G2986" t="str">
        <f>LOOKUP(F2986,{0,6,45},{"F","L","H"})</f>
        <v>F</v>
      </c>
      <c r="H2986" t="s">
        <v>4648</v>
      </c>
      <c r="I2986" s="43" t="str">
        <f>IFERROR(VLOOKUP(#REF!,#REF!,2,FALSE),"No")</f>
        <v>No</v>
      </c>
      <c r="J2986" s="139">
        <v>0.75</v>
      </c>
      <c r="K2986" s="148">
        <v>133</v>
      </c>
      <c r="L2986" s="148"/>
      <c r="M2986" s="148"/>
      <c r="N2986" s="148"/>
      <c r="O2986" s="148"/>
      <c r="P2986" s="148"/>
      <c r="Q2986" s="148"/>
      <c r="R2986" s="148"/>
      <c r="S2986" s="148"/>
      <c r="T2986" s="148"/>
      <c r="U2986" s="148"/>
      <c r="V2986" s="148"/>
      <c r="W2986" s="148"/>
      <c r="X2986" s="139">
        <v>1.25</v>
      </c>
      <c r="Y2986" s="148">
        <v>153.66</v>
      </c>
      <c r="Z2986" s="148">
        <v>2</v>
      </c>
      <c r="AA2986" s="148">
        <v>846.34</v>
      </c>
      <c r="AB2986" s="148"/>
      <c r="AC2986" s="148"/>
      <c r="AD2986" s="148"/>
      <c r="AE2986" s="148"/>
      <c r="AF2986" s="148"/>
      <c r="AG2986" s="148"/>
      <c r="AH2986" s="148"/>
      <c r="AI2986" s="148"/>
      <c r="AJ2986" s="148"/>
      <c r="AK2986" s="148"/>
      <c r="AL2986" s="139">
        <v>0</v>
      </c>
      <c r="AM2986" s="139">
        <v>0</v>
      </c>
      <c r="AN2986" s="148">
        <f t="shared" si="415"/>
        <v>1000</v>
      </c>
      <c r="AO2986" s="148">
        <f t="shared" si="416"/>
        <v>133</v>
      </c>
      <c r="AP2986" s="148">
        <v>8</v>
      </c>
      <c r="AQ2986" s="140">
        <v>8</v>
      </c>
      <c r="AS2986" s="42">
        <f t="shared" si="417"/>
        <v>8563.0025515305297</v>
      </c>
      <c r="AT2986" s="101">
        <f t="shared" si="418"/>
        <v>0</v>
      </c>
      <c r="AU2986" s="42">
        <f t="shared" si="419"/>
        <v>8563.0025515305297</v>
      </c>
      <c r="AV2986" s="42">
        <f t="shared" si="420"/>
        <v>4077.3154651842542</v>
      </c>
      <c r="AW2986" s="102">
        <f t="shared" si="421"/>
        <v>1475.8772811117678</v>
      </c>
      <c r="AX2986" s="43">
        <f t="shared" si="414"/>
        <v>0.75</v>
      </c>
      <c r="AY2986" s="43" t="str">
        <f t="shared" si="422"/>
        <v>UTGS</v>
      </c>
    </row>
    <row r="2987" spans="1:51" hidden="1" x14ac:dyDescent="0.2">
      <c r="A2987" s="38">
        <v>2980</v>
      </c>
      <c r="B2987" t="s">
        <v>362</v>
      </c>
      <c r="C2987" t="s">
        <v>289</v>
      </c>
      <c r="D2987">
        <v>320</v>
      </c>
      <c r="E2987" t="s">
        <v>1245</v>
      </c>
      <c r="F2987">
        <v>0.25</v>
      </c>
      <c r="G2987" t="str">
        <f>LOOKUP(F2987,{0,6,45},{"F","L","H"})</f>
        <v>F</v>
      </c>
      <c r="H2987" t="s">
        <v>4649</v>
      </c>
      <c r="I2987" s="43" t="str">
        <f>IFERROR(VLOOKUP(#REF!,#REF!,2,FALSE),"No")</f>
        <v>No</v>
      </c>
      <c r="J2987" s="139">
        <v>0.75</v>
      </c>
      <c r="K2987" s="148">
        <v>22</v>
      </c>
      <c r="L2987" s="148">
        <v>1.25</v>
      </c>
      <c r="M2987" s="148">
        <v>11</v>
      </c>
      <c r="N2987" s="148"/>
      <c r="O2987" s="148"/>
      <c r="P2987" s="148"/>
      <c r="Q2987" s="148"/>
      <c r="R2987" s="148"/>
      <c r="S2987" s="148"/>
      <c r="T2987" s="148"/>
      <c r="U2987" s="148"/>
      <c r="V2987" s="148"/>
      <c r="W2987" s="148"/>
      <c r="X2987" s="139">
        <v>0.75</v>
      </c>
      <c r="Y2987" s="148">
        <v>11.06</v>
      </c>
      <c r="Z2987" s="149">
        <v>1.25</v>
      </c>
      <c r="AA2987" s="148">
        <v>232</v>
      </c>
      <c r="AB2987" s="148">
        <v>2</v>
      </c>
      <c r="AC2987" s="148">
        <v>93.06</v>
      </c>
      <c r="AD2987" s="148">
        <v>4</v>
      </c>
      <c r="AE2987" s="148">
        <v>663.88</v>
      </c>
      <c r="AF2987" s="148"/>
      <c r="AG2987" s="148"/>
      <c r="AH2987" s="148"/>
      <c r="AI2987" s="148"/>
      <c r="AJ2987" s="148"/>
      <c r="AK2987" s="148"/>
      <c r="AL2987" s="139">
        <v>0</v>
      </c>
      <c r="AM2987" s="139">
        <v>0</v>
      </c>
      <c r="AN2987" s="148">
        <f t="shared" si="415"/>
        <v>1000</v>
      </c>
      <c r="AO2987" s="148">
        <f t="shared" si="416"/>
        <v>33</v>
      </c>
      <c r="AP2987" s="148">
        <v>17</v>
      </c>
      <c r="AQ2987" s="140">
        <v>17</v>
      </c>
      <c r="AS2987" s="42">
        <f t="shared" si="417"/>
        <v>2236.0847684248683</v>
      </c>
      <c r="AT2987" s="101">
        <f t="shared" si="418"/>
        <v>0</v>
      </c>
      <c r="AU2987" s="42">
        <f t="shared" si="419"/>
        <v>2236.0847684248683</v>
      </c>
      <c r="AV2987" s="42">
        <f t="shared" si="420"/>
        <v>2206.8950659690609</v>
      </c>
      <c r="AW2987" s="102">
        <f t="shared" si="421"/>
        <v>431</v>
      </c>
      <c r="AX2987" s="43">
        <f t="shared" si="414"/>
        <v>0.75</v>
      </c>
      <c r="AY2987" s="43" t="str">
        <f t="shared" si="422"/>
        <v>UTGS</v>
      </c>
    </row>
    <row r="2988" spans="1:51" hidden="1" x14ac:dyDescent="0.2">
      <c r="A2988" s="38">
        <v>2981</v>
      </c>
      <c r="B2988" t="s">
        <v>5806</v>
      </c>
      <c r="C2988" t="s">
        <v>289</v>
      </c>
      <c r="D2988">
        <v>21100</v>
      </c>
      <c r="E2988" t="s">
        <v>197</v>
      </c>
      <c r="F2988">
        <v>5</v>
      </c>
      <c r="G2988" t="str">
        <f>LOOKUP(F2988,{0,6,45},{"F","L","H"})</f>
        <v>F</v>
      </c>
      <c r="H2988" t="s">
        <v>1947</v>
      </c>
      <c r="I2988" s="43" t="str">
        <f>IFERROR(VLOOKUP(#REF!,#REF!,2,FALSE),"No")</f>
        <v>No</v>
      </c>
      <c r="J2988" s="139">
        <v>3</v>
      </c>
      <c r="K2988" s="148">
        <v>626</v>
      </c>
      <c r="L2988" s="148">
        <v>4</v>
      </c>
      <c r="M2988" s="148">
        <v>1</v>
      </c>
      <c r="N2988" s="148"/>
      <c r="O2988" s="148"/>
      <c r="P2988" s="148"/>
      <c r="Q2988" s="148"/>
      <c r="R2988" s="148"/>
      <c r="S2988" s="148"/>
      <c r="T2988" s="148"/>
      <c r="U2988" s="148"/>
      <c r="V2988" s="148"/>
      <c r="W2988" s="148"/>
      <c r="X2988" s="139">
        <v>4</v>
      </c>
      <c r="Y2988" s="148">
        <v>1000</v>
      </c>
      <c r="Z2988" s="148"/>
      <c r="AA2988" s="148"/>
      <c r="AB2988" s="148"/>
      <c r="AC2988" s="148"/>
      <c r="AD2988" s="148"/>
      <c r="AE2988" s="148"/>
      <c r="AF2988" s="148"/>
      <c r="AG2988" s="148"/>
      <c r="AH2988" s="148"/>
      <c r="AI2988" s="148"/>
      <c r="AJ2988" s="148"/>
      <c r="AK2988" s="148"/>
      <c r="AL2988" s="139">
        <v>0</v>
      </c>
      <c r="AM2988" s="139">
        <v>0</v>
      </c>
      <c r="AN2988" s="148">
        <f t="shared" si="415"/>
        <v>1000</v>
      </c>
      <c r="AO2988" s="148">
        <f t="shared" si="416"/>
        <v>627</v>
      </c>
      <c r="AP2988" s="148">
        <v>1</v>
      </c>
      <c r="AQ2988" s="140">
        <v>1</v>
      </c>
      <c r="AS2988" s="42">
        <f t="shared" si="417"/>
        <v>45764.200600072494</v>
      </c>
      <c r="AT2988" s="101">
        <f t="shared" si="418"/>
        <v>0</v>
      </c>
      <c r="AU2988" s="42">
        <f t="shared" si="419"/>
        <v>45764.200600072494</v>
      </c>
      <c r="AV2988" s="42">
        <f t="shared" si="420"/>
        <v>39680.961721474036</v>
      </c>
      <c r="AW2988" s="102">
        <f t="shared" si="421"/>
        <v>18747.149999999998</v>
      </c>
      <c r="AX2988" s="43">
        <f t="shared" si="414"/>
        <v>3</v>
      </c>
      <c r="AY2988" s="43" t="str">
        <f t="shared" si="422"/>
        <v>UTGS</v>
      </c>
    </row>
    <row r="2989" spans="1:51" hidden="1" x14ac:dyDescent="0.2">
      <c r="A2989" s="38">
        <v>2982</v>
      </c>
      <c r="B2989" t="s">
        <v>362</v>
      </c>
      <c r="C2989" t="s">
        <v>289</v>
      </c>
      <c r="D2989">
        <v>320</v>
      </c>
      <c r="E2989" t="s">
        <v>1245</v>
      </c>
      <c r="F2989">
        <v>0.25</v>
      </c>
      <c r="G2989" t="str">
        <f>LOOKUP(F2989,{0,6,45},{"F","L","H"})</f>
        <v>F</v>
      </c>
      <c r="H2989" t="s">
        <v>4650</v>
      </c>
      <c r="I2989" s="43" t="str">
        <f>IFERROR(VLOOKUP(#REF!,#REF!,2,FALSE),"No")</f>
        <v>No</v>
      </c>
      <c r="J2989" s="139">
        <v>0.75</v>
      </c>
      <c r="K2989" s="148">
        <v>26</v>
      </c>
      <c r="L2989" s="148"/>
      <c r="M2989" s="148"/>
      <c r="N2989" s="148"/>
      <c r="O2989" s="148"/>
      <c r="P2989" s="148"/>
      <c r="Q2989" s="148"/>
      <c r="R2989" s="148"/>
      <c r="S2989" s="148"/>
      <c r="T2989" s="148"/>
      <c r="U2989" s="148"/>
      <c r="V2989" s="148"/>
      <c r="W2989" s="148"/>
      <c r="X2989" s="139">
        <v>2</v>
      </c>
      <c r="Y2989" s="148">
        <v>780.81</v>
      </c>
      <c r="Z2989" s="148">
        <v>4</v>
      </c>
      <c r="AA2989" s="148">
        <v>219.19</v>
      </c>
      <c r="AB2989" s="148"/>
      <c r="AC2989" s="148"/>
      <c r="AD2989" s="148"/>
      <c r="AE2989" s="148"/>
      <c r="AF2989" s="148"/>
      <c r="AG2989" s="148"/>
      <c r="AH2989" s="148"/>
      <c r="AI2989" s="148"/>
      <c r="AJ2989" s="148"/>
      <c r="AK2989" s="148"/>
      <c r="AL2989" s="139">
        <v>0</v>
      </c>
      <c r="AM2989" s="139">
        <v>0</v>
      </c>
      <c r="AN2989" s="148">
        <f t="shared" si="415"/>
        <v>1000</v>
      </c>
      <c r="AO2989" s="148">
        <f t="shared" si="416"/>
        <v>26</v>
      </c>
      <c r="AP2989" s="148">
        <v>6</v>
      </c>
      <c r="AQ2989" s="140">
        <v>6</v>
      </c>
      <c r="AS2989" s="42">
        <f t="shared" si="417"/>
        <v>1673.9704236074717</v>
      </c>
      <c r="AT2989" s="101">
        <f t="shared" si="418"/>
        <v>0</v>
      </c>
      <c r="AU2989" s="42">
        <f t="shared" si="419"/>
        <v>1673.9704236074717</v>
      </c>
      <c r="AV2989" s="42">
        <f t="shared" si="420"/>
        <v>5680.4256702456723</v>
      </c>
      <c r="AW2989" s="102">
        <f t="shared" si="421"/>
        <v>431</v>
      </c>
      <c r="AX2989" s="43">
        <f t="shared" si="414"/>
        <v>0.75</v>
      </c>
      <c r="AY2989" s="43" t="str">
        <f t="shared" si="422"/>
        <v>UTGS</v>
      </c>
    </row>
    <row r="2990" spans="1:51" hidden="1" x14ac:dyDescent="0.2">
      <c r="A2990" s="38">
        <v>2983</v>
      </c>
      <c r="B2990" t="s">
        <v>5806</v>
      </c>
      <c r="C2990" t="s">
        <v>289</v>
      </c>
      <c r="D2990">
        <v>44350</v>
      </c>
      <c r="E2990" t="s">
        <v>215</v>
      </c>
      <c r="F2990">
        <v>45</v>
      </c>
      <c r="G2990" t="str">
        <f>LOOKUP(F2990,{0,6,45},{"F","L","H"})</f>
        <v>H</v>
      </c>
      <c r="H2990" t="s">
        <v>1626</v>
      </c>
      <c r="I2990" s="43" t="str">
        <f>IFERROR(VLOOKUP(#REF!,#REF!,2,FALSE),"No")</f>
        <v>No</v>
      </c>
      <c r="J2990" s="139">
        <v>3</v>
      </c>
      <c r="K2990" s="148">
        <v>239</v>
      </c>
      <c r="L2990" s="148"/>
      <c r="M2990" s="148"/>
      <c r="N2990" s="148"/>
      <c r="O2990" s="148"/>
      <c r="P2990" s="148"/>
      <c r="Q2990" s="148"/>
      <c r="R2990" s="148"/>
      <c r="S2990" s="148"/>
      <c r="T2990" s="148"/>
      <c r="U2990" s="148"/>
      <c r="V2990" s="148"/>
      <c r="W2990" s="148"/>
      <c r="X2990" s="139">
        <v>4</v>
      </c>
      <c r="Y2990" s="148">
        <v>1000</v>
      </c>
      <c r="Z2990" s="148"/>
      <c r="AA2990" s="148"/>
      <c r="AB2990" s="148"/>
      <c r="AC2990" s="148"/>
      <c r="AD2990" s="148"/>
      <c r="AE2990" s="148"/>
      <c r="AF2990" s="148"/>
      <c r="AG2990" s="148"/>
      <c r="AH2990" s="148"/>
      <c r="AI2990" s="148"/>
      <c r="AJ2990" s="148"/>
      <c r="AK2990" s="148"/>
      <c r="AL2990" s="139">
        <v>0</v>
      </c>
      <c r="AM2990" s="139">
        <v>0</v>
      </c>
      <c r="AN2990" s="148">
        <f t="shared" si="415"/>
        <v>1000</v>
      </c>
      <c r="AO2990" s="148">
        <f t="shared" si="416"/>
        <v>239</v>
      </c>
      <c r="AP2990" s="148">
        <v>4</v>
      </c>
      <c r="AQ2990" s="140">
        <v>262</v>
      </c>
      <c r="AS2990" s="42">
        <f t="shared" si="417"/>
        <v>17443.051201622529</v>
      </c>
      <c r="AT2990" s="101">
        <f t="shared" si="418"/>
        <v>0</v>
      </c>
      <c r="AU2990" s="42">
        <f t="shared" si="419"/>
        <v>17443.051201622529</v>
      </c>
      <c r="AV2990" s="42">
        <f t="shared" si="420"/>
        <v>151.45405237203829</v>
      </c>
      <c r="AW2990" s="102">
        <f t="shared" si="421"/>
        <v>60371.752872868376</v>
      </c>
      <c r="AX2990" s="43">
        <f t="shared" si="414"/>
        <v>3</v>
      </c>
      <c r="AY2990" s="43" t="str">
        <f t="shared" si="422"/>
        <v>UTGS</v>
      </c>
    </row>
    <row r="2991" spans="1:51" hidden="1" x14ac:dyDescent="0.2">
      <c r="A2991" s="38">
        <v>2984</v>
      </c>
      <c r="B2991" t="s">
        <v>5806</v>
      </c>
      <c r="C2991" t="s">
        <v>289</v>
      </c>
      <c r="D2991">
        <v>17800</v>
      </c>
      <c r="E2991" t="s">
        <v>197</v>
      </c>
      <c r="F2991">
        <v>2</v>
      </c>
      <c r="G2991" t="str">
        <f>LOOKUP(F2991,{0,6,45},{"F","L","H"})</f>
        <v>F</v>
      </c>
      <c r="H2991" t="s">
        <v>1627</v>
      </c>
      <c r="I2991" s="43" t="str">
        <f>IFERROR(VLOOKUP(#REF!,#REF!,2,FALSE),"No")</f>
        <v>No</v>
      </c>
      <c r="J2991" s="139">
        <v>3</v>
      </c>
      <c r="K2991" s="148">
        <v>238.1</v>
      </c>
      <c r="L2991" s="148"/>
      <c r="M2991" s="148"/>
      <c r="N2991" s="148"/>
      <c r="O2991" s="148"/>
      <c r="P2991" s="148"/>
      <c r="Q2991" s="148"/>
      <c r="R2991" s="148"/>
      <c r="S2991" s="148"/>
      <c r="T2991" s="148"/>
      <c r="U2991" s="148"/>
      <c r="V2991" s="148"/>
      <c r="W2991" s="148"/>
      <c r="X2991" s="139">
        <v>4</v>
      </c>
      <c r="Y2991" s="148">
        <v>1000</v>
      </c>
      <c r="Z2991" s="149"/>
      <c r="AA2991" s="148"/>
      <c r="AB2991" s="148"/>
      <c r="AC2991" s="148"/>
      <c r="AD2991" s="148"/>
      <c r="AE2991" s="148"/>
      <c r="AF2991" s="148"/>
      <c r="AG2991" s="148"/>
      <c r="AH2991" s="148"/>
      <c r="AI2991" s="148"/>
      <c r="AJ2991" s="148"/>
      <c r="AK2991" s="148"/>
      <c r="AL2991" s="139">
        <v>0</v>
      </c>
      <c r="AM2991" s="139">
        <v>0</v>
      </c>
      <c r="AN2991" s="148">
        <f t="shared" si="415"/>
        <v>1000</v>
      </c>
      <c r="AO2991" s="148">
        <f t="shared" si="416"/>
        <v>238.1</v>
      </c>
      <c r="AP2991" s="148">
        <v>4</v>
      </c>
      <c r="AQ2991" s="140">
        <v>262</v>
      </c>
      <c r="AS2991" s="42">
        <f t="shared" si="417"/>
        <v>17377.366071574575</v>
      </c>
      <c r="AT2991" s="101">
        <f t="shared" si="418"/>
        <v>0</v>
      </c>
      <c r="AU2991" s="42">
        <f t="shared" si="419"/>
        <v>17377.366071574575</v>
      </c>
      <c r="AV2991" s="42">
        <f t="shared" si="420"/>
        <v>151.45405237203829</v>
      </c>
      <c r="AW2991" s="102">
        <f t="shared" si="421"/>
        <v>15242</v>
      </c>
      <c r="AX2991" s="43">
        <f t="shared" si="414"/>
        <v>3</v>
      </c>
      <c r="AY2991" s="43" t="str">
        <f t="shared" si="422"/>
        <v>UTGS</v>
      </c>
    </row>
    <row r="2992" spans="1:51" hidden="1" x14ac:dyDescent="0.2">
      <c r="A2992" s="38">
        <v>2985</v>
      </c>
      <c r="B2992" t="s">
        <v>362</v>
      </c>
      <c r="C2992" t="s">
        <v>289</v>
      </c>
      <c r="D2992">
        <v>550</v>
      </c>
      <c r="E2992" t="s">
        <v>1245</v>
      </c>
      <c r="F2992">
        <v>2</v>
      </c>
      <c r="G2992" t="str">
        <f>LOOKUP(F2992,{0,6,45},{"F","L","H"})</f>
        <v>F</v>
      </c>
      <c r="H2992" t="s">
        <v>4651</v>
      </c>
      <c r="I2992" s="43" t="str">
        <f>IFERROR(VLOOKUP(#REF!,#REF!,2,FALSE),"No")</f>
        <v>No</v>
      </c>
      <c r="J2992" s="139">
        <v>0.75</v>
      </c>
      <c r="K2992" s="148">
        <v>26</v>
      </c>
      <c r="L2992" s="148"/>
      <c r="M2992" s="148"/>
      <c r="N2992" s="148"/>
      <c r="O2992" s="148"/>
      <c r="P2992" s="148"/>
      <c r="Q2992" s="148"/>
      <c r="R2992" s="148"/>
      <c r="S2992" s="148"/>
      <c r="T2992" s="148"/>
      <c r="U2992" s="148"/>
      <c r="V2992" s="148"/>
      <c r="W2992" s="148"/>
      <c r="X2992" s="139">
        <v>1.25</v>
      </c>
      <c r="Y2992" s="148">
        <v>49</v>
      </c>
      <c r="Z2992" s="148">
        <v>2</v>
      </c>
      <c r="AA2992" s="148">
        <v>899</v>
      </c>
      <c r="AB2992" s="148">
        <v>4</v>
      </c>
      <c r="AC2992" s="148">
        <v>52</v>
      </c>
      <c r="AD2992" s="148"/>
      <c r="AE2992" s="148"/>
      <c r="AF2992" s="148"/>
      <c r="AG2992" s="148"/>
      <c r="AH2992" s="148"/>
      <c r="AI2992" s="148"/>
      <c r="AJ2992" s="148"/>
      <c r="AK2992" s="148"/>
      <c r="AL2992" s="139">
        <v>0</v>
      </c>
      <c r="AM2992" s="139">
        <v>0</v>
      </c>
      <c r="AN2992" s="148">
        <f t="shared" si="415"/>
        <v>1000</v>
      </c>
      <c r="AO2992" s="148">
        <f t="shared" si="416"/>
        <v>26</v>
      </c>
      <c r="AP2992" s="148">
        <v>5</v>
      </c>
      <c r="AQ2992" s="140">
        <v>43</v>
      </c>
      <c r="AS2992" s="42">
        <f t="shared" si="417"/>
        <v>1673.9704236074717</v>
      </c>
      <c r="AT2992" s="101">
        <f t="shared" si="418"/>
        <v>0</v>
      </c>
      <c r="AU2992" s="42">
        <f t="shared" si="419"/>
        <v>1673.9704236074717</v>
      </c>
      <c r="AV2992" s="42">
        <f t="shared" si="420"/>
        <v>765.53724933660533</v>
      </c>
      <c r="AW2992" s="102">
        <f t="shared" si="421"/>
        <v>585.0096169344007</v>
      </c>
      <c r="AX2992" s="43">
        <f t="shared" si="414"/>
        <v>0.75</v>
      </c>
      <c r="AY2992" s="43" t="str">
        <f t="shared" si="422"/>
        <v>UTGS</v>
      </c>
    </row>
    <row r="2993" spans="1:51" hidden="1" x14ac:dyDescent="0.2">
      <c r="A2993" s="38">
        <v>2986</v>
      </c>
      <c r="B2993" t="s">
        <v>362</v>
      </c>
      <c r="C2993" t="s">
        <v>289</v>
      </c>
      <c r="D2993">
        <v>550</v>
      </c>
      <c r="E2993" t="s">
        <v>1245</v>
      </c>
      <c r="F2993">
        <v>2</v>
      </c>
      <c r="G2993" t="str">
        <f>LOOKUP(F2993,{0,6,45},{"F","L","H"})</f>
        <v>F</v>
      </c>
      <c r="H2993" t="s">
        <v>4652</v>
      </c>
      <c r="I2993" s="43" t="str">
        <f>IFERROR(VLOOKUP(#REF!,#REF!,2,FALSE),"No")</f>
        <v>No</v>
      </c>
      <c r="J2993" s="139">
        <v>0.75</v>
      </c>
      <c r="K2993" s="148">
        <v>25</v>
      </c>
      <c r="L2993" s="148"/>
      <c r="M2993" s="148"/>
      <c r="N2993" s="148"/>
      <c r="O2993" s="148"/>
      <c r="P2993" s="148"/>
      <c r="Q2993" s="148"/>
      <c r="R2993" s="148"/>
      <c r="S2993" s="148"/>
      <c r="T2993" s="148"/>
      <c r="U2993" s="148"/>
      <c r="V2993" s="148"/>
      <c r="W2993" s="148"/>
      <c r="X2993" s="139">
        <v>2</v>
      </c>
      <c r="Y2993" s="148">
        <v>1000</v>
      </c>
      <c r="Z2993" s="149"/>
      <c r="AA2993" s="148"/>
      <c r="AB2993" s="148"/>
      <c r="AC2993" s="148"/>
      <c r="AD2993" s="148"/>
      <c r="AE2993" s="148"/>
      <c r="AF2993" s="148"/>
      <c r="AG2993" s="148"/>
      <c r="AH2993" s="148"/>
      <c r="AI2993" s="148"/>
      <c r="AJ2993" s="148"/>
      <c r="AK2993" s="148"/>
      <c r="AL2993" s="139">
        <v>0</v>
      </c>
      <c r="AM2993" s="139">
        <v>0</v>
      </c>
      <c r="AN2993" s="148">
        <f t="shared" si="415"/>
        <v>1000</v>
      </c>
      <c r="AO2993" s="148">
        <f t="shared" si="416"/>
        <v>25</v>
      </c>
      <c r="AP2993" s="148">
        <v>11</v>
      </c>
      <c r="AQ2993" s="140">
        <v>21</v>
      </c>
      <c r="AS2993" s="42">
        <f t="shared" si="417"/>
        <v>1609.5869457764152</v>
      </c>
      <c r="AT2993" s="101">
        <f t="shared" si="418"/>
        <v>0</v>
      </c>
      <c r="AU2993" s="42">
        <f t="shared" si="419"/>
        <v>1609.5869457764152</v>
      </c>
      <c r="AV2993" s="42">
        <f t="shared" si="420"/>
        <v>1548.1410343559062</v>
      </c>
      <c r="AW2993" s="102">
        <f t="shared" si="421"/>
        <v>585.0096169344007</v>
      </c>
      <c r="AX2993" s="43">
        <f t="shared" si="414"/>
        <v>0.75</v>
      </c>
      <c r="AY2993" s="43" t="str">
        <f t="shared" si="422"/>
        <v>UTGS</v>
      </c>
    </row>
    <row r="2994" spans="1:51" hidden="1" x14ac:dyDescent="0.2">
      <c r="A2994" s="38">
        <v>2987</v>
      </c>
      <c r="B2994" t="s">
        <v>5806</v>
      </c>
      <c r="C2994" t="s">
        <v>289</v>
      </c>
      <c r="D2994">
        <v>25600</v>
      </c>
      <c r="E2994" t="s">
        <v>219</v>
      </c>
      <c r="F2994">
        <v>2</v>
      </c>
      <c r="G2994" t="str">
        <f>LOOKUP(F2994,{0,6,45},{"F","L","H"})</f>
        <v>F</v>
      </c>
      <c r="H2994" t="s">
        <v>2018</v>
      </c>
      <c r="I2994" s="43" t="str">
        <f>IFERROR(VLOOKUP(#REF!,#REF!,2,FALSE),"No")</f>
        <v>No</v>
      </c>
      <c r="J2994" s="139">
        <v>2</v>
      </c>
      <c r="K2994" s="148">
        <v>224</v>
      </c>
      <c r="L2994" s="148">
        <v>4</v>
      </c>
      <c r="M2994" s="148">
        <v>1</v>
      </c>
      <c r="N2994" s="148">
        <v>6</v>
      </c>
      <c r="O2994" s="148">
        <v>1</v>
      </c>
      <c r="P2994" s="148"/>
      <c r="Q2994" s="148"/>
      <c r="R2994" s="148"/>
      <c r="S2994" s="148"/>
      <c r="T2994" s="148"/>
      <c r="U2994" s="148"/>
      <c r="V2994" s="148"/>
      <c r="W2994" s="148"/>
      <c r="X2994" s="139">
        <v>4</v>
      </c>
      <c r="Y2994" s="148">
        <v>79.569999999999993</v>
      </c>
      <c r="Z2994" s="149">
        <v>6</v>
      </c>
      <c r="AA2994" s="148">
        <v>920.43</v>
      </c>
      <c r="AB2994" s="148"/>
      <c r="AC2994" s="148"/>
      <c r="AD2994" s="148"/>
      <c r="AE2994" s="148"/>
      <c r="AF2994" s="148"/>
      <c r="AG2994" s="148"/>
      <c r="AH2994" s="148"/>
      <c r="AI2994" s="148"/>
      <c r="AJ2994" s="148"/>
      <c r="AK2994" s="148"/>
      <c r="AL2994" s="139">
        <v>0</v>
      </c>
      <c r="AM2994" s="139">
        <v>0</v>
      </c>
      <c r="AN2994" s="148">
        <f t="shared" si="415"/>
        <v>1000</v>
      </c>
      <c r="AO2994" s="148">
        <f t="shared" si="416"/>
        <v>226</v>
      </c>
      <c r="AP2994" s="148">
        <v>1</v>
      </c>
      <c r="AQ2994" s="140">
        <v>1</v>
      </c>
      <c r="AS2994" s="42">
        <f t="shared" si="417"/>
        <v>16477.362511987736</v>
      </c>
      <c r="AT2994" s="101">
        <f t="shared" si="418"/>
        <v>0</v>
      </c>
      <c r="AU2994" s="42">
        <f t="shared" si="419"/>
        <v>16477.362511987736</v>
      </c>
      <c r="AV2994" s="42">
        <f t="shared" si="420"/>
        <v>58411.712221474038</v>
      </c>
      <c r="AW2994" s="102">
        <f t="shared" si="421"/>
        <v>22191.599999999999</v>
      </c>
      <c r="AX2994" s="43">
        <f t="shared" si="414"/>
        <v>2</v>
      </c>
      <c r="AY2994" s="43" t="str">
        <f t="shared" si="422"/>
        <v>UTGS</v>
      </c>
    </row>
    <row r="2995" spans="1:51" hidden="1" x14ac:dyDescent="0.2">
      <c r="A2995" s="38">
        <v>2988</v>
      </c>
      <c r="B2995" t="s">
        <v>5806</v>
      </c>
      <c r="C2995" t="s">
        <v>5745</v>
      </c>
      <c r="D2995">
        <v>232286</v>
      </c>
      <c r="E2995" t="s">
        <v>1222</v>
      </c>
      <c r="F2995">
        <v>45</v>
      </c>
      <c r="G2995" t="str">
        <f>LOOKUP(F2995,{0,6,45},{"F","L","H"})</f>
        <v>H</v>
      </c>
      <c r="H2995" t="s">
        <v>1628</v>
      </c>
      <c r="I2995" s="43" t="str">
        <f>IFERROR(VLOOKUP(#REF!,#REF!,2,FALSE),"No")</f>
        <v>No</v>
      </c>
      <c r="J2995" s="139">
        <v>4</v>
      </c>
      <c r="K2995" s="148">
        <v>103</v>
      </c>
      <c r="L2995" s="148"/>
      <c r="M2995" s="148"/>
      <c r="N2995" s="148"/>
      <c r="O2995" s="148"/>
      <c r="P2995" s="148"/>
      <c r="Q2995" s="148"/>
      <c r="R2995" s="148"/>
      <c r="S2995" s="148"/>
      <c r="T2995" s="148"/>
      <c r="U2995" s="148"/>
      <c r="V2995" s="148"/>
      <c r="W2995" s="148"/>
      <c r="X2995" s="139">
        <v>2</v>
      </c>
      <c r="Y2995" s="148">
        <v>228.38</v>
      </c>
      <c r="Z2995" s="149">
        <v>4</v>
      </c>
      <c r="AA2995" s="148">
        <v>771.62</v>
      </c>
      <c r="AB2995" s="148"/>
      <c r="AC2995" s="148"/>
      <c r="AD2995" s="148"/>
      <c r="AE2995" s="148"/>
      <c r="AF2995" s="148"/>
      <c r="AG2995" s="148"/>
      <c r="AH2995" s="148"/>
      <c r="AI2995" s="148"/>
      <c r="AJ2995" s="148"/>
      <c r="AK2995" s="148"/>
      <c r="AL2995" s="139">
        <v>0</v>
      </c>
      <c r="AM2995" s="139">
        <v>0</v>
      </c>
      <c r="AN2995" s="148">
        <f t="shared" si="415"/>
        <v>1000</v>
      </c>
      <c r="AO2995" s="148">
        <f t="shared" si="416"/>
        <v>103</v>
      </c>
      <c r="AP2995" s="148">
        <v>2</v>
      </c>
      <c r="AQ2995" s="140">
        <v>2</v>
      </c>
      <c r="AS2995" s="42">
        <f t="shared" si="417"/>
        <v>7883.9782165988308</v>
      </c>
      <c r="AT2995" s="101">
        <f t="shared" si="418"/>
        <v>0</v>
      </c>
      <c r="AU2995" s="42">
        <f t="shared" si="419"/>
        <v>7883.9782165988308</v>
      </c>
      <c r="AV2995" s="42">
        <f t="shared" si="420"/>
        <v>19021.738560737016</v>
      </c>
      <c r="AW2995" s="102">
        <f t="shared" si="421"/>
        <v>226394.07327325639</v>
      </c>
      <c r="AX2995" s="43">
        <f t="shared" si="414"/>
        <v>4</v>
      </c>
      <c r="AY2995" s="43" t="str">
        <f t="shared" si="422"/>
        <v>UTTSM</v>
      </c>
    </row>
    <row r="2996" spans="1:51" hidden="1" x14ac:dyDescent="0.2">
      <c r="A2996" s="38">
        <v>2989</v>
      </c>
      <c r="B2996" t="s">
        <v>362</v>
      </c>
      <c r="C2996" t="s">
        <v>289</v>
      </c>
      <c r="D2996">
        <v>550</v>
      </c>
      <c r="E2996" t="s">
        <v>1245</v>
      </c>
      <c r="F2996">
        <v>2</v>
      </c>
      <c r="G2996" t="str">
        <f>LOOKUP(F2996,{0,6,45},{"F","L","H"})</f>
        <v>F</v>
      </c>
      <c r="H2996" t="s">
        <v>4654</v>
      </c>
      <c r="I2996" s="43" t="str">
        <f>IFERROR(VLOOKUP(#REF!,#REF!,2,FALSE),"No")</f>
        <v>No</v>
      </c>
      <c r="J2996" s="139">
        <v>0.75</v>
      </c>
      <c r="K2996" s="148">
        <v>39</v>
      </c>
      <c r="L2996" s="148"/>
      <c r="M2996" s="148"/>
      <c r="N2996" s="148"/>
      <c r="O2996" s="148"/>
      <c r="P2996" s="148"/>
      <c r="Q2996" s="148"/>
      <c r="R2996" s="148"/>
      <c r="S2996" s="148"/>
      <c r="T2996" s="148"/>
      <c r="U2996" s="148"/>
      <c r="V2996" s="148"/>
      <c r="W2996" s="148"/>
      <c r="X2996" s="139">
        <v>2</v>
      </c>
      <c r="Y2996" s="148">
        <v>1000</v>
      </c>
      <c r="Z2996" s="148"/>
      <c r="AA2996" s="148"/>
      <c r="AB2996" s="148"/>
      <c r="AC2996" s="148"/>
      <c r="AD2996" s="148"/>
      <c r="AE2996" s="148"/>
      <c r="AF2996" s="148"/>
      <c r="AG2996" s="148"/>
      <c r="AH2996" s="148"/>
      <c r="AI2996" s="148"/>
      <c r="AJ2996" s="148"/>
      <c r="AK2996" s="148"/>
      <c r="AL2996" s="139">
        <v>0</v>
      </c>
      <c r="AM2996" s="139">
        <v>0</v>
      </c>
      <c r="AN2996" s="148">
        <f t="shared" si="415"/>
        <v>1000</v>
      </c>
      <c r="AO2996" s="148">
        <f t="shared" si="416"/>
        <v>39</v>
      </c>
      <c r="AP2996" s="148">
        <v>9</v>
      </c>
      <c r="AQ2996" s="140">
        <v>51</v>
      </c>
      <c r="AS2996" s="42">
        <f t="shared" si="417"/>
        <v>2510.9556354112078</v>
      </c>
      <c r="AT2996" s="101">
        <f t="shared" si="418"/>
        <v>0</v>
      </c>
      <c r="AU2996" s="42">
        <f t="shared" si="419"/>
        <v>2510.9556354112078</v>
      </c>
      <c r="AV2996" s="42">
        <f t="shared" si="420"/>
        <v>637.46983767596146</v>
      </c>
      <c r="AW2996" s="102">
        <f t="shared" si="421"/>
        <v>585.0096169344007</v>
      </c>
      <c r="AX2996" s="43">
        <f t="shared" si="414"/>
        <v>0.75</v>
      </c>
      <c r="AY2996" s="43" t="str">
        <f t="shared" si="422"/>
        <v>UTGS</v>
      </c>
    </row>
    <row r="2997" spans="1:51" hidden="1" x14ac:dyDescent="0.2">
      <c r="A2997" s="38">
        <v>2990</v>
      </c>
      <c r="B2997" t="s">
        <v>5807</v>
      </c>
      <c r="C2997" t="s">
        <v>5746</v>
      </c>
      <c r="D2997">
        <v>64550</v>
      </c>
      <c r="E2997" t="s">
        <v>197</v>
      </c>
      <c r="F2997">
        <v>45</v>
      </c>
      <c r="G2997" t="str">
        <f>LOOKUP(F2997,{0,6,45},{"F","L","H"})</f>
        <v>H</v>
      </c>
      <c r="H2997" t="s">
        <v>2116</v>
      </c>
      <c r="I2997" s="43" t="str">
        <f>IFERROR(VLOOKUP(#REF!,#REF!,2,FALSE),"No")</f>
        <v>No</v>
      </c>
      <c r="J2997" s="139">
        <v>4</v>
      </c>
      <c r="K2997" s="148">
        <v>238</v>
      </c>
      <c r="L2997" s="148"/>
      <c r="M2997" s="148"/>
      <c r="N2997" s="148"/>
      <c r="O2997" s="148"/>
      <c r="P2997" s="148"/>
      <c r="Q2997" s="148"/>
      <c r="R2997" s="148"/>
      <c r="S2997" s="148"/>
      <c r="T2997" s="148"/>
      <c r="U2997" s="148"/>
      <c r="V2997" s="148"/>
      <c r="W2997" s="148"/>
      <c r="X2997" s="139">
        <v>4</v>
      </c>
      <c r="Y2997" s="148">
        <v>1000</v>
      </c>
      <c r="Z2997" s="148"/>
      <c r="AA2997" s="148"/>
      <c r="AB2997" s="148"/>
      <c r="AC2997" s="148"/>
      <c r="AD2997" s="148"/>
      <c r="AE2997" s="148"/>
      <c r="AF2997" s="148"/>
      <c r="AG2997" s="148"/>
      <c r="AH2997" s="148"/>
      <c r="AI2997" s="148"/>
      <c r="AJ2997" s="148"/>
      <c r="AK2997" s="148"/>
      <c r="AL2997" s="139">
        <v>0</v>
      </c>
      <c r="AM2997" s="139">
        <v>0</v>
      </c>
      <c r="AN2997" s="148">
        <f t="shared" si="415"/>
        <v>1000</v>
      </c>
      <c r="AO2997" s="148">
        <f t="shared" si="416"/>
        <v>238</v>
      </c>
      <c r="AP2997" s="148">
        <v>2</v>
      </c>
      <c r="AQ2997" s="140">
        <v>2</v>
      </c>
      <c r="AS2997" s="42">
        <f t="shared" si="417"/>
        <v>18217.347723791474</v>
      </c>
      <c r="AT2997" s="101">
        <f t="shared" si="418"/>
        <v>0</v>
      </c>
      <c r="AU2997" s="42">
        <f t="shared" si="419"/>
        <v>18217.347723791474</v>
      </c>
      <c r="AV2997" s="42">
        <f t="shared" si="420"/>
        <v>19840.480860737018</v>
      </c>
      <c r="AW2997" s="102">
        <f t="shared" si="421"/>
        <v>113197.0366366282</v>
      </c>
      <c r="AX2997" s="43">
        <f t="shared" si="414"/>
        <v>4</v>
      </c>
      <c r="AY2997" s="43" t="str">
        <f t="shared" si="422"/>
        <v>UTTSS</v>
      </c>
    </row>
    <row r="2998" spans="1:51" hidden="1" x14ac:dyDescent="0.2">
      <c r="A2998" s="38">
        <v>2991</v>
      </c>
      <c r="B2998" t="s">
        <v>5806</v>
      </c>
      <c r="C2998" t="s">
        <v>289</v>
      </c>
      <c r="D2998">
        <v>550</v>
      </c>
      <c r="E2998" t="s">
        <v>1245</v>
      </c>
      <c r="F2998">
        <v>2</v>
      </c>
      <c r="G2998" t="str">
        <f>LOOKUP(F2998,{0,6,45},{"F","L","H"})</f>
        <v>F</v>
      </c>
      <c r="H2998" t="s">
        <v>4655</v>
      </c>
      <c r="I2998" s="43" t="str">
        <f>IFERROR(VLOOKUP(#REF!,#REF!,2,FALSE),"No")</f>
        <v>No</v>
      </c>
      <c r="J2998" s="139">
        <v>1.25</v>
      </c>
      <c r="K2998" s="148">
        <v>175</v>
      </c>
      <c r="L2998" s="148"/>
      <c r="M2998" s="148"/>
      <c r="N2998" s="148"/>
      <c r="O2998" s="148"/>
      <c r="P2998" s="148"/>
      <c r="Q2998" s="148"/>
      <c r="R2998" s="148"/>
      <c r="S2998" s="148"/>
      <c r="T2998" s="148"/>
      <c r="U2998" s="148"/>
      <c r="V2998" s="148"/>
      <c r="W2998" s="148"/>
      <c r="X2998" s="139">
        <v>2</v>
      </c>
      <c r="Y2998" s="148">
        <v>219.68</v>
      </c>
      <c r="Z2998" s="149">
        <v>4</v>
      </c>
      <c r="AA2998" s="148">
        <v>780.32</v>
      </c>
      <c r="AB2998" s="148"/>
      <c r="AC2998" s="148"/>
      <c r="AD2998" s="148"/>
      <c r="AE2998" s="148"/>
      <c r="AF2998" s="148"/>
      <c r="AG2998" s="148"/>
      <c r="AH2998" s="148"/>
      <c r="AI2998" s="148"/>
      <c r="AJ2998" s="148"/>
      <c r="AK2998" s="148"/>
      <c r="AL2998" s="139">
        <v>0</v>
      </c>
      <c r="AM2998" s="139">
        <v>0</v>
      </c>
      <c r="AN2998" s="148">
        <f t="shared" si="415"/>
        <v>1000</v>
      </c>
      <c r="AO2998" s="148">
        <f t="shared" si="416"/>
        <v>175</v>
      </c>
      <c r="AP2998" s="148">
        <v>3</v>
      </c>
      <c r="AQ2998" s="140">
        <v>21</v>
      </c>
      <c r="AS2998" s="42">
        <f t="shared" si="417"/>
        <v>13039.858620434907</v>
      </c>
      <c r="AT2998" s="101">
        <f t="shared" si="418"/>
        <v>0</v>
      </c>
      <c r="AU2998" s="42">
        <f t="shared" si="419"/>
        <v>13039.858620434907</v>
      </c>
      <c r="AV2998" s="42">
        <f t="shared" si="420"/>
        <v>1814.5645772130492</v>
      </c>
      <c r="AW2998" s="102">
        <f t="shared" si="421"/>
        <v>585.0096169344007</v>
      </c>
      <c r="AX2998" s="43">
        <f t="shared" si="414"/>
        <v>1.25</v>
      </c>
      <c r="AY2998" s="43" t="str">
        <f t="shared" si="422"/>
        <v>UTGS</v>
      </c>
    </row>
    <row r="2999" spans="1:51" hidden="1" x14ac:dyDescent="0.2">
      <c r="A2999" s="38">
        <v>2992</v>
      </c>
      <c r="B2999" t="s">
        <v>362</v>
      </c>
      <c r="C2999" t="s">
        <v>289</v>
      </c>
      <c r="D2999">
        <v>320</v>
      </c>
      <c r="E2999" t="s">
        <v>1245</v>
      </c>
      <c r="F2999">
        <v>0.25</v>
      </c>
      <c r="G2999" t="str">
        <f>LOOKUP(F2999,{0,6,45},{"F","L","H"})</f>
        <v>F</v>
      </c>
      <c r="H2999" t="s">
        <v>4656</v>
      </c>
      <c r="I2999" s="43" t="str">
        <f>IFERROR(VLOOKUP(#REF!,#REF!,2,FALSE),"No")</f>
        <v>No</v>
      </c>
      <c r="J2999" s="139">
        <v>0.75</v>
      </c>
      <c r="K2999" s="148">
        <v>41</v>
      </c>
      <c r="L2999" s="148"/>
      <c r="M2999" s="148"/>
      <c r="N2999" s="148"/>
      <c r="O2999" s="148"/>
      <c r="P2999" s="148"/>
      <c r="Q2999" s="148"/>
      <c r="R2999" s="148"/>
      <c r="S2999" s="148"/>
      <c r="T2999" s="148"/>
      <c r="U2999" s="148"/>
      <c r="V2999" s="148"/>
      <c r="W2999" s="148"/>
      <c r="X2999" s="139">
        <v>1.25</v>
      </c>
      <c r="Y2999" s="148">
        <v>71</v>
      </c>
      <c r="Z2999" s="148">
        <v>2</v>
      </c>
      <c r="AA2999" s="148">
        <v>739.77</v>
      </c>
      <c r="AB2999" s="148">
        <v>4</v>
      </c>
      <c r="AC2999" s="148">
        <v>189.23</v>
      </c>
      <c r="AD2999" s="148"/>
      <c r="AE2999" s="148"/>
      <c r="AF2999" s="148"/>
      <c r="AG2999" s="148"/>
      <c r="AH2999" s="148"/>
      <c r="AI2999" s="148"/>
      <c r="AJ2999" s="148"/>
      <c r="AK2999" s="148"/>
      <c r="AL2999" s="139">
        <v>0</v>
      </c>
      <c r="AM2999" s="139">
        <v>0</v>
      </c>
      <c r="AN2999" s="148">
        <f t="shared" si="415"/>
        <v>1000</v>
      </c>
      <c r="AO2999" s="148">
        <f t="shared" si="416"/>
        <v>41</v>
      </c>
      <c r="AP2999" s="148">
        <v>15</v>
      </c>
      <c r="AQ2999" s="140">
        <v>16</v>
      </c>
      <c r="AS2999" s="42">
        <f t="shared" si="417"/>
        <v>2639.7225910733209</v>
      </c>
      <c r="AT2999" s="101">
        <f t="shared" si="418"/>
        <v>0</v>
      </c>
      <c r="AU2999" s="42">
        <f t="shared" si="419"/>
        <v>2639.7225910733209</v>
      </c>
      <c r="AV2999" s="42">
        <f t="shared" si="420"/>
        <v>2119.840051342127</v>
      </c>
      <c r="AW2999" s="102">
        <f t="shared" si="421"/>
        <v>431</v>
      </c>
      <c r="AX2999" s="43">
        <f t="shared" si="414"/>
        <v>0.75</v>
      </c>
      <c r="AY2999" s="43" t="str">
        <f t="shared" si="422"/>
        <v>UTGS</v>
      </c>
    </row>
    <row r="3000" spans="1:51" hidden="1" x14ac:dyDescent="0.2">
      <c r="A3000" s="38">
        <v>2993</v>
      </c>
      <c r="B3000" t="s">
        <v>362</v>
      </c>
      <c r="C3000" t="s">
        <v>289</v>
      </c>
      <c r="D3000">
        <v>320</v>
      </c>
      <c r="E3000" t="s">
        <v>1245</v>
      </c>
      <c r="F3000">
        <v>0.25</v>
      </c>
      <c r="G3000" t="str">
        <f>LOOKUP(F3000,{0,6,45},{"F","L","H"})</f>
        <v>F</v>
      </c>
      <c r="H3000" t="s">
        <v>4657</v>
      </c>
      <c r="I3000" s="43" t="str">
        <f>IFERROR(VLOOKUP(#REF!,#REF!,2,FALSE),"No")</f>
        <v>No</v>
      </c>
      <c r="J3000" s="139">
        <v>0.75</v>
      </c>
      <c r="K3000" s="148">
        <v>33</v>
      </c>
      <c r="L3000" s="148"/>
      <c r="M3000" s="148"/>
      <c r="N3000" s="148"/>
      <c r="O3000" s="148"/>
      <c r="P3000" s="148"/>
      <c r="Q3000" s="148"/>
      <c r="R3000" s="148"/>
      <c r="S3000" s="148"/>
      <c r="T3000" s="148"/>
      <c r="U3000" s="148"/>
      <c r="V3000" s="148"/>
      <c r="W3000" s="148"/>
      <c r="X3000" s="139">
        <v>2</v>
      </c>
      <c r="Y3000" s="148">
        <v>1000</v>
      </c>
      <c r="Z3000" s="149"/>
      <c r="AA3000" s="148"/>
      <c r="AB3000" s="148"/>
      <c r="AC3000" s="148"/>
      <c r="AD3000" s="148"/>
      <c r="AE3000" s="148"/>
      <c r="AF3000" s="148"/>
      <c r="AG3000" s="148"/>
      <c r="AH3000" s="148"/>
      <c r="AI3000" s="148"/>
      <c r="AJ3000" s="148"/>
      <c r="AK3000" s="148"/>
      <c r="AL3000" s="139">
        <v>0</v>
      </c>
      <c r="AM3000" s="139">
        <v>0</v>
      </c>
      <c r="AN3000" s="148">
        <f t="shared" si="415"/>
        <v>1000</v>
      </c>
      <c r="AO3000" s="148">
        <f t="shared" si="416"/>
        <v>33</v>
      </c>
      <c r="AP3000" s="148">
        <v>10</v>
      </c>
      <c r="AQ3000" s="140">
        <v>10</v>
      </c>
      <c r="AS3000" s="42">
        <f t="shared" si="417"/>
        <v>2124.6547684248681</v>
      </c>
      <c r="AT3000" s="101">
        <f t="shared" si="418"/>
        <v>0</v>
      </c>
      <c r="AU3000" s="42">
        <f t="shared" si="419"/>
        <v>2124.6547684248681</v>
      </c>
      <c r="AV3000" s="42">
        <f t="shared" si="420"/>
        <v>3251.0961721474032</v>
      </c>
      <c r="AW3000" s="102">
        <f t="shared" si="421"/>
        <v>431</v>
      </c>
      <c r="AX3000" s="43">
        <f t="shared" si="414"/>
        <v>0.75</v>
      </c>
      <c r="AY3000" s="43" t="str">
        <f t="shared" si="422"/>
        <v>UTGS</v>
      </c>
    </row>
    <row r="3001" spans="1:51" hidden="1" x14ac:dyDescent="0.2">
      <c r="A3001" s="38">
        <v>2994</v>
      </c>
      <c r="B3001" t="s">
        <v>5806</v>
      </c>
      <c r="C3001" t="s">
        <v>289</v>
      </c>
      <c r="D3001">
        <v>21100</v>
      </c>
      <c r="E3001" t="s">
        <v>197</v>
      </c>
      <c r="F3001">
        <v>5</v>
      </c>
      <c r="G3001" t="str">
        <f>LOOKUP(F3001,{0,6,45},{"F","L","H"})</f>
        <v>F</v>
      </c>
      <c r="H3001" t="s">
        <v>5763</v>
      </c>
      <c r="I3001" s="43" t="str">
        <f>IFERROR(VLOOKUP(#REF!,#REF!,2,FALSE),"No")</f>
        <v>No</v>
      </c>
      <c r="J3001" s="139">
        <v>4</v>
      </c>
      <c r="K3001" s="148">
        <v>35</v>
      </c>
      <c r="L3001" s="148"/>
      <c r="M3001" s="148"/>
      <c r="N3001" s="148"/>
      <c r="O3001" s="148"/>
      <c r="P3001" s="148"/>
      <c r="Q3001" s="148"/>
      <c r="R3001" s="148"/>
      <c r="S3001" s="148"/>
      <c r="T3001" s="148"/>
      <c r="U3001" s="148"/>
      <c r="V3001" s="148"/>
      <c r="W3001" s="148"/>
      <c r="X3001" s="139">
        <v>4</v>
      </c>
      <c r="Y3001" s="148">
        <v>1000</v>
      </c>
      <c r="Z3001" s="149"/>
      <c r="AA3001" s="148"/>
      <c r="AB3001" s="148"/>
      <c r="AC3001" s="148"/>
      <c r="AD3001" s="148"/>
      <c r="AE3001" s="148"/>
      <c r="AF3001" s="148"/>
      <c r="AG3001" s="148"/>
      <c r="AH3001" s="148"/>
      <c r="AI3001" s="148"/>
      <c r="AJ3001" s="148"/>
      <c r="AK3001" s="148"/>
      <c r="AL3001" s="139">
        <v>0</v>
      </c>
      <c r="AM3001" s="139">
        <v>0</v>
      </c>
      <c r="AN3001" s="148">
        <f t="shared" si="415"/>
        <v>1000</v>
      </c>
      <c r="AO3001" s="148">
        <f t="shared" si="416"/>
        <v>35</v>
      </c>
      <c r="AP3001" s="148">
        <v>1</v>
      </c>
      <c r="AQ3001" s="140">
        <v>16</v>
      </c>
      <c r="AS3001" s="42">
        <f t="shared" si="417"/>
        <v>2679.0217240869811</v>
      </c>
      <c r="AT3001" s="101">
        <f t="shared" si="418"/>
        <v>0</v>
      </c>
      <c r="AU3001" s="42">
        <f t="shared" si="419"/>
        <v>2679.0217240869811</v>
      </c>
      <c r="AV3001" s="42">
        <f t="shared" si="420"/>
        <v>2480.0601075921272</v>
      </c>
      <c r="AW3001" s="102">
        <f t="shared" si="421"/>
        <v>18747.149999999998</v>
      </c>
      <c r="AX3001" s="43">
        <f t="shared" si="414"/>
        <v>4</v>
      </c>
      <c r="AY3001" s="43" t="str">
        <f t="shared" si="422"/>
        <v>UTGS</v>
      </c>
    </row>
    <row r="3002" spans="1:51" hidden="1" x14ac:dyDescent="0.2">
      <c r="A3002" s="38">
        <v>2995</v>
      </c>
      <c r="B3002" t="s">
        <v>362</v>
      </c>
      <c r="C3002" t="s">
        <v>289</v>
      </c>
      <c r="D3002">
        <v>320</v>
      </c>
      <c r="E3002" t="s">
        <v>1245</v>
      </c>
      <c r="F3002">
        <v>0.25</v>
      </c>
      <c r="G3002" t="str">
        <f>LOOKUP(F3002,{0,6,45},{"F","L","H"})</f>
        <v>F</v>
      </c>
      <c r="H3002" t="s">
        <v>4658</v>
      </c>
      <c r="I3002" s="43" t="str">
        <f>IFERROR(VLOOKUP(#REF!,#REF!,2,FALSE),"No")</f>
        <v>No</v>
      </c>
      <c r="J3002" s="139">
        <v>0.75</v>
      </c>
      <c r="K3002" s="148">
        <v>45</v>
      </c>
      <c r="L3002" s="148"/>
      <c r="M3002" s="148"/>
      <c r="N3002" s="148"/>
      <c r="O3002" s="148"/>
      <c r="P3002" s="148"/>
      <c r="Q3002" s="148"/>
      <c r="R3002" s="148"/>
      <c r="S3002" s="148"/>
      <c r="T3002" s="148"/>
      <c r="U3002" s="148"/>
      <c r="V3002" s="148"/>
      <c r="W3002" s="148"/>
      <c r="X3002" s="139">
        <v>2</v>
      </c>
      <c r="Y3002" s="148">
        <v>1000</v>
      </c>
      <c r="Z3002" s="148"/>
      <c r="AA3002" s="148"/>
      <c r="AB3002" s="148"/>
      <c r="AC3002" s="148"/>
      <c r="AD3002" s="148"/>
      <c r="AE3002" s="148"/>
      <c r="AF3002" s="148"/>
      <c r="AG3002" s="148"/>
      <c r="AH3002" s="148"/>
      <c r="AI3002" s="148"/>
      <c r="AJ3002" s="148"/>
      <c r="AK3002" s="148"/>
      <c r="AL3002" s="139">
        <v>0</v>
      </c>
      <c r="AM3002" s="139">
        <v>0</v>
      </c>
      <c r="AN3002" s="148">
        <f t="shared" si="415"/>
        <v>1000</v>
      </c>
      <c r="AO3002" s="148">
        <f t="shared" si="416"/>
        <v>45</v>
      </c>
      <c r="AP3002" s="148">
        <v>12</v>
      </c>
      <c r="AQ3002" s="140">
        <v>12</v>
      </c>
      <c r="AS3002" s="42">
        <f t="shared" si="417"/>
        <v>2897.2565023975476</v>
      </c>
      <c r="AT3002" s="101">
        <f t="shared" si="418"/>
        <v>0</v>
      </c>
      <c r="AU3002" s="42">
        <f t="shared" si="419"/>
        <v>2897.2565023975476</v>
      </c>
      <c r="AV3002" s="42">
        <f t="shared" si="420"/>
        <v>2709.246810122836</v>
      </c>
      <c r="AW3002" s="102">
        <f t="shared" si="421"/>
        <v>431</v>
      </c>
      <c r="AX3002" s="43">
        <f t="shared" si="414"/>
        <v>0.75</v>
      </c>
      <c r="AY3002" s="43" t="str">
        <f t="shared" si="422"/>
        <v>UTGS</v>
      </c>
    </row>
    <row r="3003" spans="1:51" hidden="1" x14ac:dyDescent="0.2">
      <c r="A3003" s="38">
        <v>2996</v>
      </c>
      <c r="B3003" t="s">
        <v>5806</v>
      </c>
      <c r="C3003" t="s">
        <v>5746</v>
      </c>
      <c r="D3003">
        <v>44350</v>
      </c>
      <c r="E3003" t="s">
        <v>215</v>
      </c>
      <c r="F3003">
        <v>45</v>
      </c>
      <c r="G3003" t="str">
        <f>LOOKUP(F3003,{0,6,45},{"F","L","H"})</f>
        <v>H</v>
      </c>
      <c r="H3003" t="s">
        <v>2086</v>
      </c>
      <c r="I3003" s="43" t="str">
        <f>IFERROR(VLOOKUP(#REF!,#REF!,2,FALSE),"No")</f>
        <v>No</v>
      </c>
      <c r="J3003" s="139">
        <v>4</v>
      </c>
      <c r="K3003" s="148">
        <v>323</v>
      </c>
      <c r="L3003" s="148"/>
      <c r="M3003" s="148"/>
      <c r="N3003" s="148"/>
      <c r="O3003" s="148"/>
      <c r="P3003" s="148"/>
      <c r="Q3003" s="148"/>
      <c r="R3003" s="148"/>
      <c r="S3003" s="148"/>
      <c r="T3003" s="148"/>
      <c r="U3003" s="148"/>
      <c r="V3003" s="148"/>
      <c r="W3003" s="148"/>
      <c r="X3003" s="139">
        <v>2</v>
      </c>
      <c r="Y3003" s="148">
        <v>109.6</v>
      </c>
      <c r="Z3003" s="148">
        <v>4</v>
      </c>
      <c r="AA3003" s="148">
        <v>665.51</v>
      </c>
      <c r="AB3003" s="148">
        <v>8</v>
      </c>
      <c r="AC3003" s="148">
        <v>224.88</v>
      </c>
      <c r="AD3003" s="148"/>
      <c r="AE3003" s="148"/>
      <c r="AF3003" s="148"/>
      <c r="AG3003" s="148"/>
      <c r="AH3003" s="148"/>
      <c r="AI3003" s="148"/>
      <c r="AJ3003" s="148"/>
      <c r="AK3003" s="148"/>
      <c r="AL3003" s="139">
        <v>0</v>
      </c>
      <c r="AM3003" s="139">
        <v>0</v>
      </c>
      <c r="AN3003" s="148">
        <f t="shared" si="415"/>
        <v>999.99</v>
      </c>
      <c r="AO3003" s="148">
        <f t="shared" si="416"/>
        <v>323</v>
      </c>
      <c r="AP3003" s="148">
        <v>6</v>
      </c>
      <c r="AQ3003" s="140">
        <v>6</v>
      </c>
      <c r="AS3003" s="42">
        <f t="shared" si="417"/>
        <v>24723.543339431282</v>
      </c>
      <c r="AT3003" s="101">
        <f t="shared" si="418"/>
        <v>0</v>
      </c>
      <c r="AU3003" s="42">
        <f t="shared" si="419"/>
        <v>24723.543339431282</v>
      </c>
      <c r="AV3003" s="42">
        <f t="shared" si="420"/>
        <v>7725.6670853094693</v>
      </c>
      <c r="AW3003" s="102">
        <f t="shared" si="421"/>
        <v>60371.752872868376</v>
      </c>
      <c r="AX3003" s="43">
        <f t="shared" ref="AX3003:AX3066" si="423">IF(J3003&gt;0,J3003,R3003)</f>
        <v>4</v>
      </c>
      <c r="AY3003" s="43" t="str">
        <f t="shared" si="422"/>
        <v>UTTSS</v>
      </c>
    </row>
    <row r="3004" spans="1:51" hidden="1" x14ac:dyDescent="0.2">
      <c r="A3004" s="38">
        <v>2997</v>
      </c>
      <c r="B3004" t="s">
        <v>5807</v>
      </c>
      <c r="C3004" t="s">
        <v>5746</v>
      </c>
      <c r="D3004">
        <v>44350</v>
      </c>
      <c r="E3004" t="s">
        <v>215</v>
      </c>
      <c r="F3004">
        <v>45</v>
      </c>
      <c r="G3004" t="str">
        <f>LOOKUP(F3004,{0,6,45},{"F","L","H"})</f>
        <v>H</v>
      </c>
      <c r="H3004" t="s">
        <v>2111</v>
      </c>
      <c r="I3004" s="43" t="str">
        <f>IFERROR(VLOOKUP(#REF!,#REF!,2,FALSE),"No")</f>
        <v>No</v>
      </c>
      <c r="J3004" s="139">
        <v>4</v>
      </c>
      <c r="K3004" s="148">
        <v>523</v>
      </c>
      <c r="L3004" s="148">
        <v>6</v>
      </c>
      <c r="M3004" s="148">
        <v>1</v>
      </c>
      <c r="N3004" s="148">
        <v>8</v>
      </c>
      <c r="O3004" s="148">
        <v>16</v>
      </c>
      <c r="P3004" s="148"/>
      <c r="Q3004" s="148"/>
      <c r="R3004" s="148"/>
      <c r="S3004" s="148"/>
      <c r="T3004" s="148"/>
      <c r="U3004" s="148"/>
      <c r="V3004" s="148"/>
      <c r="W3004" s="148"/>
      <c r="X3004" s="139">
        <v>8</v>
      </c>
      <c r="Y3004" s="148">
        <v>1000</v>
      </c>
      <c r="Z3004" s="148"/>
      <c r="AA3004" s="148"/>
      <c r="AB3004" s="148"/>
      <c r="AC3004" s="148"/>
      <c r="AD3004" s="148"/>
      <c r="AE3004" s="148"/>
      <c r="AF3004" s="148"/>
      <c r="AG3004" s="148"/>
      <c r="AH3004" s="148"/>
      <c r="AI3004" s="148"/>
      <c r="AJ3004" s="148"/>
      <c r="AK3004" s="148"/>
      <c r="AL3004" s="139">
        <v>0</v>
      </c>
      <c r="AM3004" s="139">
        <v>0</v>
      </c>
      <c r="AN3004" s="148">
        <f t="shared" si="415"/>
        <v>1000</v>
      </c>
      <c r="AO3004" s="148">
        <f t="shared" si="416"/>
        <v>540</v>
      </c>
      <c r="AP3004" s="148">
        <v>1</v>
      </c>
      <c r="AQ3004" s="140">
        <v>1</v>
      </c>
      <c r="AS3004" s="42">
        <f t="shared" si="417"/>
        <v>41390.608505642602</v>
      </c>
      <c r="AT3004" s="101">
        <f t="shared" si="418"/>
        <v>0</v>
      </c>
      <c r="AU3004" s="42">
        <f t="shared" si="419"/>
        <v>41390.608505642602</v>
      </c>
      <c r="AV3004" s="42">
        <f t="shared" si="420"/>
        <v>72850.961721474043</v>
      </c>
      <c r="AW3004" s="102">
        <f t="shared" si="421"/>
        <v>60371.752872868376</v>
      </c>
      <c r="AX3004" s="43">
        <f t="shared" si="423"/>
        <v>4</v>
      </c>
      <c r="AY3004" s="43" t="str">
        <f t="shared" si="422"/>
        <v>UTTSS</v>
      </c>
    </row>
    <row r="3005" spans="1:51" hidden="1" x14ac:dyDescent="0.2">
      <c r="A3005" s="38">
        <v>2998</v>
      </c>
      <c r="B3005" t="s">
        <v>362</v>
      </c>
      <c r="C3005" t="s">
        <v>289</v>
      </c>
      <c r="D3005">
        <v>320</v>
      </c>
      <c r="E3005" t="s">
        <v>1245</v>
      </c>
      <c r="F3005">
        <v>0.25</v>
      </c>
      <c r="G3005" t="str">
        <f>LOOKUP(F3005,{0,6,45},{"F","L","H"})</f>
        <v>F</v>
      </c>
      <c r="H3005" t="s">
        <v>4659</v>
      </c>
      <c r="I3005" s="43" t="str">
        <f>IFERROR(VLOOKUP(#REF!,#REF!,2,FALSE),"No")</f>
        <v>No</v>
      </c>
      <c r="J3005" s="139">
        <v>0.75</v>
      </c>
      <c r="K3005" s="148">
        <v>22</v>
      </c>
      <c r="L3005" s="148"/>
      <c r="M3005" s="148"/>
      <c r="N3005" s="148"/>
      <c r="O3005" s="148"/>
      <c r="P3005" s="148"/>
      <c r="Q3005" s="148"/>
      <c r="R3005" s="148"/>
      <c r="S3005" s="148"/>
      <c r="T3005" s="148"/>
      <c r="U3005" s="148"/>
      <c r="V3005" s="148"/>
      <c r="W3005" s="148"/>
      <c r="X3005" s="139">
        <v>2</v>
      </c>
      <c r="Y3005" s="148">
        <v>1000</v>
      </c>
      <c r="Z3005" s="148"/>
      <c r="AA3005" s="148"/>
      <c r="AB3005" s="148"/>
      <c r="AC3005" s="148"/>
      <c r="AD3005" s="148"/>
      <c r="AE3005" s="148"/>
      <c r="AF3005" s="148"/>
      <c r="AG3005" s="148"/>
      <c r="AH3005" s="148"/>
      <c r="AI3005" s="148"/>
      <c r="AJ3005" s="148"/>
      <c r="AK3005" s="148"/>
      <c r="AL3005" s="139">
        <v>0</v>
      </c>
      <c r="AM3005" s="139">
        <v>0</v>
      </c>
      <c r="AN3005" s="148">
        <f t="shared" si="415"/>
        <v>1000</v>
      </c>
      <c r="AO3005" s="148">
        <f t="shared" si="416"/>
        <v>22</v>
      </c>
      <c r="AP3005" s="148">
        <v>18</v>
      </c>
      <c r="AQ3005" s="140">
        <v>18</v>
      </c>
      <c r="AS3005" s="42">
        <f t="shared" si="417"/>
        <v>1416.4365122832455</v>
      </c>
      <c r="AT3005" s="101">
        <f t="shared" si="418"/>
        <v>0</v>
      </c>
      <c r="AU3005" s="42">
        <f t="shared" si="419"/>
        <v>1416.4365122832455</v>
      </c>
      <c r="AV3005" s="42">
        <f t="shared" si="420"/>
        <v>1806.1645400818907</v>
      </c>
      <c r="AW3005" s="102">
        <f t="shared" si="421"/>
        <v>431</v>
      </c>
      <c r="AX3005" s="43">
        <f t="shared" si="423"/>
        <v>0.75</v>
      </c>
      <c r="AY3005" s="43" t="str">
        <f t="shared" si="422"/>
        <v>UTGS</v>
      </c>
    </row>
    <row r="3006" spans="1:51" hidden="1" x14ac:dyDescent="0.2">
      <c r="A3006" s="38">
        <v>2999</v>
      </c>
      <c r="B3006" t="s">
        <v>362</v>
      </c>
      <c r="C3006" t="s">
        <v>289</v>
      </c>
      <c r="D3006">
        <v>320</v>
      </c>
      <c r="E3006" t="s">
        <v>1245</v>
      </c>
      <c r="F3006">
        <v>0.25</v>
      </c>
      <c r="G3006" t="str">
        <f>LOOKUP(F3006,{0,6,45},{"F","L","H"})</f>
        <v>F</v>
      </c>
      <c r="H3006" t="s">
        <v>4660</v>
      </c>
      <c r="I3006" s="43" t="str">
        <f>IFERROR(VLOOKUP(#REF!,#REF!,2,FALSE),"No")</f>
        <v>No</v>
      </c>
      <c r="J3006" s="139">
        <v>0.75</v>
      </c>
      <c r="K3006" s="148">
        <v>56</v>
      </c>
      <c r="L3006" s="148"/>
      <c r="M3006" s="148"/>
      <c r="N3006" s="148"/>
      <c r="O3006" s="148"/>
      <c r="P3006" s="148"/>
      <c r="Q3006" s="148"/>
      <c r="R3006" s="148"/>
      <c r="S3006" s="148"/>
      <c r="T3006" s="148"/>
      <c r="U3006" s="148"/>
      <c r="V3006" s="148"/>
      <c r="W3006" s="148"/>
      <c r="X3006" s="139">
        <v>2</v>
      </c>
      <c r="Y3006" s="148">
        <v>1000</v>
      </c>
      <c r="Z3006" s="149"/>
      <c r="AA3006" s="148"/>
      <c r="AB3006" s="148"/>
      <c r="AC3006" s="148"/>
      <c r="AD3006" s="148"/>
      <c r="AE3006" s="148"/>
      <c r="AF3006" s="148"/>
      <c r="AG3006" s="148"/>
      <c r="AH3006" s="148"/>
      <c r="AI3006" s="148"/>
      <c r="AJ3006" s="148"/>
      <c r="AK3006" s="148"/>
      <c r="AL3006" s="139">
        <v>0</v>
      </c>
      <c r="AM3006" s="139">
        <v>0</v>
      </c>
      <c r="AN3006" s="148">
        <f t="shared" si="415"/>
        <v>1000</v>
      </c>
      <c r="AO3006" s="148">
        <f t="shared" si="416"/>
        <v>56</v>
      </c>
      <c r="AP3006" s="148">
        <v>6</v>
      </c>
      <c r="AQ3006" s="140">
        <v>6</v>
      </c>
      <c r="AS3006" s="42">
        <f t="shared" si="417"/>
        <v>3605.4747585391701</v>
      </c>
      <c r="AT3006" s="101">
        <f t="shared" si="418"/>
        <v>0</v>
      </c>
      <c r="AU3006" s="42">
        <f t="shared" si="419"/>
        <v>3605.4747585391701</v>
      </c>
      <c r="AV3006" s="42">
        <f t="shared" si="420"/>
        <v>5418.493620245672</v>
      </c>
      <c r="AW3006" s="102">
        <f t="shared" si="421"/>
        <v>431</v>
      </c>
      <c r="AX3006" s="43">
        <f t="shared" si="423"/>
        <v>0.75</v>
      </c>
      <c r="AY3006" s="43" t="str">
        <f t="shared" si="422"/>
        <v>UTGS</v>
      </c>
    </row>
    <row r="3007" spans="1:51" hidden="1" x14ac:dyDescent="0.2">
      <c r="A3007" s="38">
        <v>3000</v>
      </c>
      <c r="B3007" t="s">
        <v>5806</v>
      </c>
      <c r="C3007" t="s">
        <v>5746</v>
      </c>
      <c r="D3007">
        <v>17800</v>
      </c>
      <c r="E3007" t="s">
        <v>197</v>
      </c>
      <c r="F3007">
        <v>2</v>
      </c>
      <c r="G3007" t="str">
        <f>LOOKUP(F3007,{0,6,45},{"F","L","H"})</f>
        <v>F</v>
      </c>
      <c r="H3007" t="s">
        <v>1629</v>
      </c>
      <c r="I3007" s="43" t="str">
        <f>IFERROR(VLOOKUP(#REF!,#REF!,2,FALSE),"No")</f>
        <v>No</v>
      </c>
      <c r="J3007" s="139">
        <v>4</v>
      </c>
      <c r="K3007" s="148">
        <v>187</v>
      </c>
      <c r="L3007" s="148"/>
      <c r="M3007" s="148"/>
      <c r="N3007" s="148"/>
      <c r="O3007" s="148"/>
      <c r="P3007" s="148"/>
      <c r="Q3007" s="148"/>
      <c r="R3007" s="148"/>
      <c r="S3007" s="148"/>
      <c r="T3007" s="148"/>
      <c r="U3007" s="148"/>
      <c r="V3007" s="148"/>
      <c r="W3007" s="148"/>
      <c r="X3007" s="139">
        <v>2</v>
      </c>
      <c r="Y3007" s="148">
        <v>433</v>
      </c>
      <c r="Z3007" s="149">
        <v>4</v>
      </c>
      <c r="AA3007" s="148">
        <v>567</v>
      </c>
      <c r="AB3007" s="148"/>
      <c r="AC3007" s="148"/>
      <c r="AD3007" s="148"/>
      <c r="AE3007" s="148"/>
      <c r="AF3007" s="148"/>
      <c r="AG3007" s="148"/>
      <c r="AH3007" s="148"/>
      <c r="AI3007" s="148"/>
      <c r="AJ3007" s="148"/>
      <c r="AK3007" s="148"/>
      <c r="AL3007" s="139">
        <v>0</v>
      </c>
      <c r="AM3007" s="139">
        <v>0</v>
      </c>
      <c r="AN3007" s="148">
        <f t="shared" si="415"/>
        <v>1000</v>
      </c>
      <c r="AO3007" s="148">
        <f t="shared" si="416"/>
        <v>187</v>
      </c>
      <c r="AP3007" s="148">
        <v>5</v>
      </c>
      <c r="AQ3007" s="140">
        <v>5</v>
      </c>
      <c r="AS3007" s="42">
        <f t="shared" si="417"/>
        <v>14313.630354407585</v>
      </c>
      <c r="AT3007" s="101">
        <f t="shared" si="418"/>
        <v>0</v>
      </c>
      <c r="AU3007" s="42">
        <f t="shared" si="419"/>
        <v>14313.630354407585</v>
      </c>
      <c r="AV3007" s="42">
        <f t="shared" si="420"/>
        <v>7315.2703442948068</v>
      </c>
      <c r="AW3007" s="102">
        <f t="shared" si="421"/>
        <v>15242</v>
      </c>
      <c r="AX3007" s="43">
        <f t="shared" si="423"/>
        <v>4</v>
      </c>
      <c r="AY3007" s="43" t="str">
        <f t="shared" si="422"/>
        <v>UTTSS</v>
      </c>
    </row>
    <row r="3008" spans="1:51" hidden="1" x14ac:dyDescent="0.2">
      <c r="A3008" s="38">
        <v>3001</v>
      </c>
      <c r="B3008" t="s">
        <v>5806</v>
      </c>
      <c r="C3008" t="s">
        <v>289</v>
      </c>
      <c r="D3008">
        <v>955</v>
      </c>
      <c r="E3008" t="s">
        <v>1250</v>
      </c>
      <c r="F3008">
        <v>2</v>
      </c>
      <c r="G3008" t="str">
        <f>LOOKUP(F3008,{0,6,45},{"F","L","H"})</f>
        <v>F</v>
      </c>
      <c r="H3008" t="s">
        <v>5764</v>
      </c>
      <c r="I3008" s="43" t="str">
        <f>IFERROR(VLOOKUP(#REF!,#REF!,2,FALSE),"No")</f>
        <v>No</v>
      </c>
      <c r="J3008" s="139">
        <v>1.25</v>
      </c>
      <c r="K3008" s="148">
        <v>75</v>
      </c>
      <c r="L3008" s="148"/>
      <c r="M3008" s="148"/>
      <c r="N3008" s="148"/>
      <c r="O3008" s="148"/>
      <c r="P3008" s="148"/>
      <c r="Q3008" s="148"/>
      <c r="R3008" s="148"/>
      <c r="S3008" s="148"/>
      <c r="T3008" s="148"/>
      <c r="U3008" s="148"/>
      <c r="V3008" s="148"/>
      <c r="W3008" s="148"/>
      <c r="X3008" s="139">
        <v>2</v>
      </c>
      <c r="Y3008" s="148">
        <v>40</v>
      </c>
      <c r="Z3008" s="148">
        <v>4</v>
      </c>
      <c r="AA3008" s="148">
        <v>810.82</v>
      </c>
      <c r="AB3008" s="148">
        <v>6</v>
      </c>
      <c r="AC3008" s="148">
        <v>149.18</v>
      </c>
      <c r="AD3008" s="148"/>
      <c r="AE3008" s="148"/>
      <c r="AF3008" s="148"/>
      <c r="AG3008" s="148"/>
      <c r="AH3008" s="148"/>
      <c r="AI3008" s="148"/>
      <c r="AJ3008" s="148"/>
      <c r="AK3008" s="148"/>
      <c r="AL3008" s="139">
        <v>0</v>
      </c>
      <c r="AM3008" s="139">
        <v>0</v>
      </c>
      <c r="AN3008" s="148">
        <f t="shared" si="415"/>
        <v>1000</v>
      </c>
      <c r="AO3008" s="148">
        <f t="shared" si="416"/>
        <v>75</v>
      </c>
      <c r="AP3008" s="148">
        <v>1</v>
      </c>
      <c r="AQ3008" s="140">
        <v>18</v>
      </c>
      <c r="AS3008" s="42">
        <f t="shared" si="417"/>
        <v>5588.5108373292451</v>
      </c>
      <c r="AT3008" s="101">
        <f t="shared" si="418"/>
        <v>0</v>
      </c>
      <c r="AU3008" s="42">
        <f t="shared" si="419"/>
        <v>5588.5108373292451</v>
      </c>
      <c r="AV3008" s="42">
        <f t="shared" si="420"/>
        <v>2357.2208178596688</v>
      </c>
      <c r="AW3008" s="102">
        <f t="shared" si="421"/>
        <v>1475.8772811117678</v>
      </c>
      <c r="AX3008" s="43">
        <f t="shared" si="423"/>
        <v>1.25</v>
      </c>
      <c r="AY3008" s="43" t="str">
        <f t="shared" si="422"/>
        <v>UTGS</v>
      </c>
    </row>
    <row r="3009" spans="1:51" hidden="1" x14ac:dyDescent="0.2">
      <c r="A3009" s="38">
        <v>3002</v>
      </c>
      <c r="B3009" t="s">
        <v>362</v>
      </c>
      <c r="C3009" t="s">
        <v>289</v>
      </c>
      <c r="D3009">
        <v>320</v>
      </c>
      <c r="E3009" t="s">
        <v>1245</v>
      </c>
      <c r="F3009">
        <v>0.25</v>
      </c>
      <c r="G3009" t="str">
        <f>LOOKUP(F3009,{0,6,45},{"F","L","H"})</f>
        <v>F</v>
      </c>
      <c r="H3009" t="s">
        <v>4661</v>
      </c>
      <c r="I3009" s="43" t="str">
        <f>IFERROR(VLOOKUP(#REF!,#REF!,2,FALSE),"No")</f>
        <v>No</v>
      </c>
      <c r="J3009" s="139">
        <v>0.75</v>
      </c>
      <c r="K3009" s="148">
        <v>38</v>
      </c>
      <c r="L3009" s="148"/>
      <c r="M3009" s="148"/>
      <c r="N3009" s="148"/>
      <c r="O3009" s="148"/>
      <c r="P3009" s="148"/>
      <c r="Q3009" s="148"/>
      <c r="R3009" s="148"/>
      <c r="S3009" s="148"/>
      <c r="T3009" s="148"/>
      <c r="U3009" s="148"/>
      <c r="V3009" s="148"/>
      <c r="W3009" s="148"/>
      <c r="X3009" s="139">
        <v>2</v>
      </c>
      <c r="Y3009" s="148">
        <v>1000</v>
      </c>
      <c r="Z3009" s="149"/>
      <c r="AA3009" s="148"/>
      <c r="AB3009" s="148"/>
      <c r="AC3009" s="148"/>
      <c r="AD3009" s="148"/>
      <c r="AE3009" s="148"/>
      <c r="AF3009" s="148"/>
      <c r="AG3009" s="148"/>
      <c r="AH3009" s="148"/>
      <c r="AI3009" s="148"/>
      <c r="AJ3009" s="148"/>
      <c r="AK3009" s="148"/>
      <c r="AL3009" s="139">
        <v>0</v>
      </c>
      <c r="AM3009" s="139">
        <v>0</v>
      </c>
      <c r="AN3009" s="148">
        <f t="shared" si="415"/>
        <v>1000</v>
      </c>
      <c r="AO3009" s="148">
        <f t="shared" si="416"/>
        <v>38</v>
      </c>
      <c r="AP3009" s="148">
        <v>6</v>
      </c>
      <c r="AQ3009" s="140">
        <v>6</v>
      </c>
      <c r="AS3009" s="42">
        <f t="shared" si="417"/>
        <v>2446.5721575801513</v>
      </c>
      <c r="AT3009" s="101">
        <f t="shared" si="418"/>
        <v>0</v>
      </c>
      <c r="AU3009" s="42">
        <f t="shared" si="419"/>
        <v>2446.5721575801513</v>
      </c>
      <c r="AV3009" s="42">
        <f t="shared" si="420"/>
        <v>5418.493620245672</v>
      </c>
      <c r="AW3009" s="102">
        <f t="shared" si="421"/>
        <v>431</v>
      </c>
      <c r="AX3009" s="43">
        <f t="shared" si="423"/>
        <v>0.75</v>
      </c>
      <c r="AY3009" s="43" t="str">
        <f t="shared" si="422"/>
        <v>UTGS</v>
      </c>
    </row>
    <row r="3010" spans="1:51" hidden="1" x14ac:dyDescent="0.2">
      <c r="A3010" s="38">
        <v>3003</v>
      </c>
      <c r="B3010" t="s">
        <v>362</v>
      </c>
      <c r="C3010" t="s">
        <v>289</v>
      </c>
      <c r="D3010">
        <v>320</v>
      </c>
      <c r="E3010" t="s">
        <v>1245</v>
      </c>
      <c r="F3010">
        <v>0.25</v>
      </c>
      <c r="G3010" t="str">
        <f>LOOKUP(F3010,{0,6,45},{"F","L","H"})</f>
        <v>F</v>
      </c>
      <c r="H3010" t="s">
        <v>4662</v>
      </c>
      <c r="I3010" s="43" t="str">
        <f>IFERROR(VLOOKUP(#REF!,#REF!,2,FALSE),"No")</f>
        <v>No</v>
      </c>
      <c r="J3010" s="139">
        <v>0.75</v>
      </c>
      <c r="K3010" s="148">
        <v>17</v>
      </c>
      <c r="L3010" s="148"/>
      <c r="M3010" s="148"/>
      <c r="N3010" s="148"/>
      <c r="O3010" s="148"/>
      <c r="P3010" s="148"/>
      <c r="Q3010" s="148"/>
      <c r="R3010" s="148"/>
      <c r="S3010" s="148"/>
      <c r="T3010" s="148"/>
      <c r="U3010" s="148"/>
      <c r="V3010" s="148"/>
      <c r="W3010" s="148"/>
      <c r="X3010" s="139">
        <v>2</v>
      </c>
      <c r="Y3010" s="148">
        <v>950.2</v>
      </c>
      <c r="Z3010" s="148">
        <v>3</v>
      </c>
      <c r="AA3010" s="148">
        <v>49.8</v>
      </c>
      <c r="AB3010" s="148"/>
      <c r="AC3010" s="148"/>
      <c r="AD3010" s="148"/>
      <c r="AE3010" s="148"/>
      <c r="AF3010" s="148"/>
      <c r="AG3010" s="148"/>
      <c r="AH3010" s="148"/>
      <c r="AI3010" s="148"/>
      <c r="AJ3010" s="148"/>
      <c r="AK3010" s="148"/>
      <c r="AL3010" s="139">
        <v>0</v>
      </c>
      <c r="AM3010" s="139">
        <v>0</v>
      </c>
      <c r="AN3010" s="148">
        <f t="shared" si="415"/>
        <v>1000</v>
      </c>
      <c r="AO3010" s="148">
        <f t="shared" si="416"/>
        <v>17</v>
      </c>
      <c r="AP3010" s="148">
        <v>17</v>
      </c>
      <c r="AQ3010" s="140">
        <v>17</v>
      </c>
      <c r="AS3010" s="42">
        <f t="shared" si="417"/>
        <v>1094.5191231279623</v>
      </c>
      <c r="AT3010" s="101">
        <f t="shared" si="418"/>
        <v>0</v>
      </c>
      <c r="AU3010" s="42">
        <f t="shared" si="419"/>
        <v>1094.5191231279623</v>
      </c>
      <c r="AV3010" s="42">
        <f t="shared" si="420"/>
        <v>1875.2645718514136</v>
      </c>
      <c r="AW3010" s="102">
        <f t="shared" si="421"/>
        <v>431</v>
      </c>
      <c r="AX3010" s="43">
        <f t="shared" si="423"/>
        <v>0.75</v>
      </c>
      <c r="AY3010" s="43" t="str">
        <f t="shared" si="422"/>
        <v>UTGS</v>
      </c>
    </row>
    <row r="3011" spans="1:51" hidden="1" x14ac:dyDescent="0.2">
      <c r="A3011" s="38">
        <v>3004</v>
      </c>
      <c r="B3011" t="s">
        <v>362</v>
      </c>
      <c r="C3011" t="s">
        <v>289</v>
      </c>
      <c r="D3011">
        <v>320</v>
      </c>
      <c r="E3011" t="s">
        <v>1245</v>
      </c>
      <c r="F3011">
        <v>0.25</v>
      </c>
      <c r="G3011" t="str">
        <f>LOOKUP(F3011,{0,6,45},{"F","L","H"})</f>
        <v>F</v>
      </c>
      <c r="H3011" t="s">
        <v>4663</v>
      </c>
      <c r="I3011" s="43" t="str">
        <f>IFERROR(VLOOKUP(#REF!,#REF!,2,FALSE),"No")</f>
        <v>No</v>
      </c>
      <c r="J3011" s="139">
        <v>0.75</v>
      </c>
      <c r="K3011" s="148">
        <v>24</v>
      </c>
      <c r="L3011" s="148"/>
      <c r="M3011" s="148"/>
      <c r="N3011" s="148"/>
      <c r="O3011" s="148"/>
      <c r="P3011" s="148"/>
      <c r="Q3011" s="148"/>
      <c r="R3011" s="148"/>
      <c r="S3011" s="148"/>
      <c r="T3011" s="148"/>
      <c r="U3011" s="148"/>
      <c r="V3011" s="148"/>
      <c r="W3011" s="148"/>
      <c r="X3011" s="139">
        <v>4</v>
      </c>
      <c r="Y3011" s="148">
        <v>1000</v>
      </c>
      <c r="Z3011" s="149"/>
      <c r="AA3011" s="148"/>
      <c r="AB3011" s="148"/>
      <c r="AC3011" s="148"/>
      <c r="AD3011" s="148"/>
      <c r="AE3011" s="148"/>
      <c r="AF3011" s="148"/>
      <c r="AG3011" s="148"/>
      <c r="AH3011" s="148"/>
      <c r="AI3011" s="148"/>
      <c r="AJ3011" s="148"/>
      <c r="AK3011" s="148"/>
      <c r="AL3011" s="139">
        <v>0</v>
      </c>
      <c r="AM3011" s="139">
        <v>0</v>
      </c>
      <c r="AN3011" s="148">
        <f t="shared" si="415"/>
        <v>1000</v>
      </c>
      <c r="AO3011" s="148">
        <f t="shared" si="416"/>
        <v>24</v>
      </c>
      <c r="AP3011" s="148">
        <v>12</v>
      </c>
      <c r="AQ3011" s="140">
        <v>12</v>
      </c>
      <c r="AS3011" s="42">
        <f t="shared" si="417"/>
        <v>1545.2034679453586</v>
      </c>
      <c r="AT3011" s="101">
        <f t="shared" si="418"/>
        <v>0</v>
      </c>
      <c r="AU3011" s="42">
        <f t="shared" si="419"/>
        <v>1545.2034679453586</v>
      </c>
      <c r="AV3011" s="42">
        <f t="shared" si="420"/>
        <v>3306.7468101228365</v>
      </c>
      <c r="AW3011" s="102">
        <f t="shared" si="421"/>
        <v>431</v>
      </c>
      <c r="AX3011" s="43">
        <f t="shared" si="423"/>
        <v>0.75</v>
      </c>
      <c r="AY3011" s="43" t="str">
        <f t="shared" si="422"/>
        <v>UTGS</v>
      </c>
    </row>
    <row r="3012" spans="1:51" hidden="1" x14ac:dyDescent="0.2">
      <c r="A3012" s="38">
        <v>3005</v>
      </c>
      <c r="B3012" t="s">
        <v>5806</v>
      </c>
      <c r="C3012" t="s">
        <v>5746</v>
      </c>
      <c r="D3012">
        <v>5550</v>
      </c>
      <c r="E3012" t="s">
        <v>198</v>
      </c>
      <c r="F3012">
        <v>2</v>
      </c>
      <c r="G3012" t="str">
        <f>LOOKUP(F3012,{0,6,45},{"F","L","H"})</f>
        <v>F</v>
      </c>
      <c r="H3012" t="s">
        <v>1951</v>
      </c>
      <c r="I3012" s="43" t="str">
        <f>IFERROR(VLOOKUP(#REF!,#REF!,2,FALSE),"No")</f>
        <v>No</v>
      </c>
      <c r="J3012" s="149">
        <v>2</v>
      </c>
      <c r="K3012" s="148">
        <v>112</v>
      </c>
      <c r="L3012" s="148"/>
      <c r="M3012" s="148"/>
      <c r="N3012" s="148"/>
      <c r="O3012" s="148"/>
      <c r="P3012" s="148"/>
      <c r="Q3012" s="148"/>
      <c r="R3012" s="148"/>
      <c r="S3012" s="148"/>
      <c r="T3012" s="148"/>
      <c r="U3012" s="148"/>
      <c r="V3012" s="148"/>
      <c r="W3012" s="148"/>
      <c r="X3012" s="139">
        <v>4</v>
      </c>
      <c r="Y3012" s="148">
        <v>1000</v>
      </c>
      <c r="Z3012" s="149"/>
      <c r="AA3012" s="148"/>
      <c r="AB3012" s="148"/>
      <c r="AC3012" s="148"/>
      <c r="AD3012" s="148"/>
      <c r="AE3012" s="148"/>
      <c r="AF3012" s="148"/>
      <c r="AG3012" s="148"/>
      <c r="AH3012" s="148"/>
      <c r="AI3012" s="148"/>
      <c r="AJ3012" s="148"/>
      <c r="AK3012" s="148"/>
      <c r="AL3012" s="139">
        <v>0</v>
      </c>
      <c r="AM3012" s="139">
        <v>0</v>
      </c>
      <c r="AN3012" s="148">
        <f t="shared" si="415"/>
        <v>1000</v>
      </c>
      <c r="AO3012" s="148">
        <f t="shared" si="416"/>
        <v>112</v>
      </c>
      <c r="AP3012" s="148">
        <v>2</v>
      </c>
      <c r="AQ3012" s="140">
        <v>2</v>
      </c>
      <c r="AS3012" s="42">
        <f t="shared" si="417"/>
        <v>8174.1495170783401</v>
      </c>
      <c r="AT3012" s="101">
        <f t="shared" si="418"/>
        <v>0</v>
      </c>
      <c r="AU3012" s="42">
        <f t="shared" si="419"/>
        <v>8174.1495170783401</v>
      </c>
      <c r="AV3012" s="42">
        <f t="shared" si="420"/>
        <v>19840.480860737018</v>
      </c>
      <c r="AW3012" s="102">
        <f t="shared" si="421"/>
        <v>3698.6666666666665</v>
      </c>
      <c r="AX3012" s="43">
        <f t="shared" si="423"/>
        <v>2</v>
      </c>
      <c r="AY3012" s="43" t="str">
        <f t="shared" si="422"/>
        <v>UTTSS</v>
      </c>
    </row>
    <row r="3013" spans="1:51" hidden="1" x14ac:dyDescent="0.2">
      <c r="A3013" s="38">
        <v>3006</v>
      </c>
      <c r="B3013" t="s">
        <v>362</v>
      </c>
      <c r="C3013" t="s">
        <v>289</v>
      </c>
      <c r="D3013">
        <v>550</v>
      </c>
      <c r="E3013" t="s">
        <v>1245</v>
      </c>
      <c r="F3013">
        <v>2</v>
      </c>
      <c r="G3013" t="str">
        <f>LOOKUP(F3013,{0,6,45},{"F","L","H"})</f>
        <v>F</v>
      </c>
      <c r="H3013" t="s">
        <v>4664</v>
      </c>
      <c r="I3013" s="43" t="str">
        <f>IFERROR(VLOOKUP(#REF!,#REF!,2,FALSE),"No")</f>
        <v>No</v>
      </c>
      <c r="J3013" s="139">
        <v>0.75</v>
      </c>
      <c r="K3013" s="148">
        <v>39</v>
      </c>
      <c r="L3013" s="148"/>
      <c r="M3013" s="148"/>
      <c r="N3013" s="148"/>
      <c r="O3013" s="148"/>
      <c r="P3013" s="148"/>
      <c r="Q3013" s="148"/>
      <c r="R3013" s="148"/>
      <c r="S3013" s="148"/>
      <c r="T3013" s="148"/>
      <c r="U3013" s="148"/>
      <c r="V3013" s="148"/>
      <c r="W3013" s="148"/>
      <c r="X3013" s="139">
        <v>2</v>
      </c>
      <c r="Y3013" s="148">
        <v>150.66999999999999</v>
      </c>
      <c r="Z3013" s="148">
        <v>4</v>
      </c>
      <c r="AA3013" s="148">
        <v>849.33</v>
      </c>
      <c r="AB3013" s="148"/>
      <c r="AC3013" s="148"/>
      <c r="AD3013" s="148"/>
      <c r="AE3013" s="148"/>
      <c r="AF3013" s="148"/>
      <c r="AG3013" s="148"/>
      <c r="AH3013" s="148"/>
      <c r="AI3013" s="148"/>
      <c r="AJ3013" s="148"/>
      <c r="AK3013" s="148"/>
      <c r="AL3013" s="139">
        <v>0</v>
      </c>
      <c r="AM3013" s="139">
        <v>0</v>
      </c>
      <c r="AN3013" s="148">
        <f t="shared" si="415"/>
        <v>1000</v>
      </c>
      <c r="AO3013" s="148">
        <f t="shared" si="416"/>
        <v>39</v>
      </c>
      <c r="AP3013" s="148">
        <v>5</v>
      </c>
      <c r="AQ3013" s="140">
        <v>14</v>
      </c>
      <c r="AS3013" s="42">
        <f t="shared" si="417"/>
        <v>2510.9556354112078</v>
      </c>
      <c r="AT3013" s="101">
        <f t="shared" si="418"/>
        <v>0</v>
      </c>
      <c r="AU3013" s="42">
        <f t="shared" si="419"/>
        <v>2510.9556354112078</v>
      </c>
      <c r="AV3013" s="42">
        <f t="shared" si="420"/>
        <v>2757.1898443910027</v>
      </c>
      <c r="AW3013" s="102">
        <f t="shared" si="421"/>
        <v>585.0096169344007</v>
      </c>
      <c r="AX3013" s="43">
        <f t="shared" si="423"/>
        <v>0.75</v>
      </c>
      <c r="AY3013" s="43" t="str">
        <f t="shared" si="422"/>
        <v>UTGS</v>
      </c>
    </row>
    <row r="3014" spans="1:51" hidden="1" x14ac:dyDescent="0.2">
      <c r="A3014" s="38">
        <v>3007</v>
      </c>
      <c r="B3014" t="s">
        <v>362</v>
      </c>
      <c r="C3014" t="s">
        <v>289</v>
      </c>
      <c r="D3014">
        <v>540</v>
      </c>
      <c r="E3014" t="s">
        <v>1250</v>
      </c>
      <c r="F3014">
        <v>0.25</v>
      </c>
      <c r="G3014" t="str">
        <f>LOOKUP(F3014,{0,6,45},{"F","L","H"})</f>
        <v>F</v>
      </c>
      <c r="H3014" t="s">
        <v>4665</v>
      </c>
      <c r="I3014" s="43" t="str">
        <f>IFERROR(VLOOKUP(#REF!,#REF!,2,FALSE),"No")</f>
        <v>No</v>
      </c>
      <c r="J3014" s="139">
        <v>0.75</v>
      </c>
      <c r="K3014" s="148">
        <v>41</v>
      </c>
      <c r="L3014" s="148"/>
      <c r="M3014" s="148"/>
      <c r="N3014" s="148"/>
      <c r="O3014" s="148"/>
      <c r="P3014" s="148"/>
      <c r="Q3014" s="148"/>
      <c r="R3014" s="148"/>
      <c r="S3014" s="148"/>
      <c r="T3014" s="148"/>
      <c r="U3014" s="148"/>
      <c r="V3014" s="148"/>
      <c r="W3014" s="148"/>
      <c r="X3014" s="139">
        <v>2</v>
      </c>
      <c r="Y3014" s="148">
        <v>1000</v>
      </c>
      <c r="Z3014" s="149"/>
      <c r="AA3014" s="148"/>
      <c r="AB3014" s="148"/>
      <c r="AC3014" s="148"/>
      <c r="AD3014" s="148"/>
      <c r="AE3014" s="148"/>
      <c r="AF3014" s="148"/>
      <c r="AG3014" s="148"/>
      <c r="AH3014" s="148"/>
      <c r="AI3014" s="148"/>
      <c r="AJ3014" s="148"/>
      <c r="AK3014" s="148"/>
      <c r="AL3014" s="139">
        <v>0</v>
      </c>
      <c r="AM3014" s="139">
        <v>0</v>
      </c>
      <c r="AN3014" s="148">
        <f t="shared" si="415"/>
        <v>1000</v>
      </c>
      <c r="AO3014" s="148">
        <f t="shared" si="416"/>
        <v>41</v>
      </c>
      <c r="AP3014" s="148">
        <v>7</v>
      </c>
      <c r="AQ3014" s="140">
        <v>7</v>
      </c>
      <c r="AS3014" s="42">
        <f t="shared" si="417"/>
        <v>2639.7225910733209</v>
      </c>
      <c r="AT3014" s="101">
        <f t="shared" si="418"/>
        <v>0</v>
      </c>
      <c r="AU3014" s="42">
        <f t="shared" si="419"/>
        <v>2639.7225910733209</v>
      </c>
      <c r="AV3014" s="42">
        <f t="shared" si="420"/>
        <v>4644.4231030677192</v>
      </c>
      <c r="AW3014" s="102">
        <f t="shared" si="421"/>
        <v>585.0096169344007</v>
      </c>
      <c r="AX3014" s="43">
        <f t="shared" si="423"/>
        <v>0.75</v>
      </c>
      <c r="AY3014" s="43" t="str">
        <f t="shared" si="422"/>
        <v>UTGS</v>
      </c>
    </row>
    <row r="3015" spans="1:51" hidden="1" x14ac:dyDescent="0.2">
      <c r="A3015" s="38">
        <v>3008</v>
      </c>
      <c r="B3015" t="s">
        <v>362</v>
      </c>
      <c r="C3015" t="s">
        <v>289</v>
      </c>
      <c r="D3015">
        <v>1390</v>
      </c>
      <c r="E3015" t="s">
        <v>1934</v>
      </c>
      <c r="F3015">
        <v>2</v>
      </c>
      <c r="G3015" t="str">
        <f>LOOKUP(F3015,{0,6,45},{"F","L","H"})</f>
        <v>F</v>
      </c>
      <c r="H3015" t="s">
        <v>4666</v>
      </c>
      <c r="I3015" s="43" t="str">
        <f>IFERROR(VLOOKUP(#REF!,#REF!,2,FALSE),"No")</f>
        <v>No</v>
      </c>
      <c r="J3015" s="139">
        <v>0.75</v>
      </c>
      <c r="K3015" s="148">
        <v>27</v>
      </c>
      <c r="L3015" s="148"/>
      <c r="M3015" s="148"/>
      <c r="N3015" s="148"/>
      <c r="O3015" s="148"/>
      <c r="P3015" s="148"/>
      <c r="Q3015" s="148"/>
      <c r="R3015" s="148"/>
      <c r="S3015" s="148"/>
      <c r="T3015" s="148"/>
      <c r="U3015" s="148"/>
      <c r="V3015" s="148"/>
      <c r="W3015" s="148"/>
      <c r="X3015" s="139">
        <v>0.75</v>
      </c>
      <c r="Y3015" s="148">
        <v>205</v>
      </c>
      <c r="Z3015" s="148">
        <v>2</v>
      </c>
      <c r="AA3015" s="148">
        <v>795</v>
      </c>
      <c r="AB3015" s="148"/>
      <c r="AC3015" s="148"/>
      <c r="AD3015" s="148"/>
      <c r="AE3015" s="148"/>
      <c r="AF3015" s="148"/>
      <c r="AG3015" s="148"/>
      <c r="AH3015" s="148"/>
      <c r="AI3015" s="148"/>
      <c r="AJ3015" s="148"/>
      <c r="AK3015" s="148"/>
      <c r="AL3015" s="139">
        <v>0</v>
      </c>
      <c r="AM3015" s="139">
        <v>0</v>
      </c>
      <c r="AN3015" s="148">
        <f t="shared" si="415"/>
        <v>1000</v>
      </c>
      <c r="AO3015" s="148">
        <f t="shared" si="416"/>
        <v>27</v>
      </c>
      <c r="AP3015" s="148">
        <v>5</v>
      </c>
      <c r="AQ3015" s="140">
        <v>5</v>
      </c>
      <c r="AS3015" s="42">
        <f t="shared" si="417"/>
        <v>1738.3539014385285</v>
      </c>
      <c r="AT3015" s="101">
        <f t="shared" si="418"/>
        <v>0</v>
      </c>
      <c r="AU3015" s="42">
        <f t="shared" si="419"/>
        <v>1738.3539014385285</v>
      </c>
      <c r="AV3015" s="42">
        <f t="shared" si="420"/>
        <v>6812.972344294807</v>
      </c>
      <c r="AW3015" s="102">
        <f t="shared" si="421"/>
        <v>1475.8772811117678</v>
      </c>
      <c r="AX3015" s="43">
        <f t="shared" si="423"/>
        <v>0.75</v>
      </c>
      <c r="AY3015" s="43" t="str">
        <f t="shared" si="422"/>
        <v>UTGS</v>
      </c>
    </row>
    <row r="3016" spans="1:51" hidden="1" x14ac:dyDescent="0.2">
      <c r="A3016" s="38">
        <v>3009</v>
      </c>
      <c r="B3016" t="s">
        <v>362</v>
      </c>
      <c r="C3016" t="s">
        <v>289</v>
      </c>
      <c r="D3016">
        <v>550</v>
      </c>
      <c r="E3016" t="s">
        <v>1245</v>
      </c>
      <c r="F3016">
        <v>2</v>
      </c>
      <c r="G3016" t="str">
        <f>LOOKUP(F3016,{0,6,45},{"F","L","H"})</f>
        <v>F</v>
      </c>
      <c r="H3016" t="s">
        <v>4667</v>
      </c>
      <c r="I3016" s="43" t="str">
        <f>IFERROR(VLOOKUP(#REF!,#REF!,2,FALSE),"No")</f>
        <v>No</v>
      </c>
      <c r="J3016" s="139">
        <v>0.75</v>
      </c>
      <c r="K3016" s="148">
        <v>38</v>
      </c>
      <c r="L3016" s="148"/>
      <c r="M3016" s="148"/>
      <c r="N3016" s="148"/>
      <c r="O3016" s="148"/>
      <c r="P3016" s="148"/>
      <c r="Q3016" s="148"/>
      <c r="R3016" s="148"/>
      <c r="S3016" s="148"/>
      <c r="T3016" s="148"/>
      <c r="U3016" s="148"/>
      <c r="V3016" s="148"/>
      <c r="W3016" s="148"/>
      <c r="X3016" s="139">
        <v>2</v>
      </c>
      <c r="Y3016" s="148">
        <v>88.85</v>
      </c>
      <c r="Z3016" s="149">
        <v>8</v>
      </c>
      <c r="AA3016" s="148">
        <v>911.15</v>
      </c>
      <c r="AB3016" s="148"/>
      <c r="AC3016" s="148"/>
      <c r="AD3016" s="148"/>
      <c r="AE3016" s="148"/>
      <c r="AF3016" s="148"/>
      <c r="AG3016" s="148"/>
      <c r="AH3016" s="148"/>
      <c r="AI3016" s="148"/>
      <c r="AJ3016" s="148"/>
      <c r="AK3016" s="148"/>
      <c r="AL3016" s="139">
        <v>0</v>
      </c>
      <c r="AM3016" s="139">
        <v>0</v>
      </c>
      <c r="AN3016" s="148">
        <f t="shared" ref="AN3016:AN3079" si="424">SUM(Y3016,AA3016,AC3016,AE3016,AG3016,AI3016,AK3016,AM3016)</f>
        <v>1000</v>
      </c>
      <c r="AO3016" s="148">
        <f t="shared" ref="AO3016:AO3079" si="425">SUM(K3016,M3016,O3016,Q3016,S3016,U3016,W3016)</f>
        <v>38</v>
      </c>
      <c r="AP3016" s="148">
        <v>7</v>
      </c>
      <c r="AQ3016" s="140">
        <v>14</v>
      </c>
      <c r="AS3016" s="42">
        <f t="shared" ref="AS3016:AS3079" si="426">(VLOOKUP(J3016,Service,2,FALSE)*K3016+VLOOKUP(L3016,Service,2,FALSE)*M3016+VLOOKUP(N3016,Service,2,FALSE)*O3016+VLOOKUP(P3016,Service,2,FALSE)*Q3016)</f>
        <v>2446.5721575801513</v>
      </c>
      <c r="AT3016" s="101">
        <f t="shared" ref="AT3016:AT3079" si="427">VLOOKUP(R3016,serviceHP,2,FALSE)*S3016+VLOOKUP(T3016,serviceHP,2,FALSE)*U3016+VLOOKUP(V3016,serviceHP,2,FALSE)*W3016</f>
        <v>0</v>
      </c>
      <c r="AU3016" s="42">
        <f t="shared" ref="AU3016:AU3079" si="428">AS3016+AT3016</f>
        <v>2446.5721575801513</v>
      </c>
      <c r="AV3016" s="42">
        <f t="shared" ref="AV3016:AV3079" si="429">(VLOOKUP(X3016,Main,2,FALSE)*Y3016+VLOOKUP(Z3016,Main,2,FALSE)*AA3016+VLOOKUP(AB3016,Main,2,FALSE)*AC3016+VLOOKUP(AD3016,Main,2,FALSE)*AE3016+VLOOKUP(AF3016,Main,2,FALSE)*AG3016+VLOOKUP(AL3016,Main,2,FALSE)*AM3016+VLOOKUP(AH3016,Main,2,FALSE)*AI3016+VLOOKUP(AL3016,Main,2,FALSE)*AM3016+VLOOKUP(AJ3016,Main,2,FALSE)*AK3016)/AQ3016</f>
        <v>4947.6251943910029</v>
      </c>
      <c r="AW3016" s="102">
        <f t="shared" ref="AW3016:AW3079" si="430">IF(G3016="F",VLOOKUP(D3016,MeterAndReg2,2,TRUE),(IF(G3016="L",VLOOKUP(D3016,MeterAndReg2,3,TRUE),VLOOKUP(D3016,MeterAndReg2,4,TRUE))))</f>
        <v>585.0096169344007</v>
      </c>
      <c r="AX3016" s="43">
        <f t="shared" si="423"/>
        <v>0.75</v>
      </c>
      <c r="AY3016" s="43" t="str">
        <f t="shared" si="422"/>
        <v>UTGS</v>
      </c>
    </row>
    <row r="3017" spans="1:51" hidden="1" x14ac:dyDescent="0.2">
      <c r="A3017" s="38">
        <v>3010</v>
      </c>
      <c r="B3017" t="s">
        <v>362</v>
      </c>
      <c r="C3017" t="s">
        <v>289</v>
      </c>
      <c r="D3017">
        <v>320</v>
      </c>
      <c r="E3017" t="s">
        <v>1245</v>
      </c>
      <c r="F3017">
        <v>0.25</v>
      </c>
      <c r="G3017" t="str">
        <f>LOOKUP(F3017,{0,6,45},{"F","L","H"})</f>
        <v>F</v>
      </c>
      <c r="H3017" t="s">
        <v>4668</v>
      </c>
      <c r="I3017" s="43" t="str">
        <f>IFERROR(VLOOKUP(#REF!,#REF!,2,FALSE),"No")</f>
        <v>No</v>
      </c>
      <c r="J3017" s="139">
        <v>0.75</v>
      </c>
      <c r="K3017" s="148">
        <v>64</v>
      </c>
      <c r="L3017" s="148"/>
      <c r="M3017" s="148"/>
      <c r="N3017" s="148"/>
      <c r="O3017" s="148"/>
      <c r="P3017" s="148"/>
      <c r="Q3017" s="148"/>
      <c r="R3017" s="148"/>
      <c r="S3017" s="148"/>
      <c r="T3017" s="148"/>
      <c r="U3017" s="148"/>
      <c r="V3017" s="148"/>
      <c r="W3017" s="148"/>
      <c r="X3017" s="139">
        <v>2</v>
      </c>
      <c r="Y3017" s="148">
        <v>1000</v>
      </c>
      <c r="Z3017" s="148"/>
      <c r="AA3017" s="148"/>
      <c r="AB3017" s="148"/>
      <c r="AC3017" s="148"/>
      <c r="AD3017" s="148"/>
      <c r="AE3017" s="148"/>
      <c r="AF3017" s="148"/>
      <c r="AG3017" s="148"/>
      <c r="AH3017" s="148"/>
      <c r="AI3017" s="148"/>
      <c r="AJ3017" s="148"/>
      <c r="AK3017" s="148"/>
      <c r="AL3017" s="139">
        <v>0</v>
      </c>
      <c r="AM3017" s="139">
        <v>0</v>
      </c>
      <c r="AN3017" s="148">
        <f t="shared" si="424"/>
        <v>1000</v>
      </c>
      <c r="AO3017" s="148">
        <f t="shared" si="425"/>
        <v>64</v>
      </c>
      <c r="AP3017" s="148">
        <v>3</v>
      </c>
      <c r="AQ3017" s="140">
        <v>3</v>
      </c>
      <c r="AS3017" s="42">
        <f t="shared" si="426"/>
        <v>4120.542581187623</v>
      </c>
      <c r="AT3017" s="101">
        <f t="shared" si="427"/>
        <v>0</v>
      </c>
      <c r="AU3017" s="42">
        <f t="shared" si="428"/>
        <v>4120.542581187623</v>
      </c>
      <c r="AV3017" s="42">
        <f t="shared" si="429"/>
        <v>10836.987240491344</v>
      </c>
      <c r="AW3017" s="102">
        <f t="shared" si="430"/>
        <v>431</v>
      </c>
      <c r="AX3017" s="43">
        <f t="shared" si="423"/>
        <v>0.75</v>
      </c>
      <c r="AY3017" s="43" t="str">
        <f t="shared" ref="AY3017:AY3080" si="431">C3017</f>
        <v>UTGS</v>
      </c>
    </row>
    <row r="3018" spans="1:51" hidden="1" x14ac:dyDescent="0.2">
      <c r="A3018" s="38">
        <v>3011</v>
      </c>
      <c r="B3018" t="s">
        <v>5806</v>
      </c>
      <c r="C3018" t="s">
        <v>292</v>
      </c>
      <c r="D3018">
        <v>5000</v>
      </c>
      <c r="E3018" t="s">
        <v>198</v>
      </c>
      <c r="F3018">
        <v>0.25</v>
      </c>
      <c r="G3018" t="str">
        <f>LOOKUP(F3018,{0,6,45},{"F","L","H"})</f>
        <v>F</v>
      </c>
      <c r="H3018" t="s">
        <v>4669</v>
      </c>
      <c r="I3018" s="43" t="str">
        <f>IFERROR(VLOOKUP(#REF!,#REF!,2,FALSE),"No")</f>
        <v>No</v>
      </c>
      <c r="J3018" s="139">
        <v>1.25</v>
      </c>
      <c r="K3018" s="148">
        <v>92</v>
      </c>
      <c r="L3018" s="148"/>
      <c r="M3018" s="148"/>
      <c r="N3018" s="148"/>
      <c r="O3018" s="148"/>
      <c r="P3018" s="148"/>
      <c r="Q3018" s="148"/>
      <c r="R3018" s="148"/>
      <c r="S3018" s="148"/>
      <c r="T3018" s="148"/>
      <c r="U3018" s="148"/>
      <c r="V3018" s="148"/>
      <c r="W3018" s="148"/>
      <c r="X3018" s="139">
        <v>2</v>
      </c>
      <c r="Y3018" s="148">
        <v>49.01</v>
      </c>
      <c r="Z3018" s="148">
        <v>4</v>
      </c>
      <c r="AA3018" s="148">
        <v>950.99</v>
      </c>
      <c r="AB3018" s="148"/>
      <c r="AC3018" s="148"/>
      <c r="AD3018" s="148"/>
      <c r="AE3018" s="148"/>
      <c r="AF3018" s="148"/>
      <c r="AG3018" s="148"/>
      <c r="AH3018" s="148"/>
      <c r="AI3018" s="148"/>
      <c r="AJ3018" s="148"/>
      <c r="AK3018" s="148"/>
      <c r="AL3018" s="139">
        <v>0</v>
      </c>
      <c r="AM3018" s="139">
        <v>0</v>
      </c>
      <c r="AN3018" s="148">
        <f t="shared" si="424"/>
        <v>1000</v>
      </c>
      <c r="AO3018" s="148">
        <f t="shared" si="425"/>
        <v>92</v>
      </c>
      <c r="AP3018" s="148">
        <v>2</v>
      </c>
      <c r="AQ3018" s="140">
        <v>2</v>
      </c>
      <c r="AS3018" s="42">
        <f t="shared" si="426"/>
        <v>6855.2399604572074</v>
      </c>
      <c r="AT3018" s="101">
        <f t="shared" si="427"/>
        <v>0</v>
      </c>
      <c r="AU3018" s="42">
        <f t="shared" si="428"/>
        <v>6855.2399604572074</v>
      </c>
      <c r="AV3018" s="42">
        <f t="shared" si="429"/>
        <v>19664.780010737017</v>
      </c>
      <c r="AW3018" s="102">
        <f t="shared" si="430"/>
        <v>3698.6666666666665</v>
      </c>
      <c r="AX3018" s="43">
        <f t="shared" si="423"/>
        <v>1.25</v>
      </c>
      <c r="AY3018" s="43" t="str">
        <f t="shared" si="431"/>
        <v>UTFS</v>
      </c>
    </row>
    <row r="3019" spans="1:51" hidden="1" x14ac:dyDescent="0.2">
      <c r="A3019" s="38">
        <v>3012</v>
      </c>
      <c r="B3019" t="s">
        <v>5806</v>
      </c>
      <c r="C3019" t="s">
        <v>5746</v>
      </c>
      <c r="D3019">
        <v>11750</v>
      </c>
      <c r="E3019" t="s">
        <v>215</v>
      </c>
      <c r="F3019">
        <v>2</v>
      </c>
      <c r="G3019" t="str">
        <f>LOOKUP(F3019,{0,6,45},{"F","L","H"})</f>
        <v>F</v>
      </c>
      <c r="H3019" t="s">
        <v>1971</v>
      </c>
      <c r="I3019" s="43" t="str">
        <f>IFERROR(VLOOKUP(#REF!,#REF!,2,FALSE),"No")</f>
        <v>No</v>
      </c>
      <c r="J3019" s="139">
        <v>2</v>
      </c>
      <c r="K3019" s="148">
        <v>73</v>
      </c>
      <c r="L3019" s="148"/>
      <c r="M3019" s="148"/>
      <c r="N3019" s="148"/>
      <c r="O3019" s="148"/>
      <c r="P3019" s="148"/>
      <c r="Q3019" s="148"/>
      <c r="R3019" s="148"/>
      <c r="S3019" s="148"/>
      <c r="T3019" s="148"/>
      <c r="U3019" s="148"/>
      <c r="V3019" s="148"/>
      <c r="W3019" s="148"/>
      <c r="X3019" s="139">
        <v>2</v>
      </c>
      <c r="Y3019" s="148">
        <v>1000</v>
      </c>
      <c r="Z3019" s="149"/>
      <c r="AA3019" s="148"/>
      <c r="AB3019" s="148"/>
      <c r="AC3019" s="148"/>
      <c r="AD3019" s="148"/>
      <c r="AE3019" s="148"/>
      <c r="AF3019" s="148"/>
      <c r="AG3019" s="148"/>
      <c r="AH3019" s="148"/>
      <c r="AI3019" s="148"/>
      <c r="AJ3019" s="148"/>
      <c r="AK3019" s="148"/>
      <c r="AL3019" s="139">
        <v>0</v>
      </c>
      <c r="AM3019" s="139">
        <v>0</v>
      </c>
      <c r="AN3019" s="148">
        <f t="shared" si="424"/>
        <v>1000</v>
      </c>
      <c r="AO3019" s="148">
        <f t="shared" si="425"/>
        <v>73</v>
      </c>
      <c r="AP3019" s="148">
        <v>5</v>
      </c>
      <c r="AQ3019" s="140">
        <v>19</v>
      </c>
      <c r="AS3019" s="42">
        <f t="shared" si="426"/>
        <v>5327.7938816671322</v>
      </c>
      <c r="AT3019" s="101">
        <f t="shared" si="427"/>
        <v>0</v>
      </c>
      <c r="AU3019" s="42">
        <f t="shared" si="428"/>
        <v>5327.7938816671322</v>
      </c>
      <c r="AV3019" s="42">
        <f t="shared" si="429"/>
        <v>1711.1032484986333</v>
      </c>
      <c r="AW3019" s="102">
        <f t="shared" si="430"/>
        <v>10791.333333333334</v>
      </c>
      <c r="AX3019" s="43">
        <f t="shared" si="423"/>
        <v>2</v>
      </c>
      <c r="AY3019" s="43" t="str">
        <f t="shared" si="431"/>
        <v>UTTSS</v>
      </c>
    </row>
    <row r="3020" spans="1:51" hidden="1" x14ac:dyDescent="0.2">
      <c r="A3020" s="38">
        <v>3013</v>
      </c>
      <c r="B3020" t="s">
        <v>362</v>
      </c>
      <c r="C3020" t="s">
        <v>289</v>
      </c>
      <c r="D3020">
        <v>550</v>
      </c>
      <c r="E3020" t="s">
        <v>1245</v>
      </c>
      <c r="F3020">
        <v>2</v>
      </c>
      <c r="G3020" t="str">
        <f>LOOKUP(F3020,{0,6,45},{"F","L","H"})</f>
        <v>F</v>
      </c>
      <c r="H3020" t="s">
        <v>2147</v>
      </c>
      <c r="I3020" s="43" t="str">
        <f>IFERROR(VLOOKUP(#REF!,#REF!,2,FALSE),"No")</f>
        <v>No</v>
      </c>
      <c r="J3020" s="139">
        <v>0.75</v>
      </c>
      <c r="K3020" s="148">
        <v>61</v>
      </c>
      <c r="L3020" s="148"/>
      <c r="M3020" s="148"/>
      <c r="N3020" s="148"/>
      <c r="O3020" s="148"/>
      <c r="P3020" s="148"/>
      <c r="Q3020" s="148"/>
      <c r="R3020" s="148"/>
      <c r="S3020" s="148"/>
      <c r="T3020" s="148"/>
      <c r="U3020" s="148"/>
      <c r="V3020" s="148"/>
      <c r="W3020" s="148"/>
      <c r="X3020" s="139">
        <v>2</v>
      </c>
      <c r="Y3020" s="148">
        <v>860.49</v>
      </c>
      <c r="Z3020" s="148">
        <v>4</v>
      </c>
      <c r="AA3020" s="148">
        <v>139.51</v>
      </c>
      <c r="AB3020" s="148"/>
      <c r="AC3020" s="148"/>
      <c r="AD3020" s="148"/>
      <c r="AE3020" s="148"/>
      <c r="AF3020" s="148"/>
      <c r="AG3020" s="148"/>
      <c r="AH3020" s="148"/>
      <c r="AI3020" s="148"/>
      <c r="AJ3020" s="148"/>
      <c r="AK3020" s="148"/>
      <c r="AL3020" s="139">
        <v>0</v>
      </c>
      <c r="AM3020" s="139">
        <v>0</v>
      </c>
      <c r="AN3020" s="148">
        <f t="shared" si="424"/>
        <v>1000</v>
      </c>
      <c r="AO3020" s="148">
        <f t="shared" si="425"/>
        <v>61</v>
      </c>
      <c r="AP3020" s="148">
        <v>9</v>
      </c>
      <c r="AQ3020" s="140">
        <v>54</v>
      </c>
      <c r="AS3020" s="42">
        <f t="shared" si="426"/>
        <v>3927.3921476944533</v>
      </c>
      <c r="AT3020" s="101">
        <f t="shared" si="427"/>
        <v>0</v>
      </c>
      <c r="AU3020" s="42">
        <f t="shared" si="428"/>
        <v>3927.3921476944533</v>
      </c>
      <c r="AV3020" s="42">
        <f t="shared" si="429"/>
        <v>620.57867447174135</v>
      </c>
      <c r="AW3020" s="102">
        <f t="shared" si="430"/>
        <v>585.0096169344007</v>
      </c>
      <c r="AX3020" s="43">
        <f t="shared" si="423"/>
        <v>0.75</v>
      </c>
      <c r="AY3020" s="43" t="str">
        <f t="shared" si="431"/>
        <v>UTGS</v>
      </c>
    </row>
    <row r="3021" spans="1:51" hidden="1" x14ac:dyDescent="0.2">
      <c r="A3021" s="38">
        <v>3014</v>
      </c>
      <c r="B3021" t="s">
        <v>362</v>
      </c>
      <c r="C3021" t="s">
        <v>289</v>
      </c>
      <c r="D3021">
        <v>550</v>
      </c>
      <c r="E3021" t="s">
        <v>1245</v>
      </c>
      <c r="F3021">
        <v>2</v>
      </c>
      <c r="G3021" t="str">
        <f>LOOKUP(F3021,{0,6,45},{"F","L","H"})</f>
        <v>F</v>
      </c>
      <c r="H3021" t="s">
        <v>4670</v>
      </c>
      <c r="I3021" s="43" t="str">
        <f>IFERROR(VLOOKUP(#REF!,#REF!,2,FALSE),"No")</f>
        <v>No</v>
      </c>
      <c r="J3021" s="139">
        <v>0.75</v>
      </c>
      <c r="K3021" s="148">
        <v>48</v>
      </c>
      <c r="L3021" s="148"/>
      <c r="M3021" s="148"/>
      <c r="N3021" s="148"/>
      <c r="O3021" s="148"/>
      <c r="P3021" s="148"/>
      <c r="Q3021" s="148"/>
      <c r="R3021" s="148"/>
      <c r="S3021" s="148"/>
      <c r="T3021" s="148"/>
      <c r="U3021" s="148"/>
      <c r="V3021" s="148"/>
      <c r="W3021" s="148"/>
      <c r="X3021" s="139">
        <v>2</v>
      </c>
      <c r="Y3021" s="148">
        <v>948.22</v>
      </c>
      <c r="Z3021" s="148">
        <v>4</v>
      </c>
      <c r="AA3021" s="148">
        <v>51.78</v>
      </c>
      <c r="AB3021" s="148"/>
      <c r="AC3021" s="148"/>
      <c r="AD3021" s="148"/>
      <c r="AE3021" s="148"/>
      <c r="AF3021" s="148"/>
      <c r="AG3021" s="148"/>
      <c r="AH3021" s="148"/>
      <c r="AI3021" s="148"/>
      <c r="AJ3021" s="148"/>
      <c r="AK3021" s="148"/>
      <c r="AL3021" s="139">
        <v>0</v>
      </c>
      <c r="AM3021" s="139">
        <v>0</v>
      </c>
      <c r="AN3021" s="148">
        <f t="shared" si="424"/>
        <v>1000</v>
      </c>
      <c r="AO3021" s="148">
        <f t="shared" si="425"/>
        <v>48</v>
      </c>
      <c r="AP3021" s="148">
        <v>4</v>
      </c>
      <c r="AQ3021" s="140">
        <v>24</v>
      </c>
      <c r="AS3021" s="42">
        <f t="shared" si="426"/>
        <v>3090.4069358907173</v>
      </c>
      <c r="AT3021" s="101">
        <f t="shared" si="427"/>
        <v>0</v>
      </c>
      <c r="AU3021" s="42">
        <f t="shared" si="428"/>
        <v>3090.4069358907173</v>
      </c>
      <c r="AV3021" s="42">
        <f t="shared" si="429"/>
        <v>1370.0926800614179</v>
      </c>
      <c r="AW3021" s="102">
        <f t="shared" si="430"/>
        <v>585.0096169344007</v>
      </c>
      <c r="AX3021" s="43">
        <f t="shared" si="423"/>
        <v>0.75</v>
      </c>
      <c r="AY3021" s="43" t="str">
        <f t="shared" si="431"/>
        <v>UTGS</v>
      </c>
    </row>
    <row r="3022" spans="1:51" hidden="1" x14ac:dyDescent="0.2">
      <c r="A3022" s="38">
        <v>3015</v>
      </c>
      <c r="B3022" t="s">
        <v>362</v>
      </c>
      <c r="C3022" t="s">
        <v>289</v>
      </c>
      <c r="D3022">
        <v>320</v>
      </c>
      <c r="E3022" t="s">
        <v>1245</v>
      </c>
      <c r="F3022">
        <v>0.25</v>
      </c>
      <c r="G3022" t="str">
        <f>LOOKUP(F3022,{0,6,45},{"F","L","H"})</f>
        <v>F</v>
      </c>
      <c r="H3022" t="s">
        <v>4672</v>
      </c>
      <c r="I3022" s="43" t="str">
        <f>IFERROR(VLOOKUP(#REF!,#REF!,2,FALSE),"No")</f>
        <v>No</v>
      </c>
      <c r="J3022" s="139">
        <v>0.75</v>
      </c>
      <c r="K3022" s="148">
        <v>43</v>
      </c>
      <c r="L3022" s="148"/>
      <c r="M3022" s="148"/>
      <c r="N3022" s="148"/>
      <c r="O3022" s="148"/>
      <c r="P3022" s="148"/>
      <c r="Q3022" s="148"/>
      <c r="R3022" s="148"/>
      <c r="S3022" s="148"/>
      <c r="T3022" s="148"/>
      <c r="U3022" s="148"/>
      <c r="V3022" s="148"/>
      <c r="W3022" s="148"/>
      <c r="X3022" s="139">
        <v>2</v>
      </c>
      <c r="Y3022" s="148">
        <v>1000</v>
      </c>
      <c r="Z3022" s="148"/>
      <c r="AA3022" s="148"/>
      <c r="AB3022" s="148"/>
      <c r="AC3022" s="148"/>
      <c r="AD3022" s="148"/>
      <c r="AE3022" s="148"/>
      <c r="AF3022" s="148"/>
      <c r="AG3022" s="148"/>
      <c r="AH3022" s="148"/>
      <c r="AI3022" s="148"/>
      <c r="AJ3022" s="148"/>
      <c r="AK3022" s="148"/>
      <c r="AL3022" s="139">
        <v>0</v>
      </c>
      <c r="AM3022" s="139">
        <v>0</v>
      </c>
      <c r="AN3022" s="148">
        <f t="shared" si="424"/>
        <v>1000</v>
      </c>
      <c r="AO3022" s="148">
        <f t="shared" si="425"/>
        <v>43</v>
      </c>
      <c r="AP3022" s="148">
        <v>5</v>
      </c>
      <c r="AQ3022" s="140">
        <v>25</v>
      </c>
      <c r="AS3022" s="42">
        <f t="shared" si="426"/>
        <v>2768.489546735434</v>
      </c>
      <c r="AT3022" s="101">
        <f t="shared" si="427"/>
        <v>0</v>
      </c>
      <c r="AU3022" s="42">
        <f t="shared" si="428"/>
        <v>2768.489546735434</v>
      </c>
      <c r="AV3022" s="42">
        <f t="shared" si="429"/>
        <v>1300.4384688589612</v>
      </c>
      <c r="AW3022" s="102">
        <f t="shared" si="430"/>
        <v>431</v>
      </c>
      <c r="AX3022" s="43">
        <f t="shared" si="423"/>
        <v>0.75</v>
      </c>
      <c r="AY3022" s="43" t="str">
        <f t="shared" si="431"/>
        <v>UTGS</v>
      </c>
    </row>
    <row r="3023" spans="1:51" hidden="1" x14ac:dyDescent="0.2">
      <c r="A3023" s="38">
        <v>3016</v>
      </c>
      <c r="B3023" t="s">
        <v>362</v>
      </c>
      <c r="C3023" t="s">
        <v>289</v>
      </c>
      <c r="D3023">
        <v>320</v>
      </c>
      <c r="E3023" t="s">
        <v>1245</v>
      </c>
      <c r="F3023">
        <v>0.25</v>
      </c>
      <c r="G3023" t="str">
        <f>LOOKUP(F3023,{0,6,45},{"F","L","H"})</f>
        <v>F</v>
      </c>
      <c r="H3023" t="s">
        <v>4673</v>
      </c>
      <c r="I3023" s="43" t="str">
        <f>IFERROR(VLOOKUP(#REF!,#REF!,2,FALSE),"No")</f>
        <v>No</v>
      </c>
      <c r="J3023" s="139">
        <v>0.75</v>
      </c>
      <c r="K3023" s="148">
        <v>52</v>
      </c>
      <c r="L3023" s="148"/>
      <c r="M3023" s="148"/>
      <c r="N3023" s="148"/>
      <c r="O3023" s="148"/>
      <c r="P3023" s="148"/>
      <c r="Q3023" s="148"/>
      <c r="R3023" s="148"/>
      <c r="S3023" s="148"/>
      <c r="T3023" s="148"/>
      <c r="U3023" s="148"/>
      <c r="V3023" s="148"/>
      <c r="W3023" s="148"/>
      <c r="X3023" s="139">
        <v>2</v>
      </c>
      <c r="Y3023" s="148">
        <v>1000</v>
      </c>
      <c r="Z3023" s="148"/>
      <c r="AA3023" s="148"/>
      <c r="AB3023" s="148"/>
      <c r="AC3023" s="148"/>
      <c r="AD3023" s="148"/>
      <c r="AE3023" s="148"/>
      <c r="AF3023" s="148"/>
      <c r="AG3023" s="148"/>
      <c r="AH3023" s="148"/>
      <c r="AI3023" s="148"/>
      <c r="AJ3023" s="148"/>
      <c r="AK3023" s="148"/>
      <c r="AL3023" s="139">
        <v>0</v>
      </c>
      <c r="AM3023" s="139">
        <v>0</v>
      </c>
      <c r="AN3023" s="148">
        <f t="shared" si="424"/>
        <v>1000</v>
      </c>
      <c r="AO3023" s="148">
        <f t="shared" si="425"/>
        <v>52</v>
      </c>
      <c r="AP3023" s="148">
        <v>6</v>
      </c>
      <c r="AQ3023" s="140">
        <v>30</v>
      </c>
      <c r="AS3023" s="42">
        <f t="shared" si="426"/>
        <v>3347.9408472149435</v>
      </c>
      <c r="AT3023" s="101">
        <f t="shared" si="427"/>
        <v>0</v>
      </c>
      <c r="AU3023" s="42">
        <f t="shared" si="428"/>
        <v>3347.9408472149435</v>
      </c>
      <c r="AV3023" s="42">
        <f t="shared" si="429"/>
        <v>1083.6987240491344</v>
      </c>
      <c r="AW3023" s="102">
        <f t="shared" si="430"/>
        <v>431</v>
      </c>
      <c r="AX3023" s="43">
        <f t="shared" si="423"/>
        <v>0.75</v>
      </c>
      <c r="AY3023" s="43" t="str">
        <f t="shared" si="431"/>
        <v>UTGS</v>
      </c>
    </row>
    <row r="3024" spans="1:51" hidden="1" x14ac:dyDescent="0.2">
      <c r="A3024" s="38">
        <v>3017</v>
      </c>
      <c r="B3024" t="s">
        <v>362</v>
      </c>
      <c r="C3024" t="s">
        <v>289</v>
      </c>
      <c r="D3024">
        <v>550</v>
      </c>
      <c r="E3024" t="s">
        <v>1245</v>
      </c>
      <c r="F3024">
        <v>2</v>
      </c>
      <c r="G3024" t="str">
        <f>LOOKUP(F3024,{0,6,45},{"F","L","H"})</f>
        <v>F</v>
      </c>
      <c r="H3024" t="s">
        <v>4674</v>
      </c>
      <c r="I3024" s="43" t="str">
        <f>IFERROR(VLOOKUP(#REF!,#REF!,2,FALSE),"No")</f>
        <v>No</v>
      </c>
      <c r="J3024" s="139">
        <v>0.75</v>
      </c>
      <c r="K3024" s="148">
        <v>27</v>
      </c>
      <c r="L3024" s="148"/>
      <c r="M3024" s="148"/>
      <c r="N3024" s="148"/>
      <c r="O3024" s="148"/>
      <c r="P3024" s="148"/>
      <c r="Q3024" s="148"/>
      <c r="R3024" s="148"/>
      <c r="S3024" s="148"/>
      <c r="T3024" s="148"/>
      <c r="U3024" s="148"/>
      <c r="V3024" s="148"/>
      <c r="W3024" s="148"/>
      <c r="X3024" s="139">
        <v>2</v>
      </c>
      <c r="Y3024" s="148">
        <v>1000</v>
      </c>
      <c r="Z3024" s="148"/>
      <c r="AA3024" s="148"/>
      <c r="AB3024" s="148"/>
      <c r="AC3024" s="148"/>
      <c r="AD3024" s="148"/>
      <c r="AE3024" s="148"/>
      <c r="AF3024" s="148"/>
      <c r="AG3024" s="148"/>
      <c r="AH3024" s="148"/>
      <c r="AI3024" s="148"/>
      <c r="AJ3024" s="148"/>
      <c r="AK3024" s="148"/>
      <c r="AL3024" s="139">
        <v>0</v>
      </c>
      <c r="AM3024" s="139">
        <v>0</v>
      </c>
      <c r="AN3024" s="148">
        <f t="shared" si="424"/>
        <v>1000</v>
      </c>
      <c r="AO3024" s="148">
        <f t="shared" si="425"/>
        <v>27</v>
      </c>
      <c r="AP3024" s="148">
        <v>9</v>
      </c>
      <c r="AQ3024" s="140">
        <v>23</v>
      </c>
      <c r="AS3024" s="42">
        <f t="shared" si="426"/>
        <v>1738.3539014385285</v>
      </c>
      <c r="AT3024" s="101">
        <f t="shared" si="427"/>
        <v>0</v>
      </c>
      <c r="AU3024" s="42">
        <f t="shared" si="428"/>
        <v>1738.3539014385285</v>
      </c>
      <c r="AV3024" s="42">
        <f t="shared" si="429"/>
        <v>1413.5200748466971</v>
      </c>
      <c r="AW3024" s="102">
        <f t="shared" si="430"/>
        <v>585.0096169344007</v>
      </c>
      <c r="AX3024" s="43">
        <f t="shared" si="423"/>
        <v>0.75</v>
      </c>
      <c r="AY3024" s="43" t="str">
        <f t="shared" si="431"/>
        <v>UTGS</v>
      </c>
    </row>
    <row r="3025" spans="1:51" hidden="1" x14ac:dyDescent="0.2">
      <c r="A3025" s="38">
        <v>3018</v>
      </c>
      <c r="B3025" t="s">
        <v>362</v>
      </c>
      <c r="C3025" t="s">
        <v>289</v>
      </c>
      <c r="D3025">
        <v>550</v>
      </c>
      <c r="E3025" t="s">
        <v>1245</v>
      </c>
      <c r="F3025">
        <v>2</v>
      </c>
      <c r="G3025" t="str">
        <f>LOOKUP(F3025,{0,6,45},{"F","L","H"})</f>
        <v>F</v>
      </c>
      <c r="H3025" t="s">
        <v>4675</v>
      </c>
      <c r="I3025" s="43" t="str">
        <f>IFERROR(VLOOKUP(#REF!,#REF!,2,FALSE),"No")</f>
        <v>No</v>
      </c>
      <c r="J3025" s="139">
        <v>1.25</v>
      </c>
      <c r="K3025" s="148">
        <v>5</v>
      </c>
      <c r="L3025" s="148"/>
      <c r="M3025" s="148"/>
      <c r="N3025" s="148"/>
      <c r="O3025" s="148"/>
      <c r="P3025" s="148"/>
      <c r="Q3025" s="148"/>
      <c r="R3025" s="148"/>
      <c r="S3025" s="148"/>
      <c r="T3025" s="148"/>
      <c r="U3025" s="148"/>
      <c r="V3025" s="148"/>
      <c r="W3025" s="148"/>
      <c r="X3025" s="139">
        <v>1.25</v>
      </c>
      <c r="Y3025" s="148">
        <v>124.32</v>
      </c>
      <c r="Z3025" s="149">
        <v>2</v>
      </c>
      <c r="AA3025" s="148">
        <v>875.68</v>
      </c>
      <c r="AB3025" s="148"/>
      <c r="AC3025" s="148"/>
      <c r="AD3025" s="148"/>
      <c r="AE3025" s="148"/>
      <c r="AF3025" s="148"/>
      <c r="AG3025" s="148"/>
      <c r="AH3025" s="148"/>
      <c r="AI3025" s="148"/>
      <c r="AJ3025" s="148"/>
      <c r="AK3025" s="148"/>
      <c r="AL3025" s="139">
        <v>0</v>
      </c>
      <c r="AM3025" s="139">
        <v>0</v>
      </c>
      <c r="AN3025" s="148">
        <f t="shared" si="424"/>
        <v>1000</v>
      </c>
      <c r="AO3025" s="148">
        <f t="shared" si="425"/>
        <v>5</v>
      </c>
      <c r="AP3025" s="148">
        <v>7</v>
      </c>
      <c r="AQ3025" s="140">
        <v>56</v>
      </c>
      <c r="AS3025" s="42">
        <f t="shared" si="426"/>
        <v>372.56738915528302</v>
      </c>
      <c r="AT3025" s="101">
        <f t="shared" si="427"/>
        <v>0</v>
      </c>
      <c r="AU3025" s="42">
        <f t="shared" si="428"/>
        <v>372.56738915528302</v>
      </c>
      <c r="AV3025" s="42">
        <f t="shared" si="429"/>
        <v>582.10688788346476</v>
      </c>
      <c r="AW3025" s="102">
        <f t="shared" si="430"/>
        <v>585.0096169344007</v>
      </c>
      <c r="AX3025" s="43">
        <f t="shared" si="423"/>
        <v>1.25</v>
      </c>
      <c r="AY3025" s="43" t="str">
        <f t="shared" si="431"/>
        <v>UTGS</v>
      </c>
    </row>
    <row r="3026" spans="1:51" hidden="1" x14ac:dyDescent="0.2">
      <c r="A3026" s="38">
        <v>3019</v>
      </c>
      <c r="B3026" t="s">
        <v>362</v>
      </c>
      <c r="C3026" t="s">
        <v>289</v>
      </c>
      <c r="D3026">
        <v>550</v>
      </c>
      <c r="E3026" t="s">
        <v>1245</v>
      </c>
      <c r="F3026">
        <v>2</v>
      </c>
      <c r="G3026" t="str">
        <f>LOOKUP(F3026,{0,6,45},{"F","L","H"})</f>
        <v>F</v>
      </c>
      <c r="H3026" t="s">
        <v>4676</v>
      </c>
      <c r="I3026" s="43" t="str">
        <f>IFERROR(VLOOKUP(#REF!,#REF!,2,FALSE),"No")</f>
        <v>No</v>
      </c>
      <c r="J3026" s="139">
        <v>0.75</v>
      </c>
      <c r="K3026" s="148">
        <v>28</v>
      </c>
      <c r="L3026" s="148"/>
      <c r="M3026" s="148"/>
      <c r="N3026" s="148"/>
      <c r="O3026" s="148"/>
      <c r="P3026" s="148"/>
      <c r="Q3026" s="148"/>
      <c r="R3026" s="148"/>
      <c r="S3026" s="148"/>
      <c r="T3026" s="148"/>
      <c r="U3026" s="148"/>
      <c r="V3026" s="148"/>
      <c r="W3026" s="148"/>
      <c r="X3026" s="139">
        <v>0.75</v>
      </c>
      <c r="Y3026" s="148">
        <v>20.85</v>
      </c>
      <c r="Z3026" s="149">
        <v>2</v>
      </c>
      <c r="AA3026" s="148">
        <v>979.15</v>
      </c>
      <c r="AB3026" s="148"/>
      <c r="AC3026" s="148"/>
      <c r="AD3026" s="148"/>
      <c r="AE3026" s="148"/>
      <c r="AF3026" s="148"/>
      <c r="AG3026" s="148"/>
      <c r="AH3026" s="148"/>
      <c r="AI3026" s="148"/>
      <c r="AJ3026" s="148"/>
      <c r="AK3026" s="148"/>
      <c r="AL3026" s="139">
        <v>0</v>
      </c>
      <c r="AM3026" s="139">
        <v>0</v>
      </c>
      <c r="AN3026" s="148">
        <f t="shared" si="424"/>
        <v>1000</v>
      </c>
      <c r="AO3026" s="148">
        <f t="shared" si="425"/>
        <v>28</v>
      </c>
      <c r="AP3026" s="148">
        <v>9</v>
      </c>
      <c r="AQ3026" s="140">
        <v>44</v>
      </c>
      <c r="AS3026" s="42">
        <f t="shared" si="426"/>
        <v>1802.7373792695851</v>
      </c>
      <c r="AT3026" s="101">
        <f t="shared" si="427"/>
        <v>0</v>
      </c>
      <c r="AU3026" s="42">
        <f t="shared" si="428"/>
        <v>1802.7373792695851</v>
      </c>
      <c r="AV3026" s="42">
        <f t="shared" si="429"/>
        <v>742.47738003350071</v>
      </c>
      <c r="AW3026" s="102">
        <f t="shared" si="430"/>
        <v>585.0096169344007</v>
      </c>
      <c r="AX3026" s="43">
        <f t="shared" si="423"/>
        <v>0.75</v>
      </c>
      <c r="AY3026" s="43" t="str">
        <f t="shared" si="431"/>
        <v>UTGS</v>
      </c>
    </row>
    <row r="3027" spans="1:51" hidden="1" x14ac:dyDescent="0.2">
      <c r="A3027" s="38">
        <v>3020</v>
      </c>
      <c r="B3027" t="s">
        <v>362</v>
      </c>
      <c r="C3027" t="s">
        <v>289</v>
      </c>
      <c r="D3027">
        <v>540</v>
      </c>
      <c r="E3027" t="s">
        <v>1250</v>
      </c>
      <c r="F3027">
        <v>0.25</v>
      </c>
      <c r="G3027" t="str">
        <f>LOOKUP(F3027,{0,6,45},{"F","L","H"})</f>
        <v>F</v>
      </c>
      <c r="H3027" t="s">
        <v>4677</v>
      </c>
      <c r="I3027" s="43" t="str">
        <f>IFERROR(VLOOKUP(#REF!,#REF!,2,FALSE),"No")</f>
        <v>No</v>
      </c>
      <c r="J3027" s="139">
        <v>0.75</v>
      </c>
      <c r="K3027" s="148">
        <v>59</v>
      </c>
      <c r="L3027" s="148"/>
      <c r="M3027" s="148"/>
      <c r="N3027" s="148"/>
      <c r="O3027" s="148"/>
      <c r="P3027" s="148"/>
      <c r="Q3027" s="148"/>
      <c r="R3027" s="148"/>
      <c r="S3027" s="148"/>
      <c r="T3027" s="148"/>
      <c r="U3027" s="148"/>
      <c r="V3027" s="148"/>
      <c r="W3027" s="148"/>
      <c r="X3027" s="139">
        <v>2</v>
      </c>
      <c r="Y3027" s="148">
        <v>702.44</v>
      </c>
      <c r="Z3027" s="148">
        <v>4</v>
      </c>
      <c r="AA3027" s="148">
        <v>297.56</v>
      </c>
      <c r="AB3027" s="148"/>
      <c r="AC3027" s="148"/>
      <c r="AD3027" s="148"/>
      <c r="AE3027" s="148"/>
      <c r="AF3027" s="148"/>
      <c r="AG3027" s="148"/>
      <c r="AH3027" s="148"/>
      <c r="AI3027" s="148"/>
      <c r="AJ3027" s="148"/>
      <c r="AK3027" s="148"/>
      <c r="AL3027" s="139">
        <v>0</v>
      </c>
      <c r="AM3027" s="139">
        <v>0</v>
      </c>
      <c r="AN3027" s="148">
        <f t="shared" si="424"/>
        <v>1000</v>
      </c>
      <c r="AO3027" s="148">
        <f t="shared" si="425"/>
        <v>59</v>
      </c>
      <c r="AP3027" s="148">
        <v>3</v>
      </c>
      <c r="AQ3027" s="140">
        <v>3</v>
      </c>
      <c r="AS3027" s="42">
        <f t="shared" si="426"/>
        <v>3798.6251920323398</v>
      </c>
      <c r="AT3027" s="101">
        <f t="shared" si="427"/>
        <v>0</v>
      </c>
      <c r="AU3027" s="42">
        <f t="shared" si="428"/>
        <v>3798.6251920323398</v>
      </c>
      <c r="AV3027" s="42">
        <f t="shared" si="429"/>
        <v>11548.155640491344</v>
      </c>
      <c r="AW3027" s="102">
        <f t="shared" si="430"/>
        <v>585.0096169344007</v>
      </c>
      <c r="AX3027" s="43">
        <f t="shared" si="423"/>
        <v>0.75</v>
      </c>
      <c r="AY3027" s="43" t="str">
        <f t="shared" si="431"/>
        <v>UTGS</v>
      </c>
    </row>
    <row r="3028" spans="1:51" hidden="1" x14ac:dyDescent="0.2">
      <c r="A3028" s="38">
        <v>3021</v>
      </c>
      <c r="B3028" t="s">
        <v>5806</v>
      </c>
      <c r="C3028" t="s">
        <v>289</v>
      </c>
      <c r="D3028">
        <v>5550</v>
      </c>
      <c r="E3028" t="s">
        <v>198</v>
      </c>
      <c r="F3028">
        <v>2</v>
      </c>
      <c r="G3028" t="str">
        <f>LOOKUP(F3028,{0,6,45},{"F","L","H"})</f>
        <v>F</v>
      </c>
      <c r="H3028" t="s">
        <v>4678</v>
      </c>
      <c r="I3028" s="43" t="str">
        <f>IFERROR(VLOOKUP(#REF!,#REF!,2,FALSE),"No")</f>
        <v>No</v>
      </c>
      <c r="J3028" s="139">
        <v>0.75</v>
      </c>
      <c r="K3028" s="148">
        <v>2</v>
      </c>
      <c r="L3028" s="148"/>
      <c r="M3028" s="148"/>
      <c r="N3028" s="148"/>
      <c r="O3028" s="148"/>
      <c r="P3028" s="148"/>
      <c r="Q3028" s="148"/>
      <c r="R3028" s="148"/>
      <c r="S3028" s="148"/>
      <c r="T3028" s="148"/>
      <c r="U3028" s="148"/>
      <c r="V3028" s="148"/>
      <c r="W3028" s="148"/>
      <c r="X3028" s="139">
        <v>2</v>
      </c>
      <c r="Y3028" s="148">
        <v>132.09</v>
      </c>
      <c r="Z3028" s="148">
        <v>4</v>
      </c>
      <c r="AA3028" s="148">
        <v>867.91</v>
      </c>
      <c r="AB3028" s="148"/>
      <c r="AC3028" s="148"/>
      <c r="AD3028" s="148"/>
      <c r="AE3028" s="148"/>
      <c r="AF3028" s="148"/>
      <c r="AG3028" s="148"/>
      <c r="AH3028" s="148"/>
      <c r="AI3028" s="148"/>
      <c r="AJ3028" s="148"/>
      <c r="AK3028" s="148"/>
      <c r="AL3028" s="139">
        <v>0</v>
      </c>
      <c r="AM3028" s="139">
        <v>0</v>
      </c>
      <c r="AN3028" s="148">
        <f t="shared" si="424"/>
        <v>1000</v>
      </c>
      <c r="AO3028" s="148">
        <f t="shared" si="425"/>
        <v>2</v>
      </c>
      <c r="AP3028" s="148">
        <v>2</v>
      </c>
      <c r="AQ3028" s="140">
        <v>2</v>
      </c>
      <c r="AS3028" s="42">
        <f t="shared" si="426"/>
        <v>128.76695566211322</v>
      </c>
      <c r="AT3028" s="101">
        <f t="shared" si="427"/>
        <v>0</v>
      </c>
      <c r="AU3028" s="42">
        <f t="shared" si="428"/>
        <v>128.76695566211322</v>
      </c>
      <c r="AV3028" s="42">
        <f t="shared" si="429"/>
        <v>19366.938210737018</v>
      </c>
      <c r="AW3028" s="102">
        <f t="shared" si="430"/>
        <v>3698.6666666666665</v>
      </c>
      <c r="AX3028" s="43">
        <f t="shared" si="423"/>
        <v>0.75</v>
      </c>
      <c r="AY3028" s="43" t="str">
        <f t="shared" si="431"/>
        <v>UTGS</v>
      </c>
    </row>
    <row r="3029" spans="1:51" hidden="1" x14ac:dyDescent="0.2">
      <c r="A3029" s="38">
        <v>3022</v>
      </c>
      <c r="B3029" t="s">
        <v>5806</v>
      </c>
      <c r="C3029" t="s">
        <v>289</v>
      </c>
      <c r="D3029">
        <v>320</v>
      </c>
      <c r="E3029" t="s">
        <v>1243</v>
      </c>
      <c r="F3029">
        <v>0.25</v>
      </c>
      <c r="G3029" t="str">
        <f>LOOKUP(F3029,{0,6,45},{"F","L","H"})</f>
        <v>F</v>
      </c>
      <c r="H3029" t="s">
        <v>4679</v>
      </c>
      <c r="I3029" s="43" t="str">
        <f>IFERROR(VLOOKUP(#REF!,#REF!,2,FALSE),"No")</f>
        <v>No</v>
      </c>
      <c r="J3029" s="139">
        <v>0.75</v>
      </c>
      <c r="K3029" s="148">
        <v>83</v>
      </c>
      <c r="L3029" s="148"/>
      <c r="M3029" s="148"/>
      <c r="N3029" s="148"/>
      <c r="O3029" s="148"/>
      <c r="P3029" s="148"/>
      <c r="Q3029" s="148"/>
      <c r="R3029" s="148"/>
      <c r="S3029" s="148"/>
      <c r="T3029" s="148"/>
      <c r="U3029" s="148"/>
      <c r="V3029" s="148"/>
      <c r="W3029" s="148"/>
      <c r="X3029" s="139">
        <v>2</v>
      </c>
      <c r="Y3029" s="148">
        <v>1000</v>
      </c>
      <c r="Z3029" s="149"/>
      <c r="AA3029" s="148"/>
      <c r="AB3029" s="148"/>
      <c r="AC3029" s="148"/>
      <c r="AD3029" s="148"/>
      <c r="AE3029" s="148"/>
      <c r="AF3029" s="148"/>
      <c r="AG3029" s="148"/>
      <c r="AH3029" s="148"/>
      <c r="AI3029" s="148"/>
      <c r="AJ3029" s="148"/>
      <c r="AK3029" s="148"/>
      <c r="AL3029" s="139">
        <v>0</v>
      </c>
      <c r="AM3029" s="139">
        <v>0</v>
      </c>
      <c r="AN3029" s="148">
        <f t="shared" si="424"/>
        <v>1000</v>
      </c>
      <c r="AO3029" s="148">
        <f t="shared" si="425"/>
        <v>83</v>
      </c>
      <c r="AP3029" s="148">
        <v>9</v>
      </c>
      <c r="AQ3029" s="140">
        <v>10</v>
      </c>
      <c r="AS3029" s="42">
        <f t="shared" si="426"/>
        <v>5343.8286599776984</v>
      </c>
      <c r="AT3029" s="101">
        <f t="shared" si="427"/>
        <v>0</v>
      </c>
      <c r="AU3029" s="42">
        <f t="shared" si="428"/>
        <v>5343.8286599776984</v>
      </c>
      <c r="AV3029" s="42">
        <f t="shared" si="429"/>
        <v>3251.0961721474032</v>
      </c>
      <c r="AW3029" s="102">
        <f t="shared" si="430"/>
        <v>431</v>
      </c>
      <c r="AX3029" s="43">
        <f t="shared" si="423"/>
        <v>0.75</v>
      </c>
      <c r="AY3029" s="43" t="str">
        <f t="shared" si="431"/>
        <v>UTGS</v>
      </c>
    </row>
    <row r="3030" spans="1:51" hidden="1" x14ac:dyDescent="0.2">
      <c r="A3030" s="38">
        <v>3023</v>
      </c>
      <c r="B3030" t="s">
        <v>362</v>
      </c>
      <c r="C3030" t="s">
        <v>289</v>
      </c>
      <c r="D3030">
        <v>320</v>
      </c>
      <c r="E3030" t="s">
        <v>1245</v>
      </c>
      <c r="F3030">
        <v>0.25</v>
      </c>
      <c r="G3030" t="str">
        <f>LOOKUP(F3030,{0,6,45},{"F","L","H"})</f>
        <v>F</v>
      </c>
      <c r="H3030" t="s">
        <v>4680</v>
      </c>
      <c r="I3030" s="43" t="str">
        <f>IFERROR(VLOOKUP(#REF!,#REF!,2,FALSE),"No")</f>
        <v>No</v>
      </c>
      <c r="J3030" s="139">
        <v>0.75</v>
      </c>
      <c r="K3030" s="148">
        <v>28</v>
      </c>
      <c r="L3030" s="148"/>
      <c r="M3030" s="148"/>
      <c r="N3030" s="148"/>
      <c r="O3030" s="148"/>
      <c r="P3030" s="148"/>
      <c r="Q3030" s="148"/>
      <c r="R3030" s="148"/>
      <c r="S3030" s="148"/>
      <c r="T3030" s="148"/>
      <c r="U3030" s="148"/>
      <c r="V3030" s="148"/>
      <c r="W3030" s="148"/>
      <c r="X3030" s="139">
        <v>2</v>
      </c>
      <c r="Y3030" s="148">
        <v>1000</v>
      </c>
      <c r="Z3030" s="148"/>
      <c r="AA3030" s="148"/>
      <c r="AB3030" s="148"/>
      <c r="AC3030" s="148"/>
      <c r="AD3030" s="148"/>
      <c r="AE3030" s="148"/>
      <c r="AF3030" s="148"/>
      <c r="AG3030" s="148"/>
      <c r="AH3030" s="148"/>
      <c r="AI3030" s="148"/>
      <c r="AJ3030" s="148"/>
      <c r="AK3030" s="148"/>
      <c r="AL3030" s="139">
        <v>0</v>
      </c>
      <c r="AM3030" s="139">
        <v>0</v>
      </c>
      <c r="AN3030" s="148">
        <f t="shared" si="424"/>
        <v>1000</v>
      </c>
      <c r="AO3030" s="148">
        <f t="shared" si="425"/>
        <v>28</v>
      </c>
      <c r="AP3030" s="148">
        <v>6</v>
      </c>
      <c r="AQ3030" s="140">
        <v>6</v>
      </c>
      <c r="AS3030" s="42">
        <f t="shared" si="426"/>
        <v>1802.7373792695851</v>
      </c>
      <c r="AT3030" s="101">
        <f t="shared" si="427"/>
        <v>0</v>
      </c>
      <c r="AU3030" s="42">
        <f t="shared" si="428"/>
        <v>1802.7373792695851</v>
      </c>
      <c r="AV3030" s="42">
        <f t="shared" si="429"/>
        <v>5418.493620245672</v>
      </c>
      <c r="AW3030" s="102">
        <f t="shared" si="430"/>
        <v>431</v>
      </c>
      <c r="AX3030" s="43">
        <f t="shared" si="423"/>
        <v>0.75</v>
      </c>
      <c r="AY3030" s="43" t="str">
        <f t="shared" si="431"/>
        <v>UTGS</v>
      </c>
    </row>
    <row r="3031" spans="1:51" hidden="1" x14ac:dyDescent="0.2">
      <c r="A3031" s="38">
        <v>3024</v>
      </c>
      <c r="B3031" t="s">
        <v>5806</v>
      </c>
      <c r="C3031" t="s">
        <v>289</v>
      </c>
      <c r="D3031">
        <v>21100</v>
      </c>
      <c r="E3031" t="s">
        <v>197</v>
      </c>
      <c r="F3031">
        <v>5</v>
      </c>
      <c r="G3031" t="str">
        <f>LOOKUP(F3031,{0,6,45},{"F","L","H"})</f>
        <v>F</v>
      </c>
      <c r="H3031" t="s">
        <v>2065</v>
      </c>
      <c r="I3031" s="43" t="str">
        <f>IFERROR(VLOOKUP(#REF!,#REF!,2,FALSE),"No")</f>
        <v>No</v>
      </c>
      <c r="J3031" s="149">
        <v>4</v>
      </c>
      <c r="K3031" s="148">
        <v>134</v>
      </c>
      <c r="L3031" s="148">
        <v>6</v>
      </c>
      <c r="M3031" s="148">
        <v>1</v>
      </c>
      <c r="N3031" s="148">
        <v>8</v>
      </c>
      <c r="O3031" s="148">
        <v>3</v>
      </c>
      <c r="P3031" s="148"/>
      <c r="Q3031" s="148"/>
      <c r="R3031" s="148"/>
      <c r="S3031" s="148"/>
      <c r="T3031" s="148"/>
      <c r="U3031" s="148"/>
      <c r="V3031" s="148"/>
      <c r="W3031" s="148"/>
      <c r="X3031" s="139">
        <v>8</v>
      </c>
      <c r="Y3031" s="148">
        <v>1000</v>
      </c>
      <c r="Z3031" s="149"/>
      <c r="AA3031" s="148"/>
      <c r="AB3031" s="148"/>
      <c r="AC3031" s="148"/>
      <c r="AD3031" s="148"/>
      <c r="AE3031" s="148"/>
      <c r="AF3031" s="148"/>
      <c r="AG3031" s="148"/>
      <c r="AH3031" s="148"/>
      <c r="AI3031" s="148"/>
      <c r="AJ3031" s="148"/>
      <c r="AK3031" s="148"/>
      <c r="AL3031" s="139">
        <v>0</v>
      </c>
      <c r="AM3031" s="139">
        <v>0</v>
      </c>
      <c r="AN3031" s="148">
        <f t="shared" si="424"/>
        <v>1000</v>
      </c>
      <c r="AO3031" s="148">
        <f t="shared" si="425"/>
        <v>138</v>
      </c>
      <c r="AP3031" s="148">
        <v>9</v>
      </c>
      <c r="AQ3031" s="140">
        <v>16</v>
      </c>
      <c r="AS3031" s="42">
        <f t="shared" si="426"/>
        <v>10554.192829361586</v>
      </c>
      <c r="AT3031" s="101">
        <f t="shared" si="427"/>
        <v>0</v>
      </c>
      <c r="AU3031" s="42">
        <f t="shared" si="428"/>
        <v>10554.192829361586</v>
      </c>
      <c r="AV3031" s="42">
        <f t="shared" si="429"/>
        <v>4553.1851075921277</v>
      </c>
      <c r="AW3031" s="102">
        <f t="shared" si="430"/>
        <v>18747.149999999998</v>
      </c>
      <c r="AX3031" s="43">
        <f t="shared" si="423"/>
        <v>4</v>
      </c>
      <c r="AY3031" s="43" t="str">
        <f t="shared" si="431"/>
        <v>UTGS</v>
      </c>
    </row>
    <row r="3032" spans="1:51" hidden="1" x14ac:dyDescent="0.2">
      <c r="A3032" s="38">
        <v>3025</v>
      </c>
      <c r="B3032" t="s">
        <v>362</v>
      </c>
      <c r="C3032" t="s">
        <v>289</v>
      </c>
      <c r="D3032">
        <v>320</v>
      </c>
      <c r="E3032" t="s">
        <v>1245</v>
      </c>
      <c r="F3032">
        <v>0.25</v>
      </c>
      <c r="G3032" t="str">
        <f>LOOKUP(F3032,{0,6,45},{"F","L","H"})</f>
        <v>F</v>
      </c>
      <c r="H3032" t="s">
        <v>4681</v>
      </c>
      <c r="I3032" s="43" t="str">
        <f>IFERROR(VLOOKUP(#REF!,#REF!,2,FALSE),"No")</f>
        <v>No</v>
      </c>
      <c r="J3032" s="139">
        <v>0.75</v>
      </c>
      <c r="K3032" s="148">
        <v>17</v>
      </c>
      <c r="L3032" s="148"/>
      <c r="M3032" s="148"/>
      <c r="N3032" s="148"/>
      <c r="O3032" s="148"/>
      <c r="P3032" s="148"/>
      <c r="Q3032" s="148"/>
      <c r="R3032" s="148"/>
      <c r="S3032" s="148"/>
      <c r="T3032" s="148"/>
      <c r="U3032" s="148"/>
      <c r="V3032" s="148"/>
      <c r="W3032" s="148"/>
      <c r="X3032" s="139">
        <v>2</v>
      </c>
      <c r="Y3032" s="148">
        <v>1000</v>
      </c>
      <c r="Z3032" s="148"/>
      <c r="AA3032" s="148"/>
      <c r="AB3032" s="148"/>
      <c r="AC3032" s="148"/>
      <c r="AD3032" s="148"/>
      <c r="AE3032" s="148"/>
      <c r="AF3032" s="148"/>
      <c r="AG3032" s="148"/>
      <c r="AH3032" s="148"/>
      <c r="AI3032" s="148"/>
      <c r="AJ3032" s="148"/>
      <c r="AK3032" s="148"/>
      <c r="AL3032" s="139">
        <v>0</v>
      </c>
      <c r="AM3032" s="139">
        <v>0</v>
      </c>
      <c r="AN3032" s="148">
        <f t="shared" si="424"/>
        <v>1000</v>
      </c>
      <c r="AO3032" s="148">
        <f t="shared" si="425"/>
        <v>17</v>
      </c>
      <c r="AP3032" s="148">
        <v>13</v>
      </c>
      <c r="AQ3032" s="140">
        <v>13</v>
      </c>
      <c r="AS3032" s="42">
        <f t="shared" si="426"/>
        <v>1094.5191231279623</v>
      </c>
      <c r="AT3032" s="101">
        <f t="shared" si="427"/>
        <v>0</v>
      </c>
      <c r="AU3032" s="42">
        <f t="shared" si="428"/>
        <v>1094.5191231279623</v>
      </c>
      <c r="AV3032" s="42">
        <f t="shared" si="429"/>
        <v>2500.8432093441561</v>
      </c>
      <c r="AW3032" s="102">
        <f t="shared" si="430"/>
        <v>431</v>
      </c>
      <c r="AX3032" s="43">
        <f t="shared" si="423"/>
        <v>0.75</v>
      </c>
      <c r="AY3032" s="43" t="str">
        <f t="shared" si="431"/>
        <v>UTGS</v>
      </c>
    </row>
    <row r="3033" spans="1:51" hidden="1" x14ac:dyDescent="0.2">
      <c r="A3033" s="38">
        <v>3026</v>
      </c>
      <c r="B3033" t="s">
        <v>362</v>
      </c>
      <c r="C3033" t="s">
        <v>289</v>
      </c>
      <c r="D3033">
        <v>550</v>
      </c>
      <c r="E3033" t="s">
        <v>1245</v>
      </c>
      <c r="F3033">
        <v>2</v>
      </c>
      <c r="G3033" t="str">
        <f>LOOKUP(F3033,{0,6,45},{"F","L","H"})</f>
        <v>F</v>
      </c>
      <c r="H3033" t="s">
        <v>4682</v>
      </c>
      <c r="I3033" s="43" t="str">
        <f>IFERROR(VLOOKUP(#REF!,#REF!,2,FALSE),"No")</f>
        <v>No</v>
      </c>
      <c r="J3033" s="139">
        <v>0.75</v>
      </c>
      <c r="K3033" s="148">
        <v>21</v>
      </c>
      <c r="L3033" s="148"/>
      <c r="M3033" s="148"/>
      <c r="N3033" s="148"/>
      <c r="O3033" s="148"/>
      <c r="P3033" s="148"/>
      <c r="Q3033" s="148"/>
      <c r="R3033" s="148"/>
      <c r="S3033" s="148"/>
      <c r="T3033" s="148"/>
      <c r="U3033" s="148"/>
      <c r="V3033" s="148"/>
      <c r="W3033" s="148"/>
      <c r="X3033" s="139">
        <v>2</v>
      </c>
      <c r="Y3033" s="148">
        <v>138</v>
      </c>
      <c r="Z3033" s="148">
        <v>4</v>
      </c>
      <c r="AA3033" s="148">
        <v>862</v>
      </c>
      <c r="AB3033" s="148"/>
      <c r="AC3033" s="148"/>
      <c r="AD3033" s="148"/>
      <c r="AE3033" s="148"/>
      <c r="AF3033" s="148"/>
      <c r="AG3033" s="148"/>
      <c r="AH3033" s="148"/>
      <c r="AI3033" s="148"/>
      <c r="AJ3033" s="148"/>
      <c r="AK3033" s="148"/>
      <c r="AL3033" s="139">
        <v>0</v>
      </c>
      <c r="AM3033" s="139">
        <v>0</v>
      </c>
      <c r="AN3033" s="148">
        <f t="shared" si="424"/>
        <v>1000</v>
      </c>
      <c r="AO3033" s="148">
        <f t="shared" si="425"/>
        <v>21</v>
      </c>
      <c r="AP3033" s="148">
        <v>12</v>
      </c>
      <c r="AQ3033" s="140">
        <v>132</v>
      </c>
      <c r="AS3033" s="42">
        <f t="shared" si="426"/>
        <v>1352.0530344521887</v>
      </c>
      <c r="AT3033" s="101">
        <f t="shared" si="427"/>
        <v>0</v>
      </c>
      <c r="AU3033" s="42">
        <f t="shared" si="428"/>
        <v>1352.0530344521887</v>
      </c>
      <c r="AV3033" s="42">
        <f t="shared" si="429"/>
        <v>293.11743728389422</v>
      </c>
      <c r="AW3033" s="102">
        <f t="shared" si="430"/>
        <v>585.0096169344007</v>
      </c>
      <c r="AX3033" s="43">
        <f t="shared" si="423"/>
        <v>0.75</v>
      </c>
      <c r="AY3033" s="43" t="str">
        <f t="shared" si="431"/>
        <v>UTGS</v>
      </c>
    </row>
    <row r="3034" spans="1:51" hidden="1" x14ac:dyDescent="0.2">
      <c r="A3034" s="38">
        <v>3027</v>
      </c>
      <c r="B3034" t="s">
        <v>362</v>
      </c>
      <c r="C3034" t="s">
        <v>289</v>
      </c>
      <c r="D3034">
        <v>550</v>
      </c>
      <c r="E3034" t="s">
        <v>1245</v>
      </c>
      <c r="F3034">
        <v>2</v>
      </c>
      <c r="G3034" t="str">
        <f>LOOKUP(F3034,{0,6,45},{"F","L","H"})</f>
        <v>F</v>
      </c>
      <c r="H3034" t="s">
        <v>4683</v>
      </c>
      <c r="I3034" s="43" t="str">
        <f>IFERROR(VLOOKUP(#REF!,#REF!,2,FALSE),"No")</f>
        <v>No</v>
      </c>
      <c r="J3034" s="139">
        <v>0.75</v>
      </c>
      <c r="K3034" s="148">
        <v>45</v>
      </c>
      <c r="L3034" s="148"/>
      <c r="M3034" s="148"/>
      <c r="N3034" s="148"/>
      <c r="O3034" s="148"/>
      <c r="P3034" s="148"/>
      <c r="Q3034" s="148"/>
      <c r="R3034" s="148"/>
      <c r="S3034" s="148"/>
      <c r="T3034" s="148"/>
      <c r="U3034" s="148"/>
      <c r="V3034" s="148"/>
      <c r="W3034" s="148"/>
      <c r="X3034" s="139">
        <v>2</v>
      </c>
      <c r="Y3034" s="148">
        <v>1000</v>
      </c>
      <c r="Z3034" s="148"/>
      <c r="AA3034" s="148"/>
      <c r="AB3034" s="148"/>
      <c r="AC3034" s="148"/>
      <c r="AD3034" s="148"/>
      <c r="AE3034" s="148"/>
      <c r="AF3034" s="148"/>
      <c r="AG3034" s="148"/>
      <c r="AH3034" s="148"/>
      <c r="AI3034" s="148"/>
      <c r="AJ3034" s="148"/>
      <c r="AK3034" s="148"/>
      <c r="AL3034" s="139">
        <v>0</v>
      </c>
      <c r="AM3034" s="139">
        <v>0</v>
      </c>
      <c r="AN3034" s="148">
        <f t="shared" si="424"/>
        <v>1000</v>
      </c>
      <c r="AO3034" s="148">
        <f t="shared" si="425"/>
        <v>45</v>
      </c>
      <c r="AP3034" s="148">
        <v>3</v>
      </c>
      <c r="AQ3034" s="140">
        <v>17</v>
      </c>
      <c r="AS3034" s="42">
        <f t="shared" si="426"/>
        <v>2897.2565023975476</v>
      </c>
      <c r="AT3034" s="101">
        <f t="shared" si="427"/>
        <v>0</v>
      </c>
      <c r="AU3034" s="42">
        <f t="shared" si="428"/>
        <v>2897.2565023975476</v>
      </c>
      <c r="AV3034" s="42">
        <f t="shared" si="429"/>
        <v>1912.4095130278843</v>
      </c>
      <c r="AW3034" s="102">
        <f t="shared" si="430"/>
        <v>585.0096169344007</v>
      </c>
      <c r="AX3034" s="43">
        <f t="shared" si="423"/>
        <v>0.75</v>
      </c>
      <c r="AY3034" s="43" t="str">
        <f t="shared" si="431"/>
        <v>UTGS</v>
      </c>
    </row>
    <row r="3035" spans="1:51" hidden="1" x14ac:dyDescent="0.2">
      <c r="A3035" s="38">
        <v>3028</v>
      </c>
      <c r="B3035" t="s">
        <v>5806</v>
      </c>
      <c r="C3035" t="s">
        <v>5745</v>
      </c>
      <c r="D3035">
        <v>44350</v>
      </c>
      <c r="E3035" t="s">
        <v>215</v>
      </c>
      <c r="F3035">
        <v>45</v>
      </c>
      <c r="G3035" t="str">
        <f>LOOKUP(F3035,{0,6,45},{"F","L","H"})</f>
        <v>H</v>
      </c>
      <c r="H3035" t="s">
        <v>2084</v>
      </c>
      <c r="I3035" s="43" t="str">
        <f>IFERROR(VLOOKUP(#REF!,#REF!,2,FALSE),"No")</f>
        <v>No</v>
      </c>
      <c r="J3035" s="139">
        <v>4</v>
      </c>
      <c r="K3035" s="148">
        <v>81</v>
      </c>
      <c r="L3035" s="148">
        <v>6</v>
      </c>
      <c r="M3035" s="148">
        <v>1</v>
      </c>
      <c r="N3035" s="148">
        <v>8</v>
      </c>
      <c r="O3035" s="148">
        <v>58</v>
      </c>
      <c r="P3035" s="148"/>
      <c r="Q3035" s="148"/>
      <c r="R3035" s="148"/>
      <c r="S3035" s="148"/>
      <c r="T3035" s="148"/>
      <c r="U3035" s="148"/>
      <c r="V3035" s="148"/>
      <c r="W3035" s="148"/>
      <c r="X3035" s="139">
        <v>4</v>
      </c>
      <c r="Y3035" s="148">
        <v>1000</v>
      </c>
      <c r="Z3035" s="148"/>
      <c r="AA3035" s="148"/>
      <c r="AB3035" s="148"/>
      <c r="AC3035" s="148"/>
      <c r="AD3035" s="148"/>
      <c r="AE3035" s="148"/>
      <c r="AF3035" s="148"/>
      <c r="AG3035" s="148"/>
      <c r="AH3035" s="148"/>
      <c r="AI3035" s="148"/>
      <c r="AJ3035" s="148"/>
      <c r="AK3035" s="148"/>
      <c r="AL3035" s="139">
        <v>0</v>
      </c>
      <c r="AM3035" s="139">
        <v>0</v>
      </c>
      <c r="AN3035" s="148">
        <f t="shared" si="424"/>
        <v>1000</v>
      </c>
      <c r="AO3035" s="148">
        <f t="shared" si="425"/>
        <v>140</v>
      </c>
      <c r="AP3035" s="148">
        <v>8</v>
      </c>
      <c r="AQ3035" s="140">
        <v>8</v>
      </c>
      <c r="AS3035" s="42">
        <f t="shared" si="426"/>
        <v>10986.246504315586</v>
      </c>
      <c r="AT3035" s="101">
        <f t="shared" si="427"/>
        <v>0</v>
      </c>
      <c r="AU3035" s="42">
        <f t="shared" si="428"/>
        <v>10986.246504315586</v>
      </c>
      <c r="AV3035" s="42">
        <f t="shared" si="429"/>
        <v>4960.1202151842544</v>
      </c>
      <c r="AW3035" s="102">
        <f t="shared" si="430"/>
        <v>60371.752872868376</v>
      </c>
      <c r="AX3035" s="43">
        <f t="shared" si="423"/>
        <v>4</v>
      </c>
      <c r="AY3035" s="43" t="str">
        <f t="shared" si="431"/>
        <v>UTTSM</v>
      </c>
    </row>
    <row r="3036" spans="1:51" hidden="1" x14ac:dyDescent="0.2">
      <c r="A3036" s="38">
        <v>3029</v>
      </c>
      <c r="B3036" t="s">
        <v>362</v>
      </c>
      <c r="C3036" t="s">
        <v>289</v>
      </c>
      <c r="D3036">
        <v>320</v>
      </c>
      <c r="E3036" t="s">
        <v>1245</v>
      </c>
      <c r="F3036">
        <v>0.25</v>
      </c>
      <c r="G3036" t="str">
        <f>LOOKUP(F3036,{0,6,45},{"F","L","H"})</f>
        <v>F</v>
      </c>
      <c r="H3036" t="s">
        <v>4684</v>
      </c>
      <c r="I3036" s="43" t="str">
        <f>IFERROR(VLOOKUP(#REF!,#REF!,2,FALSE),"No")</f>
        <v>No</v>
      </c>
      <c r="J3036" s="139">
        <v>0.75</v>
      </c>
      <c r="K3036" s="148">
        <v>19</v>
      </c>
      <c r="L3036" s="148"/>
      <c r="M3036" s="148"/>
      <c r="N3036" s="148"/>
      <c r="O3036" s="148"/>
      <c r="P3036" s="148"/>
      <c r="Q3036" s="148"/>
      <c r="R3036" s="148"/>
      <c r="S3036" s="148"/>
      <c r="T3036" s="148"/>
      <c r="U3036" s="148"/>
      <c r="V3036" s="148"/>
      <c r="W3036" s="148"/>
      <c r="X3036" s="139">
        <v>2</v>
      </c>
      <c r="Y3036" s="148">
        <v>418.25</v>
      </c>
      <c r="Z3036" s="149">
        <v>4</v>
      </c>
      <c r="AA3036" s="148">
        <v>581.75</v>
      </c>
      <c r="AB3036" s="148"/>
      <c r="AC3036" s="148"/>
      <c r="AD3036" s="148"/>
      <c r="AE3036" s="148"/>
      <c r="AF3036" s="148"/>
      <c r="AG3036" s="148"/>
      <c r="AH3036" s="148"/>
      <c r="AI3036" s="148"/>
      <c r="AJ3036" s="148"/>
      <c r="AK3036" s="148"/>
      <c r="AL3036" s="139">
        <v>0</v>
      </c>
      <c r="AM3036" s="139">
        <v>0</v>
      </c>
      <c r="AN3036" s="148">
        <f t="shared" si="424"/>
        <v>1000</v>
      </c>
      <c r="AO3036" s="148">
        <f t="shared" si="425"/>
        <v>19</v>
      </c>
      <c r="AP3036" s="148">
        <v>7</v>
      </c>
      <c r="AQ3036" s="140">
        <v>7</v>
      </c>
      <c r="AS3036" s="42">
        <f t="shared" si="426"/>
        <v>1223.2860787900756</v>
      </c>
      <c r="AT3036" s="101">
        <f t="shared" si="427"/>
        <v>0</v>
      </c>
      <c r="AU3036" s="42">
        <f t="shared" si="428"/>
        <v>1223.2860787900756</v>
      </c>
      <c r="AV3036" s="42">
        <f t="shared" si="429"/>
        <v>5240.3013173534337</v>
      </c>
      <c r="AW3036" s="102">
        <f t="shared" si="430"/>
        <v>431</v>
      </c>
      <c r="AX3036" s="43">
        <f t="shared" si="423"/>
        <v>0.75</v>
      </c>
      <c r="AY3036" s="43" t="str">
        <f t="shared" si="431"/>
        <v>UTGS</v>
      </c>
    </row>
    <row r="3037" spans="1:51" hidden="1" x14ac:dyDescent="0.2">
      <c r="A3037" s="38">
        <v>3030</v>
      </c>
      <c r="B3037" t="s">
        <v>362</v>
      </c>
      <c r="C3037" t="s">
        <v>289</v>
      </c>
      <c r="D3037">
        <v>550</v>
      </c>
      <c r="E3037" t="s">
        <v>1243</v>
      </c>
      <c r="F3037">
        <v>2</v>
      </c>
      <c r="G3037" t="str">
        <f>LOOKUP(F3037,{0,6,45},{"F","L","H"})</f>
        <v>F</v>
      </c>
      <c r="H3037" t="s">
        <v>4685</v>
      </c>
      <c r="I3037" s="43" t="str">
        <f>IFERROR(VLOOKUP(#REF!,#REF!,2,FALSE),"No")</f>
        <v>No</v>
      </c>
      <c r="J3037" s="139">
        <v>0.75</v>
      </c>
      <c r="K3037" s="148">
        <v>60</v>
      </c>
      <c r="L3037" s="148"/>
      <c r="M3037" s="148"/>
      <c r="N3037" s="148"/>
      <c r="O3037" s="148"/>
      <c r="P3037" s="148"/>
      <c r="Q3037" s="148"/>
      <c r="R3037" s="148"/>
      <c r="S3037" s="148"/>
      <c r="T3037" s="148"/>
      <c r="U3037" s="148"/>
      <c r="V3037" s="148"/>
      <c r="W3037" s="148"/>
      <c r="X3037" s="139">
        <v>2</v>
      </c>
      <c r="Y3037" s="148">
        <v>1000</v>
      </c>
      <c r="Z3037" s="149"/>
      <c r="AA3037" s="148"/>
      <c r="AB3037" s="148"/>
      <c r="AC3037" s="148"/>
      <c r="AD3037" s="148"/>
      <c r="AE3037" s="148"/>
      <c r="AF3037" s="148"/>
      <c r="AG3037" s="148"/>
      <c r="AH3037" s="148"/>
      <c r="AI3037" s="148"/>
      <c r="AJ3037" s="148"/>
      <c r="AK3037" s="148"/>
      <c r="AL3037" s="139">
        <v>0</v>
      </c>
      <c r="AM3037" s="139">
        <v>0</v>
      </c>
      <c r="AN3037" s="148">
        <f t="shared" si="424"/>
        <v>1000</v>
      </c>
      <c r="AO3037" s="148">
        <f t="shared" si="425"/>
        <v>60</v>
      </c>
      <c r="AP3037" s="148">
        <v>5</v>
      </c>
      <c r="AQ3037" s="140">
        <v>21</v>
      </c>
      <c r="AS3037" s="42">
        <f t="shared" si="426"/>
        <v>3863.0086698633968</v>
      </c>
      <c r="AT3037" s="101">
        <f t="shared" si="427"/>
        <v>0</v>
      </c>
      <c r="AU3037" s="42">
        <f t="shared" si="428"/>
        <v>3863.0086698633968</v>
      </c>
      <c r="AV3037" s="42">
        <f t="shared" si="429"/>
        <v>1548.1410343559062</v>
      </c>
      <c r="AW3037" s="102">
        <f t="shared" si="430"/>
        <v>585.0096169344007</v>
      </c>
      <c r="AX3037" s="43">
        <f t="shared" si="423"/>
        <v>0.75</v>
      </c>
      <c r="AY3037" s="43" t="str">
        <f t="shared" si="431"/>
        <v>UTGS</v>
      </c>
    </row>
    <row r="3038" spans="1:51" hidden="1" x14ac:dyDescent="0.2">
      <c r="A3038" s="38">
        <v>3031</v>
      </c>
      <c r="B3038" t="s">
        <v>5806</v>
      </c>
      <c r="C3038" t="s">
        <v>289</v>
      </c>
      <c r="D3038">
        <v>17800</v>
      </c>
      <c r="E3038" t="s">
        <v>197</v>
      </c>
      <c r="F3038">
        <v>2</v>
      </c>
      <c r="G3038" t="str">
        <f>LOOKUP(F3038,{0,6,45},{"F","L","H"})</f>
        <v>F</v>
      </c>
      <c r="H3038" t="s">
        <v>2112</v>
      </c>
      <c r="I3038" s="43" t="str">
        <f>IFERROR(VLOOKUP(#REF!,#REF!,2,FALSE),"No")</f>
        <v>No</v>
      </c>
      <c r="J3038" s="139">
        <v>2</v>
      </c>
      <c r="K3038" s="148">
        <v>14</v>
      </c>
      <c r="L3038" s="148"/>
      <c r="M3038" s="148"/>
      <c r="N3038" s="148"/>
      <c r="O3038" s="148"/>
      <c r="P3038" s="148"/>
      <c r="Q3038" s="148"/>
      <c r="R3038" s="148"/>
      <c r="S3038" s="148"/>
      <c r="T3038" s="148"/>
      <c r="U3038" s="148"/>
      <c r="V3038" s="148"/>
      <c r="W3038" s="148"/>
      <c r="X3038" s="139">
        <v>2</v>
      </c>
      <c r="Y3038" s="148">
        <v>654.57000000000005</v>
      </c>
      <c r="Z3038" s="148">
        <v>4</v>
      </c>
      <c r="AA3038" s="148">
        <v>345.43</v>
      </c>
      <c r="AB3038" s="148"/>
      <c r="AC3038" s="148"/>
      <c r="AD3038" s="148"/>
      <c r="AE3038" s="148"/>
      <c r="AF3038" s="148"/>
      <c r="AG3038" s="148"/>
      <c r="AH3038" s="148"/>
      <c r="AI3038" s="148"/>
      <c r="AJ3038" s="148"/>
      <c r="AK3038" s="148"/>
      <c r="AL3038" s="139">
        <v>0</v>
      </c>
      <c r="AM3038" s="139">
        <v>0</v>
      </c>
      <c r="AN3038" s="148">
        <f t="shared" si="424"/>
        <v>1000</v>
      </c>
      <c r="AO3038" s="148">
        <f t="shared" si="425"/>
        <v>14</v>
      </c>
      <c r="AP3038" s="148">
        <v>4</v>
      </c>
      <c r="AQ3038" s="140">
        <v>4</v>
      </c>
      <c r="AS3038" s="42">
        <f t="shared" si="426"/>
        <v>1021.7686896347925</v>
      </c>
      <c r="AT3038" s="101">
        <f t="shared" si="427"/>
        <v>0</v>
      </c>
      <c r="AU3038" s="42">
        <f t="shared" si="428"/>
        <v>1021.7686896347925</v>
      </c>
      <c r="AV3038" s="42">
        <f t="shared" si="429"/>
        <v>8746.9237053685083</v>
      </c>
      <c r="AW3038" s="102">
        <f t="shared" si="430"/>
        <v>15242</v>
      </c>
      <c r="AX3038" s="43">
        <f t="shared" si="423"/>
        <v>2</v>
      </c>
      <c r="AY3038" s="43" t="str">
        <f t="shared" si="431"/>
        <v>UTGS</v>
      </c>
    </row>
    <row r="3039" spans="1:51" hidden="1" x14ac:dyDescent="0.2">
      <c r="A3039" s="38">
        <v>3032</v>
      </c>
      <c r="B3039" t="s">
        <v>362</v>
      </c>
      <c r="C3039" t="s">
        <v>289</v>
      </c>
      <c r="D3039">
        <v>320</v>
      </c>
      <c r="E3039" t="s">
        <v>1245</v>
      </c>
      <c r="F3039">
        <v>0.25</v>
      </c>
      <c r="G3039" t="str">
        <f>LOOKUP(F3039,{0,6,45},{"F","L","H"})</f>
        <v>F</v>
      </c>
      <c r="H3039" t="s">
        <v>4686</v>
      </c>
      <c r="I3039" s="43" t="str">
        <f>IFERROR(VLOOKUP(#REF!,#REF!,2,FALSE),"No")</f>
        <v>No</v>
      </c>
      <c r="J3039" s="139">
        <v>0.75</v>
      </c>
      <c r="K3039" s="148">
        <v>35</v>
      </c>
      <c r="L3039" s="148">
        <v>1.25</v>
      </c>
      <c r="M3039" s="148">
        <v>3</v>
      </c>
      <c r="N3039" s="148"/>
      <c r="O3039" s="148"/>
      <c r="P3039" s="148"/>
      <c r="Q3039" s="148"/>
      <c r="R3039" s="148"/>
      <c r="S3039" s="148"/>
      <c r="T3039" s="148"/>
      <c r="U3039" s="148"/>
      <c r="V3039" s="148"/>
      <c r="W3039" s="148"/>
      <c r="X3039" s="139">
        <v>1.25</v>
      </c>
      <c r="Y3039" s="148">
        <v>208.64</v>
      </c>
      <c r="Z3039" s="148">
        <v>2</v>
      </c>
      <c r="AA3039" s="148">
        <v>791.09</v>
      </c>
      <c r="AB3039" s="148"/>
      <c r="AC3039" s="148"/>
      <c r="AD3039" s="148"/>
      <c r="AE3039" s="148"/>
      <c r="AF3039" s="148"/>
      <c r="AG3039" s="148"/>
      <c r="AH3039" s="148"/>
      <c r="AI3039" s="148"/>
      <c r="AJ3039" s="148"/>
      <c r="AK3039" s="148"/>
      <c r="AL3039" s="139">
        <v>0</v>
      </c>
      <c r="AM3039" s="139">
        <v>0</v>
      </c>
      <c r="AN3039" s="148">
        <f t="shared" si="424"/>
        <v>999.73</v>
      </c>
      <c r="AO3039" s="148">
        <f t="shared" si="425"/>
        <v>38</v>
      </c>
      <c r="AP3039" s="148">
        <v>13</v>
      </c>
      <c r="AQ3039" s="140">
        <v>13</v>
      </c>
      <c r="AS3039" s="42">
        <f t="shared" si="426"/>
        <v>2476.9621575801511</v>
      </c>
      <c r="AT3039" s="101">
        <f t="shared" si="427"/>
        <v>0</v>
      </c>
      <c r="AU3039" s="42">
        <f t="shared" si="428"/>
        <v>2476.9621575801511</v>
      </c>
      <c r="AV3039" s="42">
        <f t="shared" si="429"/>
        <v>2511.402443216095</v>
      </c>
      <c r="AW3039" s="102">
        <f t="shared" si="430"/>
        <v>431</v>
      </c>
      <c r="AX3039" s="43">
        <f t="shared" si="423"/>
        <v>0.75</v>
      </c>
      <c r="AY3039" s="43" t="str">
        <f t="shared" si="431"/>
        <v>UTGS</v>
      </c>
    </row>
    <row r="3040" spans="1:51" hidden="1" x14ac:dyDescent="0.2">
      <c r="A3040" s="38">
        <v>3033</v>
      </c>
      <c r="B3040" t="s">
        <v>5806</v>
      </c>
      <c r="C3040" t="s">
        <v>5745</v>
      </c>
      <c r="D3040">
        <v>64550</v>
      </c>
      <c r="E3040" t="s">
        <v>197</v>
      </c>
      <c r="F3040">
        <v>45</v>
      </c>
      <c r="G3040" t="str">
        <f>LOOKUP(F3040,{0,6,45},{"F","L","H"})</f>
        <v>H</v>
      </c>
      <c r="H3040" t="s">
        <v>1922</v>
      </c>
      <c r="I3040" s="43" t="str">
        <f>IFERROR(VLOOKUP(#REF!,#REF!,2,FALSE),"No")</f>
        <v>No</v>
      </c>
      <c r="J3040" s="139">
        <v>4</v>
      </c>
      <c r="K3040" s="148">
        <v>389</v>
      </c>
      <c r="L3040" s="148"/>
      <c r="M3040" s="148"/>
      <c r="N3040" s="148"/>
      <c r="O3040" s="148"/>
      <c r="P3040" s="148"/>
      <c r="Q3040" s="148"/>
      <c r="R3040" s="148"/>
      <c r="S3040" s="148"/>
      <c r="T3040" s="148"/>
      <c r="U3040" s="148"/>
      <c r="V3040" s="148"/>
      <c r="W3040" s="148"/>
      <c r="X3040" s="139">
        <v>4</v>
      </c>
      <c r="Y3040" s="148">
        <v>1000</v>
      </c>
      <c r="Z3040" s="149"/>
      <c r="AA3040" s="148"/>
      <c r="AB3040" s="148"/>
      <c r="AC3040" s="148"/>
      <c r="AD3040" s="148"/>
      <c r="AE3040" s="148"/>
      <c r="AF3040" s="148"/>
      <c r="AG3040" s="148"/>
      <c r="AH3040" s="148"/>
      <c r="AI3040" s="148"/>
      <c r="AJ3040" s="148"/>
      <c r="AK3040" s="148"/>
      <c r="AL3040" s="139">
        <v>0</v>
      </c>
      <c r="AM3040" s="139">
        <v>0</v>
      </c>
      <c r="AN3040" s="148">
        <f t="shared" si="424"/>
        <v>1000</v>
      </c>
      <c r="AO3040" s="148">
        <f t="shared" si="425"/>
        <v>389</v>
      </c>
      <c r="AP3040" s="148">
        <v>1</v>
      </c>
      <c r="AQ3040" s="140">
        <v>1</v>
      </c>
      <c r="AS3040" s="42">
        <f t="shared" si="426"/>
        <v>29775.412876281021</v>
      </c>
      <c r="AT3040" s="101">
        <f t="shared" si="427"/>
        <v>0</v>
      </c>
      <c r="AU3040" s="42">
        <f t="shared" si="428"/>
        <v>29775.412876281021</v>
      </c>
      <c r="AV3040" s="42">
        <f t="shared" si="429"/>
        <v>39680.961721474036</v>
      </c>
      <c r="AW3040" s="102">
        <f t="shared" si="430"/>
        <v>113197.0366366282</v>
      </c>
      <c r="AX3040" s="43">
        <f t="shared" si="423"/>
        <v>4</v>
      </c>
      <c r="AY3040" s="43" t="str">
        <f t="shared" si="431"/>
        <v>UTTSM</v>
      </c>
    </row>
    <row r="3041" spans="1:51" hidden="1" x14ac:dyDescent="0.2">
      <c r="A3041" s="38">
        <v>3034</v>
      </c>
      <c r="B3041" t="s">
        <v>362</v>
      </c>
      <c r="C3041" t="s">
        <v>289</v>
      </c>
      <c r="D3041">
        <v>320</v>
      </c>
      <c r="E3041" t="s">
        <v>1245</v>
      </c>
      <c r="F3041">
        <v>0.25</v>
      </c>
      <c r="G3041" t="str">
        <f>LOOKUP(F3041,{0,6,45},{"F","L","H"})</f>
        <v>F</v>
      </c>
      <c r="H3041" t="s">
        <v>4687</v>
      </c>
      <c r="I3041" s="43" t="str">
        <f>IFERROR(VLOOKUP(#REF!,#REF!,2,FALSE),"No")</f>
        <v>No</v>
      </c>
      <c r="J3041" s="139">
        <v>0.75</v>
      </c>
      <c r="K3041" s="148">
        <v>41</v>
      </c>
      <c r="L3041" s="148"/>
      <c r="M3041" s="148"/>
      <c r="N3041" s="148"/>
      <c r="O3041" s="148"/>
      <c r="P3041" s="148"/>
      <c r="Q3041" s="148"/>
      <c r="R3041" s="148"/>
      <c r="S3041" s="148"/>
      <c r="T3041" s="148"/>
      <c r="U3041" s="148"/>
      <c r="V3041" s="148"/>
      <c r="W3041" s="148"/>
      <c r="X3041" s="139">
        <v>2</v>
      </c>
      <c r="Y3041" s="148">
        <v>1000</v>
      </c>
      <c r="Z3041" s="149"/>
      <c r="AA3041" s="148"/>
      <c r="AB3041" s="149"/>
      <c r="AC3041" s="148"/>
      <c r="AD3041" s="148"/>
      <c r="AE3041" s="148"/>
      <c r="AF3041" s="148"/>
      <c r="AG3041" s="148"/>
      <c r="AH3041" s="148"/>
      <c r="AI3041" s="148"/>
      <c r="AJ3041" s="148"/>
      <c r="AK3041" s="148"/>
      <c r="AL3041" s="139">
        <v>0</v>
      </c>
      <c r="AM3041" s="139">
        <v>0</v>
      </c>
      <c r="AN3041" s="148">
        <f t="shared" si="424"/>
        <v>1000</v>
      </c>
      <c r="AO3041" s="148">
        <f t="shared" si="425"/>
        <v>41</v>
      </c>
      <c r="AP3041" s="148">
        <v>7</v>
      </c>
      <c r="AQ3041" s="140">
        <v>7</v>
      </c>
      <c r="AS3041" s="42">
        <f t="shared" si="426"/>
        <v>2639.7225910733209</v>
      </c>
      <c r="AT3041" s="101">
        <f t="shared" si="427"/>
        <v>0</v>
      </c>
      <c r="AU3041" s="42">
        <f t="shared" si="428"/>
        <v>2639.7225910733209</v>
      </c>
      <c r="AV3041" s="42">
        <f t="shared" si="429"/>
        <v>4644.4231030677192</v>
      </c>
      <c r="AW3041" s="102">
        <f t="shared" si="430"/>
        <v>431</v>
      </c>
      <c r="AX3041" s="43">
        <f t="shared" si="423"/>
        <v>0.75</v>
      </c>
      <c r="AY3041" s="43" t="str">
        <f t="shared" si="431"/>
        <v>UTGS</v>
      </c>
    </row>
    <row r="3042" spans="1:51" hidden="1" x14ac:dyDescent="0.2">
      <c r="A3042" s="38">
        <v>3035</v>
      </c>
      <c r="B3042" t="s">
        <v>5806</v>
      </c>
      <c r="C3042" t="s">
        <v>289</v>
      </c>
      <c r="D3042">
        <v>550</v>
      </c>
      <c r="E3042" t="s">
        <v>1245</v>
      </c>
      <c r="F3042">
        <v>2</v>
      </c>
      <c r="G3042" t="str">
        <f>LOOKUP(F3042,{0,6,45},{"F","L","H"})</f>
        <v>F</v>
      </c>
      <c r="H3042" t="s">
        <v>4689</v>
      </c>
      <c r="I3042" s="43" t="str">
        <f>IFERROR(VLOOKUP(#REF!,#REF!,2,FALSE),"No")</f>
        <v>No</v>
      </c>
      <c r="J3042" s="139">
        <v>1.25</v>
      </c>
      <c r="K3042" s="148">
        <v>101</v>
      </c>
      <c r="L3042" s="148"/>
      <c r="M3042" s="148"/>
      <c r="N3042" s="148"/>
      <c r="O3042" s="148"/>
      <c r="P3042" s="148"/>
      <c r="Q3042" s="148"/>
      <c r="R3042" s="148"/>
      <c r="S3042" s="148"/>
      <c r="T3042" s="148"/>
      <c r="U3042" s="148"/>
      <c r="V3042" s="148"/>
      <c r="W3042" s="148"/>
      <c r="X3042" s="139">
        <v>1.25</v>
      </c>
      <c r="Y3042" s="148">
        <v>182</v>
      </c>
      <c r="Z3042" s="148">
        <v>2</v>
      </c>
      <c r="AA3042" s="148">
        <v>741.69</v>
      </c>
      <c r="AB3042" s="148">
        <v>4</v>
      </c>
      <c r="AC3042" s="148">
        <v>76.31</v>
      </c>
      <c r="AD3042" s="148"/>
      <c r="AE3042" s="148"/>
      <c r="AF3042" s="148"/>
      <c r="AG3042" s="148"/>
      <c r="AH3042" s="148"/>
      <c r="AI3042" s="148"/>
      <c r="AJ3042" s="148"/>
      <c r="AK3042" s="148"/>
      <c r="AL3042" s="139">
        <v>0</v>
      </c>
      <c r="AM3042" s="139">
        <v>0</v>
      </c>
      <c r="AN3042" s="148">
        <f t="shared" si="424"/>
        <v>1000</v>
      </c>
      <c r="AO3042" s="148">
        <f t="shared" si="425"/>
        <v>101</v>
      </c>
      <c r="AP3042" s="148">
        <v>5</v>
      </c>
      <c r="AQ3042" s="140">
        <v>21</v>
      </c>
      <c r="AS3042" s="42">
        <f t="shared" si="426"/>
        <v>7525.8612609367174</v>
      </c>
      <c r="AT3042" s="101">
        <f t="shared" si="427"/>
        <v>0</v>
      </c>
      <c r="AU3042" s="42">
        <f t="shared" si="428"/>
        <v>7525.8612609367174</v>
      </c>
      <c r="AV3042" s="42">
        <f t="shared" si="429"/>
        <v>1580.2621153082873</v>
      </c>
      <c r="AW3042" s="102">
        <f t="shared" si="430"/>
        <v>585.0096169344007</v>
      </c>
      <c r="AX3042" s="43">
        <f t="shared" si="423"/>
        <v>1.25</v>
      </c>
      <c r="AY3042" s="43" t="str">
        <f t="shared" si="431"/>
        <v>UTGS</v>
      </c>
    </row>
    <row r="3043" spans="1:51" hidden="1" x14ac:dyDescent="0.2">
      <c r="A3043" s="38">
        <v>3036</v>
      </c>
      <c r="B3043" t="s">
        <v>362</v>
      </c>
      <c r="C3043" t="s">
        <v>289</v>
      </c>
      <c r="D3043">
        <v>320</v>
      </c>
      <c r="E3043" t="s">
        <v>1245</v>
      </c>
      <c r="F3043">
        <v>0.25</v>
      </c>
      <c r="G3043" t="str">
        <f>LOOKUP(F3043,{0,6,45},{"F","L","H"})</f>
        <v>F</v>
      </c>
      <c r="H3043" t="s">
        <v>4690</v>
      </c>
      <c r="I3043" s="43" t="str">
        <f>IFERROR(VLOOKUP(#REF!,#REF!,2,FALSE),"No")</f>
        <v>No</v>
      </c>
      <c r="J3043" s="139">
        <v>0.75</v>
      </c>
      <c r="K3043" s="148">
        <v>37</v>
      </c>
      <c r="L3043" s="148"/>
      <c r="M3043" s="148"/>
      <c r="N3043" s="148"/>
      <c r="O3043" s="148"/>
      <c r="P3043" s="148"/>
      <c r="Q3043" s="148"/>
      <c r="R3043" s="148"/>
      <c r="S3043" s="148"/>
      <c r="T3043" s="148"/>
      <c r="U3043" s="148"/>
      <c r="V3043" s="148"/>
      <c r="W3043" s="148"/>
      <c r="X3043" s="139">
        <v>2</v>
      </c>
      <c r="Y3043" s="148">
        <v>1000</v>
      </c>
      <c r="Z3043" s="148"/>
      <c r="AA3043" s="148"/>
      <c r="AB3043" s="148"/>
      <c r="AC3043" s="148"/>
      <c r="AD3043" s="148"/>
      <c r="AE3043" s="148"/>
      <c r="AF3043" s="148"/>
      <c r="AG3043" s="148"/>
      <c r="AH3043" s="148"/>
      <c r="AI3043" s="148"/>
      <c r="AJ3043" s="148"/>
      <c r="AK3043" s="148"/>
      <c r="AL3043" s="139">
        <v>0</v>
      </c>
      <c r="AM3043" s="139">
        <v>0</v>
      </c>
      <c r="AN3043" s="148">
        <f t="shared" si="424"/>
        <v>1000</v>
      </c>
      <c r="AO3043" s="148">
        <f t="shared" si="425"/>
        <v>37</v>
      </c>
      <c r="AP3043" s="148">
        <v>11</v>
      </c>
      <c r="AQ3043" s="140">
        <v>11</v>
      </c>
      <c r="AS3043" s="42">
        <f t="shared" si="426"/>
        <v>2382.1886797490947</v>
      </c>
      <c r="AT3043" s="101">
        <f t="shared" si="427"/>
        <v>0</v>
      </c>
      <c r="AU3043" s="42">
        <f t="shared" si="428"/>
        <v>2382.1886797490947</v>
      </c>
      <c r="AV3043" s="42">
        <f t="shared" si="429"/>
        <v>2955.5419746794573</v>
      </c>
      <c r="AW3043" s="102">
        <f t="shared" si="430"/>
        <v>431</v>
      </c>
      <c r="AX3043" s="43">
        <f t="shared" si="423"/>
        <v>0.75</v>
      </c>
      <c r="AY3043" s="43" t="str">
        <f t="shared" si="431"/>
        <v>UTGS</v>
      </c>
    </row>
    <row r="3044" spans="1:51" hidden="1" x14ac:dyDescent="0.2">
      <c r="A3044" s="38">
        <v>3037</v>
      </c>
      <c r="B3044" t="s">
        <v>362</v>
      </c>
      <c r="C3044" t="s">
        <v>289</v>
      </c>
      <c r="D3044">
        <v>550</v>
      </c>
      <c r="E3044" t="s">
        <v>1245</v>
      </c>
      <c r="F3044">
        <v>2</v>
      </c>
      <c r="G3044" t="str">
        <f>LOOKUP(F3044,{0,6,45},{"F","L","H"})</f>
        <v>F</v>
      </c>
      <c r="H3044" t="s">
        <v>4691</v>
      </c>
      <c r="I3044" s="43" t="str">
        <f>IFERROR(VLOOKUP(#REF!,#REF!,2,FALSE),"No")</f>
        <v>No</v>
      </c>
      <c r="J3044" s="139">
        <v>1.25</v>
      </c>
      <c r="K3044" s="148">
        <v>41</v>
      </c>
      <c r="L3044" s="148">
        <v>2</v>
      </c>
      <c r="M3044" s="148">
        <v>1</v>
      </c>
      <c r="N3044" s="148"/>
      <c r="O3044" s="148"/>
      <c r="P3044" s="148"/>
      <c r="Q3044" s="148"/>
      <c r="R3044" s="148"/>
      <c r="S3044" s="148"/>
      <c r="T3044" s="148"/>
      <c r="U3044" s="148"/>
      <c r="V3044" s="148"/>
      <c r="W3044" s="148"/>
      <c r="X3044" s="139">
        <v>2</v>
      </c>
      <c r="Y3044" s="148">
        <v>1000</v>
      </c>
      <c r="Z3044" s="149"/>
      <c r="AA3044" s="148"/>
      <c r="AB3044" s="149"/>
      <c r="AC3044" s="148"/>
      <c r="AD3044" s="148"/>
      <c r="AE3044" s="148"/>
      <c r="AF3044" s="148"/>
      <c r="AG3044" s="148"/>
      <c r="AH3044" s="148"/>
      <c r="AI3044" s="148"/>
      <c r="AJ3044" s="148"/>
      <c r="AK3044" s="148"/>
      <c r="AL3044" s="139">
        <v>0</v>
      </c>
      <c r="AM3044" s="139">
        <v>0</v>
      </c>
      <c r="AN3044" s="148">
        <f t="shared" si="424"/>
        <v>1000</v>
      </c>
      <c r="AO3044" s="148">
        <f t="shared" si="425"/>
        <v>42</v>
      </c>
      <c r="AP3044" s="148">
        <v>5</v>
      </c>
      <c r="AQ3044" s="140">
        <v>53</v>
      </c>
      <c r="AS3044" s="42">
        <f t="shared" si="426"/>
        <v>3128.0360689043773</v>
      </c>
      <c r="AT3044" s="101">
        <f t="shared" si="427"/>
        <v>0</v>
      </c>
      <c r="AU3044" s="42">
        <f t="shared" si="428"/>
        <v>3128.0360689043773</v>
      </c>
      <c r="AV3044" s="42">
        <f t="shared" si="429"/>
        <v>613.41437210328365</v>
      </c>
      <c r="AW3044" s="102">
        <f t="shared" si="430"/>
        <v>585.0096169344007</v>
      </c>
      <c r="AX3044" s="43">
        <f t="shared" si="423"/>
        <v>1.25</v>
      </c>
      <c r="AY3044" s="43" t="str">
        <f t="shared" si="431"/>
        <v>UTGS</v>
      </c>
    </row>
    <row r="3045" spans="1:51" hidden="1" x14ac:dyDescent="0.2">
      <c r="A3045" s="38">
        <v>3038</v>
      </c>
      <c r="B3045" t="s">
        <v>362</v>
      </c>
      <c r="C3045" t="s">
        <v>289</v>
      </c>
      <c r="D3045">
        <v>320</v>
      </c>
      <c r="E3045" t="s">
        <v>1245</v>
      </c>
      <c r="F3045">
        <v>0.25</v>
      </c>
      <c r="G3045" t="str">
        <f>LOOKUP(F3045,{0,6,45},{"F","L","H"})</f>
        <v>F</v>
      </c>
      <c r="H3045" t="s">
        <v>4692</v>
      </c>
      <c r="I3045" s="43" t="str">
        <f>IFERROR(VLOOKUP(#REF!,#REF!,2,FALSE),"No")</f>
        <v>No</v>
      </c>
      <c r="J3045" s="139">
        <v>0.75</v>
      </c>
      <c r="K3045" s="148">
        <v>47</v>
      </c>
      <c r="L3045" s="148"/>
      <c r="M3045" s="148"/>
      <c r="N3045" s="148"/>
      <c r="O3045" s="148"/>
      <c r="P3045" s="148"/>
      <c r="Q3045" s="148"/>
      <c r="R3045" s="148"/>
      <c r="S3045" s="148"/>
      <c r="T3045" s="148"/>
      <c r="U3045" s="148"/>
      <c r="V3045" s="148"/>
      <c r="W3045" s="148"/>
      <c r="X3045" s="139">
        <v>2</v>
      </c>
      <c r="Y3045" s="148">
        <v>1000</v>
      </c>
      <c r="Z3045" s="149"/>
      <c r="AA3045" s="148"/>
      <c r="AB3045" s="148"/>
      <c r="AC3045" s="148"/>
      <c r="AD3045" s="148"/>
      <c r="AE3045" s="148"/>
      <c r="AF3045" s="148"/>
      <c r="AG3045" s="148"/>
      <c r="AH3045" s="148"/>
      <c r="AI3045" s="148"/>
      <c r="AJ3045" s="148"/>
      <c r="AK3045" s="148"/>
      <c r="AL3045" s="139">
        <v>0</v>
      </c>
      <c r="AM3045" s="139">
        <v>0</v>
      </c>
      <c r="AN3045" s="148">
        <f t="shared" si="424"/>
        <v>1000</v>
      </c>
      <c r="AO3045" s="148">
        <f t="shared" si="425"/>
        <v>47</v>
      </c>
      <c r="AP3045" s="148">
        <v>6</v>
      </c>
      <c r="AQ3045" s="140">
        <v>6</v>
      </c>
      <c r="AS3045" s="42">
        <f t="shared" si="426"/>
        <v>3026.0234580596607</v>
      </c>
      <c r="AT3045" s="101">
        <f t="shared" si="427"/>
        <v>0</v>
      </c>
      <c r="AU3045" s="42">
        <f t="shared" si="428"/>
        <v>3026.0234580596607</v>
      </c>
      <c r="AV3045" s="42">
        <f t="shared" si="429"/>
        <v>5418.493620245672</v>
      </c>
      <c r="AW3045" s="102">
        <f t="shared" si="430"/>
        <v>431</v>
      </c>
      <c r="AX3045" s="43">
        <f t="shared" si="423"/>
        <v>0.75</v>
      </c>
      <c r="AY3045" s="43" t="str">
        <f t="shared" si="431"/>
        <v>UTGS</v>
      </c>
    </row>
    <row r="3046" spans="1:51" hidden="1" x14ac:dyDescent="0.2">
      <c r="A3046" s="38">
        <v>3039</v>
      </c>
      <c r="B3046" t="s">
        <v>362</v>
      </c>
      <c r="C3046" t="s">
        <v>289</v>
      </c>
      <c r="D3046">
        <v>540</v>
      </c>
      <c r="E3046" t="s">
        <v>1250</v>
      </c>
      <c r="F3046">
        <v>0.25</v>
      </c>
      <c r="G3046" t="str">
        <f>LOOKUP(F3046,{0,6,45},{"F","L","H"})</f>
        <v>F</v>
      </c>
      <c r="H3046" t="s">
        <v>4693</v>
      </c>
      <c r="I3046" s="43" t="str">
        <f>IFERROR(VLOOKUP(#REF!,#REF!,2,FALSE),"No")</f>
        <v>No</v>
      </c>
      <c r="J3046" s="139">
        <v>0.75</v>
      </c>
      <c r="K3046" s="148">
        <v>25</v>
      </c>
      <c r="L3046" s="148"/>
      <c r="M3046" s="148"/>
      <c r="N3046" s="148"/>
      <c r="O3046" s="148"/>
      <c r="P3046" s="148"/>
      <c r="Q3046" s="148"/>
      <c r="R3046" s="148"/>
      <c r="S3046" s="148"/>
      <c r="T3046" s="148"/>
      <c r="U3046" s="148"/>
      <c r="V3046" s="148"/>
      <c r="W3046" s="148"/>
      <c r="X3046" s="139">
        <v>2</v>
      </c>
      <c r="Y3046" s="148">
        <v>1000</v>
      </c>
      <c r="Z3046" s="148"/>
      <c r="AA3046" s="148"/>
      <c r="AB3046" s="148"/>
      <c r="AC3046" s="148"/>
      <c r="AD3046" s="148"/>
      <c r="AE3046" s="148"/>
      <c r="AF3046" s="148"/>
      <c r="AG3046" s="148"/>
      <c r="AH3046" s="148"/>
      <c r="AI3046" s="148"/>
      <c r="AJ3046" s="148"/>
      <c r="AK3046" s="148"/>
      <c r="AL3046" s="139">
        <v>0</v>
      </c>
      <c r="AM3046" s="139">
        <v>0</v>
      </c>
      <c r="AN3046" s="148">
        <f t="shared" si="424"/>
        <v>1000</v>
      </c>
      <c r="AO3046" s="148">
        <f t="shared" si="425"/>
        <v>25</v>
      </c>
      <c r="AP3046" s="148">
        <v>18</v>
      </c>
      <c r="AQ3046" s="140">
        <v>18</v>
      </c>
      <c r="AS3046" s="42">
        <f t="shared" si="426"/>
        <v>1609.5869457764152</v>
      </c>
      <c r="AT3046" s="101">
        <f t="shared" si="427"/>
        <v>0</v>
      </c>
      <c r="AU3046" s="42">
        <f t="shared" si="428"/>
        <v>1609.5869457764152</v>
      </c>
      <c r="AV3046" s="42">
        <f t="shared" si="429"/>
        <v>1806.1645400818907</v>
      </c>
      <c r="AW3046" s="102">
        <f t="shared" si="430"/>
        <v>585.0096169344007</v>
      </c>
      <c r="AX3046" s="43">
        <f t="shared" si="423"/>
        <v>0.75</v>
      </c>
      <c r="AY3046" s="43" t="str">
        <f t="shared" si="431"/>
        <v>UTGS</v>
      </c>
    </row>
    <row r="3047" spans="1:51" hidden="1" x14ac:dyDescent="0.2">
      <c r="A3047" s="38">
        <v>3040</v>
      </c>
      <c r="B3047" t="s">
        <v>362</v>
      </c>
      <c r="C3047" t="s">
        <v>289</v>
      </c>
      <c r="D3047">
        <v>320</v>
      </c>
      <c r="E3047" t="s">
        <v>1245</v>
      </c>
      <c r="F3047">
        <v>0.25</v>
      </c>
      <c r="G3047" t="str">
        <f>LOOKUP(F3047,{0,6,45},{"F","L","H"})</f>
        <v>F</v>
      </c>
      <c r="H3047" t="s">
        <v>4694</v>
      </c>
      <c r="I3047" s="43" t="str">
        <f>IFERROR(VLOOKUP(#REF!,#REF!,2,FALSE),"No")</f>
        <v>No</v>
      </c>
      <c r="J3047" s="139">
        <v>0.75</v>
      </c>
      <c r="K3047" s="148">
        <v>21</v>
      </c>
      <c r="L3047" s="148"/>
      <c r="M3047" s="148"/>
      <c r="N3047" s="148"/>
      <c r="O3047" s="148"/>
      <c r="P3047" s="148"/>
      <c r="Q3047" s="148"/>
      <c r="R3047" s="148"/>
      <c r="S3047" s="148"/>
      <c r="T3047" s="148"/>
      <c r="U3047" s="148"/>
      <c r="V3047" s="148"/>
      <c r="W3047" s="148"/>
      <c r="X3047" s="139">
        <v>2</v>
      </c>
      <c r="Y3047" s="148">
        <v>1000</v>
      </c>
      <c r="Z3047" s="149"/>
      <c r="AA3047" s="148"/>
      <c r="AB3047" s="149"/>
      <c r="AC3047" s="148"/>
      <c r="AD3047" s="148"/>
      <c r="AE3047" s="148"/>
      <c r="AF3047" s="148"/>
      <c r="AG3047" s="148"/>
      <c r="AH3047" s="148"/>
      <c r="AI3047" s="148"/>
      <c r="AJ3047" s="148"/>
      <c r="AK3047" s="148"/>
      <c r="AL3047" s="139">
        <v>0</v>
      </c>
      <c r="AM3047" s="139">
        <v>0</v>
      </c>
      <c r="AN3047" s="148">
        <f t="shared" si="424"/>
        <v>1000</v>
      </c>
      <c r="AO3047" s="148">
        <f t="shared" si="425"/>
        <v>21</v>
      </c>
      <c r="AP3047" s="148">
        <v>14</v>
      </c>
      <c r="AQ3047" s="140">
        <v>14</v>
      </c>
      <c r="AS3047" s="42">
        <f t="shared" si="426"/>
        <v>1352.0530344521887</v>
      </c>
      <c r="AT3047" s="101">
        <f t="shared" si="427"/>
        <v>0</v>
      </c>
      <c r="AU3047" s="42">
        <f t="shared" si="428"/>
        <v>1352.0530344521887</v>
      </c>
      <c r="AV3047" s="42">
        <f t="shared" si="429"/>
        <v>2322.2115515338596</v>
      </c>
      <c r="AW3047" s="102">
        <f t="shared" si="430"/>
        <v>431</v>
      </c>
      <c r="AX3047" s="43">
        <f t="shared" si="423"/>
        <v>0.75</v>
      </c>
      <c r="AY3047" s="43" t="str">
        <f t="shared" si="431"/>
        <v>UTGS</v>
      </c>
    </row>
    <row r="3048" spans="1:51" hidden="1" x14ac:dyDescent="0.2">
      <c r="A3048" s="38">
        <v>3041</v>
      </c>
      <c r="B3048" t="s">
        <v>362</v>
      </c>
      <c r="C3048" t="s">
        <v>289</v>
      </c>
      <c r="D3048">
        <v>320</v>
      </c>
      <c r="E3048" t="s">
        <v>1245</v>
      </c>
      <c r="F3048">
        <v>0.25</v>
      </c>
      <c r="G3048" t="str">
        <f>LOOKUP(F3048,{0,6,45},{"F","L","H"})</f>
        <v>F</v>
      </c>
      <c r="H3048" t="s">
        <v>4695</v>
      </c>
      <c r="I3048" s="43" t="str">
        <f>IFERROR(VLOOKUP(#REF!,#REF!,2,FALSE),"No")</f>
        <v>No</v>
      </c>
      <c r="J3048" s="139">
        <v>0.75</v>
      </c>
      <c r="K3048" s="148">
        <v>119</v>
      </c>
      <c r="L3048" s="148"/>
      <c r="M3048" s="148"/>
      <c r="N3048" s="148"/>
      <c r="O3048" s="148"/>
      <c r="P3048" s="148"/>
      <c r="Q3048" s="148"/>
      <c r="R3048" s="148"/>
      <c r="S3048" s="148"/>
      <c r="T3048" s="148"/>
      <c r="U3048" s="148"/>
      <c r="V3048" s="148"/>
      <c r="W3048" s="148"/>
      <c r="X3048" s="139">
        <v>0.75</v>
      </c>
      <c r="Y3048" s="148">
        <v>152.5</v>
      </c>
      <c r="Z3048" s="149">
        <v>2</v>
      </c>
      <c r="AA3048" s="148">
        <v>847.5</v>
      </c>
      <c r="AB3048" s="148"/>
      <c r="AC3048" s="148"/>
      <c r="AD3048" s="148"/>
      <c r="AE3048" s="148"/>
      <c r="AF3048" s="148"/>
      <c r="AG3048" s="148"/>
      <c r="AH3048" s="148"/>
      <c r="AI3048" s="148"/>
      <c r="AJ3048" s="148"/>
      <c r="AK3048" s="148"/>
      <c r="AL3048" s="139">
        <v>0</v>
      </c>
      <c r="AM3048" s="139">
        <v>0</v>
      </c>
      <c r="AN3048" s="148">
        <f t="shared" si="424"/>
        <v>1000</v>
      </c>
      <c r="AO3048" s="148">
        <f t="shared" si="425"/>
        <v>119</v>
      </c>
      <c r="AP3048" s="148">
        <v>10</v>
      </c>
      <c r="AQ3048" s="140">
        <v>10</v>
      </c>
      <c r="AS3048" s="42">
        <f t="shared" si="426"/>
        <v>7661.6338618957361</v>
      </c>
      <c r="AT3048" s="101">
        <f t="shared" si="427"/>
        <v>0</v>
      </c>
      <c r="AU3048" s="42">
        <f t="shared" si="428"/>
        <v>7661.6338618957361</v>
      </c>
      <c r="AV3048" s="42">
        <f t="shared" si="429"/>
        <v>3366.6911721474034</v>
      </c>
      <c r="AW3048" s="102">
        <f t="shared" si="430"/>
        <v>431</v>
      </c>
      <c r="AX3048" s="43">
        <f t="shared" si="423"/>
        <v>0.75</v>
      </c>
      <c r="AY3048" s="43" t="str">
        <f t="shared" si="431"/>
        <v>UTGS</v>
      </c>
    </row>
    <row r="3049" spans="1:51" hidden="1" x14ac:dyDescent="0.2">
      <c r="A3049" s="38">
        <v>3042</v>
      </c>
      <c r="B3049" t="s">
        <v>362</v>
      </c>
      <c r="C3049" t="s">
        <v>289</v>
      </c>
      <c r="D3049">
        <v>540</v>
      </c>
      <c r="E3049" t="s">
        <v>1250</v>
      </c>
      <c r="F3049">
        <v>0.25</v>
      </c>
      <c r="G3049" t="str">
        <f>LOOKUP(F3049,{0,6,45},{"F","L","H"})</f>
        <v>F</v>
      </c>
      <c r="H3049" t="s">
        <v>4696</v>
      </c>
      <c r="I3049" s="43" t="str">
        <f>IFERROR(VLOOKUP(#REF!,#REF!,2,FALSE),"No")</f>
        <v>No</v>
      </c>
      <c r="J3049" s="139">
        <v>0.75</v>
      </c>
      <c r="K3049" s="148">
        <v>28</v>
      </c>
      <c r="L3049" s="148"/>
      <c r="M3049" s="148"/>
      <c r="N3049" s="148"/>
      <c r="O3049" s="148"/>
      <c r="P3049" s="148"/>
      <c r="Q3049" s="148"/>
      <c r="R3049" s="148"/>
      <c r="S3049" s="148"/>
      <c r="T3049" s="148"/>
      <c r="U3049" s="148"/>
      <c r="V3049" s="148"/>
      <c r="W3049" s="148"/>
      <c r="X3049" s="139">
        <v>1.25</v>
      </c>
      <c r="Y3049" s="148">
        <v>126</v>
      </c>
      <c r="Z3049" s="148">
        <v>2</v>
      </c>
      <c r="AA3049" s="148">
        <v>874</v>
      </c>
      <c r="AB3049" s="148"/>
      <c r="AC3049" s="148"/>
      <c r="AD3049" s="148"/>
      <c r="AE3049" s="148"/>
      <c r="AF3049" s="148"/>
      <c r="AG3049" s="148"/>
      <c r="AH3049" s="148"/>
      <c r="AI3049" s="148"/>
      <c r="AJ3049" s="148"/>
      <c r="AK3049" s="148"/>
      <c r="AL3049" s="139">
        <v>0</v>
      </c>
      <c r="AM3049" s="139">
        <v>0</v>
      </c>
      <c r="AN3049" s="148">
        <f t="shared" si="424"/>
        <v>1000</v>
      </c>
      <c r="AO3049" s="148">
        <f t="shared" si="425"/>
        <v>28</v>
      </c>
      <c r="AP3049" s="148">
        <v>13</v>
      </c>
      <c r="AQ3049" s="140">
        <v>13</v>
      </c>
      <c r="AS3049" s="42">
        <f t="shared" si="426"/>
        <v>1802.7373792695851</v>
      </c>
      <c r="AT3049" s="101">
        <f t="shared" si="427"/>
        <v>0</v>
      </c>
      <c r="AU3049" s="42">
        <f t="shared" si="428"/>
        <v>1802.7373792695851</v>
      </c>
      <c r="AV3049" s="42">
        <f t="shared" si="429"/>
        <v>2507.6278247287719</v>
      </c>
      <c r="AW3049" s="102">
        <f t="shared" si="430"/>
        <v>585.0096169344007</v>
      </c>
      <c r="AX3049" s="43">
        <f t="shared" si="423"/>
        <v>0.75</v>
      </c>
      <c r="AY3049" s="43" t="str">
        <f t="shared" si="431"/>
        <v>UTGS</v>
      </c>
    </row>
    <row r="3050" spans="1:51" hidden="1" x14ac:dyDescent="0.2">
      <c r="A3050" s="38">
        <v>3043</v>
      </c>
      <c r="B3050" t="s">
        <v>5806</v>
      </c>
      <c r="C3050" t="s">
        <v>5746</v>
      </c>
      <c r="D3050">
        <v>17800</v>
      </c>
      <c r="E3050" t="s">
        <v>220</v>
      </c>
      <c r="F3050">
        <v>2</v>
      </c>
      <c r="G3050" t="str">
        <f>LOOKUP(F3050,{0,6,45},{"F","L","H"})</f>
        <v>F</v>
      </c>
      <c r="H3050" t="s">
        <v>1929</v>
      </c>
      <c r="I3050" s="43" t="str">
        <f>IFERROR(VLOOKUP(#REF!,#REF!,2,FALSE),"No")</f>
        <v>No</v>
      </c>
      <c r="J3050" s="139">
        <v>4</v>
      </c>
      <c r="K3050" s="148">
        <v>458</v>
      </c>
      <c r="L3050" s="148">
        <v>6</v>
      </c>
      <c r="M3050" s="148">
        <v>1</v>
      </c>
      <c r="N3050" s="148">
        <v>8</v>
      </c>
      <c r="O3050" s="148">
        <v>2</v>
      </c>
      <c r="P3050" s="148"/>
      <c r="Q3050" s="148"/>
      <c r="R3050" s="148"/>
      <c r="S3050" s="148"/>
      <c r="T3050" s="148"/>
      <c r="U3050" s="148"/>
      <c r="V3050" s="148"/>
      <c r="W3050" s="148"/>
      <c r="X3050" s="139">
        <v>4</v>
      </c>
      <c r="Y3050" s="148">
        <v>431</v>
      </c>
      <c r="Z3050" s="149">
        <v>6</v>
      </c>
      <c r="AA3050" s="148">
        <v>2</v>
      </c>
      <c r="AB3050" s="148">
        <v>8</v>
      </c>
      <c r="AC3050" s="148">
        <v>567</v>
      </c>
      <c r="AD3050" s="148"/>
      <c r="AE3050" s="148"/>
      <c r="AF3050" s="148"/>
      <c r="AG3050" s="148"/>
      <c r="AH3050" s="148"/>
      <c r="AI3050" s="148"/>
      <c r="AJ3050" s="148"/>
      <c r="AK3050" s="148"/>
      <c r="AL3050" s="139">
        <v>0</v>
      </c>
      <c r="AM3050" s="139">
        <v>0</v>
      </c>
      <c r="AN3050" s="148">
        <f t="shared" si="424"/>
        <v>1000</v>
      </c>
      <c r="AO3050" s="148">
        <f t="shared" si="425"/>
        <v>461</v>
      </c>
      <c r="AP3050" s="148">
        <v>1</v>
      </c>
      <c r="AQ3050" s="140">
        <v>1</v>
      </c>
      <c r="AS3050" s="42">
        <f t="shared" si="426"/>
        <v>35272.664046623926</v>
      </c>
      <c r="AT3050" s="101">
        <f t="shared" si="427"/>
        <v>0</v>
      </c>
      <c r="AU3050" s="42">
        <f t="shared" si="428"/>
        <v>35272.664046623926</v>
      </c>
      <c r="AV3050" s="42">
        <f t="shared" si="429"/>
        <v>58529.051721474039</v>
      </c>
      <c r="AW3050" s="102">
        <f t="shared" si="430"/>
        <v>15242</v>
      </c>
      <c r="AX3050" s="43">
        <f t="shared" si="423"/>
        <v>4</v>
      </c>
      <c r="AY3050" s="43" t="str">
        <f t="shared" si="431"/>
        <v>UTTSS</v>
      </c>
    </row>
    <row r="3051" spans="1:51" hidden="1" x14ac:dyDescent="0.2">
      <c r="A3051" s="38">
        <v>3044</v>
      </c>
      <c r="B3051" t="s">
        <v>5806</v>
      </c>
      <c r="C3051" t="s">
        <v>5746</v>
      </c>
      <c r="D3051">
        <v>9200</v>
      </c>
      <c r="E3051" t="s">
        <v>212</v>
      </c>
      <c r="F3051">
        <v>5</v>
      </c>
      <c r="G3051" t="str">
        <f>LOOKUP(F3051,{0,6,45},{"F","L","H"})</f>
        <v>F</v>
      </c>
      <c r="H3051" t="s">
        <v>1935</v>
      </c>
      <c r="I3051" s="43" t="str">
        <f>IFERROR(VLOOKUP(#REF!,#REF!,2,FALSE),"No")</f>
        <v>No</v>
      </c>
      <c r="J3051" s="139">
        <v>2</v>
      </c>
      <c r="K3051" s="148">
        <v>203</v>
      </c>
      <c r="L3051" s="148"/>
      <c r="M3051" s="148"/>
      <c r="N3051" s="148"/>
      <c r="O3051" s="148"/>
      <c r="P3051" s="148"/>
      <c r="Q3051" s="148"/>
      <c r="R3051" s="148"/>
      <c r="S3051" s="148"/>
      <c r="T3051" s="148"/>
      <c r="U3051" s="148"/>
      <c r="V3051" s="148"/>
      <c r="W3051" s="148"/>
      <c r="X3051" s="139">
        <v>3</v>
      </c>
      <c r="Y3051" s="148">
        <v>180.26</v>
      </c>
      <c r="Z3051" s="148">
        <v>4</v>
      </c>
      <c r="AA3051" s="148">
        <v>819.74</v>
      </c>
      <c r="AB3051" s="148"/>
      <c r="AC3051" s="148"/>
      <c r="AD3051" s="148"/>
      <c r="AE3051" s="148"/>
      <c r="AF3051" s="148"/>
      <c r="AG3051" s="148"/>
      <c r="AH3051" s="148"/>
      <c r="AI3051" s="148"/>
      <c r="AJ3051" s="148"/>
      <c r="AK3051" s="148"/>
      <c r="AL3051" s="139">
        <v>0</v>
      </c>
      <c r="AM3051" s="139">
        <v>0</v>
      </c>
      <c r="AN3051" s="148">
        <f t="shared" si="424"/>
        <v>1000</v>
      </c>
      <c r="AO3051" s="148">
        <f t="shared" si="425"/>
        <v>203</v>
      </c>
      <c r="AP3051" s="148">
        <v>3</v>
      </c>
      <c r="AQ3051" s="140">
        <v>3</v>
      </c>
      <c r="AS3051" s="42">
        <f t="shared" si="426"/>
        <v>14815.645999704491</v>
      </c>
      <c r="AT3051" s="101">
        <f t="shared" si="427"/>
        <v>0</v>
      </c>
      <c r="AU3051" s="42">
        <f t="shared" si="428"/>
        <v>14815.645999704491</v>
      </c>
      <c r="AV3051" s="42">
        <f t="shared" si="429"/>
        <v>12034.266907158011</v>
      </c>
      <c r="AW3051" s="102">
        <f t="shared" si="430"/>
        <v>5118</v>
      </c>
      <c r="AX3051" s="43">
        <f t="shared" si="423"/>
        <v>2</v>
      </c>
      <c r="AY3051" s="43" t="str">
        <f t="shared" si="431"/>
        <v>UTTSS</v>
      </c>
    </row>
    <row r="3052" spans="1:51" hidden="1" x14ac:dyDescent="0.2">
      <c r="A3052" s="38">
        <v>3045</v>
      </c>
      <c r="B3052" t="s">
        <v>362</v>
      </c>
      <c r="C3052" t="s">
        <v>289</v>
      </c>
      <c r="D3052">
        <v>320</v>
      </c>
      <c r="E3052" t="s">
        <v>1245</v>
      </c>
      <c r="F3052">
        <v>0.25</v>
      </c>
      <c r="G3052" t="str">
        <f>LOOKUP(F3052,{0,6,45},{"F","L","H"})</f>
        <v>F</v>
      </c>
      <c r="H3052" t="s">
        <v>4697</v>
      </c>
      <c r="I3052" s="43" t="str">
        <f>IFERROR(VLOOKUP(#REF!,#REF!,2,FALSE),"No")</f>
        <v>No</v>
      </c>
      <c r="J3052" s="139">
        <v>0.75</v>
      </c>
      <c r="K3052" s="148">
        <v>19</v>
      </c>
      <c r="L3052" s="148"/>
      <c r="M3052" s="148"/>
      <c r="N3052" s="148"/>
      <c r="O3052" s="148"/>
      <c r="P3052" s="148"/>
      <c r="Q3052" s="148"/>
      <c r="R3052" s="148"/>
      <c r="S3052" s="148"/>
      <c r="T3052" s="148"/>
      <c r="U3052" s="148"/>
      <c r="V3052" s="148"/>
      <c r="W3052" s="148"/>
      <c r="X3052" s="139">
        <v>2</v>
      </c>
      <c r="Y3052" s="148">
        <v>1000</v>
      </c>
      <c r="Z3052" s="148"/>
      <c r="AA3052" s="148"/>
      <c r="AB3052" s="148"/>
      <c r="AC3052" s="148"/>
      <c r="AD3052" s="148"/>
      <c r="AE3052" s="148"/>
      <c r="AF3052" s="148"/>
      <c r="AG3052" s="148"/>
      <c r="AH3052" s="148"/>
      <c r="AI3052" s="148"/>
      <c r="AJ3052" s="148"/>
      <c r="AK3052" s="148"/>
      <c r="AL3052" s="139">
        <v>0</v>
      </c>
      <c r="AM3052" s="139">
        <v>0</v>
      </c>
      <c r="AN3052" s="148">
        <f t="shared" si="424"/>
        <v>1000</v>
      </c>
      <c r="AO3052" s="148">
        <f t="shared" si="425"/>
        <v>19</v>
      </c>
      <c r="AP3052" s="148">
        <v>16</v>
      </c>
      <c r="AQ3052" s="140">
        <v>16</v>
      </c>
      <c r="AS3052" s="42">
        <f t="shared" si="426"/>
        <v>1223.2860787900756</v>
      </c>
      <c r="AT3052" s="101">
        <f t="shared" si="427"/>
        <v>0</v>
      </c>
      <c r="AU3052" s="42">
        <f t="shared" si="428"/>
        <v>1223.2860787900756</v>
      </c>
      <c r="AV3052" s="42">
        <f t="shared" si="429"/>
        <v>2031.935107592127</v>
      </c>
      <c r="AW3052" s="102">
        <f t="shared" si="430"/>
        <v>431</v>
      </c>
      <c r="AX3052" s="43">
        <f t="shared" si="423"/>
        <v>0.75</v>
      </c>
      <c r="AY3052" s="43" t="str">
        <f t="shared" si="431"/>
        <v>UTGS</v>
      </c>
    </row>
    <row r="3053" spans="1:51" hidden="1" x14ac:dyDescent="0.2">
      <c r="A3053" s="38">
        <v>3046</v>
      </c>
      <c r="B3053" t="s">
        <v>5806</v>
      </c>
      <c r="C3053" t="s">
        <v>5746</v>
      </c>
      <c r="D3053">
        <v>9200</v>
      </c>
      <c r="E3053" t="s">
        <v>212</v>
      </c>
      <c r="F3053">
        <v>5</v>
      </c>
      <c r="G3053" t="str">
        <f>LOOKUP(F3053,{0,6,45},{"F","L","H"})</f>
        <v>F</v>
      </c>
      <c r="H3053" t="s">
        <v>2030</v>
      </c>
      <c r="I3053" s="43" t="str">
        <f>IFERROR(VLOOKUP(#REF!,#REF!,2,FALSE),"No")</f>
        <v>No</v>
      </c>
      <c r="J3053" s="139">
        <v>1.25</v>
      </c>
      <c r="K3053" s="148">
        <v>88</v>
      </c>
      <c r="L3053" s="148"/>
      <c r="M3053" s="148"/>
      <c r="N3053" s="148"/>
      <c r="O3053" s="148"/>
      <c r="P3053" s="148"/>
      <c r="Q3053" s="148"/>
      <c r="R3053" s="148"/>
      <c r="S3053" s="148"/>
      <c r="T3053" s="148"/>
      <c r="U3053" s="148"/>
      <c r="V3053" s="148"/>
      <c r="W3053" s="148"/>
      <c r="X3053" s="139">
        <v>1.25</v>
      </c>
      <c r="Y3053" s="148">
        <v>242</v>
      </c>
      <c r="Z3053" s="148">
        <v>2</v>
      </c>
      <c r="AA3053" s="148">
        <v>234.85</v>
      </c>
      <c r="AB3053" s="148">
        <v>4</v>
      </c>
      <c r="AC3053" s="148">
        <v>523.15</v>
      </c>
      <c r="AD3053" s="148"/>
      <c r="AE3053" s="148"/>
      <c r="AF3053" s="148"/>
      <c r="AG3053" s="148"/>
      <c r="AH3053" s="148"/>
      <c r="AI3053" s="148"/>
      <c r="AJ3053" s="148"/>
      <c r="AK3053" s="148"/>
      <c r="AL3053" s="139">
        <v>0</v>
      </c>
      <c r="AM3053" s="139">
        <v>0</v>
      </c>
      <c r="AN3053" s="148">
        <f t="shared" si="424"/>
        <v>1000</v>
      </c>
      <c r="AO3053" s="148">
        <f t="shared" si="425"/>
        <v>88</v>
      </c>
      <c r="AP3053" s="148">
        <v>15</v>
      </c>
      <c r="AQ3053" s="140">
        <v>15</v>
      </c>
      <c r="AS3053" s="42">
        <f t="shared" si="426"/>
        <v>6557.1860491329808</v>
      </c>
      <c r="AT3053" s="101">
        <f t="shared" si="427"/>
        <v>0</v>
      </c>
      <c r="AU3053" s="42">
        <f t="shared" si="428"/>
        <v>6557.1860491329808</v>
      </c>
      <c r="AV3053" s="42">
        <f t="shared" si="429"/>
        <v>2428.756481431602</v>
      </c>
      <c r="AW3053" s="102">
        <f t="shared" si="430"/>
        <v>5118</v>
      </c>
      <c r="AX3053" s="43">
        <f t="shared" si="423"/>
        <v>1.25</v>
      </c>
      <c r="AY3053" s="43" t="str">
        <f t="shared" si="431"/>
        <v>UTTSS</v>
      </c>
    </row>
    <row r="3054" spans="1:51" hidden="1" x14ac:dyDescent="0.2">
      <c r="A3054" s="38">
        <v>3047</v>
      </c>
      <c r="B3054" t="s">
        <v>362</v>
      </c>
      <c r="C3054" t="s">
        <v>289</v>
      </c>
      <c r="D3054">
        <v>17800</v>
      </c>
      <c r="E3054" t="s">
        <v>197</v>
      </c>
      <c r="F3054">
        <v>2</v>
      </c>
      <c r="G3054" t="str">
        <f>LOOKUP(F3054,{0,6,45},{"F","L","H"})</f>
        <v>F</v>
      </c>
      <c r="H3054" t="s">
        <v>2153</v>
      </c>
      <c r="I3054" s="43" t="str">
        <f>IFERROR(VLOOKUP(#REF!,#REF!,2,FALSE),"No")</f>
        <v>No</v>
      </c>
      <c r="J3054" s="139">
        <v>2</v>
      </c>
      <c r="K3054" s="148">
        <v>103</v>
      </c>
      <c r="L3054" s="148"/>
      <c r="M3054" s="148"/>
      <c r="N3054" s="148"/>
      <c r="O3054" s="148"/>
      <c r="P3054" s="148"/>
      <c r="Q3054" s="148"/>
      <c r="R3054" s="148"/>
      <c r="S3054" s="148"/>
      <c r="T3054" s="148"/>
      <c r="U3054" s="148"/>
      <c r="V3054" s="148"/>
      <c r="W3054" s="148"/>
      <c r="X3054" s="139">
        <v>4</v>
      </c>
      <c r="Y3054" s="148">
        <v>1000</v>
      </c>
      <c r="Z3054" s="149"/>
      <c r="AA3054" s="148"/>
      <c r="AB3054" s="149"/>
      <c r="AC3054" s="148"/>
      <c r="AD3054" s="148"/>
      <c r="AE3054" s="148"/>
      <c r="AF3054" s="148"/>
      <c r="AG3054" s="148"/>
      <c r="AH3054" s="148"/>
      <c r="AI3054" s="148"/>
      <c r="AJ3054" s="148"/>
      <c r="AK3054" s="148"/>
      <c r="AL3054" s="139">
        <v>0</v>
      </c>
      <c r="AM3054" s="139">
        <v>0</v>
      </c>
      <c r="AN3054" s="148">
        <f t="shared" si="424"/>
        <v>1000</v>
      </c>
      <c r="AO3054" s="148">
        <f t="shared" si="425"/>
        <v>103</v>
      </c>
      <c r="AP3054" s="148">
        <v>3</v>
      </c>
      <c r="AQ3054" s="140">
        <v>3</v>
      </c>
      <c r="AS3054" s="42">
        <f t="shared" si="426"/>
        <v>7517.2982165988305</v>
      </c>
      <c r="AT3054" s="101">
        <f t="shared" si="427"/>
        <v>0</v>
      </c>
      <c r="AU3054" s="42">
        <f t="shared" si="428"/>
        <v>7517.2982165988305</v>
      </c>
      <c r="AV3054" s="42">
        <f t="shared" si="429"/>
        <v>13226.987240491346</v>
      </c>
      <c r="AW3054" s="102">
        <f t="shared" si="430"/>
        <v>15242</v>
      </c>
      <c r="AX3054" s="43">
        <f t="shared" si="423"/>
        <v>2</v>
      </c>
      <c r="AY3054" s="43" t="str">
        <f t="shared" si="431"/>
        <v>UTGS</v>
      </c>
    </row>
    <row r="3055" spans="1:51" hidden="1" x14ac:dyDescent="0.2">
      <c r="A3055" s="38">
        <v>3048</v>
      </c>
      <c r="B3055" t="s">
        <v>5806</v>
      </c>
      <c r="C3055" t="s">
        <v>289</v>
      </c>
      <c r="D3055">
        <v>17800</v>
      </c>
      <c r="E3055" t="s">
        <v>197</v>
      </c>
      <c r="F3055">
        <v>2</v>
      </c>
      <c r="G3055" t="str">
        <f>LOOKUP(F3055,{0,6,45},{"F","L","H"})</f>
        <v>F</v>
      </c>
      <c r="H3055" t="s">
        <v>2181</v>
      </c>
      <c r="I3055" s="43" t="str">
        <f>IFERROR(VLOOKUP(#REF!,#REF!,2,FALSE),"No")</f>
        <v>No</v>
      </c>
      <c r="J3055" s="139">
        <v>2</v>
      </c>
      <c r="K3055" s="148">
        <v>80</v>
      </c>
      <c r="L3055" s="148"/>
      <c r="M3055" s="148"/>
      <c r="N3055" s="148"/>
      <c r="O3055" s="148"/>
      <c r="P3055" s="148"/>
      <c r="Q3055" s="148"/>
      <c r="R3055" s="148"/>
      <c r="S3055" s="148"/>
      <c r="T3055" s="148"/>
      <c r="U3055" s="148"/>
      <c r="V3055" s="148"/>
      <c r="W3055" s="148"/>
      <c r="X3055" s="139">
        <v>2</v>
      </c>
      <c r="Y3055" s="148">
        <v>761</v>
      </c>
      <c r="Z3055" s="148">
        <v>3</v>
      </c>
      <c r="AA3055" s="148">
        <v>239</v>
      </c>
      <c r="AB3055" s="148"/>
      <c r="AC3055" s="148"/>
      <c r="AD3055" s="148"/>
      <c r="AE3055" s="148"/>
      <c r="AF3055" s="148"/>
      <c r="AG3055" s="148"/>
      <c r="AH3055" s="148"/>
      <c r="AI3055" s="148"/>
      <c r="AJ3055" s="148"/>
      <c r="AK3055" s="148"/>
      <c r="AL3055" s="139">
        <v>0</v>
      </c>
      <c r="AM3055" s="139">
        <v>0</v>
      </c>
      <c r="AN3055" s="148">
        <f t="shared" si="424"/>
        <v>1000</v>
      </c>
      <c r="AO3055" s="148">
        <f t="shared" si="425"/>
        <v>80</v>
      </c>
      <c r="AP3055" s="148">
        <v>8</v>
      </c>
      <c r="AQ3055" s="140">
        <v>43</v>
      </c>
      <c r="AS3055" s="42">
        <f t="shared" si="426"/>
        <v>5838.6782264845278</v>
      </c>
      <c r="AT3055" s="101">
        <f t="shared" si="427"/>
        <v>0</v>
      </c>
      <c r="AU3055" s="42">
        <f t="shared" si="428"/>
        <v>5838.6782264845278</v>
      </c>
      <c r="AV3055" s="42">
        <f t="shared" si="429"/>
        <v>685.59166794125656</v>
      </c>
      <c r="AW3055" s="102">
        <f t="shared" si="430"/>
        <v>15242</v>
      </c>
      <c r="AX3055" s="43">
        <f t="shared" si="423"/>
        <v>2</v>
      </c>
      <c r="AY3055" s="43" t="str">
        <f t="shared" si="431"/>
        <v>UTGS</v>
      </c>
    </row>
    <row r="3056" spans="1:51" hidden="1" x14ac:dyDescent="0.2">
      <c r="A3056" s="38">
        <v>3049</v>
      </c>
      <c r="B3056" t="s">
        <v>362</v>
      </c>
      <c r="C3056" t="s">
        <v>289</v>
      </c>
      <c r="D3056">
        <v>550</v>
      </c>
      <c r="E3056" t="s">
        <v>1245</v>
      </c>
      <c r="F3056">
        <v>2</v>
      </c>
      <c r="G3056" t="str">
        <f>LOOKUP(F3056,{0,6,45},{"F","L","H"})</f>
        <v>F</v>
      </c>
      <c r="H3056" t="s">
        <v>4698</v>
      </c>
      <c r="I3056" s="43" t="str">
        <f>IFERROR(VLOOKUP(#REF!,#REF!,2,FALSE),"No")</f>
        <v>No</v>
      </c>
      <c r="J3056" s="139">
        <v>0.75</v>
      </c>
      <c r="K3056" s="148">
        <v>59</v>
      </c>
      <c r="L3056" s="148"/>
      <c r="M3056" s="148"/>
      <c r="N3056" s="148"/>
      <c r="O3056" s="148"/>
      <c r="P3056" s="148"/>
      <c r="Q3056" s="148"/>
      <c r="R3056" s="148"/>
      <c r="S3056" s="148"/>
      <c r="T3056" s="148"/>
      <c r="U3056" s="148"/>
      <c r="V3056" s="148"/>
      <c r="W3056" s="148"/>
      <c r="X3056" s="139">
        <v>1.25</v>
      </c>
      <c r="Y3056" s="148">
        <v>53</v>
      </c>
      <c r="Z3056" s="148">
        <v>4</v>
      </c>
      <c r="AA3056" s="148">
        <v>947</v>
      </c>
      <c r="AB3056" s="148"/>
      <c r="AC3056" s="148"/>
      <c r="AD3056" s="148"/>
      <c r="AE3056" s="148"/>
      <c r="AF3056" s="148"/>
      <c r="AG3056" s="148"/>
      <c r="AH3056" s="148"/>
      <c r="AI3056" s="148"/>
      <c r="AJ3056" s="148"/>
      <c r="AK3056" s="148"/>
      <c r="AL3056" s="139">
        <v>0</v>
      </c>
      <c r="AM3056" s="139">
        <v>0</v>
      </c>
      <c r="AN3056" s="148">
        <f t="shared" si="424"/>
        <v>1000</v>
      </c>
      <c r="AO3056" s="148">
        <f t="shared" si="425"/>
        <v>59</v>
      </c>
      <c r="AP3056" s="148">
        <v>6</v>
      </c>
      <c r="AQ3056" s="140">
        <v>68</v>
      </c>
      <c r="AS3056" s="42">
        <f t="shared" si="426"/>
        <v>3798.6251920323398</v>
      </c>
      <c r="AT3056" s="101">
        <f t="shared" si="427"/>
        <v>0</v>
      </c>
      <c r="AU3056" s="42">
        <f t="shared" si="428"/>
        <v>3798.6251920323398</v>
      </c>
      <c r="AV3056" s="42">
        <f t="shared" si="429"/>
        <v>578.50076060991228</v>
      </c>
      <c r="AW3056" s="102">
        <f t="shared" si="430"/>
        <v>585.0096169344007</v>
      </c>
      <c r="AX3056" s="43">
        <f t="shared" si="423"/>
        <v>0.75</v>
      </c>
      <c r="AY3056" s="43" t="str">
        <f t="shared" si="431"/>
        <v>UTGS</v>
      </c>
    </row>
    <row r="3057" spans="1:51" hidden="1" x14ac:dyDescent="0.2">
      <c r="A3057" s="38">
        <v>3050</v>
      </c>
      <c r="B3057" t="s">
        <v>362</v>
      </c>
      <c r="C3057" t="s">
        <v>289</v>
      </c>
      <c r="D3057">
        <v>320</v>
      </c>
      <c r="E3057" t="s">
        <v>1245</v>
      </c>
      <c r="F3057">
        <v>0.25</v>
      </c>
      <c r="G3057" t="str">
        <f>LOOKUP(F3057,{0,6,45},{"F","L","H"})</f>
        <v>F</v>
      </c>
      <c r="H3057" t="s">
        <v>4699</v>
      </c>
      <c r="I3057" s="43" t="str">
        <f>IFERROR(VLOOKUP(#REF!,#REF!,2,FALSE),"No")</f>
        <v>No</v>
      </c>
      <c r="J3057" s="139">
        <v>0.75</v>
      </c>
      <c r="K3057" s="148">
        <v>25</v>
      </c>
      <c r="L3057" s="148"/>
      <c r="M3057" s="148"/>
      <c r="N3057" s="148"/>
      <c r="O3057" s="148"/>
      <c r="P3057" s="148"/>
      <c r="Q3057" s="148"/>
      <c r="R3057" s="148"/>
      <c r="S3057" s="148"/>
      <c r="T3057" s="148"/>
      <c r="U3057" s="148"/>
      <c r="V3057" s="148"/>
      <c r="W3057" s="148"/>
      <c r="X3057" s="139">
        <v>2</v>
      </c>
      <c r="Y3057" s="148">
        <v>1000</v>
      </c>
      <c r="Z3057" s="148"/>
      <c r="AA3057" s="148"/>
      <c r="AB3057" s="148"/>
      <c r="AC3057" s="148"/>
      <c r="AD3057" s="148"/>
      <c r="AE3057" s="148"/>
      <c r="AF3057" s="148"/>
      <c r="AG3057" s="148"/>
      <c r="AH3057" s="148"/>
      <c r="AI3057" s="148"/>
      <c r="AJ3057" s="148"/>
      <c r="AK3057" s="148"/>
      <c r="AL3057" s="139">
        <v>0</v>
      </c>
      <c r="AM3057" s="139">
        <v>0</v>
      </c>
      <c r="AN3057" s="148">
        <f t="shared" si="424"/>
        <v>1000</v>
      </c>
      <c r="AO3057" s="148">
        <f t="shared" si="425"/>
        <v>25</v>
      </c>
      <c r="AP3057" s="148">
        <v>8</v>
      </c>
      <c r="AQ3057" s="140">
        <v>8</v>
      </c>
      <c r="AS3057" s="42">
        <f t="shared" si="426"/>
        <v>1609.5869457764152</v>
      </c>
      <c r="AT3057" s="101">
        <f t="shared" si="427"/>
        <v>0</v>
      </c>
      <c r="AU3057" s="42">
        <f t="shared" si="428"/>
        <v>1609.5869457764152</v>
      </c>
      <c r="AV3057" s="42">
        <f t="shared" si="429"/>
        <v>4063.870215184254</v>
      </c>
      <c r="AW3057" s="102">
        <f t="shared" si="430"/>
        <v>431</v>
      </c>
      <c r="AX3057" s="43">
        <f t="shared" si="423"/>
        <v>0.75</v>
      </c>
      <c r="AY3057" s="43" t="str">
        <f t="shared" si="431"/>
        <v>UTGS</v>
      </c>
    </row>
    <row r="3058" spans="1:51" hidden="1" x14ac:dyDescent="0.2">
      <c r="A3058" s="38">
        <v>3051</v>
      </c>
      <c r="B3058" t="s">
        <v>362</v>
      </c>
      <c r="C3058" t="s">
        <v>289</v>
      </c>
      <c r="D3058">
        <v>550</v>
      </c>
      <c r="E3058" t="s">
        <v>1245</v>
      </c>
      <c r="F3058">
        <v>2</v>
      </c>
      <c r="G3058" t="str">
        <f>LOOKUP(F3058,{0,6,45},{"F","L","H"})</f>
        <v>F</v>
      </c>
      <c r="H3058" t="s">
        <v>4700</v>
      </c>
      <c r="I3058" s="43" t="str">
        <f>IFERROR(VLOOKUP(#REF!,#REF!,2,FALSE),"No")</f>
        <v>No</v>
      </c>
      <c r="J3058" s="139">
        <v>0.75</v>
      </c>
      <c r="K3058" s="148">
        <v>7</v>
      </c>
      <c r="L3058" s="148"/>
      <c r="M3058" s="148"/>
      <c r="N3058" s="148"/>
      <c r="O3058" s="148"/>
      <c r="P3058" s="148"/>
      <c r="Q3058" s="148"/>
      <c r="R3058" s="148"/>
      <c r="S3058" s="148"/>
      <c r="T3058" s="148"/>
      <c r="U3058" s="148"/>
      <c r="V3058" s="148"/>
      <c r="W3058" s="148"/>
      <c r="X3058" s="139">
        <v>2</v>
      </c>
      <c r="Y3058" s="148">
        <v>712.6</v>
      </c>
      <c r="Z3058" s="148">
        <v>4</v>
      </c>
      <c r="AA3058" s="148">
        <v>287.39999999999998</v>
      </c>
      <c r="AB3058" s="148"/>
      <c r="AC3058" s="148"/>
      <c r="AD3058" s="148"/>
      <c r="AE3058" s="148"/>
      <c r="AF3058" s="148"/>
      <c r="AG3058" s="148"/>
      <c r="AH3058" s="148"/>
      <c r="AI3058" s="148"/>
      <c r="AJ3058" s="148"/>
      <c r="AK3058" s="148"/>
      <c r="AL3058" s="139">
        <v>0</v>
      </c>
      <c r="AM3058" s="139">
        <v>0</v>
      </c>
      <c r="AN3058" s="148">
        <f t="shared" si="424"/>
        <v>1000</v>
      </c>
      <c r="AO3058" s="148">
        <f t="shared" si="425"/>
        <v>7</v>
      </c>
      <c r="AP3058" s="148">
        <v>3</v>
      </c>
      <c r="AQ3058" s="140">
        <v>12</v>
      </c>
      <c r="AS3058" s="42">
        <f t="shared" si="426"/>
        <v>450.68434481739627</v>
      </c>
      <c r="AT3058" s="101">
        <f t="shared" si="427"/>
        <v>0</v>
      </c>
      <c r="AU3058" s="42">
        <f t="shared" si="428"/>
        <v>450.68434481739627</v>
      </c>
      <c r="AV3058" s="42">
        <f t="shared" si="429"/>
        <v>2880.9683101228361</v>
      </c>
      <c r="AW3058" s="102">
        <f t="shared" si="430"/>
        <v>585.0096169344007</v>
      </c>
      <c r="AX3058" s="43">
        <f t="shared" si="423"/>
        <v>0.75</v>
      </c>
      <c r="AY3058" s="43" t="str">
        <f t="shared" si="431"/>
        <v>UTGS</v>
      </c>
    </row>
    <row r="3059" spans="1:51" hidden="1" x14ac:dyDescent="0.2">
      <c r="A3059" s="38">
        <v>3052</v>
      </c>
      <c r="B3059" t="s">
        <v>362</v>
      </c>
      <c r="C3059" t="s">
        <v>289</v>
      </c>
      <c r="D3059">
        <v>320</v>
      </c>
      <c r="E3059" t="s">
        <v>1245</v>
      </c>
      <c r="F3059">
        <v>0.25</v>
      </c>
      <c r="G3059" t="str">
        <f>LOOKUP(F3059,{0,6,45},{"F","L","H"})</f>
        <v>F</v>
      </c>
      <c r="H3059" t="s">
        <v>4701</v>
      </c>
      <c r="I3059" s="43" t="str">
        <f>IFERROR(VLOOKUP(#REF!,#REF!,2,FALSE),"No")</f>
        <v>No</v>
      </c>
      <c r="J3059" s="139">
        <v>0.75</v>
      </c>
      <c r="K3059" s="148">
        <v>26</v>
      </c>
      <c r="L3059" s="148"/>
      <c r="M3059" s="148"/>
      <c r="N3059" s="148"/>
      <c r="O3059" s="148"/>
      <c r="P3059" s="148"/>
      <c r="Q3059" s="148"/>
      <c r="R3059" s="148"/>
      <c r="S3059" s="148"/>
      <c r="T3059" s="148"/>
      <c r="U3059" s="148"/>
      <c r="V3059" s="148"/>
      <c r="W3059" s="148"/>
      <c r="X3059" s="139">
        <v>2</v>
      </c>
      <c r="Y3059" s="148">
        <v>768.53</v>
      </c>
      <c r="Z3059" s="148">
        <v>4</v>
      </c>
      <c r="AA3059" s="148">
        <v>231.47</v>
      </c>
      <c r="AB3059" s="148"/>
      <c r="AC3059" s="148"/>
      <c r="AD3059" s="148"/>
      <c r="AE3059" s="148"/>
      <c r="AF3059" s="148"/>
      <c r="AG3059" s="148"/>
      <c r="AH3059" s="148"/>
      <c r="AI3059" s="148"/>
      <c r="AJ3059" s="148"/>
      <c r="AK3059" s="148"/>
      <c r="AL3059" s="139">
        <v>0</v>
      </c>
      <c r="AM3059" s="139">
        <v>0</v>
      </c>
      <c r="AN3059" s="148">
        <f t="shared" si="424"/>
        <v>1000</v>
      </c>
      <c r="AO3059" s="148">
        <f t="shared" si="425"/>
        <v>26</v>
      </c>
      <c r="AP3059" s="148">
        <v>15</v>
      </c>
      <c r="AQ3059" s="140">
        <v>15</v>
      </c>
      <c r="AS3059" s="42">
        <f t="shared" si="426"/>
        <v>1673.9704236074717</v>
      </c>
      <c r="AT3059" s="101">
        <f t="shared" si="427"/>
        <v>0</v>
      </c>
      <c r="AU3059" s="42">
        <f t="shared" si="428"/>
        <v>1673.9704236074717</v>
      </c>
      <c r="AV3059" s="42">
        <f t="shared" si="429"/>
        <v>2278.0401080982688</v>
      </c>
      <c r="AW3059" s="102">
        <f t="shared" si="430"/>
        <v>431</v>
      </c>
      <c r="AX3059" s="43">
        <f t="shared" si="423"/>
        <v>0.75</v>
      </c>
      <c r="AY3059" s="43" t="str">
        <f t="shared" si="431"/>
        <v>UTGS</v>
      </c>
    </row>
    <row r="3060" spans="1:51" hidden="1" x14ac:dyDescent="0.2">
      <c r="A3060" s="38">
        <v>3053</v>
      </c>
      <c r="B3060" t="s">
        <v>362</v>
      </c>
      <c r="C3060" t="s">
        <v>289</v>
      </c>
      <c r="D3060">
        <v>550</v>
      </c>
      <c r="E3060" t="s">
        <v>1245</v>
      </c>
      <c r="F3060">
        <v>2</v>
      </c>
      <c r="G3060" t="str">
        <f>LOOKUP(F3060,{0,6,45},{"F","L","H"})</f>
        <v>F</v>
      </c>
      <c r="H3060" t="s">
        <v>4702</v>
      </c>
      <c r="I3060" s="43" t="str">
        <f>IFERROR(VLOOKUP(#REF!,#REF!,2,FALSE),"No")</f>
        <v>No</v>
      </c>
      <c r="J3060" s="139">
        <v>0.75</v>
      </c>
      <c r="K3060" s="148">
        <v>62</v>
      </c>
      <c r="L3060" s="148"/>
      <c r="M3060" s="148"/>
      <c r="N3060" s="148"/>
      <c r="O3060" s="148"/>
      <c r="P3060" s="148"/>
      <c r="Q3060" s="148"/>
      <c r="R3060" s="148"/>
      <c r="S3060" s="148"/>
      <c r="T3060" s="148"/>
      <c r="U3060" s="148"/>
      <c r="V3060" s="148"/>
      <c r="W3060" s="148"/>
      <c r="X3060" s="139">
        <v>2</v>
      </c>
      <c r="Y3060" s="148">
        <v>1000</v>
      </c>
      <c r="Z3060" s="149"/>
      <c r="AA3060" s="148"/>
      <c r="AB3060" s="148"/>
      <c r="AC3060" s="148"/>
      <c r="AD3060" s="148"/>
      <c r="AE3060" s="148"/>
      <c r="AF3060" s="148"/>
      <c r="AG3060" s="148"/>
      <c r="AH3060" s="148"/>
      <c r="AI3060" s="148"/>
      <c r="AJ3060" s="148"/>
      <c r="AK3060" s="148"/>
      <c r="AL3060" s="139">
        <v>0</v>
      </c>
      <c r="AM3060" s="139">
        <v>0</v>
      </c>
      <c r="AN3060" s="148">
        <f t="shared" si="424"/>
        <v>1000</v>
      </c>
      <c r="AO3060" s="148">
        <f t="shared" si="425"/>
        <v>62</v>
      </c>
      <c r="AP3060" s="148">
        <v>6</v>
      </c>
      <c r="AQ3060" s="140">
        <v>31</v>
      </c>
      <c r="AS3060" s="42">
        <f t="shared" si="426"/>
        <v>3991.7756255255099</v>
      </c>
      <c r="AT3060" s="101">
        <f t="shared" si="427"/>
        <v>0</v>
      </c>
      <c r="AU3060" s="42">
        <f t="shared" si="428"/>
        <v>3991.7756255255099</v>
      </c>
      <c r="AV3060" s="42">
        <f t="shared" si="429"/>
        <v>1048.7407006927108</v>
      </c>
      <c r="AW3060" s="102">
        <f t="shared" si="430"/>
        <v>585.0096169344007</v>
      </c>
      <c r="AX3060" s="43">
        <f t="shared" si="423"/>
        <v>0.75</v>
      </c>
      <c r="AY3060" s="43" t="str">
        <f t="shared" si="431"/>
        <v>UTGS</v>
      </c>
    </row>
    <row r="3061" spans="1:51" hidden="1" x14ac:dyDescent="0.2">
      <c r="A3061" s="38">
        <v>3054</v>
      </c>
      <c r="B3061" t="s">
        <v>362</v>
      </c>
      <c r="C3061" t="s">
        <v>289</v>
      </c>
      <c r="D3061">
        <v>550</v>
      </c>
      <c r="E3061" t="s">
        <v>1252</v>
      </c>
      <c r="F3061">
        <v>2</v>
      </c>
      <c r="G3061" t="str">
        <f>LOOKUP(F3061,{0,6,45},{"F","L","H"})</f>
        <v>F</v>
      </c>
      <c r="H3061" t="s">
        <v>4703</v>
      </c>
      <c r="I3061" s="43" t="str">
        <f>IFERROR(VLOOKUP(#REF!,#REF!,2,FALSE),"No")</f>
        <v>No</v>
      </c>
      <c r="J3061" s="139">
        <v>1.25</v>
      </c>
      <c r="K3061" s="148">
        <v>14</v>
      </c>
      <c r="L3061" s="148"/>
      <c r="M3061" s="148"/>
      <c r="N3061" s="148"/>
      <c r="O3061" s="148"/>
      <c r="P3061" s="148"/>
      <c r="Q3061" s="148"/>
      <c r="R3061" s="148"/>
      <c r="S3061" s="148"/>
      <c r="T3061" s="148"/>
      <c r="U3061" s="148"/>
      <c r="V3061" s="148"/>
      <c r="W3061" s="148"/>
      <c r="X3061" s="139">
        <v>2</v>
      </c>
      <c r="Y3061" s="148">
        <v>1000</v>
      </c>
      <c r="Z3061" s="148"/>
      <c r="AA3061" s="148"/>
      <c r="AB3061" s="148"/>
      <c r="AC3061" s="148"/>
      <c r="AD3061" s="148"/>
      <c r="AE3061" s="148"/>
      <c r="AF3061" s="148"/>
      <c r="AG3061" s="148"/>
      <c r="AH3061" s="148"/>
      <c r="AI3061" s="148"/>
      <c r="AJ3061" s="148"/>
      <c r="AK3061" s="148"/>
      <c r="AL3061" s="139">
        <v>0</v>
      </c>
      <c r="AM3061" s="139">
        <v>0</v>
      </c>
      <c r="AN3061" s="148">
        <f t="shared" si="424"/>
        <v>1000</v>
      </c>
      <c r="AO3061" s="148">
        <f t="shared" si="425"/>
        <v>14</v>
      </c>
      <c r="AP3061" s="148">
        <v>3</v>
      </c>
      <c r="AQ3061" s="140">
        <v>85</v>
      </c>
      <c r="AS3061" s="42">
        <f t="shared" si="426"/>
        <v>1043.1886896347924</v>
      </c>
      <c r="AT3061" s="101">
        <f t="shared" si="427"/>
        <v>0</v>
      </c>
      <c r="AU3061" s="42">
        <f t="shared" si="428"/>
        <v>1043.1886896347924</v>
      </c>
      <c r="AV3061" s="42">
        <f t="shared" si="429"/>
        <v>382.48190260557686</v>
      </c>
      <c r="AW3061" s="102">
        <f t="shared" si="430"/>
        <v>585.0096169344007</v>
      </c>
      <c r="AX3061" s="43">
        <f t="shared" si="423"/>
        <v>1.25</v>
      </c>
      <c r="AY3061" s="43" t="str">
        <f t="shared" si="431"/>
        <v>UTGS</v>
      </c>
    </row>
    <row r="3062" spans="1:51" hidden="1" x14ac:dyDescent="0.2">
      <c r="A3062" s="38">
        <v>3055</v>
      </c>
      <c r="B3062" t="s">
        <v>362</v>
      </c>
      <c r="C3062" t="s">
        <v>289</v>
      </c>
      <c r="D3062">
        <v>550</v>
      </c>
      <c r="E3062" t="s">
        <v>1252</v>
      </c>
      <c r="F3062">
        <v>2</v>
      </c>
      <c r="G3062" t="str">
        <f>LOOKUP(F3062,{0,6,45},{"F","L","H"})</f>
        <v>F</v>
      </c>
      <c r="H3062" t="s">
        <v>4704</v>
      </c>
      <c r="I3062" s="43" t="str">
        <f>IFERROR(VLOOKUP(#REF!,#REF!,2,FALSE),"No")</f>
        <v>No</v>
      </c>
      <c r="J3062" s="139">
        <v>1.25</v>
      </c>
      <c r="K3062" s="148">
        <v>69</v>
      </c>
      <c r="L3062" s="148"/>
      <c r="M3062" s="148"/>
      <c r="N3062" s="148"/>
      <c r="O3062" s="148"/>
      <c r="P3062" s="148"/>
      <c r="Q3062" s="148"/>
      <c r="R3062" s="148"/>
      <c r="S3062" s="148"/>
      <c r="T3062" s="148"/>
      <c r="U3062" s="148"/>
      <c r="V3062" s="148"/>
      <c r="W3062" s="148"/>
      <c r="X3062" s="139">
        <v>2</v>
      </c>
      <c r="Y3062" s="148">
        <v>1000</v>
      </c>
      <c r="Z3062" s="148"/>
      <c r="AA3062" s="148"/>
      <c r="AB3062" s="148"/>
      <c r="AC3062" s="148"/>
      <c r="AD3062" s="148"/>
      <c r="AE3062" s="148"/>
      <c r="AF3062" s="148"/>
      <c r="AG3062" s="148"/>
      <c r="AH3062" s="148"/>
      <c r="AI3062" s="148"/>
      <c r="AJ3062" s="148"/>
      <c r="AK3062" s="148"/>
      <c r="AL3062" s="139">
        <v>0</v>
      </c>
      <c r="AM3062" s="139">
        <v>0</v>
      </c>
      <c r="AN3062" s="148">
        <f t="shared" si="424"/>
        <v>1000</v>
      </c>
      <c r="AO3062" s="148">
        <f t="shared" si="425"/>
        <v>69</v>
      </c>
      <c r="AP3062" s="148">
        <v>2</v>
      </c>
      <c r="AQ3062" s="140">
        <v>58</v>
      </c>
      <c r="AS3062" s="42">
        <f t="shared" si="426"/>
        <v>5141.429970342906</v>
      </c>
      <c r="AT3062" s="101">
        <f t="shared" si="427"/>
        <v>0</v>
      </c>
      <c r="AU3062" s="42">
        <f t="shared" si="428"/>
        <v>5141.429970342906</v>
      </c>
      <c r="AV3062" s="42">
        <f t="shared" si="429"/>
        <v>560.53382278403501</v>
      </c>
      <c r="AW3062" s="102">
        <f t="shared" si="430"/>
        <v>585.0096169344007</v>
      </c>
      <c r="AX3062" s="43">
        <f t="shared" si="423"/>
        <v>1.25</v>
      </c>
      <c r="AY3062" s="43" t="str">
        <f t="shared" si="431"/>
        <v>UTGS</v>
      </c>
    </row>
    <row r="3063" spans="1:51" hidden="1" x14ac:dyDescent="0.2">
      <c r="A3063" s="38">
        <v>3056</v>
      </c>
      <c r="B3063" t="s">
        <v>362</v>
      </c>
      <c r="C3063" t="s">
        <v>289</v>
      </c>
      <c r="D3063">
        <v>320</v>
      </c>
      <c r="E3063" t="s">
        <v>1245</v>
      </c>
      <c r="F3063">
        <v>0.25</v>
      </c>
      <c r="G3063" t="str">
        <f>LOOKUP(F3063,{0,6,45},{"F","L","H"})</f>
        <v>F</v>
      </c>
      <c r="H3063" t="s">
        <v>4705</v>
      </c>
      <c r="I3063" s="43" t="str">
        <f>IFERROR(VLOOKUP(#REF!,#REF!,2,FALSE),"No")</f>
        <v>No</v>
      </c>
      <c r="J3063" s="139">
        <v>0.75</v>
      </c>
      <c r="K3063" s="148">
        <v>17</v>
      </c>
      <c r="L3063" s="148"/>
      <c r="M3063" s="148"/>
      <c r="N3063" s="148"/>
      <c r="O3063" s="148"/>
      <c r="P3063" s="148"/>
      <c r="Q3063" s="148"/>
      <c r="R3063" s="148"/>
      <c r="S3063" s="148"/>
      <c r="T3063" s="148"/>
      <c r="U3063" s="148"/>
      <c r="V3063" s="148"/>
      <c r="W3063" s="148"/>
      <c r="X3063" s="139">
        <v>0.75</v>
      </c>
      <c r="Y3063" s="148">
        <v>83.36</v>
      </c>
      <c r="Z3063" s="148">
        <v>1.25</v>
      </c>
      <c r="AA3063" s="148">
        <v>89.31</v>
      </c>
      <c r="AB3063" s="148">
        <v>2</v>
      </c>
      <c r="AC3063" s="148">
        <v>827.33</v>
      </c>
      <c r="AD3063" s="148"/>
      <c r="AE3063" s="148"/>
      <c r="AF3063" s="148"/>
      <c r="AG3063" s="148"/>
      <c r="AH3063" s="148"/>
      <c r="AI3063" s="148"/>
      <c r="AJ3063" s="148"/>
      <c r="AK3063" s="148"/>
      <c r="AL3063" s="139">
        <v>0</v>
      </c>
      <c r="AM3063" s="139">
        <v>0</v>
      </c>
      <c r="AN3063" s="148">
        <f t="shared" si="424"/>
        <v>1000</v>
      </c>
      <c r="AO3063" s="148">
        <f t="shared" si="425"/>
        <v>17</v>
      </c>
      <c r="AP3063" s="148">
        <v>5</v>
      </c>
      <c r="AQ3063" s="140">
        <v>20</v>
      </c>
      <c r="AS3063" s="42">
        <f t="shared" si="426"/>
        <v>1094.5191231279623</v>
      </c>
      <c r="AT3063" s="101">
        <f t="shared" si="427"/>
        <v>0</v>
      </c>
      <c r="AU3063" s="42">
        <f t="shared" si="428"/>
        <v>1094.5191231279623</v>
      </c>
      <c r="AV3063" s="42">
        <f t="shared" si="429"/>
        <v>1660.2673760737016</v>
      </c>
      <c r="AW3063" s="102">
        <f t="shared" si="430"/>
        <v>431</v>
      </c>
      <c r="AX3063" s="43">
        <f t="shared" si="423"/>
        <v>0.75</v>
      </c>
      <c r="AY3063" s="43" t="str">
        <f t="shared" si="431"/>
        <v>UTGS</v>
      </c>
    </row>
    <row r="3064" spans="1:51" hidden="1" x14ac:dyDescent="0.2">
      <c r="A3064" s="38">
        <v>3057</v>
      </c>
      <c r="B3064" t="s">
        <v>362</v>
      </c>
      <c r="C3064" t="s">
        <v>289</v>
      </c>
      <c r="D3064">
        <v>320</v>
      </c>
      <c r="E3064" t="s">
        <v>1245</v>
      </c>
      <c r="F3064">
        <v>0.25</v>
      </c>
      <c r="G3064" t="str">
        <f>LOOKUP(F3064,{0,6,45},{"F","L","H"})</f>
        <v>F</v>
      </c>
      <c r="H3064" t="s">
        <v>4706</v>
      </c>
      <c r="I3064" s="43" t="str">
        <f>IFERROR(VLOOKUP(#REF!,#REF!,2,FALSE),"No")</f>
        <v>No</v>
      </c>
      <c r="J3064" s="139">
        <v>0.75</v>
      </c>
      <c r="K3064" s="148">
        <v>26</v>
      </c>
      <c r="L3064" s="148"/>
      <c r="M3064" s="148"/>
      <c r="N3064" s="148"/>
      <c r="O3064" s="148"/>
      <c r="P3064" s="148"/>
      <c r="Q3064" s="148"/>
      <c r="R3064" s="148"/>
      <c r="S3064" s="148"/>
      <c r="T3064" s="148"/>
      <c r="U3064" s="148"/>
      <c r="V3064" s="148"/>
      <c r="W3064" s="148"/>
      <c r="X3064" s="139">
        <v>2</v>
      </c>
      <c r="Y3064" s="148">
        <v>1000</v>
      </c>
      <c r="Z3064" s="148"/>
      <c r="AA3064" s="148"/>
      <c r="AB3064" s="148"/>
      <c r="AC3064" s="148"/>
      <c r="AD3064" s="148"/>
      <c r="AE3064" s="148"/>
      <c r="AF3064" s="148"/>
      <c r="AG3064" s="148"/>
      <c r="AH3064" s="148"/>
      <c r="AI3064" s="148"/>
      <c r="AJ3064" s="148"/>
      <c r="AK3064" s="148"/>
      <c r="AL3064" s="139">
        <v>0</v>
      </c>
      <c r="AM3064" s="139">
        <v>0</v>
      </c>
      <c r="AN3064" s="148">
        <f t="shared" si="424"/>
        <v>1000</v>
      </c>
      <c r="AO3064" s="148">
        <f t="shared" si="425"/>
        <v>26</v>
      </c>
      <c r="AP3064" s="148">
        <v>18</v>
      </c>
      <c r="AQ3064" s="140">
        <v>18</v>
      </c>
      <c r="AS3064" s="42">
        <f t="shared" si="426"/>
        <v>1673.9704236074717</v>
      </c>
      <c r="AT3064" s="101">
        <f t="shared" si="427"/>
        <v>0</v>
      </c>
      <c r="AU3064" s="42">
        <f t="shared" si="428"/>
        <v>1673.9704236074717</v>
      </c>
      <c r="AV3064" s="42">
        <f t="shared" si="429"/>
        <v>1806.1645400818907</v>
      </c>
      <c r="AW3064" s="102">
        <f t="shared" si="430"/>
        <v>431</v>
      </c>
      <c r="AX3064" s="43">
        <f t="shared" si="423"/>
        <v>0.75</v>
      </c>
      <c r="AY3064" s="43" t="str">
        <f t="shared" si="431"/>
        <v>UTGS</v>
      </c>
    </row>
    <row r="3065" spans="1:51" hidden="1" x14ac:dyDescent="0.2">
      <c r="A3065" s="38">
        <v>3058</v>
      </c>
      <c r="B3065" t="s">
        <v>362</v>
      </c>
      <c r="C3065" t="s">
        <v>289</v>
      </c>
      <c r="D3065">
        <v>320</v>
      </c>
      <c r="E3065" t="s">
        <v>1223</v>
      </c>
      <c r="F3065">
        <v>0.25</v>
      </c>
      <c r="G3065" t="str">
        <f>LOOKUP(F3065,{0,6,45},{"F","L","H"})</f>
        <v>F</v>
      </c>
      <c r="H3065" t="s">
        <v>4707</v>
      </c>
      <c r="I3065" s="43" t="str">
        <f>IFERROR(VLOOKUP(#REF!,#REF!,2,FALSE),"No")</f>
        <v>No</v>
      </c>
      <c r="J3065" s="139">
        <v>0.75</v>
      </c>
      <c r="K3065" s="148">
        <v>4</v>
      </c>
      <c r="L3065" s="148"/>
      <c r="M3065" s="148"/>
      <c r="N3065" s="148"/>
      <c r="O3065" s="148"/>
      <c r="P3065" s="148"/>
      <c r="Q3065" s="148"/>
      <c r="R3065" s="148"/>
      <c r="S3065" s="148"/>
      <c r="T3065" s="148"/>
      <c r="U3065" s="148"/>
      <c r="V3065" s="148"/>
      <c r="W3065" s="148"/>
      <c r="X3065" s="139">
        <v>2</v>
      </c>
      <c r="Y3065" s="148">
        <v>1000</v>
      </c>
      <c r="Z3065" s="148"/>
      <c r="AA3065" s="148"/>
      <c r="AB3065" s="148"/>
      <c r="AC3065" s="148"/>
      <c r="AD3065" s="148"/>
      <c r="AE3065" s="148"/>
      <c r="AF3065" s="148"/>
      <c r="AG3065" s="148"/>
      <c r="AH3065" s="148"/>
      <c r="AI3065" s="148"/>
      <c r="AJ3065" s="148"/>
      <c r="AK3065" s="148"/>
      <c r="AL3065" s="139">
        <v>0</v>
      </c>
      <c r="AM3065" s="139">
        <v>0</v>
      </c>
      <c r="AN3065" s="148">
        <f t="shared" si="424"/>
        <v>1000</v>
      </c>
      <c r="AO3065" s="148">
        <f t="shared" si="425"/>
        <v>4</v>
      </c>
      <c r="AP3065" s="148">
        <v>8</v>
      </c>
      <c r="AQ3065" s="140">
        <v>30</v>
      </c>
      <c r="AS3065" s="42">
        <f t="shared" si="426"/>
        <v>257.53391132422644</v>
      </c>
      <c r="AT3065" s="101">
        <f t="shared" si="427"/>
        <v>0</v>
      </c>
      <c r="AU3065" s="42">
        <f t="shared" si="428"/>
        <v>257.53391132422644</v>
      </c>
      <c r="AV3065" s="42">
        <f t="shared" si="429"/>
        <v>1083.6987240491344</v>
      </c>
      <c r="AW3065" s="102">
        <f t="shared" si="430"/>
        <v>431</v>
      </c>
      <c r="AX3065" s="43">
        <f t="shared" si="423"/>
        <v>0.75</v>
      </c>
      <c r="AY3065" s="43" t="str">
        <f t="shared" si="431"/>
        <v>UTGS</v>
      </c>
    </row>
    <row r="3066" spans="1:51" hidden="1" x14ac:dyDescent="0.2">
      <c r="A3066" s="38">
        <v>3059</v>
      </c>
      <c r="B3066" t="s">
        <v>5806</v>
      </c>
      <c r="C3066" t="s">
        <v>5746</v>
      </c>
      <c r="D3066">
        <v>11750</v>
      </c>
      <c r="E3066" t="s">
        <v>215</v>
      </c>
      <c r="F3066">
        <v>2</v>
      </c>
      <c r="G3066" t="str">
        <f>LOOKUP(F3066,{0,6,45},{"F","L","H"})</f>
        <v>F</v>
      </c>
      <c r="H3066" t="s">
        <v>1969</v>
      </c>
      <c r="I3066" s="43" t="str">
        <f>IFERROR(VLOOKUP(#REF!,#REF!,2,FALSE),"No")</f>
        <v>No</v>
      </c>
      <c r="J3066" s="139">
        <v>4</v>
      </c>
      <c r="K3066" s="148">
        <v>14</v>
      </c>
      <c r="L3066" s="148"/>
      <c r="M3066" s="148"/>
      <c r="N3066" s="148"/>
      <c r="O3066" s="148"/>
      <c r="P3066" s="148"/>
      <c r="Q3066" s="148"/>
      <c r="R3066" s="148"/>
      <c r="S3066" s="148"/>
      <c r="T3066" s="148"/>
      <c r="U3066" s="148"/>
      <c r="V3066" s="148"/>
      <c r="W3066" s="148"/>
      <c r="X3066" s="139">
        <v>4</v>
      </c>
      <c r="Y3066" s="148">
        <v>1000</v>
      </c>
      <c r="Z3066" s="149"/>
      <c r="AA3066" s="148"/>
      <c r="AB3066" s="148"/>
      <c r="AC3066" s="148"/>
      <c r="AD3066" s="148"/>
      <c r="AE3066" s="148"/>
      <c r="AF3066" s="148"/>
      <c r="AG3066" s="148"/>
      <c r="AH3066" s="148"/>
      <c r="AI3066" s="148"/>
      <c r="AJ3066" s="148"/>
      <c r="AK3066" s="148"/>
      <c r="AL3066" s="139">
        <v>0</v>
      </c>
      <c r="AM3066" s="139">
        <v>0</v>
      </c>
      <c r="AN3066" s="148">
        <f t="shared" si="424"/>
        <v>1000</v>
      </c>
      <c r="AO3066" s="148">
        <f t="shared" si="425"/>
        <v>14</v>
      </c>
      <c r="AP3066" s="148">
        <v>3</v>
      </c>
      <c r="AQ3066" s="140">
        <v>3</v>
      </c>
      <c r="AS3066" s="42">
        <f t="shared" si="426"/>
        <v>1071.6086896347924</v>
      </c>
      <c r="AT3066" s="101">
        <f t="shared" si="427"/>
        <v>0</v>
      </c>
      <c r="AU3066" s="42">
        <f t="shared" si="428"/>
        <v>1071.6086896347924</v>
      </c>
      <c r="AV3066" s="42">
        <f t="shared" si="429"/>
        <v>13226.987240491346</v>
      </c>
      <c r="AW3066" s="102">
        <f t="shared" si="430"/>
        <v>10791.333333333334</v>
      </c>
      <c r="AX3066" s="43">
        <f t="shared" si="423"/>
        <v>4</v>
      </c>
      <c r="AY3066" s="43" t="str">
        <f t="shared" si="431"/>
        <v>UTTSS</v>
      </c>
    </row>
    <row r="3067" spans="1:51" hidden="1" x14ac:dyDescent="0.2">
      <c r="A3067" s="38">
        <v>3060</v>
      </c>
      <c r="B3067" t="s">
        <v>362</v>
      </c>
      <c r="C3067" t="s">
        <v>289</v>
      </c>
      <c r="D3067">
        <v>540</v>
      </c>
      <c r="E3067" t="s">
        <v>1250</v>
      </c>
      <c r="F3067">
        <v>0.25</v>
      </c>
      <c r="G3067" t="str">
        <f>LOOKUP(F3067,{0,6,45},{"F","L","H"})</f>
        <v>F</v>
      </c>
      <c r="H3067" t="s">
        <v>4708</v>
      </c>
      <c r="I3067" s="43" t="str">
        <f>IFERROR(VLOOKUP(#REF!,#REF!,2,FALSE),"No")</f>
        <v>No</v>
      </c>
      <c r="J3067" s="139">
        <v>0.75</v>
      </c>
      <c r="K3067" s="148">
        <v>21</v>
      </c>
      <c r="L3067" s="148"/>
      <c r="M3067" s="148"/>
      <c r="N3067" s="148"/>
      <c r="O3067" s="148"/>
      <c r="P3067" s="148"/>
      <c r="Q3067" s="148"/>
      <c r="R3067" s="148"/>
      <c r="S3067" s="148"/>
      <c r="T3067" s="148"/>
      <c r="U3067" s="148"/>
      <c r="V3067" s="148"/>
      <c r="W3067" s="148"/>
      <c r="X3067" s="139">
        <v>1.25</v>
      </c>
      <c r="Y3067" s="148">
        <v>388.94</v>
      </c>
      <c r="Z3067" s="148">
        <v>2</v>
      </c>
      <c r="AA3067" s="148">
        <v>611.05999999999995</v>
      </c>
      <c r="AB3067" s="148"/>
      <c r="AC3067" s="148"/>
      <c r="AD3067" s="148"/>
      <c r="AE3067" s="148"/>
      <c r="AF3067" s="148"/>
      <c r="AG3067" s="148"/>
      <c r="AH3067" s="148"/>
      <c r="AI3067" s="148"/>
      <c r="AJ3067" s="148"/>
      <c r="AK3067" s="148"/>
      <c r="AL3067" s="139">
        <v>0</v>
      </c>
      <c r="AM3067" s="139">
        <v>0</v>
      </c>
      <c r="AN3067" s="148">
        <f t="shared" si="424"/>
        <v>1000</v>
      </c>
      <c r="AO3067" s="148">
        <f t="shared" si="425"/>
        <v>21</v>
      </c>
      <c r="AP3067" s="148">
        <v>8</v>
      </c>
      <c r="AQ3067" s="140">
        <v>8</v>
      </c>
      <c r="AS3067" s="42">
        <f t="shared" si="426"/>
        <v>1352.0530344521887</v>
      </c>
      <c r="AT3067" s="101">
        <f t="shared" si="427"/>
        <v>0</v>
      </c>
      <c r="AU3067" s="42">
        <f t="shared" si="428"/>
        <v>1352.0530344521887</v>
      </c>
      <c r="AV3067" s="42">
        <f t="shared" si="429"/>
        <v>4097.9024651842537</v>
      </c>
      <c r="AW3067" s="102">
        <f t="shared" si="430"/>
        <v>585.0096169344007</v>
      </c>
      <c r="AX3067" s="43">
        <f t="shared" ref="AX3067:AX3130" si="432">IF(J3067&gt;0,J3067,R3067)</f>
        <v>0.75</v>
      </c>
      <c r="AY3067" s="43" t="str">
        <f t="shared" si="431"/>
        <v>UTGS</v>
      </c>
    </row>
    <row r="3068" spans="1:51" hidden="1" x14ac:dyDescent="0.2">
      <c r="A3068" s="38">
        <v>3061</v>
      </c>
      <c r="B3068" t="s">
        <v>362</v>
      </c>
      <c r="C3068" t="s">
        <v>289</v>
      </c>
      <c r="D3068">
        <v>550</v>
      </c>
      <c r="E3068" t="s">
        <v>1245</v>
      </c>
      <c r="F3068">
        <v>2</v>
      </c>
      <c r="G3068" t="str">
        <f>LOOKUP(F3068,{0,6,45},{"F","L","H"})</f>
        <v>F</v>
      </c>
      <c r="H3068" t="s">
        <v>4709</v>
      </c>
      <c r="I3068" s="43" t="str">
        <f>IFERROR(VLOOKUP(#REF!,#REF!,2,FALSE),"No")</f>
        <v>No</v>
      </c>
      <c r="J3068" s="139">
        <v>1.25</v>
      </c>
      <c r="K3068" s="148">
        <v>119</v>
      </c>
      <c r="L3068" s="148"/>
      <c r="M3068" s="148"/>
      <c r="N3068" s="148"/>
      <c r="O3068" s="148"/>
      <c r="P3068" s="148"/>
      <c r="Q3068" s="148"/>
      <c r="R3068" s="148"/>
      <c r="S3068" s="148"/>
      <c r="T3068" s="148"/>
      <c r="U3068" s="148"/>
      <c r="V3068" s="148"/>
      <c r="W3068" s="148"/>
      <c r="X3068" s="139">
        <v>1.25</v>
      </c>
      <c r="Y3068" s="148">
        <v>106</v>
      </c>
      <c r="Z3068" s="148">
        <v>2</v>
      </c>
      <c r="AA3068" s="148">
        <v>894</v>
      </c>
      <c r="AB3068" s="148"/>
      <c r="AC3068" s="148"/>
      <c r="AD3068" s="148"/>
      <c r="AE3068" s="148"/>
      <c r="AF3068" s="148"/>
      <c r="AG3068" s="148"/>
      <c r="AH3068" s="148"/>
      <c r="AI3068" s="148"/>
      <c r="AJ3068" s="148"/>
      <c r="AK3068" s="148"/>
      <c r="AL3068" s="139">
        <v>0</v>
      </c>
      <c r="AM3068" s="139">
        <v>0</v>
      </c>
      <c r="AN3068" s="148">
        <f t="shared" si="424"/>
        <v>1000</v>
      </c>
      <c r="AO3068" s="148">
        <f t="shared" si="425"/>
        <v>119</v>
      </c>
      <c r="AP3068" s="148">
        <v>15</v>
      </c>
      <c r="AQ3068" s="140">
        <v>40</v>
      </c>
      <c r="AS3068" s="42">
        <f t="shared" si="426"/>
        <v>8867.1038618957355</v>
      </c>
      <c r="AT3068" s="101">
        <f t="shared" si="427"/>
        <v>0</v>
      </c>
      <c r="AU3068" s="42">
        <f t="shared" si="428"/>
        <v>8867.1038618957355</v>
      </c>
      <c r="AV3068" s="42">
        <f t="shared" si="429"/>
        <v>814.62904303685082</v>
      </c>
      <c r="AW3068" s="102">
        <f t="shared" si="430"/>
        <v>585.0096169344007</v>
      </c>
      <c r="AX3068" s="43">
        <f t="shared" si="432"/>
        <v>1.25</v>
      </c>
      <c r="AY3068" s="43" t="str">
        <f t="shared" si="431"/>
        <v>UTGS</v>
      </c>
    </row>
    <row r="3069" spans="1:51" hidden="1" x14ac:dyDescent="0.2">
      <c r="A3069" s="38">
        <v>3062</v>
      </c>
      <c r="B3069" t="s">
        <v>5806</v>
      </c>
      <c r="C3069" t="s">
        <v>5745</v>
      </c>
      <c r="D3069">
        <v>64550</v>
      </c>
      <c r="E3069" t="s">
        <v>220</v>
      </c>
      <c r="F3069">
        <v>45</v>
      </c>
      <c r="G3069" t="str">
        <f>LOOKUP(F3069,{0,6,45},{"F","L","H"})</f>
        <v>H</v>
      </c>
      <c r="H3069" t="s">
        <v>2080</v>
      </c>
      <c r="I3069" s="43" t="str">
        <f>IFERROR(VLOOKUP(#REF!,#REF!,2,FALSE),"No")</f>
        <v>No</v>
      </c>
      <c r="J3069" s="139">
        <v>4</v>
      </c>
      <c r="K3069" s="148">
        <v>361</v>
      </c>
      <c r="L3069" s="148"/>
      <c r="M3069" s="148"/>
      <c r="N3069" s="148"/>
      <c r="O3069" s="148"/>
      <c r="P3069" s="148"/>
      <c r="Q3069" s="148"/>
      <c r="R3069" s="148"/>
      <c r="S3069" s="148"/>
      <c r="T3069" s="148"/>
      <c r="U3069" s="148"/>
      <c r="V3069" s="148"/>
      <c r="W3069" s="148"/>
      <c r="X3069" s="139">
        <v>4</v>
      </c>
      <c r="Y3069" s="148">
        <v>1000</v>
      </c>
      <c r="Z3069" s="148"/>
      <c r="AA3069" s="148"/>
      <c r="AB3069" s="148"/>
      <c r="AC3069" s="148"/>
      <c r="AD3069" s="148"/>
      <c r="AE3069" s="148"/>
      <c r="AF3069" s="148"/>
      <c r="AG3069" s="148"/>
      <c r="AH3069" s="148"/>
      <c r="AI3069" s="148"/>
      <c r="AJ3069" s="148"/>
      <c r="AK3069" s="148"/>
      <c r="AL3069" s="139">
        <v>0</v>
      </c>
      <c r="AM3069" s="139">
        <v>0</v>
      </c>
      <c r="AN3069" s="148">
        <f t="shared" si="424"/>
        <v>1000</v>
      </c>
      <c r="AO3069" s="148">
        <f t="shared" si="425"/>
        <v>361</v>
      </c>
      <c r="AP3069" s="148">
        <v>1</v>
      </c>
      <c r="AQ3069" s="140">
        <v>1</v>
      </c>
      <c r="AS3069" s="42">
        <f t="shared" si="426"/>
        <v>27632.195497011435</v>
      </c>
      <c r="AT3069" s="101">
        <f t="shared" si="427"/>
        <v>0</v>
      </c>
      <c r="AU3069" s="42">
        <f t="shared" si="428"/>
        <v>27632.195497011435</v>
      </c>
      <c r="AV3069" s="42">
        <f t="shared" si="429"/>
        <v>39680.961721474036</v>
      </c>
      <c r="AW3069" s="102">
        <f t="shared" si="430"/>
        <v>113197.0366366282</v>
      </c>
      <c r="AX3069" s="43">
        <f t="shared" si="432"/>
        <v>4</v>
      </c>
      <c r="AY3069" s="43" t="str">
        <f t="shared" si="431"/>
        <v>UTTSM</v>
      </c>
    </row>
    <row r="3070" spans="1:51" hidden="1" x14ac:dyDescent="0.2">
      <c r="A3070" s="38">
        <v>3063</v>
      </c>
      <c r="B3070" t="s">
        <v>362</v>
      </c>
      <c r="C3070" t="s">
        <v>289</v>
      </c>
      <c r="D3070">
        <v>540</v>
      </c>
      <c r="E3070" t="s">
        <v>1250</v>
      </c>
      <c r="F3070">
        <v>0.25</v>
      </c>
      <c r="G3070" t="str">
        <f>LOOKUP(F3070,{0,6,45},{"F","L","H"})</f>
        <v>F</v>
      </c>
      <c r="H3070" t="s">
        <v>4710</v>
      </c>
      <c r="I3070" s="43" t="str">
        <f>IFERROR(VLOOKUP(#REF!,#REF!,2,FALSE),"No")</f>
        <v>No</v>
      </c>
      <c r="J3070" s="139">
        <v>0.75</v>
      </c>
      <c r="K3070" s="148">
        <v>85</v>
      </c>
      <c r="L3070" s="148"/>
      <c r="M3070" s="148"/>
      <c r="N3070" s="148"/>
      <c r="O3070" s="148"/>
      <c r="P3070" s="148"/>
      <c r="Q3070" s="148"/>
      <c r="R3070" s="148"/>
      <c r="S3070" s="148"/>
      <c r="T3070" s="148"/>
      <c r="U3070" s="148"/>
      <c r="V3070" s="148"/>
      <c r="W3070" s="148"/>
      <c r="X3070" s="139">
        <v>0.75</v>
      </c>
      <c r="Y3070" s="148">
        <v>249.03</v>
      </c>
      <c r="Z3070" s="148">
        <v>2</v>
      </c>
      <c r="AA3070" s="148">
        <v>750.97</v>
      </c>
      <c r="AB3070" s="148"/>
      <c r="AC3070" s="148"/>
      <c r="AD3070" s="148"/>
      <c r="AE3070" s="148"/>
      <c r="AF3070" s="148"/>
      <c r="AG3070" s="148"/>
      <c r="AH3070" s="148"/>
      <c r="AI3070" s="148"/>
      <c r="AJ3070" s="148"/>
      <c r="AK3070" s="148"/>
      <c r="AL3070" s="139">
        <v>0</v>
      </c>
      <c r="AM3070" s="139">
        <v>0</v>
      </c>
      <c r="AN3070" s="148">
        <f t="shared" si="424"/>
        <v>1000</v>
      </c>
      <c r="AO3070" s="148">
        <f t="shared" si="425"/>
        <v>85</v>
      </c>
      <c r="AP3070" s="148">
        <v>7</v>
      </c>
      <c r="AQ3070" s="140">
        <v>7</v>
      </c>
      <c r="AS3070" s="42">
        <f t="shared" si="426"/>
        <v>5472.5956156398115</v>
      </c>
      <c r="AT3070" s="101">
        <f t="shared" si="427"/>
        <v>0</v>
      </c>
      <c r="AU3070" s="42">
        <f t="shared" si="428"/>
        <v>5472.5956156398115</v>
      </c>
      <c r="AV3070" s="42">
        <f t="shared" si="429"/>
        <v>4914.0870173534331</v>
      </c>
      <c r="AW3070" s="102">
        <f t="shared" si="430"/>
        <v>585.0096169344007</v>
      </c>
      <c r="AX3070" s="43">
        <f t="shared" si="432"/>
        <v>0.75</v>
      </c>
      <c r="AY3070" s="43" t="str">
        <f t="shared" si="431"/>
        <v>UTGS</v>
      </c>
    </row>
    <row r="3071" spans="1:51" hidden="1" x14ac:dyDescent="0.2">
      <c r="A3071" s="38">
        <v>3064</v>
      </c>
      <c r="B3071" t="s">
        <v>5806</v>
      </c>
      <c r="C3071" t="s">
        <v>289</v>
      </c>
      <c r="D3071">
        <v>44350</v>
      </c>
      <c r="E3071" t="s">
        <v>215</v>
      </c>
      <c r="F3071">
        <v>45</v>
      </c>
      <c r="G3071" t="str">
        <f>LOOKUP(F3071,{0,6,45},{"F","L","H"})</f>
        <v>H</v>
      </c>
      <c r="H3071" t="s">
        <v>5765</v>
      </c>
      <c r="I3071" s="43" t="str">
        <f>IFERROR(VLOOKUP(#REF!,#REF!,2,FALSE),"No")</f>
        <v>No</v>
      </c>
      <c r="J3071" s="139">
        <v>4</v>
      </c>
      <c r="K3071" s="148">
        <v>20</v>
      </c>
      <c r="L3071" s="148"/>
      <c r="M3071" s="148"/>
      <c r="N3071" s="148"/>
      <c r="O3071" s="148"/>
      <c r="P3071" s="148"/>
      <c r="Q3071" s="148"/>
      <c r="R3071" s="148"/>
      <c r="S3071" s="148"/>
      <c r="T3071" s="148"/>
      <c r="U3071" s="148"/>
      <c r="V3071" s="148"/>
      <c r="W3071" s="148"/>
      <c r="X3071" s="139">
        <v>4</v>
      </c>
      <c r="Y3071" s="148">
        <v>1000</v>
      </c>
      <c r="Z3071" s="148"/>
      <c r="AA3071" s="148"/>
      <c r="AB3071" s="148"/>
      <c r="AC3071" s="148"/>
      <c r="AD3071" s="148"/>
      <c r="AE3071" s="148"/>
      <c r="AF3071" s="148"/>
      <c r="AG3071" s="148"/>
      <c r="AH3071" s="148"/>
      <c r="AI3071" s="148"/>
      <c r="AJ3071" s="148"/>
      <c r="AK3071" s="148"/>
      <c r="AL3071" s="139">
        <v>0</v>
      </c>
      <c r="AM3071" s="139">
        <v>0</v>
      </c>
      <c r="AN3071" s="148">
        <f t="shared" si="424"/>
        <v>1000</v>
      </c>
      <c r="AO3071" s="148">
        <f t="shared" si="425"/>
        <v>20</v>
      </c>
      <c r="AP3071" s="148">
        <v>1</v>
      </c>
      <c r="AQ3071" s="140">
        <v>10</v>
      </c>
      <c r="AS3071" s="42">
        <f t="shared" si="426"/>
        <v>1530.8695566211322</v>
      </c>
      <c r="AT3071" s="101">
        <f t="shared" si="427"/>
        <v>0</v>
      </c>
      <c r="AU3071" s="42">
        <f t="shared" si="428"/>
        <v>1530.8695566211322</v>
      </c>
      <c r="AV3071" s="42">
        <f t="shared" si="429"/>
        <v>3968.0961721474036</v>
      </c>
      <c r="AW3071" s="102">
        <f t="shared" si="430"/>
        <v>60371.752872868376</v>
      </c>
      <c r="AX3071" s="43">
        <f t="shared" si="432"/>
        <v>4</v>
      </c>
      <c r="AY3071" s="43" t="str">
        <f t="shared" si="431"/>
        <v>UTGS</v>
      </c>
    </row>
    <row r="3072" spans="1:51" hidden="1" x14ac:dyDescent="0.2">
      <c r="A3072" s="38">
        <v>3065</v>
      </c>
      <c r="B3072" t="s">
        <v>362</v>
      </c>
      <c r="C3072" t="s">
        <v>289</v>
      </c>
      <c r="D3072">
        <v>540</v>
      </c>
      <c r="E3072" t="s">
        <v>1250</v>
      </c>
      <c r="F3072">
        <v>0.25</v>
      </c>
      <c r="G3072" t="str">
        <f>LOOKUP(F3072,{0,6,45},{"F","L","H"})</f>
        <v>F</v>
      </c>
      <c r="H3072" t="s">
        <v>4711</v>
      </c>
      <c r="I3072" s="43" t="str">
        <f>IFERROR(VLOOKUP(#REF!,#REF!,2,FALSE),"No")</f>
        <v>No</v>
      </c>
      <c r="J3072" s="139">
        <v>0.75</v>
      </c>
      <c r="K3072" s="148">
        <v>60</v>
      </c>
      <c r="L3072" s="148"/>
      <c r="M3072" s="148"/>
      <c r="N3072" s="148"/>
      <c r="O3072" s="148"/>
      <c r="P3072" s="148"/>
      <c r="Q3072" s="148"/>
      <c r="R3072" s="148"/>
      <c r="S3072" s="148"/>
      <c r="T3072" s="148"/>
      <c r="U3072" s="148"/>
      <c r="V3072" s="148"/>
      <c r="W3072" s="148"/>
      <c r="X3072" s="139">
        <v>1.25</v>
      </c>
      <c r="Y3072" s="148">
        <v>249</v>
      </c>
      <c r="Z3072" s="148">
        <v>2</v>
      </c>
      <c r="AA3072" s="148">
        <v>751</v>
      </c>
      <c r="AB3072" s="148"/>
      <c r="AC3072" s="148"/>
      <c r="AD3072" s="148"/>
      <c r="AE3072" s="148"/>
      <c r="AF3072" s="148"/>
      <c r="AG3072" s="148"/>
      <c r="AH3072" s="148"/>
      <c r="AI3072" s="148"/>
      <c r="AJ3072" s="148"/>
      <c r="AK3072" s="148"/>
      <c r="AL3072" s="139">
        <v>0</v>
      </c>
      <c r="AM3072" s="139">
        <v>0</v>
      </c>
      <c r="AN3072" s="148">
        <f t="shared" si="424"/>
        <v>1000</v>
      </c>
      <c r="AO3072" s="148">
        <f t="shared" si="425"/>
        <v>60</v>
      </c>
      <c r="AP3072" s="148">
        <v>10</v>
      </c>
      <c r="AQ3072" s="140">
        <v>10</v>
      </c>
      <c r="AS3072" s="42">
        <f t="shared" si="426"/>
        <v>3863.0086698633968</v>
      </c>
      <c r="AT3072" s="101">
        <f t="shared" si="427"/>
        <v>0</v>
      </c>
      <c r="AU3072" s="42">
        <f t="shared" si="428"/>
        <v>3863.0086698633968</v>
      </c>
      <c r="AV3072" s="42">
        <f t="shared" si="429"/>
        <v>3268.526172147403</v>
      </c>
      <c r="AW3072" s="102">
        <f t="shared" si="430"/>
        <v>585.0096169344007</v>
      </c>
      <c r="AX3072" s="43">
        <f t="shared" si="432"/>
        <v>0.75</v>
      </c>
      <c r="AY3072" s="43" t="str">
        <f t="shared" si="431"/>
        <v>UTGS</v>
      </c>
    </row>
    <row r="3073" spans="1:51" hidden="1" x14ac:dyDescent="0.2">
      <c r="A3073" s="38">
        <v>3066</v>
      </c>
      <c r="B3073" t="s">
        <v>362</v>
      </c>
      <c r="C3073" t="s">
        <v>289</v>
      </c>
      <c r="D3073">
        <v>550</v>
      </c>
      <c r="E3073" t="s">
        <v>1245</v>
      </c>
      <c r="F3073">
        <v>2</v>
      </c>
      <c r="G3073" t="str">
        <f>LOOKUP(F3073,{0,6,45},{"F","L","H"})</f>
        <v>F</v>
      </c>
      <c r="H3073" t="s">
        <v>4712</v>
      </c>
      <c r="I3073" s="43" t="str">
        <f>IFERROR(VLOOKUP(#REF!,#REF!,2,FALSE),"No")</f>
        <v>No</v>
      </c>
      <c r="J3073" s="139">
        <v>0.75</v>
      </c>
      <c r="K3073" s="148">
        <v>21</v>
      </c>
      <c r="L3073" s="148"/>
      <c r="M3073" s="148"/>
      <c r="N3073" s="148"/>
      <c r="O3073" s="148"/>
      <c r="P3073" s="148"/>
      <c r="Q3073" s="148"/>
      <c r="R3073" s="148"/>
      <c r="S3073" s="148"/>
      <c r="T3073" s="148"/>
      <c r="U3073" s="148"/>
      <c r="V3073" s="148"/>
      <c r="W3073" s="148"/>
      <c r="X3073" s="139">
        <v>0.75</v>
      </c>
      <c r="Y3073" s="148">
        <v>39</v>
      </c>
      <c r="Z3073" s="149">
        <v>1.25</v>
      </c>
      <c r="AA3073" s="148">
        <v>87.19</v>
      </c>
      <c r="AB3073" s="148">
        <v>2</v>
      </c>
      <c r="AC3073" s="148">
        <v>873.81</v>
      </c>
      <c r="AD3073" s="148"/>
      <c r="AE3073" s="148"/>
      <c r="AF3073" s="148"/>
      <c r="AG3073" s="148"/>
      <c r="AH3073" s="148"/>
      <c r="AI3073" s="148"/>
      <c r="AJ3073" s="148"/>
      <c r="AK3073" s="148"/>
      <c r="AL3073" s="139">
        <v>0</v>
      </c>
      <c r="AM3073" s="139">
        <v>0</v>
      </c>
      <c r="AN3073" s="148">
        <f t="shared" si="424"/>
        <v>1000</v>
      </c>
      <c r="AO3073" s="148">
        <f t="shared" si="425"/>
        <v>21</v>
      </c>
      <c r="AP3073" s="148">
        <v>8</v>
      </c>
      <c r="AQ3073" s="140">
        <v>41</v>
      </c>
      <c r="AS3073" s="42">
        <f t="shared" si="426"/>
        <v>1352.0530344521887</v>
      </c>
      <c r="AT3073" s="101">
        <f t="shared" si="427"/>
        <v>0</v>
      </c>
      <c r="AU3073" s="42">
        <f t="shared" si="428"/>
        <v>1352.0530344521887</v>
      </c>
      <c r="AV3073" s="42">
        <f t="shared" si="429"/>
        <v>801.64913954814722</v>
      </c>
      <c r="AW3073" s="102">
        <f t="shared" si="430"/>
        <v>585.0096169344007</v>
      </c>
      <c r="AX3073" s="43">
        <f t="shared" si="432"/>
        <v>0.75</v>
      </c>
      <c r="AY3073" s="43" t="str">
        <f t="shared" si="431"/>
        <v>UTGS</v>
      </c>
    </row>
    <row r="3074" spans="1:51" hidden="1" x14ac:dyDescent="0.2">
      <c r="A3074" s="38">
        <v>3067</v>
      </c>
      <c r="B3074" t="s">
        <v>362</v>
      </c>
      <c r="C3074" t="s">
        <v>289</v>
      </c>
      <c r="D3074">
        <v>320</v>
      </c>
      <c r="E3074" t="s">
        <v>1245</v>
      </c>
      <c r="F3074">
        <v>0.25</v>
      </c>
      <c r="G3074" t="str">
        <f>LOOKUP(F3074,{0,6,45},{"F","L","H"})</f>
        <v>F</v>
      </c>
      <c r="H3074" t="s">
        <v>4713</v>
      </c>
      <c r="I3074" s="43" t="str">
        <f>IFERROR(VLOOKUP(#REF!,#REF!,2,FALSE),"No")</f>
        <v>No</v>
      </c>
      <c r="J3074" s="139">
        <v>0.75</v>
      </c>
      <c r="K3074" s="148">
        <v>37</v>
      </c>
      <c r="L3074" s="148"/>
      <c r="M3074" s="148"/>
      <c r="N3074" s="148"/>
      <c r="O3074" s="148"/>
      <c r="P3074" s="148"/>
      <c r="Q3074" s="148"/>
      <c r="R3074" s="148"/>
      <c r="S3074" s="148"/>
      <c r="T3074" s="148"/>
      <c r="U3074" s="148"/>
      <c r="V3074" s="148"/>
      <c r="W3074" s="148"/>
      <c r="X3074" s="139">
        <v>2</v>
      </c>
      <c r="Y3074" s="148">
        <v>979.7</v>
      </c>
      <c r="Z3074" s="148">
        <v>4</v>
      </c>
      <c r="AA3074" s="148">
        <v>20.3</v>
      </c>
      <c r="AB3074" s="148"/>
      <c r="AC3074" s="148"/>
      <c r="AD3074" s="148"/>
      <c r="AE3074" s="148"/>
      <c r="AF3074" s="148"/>
      <c r="AG3074" s="148"/>
      <c r="AH3074" s="148"/>
      <c r="AI3074" s="148"/>
      <c r="AJ3074" s="148"/>
      <c r="AK3074" s="148"/>
      <c r="AL3074" s="139">
        <v>0</v>
      </c>
      <c r="AM3074" s="139">
        <v>0</v>
      </c>
      <c r="AN3074" s="148">
        <f t="shared" si="424"/>
        <v>1000</v>
      </c>
      <c r="AO3074" s="148">
        <f t="shared" si="425"/>
        <v>37</v>
      </c>
      <c r="AP3074" s="148">
        <v>9</v>
      </c>
      <c r="AQ3074" s="140">
        <v>39</v>
      </c>
      <c r="AS3074" s="42">
        <f t="shared" si="426"/>
        <v>2382.1886797490947</v>
      </c>
      <c r="AT3074" s="101">
        <f t="shared" si="427"/>
        <v>0</v>
      </c>
      <c r="AU3074" s="42">
        <f t="shared" si="428"/>
        <v>2382.1886797490947</v>
      </c>
      <c r="AV3074" s="42">
        <f t="shared" si="429"/>
        <v>837.34648003779569</v>
      </c>
      <c r="AW3074" s="102">
        <f t="shared" si="430"/>
        <v>431</v>
      </c>
      <c r="AX3074" s="43">
        <f t="shared" si="432"/>
        <v>0.75</v>
      </c>
      <c r="AY3074" s="43" t="str">
        <f t="shared" si="431"/>
        <v>UTGS</v>
      </c>
    </row>
    <row r="3075" spans="1:51" hidden="1" x14ac:dyDescent="0.2">
      <c r="A3075" s="38">
        <v>3068</v>
      </c>
      <c r="B3075" t="s">
        <v>362</v>
      </c>
      <c r="C3075" t="s">
        <v>289</v>
      </c>
      <c r="D3075">
        <v>550</v>
      </c>
      <c r="E3075" t="s">
        <v>1232</v>
      </c>
      <c r="F3075">
        <v>2</v>
      </c>
      <c r="G3075" t="str">
        <f>LOOKUP(F3075,{0,6,45},{"F","L","H"})</f>
        <v>F</v>
      </c>
      <c r="H3075" t="s">
        <v>4714</v>
      </c>
      <c r="I3075" s="43" t="str">
        <f>IFERROR(VLOOKUP(#REF!,#REF!,2,FALSE),"No")</f>
        <v>No</v>
      </c>
      <c r="J3075" s="139">
        <v>0.75</v>
      </c>
      <c r="K3075" s="148">
        <v>66</v>
      </c>
      <c r="L3075" s="148"/>
      <c r="M3075" s="148"/>
      <c r="N3075" s="148"/>
      <c r="O3075" s="148"/>
      <c r="P3075" s="148"/>
      <c r="Q3075" s="148"/>
      <c r="R3075" s="148"/>
      <c r="S3075" s="148"/>
      <c r="T3075" s="148"/>
      <c r="U3075" s="148"/>
      <c r="V3075" s="148"/>
      <c r="W3075" s="148"/>
      <c r="X3075" s="139">
        <v>2</v>
      </c>
      <c r="Y3075" s="148">
        <v>1000</v>
      </c>
      <c r="Z3075" s="148"/>
      <c r="AA3075" s="148"/>
      <c r="AB3075" s="148"/>
      <c r="AC3075" s="148"/>
      <c r="AD3075" s="148"/>
      <c r="AE3075" s="148"/>
      <c r="AF3075" s="148"/>
      <c r="AG3075" s="148"/>
      <c r="AH3075" s="148"/>
      <c r="AI3075" s="148"/>
      <c r="AJ3075" s="148"/>
      <c r="AK3075" s="148"/>
      <c r="AL3075" s="139">
        <v>0</v>
      </c>
      <c r="AM3075" s="139">
        <v>0</v>
      </c>
      <c r="AN3075" s="148">
        <f t="shared" si="424"/>
        <v>1000</v>
      </c>
      <c r="AO3075" s="148">
        <f t="shared" si="425"/>
        <v>66</v>
      </c>
      <c r="AP3075" s="148">
        <v>9</v>
      </c>
      <c r="AQ3075" s="140">
        <v>97</v>
      </c>
      <c r="AS3075" s="42">
        <f t="shared" si="426"/>
        <v>4249.3095368497361</v>
      </c>
      <c r="AT3075" s="101">
        <f t="shared" si="427"/>
        <v>0</v>
      </c>
      <c r="AU3075" s="42">
        <f t="shared" si="428"/>
        <v>4249.3095368497361</v>
      </c>
      <c r="AV3075" s="42">
        <f t="shared" si="429"/>
        <v>335.1645538296292</v>
      </c>
      <c r="AW3075" s="102">
        <f t="shared" si="430"/>
        <v>585.0096169344007</v>
      </c>
      <c r="AX3075" s="43">
        <f t="shared" si="432"/>
        <v>0.75</v>
      </c>
      <c r="AY3075" s="43" t="str">
        <f t="shared" si="431"/>
        <v>UTGS</v>
      </c>
    </row>
    <row r="3076" spans="1:51" hidden="1" x14ac:dyDescent="0.2">
      <c r="A3076" s="38">
        <v>3069</v>
      </c>
      <c r="B3076" t="s">
        <v>362</v>
      </c>
      <c r="C3076" t="s">
        <v>289</v>
      </c>
      <c r="D3076">
        <v>550</v>
      </c>
      <c r="E3076" t="s">
        <v>1245</v>
      </c>
      <c r="F3076">
        <v>2</v>
      </c>
      <c r="G3076" t="str">
        <f>LOOKUP(F3076,{0,6,45},{"F","L","H"})</f>
        <v>F</v>
      </c>
      <c r="H3076" t="s">
        <v>4715</v>
      </c>
      <c r="I3076" s="43" t="str">
        <f>IFERROR(VLOOKUP(#REF!,#REF!,2,FALSE),"No")</f>
        <v>No</v>
      </c>
      <c r="J3076" s="139">
        <v>0.75</v>
      </c>
      <c r="K3076" s="148">
        <v>70</v>
      </c>
      <c r="L3076" s="148"/>
      <c r="M3076" s="148"/>
      <c r="N3076" s="148"/>
      <c r="O3076" s="148"/>
      <c r="P3076" s="148"/>
      <c r="Q3076" s="148"/>
      <c r="R3076" s="148"/>
      <c r="S3076" s="148"/>
      <c r="T3076" s="148"/>
      <c r="U3076" s="148"/>
      <c r="V3076" s="148"/>
      <c r="W3076" s="148"/>
      <c r="X3076" s="139">
        <v>2</v>
      </c>
      <c r="Y3076" s="148">
        <v>1000</v>
      </c>
      <c r="Z3076" s="149"/>
      <c r="AA3076" s="148"/>
      <c r="AB3076" s="148"/>
      <c r="AC3076" s="148"/>
      <c r="AD3076" s="148"/>
      <c r="AE3076" s="148"/>
      <c r="AF3076" s="148"/>
      <c r="AG3076" s="148"/>
      <c r="AH3076" s="148"/>
      <c r="AI3076" s="148"/>
      <c r="AJ3076" s="148"/>
      <c r="AK3076" s="148"/>
      <c r="AL3076" s="139">
        <v>0</v>
      </c>
      <c r="AM3076" s="139">
        <v>0</v>
      </c>
      <c r="AN3076" s="148">
        <f t="shared" si="424"/>
        <v>1000</v>
      </c>
      <c r="AO3076" s="148">
        <f t="shared" si="425"/>
        <v>70</v>
      </c>
      <c r="AP3076" s="148">
        <v>11</v>
      </c>
      <c r="AQ3076" s="140">
        <v>121</v>
      </c>
      <c r="AS3076" s="42">
        <f t="shared" si="426"/>
        <v>4506.8434481739623</v>
      </c>
      <c r="AT3076" s="101">
        <f t="shared" si="427"/>
        <v>0</v>
      </c>
      <c r="AU3076" s="42">
        <f t="shared" si="428"/>
        <v>4506.8434481739623</v>
      </c>
      <c r="AV3076" s="42">
        <f t="shared" si="429"/>
        <v>268.68563406176884</v>
      </c>
      <c r="AW3076" s="102">
        <f t="shared" si="430"/>
        <v>585.0096169344007</v>
      </c>
      <c r="AX3076" s="43">
        <f t="shared" si="432"/>
        <v>0.75</v>
      </c>
      <c r="AY3076" s="43" t="str">
        <f t="shared" si="431"/>
        <v>UTGS</v>
      </c>
    </row>
    <row r="3077" spans="1:51" hidden="1" x14ac:dyDescent="0.2">
      <c r="A3077" s="38">
        <v>3070</v>
      </c>
      <c r="B3077" t="s">
        <v>5807</v>
      </c>
      <c r="C3077" t="s">
        <v>5745</v>
      </c>
      <c r="D3077">
        <v>92750</v>
      </c>
      <c r="E3077" t="s">
        <v>219</v>
      </c>
      <c r="F3077">
        <v>45</v>
      </c>
      <c r="G3077" t="str">
        <f>LOOKUP(F3077,{0,6,45},{"F","L","H"})</f>
        <v>H</v>
      </c>
      <c r="H3077" t="s">
        <v>2141</v>
      </c>
      <c r="I3077" s="43" t="str">
        <f>IFERROR(VLOOKUP(#REF!,#REF!,2,FALSE),"No")</f>
        <v>No</v>
      </c>
      <c r="J3077" s="139">
        <v>4</v>
      </c>
      <c r="K3077" s="148">
        <v>179</v>
      </c>
      <c r="L3077" s="148"/>
      <c r="M3077" s="148"/>
      <c r="N3077" s="148"/>
      <c r="O3077" s="148"/>
      <c r="P3077" s="148"/>
      <c r="Q3077" s="148"/>
      <c r="R3077" s="148"/>
      <c r="S3077" s="148"/>
      <c r="T3077" s="148"/>
      <c r="U3077" s="148"/>
      <c r="V3077" s="148"/>
      <c r="W3077" s="148"/>
      <c r="X3077" s="139">
        <v>2</v>
      </c>
      <c r="Y3077" s="148">
        <v>140.99</v>
      </c>
      <c r="Z3077" s="149">
        <v>4</v>
      </c>
      <c r="AA3077" s="148">
        <v>399.74</v>
      </c>
      <c r="AB3077" s="148">
        <v>6</v>
      </c>
      <c r="AC3077" s="148">
        <v>459.26</v>
      </c>
      <c r="AD3077" s="148"/>
      <c r="AE3077" s="148"/>
      <c r="AF3077" s="148"/>
      <c r="AG3077" s="148"/>
      <c r="AH3077" s="148"/>
      <c r="AI3077" s="148"/>
      <c r="AJ3077" s="148"/>
      <c r="AK3077" s="148"/>
      <c r="AL3077" s="139">
        <v>0</v>
      </c>
      <c r="AM3077" s="139">
        <v>0</v>
      </c>
      <c r="AN3077" s="148">
        <f t="shared" si="424"/>
        <v>999.99</v>
      </c>
      <c r="AO3077" s="148">
        <f t="shared" si="425"/>
        <v>179</v>
      </c>
      <c r="AP3077" s="148">
        <v>5</v>
      </c>
      <c r="AQ3077" s="140">
        <v>6</v>
      </c>
      <c r="AS3077" s="42">
        <f t="shared" si="426"/>
        <v>13701.282531759132</v>
      </c>
      <c r="AT3077" s="101">
        <f t="shared" si="427"/>
        <v>0</v>
      </c>
      <c r="AU3077" s="42">
        <f t="shared" si="428"/>
        <v>13701.282531759132</v>
      </c>
      <c r="AV3077" s="42">
        <f t="shared" si="429"/>
        <v>8002.6012686428039</v>
      </c>
      <c r="AW3077" s="102">
        <f t="shared" si="430"/>
        <v>113197.0366366282</v>
      </c>
      <c r="AX3077" s="43">
        <f t="shared" si="432"/>
        <v>4</v>
      </c>
      <c r="AY3077" s="43" t="str">
        <f t="shared" si="431"/>
        <v>UTTSM</v>
      </c>
    </row>
    <row r="3078" spans="1:51" hidden="1" x14ac:dyDescent="0.2">
      <c r="A3078" s="38">
        <v>3071</v>
      </c>
      <c r="B3078" t="s">
        <v>362</v>
      </c>
      <c r="C3078" t="s">
        <v>289</v>
      </c>
      <c r="D3078">
        <v>550</v>
      </c>
      <c r="E3078" t="s">
        <v>1245</v>
      </c>
      <c r="F3078">
        <v>2</v>
      </c>
      <c r="G3078" t="str">
        <f>LOOKUP(F3078,{0,6,45},{"F","L","H"})</f>
        <v>F</v>
      </c>
      <c r="H3078" t="s">
        <v>4716</v>
      </c>
      <c r="I3078" s="43" t="str">
        <f>IFERROR(VLOOKUP(#REF!,#REF!,2,FALSE),"No")</f>
        <v>No</v>
      </c>
      <c r="J3078" s="139">
        <v>0.75</v>
      </c>
      <c r="K3078" s="148">
        <v>78</v>
      </c>
      <c r="L3078" s="148"/>
      <c r="M3078" s="148"/>
      <c r="N3078" s="148"/>
      <c r="O3078" s="148"/>
      <c r="P3078" s="148"/>
      <c r="Q3078" s="148"/>
      <c r="R3078" s="148"/>
      <c r="S3078" s="148"/>
      <c r="T3078" s="148"/>
      <c r="U3078" s="148"/>
      <c r="V3078" s="148"/>
      <c r="W3078" s="148"/>
      <c r="X3078" s="139">
        <v>2</v>
      </c>
      <c r="Y3078" s="148">
        <v>1000</v>
      </c>
      <c r="Z3078" s="149"/>
      <c r="AA3078" s="148"/>
      <c r="AB3078" s="149"/>
      <c r="AC3078" s="148"/>
      <c r="AD3078" s="149"/>
      <c r="AE3078" s="148"/>
      <c r="AF3078" s="148"/>
      <c r="AG3078" s="148"/>
      <c r="AH3078" s="148"/>
      <c r="AI3078" s="148"/>
      <c r="AJ3078" s="148"/>
      <c r="AK3078" s="148"/>
      <c r="AL3078" s="139">
        <v>0</v>
      </c>
      <c r="AM3078" s="139">
        <v>0</v>
      </c>
      <c r="AN3078" s="148">
        <f t="shared" si="424"/>
        <v>1000</v>
      </c>
      <c r="AO3078" s="148">
        <f t="shared" si="425"/>
        <v>78</v>
      </c>
      <c r="AP3078" s="148">
        <v>7</v>
      </c>
      <c r="AQ3078" s="140">
        <v>84</v>
      </c>
      <c r="AS3078" s="42">
        <f t="shared" si="426"/>
        <v>5021.9112708224156</v>
      </c>
      <c r="AT3078" s="101">
        <f t="shared" si="427"/>
        <v>0</v>
      </c>
      <c r="AU3078" s="42">
        <f t="shared" si="428"/>
        <v>5021.9112708224156</v>
      </c>
      <c r="AV3078" s="42">
        <f t="shared" si="429"/>
        <v>387.03525858897655</v>
      </c>
      <c r="AW3078" s="102">
        <f t="shared" si="430"/>
        <v>585.0096169344007</v>
      </c>
      <c r="AX3078" s="43">
        <f t="shared" si="432"/>
        <v>0.75</v>
      </c>
      <c r="AY3078" s="43" t="str">
        <f t="shared" si="431"/>
        <v>UTGS</v>
      </c>
    </row>
    <row r="3079" spans="1:51" hidden="1" x14ac:dyDescent="0.2">
      <c r="A3079" s="38">
        <v>3072</v>
      </c>
      <c r="B3079" t="s">
        <v>5806</v>
      </c>
      <c r="C3079" t="s">
        <v>289</v>
      </c>
      <c r="D3079">
        <v>21100</v>
      </c>
      <c r="E3079" t="s">
        <v>197</v>
      </c>
      <c r="F3079">
        <v>5</v>
      </c>
      <c r="G3079" t="str">
        <f>LOOKUP(F3079,{0,6,45},{"F","L","H"})</f>
        <v>F</v>
      </c>
      <c r="H3079" t="s">
        <v>2037</v>
      </c>
      <c r="I3079" s="43" t="str">
        <f>IFERROR(VLOOKUP(#REF!,#REF!,2,FALSE),"No")</f>
        <v>No</v>
      </c>
      <c r="J3079" s="139">
        <v>4</v>
      </c>
      <c r="K3079" s="148">
        <v>195</v>
      </c>
      <c r="L3079" s="148"/>
      <c r="M3079" s="148"/>
      <c r="N3079" s="148"/>
      <c r="O3079" s="148"/>
      <c r="P3079" s="148"/>
      <c r="Q3079" s="148"/>
      <c r="R3079" s="148"/>
      <c r="S3079" s="148"/>
      <c r="T3079" s="148"/>
      <c r="U3079" s="148"/>
      <c r="V3079" s="148"/>
      <c r="W3079" s="148"/>
      <c r="X3079" s="139">
        <v>6</v>
      </c>
      <c r="Y3079" s="148">
        <v>1000</v>
      </c>
      <c r="Z3079" s="148"/>
      <c r="AA3079" s="148"/>
      <c r="AB3079" s="148"/>
      <c r="AC3079" s="148"/>
      <c r="AD3079" s="148"/>
      <c r="AE3079" s="148"/>
      <c r="AF3079" s="148"/>
      <c r="AG3079" s="148"/>
      <c r="AH3079" s="148"/>
      <c r="AI3079" s="148"/>
      <c r="AJ3079" s="148"/>
      <c r="AK3079" s="148"/>
      <c r="AL3079" s="139">
        <v>0</v>
      </c>
      <c r="AM3079" s="139">
        <v>0</v>
      </c>
      <c r="AN3079" s="148">
        <f t="shared" si="424"/>
        <v>1000</v>
      </c>
      <c r="AO3079" s="148">
        <f t="shared" si="425"/>
        <v>195</v>
      </c>
      <c r="AP3079" s="148">
        <v>1</v>
      </c>
      <c r="AQ3079" s="140">
        <v>1</v>
      </c>
      <c r="AS3079" s="42">
        <f t="shared" si="426"/>
        <v>14925.978177056038</v>
      </c>
      <c r="AT3079" s="101">
        <f t="shared" si="427"/>
        <v>0</v>
      </c>
      <c r="AU3079" s="42">
        <f t="shared" si="428"/>
        <v>14925.978177056038</v>
      </c>
      <c r="AV3079" s="42">
        <f t="shared" si="429"/>
        <v>60030.961721474043</v>
      </c>
      <c r="AW3079" s="102">
        <f t="shared" si="430"/>
        <v>18747.149999999998</v>
      </c>
      <c r="AX3079" s="43">
        <f t="shared" si="432"/>
        <v>4</v>
      </c>
      <c r="AY3079" s="43" t="str">
        <f t="shared" si="431"/>
        <v>UTGS</v>
      </c>
    </row>
    <row r="3080" spans="1:51" hidden="1" x14ac:dyDescent="0.2">
      <c r="A3080" s="38">
        <v>3073</v>
      </c>
      <c r="B3080" t="s">
        <v>5806</v>
      </c>
      <c r="C3080" t="s">
        <v>5745</v>
      </c>
      <c r="D3080">
        <v>64550</v>
      </c>
      <c r="E3080" t="s">
        <v>197</v>
      </c>
      <c r="F3080">
        <v>45</v>
      </c>
      <c r="G3080" t="str">
        <f>LOOKUP(F3080,{0,6,45},{"F","L","H"})</f>
        <v>H</v>
      </c>
      <c r="H3080" t="s">
        <v>1982</v>
      </c>
      <c r="I3080" s="43" t="str">
        <f>IFERROR(VLOOKUP(#REF!,#REF!,2,FALSE),"No")</f>
        <v>No</v>
      </c>
      <c r="J3080" s="139">
        <v>4</v>
      </c>
      <c r="K3080" s="148">
        <v>193</v>
      </c>
      <c r="L3080" s="148">
        <v>6</v>
      </c>
      <c r="M3080" s="148">
        <v>1</v>
      </c>
      <c r="N3080" s="148">
        <v>8</v>
      </c>
      <c r="O3080" s="148">
        <v>2</v>
      </c>
      <c r="P3080" s="148"/>
      <c r="Q3080" s="148"/>
      <c r="R3080" s="148"/>
      <c r="S3080" s="148"/>
      <c r="T3080" s="148"/>
      <c r="U3080" s="148"/>
      <c r="V3080" s="148"/>
      <c r="W3080" s="148"/>
      <c r="X3080" s="139">
        <v>8</v>
      </c>
      <c r="Y3080" s="148">
        <v>1000</v>
      </c>
      <c r="Z3080" s="148"/>
      <c r="AA3080" s="148"/>
      <c r="AB3080" s="148"/>
      <c r="AC3080" s="148"/>
      <c r="AD3080" s="148"/>
      <c r="AE3080" s="148"/>
      <c r="AF3080" s="148"/>
      <c r="AG3080" s="148"/>
      <c r="AH3080" s="148"/>
      <c r="AI3080" s="148"/>
      <c r="AJ3080" s="148"/>
      <c r="AK3080" s="148"/>
      <c r="AL3080" s="139">
        <v>0</v>
      </c>
      <c r="AM3080" s="139">
        <v>0</v>
      </c>
      <c r="AN3080" s="148">
        <f t="shared" ref="AN3080:AN3143" si="433">SUM(Y3080,AA3080,AC3080,AE3080,AG3080,AI3080,AK3080,AM3080)</f>
        <v>1000</v>
      </c>
      <c r="AO3080" s="148">
        <f t="shared" ref="AO3080:AO3143" si="434">SUM(K3080,M3080,O3080,Q3080,S3080,U3080,W3080)</f>
        <v>196</v>
      </c>
      <c r="AP3080" s="148">
        <v>1</v>
      </c>
      <c r="AQ3080" s="140">
        <v>1</v>
      </c>
      <c r="AS3080" s="42">
        <f t="shared" ref="AS3080:AS3143" si="435">(VLOOKUP(J3080,Service,2,FALSE)*K3080+VLOOKUP(L3080,Service,2,FALSE)*M3080+VLOOKUP(N3080,Service,2,FALSE)*O3080+VLOOKUP(P3080,Service,2,FALSE)*Q3080)</f>
        <v>14988.642421393926</v>
      </c>
      <c r="AT3080" s="101">
        <f t="shared" ref="AT3080:AT3143" si="436">VLOOKUP(R3080,serviceHP,2,FALSE)*S3080+VLOOKUP(T3080,serviceHP,2,FALSE)*U3080+VLOOKUP(V3080,serviceHP,2,FALSE)*W3080</f>
        <v>0</v>
      </c>
      <c r="AU3080" s="42">
        <f t="shared" ref="AU3080:AU3143" si="437">AS3080+AT3080</f>
        <v>14988.642421393926</v>
      </c>
      <c r="AV3080" s="42">
        <f t="shared" ref="AV3080:AV3143" si="438">(VLOOKUP(X3080,Main,2,FALSE)*Y3080+VLOOKUP(Z3080,Main,2,FALSE)*AA3080+VLOOKUP(AB3080,Main,2,FALSE)*AC3080+VLOOKUP(AD3080,Main,2,FALSE)*AE3080+VLOOKUP(AF3080,Main,2,FALSE)*AG3080+VLOOKUP(AL3080,Main,2,FALSE)*AM3080+VLOOKUP(AH3080,Main,2,FALSE)*AI3080+VLOOKUP(AL3080,Main,2,FALSE)*AM3080+VLOOKUP(AJ3080,Main,2,FALSE)*AK3080)/AQ3080</f>
        <v>72850.961721474043</v>
      </c>
      <c r="AW3080" s="102">
        <f t="shared" ref="AW3080:AW3143" si="439">IF(G3080="F",VLOOKUP(D3080,MeterAndReg2,2,TRUE),(IF(G3080="L",VLOOKUP(D3080,MeterAndReg2,3,TRUE),VLOOKUP(D3080,MeterAndReg2,4,TRUE))))</f>
        <v>113197.0366366282</v>
      </c>
      <c r="AX3080" s="43">
        <f t="shared" si="432"/>
        <v>4</v>
      </c>
      <c r="AY3080" s="43" t="str">
        <f t="shared" si="431"/>
        <v>UTTSM</v>
      </c>
    </row>
    <row r="3081" spans="1:51" hidden="1" x14ac:dyDescent="0.2">
      <c r="A3081" s="38">
        <v>3074</v>
      </c>
      <c r="B3081" t="s">
        <v>362</v>
      </c>
      <c r="C3081" t="s">
        <v>289</v>
      </c>
      <c r="D3081">
        <v>320</v>
      </c>
      <c r="E3081" t="s">
        <v>1245</v>
      </c>
      <c r="F3081">
        <v>0.25</v>
      </c>
      <c r="G3081" t="str">
        <f>LOOKUP(F3081,{0,6,45},{"F","L","H"})</f>
        <v>F</v>
      </c>
      <c r="H3081" t="s">
        <v>4717</v>
      </c>
      <c r="I3081" s="43" t="str">
        <f>IFERROR(VLOOKUP(#REF!,#REF!,2,FALSE),"No")</f>
        <v>No</v>
      </c>
      <c r="J3081" s="139">
        <v>0.75</v>
      </c>
      <c r="K3081" s="148">
        <v>22</v>
      </c>
      <c r="L3081" s="148"/>
      <c r="M3081" s="148"/>
      <c r="N3081" s="148"/>
      <c r="O3081" s="148"/>
      <c r="P3081" s="148"/>
      <c r="Q3081" s="148"/>
      <c r="R3081" s="148"/>
      <c r="S3081" s="148"/>
      <c r="T3081" s="148"/>
      <c r="U3081" s="148"/>
      <c r="V3081" s="148"/>
      <c r="W3081" s="148"/>
      <c r="X3081" s="139">
        <v>2</v>
      </c>
      <c r="Y3081" s="148">
        <v>1000</v>
      </c>
      <c r="Z3081" s="148"/>
      <c r="AA3081" s="148"/>
      <c r="AB3081" s="148"/>
      <c r="AC3081" s="148"/>
      <c r="AD3081" s="148"/>
      <c r="AE3081" s="148"/>
      <c r="AF3081" s="148"/>
      <c r="AG3081" s="148"/>
      <c r="AH3081" s="148"/>
      <c r="AI3081" s="148"/>
      <c r="AJ3081" s="148"/>
      <c r="AK3081" s="148"/>
      <c r="AL3081" s="139">
        <v>0</v>
      </c>
      <c r="AM3081" s="139">
        <v>0</v>
      </c>
      <c r="AN3081" s="148">
        <f t="shared" si="433"/>
        <v>1000</v>
      </c>
      <c r="AO3081" s="148">
        <f t="shared" si="434"/>
        <v>22</v>
      </c>
      <c r="AP3081" s="148">
        <v>8</v>
      </c>
      <c r="AQ3081" s="140">
        <v>8</v>
      </c>
      <c r="AS3081" s="42">
        <f t="shared" si="435"/>
        <v>1416.4365122832455</v>
      </c>
      <c r="AT3081" s="101">
        <f t="shared" si="436"/>
        <v>0</v>
      </c>
      <c r="AU3081" s="42">
        <f t="shared" si="437"/>
        <v>1416.4365122832455</v>
      </c>
      <c r="AV3081" s="42">
        <f t="shared" si="438"/>
        <v>4063.870215184254</v>
      </c>
      <c r="AW3081" s="102">
        <f t="shared" si="439"/>
        <v>431</v>
      </c>
      <c r="AX3081" s="43">
        <f t="shared" si="432"/>
        <v>0.75</v>
      </c>
      <c r="AY3081" s="43" t="str">
        <f t="shared" ref="AY3081:AY3144" si="440">C3081</f>
        <v>UTGS</v>
      </c>
    </row>
    <row r="3082" spans="1:51" hidden="1" x14ac:dyDescent="0.2">
      <c r="A3082" s="38">
        <v>3075</v>
      </c>
      <c r="B3082" t="s">
        <v>362</v>
      </c>
      <c r="C3082" t="s">
        <v>289</v>
      </c>
      <c r="D3082">
        <v>550</v>
      </c>
      <c r="E3082" t="s">
        <v>1245</v>
      </c>
      <c r="F3082">
        <v>2</v>
      </c>
      <c r="G3082" t="str">
        <f>LOOKUP(F3082,{0,6,45},{"F","L","H"})</f>
        <v>F</v>
      </c>
      <c r="H3082" t="s">
        <v>4718</v>
      </c>
      <c r="I3082" s="43" t="str">
        <f>IFERROR(VLOOKUP(#REF!,#REF!,2,FALSE),"No")</f>
        <v>No</v>
      </c>
      <c r="J3082" s="139">
        <v>0.75</v>
      </c>
      <c r="K3082" s="148">
        <v>57</v>
      </c>
      <c r="L3082" s="148"/>
      <c r="M3082" s="148"/>
      <c r="N3082" s="148"/>
      <c r="O3082" s="148"/>
      <c r="P3082" s="148"/>
      <c r="Q3082" s="148"/>
      <c r="R3082" s="148"/>
      <c r="S3082" s="148"/>
      <c r="T3082" s="148"/>
      <c r="U3082" s="148"/>
      <c r="V3082" s="148"/>
      <c r="W3082" s="148"/>
      <c r="X3082" s="139">
        <v>2</v>
      </c>
      <c r="Y3082" s="148">
        <v>799</v>
      </c>
      <c r="Z3082" s="148">
        <v>3</v>
      </c>
      <c r="AA3082" s="148">
        <v>201</v>
      </c>
      <c r="AB3082" s="148"/>
      <c r="AC3082" s="148"/>
      <c r="AD3082" s="148"/>
      <c r="AE3082" s="148"/>
      <c r="AF3082" s="148"/>
      <c r="AG3082" s="148"/>
      <c r="AH3082" s="148"/>
      <c r="AI3082" s="148"/>
      <c r="AJ3082" s="148"/>
      <c r="AK3082" s="148"/>
      <c r="AL3082" s="139">
        <v>0</v>
      </c>
      <c r="AM3082" s="139">
        <v>0</v>
      </c>
      <c r="AN3082" s="148">
        <f t="shared" si="433"/>
        <v>1000</v>
      </c>
      <c r="AO3082" s="148">
        <f t="shared" si="434"/>
        <v>57</v>
      </c>
      <c r="AP3082" s="148">
        <v>16</v>
      </c>
      <c r="AQ3082" s="140">
        <v>21</v>
      </c>
      <c r="AS3082" s="42">
        <f t="shared" si="435"/>
        <v>3669.8582363702267</v>
      </c>
      <c r="AT3082" s="101">
        <f t="shared" si="436"/>
        <v>0</v>
      </c>
      <c r="AU3082" s="42">
        <f t="shared" si="437"/>
        <v>3669.8582363702267</v>
      </c>
      <c r="AV3082" s="42">
        <f t="shared" si="438"/>
        <v>1426.7753200701923</v>
      </c>
      <c r="AW3082" s="102">
        <f t="shared" si="439"/>
        <v>585.0096169344007</v>
      </c>
      <c r="AX3082" s="43">
        <f t="shared" si="432"/>
        <v>0.75</v>
      </c>
      <c r="AY3082" s="43" t="str">
        <f t="shared" si="440"/>
        <v>UTGS</v>
      </c>
    </row>
    <row r="3083" spans="1:51" hidden="1" x14ac:dyDescent="0.2">
      <c r="A3083" s="38">
        <v>3076</v>
      </c>
      <c r="B3083" t="s">
        <v>5806</v>
      </c>
      <c r="C3083" t="s">
        <v>5745</v>
      </c>
      <c r="D3083">
        <v>5550</v>
      </c>
      <c r="E3083" t="s">
        <v>198</v>
      </c>
      <c r="F3083">
        <v>2</v>
      </c>
      <c r="G3083" t="str">
        <f>LOOKUP(F3083,{0,6,45},{"F","L","H"})</f>
        <v>F</v>
      </c>
      <c r="H3083" t="s">
        <v>4719</v>
      </c>
      <c r="I3083" s="43" t="str">
        <f>IFERROR(VLOOKUP(#REF!,#REF!,2,FALSE),"No")</f>
        <v>No</v>
      </c>
      <c r="J3083" s="139">
        <v>1.25</v>
      </c>
      <c r="K3083" s="148">
        <v>54</v>
      </c>
      <c r="L3083" s="148"/>
      <c r="M3083" s="148"/>
      <c r="N3083" s="148"/>
      <c r="O3083" s="148"/>
      <c r="P3083" s="148"/>
      <c r="Q3083" s="148"/>
      <c r="R3083" s="148"/>
      <c r="S3083" s="148"/>
      <c r="T3083" s="148"/>
      <c r="U3083" s="148"/>
      <c r="V3083" s="148"/>
      <c r="W3083" s="148"/>
      <c r="X3083" s="139">
        <v>1.25</v>
      </c>
      <c r="Y3083" s="148">
        <v>269.64999999999998</v>
      </c>
      <c r="Z3083" s="149">
        <v>2</v>
      </c>
      <c r="AA3083" s="148">
        <v>275.83999999999997</v>
      </c>
      <c r="AB3083" s="148">
        <v>4</v>
      </c>
      <c r="AC3083" s="148">
        <v>454.52</v>
      </c>
      <c r="AD3083" s="148"/>
      <c r="AE3083" s="148"/>
      <c r="AF3083" s="148"/>
      <c r="AG3083" s="148"/>
      <c r="AH3083" s="148"/>
      <c r="AI3083" s="148"/>
      <c r="AJ3083" s="148"/>
      <c r="AK3083" s="148"/>
      <c r="AL3083" s="139">
        <v>0</v>
      </c>
      <c r="AM3083" s="139">
        <v>0</v>
      </c>
      <c r="AN3083" s="148">
        <f t="shared" si="433"/>
        <v>1000.01</v>
      </c>
      <c r="AO3083" s="148">
        <f t="shared" si="434"/>
        <v>54</v>
      </c>
      <c r="AP3083" s="148">
        <v>5</v>
      </c>
      <c r="AQ3083" s="140">
        <v>13</v>
      </c>
      <c r="AS3083" s="42">
        <f t="shared" si="435"/>
        <v>4023.7278028770565</v>
      </c>
      <c r="AT3083" s="101">
        <f t="shared" si="436"/>
        <v>0</v>
      </c>
      <c r="AU3083" s="42">
        <f t="shared" si="437"/>
        <v>4023.7278028770565</v>
      </c>
      <c r="AV3083" s="42">
        <f t="shared" si="438"/>
        <v>2766.0730946993272</v>
      </c>
      <c r="AW3083" s="102">
        <f t="shared" si="439"/>
        <v>3698.6666666666665</v>
      </c>
      <c r="AX3083" s="43">
        <f t="shared" si="432"/>
        <v>1.25</v>
      </c>
      <c r="AY3083" s="43" t="str">
        <f t="shared" si="440"/>
        <v>UTTSM</v>
      </c>
    </row>
    <row r="3084" spans="1:51" hidden="1" x14ac:dyDescent="0.2">
      <c r="A3084" s="38">
        <v>3077</v>
      </c>
      <c r="B3084" t="s">
        <v>362</v>
      </c>
      <c r="C3084" t="s">
        <v>289</v>
      </c>
      <c r="D3084">
        <v>320</v>
      </c>
      <c r="E3084" t="s">
        <v>1245</v>
      </c>
      <c r="F3084">
        <v>0.25</v>
      </c>
      <c r="G3084" t="str">
        <f>LOOKUP(F3084,{0,6,45},{"F","L","H"})</f>
        <v>F</v>
      </c>
      <c r="H3084" t="s">
        <v>4720</v>
      </c>
      <c r="I3084" s="43" t="str">
        <f>IFERROR(VLOOKUP(#REF!,#REF!,2,FALSE),"No")</f>
        <v>No</v>
      </c>
      <c r="J3084" s="139">
        <v>0.75</v>
      </c>
      <c r="K3084" s="148">
        <v>86</v>
      </c>
      <c r="L3084" s="148"/>
      <c r="M3084" s="148"/>
      <c r="N3084" s="148"/>
      <c r="O3084" s="148"/>
      <c r="P3084" s="148"/>
      <c r="Q3084" s="148"/>
      <c r="R3084" s="148"/>
      <c r="S3084" s="148"/>
      <c r="T3084" s="148"/>
      <c r="U3084" s="148"/>
      <c r="V3084" s="148"/>
      <c r="W3084" s="148"/>
      <c r="X3084" s="139">
        <v>2</v>
      </c>
      <c r="Y3084" s="148">
        <v>1000</v>
      </c>
      <c r="Z3084" s="148"/>
      <c r="AA3084" s="148"/>
      <c r="AB3084" s="148"/>
      <c r="AC3084" s="148"/>
      <c r="AD3084" s="148"/>
      <c r="AE3084" s="148"/>
      <c r="AF3084" s="148"/>
      <c r="AG3084" s="148"/>
      <c r="AH3084" s="148"/>
      <c r="AI3084" s="148"/>
      <c r="AJ3084" s="148"/>
      <c r="AK3084" s="148"/>
      <c r="AL3084" s="139">
        <v>0</v>
      </c>
      <c r="AM3084" s="139">
        <v>0</v>
      </c>
      <c r="AN3084" s="148">
        <f t="shared" si="433"/>
        <v>1000</v>
      </c>
      <c r="AO3084" s="148">
        <f t="shared" si="434"/>
        <v>86</v>
      </c>
      <c r="AP3084" s="148">
        <v>8</v>
      </c>
      <c r="AQ3084" s="140">
        <v>8</v>
      </c>
      <c r="AS3084" s="42">
        <f t="shared" si="435"/>
        <v>5536.9790934708681</v>
      </c>
      <c r="AT3084" s="101">
        <f t="shared" si="436"/>
        <v>0</v>
      </c>
      <c r="AU3084" s="42">
        <f t="shared" si="437"/>
        <v>5536.9790934708681</v>
      </c>
      <c r="AV3084" s="42">
        <f t="shared" si="438"/>
        <v>4063.870215184254</v>
      </c>
      <c r="AW3084" s="102">
        <f t="shared" si="439"/>
        <v>431</v>
      </c>
      <c r="AX3084" s="43">
        <f t="shared" si="432"/>
        <v>0.75</v>
      </c>
      <c r="AY3084" s="43" t="str">
        <f t="shared" si="440"/>
        <v>UTGS</v>
      </c>
    </row>
    <row r="3085" spans="1:51" hidden="1" x14ac:dyDescent="0.2">
      <c r="A3085" s="38">
        <v>3078</v>
      </c>
      <c r="B3085" t="s">
        <v>5806</v>
      </c>
      <c r="C3085" t="s">
        <v>289</v>
      </c>
      <c r="D3085">
        <v>550</v>
      </c>
      <c r="E3085" t="s">
        <v>1245</v>
      </c>
      <c r="F3085">
        <v>2</v>
      </c>
      <c r="G3085" t="str">
        <f>LOOKUP(F3085,{0,6,45},{"F","L","H"})</f>
        <v>F</v>
      </c>
      <c r="H3085" t="s">
        <v>4721</v>
      </c>
      <c r="I3085" s="43" t="str">
        <f>IFERROR(VLOOKUP(#REF!,#REF!,2,FALSE),"No")</f>
        <v>No</v>
      </c>
      <c r="J3085" s="139">
        <v>1.25</v>
      </c>
      <c r="K3085" s="148">
        <v>26</v>
      </c>
      <c r="L3085" s="148"/>
      <c r="M3085" s="148"/>
      <c r="N3085" s="148"/>
      <c r="O3085" s="148"/>
      <c r="P3085" s="148"/>
      <c r="Q3085" s="148"/>
      <c r="R3085" s="148"/>
      <c r="S3085" s="148"/>
      <c r="T3085" s="148"/>
      <c r="U3085" s="148"/>
      <c r="V3085" s="148"/>
      <c r="W3085" s="148"/>
      <c r="X3085" s="139">
        <v>2</v>
      </c>
      <c r="Y3085" s="148">
        <v>1000</v>
      </c>
      <c r="Z3085" s="148"/>
      <c r="AA3085" s="148"/>
      <c r="AB3085" s="148"/>
      <c r="AC3085" s="148"/>
      <c r="AD3085" s="148"/>
      <c r="AE3085" s="148"/>
      <c r="AF3085" s="148"/>
      <c r="AG3085" s="148"/>
      <c r="AH3085" s="148"/>
      <c r="AI3085" s="148"/>
      <c r="AJ3085" s="148"/>
      <c r="AK3085" s="148"/>
      <c r="AL3085" s="139">
        <v>0</v>
      </c>
      <c r="AM3085" s="139">
        <v>0</v>
      </c>
      <c r="AN3085" s="148">
        <f t="shared" si="433"/>
        <v>1000</v>
      </c>
      <c r="AO3085" s="148">
        <f t="shared" si="434"/>
        <v>26</v>
      </c>
      <c r="AP3085" s="148">
        <v>8</v>
      </c>
      <c r="AQ3085" s="140">
        <v>27</v>
      </c>
      <c r="AS3085" s="42">
        <f t="shared" si="435"/>
        <v>1937.3504236074718</v>
      </c>
      <c r="AT3085" s="101">
        <f t="shared" si="436"/>
        <v>0</v>
      </c>
      <c r="AU3085" s="42">
        <f t="shared" si="437"/>
        <v>1937.3504236074718</v>
      </c>
      <c r="AV3085" s="42">
        <f t="shared" si="438"/>
        <v>1204.1096933879271</v>
      </c>
      <c r="AW3085" s="102">
        <f t="shared" si="439"/>
        <v>585.0096169344007</v>
      </c>
      <c r="AX3085" s="43">
        <f t="shared" si="432"/>
        <v>1.25</v>
      </c>
      <c r="AY3085" s="43" t="str">
        <f t="shared" si="440"/>
        <v>UTGS</v>
      </c>
    </row>
    <row r="3086" spans="1:51" hidden="1" x14ac:dyDescent="0.2">
      <c r="A3086" s="38">
        <v>3079</v>
      </c>
      <c r="B3086" t="s">
        <v>362</v>
      </c>
      <c r="C3086" t="s">
        <v>289</v>
      </c>
      <c r="D3086">
        <v>1847</v>
      </c>
      <c r="E3086" t="s">
        <v>1249</v>
      </c>
      <c r="F3086">
        <v>2</v>
      </c>
      <c r="G3086" t="str">
        <f>LOOKUP(F3086,{0,6,45},{"F","L","H"})</f>
        <v>F</v>
      </c>
      <c r="H3086" t="s">
        <v>4723</v>
      </c>
      <c r="I3086" s="43" t="str">
        <f>IFERROR(VLOOKUP(#REF!,#REF!,2,FALSE),"No")</f>
        <v>No</v>
      </c>
      <c r="J3086" s="139">
        <v>0.75</v>
      </c>
      <c r="K3086" s="148">
        <v>54</v>
      </c>
      <c r="L3086" s="148"/>
      <c r="M3086" s="148"/>
      <c r="N3086" s="148"/>
      <c r="O3086" s="148"/>
      <c r="P3086" s="148"/>
      <c r="Q3086" s="148"/>
      <c r="R3086" s="148"/>
      <c r="S3086" s="148"/>
      <c r="T3086" s="148"/>
      <c r="U3086" s="148"/>
      <c r="V3086" s="148"/>
      <c r="W3086" s="148"/>
      <c r="X3086" s="139">
        <v>2</v>
      </c>
      <c r="Y3086" s="148">
        <v>1000</v>
      </c>
      <c r="Z3086" s="149"/>
      <c r="AA3086" s="148"/>
      <c r="AB3086" s="148"/>
      <c r="AC3086" s="148"/>
      <c r="AD3086" s="148"/>
      <c r="AE3086" s="148"/>
      <c r="AF3086" s="148"/>
      <c r="AG3086" s="148"/>
      <c r="AH3086" s="148"/>
      <c r="AI3086" s="148"/>
      <c r="AJ3086" s="148"/>
      <c r="AK3086" s="148"/>
      <c r="AL3086" s="139">
        <v>0</v>
      </c>
      <c r="AM3086" s="139">
        <v>0</v>
      </c>
      <c r="AN3086" s="148">
        <f t="shared" si="433"/>
        <v>1000</v>
      </c>
      <c r="AO3086" s="148">
        <f t="shared" si="434"/>
        <v>54</v>
      </c>
      <c r="AP3086" s="148">
        <v>10</v>
      </c>
      <c r="AQ3086" s="140">
        <v>10</v>
      </c>
      <c r="AS3086" s="42">
        <f t="shared" si="435"/>
        <v>3476.707802877057</v>
      </c>
      <c r="AT3086" s="101">
        <f t="shared" si="436"/>
        <v>0</v>
      </c>
      <c r="AU3086" s="42">
        <f t="shared" si="437"/>
        <v>3476.707802877057</v>
      </c>
      <c r="AV3086" s="42">
        <f t="shared" si="438"/>
        <v>3251.0961721474032</v>
      </c>
      <c r="AW3086" s="102">
        <f t="shared" si="439"/>
        <v>2169</v>
      </c>
      <c r="AX3086" s="43">
        <f t="shared" si="432"/>
        <v>0.75</v>
      </c>
      <c r="AY3086" s="43" t="str">
        <f t="shared" si="440"/>
        <v>UTGS</v>
      </c>
    </row>
    <row r="3087" spans="1:51" hidden="1" x14ac:dyDescent="0.2">
      <c r="A3087" s="38">
        <v>3080</v>
      </c>
      <c r="B3087" t="s">
        <v>5806</v>
      </c>
      <c r="C3087" t="s">
        <v>289</v>
      </c>
      <c r="D3087">
        <v>21100</v>
      </c>
      <c r="E3087" t="s">
        <v>197</v>
      </c>
      <c r="F3087">
        <v>5</v>
      </c>
      <c r="G3087" t="str">
        <f>LOOKUP(F3087,{0,6,45},{"F","L","H"})</f>
        <v>F</v>
      </c>
      <c r="H3087" t="s">
        <v>2115</v>
      </c>
      <c r="I3087" s="43" t="str">
        <f>IFERROR(VLOOKUP(#REF!,#REF!,2,FALSE),"No")</f>
        <v>No</v>
      </c>
      <c r="J3087" s="139">
        <v>2</v>
      </c>
      <c r="K3087" s="148">
        <v>182</v>
      </c>
      <c r="L3087" s="148"/>
      <c r="M3087" s="148"/>
      <c r="N3087" s="148"/>
      <c r="O3087" s="148"/>
      <c r="P3087" s="148"/>
      <c r="Q3087" s="148"/>
      <c r="R3087" s="148"/>
      <c r="S3087" s="148"/>
      <c r="T3087" s="148"/>
      <c r="U3087" s="148"/>
      <c r="V3087" s="148"/>
      <c r="W3087" s="148"/>
      <c r="X3087" s="139">
        <v>2</v>
      </c>
      <c r="Y3087" s="148">
        <v>82.04</v>
      </c>
      <c r="Z3087" s="149">
        <v>4</v>
      </c>
      <c r="AA3087" s="148">
        <v>917.96</v>
      </c>
      <c r="AB3087" s="148"/>
      <c r="AC3087" s="148"/>
      <c r="AD3087" s="148"/>
      <c r="AE3087" s="148"/>
      <c r="AF3087" s="148"/>
      <c r="AG3087" s="148"/>
      <c r="AH3087" s="148"/>
      <c r="AI3087" s="148"/>
      <c r="AJ3087" s="148"/>
      <c r="AK3087" s="148"/>
      <c r="AL3087" s="139">
        <v>0</v>
      </c>
      <c r="AM3087" s="139">
        <v>0</v>
      </c>
      <c r="AN3087" s="148">
        <f t="shared" si="433"/>
        <v>1000</v>
      </c>
      <c r="AO3087" s="148">
        <f t="shared" si="434"/>
        <v>182</v>
      </c>
      <c r="AP3087" s="148">
        <v>10</v>
      </c>
      <c r="AQ3087" s="140">
        <v>14</v>
      </c>
      <c r="AS3087" s="42">
        <f t="shared" si="435"/>
        <v>13282.992965252302</v>
      </c>
      <c r="AT3087" s="101">
        <f t="shared" si="436"/>
        <v>0</v>
      </c>
      <c r="AU3087" s="42">
        <f t="shared" si="437"/>
        <v>13282.992965252302</v>
      </c>
      <c r="AV3087" s="42">
        <f t="shared" si="438"/>
        <v>2792.3382086767165</v>
      </c>
      <c r="AW3087" s="102">
        <f t="shared" si="439"/>
        <v>18747.149999999998</v>
      </c>
      <c r="AX3087" s="43">
        <f t="shared" si="432"/>
        <v>2</v>
      </c>
      <c r="AY3087" s="43" t="str">
        <f t="shared" si="440"/>
        <v>UTGS</v>
      </c>
    </row>
    <row r="3088" spans="1:51" hidden="1" x14ac:dyDescent="0.2">
      <c r="A3088" s="38">
        <v>3081</v>
      </c>
      <c r="B3088" t="s">
        <v>5806</v>
      </c>
      <c r="C3088" t="s">
        <v>292</v>
      </c>
      <c r="D3088">
        <v>4000</v>
      </c>
      <c r="E3088" t="s">
        <v>207</v>
      </c>
      <c r="F3088">
        <v>5</v>
      </c>
      <c r="G3088" t="str">
        <f>LOOKUP(F3088,{0,6,45},{"F","L","H"})</f>
        <v>F</v>
      </c>
      <c r="H3088" t="s">
        <v>2052</v>
      </c>
      <c r="I3088" s="43" t="str">
        <f>IFERROR(VLOOKUP(#REF!,#REF!,2,FALSE),"No")</f>
        <v>No</v>
      </c>
      <c r="J3088" s="139">
        <v>1.25</v>
      </c>
      <c r="K3088" s="148">
        <v>23</v>
      </c>
      <c r="L3088" s="148"/>
      <c r="M3088" s="148"/>
      <c r="N3088" s="148"/>
      <c r="O3088" s="148"/>
      <c r="P3088" s="148"/>
      <c r="Q3088" s="148"/>
      <c r="R3088" s="148"/>
      <c r="S3088" s="148"/>
      <c r="T3088" s="148"/>
      <c r="U3088" s="148"/>
      <c r="V3088" s="148"/>
      <c r="W3088" s="148"/>
      <c r="X3088" s="139">
        <v>2</v>
      </c>
      <c r="Y3088" s="148">
        <v>938</v>
      </c>
      <c r="Z3088" s="148">
        <v>4</v>
      </c>
      <c r="AA3088" s="148">
        <v>62</v>
      </c>
      <c r="AB3088" s="148"/>
      <c r="AC3088" s="148"/>
      <c r="AD3088" s="148"/>
      <c r="AE3088" s="148"/>
      <c r="AF3088" s="148"/>
      <c r="AG3088" s="148"/>
      <c r="AH3088" s="148"/>
      <c r="AI3088" s="148"/>
      <c r="AJ3088" s="148"/>
      <c r="AK3088" s="148"/>
      <c r="AL3088" s="139">
        <v>0</v>
      </c>
      <c r="AM3088" s="139">
        <v>0</v>
      </c>
      <c r="AN3088" s="148">
        <f t="shared" si="433"/>
        <v>1000</v>
      </c>
      <c r="AO3088" s="148">
        <f t="shared" si="434"/>
        <v>23</v>
      </c>
      <c r="AP3088" s="148">
        <v>5</v>
      </c>
      <c r="AQ3088" s="140">
        <v>9</v>
      </c>
      <c r="AS3088" s="42">
        <f t="shared" si="435"/>
        <v>1713.8099901143019</v>
      </c>
      <c r="AT3088" s="101">
        <f t="shared" si="436"/>
        <v>0</v>
      </c>
      <c r="AU3088" s="42">
        <f t="shared" si="437"/>
        <v>1713.8099901143019</v>
      </c>
      <c r="AV3088" s="42">
        <f t="shared" si="438"/>
        <v>3661.7224134971143</v>
      </c>
      <c r="AW3088" s="102">
        <f t="shared" si="439"/>
        <v>2145.6666666666665</v>
      </c>
      <c r="AX3088" s="43">
        <f t="shared" si="432"/>
        <v>1.25</v>
      </c>
      <c r="AY3088" s="43" t="str">
        <f t="shared" si="440"/>
        <v>UTFS</v>
      </c>
    </row>
    <row r="3089" spans="1:51" hidden="1" x14ac:dyDescent="0.2">
      <c r="A3089" s="38">
        <v>3082</v>
      </c>
      <c r="B3089" t="s">
        <v>362</v>
      </c>
      <c r="C3089" t="s">
        <v>289</v>
      </c>
      <c r="D3089">
        <v>320</v>
      </c>
      <c r="E3089" t="s">
        <v>1245</v>
      </c>
      <c r="F3089">
        <v>0.25</v>
      </c>
      <c r="G3089" t="str">
        <f>LOOKUP(F3089,{0,6,45},{"F","L","H"})</f>
        <v>F</v>
      </c>
      <c r="H3089" t="s">
        <v>4724</v>
      </c>
      <c r="I3089" s="43" t="str">
        <f>IFERROR(VLOOKUP(#REF!,#REF!,2,FALSE),"No")</f>
        <v>No</v>
      </c>
      <c r="J3089" s="139">
        <v>0.75</v>
      </c>
      <c r="K3089" s="148">
        <v>37</v>
      </c>
      <c r="L3089" s="148"/>
      <c r="M3089" s="148"/>
      <c r="N3089" s="148"/>
      <c r="O3089" s="148"/>
      <c r="P3089" s="148"/>
      <c r="Q3089" s="148"/>
      <c r="R3089" s="148"/>
      <c r="S3089" s="148"/>
      <c r="T3089" s="148"/>
      <c r="U3089" s="148"/>
      <c r="V3089" s="148"/>
      <c r="W3089" s="148"/>
      <c r="X3089" s="139">
        <v>2</v>
      </c>
      <c r="Y3089" s="148">
        <v>1000</v>
      </c>
      <c r="Z3089" s="148"/>
      <c r="AA3089" s="148"/>
      <c r="AB3089" s="148"/>
      <c r="AC3089" s="148"/>
      <c r="AD3089" s="148"/>
      <c r="AE3089" s="148"/>
      <c r="AF3089" s="148"/>
      <c r="AG3089" s="148"/>
      <c r="AH3089" s="148"/>
      <c r="AI3089" s="148"/>
      <c r="AJ3089" s="148"/>
      <c r="AK3089" s="148"/>
      <c r="AL3089" s="139">
        <v>0</v>
      </c>
      <c r="AM3089" s="139">
        <v>0</v>
      </c>
      <c r="AN3089" s="148">
        <f t="shared" si="433"/>
        <v>1000</v>
      </c>
      <c r="AO3089" s="148">
        <f t="shared" si="434"/>
        <v>37</v>
      </c>
      <c r="AP3089" s="148">
        <v>7</v>
      </c>
      <c r="AQ3089" s="140">
        <v>7</v>
      </c>
      <c r="AS3089" s="42">
        <f t="shared" si="435"/>
        <v>2382.1886797490947</v>
      </c>
      <c r="AT3089" s="101">
        <f t="shared" si="436"/>
        <v>0</v>
      </c>
      <c r="AU3089" s="42">
        <f t="shared" si="437"/>
        <v>2382.1886797490947</v>
      </c>
      <c r="AV3089" s="42">
        <f t="shared" si="438"/>
        <v>4644.4231030677192</v>
      </c>
      <c r="AW3089" s="102">
        <f t="shared" si="439"/>
        <v>431</v>
      </c>
      <c r="AX3089" s="43">
        <f t="shared" si="432"/>
        <v>0.75</v>
      </c>
      <c r="AY3089" s="43" t="str">
        <f t="shared" si="440"/>
        <v>UTGS</v>
      </c>
    </row>
    <row r="3090" spans="1:51" hidden="1" x14ac:dyDescent="0.2">
      <c r="A3090" s="38">
        <v>3083</v>
      </c>
      <c r="B3090" t="s">
        <v>362</v>
      </c>
      <c r="C3090" t="s">
        <v>289</v>
      </c>
      <c r="D3090">
        <v>540</v>
      </c>
      <c r="E3090" t="s">
        <v>1250</v>
      </c>
      <c r="F3090">
        <v>0.25</v>
      </c>
      <c r="G3090" t="str">
        <f>LOOKUP(F3090,{0,6,45},{"F","L","H"})</f>
        <v>F</v>
      </c>
      <c r="H3090" t="s">
        <v>4725</v>
      </c>
      <c r="I3090" s="43" t="str">
        <f>IFERROR(VLOOKUP(#REF!,#REF!,2,FALSE),"No")</f>
        <v>No</v>
      </c>
      <c r="J3090" s="139">
        <v>0.75</v>
      </c>
      <c r="K3090" s="148">
        <v>25</v>
      </c>
      <c r="L3090" s="148"/>
      <c r="M3090" s="148"/>
      <c r="N3090" s="148"/>
      <c r="O3090" s="148"/>
      <c r="P3090" s="148"/>
      <c r="Q3090" s="148"/>
      <c r="R3090" s="148"/>
      <c r="S3090" s="148"/>
      <c r="T3090" s="148"/>
      <c r="U3090" s="148"/>
      <c r="V3090" s="148"/>
      <c r="W3090" s="148"/>
      <c r="X3090" s="139">
        <v>2</v>
      </c>
      <c r="Y3090" s="148">
        <v>1000</v>
      </c>
      <c r="Z3090" s="148"/>
      <c r="AA3090" s="148"/>
      <c r="AB3090" s="148"/>
      <c r="AC3090" s="148"/>
      <c r="AD3090" s="148"/>
      <c r="AE3090" s="148"/>
      <c r="AF3090" s="148"/>
      <c r="AG3090" s="148"/>
      <c r="AH3090" s="148"/>
      <c r="AI3090" s="148"/>
      <c r="AJ3090" s="148"/>
      <c r="AK3090" s="148"/>
      <c r="AL3090" s="139">
        <v>0</v>
      </c>
      <c r="AM3090" s="139">
        <v>0</v>
      </c>
      <c r="AN3090" s="148">
        <f t="shared" si="433"/>
        <v>1000</v>
      </c>
      <c r="AO3090" s="148">
        <f t="shared" si="434"/>
        <v>25</v>
      </c>
      <c r="AP3090" s="148">
        <v>12</v>
      </c>
      <c r="AQ3090" s="140">
        <v>12</v>
      </c>
      <c r="AS3090" s="42">
        <f t="shared" si="435"/>
        <v>1609.5869457764152</v>
      </c>
      <c r="AT3090" s="101">
        <f t="shared" si="436"/>
        <v>0</v>
      </c>
      <c r="AU3090" s="42">
        <f t="shared" si="437"/>
        <v>1609.5869457764152</v>
      </c>
      <c r="AV3090" s="42">
        <f t="shared" si="438"/>
        <v>2709.246810122836</v>
      </c>
      <c r="AW3090" s="102">
        <f t="shared" si="439"/>
        <v>585.0096169344007</v>
      </c>
      <c r="AX3090" s="43">
        <f t="shared" si="432"/>
        <v>0.75</v>
      </c>
      <c r="AY3090" s="43" t="str">
        <f t="shared" si="440"/>
        <v>UTGS</v>
      </c>
    </row>
    <row r="3091" spans="1:51" hidden="1" x14ac:dyDescent="0.2">
      <c r="A3091" s="38">
        <v>3084</v>
      </c>
      <c r="B3091" t="s">
        <v>362</v>
      </c>
      <c r="C3091" t="s">
        <v>289</v>
      </c>
      <c r="D3091">
        <v>320</v>
      </c>
      <c r="E3091" t="s">
        <v>1245</v>
      </c>
      <c r="F3091">
        <v>0.25</v>
      </c>
      <c r="G3091" t="str">
        <f>LOOKUP(F3091,{0,6,45},{"F","L","H"})</f>
        <v>F</v>
      </c>
      <c r="H3091" t="s">
        <v>4726</v>
      </c>
      <c r="I3091" s="43" t="str">
        <f>IFERROR(VLOOKUP(#REF!,#REF!,2,FALSE),"No")</f>
        <v>No</v>
      </c>
      <c r="J3091" s="139">
        <v>0.75</v>
      </c>
      <c r="K3091" s="148">
        <v>22</v>
      </c>
      <c r="L3091" s="148"/>
      <c r="M3091" s="148"/>
      <c r="N3091" s="148"/>
      <c r="O3091" s="148"/>
      <c r="P3091" s="148"/>
      <c r="Q3091" s="148"/>
      <c r="R3091" s="148"/>
      <c r="S3091" s="148"/>
      <c r="T3091" s="148"/>
      <c r="U3091" s="148"/>
      <c r="V3091" s="148"/>
      <c r="W3091" s="148"/>
      <c r="X3091" s="139">
        <v>2</v>
      </c>
      <c r="Y3091" s="148">
        <v>1000</v>
      </c>
      <c r="Z3091" s="148"/>
      <c r="AA3091" s="148"/>
      <c r="AB3091" s="148"/>
      <c r="AC3091" s="148"/>
      <c r="AD3091" s="148"/>
      <c r="AE3091" s="148"/>
      <c r="AF3091" s="148"/>
      <c r="AG3091" s="148"/>
      <c r="AH3091" s="148"/>
      <c r="AI3091" s="148"/>
      <c r="AJ3091" s="148"/>
      <c r="AK3091" s="148"/>
      <c r="AL3091" s="139">
        <v>0</v>
      </c>
      <c r="AM3091" s="139">
        <v>0</v>
      </c>
      <c r="AN3091" s="148">
        <f t="shared" si="433"/>
        <v>1000</v>
      </c>
      <c r="AO3091" s="148">
        <f t="shared" si="434"/>
        <v>22</v>
      </c>
      <c r="AP3091" s="148">
        <v>17</v>
      </c>
      <c r="AQ3091" s="140">
        <v>17</v>
      </c>
      <c r="AS3091" s="42">
        <f t="shared" si="435"/>
        <v>1416.4365122832455</v>
      </c>
      <c r="AT3091" s="101">
        <f t="shared" si="436"/>
        <v>0</v>
      </c>
      <c r="AU3091" s="42">
        <f t="shared" si="437"/>
        <v>1416.4365122832455</v>
      </c>
      <c r="AV3091" s="42">
        <f t="shared" si="438"/>
        <v>1912.4095130278843</v>
      </c>
      <c r="AW3091" s="102">
        <f t="shared" si="439"/>
        <v>431</v>
      </c>
      <c r="AX3091" s="43">
        <f t="shared" si="432"/>
        <v>0.75</v>
      </c>
      <c r="AY3091" s="43" t="str">
        <f t="shared" si="440"/>
        <v>UTGS</v>
      </c>
    </row>
    <row r="3092" spans="1:51" hidden="1" x14ac:dyDescent="0.2">
      <c r="A3092" s="38">
        <v>3085</v>
      </c>
      <c r="B3092" t="s">
        <v>362</v>
      </c>
      <c r="C3092" t="s">
        <v>289</v>
      </c>
      <c r="D3092">
        <v>550</v>
      </c>
      <c r="E3092" t="s">
        <v>1245</v>
      </c>
      <c r="F3092">
        <v>2</v>
      </c>
      <c r="G3092" t="str">
        <f>LOOKUP(F3092,{0,6,45},{"F","L","H"})</f>
        <v>F</v>
      </c>
      <c r="H3092" t="s">
        <v>4727</v>
      </c>
      <c r="I3092" s="43" t="str">
        <f>IFERROR(VLOOKUP(#REF!,#REF!,2,FALSE),"No")</f>
        <v>No</v>
      </c>
      <c r="J3092" s="139">
        <v>0.75</v>
      </c>
      <c r="K3092" s="148">
        <v>39</v>
      </c>
      <c r="L3092" s="148"/>
      <c r="M3092" s="148"/>
      <c r="N3092" s="148"/>
      <c r="O3092" s="148"/>
      <c r="P3092" s="148"/>
      <c r="Q3092" s="148"/>
      <c r="R3092" s="148"/>
      <c r="S3092" s="148"/>
      <c r="T3092" s="148"/>
      <c r="U3092" s="148"/>
      <c r="V3092" s="148"/>
      <c r="W3092" s="148"/>
      <c r="X3092" s="139">
        <v>2</v>
      </c>
      <c r="Y3092" s="148">
        <v>763.92</v>
      </c>
      <c r="Z3092" s="149">
        <v>4</v>
      </c>
      <c r="AA3092" s="148">
        <v>236.08</v>
      </c>
      <c r="AB3092" s="148"/>
      <c r="AC3092" s="148"/>
      <c r="AD3092" s="148"/>
      <c r="AE3092" s="148"/>
      <c r="AF3092" s="148"/>
      <c r="AG3092" s="148"/>
      <c r="AH3092" s="148"/>
      <c r="AI3092" s="148"/>
      <c r="AJ3092" s="148"/>
      <c r="AK3092" s="148"/>
      <c r="AL3092" s="139">
        <v>0</v>
      </c>
      <c r="AM3092" s="139">
        <v>0</v>
      </c>
      <c r="AN3092" s="148">
        <f t="shared" si="433"/>
        <v>1000</v>
      </c>
      <c r="AO3092" s="148">
        <f t="shared" si="434"/>
        <v>39</v>
      </c>
      <c r="AP3092" s="148">
        <v>10</v>
      </c>
      <c r="AQ3092" s="140">
        <v>25</v>
      </c>
      <c r="AS3092" s="42">
        <f t="shared" si="435"/>
        <v>2510.9556354112078</v>
      </c>
      <c r="AT3092" s="101">
        <f t="shared" si="436"/>
        <v>0</v>
      </c>
      <c r="AU3092" s="42">
        <f t="shared" si="437"/>
        <v>2510.9556354112078</v>
      </c>
      <c r="AV3092" s="42">
        <f t="shared" si="438"/>
        <v>1368.1462128589615</v>
      </c>
      <c r="AW3092" s="102">
        <f t="shared" si="439"/>
        <v>585.0096169344007</v>
      </c>
      <c r="AX3092" s="43">
        <f t="shared" si="432"/>
        <v>0.75</v>
      </c>
      <c r="AY3092" s="43" t="str">
        <f t="shared" si="440"/>
        <v>UTGS</v>
      </c>
    </row>
    <row r="3093" spans="1:51" hidden="1" x14ac:dyDescent="0.2">
      <c r="A3093" s="38">
        <v>3086</v>
      </c>
      <c r="B3093" t="s">
        <v>5806</v>
      </c>
      <c r="C3093" t="s">
        <v>289</v>
      </c>
      <c r="D3093">
        <v>64550</v>
      </c>
      <c r="E3093" t="s">
        <v>197</v>
      </c>
      <c r="F3093">
        <v>45</v>
      </c>
      <c r="G3093" t="str">
        <f>LOOKUP(F3093,{0,6,45},{"F","L","H"})</f>
        <v>H</v>
      </c>
      <c r="H3093" t="s">
        <v>2050</v>
      </c>
      <c r="I3093" s="43" t="str">
        <f>IFERROR(VLOOKUP(#REF!,#REF!,2,FALSE),"No")</f>
        <v>No</v>
      </c>
      <c r="J3093" s="139">
        <v>4</v>
      </c>
      <c r="K3093" s="148">
        <v>180</v>
      </c>
      <c r="L3093" s="148"/>
      <c r="M3093" s="148"/>
      <c r="N3093" s="148"/>
      <c r="O3093" s="148"/>
      <c r="P3093" s="148"/>
      <c r="Q3093" s="148"/>
      <c r="R3093" s="148"/>
      <c r="S3093" s="148"/>
      <c r="T3093" s="148"/>
      <c r="U3093" s="148"/>
      <c r="V3093" s="148"/>
      <c r="W3093" s="148"/>
      <c r="X3093" s="139">
        <v>4</v>
      </c>
      <c r="Y3093" s="148">
        <v>999.86</v>
      </c>
      <c r="Z3093" s="149"/>
      <c r="AA3093" s="148"/>
      <c r="AB3093" s="148"/>
      <c r="AC3093" s="148"/>
      <c r="AD3093" s="148"/>
      <c r="AE3093" s="148"/>
      <c r="AF3093" s="148"/>
      <c r="AG3093" s="148"/>
      <c r="AH3093" s="148"/>
      <c r="AI3093" s="148"/>
      <c r="AJ3093" s="148"/>
      <c r="AK3093" s="148"/>
      <c r="AL3093" s="139">
        <v>0</v>
      </c>
      <c r="AM3093" s="139">
        <v>0</v>
      </c>
      <c r="AN3093" s="148">
        <f t="shared" si="433"/>
        <v>999.86</v>
      </c>
      <c r="AO3093" s="148">
        <f t="shared" si="434"/>
        <v>180</v>
      </c>
      <c r="AP3093" s="148">
        <v>3</v>
      </c>
      <c r="AQ3093" s="140">
        <v>3</v>
      </c>
      <c r="AS3093" s="42">
        <f t="shared" si="435"/>
        <v>13777.82600959019</v>
      </c>
      <c r="AT3093" s="101">
        <f t="shared" si="436"/>
        <v>0</v>
      </c>
      <c r="AU3093" s="42">
        <f t="shared" si="437"/>
        <v>13777.82600959019</v>
      </c>
      <c r="AV3093" s="42">
        <f t="shared" si="438"/>
        <v>13225.135462277676</v>
      </c>
      <c r="AW3093" s="102">
        <f t="shared" si="439"/>
        <v>113197.0366366282</v>
      </c>
      <c r="AX3093" s="43">
        <f t="shared" si="432"/>
        <v>4</v>
      </c>
      <c r="AY3093" s="43" t="str">
        <f t="shared" si="440"/>
        <v>UTGS</v>
      </c>
    </row>
    <row r="3094" spans="1:51" hidden="1" x14ac:dyDescent="0.2">
      <c r="A3094" s="38">
        <v>3087</v>
      </c>
      <c r="B3094" t="s">
        <v>362</v>
      </c>
      <c r="C3094" t="s">
        <v>289</v>
      </c>
      <c r="D3094">
        <v>550</v>
      </c>
      <c r="E3094" t="s">
        <v>1245</v>
      </c>
      <c r="F3094">
        <v>2</v>
      </c>
      <c r="G3094" t="str">
        <f>LOOKUP(F3094,{0,6,45},{"F","L","H"})</f>
        <v>F</v>
      </c>
      <c r="H3094" t="s">
        <v>4728</v>
      </c>
      <c r="I3094" s="43" t="str">
        <f>IFERROR(VLOOKUP(#REF!,#REF!,2,FALSE),"No")</f>
        <v>No</v>
      </c>
      <c r="J3094" s="139">
        <v>0.75</v>
      </c>
      <c r="K3094" s="148">
        <v>41</v>
      </c>
      <c r="L3094" s="148">
        <v>1.25</v>
      </c>
      <c r="M3094" s="148">
        <v>284</v>
      </c>
      <c r="N3094" s="148"/>
      <c r="O3094" s="148"/>
      <c r="P3094" s="148"/>
      <c r="Q3094" s="148"/>
      <c r="R3094" s="148"/>
      <c r="S3094" s="148"/>
      <c r="T3094" s="148"/>
      <c r="U3094" s="148"/>
      <c r="V3094" s="148"/>
      <c r="W3094" s="148"/>
      <c r="X3094" s="139">
        <v>2</v>
      </c>
      <c r="Y3094" s="148">
        <v>1000</v>
      </c>
      <c r="Z3094" s="149"/>
      <c r="AA3094" s="148"/>
      <c r="AB3094" s="148"/>
      <c r="AC3094" s="148"/>
      <c r="AD3094" s="148"/>
      <c r="AE3094" s="148"/>
      <c r="AF3094" s="148"/>
      <c r="AG3094" s="148"/>
      <c r="AH3094" s="148"/>
      <c r="AI3094" s="148"/>
      <c r="AJ3094" s="148"/>
      <c r="AK3094" s="148"/>
      <c r="AL3094" s="139">
        <v>0</v>
      </c>
      <c r="AM3094" s="139">
        <v>0</v>
      </c>
      <c r="AN3094" s="148">
        <f t="shared" si="433"/>
        <v>1000</v>
      </c>
      <c r="AO3094" s="148">
        <f t="shared" si="434"/>
        <v>325</v>
      </c>
      <c r="AP3094" s="148">
        <v>4</v>
      </c>
      <c r="AQ3094" s="140">
        <v>135</v>
      </c>
      <c r="AS3094" s="42">
        <f t="shared" si="435"/>
        <v>23801.550295093399</v>
      </c>
      <c r="AT3094" s="101">
        <f t="shared" si="436"/>
        <v>0</v>
      </c>
      <c r="AU3094" s="42">
        <f t="shared" si="437"/>
        <v>23801.550295093399</v>
      </c>
      <c r="AV3094" s="42">
        <f t="shared" si="438"/>
        <v>240.82193867758542</v>
      </c>
      <c r="AW3094" s="102">
        <f t="shared" si="439"/>
        <v>585.0096169344007</v>
      </c>
      <c r="AX3094" s="43">
        <f t="shared" si="432"/>
        <v>0.75</v>
      </c>
      <c r="AY3094" s="43" t="str">
        <f t="shared" si="440"/>
        <v>UTGS</v>
      </c>
    </row>
    <row r="3095" spans="1:51" hidden="1" x14ac:dyDescent="0.2">
      <c r="A3095" s="38">
        <v>3088</v>
      </c>
      <c r="B3095" t="s">
        <v>362</v>
      </c>
      <c r="C3095" t="s">
        <v>289</v>
      </c>
      <c r="D3095">
        <v>320</v>
      </c>
      <c r="E3095" t="s">
        <v>1245</v>
      </c>
      <c r="F3095">
        <v>0.25</v>
      </c>
      <c r="G3095" t="str">
        <f>LOOKUP(F3095,{0,6,45},{"F","L","H"})</f>
        <v>F</v>
      </c>
      <c r="H3095" t="s">
        <v>4729</v>
      </c>
      <c r="I3095" s="43" t="str">
        <f>IFERROR(VLOOKUP(#REF!,#REF!,2,FALSE),"No")</f>
        <v>No</v>
      </c>
      <c r="J3095" s="139">
        <v>0.75</v>
      </c>
      <c r="K3095" s="148">
        <v>51</v>
      </c>
      <c r="L3095" s="148"/>
      <c r="M3095" s="148"/>
      <c r="N3095" s="148"/>
      <c r="O3095" s="148"/>
      <c r="P3095" s="148"/>
      <c r="Q3095" s="148"/>
      <c r="R3095" s="148"/>
      <c r="S3095" s="148"/>
      <c r="T3095" s="148"/>
      <c r="U3095" s="148"/>
      <c r="V3095" s="148"/>
      <c r="W3095" s="148"/>
      <c r="X3095" s="139">
        <v>2</v>
      </c>
      <c r="Y3095" s="148">
        <v>1000</v>
      </c>
      <c r="Z3095" s="149"/>
      <c r="AA3095" s="148"/>
      <c r="AB3095" s="149"/>
      <c r="AC3095" s="148"/>
      <c r="AD3095" s="148"/>
      <c r="AE3095" s="148"/>
      <c r="AF3095" s="148"/>
      <c r="AG3095" s="148"/>
      <c r="AH3095" s="148"/>
      <c r="AI3095" s="148"/>
      <c r="AJ3095" s="148"/>
      <c r="AK3095" s="148"/>
      <c r="AL3095" s="139">
        <v>0</v>
      </c>
      <c r="AM3095" s="139">
        <v>0</v>
      </c>
      <c r="AN3095" s="148">
        <f t="shared" si="433"/>
        <v>1000</v>
      </c>
      <c r="AO3095" s="148">
        <f t="shared" si="434"/>
        <v>51</v>
      </c>
      <c r="AP3095" s="148">
        <v>6</v>
      </c>
      <c r="AQ3095" s="140">
        <v>6</v>
      </c>
      <c r="AS3095" s="42">
        <f t="shared" si="435"/>
        <v>3283.5573693838869</v>
      </c>
      <c r="AT3095" s="101">
        <f t="shared" si="436"/>
        <v>0</v>
      </c>
      <c r="AU3095" s="42">
        <f t="shared" si="437"/>
        <v>3283.5573693838869</v>
      </c>
      <c r="AV3095" s="42">
        <f t="shared" si="438"/>
        <v>5418.493620245672</v>
      </c>
      <c r="AW3095" s="102">
        <f t="shared" si="439"/>
        <v>431</v>
      </c>
      <c r="AX3095" s="43">
        <f t="shared" si="432"/>
        <v>0.75</v>
      </c>
      <c r="AY3095" s="43" t="str">
        <f t="shared" si="440"/>
        <v>UTGS</v>
      </c>
    </row>
    <row r="3096" spans="1:51" hidden="1" x14ac:dyDescent="0.2">
      <c r="A3096" s="38">
        <v>3089</v>
      </c>
      <c r="B3096" t="s">
        <v>362</v>
      </c>
      <c r="C3096" t="s">
        <v>289</v>
      </c>
      <c r="D3096">
        <v>17800</v>
      </c>
      <c r="E3096" t="s">
        <v>197</v>
      </c>
      <c r="F3096">
        <v>2</v>
      </c>
      <c r="G3096" t="str">
        <f>LOOKUP(F3096,{0,6,45},{"F","L","H"})</f>
        <v>F</v>
      </c>
      <c r="H3096" t="s">
        <v>2176</v>
      </c>
      <c r="I3096" s="43" t="str">
        <f>IFERROR(VLOOKUP(#REF!,#REF!,2,FALSE),"No")</f>
        <v>No</v>
      </c>
      <c r="J3096" s="139">
        <v>2</v>
      </c>
      <c r="K3096" s="148">
        <v>16</v>
      </c>
      <c r="L3096" s="148"/>
      <c r="M3096" s="148"/>
      <c r="N3096" s="148"/>
      <c r="O3096" s="148"/>
      <c r="P3096" s="148"/>
      <c r="Q3096" s="148"/>
      <c r="R3096" s="148"/>
      <c r="S3096" s="148"/>
      <c r="T3096" s="148"/>
      <c r="U3096" s="148"/>
      <c r="V3096" s="148"/>
      <c r="W3096" s="148"/>
      <c r="X3096" s="139">
        <v>2</v>
      </c>
      <c r="Y3096" s="148">
        <v>962.93</v>
      </c>
      <c r="Z3096" s="148">
        <v>4</v>
      </c>
      <c r="AA3096" s="148">
        <v>37.07</v>
      </c>
      <c r="AB3096" s="148"/>
      <c r="AC3096" s="148"/>
      <c r="AD3096" s="148"/>
      <c r="AE3096" s="148"/>
      <c r="AF3096" s="148"/>
      <c r="AG3096" s="148"/>
      <c r="AH3096" s="148"/>
      <c r="AI3096" s="148"/>
      <c r="AJ3096" s="148"/>
      <c r="AK3096" s="148"/>
      <c r="AL3096" s="139">
        <v>0</v>
      </c>
      <c r="AM3096" s="139">
        <v>0</v>
      </c>
      <c r="AN3096" s="148">
        <f t="shared" si="433"/>
        <v>1000</v>
      </c>
      <c r="AO3096" s="148">
        <f t="shared" si="434"/>
        <v>16</v>
      </c>
      <c r="AP3096" s="148">
        <v>6</v>
      </c>
      <c r="AQ3096" s="140">
        <v>28</v>
      </c>
      <c r="AS3096" s="42">
        <f t="shared" si="435"/>
        <v>1167.7356452969057</v>
      </c>
      <c r="AT3096" s="101">
        <f t="shared" si="436"/>
        <v>0</v>
      </c>
      <c r="AU3096" s="42">
        <f t="shared" si="437"/>
        <v>1167.7356452969057</v>
      </c>
      <c r="AV3096" s="42">
        <f t="shared" si="438"/>
        <v>1170.5983436240726</v>
      </c>
      <c r="AW3096" s="102">
        <f t="shared" si="439"/>
        <v>15242</v>
      </c>
      <c r="AX3096" s="43">
        <f t="shared" si="432"/>
        <v>2</v>
      </c>
      <c r="AY3096" s="43" t="str">
        <f t="shared" si="440"/>
        <v>UTGS</v>
      </c>
    </row>
    <row r="3097" spans="1:51" hidden="1" x14ac:dyDescent="0.2">
      <c r="A3097" s="38">
        <v>3090</v>
      </c>
      <c r="B3097" t="s">
        <v>5806</v>
      </c>
      <c r="C3097" t="s">
        <v>289</v>
      </c>
      <c r="D3097">
        <v>44350</v>
      </c>
      <c r="E3097" t="s">
        <v>215</v>
      </c>
      <c r="F3097">
        <v>45</v>
      </c>
      <c r="G3097" t="str">
        <f>LOOKUP(F3097,{0,6,45},{"F","L","H"})</f>
        <v>H</v>
      </c>
      <c r="H3097" t="s">
        <v>4730</v>
      </c>
      <c r="I3097" s="43" t="str">
        <f>IFERROR(VLOOKUP(#REF!,#REF!,2,FALSE),"No")</f>
        <v>No</v>
      </c>
      <c r="J3097" s="139">
        <v>4</v>
      </c>
      <c r="K3097" s="148">
        <v>306</v>
      </c>
      <c r="L3097" s="148"/>
      <c r="M3097" s="148"/>
      <c r="N3097" s="148"/>
      <c r="O3097" s="148"/>
      <c r="P3097" s="148"/>
      <c r="Q3097" s="148"/>
      <c r="R3097" s="148"/>
      <c r="S3097" s="148"/>
      <c r="T3097" s="148"/>
      <c r="U3097" s="148"/>
      <c r="V3097" s="148"/>
      <c r="W3097" s="148"/>
      <c r="X3097" s="139">
        <v>1.25</v>
      </c>
      <c r="Y3097" s="148">
        <v>266</v>
      </c>
      <c r="Z3097" s="148">
        <v>2</v>
      </c>
      <c r="AA3097" s="148">
        <v>12.5</v>
      </c>
      <c r="AB3097" s="148">
        <v>4</v>
      </c>
      <c r="AC3097" s="148">
        <v>721.5</v>
      </c>
      <c r="AD3097" s="148"/>
      <c r="AE3097" s="148"/>
      <c r="AF3097" s="148"/>
      <c r="AG3097" s="148"/>
      <c r="AH3097" s="148"/>
      <c r="AI3097" s="148"/>
      <c r="AJ3097" s="148"/>
      <c r="AK3097" s="148"/>
      <c r="AL3097" s="139">
        <v>0</v>
      </c>
      <c r="AM3097" s="139">
        <v>0</v>
      </c>
      <c r="AN3097" s="148">
        <f t="shared" si="433"/>
        <v>1000</v>
      </c>
      <c r="AO3097" s="148">
        <f t="shared" si="434"/>
        <v>306</v>
      </c>
      <c r="AP3097" s="148">
        <v>9</v>
      </c>
      <c r="AQ3097" s="140">
        <v>12</v>
      </c>
      <c r="AS3097" s="42">
        <f t="shared" si="435"/>
        <v>23422.304216303321</v>
      </c>
      <c r="AT3097" s="101">
        <f t="shared" si="436"/>
        <v>0</v>
      </c>
      <c r="AU3097" s="42">
        <f t="shared" si="437"/>
        <v>23422.304216303321</v>
      </c>
      <c r="AV3097" s="42">
        <f t="shared" si="438"/>
        <v>3155.8597267895034</v>
      </c>
      <c r="AW3097" s="102">
        <f t="shared" si="439"/>
        <v>60371.752872868376</v>
      </c>
      <c r="AX3097" s="43">
        <f t="shared" si="432"/>
        <v>4</v>
      </c>
      <c r="AY3097" s="43" t="str">
        <f t="shared" si="440"/>
        <v>UTGS</v>
      </c>
    </row>
    <row r="3098" spans="1:51" hidden="1" x14ac:dyDescent="0.2">
      <c r="A3098" s="38">
        <v>3091</v>
      </c>
      <c r="B3098" t="s">
        <v>362</v>
      </c>
      <c r="C3098" t="s">
        <v>289</v>
      </c>
      <c r="D3098">
        <v>320</v>
      </c>
      <c r="E3098" t="s">
        <v>1245</v>
      </c>
      <c r="F3098">
        <v>0.25</v>
      </c>
      <c r="G3098" t="str">
        <f>LOOKUP(F3098,{0,6,45},{"F","L","H"})</f>
        <v>F</v>
      </c>
      <c r="H3098" t="s">
        <v>4731</v>
      </c>
      <c r="I3098" s="43" t="str">
        <f>IFERROR(VLOOKUP(#REF!,#REF!,2,FALSE),"No")</f>
        <v>No</v>
      </c>
      <c r="J3098" s="139">
        <v>0.75</v>
      </c>
      <c r="K3098" s="148">
        <v>184</v>
      </c>
      <c r="L3098" s="148"/>
      <c r="M3098" s="148"/>
      <c r="N3098" s="148"/>
      <c r="O3098" s="148"/>
      <c r="P3098" s="148"/>
      <c r="Q3098" s="148"/>
      <c r="R3098" s="148"/>
      <c r="S3098" s="148"/>
      <c r="T3098" s="148"/>
      <c r="U3098" s="148"/>
      <c r="V3098" s="148"/>
      <c r="W3098" s="148"/>
      <c r="X3098" s="139">
        <v>2</v>
      </c>
      <c r="Y3098" s="148">
        <v>130.91999999999999</v>
      </c>
      <c r="Z3098" s="148">
        <v>4</v>
      </c>
      <c r="AA3098" s="148">
        <v>869.08</v>
      </c>
      <c r="AB3098" s="148"/>
      <c r="AC3098" s="148"/>
      <c r="AD3098" s="148"/>
      <c r="AE3098" s="148"/>
      <c r="AF3098" s="148"/>
      <c r="AG3098" s="148"/>
      <c r="AH3098" s="148"/>
      <c r="AI3098" s="148"/>
      <c r="AJ3098" s="148"/>
      <c r="AK3098" s="148"/>
      <c r="AL3098" s="139">
        <v>0</v>
      </c>
      <c r="AM3098" s="139">
        <v>0</v>
      </c>
      <c r="AN3098" s="148">
        <f t="shared" si="433"/>
        <v>1000</v>
      </c>
      <c r="AO3098" s="148">
        <f t="shared" si="434"/>
        <v>184</v>
      </c>
      <c r="AP3098" s="148">
        <v>2</v>
      </c>
      <c r="AQ3098" s="140">
        <v>2</v>
      </c>
      <c r="AS3098" s="42">
        <f t="shared" si="435"/>
        <v>11846.559920914417</v>
      </c>
      <c r="AT3098" s="101">
        <f t="shared" si="436"/>
        <v>0</v>
      </c>
      <c r="AU3098" s="42">
        <f t="shared" si="437"/>
        <v>11846.559920914417</v>
      </c>
      <c r="AV3098" s="42">
        <f t="shared" si="438"/>
        <v>19371.132660737017</v>
      </c>
      <c r="AW3098" s="102">
        <f t="shared" si="439"/>
        <v>431</v>
      </c>
      <c r="AX3098" s="43">
        <f t="shared" si="432"/>
        <v>0.75</v>
      </c>
      <c r="AY3098" s="43" t="str">
        <f t="shared" si="440"/>
        <v>UTGS</v>
      </c>
    </row>
    <row r="3099" spans="1:51" hidden="1" x14ac:dyDescent="0.2">
      <c r="A3099" s="38">
        <v>3092</v>
      </c>
      <c r="B3099" t="s">
        <v>362</v>
      </c>
      <c r="C3099" t="s">
        <v>289</v>
      </c>
      <c r="D3099">
        <v>320</v>
      </c>
      <c r="E3099" t="s">
        <v>1245</v>
      </c>
      <c r="F3099">
        <v>0.25</v>
      </c>
      <c r="G3099" t="str">
        <f>LOOKUP(F3099,{0,6,45},{"F","L","H"})</f>
        <v>F</v>
      </c>
      <c r="H3099" t="s">
        <v>4732</v>
      </c>
      <c r="I3099" s="43" t="str">
        <f>IFERROR(VLOOKUP(#REF!,#REF!,2,FALSE),"No")</f>
        <v>No</v>
      </c>
      <c r="J3099" s="139">
        <v>0.75</v>
      </c>
      <c r="K3099" s="148">
        <v>41</v>
      </c>
      <c r="L3099" s="148"/>
      <c r="M3099" s="148"/>
      <c r="N3099" s="148"/>
      <c r="O3099" s="148"/>
      <c r="P3099" s="148"/>
      <c r="Q3099" s="148"/>
      <c r="R3099" s="148"/>
      <c r="S3099" s="148"/>
      <c r="T3099" s="148"/>
      <c r="U3099" s="148"/>
      <c r="V3099" s="148"/>
      <c r="W3099" s="148"/>
      <c r="X3099" s="139">
        <v>2</v>
      </c>
      <c r="Y3099" s="148">
        <v>1000</v>
      </c>
      <c r="Z3099" s="148"/>
      <c r="AA3099" s="148"/>
      <c r="AB3099" s="148"/>
      <c r="AC3099" s="148"/>
      <c r="AD3099" s="148"/>
      <c r="AE3099" s="148"/>
      <c r="AF3099" s="148"/>
      <c r="AG3099" s="148"/>
      <c r="AH3099" s="148"/>
      <c r="AI3099" s="148"/>
      <c r="AJ3099" s="148"/>
      <c r="AK3099" s="148"/>
      <c r="AL3099" s="139">
        <v>0</v>
      </c>
      <c r="AM3099" s="139">
        <v>0</v>
      </c>
      <c r="AN3099" s="148">
        <f t="shared" si="433"/>
        <v>1000</v>
      </c>
      <c r="AO3099" s="148">
        <f t="shared" si="434"/>
        <v>41</v>
      </c>
      <c r="AP3099" s="148">
        <v>12</v>
      </c>
      <c r="AQ3099" s="140">
        <v>12</v>
      </c>
      <c r="AS3099" s="42">
        <f t="shared" si="435"/>
        <v>2639.7225910733209</v>
      </c>
      <c r="AT3099" s="101">
        <f t="shared" si="436"/>
        <v>0</v>
      </c>
      <c r="AU3099" s="42">
        <f t="shared" si="437"/>
        <v>2639.7225910733209</v>
      </c>
      <c r="AV3099" s="42">
        <f t="shared" si="438"/>
        <v>2709.246810122836</v>
      </c>
      <c r="AW3099" s="102">
        <f t="shared" si="439"/>
        <v>431</v>
      </c>
      <c r="AX3099" s="43">
        <f t="shared" si="432"/>
        <v>0.75</v>
      </c>
      <c r="AY3099" s="43" t="str">
        <f t="shared" si="440"/>
        <v>UTGS</v>
      </c>
    </row>
    <row r="3100" spans="1:51" hidden="1" x14ac:dyDescent="0.2">
      <c r="A3100" s="38">
        <v>3093</v>
      </c>
      <c r="B3100" t="s">
        <v>362</v>
      </c>
      <c r="C3100" t="s">
        <v>289</v>
      </c>
      <c r="D3100">
        <v>21100</v>
      </c>
      <c r="E3100" t="s">
        <v>197</v>
      </c>
      <c r="F3100">
        <v>5</v>
      </c>
      <c r="G3100" t="str">
        <f>LOOKUP(F3100,{0,6,45},{"F","L","H"})</f>
        <v>F</v>
      </c>
      <c r="H3100" t="s">
        <v>2188</v>
      </c>
      <c r="I3100" s="43" t="str">
        <f>IFERROR(VLOOKUP(#REF!,#REF!,2,FALSE),"No")</f>
        <v>No</v>
      </c>
      <c r="J3100" s="139">
        <v>4</v>
      </c>
      <c r="K3100" s="148">
        <v>515</v>
      </c>
      <c r="L3100" s="148">
        <v>6</v>
      </c>
      <c r="M3100" s="148">
        <v>1</v>
      </c>
      <c r="N3100" s="148"/>
      <c r="O3100" s="148"/>
      <c r="P3100" s="148"/>
      <c r="Q3100" s="148"/>
      <c r="R3100" s="148"/>
      <c r="S3100" s="148"/>
      <c r="T3100" s="148"/>
      <c r="U3100" s="148"/>
      <c r="V3100" s="148"/>
      <c r="W3100" s="148"/>
      <c r="X3100" s="139">
        <v>6</v>
      </c>
      <c r="Y3100" s="148">
        <v>1000</v>
      </c>
      <c r="Z3100" s="149"/>
      <c r="AA3100" s="148"/>
      <c r="AB3100" s="148"/>
      <c r="AC3100" s="148"/>
      <c r="AD3100" s="148"/>
      <c r="AE3100" s="148"/>
      <c r="AF3100" s="148"/>
      <c r="AG3100" s="148"/>
      <c r="AH3100" s="148"/>
      <c r="AI3100" s="148"/>
      <c r="AJ3100" s="148"/>
      <c r="AK3100" s="148"/>
      <c r="AL3100" s="139">
        <v>0</v>
      </c>
      <c r="AM3100" s="139">
        <v>0</v>
      </c>
      <c r="AN3100" s="148">
        <f t="shared" si="433"/>
        <v>1000</v>
      </c>
      <c r="AO3100" s="148">
        <f t="shared" si="434"/>
        <v>516</v>
      </c>
      <c r="AP3100" s="148">
        <v>1</v>
      </c>
      <c r="AQ3100" s="140">
        <v>1</v>
      </c>
      <c r="AS3100" s="42">
        <f t="shared" si="435"/>
        <v>39472.411082994149</v>
      </c>
      <c r="AT3100" s="101">
        <f t="shared" si="436"/>
        <v>0</v>
      </c>
      <c r="AU3100" s="42">
        <f t="shared" si="437"/>
        <v>39472.411082994149</v>
      </c>
      <c r="AV3100" s="42">
        <f t="shared" si="438"/>
        <v>60030.961721474043</v>
      </c>
      <c r="AW3100" s="102">
        <f t="shared" si="439"/>
        <v>18747.149999999998</v>
      </c>
      <c r="AX3100" s="43">
        <f t="shared" si="432"/>
        <v>4</v>
      </c>
      <c r="AY3100" s="43" t="str">
        <f t="shared" si="440"/>
        <v>UTGS</v>
      </c>
    </row>
    <row r="3101" spans="1:51" hidden="1" x14ac:dyDescent="0.2">
      <c r="A3101" s="38">
        <v>3094</v>
      </c>
      <c r="B3101" t="s">
        <v>362</v>
      </c>
      <c r="C3101" t="s">
        <v>289</v>
      </c>
      <c r="D3101">
        <v>955</v>
      </c>
      <c r="E3101" t="s">
        <v>1250</v>
      </c>
      <c r="F3101">
        <v>2</v>
      </c>
      <c r="G3101" t="str">
        <f>LOOKUP(F3101,{0,6,45},{"F","L","H"})</f>
        <v>F</v>
      </c>
      <c r="H3101" t="s">
        <v>4734</v>
      </c>
      <c r="I3101" s="43" t="str">
        <f>IFERROR(VLOOKUP(#REF!,#REF!,2,FALSE),"No")</f>
        <v>No</v>
      </c>
      <c r="J3101" s="139">
        <v>0.75</v>
      </c>
      <c r="K3101" s="148">
        <v>135</v>
      </c>
      <c r="L3101" s="148"/>
      <c r="M3101" s="148"/>
      <c r="N3101" s="148"/>
      <c r="O3101" s="148"/>
      <c r="P3101" s="148"/>
      <c r="Q3101" s="148"/>
      <c r="R3101" s="148"/>
      <c r="S3101" s="148"/>
      <c r="T3101" s="148"/>
      <c r="U3101" s="148"/>
      <c r="V3101" s="148"/>
      <c r="W3101" s="148"/>
      <c r="X3101" s="139">
        <v>2</v>
      </c>
      <c r="Y3101" s="148">
        <v>1000</v>
      </c>
      <c r="Z3101" s="148"/>
      <c r="AA3101" s="148"/>
      <c r="AB3101" s="148"/>
      <c r="AC3101" s="148"/>
      <c r="AD3101" s="148"/>
      <c r="AE3101" s="148"/>
      <c r="AF3101" s="148"/>
      <c r="AG3101" s="148"/>
      <c r="AH3101" s="148"/>
      <c r="AI3101" s="148"/>
      <c r="AJ3101" s="148"/>
      <c r="AK3101" s="148"/>
      <c r="AL3101" s="139">
        <v>0</v>
      </c>
      <c r="AM3101" s="139">
        <v>0</v>
      </c>
      <c r="AN3101" s="148">
        <f t="shared" si="433"/>
        <v>1000</v>
      </c>
      <c r="AO3101" s="148">
        <f t="shared" si="434"/>
        <v>135</v>
      </c>
      <c r="AP3101" s="148">
        <v>6</v>
      </c>
      <c r="AQ3101" s="140">
        <v>6</v>
      </c>
      <c r="AS3101" s="42">
        <f t="shared" si="435"/>
        <v>8691.7695071926428</v>
      </c>
      <c r="AT3101" s="101">
        <f t="shared" si="436"/>
        <v>0</v>
      </c>
      <c r="AU3101" s="42">
        <f t="shared" si="437"/>
        <v>8691.7695071926428</v>
      </c>
      <c r="AV3101" s="42">
        <f t="shared" si="438"/>
        <v>5418.493620245672</v>
      </c>
      <c r="AW3101" s="102">
        <f t="shared" si="439"/>
        <v>1475.8772811117678</v>
      </c>
      <c r="AX3101" s="43">
        <f t="shared" si="432"/>
        <v>0.75</v>
      </c>
      <c r="AY3101" s="43" t="str">
        <f t="shared" si="440"/>
        <v>UTGS</v>
      </c>
    </row>
    <row r="3102" spans="1:51" hidden="1" x14ac:dyDescent="0.2">
      <c r="A3102" s="38">
        <v>3095</v>
      </c>
      <c r="B3102" t="s">
        <v>362</v>
      </c>
      <c r="C3102" t="s">
        <v>289</v>
      </c>
      <c r="D3102">
        <v>320</v>
      </c>
      <c r="E3102" t="s">
        <v>1245</v>
      </c>
      <c r="F3102">
        <v>0.25</v>
      </c>
      <c r="G3102" t="str">
        <f>LOOKUP(F3102,{0,6,45},{"F","L","H"})</f>
        <v>F</v>
      </c>
      <c r="H3102" t="s">
        <v>4735</v>
      </c>
      <c r="I3102" s="43" t="str">
        <f>IFERROR(VLOOKUP(#REF!,#REF!,2,FALSE),"No")</f>
        <v>No</v>
      </c>
      <c r="J3102" s="139">
        <v>0.75</v>
      </c>
      <c r="K3102" s="148">
        <v>54</v>
      </c>
      <c r="L3102" s="148"/>
      <c r="M3102" s="148"/>
      <c r="N3102" s="148"/>
      <c r="O3102" s="148"/>
      <c r="P3102" s="148"/>
      <c r="Q3102" s="148"/>
      <c r="R3102" s="148"/>
      <c r="S3102" s="148"/>
      <c r="T3102" s="148"/>
      <c r="U3102" s="148"/>
      <c r="V3102" s="148"/>
      <c r="W3102" s="148"/>
      <c r="X3102" s="139">
        <v>2</v>
      </c>
      <c r="Y3102" s="148">
        <v>1000</v>
      </c>
      <c r="Z3102" s="149"/>
      <c r="AA3102" s="148"/>
      <c r="AB3102" s="148"/>
      <c r="AC3102" s="148"/>
      <c r="AD3102" s="148"/>
      <c r="AE3102" s="148"/>
      <c r="AF3102" s="148"/>
      <c r="AG3102" s="148"/>
      <c r="AH3102" s="148"/>
      <c r="AI3102" s="148"/>
      <c r="AJ3102" s="148"/>
      <c r="AK3102" s="148"/>
      <c r="AL3102" s="139">
        <v>0</v>
      </c>
      <c r="AM3102" s="139">
        <v>0</v>
      </c>
      <c r="AN3102" s="148">
        <f t="shared" si="433"/>
        <v>1000</v>
      </c>
      <c r="AO3102" s="148">
        <f t="shared" si="434"/>
        <v>54</v>
      </c>
      <c r="AP3102" s="148">
        <v>6</v>
      </c>
      <c r="AQ3102" s="140">
        <v>6</v>
      </c>
      <c r="AS3102" s="42">
        <f t="shared" si="435"/>
        <v>3476.707802877057</v>
      </c>
      <c r="AT3102" s="101">
        <f t="shared" si="436"/>
        <v>0</v>
      </c>
      <c r="AU3102" s="42">
        <f t="shared" si="437"/>
        <v>3476.707802877057</v>
      </c>
      <c r="AV3102" s="42">
        <f t="shared" si="438"/>
        <v>5418.493620245672</v>
      </c>
      <c r="AW3102" s="102">
        <f t="shared" si="439"/>
        <v>431</v>
      </c>
      <c r="AX3102" s="43">
        <f t="shared" si="432"/>
        <v>0.75</v>
      </c>
      <c r="AY3102" s="43" t="str">
        <f t="shared" si="440"/>
        <v>UTGS</v>
      </c>
    </row>
    <row r="3103" spans="1:51" hidden="1" x14ac:dyDescent="0.2">
      <c r="A3103" s="38">
        <v>3096</v>
      </c>
      <c r="B3103" t="s">
        <v>362</v>
      </c>
      <c r="C3103" t="s">
        <v>289</v>
      </c>
      <c r="D3103">
        <v>550</v>
      </c>
      <c r="E3103" t="s">
        <v>1245</v>
      </c>
      <c r="F3103">
        <v>2</v>
      </c>
      <c r="G3103" t="str">
        <f>LOOKUP(F3103,{0,6,45},{"F","L","H"})</f>
        <v>F</v>
      </c>
      <c r="H3103" t="s">
        <v>4736</v>
      </c>
      <c r="I3103" s="43" t="str">
        <f>IFERROR(VLOOKUP(#REF!,#REF!,2,FALSE),"No")</f>
        <v>No</v>
      </c>
      <c r="J3103" s="139">
        <v>2</v>
      </c>
      <c r="K3103" s="148">
        <v>98</v>
      </c>
      <c r="L3103" s="148"/>
      <c r="M3103" s="148"/>
      <c r="N3103" s="148"/>
      <c r="O3103" s="148"/>
      <c r="P3103" s="148"/>
      <c r="Q3103" s="148"/>
      <c r="R3103" s="148"/>
      <c r="S3103" s="148"/>
      <c r="T3103" s="148"/>
      <c r="U3103" s="148"/>
      <c r="V3103" s="148"/>
      <c r="W3103" s="148"/>
      <c r="X3103" s="139">
        <v>2</v>
      </c>
      <c r="Y3103" s="148">
        <v>114</v>
      </c>
      <c r="Z3103" s="148">
        <v>4</v>
      </c>
      <c r="AA3103" s="148">
        <v>886</v>
      </c>
      <c r="AB3103" s="148"/>
      <c r="AC3103" s="148"/>
      <c r="AD3103" s="148"/>
      <c r="AE3103" s="148"/>
      <c r="AF3103" s="148"/>
      <c r="AG3103" s="148"/>
      <c r="AH3103" s="148"/>
      <c r="AI3103" s="148"/>
      <c r="AJ3103" s="148"/>
      <c r="AK3103" s="148"/>
      <c r="AL3103" s="139">
        <v>0</v>
      </c>
      <c r="AM3103" s="139">
        <v>0</v>
      </c>
      <c r="AN3103" s="148">
        <f t="shared" si="433"/>
        <v>1000</v>
      </c>
      <c r="AO3103" s="148">
        <f t="shared" si="434"/>
        <v>98</v>
      </c>
      <c r="AP3103" s="148">
        <v>8</v>
      </c>
      <c r="AQ3103" s="140">
        <v>212</v>
      </c>
      <c r="AS3103" s="42">
        <f t="shared" si="435"/>
        <v>7152.3808274435469</v>
      </c>
      <c r="AT3103" s="101">
        <f t="shared" si="436"/>
        <v>0</v>
      </c>
      <c r="AU3103" s="42">
        <f t="shared" si="437"/>
        <v>7152.3808274435469</v>
      </c>
      <c r="AV3103" s="42">
        <f t="shared" si="438"/>
        <v>183.31878170506619</v>
      </c>
      <c r="AW3103" s="102">
        <f t="shared" si="439"/>
        <v>585.0096169344007</v>
      </c>
      <c r="AX3103" s="43">
        <f t="shared" si="432"/>
        <v>2</v>
      </c>
      <c r="AY3103" s="43" t="str">
        <f t="shared" si="440"/>
        <v>UTGS</v>
      </c>
    </row>
    <row r="3104" spans="1:51" hidden="1" x14ac:dyDescent="0.2">
      <c r="A3104" s="38">
        <v>3097</v>
      </c>
      <c r="B3104" t="s">
        <v>362</v>
      </c>
      <c r="C3104" t="s">
        <v>289</v>
      </c>
      <c r="D3104">
        <v>550</v>
      </c>
      <c r="E3104" t="s">
        <v>1245</v>
      </c>
      <c r="F3104">
        <v>2</v>
      </c>
      <c r="G3104" t="str">
        <f>LOOKUP(F3104,{0,6,45},{"F","L","H"})</f>
        <v>F</v>
      </c>
      <c r="H3104" t="s">
        <v>2152</v>
      </c>
      <c r="I3104" s="43" t="str">
        <f>IFERROR(VLOOKUP(#REF!,#REF!,2,FALSE),"No")</f>
        <v>No</v>
      </c>
      <c r="J3104" s="139">
        <v>2</v>
      </c>
      <c r="K3104" s="148">
        <v>67.22</v>
      </c>
      <c r="L3104" s="148"/>
      <c r="M3104" s="148"/>
      <c r="N3104" s="148"/>
      <c r="O3104" s="148"/>
      <c r="P3104" s="148"/>
      <c r="Q3104" s="148"/>
      <c r="R3104" s="148"/>
      <c r="S3104" s="148"/>
      <c r="T3104" s="148"/>
      <c r="U3104" s="148"/>
      <c r="V3104" s="148"/>
      <c r="W3104" s="148"/>
      <c r="X3104" s="139">
        <v>4</v>
      </c>
      <c r="Y3104" s="148">
        <v>1000</v>
      </c>
      <c r="Z3104" s="149"/>
      <c r="AA3104" s="148"/>
      <c r="AB3104" s="148"/>
      <c r="AC3104" s="148"/>
      <c r="AD3104" s="148"/>
      <c r="AE3104" s="148"/>
      <c r="AF3104" s="148"/>
      <c r="AG3104" s="148"/>
      <c r="AH3104" s="148"/>
      <c r="AI3104" s="148"/>
      <c r="AJ3104" s="148"/>
      <c r="AK3104" s="148"/>
      <c r="AL3104" s="139">
        <v>0</v>
      </c>
      <c r="AM3104" s="139">
        <v>0</v>
      </c>
      <c r="AN3104" s="148">
        <f t="shared" si="433"/>
        <v>1000</v>
      </c>
      <c r="AO3104" s="148">
        <f t="shared" si="434"/>
        <v>67.22</v>
      </c>
      <c r="AP3104" s="148">
        <v>7</v>
      </c>
      <c r="AQ3104" s="140">
        <v>211</v>
      </c>
      <c r="AS3104" s="42">
        <f t="shared" si="435"/>
        <v>4905.9493798036247</v>
      </c>
      <c r="AT3104" s="101">
        <f t="shared" si="436"/>
        <v>0</v>
      </c>
      <c r="AU3104" s="42">
        <f t="shared" si="437"/>
        <v>4905.9493798036247</v>
      </c>
      <c r="AV3104" s="42">
        <f t="shared" si="438"/>
        <v>188.06142995959257</v>
      </c>
      <c r="AW3104" s="102">
        <f t="shared" si="439"/>
        <v>585.0096169344007</v>
      </c>
      <c r="AX3104" s="43">
        <f t="shared" si="432"/>
        <v>2</v>
      </c>
      <c r="AY3104" s="43" t="str">
        <f t="shared" si="440"/>
        <v>UTGS</v>
      </c>
    </row>
    <row r="3105" spans="1:51" hidden="1" x14ac:dyDescent="0.2">
      <c r="A3105" s="38">
        <v>3098</v>
      </c>
      <c r="B3105" t="s">
        <v>5806</v>
      </c>
      <c r="C3105" t="s">
        <v>292</v>
      </c>
      <c r="D3105">
        <v>7800</v>
      </c>
      <c r="E3105" t="s">
        <v>212</v>
      </c>
      <c r="F3105">
        <v>2</v>
      </c>
      <c r="G3105" t="str">
        <f>LOOKUP(F3105,{0,6,45},{"F","L","H"})</f>
        <v>F</v>
      </c>
      <c r="H3105" t="s">
        <v>4737</v>
      </c>
      <c r="I3105" s="43" t="str">
        <f>IFERROR(VLOOKUP(#REF!,#REF!,2,FALSE),"No")</f>
        <v>No</v>
      </c>
      <c r="J3105" s="139">
        <v>2</v>
      </c>
      <c r="K3105" s="148">
        <v>193</v>
      </c>
      <c r="L3105" s="148"/>
      <c r="M3105" s="148"/>
      <c r="N3105" s="148"/>
      <c r="O3105" s="148"/>
      <c r="P3105" s="148"/>
      <c r="Q3105" s="148"/>
      <c r="R3105" s="148"/>
      <c r="S3105" s="148"/>
      <c r="T3105" s="148"/>
      <c r="U3105" s="148"/>
      <c r="V3105" s="148"/>
      <c r="W3105" s="148"/>
      <c r="X3105" s="139">
        <v>2</v>
      </c>
      <c r="Y3105" s="148">
        <v>103.78</v>
      </c>
      <c r="Z3105" s="149">
        <v>4</v>
      </c>
      <c r="AA3105" s="148">
        <v>769.93</v>
      </c>
      <c r="AB3105" s="149">
        <v>6</v>
      </c>
      <c r="AC3105" s="148">
        <v>126.3</v>
      </c>
      <c r="AD3105" s="148"/>
      <c r="AE3105" s="148"/>
      <c r="AF3105" s="148"/>
      <c r="AG3105" s="148"/>
      <c r="AH3105" s="148"/>
      <c r="AI3105" s="148"/>
      <c r="AJ3105" s="148"/>
      <c r="AK3105" s="148"/>
      <c r="AL3105" s="139">
        <v>0</v>
      </c>
      <c r="AM3105" s="139">
        <v>0</v>
      </c>
      <c r="AN3105" s="148">
        <f t="shared" si="433"/>
        <v>1000.0099999999999</v>
      </c>
      <c r="AO3105" s="148">
        <f t="shared" si="434"/>
        <v>193</v>
      </c>
      <c r="AP3105" s="148">
        <v>8</v>
      </c>
      <c r="AQ3105" s="140">
        <v>10</v>
      </c>
      <c r="AS3105" s="42">
        <f t="shared" si="435"/>
        <v>14085.811221393924</v>
      </c>
      <c r="AT3105" s="101">
        <f t="shared" si="436"/>
        <v>0</v>
      </c>
      <c r="AU3105" s="42">
        <f t="shared" si="437"/>
        <v>14085.811221393924</v>
      </c>
      <c r="AV3105" s="42">
        <f t="shared" si="438"/>
        <v>4150.7460931091246</v>
      </c>
      <c r="AW3105" s="102">
        <f t="shared" si="439"/>
        <v>5118</v>
      </c>
      <c r="AX3105" s="43">
        <f t="shared" si="432"/>
        <v>2</v>
      </c>
      <c r="AY3105" s="43" t="str">
        <f t="shared" si="440"/>
        <v>UTFS</v>
      </c>
    </row>
    <row r="3106" spans="1:51" hidden="1" x14ac:dyDescent="0.2">
      <c r="A3106" s="38">
        <v>3099</v>
      </c>
      <c r="B3106" t="s">
        <v>362</v>
      </c>
      <c r="C3106" t="s">
        <v>289</v>
      </c>
      <c r="D3106">
        <v>550</v>
      </c>
      <c r="E3106" t="s">
        <v>1245</v>
      </c>
      <c r="F3106">
        <v>2</v>
      </c>
      <c r="G3106" t="str">
        <f>LOOKUP(F3106,{0,6,45},{"F","L","H"})</f>
        <v>F</v>
      </c>
      <c r="H3106" t="s">
        <v>4738</v>
      </c>
      <c r="I3106" s="43" t="str">
        <f>IFERROR(VLOOKUP(#REF!,#REF!,2,FALSE),"No")</f>
        <v>No</v>
      </c>
      <c r="J3106" s="139">
        <v>0.75</v>
      </c>
      <c r="K3106" s="148">
        <v>29</v>
      </c>
      <c r="L3106" s="148"/>
      <c r="M3106" s="148"/>
      <c r="N3106" s="148"/>
      <c r="O3106" s="148"/>
      <c r="P3106" s="148"/>
      <c r="Q3106" s="148"/>
      <c r="R3106" s="148"/>
      <c r="S3106" s="148"/>
      <c r="T3106" s="148"/>
      <c r="U3106" s="148"/>
      <c r="V3106" s="148"/>
      <c r="W3106" s="148"/>
      <c r="X3106" s="139">
        <v>2</v>
      </c>
      <c r="Y3106" s="148">
        <v>228.8</v>
      </c>
      <c r="Z3106" s="149">
        <v>4</v>
      </c>
      <c r="AA3106" s="148">
        <v>771.2</v>
      </c>
      <c r="AB3106" s="148"/>
      <c r="AC3106" s="148"/>
      <c r="AD3106" s="148"/>
      <c r="AE3106" s="148"/>
      <c r="AF3106" s="148"/>
      <c r="AG3106" s="148"/>
      <c r="AH3106" s="148"/>
      <c r="AI3106" s="148"/>
      <c r="AJ3106" s="148"/>
      <c r="AK3106" s="148"/>
      <c r="AL3106" s="139">
        <v>0</v>
      </c>
      <c r="AM3106" s="139">
        <v>0</v>
      </c>
      <c r="AN3106" s="148">
        <f t="shared" si="433"/>
        <v>1000</v>
      </c>
      <c r="AO3106" s="148">
        <f t="shared" si="434"/>
        <v>29</v>
      </c>
      <c r="AP3106" s="148">
        <v>6</v>
      </c>
      <c r="AQ3106" s="140">
        <v>50</v>
      </c>
      <c r="AS3106" s="42">
        <f t="shared" si="435"/>
        <v>1867.1208571006416</v>
      </c>
      <c r="AT3106" s="101">
        <f t="shared" si="436"/>
        <v>0</v>
      </c>
      <c r="AU3106" s="42">
        <f t="shared" si="437"/>
        <v>1867.1208571006416</v>
      </c>
      <c r="AV3106" s="42">
        <f t="shared" si="438"/>
        <v>760.80931442948076</v>
      </c>
      <c r="AW3106" s="102">
        <f t="shared" si="439"/>
        <v>585.0096169344007</v>
      </c>
      <c r="AX3106" s="43">
        <f t="shared" si="432"/>
        <v>0.75</v>
      </c>
      <c r="AY3106" s="43" t="str">
        <f t="shared" si="440"/>
        <v>UTGS</v>
      </c>
    </row>
    <row r="3107" spans="1:51" hidden="1" x14ac:dyDescent="0.2">
      <c r="A3107" s="38">
        <v>3100</v>
      </c>
      <c r="B3107" t="s">
        <v>362</v>
      </c>
      <c r="C3107" t="s">
        <v>289</v>
      </c>
      <c r="D3107">
        <v>550</v>
      </c>
      <c r="E3107" t="s">
        <v>1245</v>
      </c>
      <c r="F3107">
        <v>2</v>
      </c>
      <c r="G3107" t="str">
        <f>LOOKUP(F3107,{0,6,45},{"F","L","H"})</f>
        <v>F</v>
      </c>
      <c r="H3107" t="s">
        <v>4739</v>
      </c>
      <c r="I3107" s="43" t="str">
        <f>IFERROR(VLOOKUP(#REF!,#REF!,2,FALSE),"No")</f>
        <v>No</v>
      </c>
      <c r="J3107" s="139">
        <v>0.75</v>
      </c>
      <c r="K3107" s="148">
        <v>37</v>
      </c>
      <c r="L3107" s="148"/>
      <c r="M3107" s="148"/>
      <c r="N3107" s="148"/>
      <c r="O3107" s="148"/>
      <c r="P3107" s="148"/>
      <c r="Q3107" s="148"/>
      <c r="R3107" s="148"/>
      <c r="S3107" s="148"/>
      <c r="T3107" s="148"/>
      <c r="U3107" s="148"/>
      <c r="V3107" s="148"/>
      <c r="W3107" s="148"/>
      <c r="X3107" s="139">
        <v>2</v>
      </c>
      <c r="Y3107" s="148">
        <v>1000</v>
      </c>
      <c r="Z3107" s="148"/>
      <c r="AA3107" s="148"/>
      <c r="AB3107" s="148"/>
      <c r="AC3107" s="148"/>
      <c r="AD3107" s="148"/>
      <c r="AE3107" s="148"/>
      <c r="AF3107" s="148"/>
      <c r="AG3107" s="148"/>
      <c r="AH3107" s="148"/>
      <c r="AI3107" s="148"/>
      <c r="AJ3107" s="148"/>
      <c r="AK3107" s="148"/>
      <c r="AL3107" s="139">
        <v>0</v>
      </c>
      <c r="AM3107" s="139">
        <v>0</v>
      </c>
      <c r="AN3107" s="148">
        <f t="shared" si="433"/>
        <v>1000</v>
      </c>
      <c r="AO3107" s="148">
        <f t="shared" si="434"/>
        <v>37</v>
      </c>
      <c r="AP3107" s="148">
        <v>9</v>
      </c>
      <c r="AQ3107" s="140">
        <v>25</v>
      </c>
      <c r="AS3107" s="42">
        <f t="shared" si="435"/>
        <v>2382.1886797490947</v>
      </c>
      <c r="AT3107" s="101">
        <f t="shared" si="436"/>
        <v>0</v>
      </c>
      <c r="AU3107" s="42">
        <f t="shared" si="437"/>
        <v>2382.1886797490947</v>
      </c>
      <c r="AV3107" s="42">
        <f t="shared" si="438"/>
        <v>1300.4384688589612</v>
      </c>
      <c r="AW3107" s="102">
        <f t="shared" si="439"/>
        <v>585.0096169344007</v>
      </c>
      <c r="AX3107" s="43">
        <f t="shared" si="432"/>
        <v>0.75</v>
      </c>
      <c r="AY3107" s="43" t="str">
        <f t="shared" si="440"/>
        <v>UTGS</v>
      </c>
    </row>
    <row r="3108" spans="1:51" hidden="1" x14ac:dyDescent="0.2">
      <c r="A3108" s="38">
        <v>3101</v>
      </c>
      <c r="B3108" t="s">
        <v>5806</v>
      </c>
      <c r="C3108" t="s">
        <v>289</v>
      </c>
      <c r="D3108">
        <v>44350</v>
      </c>
      <c r="E3108" t="s">
        <v>215</v>
      </c>
      <c r="F3108">
        <v>45</v>
      </c>
      <c r="G3108" t="str">
        <f>LOOKUP(F3108,{0,6,45},{"F","L","H"})</f>
        <v>H</v>
      </c>
      <c r="H3108" t="s">
        <v>2067</v>
      </c>
      <c r="I3108" s="43" t="str">
        <f>IFERROR(VLOOKUP(#REF!,#REF!,2,FALSE),"No")</f>
        <v>No</v>
      </c>
      <c r="J3108" s="139">
        <v>4</v>
      </c>
      <c r="K3108" s="148">
        <v>31</v>
      </c>
      <c r="L3108" s="148"/>
      <c r="M3108" s="148"/>
      <c r="N3108" s="148"/>
      <c r="O3108" s="148"/>
      <c r="P3108" s="148"/>
      <c r="Q3108" s="148"/>
      <c r="R3108" s="148"/>
      <c r="S3108" s="148"/>
      <c r="T3108" s="148"/>
      <c r="U3108" s="148"/>
      <c r="V3108" s="148"/>
      <c r="W3108" s="148"/>
      <c r="X3108" s="139">
        <v>4</v>
      </c>
      <c r="Y3108" s="148">
        <v>1000</v>
      </c>
      <c r="Z3108" s="149"/>
      <c r="AA3108" s="148"/>
      <c r="AB3108" s="148"/>
      <c r="AC3108" s="148"/>
      <c r="AD3108" s="148"/>
      <c r="AE3108" s="148"/>
      <c r="AF3108" s="148"/>
      <c r="AG3108" s="148"/>
      <c r="AH3108" s="148"/>
      <c r="AI3108" s="148"/>
      <c r="AJ3108" s="148"/>
      <c r="AK3108" s="148"/>
      <c r="AL3108" s="139">
        <v>0</v>
      </c>
      <c r="AM3108" s="139">
        <v>0</v>
      </c>
      <c r="AN3108" s="148">
        <f t="shared" si="433"/>
        <v>1000</v>
      </c>
      <c r="AO3108" s="148">
        <f t="shared" si="434"/>
        <v>31</v>
      </c>
      <c r="AP3108" s="148">
        <v>1</v>
      </c>
      <c r="AQ3108" s="140">
        <v>1</v>
      </c>
      <c r="AS3108" s="42">
        <f t="shared" si="435"/>
        <v>2372.847812762755</v>
      </c>
      <c r="AT3108" s="101">
        <f t="shared" si="436"/>
        <v>0</v>
      </c>
      <c r="AU3108" s="42">
        <f t="shared" si="437"/>
        <v>2372.847812762755</v>
      </c>
      <c r="AV3108" s="42">
        <f t="shared" si="438"/>
        <v>39680.961721474036</v>
      </c>
      <c r="AW3108" s="102">
        <f t="shared" si="439"/>
        <v>60371.752872868376</v>
      </c>
      <c r="AX3108" s="43">
        <f t="shared" si="432"/>
        <v>4</v>
      </c>
      <c r="AY3108" s="43" t="str">
        <f t="shared" si="440"/>
        <v>UTGS</v>
      </c>
    </row>
    <row r="3109" spans="1:51" hidden="1" x14ac:dyDescent="0.2">
      <c r="A3109" s="38">
        <v>3102</v>
      </c>
      <c r="B3109" t="s">
        <v>362</v>
      </c>
      <c r="C3109" t="s">
        <v>289</v>
      </c>
      <c r="D3109">
        <v>320</v>
      </c>
      <c r="E3109" t="s">
        <v>1245</v>
      </c>
      <c r="F3109">
        <v>0.25</v>
      </c>
      <c r="G3109" t="str">
        <f>LOOKUP(F3109,{0,6,45},{"F","L","H"})</f>
        <v>F</v>
      </c>
      <c r="H3109" t="s">
        <v>4741</v>
      </c>
      <c r="I3109" s="43" t="str">
        <f>IFERROR(VLOOKUP(#REF!,#REF!,2,FALSE),"No")</f>
        <v>No</v>
      </c>
      <c r="J3109" s="139">
        <v>0.75</v>
      </c>
      <c r="K3109" s="148">
        <v>24</v>
      </c>
      <c r="L3109" s="148"/>
      <c r="M3109" s="148"/>
      <c r="N3109" s="148"/>
      <c r="O3109" s="148"/>
      <c r="P3109" s="148"/>
      <c r="Q3109" s="148"/>
      <c r="R3109" s="148"/>
      <c r="S3109" s="148"/>
      <c r="T3109" s="148"/>
      <c r="U3109" s="148"/>
      <c r="V3109" s="148"/>
      <c r="W3109" s="148"/>
      <c r="X3109" s="139">
        <v>2</v>
      </c>
      <c r="Y3109" s="148">
        <v>963.22</v>
      </c>
      <c r="Z3109" s="148">
        <v>4</v>
      </c>
      <c r="AA3109" s="148">
        <v>1</v>
      </c>
      <c r="AB3109" s="148">
        <v>6</v>
      </c>
      <c r="AC3109" s="148">
        <v>35.78</v>
      </c>
      <c r="AD3109" s="148"/>
      <c r="AE3109" s="148"/>
      <c r="AF3109" s="148"/>
      <c r="AG3109" s="148"/>
      <c r="AH3109" s="148"/>
      <c r="AI3109" s="148"/>
      <c r="AJ3109" s="148"/>
      <c r="AK3109" s="148"/>
      <c r="AL3109" s="139">
        <v>0</v>
      </c>
      <c r="AM3109" s="139">
        <v>0</v>
      </c>
      <c r="AN3109" s="148">
        <f t="shared" si="433"/>
        <v>1000</v>
      </c>
      <c r="AO3109" s="148">
        <f t="shared" si="434"/>
        <v>24</v>
      </c>
      <c r="AP3109" s="148">
        <v>20</v>
      </c>
      <c r="AQ3109" s="140">
        <v>20</v>
      </c>
      <c r="AS3109" s="42">
        <f t="shared" si="435"/>
        <v>1545.2034679453586</v>
      </c>
      <c r="AT3109" s="101">
        <f t="shared" si="436"/>
        <v>0</v>
      </c>
      <c r="AU3109" s="42">
        <f t="shared" si="437"/>
        <v>1545.2034679453586</v>
      </c>
      <c r="AV3109" s="42">
        <f t="shared" si="438"/>
        <v>1675.1398660737018</v>
      </c>
      <c r="AW3109" s="102">
        <f t="shared" si="439"/>
        <v>431</v>
      </c>
      <c r="AX3109" s="43">
        <f t="shared" si="432"/>
        <v>0.75</v>
      </c>
      <c r="AY3109" s="43" t="str">
        <f t="shared" si="440"/>
        <v>UTGS</v>
      </c>
    </row>
    <row r="3110" spans="1:51" hidden="1" x14ac:dyDescent="0.2">
      <c r="A3110" s="38">
        <v>3103</v>
      </c>
      <c r="B3110" t="s">
        <v>362</v>
      </c>
      <c r="C3110" t="s">
        <v>289</v>
      </c>
      <c r="D3110">
        <v>500</v>
      </c>
      <c r="E3110" t="s">
        <v>1241</v>
      </c>
      <c r="F3110">
        <v>0.25</v>
      </c>
      <c r="G3110" t="str">
        <f>LOOKUP(F3110,{0,6,45},{"F","L","H"})</f>
        <v>F</v>
      </c>
      <c r="H3110" t="s">
        <v>4742</v>
      </c>
      <c r="I3110" s="43" t="str">
        <f>IFERROR(VLOOKUP(#REF!,#REF!,2,FALSE),"No")</f>
        <v>No</v>
      </c>
      <c r="J3110" s="149">
        <v>0.75</v>
      </c>
      <c r="K3110" s="148">
        <v>116</v>
      </c>
      <c r="L3110" s="148"/>
      <c r="M3110" s="148"/>
      <c r="N3110" s="148"/>
      <c r="O3110" s="148"/>
      <c r="P3110" s="148"/>
      <c r="Q3110" s="148"/>
      <c r="R3110" s="148"/>
      <c r="S3110" s="148"/>
      <c r="T3110" s="148"/>
      <c r="U3110" s="148"/>
      <c r="V3110" s="148"/>
      <c r="W3110" s="148"/>
      <c r="X3110" s="139">
        <v>0.75</v>
      </c>
      <c r="Y3110" s="148">
        <v>43</v>
      </c>
      <c r="Z3110" s="149">
        <v>2</v>
      </c>
      <c r="AA3110" s="148">
        <v>957</v>
      </c>
      <c r="AB3110" s="148"/>
      <c r="AC3110" s="148"/>
      <c r="AD3110" s="148"/>
      <c r="AE3110" s="148"/>
      <c r="AF3110" s="148"/>
      <c r="AG3110" s="148"/>
      <c r="AH3110" s="148"/>
      <c r="AI3110" s="148"/>
      <c r="AJ3110" s="148"/>
      <c r="AK3110" s="148"/>
      <c r="AL3110" s="139">
        <v>0</v>
      </c>
      <c r="AM3110" s="139">
        <v>0</v>
      </c>
      <c r="AN3110" s="148">
        <f t="shared" si="433"/>
        <v>1000</v>
      </c>
      <c r="AO3110" s="148">
        <f t="shared" si="434"/>
        <v>116</v>
      </c>
      <c r="AP3110" s="148">
        <v>3</v>
      </c>
      <c r="AQ3110" s="140">
        <v>3</v>
      </c>
      <c r="AS3110" s="42">
        <f t="shared" si="435"/>
        <v>7468.4834284025665</v>
      </c>
      <c r="AT3110" s="101">
        <f t="shared" si="436"/>
        <v>0</v>
      </c>
      <c r="AU3110" s="42">
        <f t="shared" si="437"/>
        <v>7468.4834284025665</v>
      </c>
      <c r="AV3110" s="42">
        <f t="shared" si="438"/>
        <v>10945.63390715801</v>
      </c>
      <c r="AW3110" s="102">
        <f t="shared" si="439"/>
        <v>585.0096169344007</v>
      </c>
      <c r="AX3110" s="43">
        <f t="shared" si="432"/>
        <v>0.75</v>
      </c>
      <c r="AY3110" s="43" t="str">
        <f t="shared" si="440"/>
        <v>UTGS</v>
      </c>
    </row>
    <row r="3111" spans="1:51" hidden="1" x14ac:dyDescent="0.2">
      <c r="A3111" s="38">
        <v>3104</v>
      </c>
      <c r="B3111" t="s">
        <v>362</v>
      </c>
      <c r="C3111" t="s">
        <v>289</v>
      </c>
      <c r="D3111">
        <v>320</v>
      </c>
      <c r="E3111" t="s">
        <v>1245</v>
      </c>
      <c r="F3111">
        <v>0.25</v>
      </c>
      <c r="G3111" t="str">
        <f>LOOKUP(F3111,{0,6,45},{"F","L","H"})</f>
        <v>F</v>
      </c>
      <c r="H3111" t="s">
        <v>4744</v>
      </c>
      <c r="I3111" s="43" t="str">
        <f>IFERROR(VLOOKUP(#REF!,#REF!,2,FALSE),"No")</f>
        <v>No</v>
      </c>
      <c r="J3111" s="139">
        <v>0.75</v>
      </c>
      <c r="K3111" s="148">
        <v>31</v>
      </c>
      <c r="L3111" s="148"/>
      <c r="M3111" s="148"/>
      <c r="N3111" s="148"/>
      <c r="O3111" s="148"/>
      <c r="P3111" s="148"/>
      <c r="Q3111" s="148"/>
      <c r="R3111" s="148"/>
      <c r="S3111" s="148"/>
      <c r="T3111" s="148"/>
      <c r="U3111" s="148"/>
      <c r="V3111" s="148"/>
      <c r="W3111" s="148"/>
      <c r="X3111" s="139">
        <v>2</v>
      </c>
      <c r="Y3111" s="148">
        <v>950.03</v>
      </c>
      <c r="Z3111" s="148">
        <v>6</v>
      </c>
      <c r="AA3111" s="148">
        <v>49.97</v>
      </c>
      <c r="AB3111" s="148"/>
      <c r="AC3111" s="148"/>
      <c r="AD3111" s="148"/>
      <c r="AE3111" s="148"/>
      <c r="AF3111" s="148"/>
      <c r="AG3111" s="148"/>
      <c r="AH3111" s="148"/>
      <c r="AI3111" s="148"/>
      <c r="AJ3111" s="148"/>
      <c r="AK3111" s="148"/>
      <c r="AL3111" s="139">
        <v>0</v>
      </c>
      <c r="AM3111" s="139">
        <v>0</v>
      </c>
      <c r="AN3111" s="148">
        <f t="shared" si="433"/>
        <v>1000</v>
      </c>
      <c r="AO3111" s="148">
        <f t="shared" si="434"/>
        <v>31</v>
      </c>
      <c r="AP3111" s="148">
        <v>7</v>
      </c>
      <c r="AQ3111" s="140">
        <v>7</v>
      </c>
      <c r="AS3111" s="42">
        <f t="shared" si="435"/>
        <v>1995.8878127627549</v>
      </c>
      <c r="AT3111" s="101">
        <f t="shared" si="436"/>
        <v>0</v>
      </c>
      <c r="AU3111" s="42">
        <f t="shared" si="437"/>
        <v>1995.8878127627549</v>
      </c>
      <c r="AV3111" s="42">
        <f t="shared" si="438"/>
        <v>4840.8765887820045</v>
      </c>
      <c r="AW3111" s="102">
        <f t="shared" si="439"/>
        <v>431</v>
      </c>
      <c r="AX3111" s="43">
        <f t="shared" si="432"/>
        <v>0.75</v>
      </c>
      <c r="AY3111" s="43" t="str">
        <f t="shared" si="440"/>
        <v>UTGS</v>
      </c>
    </row>
    <row r="3112" spans="1:51" hidden="1" x14ac:dyDescent="0.2">
      <c r="A3112" s="38">
        <v>3105</v>
      </c>
      <c r="B3112" t="s">
        <v>362</v>
      </c>
      <c r="C3112" t="s">
        <v>289</v>
      </c>
      <c r="D3112">
        <v>550</v>
      </c>
      <c r="E3112" t="s">
        <v>1245</v>
      </c>
      <c r="F3112">
        <v>2</v>
      </c>
      <c r="G3112" t="str">
        <f>LOOKUP(F3112,{0,6,45},{"F","L","H"})</f>
        <v>F</v>
      </c>
      <c r="H3112" t="s">
        <v>4745</v>
      </c>
      <c r="I3112" s="43" t="str">
        <f>IFERROR(VLOOKUP(#REF!,#REF!,2,FALSE),"No")</f>
        <v>No</v>
      </c>
      <c r="J3112" s="139">
        <v>1.25</v>
      </c>
      <c r="K3112" s="148">
        <v>54</v>
      </c>
      <c r="L3112" s="148"/>
      <c r="M3112" s="148"/>
      <c r="N3112" s="148"/>
      <c r="O3112" s="148"/>
      <c r="P3112" s="148"/>
      <c r="Q3112" s="148"/>
      <c r="R3112" s="148"/>
      <c r="S3112" s="148"/>
      <c r="T3112" s="148"/>
      <c r="U3112" s="148"/>
      <c r="V3112" s="148"/>
      <c r="W3112" s="148"/>
      <c r="X3112" s="139">
        <v>0.75</v>
      </c>
      <c r="Y3112" s="148">
        <v>52.03</v>
      </c>
      <c r="Z3112" s="149">
        <v>2</v>
      </c>
      <c r="AA3112" s="148">
        <v>468.03</v>
      </c>
      <c r="AB3112" s="148">
        <v>6</v>
      </c>
      <c r="AC3112" s="148">
        <v>479.93</v>
      </c>
      <c r="AD3112" s="148"/>
      <c r="AE3112" s="148"/>
      <c r="AF3112" s="148"/>
      <c r="AG3112" s="148"/>
      <c r="AH3112" s="148"/>
      <c r="AI3112" s="148"/>
      <c r="AJ3112" s="148"/>
      <c r="AK3112" s="148"/>
      <c r="AL3112" s="139">
        <v>0</v>
      </c>
      <c r="AM3112" s="139">
        <v>0</v>
      </c>
      <c r="AN3112" s="148">
        <f t="shared" si="433"/>
        <v>999.99</v>
      </c>
      <c r="AO3112" s="148">
        <f t="shared" si="434"/>
        <v>54</v>
      </c>
      <c r="AP3112" s="148">
        <v>12</v>
      </c>
      <c r="AQ3112" s="140">
        <v>82</v>
      </c>
      <c r="AS3112" s="42">
        <f t="shared" si="435"/>
        <v>4023.7278028770565</v>
      </c>
      <c r="AT3112" s="101">
        <f t="shared" si="436"/>
        <v>0</v>
      </c>
      <c r="AU3112" s="42">
        <f t="shared" si="437"/>
        <v>4023.7278028770565</v>
      </c>
      <c r="AV3112" s="42">
        <f t="shared" si="438"/>
        <v>562.34997087630279</v>
      </c>
      <c r="AW3112" s="102">
        <f t="shared" si="439"/>
        <v>585.0096169344007</v>
      </c>
      <c r="AX3112" s="43">
        <f t="shared" si="432"/>
        <v>1.25</v>
      </c>
      <c r="AY3112" s="43" t="str">
        <f t="shared" si="440"/>
        <v>UTGS</v>
      </c>
    </row>
    <row r="3113" spans="1:51" hidden="1" x14ac:dyDescent="0.2">
      <c r="A3113" s="38">
        <v>3106</v>
      </c>
      <c r="B3113" t="s">
        <v>5806</v>
      </c>
      <c r="C3113" t="s">
        <v>292</v>
      </c>
      <c r="D3113">
        <v>3300</v>
      </c>
      <c r="E3113" t="s">
        <v>207</v>
      </c>
      <c r="F3113">
        <v>2</v>
      </c>
      <c r="G3113" t="str">
        <f>LOOKUP(F3113,{0,6,45},{"F","L","H"})</f>
        <v>F</v>
      </c>
      <c r="H3113" t="s">
        <v>4746</v>
      </c>
      <c r="I3113" s="43" t="str">
        <f>IFERROR(VLOOKUP(#REF!,#REF!,2,FALSE),"No")</f>
        <v>No</v>
      </c>
      <c r="J3113" s="149">
        <v>1.25</v>
      </c>
      <c r="K3113" s="148">
        <v>52</v>
      </c>
      <c r="L3113" s="148"/>
      <c r="M3113" s="148"/>
      <c r="N3113" s="148"/>
      <c r="O3113" s="148"/>
      <c r="P3113" s="148"/>
      <c r="Q3113" s="148"/>
      <c r="R3113" s="148"/>
      <c r="S3113" s="148"/>
      <c r="T3113" s="148"/>
      <c r="U3113" s="148"/>
      <c r="V3113" s="148"/>
      <c r="W3113" s="148"/>
      <c r="X3113" s="139">
        <v>4</v>
      </c>
      <c r="Y3113" s="148">
        <v>7.85</v>
      </c>
      <c r="Z3113" s="149">
        <v>6</v>
      </c>
      <c r="AA3113" s="148">
        <v>1</v>
      </c>
      <c r="AB3113" s="148">
        <v>8</v>
      </c>
      <c r="AC3113" s="148">
        <v>991.15</v>
      </c>
      <c r="AD3113" s="148"/>
      <c r="AE3113" s="148"/>
      <c r="AF3113" s="148"/>
      <c r="AG3113" s="148"/>
      <c r="AH3113" s="148"/>
      <c r="AI3113" s="148"/>
      <c r="AJ3113" s="148"/>
      <c r="AK3113" s="148"/>
      <c r="AL3113" s="139">
        <v>0</v>
      </c>
      <c r="AM3113" s="139">
        <v>0</v>
      </c>
      <c r="AN3113" s="148">
        <f t="shared" si="433"/>
        <v>1000</v>
      </c>
      <c r="AO3113" s="148">
        <f t="shared" si="434"/>
        <v>52</v>
      </c>
      <c r="AP3113" s="148">
        <v>2</v>
      </c>
      <c r="AQ3113" s="140">
        <v>2</v>
      </c>
      <c r="AS3113" s="42">
        <f t="shared" si="435"/>
        <v>3874.7008472149437</v>
      </c>
      <c r="AT3113" s="101">
        <f t="shared" si="436"/>
        <v>0</v>
      </c>
      <c r="AU3113" s="42">
        <f t="shared" si="437"/>
        <v>3874.7008472149437</v>
      </c>
      <c r="AV3113" s="42">
        <f t="shared" si="438"/>
        <v>36288.878610737018</v>
      </c>
      <c r="AW3113" s="102">
        <f t="shared" si="439"/>
        <v>2145.6666666666665</v>
      </c>
      <c r="AX3113" s="43">
        <f t="shared" si="432"/>
        <v>1.25</v>
      </c>
      <c r="AY3113" s="43" t="str">
        <f t="shared" si="440"/>
        <v>UTFS</v>
      </c>
    </row>
    <row r="3114" spans="1:51" hidden="1" x14ac:dyDescent="0.2">
      <c r="A3114" s="38">
        <v>3107</v>
      </c>
      <c r="B3114" t="s">
        <v>362</v>
      </c>
      <c r="C3114" t="s">
        <v>289</v>
      </c>
      <c r="D3114">
        <v>320</v>
      </c>
      <c r="E3114" t="s">
        <v>1245</v>
      </c>
      <c r="F3114">
        <v>0.25</v>
      </c>
      <c r="G3114" t="str">
        <f>LOOKUP(F3114,{0,6,45},{"F","L","H"})</f>
        <v>F</v>
      </c>
      <c r="H3114" t="s">
        <v>4747</v>
      </c>
      <c r="I3114" s="43" t="str">
        <f>IFERROR(VLOOKUP(#REF!,#REF!,2,FALSE),"No")</f>
        <v>No</v>
      </c>
      <c r="J3114" s="139">
        <v>0.75</v>
      </c>
      <c r="K3114" s="148">
        <v>15</v>
      </c>
      <c r="L3114" s="148"/>
      <c r="M3114" s="148"/>
      <c r="N3114" s="148"/>
      <c r="O3114" s="148"/>
      <c r="P3114" s="148"/>
      <c r="Q3114" s="148"/>
      <c r="R3114" s="148"/>
      <c r="S3114" s="148"/>
      <c r="T3114" s="148"/>
      <c r="U3114" s="148"/>
      <c r="V3114" s="148"/>
      <c r="W3114" s="148"/>
      <c r="X3114" s="139">
        <v>2</v>
      </c>
      <c r="Y3114" s="148">
        <v>1000</v>
      </c>
      <c r="Z3114" s="148"/>
      <c r="AA3114" s="148"/>
      <c r="AB3114" s="148"/>
      <c r="AC3114" s="148"/>
      <c r="AD3114" s="148"/>
      <c r="AE3114" s="148"/>
      <c r="AF3114" s="148"/>
      <c r="AG3114" s="148"/>
      <c r="AH3114" s="148"/>
      <c r="AI3114" s="148"/>
      <c r="AJ3114" s="148"/>
      <c r="AK3114" s="148"/>
      <c r="AL3114" s="139">
        <v>0</v>
      </c>
      <c r="AM3114" s="139">
        <v>0</v>
      </c>
      <c r="AN3114" s="148">
        <f t="shared" si="433"/>
        <v>1000</v>
      </c>
      <c r="AO3114" s="148">
        <f t="shared" si="434"/>
        <v>15</v>
      </c>
      <c r="AP3114" s="148">
        <v>12</v>
      </c>
      <c r="AQ3114" s="140">
        <v>46</v>
      </c>
      <c r="AS3114" s="42">
        <f t="shared" si="435"/>
        <v>965.7521674658492</v>
      </c>
      <c r="AT3114" s="101">
        <f t="shared" si="436"/>
        <v>0</v>
      </c>
      <c r="AU3114" s="42">
        <f t="shared" si="437"/>
        <v>965.7521674658492</v>
      </c>
      <c r="AV3114" s="42">
        <f t="shared" si="438"/>
        <v>706.76003742334854</v>
      </c>
      <c r="AW3114" s="102">
        <f t="shared" si="439"/>
        <v>431</v>
      </c>
      <c r="AX3114" s="43">
        <f t="shared" si="432"/>
        <v>0.75</v>
      </c>
      <c r="AY3114" s="43" t="str">
        <f t="shared" si="440"/>
        <v>UTGS</v>
      </c>
    </row>
    <row r="3115" spans="1:51" hidden="1" x14ac:dyDescent="0.2">
      <c r="A3115" s="38">
        <v>3108</v>
      </c>
      <c r="B3115" t="s">
        <v>5806</v>
      </c>
      <c r="C3115" t="s">
        <v>289</v>
      </c>
      <c r="D3115">
        <v>44350</v>
      </c>
      <c r="E3115" t="s">
        <v>215</v>
      </c>
      <c r="F3115">
        <v>45</v>
      </c>
      <c r="G3115" t="str">
        <f>LOOKUP(F3115,{0,6,45},{"F","L","H"})</f>
        <v>H</v>
      </c>
      <c r="H3115" t="s">
        <v>4748</v>
      </c>
      <c r="I3115" s="43" t="str">
        <f>IFERROR(VLOOKUP(#REF!,#REF!,2,FALSE),"No")</f>
        <v>No</v>
      </c>
      <c r="J3115" s="139">
        <v>4</v>
      </c>
      <c r="K3115" s="148">
        <v>281</v>
      </c>
      <c r="L3115" s="148"/>
      <c r="M3115" s="148"/>
      <c r="N3115" s="148"/>
      <c r="O3115" s="148"/>
      <c r="P3115" s="148"/>
      <c r="Q3115" s="148"/>
      <c r="R3115" s="148"/>
      <c r="S3115" s="148"/>
      <c r="T3115" s="148"/>
      <c r="U3115" s="148"/>
      <c r="V3115" s="148"/>
      <c r="W3115" s="148"/>
      <c r="X3115" s="139">
        <v>2</v>
      </c>
      <c r="Y3115" s="148">
        <v>255.95</v>
      </c>
      <c r="Z3115" s="149">
        <v>4</v>
      </c>
      <c r="AA3115" s="148">
        <v>744.05</v>
      </c>
      <c r="AB3115" s="148"/>
      <c r="AC3115" s="148"/>
      <c r="AD3115" s="148"/>
      <c r="AE3115" s="148"/>
      <c r="AF3115" s="148"/>
      <c r="AG3115" s="148"/>
      <c r="AH3115" s="148"/>
      <c r="AI3115" s="148"/>
      <c r="AJ3115" s="148"/>
      <c r="AK3115" s="148"/>
      <c r="AL3115" s="139">
        <v>0</v>
      </c>
      <c r="AM3115" s="139">
        <v>0</v>
      </c>
      <c r="AN3115" s="148">
        <f t="shared" si="433"/>
        <v>1000</v>
      </c>
      <c r="AO3115" s="148">
        <f t="shared" si="434"/>
        <v>281</v>
      </c>
      <c r="AP3115" s="148">
        <v>11</v>
      </c>
      <c r="AQ3115" s="140">
        <v>12</v>
      </c>
      <c r="AS3115" s="42">
        <f t="shared" si="435"/>
        <v>21508.717270526908</v>
      </c>
      <c r="AT3115" s="101">
        <f t="shared" si="436"/>
        <v>0</v>
      </c>
      <c r="AU3115" s="42">
        <f t="shared" si="437"/>
        <v>21508.717270526908</v>
      </c>
      <c r="AV3115" s="42">
        <f t="shared" si="438"/>
        <v>3153.8166851228357</v>
      </c>
      <c r="AW3115" s="102">
        <f t="shared" si="439"/>
        <v>60371.752872868376</v>
      </c>
      <c r="AX3115" s="43">
        <f t="shared" si="432"/>
        <v>4</v>
      </c>
      <c r="AY3115" s="43" t="str">
        <f t="shared" si="440"/>
        <v>UTGS</v>
      </c>
    </row>
    <row r="3116" spans="1:51" hidden="1" x14ac:dyDescent="0.2">
      <c r="A3116" s="38">
        <v>3109</v>
      </c>
      <c r="B3116" t="s">
        <v>5807</v>
      </c>
      <c r="C3116" t="s">
        <v>5746</v>
      </c>
      <c r="D3116">
        <v>14500</v>
      </c>
      <c r="E3116" t="s">
        <v>215</v>
      </c>
      <c r="F3116">
        <v>5</v>
      </c>
      <c r="G3116" t="str">
        <f>LOOKUP(F3116,{0,6,45},{"F","L","H"})</f>
        <v>F</v>
      </c>
      <c r="H3116" t="s">
        <v>2024</v>
      </c>
      <c r="I3116" s="43" t="str">
        <f>IFERROR(VLOOKUP(#REF!,#REF!,2,FALSE),"No")</f>
        <v>No</v>
      </c>
      <c r="J3116" s="139">
        <v>2</v>
      </c>
      <c r="K3116" s="148">
        <v>8</v>
      </c>
      <c r="L3116" s="148">
        <v>4</v>
      </c>
      <c r="M3116" s="148">
        <v>44.04</v>
      </c>
      <c r="N3116" s="148"/>
      <c r="O3116" s="148"/>
      <c r="P3116" s="148"/>
      <c r="Q3116" s="148"/>
      <c r="R3116" s="148"/>
      <c r="S3116" s="148"/>
      <c r="T3116" s="148"/>
      <c r="U3116" s="148"/>
      <c r="V3116" s="148"/>
      <c r="W3116" s="148"/>
      <c r="X3116" s="139">
        <v>6</v>
      </c>
      <c r="Y3116" s="148">
        <v>1000</v>
      </c>
      <c r="Z3116" s="148"/>
      <c r="AA3116" s="148"/>
      <c r="AB3116" s="148"/>
      <c r="AC3116" s="148"/>
      <c r="AD3116" s="148"/>
      <c r="AE3116" s="148"/>
      <c r="AF3116" s="148"/>
      <c r="AG3116" s="148"/>
      <c r="AH3116" s="148"/>
      <c r="AI3116" s="148"/>
      <c r="AJ3116" s="148"/>
      <c r="AK3116" s="148"/>
      <c r="AL3116" s="139">
        <v>0</v>
      </c>
      <c r="AM3116" s="139">
        <v>0</v>
      </c>
      <c r="AN3116" s="148">
        <f t="shared" si="433"/>
        <v>1000</v>
      </c>
      <c r="AO3116" s="148">
        <f t="shared" si="434"/>
        <v>52.04</v>
      </c>
      <c r="AP3116" s="148">
        <v>2</v>
      </c>
      <c r="AQ3116" s="140">
        <v>2</v>
      </c>
      <c r="AS3116" s="42">
        <f t="shared" si="435"/>
        <v>3954.8425863281855</v>
      </c>
      <c r="AT3116" s="101">
        <f t="shared" si="436"/>
        <v>0</v>
      </c>
      <c r="AU3116" s="42">
        <f t="shared" si="437"/>
        <v>3954.8425863281855</v>
      </c>
      <c r="AV3116" s="42">
        <f t="shared" si="438"/>
        <v>30015.480860737021</v>
      </c>
      <c r="AW3116" s="102">
        <f t="shared" si="439"/>
        <v>10791.333333333334</v>
      </c>
      <c r="AX3116" s="43">
        <f t="shared" si="432"/>
        <v>2</v>
      </c>
      <c r="AY3116" s="43" t="str">
        <f t="shared" si="440"/>
        <v>UTTSS</v>
      </c>
    </row>
    <row r="3117" spans="1:51" hidden="1" x14ac:dyDescent="0.2">
      <c r="A3117" s="38">
        <v>3110</v>
      </c>
      <c r="B3117" t="s">
        <v>5806</v>
      </c>
      <c r="C3117" t="s">
        <v>289</v>
      </c>
      <c r="D3117">
        <v>21100</v>
      </c>
      <c r="E3117" t="s">
        <v>197</v>
      </c>
      <c r="F3117">
        <v>5</v>
      </c>
      <c r="G3117" t="str">
        <f>LOOKUP(F3117,{0,6,45},{"F","L","H"})</f>
        <v>F</v>
      </c>
      <c r="H3117" t="s">
        <v>2053</v>
      </c>
      <c r="I3117" s="43" t="str">
        <f>IFERROR(VLOOKUP(#REF!,#REF!,2,FALSE),"No")</f>
        <v>No</v>
      </c>
      <c r="J3117" s="139">
        <v>2</v>
      </c>
      <c r="K3117" s="148">
        <v>53</v>
      </c>
      <c r="L3117" s="148"/>
      <c r="M3117" s="148"/>
      <c r="N3117" s="148"/>
      <c r="O3117" s="148"/>
      <c r="P3117" s="148"/>
      <c r="Q3117" s="148"/>
      <c r="R3117" s="148"/>
      <c r="S3117" s="148"/>
      <c r="T3117" s="148"/>
      <c r="U3117" s="148"/>
      <c r="V3117" s="148"/>
      <c r="W3117" s="148"/>
      <c r="X3117" s="139">
        <v>4</v>
      </c>
      <c r="Y3117" s="148">
        <v>1000</v>
      </c>
      <c r="Z3117" s="148"/>
      <c r="AA3117" s="148"/>
      <c r="AB3117" s="148"/>
      <c r="AC3117" s="148"/>
      <c r="AD3117" s="148"/>
      <c r="AE3117" s="148"/>
      <c r="AF3117" s="148"/>
      <c r="AG3117" s="148"/>
      <c r="AH3117" s="148"/>
      <c r="AI3117" s="148"/>
      <c r="AJ3117" s="148"/>
      <c r="AK3117" s="148"/>
      <c r="AL3117" s="139">
        <v>0</v>
      </c>
      <c r="AM3117" s="139">
        <v>0</v>
      </c>
      <c r="AN3117" s="148">
        <f t="shared" si="433"/>
        <v>1000</v>
      </c>
      <c r="AO3117" s="148">
        <f t="shared" si="434"/>
        <v>53</v>
      </c>
      <c r="AP3117" s="148">
        <v>2</v>
      </c>
      <c r="AQ3117" s="140">
        <v>5</v>
      </c>
      <c r="AS3117" s="42">
        <f t="shared" si="435"/>
        <v>3868.1243250460002</v>
      </c>
      <c r="AT3117" s="101">
        <f t="shared" si="436"/>
        <v>0</v>
      </c>
      <c r="AU3117" s="42">
        <f t="shared" si="437"/>
        <v>3868.1243250460002</v>
      </c>
      <c r="AV3117" s="42">
        <f t="shared" si="438"/>
        <v>7936.1923442948073</v>
      </c>
      <c r="AW3117" s="102">
        <f t="shared" si="439"/>
        <v>18747.149999999998</v>
      </c>
      <c r="AX3117" s="43">
        <f t="shared" si="432"/>
        <v>2</v>
      </c>
      <c r="AY3117" s="43" t="str">
        <f t="shared" si="440"/>
        <v>UTGS</v>
      </c>
    </row>
    <row r="3118" spans="1:51" hidden="1" x14ac:dyDescent="0.2">
      <c r="A3118" s="38">
        <v>3111</v>
      </c>
      <c r="B3118" t="s">
        <v>362</v>
      </c>
      <c r="C3118" t="s">
        <v>289</v>
      </c>
      <c r="D3118">
        <v>550</v>
      </c>
      <c r="E3118" t="s">
        <v>1245</v>
      </c>
      <c r="F3118">
        <v>2</v>
      </c>
      <c r="G3118" t="str">
        <f>LOOKUP(F3118,{0,6,45},{"F","L","H"})</f>
        <v>F</v>
      </c>
      <c r="H3118" t="s">
        <v>4749</v>
      </c>
      <c r="I3118" s="43" t="str">
        <f>IFERROR(VLOOKUP(#REF!,#REF!,2,FALSE),"No")</f>
        <v>No</v>
      </c>
      <c r="J3118" s="139">
        <v>0.75</v>
      </c>
      <c r="K3118" s="148">
        <v>14</v>
      </c>
      <c r="L3118" s="148"/>
      <c r="M3118" s="148"/>
      <c r="N3118" s="148"/>
      <c r="O3118" s="148"/>
      <c r="P3118" s="148"/>
      <c r="Q3118" s="148"/>
      <c r="R3118" s="148"/>
      <c r="S3118" s="148"/>
      <c r="T3118" s="148"/>
      <c r="U3118" s="148"/>
      <c r="V3118" s="148"/>
      <c r="W3118" s="148"/>
      <c r="X3118" s="139">
        <v>2</v>
      </c>
      <c r="Y3118" s="148">
        <v>892.03</v>
      </c>
      <c r="Z3118" s="149">
        <v>4</v>
      </c>
      <c r="AA3118" s="148">
        <v>107.97</v>
      </c>
      <c r="AB3118" s="148"/>
      <c r="AC3118" s="148"/>
      <c r="AD3118" s="148"/>
      <c r="AE3118" s="148"/>
      <c r="AF3118" s="148"/>
      <c r="AG3118" s="148"/>
      <c r="AH3118" s="148"/>
      <c r="AI3118" s="148"/>
      <c r="AJ3118" s="148"/>
      <c r="AK3118" s="148"/>
      <c r="AL3118" s="139">
        <v>0</v>
      </c>
      <c r="AM3118" s="139">
        <v>0</v>
      </c>
      <c r="AN3118" s="148">
        <f t="shared" si="433"/>
        <v>1000</v>
      </c>
      <c r="AO3118" s="148">
        <f t="shared" si="434"/>
        <v>14</v>
      </c>
      <c r="AP3118" s="148">
        <v>7</v>
      </c>
      <c r="AQ3118" s="140">
        <v>27</v>
      </c>
      <c r="AS3118" s="42">
        <f t="shared" si="435"/>
        <v>901.36868963479253</v>
      </c>
      <c r="AT3118" s="101">
        <f t="shared" si="436"/>
        <v>0</v>
      </c>
      <c r="AU3118" s="42">
        <f t="shared" si="437"/>
        <v>901.36868963479253</v>
      </c>
      <c r="AV3118" s="42">
        <f t="shared" si="438"/>
        <v>1232.7817267212604</v>
      </c>
      <c r="AW3118" s="102">
        <f t="shared" si="439"/>
        <v>585.0096169344007</v>
      </c>
      <c r="AX3118" s="43">
        <f t="shared" si="432"/>
        <v>0.75</v>
      </c>
      <c r="AY3118" s="43" t="str">
        <f t="shared" si="440"/>
        <v>UTGS</v>
      </c>
    </row>
    <row r="3119" spans="1:51" hidden="1" x14ac:dyDescent="0.2">
      <c r="A3119" s="38">
        <v>3112</v>
      </c>
      <c r="B3119" t="s">
        <v>5806</v>
      </c>
      <c r="C3119" t="s">
        <v>5746</v>
      </c>
      <c r="D3119">
        <v>7800</v>
      </c>
      <c r="E3119" t="s">
        <v>212</v>
      </c>
      <c r="F3119">
        <v>2</v>
      </c>
      <c r="G3119" t="str">
        <f>LOOKUP(F3119,{0,6,45},{"F","L","H"})</f>
        <v>F</v>
      </c>
      <c r="H3119" t="s">
        <v>2096</v>
      </c>
      <c r="I3119" s="43" t="str">
        <f>IFERROR(VLOOKUP(#REF!,#REF!,2,FALSE),"No")</f>
        <v>No</v>
      </c>
      <c r="J3119" s="139">
        <v>2</v>
      </c>
      <c r="K3119" s="148">
        <v>267</v>
      </c>
      <c r="L3119" s="148"/>
      <c r="M3119" s="148"/>
      <c r="N3119" s="148"/>
      <c r="O3119" s="148"/>
      <c r="P3119" s="148"/>
      <c r="Q3119" s="148"/>
      <c r="R3119" s="148"/>
      <c r="S3119" s="148"/>
      <c r="T3119" s="148"/>
      <c r="U3119" s="148"/>
      <c r="V3119" s="148"/>
      <c r="W3119" s="148"/>
      <c r="X3119" s="139">
        <v>2</v>
      </c>
      <c r="Y3119" s="148">
        <v>125.8</v>
      </c>
      <c r="Z3119" s="148">
        <v>3</v>
      </c>
      <c r="AA3119" s="148">
        <v>113.77</v>
      </c>
      <c r="AB3119" s="148">
        <v>4</v>
      </c>
      <c r="AC3119" s="148">
        <v>760.43</v>
      </c>
      <c r="AD3119" s="148"/>
      <c r="AE3119" s="148"/>
      <c r="AF3119" s="148"/>
      <c r="AG3119" s="148"/>
      <c r="AH3119" s="148"/>
      <c r="AI3119" s="148"/>
      <c r="AJ3119" s="148"/>
      <c r="AK3119" s="148"/>
      <c r="AL3119" s="139">
        <v>0</v>
      </c>
      <c r="AM3119" s="139">
        <v>0</v>
      </c>
      <c r="AN3119" s="148">
        <f t="shared" si="433"/>
        <v>1000</v>
      </c>
      <c r="AO3119" s="148">
        <f t="shared" si="434"/>
        <v>267</v>
      </c>
      <c r="AP3119" s="148">
        <v>6</v>
      </c>
      <c r="AQ3119" s="140">
        <v>10</v>
      </c>
      <c r="AS3119" s="42">
        <f t="shared" si="435"/>
        <v>19486.588580892112</v>
      </c>
      <c r="AT3119" s="101">
        <f t="shared" si="436"/>
        <v>0</v>
      </c>
      <c r="AU3119" s="42">
        <f t="shared" si="437"/>
        <v>19486.588580892112</v>
      </c>
      <c r="AV3119" s="42">
        <f t="shared" si="438"/>
        <v>3652.0641221474034</v>
      </c>
      <c r="AW3119" s="102">
        <f t="shared" si="439"/>
        <v>5118</v>
      </c>
      <c r="AX3119" s="43">
        <f t="shared" si="432"/>
        <v>2</v>
      </c>
      <c r="AY3119" s="43" t="str">
        <f t="shared" si="440"/>
        <v>UTTSS</v>
      </c>
    </row>
    <row r="3120" spans="1:51" hidden="1" x14ac:dyDescent="0.2">
      <c r="A3120" s="38">
        <v>3113</v>
      </c>
      <c r="B3120" t="s">
        <v>362</v>
      </c>
      <c r="C3120" t="s">
        <v>289</v>
      </c>
      <c r="D3120">
        <v>540</v>
      </c>
      <c r="E3120" t="s">
        <v>1250</v>
      </c>
      <c r="F3120">
        <v>0.25</v>
      </c>
      <c r="G3120" t="str">
        <f>LOOKUP(F3120,{0,6,45},{"F","L","H"})</f>
        <v>F</v>
      </c>
      <c r="H3120" t="s">
        <v>4750</v>
      </c>
      <c r="I3120" s="43" t="str">
        <f>IFERROR(VLOOKUP(#REF!,#REF!,2,FALSE),"No")</f>
        <v>No</v>
      </c>
      <c r="J3120" s="139">
        <v>0.75</v>
      </c>
      <c r="K3120" s="148">
        <v>34</v>
      </c>
      <c r="L3120" s="148"/>
      <c r="M3120" s="148"/>
      <c r="N3120" s="148"/>
      <c r="O3120" s="148"/>
      <c r="P3120" s="148"/>
      <c r="Q3120" s="148"/>
      <c r="R3120" s="148"/>
      <c r="S3120" s="148"/>
      <c r="T3120" s="148"/>
      <c r="U3120" s="148"/>
      <c r="V3120" s="148"/>
      <c r="W3120" s="148"/>
      <c r="X3120" s="139">
        <v>2</v>
      </c>
      <c r="Y3120" s="148">
        <v>1000</v>
      </c>
      <c r="Z3120" s="148"/>
      <c r="AA3120" s="148"/>
      <c r="AB3120" s="148"/>
      <c r="AC3120" s="148"/>
      <c r="AD3120" s="148"/>
      <c r="AE3120" s="148"/>
      <c r="AF3120" s="148"/>
      <c r="AG3120" s="148"/>
      <c r="AH3120" s="148"/>
      <c r="AI3120" s="148"/>
      <c r="AJ3120" s="148"/>
      <c r="AK3120" s="148"/>
      <c r="AL3120" s="139">
        <v>0</v>
      </c>
      <c r="AM3120" s="139">
        <v>0</v>
      </c>
      <c r="AN3120" s="148">
        <f t="shared" si="433"/>
        <v>1000</v>
      </c>
      <c r="AO3120" s="148">
        <f t="shared" si="434"/>
        <v>34</v>
      </c>
      <c r="AP3120" s="148">
        <v>17</v>
      </c>
      <c r="AQ3120" s="140">
        <v>17</v>
      </c>
      <c r="AS3120" s="42">
        <f t="shared" si="435"/>
        <v>2189.0382462559246</v>
      </c>
      <c r="AT3120" s="101">
        <f t="shared" si="436"/>
        <v>0</v>
      </c>
      <c r="AU3120" s="42">
        <f t="shared" si="437"/>
        <v>2189.0382462559246</v>
      </c>
      <c r="AV3120" s="42">
        <f t="shared" si="438"/>
        <v>1912.4095130278843</v>
      </c>
      <c r="AW3120" s="102">
        <f t="shared" si="439"/>
        <v>585.0096169344007</v>
      </c>
      <c r="AX3120" s="43">
        <f t="shared" si="432"/>
        <v>0.75</v>
      </c>
      <c r="AY3120" s="43" t="str">
        <f t="shared" si="440"/>
        <v>UTGS</v>
      </c>
    </row>
    <row r="3121" spans="1:51" hidden="1" x14ac:dyDescent="0.2">
      <c r="A3121" s="38">
        <v>3114</v>
      </c>
      <c r="B3121" t="s">
        <v>362</v>
      </c>
      <c r="C3121" t="s">
        <v>289</v>
      </c>
      <c r="D3121">
        <v>320</v>
      </c>
      <c r="E3121" t="s">
        <v>1245</v>
      </c>
      <c r="F3121">
        <v>0.25</v>
      </c>
      <c r="G3121" t="str">
        <f>LOOKUP(F3121,{0,6,45},{"F","L","H"})</f>
        <v>F</v>
      </c>
      <c r="H3121" t="s">
        <v>4751</v>
      </c>
      <c r="I3121" s="43" t="str">
        <f>IFERROR(VLOOKUP(#REF!,#REF!,2,FALSE),"No")</f>
        <v>No</v>
      </c>
      <c r="J3121" s="139">
        <v>0.75</v>
      </c>
      <c r="K3121" s="148">
        <v>13</v>
      </c>
      <c r="L3121" s="148"/>
      <c r="M3121" s="148"/>
      <c r="N3121" s="148"/>
      <c r="O3121" s="148"/>
      <c r="P3121" s="148"/>
      <c r="Q3121" s="148"/>
      <c r="R3121" s="148"/>
      <c r="S3121" s="148"/>
      <c r="T3121" s="148"/>
      <c r="U3121" s="148"/>
      <c r="V3121" s="148"/>
      <c r="W3121" s="148"/>
      <c r="X3121" s="139">
        <v>2</v>
      </c>
      <c r="Y3121" s="148">
        <v>217.62</v>
      </c>
      <c r="Z3121" s="149">
        <v>8</v>
      </c>
      <c r="AA3121" s="148">
        <v>782.38</v>
      </c>
      <c r="AB3121" s="148"/>
      <c r="AC3121" s="148"/>
      <c r="AD3121" s="148"/>
      <c r="AE3121" s="148"/>
      <c r="AF3121" s="148"/>
      <c r="AG3121" s="148"/>
      <c r="AH3121" s="148"/>
      <c r="AI3121" s="148"/>
      <c r="AJ3121" s="148"/>
      <c r="AK3121" s="148"/>
      <c r="AL3121" s="139">
        <v>0</v>
      </c>
      <c r="AM3121" s="139">
        <v>0</v>
      </c>
      <c r="AN3121" s="148">
        <f t="shared" si="433"/>
        <v>1000</v>
      </c>
      <c r="AO3121" s="148">
        <f t="shared" si="434"/>
        <v>13</v>
      </c>
      <c r="AP3121" s="148">
        <v>7</v>
      </c>
      <c r="AQ3121" s="140">
        <v>52</v>
      </c>
      <c r="AS3121" s="42">
        <f t="shared" si="435"/>
        <v>836.98521180373587</v>
      </c>
      <c r="AT3121" s="101">
        <f t="shared" si="436"/>
        <v>0</v>
      </c>
      <c r="AU3121" s="42">
        <f t="shared" si="437"/>
        <v>836.98521180373587</v>
      </c>
      <c r="AV3121" s="42">
        <f t="shared" si="438"/>
        <v>1232.1571331052698</v>
      </c>
      <c r="AW3121" s="102">
        <f t="shared" si="439"/>
        <v>431</v>
      </c>
      <c r="AX3121" s="43">
        <f t="shared" si="432"/>
        <v>0.75</v>
      </c>
      <c r="AY3121" s="43" t="str">
        <f t="shared" si="440"/>
        <v>UTGS</v>
      </c>
    </row>
    <row r="3122" spans="1:51" hidden="1" x14ac:dyDescent="0.2">
      <c r="A3122" s="38">
        <v>3115</v>
      </c>
      <c r="B3122" t="s">
        <v>362</v>
      </c>
      <c r="C3122" t="s">
        <v>289</v>
      </c>
      <c r="D3122">
        <v>550</v>
      </c>
      <c r="E3122" t="s">
        <v>1245</v>
      </c>
      <c r="F3122">
        <v>2</v>
      </c>
      <c r="G3122" t="str">
        <f>LOOKUP(F3122,{0,6,45},{"F","L","H"})</f>
        <v>F</v>
      </c>
      <c r="H3122" t="s">
        <v>4752</v>
      </c>
      <c r="I3122" s="43" t="str">
        <f>IFERROR(VLOOKUP(#REF!,#REF!,2,FALSE),"No")</f>
        <v>No</v>
      </c>
      <c r="J3122" s="139">
        <v>1.25</v>
      </c>
      <c r="K3122" s="148">
        <v>56</v>
      </c>
      <c r="L3122" s="148"/>
      <c r="M3122" s="148"/>
      <c r="N3122" s="148"/>
      <c r="O3122" s="148"/>
      <c r="P3122" s="148"/>
      <c r="Q3122" s="148"/>
      <c r="R3122" s="148"/>
      <c r="S3122" s="148"/>
      <c r="T3122" s="148"/>
      <c r="U3122" s="148"/>
      <c r="V3122" s="148"/>
      <c r="W3122" s="148"/>
      <c r="X3122" s="139">
        <v>2</v>
      </c>
      <c r="Y3122" s="148">
        <v>1000</v>
      </c>
      <c r="Z3122" s="148"/>
      <c r="AA3122" s="148"/>
      <c r="AB3122" s="148"/>
      <c r="AC3122" s="148"/>
      <c r="AD3122" s="148"/>
      <c r="AE3122" s="148"/>
      <c r="AF3122" s="148"/>
      <c r="AG3122" s="148"/>
      <c r="AH3122" s="148"/>
      <c r="AI3122" s="148"/>
      <c r="AJ3122" s="148"/>
      <c r="AK3122" s="148"/>
      <c r="AL3122" s="139">
        <v>0</v>
      </c>
      <c r="AM3122" s="139">
        <v>0</v>
      </c>
      <c r="AN3122" s="148">
        <f t="shared" si="433"/>
        <v>1000</v>
      </c>
      <c r="AO3122" s="148">
        <f t="shared" si="434"/>
        <v>56</v>
      </c>
      <c r="AP3122" s="148">
        <v>6</v>
      </c>
      <c r="AQ3122" s="140">
        <v>73</v>
      </c>
      <c r="AS3122" s="42">
        <f t="shared" si="435"/>
        <v>4172.7547585391694</v>
      </c>
      <c r="AT3122" s="101">
        <f t="shared" si="436"/>
        <v>0</v>
      </c>
      <c r="AU3122" s="42">
        <f t="shared" si="437"/>
        <v>4172.7547585391694</v>
      </c>
      <c r="AV3122" s="42">
        <f t="shared" si="438"/>
        <v>445.3556400201922</v>
      </c>
      <c r="AW3122" s="102">
        <f t="shared" si="439"/>
        <v>585.0096169344007</v>
      </c>
      <c r="AX3122" s="43">
        <f t="shared" si="432"/>
        <v>1.25</v>
      </c>
      <c r="AY3122" s="43" t="str">
        <f t="shared" si="440"/>
        <v>UTGS</v>
      </c>
    </row>
    <row r="3123" spans="1:51" hidden="1" x14ac:dyDescent="0.2">
      <c r="A3123" s="38">
        <v>3116</v>
      </c>
      <c r="B3123" t="s">
        <v>362</v>
      </c>
      <c r="C3123" t="s">
        <v>289</v>
      </c>
      <c r="D3123">
        <v>320</v>
      </c>
      <c r="E3123" t="s">
        <v>1245</v>
      </c>
      <c r="F3123">
        <v>0.25</v>
      </c>
      <c r="G3123" t="str">
        <f>LOOKUP(F3123,{0,6,45},{"F","L","H"})</f>
        <v>F</v>
      </c>
      <c r="H3123" t="s">
        <v>4754</v>
      </c>
      <c r="I3123" s="43" t="str">
        <f>IFERROR(VLOOKUP(#REF!,#REF!,2,FALSE),"No")</f>
        <v>No</v>
      </c>
      <c r="J3123" s="139">
        <v>0.75</v>
      </c>
      <c r="K3123" s="148">
        <v>22</v>
      </c>
      <c r="L3123" s="148"/>
      <c r="M3123" s="148"/>
      <c r="N3123" s="148"/>
      <c r="O3123" s="148"/>
      <c r="P3123" s="148"/>
      <c r="Q3123" s="148"/>
      <c r="R3123" s="148"/>
      <c r="S3123" s="148"/>
      <c r="T3123" s="148"/>
      <c r="U3123" s="148"/>
      <c r="V3123" s="148"/>
      <c r="W3123" s="148"/>
      <c r="X3123" s="139">
        <v>2</v>
      </c>
      <c r="Y3123" s="148">
        <v>1000</v>
      </c>
      <c r="Z3123" s="148"/>
      <c r="AA3123" s="148"/>
      <c r="AB3123" s="148"/>
      <c r="AC3123" s="148"/>
      <c r="AD3123" s="148"/>
      <c r="AE3123" s="148"/>
      <c r="AF3123" s="148"/>
      <c r="AG3123" s="148"/>
      <c r="AH3123" s="148"/>
      <c r="AI3123" s="148"/>
      <c r="AJ3123" s="148"/>
      <c r="AK3123" s="148"/>
      <c r="AL3123" s="139">
        <v>0</v>
      </c>
      <c r="AM3123" s="139">
        <v>0</v>
      </c>
      <c r="AN3123" s="148">
        <f t="shared" si="433"/>
        <v>1000</v>
      </c>
      <c r="AO3123" s="148">
        <f t="shared" si="434"/>
        <v>22</v>
      </c>
      <c r="AP3123" s="148">
        <v>9</v>
      </c>
      <c r="AQ3123" s="140">
        <v>9</v>
      </c>
      <c r="AS3123" s="42">
        <f t="shared" si="435"/>
        <v>1416.4365122832455</v>
      </c>
      <c r="AT3123" s="101">
        <f t="shared" si="436"/>
        <v>0</v>
      </c>
      <c r="AU3123" s="42">
        <f t="shared" si="437"/>
        <v>1416.4365122832455</v>
      </c>
      <c r="AV3123" s="42">
        <f t="shared" si="438"/>
        <v>3612.3290801637813</v>
      </c>
      <c r="AW3123" s="102">
        <f t="shared" si="439"/>
        <v>431</v>
      </c>
      <c r="AX3123" s="43">
        <f t="shared" si="432"/>
        <v>0.75</v>
      </c>
      <c r="AY3123" s="43" t="str">
        <f t="shared" si="440"/>
        <v>UTGS</v>
      </c>
    </row>
    <row r="3124" spans="1:51" hidden="1" x14ac:dyDescent="0.2">
      <c r="A3124" s="38">
        <v>3117</v>
      </c>
      <c r="B3124" t="s">
        <v>5807</v>
      </c>
      <c r="C3124" t="s">
        <v>5745</v>
      </c>
      <c r="D3124">
        <v>92750</v>
      </c>
      <c r="E3124" t="s">
        <v>219</v>
      </c>
      <c r="F3124">
        <v>45</v>
      </c>
      <c r="G3124" t="str">
        <f>LOOKUP(F3124,{0,6,45},{"F","L","H"})</f>
        <v>H</v>
      </c>
      <c r="H3124" t="s">
        <v>1979</v>
      </c>
      <c r="I3124" s="43" t="str">
        <f>IFERROR(VLOOKUP(#REF!,#REF!,2,FALSE),"No")</f>
        <v>No</v>
      </c>
      <c r="J3124" s="139">
        <v>4</v>
      </c>
      <c r="K3124" s="148">
        <v>244</v>
      </c>
      <c r="L3124" s="148"/>
      <c r="M3124" s="148"/>
      <c r="N3124" s="148"/>
      <c r="O3124" s="148"/>
      <c r="P3124" s="148"/>
      <c r="Q3124" s="148"/>
      <c r="R3124" s="148"/>
      <c r="S3124" s="148"/>
      <c r="T3124" s="148"/>
      <c r="U3124" s="148"/>
      <c r="V3124" s="148"/>
      <c r="W3124" s="148"/>
      <c r="X3124" s="139">
        <v>4</v>
      </c>
      <c r="Y3124" s="148">
        <v>1000</v>
      </c>
      <c r="Z3124" s="148"/>
      <c r="AA3124" s="148"/>
      <c r="AB3124" s="148"/>
      <c r="AC3124" s="148"/>
      <c r="AD3124" s="148"/>
      <c r="AE3124" s="148"/>
      <c r="AF3124" s="148"/>
      <c r="AG3124" s="148"/>
      <c r="AH3124" s="148"/>
      <c r="AI3124" s="148"/>
      <c r="AJ3124" s="148"/>
      <c r="AK3124" s="148"/>
      <c r="AL3124" s="139">
        <v>0</v>
      </c>
      <c r="AM3124" s="139">
        <v>0</v>
      </c>
      <c r="AN3124" s="148">
        <f t="shared" si="433"/>
        <v>1000</v>
      </c>
      <c r="AO3124" s="148">
        <f t="shared" si="434"/>
        <v>244</v>
      </c>
      <c r="AP3124" s="148">
        <v>2</v>
      </c>
      <c r="AQ3124" s="140">
        <v>2</v>
      </c>
      <c r="AS3124" s="42">
        <f t="shared" si="435"/>
        <v>18676.608590777811</v>
      </c>
      <c r="AT3124" s="101">
        <f t="shared" si="436"/>
        <v>0</v>
      </c>
      <c r="AU3124" s="42">
        <f t="shared" si="437"/>
        <v>18676.608590777811</v>
      </c>
      <c r="AV3124" s="42">
        <f t="shared" si="438"/>
        <v>19840.480860737018</v>
      </c>
      <c r="AW3124" s="102">
        <f t="shared" si="439"/>
        <v>113197.0366366282</v>
      </c>
      <c r="AX3124" s="43">
        <f t="shared" si="432"/>
        <v>4</v>
      </c>
      <c r="AY3124" s="43" t="str">
        <f t="shared" si="440"/>
        <v>UTTSM</v>
      </c>
    </row>
    <row r="3125" spans="1:51" hidden="1" x14ac:dyDescent="0.2">
      <c r="A3125" s="38">
        <v>3118</v>
      </c>
      <c r="B3125" t="s">
        <v>362</v>
      </c>
      <c r="C3125" t="s">
        <v>289</v>
      </c>
      <c r="D3125">
        <v>320</v>
      </c>
      <c r="E3125" t="s">
        <v>1245</v>
      </c>
      <c r="F3125">
        <v>0.25</v>
      </c>
      <c r="G3125" t="str">
        <f>LOOKUP(F3125,{0,6,45},{"F","L","H"})</f>
        <v>F</v>
      </c>
      <c r="H3125" t="s">
        <v>4755</v>
      </c>
      <c r="I3125" s="43" t="str">
        <f>IFERROR(VLOOKUP(#REF!,#REF!,2,FALSE),"No")</f>
        <v>No</v>
      </c>
      <c r="J3125" s="139">
        <v>0.75</v>
      </c>
      <c r="K3125" s="148">
        <v>35</v>
      </c>
      <c r="L3125" s="148"/>
      <c r="M3125" s="148"/>
      <c r="N3125" s="148"/>
      <c r="O3125" s="148"/>
      <c r="P3125" s="148"/>
      <c r="Q3125" s="148"/>
      <c r="R3125" s="148"/>
      <c r="S3125" s="148"/>
      <c r="T3125" s="148"/>
      <c r="U3125" s="148"/>
      <c r="V3125" s="148"/>
      <c r="W3125" s="148"/>
      <c r="X3125" s="139">
        <v>2</v>
      </c>
      <c r="Y3125" s="148">
        <v>913.27</v>
      </c>
      <c r="Z3125" s="148">
        <v>4</v>
      </c>
      <c r="AA3125" s="148">
        <v>86.73</v>
      </c>
      <c r="AB3125" s="148"/>
      <c r="AC3125" s="148"/>
      <c r="AD3125" s="148"/>
      <c r="AE3125" s="148"/>
      <c r="AF3125" s="148"/>
      <c r="AG3125" s="148"/>
      <c r="AH3125" s="148"/>
      <c r="AI3125" s="148"/>
      <c r="AJ3125" s="148"/>
      <c r="AK3125" s="148"/>
      <c r="AL3125" s="139">
        <v>0</v>
      </c>
      <c r="AM3125" s="139">
        <v>0</v>
      </c>
      <c r="AN3125" s="148">
        <f t="shared" si="433"/>
        <v>1000</v>
      </c>
      <c r="AO3125" s="148">
        <f t="shared" si="434"/>
        <v>35</v>
      </c>
      <c r="AP3125" s="148">
        <v>8</v>
      </c>
      <c r="AQ3125" s="140">
        <v>13</v>
      </c>
      <c r="AS3125" s="42">
        <f t="shared" si="435"/>
        <v>2253.4217240869812</v>
      </c>
      <c r="AT3125" s="101">
        <f t="shared" si="436"/>
        <v>0</v>
      </c>
      <c r="AU3125" s="42">
        <f t="shared" si="437"/>
        <v>2253.4217240869812</v>
      </c>
      <c r="AV3125" s="42">
        <f t="shared" si="438"/>
        <v>2548.6781401133871</v>
      </c>
      <c r="AW3125" s="102">
        <f t="shared" si="439"/>
        <v>431</v>
      </c>
      <c r="AX3125" s="43">
        <f t="shared" si="432"/>
        <v>0.75</v>
      </c>
      <c r="AY3125" s="43" t="str">
        <f t="shared" si="440"/>
        <v>UTGS</v>
      </c>
    </row>
    <row r="3126" spans="1:51" hidden="1" x14ac:dyDescent="0.2">
      <c r="A3126" s="38">
        <v>3119</v>
      </c>
      <c r="B3126" t="s">
        <v>362</v>
      </c>
      <c r="C3126" t="s">
        <v>289</v>
      </c>
      <c r="D3126">
        <v>550</v>
      </c>
      <c r="E3126" t="s">
        <v>1245</v>
      </c>
      <c r="F3126">
        <v>2</v>
      </c>
      <c r="G3126" t="str">
        <f>LOOKUP(F3126,{0,6,45},{"F","L","H"})</f>
        <v>F</v>
      </c>
      <c r="H3126" t="s">
        <v>4756</v>
      </c>
      <c r="I3126" s="43" t="str">
        <f>IFERROR(VLOOKUP(#REF!,#REF!,2,FALSE),"No")</f>
        <v>No</v>
      </c>
      <c r="J3126" s="139">
        <v>1.25</v>
      </c>
      <c r="K3126" s="148">
        <v>33</v>
      </c>
      <c r="L3126" s="148"/>
      <c r="M3126" s="148"/>
      <c r="N3126" s="148"/>
      <c r="O3126" s="148"/>
      <c r="P3126" s="148"/>
      <c r="Q3126" s="148"/>
      <c r="R3126" s="148"/>
      <c r="S3126" s="148"/>
      <c r="T3126" s="148"/>
      <c r="U3126" s="148"/>
      <c r="V3126" s="148"/>
      <c r="W3126" s="148"/>
      <c r="X3126" s="139">
        <v>2</v>
      </c>
      <c r="Y3126" s="148">
        <v>1000</v>
      </c>
      <c r="Z3126" s="148"/>
      <c r="AA3126" s="148"/>
      <c r="AB3126" s="148"/>
      <c r="AC3126" s="148"/>
      <c r="AD3126" s="148"/>
      <c r="AE3126" s="148"/>
      <c r="AF3126" s="148"/>
      <c r="AG3126" s="148"/>
      <c r="AH3126" s="148"/>
      <c r="AI3126" s="148"/>
      <c r="AJ3126" s="148"/>
      <c r="AK3126" s="148"/>
      <c r="AL3126" s="139">
        <v>0</v>
      </c>
      <c r="AM3126" s="139">
        <v>0</v>
      </c>
      <c r="AN3126" s="148">
        <f t="shared" si="433"/>
        <v>1000</v>
      </c>
      <c r="AO3126" s="148">
        <f t="shared" si="434"/>
        <v>33</v>
      </c>
      <c r="AP3126" s="148">
        <v>5</v>
      </c>
      <c r="AQ3126" s="140">
        <v>24</v>
      </c>
      <c r="AS3126" s="42">
        <f t="shared" si="435"/>
        <v>2458.944768424868</v>
      </c>
      <c r="AT3126" s="101">
        <f t="shared" si="436"/>
        <v>0</v>
      </c>
      <c r="AU3126" s="42">
        <f t="shared" si="437"/>
        <v>2458.944768424868</v>
      </c>
      <c r="AV3126" s="42">
        <f t="shared" si="438"/>
        <v>1354.623405061418</v>
      </c>
      <c r="AW3126" s="102">
        <f t="shared" si="439"/>
        <v>585.0096169344007</v>
      </c>
      <c r="AX3126" s="43">
        <f t="shared" si="432"/>
        <v>1.25</v>
      </c>
      <c r="AY3126" s="43" t="str">
        <f t="shared" si="440"/>
        <v>UTGS</v>
      </c>
    </row>
    <row r="3127" spans="1:51" hidden="1" x14ac:dyDescent="0.2">
      <c r="A3127" s="38">
        <v>3120</v>
      </c>
      <c r="B3127" t="s">
        <v>362</v>
      </c>
      <c r="C3127" t="s">
        <v>289</v>
      </c>
      <c r="D3127">
        <v>955</v>
      </c>
      <c r="E3127" t="s">
        <v>1250</v>
      </c>
      <c r="F3127">
        <v>2</v>
      </c>
      <c r="G3127" t="str">
        <f>LOOKUP(F3127,{0,6,45},{"F","L","H"})</f>
        <v>F</v>
      </c>
      <c r="H3127" t="s">
        <v>4757</v>
      </c>
      <c r="I3127" s="43" t="str">
        <f>IFERROR(VLOOKUP(#REF!,#REF!,2,FALSE),"No")</f>
        <v>No</v>
      </c>
      <c r="J3127" s="139">
        <v>0.75</v>
      </c>
      <c r="K3127" s="148">
        <v>40</v>
      </c>
      <c r="L3127" s="148"/>
      <c r="M3127" s="148"/>
      <c r="N3127" s="148"/>
      <c r="O3127" s="148"/>
      <c r="P3127" s="148"/>
      <c r="Q3127" s="148"/>
      <c r="R3127" s="148"/>
      <c r="S3127" s="148"/>
      <c r="T3127" s="148"/>
      <c r="U3127" s="148"/>
      <c r="V3127" s="148"/>
      <c r="W3127" s="148"/>
      <c r="X3127" s="139">
        <v>2</v>
      </c>
      <c r="Y3127" s="148">
        <v>871.73</v>
      </c>
      <c r="Z3127" s="148">
        <v>4</v>
      </c>
      <c r="AA3127" s="148">
        <v>128.27000000000001</v>
      </c>
      <c r="AB3127" s="148"/>
      <c r="AC3127" s="148"/>
      <c r="AD3127" s="148"/>
      <c r="AE3127" s="148"/>
      <c r="AF3127" s="148"/>
      <c r="AG3127" s="148"/>
      <c r="AH3127" s="148"/>
      <c r="AI3127" s="148"/>
      <c r="AJ3127" s="148"/>
      <c r="AK3127" s="148"/>
      <c r="AL3127" s="139">
        <v>0</v>
      </c>
      <c r="AM3127" s="139">
        <v>0</v>
      </c>
      <c r="AN3127" s="148">
        <f t="shared" si="433"/>
        <v>1000</v>
      </c>
      <c r="AO3127" s="148">
        <f t="shared" si="434"/>
        <v>40</v>
      </c>
      <c r="AP3127" s="148">
        <v>5</v>
      </c>
      <c r="AQ3127" s="140">
        <v>5</v>
      </c>
      <c r="AS3127" s="42">
        <f t="shared" si="435"/>
        <v>2575.3391132422644</v>
      </c>
      <c r="AT3127" s="101">
        <f t="shared" si="436"/>
        <v>0</v>
      </c>
      <c r="AU3127" s="42">
        <f t="shared" si="437"/>
        <v>2575.3391132422644</v>
      </c>
      <c r="AV3127" s="42">
        <f t="shared" si="438"/>
        <v>6686.1315242948067</v>
      </c>
      <c r="AW3127" s="102">
        <f t="shared" si="439"/>
        <v>1475.8772811117678</v>
      </c>
      <c r="AX3127" s="43">
        <f t="shared" si="432"/>
        <v>0.75</v>
      </c>
      <c r="AY3127" s="43" t="str">
        <f t="shared" si="440"/>
        <v>UTGS</v>
      </c>
    </row>
    <row r="3128" spans="1:51" hidden="1" x14ac:dyDescent="0.2">
      <c r="A3128" s="38">
        <v>3121</v>
      </c>
      <c r="B3128" t="s">
        <v>362</v>
      </c>
      <c r="C3128" t="s">
        <v>289</v>
      </c>
      <c r="D3128">
        <v>540</v>
      </c>
      <c r="E3128" t="s">
        <v>1250</v>
      </c>
      <c r="F3128">
        <v>0.25</v>
      </c>
      <c r="G3128" t="str">
        <f>LOOKUP(F3128,{0,6,45},{"F","L","H"})</f>
        <v>F</v>
      </c>
      <c r="H3128" t="s">
        <v>4758</v>
      </c>
      <c r="I3128" s="43" t="str">
        <f>IFERROR(VLOOKUP(#REF!,#REF!,2,FALSE),"No")</f>
        <v>No</v>
      </c>
      <c r="J3128" s="139">
        <v>0.75</v>
      </c>
      <c r="K3128" s="148">
        <v>153</v>
      </c>
      <c r="L3128" s="148"/>
      <c r="M3128" s="148"/>
      <c r="N3128" s="148"/>
      <c r="O3128" s="148"/>
      <c r="P3128" s="148"/>
      <c r="Q3128" s="148"/>
      <c r="R3128" s="148"/>
      <c r="S3128" s="148"/>
      <c r="T3128" s="148"/>
      <c r="U3128" s="148"/>
      <c r="V3128" s="148"/>
      <c r="W3128" s="148"/>
      <c r="X3128" s="139">
        <v>2</v>
      </c>
      <c r="Y3128" s="148">
        <v>670.69</v>
      </c>
      <c r="Z3128" s="148">
        <v>4</v>
      </c>
      <c r="AA3128" s="148">
        <v>329.31</v>
      </c>
      <c r="AB3128" s="148"/>
      <c r="AC3128" s="148"/>
      <c r="AD3128" s="148"/>
      <c r="AE3128" s="148"/>
      <c r="AF3128" s="148"/>
      <c r="AG3128" s="148"/>
      <c r="AH3128" s="148"/>
      <c r="AI3128" s="148"/>
      <c r="AJ3128" s="148"/>
      <c r="AK3128" s="148"/>
      <c r="AL3128" s="139">
        <v>0</v>
      </c>
      <c r="AM3128" s="139">
        <v>0</v>
      </c>
      <c r="AN3128" s="148">
        <f t="shared" si="433"/>
        <v>1000</v>
      </c>
      <c r="AO3128" s="148">
        <f t="shared" si="434"/>
        <v>153</v>
      </c>
      <c r="AP3128" s="148">
        <v>4</v>
      </c>
      <c r="AQ3128" s="140">
        <v>5</v>
      </c>
      <c r="AS3128" s="42">
        <f t="shared" si="435"/>
        <v>9850.6721081516607</v>
      </c>
      <c r="AT3128" s="101">
        <f t="shared" si="436"/>
        <v>0</v>
      </c>
      <c r="AU3128" s="42">
        <f t="shared" si="437"/>
        <v>9850.6721081516607</v>
      </c>
      <c r="AV3128" s="42">
        <f t="shared" si="438"/>
        <v>6974.4228842948069</v>
      </c>
      <c r="AW3128" s="102">
        <f t="shared" si="439"/>
        <v>585.0096169344007</v>
      </c>
      <c r="AX3128" s="43">
        <f t="shared" si="432"/>
        <v>0.75</v>
      </c>
      <c r="AY3128" s="43" t="str">
        <f t="shared" si="440"/>
        <v>UTGS</v>
      </c>
    </row>
    <row r="3129" spans="1:51" hidden="1" x14ac:dyDescent="0.2">
      <c r="A3129" s="38">
        <v>3122</v>
      </c>
      <c r="B3129" t="s">
        <v>362</v>
      </c>
      <c r="C3129" t="s">
        <v>289</v>
      </c>
      <c r="D3129">
        <v>540</v>
      </c>
      <c r="E3129" t="s">
        <v>1250</v>
      </c>
      <c r="F3129">
        <v>0.25</v>
      </c>
      <c r="G3129" t="str">
        <f>LOOKUP(F3129,{0,6,45},{"F","L","H"})</f>
        <v>F</v>
      </c>
      <c r="H3129" t="s">
        <v>4759</v>
      </c>
      <c r="I3129" s="43" t="str">
        <f>IFERROR(VLOOKUP(#REF!,#REF!,2,FALSE),"No")</f>
        <v>No</v>
      </c>
      <c r="J3129" s="139">
        <v>0.75</v>
      </c>
      <c r="K3129" s="148">
        <v>23</v>
      </c>
      <c r="L3129" s="148"/>
      <c r="M3129" s="148"/>
      <c r="N3129" s="148"/>
      <c r="O3129" s="148"/>
      <c r="P3129" s="148"/>
      <c r="Q3129" s="148"/>
      <c r="R3129" s="148"/>
      <c r="S3129" s="148"/>
      <c r="T3129" s="148"/>
      <c r="U3129" s="148"/>
      <c r="V3129" s="148"/>
      <c r="W3129" s="148"/>
      <c r="X3129" s="139">
        <v>1.25</v>
      </c>
      <c r="Y3129" s="148">
        <v>291.08999999999997</v>
      </c>
      <c r="Z3129" s="148">
        <v>2</v>
      </c>
      <c r="AA3129" s="148">
        <v>708.91</v>
      </c>
      <c r="AB3129" s="148"/>
      <c r="AC3129" s="148"/>
      <c r="AD3129" s="148"/>
      <c r="AE3129" s="148"/>
      <c r="AF3129" s="148"/>
      <c r="AG3129" s="148"/>
      <c r="AH3129" s="148"/>
      <c r="AI3129" s="148"/>
      <c r="AJ3129" s="148"/>
      <c r="AK3129" s="148"/>
      <c r="AL3129" s="139">
        <v>0</v>
      </c>
      <c r="AM3129" s="139">
        <v>0</v>
      </c>
      <c r="AN3129" s="148">
        <f t="shared" si="433"/>
        <v>1000</v>
      </c>
      <c r="AO3129" s="148">
        <f t="shared" si="434"/>
        <v>23</v>
      </c>
      <c r="AP3129" s="148">
        <v>8</v>
      </c>
      <c r="AQ3129" s="140">
        <v>8</v>
      </c>
      <c r="AS3129" s="42">
        <f t="shared" si="435"/>
        <v>1480.8199901143021</v>
      </c>
      <c r="AT3129" s="101">
        <f t="shared" si="436"/>
        <v>0</v>
      </c>
      <c r="AU3129" s="42">
        <f t="shared" si="437"/>
        <v>1480.8199901143021</v>
      </c>
      <c r="AV3129" s="42">
        <f t="shared" si="438"/>
        <v>4089.3405901842543</v>
      </c>
      <c r="AW3129" s="102">
        <f t="shared" si="439"/>
        <v>585.0096169344007</v>
      </c>
      <c r="AX3129" s="43">
        <f t="shared" si="432"/>
        <v>0.75</v>
      </c>
      <c r="AY3129" s="43" t="str">
        <f t="shared" si="440"/>
        <v>UTGS</v>
      </c>
    </row>
    <row r="3130" spans="1:51" hidden="1" x14ac:dyDescent="0.2">
      <c r="A3130" s="38">
        <v>3123</v>
      </c>
      <c r="B3130" t="s">
        <v>362</v>
      </c>
      <c r="C3130" t="s">
        <v>289</v>
      </c>
      <c r="D3130">
        <v>955</v>
      </c>
      <c r="E3130" t="s">
        <v>1250</v>
      </c>
      <c r="F3130">
        <v>2</v>
      </c>
      <c r="G3130" t="str">
        <f>LOOKUP(F3130,{0,6,45},{"F","L","H"})</f>
        <v>F</v>
      </c>
      <c r="H3130" t="s">
        <v>4760</v>
      </c>
      <c r="I3130" s="43" t="str">
        <f>IFERROR(VLOOKUP(#REF!,#REF!,2,FALSE),"No")</f>
        <v>No</v>
      </c>
      <c r="J3130" s="139">
        <v>0.75</v>
      </c>
      <c r="K3130" s="148">
        <v>259</v>
      </c>
      <c r="L3130" s="148"/>
      <c r="M3130" s="148"/>
      <c r="N3130" s="148"/>
      <c r="O3130" s="148"/>
      <c r="P3130" s="148"/>
      <c r="Q3130" s="148"/>
      <c r="R3130" s="148"/>
      <c r="S3130" s="148"/>
      <c r="T3130" s="148"/>
      <c r="U3130" s="148"/>
      <c r="V3130" s="148"/>
      <c r="W3130" s="148"/>
      <c r="X3130" s="139">
        <v>4</v>
      </c>
      <c r="Y3130" s="148">
        <v>143.36000000000001</v>
      </c>
      <c r="Z3130" s="148">
        <v>6</v>
      </c>
      <c r="AA3130" s="148">
        <v>856.64</v>
      </c>
      <c r="AB3130" s="148"/>
      <c r="AC3130" s="148"/>
      <c r="AD3130" s="148"/>
      <c r="AE3130" s="148"/>
      <c r="AF3130" s="148"/>
      <c r="AG3130" s="148"/>
      <c r="AH3130" s="148"/>
      <c r="AI3130" s="148"/>
      <c r="AJ3130" s="148"/>
      <c r="AK3130" s="148"/>
      <c r="AL3130" s="139">
        <v>0</v>
      </c>
      <c r="AM3130" s="139">
        <v>0</v>
      </c>
      <c r="AN3130" s="148">
        <f t="shared" si="433"/>
        <v>1000</v>
      </c>
      <c r="AO3130" s="148">
        <f t="shared" si="434"/>
        <v>259</v>
      </c>
      <c r="AP3130" s="148">
        <v>3</v>
      </c>
      <c r="AQ3130" s="140">
        <v>3</v>
      </c>
      <c r="AS3130" s="42">
        <f t="shared" si="435"/>
        <v>16675.320758243663</v>
      </c>
      <c r="AT3130" s="101">
        <f t="shared" si="436"/>
        <v>0</v>
      </c>
      <c r="AU3130" s="42">
        <f t="shared" si="437"/>
        <v>16675.320758243663</v>
      </c>
      <c r="AV3130" s="42">
        <f t="shared" si="438"/>
        <v>19037.861907158014</v>
      </c>
      <c r="AW3130" s="102">
        <f t="shared" si="439"/>
        <v>1475.8772811117678</v>
      </c>
      <c r="AX3130" s="43">
        <f t="shared" si="432"/>
        <v>0.75</v>
      </c>
      <c r="AY3130" s="43" t="str">
        <f t="shared" si="440"/>
        <v>UTGS</v>
      </c>
    </row>
    <row r="3131" spans="1:51" hidden="1" x14ac:dyDescent="0.2">
      <c r="A3131" s="38">
        <v>3124</v>
      </c>
      <c r="B3131" t="s">
        <v>5806</v>
      </c>
      <c r="C3131" t="s">
        <v>5745</v>
      </c>
      <c r="D3131">
        <v>232286</v>
      </c>
      <c r="E3131" t="s">
        <v>1222</v>
      </c>
      <c r="F3131">
        <v>45</v>
      </c>
      <c r="G3131" t="str">
        <f>LOOKUP(F3131,{0,6,45},{"F","L","H"})</f>
        <v>H</v>
      </c>
      <c r="H3131" t="s">
        <v>1924</v>
      </c>
      <c r="I3131" s="43" t="str">
        <f>IFERROR(VLOOKUP(#REF!,#REF!,2,FALSE),"No")</f>
        <v>No</v>
      </c>
      <c r="J3131" s="139">
        <v>6</v>
      </c>
      <c r="K3131" s="148">
        <v>110</v>
      </c>
      <c r="L3131" s="148"/>
      <c r="M3131" s="148"/>
      <c r="N3131" s="148"/>
      <c r="O3131" s="148"/>
      <c r="P3131" s="148"/>
      <c r="Q3131" s="148"/>
      <c r="R3131" s="148"/>
      <c r="S3131" s="148"/>
      <c r="T3131" s="148"/>
      <c r="U3131" s="148"/>
      <c r="V3131" s="148"/>
      <c r="W3131" s="148"/>
      <c r="X3131" s="139">
        <v>4</v>
      </c>
      <c r="Y3131" s="148">
        <v>224.4</v>
      </c>
      <c r="Z3131" s="149">
        <v>6</v>
      </c>
      <c r="AA3131" s="148">
        <v>284.39999999999998</v>
      </c>
      <c r="AB3131" s="148">
        <v>8</v>
      </c>
      <c r="AC3131" s="148">
        <v>491.19</v>
      </c>
      <c r="AD3131" s="148"/>
      <c r="AE3131" s="148"/>
      <c r="AF3131" s="148"/>
      <c r="AG3131" s="148"/>
      <c r="AH3131" s="148"/>
      <c r="AI3131" s="148"/>
      <c r="AJ3131" s="148"/>
      <c r="AK3131" s="148"/>
      <c r="AL3131" s="139">
        <v>0</v>
      </c>
      <c r="AM3131" s="139">
        <v>0</v>
      </c>
      <c r="AN3131" s="148">
        <f t="shared" si="433"/>
        <v>999.99</v>
      </c>
      <c r="AO3131" s="148">
        <f t="shared" si="434"/>
        <v>110</v>
      </c>
      <c r="AP3131" s="148">
        <v>2</v>
      </c>
      <c r="AQ3131" s="140">
        <v>2</v>
      </c>
      <c r="AS3131" s="42">
        <f t="shared" si="435"/>
        <v>5777.2000000000007</v>
      </c>
      <c r="AT3131" s="101">
        <f t="shared" si="436"/>
        <v>0</v>
      </c>
      <c r="AU3131" s="42">
        <f t="shared" si="437"/>
        <v>5777.2000000000007</v>
      </c>
      <c r="AV3131" s="42">
        <f t="shared" si="438"/>
        <v>30880.438605928412</v>
      </c>
      <c r="AW3131" s="102">
        <f t="shared" si="439"/>
        <v>226394.07327325639</v>
      </c>
      <c r="AX3131" s="43">
        <f t="shared" ref="AX3131:AX3194" si="441">IF(J3131&gt;0,J3131,R3131)</f>
        <v>6</v>
      </c>
      <c r="AY3131" s="43" t="str">
        <f t="shared" si="440"/>
        <v>UTTSM</v>
      </c>
    </row>
    <row r="3132" spans="1:51" hidden="1" x14ac:dyDescent="0.2">
      <c r="A3132" s="38">
        <v>3125</v>
      </c>
      <c r="B3132" t="s">
        <v>362</v>
      </c>
      <c r="C3132" t="s">
        <v>289</v>
      </c>
      <c r="D3132">
        <v>320</v>
      </c>
      <c r="E3132" t="s">
        <v>1245</v>
      </c>
      <c r="F3132">
        <v>0.25</v>
      </c>
      <c r="G3132" t="str">
        <f>LOOKUP(F3132,{0,6,45},{"F","L","H"})</f>
        <v>F</v>
      </c>
      <c r="H3132" t="s">
        <v>4762</v>
      </c>
      <c r="I3132" s="43" t="str">
        <f>IFERROR(VLOOKUP(#REF!,#REF!,2,FALSE),"No")</f>
        <v>No</v>
      </c>
      <c r="J3132" s="139">
        <v>0.75</v>
      </c>
      <c r="K3132" s="148">
        <v>27</v>
      </c>
      <c r="L3132" s="148"/>
      <c r="M3132" s="148"/>
      <c r="N3132" s="148"/>
      <c r="O3132" s="148"/>
      <c r="P3132" s="148"/>
      <c r="Q3132" s="148"/>
      <c r="R3132" s="148"/>
      <c r="S3132" s="148"/>
      <c r="T3132" s="148"/>
      <c r="U3132" s="148"/>
      <c r="V3132" s="148"/>
      <c r="W3132" s="148"/>
      <c r="X3132" s="139">
        <v>2</v>
      </c>
      <c r="Y3132" s="148">
        <v>1000</v>
      </c>
      <c r="Z3132" s="148"/>
      <c r="AA3132" s="148"/>
      <c r="AB3132" s="148"/>
      <c r="AC3132" s="148"/>
      <c r="AD3132" s="148"/>
      <c r="AE3132" s="148"/>
      <c r="AF3132" s="148"/>
      <c r="AG3132" s="148"/>
      <c r="AH3132" s="148"/>
      <c r="AI3132" s="148"/>
      <c r="AJ3132" s="148"/>
      <c r="AK3132" s="148"/>
      <c r="AL3132" s="139">
        <v>0</v>
      </c>
      <c r="AM3132" s="139">
        <v>0</v>
      </c>
      <c r="AN3132" s="148">
        <f t="shared" si="433"/>
        <v>1000</v>
      </c>
      <c r="AO3132" s="148">
        <f t="shared" si="434"/>
        <v>27</v>
      </c>
      <c r="AP3132" s="148">
        <v>20</v>
      </c>
      <c r="AQ3132" s="140">
        <v>20</v>
      </c>
      <c r="AS3132" s="42">
        <f t="shared" si="435"/>
        <v>1738.3539014385285</v>
      </c>
      <c r="AT3132" s="101">
        <f t="shared" si="436"/>
        <v>0</v>
      </c>
      <c r="AU3132" s="42">
        <f t="shared" si="437"/>
        <v>1738.3539014385285</v>
      </c>
      <c r="AV3132" s="42">
        <f t="shared" si="438"/>
        <v>1625.5480860737016</v>
      </c>
      <c r="AW3132" s="102">
        <f t="shared" si="439"/>
        <v>431</v>
      </c>
      <c r="AX3132" s="43">
        <f t="shared" si="441"/>
        <v>0.75</v>
      </c>
      <c r="AY3132" s="43" t="str">
        <f t="shared" si="440"/>
        <v>UTGS</v>
      </c>
    </row>
    <row r="3133" spans="1:51" hidden="1" x14ac:dyDescent="0.2">
      <c r="A3133" s="38">
        <v>3126</v>
      </c>
      <c r="B3133" t="s">
        <v>362</v>
      </c>
      <c r="C3133" t="s">
        <v>289</v>
      </c>
      <c r="D3133">
        <v>320</v>
      </c>
      <c r="E3133" t="s">
        <v>1245</v>
      </c>
      <c r="F3133">
        <v>0.25</v>
      </c>
      <c r="G3133" t="str">
        <f>LOOKUP(F3133,{0,6,45},{"F","L","H"})</f>
        <v>F</v>
      </c>
      <c r="H3133" t="s">
        <v>4763</v>
      </c>
      <c r="I3133" s="43" t="str">
        <f>IFERROR(VLOOKUP(#REF!,#REF!,2,FALSE),"No")</f>
        <v>No</v>
      </c>
      <c r="J3133" s="139">
        <v>0.75</v>
      </c>
      <c r="K3133" s="148">
        <v>30</v>
      </c>
      <c r="L3133" s="148"/>
      <c r="M3133" s="148"/>
      <c r="N3133" s="148"/>
      <c r="O3133" s="148"/>
      <c r="P3133" s="148"/>
      <c r="Q3133" s="148"/>
      <c r="R3133" s="148"/>
      <c r="S3133" s="148"/>
      <c r="T3133" s="148"/>
      <c r="U3133" s="148"/>
      <c r="V3133" s="148"/>
      <c r="W3133" s="148"/>
      <c r="X3133" s="139">
        <v>2</v>
      </c>
      <c r="Y3133" s="148">
        <v>1000</v>
      </c>
      <c r="Z3133" s="148"/>
      <c r="AA3133" s="148"/>
      <c r="AB3133" s="148"/>
      <c r="AC3133" s="148"/>
      <c r="AD3133" s="148"/>
      <c r="AE3133" s="148"/>
      <c r="AF3133" s="148"/>
      <c r="AG3133" s="148"/>
      <c r="AH3133" s="148"/>
      <c r="AI3133" s="148"/>
      <c r="AJ3133" s="148"/>
      <c r="AK3133" s="148"/>
      <c r="AL3133" s="139">
        <v>0</v>
      </c>
      <c r="AM3133" s="139">
        <v>0</v>
      </c>
      <c r="AN3133" s="148">
        <f t="shared" si="433"/>
        <v>1000</v>
      </c>
      <c r="AO3133" s="148">
        <f t="shared" si="434"/>
        <v>30</v>
      </c>
      <c r="AP3133" s="148">
        <v>14</v>
      </c>
      <c r="AQ3133" s="140">
        <v>14</v>
      </c>
      <c r="AS3133" s="42">
        <f t="shared" si="435"/>
        <v>1931.5043349316984</v>
      </c>
      <c r="AT3133" s="101">
        <f t="shared" si="436"/>
        <v>0</v>
      </c>
      <c r="AU3133" s="42">
        <f t="shared" si="437"/>
        <v>1931.5043349316984</v>
      </c>
      <c r="AV3133" s="42">
        <f t="shared" si="438"/>
        <v>2322.2115515338596</v>
      </c>
      <c r="AW3133" s="102">
        <f t="shared" si="439"/>
        <v>431</v>
      </c>
      <c r="AX3133" s="43">
        <f t="shared" si="441"/>
        <v>0.75</v>
      </c>
      <c r="AY3133" s="43" t="str">
        <f t="shared" si="440"/>
        <v>UTGS</v>
      </c>
    </row>
    <row r="3134" spans="1:51" hidden="1" x14ac:dyDescent="0.2">
      <c r="A3134" s="38">
        <v>3127</v>
      </c>
      <c r="B3134" t="s">
        <v>362</v>
      </c>
      <c r="C3134" t="s">
        <v>289</v>
      </c>
      <c r="D3134">
        <v>320</v>
      </c>
      <c r="E3134" t="s">
        <v>1245</v>
      </c>
      <c r="F3134">
        <v>0.25</v>
      </c>
      <c r="G3134" t="str">
        <f>LOOKUP(F3134,{0,6,45},{"F","L","H"})</f>
        <v>F</v>
      </c>
      <c r="H3134" t="s">
        <v>4764</v>
      </c>
      <c r="I3134" s="43" t="str">
        <f>IFERROR(VLOOKUP(#REF!,#REF!,2,FALSE),"No")</f>
        <v>No</v>
      </c>
      <c r="J3134" s="139">
        <v>0.75</v>
      </c>
      <c r="K3134" s="148">
        <v>26</v>
      </c>
      <c r="L3134" s="148"/>
      <c r="M3134" s="148"/>
      <c r="N3134" s="148"/>
      <c r="O3134" s="148"/>
      <c r="P3134" s="148"/>
      <c r="Q3134" s="148"/>
      <c r="R3134" s="148"/>
      <c r="S3134" s="148"/>
      <c r="T3134" s="148"/>
      <c r="U3134" s="148"/>
      <c r="V3134" s="148"/>
      <c r="W3134" s="148"/>
      <c r="X3134" s="139">
        <v>2</v>
      </c>
      <c r="Y3134" s="148">
        <v>743.33</v>
      </c>
      <c r="Z3134" s="149">
        <v>4</v>
      </c>
      <c r="AA3134" s="148">
        <v>256.67</v>
      </c>
      <c r="AB3134" s="149"/>
      <c r="AC3134" s="148"/>
      <c r="AD3134" s="148"/>
      <c r="AE3134" s="148"/>
      <c r="AF3134" s="148"/>
      <c r="AG3134" s="148"/>
      <c r="AH3134" s="148"/>
      <c r="AI3134" s="148"/>
      <c r="AJ3134" s="148"/>
      <c r="AK3134" s="148"/>
      <c r="AL3134" s="139">
        <v>0</v>
      </c>
      <c r="AM3134" s="139">
        <v>0</v>
      </c>
      <c r="AN3134" s="148">
        <f t="shared" si="433"/>
        <v>1000</v>
      </c>
      <c r="AO3134" s="148">
        <f t="shared" si="434"/>
        <v>26</v>
      </c>
      <c r="AP3134" s="148">
        <v>9</v>
      </c>
      <c r="AQ3134" s="140">
        <v>9</v>
      </c>
      <c r="AS3134" s="42">
        <f t="shared" si="435"/>
        <v>1673.9704236074717</v>
      </c>
      <c r="AT3134" s="101">
        <f t="shared" si="436"/>
        <v>0</v>
      </c>
      <c r="AU3134" s="42">
        <f t="shared" si="437"/>
        <v>1673.9704236074717</v>
      </c>
      <c r="AV3134" s="42">
        <f t="shared" si="438"/>
        <v>3816.8095134971145</v>
      </c>
      <c r="AW3134" s="102">
        <f t="shared" si="439"/>
        <v>431</v>
      </c>
      <c r="AX3134" s="43">
        <f t="shared" si="441"/>
        <v>0.75</v>
      </c>
      <c r="AY3134" s="43" t="str">
        <f t="shared" si="440"/>
        <v>UTGS</v>
      </c>
    </row>
    <row r="3135" spans="1:51" hidden="1" x14ac:dyDescent="0.2">
      <c r="A3135" s="38">
        <v>3128</v>
      </c>
      <c r="B3135" t="s">
        <v>362</v>
      </c>
      <c r="C3135" t="s">
        <v>289</v>
      </c>
      <c r="D3135">
        <v>320</v>
      </c>
      <c r="E3135" t="s">
        <v>1245</v>
      </c>
      <c r="F3135">
        <v>0.25</v>
      </c>
      <c r="G3135" t="str">
        <f>LOOKUP(F3135,{0,6,45},{"F","L","H"})</f>
        <v>F</v>
      </c>
      <c r="H3135" t="s">
        <v>4765</v>
      </c>
      <c r="I3135" s="43" t="str">
        <f>IFERROR(VLOOKUP(#REF!,#REF!,2,FALSE),"No")</f>
        <v>No</v>
      </c>
      <c r="J3135" s="139">
        <v>0.75</v>
      </c>
      <c r="K3135" s="148">
        <v>35</v>
      </c>
      <c r="L3135" s="148"/>
      <c r="M3135" s="148"/>
      <c r="N3135" s="148"/>
      <c r="O3135" s="148"/>
      <c r="P3135" s="148"/>
      <c r="Q3135" s="148"/>
      <c r="R3135" s="148"/>
      <c r="S3135" s="148"/>
      <c r="T3135" s="148"/>
      <c r="U3135" s="148"/>
      <c r="V3135" s="148"/>
      <c r="W3135" s="148"/>
      <c r="X3135" s="139">
        <v>2</v>
      </c>
      <c r="Y3135" s="148">
        <v>1000</v>
      </c>
      <c r="Z3135" s="149"/>
      <c r="AA3135" s="148"/>
      <c r="AB3135" s="148"/>
      <c r="AC3135" s="148"/>
      <c r="AD3135" s="148"/>
      <c r="AE3135" s="148"/>
      <c r="AF3135" s="148"/>
      <c r="AG3135" s="148"/>
      <c r="AH3135" s="148"/>
      <c r="AI3135" s="148"/>
      <c r="AJ3135" s="148"/>
      <c r="AK3135" s="148"/>
      <c r="AL3135" s="139">
        <v>0</v>
      </c>
      <c r="AM3135" s="139">
        <v>0</v>
      </c>
      <c r="AN3135" s="148">
        <f t="shared" si="433"/>
        <v>1000</v>
      </c>
      <c r="AO3135" s="148">
        <f t="shared" si="434"/>
        <v>35</v>
      </c>
      <c r="AP3135" s="148">
        <v>9</v>
      </c>
      <c r="AQ3135" s="140">
        <v>9</v>
      </c>
      <c r="AS3135" s="42">
        <f t="shared" si="435"/>
        <v>2253.4217240869812</v>
      </c>
      <c r="AT3135" s="101">
        <f t="shared" si="436"/>
        <v>0</v>
      </c>
      <c r="AU3135" s="42">
        <f t="shared" si="437"/>
        <v>2253.4217240869812</v>
      </c>
      <c r="AV3135" s="42">
        <f t="shared" si="438"/>
        <v>3612.3290801637813</v>
      </c>
      <c r="AW3135" s="102">
        <f t="shared" si="439"/>
        <v>431</v>
      </c>
      <c r="AX3135" s="43">
        <f t="shared" si="441"/>
        <v>0.75</v>
      </c>
      <c r="AY3135" s="43" t="str">
        <f t="shared" si="440"/>
        <v>UTGS</v>
      </c>
    </row>
    <row r="3136" spans="1:51" hidden="1" x14ac:dyDescent="0.2">
      <c r="A3136" s="38">
        <v>3129</v>
      </c>
      <c r="B3136" t="s">
        <v>362</v>
      </c>
      <c r="C3136" t="s">
        <v>289</v>
      </c>
      <c r="D3136">
        <v>550</v>
      </c>
      <c r="E3136" t="s">
        <v>1245</v>
      </c>
      <c r="F3136">
        <v>2</v>
      </c>
      <c r="G3136" t="str">
        <f>LOOKUP(F3136,{0,6,45},{"F","L","H"})</f>
        <v>F</v>
      </c>
      <c r="H3136" t="s">
        <v>5766</v>
      </c>
      <c r="I3136" s="43" t="str">
        <f>IFERROR(VLOOKUP(#REF!,#REF!,2,FALSE),"No")</f>
        <v>No</v>
      </c>
      <c r="J3136" s="139">
        <v>1.25</v>
      </c>
      <c r="K3136" s="148">
        <v>354</v>
      </c>
      <c r="L3136" s="148"/>
      <c r="M3136" s="148"/>
      <c r="N3136" s="148"/>
      <c r="O3136" s="148"/>
      <c r="P3136" s="148"/>
      <c r="Q3136" s="148"/>
      <c r="R3136" s="148"/>
      <c r="S3136" s="148"/>
      <c r="T3136" s="148"/>
      <c r="U3136" s="148"/>
      <c r="V3136" s="148"/>
      <c r="W3136" s="148"/>
      <c r="X3136" s="139">
        <v>2</v>
      </c>
      <c r="Y3136" s="148">
        <v>594.47</v>
      </c>
      <c r="Z3136" s="148">
        <v>6</v>
      </c>
      <c r="AA3136" s="148">
        <v>405.53</v>
      </c>
      <c r="AB3136" s="148"/>
      <c r="AC3136" s="148"/>
      <c r="AD3136" s="148"/>
      <c r="AE3136" s="148"/>
      <c r="AF3136" s="148"/>
      <c r="AG3136" s="148"/>
      <c r="AH3136" s="148"/>
      <c r="AI3136" s="148"/>
      <c r="AJ3136" s="148"/>
      <c r="AK3136" s="148"/>
      <c r="AL3136" s="139">
        <v>0</v>
      </c>
      <c r="AM3136" s="139">
        <v>0</v>
      </c>
      <c r="AN3136" s="148">
        <f t="shared" si="433"/>
        <v>1000</v>
      </c>
      <c r="AO3136" s="148">
        <f t="shared" si="434"/>
        <v>354</v>
      </c>
      <c r="AP3136" s="148">
        <v>1</v>
      </c>
      <c r="AQ3136" s="140">
        <v>47</v>
      </c>
      <c r="AS3136" s="42">
        <f t="shared" si="435"/>
        <v>26377.771152194036</v>
      </c>
      <c r="AT3136" s="101">
        <f t="shared" si="436"/>
        <v>0</v>
      </c>
      <c r="AU3136" s="42">
        <f t="shared" si="437"/>
        <v>26377.771152194036</v>
      </c>
      <c r="AV3136" s="42">
        <f t="shared" si="438"/>
        <v>929.17334726540514</v>
      </c>
      <c r="AW3136" s="102">
        <f t="shared" si="439"/>
        <v>585.0096169344007</v>
      </c>
      <c r="AX3136" s="43">
        <f t="shared" si="441"/>
        <v>1.25</v>
      </c>
      <c r="AY3136" s="43" t="str">
        <f t="shared" si="440"/>
        <v>UTGS</v>
      </c>
    </row>
    <row r="3137" spans="1:51" hidden="1" x14ac:dyDescent="0.2">
      <c r="A3137" s="38">
        <v>3130</v>
      </c>
      <c r="B3137" t="s">
        <v>362</v>
      </c>
      <c r="C3137" t="s">
        <v>289</v>
      </c>
      <c r="D3137">
        <v>44350</v>
      </c>
      <c r="E3137" t="s">
        <v>215</v>
      </c>
      <c r="F3137">
        <v>45</v>
      </c>
      <c r="G3137" t="str">
        <f>LOOKUP(F3137,{0,6,45},{"F","L","H"})</f>
        <v>H</v>
      </c>
      <c r="H3137" t="s">
        <v>2177</v>
      </c>
      <c r="I3137" s="43" t="str">
        <f>IFERROR(VLOOKUP(#REF!,#REF!,2,FALSE),"No")</f>
        <v>No</v>
      </c>
      <c r="J3137" s="139">
        <v>2</v>
      </c>
      <c r="K3137" s="148">
        <v>187.96</v>
      </c>
      <c r="L3137" s="148">
        <v>4</v>
      </c>
      <c r="M3137" s="148">
        <v>225</v>
      </c>
      <c r="N3137" s="148"/>
      <c r="O3137" s="148"/>
      <c r="P3137" s="148"/>
      <c r="Q3137" s="148"/>
      <c r="R3137" s="148"/>
      <c r="S3137" s="148"/>
      <c r="T3137" s="148"/>
      <c r="U3137" s="148"/>
      <c r="V3137" s="148"/>
      <c r="W3137" s="148"/>
      <c r="X3137" s="139">
        <v>2</v>
      </c>
      <c r="Y3137" s="148">
        <v>185.86</v>
      </c>
      <c r="Z3137" s="148">
        <v>6</v>
      </c>
      <c r="AA3137" s="148">
        <v>814.14</v>
      </c>
      <c r="AB3137" s="148"/>
      <c r="AC3137" s="148"/>
      <c r="AD3137" s="148"/>
      <c r="AE3137" s="148"/>
      <c r="AF3137" s="148"/>
      <c r="AG3137" s="148"/>
      <c r="AH3137" s="148"/>
      <c r="AI3137" s="148"/>
      <c r="AJ3137" s="148"/>
      <c r="AK3137" s="148"/>
      <c r="AL3137" s="139">
        <v>0</v>
      </c>
      <c r="AM3137" s="139">
        <v>0</v>
      </c>
      <c r="AN3137" s="148">
        <f t="shared" si="433"/>
        <v>1000</v>
      </c>
      <c r="AO3137" s="148">
        <f t="shared" si="434"/>
        <v>412.96000000000004</v>
      </c>
      <c r="AP3137" s="148">
        <v>4</v>
      </c>
      <c r="AQ3137" s="140">
        <v>4</v>
      </c>
      <c r="AS3137" s="42">
        <f t="shared" si="435"/>
        <v>30940.257005113137</v>
      </c>
      <c r="AT3137" s="101">
        <f t="shared" si="436"/>
        <v>0</v>
      </c>
      <c r="AU3137" s="42">
        <f t="shared" si="437"/>
        <v>30940.257005113137</v>
      </c>
      <c r="AV3137" s="42">
        <f t="shared" si="438"/>
        <v>13729.023630368511</v>
      </c>
      <c r="AW3137" s="102">
        <f t="shared" si="439"/>
        <v>60371.752872868376</v>
      </c>
      <c r="AX3137" s="43">
        <f t="shared" si="441"/>
        <v>2</v>
      </c>
      <c r="AY3137" s="43" t="str">
        <f t="shared" si="440"/>
        <v>UTGS</v>
      </c>
    </row>
    <row r="3138" spans="1:51" hidden="1" x14ac:dyDescent="0.2">
      <c r="A3138" s="38">
        <v>3131</v>
      </c>
      <c r="B3138" t="s">
        <v>362</v>
      </c>
      <c r="C3138" t="s">
        <v>289</v>
      </c>
      <c r="D3138">
        <v>550</v>
      </c>
      <c r="E3138" t="s">
        <v>1245</v>
      </c>
      <c r="F3138">
        <v>2</v>
      </c>
      <c r="G3138" t="str">
        <f>LOOKUP(F3138,{0,6,45},{"F","L","H"})</f>
        <v>F</v>
      </c>
      <c r="H3138" t="s">
        <v>4767</v>
      </c>
      <c r="I3138" s="43" t="str">
        <f>IFERROR(VLOOKUP(#REF!,#REF!,2,FALSE),"No")</f>
        <v>No</v>
      </c>
      <c r="J3138" s="139">
        <v>0.75</v>
      </c>
      <c r="K3138" s="148">
        <v>35</v>
      </c>
      <c r="L3138" s="148"/>
      <c r="M3138" s="148"/>
      <c r="N3138" s="148"/>
      <c r="O3138" s="148"/>
      <c r="P3138" s="148"/>
      <c r="Q3138" s="148"/>
      <c r="R3138" s="148"/>
      <c r="S3138" s="148"/>
      <c r="T3138" s="148"/>
      <c r="U3138" s="148"/>
      <c r="V3138" s="148"/>
      <c r="W3138" s="148"/>
      <c r="X3138" s="139">
        <v>1.25</v>
      </c>
      <c r="Y3138" s="148">
        <v>102</v>
      </c>
      <c r="Z3138" s="149">
        <v>2</v>
      </c>
      <c r="AA3138" s="148">
        <v>537.05999999999995</v>
      </c>
      <c r="AB3138" s="148">
        <v>6</v>
      </c>
      <c r="AC3138" s="148">
        <v>360.94</v>
      </c>
      <c r="AD3138" s="148"/>
      <c r="AE3138" s="148"/>
      <c r="AF3138" s="148"/>
      <c r="AG3138" s="148"/>
      <c r="AH3138" s="148"/>
      <c r="AI3138" s="148"/>
      <c r="AJ3138" s="148"/>
      <c r="AK3138" s="148"/>
      <c r="AL3138" s="139">
        <v>0</v>
      </c>
      <c r="AM3138" s="139">
        <v>0</v>
      </c>
      <c r="AN3138" s="148">
        <f t="shared" si="433"/>
        <v>1000</v>
      </c>
      <c r="AO3138" s="148">
        <f t="shared" si="434"/>
        <v>35</v>
      </c>
      <c r="AP3138" s="148">
        <v>5</v>
      </c>
      <c r="AQ3138" s="140">
        <v>18</v>
      </c>
      <c r="AS3138" s="42">
        <f t="shared" si="435"/>
        <v>2253.4217240869812</v>
      </c>
      <c r="AT3138" s="101">
        <f t="shared" si="436"/>
        <v>0</v>
      </c>
      <c r="AU3138" s="42">
        <f t="shared" si="437"/>
        <v>2253.4217240869812</v>
      </c>
      <c r="AV3138" s="42">
        <f t="shared" si="438"/>
        <v>2361.9683623041133</v>
      </c>
      <c r="AW3138" s="102">
        <f t="shared" si="439"/>
        <v>585.0096169344007</v>
      </c>
      <c r="AX3138" s="43">
        <f t="shared" si="441"/>
        <v>0.75</v>
      </c>
      <c r="AY3138" s="43" t="str">
        <f t="shared" si="440"/>
        <v>UTGS</v>
      </c>
    </row>
    <row r="3139" spans="1:51" hidden="1" x14ac:dyDescent="0.2">
      <c r="A3139" s="38">
        <v>3132</v>
      </c>
      <c r="B3139" t="s">
        <v>362</v>
      </c>
      <c r="C3139" t="s">
        <v>289</v>
      </c>
      <c r="D3139">
        <v>540</v>
      </c>
      <c r="E3139" t="s">
        <v>1250</v>
      </c>
      <c r="F3139">
        <v>0.25</v>
      </c>
      <c r="G3139" t="str">
        <f>LOOKUP(F3139,{0,6,45},{"F","L","H"})</f>
        <v>F</v>
      </c>
      <c r="H3139" t="s">
        <v>4768</v>
      </c>
      <c r="I3139" s="43" t="str">
        <f>IFERROR(VLOOKUP(#REF!,#REF!,2,FALSE),"No")</f>
        <v>No</v>
      </c>
      <c r="J3139" s="139">
        <v>0.75</v>
      </c>
      <c r="K3139" s="148">
        <v>31</v>
      </c>
      <c r="L3139" s="148"/>
      <c r="M3139" s="148"/>
      <c r="N3139" s="148"/>
      <c r="O3139" s="148"/>
      <c r="P3139" s="148"/>
      <c r="Q3139" s="148"/>
      <c r="R3139" s="148"/>
      <c r="S3139" s="148"/>
      <c r="T3139" s="148"/>
      <c r="U3139" s="148"/>
      <c r="V3139" s="148"/>
      <c r="W3139" s="148"/>
      <c r="X3139" s="139">
        <v>2</v>
      </c>
      <c r="Y3139" s="148">
        <v>924.64</v>
      </c>
      <c r="Z3139" s="148">
        <v>6</v>
      </c>
      <c r="AA3139" s="148">
        <v>75.36</v>
      </c>
      <c r="AB3139" s="148"/>
      <c r="AC3139" s="148"/>
      <c r="AD3139" s="148"/>
      <c r="AE3139" s="148"/>
      <c r="AF3139" s="148"/>
      <c r="AG3139" s="148"/>
      <c r="AH3139" s="148"/>
      <c r="AI3139" s="148"/>
      <c r="AJ3139" s="148"/>
      <c r="AK3139" s="148"/>
      <c r="AL3139" s="139">
        <v>0</v>
      </c>
      <c r="AM3139" s="139">
        <v>0</v>
      </c>
      <c r="AN3139" s="148">
        <f t="shared" si="433"/>
        <v>1000</v>
      </c>
      <c r="AO3139" s="148">
        <f t="shared" si="434"/>
        <v>31</v>
      </c>
      <c r="AP3139" s="148">
        <v>13</v>
      </c>
      <c r="AQ3139" s="140">
        <v>13</v>
      </c>
      <c r="AS3139" s="42">
        <f t="shared" si="435"/>
        <v>1995.8878127627549</v>
      </c>
      <c r="AT3139" s="101">
        <f t="shared" si="436"/>
        <v>0</v>
      </c>
      <c r="AU3139" s="42">
        <f t="shared" si="437"/>
        <v>1995.8878127627549</v>
      </c>
      <c r="AV3139" s="42">
        <f t="shared" si="438"/>
        <v>2660.374532421079</v>
      </c>
      <c r="AW3139" s="102">
        <f t="shared" si="439"/>
        <v>585.0096169344007</v>
      </c>
      <c r="AX3139" s="43">
        <f t="shared" si="441"/>
        <v>0.75</v>
      </c>
      <c r="AY3139" s="43" t="str">
        <f t="shared" si="440"/>
        <v>UTGS</v>
      </c>
    </row>
    <row r="3140" spans="1:51" hidden="1" x14ac:dyDescent="0.2">
      <c r="A3140" s="38">
        <v>3133</v>
      </c>
      <c r="B3140" t="s">
        <v>362</v>
      </c>
      <c r="C3140" t="s">
        <v>289</v>
      </c>
      <c r="D3140">
        <v>21100</v>
      </c>
      <c r="E3140" t="s">
        <v>197</v>
      </c>
      <c r="F3140">
        <v>5</v>
      </c>
      <c r="G3140" t="str">
        <f>LOOKUP(F3140,{0,6,45},{"F","L","H"})</f>
        <v>F</v>
      </c>
      <c r="H3140" t="s">
        <v>4769</v>
      </c>
      <c r="I3140" s="43" t="str">
        <f>IFERROR(VLOOKUP(#REF!,#REF!,2,FALSE),"No")</f>
        <v>No</v>
      </c>
      <c r="J3140" s="139">
        <v>2</v>
      </c>
      <c r="K3140" s="148">
        <v>14</v>
      </c>
      <c r="L3140" s="148"/>
      <c r="M3140" s="148"/>
      <c r="N3140" s="148"/>
      <c r="O3140" s="148"/>
      <c r="P3140" s="148"/>
      <c r="Q3140" s="148"/>
      <c r="R3140" s="148"/>
      <c r="S3140" s="148"/>
      <c r="T3140" s="148"/>
      <c r="U3140" s="148"/>
      <c r="V3140" s="148"/>
      <c r="W3140" s="148"/>
      <c r="X3140" s="139">
        <v>2</v>
      </c>
      <c r="Y3140" s="148">
        <v>72.459999999999994</v>
      </c>
      <c r="Z3140" s="149">
        <v>4</v>
      </c>
      <c r="AA3140" s="148">
        <v>492.9</v>
      </c>
      <c r="AB3140" s="149">
        <v>6</v>
      </c>
      <c r="AC3140" s="148">
        <v>434.64</v>
      </c>
      <c r="AD3140" s="148"/>
      <c r="AE3140" s="148"/>
      <c r="AF3140" s="148"/>
      <c r="AG3140" s="148"/>
      <c r="AH3140" s="148"/>
      <c r="AI3140" s="148"/>
      <c r="AJ3140" s="148"/>
      <c r="AK3140" s="148"/>
      <c r="AL3140" s="139">
        <v>0</v>
      </c>
      <c r="AM3140" s="139">
        <v>0</v>
      </c>
      <c r="AN3140" s="148">
        <f t="shared" si="433"/>
        <v>1000</v>
      </c>
      <c r="AO3140" s="148">
        <f t="shared" si="434"/>
        <v>14</v>
      </c>
      <c r="AP3140" s="148">
        <v>4</v>
      </c>
      <c r="AQ3140" s="140">
        <v>25</v>
      </c>
      <c r="AS3140" s="42">
        <f t="shared" si="435"/>
        <v>1021.7686896347925</v>
      </c>
      <c r="AT3140" s="101">
        <f t="shared" si="436"/>
        <v>0</v>
      </c>
      <c r="AU3140" s="42">
        <f t="shared" si="437"/>
        <v>1021.7686896347925</v>
      </c>
      <c r="AV3140" s="42">
        <f t="shared" si="438"/>
        <v>1920.2539008589615</v>
      </c>
      <c r="AW3140" s="102">
        <f t="shared" si="439"/>
        <v>18747.149999999998</v>
      </c>
      <c r="AX3140" s="43">
        <f t="shared" si="441"/>
        <v>2</v>
      </c>
      <c r="AY3140" s="43" t="str">
        <f t="shared" si="440"/>
        <v>UTGS</v>
      </c>
    </row>
    <row r="3141" spans="1:51" hidden="1" x14ac:dyDescent="0.2">
      <c r="A3141" s="38">
        <v>3134</v>
      </c>
      <c r="B3141" t="s">
        <v>362</v>
      </c>
      <c r="C3141" t="s">
        <v>289</v>
      </c>
      <c r="D3141">
        <v>320</v>
      </c>
      <c r="E3141" t="s">
        <v>1245</v>
      </c>
      <c r="F3141">
        <v>0.25</v>
      </c>
      <c r="G3141" t="str">
        <f>LOOKUP(F3141,{0,6,45},{"F","L","H"})</f>
        <v>F</v>
      </c>
      <c r="H3141" t="s">
        <v>4770</v>
      </c>
      <c r="I3141" s="43" t="str">
        <f>IFERROR(VLOOKUP(#REF!,#REF!,2,FALSE),"No")</f>
        <v>No</v>
      </c>
      <c r="J3141" s="139">
        <v>0.75</v>
      </c>
      <c r="K3141" s="148">
        <v>24</v>
      </c>
      <c r="L3141" s="148"/>
      <c r="M3141" s="148"/>
      <c r="N3141" s="148"/>
      <c r="O3141" s="148"/>
      <c r="P3141" s="148"/>
      <c r="Q3141" s="148"/>
      <c r="R3141" s="148"/>
      <c r="S3141" s="148"/>
      <c r="T3141" s="148"/>
      <c r="U3141" s="148"/>
      <c r="V3141" s="148"/>
      <c r="W3141" s="148"/>
      <c r="X3141" s="139">
        <v>2</v>
      </c>
      <c r="Y3141" s="148">
        <v>1000</v>
      </c>
      <c r="Z3141" s="148"/>
      <c r="AA3141" s="148"/>
      <c r="AB3141" s="148"/>
      <c r="AC3141" s="148"/>
      <c r="AD3141" s="148"/>
      <c r="AE3141" s="148"/>
      <c r="AF3141" s="148"/>
      <c r="AG3141" s="148"/>
      <c r="AH3141" s="148"/>
      <c r="AI3141" s="148"/>
      <c r="AJ3141" s="148"/>
      <c r="AK3141" s="148"/>
      <c r="AL3141" s="139">
        <v>0</v>
      </c>
      <c r="AM3141" s="139">
        <v>0</v>
      </c>
      <c r="AN3141" s="148">
        <f t="shared" si="433"/>
        <v>1000</v>
      </c>
      <c r="AO3141" s="148">
        <f t="shared" si="434"/>
        <v>24</v>
      </c>
      <c r="AP3141" s="148">
        <v>11</v>
      </c>
      <c r="AQ3141" s="140">
        <v>11</v>
      </c>
      <c r="AS3141" s="42">
        <f t="shared" si="435"/>
        <v>1545.2034679453586</v>
      </c>
      <c r="AT3141" s="101">
        <f t="shared" si="436"/>
        <v>0</v>
      </c>
      <c r="AU3141" s="42">
        <f t="shared" si="437"/>
        <v>1545.2034679453586</v>
      </c>
      <c r="AV3141" s="42">
        <f t="shared" si="438"/>
        <v>2955.5419746794573</v>
      </c>
      <c r="AW3141" s="102">
        <f t="shared" si="439"/>
        <v>431</v>
      </c>
      <c r="AX3141" s="43">
        <f t="shared" si="441"/>
        <v>0.75</v>
      </c>
      <c r="AY3141" s="43" t="str">
        <f t="shared" si="440"/>
        <v>UTGS</v>
      </c>
    </row>
    <row r="3142" spans="1:51" hidden="1" x14ac:dyDescent="0.2">
      <c r="A3142" s="38">
        <v>3135</v>
      </c>
      <c r="B3142" t="s">
        <v>362</v>
      </c>
      <c r="C3142" t="s">
        <v>289</v>
      </c>
      <c r="D3142">
        <v>540</v>
      </c>
      <c r="E3142" t="s">
        <v>1250</v>
      </c>
      <c r="F3142">
        <v>0.25</v>
      </c>
      <c r="G3142" t="str">
        <f>LOOKUP(F3142,{0,6,45},{"F","L","H"})</f>
        <v>F</v>
      </c>
      <c r="H3142" t="s">
        <v>4772</v>
      </c>
      <c r="I3142" s="43" t="str">
        <f>IFERROR(VLOOKUP(#REF!,#REF!,2,FALSE),"No")</f>
        <v>No</v>
      </c>
      <c r="J3142" s="139">
        <v>0.75</v>
      </c>
      <c r="K3142" s="148">
        <v>26.61</v>
      </c>
      <c r="L3142" s="148"/>
      <c r="M3142" s="148"/>
      <c r="N3142" s="148"/>
      <c r="O3142" s="148"/>
      <c r="P3142" s="148"/>
      <c r="Q3142" s="148"/>
      <c r="R3142" s="148"/>
      <c r="S3142" s="148"/>
      <c r="T3142" s="148"/>
      <c r="U3142" s="148"/>
      <c r="V3142" s="148"/>
      <c r="W3142" s="148"/>
      <c r="X3142" s="139">
        <v>1.25</v>
      </c>
      <c r="Y3142" s="148">
        <v>298.29000000000002</v>
      </c>
      <c r="Z3142" s="149">
        <v>2</v>
      </c>
      <c r="AA3142" s="148">
        <v>701.71</v>
      </c>
      <c r="AB3142" s="148"/>
      <c r="AC3142" s="148"/>
      <c r="AD3142" s="148"/>
      <c r="AE3142" s="148"/>
      <c r="AF3142" s="148"/>
      <c r="AG3142" s="148"/>
      <c r="AH3142" s="148"/>
      <c r="AI3142" s="148"/>
      <c r="AJ3142" s="148"/>
      <c r="AK3142" s="148"/>
      <c r="AL3142" s="139">
        <v>0</v>
      </c>
      <c r="AM3142" s="139">
        <v>0</v>
      </c>
      <c r="AN3142" s="148">
        <f t="shared" si="433"/>
        <v>1000</v>
      </c>
      <c r="AO3142" s="148">
        <f t="shared" si="434"/>
        <v>26.61</v>
      </c>
      <c r="AP3142" s="148">
        <v>13</v>
      </c>
      <c r="AQ3142" s="140">
        <v>13</v>
      </c>
      <c r="AS3142" s="42">
        <f t="shared" si="435"/>
        <v>1713.2443450844164</v>
      </c>
      <c r="AT3142" s="101">
        <f t="shared" si="436"/>
        <v>0</v>
      </c>
      <c r="AU3142" s="42">
        <f t="shared" si="437"/>
        <v>1713.2443450844164</v>
      </c>
      <c r="AV3142" s="42">
        <f t="shared" si="438"/>
        <v>2516.9049785749257</v>
      </c>
      <c r="AW3142" s="102">
        <f t="shared" si="439"/>
        <v>585.0096169344007</v>
      </c>
      <c r="AX3142" s="43">
        <f t="shared" si="441"/>
        <v>0.75</v>
      </c>
      <c r="AY3142" s="43" t="str">
        <f t="shared" si="440"/>
        <v>UTGS</v>
      </c>
    </row>
    <row r="3143" spans="1:51" hidden="1" x14ac:dyDescent="0.2">
      <c r="A3143" s="38">
        <v>3136</v>
      </c>
      <c r="B3143" t="s">
        <v>5806</v>
      </c>
      <c r="C3143" t="s">
        <v>289</v>
      </c>
      <c r="D3143">
        <v>21100</v>
      </c>
      <c r="E3143" t="s">
        <v>197</v>
      </c>
      <c r="F3143">
        <v>5</v>
      </c>
      <c r="G3143" t="str">
        <f>LOOKUP(F3143,{0,6,45},{"F","L","H"})</f>
        <v>F</v>
      </c>
      <c r="H3143" t="s">
        <v>4773</v>
      </c>
      <c r="I3143" s="43" t="str">
        <f>IFERROR(VLOOKUP(#REF!,#REF!,2,FALSE),"No")</f>
        <v>No</v>
      </c>
      <c r="J3143" s="139">
        <v>4</v>
      </c>
      <c r="K3143" s="148">
        <v>59</v>
      </c>
      <c r="L3143" s="148"/>
      <c r="M3143" s="148"/>
      <c r="N3143" s="148"/>
      <c r="O3143" s="148"/>
      <c r="P3143" s="148"/>
      <c r="Q3143" s="148"/>
      <c r="R3143" s="148"/>
      <c r="S3143" s="148"/>
      <c r="T3143" s="148"/>
      <c r="U3143" s="148"/>
      <c r="V3143" s="148"/>
      <c r="W3143" s="148"/>
      <c r="X3143" s="139">
        <v>3</v>
      </c>
      <c r="Y3143" s="148">
        <v>156.41</v>
      </c>
      <c r="Z3143" s="149">
        <v>4</v>
      </c>
      <c r="AA3143" s="148">
        <v>843.59</v>
      </c>
      <c r="AB3143" s="148"/>
      <c r="AC3143" s="148"/>
      <c r="AD3143" s="148"/>
      <c r="AE3143" s="148"/>
      <c r="AF3143" s="148"/>
      <c r="AG3143" s="148"/>
      <c r="AH3143" s="148"/>
      <c r="AI3143" s="148"/>
      <c r="AJ3143" s="148"/>
      <c r="AK3143" s="148"/>
      <c r="AL3143" s="139">
        <v>0</v>
      </c>
      <c r="AM3143" s="139">
        <v>0</v>
      </c>
      <c r="AN3143" s="148">
        <f t="shared" si="433"/>
        <v>1000</v>
      </c>
      <c r="AO3143" s="148">
        <f t="shared" si="434"/>
        <v>59</v>
      </c>
      <c r="AP3143" s="148">
        <v>6</v>
      </c>
      <c r="AQ3143" s="140">
        <v>8</v>
      </c>
      <c r="AS3143" s="42">
        <f t="shared" si="435"/>
        <v>4516.0651920323398</v>
      </c>
      <c r="AT3143" s="101">
        <f t="shared" si="436"/>
        <v>0</v>
      </c>
      <c r="AU3143" s="42">
        <f t="shared" si="437"/>
        <v>4516.0651920323398</v>
      </c>
      <c r="AV3143" s="42">
        <f t="shared" si="438"/>
        <v>4572.0279026842545</v>
      </c>
      <c r="AW3143" s="102">
        <f t="shared" si="439"/>
        <v>18747.149999999998</v>
      </c>
      <c r="AX3143" s="43">
        <f t="shared" si="441"/>
        <v>4</v>
      </c>
      <c r="AY3143" s="43" t="str">
        <f t="shared" si="440"/>
        <v>UTGS</v>
      </c>
    </row>
    <row r="3144" spans="1:51" hidden="1" x14ac:dyDescent="0.2">
      <c r="A3144" s="38">
        <v>3137</v>
      </c>
      <c r="B3144" t="s">
        <v>362</v>
      </c>
      <c r="C3144" t="s">
        <v>289</v>
      </c>
      <c r="D3144">
        <v>320</v>
      </c>
      <c r="E3144" t="s">
        <v>1245</v>
      </c>
      <c r="F3144">
        <v>0.25</v>
      </c>
      <c r="G3144" t="str">
        <f>LOOKUP(F3144,{0,6,45},{"F","L","H"})</f>
        <v>F</v>
      </c>
      <c r="H3144" t="s">
        <v>4774</v>
      </c>
      <c r="I3144" s="43" t="str">
        <f>IFERROR(VLOOKUP(#REF!,#REF!,2,FALSE),"No")</f>
        <v>No</v>
      </c>
      <c r="J3144" s="139">
        <v>0.75</v>
      </c>
      <c r="K3144" s="148">
        <v>36</v>
      </c>
      <c r="L3144" s="148"/>
      <c r="M3144" s="148"/>
      <c r="N3144" s="148"/>
      <c r="O3144" s="148"/>
      <c r="P3144" s="148"/>
      <c r="Q3144" s="148"/>
      <c r="R3144" s="148"/>
      <c r="S3144" s="148"/>
      <c r="T3144" s="148"/>
      <c r="U3144" s="148"/>
      <c r="V3144" s="148"/>
      <c r="W3144" s="148"/>
      <c r="X3144" s="139">
        <v>2</v>
      </c>
      <c r="Y3144" s="148">
        <v>1000</v>
      </c>
      <c r="Z3144" s="149"/>
      <c r="AA3144" s="148"/>
      <c r="AB3144" s="149"/>
      <c r="AC3144" s="148"/>
      <c r="AD3144" s="148"/>
      <c r="AE3144" s="148"/>
      <c r="AF3144" s="148"/>
      <c r="AG3144" s="148"/>
      <c r="AH3144" s="148"/>
      <c r="AI3144" s="148"/>
      <c r="AJ3144" s="148"/>
      <c r="AK3144" s="148"/>
      <c r="AL3144" s="139">
        <v>0</v>
      </c>
      <c r="AM3144" s="139">
        <v>0</v>
      </c>
      <c r="AN3144" s="148">
        <f t="shared" ref="AN3144:AN3207" si="442">SUM(Y3144,AA3144,AC3144,AE3144,AG3144,AI3144,AK3144,AM3144)</f>
        <v>1000</v>
      </c>
      <c r="AO3144" s="148">
        <f t="shared" ref="AO3144:AO3207" si="443">SUM(K3144,M3144,O3144,Q3144,S3144,U3144,W3144)</f>
        <v>36</v>
      </c>
      <c r="AP3144" s="148">
        <v>9</v>
      </c>
      <c r="AQ3144" s="140">
        <v>10</v>
      </c>
      <c r="AS3144" s="42">
        <f t="shared" ref="AS3144:AS3207" si="444">(VLOOKUP(J3144,Service,2,FALSE)*K3144+VLOOKUP(L3144,Service,2,FALSE)*M3144+VLOOKUP(N3144,Service,2,FALSE)*O3144+VLOOKUP(P3144,Service,2,FALSE)*Q3144)</f>
        <v>2317.8052019180377</v>
      </c>
      <c r="AT3144" s="101">
        <f t="shared" ref="AT3144:AT3207" si="445">VLOOKUP(R3144,serviceHP,2,FALSE)*S3144+VLOOKUP(T3144,serviceHP,2,FALSE)*U3144+VLOOKUP(V3144,serviceHP,2,FALSE)*W3144</f>
        <v>0</v>
      </c>
      <c r="AU3144" s="42">
        <f t="shared" ref="AU3144:AU3207" si="446">AS3144+AT3144</f>
        <v>2317.8052019180377</v>
      </c>
      <c r="AV3144" s="42">
        <f t="shared" ref="AV3144:AV3207" si="447">(VLOOKUP(X3144,Main,2,FALSE)*Y3144+VLOOKUP(Z3144,Main,2,FALSE)*AA3144+VLOOKUP(AB3144,Main,2,FALSE)*AC3144+VLOOKUP(AD3144,Main,2,FALSE)*AE3144+VLOOKUP(AF3144,Main,2,FALSE)*AG3144+VLOOKUP(AL3144,Main,2,FALSE)*AM3144+VLOOKUP(AH3144,Main,2,FALSE)*AI3144+VLOOKUP(AL3144,Main,2,FALSE)*AM3144+VLOOKUP(AJ3144,Main,2,FALSE)*AK3144)/AQ3144</f>
        <v>3251.0961721474032</v>
      </c>
      <c r="AW3144" s="102">
        <f t="shared" ref="AW3144:AW3207" si="448">IF(G3144="F",VLOOKUP(D3144,MeterAndReg2,2,TRUE),(IF(G3144="L",VLOOKUP(D3144,MeterAndReg2,3,TRUE),VLOOKUP(D3144,MeterAndReg2,4,TRUE))))</f>
        <v>431</v>
      </c>
      <c r="AX3144" s="43">
        <f t="shared" si="441"/>
        <v>0.75</v>
      </c>
      <c r="AY3144" s="43" t="str">
        <f t="shared" si="440"/>
        <v>UTGS</v>
      </c>
    </row>
    <row r="3145" spans="1:51" hidden="1" x14ac:dyDescent="0.2">
      <c r="A3145" s="38">
        <v>3138</v>
      </c>
      <c r="B3145" t="s">
        <v>362</v>
      </c>
      <c r="C3145" t="s">
        <v>289</v>
      </c>
      <c r="D3145">
        <v>540</v>
      </c>
      <c r="E3145" t="s">
        <v>1250</v>
      </c>
      <c r="F3145">
        <v>0.25</v>
      </c>
      <c r="G3145" t="str">
        <f>LOOKUP(F3145,{0,6,45},{"F","L","H"})</f>
        <v>F</v>
      </c>
      <c r="H3145" t="s">
        <v>4775</v>
      </c>
      <c r="I3145" s="43" t="str">
        <f>IFERROR(VLOOKUP(#REF!,#REF!,2,FALSE),"No")</f>
        <v>No</v>
      </c>
      <c r="J3145" s="139">
        <v>0.75</v>
      </c>
      <c r="K3145" s="148">
        <v>15</v>
      </c>
      <c r="L3145" s="148"/>
      <c r="M3145" s="148"/>
      <c r="N3145" s="148"/>
      <c r="O3145" s="148"/>
      <c r="P3145" s="148"/>
      <c r="Q3145" s="148"/>
      <c r="R3145" s="148"/>
      <c r="S3145" s="148"/>
      <c r="T3145" s="148"/>
      <c r="U3145" s="148"/>
      <c r="V3145" s="148"/>
      <c r="W3145" s="148"/>
      <c r="X3145" s="139">
        <v>2</v>
      </c>
      <c r="Y3145" s="148">
        <v>1000</v>
      </c>
      <c r="Z3145" s="148"/>
      <c r="AA3145" s="148"/>
      <c r="AB3145" s="148"/>
      <c r="AC3145" s="148"/>
      <c r="AD3145" s="148"/>
      <c r="AE3145" s="148"/>
      <c r="AF3145" s="148"/>
      <c r="AG3145" s="148"/>
      <c r="AH3145" s="148"/>
      <c r="AI3145" s="148"/>
      <c r="AJ3145" s="148"/>
      <c r="AK3145" s="148"/>
      <c r="AL3145" s="139">
        <v>0</v>
      </c>
      <c r="AM3145" s="139">
        <v>0</v>
      </c>
      <c r="AN3145" s="148">
        <f t="shared" si="442"/>
        <v>1000</v>
      </c>
      <c r="AO3145" s="148">
        <f t="shared" si="443"/>
        <v>15</v>
      </c>
      <c r="AP3145" s="148">
        <v>17</v>
      </c>
      <c r="AQ3145" s="140">
        <v>17</v>
      </c>
      <c r="AS3145" s="42">
        <f t="shared" si="444"/>
        <v>965.7521674658492</v>
      </c>
      <c r="AT3145" s="101">
        <f t="shared" si="445"/>
        <v>0</v>
      </c>
      <c r="AU3145" s="42">
        <f t="shared" si="446"/>
        <v>965.7521674658492</v>
      </c>
      <c r="AV3145" s="42">
        <f t="shared" si="447"/>
        <v>1912.4095130278843</v>
      </c>
      <c r="AW3145" s="102">
        <f t="shared" si="448"/>
        <v>585.0096169344007</v>
      </c>
      <c r="AX3145" s="43">
        <f t="shared" si="441"/>
        <v>0.75</v>
      </c>
      <c r="AY3145" s="43" t="str">
        <f t="shared" ref="AY3145:AY3208" si="449">C3145</f>
        <v>UTGS</v>
      </c>
    </row>
    <row r="3146" spans="1:51" hidden="1" x14ac:dyDescent="0.2">
      <c r="A3146" s="38">
        <v>3139</v>
      </c>
      <c r="B3146" t="s">
        <v>362</v>
      </c>
      <c r="C3146" t="s">
        <v>289</v>
      </c>
      <c r="D3146">
        <v>320</v>
      </c>
      <c r="E3146" t="s">
        <v>1245</v>
      </c>
      <c r="F3146">
        <v>0.25</v>
      </c>
      <c r="G3146" t="str">
        <f>LOOKUP(F3146,{0,6,45},{"F","L","H"})</f>
        <v>F</v>
      </c>
      <c r="H3146" t="s">
        <v>4776</v>
      </c>
      <c r="I3146" s="43" t="str">
        <f>IFERROR(VLOOKUP(#REF!,#REF!,2,FALSE),"No")</f>
        <v>No</v>
      </c>
      <c r="J3146" s="139">
        <v>0.75</v>
      </c>
      <c r="K3146" s="148">
        <v>34</v>
      </c>
      <c r="L3146" s="148"/>
      <c r="M3146" s="148"/>
      <c r="N3146" s="148"/>
      <c r="O3146" s="148"/>
      <c r="P3146" s="148"/>
      <c r="Q3146" s="148"/>
      <c r="R3146" s="148"/>
      <c r="S3146" s="148"/>
      <c r="T3146" s="148"/>
      <c r="U3146" s="148"/>
      <c r="V3146" s="148"/>
      <c r="W3146" s="148"/>
      <c r="X3146" s="139">
        <v>2</v>
      </c>
      <c r="Y3146" s="148">
        <v>1000</v>
      </c>
      <c r="Z3146" s="148"/>
      <c r="AA3146" s="148"/>
      <c r="AB3146" s="148"/>
      <c r="AC3146" s="148"/>
      <c r="AD3146" s="148"/>
      <c r="AE3146" s="148"/>
      <c r="AF3146" s="148"/>
      <c r="AG3146" s="148"/>
      <c r="AH3146" s="148"/>
      <c r="AI3146" s="148"/>
      <c r="AJ3146" s="148"/>
      <c r="AK3146" s="148"/>
      <c r="AL3146" s="139">
        <v>0</v>
      </c>
      <c r="AM3146" s="139">
        <v>0</v>
      </c>
      <c r="AN3146" s="148">
        <f t="shared" si="442"/>
        <v>1000</v>
      </c>
      <c r="AO3146" s="148">
        <f t="shared" si="443"/>
        <v>34</v>
      </c>
      <c r="AP3146" s="148">
        <v>4</v>
      </c>
      <c r="AQ3146" s="140">
        <v>4</v>
      </c>
      <c r="AS3146" s="42">
        <f t="shared" si="444"/>
        <v>2189.0382462559246</v>
      </c>
      <c r="AT3146" s="101">
        <f t="shared" si="445"/>
        <v>0</v>
      </c>
      <c r="AU3146" s="42">
        <f t="shared" si="446"/>
        <v>2189.0382462559246</v>
      </c>
      <c r="AV3146" s="42">
        <f t="shared" si="447"/>
        <v>8127.740430368508</v>
      </c>
      <c r="AW3146" s="102">
        <f t="shared" si="448"/>
        <v>431</v>
      </c>
      <c r="AX3146" s="43">
        <f t="shared" si="441"/>
        <v>0.75</v>
      </c>
      <c r="AY3146" s="43" t="str">
        <f t="shared" si="449"/>
        <v>UTGS</v>
      </c>
    </row>
    <row r="3147" spans="1:51" hidden="1" x14ac:dyDescent="0.2">
      <c r="A3147" s="38">
        <v>3140</v>
      </c>
      <c r="B3147" t="s">
        <v>362</v>
      </c>
      <c r="C3147" t="s">
        <v>289</v>
      </c>
      <c r="D3147">
        <v>320</v>
      </c>
      <c r="E3147" t="s">
        <v>1245</v>
      </c>
      <c r="F3147">
        <v>0.25</v>
      </c>
      <c r="G3147" t="str">
        <f>LOOKUP(F3147,{0,6,45},{"F","L","H"})</f>
        <v>F</v>
      </c>
      <c r="H3147" t="s">
        <v>4778</v>
      </c>
      <c r="I3147" s="43" t="str">
        <f>IFERROR(VLOOKUP(#REF!,#REF!,2,FALSE),"No")</f>
        <v>No</v>
      </c>
      <c r="J3147" s="139">
        <v>0.75</v>
      </c>
      <c r="K3147" s="148">
        <v>31</v>
      </c>
      <c r="L3147" s="148"/>
      <c r="M3147" s="148"/>
      <c r="N3147" s="148"/>
      <c r="O3147" s="148"/>
      <c r="P3147" s="148"/>
      <c r="Q3147" s="148"/>
      <c r="R3147" s="148"/>
      <c r="S3147" s="148"/>
      <c r="T3147" s="148"/>
      <c r="U3147" s="148"/>
      <c r="V3147" s="148"/>
      <c r="W3147" s="148"/>
      <c r="X3147" s="139">
        <v>1.25</v>
      </c>
      <c r="Y3147" s="148">
        <v>101.97</v>
      </c>
      <c r="Z3147" s="149">
        <v>2</v>
      </c>
      <c r="AA3147" s="148">
        <v>788</v>
      </c>
      <c r="AB3147" s="148">
        <v>4</v>
      </c>
      <c r="AC3147" s="148">
        <v>109.56</v>
      </c>
      <c r="AD3147" s="148"/>
      <c r="AE3147" s="148"/>
      <c r="AF3147" s="148"/>
      <c r="AG3147" s="148"/>
      <c r="AH3147" s="148"/>
      <c r="AI3147" s="148"/>
      <c r="AJ3147" s="148"/>
      <c r="AK3147" s="148"/>
      <c r="AL3147" s="139">
        <v>0</v>
      </c>
      <c r="AM3147" s="139">
        <v>0</v>
      </c>
      <c r="AN3147" s="148">
        <f t="shared" si="442"/>
        <v>999.53</v>
      </c>
      <c r="AO3147" s="148">
        <f t="shared" si="443"/>
        <v>31</v>
      </c>
      <c r="AP3147" s="148">
        <v>18</v>
      </c>
      <c r="AQ3147" s="140">
        <v>18</v>
      </c>
      <c r="AS3147" s="42">
        <f t="shared" si="444"/>
        <v>1995.8878127627549</v>
      </c>
      <c r="AT3147" s="101">
        <f t="shared" si="445"/>
        <v>0</v>
      </c>
      <c r="AU3147" s="42">
        <f t="shared" si="446"/>
        <v>1995.8878127627549</v>
      </c>
      <c r="AV3147" s="42">
        <f t="shared" si="447"/>
        <v>1852.9225427480524</v>
      </c>
      <c r="AW3147" s="102">
        <f t="shared" si="448"/>
        <v>431</v>
      </c>
      <c r="AX3147" s="43">
        <f t="shared" si="441"/>
        <v>0.75</v>
      </c>
      <c r="AY3147" s="43" t="str">
        <f t="shared" si="449"/>
        <v>UTGS</v>
      </c>
    </row>
    <row r="3148" spans="1:51" hidden="1" x14ac:dyDescent="0.2">
      <c r="A3148" s="38">
        <v>3141</v>
      </c>
      <c r="B3148" t="s">
        <v>362</v>
      </c>
      <c r="C3148" t="s">
        <v>289</v>
      </c>
      <c r="D3148">
        <v>550</v>
      </c>
      <c r="E3148" t="s">
        <v>1245</v>
      </c>
      <c r="F3148">
        <v>2</v>
      </c>
      <c r="G3148" t="str">
        <f>LOOKUP(F3148,{0,6,45},{"F","L","H"})</f>
        <v>F</v>
      </c>
      <c r="H3148" t="s">
        <v>4779</v>
      </c>
      <c r="I3148" s="43" t="str">
        <f>IFERROR(VLOOKUP(#REF!,#REF!,2,FALSE),"No")</f>
        <v>No</v>
      </c>
      <c r="J3148" s="139">
        <v>0.75</v>
      </c>
      <c r="K3148" s="148">
        <v>38</v>
      </c>
      <c r="L3148" s="148"/>
      <c r="M3148" s="148"/>
      <c r="N3148" s="148"/>
      <c r="O3148" s="148"/>
      <c r="P3148" s="148"/>
      <c r="Q3148" s="148"/>
      <c r="R3148" s="148"/>
      <c r="S3148" s="148"/>
      <c r="T3148" s="148"/>
      <c r="U3148" s="148"/>
      <c r="V3148" s="148"/>
      <c r="W3148" s="148"/>
      <c r="X3148" s="139">
        <v>1.25</v>
      </c>
      <c r="Y3148" s="148">
        <v>223.31</v>
      </c>
      <c r="Z3148" s="148">
        <v>2</v>
      </c>
      <c r="AA3148" s="148">
        <v>590.19000000000005</v>
      </c>
      <c r="AB3148" s="148">
        <v>4</v>
      </c>
      <c r="AC3148" s="148">
        <v>186.5</v>
      </c>
      <c r="AD3148" s="148"/>
      <c r="AE3148" s="148"/>
      <c r="AF3148" s="148"/>
      <c r="AG3148" s="148"/>
      <c r="AH3148" s="148"/>
      <c r="AI3148" s="148"/>
      <c r="AJ3148" s="148"/>
      <c r="AK3148" s="148"/>
      <c r="AL3148" s="139">
        <v>0</v>
      </c>
      <c r="AM3148" s="139">
        <v>0</v>
      </c>
      <c r="AN3148" s="148">
        <f t="shared" si="442"/>
        <v>1000</v>
      </c>
      <c r="AO3148" s="148">
        <f t="shared" si="443"/>
        <v>38</v>
      </c>
      <c r="AP3148" s="148">
        <v>7</v>
      </c>
      <c r="AQ3148" s="140">
        <v>22</v>
      </c>
      <c r="AS3148" s="42">
        <f t="shared" si="444"/>
        <v>2446.5721575801513</v>
      </c>
      <c r="AT3148" s="101">
        <f t="shared" si="445"/>
        <v>0</v>
      </c>
      <c r="AU3148" s="42">
        <f t="shared" si="446"/>
        <v>2446.5721575801513</v>
      </c>
      <c r="AV3148" s="42">
        <f t="shared" si="447"/>
        <v>1545.6583509760924</v>
      </c>
      <c r="AW3148" s="102">
        <f t="shared" si="448"/>
        <v>585.0096169344007</v>
      </c>
      <c r="AX3148" s="43">
        <f t="shared" si="441"/>
        <v>0.75</v>
      </c>
      <c r="AY3148" s="43" t="str">
        <f t="shared" si="449"/>
        <v>UTGS</v>
      </c>
    </row>
    <row r="3149" spans="1:51" hidden="1" x14ac:dyDescent="0.2">
      <c r="A3149" s="38">
        <v>3142</v>
      </c>
      <c r="B3149" t="s">
        <v>362</v>
      </c>
      <c r="C3149" t="s">
        <v>289</v>
      </c>
      <c r="D3149">
        <v>320</v>
      </c>
      <c r="E3149" t="s">
        <v>1245</v>
      </c>
      <c r="F3149">
        <v>0.25</v>
      </c>
      <c r="G3149" t="str">
        <f>LOOKUP(F3149,{0,6,45},{"F","L","H"})</f>
        <v>F</v>
      </c>
      <c r="H3149" t="s">
        <v>4780</v>
      </c>
      <c r="I3149" s="43" t="str">
        <f>IFERROR(VLOOKUP(#REF!,#REF!,2,FALSE),"No")</f>
        <v>No</v>
      </c>
      <c r="J3149" s="139">
        <v>0.75</v>
      </c>
      <c r="K3149" s="148">
        <v>53</v>
      </c>
      <c r="L3149" s="148"/>
      <c r="M3149" s="148"/>
      <c r="N3149" s="148"/>
      <c r="O3149" s="148"/>
      <c r="P3149" s="148"/>
      <c r="Q3149" s="148"/>
      <c r="R3149" s="148"/>
      <c r="S3149" s="148"/>
      <c r="T3149" s="148"/>
      <c r="U3149" s="148"/>
      <c r="V3149" s="148"/>
      <c r="W3149" s="148"/>
      <c r="X3149" s="139">
        <v>2</v>
      </c>
      <c r="Y3149" s="148">
        <v>1000</v>
      </c>
      <c r="Z3149" s="148"/>
      <c r="AA3149" s="148"/>
      <c r="AB3149" s="148"/>
      <c r="AC3149" s="148"/>
      <c r="AD3149" s="148"/>
      <c r="AE3149" s="148"/>
      <c r="AF3149" s="148"/>
      <c r="AG3149" s="148"/>
      <c r="AH3149" s="148"/>
      <c r="AI3149" s="148"/>
      <c r="AJ3149" s="148"/>
      <c r="AK3149" s="148"/>
      <c r="AL3149" s="139">
        <v>0</v>
      </c>
      <c r="AM3149" s="139">
        <v>0</v>
      </c>
      <c r="AN3149" s="148">
        <f t="shared" si="442"/>
        <v>1000</v>
      </c>
      <c r="AO3149" s="148">
        <f t="shared" si="443"/>
        <v>53</v>
      </c>
      <c r="AP3149" s="148">
        <v>14</v>
      </c>
      <c r="AQ3149" s="140">
        <v>14</v>
      </c>
      <c r="AS3149" s="42">
        <f t="shared" si="444"/>
        <v>3412.3243250460005</v>
      </c>
      <c r="AT3149" s="101">
        <f t="shared" si="445"/>
        <v>0</v>
      </c>
      <c r="AU3149" s="42">
        <f t="shared" si="446"/>
        <v>3412.3243250460005</v>
      </c>
      <c r="AV3149" s="42">
        <f t="shared" si="447"/>
        <v>2322.2115515338596</v>
      </c>
      <c r="AW3149" s="102">
        <f t="shared" si="448"/>
        <v>431</v>
      </c>
      <c r="AX3149" s="43">
        <f t="shared" si="441"/>
        <v>0.75</v>
      </c>
      <c r="AY3149" s="43" t="str">
        <f t="shared" si="449"/>
        <v>UTGS</v>
      </c>
    </row>
    <row r="3150" spans="1:51" hidden="1" x14ac:dyDescent="0.2">
      <c r="A3150" s="38">
        <v>3143</v>
      </c>
      <c r="B3150" t="s">
        <v>5807</v>
      </c>
      <c r="C3150" t="s">
        <v>5746</v>
      </c>
      <c r="D3150">
        <v>14500</v>
      </c>
      <c r="E3150" t="s">
        <v>215</v>
      </c>
      <c r="F3150">
        <v>5</v>
      </c>
      <c r="G3150" t="str">
        <f>LOOKUP(F3150,{0,6,45},{"F","L","H"})</f>
        <v>F</v>
      </c>
      <c r="H3150" t="s">
        <v>5767</v>
      </c>
      <c r="I3150" s="43" t="str">
        <f>IFERROR(VLOOKUP(#REF!,#REF!,2,FALSE),"No")</f>
        <v>No</v>
      </c>
      <c r="J3150" s="139">
        <v>4</v>
      </c>
      <c r="K3150" s="148">
        <v>304</v>
      </c>
      <c r="L3150" s="148"/>
      <c r="M3150" s="148"/>
      <c r="N3150" s="148"/>
      <c r="O3150" s="148"/>
      <c r="P3150" s="148"/>
      <c r="Q3150" s="148"/>
      <c r="R3150" s="148"/>
      <c r="S3150" s="148"/>
      <c r="T3150" s="148"/>
      <c r="U3150" s="148"/>
      <c r="V3150" s="148"/>
      <c r="W3150" s="148"/>
      <c r="X3150" s="139">
        <v>4</v>
      </c>
      <c r="Y3150" s="148">
        <v>1000</v>
      </c>
      <c r="Z3150" s="148"/>
      <c r="AA3150" s="148"/>
      <c r="AB3150" s="148"/>
      <c r="AC3150" s="148"/>
      <c r="AD3150" s="148"/>
      <c r="AE3150" s="148"/>
      <c r="AF3150" s="148"/>
      <c r="AG3150" s="148"/>
      <c r="AH3150" s="148"/>
      <c r="AI3150" s="148"/>
      <c r="AJ3150" s="148"/>
      <c r="AK3150" s="148"/>
      <c r="AL3150" s="139">
        <v>0</v>
      </c>
      <c r="AM3150" s="139">
        <v>0</v>
      </c>
      <c r="AN3150" s="148">
        <f t="shared" si="442"/>
        <v>1000</v>
      </c>
      <c r="AO3150" s="148">
        <f t="shared" si="443"/>
        <v>304</v>
      </c>
      <c r="AP3150" s="148">
        <v>1</v>
      </c>
      <c r="AQ3150" s="140">
        <v>7</v>
      </c>
      <c r="AS3150" s="42">
        <f t="shared" si="444"/>
        <v>23269.21726064121</v>
      </c>
      <c r="AT3150" s="101">
        <f t="shared" si="445"/>
        <v>0</v>
      </c>
      <c r="AU3150" s="42">
        <f t="shared" si="446"/>
        <v>23269.21726064121</v>
      </c>
      <c r="AV3150" s="42">
        <f t="shared" si="447"/>
        <v>5668.7088173534339</v>
      </c>
      <c r="AW3150" s="102">
        <f t="shared" si="448"/>
        <v>10791.333333333334</v>
      </c>
      <c r="AX3150" s="43">
        <f t="shared" si="441"/>
        <v>4</v>
      </c>
      <c r="AY3150" s="43" t="str">
        <f t="shared" si="449"/>
        <v>UTTSS</v>
      </c>
    </row>
    <row r="3151" spans="1:51" hidden="1" x14ac:dyDescent="0.2">
      <c r="A3151" s="38">
        <v>3144</v>
      </c>
      <c r="B3151" t="s">
        <v>362</v>
      </c>
      <c r="C3151" t="s">
        <v>289</v>
      </c>
      <c r="D3151">
        <v>320</v>
      </c>
      <c r="E3151" t="s">
        <v>1245</v>
      </c>
      <c r="F3151">
        <v>0.25</v>
      </c>
      <c r="G3151" t="str">
        <f>LOOKUP(F3151,{0,6,45},{"F","L","H"})</f>
        <v>F</v>
      </c>
      <c r="H3151" t="s">
        <v>4781</v>
      </c>
      <c r="I3151" s="43" t="str">
        <f>IFERROR(VLOOKUP(#REF!,#REF!,2,FALSE),"No")</f>
        <v>No</v>
      </c>
      <c r="J3151" s="139">
        <v>0.75</v>
      </c>
      <c r="K3151" s="148">
        <v>34</v>
      </c>
      <c r="L3151" s="148"/>
      <c r="M3151" s="148"/>
      <c r="N3151" s="148"/>
      <c r="O3151" s="148"/>
      <c r="P3151" s="148"/>
      <c r="Q3151" s="148"/>
      <c r="R3151" s="148"/>
      <c r="S3151" s="148"/>
      <c r="T3151" s="148"/>
      <c r="U3151" s="148"/>
      <c r="V3151" s="148"/>
      <c r="W3151" s="148"/>
      <c r="X3151" s="139">
        <v>2</v>
      </c>
      <c r="Y3151" s="148">
        <v>1000</v>
      </c>
      <c r="Z3151" s="149"/>
      <c r="AA3151" s="148"/>
      <c r="AB3151" s="148"/>
      <c r="AC3151" s="148"/>
      <c r="AD3151" s="148"/>
      <c r="AE3151" s="148"/>
      <c r="AF3151" s="148"/>
      <c r="AG3151" s="148"/>
      <c r="AH3151" s="148"/>
      <c r="AI3151" s="148"/>
      <c r="AJ3151" s="148"/>
      <c r="AK3151" s="148"/>
      <c r="AL3151" s="139">
        <v>0</v>
      </c>
      <c r="AM3151" s="139">
        <v>0</v>
      </c>
      <c r="AN3151" s="148">
        <f t="shared" si="442"/>
        <v>1000</v>
      </c>
      <c r="AO3151" s="148">
        <f t="shared" si="443"/>
        <v>34</v>
      </c>
      <c r="AP3151" s="148">
        <v>13</v>
      </c>
      <c r="AQ3151" s="140">
        <v>13</v>
      </c>
      <c r="AS3151" s="42">
        <f t="shared" si="444"/>
        <v>2189.0382462559246</v>
      </c>
      <c r="AT3151" s="101">
        <f t="shared" si="445"/>
        <v>0</v>
      </c>
      <c r="AU3151" s="42">
        <f t="shared" si="446"/>
        <v>2189.0382462559246</v>
      </c>
      <c r="AV3151" s="42">
        <f t="shared" si="447"/>
        <v>2500.8432093441561</v>
      </c>
      <c r="AW3151" s="102">
        <f t="shared" si="448"/>
        <v>431</v>
      </c>
      <c r="AX3151" s="43">
        <f t="shared" si="441"/>
        <v>0.75</v>
      </c>
      <c r="AY3151" s="43" t="str">
        <f t="shared" si="449"/>
        <v>UTGS</v>
      </c>
    </row>
    <row r="3152" spans="1:51" hidden="1" x14ac:dyDescent="0.2">
      <c r="A3152" s="38">
        <v>3145</v>
      </c>
      <c r="B3152" t="s">
        <v>362</v>
      </c>
      <c r="C3152" t="s">
        <v>289</v>
      </c>
      <c r="D3152">
        <v>21100</v>
      </c>
      <c r="E3152" t="s">
        <v>197</v>
      </c>
      <c r="F3152">
        <v>5</v>
      </c>
      <c r="G3152" t="str">
        <f>LOOKUP(F3152,{0,6,45},{"F","L","H"})</f>
        <v>F</v>
      </c>
      <c r="H3152" t="s">
        <v>2180</v>
      </c>
      <c r="I3152" s="43" t="str">
        <f>IFERROR(VLOOKUP(#REF!,#REF!,2,FALSE),"No")</f>
        <v>No</v>
      </c>
      <c r="J3152" s="139">
        <v>4</v>
      </c>
      <c r="K3152" s="148">
        <v>528</v>
      </c>
      <c r="L3152" s="148"/>
      <c r="M3152" s="148"/>
      <c r="N3152" s="148"/>
      <c r="O3152" s="148"/>
      <c r="P3152" s="148"/>
      <c r="Q3152" s="148"/>
      <c r="R3152" s="148"/>
      <c r="S3152" s="148"/>
      <c r="T3152" s="148"/>
      <c r="U3152" s="148"/>
      <c r="V3152" s="148"/>
      <c r="W3152" s="148"/>
      <c r="X3152" s="139">
        <v>4</v>
      </c>
      <c r="Y3152" s="148">
        <v>1000</v>
      </c>
      <c r="Z3152" s="148"/>
      <c r="AA3152" s="148"/>
      <c r="AB3152" s="148"/>
      <c r="AC3152" s="148"/>
      <c r="AD3152" s="148"/>
      <c r="AE3152" s="148"/>
      <c r="AF3152" s="148"/>
      <c r="AG3152" s="148"/>
      <c r="AH3152" s="148"/>
      <c r="AI3152" s="148"/>
      <c r="AJ3152" s="148"/>
      <c r="AK3152" s="148"/>
      <c r="AL3152" s="139">
        <v>0</v>
      </c>
      <c r="AM3152" s="139">
        <v>0</v>
      </c>
      <c r="AN3152" s="148">
        <f t="shared" si="442"/>
        <v>1000</v>
      </c>
      <c r="AO3152" s="148">
        <f t="shared" si="443"/>
        <v>528</v>
      </c>
      <c r="AP3152" s="148">
        <v>1</v>
      </c>
      <c r="AQ3152" s="140">
        <v>1</v>
      </c>
      <c r="AS3152" s="42">
        <f t="shared" si="444"/>
        <v>40414.956294797885</v>
      </c>
      <c r="AT3152" s="101">
        <f t="shared" si="445"/>
        <v>0</v>
      </c>
      <c r="AU3152" s="42">
        <f t="shared" si="446"/>
        <v>40414.956294797885</v>
      </c>
      <c r="AV3152" s="42">
        <f t="shared" si="447"/>
        <v>39680.961721474036</v>
      </c>
      <c r="AW3152" s="102">
        <f t="shared" si="448"/>
        <v>18747.149999999998</v>
      </c>
      <c r="AX3152" s="43">
        <f t="shared" si="441"/>
        <v>4</v>
      </c>
      <c r="AY3152" s="43" t="str">
        <f t="shared" si="449"/>
        <v>UTGS</v>
      </c>
    </row>
    <row r="3153" spans="1:51" hidden="1" x14ac:dyDescent="0.2">
      <c r="A3153" s="38">
        <v>3146</v>
      </c>
      <c r="B3153" t="s">
        <v>362</v>
      </c>
      <c r="C3153" t="s">
        <v>289</v>
      </c>
      <c r="D3153">
        <v>550</v>
      </c>
      <c r="E3153" t="s">
        <v>1245</v>
      </c>
      <c r="F3153">
        <v>2</v>
      </c>
      <c r="G3153" t="str">
        <f>LOOKUP(F3153,{0,6,45},{"F","L","H"})</f>
        <v>F</v>
      </c>
      <c r="H3153" t="s">
        <v>4782</v>
      </c>
      <c r="I3153" s="43" t="str">
        <f>IFERROR(VLOOKUP(#REF!,#REF!,2,FALSE),"No")</f>
        <v>No</v>
      </c>
      <c r="J3153" s="139">
        <v>1.25</v>
      </c>
      <c r="K3153" s="148">
        <v>24</v>
      </c>
      <c r="L3153" s="148"/>
      <c r="M3153" s="148"/>
      <c r="N3153" s="148"/>
      <c r="O3153" s="148"/>
      <c r="P3153" s="148"/>
      <c r="Q3153" s="148"/>
      <c r="R3153" s="148"/>
      <c r="S3153" s="148"/>
      <c r="T3153" s="148"/>
      <c r="U3153" s="148"/>
      <c r="V3153" s="148"/>
      <c r="W3153" s="148"/>
      <c r="X3153" s="139">
        <v>2</v>
      </c>
      <c r="Y3153" s="148">
        <v>1000</v>
      </c>
      <c r="Z3153" s="148"/>
      <c r="AA3153" s="148"/>
      <c r="AB3153" s="148"/>
      <c r="AC3153" s="148"/>
      <c r="AD3153" s="148"/>
      <c r="AE3153" s="148"/>
      <c r="AF3153" s="148"/>
      <c r="AG3153" s="148"/>
      <c r="AH3153" s="148"/>
      <c r="AI3153" s="148"/>
      <c r="AJ3153" s="148"/>
      <c r="AK3153" s="148"/>
      <c r="AL3153" s="139">
        <v>0</v>
      </c>
      <c r="AM3153" s="139">
        <v>0</v>
      </c>
      <c r="AN3153" s="148">
        <f t="shared" si="442"/>
        <v>1000</v>
      </c>
      <c r="AO3153" s="148">
        <f t="shared" si="443"/>
        <v>24</v>
      </c>
      <c r="AP3153" s="148">
        <v>8</v>
      </c>
      <c r="AQ3153" s="140">
        <v>108</v>
      </c>
      <c r="AS3153" s="42">
        <f t="shared" si="444"/>
        <v>1788.3234679453585</v>
      </c>
      <c r="AT3153" s="101">
        <f t="shared" si="445"/>
        <v>0</v>
      </c>
      <c r="AU3153" s="42">
        <f t="shared" si="446"/>
        <v>1788.3234679453585</v>
      </c>
      <c r="AV3153" s="42">
        <f t="shared" si="447"/>
        <v>301.02742334698178</v>
      </c>
      <c r="AW3153" s="102">
        <f t="shared" si="448"/>
        <v>585.0096169344007</v>
      </c>
      <c r="AX3153" s="43">
        <f t="shared" si="441"/>
        <v>1.25</v>
      </c>
      <c r="AY3153" s="43" t="str">
        <f t="shared" si="449"/>
        <v>UTGS</v>
      </c>
    </row>
    <row r="3154" spans="1:51" hidden="1" x14ac:dyDescent="0.2">
      <c r="A3154" s="38">
        <v>3147</v>
      </c>
      <c r="B3154" t="s">
        <v>362</v>
      </c>
      <c r="C3154" t="s">
        <v>289</v>
      </c>
      <c r="D3154">
        <v>550</v>
      </c>
      <c r="E3154" t="s">
        <v>1245</v>
      </c>
      <c r="F3154">
        <v>2</v>
      </c>
      <c r="G3154" t="str">
        <f>LOOKUP(F3154,{0,6,45},{"F","L","H"})</f>
        <v>F</v>
      </c>
      <c r="H3154" t="s">
        <v>4783</v>
      </c>
      <c r="I3154" s="43" t="str">
        <f>IFERROR(VLOOKUP(#REF!,#REF!,2,FALSE),"No")</f>
        <v>No</v>
      </c>
      <c r="J3154" s="139">
        <v>0.75</v>
      </c>
      <c r="K3154" s="148">
        <v>54</v>
      </c>
      <c r="L3154" s="148"/>
      <c r="M3154" s="148"/>
      <c r="N3154" s="148"/>
      <c r="O3154" s="148"/>
      <c r="P3154" s="148"/>
      <c r="Q3154" s="148"/>
      <c r="R3154" s="148"/>
      <c r="S3154" s="148"/>
      <c r="T3154" s="148"/>
      <c r="U3154" s="148"/>
      <c r="V3154" s="148"/>
      <c r="W3154" s="148"/>
      <c r="X3154" s="139">
        <v>2</v>
      </c>
      <c r="Y3154" s="148">
        <v>1000</v>
      </c>
      <c r="Z3154" s="149"/>
      <c r="AA3154" s="148"/>
      <c r="AB3154" s="148"/>
      <c r="AC3154" s="148"/>
      <c r="AD3154" s="148"/>
      <c r="AE3154" s="148"/>
      <c r="AF3154" s="148"/>
      <c r="AG3154" s="148"/>
      <c r="AH3154" s="148"/>
      <c r="AI3154" s="148"/>
      <c r="AJ3154" s="148"/>
      <c r="AK3154" s="148"/>
      <c r="AL3154" s="139">
        <v>0</v>
      </c>
      <c r="AM3154" s="139">
        <v>0</v>
      </c>
      <c r="AN3154" s="148">
        <f t="shared" si="442"/>
        <v>1000</v>
      </c>
      <c r="AO3154" s="148">
        <f t="shared" si="443"/>
        <v>54</v>
      </c>
      <c r="AP3154" s="148">
        <v>6</v>
      </c>
      <c r="AQ3154" s="140">
        <v>30</v>
      </c>
      <c r="AS3154" s="42">
        <f t="shared" si="444"/>
        <v>3476.707802877057</v>
      </c>
      <c r="AT3154" s="101">
        <f t="shared" si="445"/>
        <v>0</v>
      </c>
      <c r="AU3154" s="42">
        <f t="shared" si="446"/>
        <v>3476.707802877057</v>
      </c>
      <c r="AV3154" s="42">
        <f t="shared" si="447"/>
        <v>1083.6987240491344</v>
      </c>
      <c r="AW3154" s="102">
        <f t="shared" si="448"/>
        <v>585.0096169344007</v>
      </c>
      <c r="AX3154" s="43">
        <f t="shared" si="441"/>
        <v>0.75</v>
      </c>
      <c r="AY3154" s="43" t="str">
        <f t="shared" si="449"/>
        <v>UTGS</v>
      </c>
    </row>
    <row r="3155" spans="1:51" hidden="1" x14ac:dyDescent="0.2">
      <c r="A3155" s="38">
        <v>3148</v>
      </c>
      <c r="B3155" t="s">
        <v>362</v>
      </c>
      <c r="C3155" t="s">
        <v>289</v>
      </c>
      <c r="D3155">
        <v>320</v>
      </c>
      <c r="E3155" t="s">
        <v>1245</v>
      </c>
      <c r="F3155">
        <v>0.25</v>
      </c>
      <c r="G3155" t="str">
        <f>LOOKUP(F3155,{0,6,45},{"F","L","H"})</f>
        <v>F</v>
      </c>
      <c r="H3155" t="s">
        <v>4784</v>
      </c>
      <c r="I3155" s="43" t="str">
        <f>IFERROR(VLOOKUP(#REF!,#REF!,2,FALSE),"No")</f>
        <v>No</v>
      </c>
      <c r="J3155" s="139">
        <v>0.75</v>
      </c>
      <c r="K3155" s="148">
        <v>26</v>
      </c>
      <c r="L3155" s="148"/>
      <c r="M3155" s="148"/>
      <c r="N3155" s="148"/>
      <c r="O3155" s="148"/>
      <c r="P3155" s="148"/>
      <c r="Q3155" s="148"/>
      <c r="R3155" s="148"/>
      <c r="S3155" s="148"/>
      <c r="T3155" s="148"/>
      <c r="U3155" s="148"/>
      <c r="V3155" s="148"/>
      <c r="W3155" s="148"/>
      <c r="X3155" s="139">
        <v>2</v>
      </c>
      <c r="Y3155" s="148">
        <v>1000</v>
      </c>
      <c r="Z3155" s="149"/>
      <c r="AA3155" s="148"/>
      <c r="AB3155" s="149"/>
      <c r="AC3155" s="148"/>
      <c r="AD3155" s="148"/>
      <c r="AE3155" s="148"/>
      <c r="AF3155" s="148"/>
      <c r="AG3155" s="148"/>
      <c r="AH3155" s="148"/>
      <c r="AI3155" s="148"/>
      <c r="AJ3155" s="148"/>
      <c r="AK3155" s="148"/>
      <c r="AL3155" s="139">
        <v>0</v>
      </c>
      <c r="AM3155" s="139">
        <v>0</v>
      </c>
      <c r="AN3155" s="148">
        <f t="shared" si="442"/>
        <v>1000</v>
      </c>
      <c r="AO3155" s="148">
        <f t="shared" si="443"/>
        <v>26</v>
      </c>
      <c r="AP3155" s="148">
        <v>10</v>
      </c>
      <c r="AQ3155" s="140">
        <v>10</v>
      </c>
      <c r="AS3155" s="42">
        <f t="shared" si="444"/>
        <v>1673.9704236074717</v>
      </c>
      <c r="AT3155" s="101">
        <f t="shared" si="445"/>
        <v>0</v>
      </c>
      <c r="AU3155" s="42">
        <f t="shared" si="446"/>
        <v>1673.9704236074717</v>
      </c>
      <c r="AV3155" s="42">
        <f t="shared" si="447"/>
        <v>3251.0961721474032</v>
      </c>
      <c r="AW3155" s="102">
        <f t="shared" si="448"/>
        <v>431</v>
      </c>
      <c r="AX3155" s="43">
        <f t="shared" si="441"/>
        <v>0.75</v>
      </c>
      <c r="AY3155" s="43" t="str">
        <f t="shared" si="449"/>
        <v>UTGS</v>
      </c>
    </row>
    <row r="3156" spans="1:51" hidden="1" x14ac:dyDescent="0.2">
      <c r="A3156" s="38">
        <v>3149</v>
      </c>
      <c r="B3156" t="s">
        <v>5806</v>
      </c>
      <c r="C3156" t="s">
        <v>5746</v>
      </c>
      <c r="D3156">
        <v>14500</v>
      </c>
      <c r="E3156" t="s">
        <v>215</v>
      </c>
      <c r="F3156">
        <v>5</v>
      </c>
      <c r="G3156" t="str">
        <f>LOOKUP(F3156,{0,6,45},{"F","L","H"})</f>
        <v>F</v>
      </c>
      <c r="H3156" t="s">
        <v>2129</v>
      </c>
      <c r="I3156" s="43" t="str">
        <f>IFERROR(VLOOKUP(#REF!,#REF!,2,FALSE),"No")</f>
        <v>No</v>
      </c>
      <c r="J3156" s="139">
        <v>2</v>
      </c>
      <c r="K3156" s="148">
        <v>342</v>
      </c>
      <c r="L3156" s="148">
        <v>4</v>
      </c>
      <c r="M3156" s="148">
        <v>1</v>
      </c>
      <c r="N3156" s="148"/>
      <c r="O3156" s="148"/>
      <c r="P3156" s="148"/>
      <c r="Q3156" s="148"/>
      <c r="R3156" s="148"/>
      <c r="S3156" s="148"/>
      <c r="T3156" s="148"/>
      <c r="U3156" s="148"/>
      <c r="V3156" s="148"/>
      <c r="W3156" s="148"/>
      <c r="X3156" s="139">
        <v>4</v>
      </c>
      <c r="Y3156" s="148">
        <v>1000</v>
      </c>
      <c r="Z3156" s="148"/>
      <c r="AA3156" s="148"/>
      <c r="AB3156" s="148"/>
      <c r="AC3156" s="148"/>
      <c r="AD3156" s="148"/>
      <c r="AE3156" s="148"/>
      <c r="AF3156" s="148"/>
      <c r="AG3156" s="148"/>
      <c r="AH3156" s="148"/>
      <c r="AI3156" s="148"/>
      <c r="AJ3156" s="148"/>
      <c r="AK3156" s="148"/>
      <c r="AL3156" s="139">
        <v>0</v>
      </c>
      <c r="AM3156" s="139">
        <v>0</v>
      </c>
      <c r="AN3156" s="148">
        <f t="shared" si="442"/>
        <v>1000</v>
      </c>
      <c r="AO3156" s="148">
        <f t="shared" si="443"/>
        <v>343</v>
      </c>
      <c r="AP3156" s="148">
        <v>1</v>
      </c>
      <c r="AQ3156" s="140">
        <v>1</v>
      </c>
      <c r="AS3156" s="42">
        <f t="shared" si="444"/>
        <v>25036.892896052414</v>
      </c>
      <c r="AT3156" s="101">
        <f t="shared" si="445"/>
        <v>0</v>
      </c>
      <c r="AU3156" s="42">
        <f t="shared" si="446"/>
        <v>25036.892896052414</v>
      </c>
      <c r="AV3156" s="42">
        <f t="shared" si="447"/>
        <v>39680.961721474036</v>
      </c>
      <c r="AW3156" s="102">
        <f t="shared" si="448"/>
        <v>10791.333333333334</v>
      </c>
      <c r="AX3156" s="43">
        <f t="shared" si="441"/>
        <v>2</v>
      </c>
      <c r="AY3156" s="43" t="str">
        <f t="shared" si="449"/>
        <v>UTTSS</v>
      </c>
    </row>
    <row r="3157" spans="1:51" hidden="1" x14ac:dyDescent="0.2">
      <c r="A3157" s="38">
        <v>3150</v>
      </c>
      <c r="B3157" t="s">
        <v>5807</v>
      </c>
      <c r="C3157" t="s">
        <v>5746</v>
      </c>
      <c r="D3157">
        <v>1980</v>
      </c>
      <c r="E3157" t="s">
        <v>201</v>
      </c>
      <c r="F3157">
        <v>5</v>
      </c>
      <c r="G3157" t="str">
        <f>LOOKUP(F3157,{0,6,45},{"F","L","H"})</f>
        <v>F</v>
      </c>
      <c r="H3157" t="s">
        <v>1990</v>
      </c>
      <c r="I3157" s="43" t="str">
        <f>IFERROR(VLOOKUP(#REF!,#REF!,2,FALSE),"No")</f>
        <v>No</v>
      </c>
      <c r="J3157" s="139">
        <v>6</v>
      </c>
      <c r="K3157" s="148">
        <v>84</v>
      </c>
      <c r="L3157" s="148"/>
      <c r="M3157" s="148"/>
      <c r="N3157" s="148"/>
      <c r="O3157" s="148"/>
      <c r="P3157" s="148"/>
      <c r="Q3157" s="148"/>
      <c r="R3157" s="148"/>
      <c r="S3157" s="148"/>
      <c r="T3157" s="148"/>
      <c r="U3157" s="148"/>
      <c r="V3157" s="148"/>
      <c r="W3157" s="148"/>
      <c r="X3157" s="139">
        <v>6</v>
      </c>
      <c r="Y3157" s="148">
        <v>1000</v>
      </c>
      <c r="Z3157" s="149"/>
      <c r="AA3157" s="148"/>
      <c r="AB3157" s="148"/>
      <c r="AC3157" s="148"/>
      <c r="AD3157" s="148"/>
      <c r="AE3157" s="148"/>
      <c r="AF3157" s="148"/>
      <c r="AG3157" s="148"/>
      <c r="AH3157" s="148"/>
      <c r="AI3157" s="148"/>
      <c r="AJ3157" s="148"/>
      <c r="AK3157" s="148"/>
      <c r="AL3157" s="139">
        <v>0</v>
      </c>
      <c r="AM3157" s="139">
        <v>0</v>
      </c>
      <c r="AN3157" s="148">
        <f t="shared" si="442"/>
        <v>1000</v>
      </c>
      <c r="AO3157" s="148">
        <f t="shared" si="443"/>
        <v>84</v>
      </c>
      <c r="AP3157" s="148">
        <v>1</v>
      </c>
      <c r="AQ3157" s="140">
        <v>2</v>
      </c>
      <c r="AS3157" s="42">
        <f t="shared" si="444"/>
        <v>4411.68</v>
      </c>
      <c r="AT3157" s="101">
        <f t="shared" si="445"/>
        <v>0</v>
      </c>
      <c r="AU3157" s="42">
        <f t="shared" si="446"/>
        <v>4411.68</v>
      </c>
      <c r="AV3157" s="42">
        <f t="shared" si="447"/>
        <v>30015.480860737021</v>
      </c>
      <c r="AW3157" s="102">
        <f t="shared" si="448"/>
        <v>2169</v>
      </c>
      <c r="AX3157" s="43">
        <f t="shared" si="441"/>
        <v>6</v>
      </c>
      <c r="AY3157" s="43" t="str">
        <f t="shared" si="449"/>
        <v>UTTSS</v>
      </c>
    </row>
    <row r="3158" spans="1:51" hidden="1" x14ac:dyDescent="0.2">
      <c r="A3158" s="38">
        <v>3151</v>
      </c>
      <c r="B3158" t="s">
        <v>362</v>
      </c>
      <c r="C3158" t="s">
        <v>289</v>
      </c>
      <c r="D3158">
        <v>320</v>
      </c>
      <c r="E3158" t="s">
        <v>1245</v>
      </c>
      <c r="F3158">
        <v>0.25</v>
      </c>
      <c r="G3158" t="str">
        <f>LOOKUP(F3158,{0,6,45},{"F","L","H"})</f>
        <v>F</v>
      </c>
      <c r="H3158" t="s">
        <v>4785</v>
      </c>
      <c r="I3158" s="43" t="str">
        <f>IFERROR(VLOOKUP(#REF!,#REF!,2,FALSE),"No")</f>
        <v>No</v>
      </c>
      <c r="J3158" s="139">
        <v>0.75</v>
      </c>
      <c r="K3158" s="148">
        <v>40</v>
      </c>
      <c r="L3158" s="148"/>
      <c r="M3158" s="148"/>
      <c r="N3158" s="148"/>
      <c r="O3158" s="148"/>
      <c r="P3158" s="148"/>
      <c r="Q3158" s="148"/>
      <c r="R3158" s="148"/>
      <c r="S3158" s="148"/>
      <c r="T3158" s="148"/>
      <c r="U3158" s="148"/>
      <c r="V3158" s="148"/>
      <c r="W3158" s="148"/>
      <c r="X3158" s="139">
        <v>2</v>
      </c>
      <c r="Y3158" s="148">
        <v>1000</v>
      </c>
      <c r="Z3158" s="149"/>
      <c r="AA3158" s="148"/>
      <c r="AB3158" s="148"/>
      <c r="AC3158" s="148"/>
      <c r="AD3158" s="148"/>
      <c r="AE3158" s="148"/>
      <c r="AF3158" s="148"/>
      <c r="AG3158" s="148"/>
      <c r="AH3158" s="148"/>
      <c r="AI3158" s="148"/>
      <c r="AJ3158" s="148"/>
      <c r="AK3158" s="148"/>
      <c r="AL3158" s="139">
        <v>0</v>
      </c>
      <c r="AM3158" s="139">
        <v>0</v>
      </c>
      <c r="AN3158" s="148">
        <f t="shared" si="442"/>
        <v>1000</v>
      </c>
      <c r="AO3158" s="148">
        <f t="shared" si="443"/>
        <v>40</v>
      </c>
      <c r="AP3158" s="148">
        <v>11</v>
      </c>
      <c r="AQ3158" s="140">
        <v>11</v>
      </c>
      <c r="AS3158" s="42">
        <f t="shared" si="444"/>
        <v>2575.3391132422644</v>
      </c>
      <c r="AT3158" s="101">
        <f t="shared" si="445"/>
        <v>0</v>
      </c>
      <c r="AU3158" s="42">
        <f t="shared" si="446"/>
        <v>2575.3391132422644</v>
      </c>
      <c r="AV3158" s="42">
        <f t="shared" si="447"/>
        <v>2955.5419746794573</v>
      </c>
      <c r="AW3158" s="102">
        <f t="shared" si="448"/>
        <v>431</v>
      </c>
      <c r="AX3158" s="43">
        <f t="shared" si="441"/>
        <v>0.75</v>
      </c>
      <c r="AY3158" s="43" t="str">
        <f t="shared" si="449"/>
        <v>UTGS</v>
      </c>
    </row>
    <row r="3159" spans="1:51" hidden="1" x14ac:dyDescent="0.2">
      <c r="A3159" s="38">
        <v>3152</v>
      </c>
      <c r="B3159" t="s">
        <v>362</v>
      </c>
      <c r="C3159" t="s">
        <v>289</v>
      </c>
      <c r="D3159">
        <v>320</v>
      </c>
      <c r="E3159" t="s">
        <v>1245</v>
      </c>
      <c r="F3159">
        <v>0.25</v>
      </c>
      <c r="G3159" t="str">
        <f>LOOKUP(F3159,{0,6,45},{"F","L","H"})</f>
        <v>F</v>
      </c>
      <c r="H3159" t="s">
        <v>4786</v>
      </c>
      <c r="I3159" s="43" t="str">
        <f>IFERROR(VLOOKUP(#REF!,#REF!,2,FALSE),"No")</f>
        <v>No</v>
      </c>
      <c r="J3159" s="139">
        <v>0.75</v>
      </c>
      <c r="K3159" s="148">
        <v>31</v>
      </c>
      <c r="L3159" s="148"/>
      <c r="M3159" s="148"/>
      <c r="N3159" s="148"/>
      <c r="O3159" s="148"/>
      <c r="P3159" s="148"/>
      <c r="Q3159" s="148"/>
      <c r="R3159" s="148"/>
      <c r="S3159" s="148"/>
      <c r="T3159" s="148"/>
      <c r="U3159" s="148"/>
      <c r="V3159" s="148"/>
      <c r="W3159" s="148"/>
      <c r="X3159" s="139">
        <v>2</v>
      </c>
      <c r="Y3159" s="148">
        <v>1000</v>
      </c>
      <c r="Z3159" s="149"/>
      <c r="AA3159" s="148"/>
      <c r="AB3159" s="148"/>
      <c r="AC3159" s="148"/>
      <c r="AD3159" s="148"/>
      <c r="AE3159" s="148"/>
      <c r="AF3159" s="148"/>
      <c r="AG3159" s="148"/>
      <c r="AH3159" s="148"/>
      <c r="AI3159" s="148"/>
      <c r="AJ3159" s="148"/>
      <c r="AK3159" s="148"/>
      <c r="AL3159" s="139">
        <v>0</v>
      </c>
      <c r="AM3159" s="139">
        <v>0</v>
      </c>
      <c r="AN3159" s="148">
        <f t="shared" si="442"/>
        <v>1000</v>
      </c>
      <c r="AO3159" s="148">
        <f t="shared" si="443"/>
        <v>31</v>
      </c>
      <c r="AP3159" s="148">
        <v>8</v>
      </c>
      <c r="AQ3159" s="140">
        <v>8</v>
      </c>
      <c r="AS3159" s="42">
        <f t="shared" si="444"/>
        <v>1995.8878127627549</v>
      </c>
      <c r="AT3159" s="101">
        <f t="shared" si="445"/>
        <v>0</v>
      </c>
      <c r="AU3159" s="42">
        <f t="shared" si="446"/>
        <v>1995.8878127627549</v>
      </c>
      <c r="AV3159" s="42">
        <f t="shared" si="447"/>
        <v>4063.870215184254</v>
      </c>
      <c r="AW3159" s="102">
        <f t="shared" si="448"/>
        <v>431</v>
      </c>
      <c r="AX3159" s="43">
        <f t="shared" si="441"/>
        <v>0.75</v>
      </c>
      <c r="AY3159" s="43" t="str">
        <f t="shared" si="449"/>
        <v>UTGS</v>
      </c>
    </row>
    <row r="3160" spans="1:51" hidden="1" x14ac:dyDescent="0.2">
      <c r="A3160" s="38">
        <v>3153</v>
      </c>
      <c r="B3160" t="s">
        <v>362</v>
      </c>
      <c r="C3160" t="s">
        <v>289</v>
      </c>
      <c r="D3160">
        <v>320</v>
      </c>
      <c r="E3160" t="s">
        <v>1245</v>
      </c>
      <c r="F3160">
        <v>0.25</v>
      </c>
      <c r="G3160" t="str">
        <f>LOOKUP(F3160,{0,6,45},{"F","L","H"})</f>
        <v>F</v>
      </c>
      <c r="H3160" t="s">
        <v>4787</v>
      </c>
      <c r="I3160" s="43" t="str">
        <f>IFERROR(VLOOKUP(#REF!,#REF!,2,FALSE),"No")</f>
        <v>No</v>
      </c>
      <c r="J3160" s="139">
        <v>0.75</v>
      </c>
      <c r="K3160" s="148">
        <v>36</v>
      </c>
      <c r="L3160" s="148"/>
      <c r="M3160" s="148"/>
      <c r="N3160" s="148"/>
      <c r="O3160" s="148"/>
      <c r="P3160" s="148"/>
      <c r="Q3160" s="148"/>
      <c r="R3160" s="148"/>
      <c r="S3160" s="148"/>
      <c r="T3160" s="148"/>
      <c r="U3160" s="148"/>
      <c r="V3160" s="148"/>
      <c r="W3160" s="148"/>
      <c r="X3160" s="139">
        <v>2</v>
      </c>
      <c r="Y3160" s="148">
        <v>1000</v>
      </c>
      <c r="Z3160" s="148"/>
      <c r="AA3160" s="148"/>
      <c r="AB3160" s="148"/>
      <c r="AC3160" s="148"/>
      <c r="AD3160" s="148"/>
      <c r="AE3160" s="148"/>
      <c r="AF3160" s="148"/>
      <c r="AG3160" s="148"/>
      <c r="AH3160" s="148"/>
      <c r="AI3160" s="148"/>
      <c r="AJ3160" s="148"/>
      <c r="AK3160" s="148"/>
      <c r="AL3160" s="139">
        <v>0</v>
      </c>
      <c r="AM3160" s="139">
        <v>0</v>
      </c>
      <c r="AN3160" s="148">
        <f t="shared" si="442"/>
        <v>1000</v>
      </c>
      <c r="AO3160" s="148">
        <f t="shared" si="443"/>
        <v>36</v>
      </c>
      <c r="AP3160" s="148">
        <v>12</v>
      </c>
      <c r="AQ3160" s="140">
        <v>12</v>
      </c>
      <c r="AS3160" s="42">
        <f t="shared" si="444"/>
        <v>2317.8052019180377</v>
      </c>
      <c r="AT3160" s="101">
        <f t="shared" si="445"/>
        <v>0</v>
      </c>
      <c r="AU3160" s="42">
        <f t="shared" si="446"/>
        <v>2317.8052019180377</v>
      </c>
      <c r="AV3160" s="42">
        <f t="shared" si="447"/>
        <v>2709.246810122836</v>
      </c>
      <c r="AW3160" s="102">
        <f t="shared" si="448"/>
        <v>431</v>
      </c>
      <c r="AX3160" s="43">
        <f t="shared" si="441"/>
        <v>0.75</v>
      </c>
      <c r="AY3160" s="43" t="str">
        <f t="shared" si="449"/>
        <v>UTGS</v>
      </c>
    </row>
    <row r="3161" spans="1:51" hidden="1" x14ac:dyDescent="0.2">
      <c r="A3161" s="38">
        <v>3154</v>
      </c>
      <c r="B3161" t="s">
        <v>362</v>
      </c>
      <c r="C3161" t="s">
        <v>289</v>
      </c>
      <c r="D3161">
        <v>550</v>
      </c>
      <c r="E3161" t="s">
        <v>1245</v>
      </c>
      <c r="F3161">
        <v>2</v>
      </c>
      <c r="G3161" t="str">
        <f>LOOKUP(F3161,{0,6,45},{"F","L","H"})</f>
        <v>F</v>
      </c>
      <c r="H3161" t="s">
        <v>4788</v>
      </c>
      <c r="I3161" s="43" t="str">
        <f>IFERROR(VLOOKUP(#REF!,#REF!,2,FALSE),"No")</f>
        <v>No</v>
      </c>
      <c r="J3161" s="139">
        <v>0.75</v>
      </c>
      <c r="K3161" s="148">
        <v>21</v>
      </c>
      <c r="L3161" s="148"/>
      <c r="M3161" s="148"/>
      <c r="N3161" s="148"/>
      <c r="O3161" s="148"/>
      <c r="P3161" s="148"/>
      <c r="Q3161" s="148"/>
      <c r="R3161" s="148"/>
      <c r="S3161" s="148"/>
      <c r="T3161" s="148"/>
      <c r="U3161" s="148"/>
      <c r="V3161" s="148"/>
      <c r="W3161" s="148"/>
      <c r="X3161" s="139">
        <v>2</v>
      </c>
      <c r="Y3161" s="148">
        <v>1000</v>
      </c>
      <c r="Z3161" s="148"/>
      <c r="AA3161" s="148"/>
      <c r="AB3161" s="148"/>
      <c r="AC3161" s="148"/>
      <c r="AD3161" s="148"/>
      <c r="AE3161" s="148"/>
      <c r="AF3161" s="148"/>
      <c r="AG3161" s="148"/>
      <c r="AH3161" s="148"/>
      <c r="AI3161" s="148"/>
      <c r="AJ3161" s="148"/>
      <c r="AK3161" s="148"/>
      <c r="AL3161" s="139">
        <v>0</v>
      </c>
      <c r="AM3161" s="139">
        <v>0</v>
      </c>
      <c r="AN3161" s="148">
        <f t="shared" si="442"/>
        <v>1000</v>
      </c>
      <c r="AO3161" s="148">
        <f t="shared" si="443"/>
        <v>21</v>
      </c>
      <c r="AP3161" s="148">
        <v>10</v>
      </c>
      <c r="AQ3161" s="140">
        <v>49</v>
      </c>
      <c r="AS3161" s="42">
        <f t="shared" si="444"/>
        <v>1352.0530344521887</v>
      </c>
      <c r="AT3161" s="101">
        <f t="shared" si="445"/>
        <v>0</v>
      </c>
      <c r="AU3161" s="42">
        <f t="shared" si="446"/>
        <v>1352.0530344521887</v>
      </c>
      <c r="AV3161" s="42">
        <f t="shared" si="447"/>
        <v>663.48901472395983</v>
      </c>
      <c r="AW3161" s="102">
        <f t="shared" si="448"/>
        <v>585.0096169344007</v>
      </c>
      <c r="AX3161" s="43">
        <f t="shared" si="441"/>
        <v>0.75</v>
      </c>
      <c r="AY3161" s="43" t="str">
        <f t="shared" si="449"/>
        <v>UTGS</v>
      </c>
    </row>
    <row r="3162" spans="1:51" hidden="1" x14ac:dyDescent="0.2">
      <c r="A3162" s="38">
        <v>3155</v>
      </c>
      <c r="B3162" t="s">
        <v>362</v>
      </c>
      <c r="C3162" t="s">
        <v>289</v>
      </c>
      <c r="D3162">
        <v>320</v>
      </c>
      <c r="E3162" t="s">
        <v>1247</v>
      </c>
      <c r="F3162">
        <v>0.25</v>
      </c>
      <c r="G3162" t="str">
        <f>LOOKUP(F3162,{0,6,45},{"F","L","H"})</f>
        <v>F</v>
      </c>
      <c r="H3162" t="s">
        <v>4789</v>
      </c>
      <c r="I3162" s="43" t="str">
        <f>IFERROR(VLOOKUP(#REF!,#REF!,2,FALSE),"No")</f>
        <v>No</v>
      </c>
      <c r="J3162" s="139">
        <v>0.75</v>
      </c>
      <c r="K3162" s="148">
        <v>45</v>
      </c>
      <c r="L3162" s="148"/>
      <c r="M3162" s="148"/>
      <c r="N3162" s="148"/>
      <c r="O3162" s="148"/>
      <c r="P3162" s="148"/>
      <c r="Q3162" s="148"/>
      <c r="R3162" s="148"/>
      <c r="S3162" s="148"/>
      <c r="T3162" s="148"/>
      <c r="U3162" s="148"/>
      <c r="V3162" s="148"/>
      <c r="W3162" s="148"/>
      <c r="X3162" s="139">
        <v>2</v>
      </c>
      <c r="Y3162" s="148">
        <v>1000</v>
      </c>
      <c r="Z3162" s="149"/>
      <c r="AA3162" s="148"/>
      <c r="AB3162" s="148"/>
      <c r="AC3162" s="148"/>
      <c r="AD3162" s="148"/>
      <c r="AE3162" s="148"/>
      <c r="AF3162" s="148"/>
      <c r="AG3162" s="148"/>
      <c r="AH3162" s="148"/>
      <c r="AI3162" s="148"/>
      <c r="AJ3162" s="148"/>
      <c r="AK3162" s="148"/>
      <c r="AL3162" s="139">
        <v>0</v>
      </c>
      <c r="AM3162" s="139">
        <v>0</v>
      </c>
      <c r="AN3162" s="148">
        <f t="shared" si="442"/>
        <v>1000</v>
      </c>
      <c r="AO3162" s="148">
        <f t="shared" si="443"/>
        <v>45</v>
      </c>
      <c r="AP3162" s="148">
        <v>7</v>
      </c>
      <c r="AQ3162" s="140">
        <v>7</v>
      </c>
      <c r="AS3162" s="42">
        <f t="shared" si="444"/>
        <v>2897.2565023975476</v>
      </c>
      <c r="AT3162" s="101">
        <f t="shared" si="445"/>
        <v>0</v>
      </c>
      <c r="AU3162" s="42">
        <f t="shared" si="446"/>
        <v>2897.2565023975476</v>
      </c>
      <c r="AV3162" s="42">
        <f t="shared" si="447"/>
        <v>4644.4231030677192</v>
      </c>
      <c r="AW3162" s="102">
        <f t="shared" si="448"/>
        <v>431</v>
      </c>
      <c r="AX3162" s="43">
        <f t="shared" si="441"/>
        <v>0.75</v>
      </c>
      <c r="AY3162" s="43" t="str">
        <f t="shared" si="449"/>
        <v>UTGS</v>
      </c>
    </row>
    <row r="3163" spans="1:51" hidden="1" x14ac:dyDescent="0.2">
      <c r="A3163" s="38">
        <v>3156</v>
      </c>
      <c r="B3163" t="s">
        <v>362</v>
      </c>
      <c r="C3163" t="s">
        <v>289</v>
      </c>
      <c r="D3163">
        <v>540</v>
      </c>
      <c r="E3163" t="s">
        <v>1250</v>
      </c>
      <c r="F3163">
        <v>0.25</v>
      </c>
      <c r="G3163" t="str">
        <f>LOOKUP(F3163,{0,6,45},{"F","L","H"})</f>
        <v>F</v>
      </c>
      <c r="H3163" t="s">
        <v>4790</v>
      </c>
      <c r="I3163" s="43" t="str">
        <f>IFERROR(VLOOKUP(#REF!,#REF!,2,FALSE),"No")</f>
        <v>No</v>
      </c>
      <c r="J3163" s="139">
        <v>0.75</v>
      </c>
      <c r="K3163" s="148">
        <v>32</v>
      </c>
      <c r="L3163" s="148"/>
      <c r="M3163" s="148"/>
      <c r="N3163" s="148"/>
      <c r="O3163" s="148"/>
      <c r="P3163" s="148"/>
      <c r="Q3163" s="148"/>
      <c r="R3163" s="148"/>
      <c r="S3163" s="148"/>
      <c r="T3163" s="148"/>
      <c r="U3163" s="148"/>
      <c r="V3163" s="148"/>
      <c r="W3163" s="148"/>
      <c r="X3163" s="139">
        <v>2</v>
      </c>
      <c r="Y3163" s="148">
        <v>1000</v>
      </c>
      <c r="Z3163" s="148"/>
      <c r="AA3163" s="148"/>
      <c r="AB3163" s="148"/>
      <c r="AC3163" s="148"/>
      <c r="AD3163" s="148"/>
      <c r="AE3163" s="148"/>
      <c r="AF3163" s="148"/>
      <c r="AG3163" s="148"/>
      <c r="AH3163" s="148"/>
      <c r="AI3163" s="148"/>
      <c r="AJ3163" s="148"/>
      <c r="AK3163" s="148"/>
      <c r="AL3163" s="139">
        <v>0</v>
      </c>
      <c r="AM3163" s="139">
        <v>0</v>
      </c>
      <c r="AN3163" s="148">
        <f t="shared" si="442"/>
        <v>1000</v>
      </c>
      <c r="AO3163" s="148">
        <f t="shared" si="443"/>
        <v>32</v>
      </c>
      <c r="AP3163" s="148">
        <v>11</v>
      </c>
      <c r="AQ3163" s="140">
        <v>11</v>
      </c>
      <c r="AS3163" s="42">
        <f t="shared" si="444"/>
        <v>2060.2712905938115</v>
      </c>
      <c r="AT3163" s="101">
        <f t="shared" si="445"/>
        <v>0</v>
      </c>
      <c r="AU3163" s="42">
        <f t="shared" si="446"/>
        <v>2060.2712905938115</v>
      </c>
      <c r="AV3163" s="42">
        <f t="shared" si="447"/>
        <v>2955.5419746794573</v>
      </c>
      <c r="AW3163" s="102">
        <f t="shared" si="448"/>
        <v>585.0096169344007</v>
      </c>
      <c r="AX3163" s="43">
        <f t="shared" si="441"/>
        <v>0.75</v>
      </c>
      <c r="AY3163" s="43" t="str">
        <f t="shared" si="449"/>
        <v>UTGS</v>
      </c>
    </row>
    <row r="3164" spans="1:51" hidden="1" x14ac:dyDescent="0.2">
      <c r="A3164" s="38">
        <v>3157</v>
      </c>
      <c r="B3164" t="s">
        <v>362</v>
      </c>
      <c r="C3164" t="s">
        <v>289</v>
      </c>
      <c r="D3164">
        <v>550</v>
      </c>
      <c r="E3164" t="s">
        <v>1245</v>
      </c>
      <c r="F3164">
        <v>2</v>
      </c>
      <c r="G3164" t="str">
        <f>LOOKUP(F3164,{0,6,45},{"F","L","H"})</f>
        <v>F</v>
      </c>
      <c r="H3164" t="s">
        <v>4791</v>
      </c>
      <c r="I3164" s="43" t="str">
        <f>IFERROR(VLOOKUP(#REF!,#REF!,2,FALSE),"No")</f>
        <v>No</v>
      </c>
      <c r="J3164" s="139">
        <v>2</v>
      </c>
      <c r="K3164" s="148">
        <v>178</v>
      </c>
      <c r="L3164" s="148"/>
      <c r="M3164" s="148"/>
      <c r="N3164" s="148"/>
      <c r="O3164" s="148"/>
      <c r="P3164" s="148"/>
      <c r="Q3164" s="148"/>
      <c r="R3164" s="148"/>
      <c r="S3164" s="148"/>
      <c r="T3164" s="148"/>
      <c r="U3164" s="148"/>
      <c r="V3164" s="148"/>
      <c r="W3164" s="148"/>
      <c r="X3164" s="139">
        <v>2</v>
      </c>
      <c r="Y3164" s="148">
        <v>599.48</v>
      </c>
      <c r="Z3164" s="148">
        <v>4</v>
      </c>
      <c r="AA3164" s="148">
        <v>400.52</v>
      </c>
      <c r="AB3164" s="148"/>
      <c r="AC3164" s="148"/>
      <c r="AD3164" s="148"/>
      <c r="AE3164" s="148"/>
      <c r="AF3164" s="148"/>
      <c r="AG3164" s="148"/>
      <c r="AH3164" s="148"/>
      <c r="AI3164" s="148"/>
      <c r="AJ3164" s="148"/>
      <c r="AK3164" s="148"/>
      <c r="AL3164" s="139">
        <v>0</v>
      </c>
      <c r="AM3164" s="139">
        <v>0</v>
      </c>
      <c r="AN3164" s="148">
        <f t="shared" si="442"/>
        <v>1000</v>
      </c>
      <c r="AO3164" s="148">
        <f t="shared" si="443"/>
        <v>178</v>
      </c>
      <c r="AP3164" s="148">
        <v>4</v>
      </c>
      <c r="AQ3164" s="140">
        <v>145</v>
      </c>
      <c r="AS3164" s="42">
        <f t="shared" si="444"/>
        <v>12991.059053928075</v>
      </c>
      <c r="AT3164" s="101">
        <f t="shared" si="445"/>
        <v>0</v>
      </c>
      <c r="AU3164" s="42">
        <f t="shared" si="446"/>
        <v>12991.059053928075</v>
      </c>
      <c r="AV3164" s="42">
        <f t="shared" si="447"/>
        <v>244.01855256188989</v>
      </c>
      <c r="AW3164" s="102">
        <f t="shared" si="448"/>
        <v>585.0096169344007</v>
      </c>
      <c r="AX3164" s="43">
        <f t="shared" si="441"/>
        <v>2</v>
      </c>
      <c r="AY3164" s="43" t="str">
        <f t="shared" si="449"/>
        <v>UTGS</v>
      </c>
    </row>
    <row r="3165" spans="1:51" hidden="1" x14ac:dyDescent="0.2">
      <c r="A3165" s="38">
        <v>3158</v>
      </c>
      <c r="B3165" t="s">
        <v>362</v>
      </c>
      <c r="C3165" t="s">
        <v>289</v>
      </c>
      <c r="D3165">
        <v>320</v>
      </c>
      <c r="E3165" t="s">
        <v>1239</v>
      </c>
      <c r="F3165">
        <v>0.25</v>
      </c>
      <c r="G3165" t="str">
        <f>LOOKUP(F3165,{0,6,45},{"F","L","H"})</f>
        <v>F</v>
      </c>
      <c r="H3165" t="s">
        <v>4793</v>
      </c>
      <c r="I3165" s="43" t="str">
        <f>IFERROR(VLOOKUP(#REF!,#REF!,2,FALSE),"No")</f>
        <v>No</v>
      </c>
      <c r="J3165" s="139">
        <v>0.75</v>
      </c>
      <c r="K3165" s="148">
        <v>40</v>
      </c>
      <c r="L3165" s="148"/>
      <c r="M3165" s="148"/>
      <c r="N3165" s="148"/>
      <c r="O3165" s="148"/>
      <c r="P3165" s="148"/>
      <c r="Q3165" s="148"/>
      <c r="R3165" s="148"/>
      <c r="S3165" s="148"/>
      <c r="T3165" s="148"/>
      <c r="U3165" s="148"/>
      <c r="V3165" s="148"/>
      <c r="W3165" s="148"/>
      <c r="X3165" s="139">
        <v>2</v>
      </c>
      <c r="Y3165" s="148">
        <v>1000</v>
      </c>
      <c r="Z3165" s="148"/>
      <c r="AA3165" s="148"/>
      <c r="AB3165" s="148"/>
      <c r="AC3165" s="148"/>
      <c r="AD3165" s="148"/>
      <c r="AE3165" s="148"/>
      <c r="AF3165" s="148"/>
      <c r="AG3165" s="148"/>
      <c r="AH3165" s="148"/>
      <c r="AI3165" s="148"/>
      <c r="AJ3165" s="148"/>
      <c r="AK3165" s="148"/>
      <c r="AL3165" s="139">
        <v>0</v>
      </c>
      <c r="AM3165" s="139">
        <v>0</v>
      </c>
      <c r="AN3165" s="148">
        <f t="shared" si="442"/>
        <v>1000</v>
      </c>
      <c r="AO3165" s="148">
        <f t="shared" si="443"/>
        <v>40</v>
      </c>
      <c r="AP3165" s="148">
        <v>12</v>
      </c>
      <c r="AQ3165" s="140">
        <v>12</v>
      </c>
      <c r="AS3165" s="42">
        <f t="shared" si="444"/>
        <v>2575.3391132422644</v>
      </c>
      <c r="AT3165" s="101">
        <f t="shared" si="445"/>
        <v>0</v>
      </c>
      <c r="AU3165" s="42">
        <f t="shared" si="446"/>
        <v>2575.3391132422644</v>
      </c>
      <c r="AV3165" s="42">
        <f t="shared" si="447"/>
        <v>2709.246810122836</v>
      </c>
      <c r="AW3165" s="102">
        <f t="shared" si="448"/>
        <v>431</v>
      </c>
      <c r="AX3165" s="43">
        <f t="shared" si="441"/>
        <v>0.75</v>
      </c>
      <c r="AY3165" s="43" t="str">
        <f t="shared" si="449"/>
        <v>UTGS</v>
      </c>
    </row>
    <row r="3166" spans="1:51" hidden="1" x14ac:dyDescent="0.2">
      <c r="A3166" s="38">
        <v>3159</v>
      </c>
      <c r="B3166" t="s">
        <v>362</v>
      </c>
      <c r="C3166" t="s">
        <v>289</v>
      </c>
      <c r="D3166">
        <v>550</v>
      </c>
      <c r="E3166" t="s">
        <v>1245</v>
      </c>
      <c r="F3166">
        <v>2</v>
      </c>
      <c r="G3166" t="str">
        <f>LOOKUP(F3166,{0,6,45},{"F","L","H"})</f>
        <v>F</v>
      </c>
      <c r="H3166" t="s">
        <v>4794</v>
      </c>
      <c r="I3166" s="43" t="str">
        <f>IFERROR(VLOOKUP(#REF!,#REF!,2,FALSE),"No")</f>
        <v>No</v>
      </c>
      <c r="J3166" s="139">
        <v>1.25</v>
      </c>
      <c r="K3166" s="148">
        <v>24</v>
      </c>
      <c r="L3166" s="148"/>
      <c r="M3166" s="148"/>
      <c r="N3166" s="148"/>
      <c r="O3166" s="148"/>
      <c r="P3166" s="148"/>
      <c r="Q3166" s="148"/>
      <c r="R3166" s="148"/>
      <c r="S3166" s="148"/>
      <c r="T3166" s="148"/>
      <c r="U3166" s="148"/>
      <c r="V3166" s="148"/>
      <c r="W3166" s="148"/>
      <c r="X3166" s="139">
        <v>2</v>
      </c>
      <c r="Y3166" s="148">
        <v>1000</v>
      </c>
      <c r="Z3166" s="149"/>
      <c r="AA3166" s="148"/>
      <c r="AB3166" s="148"/>
      <c r="AC3166" s="148"/>
      <c r="AD3166" s="148"/>
      <c r="AE3166" s="148"/>
      <c r="AF3166" s="148"/>
      <c r="AG3166" s="148"/>
      <c r="AH3166" s="148"/>
      <c r="AI3166" s="148"/>
      <c r="AJ3166" s="148"/>
      <c r="AK3166" s="148"/>
      <c r="AL3166" s="139">
        <v>0</v>
      </c>
      <c r="AM3166" s="139">
        <v>0</v>
      </c>
      <c r="AN3166" s="148">
        <f t="shared" si="442"/>
        <v>1000</v>
      </c>
      <c r="AO3166" s="148">
        <f t="shared" si="443"/>
        <v>24</v>
      </c>
      <c r="AP3166" s="148">
        <v>8</v>
      </c>
      <c r="AQ3166" s="140">
        <v>29</v>
      </c>
      <c r="AS3166" s="42">
        <f t="shared" si="444"/>
        <v>1788.3234679453585</v>
      </c>
      <c r="AT3166" s="101">
        <f t="shared" si="445"/>
        <v>0</v>
      </c>
      <c r="AU3166" s="42">
        <f t="shared" si="446"/>
        <v>1788.3234679453585</v>
      </c>
      <c r="AV3166" s="42">
        <f t="shared" si="447"/>
        <v>1121.06764556807</v>
      </c>
      <c r="AW3166" s="102">
        <f t="shared" si="448"/>
        <v>585.0096169344007</v>
      </c>
      <c r="AX3166" s="43">
        <f t="shared" si="441"/>
        <v>1.25</v>
      </c>
      <c r="AY3166" s="43" t="str">
        <f t="shared" si="449"/>
        <v>UTGS</v>
      </c>
    </row>
    <row r="3167" spans="1:51" hidden="1" x14ac:dyDescent="0.2">
      <c r="A3167" s="38">
        <v>3160</v>
      </c>
      <c r="B3167" t="s">
        <v>362</v>
      </c>
      <c r="C3167" t="s">
        <v>289</v>
      </c>
      <c r="D3167">
        <v>550</v>
      </c>
      <c r="E3167" t="s">
        <v>1245</v>
      </c>
      <c r="F3167">
        <v>2</v>
      </c>
      <c r="G3167" t="str">
        <f>LOOKUP(F3167,{0,6,45},{"F","L","H"})</f>
        <v>F</v>
      </c>
      <c r="H3167" t="s">
        <v>4795</v>
      </c>
      <c r="I3167" s="43" t="str">
        <f>IFERROR(VLOOKUP(#REF!,#REF!,2,FALSE),"No")</f>
        <v>No</v>
      </c>
      <c r="J3167" s="139">
        <v>0.75</v>
      </c>
      <c r="K3167" s="148">
        <v>9</v>
      </c>
      <c r="L3167" s="148"/>
      <c r="M3167" s="148"/>
      <c r="N3167" s="148"/>
      <c r="O3167" s="148"/>
      <c r="P3167" s="148"/>
      <c r="Q3167" s="148"/>
      <c r="R3167" s="148"/>
      <c r="S3167" s="148"/>
      <c r="T3167" s="148"/>
      <c r="U3167" s="148"/>
      <c r="V3167" s="148"/>
      <c r="W3167" s="148"/>
      <c r="X3167" s="139">
        <v>2</v>
      </c>
      <c r="Y3167" s="148">
        <v>1000</v>
      </c>
      <c r="Z3167" s="148"/>
      <c r="AA3167" s="148"/>
      <c r="AB3167" s="148"/>
      <c r="AC3167" s="148"/>
      <c r="AD3167" s="148"/>
      <c r="AE3167" s="148"/>
      <c r="AF3167" s="148"/>
      <c r="AG3167" s="148"/>
      <c r="AH3167" s="148"/>
      <c r="AI3167" s="148"/>
      <c r="AJ3167" s="148"/>
      <c r="AK3167" s="148"/>
      <c r="AL3167" s="139">
        <v>0</v>
      </c>
      <c r="AM3167" s="139">
        <v>0</v>
      </c>
      <c r="AN3167" s="148">
        <f t="shared" si="442"/>
        <v>1000</v>
      </c>
      <c r="AO3167" s="148">
        <f t="shared" si="443"/>
        <v>9</v>
      </c>
      <c r="AP3167" s="148">
        <v>13</v>
      </c>
      <c r="AQ3167" s="140">
        <v>65</v>
      </c>
      <c r="AS3167" s="42">
        <f t="shared" si="444"/>
        <v>579.45130047950943</v>
      </c>
      <c r="AT3167" s="101">
        <f t="shared" si="445"/>
        <v>0</v>
      </c>
      <c r="AU3167" s="42">
        <f t="shared" si="446"/>
        <v>579.45130047950943</v>
      </c>
      <c r="AV3167" s="42">
        <f t="shared" si="447"/>
        <v>500.16864186883129</v>
      </c>
      <c r="AW3167" s="102">
        <f t="shared" si="448"/>
        <v>585.0096169344007</v>
      </c>
      <c r="AX3167" s="43">
        <f t="shared" si="441"/>
        <v>0.75</v>
      </c>
      <c r="AY3167" s="43" t="str">
        <f t="shared" si="449"/>
        <v>UTGS</v>
      </c>
    </row>
    <row r="3168" spans="1:51" hidden="1" x14ac:dyDescent="0.2">
      <c r="A3168" s="38">
        <v>3161</v>
      </c>
      <c r="B3168" t="s">
        <v>5806</v>
      </c>
      <c r="C3168" t="s">
        <v>289</v>
      </c>
      <c r="D3168">
        <v>92750</v>
      </c>
      <c r="E3168" t="s">
        <v>219</v>
      </c>
      <c r="F3168">
        <v>45</v>
      </c>
      <c r="G3168" t="str">
        <f>LOOKUP(F3168,{0,6,45},{"F","L","H"})</f>
        <v>H</v>
      </c>
      <c r="H3168" t="s">
        <v>2125</v>
      </c>
      <c r="I3168" s="43" t="str">
        <f>IFERROR(VLOOKUP(#REF!,#REF!,2,FALSE),"No")</f>
        <v>No</v>
      </c>
      <c r="J3168" s="139">
        <v>4</v>
      </c>
      <c r="K3168" s="148">
        <v>301</v>
      </c>
      <c r="L3168" s="148"/>
      <c r="M3168" s="148"/>
      <c r="N3168" s="148"/>
      <c r="O3168" s="148"/>
      <c r="P3168" s="148"/>
      <c r="Q3168" s="148"/>
      <c r="R3168" s="148"/>
      <c r="S3168" s="148"/>
      <c r="T3168" s="148"/>
      <c r="U3168" s="148"/>
      <c r="V3168" s="148"/>
      <c r="W3168" s="148"/>
      <c r="X3168" s="139">
        <v>2</v>
      </c>
      <c r="Y3168" s="148">
        <v>127.66</v>
      </c>
      <c r="Z3168" s="148">
        <v>3</v>
      </c>
      <c r="AA3168" s="148">
        <v>136.06</v>
      </c>
      <c r="AB3168" s="148">
        <v>4</v>
      </c>
      <c r="AC3168" s="148">
        <v>736.28</v>
      </c>
      <c r="AD3168" s="148"/>
      <c r="AE3168" s="148"/>
      <c r="AF3168" s="148"/>
      <c r="AG3168" s="148"/>
      <c r="AH3168" s="148"/>
      <c r="AI3168" s="148"/>
      <c r="AJ3168" s="148"/>
      <c r="AK3168" s="148"/>
      <c r="AL3168" s="139">
        <v>0</v>
      </c>
      <c r="AM3168" s="139">
        <v>0</v>
      </c>
      <c r="AN3168" s="148">
        <f t="shared" si="442"/>
        <v>1000</v>
      </c>
      <c r="AO3168" s="148">
        <f t="shared" si="443"/>
        <v>301</v>
      </c>
      <c r="AP3168" s="148">
        <v>4</v>
      </c>
      <c r="AQ3168" s="140">
        <v>5</v>
      </c>
      <c r="AS3168" s="42">
        <f t="shared" si="444"/>
        <v>23039.586827148039</v>
      </c>
      <c r="AT3168" s="101">
        <f t="shared" si="445"/>
        <v>0</v>
      </c>
      <c r="AU3168" s="42">
        <f t="shared" si="446"/>
        <v>23039.586827148039</v>
      </c>
      <c r="AV3168" s="42">
        <f t="shared" si="447"/>
        <v>7212.9697042948073</v>
      </c>
      <c r="AW3168" s="102">
        <f t="shared" si="448"/>
        <v>113197.0366366282</v>
      </c>
      <c r="AX3168" s="43">
        <f t="shared" si="441"/>
        <v>4</v>
      </c>
      <c r="AY3168" s="43" t="str">
        <f t="shared" si="449"/>
        <v>UTGS</v>
      </c>
    </row>
    <row r="3169" spans="1:51" hidden="1" x14ac:dyDescent="0.2">
      <c r="A3169" s="38">
        <v>3162</v>
      </c>
      <c r="B3169" t="s">
        <v>362</v>
      </c>
      <c r="C3169" t="s">
        <v>289</v>
      </c>
      <c r="D3169">
        <v>320</v>
      </c>
      <c r="E3169" t="s">
        <v>1245</v>
      </c>
      <c r="F3169">
        <v>0.25</v>
      </c>
      <c r="G3169" t="str">
        <f>LOOKUP(F3169,{0,6,45},{"F","L","H"})</f>
        <v>F</v>
      </c>
      <c r="H3169" t="s">
        <v>4796</v>
      </c>
      <c r="I3169" s="43" t="str">
        <f>IFERROR(VLOOKUP(#REF!,#REF!,2,FALSE),"No")</f>
        <v>No</v>
      </c>
      <c r="J3169" s="139">
        <v>0.75</v>
      </c>
      <c r="K3169" s="148">
        <v>32</v>
      </c>
      <c r="L3169" s="148"/>
      <c r="M3169" s="148"/>
      <c r="N3169" s="148"/>
      <c r="O3169" s="148"/>
      <c r="P3169" s="148"/>
      <c r="Q3169" s="148"/>
      <c r="R3169" s="148"/>
      <c r="S3169" s="148"/>
      <c r="T3169" s="148"/>
      <c r="U3169" s="148"/>
      <c r="V3169" s="148"/>
      <c r="W3169" s="148"/>
      <c r="X3169" s="139">
        <v>2</v>
      </c>
      <c r="Y3169" s="148">
        <v>365.01</v>
      </c>
      <c r="Z3169" s="148">
        <v>4</v>
      </c>
      <c r="AA3169" s="148">
        <v>634.99</v>
      </c>
      <c r="AB3169" s="148"/>
      <c r="AC3169" s="148"/>
      <c r="AD3169" s="148"/>
      <c r="AE3169" s="148"/>
      <c r="AF3169" s="148"/>
      <c r="AG3169" s="148"/>
      <c r="AH3169" s="148"/>
      <c r="AI3169" s="148"/>
      <c r="AJ3169" s="148"/>
      <c r="AK3169" s="148"/>
      <c r="AL3169" s="139">
        <v>0</v>
      </c>
      <c r="AM3169" s="139">
        <v>0</v>
      </c>
      <c r="AN3169" s="148">
        <f t="shared" si="442"/>
        <v>1000</v>
      </c>
      <c r="AO3169" s="148">
        <f t="shared" si="443"/>
        <v>32</v>
      </c>
      <c r="AP3169" s="148">
        <v>4</v>
      </c>
      <c r="AQ3169" s="140">
        <v>4</v>
      </c>
      <c r="AS3169" s="42">
        <f t="shared" si="444"/>
        <v>2060.2712905938115</v>
      </c>
      <c r="AT3169" s="101">
        <f t="shared" si="445"/>
        <v>0</v>
      </c>
      <c r="AU3169" s="42">
        <f t="shared" si="446"/>
        <v>2060.2712905938115</v>
      </c>
      <c r="AV3169" s="42">
        <f t="shared" si="447"/>
        <v>9265.9600053685081</v>
      </c>
      <c r="AW3169" s="102">
        <f t="shared" si="448"/>
        <v>431</v>
      </c>
      <c r="AX3169" s="43">
        <f t="shared" si="441"/>
        <v>0.75</v>
      </c>
      <c r="AY3169" s="43" t="str">
        <f t="shared" si="449"/>
        <v>UTGS</v>
      </c>
    </row>
    <row r="3170" spans="1:51" hidden="1" x14ac:dyDescent="0.2">
      <c r="A3170" s="38">
        <v>3163</v>
      </c>
      <c r="B3170" t="s">
        <v>362</v>
      </c>
      <c r="C3170" t="s">
        <v>289</v>
      </c>
      <c r="D3170">
        <v>550</v>
      </c>
      <c r="E3170" t="s">
        <v>1245</v>
      </c>
      <c r="F3170">
        <v>2</v>
      </c>
      <c r="G3170" t="str">
        <f>LOOKUP(F3170,{0,6,45},{"F","L","H"})</f>
        <v>F</v>
      </c>
      <c r="H3170" t="s">
        <v>4797</v>
      </c>
      <c r="I3170" s="43" t="str">
        <f>IFERROR(VLOOKUP(#REF!,#REF!,2,FALSE),"No")</f>
        <v>No</v>
      </c>
      <c r="J3170" s="139">
        <v>0.75</v>
      </c>
      <c r="K3170" s="148">
        <v>31</v>
      </c>
      <c r="L3170" s="148"/>
      <c r="M3170" s="148"/>
      <c r="N3170" s="148"/>
      <c r="O3170" s="148"/>
      <c r="P3170" s="148"/>
      <c r="Q3170" s="148"/>
      <c r="R3170" s="148"/>
      <c r="S3170" s="148"/>
      <c r="T3170" s="148"/>
      <c r="U3170" s="148"/>
      <c r="V3170" s="148"/>
      <c r="W3170" s="148"/>
      <c r="X3170" s="139">
        <v>2</v>
      </c>
      <c r="Y3170" s="148">
        <v>1000</v>
      </c>
      <c r="Z3170" s="149"/>
      <c r="AA3170" s="148"/>
      <c r="AB3170" s="148"/>
      <c r="AC3170" s="148"/>
      <c r="AD3170" s="148"/>
      <c r="AE3170" s="148"/>
      <c r="AF3170" s="148"/>
      <c r="AG3170" s="148"/>
      <c r="AH3170" s="148"/>
      <c r="AI3170" s="148"/>
      <c r="AJ3170" s="148"/>
      <c r="AK3170" s="148"/>
      <c r="AL3170" s="139">
        <v>0</v>
      </c>
      <c r="AM3170" s="139">
        <v>0</v>
      </c>
      <c r="AN3170" s="148">
        <f t="shared" si="442"/>
        <v>1000</v>
      </c>
      <c r="AO3170" s="148">
        <f t="shared" si="443"/>
        <v>31</v>
      </c>
      <c r="AP3170" s="148">
        <v>4</v>
      </c>
      <c r="AQ3170" s="140">
        <v>16</v>
      </c>
      <c r="AS3170" s="42">
        <f t="shared" si="444"/>
        <v>1995.8878127627549</v>
      </c>
      <c r="AT3170" s="101">
        <f t="shared" si="445"/>
        <v>0</v>
      </c>
      <c r="AU3170" s="42">
        <f t="shared" si="446"/>
        <v>1995.8878127627549</v>
      </c>
      <c r="AV3170" s="42">
        <f t="shared" si="447"/>
        <v>2031.935107592127</v>
      </c>
      <c r="AW3170" s="102">
        <f t="shared" si="448"/>
        <v>585.0096169344007</v>
      </c>
      <c r="AX3170" s="43">
        <f t="shared" si="441"/>
        <v>0.75</v>
      </c>
      <c r="AY3170" s="43" t="str">
        <f t="shared" si="449"/>
        <v>UTGS</v>
      </c>
    </row>
    <row r="3171" spans="1:51" hidden="1" x14ac:dyDescent="0.2">
      <c r="A3171" s="38">
        <v>3164</v>
      </c>
      <c r="B3171" t="s">
        <v>362</v>
      </c>
      <c r="C3171" t="s">
        <v>289</v>
      </c>
      <c r="D3171">
        <v>320</v>
      </c>
      <c r="E3171" t="s">
        <v>1245</v>
      </c>
      <c r="F3171">
        <v>0.25</v>
      </c>
      <c r="G3171" t="str">
        <f>LOOKUP(F3171,{0,6,45},{"F","L","H"})</f>
        <v>F</v>
      </c>
      <c r="H3171" t="s">
        <v>4799</v>
      </c>
      <c r="I3171" s="43" t="str">
        <f>IFERROR(VLOOKUP(#REF!,#REF!,2,FALSE),"No")</f>
        <v>No</v>
      </c>
      <c r="J3171" s="139">
        <v>0.75</v>
      </c>
      <c r="K3171" s="148">
        <v>31</v>
      </c>
      <c r="L3171" s="148"/>
      <c r="M3171" s="148"/>
      <c r="N3171" s="148"/>
      <c r="O3171" s="148"/>
      <c r="P3171" s="148"/>
      <c r="Q3171" s="148"/>
      <c r="R3171" s="148"/>
      <c r="S3171" s="148"/>
      <c r="T3171" s="148"/>
      <c r="U3171" s="148"/>
      <c r="V3171" s="148"/>
      <c r="W3171" s="148"/>
      <c r="X3171" s="139">
        <v>2</v>
      </c>
      <c r="Y3171" s="148">
        <v>962.97</v>
      </c>
      <c r="Z3171" s="148">
        <v>4</v>
      </c>
      <c r="AA3171" s="148">
        <v>37.03</v>
      </c>
      <c r="AB3171" s="148"/>
      <c r="AC3171" s="148"/>
      <c r="AD3171" s="148"/>
      <c r="AE3171" s="148"/>
      <c r="AF3171" s="148"/>
      <c r="AG3171" s="148"/>
      <c r="AH3171" s="148"/>
      <c r="AI3171" s="148"/>
      <c r="AJ3171" s="148"/>
      <c r="AK3171" s="148"/>
      <c r="AL3171" s="139">
        <v>0</v>
      </c>
      <c r="AM3171" s="139">
        <v>0</v>
      </c>
      <c r="AN3171" s="148">
        <f t="shared" si="442"/>
        <v>1000</v>
      </c>
      <c r="AO3171" s="148">
        <f t="shared" si="443"/>
        <v>31</v>
      </c>
      <c r="AP3171" s="148">
        <v>13</v>
      </c>
      <c r="AQ3171" s="140">
        <v>13</v>
      </c>
      <c r="AS3171" s="42">
        <f t="shared" si="444"/>
        <v>1995.8878127627549</v>
      </c>
      <c r="AT3171" s="101">
        <f t="shared" si="445"/>
        <v>0</v>
      </c>
      <c r="AU3171" s="42">
        <f t="shared" si="446"/>
        <v>1995.8878127627549</v>
      </c>
      <c r="AV3171" s="42">
        <f t="shared" si="447"/>
        <v>2521.2666785749261</v>
      </c>
      <c r="AW3171" s="102">
        <f t="shared" si="448"/>
        <v>431</v>
      </c>
      <c r="AX3171" s="43">
        <f t="shared" si="441"/>
        <v>0.75</v>
      </c>
      <c r="AY3171" s="43" t="str">
        <f t="shared" si="449"/>
        <v>UTGS</v>
      </c>
    </row>
    <row r="3172" spans="1:51" hidden="1" x14ac:dyDescent="0.2">
      <c r="A3172" s="38">
        <v>3165</v>
      </c>
      <c r="B3172" t="s">
        <v>362</v>
      </c>
      <c r="C3172" t="s">
        <v>289</v>
      </c>
      <c r="D3172">
        <v>550</v>
      </c>
      <c r="E3172" t="s">
        <v>1245</v>
      </c>
      <c r="F3172">
        <v>2</v>
      </c>
      <c r="G3172" t="str">
        <f>LOOKUP(F3172,{0,6,45},{"F","L","H"})</f>
        <v>F</v>
      </c>
      <c r="H3172" t="s">
        <v>4800</v>
      </c>
      <c r="I3172" s="43" t="str">
        <f>IFERROR(VLOOKUP(#REF!,#REF!,2,FALSE),"No")</f>
        <v>No</v>
      </c>
      <c r="J3172" s="139">
        <v>0.75</v>
      </c>
      <c r="K3172" s="148">
        <v>31</v>
      </c>
      <c r="L3172" s="148"/>
      <c r="M3172" s="148"/>
      <c r="N3172" s="148"/>
      <c r="O3172" s="148"/>
      <c r="P3172" s="148"/>
      <c r="Q3172" s="148"/>
      <c r="R3172" s="148"/>
      <c r="S3172" s="148"/>
      <c r="T3172" s="148"/>
      <c r="U3172" s="148"/>
      <c r="V3172" s="148"/>
      <c r="W3172" s="148"/>
      <c r="X3172" s="139">
        <v>2</v>
      </c>
      <c r="Y3172" s="148">
        <v>999.89</v>
      </c>
      <c r="Z3172" s="149"/>
      <c r="AA3172" s="148"/>
      <c r="AB3172" s="148"/>
      <c r="AC3172" s="148"/>
      <c r="AD3172" s="148"/>
      <c r="AE3172" s="148"/>
      <c r="AF3172" s="148"/>
      <c r="AG3172" s="148"/>
      <c r="AH3172" s="148"/>
      <c r="AI3172" s="148"/>
      <c r="AJ3172" s="148"/>
      <c r="AK3172" s="148"/>
      <c r="AL3172" s="139">
        <v>0</v>
      </c>
      <c r="AM3172" s="139">
        <v>0</v>
      </c>
      <c r="AN3172" s="148">
        <f t="shared" si="442"/>
        <v>999.89</v>
      </c>
      <c r="AO3172" s="148">
        <f t="shared" si="443"/>
        <v>31</v>
      </c>
      <c r="AP3172" s="148">
        <v>17</v>
      </c>
      <c r="AQ3172" s="140">
        <v>39</v>
      </c>
      <c r="AS3172" s="42">
        <f t="shared" si="444"/>
        <v>1995.8878127627549</v>
      </c>
      <c r="AT3172" s="101">
        <f t="shared" si="445"/>
        <v>0</v>
      </c>
      <c r="AU3172" s="42">
        <f t="shared" si="446"/>
        <v>1995.8878127627549</v>
      </c>
      <c r="AV3172" s="42">
        <f t="shared" si="447"/>
        <v>833.52270553037613</v>
      </c>
      <c r="AW3172" s="102">
        <f t="shared" si="448"/>
        <v>585.0096169344007</v>
      </c>
      <c r="AX3172" s="43">
        <f t="shared" si="441"/>
        <v>0.75</v>
      </c>
      <c r="AY3172" s="43" t="str">
        <f t="shared" si="449"/>
        <v>UTGS</v>
      </c>
    </row>
    <row r="3173" spans="1:51" hidden="1" x14ac:dyDescent="0.2">
      <c r="A3173" s="38">
        <v>3166</v>
      </c>
      <c r="B3173" t="s">
        <v>362</v>
      </c>
      <c r="C3173" t="s">
        <v>289</v>
      </c>
      <c r="D3173">
        <v>320</v>
      </c>
      <c r="E3173" t="s">
        <v>1245</v>
      </c>
      <c r="F3173">
        <v>0.25</v>
      </c>
      <c r="G3173" t="str">
        <f>LOOKUP(F3173,{0,6,45},{"F","L","H"})</f>
        <v>F</v>
      </c>
      <c r="H3173" t="s">
        <v>4801</v>
      </c>
      <c r="I3173" s="43" t="str">
        <f>IFERROR(VLOOKUP(#REF!,#REF!,2,FALSE),"No")</f>
        <v>No</v>
      </c>
      <c r="J3173" s="139">
        <v>0.75</v>
      </c>
      <c r="K3173" s="148">
        <v>42</v>
      </c>
      <c r="L3173" s="148"/>
      <c r="M3173" s="148"/>
      <c r="N3173" s="148"/>
      <c r="O3173" s="148"/>
      <c r="P3173" s="148"/>
      <c r="Q3173" s="148"/>
      <c r="R3173" s="148"/>
      <c r="S3173" s="148"/>
      <c r="T3173" s="148"/>
      <c r="U3173" s="148"/>
      <c r="V3173" s="148"/>
      <c r="W3173" s="148"/>
      <c r="X3173" s="139">
        <v>2</v>
      </c>
      <c r="Y3173" s="148">
        <v>1000</v>
      </c>
      <c r="Z3173" s="149"/>
      <c r="AA3173" s="148"/>
      <c r="AB3173" s="148"/>
      <c r="AC3173" s="148"/>
      <c r="AD3173" s="148"/>
      <c r="AE3173" s="148"/>
      <c r="AF3173" s="148"/>
      <c r="AG3173" s="148"/>
      <c r="AH3173" s="148"/>
      <c r="AI3173" s="148"/>
      <c r="AJ3173" s="148"/>
      <c r="AK3173" s="148"/>
      <c r="AL3173" s="139">
        <v>0</v>
      </c>
      <c r="AM3173" s="139">
        <v>0</v>
      </c>
      <c r="AN3173" s="148">
        <f t="shared" si="442"/>
        <v>1000</v>
      </c>
      <c r="AO3173" s="148">
        <f t="shared" si="443"/>
        <v>42</v>
      </c>
      <c r="AP3173" s="148">
        <v>7</v>
      </c>
      <c r="AQ3173" s="140">
        <v>7</v>
      </c>
      <c r="AS3173" s="42">
        <f t="shared" si="444"/>
        <v>2704.1060689043775</v>
      </c>
      <c r="AT3173" s="101">
        <f t="shared" si="445"/>
        <v>0</v>
      </c>
      <c r="AU3173" s="42">
        <f t="shared" si="446"/>
        <v>2704.1060689043775</v>
      </c>
      <c r="AV3173" s="42">
        <f t="shared" si="447"/>
        <v>4644.4231030677192</v>
      </c>
      <c r="AW3173" s="102">
        <f t="shared" si="448"/>
        <v>431</v>
      </c>
      <c r="AX3173" s="43">
        <f t="shared" si="441"/>
        <v>0.75</v>
      </c>
      <c r="AY3173" s="43" t="str">
        <f t="shared" si="449"/>
        <v>UTGS</v>
      </c>
    </row>
    <row r="3174" spans="1:51" hidden="1" x14ac:dyDescent="0.2">
      <c r="A3174" s="38">
        <v>3167</v>
      </c>
      <c r="B3174" t="s">
        <v>362</v>
      </c>
      <c r="C3174" t="s">
        <v>289</v>
      </c>
      <c r="D3174">
        <v>320</v>
      </c>
      <c r="E3174" t="s">
        <v>1245</v>
      </c>
      <c r="F3174">
        <v>0.25</v>
      </c>
      <c r="G3174" t="str">
        <f>LOOKUP(F3174,{0,6,45},{"F","L","H"})</f>
        <v>F</v>
      </c>
      <c r="H3174" t="s">
        <v>4802</v>
      </c>
      <c r="I3174" s="43" t="str">
        <f>IFERROR(VLOOKUP(#REF!,#REF!,2,FALSE),"No")</f>
        <v>No</v>
      </c>
      <c r="J3174" s="139">
        <v>0.75</v>
      </c>
      <c r="K3174" s="148">
        <v>23</v>
      </c>
      <c r="L3174" s="148"/>
      <c r="M3174" s="148"/>
      <c r="N3174" s="148"/>
      <c r="O3174" s="148"/>
      <c r="P3174" s="148"/>
      <c r="Q3174" s="148"/>
      <c r="R3174" s="148"/>
      <c r="S3174" s="148"/>
      <c r="T3174" s="148"/>
      <c r="U3174" s="148"/>
      <c r="V3174" s="148"/>
      <c r="W3174" s="148"/>
      <c r="X3174" s="139">
        <v>2</v>
      </c>
      <c r="Y3174" s="148">
        <v>200.52</v>
      </c>
      <c r="Z3174" s="148">
        <v>4</v>
      </c>
      <c r="AA3174" s="148">
        <v>799.48</v>
      </c>
      <c r="AB3174" s="148"/>
      <c r="AC3174" s="148"/>
      <c r="AD3174" s="148"/>
      <c r="AE3174" s="148"/>
      <c r="AF3174" s="148"/>
      <c r="AG3174" s="148"/>
      <c r="AH3174" s="148"/>
      <c r="AI3174" s="148"/>
      <c r="AJ3174" s="148"/>
      <c r="AK3174" s="148"/>
      <c r="AL3174" s="139">
        <v>0</v>
      </c>
      <c r="AM3174" s="139">
        <v>0</v>
      </c>
      <c r="AN3174" s="148">
        <f t="shared" si="442"/>
        <v>1000</v>
      </c>
      <c r="AO3174" s="148">
        <f t="shared" si="443"/>
        <v>23</v>
      </c>
      <c r="AP3174" s="148">
        <v>6</v>
      </c>
      <c r="AQ3174" s="140">
        <v>6</v>
      </c>
      <c r="AS3174" s="42">
        <f t="shared" si="444"/>
        <v>1480.8199901143021</v>
      </c>
      <c r="AT3174" s="101">
        <f t="shared" si="445"/>
        <v>0</v>
      </c>
      <c r="AU3174" s="42">
        <f t="shared" si="446"/>
        <v>1480.8199901143021</v>
      </c>
      <c r="AV3174" s="42">
        <f t="shared" si="447"/>
        <v>6373.8722202456729</v>
      </c>
      <c r="AW3174" s="102">
        <f t="shared" si="448"/>
        <v>431</v>
      </c>
      <c r="AX3174" s="43">
        <f t="shared" si="441"/>
        <v>0.75</v>
      </c>
      <c r="AY3174" s="43" t="str">
        <f t="shared" si="449"/>
        <v>UTGS</v>
      </c>
    </row>
    <row r="3175" spans="1:51" hidden="1" x14ac:dyDescent="0.2">
      <c r="A3175" s="38">
        <v>3168</v>
      </c>
      <c r="B3175" t="s">
        <v>362</v>
      </c>
      <c r="C3175" t="s">
        <v>289</v>
      </c>
      <c r="D3175">
        <v>550</v>
      </c>
      <c r="E3175" t="s">
        <v>1245</v>
      </c>
      <c r="F3175">
        <v>2</v>
      </c>
      <c r="G3175" t="str">
        <f>LOOKUP(F3175,{0,6,45},{"F","L","H"})</f>
        <v>F</v>
      </c>
      <c r="H3175" t="s">
        <v>4803</v>
      </c>
      <c r="I3175" s="43" t="str">
        <f>IFERROR(VLOOKUP(#REF!,#REF!,2,FALSE),"No")</f>
        <v>No</v>
      </c>
      <c r="J3175" s="139">
        <v>1.25</v>
      </c>
      <c r="K3175" s="148">
        <v>44</v>
      </c>
      <c r="L3175" s="148"/>
      <c r="M3175" s="148"/>
      <c r="N3175" s="148"/>
      <c r="O3175" s="148"/>
      <c r="P3175" s="148"/>
      <c r="Q3175" s="148"/>
      <c r="R3175" s="148"/>
      <c r="S3175" s="148"/>
      <c r="T3175" s="148"/>
      <c r="U3175" s="148"/>
      <c r="V3175" s="148"/>
      <c r="W3175" s="148"/>
      <c r="X3175" s="139">
        <v>2</v>
      </c>
      <c r="Y3175" s="148">
        <v>248.43</v>
      </c>
      <c r="Z3175" s="149">
        <v>4</v>
      </c>
      <c r="AA3175" s="148">
        <v>751.57</v>
      </c>
      <c r="AB3175" s="149"/>
      <c r="AC3175" s="148"/>
      <c r="AD3175" s="148"/>
      <c r="AE3175" s="148"/>
      <c r="AF3175" s="148"/>
      <c r="AG3175" s="148"/>
      <c r="AH3175" s="148"/>
      <c r="AI3175" s="148"/>
      <c r="AJ3175" s="148"/>
      <c r="AK3175" s="148"/>
      <c r="AL3175" s="139">
        <v>0</v>
      </c>
      <c r="AM3175" s="139">
        <v>0</v>
      </c>
      <c r="AN3175" s="148">
        <f t="shared" si="442"/>
        <v>1000</v>
      </c>
      <c r="AO3175" s="148">
        <f t="shared" si="443"/>
        <v>44</v>
      </c>
      <c r="AP3175" s="148">
        <v>3</v>
      </c>
      <c r="AQ3175" s="140">
        <v>16</v>
      </c>
      <c r="AS3175" s="42">
        <f t="shared" si="444"/>
        <v>3278.5930245664904</v>
      </c>
      <c r="AT3175" s="101">
        <f t="shared" si="445"/>
        <v>0</v>
      </c>
      <c r="AU3175" s="42">
        <f t="shared" si="446"/>
        <v>3278.5930245664904</v>
      </c>
      <c r="AV3175" s="42">
        <f t="shared" si="447"/>
        <v>2368.7324138421272</v>
      </c>
      <c r="AW3175" s="102">
        <f t="shared" si="448"/>
        <v>585.0096169344007</v>
      </c>
      <c r="AX3175" s="43">
        <f t="shared" si="441"/>
        <v>1.25</v>
      </c>
      <c r="AY3175" s="43" t="str">
        <f t="shared" si="449"/>
        <v>UTGS</v>
      </c>
    </row>
    <row r="3176" spans="1:51" hidden="1" x14ac:dyDescent="0.2">
      <c r="A3176" s="38">
        <v>3169</v>
      </c>
      <c r="B3176" t="s">
        <v>362</v>
      </c>
      <c r="C3176" t="s">
        <v>289</v>
      </c>
      <c r="D3176">
        <v>320</v>
      </c>
      <c r="E3176" t="s">
        <v>1245</v>
      </c>
      <c r="F3176">
        <v>0.25</v>
      </c>
      <c r="G3176" t="str">
        <f>LOOKUP(F3176,{0,6,45},{"F","L","H"})</f>
        <v>F</v>
      </c>
      <c r="H3176" t="s">
        <v>4804</v>
      </c>
      <c r="I3176" s="43" t="str">
        <f>IFERROR(VLOOKUP(#REF!,#REF!,2,FALSE),"No")</f>
        <v>No</v>
      </c>
      <c r="J3176" s="139">
        <v>0.75</v>
      </c>
      <c r="K3176" s="148">
        <v>13</v>
      </c>
      <c r="L3176" s="148"/>
      <c r="M3176" s="148"/>
      <c r="N3176" s="148"/>
      <c r="O3176" s="148"/>
      <c r="P3176" s="148"/>
      <c r="Q3176" s="148"/>
      <c r="R3176" s="148"/>
      <c r="S3176" s="148"/>
      <c r="T3176" s="148"/>
      <c r="U3176" s="148"/>
      <c r="V3176" s="148"/>
      <c r="W3176" s="148"/>
      <c r="X3176" s="139">
        <v>2</v>
      </c>
      <c r="Y3176" s="148">
        <v>973.29</v>
      </c>
      <c r="Z3176" s="148">
        <v>6</v>
      </c>
      <c r="AA3176" s="148">
        <v>26.71</v>
      </c>
      <c r="AB3176" s="148"/>
      <c r="AC3176" s="148"/>
      <c r="AD3176" s="148"/>
      <c r="AE3176" s="148"/>
      <c r="AF3176" s="148"/>
      <c r="AG3176" s="148"/>
      <c r="AH3176" s="148"/>
      <c r="AI3176" s="148"/>
      <c r="AJ3176" s="148"/>
      <c r="AK3176" s="148"/>
      <c r="AL3176" s="139">
        <v>0</v>
      </c>
      <c r="AM3176" s="139">
        <v>0</v>
      </c>
      <c r="AN3176" s="148">
        <f t="shared" si="442"/>
        <v>1000</v>
      </c>
      <c r="AO3176" s="148">
        <f t="shared" si="443"/>
        <v>13</v>
      </c>
      <c r="AP3176" s="148">
        <v>8</v>
      </c>
      <c r="AQ3176" s="140">
        <v>19</v>
      </c>
      <c r="AS3176" s="42">
        <f t="shared" si="444"/>
        <v>836.98521180373587</v>
      </c>
      <c r="AT3176" s="101">
        <f t="shared" si="445"/>
        <v>0</v>
      </c>
      <c r="AU3176" s="42">
        <f t="shared" si="446"/>
        <v>836.98521180373587</v>
      </c>
      <c r="AV3176" s="42">
        <f t="shared" si="447"/>
        <v>1749.7905748144228</v>
      </c>
      <c r="AW3176" s="102">
        <f t="shared" si="448"/>
        <v>431</v>
      </c>
      <c r="AX3176" s="43">
        <f t="shared" si="441"/>
        <v>0.75</v>
      </c>
      <c r="AY3176" s="43" t="str">
        <f t="shared" si="449"/>
        <v>UTGS</v>
      </c>
    </row>
    <row r="3177" spans="1:51" hidden="1" x14ac:dyDescent="0.2">
      <c r="A3177" s="38">
        <v>3170</v>
      </c>
      <c r="B3177" t="s">
        <v>362</v>
      </c>
      <c r="C3177" t="s">
        <v>289</v>
      </c>
      <c r="D3177">
        <v>320</v>
      </c>
      <c r="E3177" t="s">
        <v>1232</v>
      </c>
      <c r="F3177">
        <v>0.25</v>
      </c>
      <c r="G3177" t="str">
        <f>LOOKUP(F3177,{0,6,45},{"F","L","H"})</f>
        <v>F</v>
      </c>
      <c r="H3177" t="s">
        <v>4805</v>
      </c>
      <c r="I3177" s="43" t="str">
        <f>IFERROR(VLOOKUP(#REF!,#REF!,2,FALSE),"No")</f>
        <v>No</v>
      </c>
      <c r="J3177" s="139">
        <v>1.25</v>
      </c>
      <c r="K3177" s="148">
        <v>48</v>
      </c>
      <c r="L3177" s="148"/>
      <c r="M3177" s="148"/>
      <c r="N3177" s="148"/>
      <c r="O3177" s="148"/>
      <c r="P3177" s="148"/>
      <c r="Q3177" s="148"/>
      <c r="R3177" s="148"/>
      <c r="S3177" s="148"/>
      <c r="T3177" s="148"/>
      <c r="U3177" s="148"/>
      <c r="V3177" s="148"/>
      <c r="W3177" s="148"/>
      <c r="X3177" s="139">
        <v>2</v>
      </c>
      <c r="Y3177" s="148">
        <v>1000</v>
      </c>
      <c r="Z3177" s="149"/>
      <c r="AA3177" s="148"/>
      <c r="AB3177" s="148"/>
      <c r="AC3177" s="148"/>
      <c r="AD3177" s="148"/>
      <c r="AE3177" s="148"/>
      <c r="AF3177" s="148"/>
      <c r="AG3177" s="148"/>
      <c r="AH3177" s="148"/>
      <c r="AI3177" s="148"/>
      <c r="AJ3177" s="148"/>
      <c r="AK3177" s="148"/>
      <c r="AL3177" s="139">
        <v>0</v>
      </c>
      <c r="AM3177" s="139">
        <v>0</v>
      </c>
      <c r="AN3177" s="148">
        <f t="shared" si="442"/>
        <v>1000</v>
      </c>
      <c r="AO3177" s="148">
        <f t="shared" si="443"/>
        <v>48</v>
      </c>
      <c r="AP3177" s="148">
        <v>5</v>
      </c>
      <c r="AQ3177" s="140">
        <v>22</v>
      </c>
      <c r="AS3177" s="42">
        <f t="shared" si="444"/>
        <v>3576.646935890717</v>
      </c>
      <c r="AT3177" s="101">
        <f t="shared" si="445"/>
        <v>0</v>
      </c>
      <c r="AU3177" s="42">
        <f t="shared" si="446"/>
        <v>3576.646935890717</v>
      </c>
      <c r="AV3177" s="42">
        <f t="shared" si="447"/>
        <v>1477.7709873397287</v>
      </c>
      <c r="AW3177" s="102">
        <f t="shared" si="448"/>
        <v>431</v>
      </c>
      <c r="AX3177" s="43">
        <f t="shared" si="441"/>
        <v>1.25</v>
      </c>
      <c r="AY3177" s="43" t="str">
        <f t="shared" si="449"/>
        <v>UTGS</v>
      </c>
    </row>
    <row r="3178" spans="1:51" hidden="1" x14ac:dyDescent="0.2">
      <c r="A3178" s="38">
        <v>3171</v>
      </c>
      <c r="B3178" t="s">
        <v>362</v>
      </c>
      <c r="C3178" t="s">
        <v>289</v>
      </c>
      <c r="D3178">
        <v>320</v>
      </c>
      <c r="E3178" t="s">
        <v>1245</v>
      </c>
      <c r="F3178">
        <v>0.25</v>
      </c>
      <c r="G3178" t="str">
        <f>LOOKUP(F3178,{0,6,45},{"F","L","H"})</f>
        <v>F</v>
      </c>
      <c r="H3178" t="s">
        <v>4806</v>
      </c>
      <c r="I3178" s="43" t="str">
        <f>IFERROR(VLOOKUP(#REF!,#REF!,2,FALSE),"No")</f>
        <v>No</v>
      </c>
      <c r="J3178" s="139">
        <v>0.75</v>
      </c>
      <c r="K3178" s="148">
        <v>46</v>
      </c>
      <c r="L3178" s="148"/>
      <c r="M3178" s="148"/>
      <c r="N3178" s="148"/>
      <c r="O3178" s="148"/>
      <c r="P3178" s="148"/>
      <c r="Q3178" s="148"/>
      <c r="R3178" s="148"/>
      <c r="S3178" s="148"/>
      <c r="T3178" s="148"/>
      <c r="U3178" s="148"/>
      <c r="V3178" s="148"/>
      <c r="W3178" s="148"/>
      <c r="X3178" s="139">
        <v>2</v>
      </c>
      <c r="Y3178" s="148">
        <v>1000</v>
      </c>
      <c r="Z3178" s="148"/>
      <c r="AA3178" s="148"/>
      <c r="AB3178" s="148"/>
      <c r="AC3178" s="148"/>
      <c r="AD3178" s="148"/>
      <c r="AE3178" s="148"/>
      <c r="AF3178" s="148"/>
      <c r="AG3178" s="148"/>
      <c r="AH3178" s="148"/>
      <c r="AI3178" s="148"/>
      <c r="AJ3178" s="148"/>
      <c r="AK3178" s="148"/>
      <c r="AL3178" s="139">
        <v>0</v>
      </c>
      <c r="AM3178" s="139">
        <v>0</v>
      </c>
      <c r="AN3178" s="148">
        <f t="shared" si="442"/>
        <v>1000</v>
      </c>
      <c r="AO3178" s="148">
        <f t="shared" si="443"/>
        <v>46</v>
      </c>
      <c r="AP3178" s="148">
        <v>9</v>
      </c>
      <c r="AQ3178" s="140">
        <v>9</v>
      </c>
      <c r="AS3178" s="42">
        <f t="shared" si="444"/>
        <v>2961.6399802286041</v>
      </c>
      <c r="AT3178" s="101">
        <f t="shared" si="445"/>
        <v>0</v>
      </c>
      <c r="AU3178" s="42">
        <f t="shared" si="446"/>
        <v>2961.6399802286041</v>
      </c>
      <c r="AV3178" s="42">
        <f t="shared" si="447"/>
        <v>3612.3290801637813</v>
      </c>
      <c r="AW3178" s="102">
        <f t="shared" si="448"/>
        <v>431</v>
      </c>
      <c r="AX3178" s="43">
        <f t="shared" si="441"/>
        <v>0.75</v>
      </c>
      <c r="AY3178" s="43" t="str">
        <f t="shared" si="449"/>
        <v>UTGS</v>
      </c>
    </row>
    <row r="3179" spans="1:51" hidden="1" x14ac:dyDescent="0.2">
      <c r="A3179" s="38">
        <v>3172</v>
      </c>
      <c r="B3179" t="s">
        <v>362</v>
      </c>
      <c r="C3179" t="s">
        <v>289</v>
      </c>
      <c r="D3179">
        <v>320</v>
      </c>
      <c r="E3179" t="s">
        <v>1245</v>
      </c>
      <c r="F3179">
        <v>0.25</v>
      </c>
      <c r="G3179" t="str">
        <f>LOOKUP(F3179,{0,6,45},{"F","L","H"})</f>
        <v>F</v>
      </c>
      <c r="H3179" t="s">
        <v>4807</v>
      </c>
      <c r="I3179" s="43" t="str">
        <f>IFERROR(VLOOKUP(#REF!,#REF!,2,FALSE),"No")</f>
        <v>No</v>
      </c>
      <c r="J3179" s="139">
        <v>0.75</v>
      </c>
      <c r="K3179" s="148">
        <v>31</v>
      </c>
      <c r="L3179" s="148"/>
      <c r="M3179" s="148"/>
      <c r="N3179" s="148"/>
      <c r="O3179" s="148"/>
      <c r="P3179" s="148"/>
      <c r="Q3179" s="148"/>
      <c r="R3179" s="148"/>
      <c r="S3179" s="148"/>
      <c r="T3179" s="148"/>
      <c r="U3179" s="148"/>
      <c r="V3179" s="148"/>
      <c r="W3179" s="148"/>
      <c r="X3179" s="139">
        <v>2</v>
      </c>
      <c r="Y3179" s="148">
        <v>1000</v>
      </c>
      <c r="Z3179" s="149"/>
      <c r="AA3179" s="148"/>
      <c r="AB3179" s="148"/>
      <c r="AC3179" s="148"/>
      <c r="AD3179" s="148"/>
      <c r="AE3179" s="148"/>
      <c r="AF3179" s="148"/>
      <c r="AG3179" s="148"/>
      <c r="AH3179" s="148"/>
      <c r="AI3179" s="148"/>
      <c r="AJ3179" s="148"/>
      <c r="AK3179" s="148"/>
      <c r="AL3179" s="139">
        <v>0</v>
      </c>
      <c r="AM3179" s="139">
        <v>0</v>
      </c>
      <c r="AN3179" s="148">
        <f t="shared" si="442"/>
        <v>1000</v>
      </c>
      <c r="AO3179" s="148">
        <f t="shared" si="443"/>
        <v>31</v>
      </c>
      <c r="AP3179" s="148">
        <v>6</v>
      </c>
      <c r="AQ3179" s="140">
        <v>6</v>
      </c>
      <c r="AS3179" s="42">
        <f t="shared" si="444"/>
        <v>1995.8878127627549</v>
      </c>
      <c r="AT3179" s="101">
        <f t="shared" si="445"/>
        <v>0</v>
      </c>
      <c r="AU3179" s="42">
        <f t="shared" si="446"/>
        <v>1995.8878127627549</v>
      </c>
      <c r="AV3179" s="42">
        <f t="shared" si="447"/>
        <v>5418.493620245672</v>
      </c>
      <c r="AW3179" s="102">
        <f t="shared" si="448"/>
        <v>431</v>
      </c>
      <c r="AX3179" s="43">
        <f t="shared" si="441"/>
        <v>0.75</v>
      </c>
      <c r="AY3179" s="43" t="str">
        <f t="shared" si="449"/>
        <v>UTGS</v>
      </c>
    </row>
    <row r="3180" spans="1:51" hidden="1" x14ac:dyDescent="0.2">
      <c r="A3180" s="38">
        <v>3173</v>
      </c>
      <c r="B3180" t="s">
        <v>362</v>
      </c>
      <c r="C3180" t="s">
        <v>289</v>
      </c>
      <c r="D3180">
        <v>320</v>
      </c>
      <c r="E3180" t="s">
        <v>1245</v>
      </c>
      <c r="F3180">
        <v>0.25</v>
      </c>
      <c r="G3180" t="str">
        <f>LOOKUP(F3180,{0,6,45},{"F","L","H"})</f>
        <v>F</v>
      </c>
      <c r="H3180" t="s">
        <v>4808</v>
      </c>
      <c r="I3180" s="43" t="str">
        <f>IFERROR(VLOOKUP(#REF!,#REF!,2,FALSE),"No")</f>
        <v>No</v>
      </c>
      <c r="J3180" s="139">
        <v>0.75</v>
      </c>
      <c r="K3180" s="148">
        <v>63</v>
      </c>
      <c r="L3180" s="148"/>
      <c r="M3180" s="148"/>
      <c r="N3180" s="148"/>
      <c r="O3180" s="148"/>
      <c r="P3180" s="148"/>
      <c r="Q3180" s="148"/>
      <c r="R3180" s="148"/>
      <c r="S3180" s="148"/>
      <c r="T3180" s="148"/>
      <c r="U3180" s="148"/>
      <c r="V3180" s="148"/>
      <c r="W3180" s="148"/>
      <c r="X3180" s="139">
        <v>2</v>
      </c>
      <c r="Y3180" s="148">
        <v>1000</v>
      </c>
      <c r="Z3180" s="149"/>
      <c r="AA3180" s="148"/>
      <c r="AB3180" s="149"/>
      <c r="AC3180" s="148"/>
      <c r="AD3180" s="148"/>
      <c r="AE3180" s="148"/>
      <c r="AF3180" s="148"/>
      <c r="AG3180" s="148"/>
      <c r="AH3180" s="148"/>
      <c r="AI3180" s="148"/>
      <c r="AJ3180" s="148"/>
      <c r="AK3180" s="148"/>
      <c r="AL3180" s="139">
        <v>0</v>
      </c>
      <c r="AM3180" s="139">
        <v>0</v>
      </c>
      <c r="AN3180" s="148">
        <f t="shared" si="442"/>
        <v>1000</v>
      </c>
      <c r="AO3180" s="148">
        <f t="shared" si="443"/>
        <v>63</v>
      </c>
      <c r="AP3180" s="148">
        <v>7</v>
      </c>
      <c r="AQ3180" s="140">
        <v>7</v>
      </c>
      <c r="AS3180" s="42">
        <f t="shared" si="444"/>
        <v>4056.1591033565664</v>
      </c>
      <c r="AT3180" s="101">
        <f t="shared" si="445"/>
        <v>0</v>
      </c>
      <c r="AU3180" s="42">
        <f t="shared" si="446"/>
        <v>4056.1591033565664</v>
      </c>
      <c r="AV3180" s="42">
        <f t="shared" si="447"/>
        <v>4644.4231030677192</v>
      </c>
      <c r="AW3180" s="102">
        <f t="shared" si="448"/>
        <v>431</v>
      </c>
      <c r="AX3180" s="43">
        <f t="shared" si="441"/>
        <v>0.75</v>
      </c>
      <c r="AY3180" s="43" t="str">
        <f t="shared" si="449"/>
        <v>UTGS</v>
      </c>
    </row>
    <row r="3181" spans="1:51" hidden="1" x14ac:dyDescent="0.2">
      <c r="A3181" s="38">
        <v>3174</v>
      </c>
      <c r="B3181" t="s">
        <v>362</v>
      </c>
      <c r="C3181" t="s">
        <v>289</v>
      </c>
      <c r="D3181">
        <v>550</v>
      </c>
      <c r="E3181" t="s">
        <v>1245</v>
      </c>
      <c r="F3181">
        <v>2</v>
      </c>
      <c r="G3181" t="str">
        <f>LOOKUP(F3181,{0,6,45},{"F","L","H"})</f>
        <v>F</v>
      </c>
      <c r="H3181" t="s">
        <v>4809</v>
      </c>
      <c r="I3181" s="43" t="str">
        <f>IFERROR(VLOOKUP(#REF!,#REF!,2,FALSE),"No")</f>
        <v>No</v>
      </c>
      <c r="J3181" s="139">
        <v>0.75</v>
      </c>
      <c r="K3181" s="148">
        <v>14</v>
      </c>
      <c r="L3181" s="148"/>
      <c r="M3181" s="148"/>
      <c r="N3181" s="148"/>
      <c r="O3181" s="148"/>
      <c r="P3181" s="148"/>
      <c r="Q3181" s="148"/>
      <c r="R3181" s="148"/>
      <c r="S3181" s="148"/>
      <c r="T3181" s="148"/>
      <c r="U3181" s="148"/>
      <c r="V3181" s="148"/>
      <c r="W3181" s="148"/>
      <c r="X3181" s="139">
        <v>2</v>
      </c>
      <c r="Y3181" s="148">
        <v>666.23</v>
      </c>
      <c r="Z3181" s="148">
        <v>6</v>
      </c>
      <c r="AA3181" s="148">
        <v>333.77</v>
      </c>
      <c r="AB3181" s="148"/>
      <c r="AC3181" s="148"/>
      <c r="AD3181" s="148"/>
      <c r="AE3181" s="148"/>
      <c r="AF3181" s="148"/>
      <c r="AG3181" s="148"/>
      <c r="AH3181" s="148"/>
      <c r="AI3181" s="148"/>
      <c r="AJ3181" s="148"/>
      <c r="AK3181" s="148"/>
      <c r="AL3181" s="139">
        <v>0</v>
      </c>
      <c r="AM3181" s="139">
        <v>0</v>
      </c>
      <c r="AN3181" s="148">
        <f t="shared" si="442"/>
        <v>1000</v>
      </c>
      <c r="AO3181" s="148">
        <f t="shared" si="443"/>
        <v>14</v>
      </c>
      <c r="AP3181" s="148">
        <v>8</v>
      </c>
      <c r="AQ3181" s="140">
        <v>35</v>
      </c>
      <c r="AS3181" s="42">
        <f t="shared" si="444"/>
        <v>901.36868963479253</v>
      </c>
      <c r="AT3181" s="101">
        <f t="shared" si="445"/>
        <v>0</v>
      </c>
      <c r="AU3181" s="42">
        <f t="shared" si="446"/>
        <v>901.36868963479253</v>
      </c>
      <c r="AV3181" s="42">
        <f t="shared" si="447"/>
        <v>1191.3232034706868</v>
      </c>
      <c r="AW3181" s="102">
        <f t="shared" si="448"/>
        <v>585.0096169344007</v>
      </c>
      <c r="AX3181" s="43">
        <f t="shared" si="441"/>
        <v>0.75</v>
      </c>
      <c r="AY3181" s="43" t="str">
        <f t="shared" si="449"/>
        <v>UTGS</v>
      </c>
    </row>
    <row r="3182" spans="1:51" hidden="1" x14ac:dyDescent="0.2">
      <c r="A3182" s="38">
        <v>3175</v>
      </c>
      <c r="B3182" t="s">
        <v>5806</v>
      </c>
      <c r="C3182" t="s">
        <v>289</v>
      </c>
      <c r="D3182">
        <v>1390</v>
      </c>
      <c r="E3182" t="s">
        <v>192</v>
      </c>
      <c r="F3182">
        <v>2</v>
      </c>
      <c r="G3182" t="str">
        <f>LOOKUP(F3182,{0,6,45},{"F","L","H"})</f>
        <v>F</v>
      </c>
      <c r="H3182" t="s">
        <v>4811</v>
      </c>
      <c r="I3182" s="43" t="str">
        <f>IFERROR(VLOOKUP(#REF!,#REF!,2,FALSE),"No")</f>
        <v>No</v>
      </c>
      <c r="J3182" s="139">
        <v>1.25</v>
      </c>
      <c r="K3182" s="148">
        <v>216</v>
      </c>
      <c r="L3182" s="148"/>
      <c r="M3182" s="148"/>
      <c r="N3182" s="148"/>
      <c r="O3182" s="148"/>
      <c r="P3182" s="148"/>
      <c r="Q3182" s="148"/>
      <c r="R3182" s="148"/>
      <c r="S3182" s="148"/>
      <c r="T3182" s="148"/>
      <c r="U3182" s="148"/>
      <c r="V3182" s="148"/>
      <c r="W3182" s="148"/>
      <c r="X3182" s="139">
        <v>0.75</v>
      </c>
      <c r="Y3182" s="148">
        <v>6.75</v>
      </c>
      <c r="Z3182" s="148">
        <v>2</v>
      </c>
      <c r="AA3182" s="148">
        <v>993.25</v>
      </c>
      <c r="AB3182" s="148"/>
      <c r="AC3182" s="148"/>
      <c r="AD3182" s="148"/>
      <c r="AE3182" s="148"/>
      <c r="AF3182" s="148"/>
      <c r="AG3182" s="148"/>
      <c r="AH3182" s="148"/>
      <c r="AI3182" s="148"/>
      <c r="AJ3182" s="148"/>
      <c r="AK3182" s="148"/>
      <c r="AL3182" s="139">
        <v>0</v>
      </c>
      <c r="AM3182" s="139">
        <v>0</v>
      </c>
      <c r="AN3182" s="148">
        <f t="shared" si="442"/>
        <v>1000</v>
      </c>
      <c r="AO3182" s="148">
        <f t="shared" si="443"/>
        <v>216</v>
      </c>
      <c r="AP3182" s="148">
        <v>7</v>
      </c>
      <c r="AQ3182" s="140">
        <v>7</v>
      </c>
      <c r="AS3182" s="42">
        <f t="shared" si="444"/>
        <v>16094.911211508226</v>
      </c>
      <c r="AT3182" s="101">
        <f t="shared" si="445"/>
        <v>0</v>
      </c>
      <c r="AU3182" s="42">
        <f t="shared" si="446"/>
        <v>16094.911211508226</v>
      </c>
      <c r="AV3182" s="42">
        <f t="shared" si="447"/>
        <v>4651.7323887820048</v>
      </c>
      <c r="AW3182" s="102">
        <f t="shared" si="448"/>
        <v>1475.8772811117678</v>
      </c>
      <c r="AX3182" s="43">
        <f t="shared" si="441"/>
        <v>1.25</v>
      </c>
      <c r="AY3182" s="43" t="str">
        <f t="shared" si="449"/>
        <v>UTGS</v>
      </c>
    </row>
    <row r="3183" spans="1:51" hidden="1" x14ac:dyDescent="0.2">
      <c r="A3183" s="38">
        <v>3176</v>
      </c>
      <c r="B3183" t="s">
        <v>5806</v>
      </c>
      <c r="C3183" t="s">
        <v>289</v>
      </c>
      <c r="D3183">
        <v>28250</v>
      </c>
      <c r="E3183" t="s">
        <v>212</v>
      </c>
      <c r="F3183">
        <v>45</v>
      </c>
      <c r="G3183" t="str">
        <f>LOOKUP(F3183,{0,6,45},{"F","L","H"})</f>
        <v>H</v>
      </c>
      <c r="H3183" t="s">
        <v>2075</v>
      </c>
      <c r="I3183" s="43" t="str">
        <f>IFERROR(VLOOKUP(#REF!,#REF!,2,FALSE),"No")</f>
        <v>No</v>
      </c>
      <c r="J3183" s="139">
        <v>2</v>
      </c>
      <c r="K3183" s="148">
        <v>4</v>
      </c>
      <c r="L3183" s="148">
        <v>4</v>
      </c>
      <c r="M3183" s="148">
        <v>46</v>
      </c>
      <c r="N3183" s="148"/>
      <c r="O3183" s="148"/>
      <c r="P3183" s="148"/>
      <c r="Q3183" s="148"/>
      <c r="R3183" s="148"/>
      <c r="S3183" s="148"/>
      <c r="T3183" s="148"/>
      <c r="U3183" s="148"/>
      <c r="V3183" s="148"/>
      <c r="W3183" s="148"/>
      <c r="X3183" s="139">
        <v>2</v>
      </c>
      <c r="Y3183" s="148">
        <v>1000</v>
      </c>
      <c r="Z3183" s="148"/>
      <c r="AA3183" s="148"/>
      <c r="AB3183" s="148"/>
      <c r="AC3183" s="148"/>
      <c r="AD3183" s="148"/>
      <c r="AE3183" s="148"/>
      <c r="AF3183" s="148"/>
      <c r="AG3183" s="148"/>
      <c r="AH3183" s="148"/>
      <c r="AI3183" s="148"/>
      <c r="AJ3183" s="148"/>
      <c r="AK3183" s="148"/>
      <c r="AL3183" s="139">
        <v>0</v>
      </c>
      <c r="AM3183" s="139">
        <v>0</v>
      </c>
      <c r="AN3183" s="148">
        <f t="shared" si="442"/>
        <v>1000</v>
      </c>
      <c r="AO3183" s="148">
        <f t="shared" si="443"/>
        <v>50</v>
      </c>
      <c r="AP3183" s="148">
        <v>9</v>
      </c>
      <c r="AQ3183" s="140">
        <v>12</v>
      </c>
      <c r="AS3183" s="42">
        <f t="shared" si="444"/>
        <v>3812.9338915528301</v>
      </c>
      <c r="AT3183" s="101">
        <f t="shared" si="445"/>
        <v>0</v>
      </c>
      <c r="AU3183" s="42">
        <f t="shared" si="446"/>
        <v>3812.9338915528301</v>
      </c>
      <c r="AV3183" s="42">
        <f t="shared" si="447"/>
        <v>2709.246810122836</v>
      </c>
      <c r="AW3183" s="102">
        <f t="shared" si="448"/>
        <v>52825.283763759828</v>
      </c>
      <c r="AX3183" s="43">
        <f t="shared" si="441"/>
        <v>2</v>
      </c>
      <c r="AY3183" s="43" t="str">
        <f t="shared" si="449"/>
        <v>UTGS</v>
      </c>
    </row>
    <row r="3184" spans="1:51" hidden="1" x14ac:dyDescent="0.2">
      <c r="A3184" s="38">
        <v>3177</v>
      </c>
      <c r="B3184" t="s">
        <v>362</v>
      </c>
      <c r="C3184" t="s">
        <v>289</v>
      </c>
      <c r="D3184">
        <v>540</v>
      </c>
      <c r="E3184" t="s">
        <v>1250</v>
      </c>
      <c r="F3184">
        <v>0.25</v>
      </c>
      <c r="G3184" t="str">
        <f>LOOKUP(F3184,{0,6,45},{"F","L","H"})</f>
        <v>F</v>
      </c>
      <c r="H3184" t="s">
        <v>4813</v>
      </c>
      <c r="I3184" s="43" t="str">
        <f>IFERROR(VLOOKUP(#REF!,#REF!,2,FALSE),"No")</f>
        <v>No</v>
      </c>
      <c r="J3184" s="139">
        <v>0.75</v>
      </c>
      <c r="K3184" s="148">
        <v>18</v>
      </c>
      <c r="L3184" s="148"/>
      <c r="M3184" s="148"/>
      <c r="N3184" s="148"/>
      <c r="O3184" s="148"/>
      <c r="P3184" s="148"/>
      <c r="Q3184" s="148"/>
      <c r="R3184" s="148"/>
      <c r="S3184" s="148"/>
      <c r="T3184" s="148"/>
      <c r="U3184" s="148"/>
      <c r="V3184" s="148"/>
      <c r="W3184" s="148"/>
      <c r="X3184" s="139">
        <v>2</v>
      </c>
      <c r="Y3184" s="148">
        <v>1000</v>
      </c>
      <c r="Z3184" s="148"/>
      <c r="AA3184" s="148"/>
      <c r="AB3184" s="148"/>
      <c r="AC3184" s="148"/>
      <c r="AD3184" s="148"/>
      <c r="AE3184" s="148"/>
      <c r="AF3184" s="148"/>
      <c r="AG3184" s="148"/>
      <c r="AH3184" s="148"/>
      <c r="AI3184" s="148"/>
      <c r="AJ3184" s="148"/>
      <c r="AK3184" s="148"/>
      <c r="AL3184" s="139">
        <v>0</v>
      </c>
      <c r="AM3184" s="139">
        <v>0</v>
      </c>
      <c r="AN3184" s="148">
        <f t="shared" si="442"/>
        <v>1000</v>
      </c>
      <c r="AO3184" s="148">
        <f t="shared" si="443"/>
        <v>18</v>
      </c>
      <c r="AP3184" s="148">
        <v>7</v>
      </c>
      <c r="AQ3184" s="140">
        <v>7</v>
      </c>
      <c r="AS3184" s="42">
        <f t="shared" si="444"/>
        <v>1158.9026009590189</v>
      </c>
      <c r="AT3184" s="101">
        <f t="shared" si="445"/>
        <v>0</v>
      </c>
      <c r="AU3184" s="42">
        <f t="shared" si="446"/>
        <v>1158.9026009590189</v>
      </c>
      <c r="AV3184" s="42">
        <f t="shared" si="447"/>
        <v>4644.4231030677192</v>
      </c>
      <c r="AW3184" s="102">
        <f t="shared" si="448"/>
        <v>585.0096169344007</v>
      </c>
      <c r="AX3184" s="43">
        <f t="shared" si="441"/>
        <v>0.75</v>
      </c>
      <c r="AY3184" s="43" t="str">
        <f t="shared" si="449"/>
        <v>UTGS</v>
      </c>
    </row>
    <row r="3185" spans="1:51" hidden="1" x14ac:dyDescent="0.2">
      <c r="A3185" s="38">
        <v>3178</v>
      </c>
      <c r="B3185" t="s">
        <v>362</v>
      </c>
      <c r="C3185" t="s">
        <v>289</v>
      </c>
      <c r="D3185">
        <v>17800</v>
      </c>
      <c r="E3185" t="s">
        <v>197</v>
      </c>
      <c r="F3185">
        <v>2</v>
      </c>
      <c r="G3185" t="str">
        <f>LOOKUP(F3185,{0,6,45},{"F","L","H"})</f>
        <v>F</v>
      </c>
      <c r="H3185" t="s">
        <v>2166</v>
      </c>
      <c r="I3185" s="43" t="str">
        <f>IFERROR(VLOOKUP(#REF!,#REF!,2,FALSE),"No")</f>
        <v>No</v>
      </c>
      <c r="J3185" s="139">
        <v>2</v>
      </c>
      <c r="K3185" s="148">
        <v>101</v>
      </c>
      <c r="L3185" s="148"/>
      <c r="M3185" s="148"/>
      <c r="N3185" s="148"/>
      <c r="O3185" s="148"/>
      <c r="P3185" s="148"/>
      <c r="Q3185" s="148"/>
      <c r="R3185" s="148"/>
      <c r="S3185" s="148"/>
      <c r="T3185" s="148"/>
      <c r="U3185" s="148"/>
      <c r="V3185" s="148"/>
      <c r="W3185" s="148"/>
      <c r="X3185" s="139">
        <v>2</v>
      </c>
      <c r="Y3185" s="148">
        <v>103</v>
      </c>
      <c r="Z3185" s="148">
        <v>4</v>
      </c>
      <c r="AA3185" s="148">
        <v>897</v>
      </c>
      <c r="AB3185" s="148"/>
      <c r="AC3185" s="148"/>
      <c r="AD3185" s="148"/>
      <c r="AE3185" s="148"/>
      <c r="AF3185" s="148"/>
      <c r="AG3185" s="148"/>
      <c r="AH3185" s="148"/>
      <c r="AI3185" s="148"/>
      <c r="AJ3185" s="148"/>
      <c r="AK3185" s="148"/>
      <c r="AL3185" s="139">
        <v>0</v>
      </c>
      <c r="AM3185" s="139">
        <v>0</v>
      </c>
      <c r="AN3185" s="148">
        <f t="shared" si="442"/>
        <v>1000</v>
      </c>
      <c r="AO3185" s="148">
        <f t="shared" si="443"/>
        <v>101</v>
      </c>
      <c r="AP3185" s="148">
        <v>10</v>
      </c>
      <c r="AQ3185" s="140">
        <v>33</v>
      </c>
      <c r="AS3185" s="42">
        <f t="shared" si="444"/>
        <v>7371.3312609367167</v>
      </c>
      <c r="AT3185" s="101">
        <f t="shared" si="445"/>
        <v>0</v>
      </c>
      <c r="AU3185" s="42">
        <f t="shared" si="446"/>
        <v>7371.3312609367167</v>
      </c>
      <c r="AV3185" s="42">
        <f t="shared" si="447"/>
        <v>1180.0742945901222</v>
      </c>
      <c r="AW3185" s="102">
        <f t="shared" si="448"/>
        <v>15242</v>
      </c>
      <c r="AX3185" s="43">
        <f t="shared" si="441"/>
        <v>2</v>
      </c>
      <c r="AY3185" s="43" t="str">
        <f t="shared" si="449"/>
        <v>UTGS</v>
      </c>
    </row>
    <row r="3186" spans="1:51" hidden="1" x14ac:dyDescent="0.2">
      <c r="A3186" s="38">
        <v>3179</v>
      </c>
      <c r="B3186" t="s">
        <v>5806</v>
      </c>
      <c r="C3186" t="s">
        <v>5746</v>
      </c>
      <c r="D3186">
        <v>22000</v>
      </c>
      <c r="E3186" t="s">
        <v>215</v>
      </c>
      <c r="F3186">
        <v>15</v>
      </c>
      <c r="G3186" t="str">
        <f>LOOKUP(F3186,{0,6,45},{"F","L","H"})</f>
        <v>L</v>
      </c>
      <c r="H3186" t="s">
        <v>4814</v>
      </c>
      <c r="I3186" s="43" t="str">
        <f>IFERROR(VLOOKUP(#REF!,#REF!,2,FALSE),"No")</f>
        <v>No</v>
      </c>
      <c r="J3186" s="139">
        <v>2</v>
      </c>
      <c r="K3186" s="148">
        <v>285</v>
      </c>
      <c r="L3186" s="148"/>
      <c r="M3186" s="148"/>
      <c r="N3186" s="148"/>
      <c r="O3186" s="148"/>
      <c r="P3186" s="148"/>
      <c r="Q3186" s="148"/>
      <c r="R3186" s="148"/>
      <c r="S3186" s="148"/>
      <c r="T3186" s="148"/>
      <c r="U3186" s="148"/>
      <c r="V3186" s="148"/>
      <c r="W3186" s="148"/>
      <c r="X3186" s="139">
        <v>2</v>
      </c>
      <c r="Y3186" s="148">
        <v>723.81</v>
      </c>
      <c r="Z3186" s="148">
        <v>4</v>
      </c>
      <c r="AA3186" s="148">
        <v>276.19</v>
      </c>
      <c r="AB3186" s="148"/>
      <c r="AC3186" s="148"/>
      <c r="AD3186" s="148"/>
      <c r="AE3186" s="148"/>
      <c r="AF3186" s="148"/>
      <c r="AG3186" s="148"/>
      <c r="AH3186" s="148"/>
      <c r="AI3186" s="148"/>
      <c r="AJ3186" s="148"/>
      <c r="AK3186" s="148"/>
      <c r="AL3186" s="139">
        <v>0</v>
      </c>
      <c r="AM3186" s="139">
        <v>0</v>
      </c>
      <c r="AN3186" s="148">
        <f t="shared" si="442"/>
        <v>1000</v>
      </c>
      <c r="AO3186" s="148">
        <f t="shared" si="443"/>
        <v>285</v>
      </c>
      <c r="AP3186" s="148">
        <v>4</v>
      </c>
      <c r="AQ3186" s="140">
        <v>8</v>
      </c>
      <c r="AS3186" s="42">
        <f t="shared" si="444"/>
        <v>20800.291181851131</v>
      </c>
      <c r="AT3186" s="101">
        <f t="shared" si="445"/>
        <v>0</v>
      </c>
      <c r="AU3186" s="42">
        <f t="shared" si="446"/>
        <v>20800.291181851131</v>
      </c>
      <c r="AV3186" s="42">
        <f t="shared" si="447"/>
        <v>4311.4055026842543</v>
      </c>
      <c r="AW3186" s="102">
        <f t="shared" si="448"/>
        <v>19488.726666666669</v>
      </c>
      <c r="AX3186" s="43">
        <f t="shared" si="441"/>
        <v>2</v>
      </c>
      <c r="AY3186" s="43" t="str">
        <f t="shared" si="449"/>
        <v>UTTSS</v>
      </c>
    </row>
    <row r="3187" spans="1:51" hidden="1" x14ac:dyDescent="0.2">
      <c r="A3187" s="38">
        <v>3180</v>
      </c>
      <c r="B3187" t="s">
        <v>362</v>
      </c>
      <c r="C3187" t="s">
        <v>289</v>
      </c>
      <c r="D3187">
        <v>64550</v>
      </c>
      <c r="E3187" t="s">
        <v>197</v>
      </c>
      <c r="F3187">
        <v>45</v>
      </c>
      <c r="G3187" t="str">
        <f>LOOKUP(F3187,{0,6,45},{"F","L","H"})</f>
        <v>H</v>
      </c>
      <c r="H3187" t="s">
        <v>2191</v>
      </c>
      <c r="I3187" s="43" t="str">
        <f>IFERROR(VLOOKUP(#REF!,#REF!,2,FALSE),"No")</f>
        <v>No</v>
      </c>
      <c r="J3187" s="139">
        <v>4</v>
      </c>
      <c r="K3187" s="148">
        <v>126</v>
      </c>
      <c r="L3187" s="148"/>
      <c r="M3187" s="148"/>
      <c r="N3187" s="148"/>
      <c r="O3187" s="148"/>
      <c r="P3187" s="148"/>
      <c r="Q3187" s="148"/>
      <c r="R3187" s="148"/>
      <c r="S3187" s="148"/>
      <c r="T3187" s="148"/>
      <c r="U3187" s="148"/>
      <c r="V3187" s="148"/>
      <c r="W3187" s="148"/>
      <c r="X3187" s="139">
        <v>2</v>
      </c>
      <c r="Y3187" s="148">
        <v>498.76</v>
      </c>
      <c r="Z3187" s="148">
        <v>4</v>
      </c>
      <c r="AA3187" s="148">
        <v>350</v>
      </c>
      <c r="AB3187" s="148">
        <v>6</v>
      </c>
      <c r="AC3187" s="148">
        <v>151.24</v>
      </c>
      <c r="AD3187" s="148"/>
      <c r="AE3187" s="148"/>
      <c r="AF3187" s="148"/>
      <c r="AG3187" s="148"/>
      <c r="AH3187" s="148"/>
      <c r="AI3187" s="148"/>
      <c r="AJ3187" s="148"/>
      <c r="AK3187" s="148"/>
      <c r="AL3187" s="139">
        <v>0</v>
      </c>
      <c r="AM3187" s="139">
        <v>0</v>
      </c>
      <c r="AN3187" s="148">
        <f t="shared" si="442"/>
        <v>1000</v>
      </c>
      <c r="AO3187" s="148">
        <f t="shared" si="443"/>
        <v>126</v>
      </c>
      <c r="AP3187" s="148">
        <v>9</v>
      </c>
      <c r="AQ3187" s="140">
        <v>108</v>
      </c>
      <c r="AS3187" s="42">
        <f t="shared" si="444"/>
        <v>9644.4782067131327</v>
      </c>
      <c r="AT3187" s="101">
        <f t="shared" si="445"/>
        <v>0</v>
      </c>
      <c r="AU3187" s="42">
        <f t="shared" si="446"/>
        <v>9644.4782067131327</v>
      </c>
      <c r="AV3187" s="42">
        <f t="shared" si="447"/>
        <v>362.80172705068549</v>
      </c>
      <c r="AW3187" s="102">
        <f t="shared" si="448"/>
        <v>113197.0366366282</v>
      </c>
      <c r="AX3187" s="43">
        <f t="shared" si="441"/>
        <v>4</v>
      </c>
      <c r="AY3187" s="43" t="str">
        <f t="shared" si="449"/>
        <v>UTGS</v>
      </c>
    </row>
    <row r="3188" spans="1:51" hidden="1" x14ac:dyDescent="0.2">
      <c r="A3188" s="38">
        <v>3181</v>
      </c>
      <c r="B3188" t="s">
        <v>5806</v>
      </c>
      <c r="C3188" t="s">
        <v>5746</v>
      </c>
      <c r="D3188">
        <v>64550</v>
      </c>
      <c r="E3188" t="s">
        <v>197</v>
      </c>
      <c r="F3188">
        <v>45</v>
      </c>
      <c r="G3188" t="str">
        <f>LOOKUP(F3188,{0,6,45},{"F","L","H"})</f>
        <v>H</v>
      </c>
      <c r="H3188" t="s">
        <v>2051</v>
      </c>
      <c r="I3188" s="43" t="str">
        <f>IFERROR(VLOOKUP(#REF!,#REF!,2,FALSE),"No")</f>
        <v>No</v>
      </c>
      <c r="J3188" s="139">
        <v>4</v>
      </c>
      <c r="K3188" s="148">
        <v>35</v>
      </c>
      <c r="L3188" s="148"/>
      <c r="M3188" s="148"/>
      <c r="N3188" s="148"/>
      <c r="O3188" s="148"/>
      <c r="P3188" s="148"/>
      <c r="Q3188" s="148"/>
      <c r="R3188" s="148"/>
      <c r="S3188" s="148"/>
      <c r="T3188" s="148"/>
      <c r="U3188" s="148"/>
      <c r="V3188" s="148"/>
      <c r="W3188" s="148"/>
      <c r="X3188" s="139">
        <v>4</v>
      </c>
      <c r="Y3188" s="148">
        <v>1000</v>
      </c>
      <c r="Z3188" s="148"/>
      <c r="AA3188" s="148"/>
      <c r="AB3188" s="148"/>
      <c r="AC3188" s="148"/>
      <c r="AD3188" s="148"/>
      <c r="AE3188" s="148"/>
      <c r="AF3188" s="148"/>
      <c r="AG3188" s="148"/>
      <c r="AH3188" s="148"/>
      <c r="AI3188" s="148"/>
      <c r="AJ3188" s="148"/>
      <c r="AK3188" s="148"/>
      <c r="AL3188" s="139">
        <v>0</v>
      </c>
      <c r="AM3188" s="139">
        <v>0</v>
      </c>
      <c r="AN3188" s="148">
        <f t="shared" si="442"/>
        <v>1000</v>
      </c>
      <c r="AO3188" s="148">
        <f t="shared" si="443"/>
        <v>35</v>
      </c>
      <c r="AP3188" s="148">
        <v>1</v>
      </c>
      <c r="AQ3188" s="140">
        <v>1</v>
      </c>
      <c r="AS3188" s="42">
        <f t="shared" si="444"/>
        <v>2679.0217240869811</v>
      </c>
      <c r="AT3188" s="101">
        <f t="shared" si="445"/>
        <v>0</v>
      </c>
      <c r="AU3188" s="42">
        <f t="shared" si="446"/>
        <v>2679.0217240869811</v>
      </c>
      <c r="AV3188" s="42">
        <f t="shared" si="447"/>
        <v>39680.961721474036</v>
      </c>
      <c r="AW3188" s="102">
        <f t="shared" si="448"/>
        <v>113197.0366366282</v>
      </c>
      <c r="AX3188" s="43">
        <f t="shared" si="441"/>
        <v>4</v>
      </c>
      <c r="AY3188" s="43" t="str">
        <f t="shared" si="449"/>
        <v>UTTSS</v>
      </c>
    </row>
    <row r="3189" spans="1:51" hidden="1" x14ac:dyDescent="0.2">
      <c r="A3189" s="38">
        <v>3182</v>
      </c>
      <c r="B3189" t="s">
        <v>362</v>
      </c>
      <c r="C3189" t="s">
        <v>289</v>
      </c>
      <c r="D3189">
        <v>550</v>
      </c>
      <c r="E3189" t="s">
        <v>1245</v>
      </c>
      <c r="F3189">
        <v>2</v>
      </c>
      <c r="G3189" t="str">
        <f>LOOKUP(F3189,{0,6,45},{"F","L","H"})</f>
        <v>F</v>
      </c>
      <c r="H3189" t="s">
        <v>4815</v>
      </c>
      <c r="I3189" s="43" t="str">
        <f>IFERROR(VLOOKUP(#REF!,#REF!,2,FALSE),"No")</f>
        <v>No</v>
      </c>
      <c r="J3189" s="139">
        <v>0.75</v>
      </c>
      <c r="K3189" s="148">
        <v>62</v>
      </c>
      <c r="L3189" s="148"/>
      <c r="M3189" s="148"/>
      <c r="N3189" s="148"/>
      <c r="O3189" s="148"/>
      <c r="P3189" s="148"/>
      <c r="Q3189" s="148"/>
      <c r="R3189" s="148"/>
      <c r="S3189" s="148"/>
      <c r="T3189" s="148"/>
      <c r="U3189" s="148"/>
      <c r="V3189" s="148"/>
      <c r="W3189" s="148"/>
      <c r="X3189" s="139">
        <v>2</v>
      </c>
      <c r="Y3189" s="148">
        <v>89.38</v>
      </c>
      <c r="Z3189" s="148">
        <v>4</v>
      </c>
      <c r="AA3189" s="148">
        <v>910.62</v>
      </c>
      <c r="AB3189" s="148"/>
      <c r="AC3189" s="148"/>
      <c r="AD3189" s="148"/>
      <c r="AE3189" s="148"/>
      <c r="AF3189" s="148"/>
      <c r="AG3189" s="148"/>
      <c r="AH3189" s="148"/>
      <c r="AI3189" s="148"/>
      <c r="AJ3189" s="148"/>
      <c r="AK3189" s="148"/>
      <c r="AL3189" s="139">
        <v>0</v>
      </c>
      <c r="AM3189" s="139">
        <v>0</v>
      </c>
      <c r="AN3189" s="148">
        <f t="shared" si="442"/>
        <v>1000</v>
      </c>
      <c r="AO3189" s="148">
        <f t="shared" si="443"/>
        <v>62</v>
      </c>
      <c r="AP3189" s="148">
        <v>8</v>
      </c>
      <c r="AQ3189" s="140">
        <v>37</v>
      </c>
      <c r="AS3189" s="42">
        <f t="shared" si="444"/>
        <v>3991.7756255255099</v>
      </c>
      <c r="AT3189" s="101">
        <f t="shared" si="445"/>
        <v>0</v>
      </c>
      <c r="AU3189" s="42">
        <f t="shared" si="446"/>
        <v>3991.7756255255099</v>
      </c>
      <c r="AV3189" s="42">
        <f t="shared" si="447"/>
        <v>1055.1380303101091</v>
      </c>
      <c r="AW3189" s="102">
        <f t="shared" si="448"/>
        <v>585.0096169344007</v>
      </c>
      <c r="AX3189" s="43">
        <f t="shared" si="441"/>
        <v>0.75</v>
      </c>
      <c r="AY3189" s="43" t="str">
        <f t="shared" si="449"/>
        <v>UTGS</v>
      </c>
    </row>
    <row r="3190" spans="1:51" hidden="1" x14ac:dyDescent="0.2">
      <c r="A3190" s="38">
        <v>3183</v>
      </c>
      <c r="B3190" t="s">
        <v>362</v>
      </c>
      <c r="C3190" t="s">
        <v>289</v>
      </c>
      <c r="D3190">
        <v>320</v>
      </c>
      <c r="E3190" t="s">
        <v>1245</v>
      </c>
      <c r="F3190">
        <v>0.25</v>
      </c>
      <c r="G3190" t="str">
        <f>LOOKUP(F3190,{0,6,45},{"F","L","H"})</f>
        <v>F</v>
      </c>
      <c r="H3190" t="s">
        <v>4816</v>
      </c>
      <c r="I3190" s="43" t="str">
        <f>IFERROR(VLOOKUP(#REF!,#REF!,2,FALSE),"No")</f>
        <v>No</v>
      </c>
      <c r="J3190" s="139">
        <v>0.75</v>
      </c>
      <c r="K3190" s="148">
        <v>28</v>
      </c>
      <c r="L3190" s="148"/>
      <c r="M3190" s="148"/>
      <c r="N3190" s="148"/>
      <c r="O3190" s="148"/>
      <c r="P3190" s="148"/>
      <c r="Q3190" s="148"/>
      <c r="R3190" s="148"/>
      <c r="S3190" s="148"/>
      <c r="T3190" s="148"/>
      <c r="U3190" s="148"/>
      <c r="V3190" s="148"/>
      <c r="W3190" s="148"/>
      <c r="X3190" s="139">
        <v>2</v>
      </c>
      <c r="Y3190" s="148">
        <v>1000</v>
      </c>
      <c r="Z3190" s="148"/>
      <c r="AA3190" s="148"/>
      <c r="AB3190" s="148"/>
      <c r="AC3190" s="148"/>
      <c r="AD3190" s="148"/>
      <c r="AE3190" s="148"/>
      <c r="AF3190" s="148"/>
      <c r="AG3190" s="148"/>
      <c r="AH3190" s="148"/>
      <c r="AI3190" s="148"/>
      <c r="AJ3190" s="148"/>
      <c r="AK3190" s="148"/>
      <c r="AL3190" s="139">
        <v>0</v>
      </c>
      <c r="AM3190" s="139">
        <v>0</v>
      </c>
      <c r="AN3190" s="148">
        <f t="shared" si="442"/>
        <v>1000</v>
      </c>
      <c r="AO3190" s="148">
        <f t="shared" si="443"/>
        <v>28</v>
      </c>
      <c r="AP3190" s="148">
        <v>7</v>
      </c>
      <c r="AQ3190" s="140">
        <v>7</v>
      </c>
      <c r="AS3190" s="42">
        <f t="shared" si="444"/>
        <v>1802.7373792695851</v>
      </c>
      <c r="AT3190" s="101">
        <f t="shared" si="445"/>
        <v>0</v>
      </c>
      <c r="AU3190" s="42">
        <f t="shared" si="446"/>
        <v>1802.7373792695851</v>
      </c>
      <c r="AV3190" s="42">
        <f t="shared" si="447"/>
        <v>4644.4231030677192</v>
      </c>
      <c r="AW3190" s="102">
        <f t="shared" si="448"/>
        <v>431</v>
      </c>
      <c r="AX3190" s="43">
        <f t="shared" si="441"/>
        <v>0.75</v>
      </c>
      <c r="AY3190" s="43" t="str">
        <f t="shared" si="449"/>
        <v>UTGS</v>
      </c>
    </row>
    <row r="3191" spans="1:51" hidden="1" x14ac:dyDescent="0.2">
      <c r="A3191" s="38">
        <v>3184</v>
      </c>
      <c r="B3191" t="s">
        <v>362</v>
      </c>
      <c r="C3191" t="s">
        <v>289</v>
      </c>
      <c r="D3191">
        <v>320</v>
      </c>
      <c r="E3191" t="s">
        <v>1245</v>
      </c>
      <c r="F3191">
        <v>0.25</v>
      </c>
      <c r="G3191" t="str">
        <f>LOOKUP(F3191,{0,6,45},{"F","L","H"})</f>
        <v>F</v>
      </c>
      <c r="H3191" t="s">
        <v>4817</v>
      </c>
      <c r="I3191" s="43" t="str">
        <f>IFERROR(VLOOKUP(#REF!,#REF!,2,FALSE),"No")</f>
        <v>No</v>
      </c>
      <c r="J3191" s="139">
        <v>0.75</v>
      </c>
      <c r="K3191" s="148">
        <v>37</v>
      </c>
      <c r="L3191" s="148"/>
      <c r="M3191" s="148"/>
      <c r="N3191" s="148"/>
      <c r="O3191" s="148"/>
      <c r="P3191" s="148"/>
      <c r="Q3191" s="148"/>
      <c r="R3191" s="148"/>
      <c r="S3191" s="148"/>
      <c r="T3191" s="148"/>
      <c r="U3191" s="148"/>
      <c r="V3191" s="148"/>
      <c r="W3191" s="148"/>
      <c r="X3191" s="139">
        <v>2</v>
      </c>
      <c r="Y3191" s="148">
        <v>949.78</v>
      </c>
      <c r="Z3191" s="148">
        <v>8</v>
      </c>
      <c r="AA3191" s="148">
        <v>50.22</v>
      </c>
      <c r="AB3191" s="148"/>
      <c r="AC3191" s="148"/>
      <c r="AD3191" s="148"/>
      <c r="AE3191" s="148"/>
      <c r="AF3191" s="148"/>
      <c r="AG3191" s="148"/>
      <c r="AH3191" s="148"/>
      <c r="AI3191" s="148"/>
      <c r="AJ3191" s="148"/>
      <c r="AK3191" s="148"/>
      <c r="AL3191" s="139">
        <v>0</v>
      </c>
      <c r="AM3191" s="139">
        <v>0</v>
      </c>
      <c r="AN3191" s="148">
        <f t="shared" si="442"/>
        <v>1000</v>
      </c>
      <c r="AO3191" s="148">
        <f t="shared" si="443"/>
        <v>37</v>
      </c>
      <c r="AP3191" s="148">
        <v>14</v>
      </c>
      <c r="AQ3191" s="140">
        <v>14</v>
      </c>
      <c r="AS3191" s="42">
        <f t="shared" si="444"/>
        <v>2382.1886797490947</v>
      </c>
      <c r="AT3191" s="101">
        <f t="shared" si="445"/>
        <v>0</v>
      </c>
      <c r="AU3191" s="42">
        <f t="shared" si="446"/>
        <v>2382.1886797490947</v>
      </c>
      <c r="AV3191" s="42">
        <f t="shared" si="447"/>
        <v>2466.9168943910022</v>
      </c>
      <c r="AW3191" s="102">
        <f t="shared" si="448"/>
        <v>431</v>
      </c>
      <c r="AX3191" s="43">
        <f t="shared" si="441"/>
        <v>0.75</v>
      </c>
      <c r="AY3191" s="43" t="str">
        <f t="shared" si="449"/>
        <v>UTGS</v>
      </c>
    </row>
    <row r="3192" spans="1:51" hidden="1" x14ac:dyDescent="0.2">
      <c r="A3192" s="38">
        <v>3185</v>
      </c>
      <c r="B3192" t="s">
        <v>5807</v>
      </c>
      <c r="C3192" t="s">
        <v>5746</v>
      </c>
      <c r="D3192">
        <v>92750</v>
      </c>
      <c r="E3192" t="s">
        <v>219</v>
      </c>
      <c r="F3192">
        <v>45</v>
      </c>
      <c r="G3192" t="str">
        <f>LOOKUP(F3192,{0,6,45},{"F","L","H"})</f>
        <v>H</v>
      </c>
      <c r="H3192" t="s">
        <v>2122</v>
      </c>
      <c r="I3192" s="43" t="str">
        <f>IFERROR(VLOOKUP(#REF!,#REF!,2,FALSE),"No")</f>
        <v>No</v>
      </c>
      <c r="J3192" s="139">
        <v>4</v>
      </c>
      <c r="K3192" s="148">
        <v>77</v>
      </c>
      <c r="L3192" s="148"/>
      <c r="M3192" s="148"/>
      <c r="N3192" s="148"/>
      <c r="O3192" s="148"/>
      <c r="P3192" s="148"/>
      <c r="Q3192" s="148"/>
      <c r="R3192" s="148"/>
      <c r="S3192" s="148"/>
      <c r="T3192" s="148"/>
      <c r="U3192" s="148"/>
      <c r="V3192" s="148"/>
      <c r="W3192" s="148"/>
      <c r="X3192" s="139">
        <v>2</v>
      </c>
      <c r="Y3192" s="148">
        <v>0.03</v>
      </c>
      <c r="Z3192" s="148">
        <v>3</v>
      </c>
      <c r="AA3192" s="148">
        <v>58.44</v>
      </c>
      <c r="AB3192" s="148">
        <v>4</v>
      </c>
      <c r="AC3192" s="148">
        <v>877.47</v>
      </c>
      <c r="AD3192" s="148">
        <v>6</v>
      </c>
      <c r="AE3192" s="148">
        <v>64.06</v>
      </c>
      <c r="AF3192" s="148"/>
      <c r="AG3192" s="148"/>
      <c r="AH3192" s="148"/>
      <c r="AI3192" s="148"/>
      <c r="AJ3192" s="148"/>
      <c r="AK3192" s="148"/>
      <c r="AL3192" s="139">
        <v>0</v>
      </c>
      <c r="AM3192" s="139">
        <v>0</v>
      </c>
      <c r="AN3192" s="148">
        <f t="shared" si="442"/>
        <v>1000</v>
      </c>
      <c r="AO3192" s="148">
        <f t="shared" si="443"/>
        <v>77</v>
      </c>
      <c r="AP3192" s="148">
        <v>3</v>
      </c>
      <c r="AQ3192" s="140">
        <v>6</v>
      </c>
      <c r="AS3192" s="42">
        <f t="shared" si="444"/>
        <v>5893.8477929913588</v>
      </c>
      <c r="AT3192" s="101">
        <f t="shared" si="445"/>
        <v>0</v>
      </c>
      <c r="AU3192" s="42">
        <f t="shared" si="446"/>
        <v>5893.8477929913588</v>
      </c>
      <c r="AV3192" s="42">
        <f t="shared" si="447"/>
        <v>6637.3889369123381</v>
      </c>
      <c r="AW3192" s="102">
        <f t="shared" si="448"/>
        <v>113197.0366366282</v>
      </c>
      <c r="AX3192" s="43">
        <f t="shared" si="441"/>
        <v>4</v>
      </c>
      <c r="AY3192" s="43" t="str">
        <f t="shared" si="449"/>
        <v>UTTSS</v>
      </c>
    </row>
    <row r="3193" spans="1:51" hidden="1" x14ac:dyDescent="0.2">
      <c r="A3193" s="38">
        <v>3186</v>
      </c>
      <c r="B3193" t="s">
        <v>362</v>
      </c>
      <c r="C3193" t="s">
        <v>289</v>
      </c>
      <c r="D3193">
        <v>550</v>
      </c>
      <c r="E3193" t="s">
        <v>1245</v>
      </c>
      <c r="F3193">
        <v>2</v>
      </c>
      <c r="G3193" t="str">
        <f>LOOKUP(F3193,{0,6,45},{"F","L","H"})</f>
        <v>F</v>
      </c>
      <c r="H3193" t="s">
        <v>4818</v>
      </c>
      <c r="I3193" s="43" t="str">
        <f>IFERROR(VLOOKUP(#REF!,#REF!,2,FALSE),"No")</f>
        <v>No</v>
      </c>
      <c r="J3193" s="139">
        <v>1.25</v>
      </c>
      <c r="K3193" s="148">
        <v>5</v>
      </c>
      <c r="L3193" s="148"/>
      <c r="M3193" s="148"/>
      <c r="N3193" s="148"/>
      <c r="O3193" s="148"/>
      <c r="P3193" s="148"/>
      <c r="Q3193" s="148"/>
      <c r="R3193" s="148"/>
      <c r="S3193" s="148"/>
      <c r="T3193" s="148"/>
      <c r="U3193" s="148"/>
      <c r="V3193" s="148"/>
      <c r="W3193" s="148"/>
      <c r="X3193" s="139">
        <v>2</v>
      </c>
      <c r="Y3193" s="148">
        <v>769.67</v>
      </c>
      <c r="Z3193" s="148">
        <v>4</v>
      </c>
      <c r="AA3193" s="148">
        <v>230.33</v>
      </c>
      <c r="AB3193" s="148"/>
      <c r="AC3193" s="148"/>
      <c r="AD3193" s="148"/>
      <c r="AE3193" s="148"/>
      <c r="AF3193" s="148"/>
      <c r="AG3193" s="148"/>
      <c r="AH3193" s="148"/>
      <c r="AI3193" s="148"/>
      <c r="AJ3193" s="148"/>
      <c r="AK3193" s="148"/>
      <c r="AL3193" s="139">
        <v>0</v>
      </c>
      <c r="AM3193" s="139">
        <v>0</v>
      </c>
      <c r="AN3193" s="148">
        <f t="shared" si="442"/>
        <v>1000</v>
      </c>
      <c r="AO3193" s="148">
        <f t="shared" si="443"/>
        <v>5</v>
      </c>
      <c r="AP3193" s="148">
        <v>5</v>
      </c>
      <c r="AQ3193" s="140">
        <v>47</v>
      </c>
      <c r="AS3193" s="42">
        <f t="shared" si="444"/>
        <v>372.56738915528302</v>
      </c>
      <c r="AT3193" s="101">
        <f t="shared" si="445"/>
        <v>0</v>
      </c>
      <c r="AU3193" s="42">
        <f t="shared" si="446"/>
        <v>372.56738915528302</v>
      </c>
      <c r="AV3193" s="42">
        <f t="shared" si="447"/>
        <v>726.86016641434117</v>
      </c>
      <c r="AW3193" s="102">
        <f t="shared" si="448"/>
        <v>585.0096169344007</v>
      </c>
      <c r="AX3193" s="43">
        <f t="shared" si="441"/>
        <v>1.25</v>
      </c>
      <c r="AY3193" s="43" t="str">
        <f t="shared" si="449"/>
        <v>UTGS</v>
      </c>
    </row>
    <row r="3194" spans="1:51" hidden="1" x14ac:dyDescent="0.2">
      <c r="A3194" s="38">
        <v>3187</v>
      </c>
      <c r="B3194" t="s">
        <v>362</v>
      </c>
      <c r="C3194" t="s">
        <v>289</v>
      </c>
      <c r="D3194">
        <v>320</v>
      </c>
      <c r="E3194" t="s">
        <v>1245</v>
      </c>
      <c r="F3194">
        <v>0.25</v>
      </c>
      <c r="G3194" t="str">
        <f>LOOKUP(F3194,{0,6,45},{"F","L","H"})</f>
        <v>F</v>
      </c>
      <c r="H3194" t="s">
        <v>4819</v>
      </c>
      <c r="I3194" s="43" t="str">
        <f>IFERROR(VLOOKUP(#REF!,#REF!,2,FALSE),"No")</f>
        <v>No</v>
      </c>
      <c r="J3194" s="139">
        <v>0.75</v>
      </c>
      <c r="K3194" s="148">
        <v>27</v>
      </c>
      <c r="L3194" s="148"/>
      <c r="M3194" s="148"/>
      <c r="N3194" s="148"/>
      <c r="O3194" s="148"/>
      <c r="P3194" s="148"/>
      <c r="Q3194" s="148"/>
      <c r="R3194" s="148"/>
      <c r="S3194" s="148"/>
      <c r="T3194" s="148"/>
      <c r="U3194" s="148"/>
      <c r="V3194" s="148"/>
      <c r="W3194" s="148"/>
      <c r="X3194" s="139">
        <v>2</v>
      </c>
      <c r="Y3194" s="148">
        <v>1000</v>
      </c>
      <c r="Z3194" s="148"/>
      <c r="AA3194" s="148"/>
      <c r="AB3194" s="148"/>
      <c r="AC3194" s="148"/>
      <c r="AD3194" s="148"/>
      <c r="AE3194" s="148"/>
      <c r="AF3194" s="148"/>
      <c r="AG3194" s="148"/>
      <c r="AH3194" s="148"/>
      <c r="AI3194" s="148"/>
      <c r="AJ3194" s="148"/>
      <c r="AK3194" s="148"/>
      <c r="AL3194" s="139">
        <v>0</v>
      </c>
      <c r="AM3194" s="139">
        <v>0</v>
      </c>
      <c r="AN3194" s="148">
        <f t="shared" si="442"/>
        <v>1000</v>
      </c>
      <c r="AO3194" s="148">
        <f t="shared" si="443"/>
        <v>27</v>
      </c>
      <c r="AP3194" s="148">
        <v>5</v>
      </c>
      <c r="AQ3194" s="140">
        <v>5</v>
      </c>
      <c r="AS3194" s="42">
        <f t="shared" si="444"/>
        <v>1738.3539014385285</v>
      </c>
      <c r="AT3194" s="101">
        <f t="shared" si="445"/>
        <v>0</v>
      </c>
      <c r="AU3194" s="42">
        <f t="shared" si="446"/>
        <v>1738.3539014385285</v>
      </c>
      <c r="AV3194" s="42">
        <f t="shared" si="447"/>
        <v>6502.1923442948064</v>
      </c>
      <c r="AW3194" s="102">
        <f t="shared" si="448"/>
        <v>431</v>
      </c>
      <c r="AX3194" s="43">
        <f t="shared" si="441"/>
        <v>0.75</v>
      </c>
      <c r="AY3194" s="43" t="str">
        <f t="shared" si="449"/>
        <v>UTGS</v>
      </c>
    </row>
    <row r="3195" spans="1:51" hidden="1" x14ac:dyDescent="0.2">
      <c r="A3195" s="38">
        <v>3188</v>
      </c>
      <c r="B3195" t="s">
        <v>5806</v>
      </c>
      <c r="C3195" t="s">
        <v>289</v>
      </c>
      <c r="D3195">
        <v>92750</v>
      </c>
      <c r="E3195" t="s">
        <v>219</v>
      </c>
      <c r="F3195">
        <v>45</v>
      </c>
      <c r="G3195" t="str">
        <f>LOOKUP(F3195,{0,6,45},{"F","L","H"})</f>
        <v>H</v>
      </c>
      <c r="H3195" t="s">
        <v>1918</v>
      </c>
      <c r="I3195" s="43" t="str">
        <f>IFERROR(VLOOKUP(#REF!,#REF!,2,FALSE),"No")</f>
        <v>No</v>
      </c>
      <c r="J3195" s="139">
        <v>4</v>
      </c>
      <c r="K3195" s="148">
        <v>16</v>
      </c>
      <c r="L3195" s="148">
        <v>6</v>
      </c>
      <c r="M3195" s="148">
        <v>135</v>
      </c>
      <c r="N3195" s="148">
        <v>8</v>
      </c>
      <c r="O3195" s="148">
        <v>1</v>
      </c>
      <c r="P3195" s="148"/>
      <c r="Q3195" s="148"/>
      <c r="R3195" s="148"/>
      <c r="S3195" s="148"/>
      <c r="T3195" s="148"/>
      <c r="U3195" s="148"/>
      <c r="V3195" s="148"/>
      <c r="W3195" s="148"/>
      <c r="X3195" s="139">
        <v>8</v>
      </c>
      <c r="Y3195" s="148">
        <v>1000</v>
      </c>
      <c r="Z3195" s="149"/>
      <c r="AA3195" s="148"/>
      <c r="AB3195" s="148"/>
      <c r="AC3195" s="148"/>
      <c r="AD3195" s="148"/>
      <c r="AE3195" s="148"/>
      <c r="AF3195" s="148"/>
      <c r="AG3195" s="148"/>
      <c r="AH3195" s="148"/>
      <c r="AI3195" s="148"/>
      <c r="AJ3195" s="148"/>
      <c r="AK3195" s="148"/>
      <c r="AL3195" s="139">
        <v>0</v>
      </c>
      <c r="AM3195" s="139">
        <v>0</v>
      </c>
      <c r="AN3195" s="148">
        <f t="shared" si="442"/>
        <v>1000</v>
      </c>
      <c r="AO3195" s="148">
        <f t="shared" si="443"/>
        <v>152</v>
      </c>
      <c r="AP3195" s="148">
        <v>1</v>
      </c>
      <c r="AQ3195" s="140">
        <v>1</v>
      </c>
      <c r="AS3195" s="42">
        <f t="shared" si="444"/>
        <v>8396.5112452969061</v>
      </c>
      <c r="AT3195" s="101">
        <f t="shared" si="445"/>
        <v>0</v>
      </c>
      <c r="AU3195" s="42">
        <f t="shared" si="446"/>
        <v>8396.5112452969061</v>
      </c>
      <c r="AV3195" s="42">
        <f t="shared" si="447"/>
        <v>72850.961721474043</v>
      </c>
      <c r="AW3195" s="102">
        <f t="shared" si="448"/>
        <v>113197.0366366282</v>
      </c>
      <c r="AX3195" s="43">
        <f t="shared" ref="AX3195:AX3258" si="450">IF(J3195&gt;0,J3195,R3195)</f>
        <v>4</v>
      </c>
      <c r="AY3195" s="43" t="str">
        <f t="shared" si="449"/>
        <v>UTGS</v>
      </c>
    </row>
    <row r="3196" spans="1:51" hidden="1" x14ac:dyDescent="0.2">
      <c r="A3196" s="38">
        <v>3189</v>
      </c>
      <c r="B3196" t="s">
        <v>362</v>
      </c>
      <c r="C3196" t="s">
        <v>289</v>
      </c>
      <c r="D3196">
        <v>320</v>
      </c>
      <c r="E3196" t="s">
        <v>1245</v>
      </c>
      <c r="F3196">
        <v>0.25</v>
      </c>
      <c r="G3196" t="str">
        <f>LOOKUP(F3196,{0,6,45},{"F","L","H"})</f>
        <v>F</v>
      </c>
      <c r="H3196" t="s">
        <v>4820</v>
      </c>
      <c r="I3196" s="43" t="str">
        <f>IFERROR(VLOOKUP(#REF!,#REF!,2,FALSE),"No")</f>
        <v>No</v>
      </c>
      <c r="J3196" s="139">
        <v>0.75</v>
      </c>
      <c r="K3196" s="148">
        <v>43</v>
      </c>
      <c r="L3196" s="148"/>
      <c r="M3196" s="148"/>
      <c r="N3196" s="148"/>
      <c r="O3196" s="148"/>
      <c r="P3196" s="148"/>
      <c r="Q3196" s="148"/>
      <c r="R3196" s="148"/>
      <c r="S3196" s="148"/>
      <c r="T3196" s="148"/>
      <c r="U3196" s="148"/>
      <c r="V3196" s="148"/>
      <c r="W3196" s="148"/>
      <c r="X3196" s="139">
        <v>2</v>
      </c>
      <c r="Y3196" s="148">
        <v>1000</v>
      </c>
      <c r="Z3196" s="148"/>
      <c r="AA3196" s="148"/>
      <c r="AB3196" s="148"/>
      <c r="AC3196" s="148"/>
      <c r="AD3196" s="148"/>
      <c r="AE3196" s="148"/>
      <c r="AF3196" s="148"/>
      <c r="AG3196" s="148"/>
      <c r="AH3196" s="148"/>
      <c r="AI3196" s="148"/>
      <c r="AJ3196" s="148"/>
      <c r="AK3196" s="148"/>
      <c r="AL3196" s="139">
        <v>0</v>
      </c>
      <c r="AM3196" s="139">
        <v>0</v>
      </c>
      <c r="AN3196" s="148">
        <f t="shared" si="442"/>
        <v>1000</v>
      </c>
      <c r="AO3196" s="148">
        <f t="shared" si="443"/>
        <v>43</v>
      </c>
      <c r="AP3196" s="148">
        <v>14</v>
      </c>
      <c r="AQ3196" s="140">
        <v>17</v>
      </c>
      <c r="AS3196" s="42">
        <f t="shared" si="444"/>
        <v>2768.489546735434</v>
      </c>
      <c r="AT3196" s="101">
        <f t="shared" si="445"/>
        <v>0</v>
      </c>
      <c r="AU3196" s="42">
        <f t="shared" si="446"/>
        <v>2768.489546735434</v>
      </c>
      <c r="AV3196" s="42">
        <f t="shared" si="447"/>
        <v>1912.4095130278843</v>
      </c>
      <c r="AW3196" s="102">
        <f t="shared" si="448"/>
        <v>431</v>
      </c>
      <c r="AX3196" s="43">
        <f t="shared" si="450"/>
        <v>0.75</v>
      </c>
      <c r="AY3196" s="43" t="str">
        <f t="shared" si="449"/>
        <v>UTGS</v>
      </c>
    </row>
    <row r="3197" spans="1:51" hidden="1" x14ac:dyDescent="0.2">
      <c r="A3197" s="38">
        <v>3190</v>
      </c>
      <c r="B3197" t="s">
        <v>362</v>
      </c>
      <c r="C3197" t="s">
        <v>289</v>
      </c>
      <c r="D3197">
        <v>320</v>
      </c>
      <c r="E3197" t="s">
        <v>1245</v>
      </c>
      <c r="F3197">
        <v>0.25</v>
      </c>
      <c r="G3197" t="str">
        <f>LOOKUP(F3197,{0,6,45},{"F","L","H"})</f>
        <v>F</v>
      </c>
      <c r="H3197" t="s">
        <v>4821</v>
      </c>
      <c r="I3197" s="43" t="str">
        <f>IFERROR(VLOOKUP(#REF!,#REF!,2,FALSE),"No")</f>
        <v>No</v>
      </c>
      <c r="J3197" s="139">
        <v>0.75</v>
      </c>
      <c r="K3197" s="148">
        <v>54</v>
      </c>
      <c r="L3197" s="148"/>
      <c r="M3197" s="148"/>
      <c r="N3197" s="148"/>
      <c r="O3197" s="148"/>
      <c r="P3197" s="148"/>
      <c r="Q3197" s="148"/>
      <c r="R3197" s="148"/>
      <c r="S3197" s="148"/>
      <c r="T3197" s="148"/>
      <c r="U3197" s="148"/>
      <c r="V3197" s="148"/>
      <c r="W3197" s="148"/>
      <c r="X3197" s="139">
        <v>0.75</v>
      </c>
      <c r="Y3197" s="148">
        <v>17</v>
      </c>
      <c r="Z3197" s="148">
        <v>2</v>
      </c>
      <c r="AA3197" s="148">
        <v>983</v>
      </c>
      <c r="AB3197" s="148"/>
      <c r="AC3197" s="148"/>
      <c r="AD3197" s="148"/>
      <c r="AE3197" s="148"/>
      <c r="AF3197" s="148"/>
      <c r="AG3197" s="148"/>
      <c r="AH3197" s="148"/>
      <c r="AI3197" s="148"/>
      <c r="AJ3197" s="148"/>
      <c r="AK3197" s="148"/>
      <c r="AL3197" s="139">
        <v>0</v>
      </c>
      <c r="AM3197" s="139">
        <v>0</v>
      </c>
      <c r="AN3197" s="148">
        <f t="shared" si="442"/>
        <v>1000</v>
      </c>
      <c r="AO3197" s="148">
        <f t="shared" si="443"/>
        <v>54</v>
      </c>
      <c r="AP3197" s="148">
        <v>14</v>
      </c>
      <c r="AQ3197" s="140">
        <v>14</v>
      </c>
      <c r="AS3197" s="42">
        <f t="shared" si="444"/>
        <v>3476.707802877057</v>
      </c>
      <c r="AT3197" s="101">
        <f t="shared" si="445"/>
        <v>0</v>
      </c>
      <c r="AU3197" s="42">
        <f t="shared" si="446"/>
        <v>3476.707802877057</v>
      </c>
      <c r="AV3197" s="42">
        <f t="shared" si="447"/>
        <v>2331.4158372481452</v>
      </c>
      <c r="AW3197" s="102">
        <f t="shared" si="448"/>
        <v>431</v>
      </c>
      <c r="AX3197" s="43">
        <f t="shared" si="450"/>
        <v>0.75</v>
      </c>
      <c r="AY3197" s="43" t="str">
        <f t="shared" si="449"/>
        <v>UTGS</v>
      </c>
    </row>
    <row r="3198" spans="1:51" hidden="1" x14ac:dyDescent="0.2">
      <c r="A3198" s="38">
        <v>3191</v>
      </c>
      <c r="B3198" t="s">
        <v>362</v>
      </c>
      <c r="C3198" t="s">
        <v>289</v>
      </c>
      <c r="D3198">
        <v>320</v>
      </c>
      <c r="E3198" t="s">
        <v>1245</v>
      </c>
      <c r="F3198">
        <v>0.25</v>
      </c>
      <c r="G3198" t="str">
        <f>LOOKUP(F3198,{0,6,45},{"F","L","H"})</f>
        <v>F</v>
      </c>
      <c r="H3198" t="s">
        <v>4822</v>
      </c>
      <c r="I3198" s="43" t="str">
        <f>IFERROR(VLOOKUP(#REF!,#REF!,2,FALSE),"No")</f>
        <v>No</v>
      </c>
      <c r="J3198" s="139">
        <v>0.75</v>
      </c>
      <c r="K3198" s="148">
        <v>22</v>
      </c>
      <c r="L3198" s="148"/>
      <c r="M3198" s="148"/>
      <c r="N3198" s="148"/>
      <c r="O3198" s="148"/>
      <c r="P3198" s="148"/>
      <c r="Q3198" s="148"/>
      <c r="R3198" s="148"/>
      <c r="S3198" s="148"/>
      <c r="T3198" s="148"/>
      <c r="U3198" s="148"/>
      <c r="V3198" s="148"/>
      <c r="W3198" s="148"/>
      <c r="X3198" s="139">
        <v>1.25</v>
      </c>
      <c r="Y3198" s="148">
        <v>176</v>
      </c>
      <c r="Z3198" s="149">
        <v>2</v>
      </c>
      <c r="AA3198" s="148">
        <v>293.62</v>
      </c>
      <c r="AB3198" s="148">
        <v>6</v>
      </c>
      <c r="AC3198" s="148">
        <v>530.38</v>
      </c>
      <c r="AD3198" s="148"/>
      <c r="AE3198" s="148"/>
      <c r="AF3198" s="148"/>
      <c r="AG3198" s="148"/>
      <c r="AH3198" s="148"/>
      <c r="AI3198" s="148"/>
      <c r="AJ3198" s="148"/>
      <c r="AK3198" s="148"/>
      <c r="AL3198" s="139">
        <v>0</v>
      </c>
      <c r="AM3198" s="139">
        <v>0</v>
      </c>
      <c r="AN3198" s="148">
        <f t="shared" si="442"/>
        <v>1000</v>
      </c>
      <c r="AO3198" s="148">
        <f t="shared" si="443"/>
        <v>22</v>
      </c>
      <c r="AP3198" s="148">
        <v>13</v>
      </c>
      <c r="AQ3198" s="140">
        <v>15</v>
      </c>
      <c r="AS3198" s="42">
        <f t="shared" si="444"/>
        <v>1416.4365122832455</v>
      </c>
      <c r="AT3198" s="101">
        <f t="shared" si="445"/>
        <v>0</v>
      </c>
      <c r="AU3198" s="42">
        <f t="shared" si="446"/>
        <v>1416.4365122832455</v>
      </c>
      <c r="AV3198" s="42">
        <f t="shared" si="447"/>
        <v>3148.6812880982693</v>
      </c>
      <c r="AW3198" s="102">
        <f t="shared" si="448"/>
        <v>431</v>
      </c>
      <c r="AX3198" s="43">
        <f t="shared" si="450"/>
        <v>0.75</v>
      </c>
      <c r="AY3198" s="43" t="str">
        <f t="shared" si="449"/>
        <v>UTGS</v>
      </c>
    </row>
    <row r="3199" spans="1:51" hidden="1" x14ac:dyDescent="0.2">
      <c r="A3199" s="38">
        <v>3192</v>
      </c>
      <c r="B3199" t="s">
        <v>5806</v>
      </c>
      <c r="C3199" t="s">
        <v>289</v>
      </c>
      <c r="D3199">
        <v>955</v>
      </c>
      <c r="E3199" t="s">
        <v>1250</v>
      </c>
      <c r="F3199">
        <v>2</v>
      </c>
      <c r="G3199" t="str">
        <f>LOOKUP(F3199,{0,6,45},{"F","L","H"})</f>
        <v>F</v>
      </c>
      <c r="H3199" t="s">
        <v>4823</v>
      </c>
      <c r="I3199" s="43" t="str">
        <f>IFERROR(VLOOKUP(#REF!,#REF!,2,FALSE),"No")</f>
        <v>No</v>
      </c>
      <c r="J3199" s="139">
        <v>0.75</v>
      </c>
      <c r="K3199" s="148">
        <v>55</v>
      </c>
      <c r="L3199" s="148"/>
      <c r="M3199" s="148"/>
      <c r="N3199" s="148"/>
      <c r="O3199" s="148"/>
      <c r="P3199" s="148"/>
      <c r="Q3199" s="148"/>
      <c r="R3199" s="148"/>
      <c r="S3199" s="148"/>
      <c r="T3199" s="148"/>
      <c r="U3199" s="148"/>
      <c r="V3199" s="148"/>
      <c r="W3199" s="148"/>
      <c r="X3199" s="139">
        <v>1.25</v>
      </c>
      <c r="Y3199" s="148">
        <v>239.29</v>
      </c>
      <c r="Z3199" s="149">
        <v>2</v>
      </c>
      <c r="AA3199" s="148">
        <v>660.49</v>
      </c>
      <c r="AB3199" s="148">
        <v>4</v>
      </c>
      <c r="AC3199" s="148">
        <v>100.22</v>
      </c>
      <c r="AD3199" s="148"/>
      <c r="AE3199" s="148"/>
      <c r="AF3199" s="148"/>
      <c r="AG3199" s="148"/>
      <c r="AH3199" s="148"/>
      <c r="AI3199" s="148"/>
      <c r="AJ3199" s="148"/>
      <c r="AK3199" s="148"/>
      <c r="AL3199" s="139">
        <v>0</v>
      </c>
      <c r="AM3199" s="139">
        <v>0</v>
      </c>
      <c r="AN3199" s="148">
        <f t="shared" si="442"/>
        <v>1000</v>
      </c>
      <c r="AO3199" s="148">
        <f t="shared" si="443"/>
        <v>55</v>
      </c>
      <c r="AP3199" s="148">
        <v>8</v>
      </c>
      <c r="AQ3199" s="140">
        <v>8</v>
      </c>
      <c r="AS3199" s="42">
        <f t="shared" si="444"/>
        <v>3541.0912807081136</v>
      </c>
      <c r="AT3199" s="101">
        <f t="shared" si="445"/>
        <v>0</v>
      </c>
      <c r="AU3199" s="42">
        <f t="shared" si="446"/>
        <v>3541.0912807081136</v>
      </c>
      <c r="AV3199" s="42">
        <f t="shared" si="447"/>
        <v>4174.6302651842543</v>
      </c>
      <c r="AW3199" s="102">
        <f t="shared" si="448"/>
        <v>1475.8772811117678</v>
      </c>
      <c r="AX3199" s="43">
        <f t="shared" si="450"/>
        <v>0.75</v>
      </c>
      <c r="AY3199" s="43" t="str">
        <f t="shared" si="449"/>
        <v>UTGS</v>
      </c>
    </row>
    <row r="3200" spans="1:51" hidden="1" x14ac:dyDescent="0.2">
      <c r="A3200" s="38">
        <v>3193</v>
      </c>
      <c r="B3200" t="s">
        <v>362</v>
      </c>
      <c r="C3200" t="s">
        <v>289</v>
      </c>
      <c r="D3200">
        <v>550</v>
      </c>
      <c r="E3200" t="s">
        <v>1245</v>
      </c>
      <c r="F3200">
        <v>2</v>
      </c>
      <c r="G3200" t="str">
        <f>LOOKUP(F3200,{0,6,45},{"F","L","H"})</f>
        <v>F</v>
      </c>
      <c r="H3200" t="s">
        <v>4824</v>
      </c>
      <c r="I3200" s="43" t="str">
        <f>IFERROR(VLOOKUP(#REF!,#REF!,2,FALSE),"No")</f>
        <v>No</v>
      </c>
      <c r="J3200" s="139">
        <v>2</v>
      </c>
      <c r="K3200" s="148">
        <v>232</v>
      </c>
      <c r="L3200" s="148"/>
      <c r="M3200" s="148"/>
      <c r="N3200" s="148"/>
      <c r="O3200" s="148"/>
      <c r="P3200" s="148"/>
      <c r="Q3200" s="148"/>
      <c r="R3200" s="148"/>
      <c r="S3200" s="148"/>
      <c r="T3200" s="148"/>
      <c r="U3200" s="148"/>
      <c r="V3200" s="148"/>
      <c r="W3200" s="148"/>
      <c r="X3200" s="139">
        <v>2</v>
      </c>
      <c r="Y3200" s="148">
        <v>728.41</v>
      </c>
      <c r="Z3200" s="149">
        <v>6</v>
      </c>
      <c r="AA3200" s="148">
        <v>63.35</v>
      </c>
      <c r="AB3200" s="148">
        <v>8</v>
      </c>
      <c r="AC3200" s="148">
        <v>208.24</v>
      </c>
      <c r="AD3200" s="148"/>
      <c r="AE3200" s="148"/>
      <c r="AF3200" s="148"/>
      <c r="AG3200" s="148"/>
      <c r="AH3200" s="148"/>
      <c r="AI3200" s="148"/>
      <c r="AJ3200" s="148"/>
      <c r="AK3200" s="148"/>
      <c r="AL3200" s="139">
        <v>0</v>
      </c>
      <c r="AM3200" s="139">
        <v>0</v>
      </c>
      <c r="AN3200" s="148">
        <f t="shared" si="442"/>
        <v>1000</v>
      </c>
      <c r="AO3200" s="148">
        <f t="shared" si="443"/>
        <v>232</v>
      </c>
      <c r="AP3200" s="148">
        <v>8</v>
      </c>
      <c r="AQ3200" s="140">
        <v>128</v>
      </c>
      <c r="AS3200" s="42">
        <f t="shared" si="444"/>
        <v>16932.166856805132</v>
      </c>
      <c r="AT3200" s="101">
        <f t="shared" si="445"/>
        <v>0</v>
      </c>
      <c r="AU3200" s="42">
        <f t="shared" si="446"/>
        <v>16932.166856805132</v>
      </c>
      <c r="AV3200" s="42">
        <f t="shared" si="447"/>
        <v>333.24027594901588</v>
      </c>
      <c r="AW3200" s="102">
        <f t="shared" si="448"/>
        <v>585.0096169344007</v>
      </c>
      <c r="AX3200" s="43">
        <f t="shared" si="450"/>
        <v>2</v>
      </c>
      <c r="AY3200" s="43" t="str">
        <f t="shared" si="449"/>
        <v>UTGS</v>
      </c>
    </row>
    <row r="3201" spans="1:51" hidden="1" x14ac:dyDescent="0.2">
      <c r="A3201" s="38">
        <v>3194</v>
      </c>
      <c r="B3201" t="s">
        <v>5806</v>
      </c>
      <c r="C3201" t="s">
        <v>289</v>
      </c>
      <c r="D3201">
        <v>21100</v>
      </c>
      <c r="E3201" t="s">
        <v>197</v>
      </c>
      <c r="F3201">
        <v>5</v>
      </c>
      <c r="G3201" t="str">
        <f>LOOKUP(F3201,{0,6,45},{"F","L","H"})</f>
        <v>F</v>
      </c>
      <c r="H3201" t="s">
        <v>1961</v>
      </c>
      <c r="I3201" s="43" t="str">
        <f>IFERROR(VLOOKUP(#REF!,#REF!,2,FALSE),"No")</f>
        <v>No</v>
      </c>
      <c r="J3201" s="139">
        <v>4</v>
      </c>
      <c r="K3201" s="148">
        <v>197</v>
      </c>
      <c r="L3201" s="148">
        <v>6</v>
      </c>
      <c r="M3201" s="148">
        <v>2</v>
      </c>
      <c r="N3201" s="148"/>
      <c r="O3201" s="148"/>
      <c r="P3201" s="148"/>
      <c r="Q3201" s="148"/>
      <c r="R3201" s="148"/>
      <c r="S3201" s="148"/>
      <c r="T3201" s="148"/>
      <c r="U3201" s="148"/>
      <c r="V3201" s="148"/>
      <c r="W3201" s="148"/>
      <c r="X3201" s="139">
        <v>6</v>
      </c>
      <c r="Y3201" s="148">
        <v>1000</v>
      </c>
      <c r="Z3201" s="149"/>
      <c r="AA3201" s="148"/>
      <c r="AB3201" s="148"/>
      <c r="AC3201" s="148"/>
      <c r="AD3201" s="148"/>
      <c r="AE3201" s="148"/>
      <c r="AF3201" s="148"/>
      <c r="AG3201" s="148"/>
      <c r="AH3201" s="148"/>
      <c r="AI3201" s="148"/>
      <c r="AJ3201" s="148"/>
      <c r="AK3201" s="148"/>
      <c r="AL3201" s="139">
        <v>0</v>
      </c>
      <c r="AM3201" s="139">
        <v>0</v>
      </c>
      <c r="AN3201" s="148">
        <f t="shared" si="442"/>
        <v>1000</v>
      </c>
      <c r="AO3201" s="148">
        <f t="shared" si="443"/>
        <v>199</v>
      </c>
      <c r="AP3201" s="148">
        <v>1</v>
      </c>
      <c r="AQ3201" s="140">
        <v>6</v>
      </c>
      <c r="AS3201" s="42">
        <f t="shared" si="444"/>
        <v>15184.105132718152</v>
      </c>
      <c r="AT3201" s="101">
        <f t="shared" si="445"/>
        <v>0</v>
      </c>
      <c r="AU3201" s="42">
        <f t="shared" si="446"/>
        <v>15184.105132718152</v>
      </c>
      <c r="AV3201" s="42">
        <f t="shared" si="447"/>
        <v>10005.16028691234</v>
      </c>
      <c r="AW3201" s="102">
        <f t="shared" si="448"/>
        <v>18747.149999999998</v>
      </c>
      <c r="AX3201" s="43">
        <f t="shared" si="450"/>
        <v>4</v>
      </c>
      <c r="AY3201" s="43" t="str">
        <f t="shared" si="449"/>
        <v>UTGS</v>
      </c>
    </row>
    <row r="3202" spans="1:51" hidden="1" x14ac:dyDescent="0.2">
      <c r="A3202" s="38">
        <v>3195</v>
      </c>
      <c r="B3202" t="s">
        <v>362</v>
      </c>
      <c r="C3202" t="s">
        <v>289</v>
      </c>
      <c r="D3202">
        <v>320</v>
      </c>
      <c r="E3202" t="s">
        <v>1245</v>
      </c>
      <c r="F3202">
        <v>0.25</v>
      </c>
      <c r="G3202" t="str">
        <f>LOOKUP(F3202,{0,6,45},{"F","L","H"})</f>
        <v>F</v>
      </c>
      <c r="H3202" t="s">
        <v>2161</v>
      </c>
      <c r="I3202" s="43" t="str">
        <f>IFERROR(VLOOKUP(#REF!,#REF!,2,FALSE),"No")</f>
        <v>No</v>
      </c>
      <c r="J3202" s="139">
        <v>0.75</v>
      </c>
      <c r="K3202" s="148">
        <v>39</v>
      </c>
      <c r="L3202" s="148"/>
      <c r="M3202" s="148"/>
      <c r="N3202" s="148"/>
      <c r="O3202" s="148"/>
      <c r="P3202" s="148"/>
      <c r="Q3202" s="148"/>
      <c r="R3202" s="148"/>
      <c r="S3202" s="148"/>
      <c r="T3202" s="148"/>
      <c r="U3202" s="148"/>
      <c r="V3202" s="148"/>
      <c r="W3202" s="148"/>
      <c r="X3202" s="139">
        <v>2</v>
      </c>
      <c r="Y3202" s="148">
        <v>1000</v>
      </c>
      <c r="Z3202" s="149"/>
      <c r="AA3202" s="148"/>
      <c r="AB3202" s="148"/>
      <c r="AC3202" s="148"/>
      <c r="AD3202" s="148"/>
      <c r="AE3202" s="148"/>
      <c r="AF3202" s="148"/>
      <c r="AG3202" s="148"/>
      <c r="AH3202" s="148"/>
      <c r="AI3202" s="148"/>
      <c r="AJ3202" s="148"/>
      <c r="AK3202" s="148"/>
      <c r="AL3202" s="139">
        <v>0</v>
      </c>
      <c r="AM3202" s="139">
        <v>0</v>
      </c>
      <c r="AN3202" s="148">
        <f t="shared" si="442"/>
        <v>1000</v>
      </c>
      <c r="AO3202" s="148">
        <f t="shared" si="443"/>
        <v>39</v>
      </c>
      <c r="AP3202" s="148">
        <v>9</v>
      </c>
      <c r="AQ3202" s="140">
        <v>9</v>
      </c>
      <c r="AS3202" s="42">
        <f t="shared" si="444"/>
        <v>2510.9556354112078</v>
      </c>
      <c r="AT3202" s="101">
        <f t="shared" si="445"/>
        <v>0</v>
      </c>
      <c r="AU3202" s="42">
        <f t="shared" si="446"/>
        <v>2510.9556354112078</v>
      </c>
      <c r="AV3202" s="42">
        <f t="shared" si="447"/>
        <v>3612.3290801637813</v>
      </c>
      <c r="AW3202" s="102">
        <f t="shared" si="448"/>
        <v>431</v>
      </c>
      <c r="AX3202" s="43">
        <f t="shared" si="450"/>
        <v>0.75</v>
      </c>
      <c r="AY3202" s="43" t="str">
        <f t="shared" si="449"/>
        <v>UTGS</v>
      </c>
    </row>
    <row r="3203" spans="1:51" hidden="1" x14ac:dyDescent="0.2">
      <c r="A3203" s="38">
        <v>3196</v>
      </c>
      <c r="B3203" t="s">
        <v>5806</v>
      </c>
      <c r="C3203" t="s">
        <v>289</v>
      </c>
      <c r="D3203">
        <v>17800</v>
      </c>
      <c r="E3203" t="s">
        <v>197</v>
      </c>
      <c r="F3203">
        <v>2</v>
      </c>
      <c r="G3203" t="str">
        <f>LOOKUP(F3203,{0,6,45},{"F","L","H"})</f>
        <v>F</v>
      </c>
      <c r="H3203" t="s">
        <v>4825</v>
      </c>
      <c r="I3203" s="43" t="str">
        <f>IFERROR(VLOOKUP(#REF!,#REF!,2,FALSE),"No")</f>
        <v>No</v>
      </c>
      <c r="J3203" s="139">
        <v>4</v>
      </c>
      <c r="K3203" s="148">
        <v>394</v>
      </c>
      <c r="L3203" s="148"/>
      <c r="M3203" s="148"/>
      <c r="N3203" s="148"/>
      <c r="O3203" s="148"/>
      <c r="P3203" s="148"/>
      <c r="Q3203" s="148"/>
      <c r="R3203" s="148"/>
      <c r="S3203" s="148"/>
      <c r="T3203" s="148"/>
      <c r="U3203" s="148"/>
      <c r="V3203" s="148"/>
      <c r="W3203" s="148"/>
      <c r="X3203" s="139">
        <v>4</v>
      </c>
      <c r="Y3203" s="148">
        <v>1000</v>
      </c>
      <c r="Z3203" s="148"/>
      <c r="AA3203" s="148"/>
      <c r="AB3203" s="148"/>
      <c r="AC3203" s="148"/>
      <c r="AD3203" s="148"/>
      <c r="AE3203" s="148"/>
      <c r="AF3203" s="148"/>
      <c r="AG3203" s="148"/>
      <c r="AH3203" s="148"/>
      <c r="AI3203" s="148"/>
      <c r="AJ3203" s="148"/>
      <c r="AK3203" s="148"/>
      <c r="AL3203" s="139">
        <v>0</v>
      </c>
      <c r="AM3203" s="139">
        <v>0</v>
      </c>
      <c r="AN3203" s="148">
        <f t="shared" si="442"/>
        <v>1000</v>
      </c>
      <c r="AO3203" s="148">
        <f t="shared" si="443"/>
        <v>394</v>
      </c>
      <c r="AP3203" s="148">
        <v>2</v>
      </c>
      <c r="AQ3203" s="140">
        <v>2</v>
      </c>
      <c r="AS3203" s="42">
        <f t="shared" si="444"/>
        <v>30158.130265436303</v>
      </c>
      <c r="AT3203" s="101">
        <f t="shared" si="445"/>
        <v>0</v>
      </c>
      <c r="AU3203" s="42">
        <f t="shared" si="446"/>
        <v>30158.130265436303</v>
      </c>
      <c r="AV3203" s="42">
        <f t="shared" si="447"/>
        <v>19840.480860737018</v>
      </c>
      <c r="AW3203" s="102">
        <f t="shared" si="448"/>
        <v>15242</v>
      </c>
      <c r="AX3203" s="43">
        <f t="shared" si="450"/>
        <v>4</v>
      </c>
      <c r="AY3203" s="43" t="str">
        <f t="shared" si="449"/>
        <v>UTGS</v>
      </c>
    </row>
    <row r="3204" spans="1:51" hidden="1" x14ac:dyDescent="0.2">
      <c r="A3204" s="38">
        <v>3197</v>
      </c>
      <c r="B3204" t="s">
        <v>362</v>
      </c>
      <c r="C3204" t="s">
        <v>289</v>
      </c>
      <c r="D3204">
        <v>550</v>
      </c>
      <c r="E3204" t="s">
        <v>1245</v>
      </c>
      <c r="F3204">
        <v>2</v>
      </c>
      <c r="G3204" t="str">
        <f>LOOKUP(F3204,{0,6,45},{"F","L","H"})</f>
        <v>F</v>
      </c>
      <c r="H3204" t="s">
        <v>4826</v>
      </c>
      <c r="I3204" s="43" t="str">
        <f>IFERROR(VLOOKUP(#REF!,#REF!,2,FALSE),"No")</f>
        <v>No</v>
      </c>
      <c r="J3204" s="149">
        <v>1.25</v>
      </c>
      <c r="K3204" s="148">
        <v>20</v>
      </c>
      <c r="L3204" s="148"/>
      <c r="M3204" s="148"/>
      <c r="N3204" s="148"/>
      <c r="O3204" s="148"/>
      <c r="P3204" s="148"/>
      <c r="Q3204" s="148"/>
      <c r="R3204" s="148"/>
      <c r="S3204" s="148"/>
      <c r="T3204" s="148"/>
      <c r="U3204" s="148"/>
      <c r="V3204" s="148"/>
      <c r="W3204" s="148"/>
      <c r="X3204" s="139">
        <v>2</v>
      </c>
      <c r="Y3204" s="148">
        <v>752.28</v>
      </c>
      <c r="Z3204" s="149">
        <v>4</v>
      </c>
      <c r="AA3204" s="148">
        <v>247.72</v>
      </c>
      <c r="AB3204" s="148"/>
      <c r="AC3204" s="148"/>
      <c r="AD3204" s="148"/>
      <c r="AE3204" s="148"/>
      <c r="AF3204" s="148"/>
      <c r="AG3204" s="148"/>
      <c r="AH3204" s="148"/>
      <c r="AI3204" s="148"/>
      <c r="AJ3204" s="148"/>
      <c r="AK3204" s="148"/>
      <c r="AL3204" s="139">
        <v>0</v>
      </c>
      <c r="AM3204" s="139">
        <v>0</v>
      </c>
      <c r="AN3204" s="148">
        <f t="shared" si="442"/>
        <v>1000</v>
      </c>
      <c r="AO3204" s="148">
        <f t="shared" si="443"/>
        <v>20</v>
      </c>
      <c r="AP3204" s="148">
        <v>6</v>
      </c>
      <c r="AQ3204" s="140">
        <v>104</v>
      </c>
      <c r="AS3204" s="42">
        <f t="shared" si="444"/>
        <v>1490.2695566211321</v>
      </c>
      <c r="AT3204" s="101">
        <f t="shared" si="445"/>
        <v>0</v>
      </c>
      <c r="AU3204" s="42">
        <f t="shared" si="446"/>
        <v>1490.2695566211321</v>
      </c>
      <c r="AV3204" s="42">
        <f t="shared" si="447"/>
        <v>329.68378962955802</v>
      </c>
      <c r="AW3204" s="102">
        <f t="shared" si="448"/>
        <v>585.0096169344007</v>
      </c>
      <c r="AX3204" s="43">
        <f t="shared" si="450"/>
        <v>1.25</v>
      </c>
      <c r="AY3204" s="43" t="str">
        <f t="shared" si="449"/>
        <v>UTGS</v>
      </c>
    </row>
    <row r="3205" spans="1:51" hidden="1" x14ac:dyDescent="0.2">
      <c r="A3205" s="38">
        <v>3198</v>
      </c>
      <c r="B3205" t="s">
        <v>5806</v>
      </c>
      <c r="C3205" t="s">
        <v>289</v>
      </c>
      <c r="D3205">
        <v>44350</v>
      </c>
      <c r="E3205" t="s">
        <v>215</v>
      </c>
      <c r="F3205">
        <v>45</v>
      </c>
      <c r="G3205" t="str">
        <f>LOOKUP(F3205,{0,6,45},{"F","L","H"})</f>
        <v>H</v>
      </c>
      <c r="H3205" t="s">
        <v>1945</v>
      </c>
      <c r="I3205" s="43" t="str">
        <f>IFERROR(VLOOKUP(#REF!,#REF!,2,FALSE),"No")</f>
        <v>No</v>
      </c>
      <c r="J3205" s="139">
        <v>4</v>
      </c>
      <c r="K3205" s="148">
        <v>4</v>
      </c>
      <c r="L3205" s="148"/>
      <c r="M3205" s="148"/>
      <c r="N3205" s="148"/>
      <c r="O3205" s="148"/>
      <c r="P3205" s="148"/>
      <c r="Q3205" s="148"/>
      <c r="R3205" s="148"/>
      <c r="S3205" s="148"/>
      <c r="T3205" s="148"/>
      <c r="U3205" s="148"/>
      <c r="V3205" s="148"/>
      <c r="W3205" s="148"/>
      <c r="X3205" s="139">
        <v>2</v>
      </c>
      <c r="Y3205" s="148">
        <v>647.27</v>
      </c>
      <c r="Z3205" s="149">
        <v>4</v>
      </c>
      <c r="AA3205" s="148">
        <v>352.73</v>
      </c>
      <c r="AB3205" s="148"/>
      <c r="AC3205" s="148"/>
      <c r="AD3205" s="148"/>
      <c r="AE3205" s="148"/>
      <c r="AF3205" s="148"/>
      <c r="AG3205" s="148"/>
      <c r="AH3205" s="148"/>
      <c r="AI3205" s="148"/>
      <c r="AJ3205" s="148"/>
      <c r="AK3205" s="148"/>
      <c r="AL3205" s="139">
        <v>0</v>
      </c>
      <c r="AM3205" s="139">
        <v>0</v>
      </c>
      <c r="AN3205" s="148">
        <f t="shared" si="442"/>
        <v>1000</v>
      </c>
      <c r="AO3205" s="148">
        <f t="shared" si="443"/>
        <v>4</v>
      </c>
      <c r="AP3205" s="148">
        <v>3</v>
      </c>
      <c r="AQ3205" s="140">
        <v>3</v>
      </c>
      <c r="AS3205" s="42">
        <f t="shared" si="444"/>
        <v>306.17391132422642</v>
      </c>
      <c r="AT3205" s="101">
        <f t="shared" si="445"/>
        <v>0</v>
      </c>
      <c r="AU3205" s="42">
        <f t="shared" si="446"/>
        <v>306.17391132422642</v>
      </c>
      <c r="AV3205" s="42">
        <f t="shared" si="447"/>
        <v>11680.011940491344</v>
      </c>
      <c r="AW3205" s="102">
        <f t="shared" si="448"/>
        <v>60371.752872868376</v>
      </c>
      <c r="AX3205" s="43">
        <f t="shared" si="450"/>
        <v>4</v>
      </c>
      <c r="AY3205" s="43" t="str">
        <f t="shared" si="449"/>
        <v>UTGS</v>
      </c>
    </row>
    <row r="3206" spans="1:51" hidden="1" x14ac:dyDescent="0.2">
      <c r="A3206" s="38">
        <v>3199</v>
      </c>
      <c r="B3206" t="s">
        <v>362</v>
      </c>
      <c r="C3206" t="s">
        <v>289</v>
      </c>
      <c r="D3206">
        <v>630</v>
      </c>
      <c r="E3206" t="s">
        <v>1934</v>
      </c>
      <c r="F3206">
        <v>0.25</v>
      </c>
      <c r="G3206" t="str">
        <f>LOOKUP(F3206,{0,6,45},{"F","L","H"})</f>
        <v>F</v>
      </c>
      <c r="H3206" t="s">
        <v>4827</v>
      </c>
      <c r="I3206" s="43" t="str">
        <f>IFERROR(VLOOKUP(#REF!,#REF!,2,FALSE),"No")</f>
        <v>No</v>
      </c>
      <c r="J3206" s="139">
        <v>0.75</v>
      </c>
      <c r="K3206" s="148">
        <v>33</v>
      </c>
      <c r="L3206" s="148"/>
      <c r="M3206" s="148"/>
      <c r="N3206" s="148"/>
      <c r="O3206" s="148"/>
      <c r="P3206" s="148"/>
      <c r="Q3206" s="148"/>
      <c r="R3206" s="148"/>
      <c r="S3206" s="148"/>
      <c r="T3206" s="148"/>
      <c r="U3206" s="148"/>
      <c r="V3206" s="148"/>
      <c r="W3206" s="148"/>
      <c r="X3206" s="139">
        <v>2</v>
      </c>
      <c r="Y3206" s="148">
        <v>1000</v>
      </c>
      <c r="Z3206" s="148"/>
      <c r="AA3206" s="148"/>
      <c r="AB3206" s="148"/>
      <c r="AC3206" s="148"/>
      <c r="AD3206" s="148"/>
      <c r="AE3206" s="148"/>
      <c r="AF3206" s="148"/>
      <c r="AG3206" s="148"/>
      <c r="AH3206" s="148"/>
      <c r="AI3206" s="148"/>
      <c r="AJ3206" s="148"/>
      <c r="AK3206" s="148"/>
      <c r="AL3206" s="139">
        <v>0</v>
      </c>
      <c r="AM3206" s="139">
        <v>0</v>
      </c>
      <c r="AN3206" s="148">
        <f t="shared" si="442"/>
        <v>1000</v>
      </c>
      <c r="AO3206" s="148">
        <f t="shared" si="443"/>
        <v>33</v>
      </c>
      <c r="AP3206" s="148">
        <v>14</v>
      </c>
      <c r="AQ3206" s="140">
        <v>40</v>
      </c>
      <c r="AS3206" s="42">
        <f t="shared" si="444"/>
        <v>2124.6547684248681</v>
      </c>
      <c r="AT3206" s="101">
        <f t="shared" si="445"/>
        <v>0</v>
      </c>
      <c r="AU3206" s="42">
        <f t="shared" si="446"/>
        <v>2124.6547684248681</v>
      </c>
      <c r="AV3206" s="42">
        <f t="shared" si="447"/>
        <v>812.7740430368508</v>
      </c>
      <c r="AW3206" s="102">
        <f t="shared" si="448"/>
        <v>1348.3333333333333</v>
      </c>
      <c r="AX3206" s="43">
        <f t="shared" si="450"/>
        <v>0.75</v>
      </c>
      <c r="AY3206" s="43" t="str">
        <f t="shared" si="449"/>
        <v>UTGS</v>
      </c>
    </row>
    <row r="3207" spans="1:51" hidden="1" x14ac:dyDescent="0.2">
      <c r="A3207" s="38">
        <v>3200</v>
      </c>
      <c r="B3207" t="s">
        <v>362</v>
      </c>
      <c r="C3207" t="s">
        <v>289</v>
      </c>
      <c r="D3207">
        <v>550</v>
      </c>
      <c r="E3207" t="s">
        <v>1228</v>
      </c>
      <c r="F3207">
        <v>2</v>
      </c>
      <c r="G3207" t="str">
        <f>LOOKUP(F3207,{0,6,45},{"F","L","H"})</f>
        <v>F</v>
      </c>
      <c r="H3207" t="s">
        <v>4828</v>
      </c>
      <c r="I3207" s="43" t="str">
        <f>IFERROR(VLOOKUP(#REF!,#REF!,2,FALSE),"No")</f>
        <v>No</v>
      </c>
      <c r="J3207" s="139">
        <v>0.75</v>
      </c>
      <c r="K3207" s="148">
        <v>19</v>
      </c>
      <c r="L3207" s="148"/>
      <c r="M3207" s="148"/>
      <c r="N3207" s="148"/>
      <c r="O3207" s="148"/>
      <c r="P3207" s="148"/>
      <c r="Q3207" s="148"/>
      <c r="R3207" s="148"/>
      <c r="S3207" s="148"/>
      <c r="T3207" s="148"/>
      <c r="U3207" s="148"/>
      <c r="V3207" s="148"/>
      <c r="W3207" s="148"/>
      <c r="X3207" s="139">
        <v>2</v>
      </c>
      <c r="Y3207" s="148">
        <v>1000</v>
      </c>
      <c r="Z3207" s="148"/>
      <c r="AA3207" s="148"/>
      <c r="AB3207" s="148"/>
      <c r="AC3207" s="148"/>
      <c r="AD3207" s="148"/>
      <c r="AE3207" s="148"/>
      <c r="AF3207" s="148"/>
      <c r="AG3207" s="148"/>
      <c r="AH3207" s="148"/>
      <c r="AI3207" s="148"/>
      <c r="AJ3207" s="148"/>
      <c r="AK3207" s="148"/>
      <c r="AL3207" s="139">
        <v>0</v>
      </c>
      <c r="AM3207" s="139">
        <v>0</v>
      </c>
      <c r="AN3207" s="148">
        <f t="shared" si="442"/>
        <v>1000</v>
      </c>
      <c r="AO3207" s="148">
        <f t="shared" si="443"/>
        <v>19</v>
      </c>
      <c r="AP3207" s="148">
        <v>6</v>
      </c>
      <c r="AQ3207" s="140">
        <v>48</v>
      </c>
      <c r="AS3207" s="42">
        <f t="shared" si="444"/>
        <v>1223.2860787900756</v>
      </c>
      <c r="AT3207" s="101">
        <f t="shared" si="445"/>
        <v>0</v>
      </c>
      <c r="AU3207" s="42">
        <f t="shared" si="446"/>
        <v>1223.2860787900756</v>
      </c>
      <c r="AV3207" s="42">
        <f t="shared" si="447"/>
        <v>677.311702530709</v>
      </c>
      <c r="AW3207" s="102">
        <f t="shared" si="448"/>
        <v>585.0096169344007</v>
      </c>
      <c r="AX3207" s="43">
        <f t="shared" si="450"/>
        <v>0.75</v>
      </c>
      <c r="AY3207" s="43" t="str">
        <f t="shared" si="449"/>
        <v>UTGS</v>
      </c>
    </row>
    <row r="3208" spans="1:51" hidden="1" x14ac:dyDescent="0.2">
      <c r="A3208" s="38">
        <v>3201</v>
      </c>
      <c r="B3208" t="s">
        <v>362</v>
      </c>
      <c r="C3208" t="s">
        <v>289</v>
      </c>
      <c r="D3208">
        <v>320</v>
      </c>
      <c r="E3208" t="s">
        <v>1245</v>
      </c>
      <c r="F3208">
        <v>0.25</v>
      </c>
      <c r="G3208" t="str">
        <f>LOOKUP(F3208,{0,6,45},{"F","L","H"})</f>
        <v>F</v>
      </c>
      <c r="H3208" t="s">
        <v>4829</v>
      </c>
      <c r="I3208" s="43" t="str">
        <f>IFERROR(VLOOKUP(#REF!,#REF!,2,FALSE),"No")</f>
        <v>No</v>
      </c>
      <c r="J3208" s="139">
        <v>0.75</v>
      </c>
      <c r="K3208" s="148">
        <v>20</v>
      </c>
      <c r="L3208" s="148"/>
      <c r="M3208" s="148"/>
      <c r="N3208" s="148"/>
      <c r="O3208" s="148"/>
      <c r="P3208" s="148"/>
      <c r="Q3208" s="148"/>
      <c r="R3208" s="148"/>
      <c r="S3208" s="148"/>
      <c r="T3208" s="148"/>
      <c r="U3208" s="148"/>
      <c r="V3208" s="148"/>
      <c r="W3208" s="148"/>
      <c r="X3208" s="139">
        <v>2</v>
      </c>
      <c r="Y3208" s="148">
        <v>1000</v>
      </c>
      <c r="Z3208" s="148"/>
      <c r="AA3208" s="148"/>
      <c r="AB3208" s="148"/>
      <c r="AC3208" s="148"/>
      <c r="AD3208" s="148"/>
      <c r="AE3208" s="148"/>
      <c r="AF3208" s="148"/>
      <c r="AG3208" s="148"/>
      <c r="AH3208" s="148"/>
      <c r="AI3208" s="148"/>
      <c r="AJ3208" s="148"/>
      <c r="AK3208" s="148"/>
      <c r="AL3208" s="139">
        <v>0</v>
      </c>
      <c r="AM3208" s="139">
        <v>0</v>
      </c>
      <c r="AN3208" s="148">
        <f t="shared" ref="AN3208:AN3271" si="451">SUM(Y3208,AA3208,AC3208,AE3208,AG3208,AI3208,AK3208,AM3208)</f>
        <v>1000</v>
      </c>
      <c r="AO3208" s="148">
        <f t="shared" ref="AO3208:AO3271" si="452">SUM(K3208,M3208,O3208,Q3208,S3208,U3208,W3208)</f>
        <v>20</v>
      </c>
      <c r="AP3208" s="148">
        <v>21</v>
      </c>
      <c r="AQ3208" s="140">
        <v>21</v>
      </c>
      <c r="AS3208" s="42">
        <f t="shared" ref="AS3208:AS3271" si="453">(VLOOKUP(J3208,Service,2,FALSE)*K3208+VLOOKUP(L3208,Service,2,FALSE)*M3208+VLOOKUP(N3208,Service,2,FALSE)*O3208+VLOOKUP(P3208,Service,2,FALSE)*Q3208)</f>
        <v>1287.6695566211322</v>
      </c>
      <c r="AT3208" s="101">
        <f t="shared" ref="AT3208:AT3271" si="454">VLOOKUP(R3208,serviceHP,2,FALSE)*S3208+VLOOKUP(T3208,serviceHP,2,FALSE)*U3208+VLOOKUP(V3208,serviceHP,2,FALSE)*W3208</f>
        <v>0</v>
      </c>
      <c r="AU3208" s="42">
        <f t="shared" ref="AU3208:AU3271" si="455">AS3208+AT3208</f>
        <v>1287.6695566211322</v>
      </c>
      <c r="AV3208" s="42">
        <f t="shared" ref="AV3208:AV3271" si="456">(VLOOKUP(X3208,Main,2,FALSE)*Y3208+VLOOKUP(Z3208,Main,2,FALSE)*AA3208+VLOOKUP(AB3208,Main,2,FALSE)*AC3208+VLOOKUP(AD3208,Main,2,FALSE)*AE3208+VLOOKUP(AF3208,Main,2,FALSE)*AG3208+VLOOKUP(AL3208,Main,2,FALSE)*AM3208+VLOOKUP(AH3208,Main,2,FALSE)*AI3208+VLOOKUP(AL3208,Main,2,FALSE)*AM3208+VLOOKUP(AJ3208,Main,2,FALSE)*AK3208)/AQ3208</f>
        <v>1548.1410343559062</v>
      </c>
      <c r="AW3208" s="102">
        <f t="shared" ref="AW3208:AW3271" si="457">IF(G3208="F",VLOOKUP(D3208,MeterAndReg2,2,TRUE),(IF(G3208="L",VLOOKUP(D3208,MeterAndReg2,3,TRUE),VLOOKUP(D3208,MeterAndReg2,4,TRUE))))</f>
        <v>431</v>
      </c>
      <c r="AX3208" s="43">
        <f t="shared" si="450"/>
        <v>0.75</v>
      </c>
      <c r="AY3208" s="43" t="str">
        <f t="shared" si="449"/>
        <v>UTGS</v>
      </c>
    </row>
    <row r="3209" spans="1:51" hidden="1" x14ac:dyDescent="0.2">
      <c r="A3209" s="38">
        <v>3202</v>
      </c>
      <c r="B3209" t="s">
        <v>362</v>
      </c>
      <c r="C3209" t="s">
        <v>289</v>
      </c>
      <c r="D3209">
        <v>320</v>
      </c>
      <c r="E3209" t="s">
        <v>1245</v>
      </c>
      <c r="F3209">
        <v>0.25</v>
      </c>
      <c r="G3209" t="str">
        <f>LOOKUP(F3209,{0,6,45},{"F","L","H"})</f>
        <v>F</v>
      </c>
      <c r="H3209" t="s">
        <v>4830</v>
      </c>
      <c r="I3209" s="43" t="str">
        <f>IFERROR(VLOOKUP(#REF!,#REF!,2,FALSE),"No")</f>
        <v>No</v>
      </c>
      <c r="J3209" s="139">
        <v>0.75</v>
      </c>
      <c r="K3209" s="148">
        <v>23</v>
      </c>
      <c r="L3209" s="148"/>
      <c r="M3209" s="148"/>
      <c r="N3209" s="148"/>
      <c r="O3209" s="148"/>
      <c r="P3209" s="148"/>
      <c r="Q3209" s="148"/>
      <c r="R3209" s="148"/>
      <c r="S3209" s="148"/>
      <c r="T3209" s="148"/>
      <c r="U3209" s="148"/>
      <c r="V3209" s="148"/>
      <c r="W3209" s="148"/>
      <c r="X3209" s="139">
        <v>2</v>
      </c>
      <c r="Y3209" s="148">
        <v>1000</v>
      </c>
      <c r="Z3209" s="148"/>
      <c r="AA3209" s="148"/>
      <c r="AB3209" s="148"/>
      <c r="AC3209" s="148"/>
      <c r="AD3209" s="148"/>
      <c r="AE3209" s="148"/>
      <c r="AF3209" s="148"/>
      <c r="AG3209" s="148"/>
      <c r="AH3209" s="148"/>
      <c r="AI3209" s="148"/>
      <c r="AJ3209" s="148"/>
      <c r="AK3209" s="148"/>
      <c r="AL3209" s="139">
        <v>0</v>
      </c>
      <c r="AM3209" s="139">
        <v>0</v>
      </c>
      <c r="AN3209" s="148">
        <f t="shared" si="451"/>
        <v>1000</v>
      </c>
      <c r="AO3209" s="148">
        <f t="shared" si="452"/>
        <v>23</v>
      </c>
      <c r="AP3209" s="148">
        <v>8</v>
      </c>
      <c r="AQ3209" s="140">
        <v>8</v>
      </c>
      <c r="AS3209" s="42">
        <f t="shared" si="453"/>
        <v>1480.8199901143021</v>
      </c>
      <c r="AT3209" s="101">
        <f t="shared" si="454"/>
        <v>0</v>
      </c>
      <c r="AU3209" s="42">
        <f t="shared" si="455"/>
        <v>1480.8199901143021</v>
      </c>
      <c r="AV3209" s="42">
        <f t="shared" si="456"/>
        <v>4063.870215184254</v>
      </c>
      <c r="AW3209" s="102">
        <f t="shared" si="457"/>
        <v>431</v>
      </c>
      <c r="AX3209" s="43">
        <f t="shared" si="450"/>
        <v>0.75</v>
      </c>
      <c r="AY3209" s="43" t="str">
        <f t="shared" ref="AY3209:AY3272" si="458">C3209</f>
        <v>UTGS</v>
      </c>
    </row>
    <row r="3210" spans="1:51" hidden="1" x14ac:dyDescent="0.2">
      <c r="A3210" s="38">
        <v>3203</v>
      </c>
      <c r="B3210" t="s">
        <v>362</v>
      </c>
      <c r="C3210" t="s">
        <v>289</v>
      </c>
      <c r="D3210">
        <v>550</v>
      </c>
      <c r="E3210" t="s">
        <v>1228</v>
      </c>
      <c r="F3210">
        <v>2</v>
      </c>
      <c r="G3210" t="str">
        <f>LOOKUP(F3210,{0,6,45},{"F","L","H"})</f>
        <v>F</v>
      </c>
      <c r="H3210" t="s">
        <v>4831</v>
      </c>
      <c r="I3210" s="43" t="str">
        <f>IFERROR(VLOOKUP(#REF!,#REF!,2,FALSE),"No")</f>
        <v>No</v>
      </c>
      <c r="J3210" s="139">
        <v>0.75</v>
      </c>
      <c r="K3210" s="148">
        <v>49.29</v>
      </c>
      <c r="L3210" s="148"/>
      <c r="M3210" s="148"/>
      <c r="N3210" s="148"/>
      <c r="O3210" s="148"/>
      <c r="P3210" s="148"/>
      <c r="Q3210" s="148"/>
      <c r="R3210" s="148"/>
      <c r="S3210" s="148"/>
      <c r="T3210" s="148"/>
      <c r="U3210" s="148"/>
      <c r="V3210" s="148"/>
      <c r="W3210" s="148"/>
      <c r="X3210" s="139">
        <v>2</v>
      </c>
      <c r="Y3210" s="148">
        <v>827.38</v>
      </c>
      <c r="Z3210" s="148">
        <v>4</v>
      </c>
      <c r="AA3210" s="148">
        <v>172.62</v>
      </c>
      <c r="AB3210" s="148"/>
      <c r="AC3210" s="148"/>
      <c r="AD3210" s="148"/>
      <c r="AE3210" s="148"/>
      <c r="AF3210" s="148"/>
      <c r="AG3210" s="148"/>
      <c r="AH3210" s="148"/>
      <c r="AI3210" s="148"/>
      <c r="AJ3210" s="148"/>
      <c r="AK3210" s="148"/>
      <c r="AL3210" s="139">
        <v>0</v>
      </c>
      <c r="AM3210" s="139">
        <v>0</v>
      </c>
      <c r="AN3210" s="148">
        <f t="shared" si="451"/>
        <v>1000</v>
      </c>
      <c r="AO3210" s="148">
        <f t="shared" si="452"/>
        <v>49.29</v>
      </c>
      <c r="AP3210" s="148">
        <v>5</v>
      </c>
      <c r="AQ3210" s="140">
        <v>20</v>
      </c>
      <c r="AS3210" s="42">
        <f t="shared" si="453"/>
        <v>3173.4616222927802</v>
      </c>
      <c r="AT3210" s="101">
        <f t="shared" si="454"/>
        <v>0</v>
      </c>
      <c r="AU3210" s="42">
        <f t="shared" si="455"/>
        <v>3173.4616222927802</v>
      </c>
      <c r="AV3210" s="42">
        <f t="shared" si="456"/>
        <v>1687.4323560737016</v>
      </c>
      <c r="AW3210" s="102">
        <f t="shared" si="457"/>
        <v>585.0096169344007</v>
      </c>
      <c r="AX3210" s="43">
        <f t="shared" si="450"/>
        <v>0.75</v>
      </c>
      <c r="AY3210" s="43" t="str">
        <f t="shared" si="458"/>
        <v>UTGS</v>
      </c>
    </row>
    <row r="3211" spans="1:51" hidden="1" x14ac:dyDescent="0.2">
      <c r="A3211" s="38">
        <v>3204</v>
      </c>
      <c r="B3211" t="s">
        <v>362</v>
      </c>
      <c r="C3211" t="s">
        <v>289</v>
      </c>
      <c r="D3211">
        <v>320</v>
      </c>
      <c r="E3211" t="s">
        <v>1245</v>
      </c>
      <c r="F3211">
        <v>0.25</v>
      </c>
      <c r="G3211" t="str">
        <f>LOOKUP(F3211,{0,6,45},{"F","L","H"})</f>
        <v>F</v>
      </c>
      <c r="H3211" t="s">
        <v>4832</v>
      </c>
      <c r="I3211" s="43" t="str">
        <f>IFERROR(VLOOKUP(#REF!,#REF!,2,FALSE),"No")</f>
        <v>No</v>
      </c>
      <c r="J3211" s="139">
        <v>0.75</v>
      </c>
      <c r="K3211" s="148">
        <v>25</v>
      </c>
      <c r="L3211" s="148"/>
      <c r="M3211" s="148"/>
      <c r="N3211" s="148"/>
      <c r="O3211" s="148"/>
      <c r="P3211" s="148"/>
      <c r="Q3211" s="148"/>
      <c r="R3211" s="148"/>
      <c r="S3211" s="148"/>
      <c r="T3211" s="148"/>
      <c r="U3211" s="148"/>
      <c r="V3211" s="148"/>
      <c r="W3211" s="148"/>
      <c r="X3211" s="139">
        <v>2</v>
      </c>
      <c r="Y3211" s="148">
        <v>1000</v>
      </c>
      <c r="Z3211" s="149"/>
      <c r="AA3211" s="148"/>
      <c r="AB3211" s="148"/>
      <c r="AC3211" s="148"/>
      <c r="AD3211" s="148"/>
      <c r="AE3211" s="148"/>
      <c r="AF3211" s="148"/>
      <c r="AG3211" s="148"/>
      <c r="AH3211" s="148"/>
      <c r="AI3211" s="148"/>
      <c r="AJ3211" s="148"/>
      <c r="AK3211" s="148"/>
      <c r="AL3211" s="139">
        <v>0</v>
      </c>
      <c r="AM3211" s="139">
        <v>0</v>
      </c>
      <c r="AN3211" s="148">
        <f t="shared" si="451"/>
        <v>1000</v>
      </c>
      <c r="AO3211" s="148">
        <f t="shared" si="452"/>
        <v>25</v>
      </c>
      <c r="AP3211" s="148">
        <v>15</v>
      </c>
      <c r="AQ3211" s="140">
        <v>15</v>
      </c>
      <c r="AS3211" s="42">
        <f t="shared" si="453"/>
        <v>1609.5869457764152</v>
      </c>
      <c r="AT3211" s="101">
        <f t="shared" si="454"/>
        <v>0</v>
      </c>
      <c r="AU3211" s="42">
        <f t="shared" si="455"/>
        <v>1609.5869457764152</v>
      </c>
      <c r="AV3211" s="42">
        <f t="shared" si="456"/>
        <v>2167.3974480982688</v>
      </c>
      <c r="AW3211" s="102">
        <f t="shared" si="457"/>
        <v>431</v>
      </c>
      <c r="AX3211" s="43">
        <f t="shared" si="450"/>
        <v>0.75</v>
      </c>
      <c r="AY3211" s="43" t="str">
        <f t="shared" si="458"/>
        <v>UTGS</v>
      </c>
    </row>
    <row r="3212" spans="1:51" hidden="1" x14ac:dyDescent="0.2">
      <c r="A3212" s="38">
        <v>3205</v>
      </c>
      <c r="B3212" t="s">
        <v>5807</v>
      </c>
      <c r="C3212" t="s">
        <v>5745</v>
      </c>
      <c r="D3212">
        <v>92750</v>
      </c>
      <c r="E3212" t="s">
        <v>219</v>
      </c>
      <c r="F3212">
        <v>45</v>
      </c>
      <c r="G3212" t="str">
        <f>LOOKUP(F3212,{0,6,45},{"F","L","H"})</f>
        <v>H</v>
      </c>
      <c r="H3212" t="s">
        <v>2088</v>
      </c>
      <c r="I3212" s="43" t="str">
        <f>IFERROR(VLOOKUP(#REF!,#REF!,2,FALSE),"No")</f>
        <v>No</v>
      </c>
      <c r="J3212" s="139">
        <v>4</v>
      </c>
      <c r="K3212" s="148">
        <v>69</v>
      </c>
      <c r="L3212" s="148"/>
      <c r="M3212" s="148"/>
      <c r="N3212" s="148"/>
      <c r="O3212" s="148"/>
      <c r="P3212" s="148"/>
      <c r="Q3212" s="148"/>
      <c r="R3212" s="148"/>
      <c r="S3212" s="148"/>
      <c r="T3212" s="148"/>
      <c r="U3212" s="148"/>
      <c r="V3212" s="148"/>
      <c r="W3212" s="148"/>
      <c r="X3212" s="139">
        <v>4</v>
      </c>
      <c r="Y3212" s="148">
        <v>986.11</v>
      </c>
      <c r="Z3212" s="149">
        <v>6</v>
      </c>
      <c r="AA3212" s="148">
        <v>1</v>
      </c>
      <c r="AB3212" s="148">
        <v>8</v>
      </c>
      <c r="AC3212" s="148">
        <v>12.89</v>
      </c>
      <c r="AD3212" s="148"/>
      <c r="AE3212" s="148"/>
      <c r="AF3212" s="148"/>
      <c r="AG3212" s="148"/>
      <c r="AH3212" s="148"/>
      <c r="AI3212" s="148"/>
      <c r="AJ3212" s="148"/>
      <c r="AK3212" s="148"/>
      <c r="AL3212" s="139">
        <v>0</v>
      </c>
      <c r="AM3212" s="139">
        <v>0</v>
      </c>
      <c r="AN3212" s="148">
        <f t="shared" si="451"/>
        <v>1000</v>
      </c>
      <c r="AO3212" s="148">
        <f t="shared" si="452"/>
        <v>69</v>
      </c>
      <c r="AP3212" s="148">
        <v>4</v>
      </c>
      <c r="AQ3212" s="140">
        <v>4</v>
      </c>
      <c r="AS3212" s="42">
        <f t="shared" si="453"/>
        <v>5281.4999703429057</v>
      </c>
      <c r="AT3212" s="101">
        <f t="shared" si="454"/>
        <v>0</v>
      </c>
      <c r="AU3212" s="42">
        <f t="shared" si="455"/>
        <v>5281.4999703429057</v>
      </c>
      <c r="AV3212" s="42">
        <f t="shared" si="456"/>
        <v>10032.218255368509</v>
      </c>
      <c r="AW3212" s="102">
        <f t="shared" si="457"/>
        <v>113197.0366366282</v>
      </c>
      <c r="AX3212" s="43">
        <f t="shared" si="450"/>
        <v>4</v>
      </c>
      <c r="AY3212" s="43" t="str">
        <f t="shared" si="458"/>
        <v>UTTSM</v>
      </c>
    </row>
    <row r="3213" spans="1:51" hidden="1" x14ac:dyDescent="0.2">
      <c r="A3213" s="38">
        <v>3206</v>
      </c>
      <c r="B3213" t="s">
        <v>362</v>
      </c>
      <c r="C3213" t="s">
        <v>289</v>
      </c>
      <c r="D3213">
        <v>550</v>
      </c>
      <c r="E3213" t="s">
        <v>1245</v>
      </c>
      <c r="F3213">
        <v>2</v>
      </c>
      <c r="G3213" t="str">
        <f>LOOKUP(F3213,{0,6,45},{"F","L","H"})</f>
        <v>F</v>
      </c>
      <c r="H3213" t="s">
        <v>4833</v>
      </c>
      <c r="I3213" s="43" t="str">
        <f>IFERROR(VLOOKUP(#REF!,#REF!,2,FALSE),"No")</f>
        <v>No</v>
      </c>
      <c r="J3213" s="139">
        <v>2</v>
      </c>
      <c r="K3213" s="148">
        <v>39</v>
      </c>
      <c r="L3213" s="148"/>
      <c r="M3213" s="148"/>
      <c r="N3213" s="148"/>
      <c r="O3213" s="148"/>
      <c r="P3213" s="148"/>
      <c r="Q3213" s="148"/>
      <c r="R3213" s="148"/>
      <c r="S3213" s="148"/>
      <c r="T3213" s="148"/>
      <c r="U3213" s="148"/>
      <c r="V3213" s="148"/>
      <c r="W3213" s="148"/>
      <c r="X3213" s="139">
        <v>1.25</v>
      </c>
      <c r="Y3213" s="148">
        <v>59</v>
      </c>
      <c r="Z3213" s="149">
        <v>4</v>
      </c>
      <c r="AA3213" s="148">
        <v>941</v>
      </c>
      <c r="AB3213" s="148"/>
      <c r="AC3213" s="148"/>
      <c r="AD3213" s="148"/>
      <c r="AE3213" s="148"/>
      <c r="AF3213" s="148"/>
      <c r="AG3213" s="148"/>
      <c r="AH3213" s="148"/>
      <c r="AI3213" s="148"/>
      <c r="AJ3213" s="148"/>
      <c r="AK3213" s="148"/>
      <c r="AL3213" s="139">
        <v>0</v>
      </c>
      <c r="AM3213" s="139">
        <v>0</v>
      </c>
      <c r="AN3213" s="148">
        <f t="shared" si="451"/>
        <v>1000</v>
      </c>
      <c r="AO3213" s="148">
        <f t="shared" si="452"/>
        <v>39</v>
      </c>
      <c r="AP3213" s="148">
        <v>11</v>
      </c>
      <c r="AQ3213" s="140">
        <v>116</v>
      </c>
      <c r="AS3213" s="42">
        <f t="shared" si="453"/>
        <v>2846.3556354112075</v>
      </c>
      <c r="AT3213" s="101">
        <f t="shared" si="454"/>
        <v>0</v>
      </c>
      <c r="AU3213" s="42">
        <f t="shared" si="455"/>
        <v>2846.3556354112075</v>
      </c>
      <c r="AV3213" s="42">
        <f t="shared" si="456"/>
        <v>338.7864803575348</v>
      </c>
      <c r="AW3213" s="102">
        <f t="shared" si="457"/>
        <v>585.0096169344007</v>
      </c>
      <c r="AX3213" s="43">
        <f t="shared" si="450"/>
        <v>2</v>
      </c>
      <c r="AY3213" s="43" t="str">
        <f t="shared" si="458"/>
        <v>UTGS</v>
      </c>
    </row>
    <row r="3214" spans="1:51" hidden="1" x14ac:dyDescent="0.2">
      <c r="A3214" s="38">
        <v>3207</v>
      </c>
      <c r="B3214" t="s">
        <v>362</v>
      </c>
      <c r="C3214" t="s">
        <v>289</v>
      </c>
      <c r="D3214">
        <v>540</v>
      </c>
      <c r="E3214" t="s">
        <v>195</v>
      </c>
      <c r="F3214">
        <v>0.25</v>
      </c>
      <c r="G3214" t="str">
        <f>LOOKUP(F3214,{0,6,45},{"F","L","H"})</f>
        <v>F</v>
      </c>
      <c r="H3214" t="s">
        <v>4834</v>
      </c>
      <c r="I3214" s="43" t="str">
        <f>IFERROR(VLOOKUP(#REF!,#REF!,2,FALSE),"No")</f>
        <v>No</v>
      </c>
      <c r="J3214" s="139">
        <v>0.75</v>
      </c>
      <c r="K3214" s="148">
        <v>53</v>
      </c>
      <c r="L3214" s="148"/>
      <c r="M3214" s="148"/>
      <c r="N3214" s="148"/>
      <c r="O3214" s="148"/>
      <c r="P3214" s="148"/>
      <c r="Q3214" s="148"/>
      <c r="R3214" s="148"/>
      <c r="S3214" s="148"/>
      <c r="T3214" s="148"/>
      <c r="U3214" s="148"/>
      <c r="V3214" s="148"/>
      <c r="W3214" s="148"/>
      <c r="X3214" s="139">
        <v>2</v>
      </c>
      <c r="Y3214" s="148">
        <v>1000</v>
      </c>
      <c r="Z3214" s="149"/>
      <c r="AA3214" s="148"/>
      <c r="AB3214" s="148"/>
      <c r="AC3214" s="148"/>
      <c r="AD3214" s="148"/>
      <c r="AE3214" s="148"/>
      <c r="AF3214" s="148"/>
      <c r="AG3214" s="148"/>
      <c r="AH3214" s="148"/>
      <c r="AI3214" s="148"/>
      <c r="AJ3214" s="148"/>
      <c r="AK3214" s="148"/>
      <c r="AL3214" s="139">
        <v>0</v>
      </c>
      <c r="AM3214" s="139">
        <v>0</v>
      </c>
      <c r="AN3214" s="148">
        <f t="shared" si="451"/>
        <v>1000</v>
      </c>
      <c r="AO3214" s="148">
        <f t="shared" si="452"/>
        <v>53</v>
      </c>
      <c r="AP3214" s="148">
        <v>9</v>
      </c>
      <c r="AQ3214" s="140">
        <v>9</v>
      </c>
      <c r="AS3214" s="42">
        <f t="shared" si="453"/>
        <v>3412.3243250460005</v>
      </c>
      <c r="AT3214" s="101">
        <f t="shared" si="454"/>
        <v>0</v>
      </c>
      <c r="AU3214" s="42">
        <f t="shared" si="455"/>
        <v>3412.3243250460005</v>
      </c>
      <c r="AV3214" s="42">
        <f t="shared" si="456"/>
        <v>3612.3290801637813</v>
      </c>
      <c r="AW3214" s="102">
        <f t="shared" si="457"/>
        <v>585.0096169344007</v>
      </c>
      <c r="AX3214" s="43">
        <f t="shared" si="450"/>
        <v>0.75</v>
      </c>
      <c r="AY3214" s="43" t="str">
        <f t="shared" si="458"/>
        <v>UTGS</v>
      </c>
    </row>
    <row r="3215" spans="1:51" hidden="1" x14ac:dyDescent="0.2">
      <c r="A3215" s="38">
        <v>3208</v>
      </c>
      <c r="B3215" t="s">
        <v>362</v>
      </c>
      <c r="C3215" t="s">
        <v>289</v>
      </c>
      <c r="D3215">
        <v>955</v>
      </c>
      <c r="E3215" t="s">
        <v>1250</v>
      </c>
      <c r="F3215">
        <v>2</v>
      </c>
      <c r="G3215" t="str">
        <f>LOOKUP(F3215,{0,6,45},{"F","L","H"})</f>
        <v>F</v>
      </c>
      <c r="H3215" t="s">
        <v>4835</v>
      </c>
      <c r="I3215" s="43" t="str">
        <f>IFERROR(VLOOKUP(#REF!,#REF!,2,FALSE),"No")</f>
        <v>No</v>
      </c>
      <c r="J3215" s="139">
        <v>0.75</v>
      </c>
      <c r="K3215" s="148">
        <v>53</v>
      </c>
      <c r="L3215" s="148"/>
      <c r="M3215" s="148"/>
      <c r="N3215" s="148"/>
      <c r="O3215" s="148"/>
      <c r="P3215" s="148"/>
      <c r="Q3215" s="148"/>
      <c r="R3215" s="148"/>
      <c r="S3215" s="148"/>
      <c r="T3215" s="148"/>
      <c r="U3215" s="148"/>
      <c r="V3215" s="148"/>
      <c r="W3215" s="148"/>
      <c r="X3215" s="139">
        <v>2</v>
      </c>
      <c r="Y3215" s="148">
        <v>1000</v>
      </c>
      <c r="Z3215" s="148"/>
      <c r="AA3215" s="148"/>
      <c r="AB3215" s="148"/>
      <c r="AC3215" s="148"/>
      <c r="AD3215" s="148"/>
      <c r="AE3215" s="148"/>
      <c r="AF3215" s="148"/>
      <c r="AG3215" s="148"/>
      <c r="AH3215" s="148"/>
      <c r="AI3215" s="148"/>
      <c r="AJ3215" s="148"/>
      <c r="AK3215" s="148"/>
      <c r="AL3215" s="139">
        <v>0</v>
      </c>
      <c r="AM3215" s="139">
        <v>0</v>
      </c>
      <c r="AN3215" s="148">
        <f t="shared" si="451"/>
        <v>1000</v>
      </c>
      <c r="AO3215" s="148">
        <f t="shared" si="452"/>
        <v>53</v>
      </c>
      <c r="AP3215" s="148">
        <v>10</v>
      </c>
      <c r="AQ3215" s="140">
        <v>10</v>
      </c>
      <c r="AS3215" s="42">
        <f t="shared" si="453"/>
        <v>3412.3243250460005</v>
      </c>
      <c r="AT3215" s="101">
        <f t="shared" si="454"/>
        <v>0</v>
      </c>
      <c r="AU3215" s="42">
        <f t="shared" si="455"/>
        <v>3412.3243250460005</v>
      </c>
      <c r="AV3215" s="42">
        <f t="shared" si="456"/>
        <v>3251.0961721474032</v>
      </c>
      <c r="AW3215" s="102">
        <f t="shared" si="457"/>
        <v>1475.8772811117678</v>
      </c>
      <c r="AX3215" s="43">
        <f t="shared" si="450"/>
        <v>0.75</v>
      </c>
      <c r="AY3215" s="43" t="str">
        <f t="shared" si="458"/>
        <v>UTGS</v>
      </c>
    </row>
    <row r="3216" spans="1:51" hidden="1" x14ac:dyDescent="0.2">
      <c r="A3216" s="38">
        <v>3209</v>
      </c>
      <c r="B3216" t="s">
        <v>362</v>
      </c>
      <c r="C3216" t="s">
        <v>289</v>
      </c>
      <c r="D3216">
        <v>320</v>
      </c>
      <c r="E3216" t="s">
        <v>1239</v>
      </c>
      <c r="F3216">
        <v>0.25</v>
      </c>
      <c r="G3216" t="str">
        <f>LOOKUP(F3216,{0,6,45},{"F","L","H"})</f>
        <v>F</v>
      </c>
      <c r="H3216" t="s">
        <v>4837</v>
      </c>
      <c r="I3216" s="43" t="str">
        <f>IFERROR(VLOOKUP(#REF!,#REF!,2,FALSE),"No")</f>
        <v>No</v>
      </c>
      <c r="J3216" s="139">
        <v>0.75</v>
      </c>
      <c r="K3216" s="148">
        <v>17</v>
      </c>
      <c r="L3216" s="148"/>
      <c r="M3216" s="148"/>
      <c r="N3216" s="148"/>
      <c r="O3216" s="148"/>
      <c r="P3216" s="148"/>
      <c r="Q3216" s="148"/>
      <c r="R3216" s="148"/>
      <c r="S3216" s="148"/>
      <c r="T3216" s="148"/>
      <c r="U3216" s="148"/>
      <c r="V3216" s="148"/>
      <c r="W3216" s="148"/>
      <c r="X3216" s="139">
        <v>2</v>
      </c>
      <c r="Y3216" s="148">
        <v>1000</v>
      </c>
      <c r="Z3216" s="148"/>
      <c r="AA3216" s="148"/>
      <c r="AB3216" s="148"/>
      <c r="AC3216" s="148"/>
      <c r="AD3216" s="148"/>
      <c r="AE3216" s="148"/>
      <c r="AF3216" s="148"/>
      <c r="AG3216" s="148"/>
      <c r="AH3216" s="148"/>
      <c r="AI3216" s="148"/>
      <c r="AJ3216" s="148"/>
      <c r="AK3216" s="148"/>
      <c r="AL3216" s="139">
        <v>0</v>
      </c>
      <c r="AM3216" s="139">
        <v>0</v>
      </c>
      <c r="AN3216" s="148">
        <f t="shared" si="451"/>
        <v>1000</v>
      </c>
      <c r="AO3216" s="148">
        <f t="shared" si="452"/>
        <v>17</v>
      </c>
      <c r="AP3216" s="148">
        <v>10</v>
      </c>
      <c r="AQ3216" s="140">
        <v>10</v>
      </c>
      <c r="AS3216" s="42">
        <f t="shared" si="453"/>
        <v>1094.5191231279623</v>
      </c>
      <c r="AT3216" s="101">
        <f t="shared" si="454"/>
        <v>0</v>
      </c>
      <c r="AU3216" s="42">
        <f t="shared" si="455"/>
        <v>1094.5191231279623</v>
      </c>
      <c r="AV3216" s="42">
        <f t="shared" si="456"/>
        <v>3251.0961721474032</v>
      </c>
      <c r="AW3216" s="102">
        <f t="shared" si="457"/>
        <v>431</v>
      </c>
      <c r="AX3216" s="43">
        <f t="shared" si="450"/>
        <v>0.75</v>
      </c>
      <c r="AY3216" s="43" t="str">
        <f t="shared" si="458"/>
        <v>UTGS</v>
      </c>
    </row>
    <row r="3217" spans="1:51" hidden="1" x14ac:dyDescent="0.2">
      <c r="A3217" s="38">
        <v>3210</v>
      </c>
      <c r="B3217" t="s">
        <v>5806</v>
      </c>
      <c r="C3217" t="s">
        <v>5746</v>
      </c>
      <c r="D3217">
        <v>6600</v>
      </c>
      <c r="E3217" t="s">
        <v>198</v>
      </c>
      <c r="F3217">
        <v>5</v>
      </c>
      <c r="G3217" t="str">
        <f>LOOKUP(F3217,{0,6,45},{"F","L","H"})</f>
        <v>F</v>
      </c>
      <c r="H3217" t="s">
        <v>2033</v>
      </c>
      <c r="I3217" s="43" t="str">
        <f>IFERROR(VLOOKUP(#REF!,#REF!,2,FALSE),"No")</f>
        <v>No</v>
      </c>
      <c r="J3217" s="139">
        <v>1.25</v>
      </c>
      <c r="K3217" s="148">
        <v>170</v>
      </c>
      <c r="L3217" s="148"/>
      <c r="M3217" s="148"/>
      <c r="N3217" s="148"/>
      <c r="O3217" s="148"/>
      <c r="P3217" s="148"/>
      <c r="Q3217" s="148"/>
      <c r="R3217" s="148"/>
      <c r="S3217" s="148"/>
      <c r="T3217" s="148"/>
      <c r="U3217" s="148"/>
      <c r="V3217" s="148"/>
      <c r="W3217" s="148"/>
      <c r="X3217" s="139">
        <v>0.75</v>
      </c>
      <c r="Y3217" s="148">
        <v>258.26</v>
      </c>
      <c r="Z3217" s="148">
        <v>2</v>
      </c>
      <c r="AA3217" s="148">
        <v>741.74</v>
      </c>
      <c r="AB3217" s="148"/>
      <c r="AC3217" s="148"/>
      <c r="AD3217" s="148"/>
      <c r="AE3217" s="148"/>
      <c r="AF3217" s="148"/>
      <c r="AG3217" s="148"/>
      <c r="AH3217" s="148"/>
      <c r="AI3217" s="148"/>
      <c r="AJ3217" s="148"/>
      <c r="AK3217" s="148"/>
      <c r="AL3217" s="139">
        <v>0</v>
      </c>
      <c r="AM3217" s="139">
        <v>0</v>
      </c>
      <c r="AN3217" s="148">
        <f t="shared" si="451"/>
        <v>1000</v>
      </c>
      <c r="AO3217" s="148">
        <f t="shared" si="452"/>
        <v>170</v>
      </c>
      <c r="AP3217" s="148">
        <v>10</v>
      </c>
      <c r="AQ3217" s="140">
        <v>10</v>
      </c>
      <c r="AS3217" s="42">
        <f t="shared" si="453"/>
        <v>12667.291231279623</v>
      </c>
      <c r="AT3217" s="101">
        <f t="shared" si="454"/>
        <v>0</v>
      </c>
      <c r="AU3217" s="42">
        <f t="shared" si="455"/>
        <v>12667.291231279623</v>
      </c>
      <c r="AV3217" s="42">
        <f t="shared" si="456"/>
        <v>3446.857252147403</v>
      </c>
      <c r="AW3217" s="102">
        <f t="shared" si="457"/>
        <v>3698.6666666666665</v>
      </c>
      <c r="AX3217" s="43">
        <f t="shared" si="450"/>
        <v>1.25</v>
      </c>
      <c r="AY3217" s="43" t="str">
        <f t="shared" si="458"/>
        <v>UTTSS</v>
      </c>
    </row>
    <row r="3218" spans="1:51" hidden="1" x14ac:dyDescent="0.2">
      <c r="A3218" s="38">
        <v>3211</v>
      </c>
      <c r="B3218" t="s">
        <v>362</v>
      </c>
      <c r="C3218" t="s">
        <v>289</v>
      </c>
      <c r="D3218">
        <v>320</v>
      </c>
      <c r="E3218" t="s">
        <v>1245</v>
      </c>
      <c r="F3218">
        <v>0.25</v>
      </c>
      <c r="G3218" t="str">
        <f>LOOKUP(F3218,{0,6,45},{"F","L","H"})</f>
        <v>F</v>
      </c>
      <c r="H3218" t="s">
        <v>4838</v>
      </c>
      <c r="I3218" s="43" t="str">
        <f>IFERROR(VLOOKUP(#REF!,#REF!,2,FALSE),"No")</f>
        <v>No</v>
      </c>
      <c r="J3218" s="139">
        <v>0.75</v>
      </c>
      <c r="K3218" s="148">
        <v>19</v>
      </c>
      <c r="L3218" s="148"/>
      <c r="M3218" s="148"/>
      <c r="N3218" s="148"/>
      <c r="O3218" s="148"/>
      <c r="P3218" s="148"/>
      <c r="Q3218" s="148"/>
      <c r="R3218" s="148"/>
      <c r="S3218" s="148"/>
      <c r="T3218" s="148"/>
      <c r="U3218" s="148"/>
      <c r="V3218" s="148"/>
      <c r="W3218" s="148"/>
      <c r="X3218" s="139">
        <v>2</v>
      </c>
      <c r="Y3218" s="148">
        <v>1000</v>
      </c>
      <c r="Z3218" s="148"/>
      <c r="AA3218" s="148"/>
      <c r="AB3218" s="148"/>
      <c r="AC3218" s="148"/>
      <c r="AD3218" s="148"/>
      <c r="AE3218" s="148"/>
      <c r="AF3218" s="148"/>
      <c r="AG3218" s="148"/>
      <c r="AH3218" s="148"/>
      <c r="AI3218" s="148"/>
      <c r="AJ3218" s="148"/>
      <c r="AK3218" s="148"/>
      <c r="AL3218" s="139">
        <v>0</v>
      </c>
      <c r="AM3218" s="139">
        <v>0</v>
      </c>
      <c r="AN3218" s="148">
        <f t="shared" si="451"/>
        <v>1000</v>
      </c>
      <c r="AO3218" s="148">
        <f t="shared" si="452"/>
        <v>19</v>
      </c>
      <c r="AP3218" s="148">
        <v>13</v>
      </c>
      <c r="AQ3218" s="140">
        <v>13</v>
      </c>
      <c r="AS3218" s="42">
        <f t="shared" si="453"/>
        <v>1223.2860787900756</v>
      </c>
      <c r="AT3218" s="101">
        <f t="shared" si="454"/>
        <v>0</v>
      </c>
      <c r="AU3218" s="42">
        <f t="shared" si="455"/>
        <v>1223.2860787900756</v>
      </c>
      <c r="AV3218" s="42">
        <f t="shared" si="456"/>
        <v>2500.8432093441561</v>
      </c>
      <c r="AW3218" s="102">
        <f t="shared" si="457"/>
        <v>431</v>
      </c>
      <c r="AX3218" s="43">
        <f t="shared" si="450"/>
        <v>0.75</v>
      </c>
      <c r="AY3218" s="43" t="str">
        <f t="shared" si="458"/>
        <v>UTGS</v>
      </c>
    </row>
    <row r="3219" spans="1:51" hidden="1" x14ac:dyDescent="0.2">
      <c r="A3219" s="38">
        <v>3212</v>
      </c>
      <c r="B3219" t="s">
        <v>5806</v>
      </c>
      <c r="C3219" t="s">
        <v>5746</v>
      </c>
      <c r="D3219">
        <v>21100</v>
      </c>
      <c r="E3219" t="s">
        <v>197</v>
      </c>
      <c r="F3219">
        <v>5</v>
      </c>
      <c r="G3219" t="str">
        <f>LOOKUP(F3219,{0,6,45},{"F","L","H"})</f>
        <v>F</v>
      </c>
      <c r="H3219" t="s">
        <v>1977</v>
      </c>
      <c r="I3219" s="43" t="str">
        <f>IFERROR(VLOOKUP(#REF!,#REF!,2,FALSE),"No")</f>
        <v>No</v>
      </c>
      <c r="J3219" s="149">
        <v>4</v>
      </c>
      <c r="K3219" s="148">
        <v>139</v>
      </c>
      <c r="L3219" s="148">
        <v>6</v>
      </c>
      <c r="M3219" s="148">
        <v>2</v>
      </c>
      <c r="N3219" s="148">
        <v>8</v>
      </c>
      <c r="O3219" s="148">
        <v>2</v>
      </c>
      <c r="P3219" s="148"/>
      <c r="Q3219" s="148"/>
      <c r="R3219" s="148"/>
      <c r="S3219" s="148"/>
      <c r="T3219" s="148"/>
      <c r="U3219" s="148"/>
      <c r="V3219" s="148"/>
      <c r="W3219" s="148"/>
      <c r="X3219" s="139">
        <v>6</v>
      </c>
      <c r="Y3219" s="148">
        <v>26.6</v>
      </c>
      <c r="Z3219" s="148">
        <v>8</v>
      </c>
      <c r="AA3219" s="148">
        <v>973.4</v>
      </c>
      <c r="AB3219" s="148"/>
      <c r="AC3219" s="148"/>
      <c r="AD3219" s="148"/>
      <c r="AE3219" s="148"/>
      <c r="AF3219" s="148"/>
      <c r="AG3219" s="148"/>
      <c r="AH3219" s="148"/>
      <c r="AI3219" s="148"/>
      <c r="AJ3219" s="148"/>
      <c r="AK3219" s="148"/>
      <c r="AL3219" s="139">
        <v>0</v>
      </c>
      <c r="AM3219" s="139">
        <v>0</v>
      </c>
      <c r="AN3219" s="148">
        <f t="shared" si="451"/>
        <v>1000</v>
      </c>
      <c r="AO3219" s="148">
        <f t="shared" si="452"/>
        <v>143</v>
      </c>
      <c r="AP3219" s="148">
        <v>1</v>
      </c>
      <c r="AQ3219" s="140">
        <v>1</v>
      </c>
      <c r="AS3219" s="42">
        <f t="shared" si="453"/>
        <v>10907.81461851687</v>
      </c>
      <c r="AT3219" s="101">
        <f t="shared" si="454"/>
        <v>0</v>
      </c>
      <c r="AU3219" s="42">
        <f t="shared" si="455"/>
        <v>10907.81461851687</v>
      </c>
      <c r="AV3219" s="42">
        <f t="shared" si="456"/>
        <v>72509.949721474026</v>
      </c>
      <c r="AW3219" s="102">
        <f t="shared" si="457"/>
        <v>18747.149999999998</v>
      </c>
      <c r="AX3219" s="43">
        <f t="shared" si="450"/>
        <v>4</v>
      </c>
      <c r="AY3219" s="43" t="str">
        <f t="shared" si="458"/>
        <v>UTTSS</v>
      </c>
    </row>
    <row r="3220" spans="1:51" hidden="1" x14ac:dyDescent="0.2">
      <c r="A3220" s="38">
        <v>3213</v>
      </c>
      <c r="B3220" t="s">
        <v>362</v>
      </c>
      <c r="C3220" t="s">
        <v>289</v>
      </c>
      <c r="D3220">
        <v>320</v>
      </c>
      <c r="E3220" t="s">
        <v>1245</v>
      </c>
      <c r="F3220">
        <v>0.25</v>
      </c>
      <c r="G3220" t="str">
        <f>LOOKUP(F3220,{0,6,45},{"F","L","H"})</f>
        <v>F</v>
      </c>
      <c r="H3220" t="s">
        <v>4839</v>
      </c>
      <c r="I3220" s="43" t="str">
        <f>IFERROR(VLOOKUP(#REF!,#REF!,2,FALSE),"No")</f>
        <v>No</v>
      </c>
      <c r="J3220" s="139">
        <v>0.75</v>
      </c>
      <c r="K3220" s="148">
        <v>30</v>
      </c>
      <c r="L3220" s="148"/>
      <c r="M3220" s="148"/>
      <c r="N3220" s="148"/>
      <c r="O3220" s="148"/>
      <c r="P3220" s="148"/>
      <c r="Q3220" s="148"/>
      <c r="R3220" s="148"/>
      <c r="S3220" s="148"/>
      <c r="T3220" s="148"/>
      <c r="U3220" s="148"/>
      <c r="V3220" s="148"/>
      <c r="W3220" s="148"/>
      <c r="X3220" s="139">
        <v>2</v>
      </c>
      <c r="Y3220" s="148">
        <v>1000</v>
      </c>
      <c r="Z3220" s="148"/>
      <c r="AA3220" s="148"/>
      <c r="AB3220" s="148"/>
      <c r="AC3220" s="148"/>
      <c r="AD3220" s="148"/>
      <c r="AE3220" s="148"/>
      <c r="AF3220" s="148"/>
      <c r="AG3220" s="148"/>
      <c r="AH3220" s="148"/>
      <c r="AI3220" s="148"/>
      <c r="AJ3220" s="148"/>
      <c r="AK3220" s="148"/>
      <c r="AL3220" s="139">
        <v>0</v>
      </c>
      <c r="AM3220" s="139">
        <v>0</v>
      </c>
      <c r="AN3220" s="148">
        <f t="shared" si="451"/>
        <v>1000</v>
      </c>
      <c r="AO3220" s="148">
        <f t="shared" si="452"/>
        <v>30</v>
      </c>
      <c r="AP3220" s="148">
        <v>8</v>
      </c>
      <c r="AQ3220" s="140">
        <v>8</v>
      </c>
      <c r="AS3220" s="42">
        <f t="shared" si="453"/>
        <v>1931.5043349316984</v>
      </c>
      <c r="AT3220" s="101">
        <f t="shared" si="454"/>
        <v>0</v>
      </c>
      <c r="AU3220" s="42">
        <f t="shared" si="455"/>
        <v>1931.5043349316984</v>
      </c>
      <c r="AV3220" s="42">
        <f t="shared" si="456"/>
        <v>4063.870215184254</v>
      </c>
      <c r="AW3220" s="102">
        <f t="shared" si="457"/>
        <v>431</v>
      </c>
      <c r="AX3220" s="43">
        <f t="shared" si="450"/>
        <v>0.75</v>
      </c>
      <c r="AY3220" s="43" t="str">
        <f t="shared" si="458"/>
        <v>UTGS</v>
      </c>
    </row>
    <row r="3221" spans="1:51" hidden="1" x14ac:dyDescent="0.2">
      <c r="A3221" s="38">
        <v>3214</v>
      </c>
      <c r="B3221" t="s">
        <v>5806</v>
      </c>
      <c r="C3221" t="s">
        <v>289</v>
      </c>
      <c r="D3221">
        <v>21100</v>
      </c>
      <c r="E3221" t="s">
        <v>197</v>
      </c>
      <c r="F3221">
        <v>5</v>
      </c>
      <c r="G3221" t="str">
        <f>LOOKUP(F3221,{0,6,45},{"F","L","H"})</f>
        <v>F</v>
      </c>
      <c r="H3221" t="s">
        <v>2185</v>
      </c>
      <c r="I3221" s="43" t="str">
        <f>IFERROR(VLOOKUP(#REF!,#REF!,2,FALSE),"No")</f>
        <v>No</v>
      </c>
      <c r="J3221" s="139">
        <v>4</v>
      </c>
      <c r="K3221" s="148">
        <v>417</v>
      </c>
      <c r="L3221" s="148"/>
      <c r="M3221" s="148"/>
      <c r="N3221" s="148"/>
      <c r="O3221" s="148"/>
      <c r="P3221" s="148"/>
      <c r="Q3221" s="148"/>
      <c r="R3221" s="148"/>
      <c r="S3221" s="148"/>
      <c r="T3221" s="148"/>
      <c r="U3221" s="148"/>
      <c r="V3221" s="148"/>
      <c r="W3221" s="148"/>
      <c r="X3221" s="139">
        <v>4</v>
      </c>
      <c r="Y3221" s="148">
        <v>1000</v>
      </c>
      <c r="Z3221" s="148"/>
      <c r="AA3221" s="148"/>
      <c r="AB3221" s="148"/>
      <c r="AC3221" s="148"/>
      <c r="AD3221" s="148"/>
      <c r="AE3221" s="148"/>
      <c r="AF3221" s="148"/>
      <c r="AG3221" s="148"/>
      <c r="AH3221" s="148"/>
      <c r="AI3221" s="148"/>
      <c r="AJ3221" s="148"/>
      <c r="AK3221" s="148"/>
      <c r="AL3221" s="139">
        <v>0</v>
      </c>
      <c r="AM3221" s="139">
        <v>0</v>
      </c>
      <c r="AN3221" s="148">
        <f t="shared" si="451"/>
        <v>1000</v>
      </c>
      <c r="AO3221" s="148">
        <f t="shared" si="452"/>
        <v>417</v>
      </c>
      <c r="AP3221" s="148">
        <v>1</v>
      </c>
      <c r="AQ3221" s="140">
        <v>1</v>
      </c>
      <c r="AS3221" s="42">
        <f t="shared" si="453"/>
        <v>31918.630255550604</v>
      </c>
      <c r="AT3221" s="101">
        <f t="shared" si="454"/>
        <v>0</v>
      </c>
      <c r="AU3221" s="42">
        <f t="shared" si="455"/>
        <v>31918.630255550604</v>
      </c>
      <c r="AV3221" s="42">
        <f t="shared" si="456"/>
        <v>39680.961721474036</v>
      </c>
      <c r="AW3221" s="102">
        <f t="shared" si="457"/>
        <v>18747.149999999998</v>
      </c>
      <c r="AX3221" s="43">
        <f t="shared" si="450"/>
        <v>4</v>
      </c>
      <c r="AY3221" s="43" t="str">
        <f t="shared" si="458"/>
        <v>UTGS</v>
      </c>
    </row>
    <row r="3222" spans="1:51" hidden="1" x14ac:dyDescent="0.2">
      <c r="A3222" s="38">
        <v>3215</v>
      </c>
      <c r="B3222" t="s">
        <v>362</v>
      </c>
      <c r="C3222" t="s">
        <v>289</v>
      </c>
      <c r="D3222">
        <v>320</v>
      </c>
      <c r="E3222" t="s">
        <v>1245</v>
      </c>
      <c r="F3222">
        <v>0.25</v>
      </c>
      <c r="G3222" t="str">
        <f>LOOKUP(F3222,{0,6,45},{"F","L","H"})</f>
        <v>F</v>
      </c>
      <c r="H3222" t="s">
        <v>4840</v>
      </c>
      <c r="I3222" s="43" t="str">
        <f>IFERROR(VLOOKUP(#REF!,#REF!,2,FALSE),"No")</f>
        <v>No</v>
      </c>
      <c r="J3222" s="139">
        <v>0.75</v>
      </c>
      <c r="K3222" s="148">
        <v>26</v>
      </c>
      <c r="L3222" s="148"/>
      <c r="M3222" s="148"/>
      <c r="N3222" s="148"/>
      <c r="O3222" s="148"/>
      <c r="P3222" s="148"/>
      <c r="Q3222" s="148"/>
      <c r="R3222" s="148"/>
      <c r="S3222" s="148"/>
      <c r="T3222" s="148"/>
      <c r="U3222" s="148"/>
      <c r="V3222" s="148"/>
      <c r="W3222" s="148"/>
      <c r="X3222" s="139">
        <v>2</v>
      </c>
      <c r="Y3222" s="148">
        <v>1000</v>
      </c>
      <c r="Z3222" s="148"/>
      <c r="AA3222" s="148"/>
      <c r="AB3222" s="148"/>
      <c r="AC3222" s="148"/>
      <c r="AD3222" s="148"/>
      <c r="AE3222" s="148"/>
      <c r="AF3222" s="148"/>
      <c r="AG3222" s="148"/>
      <c r="AH3222" s="148"/>
      <c r="AI3222" s="148"/>
      <c r="AJ3222" s="148"/>
      <c r="AK3222" s="148"/>
      <c r="AL3222" s="139">
        <v>0</v>
      </c>
      <c r="AM3222" s="139">
        <v>0</v>
      </c>
      <c r="AN3222" s="148">
        <f t="shared" si="451"/>
        <v>1000</v>
      </c>
      <c r="AO3222" s="148">
        <f t="shared" si="452"/>
        <v>26</v>
      </c>
      <c r="AP3222" s="148">
        <v>9</v>
      </c>
      <c r="AQ3222" s="140">
        <v>9</v>
      </c>
      <c r="AS3222" s="42">
        <f t="shared" si="453"/>
        <v>1673.9704236074717</v>
      </c>
      <c r="AT3222" s="101">
        <f t="shared" si="454"/>
        <v>0</v>
      </c>
      <c r="AU3222" s="42">
        <f t="shared" si="455"/>
        <v>1673.9704236074717</v>
      </c>
      <c r="AV3222" s="42">
        <f t="shared" si="456"/>
        <v>3612.3290801637813</v>
      </c>
      <c r="AW3222" s="102">
        <f t="shared" si="457"/>
        <v>431</v>
      </c>
      <c r="AX3222" s="43">
        <f t="shared" si="450"/>
        <v>0.75</v>
      </c>
      <c r="AY3222" s="43" t="str">
        <f t="shared" si="458"/>
        <v>UTGS</v>
      </c>
    </row>
    <row r="3223" spans="1:51" hidden="1" x14ac:dyDescent="0.2">
      <c r="A3223" s="38">
        <v>3216</v>
      </c>
      <c r="B3223" t="s">
        <v>362</v>
      </c>
      <c r="C3223" t="s">
        <v>289</v>
      </c>
      <c r="D3223">
        <v>540</v>
      </c>
      <c r="E3223" t="s">
        <v>1250</v>
      </c>
      <c r="F3223">
        <v>0.25</v>
      </c>
      <c r="G3223" t="str">
        <f>LOOKUP(F3223,{0,6,45},{"F","L","H"})</f>
        <v>F</v>
      </c>
      <c r="H3223" t="s">
        <v>4841</v>
      </c>
      <c r="I3223" s="43" t="str">
        <f>IFERROR(VLOOKUP(#REF!,#REF!,2,FALSE),"No")</f>
        <v>No</v>
      </c>
      <c r="J3223" s="139">
        <v>0.75</v>
      </c>
      <c r="K3223" s="148">
        <v>21</v>
      </c>
      <c r="L3223" s="148"/>
      <c r="M3223" s="148"/>
      <c r="N3223" s="148"/>
      <c r="O3223" s="148"/>
      <c r="P3223" s="148"/>
      <c r="Q3223" s="148"/>
      <c r="R3223" s="148"/>
      <c r="S3223" s="148"/>
      <c r="T3223" s="148"/>
      <c r="U3223" s="148"/>
      <c r="V3223" s="148"/>
      <c r="W3223" s="148"/>
      <c r="X3223" s="139">
        <v>2</v>
      </c>
      <c r="Y3223" s="148">
        <v>1000</v>
      </c>
      <c r="Z3223" s="148"/>
      <c r="AA3223" s="148"/>
      <c r="AB3223" s="148"/>
      <c r="AC3223" s="148"/>
      <c r="AD3223" s="148"/>
      <c r="AE3223" s="148"/>
      <c r="AF3223" s="148"/>
      <c r="AG3223" s="148"/>
      <c r="AH3223" s="148"/>
      <c r="AI3223" s="148"/>
      <c r="AJ3223" s="148"/>
      <c r="AK3223" s="148"/>
      <c r="AL3223" s="139">
        <v>0</v>
      </c>
      <c r="AM3223" s="139">
        <v>0</v>
      </c>
      <c r="AN3223" s="148">
        <f t="shared" si="451"/>
        <v>1000</v>
      </c>
      <c r="AO3223" s="148">
        <f t="shared" si="452"/>
        <v>21</v>
      </c>
      <c r="AP3223" s="148">
        <v>15</v>
      </c>
      <c r="AQ3223" s="140">
        <v>15</v>
      </c>
      <c r="AS3223" s="42">
        <f t="shared" si="453"/>
        <v>1352.0530344521887</v>
      </c>
      <c r="AT3223" s="101">
        <f t="shared" si="454"/>
        <v>0</v>
      </c>
      <c r="AU3223" s="42">
        <f t="shared" si="455"/>
        <v>1352.0530344521887</v>
      </c>
      <c r="AV3223" s="42">
        <f t="shared" si="456"/>
        <v>2167.3974480982688</v>
      </c>
      <c r="AW3223" s="102">
        <f t="shared" si="457"/>
        <v>585.0096169344007</v>
      </c>
      <c r="AX3223" s="43">
        <f t="shared" si="450"/>
        <v>0.75</v>
      </c>
      <c r="AY3223" s="43" t="str">
        <f t="shared" si="458"/>
        <v>UTGS</v>
      </c>
    </row>
    <row r="3224" spans="1:51" hidden="1" x14ac:dyDescent="0.2">
      <c r="A3224" s="38">
        <v>3217</v>
      </c>
      <c r="B3224" t="s">
        <v>362</v>
      </c>
      <c r="C3224" t="s">
        <v>289</v>
      </c>
      <c r="D3224">
        <v>550</v>
      </c>
      <c r="E3224" t="s">
        <v>1245</v>
      </c>
      <c r="F3224">
        <v>2</v>
      </c>
      <c r="G3224" t="str">
        <f>LOOKUP(F3224,{0,6,45},{"F","L","H"})</f>
        <v>F</v>
      </c>
      <c r="H3224" t="s">
        <v>4842</v>
      </c>
      <c r="I3224" s="43" t="str">
        <f>IFERROR(VLOOKUP(#REF!,#REF!,2,FALSE),"No")</f>
        <v>No</v>
      </c>
      <c r="J3224" s="139">
        <v>1.25</v>
      </c>
      <c r="K3224" s="148">
        <v>20.96</v>
      </c>
      <c r="L3224" s="148"/>
      <c r="M3224" s="148"/>
      <c r="N3224" s="148"/>
      <c r="O3224" s="148"/>
      <c r="P3224" s="148"/>
      <c r="Q3224" s="148"/>
      <c r="R3224" s="148"/>
      <c r="S3224" s="148"/>
      <c r="T3224" s="148"/>
      <c r="U3224" s="148"/>
      <c r="V3224" s="148"/>
      <c r="W3224" s="148"/>
      <c r="X3224" s="139">
        <v>1.25</v>
      </c>
      <c r="Y3224" s="148">
        <v>2</v>
      </c>
      <c r="Z3224" s="149">
        <v>2</v>
      </c>
      <c r="AA3224" s="148">
        <v>998</v>
      </c>
      <c r="AB3224" s="148"/>
      <c r="AC3224" s="148"/>
      <c r="AD3224" s="148"/>
      <c r="AE3224" s="148"/>
      <c r="AF3224" s="148"/>
      <c r="AG3224" s="148"/>
      <c r="AH3224" s="148"/>
      <c r="AI3224" s="148"/>
      <c r="AJ3224" s="148"/>
      <c r="AK3224" s="148"/>
      <c r="AL3224" s="139">
        <v>0</v>
      </c>
      <c r="AM3224" s="139">
        <v>0</v>
      </c>
      <c r="AN3224" s="148">
        <f t="shared" si="451"/>
        <v>1000</v>
      </c>
      <c r="AO3224" s="148">
        <f t="shared" si="452"/>
        <v>20.96</v>
      </c>
      <c r="AP3224" s="148">
        <v>8</v>
      </c>
      <c r="AQ3224" s="140">
        <v>74</v>
      </c>
      <c r="AS3224" s="42">
        <f t="shared" si="453"/>
        <v>1561.8024953389465</v>
      </c>
      <c r="AT3224" s="101">
        <f t="shared" si="454"/>
        <v>0</v>
      </c>
      <c r="AU3224" s="42">
        <f t="shared" si="455"/>
        <v>1561.8024953389465</v>
      </c>
      <c r="AV3224" s="42">
        <f t="shared" si="456"/>
        <v>439.35623947937881</v>
      </c>
      <c r="AW3224" s="102">
        <f t="shared" si="457"/>
        <v>585.0096169344007</v>
      </c>
      <c r="AX3224" s="43">
        <f t="shared" si="450"/>
        <v>1.25</v>
      </c>
      <c r="AY3224" s="43" t="str">
        <f t="shared" si="458"/>
        <v>UTGS</v>
      </c>
    </row>
    <row r="3225" spans="1:51" hidden="1" x14ac:dyDescent="0.2">
      <c r="A3225" s="38">
        <v>3218</v>
      </c>
      <c r="B3225" t="s">
        <v>362</v>
      </c>
      <c r="C3225" t="s">
        <v>289</v>
      </c>
      <c r="D3225">
        <v>320</v>
      </c>
      <c r="E3225" t="s">
        <v>1245</v>
      </c>
      <c r="F3225">
        <v>0.25</v>
      </c>
      <c r="G3225" t="str">
        <f>LOOKUP(F3225,{0,6,45},{"F","L","H"})</f>
        <v>F</v>
      </c>
      <c r="H3225" t="s">
        <v>4843</v>
      </c>
      <c r="I3225" s="43" t="str">
        <f>IFERROR(VLOOKUP(#REF!,#REF!,2,FALSE),"No")</f>
        <v>No</v>
      </c>
      <c r="J3225" s="139">
        <v>0.75</v>
      </c>
      <c r="K3225" s="148">
        <v>30</v>
      </c>
      <c r="L3225" s="148"/>
      <c r="M3225" s="148"/>
      <c r="N3225" s="148"/>
      <c r="O3225" s="148"/>
      <c r="P3225" s="148"/>
      <c r="Q3225" s="148"/>
      <c r="R3225" s="148"/>
      <c r="S3225" s="148"/>
      <c r="T3225" s="148"/>
      <c r="U3225" s="148"/>
      <c r="V3225" s="148"/>
      <c r="W3225" s="148"/>
      <c r="X3225" s="139">
        <v>2</v>
      </c>
      <c r="Y3225" s="148">
        <v>1000</v>
      </c>
      <c r="Z3225" s="149"/>
      <c r="AA3225" s="148"/>
      <c r="AB3225" s="149"/>
      <c r="AC3225" s="148"/>
      <c r="AD3225" s="149"/>
      <c r="AE3225" s="148"/>
      <c r="AF3225" s="148"/>
      <c r="AG3225" s="148"/>
      <c r="AH3225" s="148"/>
      <c r="AI3225" s="148"/>
      <c r="AJ3225" s="148"/>
      <c r="AK3225" s="148"/>
      <c r="AL3225" s="139">
        <v>0</v>
      </c>
      <c r="AM3225" s="139">
        <v>0</v>
      </c>
      <c r="AN3225" s="148">
        <f t="shared" si="451"/>
        <v>1000</v>
      </c>
      <c r="AO3225" s="148">
        <f t="shared" si="452"/>
        <v>30</v>
      </c>
      <c r="AP3225" s="148">
        <v>7</v>
      </c>
      <c r="AQ3225" s="140">
        <v>7</v>
      </c>
      <c r="AS3225" s="42">
        <f t="shared" si="453"/>
        <v>1931.5043349316984</v>
      </c>
      <c r="AT3225" s="101">
        <f t="shared" si="454"/>
        <v>0</v>
      </c>
      <c r="AU3225" s="42">
        <f t="shared" si="455"/>
        <v>1931.5043349316984</v>
      </c>
      <c r="AV3225" s="42">
        <f t="shared" si="456"/>
        <v>4644.4231030677192</v>
      </c>
      <c r="AW3225" s="102">
        <f t="shared" si="457"/>
        <v>431</v>
      </c>
      <c r="AX3225" s="43">
        <f t="shared" si="450"/>
        <v>0.75</v>
      </c>
      <c r="AY3225" s="43" t="str">
        <f t="shared" si="458"/>
        <v>UTGS</v>
      </c>
    </row>
    <row r="3226" spans="1:51" hidden="1" x14ac:dyDescent="0.2">
      <c r="A3226" s="38">
        <v>3219</v>
      </c>
      <c r="B3226" t="s">
        <v>362</v>
      </c>
      <c r="C3226" t="s">
        <v>289</v>
      </c>
      <c r="D3226">
        <v>550</v>
      </c>
      <c r="E3226" t="s">
        <v>1245</v>
      </c>
      <c r="F3226">
        <v>2</v>
      </c>
      <c r="G3226" t="str">
        <f>LOOKUP(F3226,{0,6,45},{"F","L","H"})</f>
        <v>F</v>
      </c>
      <c r="H3226" t="s">
        <v>4844</v>
      </c>
      <c r="I3226" s="43" t="str">
        <f>IFERROR(VLOOKUP(#REF!,#REF!,2,FALSE),"No")</f>
        <v>No</v>
      </c>
      <c r="J3226" s="139">
        <v>1.25</v>
      </c>
      <c r="K3226" s="148">
        <v>72</v>
      </c>
      <c r="L3226" s="148"/>
      <c r="M3226" s="148"/>
      <c r="N3226" s="148"/>
      <c r="O3226" s="148"/>
      <c r="P3226" s="148"/>
      <c r="Q3226" s="148"/>
      <c r="R3226" s="148"/>
      <c r="S3226" s="148"/>
      <c r="T3226" s="148"/>
      <c r="U3226" s="148"/>
      <c r="V3226" s="148"/>
      <c r="W3226" s="148"/>
      <c r="X3226" s="139">
        <v>2</v>
      </c>
      <c r="Y3226" s="148">
        <v>1000</v>
      </c>
      <c r="Z3226" s="148"/>
      <c r="AA3226" s="148"/>
      <c r="AB3226" s="148"/>
      <c r="AC3226" s="148"/>
      <c r="AD3226" s="148"/>
      <c r="AE3226" s="148"/>
      <c r="AF3226" s="148"/>
      <c r="AG3226" s="148"/>
      <c r="AH3226" s="148"/>
      <c r="AI3226" s="148"/>
      <c r="AJ3226" s="148"/>
      <c r="AK3226" s="148"/>
      <c r="AL3226" s="139">
        <v>0</v>
      </c>
      <c r="AM3226" s="139">
        <v>0</v>
      </c>
      <c r="AN3226" s="148">
        <f t="shared" si="451"/>
        <v>1000</v>
      </c>
      <c r="AO3226" s="148">
        <f t="shared" si="452"/>
        <v>72</v>
      </c>
      <c r="AP3226" s="148">
        <v>15</v>
      </c>
      <c r="AQ3226" s="140">
        <v>86</v>
      </c>
      <c r="AS3226" s="42">
        <f t="shared" si="453"/>
        <v>5364.970403836076</v>
      </c>
      <c r="AT3226" s="101">
        <f t="shared" si="454"/>
        <v>0</v>
      </c>
      <c r="AU3226" s="42">
        <f t="shared" si="455"/>
        <v>5364.970403836076</v>
      </c>
      <c r="AV3226" s="42">
        <f t="shared" si="456"/>
        <v>378.03443862179108</v>
      </c>
      <c r="AW3226" s="102">
        <f t="shared" si="457"/>
        <v>585.0096169344007</v>
      </c>
      <c r="AX3226" s="43">
        <f t="shared" si="450"/>
        <v>1.25</v>
      </c>
      <c r="AY3226" s="43" t="str">
        <f t="shared" si="458"/>
        <v>UTGS</v>
      </c>
    </row>
    <row r="3227" spans="1:51" hidden="1" x14ac:dyDescent="0.2">
      <c r="A3227" s="38">
        <v>3220</v>
      </c>
      <c r="B3227" t="s">
        <v>362</v>
      </c>
      <c r="C3227" t="s">
        <v>289</v>
      </c>
      <c r="D3227">
        <v>550</v>
      </c>
      <c r="E3227" t="s">
        <v>1245</v>
      </c>
      <c r="F3227">
        <v>2</v>
      </c>
      <c r="G3227" t="str">
        <f>LOOKUP(F3227,{0,6,45},{"F","L","H"})</f>
        <v>F</v>
      </c>
      <c r="H3227" t="s">
        <v>4845</v>
      </c>
      <c r="I3227" s="43" t="str">
        <f>IFERROR(VLOOKUP(#REF!,#REF!,2,FALSE),"No")</f>
        <v>No</v>
      </c>
      <c r="J3227" s="139">
        <v>1.25</v>
      </c>
      <c r="K3227" s="148">
        <v>186</v>
      </c>
      <c r="L3227" s="148"/>
      <c r="M3227" s="148"/>
      <c r="N3227" s="148"/>
      <c r="O3227" s="148"/>
      <c r="P3227" s="148"/>
      <c r="Q3227" s="148"/>
      <c r="R3227" s="148"/>
      <c r="S3227" s="148"/>
      <c r="T3227" s="148"/>
      <c r="U3227" s="148"/>
      <c r="V3227" s="148"/>
      <c r="W3227" s="148"/>
      <c r="X3227" s="139">
        <v>2</v>
      </c>
      <c r="Y3227" s="148">
        <v>17</v>
      </c>
      <c r="Z3227" s="148">
        <v>4</v>
      </c>
      <c r="AA3227" s="148">
        <v>983</v>
      </c>
      <c r="AB3227" s="148"/>
      <c r="AC3227" s="148"/>
      <c r="AD3227" s="148"/>
      <c r="AE3227" s="148"/>
      <c r="AF3227" s="148"/>
      <c r="AG3227" s="148"/>
      <c r="AH3227" s="148"/>
      <c r="AI3227" s="148"/>
      <c r="AJ3227" s="148"/>
      <c r="AK3227" s="148"/>
      <c r="AL3227" s="139">
        <v>0</v>
      </c>
      <c r="AM3227" s="139">
        <v>0</v>
      </c>
      <c r="AN3227" s="148">
        <f t="shared" si="451"/>
        <v>1000</v>
      </c>
      <c r="AO3227" s="148">
        <f t="shared" si="452"/>
        <v>186</v>
      </c>
      <c r="AP3227" s="148">
        <v>3</v>
      </c>
      <c r="AQ3227" s="140">
        <v>6</v>
      </c>
      <c r="AS3227" s="42">
        <f t="shared" si="453"/>
        <v>13859.506876576528</v>
      </c>
      <c r="AT3227" s="101">
        <f t="shared" si="454"/>
        <v>0</v>
      </c>
      <c r="AU3227" s="42">
        <f t="shared" si="455"/>
        <v>13859.506876576528</v>
      </c>
      <c r="AV3227" s="42">
        <f t="shared" si="456"/>
        <v>6593.1786202456724</v>
      </c>
      <c r="AW3227" s="102">
        <f t="shared" si="457"/>
        <v>585.0096169344007</v>
      </c>
      <c r="AX3227" s="43">
        <f t="shared" si="450"/>
        <v>1.25</v>
      </c>
      <c r="AY3227" s="43" t="str">
        <f t="shared" si="458"/>
        <v>UTGS</v>
      </c>
    </row>
    <row r="3228" spans="1:51" hidden="1" x14ac:dyDescent="0.2">
      <c r="A3228" s="38">
        <v>3221</v>
      </c>
      <c r="B3228" t="s">
        <v>362</v>
      </c>
      <c r="C3228" t="s">
        <v>289</v>
      </c>
      <c r="D3228">
        <v>550</v>
      </c>
      <c r="E3228" t="s">
        <v>1232</v>
      </c>
      <c r="F3228">
        <v>2</v>
      </c>
      <c r="G3228" t="str">
        <f>LOOKUP(F3228,{0,6,45},{"F","L","H"})</f>
        <v>F</v>
      </c>
      <c r="H3228" t="s">
        <v>4846</v>
      </c>
      <c r="I3228" s="43" t="str">
        <f>IFERROR(VLOOKUP(#REF!,#REF!,2,FALSE),"No")</f>
        <v>No</v>
      </c>
      <c r="J3228" s="139">
        <v>1.25</v>
      </c>
      <c r="K3228" s="148">
        <v>29.52</v>
      </c>
      <c r="L3228" s="148"/>
      <c r="M3228" s="148"/>
      <c r="N3228" s="148"/>
      <c r="O3228" s="148"/>
      <c r="P3228" s="148"/>
      <c r="Q3228" s="148"/>
      <c r="R3228" s="148"/>
      <c r="S3228" s="148"/>
      <c r="T3228" s="148"/>
      <c r="U3228" s="148"/>
      <c r="V3228" s="148"/>
      <c r="W3228" s="148"/>
      <c r="X3228" s="139">
        <v>2</v>
      </c>
      <c r="Y3228" s="148">
        <v>695.57</v>
      </c>
      <c r="Z3228" s="149">
        <v>4</v>
      </c>
      <c r="AA3228" s="148">
        <v>304.43</v>
      </c>
      <c r="AB3228" s="148"/>
      <c r="AC3228" s="148"/>
      <c r="AD3228" s="148"/>
      <c r="AE3228" s="148"/>
      <c r="AF3228" s="148"/>
      <c r="AG3228" s="148"/>
      <c r="AH3228" s="148"/>
      <c r="AI3228" s="148"/>
      <c r="AJ3228" s="148"/>
      <c r="AK3228" s="148"/>
      <c r="AL3228" s="139">
        <v>0</v>
      </c>
      <c r="AM3228" s="139">
        <v>0</v>
      </c>
      <c r="AN3228" s="148">
        <f t="shared" si="451"/>
        <v>1000</v>
      </c>
      <c r="AO3228" s="148">
        <f t="shared" si="452"/>
        <v>29.52</v>
      </c>
      <c r="AP3228" s="148">
        <v>9</v>
      </c>
      <c r="AQ3228" s="140">
        <v>178</v>
      </c>
      <c r="AS3228" s="42">
        <f t="shared" si="453"/>
        <v>2199.6378655727908</v>
      </c>
      <c r="AT3228" s="101">
        <f t="shared" si="454"/>
        <v>0</v>
      </c>
      <c r="AU3228" s="42">
        <f t="shared" si="455"/>
        <v>2199.6378655727908</v>
      </c>
      <c r="AV3228" s="42">
        <f t="shared" si="456"/>
        <v>194.90856641277551</v>
      </c>
      <c r="AW3228" s="102">
        <f t="shared" si="457"/>
        <v>585.0096169344007</v>
      </c>
      <c r="AX3228" s="43">
        <f t="shared" si="450"/>
        <v>1.25</v>
      </c>
      <c r="AY3228" s="43" t="str">
        <f t="shared" si="458"/>
        <v>UTGS</v>
      </c>
    </row>
    <row r="3229" spans="1:51" hidden="1" x14ac:dyDescent="0.2">
      <c r="A3229" s="38">
        <v>3222</v>
      </c>
      <c r="B3229" t="s">
        <v>362</v>
      </c>
      <c r="C3229" t="s">
        <v>289</v>
      </c>
      <c r="D3229">
        <v>1390</v>
      </c>
      <c r="E3229" t="s">
        <v>1934</v>
      </c>
      <c r="F3229">
        <v>2</v>
      </c>
      <c r="G3229" t="str">
        <f>LOOKUP(F3229,{0,6,45},{"F","L","H"})</f>
        <v>F</v>
      </c>
      <c r="H3229" t="s">
        <v>5768</v>
      </c>
      <c r="I3229" s="43" t="str">
        <f>IFERROR(VLOOKUP(#REF!,#REF!,2,FALSE),"No")</f>
        <v>No</v>
      </c>
      <c r="J3229" s="139">
        <v>1.25</v>
      </c>
      <c r="K3229" s="148">
        <v>144</v>
      </c>
      <c r="L3229" s="148"/>
      <c r="M3229" s="148"/>
      <c r="N3229" s="148"/>
      <c r="O3229" s="148"/>
      <c r="P3229" s="148"/>
      <c r="Q3229" s="148"/>
      <c r="R3229" s="148"/>
      <c r="S3229" s="148"/>
      <c r="T3229" s="148"/>
      <c r="U3229" s="148"/>
      <c r="V3229" s="148"/>
      <c r="W3229" s="148"/>
      <c r="X3229" s="139">
        <v>1.25</v>
      </c>
      <c r="Y3229" s="148">
        <v>48</v>
      </c>
      <c r="Z3229" s="148">
        <v>2</v>
      </c>
      <c r="AA3229" s="148">
        <v>174.75</v>
      </c>
      <c r="AB3229" s="148">
        <v>4</v>
      </c>
      <c r="AC3229" s="148">
        <v>777.25</v>
      </c>
      <c r="AD3229" s="148"/>
      <c r="AE3229" s="148"/>
      <c r="AF3229" s="148"/>
      <c r="AG3229" s="148"/>
      <c r="AH3229" s="148"/>
      <c r="AI3229" s="148"/>
      <c r="AJ3229" s="148"/>
      <c r="AK3229" s="148"/>
      <c r="AL3229" s="139">
        <v>0</v>
      </c>
      <c r="AM3229" s="139">
        <v>0</v>
      </c>
      <c r="AN3229" s="148">
        <f t="shared" si="451"/>
        <v>1000</v>
      </c>
      <c r="AO3229" s="148">
        <f t="shared" si="452"/>
        <v>144</v>
      </c>
      <c r="AP3229" s="148">
        <v>1</v>
      </c>
      <c r="AQ3229" s="140">
        <v>11</v>
      </c>
      <c r="AS3229" s="42">
        <f t="shared" si="453"/>
        <v>10729.940807672152</v>
      </c>
      <c r="AT3229" s="101">
        <f t="shared" si="454"/>
        <v>0</v>
      </c>
      <c r="AU3229" s="42">
        <f t="shared" si="455"/>
        <v>10729.940807672152</v>
      </c>
      <c r="AV3229" s="42">
        <f t="shared" si="456"/>
        <v>3465.2222019521851</v>
      </c>
      <c r="AW3229" s="102">
        <f t="shared" si="457"/>
        <v>1475.8772811117678</v>
      </c>
      <c r="AX3229" s="43">
        <f t="shared" si="450"/>
        <v>1.25</v>
      </c>
      <c r="AY3229" s="43" t="str">
        <f t="shared" si="458"/>
        <v>UTGS</v>
      </c>
    </row>
    <row r="3230" spans="1:51" hidden="1" x14ac:dyDescent="0.2">
      <c r="A3230" s="38">
        <v>3223</v>
      </c>
      <c r="B3230" t="s">
        <v>362</v>
      </c>
      <c r="C3230" t="s">
        <v>289</v>
      </c>
      <c r="D3230">
        <v>320</v>
      </c>
      <c r="E3230" t="s">
        <v>1245</v>
      </c>
      <c r="F3230">
        <v>0.25</v>
      </c>
      <c r="G3230" t="str">
        <f>LOOKUP(F3230,{0,6,45},{"F","L","H"})</f>
        <v>F</v>
      </c>
      <c r="H3230" t="s">
        <v>4847</v>
      </c>
      <c r="I3230" s="43" t="str">
        <f>IFERROR(VLOOKUP(#REF!,#REF!,2,FALSE),"No")</f>
        <v>No</v>
      </c>
      <c r="J3230" s="139">
        <v>0.75</v>
      </c>
      <c r="K3230" s="148">
        <v>27</v>
      </c>
      <c r="L3230" s="148"/>
      <c r="M3230" s="148"/>
      <c r="N3230" s="148"/>
      <c r="O3230" s="148"/>
      <c r="P3230" s="148"/>
      <c r="Q3230" s="148"/>
      <c r="R3230" s="148"/>
      <c r="S3230" s="148"/>
      <c r="T3230" s="148"/>
      <c r="U3230" s="148"/>
      <c r="V3230" s="148"/>
      <c r="W3230" s="148"/>
      <c r="X3230" s="139">
        <v>2</v>
      </c>
      <c r="Y3230" s="148">
        <v>1000</v>
      </c>
      <c r="Z3230" s="148"/>
      <c r="AA3230" s="148"/>
      <c r="AB3230" s="148"/>
      <c r="AC3230" s="148"/>
      <c r="AD3230" s="148"/>
      <c r="AE3230" s="148"/>
      <c r="AF3230" s="148"/>
      <c r="AG3230" s="148"/>
      <c r="AH3230" s="148"/>
      <c r="AI3230" s="148"/>
      <c r="AJ3230" s="148"/>
      <c r="AK3230" s="148"/>
      <c r="AL3230" s="139">
        <v>0</v>
      </c>
      <c r="AM3230" s="139">
        <v>0</v>
      </c>
      <c r="AN3230" s="148">
        <f t="shared" si="451"/>
        <v>1000</v>
      </c>
      <c r="AO3230" s="148">
        <f t="shared" si="452"/>
        <v>27</v>
      </c>
      <c r="AP3230" s="148">
        <v>7</v>
      </c>
      <c r="AQ3230" s="140">
        <v>7</v>
      </c>
      <c r="AS3230" s="42">
        <f t="shared" si="453"/>
        <v>1738.3539014385285</v>
      </c>
      <c r="AT3230" s="101">
        <f t="shared" si="454"/>
        <v>0</v>
      </c>
      <c r="AU3230" s="42">
        <f t="shared" si="455"/>
        <v>1738.3539014385285</v>
      </c>
      <c r="AV3230" s="42">
        <f t="shared" si="456"/>
        <v>4644.4231030677192</v>
      </c>
      <c r="AW3230" s="102">
        <f t="shared" si="457"/>
        <v>431</v>
      </c>
      <c r="AX3230" s="43">
        <f t="shared" si="450"/>
        <v>0.75</v>
      </c>
      <c r="AY3230" s="43" t="str">
        <f t="shared" si="458"/>
        <v>UTGS</v>
      </c>
    </row>
    <row r="3231" spans="1:51" hidden="1" x14ac:dyDescent="0.2">
      <c r="A3231" s="38">
        <v>3224</v>
      </c>
      <c r="B3231" t="s">
        <v>362</v>
      </c>
      <c r="C3231" t="s">
        <v>289</v>
      </c>
      <c r="D3231">
        <v>320</v>
      </c>
      <c r="E3231" t="s">
        <v>1245</v>
      </c>
      <c r="F3231">
        <v>0.25</v>
      </c>
      <c r="G3231" t="str">
        <f>LOOKUP(F3231,{0,6,45},{"F","L","H"})</f>
        <v>F</v>
      </c>
      <c r="H3231" t="s">
        <v>4848</v>
      </c>
      <c r="I3231" s="43" t="str">
        <f>IFERROR(VLOOKUP(#REF!,#REF!,2,FALSE),"No")</f>
        <v>No</v>
      </c>
      <c r="J3231" s="139">
        <v>0.75</v>
      </c>
      <c r="K3231" s="148">
        <v>29</v>
      </c>
      <c r="L3231" s="148"/>
      <c r="M3231" s="148"/>
      <c r="N3231" s="148"/>
      <c r="O3231" s="148"/>
      <c r="P3231" s="148"/>
      <c r="Q3231" s="148"/>
      <c r="R3231" s="148"/>
      <c r="S3231" s="148"/>
      <c r="T3231" s="148"/>
      <c r="U3231" s="148"/>
      <c r="V3231" s="148"/>
      <c r="W3231" s="148"/>
      <c r="X3231" s="139">
        <v>2</v>
      </c>
      <c r="Y3231" s="148">
        <v>989.91</v>
      </c>
      <c r="Z3231" s="148">
        <v>4</v>
      </c>
      <c r="AA3231" s="148">
        <v>10.09</v>
      </c>
      <c r="AB3231" s="148"/>
      <c r="AC3231" s="148"/>
      <c r="AD3231" s="148"/>
      <c r="AE3231" s="148"/>
      <c r="AF3231" s="148"/>
      <c r="AG3231" s="148"/>
      <c r="AH3231" s="148"/>
      <c r="AI3231" s="148"/>
      <c r="AJ3231" s="148"/>
      <c r="AK3231" s="148"/>
      <c r="AL3231" s="139">
        <v>0</v>
      </c>
      <c r="AM3231" s="139">
        <v>0</v>
      </c>
      <c r="AN3231" s="148">
        <f t="shared" si="451"/>
        <v>1000</v>
      </c>
      <c r="AO3231" s="148">
        <f t="shared" si="452"/>
        <v>29</v>
      </c>
      <c r="AP3231" s="148">
        <v>4</v>
      </c>
      <c r="AQ3231" s="140">
        <v>24</v>
      </c>
      <c r="AS3231" s="42">
        <f t="shared" si="453"/>
        <v>1867.1208571006416</v>
      </c>
      <c r="AT3231" s="101">
        <f t="shared" si="454"/>
        <v>0</v>
      </c>
      <c r="AU3231" s="42">
        <f t="shared" si="455"/>
        <v>1867.1208571006416</v>
      </c>
      <c r="AV3231" s="42">
        <f t="shared" si="456"/>
        <v>1357.6377925614181</v>
      </c>
      <c r="AW3231" s="102">
        <f t="shared" si="457"/>
        <v>431</v>
      </c>
      <c r="AX3231" s="43">
        <f t="shared" si="450"/>
        <v>0.75</v>
      </c>
      <c r="AY3231" s="43" t="str">
        <f t="shared" si="458"/>
        <v>UTGS</v>
      </c>
    </row>
    <row r="3232" spans="1:51" hidden="1" x14ac:dyDescent="0.2">
      <c r="A3232" s="38">
        <v>3225</v>
      </c>
      <c r="B3232" t="s">
        <v>362</v>
      </c>
      <c r="C3232" t="s">
        <v>289</v>
      </c>
      <c r="D3232">
        <v>550</v>
      </c>
      <c r="E3232" t="s">
        <v>1245</v>
      </c>
      <c r="F3232">
        <v>2</v>
      </c>
      <c r="G3232" t="str">
        <f>LOOKUP(F3232,{0,6,45},{"F","L","H"})</f>
        <v>F</v>
      </c>
      <c r="H3232" t="s">
        <v>4849</v>
      </c>
      <c r="I3232" s="43" t="str">
        <f>IFERROR(VLOOKUP(#REF!,#REF!,2,FALSE),"No")</f>
        <v>No</v>
      </c>
      <c r="J3232" s="139">
        <v>1.25</v>
      </c>
      <c r="K3232" s="148">
        <v>21</v>
      </c>
      <c r="L3232" s="148">
        <v>2</v>
      </c>
      <c r="M3232" s="148">
        <v>1</v>
      </c>
      <c r="N3232" s="148"/>
      <c r="O3232" s="148"/>
      <c r="P3232" s="148"/>
      <c r="Q3232" s="148"/>
      <c r="R3232" s="148"/>
      <c r="S3232" s="148"/>
      <c r="T3232" s="148"/>
      <c r="U3232" s="148"/>
      <c r="V3232" s="148"/>
      <c r="W3232" s="148"/>
      <c r="X3232" s="139">
        <v>2</v>
      </c>
      <c r="Y3232" s="148">
        <v>1000</v>
      </c>
      <c r="Z3232" s="149"/>
      <c r="AA3232" s="148"/>
      <c r="AB3232" s="148"/>
      <c r="AC3232" s="148"/>
      <c r="AD3232" s="148"/>
      <c r="AE3232" s="148"/>
      <c r="AF3232" s="148"/>
      <c r="AG3232" s="148"/>
      <c r="AH3232" s="148"/>
      <c r="AI3232" s="148"/>
      <c r="AJ3232" s="148"/>
      <c r="AK3232" s="148"/>
      <c r="AL3232" s="139">
        <v>0</v>
      </c>
      <c r="AM3232" s="139">
        <v>0</v>
      </c>
      <c r="AN3232" s="148">
        <f t="shared" si="451"/>
        <v>1000</v>
      </c>
      <c r="AO3232" s="148">
        <f t="shared" si="452"/>
        <v>22</v>
      </c>
      <c r="AP3232" s="148">
        <v>10</v>
      </c>
      <c r="AQ3232" s="140">
        <v>20</v>
      </c>
      <c r="AS3232" s="42">
        <f t="shared" si="453"/>
        <v>1637.7665122832454</v>
      </c>
      <c r="AT3232" s="101">
        <f t="shared" si="454"/>
        <v>0</v>
      </c>
      <c r="AU3232" s="42">
        <f t="shared" si="455"/>
        <v>1637.7665122832454</v>
      </c>
      <c r="AV3232" s="42">
        <f t="shared" si="456"/>
        <v>1625.5480860737016</v>
      </c>
      <c r="AW3232" s="102">
        <f t="shared" si="457"/>
        <v>585.0096169344007</v>
      </c>
      <c r="AX3232" s="43">
        <f t="shared" si="450"/>
        <v>1.25</v>
      </c>
      <c r="AY3232" s="43" t="str">
        <f t="shared" si="458"/>
        <v>UTGS</v>
      </c>
    </row>
    <row r="3233" spans="1:51" hidden="1" x14ac:dyDescent="0.2">
      <c r="A3233" s="38">
        <v>3226</v>
      </c>
      <c r="B3233" t="s">
        <v>362</v>
      </c>
      <c r="C3233" t="s">
        <v>289</v>
      </c>
      <c r="D3233">
        <v>320</v>
      </c>
      <c r="E3233" t="s">
        <v>1245</v>
      </c>
      <c r="F3233">
        <v>0.25</v>
      </c>
      <c r="G3233" t="str">
        <f>LOOKUP(F3233,{0,6,45},{"F","L","H"})</f>
        <v>F</v>
      </c>
      <c r="H3233" t="s">
        <v>4850</v>
      </c>
      <c r="I3233" s="43" t="str">
        <f>IFERROR(VLOOKUP(#REF!,#REF!,2,FALSE),"No")</f>
        <v>No</v>
      </c>
      <c r="J3233" s="139">
        <v>1.25</v>
      </c>
      <c r="K3233" s="148">
        <v>17.62</v>
      </c>
      <c r="L3233" s="148"/>
      <c r="M3233" s="148"/>
      <c r="N3233" s="148"/>
      <c r="O3233" s="148"/>
      <c r="P3233" s="148"/>
      <c r="Q3233" s="148"/>
      <c r="R3233" s="148"/>
      <c r="S3233" s="148"/>
      <c r="T3233" s="148"/>
      <c r="U3233" s="148"/>
      <c r="V3233" s="148"/>
      <c r="W3233" s="148"/>
      <c r="X3233" s="139">
        <v>1.25</v>
      </c>
      <c r="Y3233" s="148">
        <v>123.5</v>
      </c>
      <c r="Z3233" s="149">
        <v>2</v>
      </c>
      <c r="AA3233" s="148">
        <v>614</v>
      </c>
      <c r="AB3233" s="149">
        <v>4</v>
      </c>
      <c r="AC3233" s="148">
        <v>193.5</v>
      </c>
      <c r="AD3233" s="148">
        <v>6</v>
      </c>
      <c r="AE3233" s="148">
        <v>69</v>
      </c>
      <c r="AF3233" s="148"/>
      <c r="AG3233" s="148"/>
      <c r="AH3233" s="148"/>
      <c r="AI3233" s="148"/>
      <c r="AJ3233" s="148"/>
      <c r="AK3233" s="148"/>
      <c r="AL3233" s="139">
        <v>0</v>
      </c>
      <c r="AM3233" s="139">
        <v>0</v>
      </c>
      <c r="AN3233" s="148">
        <f t="shared" si="451"/>
        <v>1000</v>
      </c>
      <c r="AO3233" s="148">
        <f t="shared" si="452"/>
        <v>17.62</v>
      </c>
      <c r="AP3233" s="148">
        <v>4</v>
      </c>
      <c r="AQ3233" s="140">
        <v>24</v>
      </c>
      <c r="AS3233" s="42">
        <f t="shared" si="453"/>
        <v>1312.9274793832174</v>
      </c>
      <c r="AT3233" s="101">
        <f t="shared" si="454"/>
        <v>0</v>
      </c>
      <c r="AU3233" s="42">
        <f t="shared" si="455"/>
        <v>1312.9274793832174</v>
      </c>
      <c r="AV3233" s="42">
        <f t="shared" si="456"/>
        <v>1495.1536133947513</v>
      </c>
      <c r="AW3233" s="102">
        <f t="shared" si="457"/>
        <v>431</v>
      </c>
      <c r="AX3233" s="43">
        <f t="shared" si="450"/>
        <v>1.25</v>
      </c>
      <c r="AY3233" s="43" t="str">
        <f t="shared" si="458"/>
        <v>UTGS</v>
      </c>
    </row>
    <row r="3234" spans="1:51" hidden="1" x14ac:dyDescent="0.2">
      <c r="A3234" s="38">
        <v>3227</v>
      </c>
      <c r="B3234" t="s">
        <v>362</v>
      </c>
      <c r="C3234" t="s">
        <v>289</v>
      </c>
      <c r="D3234">
        <v>550</v>
      </c>
      <c r="E3234" t="s">
        <v>1245</v>
      </c>
      <c r="F3234">
        <v>2</v>
      </c>
      <c r="G3234" t="str">
        <f>LOOKUP(F3234,{0,6,45},{"F","L","H"})</f>
        <v>F</v>
      </c>
      <c r="H3234" t="s">
        <v>4851</v>
      </c>
      <c r="I3234" s="43" t="str">
        <f>IFERROR(VLOOKUP(#REF!,#REF!,2,FALSE),"No")</f>
        <v>No</v>
      </c>
      <c r="J3234" s="139">
        <v>0.75</v>
      </c>
      <c r="K3234" s="148">
        <v>25</v>
      </c>
      <c r="L3234" s="148"/>
      <c r="M3234" s="148"/>
      <c r="N3234" s="148"/>
      <c r="O3234" s="148"/>
      <c r="P3234" s="148"/>
      <c r="Q3234" s="148"/>
      <c r="R3234" s="148"/>
      <c r="S3234" s="148"/>
      <c r="T3234" s="148"/>
      <c r="U3234" s="148"/>
      <c r="V3234" s="148"/>
      <c r="W3234" s="148"/>
      <c r="X3234" s="139">
        <v>2</v>
      </c>
      <c r="Y3234" s="148">
        <v>1000</v>
      </c>
      <c r="Z3234" s="148"/>
      <c r="AA3234" s="148"/>
      <c r="AB3234" s="148"/>
      <c r="AC3234" s="148"/>
      <c r="AD3234" s="148"/>
      <c r="AE3234" s="148"/>
      <c r="AF3234" s="148"/>
      <c r="AG3234" s="148"/>
      <c r="AH3234" s="148"/>
      <c r="AI3234" s="148"/>
      <c r="AJ3234" s="148"/>
      <c r="AK3234" s="148"/>
      <c r="AL3234" s="139">
        <v>0</v>
      </c>
      <c r="AM3234" s="139">
        <v>0</v>
      </c>
      <c r="AN3234" s="148">
        <f t="shared" si="451"/>
        <v>1000</v>
      </c>
      <c r="AO3234" s="148">
        <f t="shared" si="452"/>
        <v>25</v>
      </c>
      <c r="AP3234" s="148">
        <v>7</v>
      </c>
      <c r="AQ3234" s="140">
        <v>30</v>
      </c>
      <c r="AS3234" s="42">
        <f t="shared" si="453"/>
        <v>1609.5869457764152</v>
      </c>
      <c r="AT3234" s="101">
        <f t="shared" si="454"/>
        <v>0</v>
      </c>
      <c r="AU3234" s="42">
        <f t="shared" si="455"/>
        <v>1609.5869457764152</v>
      </c>
      <c r="AV3234" s="42">
        <f t="shared" si="456"/>
        <v>1083.6987240491344</v>
      </c>
      <c r="AW3234" s="102">
        <f t="shared" si="457"/>
        <v>585.0096169344007</v>
      </c>
      <c r="AX3234" s="43">
        <f t="shared" si="450"/>
        <v>0.75</v>
      </c>
      <c r="AY3234" s="43" t="str">
        <f t="shared" si="458"/>
        <v>UTGS</v>
      </c>
    </row>
    <row r="3235" spans="1:51" hidden="1" x14ac:dyDescent="0.2">
      <c r="A3235" s="38">
        <v>3228</v>
      </c>
      <c r="B3235" t="s">
        <v>362</v>
      </c>
      <c r="C3235" t="s">
        <v>289</v>
      </c>
      <c r="D3235">
        <v>21100</v>
      </c>
      <c r="E3235" t="s">
        <v>197</v>
      </c>
      <c r="F3235">
        <v>5</v>
      </c>
      <c r="G3235" t="str">
        <f>LOOKUP(F3235,{0,6,45},{"F","L","H"})</f>
        <v>F</v>
      </c>
      <c r="H3235" t="s">
        <v>2178</v>
      </c>
      <c r="I3235" s="43" t="str">
        <f>IFERROR(VLOOKUP(#REF!,#REF!,2,FALSE),"No")</f>
        <v>No</v>
      </c>
      <c r="J3235" s="139">
        <v>4</v>
      </c>
      <c r="K3235" s="148">
        <v>401</v>
      </c>
      <c r="L3235" s="148"/>
      <c r="M3235" s="148"/>
      <c r="N3235" s="148"/>
      <c r="O3235" s="148"/>
      <c r="P3235" s="148"/>
      <c r="Q3235" s="148"/>
      <c r="R3235" s="148"/>
      <c r="S3235" s="148"/>
      <c r="T3235" s="148"/>
      <c r="U3235" s="148"/>
      <c r="V3235" s="148"/>
      <c r="W3235" s="148"/>
      <c r="X3235" s="139">
        <v>4</v>
      </c>
      <c r="Y3235" s="148">
        <v>1000</v>
      </c>
      <c r="Z3235" s="149"/>
      <c r="AA3235" s="148"/>
      <c r="AB3235" s="149"/>
      <c r="AC3235" s="148"/>
      <c r="AD3235" s="148"/>
      <c r="AE3235" s="148"/>
      <c r="AF3235" s="148"/>
      <c r="AG3235" s="148"/>
      <c r="AH3235" s="148"/>
      <c r="AI3235" s="148"/>
      <c r="AJ3235" s="148"/>
      <c r="AK3235" s="148"/>
      <c r="AL3235" s="139">
        <v>0</v>
      </c>
      <c r="AM3235" s="139">
        <v>0</v>
      </c>
      <c r="AN3235" s="148">
        <f t="shared" si="451"/>
        <v>1000</v>
      </c>
      <c r="AO3235" s="148">
        <f t="shared" si="452"/>
        <v>401</v>
      </c>
      <c r="AP3235" s="148">
        <v>2</v>
      </c>
      <c r="AQ3235" s="140">
        <v>2</v>
      </c>
      <c r="AS3235" s="42">
        <f t="shared" si="453"/>
        <v>30693.934610253698</v>
      </c>
      <c r="AT3235" s="101">
        <f t="shared" si="454"/>
        <v>0</v>
      </c>
      <c r="AU3235" s="42">
        <f t="shared" si="455"/>
        <v>30693.934610253698</v>
      </c>
      <c r="AV3235" s="42">
        <f t="shared" si="456"/>
        <v>19840.480860737018</v>
      </c>
      <c r="AW3235" s="102">
        <f t="shared" si="457"/>
        <v>18747.149999999998</v>
      </c>
      <c r="AX3235" s="43">
        <f t="shared" si="450"/>
        <v>4</v>
      </c>
      <c r="AY3235" s="43" t="str">
        <f t="shared" si="458"/>
        <v>UTGS</v>
      </c>
    </row>
    <row r="3236" spans="1:51" hidden="1" x14ac:dyDescent="0.2">
      <c r="A3236" s="38">
        <v>3229</v>
      </c>
      <c r="B3236" t="s">
        <v>362</v>
      </c>
      <c r="C3236" t="s">
        <v>289</v>
      </c>
      <c r="D3236">
        <v>320</v>
      </c>
      <c r="E3236" t="s">
        <v>1243</v>
      </c>
      <c r="F3236">
        <v>0.25</v>
      </c>
      <c r="G3236" t="str">
        <f>LOOKUP(F3236,{0,6,45},{"F","L","H"})</f>
        <v>F</v>
      </c>
      <c r="H3236" t="s">
        <v>4852</v>
      </c>
      <c r="I3236" s="43" t="str">
        <f>IFERROR(VLOOKUP(#REF!,#REF!,2,FALSE),"No")</f>
        <v>No</v>
      </c>
      <c r="J3236" s="139">
        <v>0.75</v>
      </c>
      <c r="K3236" s="148">
        <v>31</v>
      </c>
      <c r="L3236" s="148"/>
      <c r="M3236" s="148"/>
      <c r="N3236" s="148"/>
      <c r="O3236" s="148"/>
      <c r="P3236" s="148"/>
      <c r="Q3236" s="148"/>
      <c r="R3236" s="148"/>
      <c r="S3236" s="148"/>
      <c r="T3236" s="148"/>
      <c r="U3236" s="148"/>
      <c r="V3236" s="148"/>
      <c r="W3236" s="148"/>
      <c r="X3236" s="139">
        <v>2</v>
      </c>
      <c r="Y3236" s="148">
        <v>1000</v>
      </c>
      <c r="Z3236" s="149"/>
      <c r="AA3236" s="148"/>
      <c r="AB3236" s="148"/>
      <c r="AC3236" s="148"/>
      <c r="AD3236" s="148"/>
      <c r="AE3236" s="148"/>
      <c r="AF3236" s="148"/>
      <c r="AG3236" s="148"/>
      <c r="AH3236" s="148"/>
      <c r="AI3236" s="148"/>
      <c r="AJ3236" s="148"/>
      <c r="AK3236" s="148"/>
      <c r="AL3236" s="139">
        <v>0</v>
      </c>
      <c r="AM3236" s="139">
        <v>0</v>
      </c>
      <c r="AN3236" s="148">
        <f t="shared" si="451"/>
        <v>1000</v>
      </c>
      <c r="AO3236" s="148">
        <f t="shared" si="452"/>
        <v>31</v>
      </c>
      <c r="AP3236" s="148">
        <v>10</v>
      </c>
      <c r="AQ3236" s="140">
        <v>10</v>
      </c>
      <c r="AS3236" s="42">
        <f t="shared" si="453"/>
        <v>1995.8878127627549</v>
      </c>
      <c r="AT3236" s="101">
        <f t="shared" si="454"/>
        <v>0</v>
      </c>
      <c r="AU3236" s="42">
        <f t="shared" si="455"/>
        <v>1995.8878127627549</v>
      </c>
      <c r="AV3236" s="42">
        <f t="shared" si="456"/>
        <v>3251.0961721474032</v>
      </c>
      <c r="AW3236" s="102">
        <f t="shared" si="457"/>
        <v>431</v>
      </c>
      <c r="AX3236" s="43">
        <f t="shared" si="450"/>
        <v>0.75</v>
      </c>
      <c r="AY3236" s="43" t="str">
        <f t="shared" si="458"/>
        <v>UTGS</v>
      </c>
    </row>
    <row r="3237" spans="1:51" hidden="1" x14ac:dyDescent="0.2">
      <c r="A3237" s="38">
        <v>3230</v>
      </c>
      <c r="B3237" t="s">
        <v>5806</v>
      </c>
      <c r="C3237" t="s">
        <v>289</v>
      </c>
      <c r="D3237">
        <v>21100</v>
      </c>
      <c r="E3237" t="s">
        <v>197</v>
      </c>
      <c r="F3237">
        <v>5</v>
      </c>
      <c r="G3237" t="str">
        <f>LOOKUP(F3237,{0,6,45},{"F","L","H"})</f>
        <v>F</v>
      </c>
      <c r="H3237" t="s">
        <v>2070</v>
      </c>
      <c r="I3237" s="43" t="str">
        <f>IFERROR(VLOOKUP(#REF!,#REF!,2,FALSE),"No")</f>
        <v>No</v>
      </c>
      <c r="J3237" s="139">
        <v>4</v>
      </c>
      <c r="K3237" s="148">
        <v>563</v>
      </c>
      <c r="L3237" s="148">
        <v>6</v>
      </c>
      <c r="M3237" s="148">
        <v>1</v>
      </c>
      <c r="N3237" s="148"/>
      <c r="O3237" s="148"/>
      <c r="P3237" s="148"/>
      <c r="Q3237" s="148"/>
      <c r="R3237" s="148"/>
      <c r="S3237" s="148"/>
      <c r="T3237" s="148"/>
      <c r="U3237" s="148"/>
      <c r="V3237" s="148"/>
      <c r="W3237" s="148"/>
      <c r="X3237" s="139">
        <v>6</v>
      </c>
      <c r="Y3237" s="148">
        <v>1000</v>
      </c>
      <c r="Z3237" s="148"/>
      <c r="AA3237" s="148"/>
      <c r="AB3237" s="148"/>
      <c r="AC3237" s="148"/>
      <c r="AD3237" s="148"/>
      <c r="AE3237" s="148"/>
      <c r="AF3237" s="148"/>
      <c r="AG3237" s="148"/>
      <c r="AH3237" s="148"/>
      <c r="AI3237" s="148"/>
      <c r="AJ3237" s="148"/>
      <c r="AK3237" s="148"/>
      <c r="AL3237" s="139">
        <v>0</v>
      </c>
      <c r="AM3237" s="139">
        <v>0</v>
      </c>
      <c r="AN3237" s="148">
        <f t="shared" si="451"/>
        <v>1000</v>
      </c>
      <c r="AO3237" s="148">
        <f t="shared" si="452"/>
        <v>564</v>
      </c>
      <c r="AP3237" s="148">
        <v>1</v>
      </c>
      <c r="AQ3237" s="140">
        <v>1</v>
      </c>
      <c r="AS3237" s="42">
        <f t="shared" si="453"/>
        <v>43146.498018884864</v>
      </c>
      <c r="AT3237" s="101">
        <f t="shared" si="454"/>
        <v>0</v>
      </c>
      <c r="AU3237" s="42">
        <f t="shared" si="455"/>
        <v>43146.498018884864</v>
      </c>
      <c r="AV3237" s="42">
        <f t="shared" si="456"/>
        <v>60030.961721474043</v>
      </c>
      <c r="AW3237" s="102">
        <f t="shared" si="457"/>
        <v>18747.149999999998</v>
      </c>
      <c r="AX3237" s="43">
        <f t="shared" si="450"/>
        <v>4</v>
      </c>
      <c r="AY3237" s="43" t="str">
        <f t="shared" si="458"/>
        <v>UTGS</v>
      </c>
    </row>
    <row r="3238" spans="1:51" hidden="1" x14ac:dyDescent="0.2">
      <c r="A3238" s="38">
        <v>3231</v>
      </c>
      <c r="B3238" t="s">
        <v>362</v>
      </c>
      <c r="C3238" t="s">
        <v>289</v>
      </c>
      <c r="D3238">
        <v>540</v>
      </c>
      <c r="E3238" t="s">
        <v>1250</v>
      </c>
      <c r="F3238">
        <v>0.25</v>
      </c>
      <c r="G3238" t="str">
        <f>LOOKUP(F3238,{0,6,45},{"F","L","H"})</f>
        <v>F</v>
      </c>
      <c r="H3238" t="s">
        <v>4853</v>
      </c>
      <c r="I3238" s="43" t="str">
        <f>IFERROR(VLOOKUP(#REF!,#REF!,2,FALSE),"No")</f>
        <v>No</v>
      </c>
      <c r="J3238" s="139">
        <v>0.75</v>
      </c>
      <c r="K3238" s="148">
        <v>39</v>
      </c>
      <c r="L3238" s="148"/>
      <c r="M3238" s="148"/>
      <c r="N3238" s="148"/>
      <c r="O3238" s="148"/>
      <c r="P3238" s="148"/>
      <c r="Q3238" s="148"/>
      <c r="R3238" s="148"/>
      <c r="S3238" s="148"/>
      <c r="T3238" s="148"/>
      <c r="U3238" s="148"/>
      <c r="V3238" s="148"/>
      <c r="W3238" s="148"/>
      <c r="X3238" s="139">
        <v>2</v>
      </c>
      <c r="Y3238" s="148">
        <v>908.9</v>
      </c>
      <c r="Z3238" s="149">
        <v>4</v>
      </c>
      <c r="AA3238" s="148">
        <v>91.1</v>
      </c>
      <c r="AB3238" s="148"/>
      <c r="AC3238" s="148"/>
      <c r="AD3238" s="148"/>
      <c r="AE3238" s="148"/>
      <c r="AF3238" s="148"/>
      <c r="AG3238" s="148"/>
      <c r="AH3238" s="148"/>
      <c r="AI3238" s="148"/>
      <c r="AJ3238" s="148"/>
      <c r="AK3238" s="148"/>
      <c r="AL3238" s="139">
        <v>0</v>
      </c>
      <c r="AM3238" s="139">
        <v>0</v>
      </c>
      <c r="AN3238" s="148">
        <f t="shared" si="451"/>
        <v>1000</v>
      </c>
      <c r="AO3238" s="148">
        <f t="shared" si="452"/>
        <v>39</v>
      </c>
      <c r="AP3238" s="148">
        <v>6</v>
      </c>
      <c r="AQ3238" s="140">
        <v>6</v>
      </c>
      <c r="AS3238" s="42">
        <f t="shared" si="453"/>
        <v>2510.9556354112078</v>
      </c>
      <c r="AT3238" s="101">
        <f t="shared" si="454"/>
        <v>0</v>
      </c>
      <c r="AU3238" s="42">
        <f t="shared" si="455"/>
        <v>2510.9556354112078</v>
      </c>
      <c r="AV3238" s="42">
        <f t="shared" si="456"/>
        <v>5527.3581202456726</v>
      </c>
      <c r="AW3238" s="102">
        <f t="shared" si="457"/>
        <v>585.0096169344007</v>
      </c>
      <c r="AX3238" s="43">
        <f t="shared" si="450"/>
        <v>0.75</v>
      </c>
      <c r="AY3238" s="43" t="str">
        <f t="shared" si="458"/>
        <v>UTGS</v>
      </c>
    </row>
    <row r="3239" spans="1:51" hidden="1" x14ac:dyDescent="0.2">
      <c r="A3239" s="38">
        <v>3232</v>
      </c>
      <c r="B3239" t="s">
        <v>362</v>
      </c>
      <c r="C3239" t="s">
        <v>289</v>
      </c>
      <c r="D3239">
        <v>540</v>
      </c>
      <c r="E3239" t="s">
        <v>1250</v>
      </c>
      <c r="F3239">
        <v>0.25</v>
      </c>
      <c r="G3239" t="str">
        <f>LOOKUP(F3239,{0,6,45},{"F","L","H"})</f>
        <v>F</v>
      </c>
      <c r="H3239" t="s">
        <v>4854</v>
      </c>
      <c r="I3239" s="43" t="str">
        <f>IFERROR(VLOOKUP(#REF!,#REF!,2,FALSE),"No")</f>
        <v>No</v>
      </c>
      <c r="J3239" s="139">
        <v>0.75</v>
      </c>
      <c r="K3239" s="148">
        <v>16</v>
      </c>
      <c r="L3239" s="148"/>
      <c r="M3239" s="148"/>
      <c r="N3239" s="148"/>
      <c r="O3239" s="148"/>
      <c r="P3239" s="148"/>
      <c r="Q3239" s="148"/>
      <c r="R3239" s="148"/>
      <c r="S3239" s="148"/>
      <c r="T3239" s="148"/>
      <c r="U3239" s="148"/>
      <c r="V3239" s="148"/>
      <c r="W3239" s="148"/>
      <c r="X3239" s="139">
        <v>2</v>
      </c>
      <c r="Y3239" s="148">
        <v>880.88</v>
      </c>
      <c r="Z3239" s="148">
        <v>4</v>
      </c>
      <c r="AA3239" s="148">
        <v>119.12</v>
      </c>
      <c r="AB3239" s="148"/>
      <c r="AC3239" s="148"/>
      <c r="AD3239" s="148"/>
      <c r="AE3239" s="148"/>
      <c r="AF3239" s="148"/>
      <c r="AG3239" s="148"/>
      <c r="AH3239" s="148"/>
      <c r="AI3239" s="148"/>
      <c r="AJ3239" s="148"/>
      <c r="AK3239" s="148"/>
      <c r="AL3239" s="139">
        <v>0</v>
      </c>
      <c r="AM3239" s="139">
        <v>0</v>
      </c>
      <c r="AN3239" s="148">
        <f t="shared" si="451"/>
        <v>1000</v>
      </c>
      <c r="AO3239" s="148">
        <f t="shared" si="452"/>
        <v>16</v>
      </c>
      <c r="AP3239" s="148">
        <v>14</v>
      </c>
      <c r="AQ3239" s="140">
        <v>14</v>
      </c>
      <c r="AS3239" s="42">
        <f t="shared" si="453"/>
        <v>1030.1356452969058</v>
      </c>
      <c r="AT3239" s="101">
        <f t="shared" si="454"/>
        <v>0</v>
      </c>
      <c r="AU3239" s="42">
        <f t="shared" si="455"/>
        <v>1030.1356452969058</v>
      </c>
      <c r="AV3239" s="42">
        <f t="shared" si="456"/>
        <v>2383.2180086767162</v>
      </c>
      <c r="AW3239" s="102">
        <f t="shared" si="457"/>
        <v>585.0096169344007</v>
      </c>
      <c r="AX3239" s="43">
        <f t="shared" si="450"/>
        <v>0.75</v>
      </c>
      <c r="AY3239" s="43" t="str">
        <f t="shared" si="458"/>
        <v>UTGS</v>
      </c>
    </row>
    <row r="3240" spans="1:51" hidden="1" x14ac:dyDescent="0.2">
      <c r="A3240" s="38">
        <v>3233</v>
      </c>
      <c r="B3240" t="s">
        <v>5806</v>
      </c>
      <c r="C3240" t="s">
        <v>289</v>
      </c>
      <c r="D3240">
        <v>17800</v>
      </c>
      <c r="E3240" t="s">
        <v>197</v>
      </c>
      <c r="F3240">
        <v>2</v>
      </c>
      <c r="G3240" t="str">
        <f>LOOKUP(F3240,{0,6,45},{"F","L","H"})</f>
        <v>F</v>
      </c>
      <c r="H3240" t="s">
        <v>1962</v>
      </c>
      <c r="I3240" s="43" t="str">
        <f>IFERROR(VLOOKUP(#REF!,#REF!,2,FALSE),"No")</f>
        <v>No</v>
      </c>
      <c r="J3240" s="139">
        <v>4</v>
      </c>
      <c r="K3240" s="148">
        <v>134</v>
      </c>
      <c r="L3240" s="148"/>
      <c r="M3240" s="148"/>
      <c r="N3240" s="148"/>
      <c r="O3240" s="148"/>
      <c r="P3240" s="148"/>
      <c r="Q3240" s="148"/>
      <c r="R3240" s="148"/>
      <c r="S3240" s="148"/>
      <c r="T3240" s="148"/>
      <c r="U3240" s="148"/>
      <c r="V3240" s="148"/>
      <c r="W3240" s="148"/>
      <c r="X3240" s="139">
        <v>4</v>
      </c>
      <c r="Y3240" s="148">
        <v>1000</v>
      </c>
      <c r="Z3240" s="148"/>
      <c r="AA3240" s="148"/>
      <c r="AB3240" s="148"/>
      <c r="AC3240" s="148"/>
      <c r="AD3240" s="148"/>
      <c r="AE3240" s="148"/>
      <c r="AF3240" s="148"/>
      <c r="AG3240" s="148"/>
      <c r="AH3240" s="148"/>
      <c r="AI3240" s="148"/>
      <c r="AJ3240" s="148"/>
      <c r="AK3240" s="148"/>
      <c r="AL3240" s="139">
        <v>0</v>
      </c>
      <c r="AM3240" s="139">
        <v>0</v>
      </c>
      <c r="AN3240" s="148">
        <f t="shared" si="451"/>
        <v>1000</v>
      </c>
      <c r="AO3240" s="148">
        <f t="shared" si="452"/>
        <v>134</v>
      </c>
      <c r="AP3240" s="148">
        <v>2</v>
      </c>
      <c r="AQ3240" s="140">
        <v>2</v>
      </c>
      <c r="AS3240" s="42">
        <f t="shared" si="453"/>
        <v>10256.826029361586</v>
      </c>
      <c r="AT3240" s="101">
        <f t="shared" si="454"/>
        <v>0</v>
      </c>
      <c r="AU3240" s="42">
        <f t="shared" si="455"/>
        <v>10256.826029361586</v>
      </c>
      <c r="AV3240" s="42">
        <f t="shared" si="456"/>
        <v>19840.480860737018</v>
      </c>
      <c r="AW3240" s="102">
        <f t="shared" si="457"/>
        <v>15242</v>
      </c>
      <c r="AX3240" s="43">
        <f t="shared" si="450"/>
        <v>4</v>
      </c>
      <c r="AY3240" s="43" t="str">
        <f t="shared" si="458"/>
        <v>UTGS</v>
      </c>
    </row>
    <row r="3241" spans="1:51" hidden="1" x14ac:dyDescent="0.2">
      <c r="A3241" s="38">
        <v>3234</v>
      </c>
      <c r="B3241" t="s">
        <v>362</v>
      </c>
      <c r="C3241" t="s">
        <v>289</v>
      </c>
      <c r="D3241">
        <v>320</v>
      </c>
      <c r="E3241" t="s">
        <v>1245</v>
      </c>
      <c r="F3241">
        <v>0.25</v>
      </c>
      <c r="G3241" t="str">
        <f>LOOKUP(F3241,{0,6,45},{"F","L","H"})</f>
        <v>F</v>
      </c>
      <c r="H3241" t="s">
        <v>4855</v>
      </c>
      <c r="I3241" s="43" t="str">
        <f>IFERROR(VLOOKUP(#REF!,#REF!,2,FALSE),"No")</f>
        <v>No</v>
      </c>
      <c r="J3241" s="139">
        <v>0.75</v>
      </c>
      <c r="K3241" s="148">
        <v>38</v>
      </c>
      <c r="L3241" s="148"/>
      <c r="M3241" s="148"/>
      <c r="N3241" s="148"/>
      <c r="O3241" s="148"/>
      <c r="P3241" s="148"/>
      <c r="Q3241" s="148"/>
      <c r="R3241" s="148"/>
      <c r="S3241" s="148"/>
      <c r="T3241" s="148"/>
      <c r="U3241" s="148"/>
      <c r="V3241" s="148"/>
      <c r="W3241" s="148"/>
      <c r="X3241" s="139">
        <v>2</v>
      </c>
      <c r="Y3241" s="148">
        <v>1000</v>
      </c>
      <c r="Z3241" s="148"/>
      <c r="AA3241" s="148"/>
      <c r="AB3241" s="148"/>
      <c r="AC3241" s="148"/>
      <c r="AD3241" s="148"/>
      <c r="AE3241" s="148"/>
      <c r="AF3241" s="148"/>
      <c r="AG3241" s="148"/>
      <c r="AH3241" s="148"/>
      <c r="AI3241" s="148"/>
      <c r="AJ3241" s="148"/>
      <c r="AK3241" s="148"/>
      <c r="AL3241" s="139">
        <v>0</v>
      </c>
      <c r="AM3241" s="139">
        <v>0</v>
      </c>
      <c r="AN3241" s="148">
        <f t="shared" si="451"/>
        <v>1000</v>
      </c>
      <c r="AO3241" s="148">
        <f t="shared" si="452"/>
        <v>38</v>
      </c>
      <c r="AP3241" s="148">
        <v>20</v>
      </c>
      <c r="AQ3241" s="140">
        <v>20</v>
      </c>
      <c r="AS3241" s="42">
        <f t="shared" si="453"/>
        <v>2446.5721575801513</v>
      </c>
      <c r="AT3241" s="101">
        <f t="shared" si="454"/>
        <v>0</v>
      </c>
      <c r="AU3241" s="42">
        <f t="shared" si="455"/>
        <v>2446.5721575801513</v>
      </c>
      <c r="AV3241" s="42">
        <f t="shared" si="456"/>
        <v>1625.5480860737016</v>
      </c>
      <c r="AW3241" s="102">
        <f t="shared" si="457"/>
        <v>431</v>
      </c>
      <c r="AX3241" s="43">
        <f t="shared" si="450"/>
        <v>0.75</v>
      </c>
      <c r="AY3241" s="43" t="str">
        <f t="shared" si="458"/>
        <v>UTGS</v>
      </c>
    </row>
    <row r="3242" spans="1:51" hidden="1" x14ac:dyDescent="0.2">
      <c r="A3242" s="38">
        <v>3235</v>
      </c>
      <c r="B3242" t="s">
        <v>362</v>
      </c>
      <c r="C3242" t="s">
        <v>289</v>
      </c>
      <c r="D3242">
        <v>550</v>
      </c>
      <c r="E3242" t="s">
        <v>1247</v>
      </c>
      <c r="F3242">
        <v>2</v>
      </c>
      <c r="G3242" t="str">
        <f>LOOKUP(F3242,{0,6,45},{"F","L","H"})</f>
        <v>F</v>
      </c>
      <c r="H3242" t="s">
        <v>4857</v>
      </c>
      <c r="I3242" s="43" t="str">
        <f>IFERROR(VLOOKUP(#REF!,#REF!,2,FALSE),"No")</f>
        <v>No</v>
      </c>
      <c r="J3242" s="139">
        <v>2</v>
      </c>
      <c r="K3242" s="148">
        <v>10</v>
      </c>
      <c r="L3242" s="148">
        <v>4</v>
      </c>
      <c r="M3242" s="148">
        <v>73.38</v>
      </c>
      <c r="N3242" s="148"/>
      <c r="O3242" s="148"/>
      <c r="P3242" s="148"/>
      <c r="Q3242" s="148"/>
      <c r="R3242" s="148"/>
      <c r="S3242" s="148"/>
      <c r="T3242" s="148"/>
      <c r="U3242" s="148"/>
      <c r="V3242" s="148"/>
      <c r="W3242" s="148"/>
      <c r="X3242" s="139">
        <v>2</v>
      </c>
      <c r="Y3242" s="148">
        <v>133.13</v>
      </c>
      <c r="Z3242" s="149">
        <v>4</v>
      </c>
      <c r="AA3242" s="148">
        <v>866.87</v>
      </c>
      <c r="AB3242" s="148"/>
      <c r="AC3242" s="148"/>
      <c r="AD3242" s="148"/>
      <c r="AE3242" s="148"/>
      <c r="AF3242" s="148"/>
      <c r="AG3242" s="148"/>
      <c r="AH3242" s="148"/>
      <c r="AI3242" s="148"/>
      <c r="AJ3242" s="148"/>
      <c r="AK3242" s="148"/>
      <c r="AL3242" s="139">
        <v>0</v>
      </c>
      <c r="AM3242" s="139">
        <v>0</v>
      </c>
      <c r="AN3242" s="148">
        <f t="shared" si="451"/>
        <v>1000</v>
      </c>
      <c r="AO3242" s="148">
        <f t="shared" si="452"/>
        <v>83.38</v>
      </c>
      <c r="AP3242" s="148">
        <v>4</v>
      </c>
      <c r="AQ3242" s="140">
        <v>159</v>
      </c>
      <c r="AS3242" s="42">
        <f t="shared" si="453"/>
        <v>6346.5951815534991</v>
      </c>
      <c r="AT3242" s="101">
        <f t="shared" si="454"/>
        <v>0</v>
      </c>
      <c r="AU3242" s="42">
        <f t="shared" si="455"/>
        <v>6346.5951815534991</v>
      </c>
      <c r="AV3242" s="42">
        <f t="shared" si="456"/>
        <v>243.56238755644043</v>
      </c>
      <c r="AW3242" s="102">
        <f t="shared" si="457"/>
        <v>585.0096169344007</v>
      </c>
      <c r="AX3242" s="43">
        <f t="shared" si="450"/>
        <v>2</v>
      </c>
      <c r="AY3242" s="43" t="str">
        <f t="shared" si="458"/>
        <v>UTGS</v>
      </c>
    </row>
    <row r="3243" spans="1:51" hidden="1" x14ac:dyDescent="0.2">
      <c r="A3243" s="38">
        <v>3236</v>
      </c>
      <c r="B3243" t="s">
        <v>362</v>
      </c>
      <c r="C3243" t="s">
        <v>289</v>
      </c>
      <c r="D3243">
        <v>64550</v>
      </c>
      <c r="E3243" t="s">
        <v>197</v>
      </c>
      <c r="F3243">
        <v>45</v>
      </c>
      <c r="G3243" t="str">
        <f>LOOKUP(F3243,{0,6,45},{"F","L","H"})</f>
        <v>H</v>
      </c>
      <c r="H3243" t="s">
        <v>4858</v>
      </c>
      <c r="I3243" s="43" t="str">
        <f>IFERROR(VLOOKUP(#REF!,#REF!,2,FALSE),"No")</f>
        <v>No</v>
      </c>
      <c r="J3243" s="139">
        <v>4</v>
      </c>
      <c r="K3243" s="148">
        <v>124</v>
      </c>
      <c r="L3243" s="148"/>
      <c r="M3243" s="148"/>
      <c r="N3243" s="148"/>
      <c r="O3243" s="148"/>
      <c r="P3243" s="148"/>
      <c r="Q3243" s="148"/>
      <c r="R3243" s="148"/>
      <c r="S3243" s="148"/>
      <c r="T3243" s="148"/>
      <c r="U3243" s="148"/>
      <c r="V3243" s="148"/>
      <c r="W3243" s="148"/>
      <c r="X3243" s="139">
        <v>2</v>
      </c>
      <c r="Y3243" s="148">
        <v>20.55</v>
      </c>
      <c r="Z3243" s="149">
        <v>4</v>
      </c>
      <c r="AA3243" s="148">
        <v>65.45</v>
      </c>
      <c r="AB3243" s="149">
        <v>6</v>
      </c>
      <c r="AC3243" s="148">
        <v>914</v>
      </c>
      <c r="AD3243" s="148"/>
      <c r="AE3243" s="148"/>
      <c r="AF3243" s="148"/>
      <c r="AG3243" s="148"/>
      <c r="AH3243" s="148"/>
      <c r="AI3243" s="148"/>
      <c r="AJ3243" s="148"/>
      <c r="AK3243" s="148"/>
      <c r="AL3243" s="139">
        <v>0</v>
      </c>
      <c r="AM3243" s="139">
        <v>0</v>
      </c>
      <c r="AN3243" s="148">
        <f t="shared" si="451"/>
        <v>1000</v>
      </c>
      <c r="AO3243" s="148">
        <f t="shared" si="452"/>
        <v>124</v>
      </c>
      <c r="AP3243" s="148">
        <v>8</v>
      </c>
      <c r="AQ3243" s="140">
        <v>32</v>
      </c>
      <c r="AS3243" s="42">
        <f t="shared" si="453"/>
        <v>9491.3912510510199</v>
      </c>
      <c r="AT3243" s="101">
        <f t="shared" si="454"/>
        <v>0</v>
      </c>
      <c r="AU3243" s="42">
        <f t="shared" si="455"/>
        <v>9491.3912510510199</v>
      </c>
      <c r="AV3243" s="42">
        <f t="shared" si="456"/>
        <v>1816.6724444210638</v>
      </c>
      <c r="AW3243" s="102">
        <f t="shared" si="457"/>
        <v>113197.0366366282</v>
      </c>
      <c r="AX3243" s="43">
        <f t="shared" si="450"/>
        <v>4</v>
      </c>
      <c r="AY3243" s="43" t="str">
        <f t="shared" si="458"/>
        <v>UTGS</v>
      </c>
    </row>
    <row r="3244" spans="1:51" hidden="1" x14ac:dyDescent="0.2">
      <c r="A3244" s="38">
        <v>3237</v>
      </c>
      <c r="B3244" t="s">
        <v>5806</v>
      </c>
      <c r="C3244" t="s">
        <v>289</v>
      </c>
      <c r="D3244">
        <v>21100</v>
      </c>
      <c r="E3244" t="s">
        <v>197</v>
      </c>
      <c r="F3244">
        <v>5</v>
      </c>
      <c r="G3244" t="str">
        <f>LOOKUP(F3244,{0,6,45},{"F","L","H"})</f>
        <v>F</v>
      </c>
      <c r="H3244" t="s">
        <v>4859</v>
      </c>
      <c r="I3244" s="43" t="str">
        <f>IFERROR(VLOOKUP(#REF!,#REF!,2,FALSE),"No")</f>
        <v>No</v>
      </c>
      <c r="J3244" s="139">
        <v>2</v>
      </c>
      <c r="K3244" s="148">
        <v>35</v>
      </c>
      <c r="L3244" s="148"/>
      <c r="M3244" s="148"/>
      <c r="N3244" s="148"/>
      <c r="O3244" s="148"/>
      <c r="P3244" s="148"/>
      <c r="Q3244" s="148"/>
      <c r="R3244" s="148"/>
      <c r="S3244" s="148"/>
      <c r="T3244" s="148"/>
      <c r="U3244" s="148"/>
      <c r="V3244" s="148"/>
      <c r="W3244" s="148"/>
      <c r="X3244" s="139">
        <v>4</v>
      </c>
      <c r="Y3244" s="148">
        <v>640.61</v>
      </c>
      <c r="Z3244" s="148">
        <v>6</v>
      </c>
      <c r="AA3244" s="148">
        <v>2</v>
      </c>
      <c r="AB3244" s="148">
        <v>8</v>
      </c>
      <c r="AC3244" s="148">
        <v>357.39</v>
      </c>
      <c r="AD3244" s="148"/>
      <c r="AE3244" s="148"/>
      <c r="AF3244" s="148"/>
      <c r="AG3244" s="148"/>
      <c r="AH3244" s="148"/>
      <c r="AI3244" s="148"/>
      <c r="AJ3244" s="148"/>
      <c r="AK3244" s="148"/>
      <c r="AL3244" s="139">
        <v>0</v>
      </c>
      <c r="AM3244" s="139">
        <v>0</v>
      </c>
      <c r="AN3244" s="148">
        <f t="shared" si="451"/>
        <v>1000</v>
      </c>
      <c r="AO3244" s="148">
        <f t="shared" si="452"/>
        <v>35</v>
      </c>
      <c r="AP3244" s="148">
        <v>5</v>
      </c>
      <c r="AQ3244" s="140">
        <v>136</v>
      </c>
      <c r="AS3244" s="42">
        <f t="shared" si="453"/>
        <v>2554.4217240869812</v>
      </c>
      <c r="AT3244" s="101">
        <f t="shared" si="454"/>
        <v>0</v>
      </c>
      <c r="AU3244" s="42">
        <f t="shared" si="455"/>
        <v>2554.4217240869812</v>
      </c>
      <c r="AV3244" s="42">
        <f t="shared" si="456"/>
        <v>379.2374119226032</v>
      </c>
      <c r="AW3244" s="102">
        <f t="shared" si="457"/>
        <v>18747.149999999998</v>
      </c>
      <c r="AX3244" s="43">
        <f t="shared" si="450"/>
        <v>2</v>
      </c>
      <c r="AY3244" s="43" t="str">
        <f t="shared" si="458"/>
        <v>UTGS</v>
      </c>
    </row>
    <row r="3245" spans="1:51" hidden="1" x14ac:dyDescent="0.2">
      <c r="A3245" s="38">
        <v>3238</v>
      </c>
      <c r="B3245" t="s">
        <v>5806</v>
      </c>
      <c r="C3245" t="s">
        <v>5745</v>
      </c>
      <c r="D3245">
        <v>92750</v>
      </c>
      <c r="E3245" t="s">
        <v>219</v>
      </c>
      <c r="F3245">
        <v>45</v>
      </c>
      <c r="G3245" t="str">
        <f>LOOKUP(F3245,{0,6,45},{"F","L","H"})</f>
        <v>H</v>
      </c>
      <c r="H3245" t="s">
        <v>4861</v>
      </c>
      <c r="I3245" s="43" t="str">
        <f>IFERROR(VLOOKUP(#REF!,#REF!,2,FALSE),"No")</f>
        <v>No</v>
      </c>
      <c r="J3245" s="139">
        <v>4</v>
      </c>
      <c r="K3245" s="148">
        <v>79</v>
      </c>
      <c r="L3245" s="148"/>
      <c r="M3245" s="148"/>
      <c r="N3245" s="148"/>
      <c r="O3245" s="148"/>
      <c r="P3245" s="148"/>
      <c r="Q3245" s="148"/>
      <c r="R3245" s="148"/>
      <c r="S3245" s="148"/>
      <c r="T3245" s="148"/>
      <c r="U3245" s="148"/>
      <c r="V3245" s="148"/>
      <c r="W3245" s="148"/>
      <c r="X3245" s="139">
        <v>4</v>
      </c>
      <c r="Y3245" s="148">
        <v>1000</v>
      </c>
      <c r="Z3245" s="149"/>
      <c r="AA3245" s="148"/>
      <c r="AB3245" s="148"/>
      <c r="AC3245" s="148"/>
      <c r="AD3245" s="148"/>
      <c r="AE3245" s="148"/>
      <c r="AF3245" s="148"/>
      <c r="AG3245" s="148"/>
      <c r="AH3245" s="148"/>
      <c r="AI3245" s="148"/>
      <c r="AJ3245" s="148"/>
      <c r="AK3245" s="148"/>
      <c r="AL3245" s="139">
        <v>0</v>
      </c>
      <c r="AM3245" s="139">
        <v>0</v>
      </c>
      <c r="AN3245" s="148">
        <f t="shared" si="451"/>
        <v>1000</v>
      </c>
      <c r="AO3245" s="148">
        <f t="shared" si="452"/>
        <v>79</v>
      </c>
      <c r="AP3245" s="148">
        <v>2</v>
      </c>
      <c r="AQ3245" s="140">
        <v>2</v>
      </c>
      <c r="AS3245" s="42">
        <f t="shared" si="453"/>
        <v>6046.9347486534716</v>
      </c>
      <c r="AT3245" s="101">
        <f t="shared" si="454"/>
        <v>0</v>
      </c>
      <c r="AU3245" s="42">
        <f t="shared" si="455"/>
        <v>6046.9347486534716</v>
      </c>
      <c r="AV3245" s="42">
        <f t="shared" si="456"/>
        <v>19840.480860737018</v>
      </c>
      <c r="AW3245" s="102">
        <f t="shared" si="457"/>
        <v>113197.0366366282</v>
      </c>
      <c r="AX3245" s="43">
        <f t="shared" si="450"/>
        <v>4</v>
      </c>
      <c r="AY3245" s="43" t="str">
        <f t="shared" si="458"/>
        <v>UTTSM</v>
      </c>
    </row>
    <row r="3246" spans="1:51" hidden="1" x14ac:dyDescent="0.2">
      <c r="A3246" s="38">
        <v>3239</v>
      </c>
      <c r="B3246" t="s">
        <v>362</v>
      </c>
      <c r="C3246" t="s">
        <v>289</v>
      </c>
      <c r="D3246">
        <v>1390</v>
      </c>
      <c r="E3246" t="s">
        <v>1934</v>
      </c>
      <c r="F3246">
        <v>2</v>
      </c>
      <c r="G3246" t="str">
        <f>LOOKUP(F3246,{0,6,45},{"F","L","H"})</f>
        <v>F</v>
      </c>
      <c r="H3246" t="s">
        <v>4862</v>
      </c>
      <c r="I3246" s="43" t="str">
        <f>IFERROR(VLOOKUP(#REF!,#REF!,2,FALSE),"No")</f>
        <v>No</v>
      </c>
      <c r="J3246" s="139">
        <v>0.75</v>
      </c>
      <c r="K3246" s="148">
        <v>19</v>
      </c>
      <c r="L3246" s="148"/>
      <c r="M3246" s="148"/>
      <c r="N3246" s="148"/>
      <c r="O3246" s="148"/>
      <c r="P3246" s="148"/>
      <c r="Q3246" s="148"/>
      <c r="R3246" s="148"/>
      <c r="S3246" s="148"/>
      <c r="T3246" s="148"/>
      <c r="U3246" s="148"/>
      <c r="V3246" s="148"/>
      <c r="W3246" s="148"/>
      <c r="X3246" s="139">
        <v>1.25</v>
      </c>
      <c r="Y3246" s="148">
        <v>207.11</v>
      </c>
      <c r="Z3246" s="149">
        <v>2</v>
      </c>
      <c r="AA3246" s="148">
        <v>792.89</v>
      </c>
      <c r="AB3246" s="148"/>
      <c r="AC3246" s="148"/>
      <c r="AD3246" s="148"/>
      <c r="AE3246" s="148"/>
      <c r="AF3246" s="148"/>
      <c r="AG3246" s="148"/>
      <c r="AH3246" s="148"/>
      <c r="AI3246" s="148"/>
      <c r="AJ3246" s="148"/>
      <c r="AK3246" s="148"/>
      <c r="AL3246" s="139">
        <v>0</v>
      </c>
      <c r="AM3246" s="139">
        <v>0</v>
      </c>
      <c r="AN3246" s="148">
        <f t="shared" si="451"/>
        <v>1000</v>
      </c>
      <c r="AO3246" s="148">
        <f t="shared" si="452"/>
        <v>19</v>
      </c>
      <c r="AP3246" s="148">
        <v>3</v>
      </c>
      <c r="AQ3246" s="140">
        <v>3</v>
      </c>
      <c r="AS3246" s="42">
        <f t="shared" si="453"/>
        <v>1223.2860787900756</v>
      </c>
      <c r="AT3246" s="101">
        <f t="shared" si="454"/>
        <v>0</v>
      </c>
      <c r="AU3246" s="42">
        <f t="shared" si="455"/>
        <v>1223.2860787900756</v>
      </c>
      <c r="AV3246" s="42">
        <f t="shared" si="456"/>
        <v>10885.312907158012</v>
      </c>
      <c r="AW3246" s="102">
        <f t="shared" si="457"/>
        <v>1475.8772811117678</v>
      </c>
      <c r="AX3246" s="43">
        <f t="shared" si="450"/>
        <v>0.75</v>
      </c>
      <c r="AY3246" s="43" t="str">
        <f t="shared" si="458"/>
        <v>UTGS</v>
      </c>
    </row>
    <row r="3247" spans="1:51" hidden="1" x14ac:dyDescent="0.2">
      <c r="A3247" s="38">
        <v>3240</v>
      </c>
      <c r="B3247" t="s">
        <v>362</v>
      </c>
      <c r="C3247" t="s">
        <v>289</v>
      </c>
      <c r="D3247">
        <v>320</v>
      </c>
      <c r="E3247" t="s">
        <v>1245</v>
      </c>
      <c r="F3247">
        <v>0.25</v>
      </c>
      <c r="G3247" t="str">
        <f>LOOKUP(F3247,{0,6,45},{"F","L","H"})</f>
        <v>F</v>
      </c>
      <c r="H3247" t="s">
        <v>4863</v>
      </c>
      <c r="I3247" s="43" t="str">
        <f>IFERROR(VLOOKUP(#REF!,#REF!,2,FALSE),"No")</f>
        <v>No</v>
      </c>
      <c r="J3247" s="139">
        <v>0.75</v>
      </c>
      <c r="K3247" s="148">
        <v>22</v>
      </c>
      <c r="L3247" s="148"/>
      <c r="M3247" s="148"/>
      <c r="N3247" s="148"/>
      <c r="O3247" s="148"/>
      <c r="P3247" s="148"/>
      <c r="Q3247" s="148"/>
      <c r="R3247" s="148"/>
      <c r="S3247" s="148"/>
      <c r="T3247" s="148"/>
      <c r="U3247" s="148"/>
      <c r="V3247" s="148"/>
      <c r="W3247" s="148"/>
      <c r="X3247" s="139">
        <v>2</v>
      </c>
      <c r="Y3247" s="148">
        <v>1000</v>
      </c>
      <c r="Z3247" s="148"/>
      <c r="AA3247" s="148"/>
      <c r="AB3247" s="148"/>
      <c r="AC3247" s="148"/>
      <c r="AD3247" s="148"/>
      <c r="AE3247" s="148"/>
      <c r="AF3247" s="148"/>
      <c r="AG3247" s="148"/>
      <c r="AH3247" s="148"/>
      <c r="AI3247" s="148"/>
      <c r="AJ3247" s="148"/>
      <c r="AK3247" s="148"/>
      <c r="AL3247" s="139">
        <v>0</v>
      </c>
      <c r="AM3247" s="139">
        <v>0</v>
      </c>
      <c r="AN3247" s="148">
        <f t="shared" si="451"/>
        <v>1000</v>
      </c>
      <c r="AO3247" s="148">
        <f t="shared" si="452"/>
        <v>22</v>
      </c>
      <c r="AP3247" s="148">
        <v>9</v>
      </c>
      <c r="AQ3247" s="140">
        <v>9</v>
      </c>
      <c r="AS3247" s="42">
        <f t="shared" si="453"/>
        <v>1416.4365122832455</v>
      </c>
      <c r="AT3247" s="101">
        <f t="shared" si="454"/>
        <v>0</v>
      </c>
      <c r="AU3247" s="42">
        <f t="shared" si="455"/>
        <v>1416.4365122832455</v>
      </c>
      <c r="AV3247" s="42">
        <f t="shared" si="456"/>
        <v>3612.3290801637813</v>
      </c>
      <c r="AW3247" s="102">
        <f t="shared" si="457"/>
        <v>431</v>
      </c>
      <c r="AX3247" s="43">
        <f t="shared" si="450"/>
        <v>0.75</v>
      </c>
      <c r="AY3247" s="43" t="str">
        <f t="shared" si="458"/>
        <v>UTGS</v>
      </c>
    </row>
    <row r="3248" spans="1:51" hidden="1" x14ac:dyDescent="0.2">
      <c r="A3248" s="38">
        <v>3241</v>
      </c>
      <c r="B3248" t="s">
        <v>362</v>
      </c>
      <c r="C3248" t="s">
        <v>289</v>
      </c>
      <c r="D3248">
        <v>550</v>
      </c>
      <c r="E3248" t="s">
        <v>1247</v>
      </c>
      <c r="F3248">
        <v>2</v>
      </c>
      <c r="G3248" t="str">
        <f>LOOKUP(F3248,{0,6,45},{"F","L","H"})</f>
        <v>F</v>
      </c>
      <c r="H3248" t="s">
        <v>4864</v>
      </c>
      <c r="I3248" s="43" t="str">
        <f>IFERROR(VLOOKUP(#REF!,#REF!,2,FALSE),"No")</f>
        <v>No</v>
      </c>
      <c r="J3248" s="139">
        <v>2</v>
      </c>
      <c r="K3248" s="148">
        <v>37</v>
      </c>
      <c r="L3248" s="148"/>
      <c r="M3248" s="148"/>
      <c r="N3248" s="148"/>
      <c r="O3248" s="148"/>
      <c r="P3248" s="148"/>
      <c r="Q3248" s="148"/>
      <c r="R3248" s="148"/>
      <c r="S3248" s="148"/>
      <c r="T3248" s="148"/>
      <c r="U3248" s="148"/>
      <c r="V3248" s="148"/>
      <c r="W3248" s="148"/>
      <c r="X3248" s="139">
        <v>2</v>
      </c>
      <c r="Y3248" s="148">
        <v>213.62</v>
      </c>
      <c r="Z3248" s="149">
        <v>4</v>
      </c>
      <c r="AA3248" s="148">
        <v>16.62</v>
      </c>
      <c r="AB3248" s="148">
        <v>16</v>
      </c>
      <c r="AC3248" s="148">
        <v>769.75</v>
      </c>
      <c r="AD3248" s="148"/>
      <c r="AE3248" s="148"/>
      <c r="AF3248" s="148"/>
      <c r="AG3248" s="148"/>
      <c r="AH3248" s="148"/>
      <c r="AI3248" s="148"/>
      <c r="AJ3248" s="148"/>
      <c r="AK3248" s="148"/>
      <c r="AL3248" s="139">
        <v>0</v>
      </c>
      <c r="AM3248" s="139">
        <v>0</v>
      </c>
      <c r="AN3248" s="148">
        <f t="shared" si="451"/>
        <v>999.99</v>
      </c>
      <c r="AO3248" s="148">
        <f t="shared" si="452"/>
        <v>37</v>
      </c>
      <c r="AP3248" s="148">
        <v>6</v>
      </c>
      <c r="AQ3248" s="140">
        <v>148</v>
      </c>
      <c r="AS3248" s="42">
        <f t="shared" si="453"/>
        <v>2700.3886797490945</v>
      </c>
      <c r="AT3248" s="101">
        <f t="shared" si="454"/>
        <v>0</v>
      </c>
      <c r="AU3248" s="42">
        <f t="shared" si="455"/>
        <v>2700.3886797490945</v>
      </c>
      <c r="AV3248" s="42">
        <f t="shared" si="456"/>
        <v>430.28052035038394</v>
      </c>
      <c r="AW3248" s="102">
        <f t="shared" si="457"/>
        <v>585.0096169344007</v>
      </c>
      <c r="AX3248" s="43">
        <f t="shared" si="450"/>
        <v>2</v>
      </c>
      <c r="AY3248" s="43" t="str">
        <f t="shared" si="458"/>
        <v>UTGS</v>
      </c>
    </row>
    <row r="3249" spans="1:51" hidden="1" x14ac:dyDescent="0.2">
      <c r="A3249" s="38">
        <v>3242</v>
      </c>
      <c r="B3249" t="s">
        <v>362</v>
      </c>
      <c r="C3249" t="s">
        <v>289</v>
      </c>
      <c r="D3249">
        <v>955</v>
      </c>
      <c r="E3249" t="s">
        <v>1250</v>
      </c>
      <c r="F3249">
        <v>2</v>
      </c>
      <c r="G3249" t="str">
        <f>LOOKUP(F3249,{0,6,45},{"F","L","H"})</f>
        <v>F</v>
      </c>
      <c r="H3249" t="s">
        <v>4865</v>
      </c>
      <c r="I3249" s="43" t="str">
        <f>IFERROR(VLOOKUP(#REF!,#REF!,2,FALSE),"No")</f>
        <v>No</v>
      </c>
      <c r="J3249" s="139">
        <v>0.75</v>
      </c>
      <c r="K3249" s="148">
        <v>20</v>
      </c>
      <c r="L3249" s="148"/>
      <c r="M3249" s="148"/>
      <c r="N3249" s="148"/>
      <c r="O3249" s="148"/>
      <c r="P3249" s="148"/>
      <c r="Q3249" s="148"/>
      <c r="R3249" s="148"/>
      <c r="S3249" s="148"/>
      <c r="T3249" s="148"/>
      <c r="U3249" s="148"/>
      <c r="V3249" s="148"/>
      <c r="W3249" s="148"/>
      <c r="X3249" s="139">
        <v>2</v>
      </c>
      <c r="Y3249" s="148">
        <v>222.76</v>
      </c>
      <c r="Z3249" s="148">
        <v>4</v>
      </c>
      <c r="AA3249" s="148">
        <v>777.24</v>
      </c>
      <c r="AB3249" s="148"/>
      <c r="AC3249" s="148"/>
      <c r="AD3249" s="148"/>
      <c r="AE3249" s="148"/>
      <c r="AF3249" s="148"/>
      <c r="AG3249" s="148"/>
      <c r="AH3249" s="148"/>
      <c r="AI3249" s="148"/>
      <c r="AJ3249" s="148"/>
      <c r="AK3249" s="148"/>
      <c r="AL3249" s="139">
        <v>0</v>
      </c>
      <c r="AM3249" s="139">
        <v>0</v>
      </c>
      <c r="AN3249" s="148">
        <f t="shared" si="451"/>
        <v>1000</v>
      </c>
      <c r="AO3249" s="148">
        <f t="shared" si="452"/>
        <v>20</v>
      </c>
      <c r="AP3249" s="148">
        <v>11</v>
      </c>
      <c r="AQ3249" s="140">
        <v>14</v>
      </c>
      <c r="AS3249" s="42">
        <f t="shared" si="453"/>
        <v>1287.6695566211322</v>
      </c>
      <c r="AT3249" s="101">
        <f t="shared" si="454"/>
        <v>0</v>
      </c>
      <c r="AU3249" s="42">
        <f t="shared" si="455"/>
        <v>1287.6695566211322</v>
      </c>
      <c r="AV3249" s="42">
        <f t="shared" si="456"/>
        <v>2720.2694658195737</v>
      </c>
      <c r="AW3249" s="102">
        <f t="shared" si="457"/>
        <v>1475.8772811117678</v>
      </c>
      <c r="AX3249" s="43">
        <f t="shared" si="450"/>
        <v>0.75</v>
      </c>
      <c r="AY3249" s="43" t="str">
        <f t="shared" si="458"/>
        <v>UTGS</v>
      </c>
    </row>
    <row r="3250" spans="1:51" hidden="1" x14ac:dyDescent="0.2">
      <c r="A3250" s="38">
        <v>3243</v>
      </c>
      <c r="B3250" t="s">
        <v>362</v>
      </c>
      <c r="C3250" t="s">
        <v>289</v>
      </c>
      <c r="D3250">
        <v>550</v>
      </c>
      <c r="E3250" t="s">
        <v>1245</v>
      </c>
      <c r="F3250">
        <v>2</v>
      </c>
      <c r="G3250" t="str">
        <f>LOOKUP(F3250,{0,6,45},{"F","L","H"})</f>
        <v>F</v>
      </c>
      <c r="H3250" t="s">
        <v>4866</v>
      </c>
      <c r="I3250" s="43" t="str">
        <f>IFERROR(VLOOKUP(#REF!,#REF!,2,FALSE),"No")</f>
        <v>No</v>
      </c>
      <c r="J3250" s="139">
        <v>0.75</v>
      </c>
      <c r="K3250" s="148">
        <v>26</v>
      </c>
      <c r="L3250" s="148"/>
      <c r="M3250" s="148"/>
      <c r="N3250" s="148"/>
      <c r="O3250" s="148"/>
      <c r="P3250" s="148"/>
      <c r="Q3250" s="148"/>
      <c r="R3250" s="148"/>
      <c r="S3250" s="148"/>
      <c r="T3250" s="148"/>
      <c r="U3250" s="148"/>
      <c r="V3250" s="148"/>
      <c r="W3250" s="148"/>
      <c r="X3250" s="139">
        <v>2</v>
      </c>
      <c r="Y3250" s="148">
        <v>1000</v>
      </c>
      <c r="Z3250" s="148"/>
      <c r="AA3250" s="148"/>
      <c r="AB3250" s="148"/>
      <c r="AC3250" s="148"/>
      <c r="AD3250" s="148"/>
      <c r="AE3250" s="148"/>
      <c r="AF3250" s="148"/>
      <c r="AG3250" s="148"/>
      <c r="AH3250" s="148"/>
      <c r="AI3250" s="148"/>
      <c r="AJ3250" s="148"/>
      <c r="AK3250" s="148"/>
      <c r="AL3250" s="139">
        <v>0</v>
      </c>
      <c r="AM3250" s="139">
        <v>0</v>
      </c>
      <c r="AN3250" s="148">
        <f t="shared" si="451"/>
        <v>1000</v>
      </c>
      <c r="AO3250" s="148">
        <f t="shared" si="452"/>
        <v>26</v>
      </c>
      <c r="AP3250" s="148">
        <v>8</v>
      </c>
      <c r="AQ3250" s="140">
        <v>37</v>
      </c>
      <c r="AS3250" s="42">
        <f t="shared" si="453"/>
        <v>1673.9704236074717</v>
      </c>
      <c r="AT3250" s="101">
        <f t="shared" si="454"/>
        <v>0</v>
      </c>
      <c r="AU3250" s="42">
        <f t="shared" si="455"/>
        <v>1673.9704236074717</v>
      </c>
      <c r="AV3250" s="42">
        <f t="shared" si="456"/>
        <v>878.67464112091977</v>
      </c>
      <c r="AW3250" s="102">
        <f t="shared" si="457"/>
        <v>585.0096169344007</v>
      </c>
      <c r="AX3250" s="43">
        <f t="shared" si="450"/>
        <v>0.75</v>
      </c>
      <c r="AY3250" s="43" t="str">
        <f t="shared" si="458"/>
        <v>UTGS</v>
      </c>
    </row>
    <row r="3251" spans="1:51" hidden="1" x14ac:dyDescent="0.2">
      <c r="A3251" s="38">
        <v>3244</v>
      </c>
      <c r="B3251" t="s">
        <v>362</v>
      </c>
      <c r="C3251" t="s">
        <v>289</v>
      </c>
      <c r="D3251">
        <v>550</v>
      </c>
      <c r="E3251" t="s">
        <v>1245</v>
      </c>
      <c r="F3251">
        <v>2</v>
      </c>
      <c r="G3251" t="str">
        <f>LOOKUP(F3251,{0,6,45},{"F","L","H"})</f>
        <v>F</v>
      </c>
      <c r="H3251" t="s">
        <v>4867</v>
      </c>
      <c r="I3251" s="43" t="str">
        <f>IFERROR(VLOOKUP(#REF!,#REF!,2,FALSE),"No")</f>
        <v>No</v>
      </c>
      <c r="J3251" s="139">
        <v>0.75</v>
      </c>
      <c r="K3251" s="148">
        <v>5</v>
      </c>
      <c r="L3251" s="148"/>
      <c r="M3251" s="148"/>
      <c r="N3251" s="148"/>
      <c r="O3251" s="148"/>
      <c r="P3251" s="148"/>
      <c r="Q3251" s="148"/>
      <c r="R3251" s="148"/>
      <c r="S3251" s="148"/>
      <c r="T3251" s="148"/>
      <c r="U3251" s="148"/>
      <c r="V3251" s="148"/>
      <c r="W3251" s="148"/>
      <c r="X3251" s="139">
        <v>2</v>
      </c>
      <c r="Y3251" s="148">
        <v>1000</v>
      </c>
      <c r="Z3251" s="148"/>
      <c r="AA3251" s="148"/>
      <c r="AB3251" s="148"/>
      <c r="AC3251" s="148"/>
      <c r="AD3251" s="148"/>
      <c r="AE3251" s="148"/>
      <c r="AF3251" s="148"/>
      <c r="AG3251" s="148"/>
      <c r="AH3251" s="148"/>
      <c r="AI3251" s="148"/>
      <c r="AJ3251" s="148"/>
      <c r="AK3251" s="148"/>
      <c r="AL3251" s="139">
        <v>0</v>
      </c>
      <c r="AM3251" s="139">
        <v>0</v>
      </c>
      <c r="AN3251" s="148">
        <f t="shared" si="451"/>
        <v>1000</v>
      </c>
      <c r="AO3251" s="148">
        <f t="shared" si="452"/>
        <v>5</v>
      </c>
      <c r="AP3251" s="148">
        <v>8</v>
      </c>
      <c r="AQ3251" s="140">
        <v>41</v>
      </c>
      <c r="AS3251" s="42">
        <f t="shared" si="453"/>
        <v>321.91738915528305</v>
      </c>
      <c r="AT3251" s="101">
        <f t="shared" si="454"/>
        <v>0</v>
      </c>
      <c r="AU3251" s="42">
        <f t="shared" si="455"/>
        <v>321.91738915528305</v>
      </c>
      <c r="AV3251" s="42">
        <f t="shared" si="456"/>
        <v>792.95028588961054</v>
      </c>
      <c r="AW3251" s="102">
        <f t="shared" si="457"/>
        <v>585.0096169344007</v>
      </c>
      <c r="AX3251" s="43">
        <f t="shared" si="450"/>
        <v>0.75</v>
      </c>
      <c r="AY3251" s="43" t="str">
        <f t="shared" si="458"/>
        <v>UTGS</v>
      </c>
    </row>
    <row r="3252" spans="1:51" hidden="1" x14ac:dyDescent="0.2">
      <c r="A3252" s="38">
        <v>3245</v>
      </c>
      <c r="B3252" t="s">
        <v>362</v>
      </c>
      <c r="C3252" t="s">
        <v>289</v>
      </c>
      <c r="D3252">
        <v>550</v>
      </c>
      <c r="E3252" t="s">
        <v>1245</v>
      </c>
      <c r="F3252">
        <v>2</v>
      </c>
      <c r="G3252" t="str">
        <f>LOOKUP(F3252,{0,6,45},{"F","L","H"})</f>
        <v>F</v>
      </c>
      <c r="H3252" t="s">
        <v>4868</v>
      </c>
      <c r="I3252" s="43" t="str">
        <f>IFERROR(VLOOKUP(#REF!,#REF!,2,FALSE),"No")</f>
        <v>No</v>
      </c>
      <c r="J3252" s="139">
        <v>0.75</v>
      </c>
      <c r="K3252" s="148">
        <v>12</v>
      </c>
      <c r="L3252" s="148"/>
      <c r="M3252" s="148"/>
      <c r="N3252" s="148"/>
      <c r="O3252" s="148"/>
      <c r="P3252" s="148"/>
      <c r="Q3252" s="148"/>
      <c r="R3252" s="148"/>
      <c r="S3252" s="148"/>
      <c r="T3252" s="148"/>
      <c r="U3252" s="148"/>
      <c r="V3252" s="148"/>
      <c r="W3252" s="148"/>
      <c r="X3252" s="139">
        <v>2</v>
      </c>
      <c r="Y3252" s="148">
        <v>1000</v>
      </c>
      <c r="Z3252" s="149"/>
      <c r="AA3252" s="148"/>
      <c r="AB3252" s="148"/>
      <c r="AC3252" s="148"/>
      <c r="AD3252" s="148"/>
      <c r="AE3252" s="148"/>
      <c r="AF3252" s="148"/>
      <c r="AG3252" s="148"/>
      <c r="AH3252" s="148"/>
      <c r="AI3252" s="148"/>
      <c r="AJ3252" s="148"/>
      <c r="AK3252" s="148"/>
      <c r="AL3252" s="139">
        <v>0</v>
      </c>
      <c r="AM3252" s="139">
        <v>0</v>
      </c>
      <c r="AN3252" s="148">
        <f t="shared" si="451"/>
        <v>1000</v>
      </c>
      <c r="AO3252" s="148">
        <f t="shared" si="452"/>
        <v>12</v>
      </c>
      <c r="AP3252" s="148">
        <v>10</v>
      </c>
      <c r="AQ3252" s="140">
        <v>56</v>
      </c>
      <c r="AS3252" s="42">
        <f t="shared" si="453"/>
        <v>772.60173397267931</v>
      </c>
      <c r="AT3252" s="101">
        <f t="shared" si="454"/>
        <v>0</v>
      </c>
      <c r="AU3252" s="42">
        <f t="shared" si="455"/>
        <v>772.60173397267931</v>
      </c>
      <c r="AV3252" s="42">
        <f t="shared" si="456"/>
        <v>580.5528878834649</v>
      </c>
      <c r="AW3252" s="102">
        <f t="shared" si="457"/>
        <v>585.0096169344007</v>
      </c>
      <c r="AX3252" s="43">
        <f t="shared" si="450"/>
        <v>0.75</v>
      </c>
      <c r="AY3252" s="43" t="str">
        <f t="shared" si="458"/>
        <v>UTGS</v>
      </c>
    </row>
    <row r="3253" spans="1:51" hidden="1" x14ac:dyDescent="0.2">
      <c r="A3253" s="38">
        <v>3246</v>
      </c>
      <c r="B3253" t="s">
        <v>362</v>
      </c>
      <c r="C3253" t="s">
        <v>289</v>
      </c>
      <c r="D3253">
        <v>550</v>
      </c>
      <c r="E3253" t="s">
        <v>1247</v>
      </c>
      <c r="F3253">
        <v>2</v>
      </c>
      <c r="G3253" t="str">
        <f>LOOKUP(F3253,{0,6,45},{"F","L","H"})</f>
        <v>F</v>
      </c>
      <c r="H3253" t="s">
        <v>4869</v>
      </c>
      <c r="I3253" s="43" t="str">
        <f>IFERROR(VLOOKUP(#REF!,#REF!,2,FALSE),"No")</f>
        <v>No</v>
      </c>
      <c r="J3253" s="139">
        <v>1.25</v>
      </c>
      <c r="K3253" s="148">
        <v>54</v>
      </c>
      <c r="L3253" s="148"/>
      <c r="M3253" s="148"/>
      <c r="N3253" s="148"/>
      <c r="O3253" s="148"/>
      <c r="P3253" s="148"/>
      <c r="Q3253" s="148"/>
      <c r="R3253" s="148"/>
      <c r="S3253" s="148"/>
      <c r="T3253" s="148"/>
      <c r="U3253" s="148"/>
      <c r="V3253" s="148"/>
      <c r="W3253" s="148"/>
      <c r="X3253" s="139">
        <v>4</v>
      </c>
      <c r="Y3253" s="148">
        <v>1000</v>
      </c>
      <c r="Z3253" s="148"/>
      <c r="AA3253" s="148"/>
      <c r="AB3253" s="148"/>
      <c r="AC3253" s="148"/>
      <c r="AD3253" s="148"/>
      <c r="AE3253" s="148"/>
      <c r="AF3253" s="148"/>
      <c r="AG3253" s="148"/>
      <c r="AH3253" s="148"/>
      <c r="AI3253" s="148"/>
      <c r="AJ3253" s="148"/>
      <c r="AK3253" s="148"/>
      <c r="AL3253" s="139">
        <v>0</v>
      </c>
      <c r="AM3253" s="139">
        <v>0</v>
      </c>
      <c r="AN3253" s="148">
        <f t="shared" si="451"/>
        <v>1000</v>
      </c>
      <c r="AO3253" s="148">
        <f t="shared" si="452"/>
        <v>54</v>
      </c>
      <c r="AP3253" s="148">
        <v>11</v>
      </c>
      <c r="AQ3253" s="140">
        <v>98</v>
      </c>
      <c r="AS3253" s="42">
        <f t="shared" si="453"/>
        <v>4023.7278028770565</v>
      </c>
      <c r="AT3253" s="101">
        <f t="shared" si="454"/>
        <v>0</v>
      </c>
      <c r="AU3253" s="42">
        <f t="shared" si="455"/>
        <v>4023.7278028770565</v>
      </c>
      <c r="AV3253" s="42">
        <f t="shared" si="456"/>
        <v>404.90777266810238</v>
      </c>
      <c r="AW3253" s="102">
        <f t="shared" si="457"/>
        <v>585.0096169344007</v>
      </c>
      <c r="AX3253" s="43">
        <f t="shared" si="450"/>
        <v>1.25</v>
      </c>
      <c r="AY3253" s="43" t="str">
        <f t="shared" si="458"/>
        <v>UTGS</v>
      </c>
    </row>
    <row r="3254" spans="1:51" hidden="1" x14ac:dyDescent="0.2">
      <c r="A3254" s="38">
        <v>3247</v>
      </c>
      <c r="B3254" t="s">
        <v>362</v>
      </c>
      <c r="C3254" t="s">
        <v>289</v>
      </c>
      <c r="D3254">
        <v>320</v>
      </c>
      <c r="E3254" t="s">
        <v>1245</v>
      </c>
      <c r="F3254">
        <v>0.25</v>
      </c>
      <c r="G3254" t="str">
        <f>LOOKUP(F3254,{0,6,45},{"F","L","H"})</f>
        <v>F</v>
      </c>
      <c r="H3254" t="s">
        <v>4870</v>
      </c>
      <c r="I3254" s="43" t="str">
        <f>IFERROR(VLOOKUP(#REF!,#REF!,2,FALSE),"No")</f>
        <v>No</v>
      </c>
      <c r="J3254" s="139">
        <v>0.75</v>
      </c>
      <c r="K3254" s="148">
        <v>20</v>
      </c>
      <c r="L3254" s="148"/>
      <c r="M3254" s="148"/>
      <c r="N3254" s="148"/>
      <c r="O3254" s="148"/>
      <c r="P3254" s="148"/>
      <c r="Q3254" s="148"/>
      <c r="R3254" s="148"/>
      <c r="S3254" s="148"/>
      <c r="T3254" s="148"/>
      <c r="U3254" s="148"/>
      <c r="V3254" s="148"/>
      <c r="W3254" s="148"/>
      <c r="X3254" s="139">
        <v>0.75</v>
      </c>
      <c r="Y3254" s="148">
        <v>354.75</v>
      </c>
      <c r="Z3254" s="148">
        <v>2</v>
      </c>
      <c r="AA3254" s="148">
        <v>239.25</v>
      </c>
      <c r="AB3254" s="148">
        <v>4</v>
      </c>
      <c r="AC3254" s="148">
        <v>406</v>
      </c>
      <c r="AD3254" s="148"/>
      <c r="AE3254" s="148"/>
      <c r="AF3254" s="148"/>
      <c r="AG3254" s="148"/>
      <c r="AH3254" s="148"/>
      <c r="AI3254" s="148"/>
      <c r="AJ3254" s="148"/>
      <c r="AK3254" s="148"/>
      <c r="AL3254" s="139">
        <v>0</v>
      </c>
      <c r="AM3254" s="139">
        <v>0</v>
      </c>
      <c r="AN3254" s="148">
        <f t="shared" si="451"/>
        <v>1000</v>
      </c>
      <c r="AO3254" s="148">
        <f t="shared" si="452"/>
        <v>20</v>
      </c>
      <c r="AP3254" s="148">
        <v>11</v>
      </c>
      <c r="AQ3254" s="140">
        <v>11</v>
      </c>
      <c r="AS3254" s="42">
        <f t="shared" si="453"/>
        <v>1287.6695566211322</v>
      </c>
      <c r="AT3254" s="101">
        <f t="shared" si="454"/>
        <v>0</v>
      </c>
      <c r="AU3254" s="42">
        <f t="shared" si="455"/>
        <v>1287.6695566211322</v>
      </c>
      <c r="AV3254" s="42">
        <f t="shared" si="456"/>
        <v>3464.6351564976399</v>
      </c>
      <c r="AW3254" s="102">
        <f t="shared" si="457"/>
        <v>431</v>
      </c>
      <c r="AX3254" s="43">
        <f t="shared" si="450"/>
        <v>0.75</v>
      </c>
      <c r="AY3254" s="43" t="str">
        <f t="shared" si="458"/>
        <v>UTGS</v>
      </c>
    </row>
    <row r="3255" spans="1:51" hidden="1" x14ac:dyDescent="0.2">
      <c r="A3255" s="38">
        <v>3248</v>
      </c>
      <c r="B3255" t="s">
        <v>362</v>
      </c>
      <c r="C3255" t="s">
        <v>289</v>
      </c>
      <c r="D3255">
        <v>955</v>
      </c>
      <c r="E3255" t="s">
        <v>1250</v>
      </c>
      <c r="F3255">
        <v>2</v>
      </c>
      <c r="G3255" t="str">
        <f>LOOKUP(F3255,{0,6,45},{"F","L","H"})</f>
        <v>F</v>
      </c>
      <c r="H3255" t="s">
        <v>4871</v>
      </c>
      <c r="I3255" s="43" t="str">
        <f>IFERROR(VLOOKUP(#REF!,#REF!,2,FALSE),"No")</f>
        <v>No</v>
      </c>
      <c r="J3255" s="139">
        <v>1.25</v>
      </c>
      <c r="K3255" s="148">
        <v>356</v>
      </c>
      <c r="L3255" s="148">
        <v>2</v>
      </c>
      <c r="M3255" s="148">
        <v>3</v>
      </c>
      <c r="N3255" s="148">
        <v>4</v>
      </c>
      <c r="O3255" s="148">
        <v>4</v>
      </c>
      <c r="P3255" s="148"/>
      <c r="Q3255" s="148"/>
      <c r="R3255" s="148"/>
      <c r="S3255" s="148"/>
      <c r="T3255" s="148"/>
      <c r="U3255" s="148"/>
      <c r="V3255" s="148"/>
      <c r="W3255" s="148"/>
      <c r="X3255" s="139">
        <v>2</v>
      </c>
      <c r="Y3255" s="148">
        <v>75.25</v>
      </c>
      <c r="Z3255" s="149">
        <v>4</v>
      </c>
      <c r="AA3255" s="148">
        <v>728.5</v>
      </c>
      <c r="AB3255" s="148">
        <v>6</v>
      </c>
      <c r="AC3255" s="148">
        <v>1</v>
      </c>
      <c r="AD3255" s="148">
        <v>8</v>
      </c>
      <c r="AE3255" s="148">
        <v>195.25</v>
      </c>
      <c r="AF3255" s="148"/>
      <c r="AG3255" s="148"/>
      <c r="AH3255" s="148"/>
      <c r="AI3255" s="148"/>
      <c r="AJ3255" s="148"/>
      <c r="AK3255" s="148"/>
      <c r="AL3255" s="139">
        <v>0</v>
      </c>
      <c r="AM3255" s="139">
        <v>0</v>
      </c>
      <c r="AN3255" s="148">
        <f t="shared" si="451"/>
        <v>1000</v>
      </c>
      <c r="AO3255" s="148">
        <f t="shared" si="452"/>
        <v>363</v>
      </c>
      <c r="AP3255" s="148">
        <v>2</v>
      </c>
      <c r="AQ3255" s="140">
        <v>2</v>
      </c>
      <c r="AS3255" s="42">
        <f t="shared" si="453"/>
        <v>27051.922452673545</v>
      </c>
      <c r="AT3255" s="101">
        <f t="shared" si="454"/>
        <v>0</v>
      </c>
      <c r="AU3255" s="42">
        <f t="shared" si="455"/>
        <v>27051.922452673545</v>
      </c>
      <c r="AV3255" s="42">
        <f t="shared" si="456"/>
        <v>22819.105860737014</v>
      </c>
      <c r="AW3255" s="102">
        <f t="shared" si="457"/>
        <v>1475.8772811117678</v>
      </c>
      <c r="AX3255" s="43">
        <f t="shared" si="450"/>
        <v>1.25</v>
      </c>
      <c r="AY3255" s="43" t="str">
        <f t="shared" si="458"/>
        <v>UTGS</v>
      </c>
    </row>
    <row r="3256" spans="1:51" hidden="1" x14ac:dyDescent="0.2">
      <c r="A3256" s="38">
        <v>3249</v>
      </c>
      <c r="B3256" t="s">
        <v>362</v>
      </c>
      <c r="C3256" t="s">
        <v>289</v>
      </c>
      <c r="D3256">
        <v>320</v>
      </c>
      <c r="E3256" t="s">
        <v>1245</v>
      </c>
      <c r="F3256">
        <v>0.25</v>
      </c>
      <c r="G3256" t="str">
        <f>LOOKUP(F3256,{0,6,45},{"F","L","H"})</f>
        <v>F</v>
      </c>
      <c r="H3256" t="s">
        <v>4872</v>
      </c>
      <c r="I3256" s="43" t="str">
        <f>IFERROR(VLOOKUP(#REF!,#REF!,2,FALSE),"No")</f>
        <v>No</v>
      </c>
      <c r="J3256" s="139">
        <v>0.75</v>
      </c>
      <c r="K3256" s="148">
        <v>13</v>
      </c>
      <c r="L3256" s="148"/>
      <c r="M3256" s="148"/>
      <c r="N3256" s="148"/>
      <c r="O3256" s="148"/>
      <c r="P3256" s="148"/>
      <c r="Q3256" s="148"/>
      <c r="R3256" s="148"/>
      <c r="S3256" s="148"/>
      <c r="T3256" s="148"/>
      <c r="U3256" s="148"/>
      <c r="V3256" s="148"/>
      <c r="W3256" s="148"/>
      <c r="X3256" s="139">
        <v>2</v>
      </c>
      <c r="Y3256" s="148">
        <v>778.62</v>
      </c>
      <c r="Z3256" s="148">
        <v>4</v>
      </c>
      <c r="AA3256" s="148">
        <v>221.38</v>
      </c>
      <c r="AB3256" s="148"/>
      <c r="AC3256" s="148"/>
      <c r="AD3256" s="148"/>
      <c r="AE3256" s="148"/>
      <c r="AF3256" s="148"/>
      <c r="AG3256" s="148"/>
      <c r="AH3256" s="148"/>
      <c r="AI3256" s="148"/>
      <c r="AJ3256" s="148"/>
      <c r="AK3256" s="148"/>
      <c r="AL3256" s="139">
        <v>0</v>
      </c>
      <c r="AM3256" s="139">
        <v>0</v>
      </c>
      <c r="AN3256" s="148">
        <f t="shared" si="451"/>
        <v>1000</v>
      </c>
      <c r="AO3256" s="148">
        <f t="shared" si="452"/>
        <v>13</v>
      </c>
      <c r="AP3256" s="148">
        <v>9</v>
      </c>
      <c r="AQ3256" s="140">
        <v>9</v>
      </c>
      <c r="AS3256" s="42">
        <f t="shared" si="453"/>
        <v>836.98521180373587</v>
      </c>
      <c r="AT3256" s="101">
        <f t="shared" si="454"/>
        <v>0</v>
      </c>
      <c r="AU3256" s="42">
        <f t="shared" si="455"/>
        <v>836.98521180373587</v>
      </c>
      <c r="AV3256" s="42">
        <f t="shared" si="456"/>
        <v>3788.6951468304487</v>
      </c>
      <c r="AW3256" s="102">
        <f t="shared" si="457"/>
        <v>431</v>
      </c>
      <c r="AX3256" s="43">
        <f t="shared" si="450"/>
        <v>0.75</v>
      </c>
      <c r="AY3256" s="43" t="str">
        <f t="shared" si="458"/>
        <v>UTGS</v>
      </c>
    </row>
    <row r="3257" spans="1:51" hidden="1" x14ac:dyDescent="0.2">
      <c r="A3257" s="38">
        <v>3250</v>
      </c>
      <c r="B3257" t="s">
        <v>362</v>
      </c>
      <c r="C3257" t="s">
        <v>289</v>
      </c>
      <c r="D3257">
        <v>540</v>
      </c>
      <c r="E3257" t="s">
        <v>1250</v>
      </c>
      <c r="F3257">
        <v>0.25</v>
      </c>
      <c r="G3257" t="str">
        <f>LOOKUP(F3257,{0,6,45},{"F","L","H"})</f>
        <v>F</v>
      </c>
      <c r="H3257" t="s">
        <v>4874</v>
      </c>
      <c r="I3257" s="43" t="str">
        <f>IFERROR(VLOOKUP(#REF!,#REF!,2,FALSE),"No")</f>
        <v>No</v>
      </c>
      <c r="J3257" s="139">
        <v>0.75</v>
      </c>
      <c r="K3257" s="148">
        <v>223</v>
      </c>
      <c r="L3257" s="148"/>
      <c r="M3257" s="148"/>
      <c r="N3257" s="148"/>
      <c r="O3257" s="148"/>
      <c r="P3257" s="148"/>
      <c r="Q3257" s="148"/>
      <c r="R3257" s="148"/>
      <c r="S3257" s="148"/>
      <c r="T3257" s="148"/>
      <c r="U3257" s="148"/>
      <c r="V3257" s="148"/>
      <c r="W3257" s="148"/>
      <c r="X3257" s="139">
        <v>2</v>
      </c>
      <c r="Y3257" s="148">
        <v>999.69</v>
      </c>
      <c r="Z3257" s="149"/>
      <c r="AA3257" s="148"/>
      <c r="AB3257" s="148"/>
      <c r="AC3257" s="148"/>
      <c r="AD3257" s="148"/>
      <c r="AE3257" s="148"/>
      <c r="AF3257" s="148"/>
      <c r="AG3257" s="148"/>
      <c r="AH3257" s="148"/>
      <c r="AI3257" s="148"/>
      <c r="AJ3257" s="148"/>
      <c r="AK3257" s="148"/>
      <c r="AL3257" s="139">
        <v>0</v>
      </c>
      <c r="AM3257" s="139">
        <v>0</v>
      </c>
      <c r="AN3257" s="148">
        <f t="shared" si="451"/>
        <v>999.69</v>
      </c>
      <c r="AO3257" s="148">
        <f t="shared" si="452"/>
        <v>223</v>
      </c>
      <c r="AP3257" s="148">
        <v>4</v>
      </c>
      <c r="AQ3257" s="140">
        <v>4</v>
      </c>
      <c r="AS3257" s="42">
        <f t="shared" si="453"/>
        <v>14357.515556325623</v>
      </c>
      <c r="AT3257" s="101">
        <f t="shared" si="454"/>
        <v>0</v>
      </c>
      <c r="AU3257" s="42">
        <f t="shared" si="455"/>
        <v>14357.515556325623</v>
      </c>
      <c r="AV3257" s="42">
        <f t="shared" si="456"/>
        <v>8125.2208308350946</v>
      </c>
      <c r="AW3257" s="102">
        <f t="shared" si="457"/>
        <v>585.0096169344007</v>
      </c>
      <c r="AX3257" s="43">
        <f t="shared" si="450"/>
        <v>0.75</v>
      </c>
      <c r="AY3257" s="43" t="str">
        <f t="shared" si="458"/>
        <v>UTGS</v>
      </c>
    </row>
    <row r="3258" spans="1:51" hidden="1" x14ac:dyDescent="0.2">
      <c r="A3258" s="38">
        <v>3251</v>
      </c>
      <c r="B3258" t="s">
        <v>5806</v>
      </c>
      <c r="C3258" t="s">
        <v>5746</v>
      </c>
      <c r="D3258">
        <v>17800</v>
      </c>
      <c r="E3258" t="s">
        <v>197</v>
      </c>
      <c r="F3258">
        <v>2</v>
      </c>
      <c r="G3258" t="str">
        <f>LOOKUP(F3258,{0,6,45},{"F","L","H"})</f>
        <v>F</v>
      </c>
      <c r="H3258" t="s">
        <v>4875</v>
      </c>
      <c r="I3258" s="43" t="str">
        <f>IFERROR(VLOOKUP(#REF!,#REF!,2,FALSE),"No")</f>
        <v>No</v>
      </c>
      <c r="J3258" s="139">
        <v>4</v>
      </c>
      <c r="K3258" s="148">
        <v>47</v>
      </c>
      <c r="L3258" s="148"/>
      <c r="M3258" s="148"/>
      <c r="N3258" s="148"/>
      <c r="O3258" s="148"/>
      <c r="P3258" s="148"/>
      <c r="Q3258" s="148"/>
      <c r="R3258" s="148"/>
      <c r="S3258" s="148"/>
      <c r="T3258" s="148"/>
      <c r="U3258" s="148"/>
      <c r="V3258" s="148"/>
      <c r="W3258" s="148"/>
      <c r="X3258" s="139">
        <v>2</v>
      </c>
      <c r="Y3258" s="148">
        <v>426</v>
      </c>
      <c r="Z3258" s="148">
        <v>4</v>
      </c>
      <c r="AA3258" s="148">
        <v>277</v>
      </c>
      <c r="AB3258" s="148">
        <v>6</v>
      </c>
      <c r="AC3258" s="148">
        <v>6</v>
      </c>
      <c r="AD3258" s="148">
        <v>16</v>
      </c>
      <c r="AE3258" s="148">
        <v>291</v>
      </c>
      <c r="AF3258" s="148"/>
      <c r="AG3258" s="148"/>
      <c r="AH3258" s="148"/>
      <c r="AI3258" s="148"/>
      <c r="AJ3258" s="148"/>
      <c r="AK3258" s="148"/>
      <c r="AL3258" s="139">
        <v>0</v>
      </c>
      <c r="AM3258" s="139">
        <v>0</v>
      </c>
      <c r="AN3258" s="148">
        <f t="shared" si="451"/>
        <v>1000</v>
      </c>
      <c r="AO3258" s="148">
        <f t="shared" si="452"/>
        <v>47</v>
      </c>
      <c r="AP3258" s="148">
        <v>7</v>
      </c>
      <c r="AQ3258" s="140">
        <v>214</v>
      </c>
      <c r="AS3258" s="42">
        <f t="shared" si="453"/>
        <v>3597.5434580596607</v>
      </c>
      <c r="AT3258" s="101">
        <f t="shared" si="454"/>
        <v>0</v>
      </c>
      <c r="AU3258" s="42">
        <f t="shared" si="455"/>
        <v>3597.5434580596607</v>
      </c>
      <c r="AV3258" s="42">
        <f t="shared" si="456"/>
        <v>216.82762486670111</v>
      </c>
      <c r="AW3258" s="102">
        <f t="shared" si="457"/>
        <v>15242</v>
      </c>
      <c r="AX3258" s="43">
        <f t="shared" si="450"/>
        <v>4</v>
      </c>
      <c r="AY3258" s="43" t="str">
        <f t="shared" si="458"/>
        <v>UTTSS</v>
      </c>
    </row>
    <row r="3259" spans="1:51" hidden="1" x14ac:dyDescent="0.2">
      <c r="A3259" s="38">
        <v>3252</v>
      </c>
      <c r="B3259" t="s">
        <v>5807</v>
      </c>
      <c r="C3259" t="s">
        <v>5746</v>
      </c>
      <c r="D3259">
        <v>9200</v>
      </c>
      <c r="E3259" t="s">
        <v>212</v>
      </c>
      <c r="F3259">
        <v>5</v>
      </c>
      <c r="G3259" t="str">
        <f>LOOKUP(F3259,{0,6,45},{"F","L","H"})</f>
        <v>F</v>
      </c>
      <c r="H3259" t="s">
        <v>4876</v>
      </c>
      <c r="I3259" s="43" t="str">
        <f>IFERROR(VLOOKUP(#REF!,#REF!,2,FALSE),"No")</f>
        <v>No</v>
      </c>
      <c r="J3259" s="139">
        <v>2</v>
      </c>
      <c r="K3259" s="148">
        <v>205</v>
      </c>
      <c r="L3259" s="148"/>
      <c r="M3259" s="148"/>
      <c r="N3259" s="148"/>
      <c r="O3259" s="148"/>
      <c r="P3259" s="148"/>
      <c r="Q3259" s="148"/>
      <c r="R3259" s="148"/>
      <c r="S3259" s="148"/>
      <c r="T3259" s="148"/>
      <c r="U3259" s="148"/>
      <c r="V3259" s="148"/>
      <c r="W3259" s="148"/>
      <c r="X3259" s="139">
        <v>4</v>
      </c>
      <c r="Y3259" s="148">
        <v>1000</v>
      </c>
      <c r="Z3259" s="149"/>
      <c r="AA3259" s="148"/>
      <c r="AB3259" s="148"/>
      <c r="AC3259" s="148"/>
      <c r="AD3259" s="148"/>
      <c r="AE3259" s="148"/>
      <c r="AF3259" s="148"/>
      <c r="AG3259" s="148"/>
      <c r="AH3259" s="148"/>
      <c r="AI3259" s="148"/>
      <c r="AJ3259" s="148"/>
      <c r="AK3259" s="148"/>
      <c r="AL3259" s="139">
        <v>0</v>
      </c>
      <c r="AM3259" s="139">
        <v>0</v>
      </c>
      <c r="AN3259" s="148">
        <f t="shared" si="451"/>
        <v>1000</v>
      </c>
      <c r="AO3259" s="148">
        <f t="shared" si="452"/>
        <v>205</v>
      </c>
      <c r="AP3259" s="148">
        <v>3</v>
      </c>
      <c r="AQ3259" s="140">
        <v>4</v>
      </c>
      <c r="AS3259" s="42">
        <f t="shared" si="453"/>
        <v>14961.612955366603</v>
      </c>
      <c r="AT3259" s="101">
        <f t="shared" si="454"/>
        <v>0</v>
      </c>
      <c r="AU3259" s="42">
        <f t="shared" si="455"/>
        <v>14961.612955366603</v>
      </c>
      <c r="AV3259" s="42">
        <f t="shared" si="456"/>
        <v>9920.2404303685089</v>
      </c>
      <c r="AW3259" s="102">
        <f t="shared" si="457"/>
        <v>5118</v>
      </c>
      <c r="AX3259" s="43">
        <f t="shared" ref="AX3259:AX3322" si="459">IF(J3259&gt;0,J3259,R3259)</f>
        <v>2</v>
      </c>
      <c r="AY3259" s="43" t="str">
        <f t="shared" si="458"/>
        <v>UTTSS</v>
      </c>
    </row>
    <row r="3260" spans="1:51" hidden="1" x14ac:dyDescent="0.2">
      <c r="A3260" s="38">
        <v>3253</v>
      </c>
      <c r="B3260" t="s">
        <v>362</v>
      </c>
      <c r="C3260" t="s">
        <v>289</v>
      </c>
      <c r="D3260">
        <v>320</v>
      </c>
      <c r="E3260" t="s">
        <v>1245</v>
      </c>
      <c r="F3260">
        <v>0.25</v>
      </c>
      <c r="G3260" t="str">
        <f>LOOKUP(F3260,{0,6,45},{"F","L","H"})</f>
        <v>F</v>
      </c>
      <c r="H3260" t="s">
        <v>4877</v>
      </c>
      <c r="I3260" s="43" t="str">
        <f>IFERROR(VLOOKUP(#REF!,#REF!,2,FALSE),"No")</f>
        <v>No</v>
      </c>
      <c r="J3260" s="139">
        <v>0.75</v>
      </c>
      <c r="K3260" s="148">
        <v>30</v>
      </c>
      <c r="L3260" s="148"/>
      <c r="M3260" s="148"/>
      <c r="N3260" s="148"/>
      <c r="O3260" s="148"/>
      <c r="P3260" s="148"/>
      <c r="Q3260" s="148"/>
      <c r="R3260" s="148"/>
      <c r="S3260" s="148"/>
      <c r="T3260" s="148"/>
      <c r="U3260" s="148"/>
      <c r="V3260" s="148"/>
      <c r="W3260" s="148"/>
      <c r="X3260" s="139">
        <v>2</v>
      </c>
      <c r="Y3260" s="148">
        <v>805.87</v>
      </c>
      <c r="Z3260" s="148">
        <v>4</v>
      </c>
      <c r="AA3260" s="148">
        <v>194.13</v>
      </c>
      <c r="AB3260" s="148"/>
      <c r="AC3260" s="148"/>
      <c r="AD3260" s="148"/>
      <c r="AE3260" s="148"/>
      <c r="AF3260" s="148"/>
      <c r="AG3260" s="148"/>
      <c r="AH3260" s="148"/>
      <c r="AI3260" s="148"/>
      <c r="AJ3260" s="148"/>
      <c r="AK3260" s="148"/>
      <c r="AL3260" s="139">
        <v>0</v>
      </c>
      <c r="AM3260" s="139">
        <v>0</v>
      </c>
      <c r="AN3260" s="148">
        <f t="shared" si="451"/>
        <v>1000</v>
      </c>
      <c r="AO3260" s="148">
        <f t="shared" si="452"/>
        <v>30</v>
      </c>
      <c r="AP3260" s="148">
        <v>11</v>
      </c>
      <c r="AQ3260" s="140">
        <v>11</v>
      </c>
      <c r="AS3260" s="42">
        <f t="shared" si="453"/>
        <v>1931.5043349316984</v>
      </c>
      <c r="AT3260" s="101">
        <f t="shared" si="454"/>
        <v>0</v>
      </c>
      <c r="AU3260" s="42">
        <f t="shared" si="455"/>
        <v>1931.5043349316984</v>
      </c>
      <c r="AV3260" s="42">
        <f t="shared" si="456"/>
        <v>3082.0794383158209</v>
      </c>
      <c r="AW3260" s="102">
        <f t="shared" si="457"/>
        <v>431</v>
      </c>
      <c r="AX3260" s="43">
        <f t="shared" si="459"/>
        <v>0.75</v>
      </c>
      <c r="AY3260" s="43" t="str">
        <f t="shared" si="458"/>
        <v>UTGS</v>
      </c>
    </row>
    <row r="3261" spans="1:51" hidden="1" x14ac:dyDescent="0.2">
      <c r="A3261" s="38">
        <v>3254</v>
      </c>
      <c r="B3261" t="s">
        <v>5806</v>
      </c>
      <c r="C3261" t="s">
        <v>5746</v>
      </c>
      <c r="D3261">
        <v>7800</v>
      </c>
      <c r="E3261" t="s">
        <v>212</v>
      </c>
      <c r="F3261">
        <v>2</v>
      </c>
      <c r="G3261" t="str">
        <f>LOOKUP(F3261,{0,6,45},{"F","L","H"})</f>
        <v>F</v>
      </c>
      <c r="H3261" t="s">
        <v>4878</v>
      </c>
      <c r="I3261" s="43" t="str">
        <f>IFERROR(VLOOKUP(#REF!,#REF!,2,FALSE),"No")</f>
        <v>No</v>
      </c>
      <c r="J3261" s="139">
        <v>2</v>
      </c>
      <c r="K3261" s="148">
        <v>78</v>
      </c>
      <c r="L3261" s="148"/>
      <c r="M3261" s="148"/>
      <c r="N3261" s="148"/>
      <c r="O3261" s="148"/>
      <c r="P3261" s="148"/>
      <c r="Q3261" s="148"/>
      <c r="R3261" s="148"/>
      <c r="S3261" s="148"/>
      <c r="T3261" s="148"/>
      <c r="U3261" s="148"/>
      <c r="V3261" s="148"/>
      <c r="W3261" s="148"/>
      <c r="X3261" s="139">
        <v>4</v>
      </c>
      <c r="Y3261" s="148">
        <v>1000</v>
      </c>
      <c r="Z3261" s="149"/>
      <c r="AA3261" s="148"/>
      <c r="AB3261" s="148"/>
      <c r="AC3261" s="148"/>
      <c r="AD3261" s="148"/>
      <c r="AE3261" s="148"/>
      <c r="AF3261" s="148"/>
      <c r="AG3261" s="148"/>
      <c r="AH3261" s="148"/>
      <c r="AI3261" s="148"/>
      <c r="AJ3261" s="148"/>
      <c r="AK3261" s="148"/>
      <c r="AL3261" s="139">
        <v>0</v>
      </c>
      <c r="AM3261" s="139">
        <v>0</v>
      </c>
      <c r="AN3261" s="148">
        <f t="shared" si="451"/>
        <v>1000</v>
      </c>
      <c r="AO3261" s="148">
        <f t="shared" si="452"/>
        <v>78</v>
      </c>
      <c r="AP3261" s="148">
        <v>6</v>
      </c>
      <c r="AQ3261" s="140">
        <v>11</v>
      </c>
      <c r="AS3261" s="42">
        <f t="shared" si="453"/>
        <v>5692.7112708224149</v>
      </c>
      <c r="AT3261" s="101">
        <f t="shared" si="454"/>
        <v>0</v>
      </c>
      <c r="AU3261" s="42">
        <f t="shared" si="455"/>
        <v>5692.7112708224149</v>
      </c>
      <c r="AV3261" s="42">
        <f t="shared" si="456"/>
        <v>3607.3601564976398</v>
      </c>
      <c r="AW3261" s="102">
        <f t="shared" si="457"/>
        <v>5118</v>
      </c>
      <c r="AX3261" s="43">
        <f t="shared" si="459"/>
        <v>2</v>
      </c>
      <c r="AY3261" s="43" t="str">
        <f t="shared" si="458"/>
        <v>UTTSS</v>
      </c>
    </row>
    <row r="3262" spans="1:51" hidden="1" x14ac:dyDescent="0.2">
      <c r="A3262" s="38">
        <v>3255</v>
      </c>
      <c r="B3262" t="s">
        <v>362</v>
      </c>
      <c r="C3262" t="s">
        <v>289</v>
      </c>
      <c r="D3262">
        <v>540</v>
      </c>
      <c r="E3262" t="s">
        <v>1250</v>
      </c>
      <c r="F3262">
        <v>0.25</v>
      </c>
      <c r="G3262" t="str">
        <f>LOOKUP(F3262,{0,6,45},{"F","L","H"})</f>
        <v>F</v>
      </c>
      <c r="H3262" t="s">
        <v>4879</v>
      </c>
      <c r="I3262" s="43" t="str">
        <f>IFERROR(VLOOKUP(#REF!,#REF!,2,FALSE),"No")</f>
        <v>No</v>
      </c>
      <c r="J3262" s="139">
        <v>0.75</v>
      </c>
      <c r="K3262" s="148">
        <v>23</v>
      </c>
      <c r="L3262" s="148"/>
      <c r="M3262" s="148"/>
      <c r="N3262" s="148"/>
      <c r="O3262" s="148"/>
      <c r="P3262" s="148"/>
      <c r="Q3262" s="148"/>
      <c r="R3262" s="148"/>
      <c r="S3262" s="148"/>
      <c r="T3262" s="148"/>
      <c r="U3262" s="148"/>
      <c r="V3262" s="148"/>
      <c r="W3262" s="148"/>
      <c r="X3262" s="139">
        <v>2</v>
      </c>
      <c r="Y3262" s="148">
        <v>1000</v>
      </c>
      <c r="Z3262" s="148"/>
      <c r="AA3262" s="148"/>
      <c r="AB3262" s="148"/>
      <c r="AC3262" s="148"/>
      <c r="AD3262" s="148"/>
      <c r="AE3262" s="148"/>
      <c r="AF3262" s="148"/>
      <c r="AG3262" s="148"/>
      <c r="AH3262" s="148"/>
      <c r="AI3262" s="148"/>
      <c r="AJ3262" s="148"/>
      <c r="AK3262" s="148"/>
      <c r="AL3262" s="139">
        <v>0</v>
      </c>
      <c r="AM3262" s="139">
        <v>0</v>
      </c>
      <c r="AN3262" s="148">
        <f t="shared" si="451"/>
        <v>1000</v>
      </c>
      <c r="AO3262" s="148">
        <f t="shared" si="452"/>
        <v>23</v>
      </c>
      <c r="AP3262" s="148">
        <v>13</v>
      </c>
      <c r="AQ3262" s="140">
        <v>15</v>
      </c>
      <c r="AS3262" s="42">
        <f t="shared" si="453"/>
        <v>1480.8199901143021</v>
      </c>
      <c r="AT3262" s="101">
        <f t="shared" si="454"/>
        <v>0</v>
      </c>
      <c r="AU3262" s="42">
        <f t="shared" si="455"/>
        <v>1480.8199901143021</v>
      </c>
      <c r="AV3262" s="42">
        <f t="shared" si="456"/>
        <v>2167.3974480982688</v>
      </c>
      <c r="AW3262" s="102">
        <f t="shared" si="457"/>
        <v>585.0096169344007</v>
      </c>
      <c r="AX3262" s="43">
        <f t="shared" si="459"/>
        <v>0.75</v>
      </c>
      <c r="AY3262" s="43" t="str">
        <f t="shared" si="458"/>
        <v>UTGS</v>
      </c>
    </row>
    <row r="3263" spans="1:51" hidden="1" x14ac:dyDescent="0.2">
      <c r="A3263" s="38">
        <v>3256</v>
      </c>
      <c r="B3263" t="s">
        <v>362</v>
      </c>
      <c r="C3263" t="s">
        <v>289</v>
      </c>
      <c r="D3263">
        <v>540</v>
      </c>
      <c r="E3263" t="s">
        <v>1250</v>
      </c>
      <c r="F3263">
        <v>0.25</v>
      </c>
      <c r="G3263" t="str">
        <f>LOOKUP(F3263,{0,6,45},{"F","L","H"})</f>
        <v>F</v>
      </c>
      <c r="H3263" t="s">
        <v>4880</v>
      </c>
      <c r="I3263" s="43" t="str">
        <f>IFERROR(VLOOKUP(#REF!,#REF!,2,FALSE),"No")</f>
        <v>No</v>
      </c>
      <c r="J3263" s="139">
        <v>0.75</v>
      </c>
      <c r="K3263" s="148">
        <v>33</v>
      </c>
      <c r="L3263" s="148"/>
      <c r="M3263" s="148"/>
      <c r="N3263" s="148"/>
      <c r="O3263" s="148"/>
      <c r="P3263" s="148"/>
      <c r="Q3263" s="148"/>
      <c r="R3263" s="148"/>
      <c r="S3263" s="148"/>
      <c r="T3263" s="148"/>
      <c r="U3263" s="148"/>
      <c r="V3263" s="148"/>
      <c r="W3263" s="148"/>
      <c r="X3263" s="139">
        <v>2</v>
      </c>
      <c r="Y3263" s="148">
        <v>759.35</v>
      </c>
      <c r="Z3263" s="148">
        <v>4</v>
      </c>
      <c r="AA3263" s="148">
        <v>240.65</v>
      </c>
      <c r="AB3263" s="148"/>
      <c r="AC3263" s="148"/>
      <c r="AD3263" s="148"/>
      <c r="AE3263" s="148"/>
      <c r="AF3263" s="148"/>
      <c r="AG3263" s="148"/>
      <c r="AH3263" s="148"/>
      <c r="AI3263" s="148"/>
      <c r="AJ3263" s="148"/>
      <c r="AK3263" s="148"/>
      <c r="AL3263" s="139">
        <v>0</v>
      </c>
      <c r="AM3263" s="139">
        <v>0</v>
      </c>
      <c r="AN3263" s="148">
        <f t="shared" si="451"/>
        <v>1000</v>
      </c>
      <c r="AO3263" s="148">
        <f t="shared" si="452"/>
        <v>33</v>
      </c>
      <c r="AP3263" s="148">
        <v>17</v>
      </c>
      <c r="AQ3263" s="140">
        <v>21</v>
      </c>
      <c r="AS3263" s="42">
        <f t="shared" si="453"/>
        <v>2124.6547684248681</v>
      </c>
      <c r="AT3263" s="101">
        <f t="shared" si="454"/>
        <v>0</v>
      </c>
      <c r="AU3263" s="42">
        <f t="shared" si="455"/>
        <v>2124.6547684248681</v>
      </c>
      <c r="AV3263" s="42">
        <f t="shared" si="456"/>
        <v>1630.3058200701921</v>
      </c>
      <c r="AW3263" s="102">
        <f t="shared" si="457"/>
        <v>585.0096169344007</v>
      </c>
      <c r="AX3263" s="43">
        <f t="shared" si="459"/>
        <v>0.75</v>
      </c>
      <c r="AY3263" s="43" t="str">
        <f t="shared" si="458"/>
        <v>UTGS</v>
      </c>
    </row>
    <row r="3264" spans="1:51" hidden="1" x14ac:dyDescent="0.2">
      <c r="A3264" s="38">
        <v>3257</v>
      </c>
      <c r="B3264" t="s">
        <v>362</v>
      </c>
      <c r="C3264" t="s">
        <v>289</v>
      </c>
      <c r="D3264">
        <v>320</v>
      </c>
      <c r="E3264" t="s">
        <v>1245</v>
      </c>
      <c r="F3264">
        <v>0.25</v>
      </c>
      <c r="G3264" t="str">
        <f>LOOKUP(F3264,{0,6,45},{"F","L","H"})</f>
        <v>F</v>
      </c>
      <c r="H3264" t="s">
        <v>4881</v>
      </c>
      <c r="I3264" s="43" t="str">
        <f>IFERROR(VLOOKUP(#REF!,#REF!,2,FALSE),"No")</f>
        <v>No</v>
      </c>
      <c r="J3264" s="139">
        <v>0.75</v>
      </c>
      <c r="K3264" s="148">
        <v>41</v>
      </c>
      <c r="L3264" s="148"/>
      <c r="M3264" s="148"/>
      <c r="N3264" s="148"/>
      <c r="O3264" s="148"/>
      <c r="P3264" s="148"/>
      <c r="Q3264" s="148"/>
      <c r="R3264" s="148"/>
      <c r="S3264" s="148"/>
      <c r="T3264" s="148"/>
      <c r="U3264" s="148"/>
      <c r="V3264" s="148"/>
      <c r="W3264" s="148"/>
      <c r="X3264" s="139">
        <v>2</v>
      </c>
      <c r="Y3264" s="148">
        <v>892.84</v>
      </c>
      <c r="Z3264" s="148">
        <v>4</v>
      </c>
      <c r="AA3264" s="148">
        <v>107.16</v>
      </c>
      <c r="AB3264" s="148"/>
      <c r="AC3264" s="148"/>
      <c r="AD3264" s="148"/>
      <c r="AE3264" s="148"/>
      <c r="AF3264" s="148"/>
      <c r="AG3264" s="148"/>
      <c r="AH3264" s="148"/>
      <c r="AI3264" s="148"/>
      <c r="AJ3264" s="148"/>
      <c r="AK3264" s="148"/>
      <c r="AL3264" s="139">
        <v>0</v>
      </c>
      <c r="AM3264" s="139">
        <v>0</v>
      </c>
      <c r="AN3264" s="148">
        <f t="shared" si="451"/>
        <v>1000</v>
      </c>
      <c r="AO3264" s="148">
        <f t="shared" si="452"/>
        <v>41</v>
      </c>
      <c r="AP3264" s="148">
        <v>4</v>
      </c>
      <c r="AQ3264" s="140">
        <v>4</v>
      </c>
      <c r="AS3264" s="42">
        <f t="shared" si="453"/>
        <v>2639.7225910733209</v>
      </c>
      <c r="AT3264" s="101">
        <f t="shared" si="454"/>
        <v>0</v>
      </c>
      <c r="AU3264" s="42">
        <f t="shared" si="455"/>
        <v>2639.7225910733209</v>
      </c>
      <c r="AV3264" s="42">
        <f t="shared" si="456"/>
        <v>8319.8247303685075</v>
      </c>
      <c r="AW3264" s="102">
        <f t="shared" si="457"/>
        <v>431</v>
      </c>
      <c r="AX3264" s="43">
        <f t="shared" si="459"/>
        <v>0.75</v>
      </c>
      <c r="AY3264" s="43" t="str">
        <f t="shared" si="458"/>
        <v>UTGS</v>
      </c>
    </row>
    <row r="3265" spans="1:51" hidden="1" x14ac:dyDescent="0.2">
      <c r="A3265" s="38">
        <v>3258</v>
      </c>
      <c r="B3265" t="s">
        <v>5806</v>
      </c>
      <c r="C3265" t="s">
        <v>289</v>
      </c>
      <c r="D3265">
        <v>21100</v>
      </c>
      <c r="E3265" t="s">
        <v>197</v>
      </c>
      <c r="F3265">
        <v>5</v>
      </c>
      <c r="G3265" t="str">
        <f>LOOKUP(F3265,{0,6,45},{"F","L","H"})</f>
        <v>F</v>
      </c>
      <c r="H3265" t="s">
        <v>4882</v>
      </c>
      <c r="I3265" s="43" t="str">
        <f>IFERROR(VLOOKUP(#REF!,#REF!,2,FALSE),"No")</f>
        <v>No</v>
      </c>
      <c r="J3265" s="139">
        <v>4</v>
      </c>
      <c r="K3265" s="148">
        <v>212</v>
      </c>
      <c r="L3265" s="148"/>
      <c r="M3265" s="148"/>
      <c r="N3265" s="148"/>
      <c r="O3265" s="148"/>
      <c r="P3265" s="148"/>
      <c r="Q3265" s="148"/>
      <c r="R3265" s="148"/>
      <c r="S3265" s="148"/>
      <c r="T3265" s="148"/>
      <c r="U3265" s="148"/>
      <c r="V3265" s="148"/>
      <c r="W3265" s="148"/>
      <c r="X3265" s="139">
        <v>2</v>
      </c>
      <c r="Y3265" s="148">
        <v>250.47</v>
      </c>
      <c r="Z3265" s="148">
        <v>4</v>
      </c>
      <c r="AA3265" s="148">
        <v>612</v>
      </c>
      <c r="AB3265" s="148">
        <v>6</v>
      </c>
      <c r="AC3265" s="148">
        <v>137.53</v>
      </c>
      <c r="AD3265" s="148"/>
      <c r="AE3265" s="148"/>
      <c r="AF3265" s="148"/>
      <c r="AG3265" s="148"/>
      <c r="AH3265" s="148"/>
      <c r="AI3265" s="148"/>
      <c r="AJ3265" s="148"/>
      <c r="AK3265" s="148"/>
      <c r="AL3265" s="139">
        <v>0</v>
      </c>
      <c r="AM3265" s="139">
        <v>0</v>
      </c>
      <c r="AN3265" s="148">
        <f t="shared" si="451"/>
        <v>1000</v>
      </c>
      <c r="AO3265" s="148">
        <f t="shared" si="452"/>
        <v>212</v>
      </c>
      <c r="AP3265" s="148">
        <v>3</v>
      </c>
      <c r="AQ3265" s="140">
        <v>3</v>
      </c>
      <c r="AS3265" s="42">
        <f t="shared" si="453"/>
        <v>16227.217300184</v>
      </c>
      <c r="AT3265" s="101">
        <f t="shared" si="454"/>
        <v>0</v>
      </c>
      <c r="AU3265" s="42">
        <f t="shared" si="455"/>
        <v>16227.217300184</v>
      </c>
      <c r="AV3265" s="42">
        <f t="shared" si="456"/>
        <v>13561.275773824678</v>
      </c>
      <c r="AW3265" s="102">
        <f t="shared" si="457"/>
        <v>18747.149999999998</v>
      </c>
      <c r="AX3265" s="43">
        <f t="shared" si="459"/>
        <v>4</v>
      </c>
      <c r="AY3265" s="43" t="str">
        <f t="shared" si="458"/>
        <v>UTGS</v>
      </c>
    </row>
    <row r="3266" spans="1:51" hidden="1" x14ac:dyDescent="0.2">
      <c r="A3266" s="38">
        <v>3259</v>
      </c>
      <c r="B3266" t="s">
        <v>362</v>
      </c>
      <c r="C3266" t="s">
        <v>289</v>
      </c>
      <c r="D3266">
        <v>540</v>
      </c>
      <c r="E3266" t="s">
        <v>1250</v>
      </c>
      <c r="F3266">
        <v>0.25</v>
      </c>
      <c r="G3266" t="str">
        <f>LOOKUP(F3266,{0,6,45},{"F","L","H"})</f>
        <v>F</v>
      </c>
      <c r="H3266" t="s">
        <v>4883</v>
      </c>
      <c r="I3266" s="43" t="str">
        <f>IFERROR(VLOOKUP(#REF!,#REF!,2,FALSE),"No")</f>
        <v>No</v>
      </c>
      <c r="J3266" s="139">
        <v>0.75</v>
      </c>
      <c r="K3266" s="148">
        <v>20</v>
      </c>
      <c r="L3266" s="148"/>
      <c r="M3266" s="148"/>
      <c r="N3266" s="148"/>
      <c r="O3266" s="148"/>
      <c r="P3266" s="148"/>
      <c r="Q3266" s="148"/>
      <c r="R3266" s="148"/>
      <c r="S3266" s="148"/>
      <c r="T3266" s="148"/>
      <c r="U3266" s="148"/>
      <c r="V3266" s="148"/>
      <c r="W3266" s="148"/>
      <c r="X3266" s="139">
        <v>2</v>
      </c>
      <c r="Y3266" s="148">
        <v>1000</v>
      </c>
      <c r="Z3266" s="149"/>
      <c r="AA3266" s="148"/>
      <c r="AB3266" s="148"/>
      <c r="AC3266" s="148"/>
      <c r="AD3266" s="148"/>
      <c r="AE3266" s="148"/>
      <c r="AF3266" s="148"/>
      <c r="AG3266" s="148"/>
      <c r="AH3266" s="148"/>
      <c r="AI3266" s="148"/>
      <c r="AJ3266" s="148"/>
      <c r="AK3266" s="148"/>
      <c r="AL3266" s="139">
        <v>0</v>
      </c>
      <c r="AM3266" s="139">
        <v>0</v>
      </c>
      <c r="AN3266" s="148">
        <f t="shared" si="451"/>
        <v>1000</v>
      </c>
      <c r="AO3266" s="148">
        <f t="shared" si="452"/>
        <v>20</v>
      </c>
      <c r="AP3266" s="148">
        <v>19</v>
      </c>
      <c r="AQ3266" s="140">
        <v>19</v>
      </c>
      <c r="AS3266" s="42">
        <f t="shared" si="453"/>
        <v>1287.6695566211322</v>
      </c>
      <c r="AT3266" s="101">
        <f t="shared" si="454"/>
        <v>0</v>
      </c>
      <c r="AU3266" s="42">
        <f t="shared" si="455"/>
        <v>1287.6695566211322</v>
      </c>
      <c r="AV3266" s="42">
        <f t="shared" si="456"/>
        <v>1711.1032484986333</v>
      </c>
      <c r="AW3266" s="102">
        <f t="shared" si="457"/>
        <v>585.0096169344007</v>
      </c>
      <c r="AX3266" s="43">
        <f t="shared" si="459"/>
        <v>0.75</v>
      </c>
      <c r="AY3266" s="43" t="str">
        <f t="shared" si="458"/>
        <v>UTGS</v>
      </c>
    </row>
    <row r="3267" spans="1:51" hidden="1" x14ac:dyDescent="0.2">
      <c r="A3267" s="38">
        <v>3260</v>
      </c>
      <c r="B3267" t="s">
        <v>362</v>
      </c>
      <c r="C3267" t="s">
        <v>289</v>
      </c>
      <c r="D3267">
        <v>550</v>
      </c>
      <c r="E3267" t="s">
        <v>1245</v>
      </c>
      <c r="F3267">
        <v>2</v>
      </c>
      <c r="G3267" t="str">
        <f>LOOKUP(F3267,{0,6,45},{"F","L","H"})</f>
        <v>F</v>
      </c>
      <c r="H3267" t="s">
        <v>4884</v>
      </c>
      <c r="I3267" s="43" t="str">
        <f>IFERROR(VLOOKUP(#REF!,#REF!,2,FALSE),"No")</f>
        <v>No</v>
      </c>
      <c r="J3267" s="139">
        <v>0.75</v>
      </c>
      <c r="K3267" s="148">
        <v>14</v>
      </c>
      <c r="L3267" s="148"/>
      <c r="M3267" s="148"/>
      <c r="N3267" s="148"/>
      <c r="O3267" s="148"/>
      <c r="P3267" s="148"/>
      <c r="Q3267" s="148"/>
      <c r="R3267" s="148"/>
      <c r="S3267" s="148"/>
      <c r="T3267" s="148"/>
      <c r="U3267" s="148"/>
      <c r="V3267" s="148"/>
      <c r="W3267" s="148"/>
      <c r="X3267" s="139">
        <v>2</v>
      </c>
      <c r="Y3267" s="148">
        <v>45.99</v>
      </c>
      <c r="Z3267" s="149">
        <v>4</v>
      </c>
      <c r="AA3267" s="148">
        <v>954.01</v>
      </c>
      <c r="AB3267" s="148"/>
      <c r="AC3267" s="148"/>
      <c r="AD3267" s="148"/>
      <c r="AE3267" s="148"/>
      <c r="AF3267" s="148"/>
      <c r="AG3267" s="148"/>
      <c r="AH3267" s="148"/>
      <c r="AI3267" s="148"/>
      <c r="AJ3267" s="148"/>
      <c r="AK3267" s="148"/>
      <c r="AL3267" s="139">
        <v>0</v>
      </c>
      <c r="AM3267" s="139">
        <v>0</v>
      </c>
      <c r="AN3267" s="148">
        <f t="shared" si="451"/>
        <v>1000</v>
      </c>
      <c r="AO3267" s="148">
        <f t="shared" si="452"/>
        <v>14</v>
      </c>
      <c r="AP3267" s="148">
        <v>11</v>
      </c>
      <c r="AQ3267" s="140">
        <v>29</v>
      </c>
      <c r="AS3267" s="42">
        <f t="shared" si="453"/>
        <v>901.36868963479253</v>
      </c>
      <c r="AT3267" s="101">
        <f t="shared" si="454"/>
        <v>0</v>
      </c>
      <c r="AU3267" s="42">
        <f t="shared" si="455"/>
        <v>901.36868963479253</v>
      </c>
      <c r="AV3267" s="42">
        <f t="shared" si="456"/>
        <v>1356.9383938439323</v>
      </c>
      <c r="AW3267" s="102">
        <f t="shared" si="457"/>
        <v>585.0096169344007</v>
      </c>
      <c r="AX3267" s="43">
        <f t="shared" si="459"/>
        <v>0.75</v>
      </c>
      <c r="AY3267" s="43" t="str">
        <f t="shared" si="458"/>
        <v>UTGS</v>
      </c>
    </row>
    <row r="3268" spans="1:51" hidden="1" x14ac:dyDescent="0.2">
      <c r="A3268" s="38">
        <v>3261</v>
      </c>
      <c r="B3268" t="s">
        <v>362</v>
      </c>
      <c r="C3268" t="s">
        <v>289</v>
      </c>
      <c r="D3268">
        <v>930</v>
      </c>
      <c r="E3268" t="s">
        <v>1253</v>
      </c>
      <c r="F3268">
        <v>2</v>
      </c>
      <c r="G3268" t="str">
        <f>LOOKUP(F3268,{0,6,45},{"F","L","H"})</f>
        <v>F</v>
      </c>
      <c r="H3268" t="s">
        <v>4885</v>
      </c>
      <c r="I3268" s="43" t="str">
        <f>IFERROR(VLOOKUP(#REF!,#REF!,2,FALSE),"No")</f>
        <v>No</v>
      </c>
      <c r="J3268" s="139">
        <v>0.75</v>
      </c>
      <c r="K3268" s="148">
        <v>52</v>
      </c>
      <c r="L3268" s="148"/>
      <c r="M3268" s="148"/>
      <c r="N3268" s="148"/>
      <c r="O3268" s="148"/>
      <c r="P3268" s="148"/>
      <c r="Q3268" s="148"/>
      <c r="R3268" s="148"/>
      <c r="S3268" s="148"/>
      <c r="T3268" s="148"/>
      <c r="U3268" s="148"/>
      <c r="V3268" s="148"/>
      <c r="W3268" s="148"/>
      <c r="X3268" s="139">
        <v>2</v>
      </c>
      <c r="Y3268" s="148">
        <v>1000</v>
      </c>
      <c r="Z3268" s="148"/>
      <c r="AA3268" s="148"/>
      <c r="AB3268" s="148"/>
      <c r="AC3268" s="148"/>
      <c r="AD3268" s="148"/>
      <c r="AE3268" s="148"/>
      <c r="AF3268" s="148"/>
      <c r="AG3268" s="148"/>
      <c r="AH3268" s="148"/>
      <c r="AI3268" s="148"/>
      <c r="AJ3268" s="148"/>
      <c r="AK3268" s="148"/>
      <c r="AL3268" s="139">
        <v>0</v>
      </c>
      <c r="AM3268" s="139">
        <v>0</v>
      </c>
      <c r="AN3268" s="148">
        <f t="shared" si="451"/>
        <v>1000</v>
      </c>
      <c r="AO3268" s="148">
        <f t="shared" si="452"/>
        <v>52</v>
      </c>
      <c r="AP3268" s="148">
        <v>6</v>
      </c>
      <c r="AQ3268" s="140">
        <v>6</v>
      </c>
      <c r="AS3268" s="42">
        <f t="shared" si="453"/>
        <v>3347.9408472149435</v>
      </c>
      <c r="AT3268" s="101">
        <f t="shared" si="454"/>
        <v>0</v>
      </c>
      <c r="AU3268" s="42">
        <f t="shared" si="455"/>
        <v>3347.9408472149435</v>
      </c>
      <c r="AV3268" s="42">
        <f t="shared" si="456"/>
        <v>5418.493620245672</v>
      </c>
      <c r="AW3268" s="102">
        <f t="shared" si="457"/>
        <v>1475.8772811117678</v>
      </c>
      <c r="AX3268" s="43">
        <f t="shared" si="459"/>
        <v>0.75</v>
      </c>
      <c r="AY3268" s="43" t="str">
        <f t="shared" si="458"/>
        <v>UTGS</v>
      </c>
    </row>
    <row r="3269" spans="1:51" hidden="1" x14ac:dyDescent="0.2">
      <c r="A3269" s="38">
        <v>3262</v>
      </c>
      <c r="B3269" t="s">
        <v>362</v>
      </c>
      <c r="C3269" t="s">
        <v>289</v>
      </c>
      <c r="D3269">
        <v>550</v>
      </c>
      <c r="E3269" t="s">
        <v>1245</v>
      </c>
      <c r="F3269">
        <v>2</v>
      </c>
      <c r="G3269" t="str">
        <f>LOOKUP(F3269,{0,6,45},{"F","L","H"})</f>
        <v>F</v>
      </c>
      <c r="H3269" t="s">
        <v>4886</v>
      </c>
      <c r="I3269" s="43" t="str">
        <f>IFERROR(VLOOKUP(#REF!,#REF!,2,FALSE),"No")</f>
        <v>No</v>
      </c>
      <c r="J3269" s="139">
        <v>1.25</v>
      </c>
      <c r="K3269" s="148">
        <v>58</v>
      </c>
      <c r="L3269" s="148"/>
      <c r="M3269" s="148"/>
      <c r="N3269" s="148"/>
      <c r="O3269" s="148"/>
      <c r="P3269" s="148"/>
      <c r="Q3269" s="148"/>
      <c r="R3269" s="148"/>
      <c r="S3269" s="148"/>
      <c r="T3269" s="148"/>
      <c r="U3269" s="148"/>
      <c r="V3269" s="148"/>
      <c r="W3269" s="148"/>
      <c r="X3269" s="139">
        <v>2</v>
      </c>
      <c r="Y3269" s="148">
        <v>1000</v>
      </c>
      <c r="Z3269" s="148"/>
      <c r="AA3269" s="148"/>
      <c r="AB3269" s="148"/>
      <c r="AC3269" s="148"/>
      <c r="AD3269" s="148"/>
      <c r="AE3269" s="148"/>
      <c r="AF3269" s="148"/>
      <c r="AG3269" s="148"/>
      <c r="AH3269" s="148"/>
      <c r="AI3269" s="148"/>
      <c r="AJ3269" s="148"/>
      <c r="AK3269" s="148"/>
      <c r="AL3269" s="139">
        <v>0</v>
      </c>
      <c r="AM3269" s="139">
        <v>0</v>
      </c>
      <c r="AN3269" s="148">
        <f t="shared" si="451"/>
        <v>1000</v>
      </c>
      <c r="AO3269" s="148">
        <f t="shared" si="452"/>
        <v>58</v>
      </c>
      <c r="AP3269" s="148">
        <v>7</v>
      </c>
      <c r="AQ3269" s="140">
        <v>21</v>
      </c>
      <c r="AS3269" s="42">
        <f t="shared" si="453"/>
        <v>4321.7817142012827</v>
      </c>
      <c r="AT3269" s="101">
        <f t="shared" si="454"/>
        <v>0</v>
      </c>
      <c r="AU3269" s="42">
        <f t="shared" si="455"/>
        <v>4321.7817142012827</v>
      </c>
      <c r="AV3269" s="42">
        <f t="shared" si="456"/>
        <v>1548.1410343559062</v>
      </c>
      <c r="AW3269" s="102">
        <f t="shared" si="457"/>
        <v>585.0096169344007</v>
      </c>
      <c r="AX3269" s="43">
        <f t="shared" si="459"/>
        <v>1.25</v>
      </c>
      <c r="AY3269" s="43" t="str">
        <f t="shared" si="458"/>
        <v>UTGS</v>
      </c>
    </row>
    <row r="3270" spans="1:51" hidden="1" x14ac:dyDescent="0.2">
      <c r="A3270" s="38">
        <v>3263</v>
      </c>
      <c r="B3270" t="s">
        <v>362</v>
      </c>
      <c r="C3270" t="s">
        <v>289</v>
      </c>
      <c r="D3270">
        <v>550</v>
      </c>
      <c r="E3270" t="s">
        <v>1245</v>
      </c>
      <c r="F3270">
        <v>2</v>
      </c>
      <c r="G3270" t="str">
        <f>LOOKUP(F3270,{0,6,45},{"F","L","H"})</f>
        <v>F</v>
      </c>
      <c r="H3270" t="s">
        <v>4887</v>
      </c>
      <c r="I3270" s="43" t="str">
        <f>IFERROR(VLOOKUP(#REF!,#REF!,2,FALSE),"No")</f>
        <v>No</v>
      </c>
      <c r="J3270" s="139">
        <v>0.75</v>
      </c>
      <c r="K3270" s="148">
        <v>59</v>
      </c>
      <c r="L3270" s="148"/>
      <c r="M3270" s="148"/>
      <c r="N3270" s="148"/>
      <c r="O3270" s="148"/>
      <c r="P3270" s="148"/>
      <c r="Q3270" s="148"/>
      <c r="R3270" s="148"/>
      <c r="S3270" s="148"/>
      <c r="T3270" s="148"/>
      <c r="U3270" s="148"/>
      <c r="V3270" s="148"/>
      <c r="W3270" s="148"/>
      <c r="X3270" s="139">
        <v>2</v>
      </c>
      <c r="Y3270" s="148">
        <v>841.04</v>
      </c>
      <c r="Z3270" s="148">
        <v>6</v>
      </c>
      <c r="AA3270" s="148">
        <v>158.96</v>
      </c>
      <c r="AB3270" s="148"/>
      <c r="AC3270" s="148"/>
      <c r="AD3270" s="148"/>
      <c r="AE3270" s="148"/>
      <c r="AF3270" s="148"/>
      <c r="AG3270" s="148"/>
      <c r="AH3270" s="148"/>
      <c r="AI3270" s="148"/>
      <c r="AJ3270" s="148"/>
      <c r="AK3270" s="148"/>
      <c r="AL3270" s="139">
        <v>0</v>
      </c>
      <c r="AM3270" s="139">
        <v>0</v>
      </c>
      <c r="AN3270" s="148">
        <f t="shared" si="451"/>
        <v>1000</v>
      </c>
      <c r="AO3270" s="148">
        <f t="shared" si="452"/>
        <v>59</v>
      </c>
      <c r="AP3270" s="148">
        <v>6</v>
      </c>
      <c r="AQ3270" s="140">
        <v>25</v>
      </c>
      <c r="AS3270" s="42">
        <f t="shared" si="453"/>
        <v>3798.6251920323398</v>
      </c>
      <c r="AT3270" s="101">
        <f t="shared" si="454"/>
        <v>0</v>
      </c>
      <c r="AU3270" s="42">
        <f t="shared" si="455"/>
        <v>3798.6251920323398</v>
      </c>
      <c r="AV3270" s="42">
        <f t="shared" si="456"/>
        <v>1475.4216368589614</v>
      </c>
      <c r="AW3270" s="102">
        <f t="shared" si="457"/>
        <v>585.0096169344007</v>
      </c>
      <c r="AX3270" s="43">
        <f t="shared" si="459"/>
        <v>0.75</v>
      </c>
      <c r="AY3270" s="43" t="str">
        <f t="shared" si="458"/>
        <v>UTGS</v>
      </c>
    </row>
    <row r="3271" spans="1:51" hidden="1" x14ac:dyDescent="0.2">
      <c r="A3271" s="38">
        <v>3264</v>
      </c>
      <c r="B3271" t="s">
        <v>5806</v>
      </c>
      <c r="C3271" t="s">
        <v>289</v>
      </c>
      <c r="D3271">
        <v>30300</v>
      </c>
      <c r="E3271" t="s">
        <v>219</v>
      </c>
      <c r="F3271">
        <v>5</v>
      </c>
      <c r="G3271" t="str">
        <f>LOOKUP(F3271,{0,6,45},{"F","L","H"})</f>
        <v>F</v>
      </c>
      <c r="H3271" t="s">
        <v>5769</v>
      </c>
      <c r="I3271" s="43" t="str">
        <f>IFERROR(VLOOKUP(#REF!,#REF!,2,FALSE),"No")</f>
        <v>No</v>
      </c>
      <c r="J3271" s="139">
        <v>4</v>
      </c>
      <c r="K3271" s="148">
        <v>429</v>
      </c>
      <c r="L3271" s="148">
        <v>6</v>
      </c>
      <c r="M3271" s="148">
        <v>1</v>
      </c>
      <c r="N3271" s="148">
        <v>8</v>
      </c>
      <c r="O3271" s="148">
        <v>2</v>
      </c>
      <c r="P3271" s="148"/>
      <c r="Q3271" s="148"/>
      <c r="R3271" s="148"/>
      <c r="S3271" s="148"/>
      <c r="T3271" s="148"/>
      <c r="U3271" s="148"/>
      <c r="V3271" s="148"/>
      <c r="W3271" s="148"/>
      <c r="X3271" s="139">
        <v>4</v>
      </c>
      <c r="Y3271" s="148">
        <v>154.08000000000001</v>
      </c>
      <c r="Z3271" s="149">
        <v>6</v>
      </c>
      <c r="AA3271" s="148">
        <v>2</v>
      </c>
      <c r="AB3271" s="148">
        <v>8</v>
      </c>
      <c r="AC3271" s="148">
        <v>843.92</v>
      </c>
      <c r="AD3271" s="148"/>
      <c r="AE3271" s="148"/>
      <c r="AF3271" s="148"/>
      <c r="AG3271" s="148"/>
      <c r="AH3271" s="148"/>
      <c r="AI3271" s="148"/>
      <c r="AJ3271" s="148"/>
      <c r="AK3271" s="148"/>
      <c r="AL3271" s="139">
        <v>0</v>
      </c>
      <c r="AM3271" s="139">
        <v>0</v>
      </c>
      <c r="AN3271" s="148">
        <f t="shared" si="451"/>
        <v>1000</v>
      </c>
      <c r="AO3271" s="148">
        <f t="shared" si="452"/>
        <v>432</v>
      </c>
      <c r="AP3271" s="148">
        <v>1</v>
      </c>
      <c r="AQ3271" s="140">
        <v>11</v>
      </c>
      <c r="AS3271" s="42">
        <f t="shared" si="453"/>
        <v>33052.903189523284</v>
      </c>
      <c r="AT3271" s="101">
        <f t="shared" si="454"/>
        <v>0</v>
      </c>
      <c r="AU3271" s="42">
        <f t="shared" si="455"/>
        <v>33052.903189523284</v>
      </c>
      <c r="AV3271" s="42">
        <f t="shared" si="456"/>
        <v>6155.8625564976392</v>
      </c>
      <c r="AW3271" s="102">
        <f t="shared" si="457"/>
        <v>27686.400000000001</v>
      </c>
      <c r="AX3271" s="43">
        <f t="shared" si="459"/>
        <v>4</v>
      </c>
      <c r="AY3271" s="43" t="str">
        <f t="shared" si="458"/>
        <v>UTGS</v>
      </c>
    </row>
    <row r="3272" spans="1:51" hidden="1" x14ac:dyDescent="0.2">
      <c r="A3272" s="38">
        <v>3265</v>
      </c>
      <c r="B3272" t="s">
        <v>362</v>
      </c>
      <c r="C3272" t="s">
        <v>289</v>
      </c>
      <c r="D3272">
        <v>550</v>
      </c>
      <c r="E3272" t="s">
        <v>1223</v>
      </c>
      <c r="F3272">
        <v>2</v>
      </c>
      <c r="G3272" t="str">
        <f>LOOKUP(F3272,{0,6,45},{"F","L","H"})</f>
        <v>F</v>
      </c>
      <c r="H3272" t="s">
        <v>4888</v>
      </c>
      <c r="I3272" s="43" t="str">
        <f>IFERROR(VLOOKUP(#REF!,#REF!,2,FALSE),"No")</f>
        <v>No</v>
      </c>
      <c r="J3272" s="139">
        <v>0.75</v>
      </c>
      <c r="K3272" s="148">
        <v>35</v>
      </c>
      <c r="L3272" s="148"/>
      <c r="M3272" s="148"/>
      <c r="N3272" s="148"/>
      <c r="O3272" s="148"/>
      <c r="P3272" s="148"/>
      <c r="Q3272" s="148"/>
      <c r="R3272" s="148"/>
      <c r="S3272" s="148"/>
      <c r="T3272" s="148"/>
      <c r="U3272" s="148"/>
      <c r="V3272" s="148"/>
      <c r="W3272" s="148"/>
      <c r="X3272" s="139">
        <v>2</v>
      </c>
      <c r="Y3272" s="148">
        <v>1000</v>
      </c>
      <c r="Z3272" s="149"/>
      <c r="AA3272" s="148"/>
      <c r="AB3272" s="148"/>
      <c r="AC3272" s="148"/>
      <c r="AD3272" s="148"/>
      <c r="AE3272" s="148"/>
      <c r="AF3272" s="148"/>
      <c r="AG3272" s="148"/>
      <c r="AH3272" s="148"/>
      <c r="AI3272" s="148"/>
      <c r="AJ3272" s="148"/>
      <c r="AK3272" s="148"/>
      <c r="AL3272" s="139">
        <v>0</v>
      </c>
      <c r="AM3272" s="139">
        <v>0</v>
      </c>
      <c r="AN3272" s="148">
        <f t="shared" ref="AN3272:AN3335" si="460">SUM(Y3272,AA3272,AC3272,AE3272,AG3272,AI3272,AK3272,AM3272)</f>
        <v>1000</v>
      </c>
      <c r="AO3272" s="148">
        <f t="shared" ref="AO3272:AO3335" si="461">SUM(K3272,M3272,O3272,Q3272,S3272,U3272,W3272)</f>
        <v>35</v>
      </c>
      <c r="AP3272" s="148">
        <v>6</v>
      </c>
      <c r="AQ3272" s="140">
        <v>6</v>
      </c>
      <c r="AS3272" s="42">
        <f t="shared" ref="AS3272:AS3335" si="462">(VLOOKUP(J3272,Service,2,FALSE)*K3272+VLOOKUP(L3272,Service,2,FALSE)*M3272+VLOOKUP(N3272,Service,2,FALSE)*O3272+VLOOKUP(P3272,Service,2,FALSE)*Q3272)</f>
        <v>2253.4217240869812</v>
      </c>
      <c r="AT3272" s="101">
        <f t="shared" ref="AT3272:AT3335" si="463">VLOOKUP(R3272,serviceHP,2,FALSE)*S3272+VLOOKUP(T3272,serviceHP,2,FALSE)*U3272+VLOOKUP(V3272,serviceHP,2,FALSE)*W3272</f>
        <v>0</v>
      </c>
      <c r="AU3272" s="42">
        <f t="shared" ref="AU3272:AU3335" si="464">AS3272+AT3272</f>
        <v>2253.4217240869812</v>
      </c>
      <c r="AV3272" s="42">
        <f t="shared" ref="AV3272:AV3335" si="465">(VLOOKUP(X3272,Main,2,FALSE)*Y3272+VLOOKUP(Z3272,Main,2,FALSE)*AA3272+VLOOKUP(AB3272,Main,2,FALSE)*AC3272+VLOOKUP(AD3272,Main,2,FALSE)*AE3272+VLOOKUP(AF3272,Main,2,FALSE)*AG3272+VLOOKUP(AL3272,Main,2,FALSE)*AM3272+VLOOKUP(AH3272,Main,2,FALSE)*AI3272+VLOOKUP(AL3272,Main,2,FALSE)*AM3272+VLOOKUP(AJ3272,Main,2,FALSE)*AK3272)/AQ3272</f>
        <v>5418.493620245672</v>
      </c>
      <c r="AW3272" s="102">
        <f t="shared" ref="AW3272:AW3335" si="466">IF(G3272="F",VLOOKUP(D3272,MeterAndReg2,2,TRUE),(IF(G3272="L",VLOOKUP(D3272,MeterAndReg2,3,TRUE),VLOOKUP(D3272,MeterAndReg2,4,TRUE))))</f>
        <v>585.0096169344007</v>
      </c>
      <c r="AX3272" s="43">
        <f t="shared" si="459"/>
        <v>0.75</v>
      </c>
      <c r="AY3272" s="43" t="str">
        <f t="shared" si="458"/>
        <v>UTGS</v>
      </c>
    </row>
    <row r="3273" spans="1:51" hidden="1" x14ac:dyDescent="0.2">
      <c r="A3273" s="38">
        <v>3266</v>
      </c>
      <c r="B3273" t="s">
        <v>5807</v>
      </c>
      <c r="C3273" t="s">
        <v>5745</v>
      </c>
      <c r="D3273">
        <v>92750</v>
      </c>
      <c r="E3273" t="s">
        <v>219</v>
      </c>
      <c r="F3273">
        <v>45</v>
      </c>
      <c r="G3273" t="str">
        <f>LOOKUP(F3273,{0,6,45},{"F","L","H"})</f>
        <v>H</v>
      </c>
      <c r="H3273" t="s">
        <v>4889</v>
      </c>
      <c r="I3273" s="43" t="str">
        <f>IFERROR(VLOOKUP(#REF!,#REF!,2,FALSE),"No")</f>
        <v>No</v>
      </c>
      <c r="J3273" s="139">
        <v>4</v>
      </c>
      <c r="K3273" s="148">
        <v>341</v>
      </c>
      <c r="L3273" s="148"/>
      <c r="M3273" s="148"/>
      <c r="N3273" s="148"/>
      <c r="O3273" s="148"/>
      <c r="P3273" s="148"/>
      <c r="Q3273" s="148"/>
      <c r="R3273" s="148"/>
      <c r="S3273" s="148"/>
      <c r="T3273" s="148"/>
      <c r="U3273" s="148"/>
      <c r="V3273" s="148"/>
      <c r="W3273" s="148"/>
      <c r="X3273" s="139">
        <v>4</v>
      </c>
      <c r="Y3273" s="148">
        <v>1000</v>
      </c>
      <c r="Z3273" s="148"/>
      <c r="AA3273" s="148"/>
      <c r="AB3273" s="148"/>
      <c r="AC3273" s="148"/>
      <c r="AD3273" s="148"/>
      <c r="AE3273" s="148"/>
      <c r="AF3273" s="148"/>
      <c r="AG3273" s="148"/>
      <c r="AH3273" s="148"/>
      <c r="AI3273" s="148"/>
      <c r="AJ3273" s="148"/>
      <c r="AK3273" s="148"/>
      <c r="AL3273" s="139">
        <v>0</v>
      </c>
      <c r="AM3273" s="139">
        <v>0</v>
      </c>
      <c r="AN3273" s="148">
        <f t="shared" si="460"/>
        <v>1000</v>
      </c>
      <c r="AO3273" s="148">
        <f t="shared" si="461"/>
        <v>341</v>
      </c>
      <c r="AP3273" s="148">
        <v>3</v>
      </c>
      <c r="AQ3273" s="140">
        <v>3</v>
      </c>
      <c r="AS3273" s="42">
        <f t="shared" si="462"/>
        <v>26101.325940390303</v>
      </c>
      <c r="AT3273" s="101">
        <f t="shared" si="463"/>
        <v>0</v>
      </c>
      <c r="AU3273" s="42">
        <f t="shared" si="464"/>
        <v>26101.325940390303</v>
      </c>
      <c r="AV3273" s="42">
        <f t="shared" si="465"/>
        <v>13226.987240491346</v>
      </c>
      <c r="AW3273" s="102">
        <f t="shared" si="466"/>
        <v>113197.0366366282</v>
      </c>
      <c r="AX3273" s="43">
        <f t="shared" si="459"/>
        <v>4</v>
      </c>
      <c r="AY3273" s="43" t="str">
        <f t="shared" ref="AY3273:AY3336" si="467">C3273</f>
        <v>UTTSM</v>
      </c>
    </row>
    <row r="3274" spans="1:51" hidden="1" x14ac:dyDescent="0.2">
      <c r="A3274" s="38">
        <v>3267</v>
      </c>
      <c r="B3274" t="s">
        <v>362</v>
      </c>
      <c r="C3274" t="s">
        <v>289</v>
      </c>
      <c r="D3274">
        <v>320</v>
      </c>
      <c r="E3274" t="s">
        <v>1245</v>
      </c>
      <c r="F3274">
        <v>0.25</v>
      </c>
      <c r="G3274" t="str">
        <f>LOOKUP(F3274,{0,6,45},{"F","L","H"})</f>
        <v>F</v>
      </c>
      <c r="H3274" t="s">
        <v>4890</v>
      </c>
      <c r="I3274" s="43" t="str">
        <f>IFERROR(VLOOKUP(#REF!,#REF!,2,FALSE),"No")</f>
        <v>No</v>
      </c>
      <c r="J3274" s="139">
        <v>0.75</v>
      </c>
      <c r="K3274" s="148">
        <v>19</v>
      </c>
      <c r="L3274" s="148"/>
      <c r="M3274" s="148"/>
      <c r="N3274" s="148"/>
      <c r="O3274" s="148"/>
      <c r="P3274" s="148"/>
      <c r="Q3274" s="148"/>
      <c r="R3274" s="148"/>
      <c r="S3274" s="148"/>
      <c r="T3274" s="148"/>
      <c r="U3274" s="148"/>
      <c r="V3274" s="148"/>
      <c r="W3274" s="148"/>
      <c r="X3274" s="139">
        <v>2</v>
      </c>
      <c r="Y3274" s="148">
        <v>826.45</v>
      </c>
      <c r="Z3274" s="148">
        <v>4</v>
      </c>
      <c r="AA3274" s="148">
        <v>173.55</v>
      </c>
      <c r="AB3274" s="148"/>
      <c r="AC3274" s="148"/>
      <c r="AD3274" s="148"/>
      <c r="AE3274" s="148"/>
      <c r="AF3274" s="148"/>
      <c r="AG3274" s="148"/>
      <c r="AH3274" s="148"/>
      <c r="AI3274" s="148"/>
      <c r="AJ3274" s="148"/>
      <c r="AK3274" s="148"/>
      <c r="AL3274" s="139">
        <v>0</v>
      </c>
      <c r="AM3274" s="139">
        <v>0</v>
      </c>
      <c r="AN3274" s="148">
        <f t="shared" si="460"/>
        <v>1000</v>
      </c>
      <c r="AO3274" s="148">
        <f t="shared" si="461"/>
        <v>19</v>
      </c>
      <c r="AP3274" s="148">
        <v>14</v>
      </c>
      <c r="AQ3274" s="140">
        <v>14</v>
      </c>
      <c r="AS3274" s="42">
        <f t="shared" si="462"/>
        <v>1223.2860787900756</v>
      </c>
      <c r="AT3274" s="101">
        <f t="shared" si="463"/>
        <v>0</v>
      </c>
      <c r="AU3274" s="42">
        <f t="shared" si="464"/>
        <v>1223.2860787900756</v>
      </c>
      <c r="AV3274" s="42">
        <f t="shared" si="465"/>
        <v>2411.0939443910024</v>
      </c>
      <c r="AW3274" s="102">
        <f t="shared" si="466"/>
        <v>431</v>
      </c>
      <c r="AX3274" s="43">
        <f t="shared" si="459"/>
        <v>0.75</v>
      </c>
      <c r="AY3274" s="43" t="str">
        <f t="shared" si="467"/>
        <v>UTGS</v>
      </c>
    </row>
    <row r="3275" spans="1:51" hidden="1" x14ac:dyDescent="0.2">
      <c r="A3275" s="38">
        <v>3268</v>
      </c>
      <c r="B3275" t="s">
        <v>362</v>
      </c>
      <c r="C3275" t="s">
        <v>289</v>
      </c>
      <c r="D3275">
        <v>550</v>
      </c>
      <c r="E3275" t="s">
        <v>1245</v>
      </c>
      <c r="F3275">
        <v>2</v>
      </c>
      <c r="G3275" t="str">
        <f>LOOKUP(F3275,{0,6,45},{"F","L","H"})</f>
        <v>F</v>
      </c>
      <c r="H3275" t="s">
        <v>4891</v>
      </c>
      <c r="I3275" s="43" t="str">
        <f>IFERROR(VLOOKUP(#REF!,#REF!,2,FALSE),"No")</f>
        <v>No</v>
      </c>
      <c r="J3275" s="139">
        <v>0.75</v>
      </c>
      <c r="K3275" s="148">
        <v>46</v>
      </c>
      <c r="L3275" s="148"/>
      <c r="M3275" s="148"/>
      <c r="N3275" s="148"/>
      <c r="O3275" s="148"/>
      <c r="P3275" s="148"/>
      <c r="Q3275" s="148"/>
      <c r="R3275" s="148"/>
      <c r="S3275" s="148"/>
      <c r="T3275" s="148"/>
      <c r="U3275" s="148"/>
      <c r="V3275" s="148"/>
      <c r="W3275" s="148"/>
      <c r="X3275" s="139">
        <v>2</v>
      </c>
      <c r="Y3275" s="148">
        <v>1000</v>
      </c>
      <c r="Z3275" s="148"/>
      <c r="AA3275" s="148"/>
      <c r="AB3275" s="148"/>
      <c r="AC3275" s="148"/>
      <c r="AD3275" s="148"/>
      <c r="AE3275" s="148"/>
      <c r="AF3275" s="148"/>
      <c r="AG3275" s="148"/>
      <c r="AH3275" s="148"/>
      <c r="AI3275" s="148"/>
      <c r="AJ3275" s="148"/>
      <c r="AK3275" s="148"/>
      <c r="AL3275" s="139">
        <v>0</v>
      </c>
      <c r="AM3275" s="139">
        <v>0</v>
      </c>
      <c r="AN3275" s="148">
        <f t="shared" si="460"/>
        <v>1000</v>
      </c>
      <c r="AO3275" s="148">
        <f t="shared" si="461"/>
        <v>46</v>
      </c>
      <c r="AP3275" s="148">
        <v>7</v>
      </c>
      <c r="AQ3275" s="140">
        <v>35</v>
      </c>
      <c r="AS3275" s="42">
        <f t="shared" si="462"/>
        <v>2961.6399802286041</v>
      </c>
      <c r="AT3275" s="101">
        <f t="shared" si="463"/>
        <v>0</v>
      </c>
      <c r="AU3275" s="42">
        <f t="shared" si="464"/>
        <v>2961.6399802286041</v>
      </c>
      <c r="AV3275" s="42">
        <f t="shared" si="465"/>
        <v>928.8846206135438</v>
      </c>
      <c r="AW3275" s="102">
        <f t="shared" si="466"/>
        <v>585.0096169344007</v>
      </c>
      <c r="AX3275" s="43">
        <f t="shared" si="459"/>
        <v>0.75</v>
      </c>
      <c r="AY3275" s="43" t="str">
        <f t="shared" si="467"/>
        <v>UTGS</v>
      </c>
    </row>
    <row r="3276" spans="1:51" hidden="1" x14ac:dyDescent="0.2">
      <c r="A3276" s="38">
        <v>3269</v>
      </c>
      <c r="B3276" t="s">
        <v>362</v>
      </c>
      <c r="C3276" t="s">
        <v>289</v>
      </c>
      <c r="D3276">
        <v>550</v>
      </c>
      <c r="E3276" t="s">
        <v>1245</v>
      </c>
      <c r="F3276">
        <v>2</v>
      </c>
      <c r="G3276" t="str">
        <f>LOOKUP(F3276,{0,6,45},{"F","L","H"})</f>
        <v>F</v>
      </c>
      <c r="H3276" t="s">
        <v>4892</v>
      </c>
      <c r="I3276" s="43" t="str">
        <f>IFERROR(VLOOKUP(#REF!,#REF!,2,FALSE),"No")</f>
        <v>No</v>
      </c>
      <c r="J3276" s="139">
        <v>1.25</v>
      </c>
      <c r="K3276" s="148">
        <v>54</v>
      </c>
      <c r="L3276" s="148"/>
      <c r="M3276" s="148"/>
      <c r="N3276" s="148"/>
      <c r="O3276" s="148"/>
      <c r="P3276" s="148"/>
      <c r="Q3276" s="148"/>
      <c r="R3276" s="148"/>
      <c r="S3276" s="148"/>
      <c r="T3276" s="148"/>
      <c r="U3276" s="148"/>
      <c r="V3276" s="148"/>
      <c r="W3276" s="148"/>
      <c r="X3276" s="139">
        <v>0.75</v>
      </c>
      <c r="Y3276" s="148">
        <v>48</v>
      </c>
      <c r="Z3276" s="149">
        <v>1.25</v>
      </c>
      <c r="AA3276" s="148">
        <v>48</v>
      </c>
      <c r="AB3276" s="148">
        <v>2</v>
      </c>
      <c r="AC3276" s="148">
        <v>904</v>
      </c>
      <c r="AD3276" s="148"/>
      <c r="AE3276" s="148"/>
      <c r="AF3276" s="148"/>
      <c r="AG3276" s="148"/>
      <c r="AH3276" s="148"/>
      <c r="AI3276" s="148"/>
      <c r="AJ3276" s="148"/>
      <c r="AK3276" s="148"/>
      <c r="AL3276" s="139">
        <v>0</v>
      </c>
      <c r="AM3276" s="139">
        <v>0</v>
      </c>
      <c r="AN3276" s="148">
        <f t="shared" si="460"/>
        <v>1000</v>
      </c>
      <c r="AO3276" s="148">
        <f t="shared" si="461"/>
        <v>54</v>
      </c>
      <c r="AP3276" s="148">
        <v>4</v>
      </c>
      <c r="AQ3276" s="140">
        <v>66</v>
      </c>
      <c r="AS3276" s="42">
        <f t="shared" si="462"/>
        <v>4023.7278028770565</v>
      </c>
      <c r="AT3276" s="101">
        <f t="shared" si="463"/>
        <v>0</v>
      </c>
      <c r="AU3276" s="42">
        <f t="shared" si="464"/>
        <v>4023.7278028770565</v>
      </c>
      <c r="AV3276" s="42">
        <f t="shared" si="465"/>
        <v>498.61214729506105</v>
      </c>
      <c r="AW3276" s="102">
        <f t="shared" si="466"/>
        <v>585.0096169344007</v>
      </c>
      <c r="AX3276" s="43">
        <f t="shared" si="459"/>
        <v>1.25</v>
      </c>
      <c r="AY3276" s="43" t="str">
        <f t="shared" si="467"/>
        <v>UTGS</v>
      </c>
    </row>
    <row r="3277" spans="1:51" hidden="1" x14ac:dyDescent="0.2">
      <c r="A3277" s="38">
        <v>3270</v>
      </c>
      <c r="B3277" t="s">
        <v>362</v>
      </c>
      <c r="C3277" t="s">
        <v>289</v>
      </c>
      <c r="D3277">
        <v>320</v>
      </c>
      <c r="E3277" t="s">
        <v>1842</v>
      </c>
      <c r="F3277">
        <v>0.25</v>
      </c>
      <c r="G3277" t="str">
        <f>LOOKUP(F3277,{0,6,45},{"F","L","H"})</f>
        <v>F</v>
      </c>
      <c r="H3277" t="s">
        <v>4893</v>
      </c>
      <c r="I3277" s="43" t="str">
        <f>IFERROR(VLOOKUP(#REF!,#REF!,2,FALSE),"No")</f>
        <v>No</v>
      </c>
      <c r="J3277" s="139">
        <v>0.75</v>
      </c>
      <c r="K3277" s="148">
        <v>40</v>
      </c>
      <c r="L3277" s="148"/>
      <c r="M3277" s="148"/>
      <c r="N3277" s="148"/>
      <c r="O3277" s="148"/>
      <c r="P3277" s="148"/>
      <c r="Q3277" s="148"/>
      <c r="R3277" s="148"/>
      <c r="S3277" s="148"/>
      <c r="T3277" s="148"/>
      <c r="U3277" s="148"/>
      <c r="V3277" s="148"/>
      <c r="W3277" s="148"/>
      <c r="X3277" s="139">
        <v>2</v>
      </c>
      <c r="Y3277" s="148">
        <v>1000</v>
      </c>
      <c r="Z3277" s="148"/>
      <c r="AA3277" s="148"/>
      <c r="AB3277" s="148"/>
      <c r="AC3277" s="148"/>
      <c r="AD3277" s="148"/>
      <c r="AE3277" s="148"/>
      <c r="AF3277" s="148"/>
      <c r="AG3277" s="148"/>
      <c r="AH3277" s="148"/>
      <c r="AI3277" s="148"/>
      <c r="AJ3277" s="148"/>
      <c r="AK3277" s="148"/>
      <c r="AL3277" s="139">
        <v>0</v>
      </c>
      <c r="AM3277" s="139">
        <v>0</v>
      </c>
      <c r="AN3277" s="148">
        <f t="shared" si="460"/>
        <v>1000</v>
      </c>
      <c r="AO3277" s="148">
        <f t="shared" si="461"/>
        <v>40</v>
      </c>
      <c r="AP3277" s="148">
        <v>9</v>
      </c>
      <c r="AQ3277" s="140">
        <v>9</v>
      </c>
      <c r="AS3277" s="42">
        <f t="shared" si="462"/>
        <v>2575.3391132422644</v>
      </c>
      <c r="AT3277" s="101">
        <f t="shared" si="463"/>
        <v>0</v>
      </c>
      <c r="AU3277" s="42">
        <f t="shared" si="464"/>
        <v>2575.3391132422644</v>
      </c>
      <c r="AV3277" s="42">
        <f t="shared" si="465"/>
        <v>3612.3290801637813</v>
      </c>
      <c r="AW3277" s="102">
        <f t="shared" si="466"/>
        <v>431</v>
      </c>
      <c r="AX3277" s="43">
        <f t="shared" si="459"/>
        <v>0.75</v>
      </c>
      <c r="AY3277" s="43" t="str">
        <f t="shared" si="467"/>
        <v>UTGS</v>
      </c>
    </row>
    <row r="3278" spans="1:51" hidden="1" x14ac:dyDescent="0.2">
      <c r="A3278" s="38">
        <v>3271</v>
      </c>
      <c r="B3278" t="s">
        <v>362</v>
      </c>
      <c r="C3278" t="s">
        <v>289</v>
      </c>
      <c r="D3278">
        <v>550</v>
      </c>
      <c r="E3278" t="s">
        <v>1245</v>
      </c>
      <c r="F3278">
        <v>2</v>
      </c>
      <c r="G3278" t="str">
        <f>LOOKUP(F3278,{0,6,45},{"F","L","H"})</f>
        <v>F</v>
      </c>
      <c r="H3278" t="s">
        <v>4894</v>
      </c>
      <c r="I3278" s="43" t="str">
        <f>IFERROR(VLOOKUP(#REF!,#REF!,2,FALSE),"No")</f>
        <v>No</v>
      </c>
      <c r="J3278" s="139">
        <v>0.5</v>
      </c>
      <c r="K3278" s="148">
        <v>3</v>
      </c>
      <c r="L3278" s="148">
        <v>0.75</v>
      </c>
      <c r="M3278" s="148">
        <v>2</v>
      </c>
      <c r="N3278" s="148"/>
      <c r="O3278" s="148"/>
      <c r="P3278" s="148"/>
      <c r="Q3278" s="148"/>
      <c r="R3278" s="148"/>
      <c r="S3278" s="148"/>
      <c r="T3278" s="148"/>
      <c r="U3278" s="148"/>
      <c r="V3278" s="148"/>
      <c r="W3278" s="148"/>
      <c r="X3278" s="139">
        <v>0.75</v>
      </c>
      <c r="Y3278" s="148">
        <v>155.19</v>
      </c>
      <c r="Z3278" s="149">
        <v>2</v>
      </c>
      <c r="AA3278" s="148">
        <v>461.91</v>
      </c>
      <c r="AB3278" s="148">
        <v>4</v>
      </c>
      <c r="AC3278" s="148">
        <v>382.91</v>
      </c>
      <c r="AD3278" s="148"/>
      <c r="AE3278" s="148"/>
      <c r="AF3278" s="148"/>
      <c r="AG3278" s="148"/>
      <c r="AH3278" s="148"/>
      <c r="AI3278" s="148"/>
      <c r="AJ3278" s="148"/>
      <c r="AK3278" s="148"/>
      <c r="AL3278" s="139">
        <v>0</v>
      </c>
      <c r="AM3278" s="139">
        <v>0</v>
      </c>
      <c r="AN3278" s="148">
        <f t="shared" si="460"/>
        <v>1000.01</v>
      </c>
      <c r="AO3278" s="148">
        <f t="shared" si="461"/>
        <v>5</v>
      </c>
      <c r="AP3278" s="148">
        <v>9</v>
      </c>
      <c r="AQ3278" s="140">
        <v>30</v>
      </c>
      <c r="AS3278" s="42">
        <f t="shared" si="462"/>
        <v>333.97738915528305</v>
      </c>
      <c r="AT3278" s="101">
        <f t="shared" si="463"/>
        <v>0</v>
      </c>
      <c r="AU3278" s="42">
        <f t="shared" si="464"/>
        <v>333.97738915528305</v>
      </c>
      <c r="AV3278" s="42">
        <f t="shared" si="465"/>
        <v>1214.4363910363752</v>
      </c>
      <c r="AW3278" s="102">
        <f t="shared" si="466"/>
        <v>585.0096169344007</v>
      </c>
      <c r="AX3278" s="43">
        <f t="shared" si="459"/>
        <v>0.5</v>
      </c>
      <c r="AY3278" s="43" t="str">
        <f t="shared" si="467"/>
        <v>UTGS</v>
      </c>
    </row>
    <row r="3279" spans="1:51" hidden="1" x14ac:dyDescent="0.2">
      <c r="A3279" s="38">
        <v>3272</v>
      </c>
      <c r="B3279" t="s">
        <v>362</v>
      </c>
      <c r="C3279" t="s">
        <v>289</v>
      </c>
      <c r="D3279">
        <v>550</v>
      </c>
      <c r="E3279" t="s">
        <v>1245</v>
      </c>
      <c r="F3279">
        <v>2</v>
      </c>
      <c r="G3279" t="str">
        <f>LOOKUP(F3279,{0,6,45},{"F","L","H"})</f>
        <v>F</v>
      </c>
      <c r="H3279" t="s">
        <v>4895</v>
      </c>
      <c r="I3279" s="43" t="str">
        <f>IFERROR(VLOOKUP(#REF!,#REF!,2,FALSE),"No")</f>
        <v>No</v>
      </c>
      <c r="J3279" s="139">
        <v>2</v>
      </c>
      <c r="K3279" s="148">
        <v>36</v>
      </c>
      <c r="L3279" s="148"/>
      <c r="M3279" s="148"/>
      <c r="N3279" s="148"/>
      <c r="O3279" s="148"/>
      <c r="P3279" s="148"/>
      <c r="Q3279" s="148"/>
      <c r="R3279" s="148"/>
      <c r="S3279" s="148"/>
      <c r="T3279" s="148"/>
      <c r="U3279" s="148"/>
      <c r="V3279" s="148"/>
      <c r="W3279" s="148"/>
      <c r="X3279" s="139">
        <v>4</v>
      </c>
      <c r="Y3279" s="148">
        <v>624.09</v>
      </c>
      <c r="Z3279" s="148">
        <v>6</v>
      </c>
      <c r="AA3279" s="148">
        <v>1</v>
      </c>
      <c r="AB3279" s="148">
        <v>8</v>
      </c>
      <c r="AC3279" s="148">
        <v>374.91</v>
      </c>
      <c r="AD3279" s="148"/>
      <c r="AE3279" s="148"/>
      <c r="AF3279" s="148"/>
      <c r="AG3279" s="148"/>
      <c r="AH3279" s="148"/>
      <c r="AI3279" s="148"/>
      <c r="AJ3279" s="148"/>
      <c r="AK3279" s="148"/>
      <c r="AL3279" s="139">
        <v>0</v>
      </c>
      <c r="AM3279" s="139">
        <v>0</v>
      </c>
      <c r="AN3279" s="148">
        <f t="shared" si="460"/>
        <v>1000</v>
      </c>
      <c r="AO3279" s="148">
        <f t="shared" si="461"/>
        <v>36</v>
      </c>
      <c r="AP3279" s="148">
        <v>6</v>
      </c>
      <c r="AQ3279" s="140">
        <v>303</v>
      </c>
      <c r="AS3279" s="42">
        <f t="shared" si="462"/>
        <v>2627.4052019180376</v>
      </c>
      <c r="AT3279" s="101">
        <f t="shared" si="463"/>
        <v>0</v>
      </c>
      <c r="AU3279" s="42">
        <f t="shared" si="464"/>
        <v>2627.4052019180376</v>
      </c>
      <c r="AV3279" s="42">
        <f t="shared" si="465"/>
        <v>172.069559146779</v>
      </c>
      <c r="AW3279" s="102">
        <f t="shared" si="466"/>
        <v>585.0096169344007</v>
      </c>
      <c r="AX3279" s="43">
        <f t="shared" si="459"/>
        <v>2</v>
      </c>
      <c r="AY3279" s="43" t="str">
        <f t="shared" si="467"/>
        <v>UTGS</v>
      </c>
    </row>
    <row r="3280" spans="1:51" hidden="1" x14ac:dyDescent="0.2">
      <c r="A3280" s="38">
        <v>3273</v>
      </c>
      <c r="B3280" t="s">
        <v>362</v>
      </c>
      <c r="C3280" t="s">
        <v>289</v>
      </c>
      <c r="D3280">
        <v>320</v>
      </c>
      <c r="E3280" t="s">
        <v>1245</v>
      </c>
      <c r="F3280">
        <v>0.25</v>
      </c>
      <c r="G3280" t="str">
        <f>LOOKUP(F3280,{0,6,45},{"F","L","H"})</f>
        <v>F</v>
      </c>
      <c r="H3280" t="s">
        <v>4896</v>
      </c>
      <c r="I3280" s="43" t="str">
        <f>IFERROR(VLOOKUP(#REF!,#REF!,2,FALSE),"No")</f>
        <v>No</v>
      </c>
      <c r="J3280" s="139">
        <v>0.75</v>
      </c>
      <c r="K3280" s="148">
        <v>53</v>
      </c>
      <c r="L3280" s="148"/>
      <c r="M3280" s="148"/>
      <c r="N3280" s="148"/>
      <c r="O3280" s="148"/>
      <c r="P3280" s="148"/>
      <c r="Q3280" s="148"/>
      <c r="R3280" s="148"/>
      <c r="S3280" s="148"/>
      <c r="T3280" s="148"/>
      <c r="U3280" s="148"/>
      <c r="V3280" s="148"/>
      <c r="W3280" s="148"/>
      <c r="X3280" s="139">
        <v>2</v>
      </c>
      <c r="Y3280" s="148">
        <v>1000</v>
      </c>
      <c r="Z3280" s="148"/>
      <c r="AA3280" s="148"/>
      <c r="AB3280" s="148"/>
      <c r="AC3280" s="148"/>
      <c r="AD3280" s="148"/>
      <c r="AE3280" s="148"/>
      <c r="AF3280" s="148"/>
      <c r="AG3280" s="148"/>
      <c r="AH3280" s="148"/>
      <c r="AI3280" s="148"/>
      <c r="AJ3280" s="148"/>
      <c r="AK3280" s="148"/>
      <c r="AL3280" s="139">
        <v>0</v>
      </c>
      <c r="AM3280" s="139">
        <v>0</v>
      </c>
      <c r="AN3280" s="148">
        <f t="shared" si="460"/>
        <v>1000</v>
      </c>
      <c r="AO3280" s="148">
        <f t="shared" si="461"/>
        <v>53</v>
      </c>
      <c r="AP3280" s="148">
        <v>11</v>
      </c>
      <c r="AQ3280" s="140">
        <v>11</v>
      </c>
      <c r="AS3280" s="42">
        <f t="shared" si="462"/>
        <v>3412.3243250460005</v>
      </c>
      <c r="AT3280" s="101">
        <f t="shared" si="463"/>
        <v>0</v>
      </c>
      <c r="AU3280" s="42">
        <f t="shared" si="464"/>
        <v>3412.3243250460005</v>
      </c>
      <c r="AV3280" s="42">
        <f t="shared" si="465"/>
        <v>2955.5419746794573</v>
      </c>
      <c r="AW3280" s="102">
        <f t="shared" si="466"/>
        <v>431</v>
      </c>
      <c r="AX3280" s="43">
        <f t="shared" si="459"/>
        <v>0.75</v>
      </c>
      <c r="AY3280" s="43" t="str">
        <f t="shared" si="467"/>
        <v>UTGS</v>
      </c>
    </row>
    <row r="3281" spans="1:51" hidden="1" x14ac:dyDescent="0.2">
      <c r="A3281" s="38">
        <v>3274</v>
      </c>
      <c r="B3281" t="s">
        <v>362</v>
      </c>
      <c r="C3281" t="s">
        <v>289</v>
      </c>
      <c r="D3281">
        <v>550</v>
      </c>
      <c r="E3281" t="s">
        <v>1245</v>
      </c>
      <c r="F3281">
        <v>2</v>
      </c>
      <c r="G3281" t="str">
        <f>LOOKUP(F3281,{0,6,45},{"F","L","H"})</f>
        <v>F</v>
      </c>
      <c r="H3281" t="s">
        <v>4897</v>
      </c>
      <c r="I3281" s="43" t="str">
        <f>IFERROR(VLOOKUP(#REF!,#REF!,2,FALSE),"No")</f>
        <v>No</v>
      </c>
      <c r="J3281" s="139">
        <v>0.75</v>
      </c>
      <c r="K3281" s="148">
        <v>20</v>
      </c>
      <c r="L3281" s="148"/>
      <c r="M3281" s="148"/>
      <c r="N3281" s="148"/>
      <c r="O3281" s="148"/>
      <c r="P3281" s="148"/>
      <c r="Q3281" s="148"/>
      <c r="R3281" s="148"/>
      <c r="S3281" s="148"/>
      <c r="T3281" s="148"/>
      <c r="U3281" s="148"/>
      <c r="V3281" s="148"/>
      <c r="W3281" s="148"/>
      <c r="X3281" s="139">
        <v>2</v>
      </c>
      <c r="Y3281" s="148">
        <v>1000</v>
      </c>
      <c r="Z3281" s="149"/>
      <c r="AA3281" s="148"/>
      <c r="AB3281" s="148"/>
      <c r="AC3281" s="148"/>
      <c r="AD3281" s="148"/>
      <c r="AE3281" s="148"/>
      <c r="AF3281" s="148"/>
      <c r="AG3281" s="148"/>
      <c r="AH3281" s="148"/>
      <c r="AI3281" s="148"/>
      <c r="AJ3281" s="148"/>
      <c r="AK3281" s="148"/>
      <c r="AL3281" s="139">
        <v>0</v>
      </c>
      <c r="AM3281" s="139">
        <v>0</v>
      </c>
      <c r="AN3281" s="148">
        <f t="shared" si="460"/>
        <v>1000</v>
      </c>
      <c r="AO3281" s="148">
        <f t="shared" si="461"/>
        <v>20</v>
      </c>
      <c r="AP3281" s="148">
        <v>4</v>
      </c>
      <c r="AQ3281" s="140">
        <v>4</v>
      </c>
      <c r="AS3281" s="42">
        <f t="shared" si="462"/>
        <v>1287.6695566211322</v>
      </c>
      <c r="AT3281" s="101">
        <f t="shared" si="463"/>
        <v>0</v>
      </c>
      <c r="AU3281" s="42">
        <f t="shared" si="464"/>
        <v>1287.6695566211322</v>
      </c>
      <c r="AV3281" s="42">
        <f t="shared" si="465"/>
        <v>8127.740430368508</v>
      </c>
      <c r="AW3281" s="102">
        <f t="shared" si="466"/>
        <v>585.0096169344007</v>
      </c>
      <c r="AX3281" s="43">
        <f t="shared" si="459"/>
        <v>0.75</v>
      </c>
      <c r="AY3281" s="43" t="str">
        <f t="shared" si="467"/>
        <v>UTGS</v>
      </c>
    </row>
    <row r="3282" spans="1:51" hidden="1" x14ac:dyDescent="0.2">
      <c r="A3282" s="38">
        <v>3275</v>
      </c>
      <c r="B3282" t="s">
        <v>5806</v>
      </c>
      <c r="C3282" t="s">
        <v>5745</v>
      </c>
      <c r="D3282">
        <v>92750</v>
      </c>
      <c r="E3282" t="s">
        <v>219</v>
      </c>
      <c r="F3282">
        <v>45</v>
      </c>
      <c r="G3282" t="str">
        <f>LOOKUP(F3282,{0,6,45},{"F","L","H"})</f>
        <v>H</v>
      </c>
      <c r="H3282" t="s">
        <v>4898</v>
      </c>
      <c r="I3282" s="43" t="str">
        <f>IFERROR(VLOOKUP(#REF!,#REF!,2,FALSE),"No")</f>
        <v>No</v>
      </c>
      <c r="J3282" s="139">
        <v>4</v>
      </c>
      <c r="K3282" s="148">
        <v>143</v>
      </c>
      <c r="L3282" s="148"/>
      <c r="M3282" s="148"/>
      <c r="N3282" s="148"/>
      <c r="O3282" s="148"/>
      <c r="P3282" s="148"/>
      <c r="Q3282" s="148"/>
      <c r="R3282" s="148"/>
      <c r="S3282" s="148"/>
      <c r="T3282" s="148"/>
      <c r="U3282" s="148"/>
      <c r="V3282" s="148"/>
      <c r="W3282" s="148"/>
      <c r="X3282" s="139">
        <v>2</v>
      </c>
      <c r="Y3282" s="148">
        <v>93.94</v>
      </c>
      <c r="Z3282" s="148">
        <v>4</v>
      </c>
      <c r="AA3282" s="148">
        <v>906.06</v>
      </c>
      <c r="AB3282" s="148"/>
      <c r="AC3282" s="148"/>
      <c r="AD3282" s="148"/>
      <c r="AE3282" s="148"/>
      <c r="AF3282" s="148"/>
      <c r="AG3282" s="148"/>
      <c r="AH3282" s="148"/>
      <c r="AI3282" s="148"/>
      <c r="AJ3282" s="148"/>
      <c r="AK3282" s="148"/>
      <c r="AL3282" s="139">
        <v>0</v>
      </c>
      <c r="AM3282" s="139">
        <v>0</v>
      </c>
      <c r="AN3282" s="148">
        <f t="shared" si="460"/>
        <v>1000</v>
      </c>
      <c r="AO3282" s="148">
        <f t="shared" si="461"/>
        <v>143</v>
      </c>
      <c r="AP3282" s="148">
        <v>8</v>
      </c>
      <c r="AQ3282" s="140">
        <v>11</v>
      </c>
      <c r="AS3282" s="42">
        <f t="shared" si="462"/>
        <v>10945.717329841094</v>
      </c>
      <c r="AT3282" s="101">
        <f t="shared" si="463"/>
        <v>0</v>
      </c>
      <c r="AU3282" s="42">
        <f t="shared" si="464"/>
        <v>10945.717329841094</v>
      </c>
      <c r="AV3282" s="42">
        <f t="shared" si="465"/>
        <v>3546.1283564976388</v>
      </c>
      <c r="AW3282" s="102">
        <f t="shared" si="466"/>
        <v>113197.0366366282</v>
      </c>
      <c r="AX3282" s="43">
        <f t="shared" si="459"/>
        <v>4</v>
      </c>
      <c r="AY3282" s="43" t="str">
        <f t="shared" si="467"/>
        <v>UTTSM</v>
      </c>
    </row>
    <row r="3283" spans="1:51" hidden="1" x14ac:dyDescent="0.2">
      <c r="A3283" s="38">
        <v>3276</v>
      </c>
      <c r="B3283" t="s">
        <v>5806</v>
      </c>
      <c r="C3283" t="s">
        <v>289</v>
      </c>
      <c r="D3283">
        <v>18200</v>
      </c>
      <c r="E3283" t="s">
        <v>215</v>
      </c>
      <c r="F3283">
        <v>10</v>
      </c>
      <c r="G3283" t="str">
        <f>LOOKUP(F3283,{0,6,45},{"F","L","H"})</f>
        <v>L</v>
      </c>
      <c r="H3283" t="s">
        <v>1958</v>
      </c>
      <c r="I3283" s="43" t="str">
        <f>IFERROR(VLOOKUP(#REF!,#REF!,2,FALSE),"No")</f>
        <v>No</v>
      </c>
      <c r="J3283" s="139">
        <v>4</v>
      </c>
      <c r="K3283" s="148">
        <v>153</v>
      </c>
      <c r="L3283" s="148"/>
      <c r="M3283" s="148"/>
      <c r="N3283" s="148"/>
      <c r="O3283" s="148"/>
      <c r="P3283" s="148"/>
      <c r="Q3283" s="148"/>
      <c r="R3283" s="148"/>
      <c r="S3283" s="148"/>
      <c r="T3283" s="148"/>
      <c r="U3283" s="148"/>
      <c r="V3283" s="148"/>
      <c r="W3283" s="148"/>
      <c r="X3283" s="139">
        <v>4</v>
      </c>
      <c r="Y3283" s="148">
        <v>1000</v>
      </c>
      <c r="Z3283" s="149"/>
      <c r="AA3283" s="148"/>
      <c r="AB3283" s="148"/>
      <c r="AC3283" s="148"/>
      <c r="AD3283" s="148"/>
      <c r="AE3283" s="148"/>
      <c r="AF3283" s="148"/>
      <c r="AG3283" s="148"/>
      <c r="AH3283" s="148"/>
      <c r="AI3283" s="148"/>
      <c r="AJ3283" s="148"/>
      <c r="AK3283" s="148"/>
      <c r="AL3283" s="139">
        <v>0</v>
      </c>
      <c r="AM3283" s="139">
        <v>0</v>
      </c>
      <c r="AN3283" s="148">
        <f t="shared" si="460"/>
        <v>1000</v>
      </c>
      <c r="AO3283" s="148">
        <f t="shared" si="461"/>
        <v>153</v>
      </c>
      <c r="AP3283" s="148">
        <v>3</v>
      </c>
      <c r="AQ3283" s="140">
        <v>3</v>
      </c>
      <c r="AS3283" s="42">
        <f t="shared" si="462"/>
        <v>11711.15210815166</v>
      </c>
      <c r="AT3283" s="101">
        <f t="shared" si="463"/>
        <v>0</v>
      </c>
      <c r="AU3283" s="42">
        <f t="shared" si="464"/>
        <v>11711.15210815166</v>
      </c>
      <c r="AV3283" s="42">
        <f t="shared" si="465"/>
        <v>13226.987240491346</v>
      </c>
      <c r="AW3283" s="102">
        <f t="shared" si="466"/>
        <v>17706.400000000001</v>
      </c>
      <c r="AX3283" s="43">
        <f t="shared" si="459"/>
        <v>4</v>
      </c>
      <c r="AY3283" s="43" t="str">
        <f t="shared" si="467"/>
        <v>UTGS</v>
      </c>
    </row>
    <row r="3284" spans="1:51" hidden="1" x14ac:dyDescent="0.2">
      <c r="A3284" s="38">
        <v>3277</v>
      </c>
      <c r="B3284" t="s">
        <v>362</v>
      </c>
      <c r="C3284" t="s">
        <v>289</v>
      </c>
      <c r="D3284">
        <v>320</v>
      </c>
      <c r="E3284" t="s">
        <v>1245</v>
      </c>
      <c r="F3284">
        <v>0.25</v>
      </c>
      <c r="G3284" t="str">
        <f>LOOKUP(F3284,{0,6,45},{"F","L","H"})</f>
        <v>F</v>
      </c>
      <c r="H3284" t="s">
        <v>4899</v>
      </c>
      <c r="I3284" s="43" t="str">
        <f>IFERROR(VLOOKUP(#REF!,#REF!,2,FALSE),"No")</f>
        <v>No</v>
      </c>
      <c r="J3284" s="139">
        <v>0.75</v>
      </c>
      <c r="K3284" s="148">
        <v>15</v>
      </c>
      <c r="L3284" s="148"/>
      <c r="M3284" s="148"/>
      <c r="N3284" s="148"/>
      <c r="O3284" s="148"/>
      <c r="P3284" s="148"/>
      <c r="Q3284" s="148"/>
      <c r="R3284" s="148"/>
      <c r="S3284" s="148"/>
      <c r="T3284" s="148"/>
      <c r="U3284" s="148"/>
      <c r="V3284" s="148"/>
      <c r="W3284" s="148"/>
      <c r="X3284" s="139">
        <v>2</v>
      </c>
      <c r="Y3284" s="148">
        <v>1000</v>
      </c>
      <c r="Z3284" s="149"/>
      <c r="AA3284" s="148"/>
      <c r="AB3284" s="148"/>
      <c r="AC3284" s="148"/>
      <c r="AD3284" s="148"/>
      <c r="AE3284" s="148"/>
      <c r="AF3284" s="148"/>
      <c r="AG3284" s="148"/>
      <c r="AH3284" s="148"/>
      <c r="AI3284" s="148"/>
      <c r="AJ3284" s="148"/>
      <c r="AK3284" s="148"/>
      <c r="AL3284" s="139">
        <v>0</v>
      </c>
      <c r="AM3284" s="139">
        <v>0</v>
      </c>
      <c r="AN3284" s="148">
        <f t="shared" si="460"/>
        <v>1000</v>
      </c>
      <c r="AO3284" s="148">
        <f t="shared" si="461"/>
        <v>15</v>
      </c>
      <c r="AP3284" s="148">
        <v>12</v>
      </c>
      <c r="AQ3284" s="140">
        <v>12</v>
      </c>
      <c r="AS3284" s="42">
        <f t="shared" si="462"/>
        <v>965.7521674658492</v>
      </c>
      <c r="AT3284" s="101">
        <f t="shared" si="463"/>
        <v>0</v>
      </c>
      <c r="AU3284" s="42">
        <f t="shared" si="464"/>
        <v>965.7521674658492</v>
      </c>
      <c r="AV3284" s="42">
        <f t="shared" si="465"/>
        <v>2709.246810122836</v>
      </c>
      <c r="AW3284" s="102">
        <f t="shared" si="466"/>
        <v>431</v>
      </c>
      <c r="AX3284" s="43">
        <f t="shared" si="459"/>
        <v>0.75</v>
      </c>
      <c r="AY3284" s="43" t="str">
        <f t="shared" si="467"/>
        <v>UTGS</v>
      </c>
    </row>
    <row r="3285" spans="1:51" hidden="1" x14ac:dyDescent="0.2">
      <c r="A3285" s="38">
        <v>3278</v>
      </c>
      <c r="B3285" t="s">
        <v>5806</v>
      </c>
      <c r="C3285" t="s">
        <v>289</v>
      </c>
      <c r="D3285">
        <v>550</v>
      </c>
      <c r="E3285" t="s">
        <v>1232</v>
      </c>
      <c r="F3285">
        <v>2</v>
      </c>
      <c r="G3285" t="str">
        <f>LOOKUP(F3285,{0,6,45},{"F","L","H"})</f>
        <v>F</v>
      </c>
      <c r="H3285" t="s">
        <v>4900</v>
      </c>
      <c r="I3285" s="43" t="str">
        <f>IFERROR(VLOOKUP(#REF!,#REF!,2,FALSE),"No")</f>
        <v>No</v>
      </c>
      <c r="J3285" s="139">
        <v>0.75</v>
      </c>
      <c r="K3285" s="148">
        <v>7</v>
      </c>
      <c r="L3285" s="148"/>
      <c r="M3285" s="148"/>
      <c r="N3285" s="148"/>
      <c r="O3285" s="148"/>
      <c r="P3285" s="148"/>
      <c r="Q3285" s="148"/>
      <c r="R3285" s="148"/>
      <c r="S3285" s="148"/>
      <c r="T3285" s="148"/>
      <c r="U3285" s="148"/>
      <c r="V3285" s="148"/>
      <c r="W3285" s="148"/>
      <c r="X3285" s="139">
        <v>2</v>
      </c>
      <c r="Y3285" s="148">
        <v>1000</v>
      </c>
      <c r="Z3285" s="148"/>
      <c r="AA3285" s="148"/>
      <c r="AB3285" s="148"/>
      <c r="AC3285" s="148"/>
      <c r="AD3285" s="148"/>
      <c r="AE3285" s="148"/>
      <c r="AF3285" s="148"/>
      <c r="AG3285" s="148"/>
      <c r="AH3285" s="148"/>
      <c r="AI3285" s="148"/>
      <c r="AJ3285" s="148"/>
      <c r="AK3285" s="148"/>
      <c r="AL3285" s="139">
        <v>0</v>
      </c>
      <c r="AM3285" s="139">
        <v>0</v>
      </c>
      <c r="AN3285" s="148">
        <f t="shared" si="460"/>
        <v>1000</v>
      </c>
      <c r="AO3285" s="148">
        <f t="shared" si="461"/>
        <v>7</v>
      </c>
      <c r="AP3285" s="148">
        <v>4</v>
      </c>
      <c r="AQ3285" s="140">
        <v>49</v>
      </c>
      <c r="AS3285" s="42">
        <f t="shared" si="462"/>
        <v>450.68434481739627</v>
      </c>
      <c r="AT3285" s="101">
        <f t="shared" si="463"/>
        <v>0</v>
      </c>
      <c r="AU3285" s="42">
        <f t="shared" si="464"/>
        <v>450.68434481739627</v>
      </c>
      <c r="AV3285" s="42">
        <f t="shared" si="465"/>
        <v>663.48901472395983</v>
      </c>
      <c r="AW3285" s="102">
        <f t="shared" si="466"/>
        <v>585.0096169344007</v>
      </c>
      <c r="AX3285" s="43">
        <f t="shared" si="459"/>
        <v>0.75</v>
      </c>
      <c r="AY3285" s="43" t="str">
        <f t="shared" si="467"/>
        <v>UTGS</v>
      </c>
    </row>
    <row r="3286" spans="1:51" hidden="1" x14ac:dyDescent="0.2">
      <c r="A3286" s="38">
        <v>3279</v>
      </c>
      <c r="B3286" t="s">
        <v>362</v>
      </c>
      <c r="C3286" t="s">
        <v>289</v>
      </c>
      <c r="D3286">
        <v>540</v>
      </c>
      <c r="E3286" t="s">
        <v>1250</v>
      </c>
      <c r="F3286">
        <v>0.25</v>
      </c>
      <c r="G3286" t="str">
        <f>LOOKUP(F3286,{0,6,45},{"F","L","H"})</f>
        <v>F</v>
      </c>
      <c r="H3286" t="s">
        <v>4901</v>
      </c>
      <c r="I3286" s="43" t="str">
        <f>IFERROR(VLOOKUP(#REF!,#REF!,2,FALSE),"No")</f>
        <v>No</v>
      </c>
      <c r="J3286" s="139">
        <v>0.75</v>
      </c>
      <c r="K3286" s="148">
        <v>19</v>
      </c>
      <c r="L3286" s="148"/>
      <c r="M3286" s="148"/>
      <c r="N3286" s="148"/>
      <c r="O3286" s="148"/>
      <c r="P3286" s="148"/>
      <c r="Q3286" s="148"/>
      <c r="R3286" s="148"/>
      <c r="S3286" s="148"/>
      <c r="T3286" s="148"/>
      <c r="U3286" s="148"/>
      <c r="V3286" s="148"/>
      <c r="W3286" s="148"/>
      <c r="X3286" s="139">
        <v>2</v>
      </c>
      <c r="Y3286" s="148">
        <v>1000</v>
      </c>
      <c r="Z3286" s="149"/>
      <c r="AA3286" s="148"/>
      <c r="AB3286" s="148"/>
      <c r="AC3286" s="148"/>
      <c r="AD3286" s="148"/>
      <c r="AE3286" s="148"/>
      <c r="AF3286" s="148"/>
      <c r="AG3286" s="148"/>
      <c r="AH3286" s="148"/>
      <c r="AI3286" s="148"/>
      <c r="AJ3286" s="148"/>
      <c r="AK3286" s="148"/>
      <c r="AL3286" s="139">
        <v>0</v>
      </c>
      <c r="AM3286" s="139">
        <v>0</v>
      </c>
      <c r="AN3286" s="148">
        <f t="shared" si="460"/>
        <v>1000</v>
      </c>
      <c r="AO3286" s="148">
        <f t="shared" si="461"/>
        <v>19</v>
      </c>
      <c r="AP3286" s="148">
        <v>17</v>
      </c>
      <c r="AQ3286" s="140">
        <v>17</v>
      </c>
      <c r="AS3286" s="42">
        <f t="shared" si="462"/>
        <v>1223.2860787900756</v>
      </c>
      <c r="AT3286" s="101">
        <f t="shared" si="463"/>
        <v>0</v>
      </c>
      <c r="AU3286" s="42">
        <f t="shared" si="464"/>
        <v>1223.2860787900756</v>
      </c>
      <c r="AV3286" s="42">
        <f t="shared" si="465"/>
        <v>1912.4095130278843</v>
      </c>
      <c r="AW3286" s="102">
        <f t="shared" si="466"/>
        <v>585.0096169344007</v>
      </c>
      <c r="AX3286" s="43">
        <f t="shared" si="459"/>
        <v>0.75</v>
      </c>
      <c r="AY3286" s="43" t="str">
        <f t="shared" si="467"/>
        <v>UTGS</v>
      </c>
    </row>
    <row r="3287" spans="1:51" hidden="1" x14ac:dyDescent="0.2">
      <c r="A3287" s="38">
        <v>3280</v>
      </c>
      <c r="B3287" t="s">
        <v>362</v>
      </c>
      <c r="C3287" t="s">
        <v>289</v>
      </c>
      <c r="D3287">
        <v>550</v>
      </c>
      <c r="E3287" t="s">
        <v>1245</v>
      </c>
      <c r="F3287">
        <v>2</v>
      </c>
      <c r="G3287" t="str">
        <f>LOOKUP(F3287,{0,6,45},{"F","L","H"})</f>
        <v>F</v>
      </c>
      <c r="H3287" t="s">
        <v>4902</v>
      </c>
      <c r="I3287" s="43" t="str">
        <f>IFERROR(VLOOKUP(#REF!,#REF!,2,FALSE),"No")</f>
        <v>No</v>
      </c>
      <c r="J3287" s="139">
        <v>0.75</v>
      </c>
      <c r="K3287" s="148">
        <v>37</v>
      </c>
      <c r="L3287" s="148"/>
      <c r="M3287" s="148"/>
      <c r="N3287" s="148"/>
      <c r="O3287" s="148"/>
      <c r="P3287" s="148"/>
      <c r="Q3287" s="148"/>
      <c r="R3287" s="148"/>
      <c r="S3287" s="148"/>
      <c r="T3287" s="148"/>
      <c r="U3287" s="148"/>
      <c r="V3287" s="148"/>
      <c r="W3287" s="148"/>
      <c r="X3287" s="139">
        <v>2</v>
      </c>
      <c r="Y3287" s="148">
        <v>1000</v>
      </c>
      <c r="Z3287" s="148"/>
      <c r="AA3287" s="148"/>
      <c r="AB3287" s="148"/>
      <c r="AC3287" s="148"/>
      <c r="AD3287" s="148"/>
      <c r="AE3287" s="148"/>
      <c r="AF3287" s="148"/>
      <c r="AG3287" s="148"/>
      <c r="AH3287" s="148"/>
      <c r="AI3287" s="148"/>
      <c r="AJ3287" s="148"/>
      <c r="AK3287" s="148"/>
      <c r="AL3287" s="139">
        <v>0</v>
      </c>
      <c r="AM3287" s="139">
        <v>0</v>
      </c>
      <c r="AN3287" s="148">
        <f t="shared" si="460"/>
        <v>1000</v>
      </c>
      <c r="AO3287" s="148">
        <f t="shared" si="461"/>
        <v>37</v>
      </c>
      <c r="AP3287" s="148">
        <v>7</v>
      </c>
      <c r="AQ3287" s="140">
        <v>21</v>
      </c>
      <c r="AS3287" s="42">
        <f t="shared" si="462"/>
        <v>2382.1886797490947</v>
      </c>
      <c r="AT3287" s="101">
        <f t="shared" si="463"/>
        <v>0</v>
      </c>
      <c r="AU3287" s="42">
        <f t="shared" si="464"/>
        <v>2382.1886797490947</v>
      </c>
      <c r="AV3287" s="42">
        <f t="shared" si="465"/>
        <v>1548.1410343559062</v>
      </c>
      <c r="AW3287" s="102">
        <f t="shared" si="466"/>
        <v>585.0096169344007</v>
      </c>
      <c r="AX3287" s="43">
        <f t="shared" si="459"/>
        <v>0.75</v>
      </c>
      <c r="AY3287" s="43" t="str">
        <f t="shared" si="467"/>
        <v>UTGS</v>
      </c>
    </row>
    <row r="3288" spans="1:51" hidden="1" x14ac:dyDescent="0.2">
      <c r="A3288" s="38">
        <v>3281</v>
      </c>
      <c r="B3288" t="s">
        <v>362</v>
      </c>
      <c r="C3288" t="s">
        <v>289</v>
      </c>
      <c r="D3288">
        <v>550</v>
      </c>
      <c r="E3288" t="s">
        <v>1245</v>
      </c>
      <c r="F3288">
        <v>2</v>
      </c>
      <c r="G3288" t="str">
        <f>LOOKUP(F3288,{0,6,45},{"F","L","H"})</f>
        <v>F</v>
      </c>
      <c r="H3288" t="s">
        <v>4903</v>
      </c>
      <c r="I3288" s="43" t="str">
        <f>IFERROR(VLOOKUP(#REF!,#REF!,2,FALSE),"No")</f>
        <v>No</v>
      </c>
      <c r="J3288" s="139">
        <v>0.75</v>
      </c>
      <c r="K3288" s="148">
        <v>50</v>
      </c>
      <c r="L3288" s="148"/>
      <c r="M3288" s="148"/>
      <c r="N3288" s="148"/>
      <c r="O3288" s="148"/>
      <c r="P3288" s="148"/>
      <c r="Q3288" s="148"/>
      <c r="R3288" s="148"/>
      <c r="S3288" s="148"/>
      <c r="T3288" s="148"/>
      <c r="U3288" s="148"/>
      <c r="V3288" s="148"/>
      <c r="W3288" s="148"/>
      <c r="X3288" s="139">
        <v>2</v>
      </c>
      <c r="Y3288" s="148">
        <v>1000</v>
      </c>
      <c r="Z3288" s="148"/>
      <c r="AA3288" s="148"/>
      <c r="AB3288" s="148"/>
      <c r="AC3288" s="148"/>
      <c r="AD3288" s="148"/>
      <c r="AE3288" s="148"/>
      <c r="AF3288" s="148"/>
      <c r="AG3288" s="148"/>
      <c r="AH3288" s="148"/>
      <c r="AI3288" s="148"/>
      <c r="AJ3288" s="148"/>
      <c r="AK3288" s="148"/>
      <c r="AL3288" s="139">
        <v>0</v>
      </c>
      <c r="AM3288" s="139">
        <v>0</v>
      </c>
      <c r="AN3288" s="148">
        <f t="shared" si="460"/>
        <v>1000</v>
      </c>
      <c r="AO3288" s="148">
        <f t="shared" si="461"/>
        <v>50</v>
      </c>
      <c r="AP3288" s="148">
        <v>6</v>
      </c>
      <c r="AQ3288" s="140">
        <v>6</v>
      </c>
      <c r="AS3288" s="42">
        <f t="shared" si="462"/>
        <v>3219.1738915528304</v>
      </c>
      <c r="AT3288" s="101">
        <f t="shared" si="463"/>
        <v>0</v>
      </c>
      <c r="AU3288" s="42">
        <f t="shared" si="464"/>
        <v>3219.1738915528304</v>
      </c>
      <c r="AV3288" s="42">
        <f t="shared" si="465"/>
        <v>5418.493620245672</v>
      </c>
      <c r="AW3288" s="102">
        <f t="shared" si="466"/>
        <v>585.0096169344007</v>
      </c>
      <c r="AX3288" s="43">
        <f t="shared" si="459"/>
        <v>0.75</v>
      </c>
      <c r="AY3288" s="43" t="str">
        <f t="shared" si="467"/>
        <v>UTGS</v>
      </c>
    </row>
    <row r="3289" spans="1:51" hidden="1" x14ac:dyDescent="0.2">
      <c r="A3289" s="38">
        <v>3282</v>
      </c>
      <c r="B3289" t="s">
        <v>362</v>
      </c>
      <c r="C3289" t="s">
        <v>289</v>
      </c>
      <c r="D3289">
        <v>320</v>
      </c>
      <c r="E3289" t="s">
        <v>1245</v>
      </c>
      <c r="F3289">
        <v>0.25</v>
      </c>
      <c r="G3289" t="str">
        <f>LOOKUP(F3289,{0,6,45},{"F","L","H"})</f>
        <v>F</v>
      </c>
      <c r="H3289" t="s">
        <v>4904</v>
      </c>
      <c r="I3289" s="43" t="str">
        <f>IFERROR(VLOOKUP(#REF!,#REF!,2,FALSE),"No")</f>
        <v>No</v>
      </c>
      <c r="J3289" s="139">
        <v>0.75</v>
      </c>
      <c r="K3289" s="148">
        <v>21</v>
      </c>
      <c r="L3289" s="148"/>
      <c r="M3289" s="148"/>
      <c r="N3289" s="148"/>
      <c r="O3289" s="148"/>
      <c r="P3289" s="148"/>
      <c r="Q3289" s="148"/>
      <c r="R3289" s="148"/>
      <c r="S3289" s="148"/>
      <c r="T3289" s="148"/>
      <c r="U3289" s="148"/>
      <c r="V3289" s="148"/>
      <c r="W3289" s="148"/>
      <c r="X3289" s="139">
        <v>2</v>
      </c>
      <c r="Y3289" s="148">
        <v>1000</v>
      </c>
      <c r="Z3289" s="149"/>
      <c r="AA3289" s="148"/>
      <c r="AB3289" s="148"/>
      <c r="AC3289" s="148"/>
      <c r="AD3289" s="148"/>
      <c r="AE3289" s="148"/>
      <c r="AF3289" s="148"/>
      <c r="AG3289" s="148"/>
      <c r="AH3289" s="148"/>
      <c r="AI3289" s="148"/>
      <c r="AJ3289" s="148"/>
      <c r="AK3289" s="148"/>
      <c r="AL3289" s="139">
        <v>0</v>
      </c>
      <c r="AM3289" s="139">
        <v>0</v>
      </c>
      <c r="AN3289" s="148">
        <f t="shared" si="460"/>
        <v>1000</v>
      </c>
      <c r="AO3289" s="148">
        <f t="shared" si="461"/>
        <v>21</v>
      </c>
      <c r="AP3289" s="148">
        <v>12</v>
      </c>
      <c r="AQ3289" s="140">
        <v>12</v>
      </c>
      <c r="AS3289" s="42">
        <f t="shared" si="462"/>
        <v>1352.0530344521887</v>
      </c>
      <c r="AT3289" s="101">
        <f t="shared" si="463"/>
        <v>0</v>
      </c>
      <c r="AU3289" s="42">
        <f t="shared" si="464"/>
        <v>1352.0530344521887</v>
      </c>
      <c r="AV3289" s="42">
        <f t="shared" si="465"/>
        <v>2709.246810122836</v>
      </c>
      <c r="AW3289" s="102">
        <f t="shared" si="466"/>
        <v>431</v>
      </c>
      <c r="AX3289" s="43">
        <f t="shared" si="459"/>
        <v>0.75</v>
      </c>
      <c r="AY3289" s="43" t="str">
        <f t="shared" si="467"/>
        <v>UTGS</v>
      </c>
    </row>
    <row r="3290" spans="1:51" hidden="1" x14ac:dyDescent="0.2">
      <c r="A3290" s="38">
        <v>3283</v>
      </c>
      <c r="B3290" t="s">
        <v>362</v>
      </c>
      <c r="C3290" t="s">
        <v>289</v>
      </c>
      <c r="D3290">
        <v>320</v>
      </c>
      <c r="E3290" t="s">
        <v>1245</v>
      </c>
      <c r="F3290">
        <v>0.25</v>
      </c>
      <c r="G3290" t="str">
        <f>LOOKUP(F3290,{0,6,45},{"F","L","H"})</f>
        <v>F</v>
      </c>
      <c r="H3290" t="s">
        <v>4905</v>
      </c>
      <c r="I3290" s="43" t="str">
        <f>IFERROR(VLOOKUP(#REF!,#REF!,2,FALSE),"No")</f>
        <v>No</v>
      </c>
      <c r="J3290" s="139">
        <v>0.75</v>
      </c>
      <c r="K3290" s="148">
        <v>29</v>
      </c>
      <c r="L3290" s="148"/>
      <c r="M3290" s="148"/>
      <c r="N3290" s="148"/>
      <c r="O3290" s="148"/>
      <c r="P3290" s="148"/>
      <c r="Q3290" s="148"/>
      <c r="R3290" s="148"/>
      <c r="S3290" s="148"/>
      <c r="T3290" s="148"/>
      <c r="U3290" s="148"/>
      <c r="V3290" s="148"/>
      <c r="W3290" s="148"/>
      <c r="X3290" s="139">
        <v>2</v>
      </c>
      <c r="Y3290" s="148">
        <v>698.67</v>
      </c>
      <c r="Z3290" s="148">
        <v>4</v>
      </c>
      <c r="AA3290" s="148">
        <v>301.33</v>
      </c>
      <c r="AB3290" s="148"/>
      <c r="AC3290" s="148"/>
      <c r="AD3290" s="148"/>
      <c r="AE3290" s="148"/>
      <c r="AF3290" s="148"/>
      <c r="AG3290" s="148"/>
      <c r="AH3290" s="148"/>
      <c r="AI3290" s="148"/>
      <c r="AJ3290" s="148"/>
      <c r="AK3290" s="148"/>
      <c r="AL3290" s="139">
        <v>0</v>
      </c>
      <c r="AM3290" s="139">
        <v>0</v>
      </c>
      <c r="AN3290" s="148">
        <f t="shared" si="460"/>
        <v>1000</v>
      </c>
      <c r="AO3290" s="148">
        <f t="shared" si="461"/>
        <v>29</v>
      </c>
      <c r="AP3290" s="148">
        <v>6</v>
      </c>
      <c r="AQ3290" s="140">
        <v>31</v>
      </c>
      <c r="AS3290" s="42">
        <f t="shared" si="462"/>
        <v>1867.1208571006416</v>
      </c>
      <c r="AT3290" s="101">
        <f t="shared" si="463"/>
        <v>0</v>
      </c>
      <c r="AU3290" s="42">
        <f t="shared" si="464"/>
        <v>1867.1208571006416</v>
      </c>
      <c r="AV3290" s="42">
        <f t="shared" si="465"/>
        <v>1118.4354135959363</v>
      </c>
      <c r="AW3290" s="102">
        <f t="shared" si="466"/>
        <v>431</v>
      </c>
      <c r="AX3290" s="43">
        <f t="shared" si="459"/>
        <v>0.75</v>
      </c>
      <c r="AY3290" s="43" t="str">
        <f t="shared" si="467"/>
        <v>UTGS</v>
      </c>
    </row>
    <row r="3291" spans="1:51" hidden="1" x14ac:dyDescent="0.2">
      <c r="A3291" s="38">
        <v>3284</v>
      </c>
      <c r="B3291" t="s">
        <v>5806</v>
      </c>
      <c r="C3291" t="s">
        <v>289</v>
      </c>
      <c r="D3291">
        <v>64550</v>
      </c>
      <c r="E3291" t="s">
        <v>197</v>
      </c>
      <c r="F3291">
        <v>45</v>
      </c>
      <c r="G3291" t="str">
        <f>LOOKUP(F3291,{0,6,45},{"F","L","H"})</f>
        <v>H</v>
      </c>
      <c r="H3291" t="s">
        <v>5770</v>
      </c>
      <c r="I3291" s="43" t="str">
        <f>IFERROR(VLOOKUP(#REF!,#REF!,2,FALSE),"No")</f>
        <v>No</v>
      </c>
      <c r="J3291" s="139">
        <v>4</v>
      </c>
      <c r="K3291" s="148">
        <v>450</v>
      </c>
      <c r="L3291" s="148"/>
      <c r="M3291" s="148"/>
      <c r="N3291" s="148"/>
      <c r="O3291" s="148"/>
      <c r="P3291" s="148"/>
      <c r="Q3291" s="148"/>
      <c r="R3291" s="148"/>
      <c r="S3291" s="148"/>
      <c r="T3291" s="148"/>
      <c r="U3291" s="148"/>
      <c r="V3291" s="148"/>
      <c r="W3291" s="148"/>
      <c r="X3291" s="139">
        <v>4</v>
      </c>
      <c r="Y3291" s="148">
        <v>1000</v>
      </c>
      <c r="Z3291" s="149"/>
      <c r="AA3291" s="148"/>
      <c r="AB3291" s="148"/>
      <c r="AC3291" s="148"/>
      <c r="AD3291" s="148"/>
      <c r="AE3291" s="148"/>
      <c r="AF3291" s="148"/>
      <c r="AG3291" s="148"/>
      <c r="AH3291" s="148"/>
      <c r="AI3291" s="148"/>
      <c r="AJ3291" s="148"/>
      <c r="AK3291" s="148"/>
      <c r="AL3291" s="139">
        <v>0</v>
      </c>
      <c r="AM3291" s="139">
        <v>0</v>
      </c>
      <c r="AN3291" s="148">
        <f t="shared" si="460"/>
        <v>1000</v>
      </c>
      <c r="AO3291" s="148">
        <f t="shared" si="461"/>
        <v>450</v>
      </c>
      <c r="AP3291" s="148">
        <v>1</v>
      </c>
      <c r="AQ3291" s="140">
        <v>10</v>
      </c>
      <c r="AS3291" s="42">
        <f t="shared" si="462"/>
        <v>34444.565023975476</v>
      </c>
      <c r="AT3291" s="101">
        <f t="shared" si="463"/>
        <v>0</v>
      </c>
      <c r="AU3291" s="42">
        <f t="shared" si="464"/>
        <v>34444.565023975476</v>
      </c>
      <c r="AV3291" s="42">
        <f t="shared" si="465"/>
        <v>3968.0961721474036</v>
      </c>
      <c r="AW3291" s="102">
        <f t="shared" si="466"/>
        <v>113197.0366366282</v>
      </c>
      <c r="AX3291" s="43">
        <f t="shared" si="459"/>
        <v>4</v>
      </c>
      <c r="AY3291" s="43" t="str">
        <f t="shared" si="467"/>
        <v>UTGS</v>
      </c>
    </row>
    <row r="3292" spans="1:51" hidden="1" x14ac:dyDescent="0.2">
      <c r="A3292" s="38">
        <v>3285</v>
      </c>
      <c r="B3292" t="s">
        <v>362</v>
      </c>
      <c r="C3292" t="s">
        <v>289</v>
      </c>
      <c r="D3292">
        <v>540</v>
      </c>
      <c r="E3292" t="s">
        <v>1250</v>
      </c>
      <c r="F3292">
        <v>0.25</v>
      </c>
      <c r="G3292" t="str">
        <f>LOOKUP(F3292,{0,6,45},{"F","L","H"})</f>
        <v>F</v>
      </c>
      <c r="H3292" t="s">
        <v>4906</v>
      </c>
      <c r="I3292" s="43" t="str">
        <f>IFERROR(VLOOKUP(#REF!,#REF!,2,FALSE),"No")</f>
        <v>No</v>
      </c>
      <c r="J3292" s="139">
        <v>0.75</v>
      </c>
      <c r="K3292" s="148">
        <v>46</v>
      </c>
      <c r="L3292" s="148"/>
      <c r="M3292" s="148"/>
      <c r="N3292" s="148"/>
      <c r="O3292" s="148"/>
      <c r="P3292" s="148"/>
      <c r="Q3292" s="148"/>
      <c r="R3292" s="148"/>
      <c r="S3292" s="148"/>
      <c r="T3292" s="148"/>
      <c r="U3292" s="148"/>
      <c r="V3292" s="148"/>
      <c r="W3292" s="148"/>
      <c r="X3292" s="139">
        <v>2</v>
      </c>
      <c r="Y3292" s="148">
        <v>1000</v>
      </c>
      <c r="Z3292" s="148"/>
      <c r="AA3292" s="148"/>
      <c r="AB3292" s="148"/>
      <c r="AC3292" s="148"/>
      <c r="AD3292" s="148"/>
      <c r="AE3292" s="148"/>
      <c r="AF3292" s="148"/>
      <c r="AG3292" s="148"/>
      <c r="AH3292" s="148"/>
      <c r="AI3292" s="148"/>
      <c r="AJ3292" s="148"/>
      <c r="AK3292" s="148"/>
      <c r="AL3292" s="139">
        <v>0</v>
      </c>
      <c r="AM3292" s="139">
        <v>0</v>
      </c>
      <c r="AN3292" s="148">
        <f t="shared" si="460"/>
        <v>1000</v>
      </c>
      <c r="AO3292" s="148">
        <f t="shared" si="461"/>
        <v>46</v>
      </c>
      <c r="AP3292" s="148">
        <v>9</v>
      </c>
      <c r="AQ3292" s="140">
        <v>9</v>
      </c>
      <c r="AS3292" s="42">
        <f t="shared" si="462"/>
        <v>2961.6399802286041</v>
      </c>
      <c r="AT3292" s="101">
        <f t="shared" si="463"/>
        <v>0</v>
      </c>
      <c r="AU3292" s="42">
        <f t="shared" si="464"/>
        <v>2961.6399802286041</v>
      </c>
      <c r="AV3292" s="42">
        <f t="shared" si="465"/>
        <v>3612.3290801637813</v>
      </c>
      <c r="AW3292" s="102">
        <f t="shared" si="466"/>
        <v>585.0096169344007</v>
      </c>
      <c r="AX3292" s="43">
        <f t="shared" si="459"/>
        <v>0.75</v>
      </c>
      <c r="AY3292" s="43" t="str">
        <f t="shared" si="467"/>
        <v>UTGS</v>
      </c>
    </row>
    <row r="3293" spans="1:51" hidden="1" x14ac:dyDescent="0.2">
      <c r="A3293" s="38">
        <v>3286</v>
      </c>
      <c r="B3293" t="s">
        <v>362</v>
      </c>
      <c r="C3293" t="s">
        <v>289</v>
      </c>
      <c r="D3293">
        <v>540</v>
      </c>
      <c r="E3293" t="s">
        <v>1250</v>
      </c>
      <c r="F3293">
        <v>0.25</v>
      </c>
      <c r="G3293" t="str">
        <f>LOOKUP(F3293,{0,6,45},{"F","L","H"})</f>
        <v>F</v>
      </c>
      <c r="H3293" t="s">
        <v>4907</v>
      </c>
      <c r="I3293" s="43" t="str">
        <f>IFERROR(VLOOKUP(#REF!,#REF!,2,FALSE),"No")</f>
        <v>No</v>
      </c>
      <c r="J3293" s="139">
        <v>0.75</v>
      </c>
      <c r="K3293" s="148">
        <v>38</v>
      </c>
      <c r="L3293" s="148"/>
      <c r="M3293" s="148"/>
      <c r="N3293" s="148"/>
      <c r="O3293" s="148"/>
      <c r="P3293" s="148"/>
      <c r="Q3293" s="148"/>
      <c r="R3293" s="148"/>
      <c r="S3293" s="148"/>
      <c r="T3293" s="148"/>
      <c r="U3293" s="148"/>
      <c r="V3293" s="148"/>
      <c r="W3293" s="148"/>
      <c r="X3293" s="139">
        <v>2</v>
      </c>
      <c r="Y3293" s="148">
        <v>1000</v>
      </c>
      <c r="Z3293" s="148"/>
      <c r="AA3293" s="148"/>
      <c r="AB3293" s="148"/>
      <c r="AC3293" s="148"/>
      <c r="AD3293" s="148"/>
      <c r="AE3293" s="148"/>
      <c r="AF3293" s="148"/>
      <c r="AG3293" s="148"/>
      <c r="AH3293" s="148"/>
      <c r="AI3293" s="148"/>
      <c r="AJ3293" s="148"/>
      <c r="AK3293" s="148"/>
      <c r="AL3293" s="139">
        <v>0</v>
      </c>
      <c r="AM3293" s="139">
        <v>0</v>
      </c>
      <c r="AN3293" s="148">
        <f t="shared" si="460"/>
        <v>1000</v>
      </c>
      <c r="AO3293" s="148">
        <f t="shared" si="461"/>
        <v>38</v>
      </c>
      <c r="AP3293" s="148">
        <v>22</v>
      </c>
      <c r="AQ3293" s="140">
        <v>23</v>
      </c>
      <c r="AS3293" s="42">
        <f t="shared" si="462"/>
        <v>2446.5721575801513</v>
      </c>
      <c r="AT3293" s="101">
        <f t="shared" si="463"/>
        <v>0</v>
      </c>
      <c r="AU3293" s="42">
        <f t="shared" si="464"/>
        <v>2446.5721575801513</v>
      </c>
      <c r="AV3293" s="42">
        <f t="shared" si="465"/>
        <v>1413.5200748466971</v>
      </c>
      <c r="AW3293" s="102">
        <f t="shared" si="466"/>
        <v>585.0096169344007</v>
      </c>
      <c r="AX3293" s="43">
        <f t="shared" si="459"/>
        <v>0.75</v>
      </c>
      <c r="AY3293" s="43" t="str">
        <f t="shared" si="467"/>
        <v>UTGS</v>
      </c>
    </row>
    <row r="3294" spans="1:51" hidden="1" x14ac:dyDescent="0.2">
      <c r="A3294" s="38">
        <v>3287</v>
      </c>
      <c r="B3294" t="s">
        <v>362</v>
      </c>
      <c r="C3294" t="s">
        <v>289</v>
      </c>
      <c r="D3294">
        <v>320</v>
      </c>
      <c r="E3294" t="s">
        <v>1245</v>
      </c>
      <c r="F3294">
        <v>0.25</v>
      </c>
      <c r="G3294" t="str">
        <f>LOOKUP(F3294,{0,6,45},{"F","L","H"})</f>
        <v>F</v>
      </c>
      <c r="H3294" t="s">
        <v>4908</v>
      </c>
      <c r="I3294" s="43" t="str">
        <f>IFERROR(VLOOKUP(#REF!,#REF!,2,FALSE),"No")</f>
        <v>No</v>
      </c>
      <c r="J3294" s="139">
        <v>0.75</v>
      </c>
      <c r="K3294" s="148">
        <v>27</v>
      </c>
      <c r="L3294" s="148"/>
      <c r="M3294" s="148"/>
      <c r="N3294" s="148"/>
      <c r="O3294" s="148"/>
      <c r="P3294" s="148"/>
      <c r="Q3294" s="148"/>
      <c r="R3294" s="148"/>
      <c r="S3294" s="148"/>
      <c r="T3294" s="148"/>
      <c r="U3294" s="148"/>
      <c r="V3294" s="148"/>
      <c r="W3294" s="148"/>
      <c r="X3294" s="139">
        <v>2</v>
      </c>
      <c r="Y3294" s="148">
        <v>1000</v>
      </c>
      <c r="Z3294" s="148"/>
      <c r="AA3294" s="148"/>
      <c r="AB3294" s="148"/>
      <c r="AC3294" s="148"/>
      <c r="AD3294" s="148"/>
      <c r="AE3294" s="148"/>
      <c r="AF3294" s="148"/>
      <c r="AG3294" s="148"/>
      <c r="AH3294" s="148"/>
      <c r="AI3294" s="148"/>
      <c r="AJ3294" s="148"/>
      <c r="AK3294" s="148"/>
      <c r="AL3294" s="139">
        <v>0</v>
      </c>
      <c r="AM3294" s="139">
        <v>0</v>
      </c>
      <c r="AN3294" s="148">
        <f t="shared" si="460"/>
        <v>1000</v>
      </c>
      <c r="AO3294" s="148">
        <f t="shared" si="461"/>
        <v>27</v>
      </c>
      <c r="AP3294" s="148">
        <v>14</v>
      </c>
      <c r="AQ3294" s="140">
        <v>14</v>
      </c>
      <c r="AS3294" s="42">
        <f t="shared" si="462"/>
        <v>1738.3539014385285</v>
      </c>
      <c r="AT3294" s="101">
        <f t="shared" si="463"/>
        <v>0</v>
      </c>
      <c r="AU3294" s="42">
        <f t="shared" si="464"/>
        <v>1738.3539014385285</v>
      </c>
      <c r="AV3294" s="42">
        <f t="shared" si="465"/>
        <v>2322.2115515338596</v>
      </c>
      <c r="AW3294" s="102">
        <f t="shared" si="466"/>
        <v>431</v>
      </c>
      <c r="AX3294" s="43">
        <f t="shared" si="459"/>
        <v>0.75</v>
      </c>
      <c r="AY3294" s="43" t="str">
        <f t="shared" si="467"/>
        <v>UTGS</v>
      </c>
    </row>
    <row r="3295" spans="1:51" hidden="1" x14ac:dyDescent="0.2">
      <c r="A3295" s="38">
        <v>3288</v>
      </c>
      <c r="B3295" t="s">
        <v>5806</v>
      </c>
      <c r="C3295" t="s">
        <v>289</v>
      </c>
      <c r="D3295">
        <v>26500</v>
      </c>
      <c r="E3295" t="s">
        <v>197</v>
      </c>
      <c r="F3295">
        <v>10</v>
      </c>
      <c r="G3295" t="str">
        <f>LOOKUP(F3295,{0,6,45},{"F","L","H"})</f>
        <v>L</v>
      </c>
      <c r="H3295" t="s">
        <v>4909</v>
      </c>
      <c r="I3295" s="43" t="str">
        <f>IFERROR(VLOOKUP(#REF!,#REF!,2,FALSE),"No")</f>
        <v>No</v>
      </c>
      <c r="J3295" s="139">
        <v>3</v>
      </c>
      <c r="K3295" s="148">
        <v>3</v>
      </c>
      <c r="L3295" s="148">
        <v>4</v>
      </c>
      <c r="M3295" s="148">
        <v>29</v>
      </c>
      <c r="N3295" s="148"/>
      <c r="O3295" s="148"/>
      <c r="P3295" s="148"/>
      <c r="Q3295" s="148"/>
      <c r="R3295" s="148"/>
      <c r="S3295" s="148"/>
      <c r="T3295" s="148"/>
      <c r="U3295" s="148"/>
      <c r="V3295" s="148"/>
      <c r="W3295" s="148"/>
      <c r="X3295" s="139">
        <v>2</v>
      </c>
      <c r="Y3295" s="148">
        <v>464.5</v>
      </c>
      <c r="Z3295" s="148">
        <v>4</v>
      </c>
      <c r="AA3295" s="148">
        <v>535.5</v>
      </c>
      <c r="AB3295" s="148"/>
      <c r="AC3295" s="148"/>
      <c r="AD3295" s="148"/>
      <c r="AE3295" s="148"/>
      <c r="AF3295" s="148"/>
      <c r="AG3295" s="148"/>
      <c r="AH3295" s="148"/>
      <c r="AI3295" s="148"/>
      <c r="AJ3295" s="148"/>
      <c r="AK3295" s="148"/>
      <c r="AL3295" s="139">
        <v>0</v>
      </c>
      <c r="AM3295" s="139">
        <v>0</v>
      </c>
      <c r="AN3295" s="148">
        <f t="shared" si="460"/>
        <v>1000</v>
      </c>
      <c r="AO3295" s="148">
        <f t="shared" si="461"/>
        <v>32</v>
      </c>
      <c r="AP3295" s="148">
        <v>3</v>
      </c>
      <c r="AQ3295" s="140">
        <v>4</v>
      </c>
      <c r="AS3295" s="42">
        <f t="shared" si="462"/>
        <v>2438.7112905938116</v>
      </c>
      <c r="AT3295" s="101">
        <f t="shared" si="463"/>
        <v>0</v>
      </c>
      <c r="AU3295" s="42">
        <f t="shared" si="464"/>
        <v>2438.7112905938116</v>
      </c>
      <c r="AV3295" s="42">
        <f t="shared" si="465"/>
        <v>9087.624180368508</v>
      </c>
      <c r="AW3295" s="102">
        <f t="shared" si="466"/>
        <v>20345.599999999999</v>
      </c>
      <c r="AX3295" s="43">
        <f t="shared" si="459"/>
        <v>3</v>
      </c>
      <c r="AY3295" s="43" t="str">
        <f t="shared" si="467"/>
        <v>UTGS</v>
      </c>
    </row>
    <row r="3296" spans="1:51" hidden="1" x14ac:dyDescent="0.2">
      <c r="A3296" s="38">
        <v>3289</v>
      </c>
      <c r="B3296" t="s">
        <v>362</v>
      </c>
      <c r="C3296" t="s">
        <v>289</v>
      </c>
      <c r="D3296">
        <v>550</v>
      </c>
      <c r="E3296" t="s">
        <v>1245</v>
      </c>
      <c r="F3296">
        <v>2</v>
      </c>
      <c r="G3296" t="str">
        <f>LOOKUP(F3296,{0,6,45},{"F","L","H"})</f>
        <v>F</v>
      </c>
      <c r="H3296" t="s">
        <v>4910</v>
      </c>
      <c r="I3296" s="43" t="str">
        <f>IFERROR(VLOOKUP(#REF!,#REF!,2,FALSE),"No")</f>
        <v>No</v>
      </c>
      <c r="J3296" s="139">
        <v>1.25</v>
      </c>
      <c r="K3296" s="148">
        <v>65</v>
      </c>
      <c r="L3296" s="148"/>
      <c r="M3296" s="148"/>
      <c r="N3296" s="148"/>
      <c r="O3296" s="148"/>
      <c r="P3296" s="148"/>
      <c r="Q3296" s="148"/>
      <c r="R3296" s="148"/>
      <c r="S3296" s="148"/>
      <c r="T3296" s="148"/>
      <c r="U3296" s="148"/>
      <c r="V3296" s="148"/>
      <c r="W3296" s="148"/>
      <c r="X3296" s="139">
        <v>2</v>
      </c>
      <c r="Y3296" s="148">
        <v>1000</v>
      </c>
      <c r="Z3296" s="148"/>
      <c r="AA3296" s="148"/>
      <c r="AB3296" s="148"/>
      <c r="AC3296" s="148"/>
      <c r="AD3296" s="148"/>
      <c r="AE3296" s="148"/>
      <c r="AF3296" s="148"/>
      <c r="AG3296" s="148"/>
      <c r="AH3296" s="148"/>
      <c r="AI3296" s="148"/>
      <c r="AJ3296" s="148"/>
      <c r="AK3296" s="148"/>
      <c r="AL3296" s="139">
        <v>0</v>
      </c>
      <c r="AM3296" s="139">
        <v>0</v>
      </c>
      <c r="AN3296" s="148">
        <f t="shared" si="460"/>
        <v>1000</v>
      </c>
      <c r="AO3296" s="148">
        <f t="shared" si="461"/>
        <v>65</v>
      </c>
      <c r="AP3296" s="148">
        <v>7</v>
      </c>
      <c r="AQ3296" s="140">
        <v>91</v>
      </c>
      <c r="AS3296" s="42">
        <f t="shared" si="462"/>
        <v>4843.3760590186794</v>
      </c>
      <c r="AT3296" s="101">
        <f t="shared" si="463"/>
        <v>0</v>
      </c>
      <c r="AU3296" s="42">
        <f t="shared" si="464"/>
        <v>4843.3760590186794</v>
      </c>
      <c r="AV3296" s="42">
        <f t="shared" si="465"/>
        <v>357.26331562059374</v>
      </c>
      <c r="AW3296" s="102">
        <f t="shared" si="466"/>
        <v>585.0096169344007</v>
      </c>
      <c r="AX3296" s="43">
        <f t="shared" si="459"/>
        <v>1.25</v>
      </c>
      <c r="AY3296" s="43" t="str">
        <f t="shared" si="467"/>
        <v>UTGS</v>
      </c>
    </row>
    <row r="3297" spans="1:51" hidden="1" x14ac:dyDescent="0.2">
      <c r="A3297" s="38">
        <v>3290</v>
      </c>
      <c r="B3297" t="s">
        <v>362</v>
      </c>
      <c r="C3297" t="s">
        <v>289</v>
      </c>
      <c r="D3297">
        <v>320</v>
      </c>
      <c r="E3297" t="s">
        <v>1245</v>
      </c>
      <c r="F3297">
        <v>0.25</v>
      </c>
      <c r="G3297" t="str">
        <f>LOOKUP(F3297,{0,6,45},{"F","L","H"})</f>
        <v>F</v>
      </c>
      <c r="H3297" t="s">
        <v>4911</v>
      </c>
      <c r="I3297" s="43" t="str">
        <f>IFERROR(VLOOKUP(#REF!,#REF!,2,FALSE),"No")</f>
        <v>No</v>
      </c>
      <c r="J3297" s="139">
        <v>0.75</v>
      </c>
      <c r="K3297" s="148">
        <v>37</v>
      </c>
      <c r="L3297" s="148"/>
      <c r="M3297" s="148"/>
      <c r="N3297" s="148"/>
      <c r="O3297" s="148"/>
      <c r="P3297" s="148"/>
      <c r="Q3297" s="148"/>
      <c r="R3297" s="148"/>
      <c r="S3297" s="148"/>
      <c r="T3297" s="148"/>
      <c r="U3297" s="148"/>
      <c r="V3297" s="148"/>
      <c r="W3297" s="148"/>
      <c r="X3297" s="139">
        <v>2</v>
      </c>
      <c r="Y3297" s="148">
        <v>1000</v>
      </c>
      <c r="Z3297" s="148"/>
      <c r="AA3297" s="148"/>
      <c r="AB3297" s="148"/>
      <c r="AC3297" s="148"/>
      <c r="AD3297" s="148"/>
      <c r="AE3297" s="148"/>
      <c r="AF3297" s="148"/>
      <c r="AG3297" s="148"/>
      <c r="AH3297" s="148"/>
      <c r="AI3297" s="148"/>
      <c r="AJ3297" s="148"/>
      <c r="AK3297" s="148"/>
      <c r="AL3297" s="139">
        <v>0</v>
      </c>
      <c r="AM3297" s="139">
        <v>0</v>
      </c>
      <c r="AN3297" s="148">
        <f t="shared" si="460"/>
        <v>1000</v>
      </c>
      <c r="AO3297" s="148">
        <f t="shared" si="461"/>
        <v>37</v>
      </c>
      <c r="AP3297" s="148">
        <v>8</v>
      </c>
      <c r="AQ3297" s="140">
        <v>8</v>
      </c>
      <c r="AS3297" s="42">
        <f t="shared" si="462"/>
        <v>2382.1886797490947</v>
      </c>
      <c r="AT3297" s="101">
        <f t="shared" si="463"/>
        <v>0</v>
      </c>
      <c r="AU3297" s="42">
        <f t="shared" si="464"/>
        <v>2382.1886797490947</v>
      </c>
      <c r="AV3297" s="42">
        <f t="shared" si="465"/>
        <v>4063.870215184254</v>
      </c>
      <c r="AW3297" s="102">
        <f t="shared" si="466"/>
        <v>431</v>
      </c>
      <c r="AX3297" s="43">
        <f t="shared" si="459"/>
        <v>0.75</v>
      </c>
      <c r="AY3297" s="43" t="str">
        <f t="shared" si="467"/>
        <v>UTGS</v>
      </c>
    </row>
    <row r="3298" spans="1:51" hidden="1" x14ac:dyDescent="0.2">
      <c r="A3298" s="38">
        <v>3291</v>
      </c>
      <c r="B3298" t="s">
        <v>362</v>
      </c>
      <c r="C3298" t="s">
        <v>289</v>
      </c>
      <c r="D3298">
        <v>550</v>
      </c>
      <c r="E3298" t="s">
        <v>1245</v>
      </c>
      <c r="F3298">
        <v>2</v>
      </c>
      <c r="G3298" t="str">
        <f>LOOKUP(F3298,{0,6,45},{"F","L","H"})</f>
        <v>F</v>
      </c>
      <c r="H3298" t="s">
        <v>4912</v>
      </c>
      <c r="I3298" s="43" t="str">
        <f>IFERROR(VLOOKUP(#REF!,#REF!,2,FALSE),"No")</f>
        <v>No</v>
      </c>
      <c r="J3298" s="139">
        <v>0.75</v>
      </c>
      <c r="K3298" s="148">
        <v>30</v>
      </c>
      <c r="L3298" s="148"/>
      <c r="M3298" s="148"/>
      <c r="N3298" s="148"/>
      <c r="O3298" s="148"/>
      <c r="P3298" s="148"/>
      <c r="Q3298" s="148"/>
      <c r="R3298" s="148"/>
      <c r="S3298" s="148"/>
      <c r="T3298" s="148"/>
      <c r="U3298" s="148"/>
      <c r="V3298" s="148"/>
      <c r="W3298" s="148"/>
      <c r="X3298" s="139">
        <v>0.75</v>
      </c>
      <c r="Y3298" s="148">
        <v>487.49</v>
      </c>
      <c r="Z3298" s="148">
        <v>4</v>
      </c>
      <c r="AA3298" s="148">
        <v>512.51</v>
      </c>
      <c r="AB3298" s="148"/>
      <c r="AC3298" s="148"/>
      <c r="AD3298" s="148"/>
      <c r="AE3298" s="148"/>
      <c r="AF3298" s="148"/>
      <c r="AG3298" s="148"/>
      <c r="AH3298" s="148"/>
      <c r="AI3298" s="148"/>
      <c r="AJ3298" s="148"/>
      <c r="AK3298" s="148"/>
      <c r="AL3298" s="139">
        <v>0</v>
      </c>
      <c r="AM3298" s="139">
        <v>0</v>
      </c>
      <c r="AN3298" s="148">
        <f t="shared" si="460"/>
        <v>1000</v>
      </c>
      <c r="AO3298" s="148">
        <f t="shared" si="461"/>
        <v>30</v>
      </c>
      <c r="AP3298" s="148">
        <v>14</v>
      </c>
      <c r="AQ3298" s="140">
        <v>14</v>
      </c>
      <c r="AS3298" s="42">
        <f t="shared" si="462"/>
        <v>1931.5043349316984</v>
      </c>
      <c r="AT3298" s="101">
        <f t="shared" si="463"/>
        <v>0</v>
      </c>
      <c r="AU3298" s="42">
        <f t="shared" si="464"/>
        <v>1931.5043349316984</v>
      </c>
      <c r="AV3298" s="42">
        <f t="shared" si="465"/>
        <v>2848.6309015338597</v>
      </c>
      <c r="AW3298" s="102">
        <f t="shared" si="466"/>
        <v>585.0096169344007</v>
      </c>
      <c r="AX3298" s="43">
        <f t="shared" si="459"/>
        <v>0.75</v>
      </c>
      <c r="AY3298" s="43" t="str">
        <f t="shared" si="467"/>
        <v>UTGS</v>
      </c>
    </row>
    <row r="3299" spans="1:51" hidden="1" x14ac:dyDescent="0.2">
      <c r="A3299" s="38">
        <v>3292</v>
      </c>
      <c r="B3299" t="s">
        <v>362</v>
      </c>
      <c r="C3299" t="s">
        <v>289</v>
      </c>
      <c r="D3299">
        <v>320</v>
      </c>
      <c r="E3299" t="s">
        <v>1245</v>
      </c>
      <c r="F3299">
        <v>0.25</v>
      </c>
      <c r="G3299" t="str">
        <f>LOOKUP(F3299,{0,6,45},{"F","L","H"})</f>
        <v>F</v>
      </c>
      <c r="H3299" t="s">
        <v>4913</v>
      </c>
      <c r="I3299" s="43" t="str">
        <f>IFERROR(VLOOKUP(#REF!,#REF!,2,FALSE),"No")</f>
        <v>No</v>
      </c>
      <c r="J3299" s="139">
        <v>0.75</v>
      </c>
      <c r="K3299" s="148">
        <v>26</v>
      </c>
      <c r="L3299" s="148"/>
      <c r="M3299" s="148"/>
      <c r="N3299" s="148"/>
      <c r="O3299" s="148"/>
      <c r="P3299" s="148"/>
      <c r="Q3299" s="148"/>
      <c r="R3299" s="148"/>
      <c r="S3299" s="148"/>
      <c r="T3299" s="148"/>
      <c r="U3299" s="148"/>
      <c r="V3299" s="148"/>
      <c r="W3299" s="148"/>
      <c r="X3299" s="139">
        <v>2</v>
      </c>
      <c r="Y3299" s="148">
        <v>850.42</v>
      </c>
      <c r="Z3299" s="148">
        <v>4</v>
      </c>
      <c r="AA3299" s="148">
        <v>149.58000000000001</v>
      </c>
      <c r="AB3299" s="148"/>
      <c r="AC3299" s="148"/>
      <c r="AD3299" s="148"/>
      <c r="AE3299" s="148"/>
      <c r="AF3299" s="148"/>
      <c r="AG3299" s="148"/>
      <c r="AH3299" s="148"/>
      <c r="AI3299" s="148"/>
      <c r="AJ3299" s="148"/>
      <c r="AK3299" s="148"/>
      <c r="AL3299" s="139">
        <v>0</v>
      </c>
      <c r="AM3299" s="139">
        <v>0</v>
      </c>
      <c r="AN3299" s="148">
        <f t="shared" si="460"/>
        <v>1000</v>
      </c>
      <c r="AO3299" s="148">
        <f t="shared" si="461"/>
        <v>26</v>
      </c>
      <c r="AP3299" s="148">
        <v>9</v>
      </c>
      <c r="AQ3299" s="140">
        <v>9</v>
      </c>
      <c r="AS3299" s="42">
        <f t="shared" si="462"/>
        <v>1673.9704236074717</v>
      </c>
      <c r="AT3299" s="101">
        <f t="shared" si="463"/>
        <v>0</v>
      </c>
      <c r="AU3299" s="42">
        <f t="shared" si="464"/>
        <v>1673.9704236074717</v>
      </c>
      <c r="AV3299" s="42">
        <f t="shared" si="465"/>
        <v>3731.4944801637812</v>
      </c>
      <c r="AW3299" s="102">
        <f t="shared" si="466"/>
        <v>431</v>
      </c>
      <c r="AX3299" s="43">
        <f t="shared" si="459"/>
        <v>0.75</v>
      </c>
      <c r="AY3299" s="43" t="str">
        <f t="shared" si="467"/>
        <v>UTGS</v>
      </c>
    </row>
    <row r="3300" spans="1:51" hidden="1" x14ac:dyDescent="0.2">
      <c r="A3300" s="38">
        <v>3293</v>
      </c>
      <c r="B3300" t="s">
        <v>362</v>
      </c>
      <c r="C3300" t="s">
        <v>289</v>
      </c>
      <c r="D3300">
        <v>550</v>
      </c>
      <c r="E3300" t="s">
        <v>1247</v>
      </c>
      <c r="F3300">
        <v>2</v>
      </c>
      <c r="G3300" t="str">
        <f>LOOKUP(F3300,{0,6,45},{"F","L","H"})</f>
        <v>F</v>
      </c>
      <c r="H3300" t="s">
        <v>4914</v>
      </c>
      <c r="I3300" s="43" t="str">
        <f>IFERROR(VLOOKUP(#REF!,#REF!,2,FALSE),"No")</f>
        <v>No</v>
      </c>
      <c r="J3300" s="139">
        <v>1.25</v>
      </c>
      <c r="K3300" s="148">
        <v>29</v>
      </c>
      <c r="L3300" s="148"/>
      <c r="M3300" s="148"/>
      <c r="N3300" s="148"/>
      <c r="O3300" s="148"/>
      <c r="P3300" s="148"/>
      <c r="Q3300" s="148"/>
      <c r="R3300" s="148"/>
      <c r="S3300" s="148"/>
      <c r="T3300" s="148"/>
      <c r="U3300" s="148"/>
      <c r="V3300" s="148"/>
      <c r="W3300" s="148"/>
      <c r="X3300" s="139">
        <v>2</v>
      </c>
      <c r="Y3300" s="148">
        <v>814.3</v>
      </c>
      <c r="Z3300" s="148">
        <v>6</v>
      </c>
      <c r="AA3300" s="148">
        <v>185.7</v>
      </c>
      <c r="AB3300" s="148"/>
      <c r="AC3300" s="148"/>
      <c r="AD3300" s="148"/>
      <c r="AE3300" s="148"/>
      <c r="AF3300" s="148"/>
      <c r="AG3300" s="148"/>
      <c r="AH3300" s="148"/>
      <c r="AI3300" s="148"/>
      <c r="AJ3300" s="148"/>
      <c r="AK3300" s="148"/>
      <c r="AL3300" s="139">
        <v>0</v>
      </c>
      <c r="AM3300" s="139">
        <v>0</v>
      </c>
      <c r="AN3300" s="148">
        <f t="shared" si="460"/>
        <v>1000</v>
      </c>
      <c r="AO3300" s="148">
        <f t="shared" si="461"/>
        <v>29</v>
      </c>
      <c r="AP3300" s="148">
        <v>9</v>
      </c>
      <c r="AQ3300" s="140">
        <v>34</v>
      </c>
      <c r="AS3300" s="42">
        <f t="shared" si="462"/>
        <v>2160.8908571006414</v>
      </c>
      <c r="AT3300" s="101">
        <f t="shared" si="463"/>
        <v>0</v>
      </c>
      <c r="AU3300" s="42">
        <f t="shared" si="464"/>
        <v>2160.8908571006414</v>
      </c>
      <c r="AV3300" s="42">
        <f t="shared" si="465"/>
        <v>1106.5125212198245</v>
      </c>
      <c r="AW3300" s="102">
        <f t="shared" si="466"/>
        <v>585.0096169344007</v>
      </c>
      <c r="AX3300" s="43">
        <f t="shared" si="459"/>
        <v>1.25</v>
      </c>
      <c r="AY3300" s="43" t="str">
        <f t="shared" si="467"/>
        <v>UTGS</v>
      </c>
    </row>
    <row r="3301" spans="1:51" hidden="1" x14ac:dyDescent="0.2">
      <c r="A3301" s="38">
        <v>3294</v>
      </c>
      <c r="B3301" t="s">
        <v>362</v>
      </c>
      <c r="C3301" t="s">
        <v>289</v>
      </c>
      <c r="D3301">
        <v>320</v>
      </c>
      <c r="E3301" t="s">
        <v>1245</v>
      </c>
      <c r="F3301">
        <v>0.25</v>
      </c>
      <c r="G3301" t="str">
        <f>LOOKUP(F3301,{0,6,45},{"F","L","H"})</f>
        <v>F</v>
      </c>
      <c r="H3301" t="s">
        <v>4915</v>
      </c>
      <c r="I3301" s="43" t="str">
        <f>IFERROR(VLOOKUP(#REF!,#REF!,2,FALSE),"No")</f>
        <v>No</v>
      </c>
      <c r="J3301" s="139">
        <v>0.75</v>
      </c>
      <c r="K3301" s="148">
        <v>17</v>
      </c>
      <c r="L3301" s="148"/>
      <c r="M3301" s="148"/>
      <c r="N3301" s="148"/>
      <c r="O3301" s="148"/>
      <c r="P3301" s="148"/>
      <c r="Q3301" s="148"/>
      <c r="R3301" s="148"/>
      <c r="S3301" s="148"/>
      <c r="T3301" s="148"/>
      <c r="U3301" s="148"/>
      <c r="V3301" s="148"/>
      <c r="W3301" s="148"/>
      <c r="X3301" s="139">
        <v>0.75</v>
      </c>
      <c r="Y3301" s="148">
        <v>319.54000000000002</v>
      </c>
      <c r="Z3301" s="148">
        <v>2</v>
      </c>
      <c r="AA3301" s="148">
        <v>680.46</v>
      </c>
      <c r="AB3301" s="148"/>
      <c r="AC3301" s="148"/>
      <c r="AD3301" s="148"/>
      <c r="AE3301" s="148"/>
      <c r="AF3301" s="148"/>
      <c r="AG3301" s="148"/>
      <c r="AH3301" s="148"/>
      <c r="AI3301" s="148"/>
      <c r="AJ3301" s="148"/>
      <c r="AK3301" s="148"/>
      <c r="AL3301" s="139">
        <v>0</v>
      </c>
      <c r="AM3301" s="139">
        <v>0</v>
      </c>
      <c r="AN3301" s="148">
        <f t="shared" si="460"/>
        <v>1000</v>
      </c>
      <c r="AO3301" s="148">
        <f t="shared" si="461"/>
        <v>17</v>
      </c>
      <c r="AP3301" s="148">
        <v>25</v>
      </c>
      <c r="AQ3301" s="140">
        <v>25</v>
      </c>
      <c r="AS3301" s="42">
        <f t="shared" si="462"/>
        <v>1094.5191231279623</v>
      </c>
      <c r="AT3301" s="101">
        <f t="shared" si="463"/>
        <v>0</v>
      </c>
      <c r="AU3301" s="42">
        <f t="shared" si="464"/>
        <v>1094.5191231279623</v>
      </c>
      <c r="AV3301" s="42">
        <f t="shared" si="465"/>
        <v>1397.3229968589615</v>
      </c>
      <c r="AW3301" s="102">
        <f t="shared" si="466"/>
        <v>431</v>
      </c>
      <c r="AX3301" s="43">
        <f t="shared" si="459"/>
        <v>0.75</v>
      </c>
      <c r="AY3301" s="43" t="str">
        <f t="shared" si="467"/>
        <v>UTGS</v>
      </c>
    </row>
    <row r="3302" spans="1:51" hidden="1" x14ac:dyDescent="0.2">
      <c r="A3302" s="38">
        <v>3295</v>
      </c>
      <c r="B3302" t="s">
        <v>362</v>
      </c>
      <c r="C3302" t="s">
        <v>289</v>
      </c>
      <c r="D3302">
        <v>540</v>
      </c>
      <c r="E3302" t="s">
        <v>1250</v>
      </c>
      <c r="F3302">
        <v>0.25</v>
      </c>
      <c r="G3302" t="str">
        <f>LOOKUP(F3302,{0,6,45},{"F","L","H"})</f>
        <v>F</v>
      </c>
      <c r="H3302" t="s">
        <v>4916</v>
      </c>
      <c r="I3302" s="43" t="str">
        <f>IFERROR(VLOOKUP(#REF!,#REF!,2,FALSE),"No")</f>
        <v>No</v>
      </c>
      <c r="J3302" s="139">
        <v>0.75</v>
      </c>
      <c r="K3302" s="148">
        <v>21</v>
      </c>
      <c r="L3302" s="148"/>
      <c r="M3302" s="148"/>
      <c r="N3302" s="148"/>
      <c r="O3302" s="148"/>
      <c r="P3302" s="148"/>
      <c r="Q3302" s="148"/>
      <c r="R3302" s="148"/>
      <c r="S3302" s="148"/>
      <c r="T3302" s="148"/>
      <c r="U3302" s="148"/>
      <c r="V3302" s="148"/>
      <c r="W3302" s="148"/>
      <c r="X3302" s="139">
        <v>2</v>
      </c>
      <c r="Y3302" s="148">
        <v>1000</v>
      </c>
      <c r="Z3302" s="149"/>
      <c r="AA3302" s="148"/>
      <c r="AB3302" s="148"/>
      <c r="AC3302" s="148"/>
      <c r="AD3302" s="148"/>
      <c r="AE3302" s="148"/>
      <c r="AF3302" s="148"/>
      <c r="AG3302" s="148"/>
      <c r="AH3302" s="148"/>
      <c r="AI3302" s="148"/>
      <c r="AJ3302" s="148"/>
      <c r="AK3302" s="148"/>
      <c r="AL3302" s="139">
        <v>0</v>
      </c>
      <c r="AM3302" s="139">
        <v>0</v>
      </c>
      <c r="AN3302" s="148">
        <f t="shared" si="460"/>
        <v>1000</v>
      </c>
      <c r="AO3302" s="148">
        <f t="shared" si="461"/>
        <v>21</v>
      </c>
      <c r="AP3302" s="148">
        <v>7</v>
      </c>
      <c r="AQ3302" s="140">
        <v>7</v>
      </c>
      <c r="AS3302" s="42">
        <f t="shared" si="462"/>
        <v>1352.0530344521887</v>
      </c>
      <c r="AT3302" s="101">
        <f t="shared" si="463"/>
        <v>0</v>
      </c>
      <c r="AU3302" s="42">
        <f t="shared" si="464"/>
        <v>1352.0530344521887</v>
      </c>
      <c r="AV3302" s="42">
        <f t="shared" si="465"/>
        <v>4644.4231030677192</v>
      </c>
      <c r="AW3302" s="102">
        <f t="shared" si="466"/>
        <v>585.0096169344007</v>
      </c>
      <c r="AX3302" s="43">
        <f t="shared" si="459"/>
        <v>0.75</v>
      </c>
      <c r="AY3302" s="43" t="str">
        <f t="shared" si="467"/>
        <v>UTGS</v>
      </c>
    </row>
    <row r="3303" spans="1:51" hidden="1" x14ac:dyDescent="0.2">
      <c r="A3303" s="38">
        <v>3296</v>
      </c>
      <c r="B3303" t="s">
        <v>362</v>
      </c>
      <c r="C3303" t="s">
        <v>289</v>
      </c>
      <c r="D3303">
        <v>320</v>
      </c>
      <c r="E3303" t="s">
        <v>1245</v>
      </c>
      <c r="F3303">
        <v>0.25</v>
      </c>
      <c r="G3303" t="str">
        <f>LOOKUP(F3303,{0,6,45},{"F","L","H"})</f>
        <v>F</v>
      </c>
      <c r="H3303" t="s">
        <v>4917</v>
      </c>
      <c r="I3303" s="43" t="str">
        <f>IFERROR(VLOOKUP(#REF!,#REF!,2,FALSE),"No")</f>
        <v>No</v>
      </c>
      <c r="J3303" s="139">
        <v>0.75</v>
      </c>
      <c r="K3303" s="148">
        <v>32</v>
      </c>
      <c r="L3303" s="148"/>
      <c r="M3303" s="148"/>
      <c r="N3303" s="148"/>
      <c r="O3303" s="148"/>
      <c r="P3303" s="148"/>
      <c r="Q3303" s="148"/>
      <c r="R3303" s="148"/>
      <c r="S3303" s="148"/>
      <c r="T3303" s="148"/>
      <c r="U3303" s="148"/>
      <c r="V3303" s="148"/>
      <c r="W3303" s="148"/>
      <c r="X3303" s="139">
        <v>2</v>
      </c>
      <c r="Y3303" s="148">
        <v>1000</v>
      </c>
      <c r="Z3303" s="148"/>
      <c r="AA3303" s="148"/>
      <c r="AB3303" s="148"/>
      <c r="AC3303" s="148"/>
      <c r="AD3303" s="148"/>
      <c r="AE3303" s="148"/>
      <c r="AF3303" s="148"/>
      <c r="AG3303" s="148"/>
      <c r="AH3303" s="148"/>
      <c r="AI3303" s="148"/>
      <c r="AJ3303" s="148"/>
      <c r="AK3303" s="148"/>
      <c r="AL3303" s="139">
        <v>0</v>
      </c>
      <c r="AM3303" s="139">
        <v>0</v>
      </c>
      <c r="AN3303" s="148">
        <f t="shared" si="460"/>
        <v>1000</v>
      </c>
      <c r="AO3303" s="148">
        <f t="shared" si="461"/>
        <v>32</v>
      </c>
      <c r="AP3303" s="148">
        <v>7</v>
      </c>
      <c r="AQ3303" s="140">
        <v>7</v>
      </c>
      <c r="AS3303" s="42">
        <f t="shared" si="462"/>
        <v>2060.2712905938115</v>
      </c>
      <c r="AT3303" s="101">
        <f t="shared" si="463"/>
        <v>0</v>
      </c>
      <c r="AU3303" s="42">
        <f t="shared" si="464"/>
        <v>2060.2712905938115</v>
      </c>
      <c r="AV3303" s="42">
        <f t="shared" si="465"/>
        <v>4644.4231030677192</v>
      </c>
      <c r="AW3303" s="102">
        <f t="shared" si="466"/>
        <v>431</v>
      </c>
      <c r="AX3303" s="43">
        <f t="shared" si="459"/>
        <v>0.75</v>
      </c>
      <c r="AY3303" s="43" t="str">
        <f t="shared" si="467"/>
        <v>UTGS</v>
      </c>
    </row>
    <row r="3304" spans="1:51" hidden="1" x14ac:dyDescent="0.2">
      <c r="A3304" s="38">
        <v>3297</v>
      </c>
      <c r="B3304" t="s">
        <v>362</v>
      </c>
      <c r="C3304" t="s">
        <v>289</v>
      </c>
      <c r="D3304">
        <v>320</v>
      </c>
      <c r="E3304" t="s">
        <v>1245</v>
      </c>
      <c r="F3304">
        <v>0.25</v>
      </c>
      <c r="G3304" t="str">
        <f>LOOKUP(F3304,{0,6,45},{"F","L","H"})</f>
        <v>F</v>
      </c>
      <c r="H3304" t="s">
        <v>4918</v>
      </c>
      <c r="I3304" s="43" t="str">
        <f>IFERROR(VLOOKUP(#REF!,#REF!,2,FALSE),"No")</f>
        <v>No</v>
      </c>
      <c r="J3304" s="139">
        <v>0.75</v>
      </c>
      <c r="K3304" s="148">
        <v>63</v>
      </c>
      <c r="L3304" s="148"/>
      <c r="M3304" s="148"/>
      <c r="N3304" s="148"/>
      <c r="O3304" s="148"/>
      <c r="P3304" s="148"/>
      <c r="Q3304" s="148"/>
      <c r="R3304" s="148"/>
      <c r="S3304" s="148"/>
      <c r="T3304" s="148"/>
      <c r="U3304" s="148"/>
      <c r="V3304" s="148"/>
      <c r="W3304" s="148"/>
      <c r="X3304" s="139">
        <v>2</v>
      </c>
      <c r="Y3304" s="148">
        <v>1000</v>
      </c>
      <c r="Z3304" s="149"/>
      <c r="AA3304" s="148"/>
      <c r="AB3304" s="148"/>
      <c r="AC3304" s="148"/>
      <c r="AD3304" s="148"/>
      <c r="AE3304" s="148"/>
      <c r="AF3304" s="148"/>
      <c r="AG3304" s="148"/>
      <c r="AH3304" s="148"/>
      <c r="AI3304" s="148"/>
      <c r="AJ3304" s="148"/>
      <c r="AK3304" s="148"/>
      <c r="AL3304" s="139">
        <v>0</v>
      </c>
      <c r="AM3304" s="139">
        <v>0</v>
      </c>
      <c r="AN3304" s="148">
        <f t="shared" si="460"/>
        <v>1000</v>
      </c>
      <c r="AO3304" s="148">
        <f t="shared" si="461"/>
        <v>63</v>
      </c>
      <c r="AP3304" s="148">
        <v>17</v>
      </c>
      <c r="AQ3304" s="140">
        <v>17</v>
      </c>
      <c r="AS3304" s="42">
        <f t="shared" si="462"/>
        <v>4056.1591033565664</v>
      </c>
      <c r="AT3304" s="101">
        <f t="shared" si="463"/>
        <v>0</v>
      </c>
      <c r="AU3304" s="42">
        <f t="shared" si="464"/>
        <v>4056.1591033565664</v>
      </c>
      <c r="AV3304" s="42">
        <f t="shared" si="465"/>
        <v>1912.4095130278843</v>
      </c>
      <c r="AW3304" s="102">
        <f t="shared" si="466"/>
        <v>431</v>
      </c>
      <c r="AX3304" s="43">
        <f t="shared" si="459"/>
        <v>0.75</v>
      </c>
      <c r="AY3304" s="43" t="str">
        <f t="shared" si="467"/>
        <v>UTGS</v>
      </c>
    </row>
    <row r="3305" spans="1:51" hidden="1" x14ac:dyDescent="0.2">
      <c r="A3305" s="38">
        <v>3298</v>
      </c>
      <c r="B3305" t="s">
        <v>362</v>
      </c>
      <c r="C3305" t="s">
        <v>289</v>
      </c>
      <c r="D3305">
        <v>550</v>
      </c>
      <c r="E3305" t="s">
        <v>1245</v>
      </c>
      <c r="F3305">
        <v>2</v>
      </c>
      <c r="G3305" t="str">
        <f>LOOKUP(F3305,{0,6,45},{"F","L","H"})</f>
        <v>F</v>
      </c>
      <c r="H3305" t="s">
        <v>4919</v>
      </c>
      <c r="I3305" s="43" t="str">
        <f>IFERROR(VLOOKUP(#REF!,#REF!,2,FALSE),"No")</f>
        <v>No</v>
      </c>
      <c r="J3305" s="139">
        <v>0.75</v>
      </c>
      <c r="K3305" s="148">
        <v>29</v>
      </c>
      <c r="L3305" s="148"/>
      <c r="M3305" s="148"/>
      <c r="N3305" s="148"/>
      <c r="O3305" s="148"/>
      <c r="P3305" s="148"/>
      <c r="Q3305" s="148"/>
      <c r="R3305" s="148"/>
      <c r="S3305" s="148"/>
      <c r="T3305" s="148"/>
      <c r="U3305" s="148"/>
      <c r="V3305" s="148"/>
      <c r="W3305" s="148"/>
      <c r="X3305" s="139">
        <v>2</v>
      </c>
      <c r="Y3305" s="148">
        <v>1000</v>
      </c>
      <c r="Z3305" s="148"/>
      <c r="AA3305" s="148"/>
      <c r="AB3305" s="148"/>
      <c r="AC3305" s="148"/>
      <c r="AD3305" s="148"/>
      <c r="AE3305" s="148"/>
      <c r="AF3305" s="148"/>
      <c r="AG3305" s="148"/>
      <c r="AH3305" s="148"/>
      <c r="AI3305" s="148"/>
      <c r="AJ3305" s="148"/>
      <c r="AK3305" s="148"/>
      <c r="AL3305" s="139">
        <v>0</v>
      </c>
      <c r="AM3305" s="139">
        <v>0</v>
      </c>
      <c r="AN3305" s="148">
        <f t="shared" si="460"/>
        <v>1000</v>
      </c>
      <c r="AO3305" s="148">
        <f t="shared" si="461"/>
        <v>29</v>
      </c>
      <c r="AP3305" s="148">
        <v>4</v>
      </c>
      <c r="AQ3305" s="140">
        <v>24</v>
      </c>
      <c r="AS3305" s="42">
        <f t="shared" si="462"/>
        <v>1867.1208571006416</v>
      </c>
      <c r="AT3305" s="101">
        <f t="shared" si="463"/>
        <v>0</v>
      </c>
      <c r="AU3305" s="42">
        <f t="shared" si="464"/>
        <v>1867.1208571006416</v>
      </c>
      <c r="AV3305" s="42">
        <f t="shared" si="465"/>
        <v>1354.623405061418</v>
      </c>
      <c r="AW3305" s="102">
        <f t="shared" si="466"/>
        <v>585.0096169344007</v>
      </c>
      <c r="AX3305" s="43">
        <f t="shared" si="459"/>
        <v>0.75</v>
      </c>
      <c r="AY3305" s="43" t="str">
        <f t="shared" si="467"/>
        <v>UTGS</v>
      </c>
    </row>
    <row r="3306" spans="1:51" hidden="1" x14ac:dyDescent="0.2">
      <c r="A3306" s="38">
        <v>3299</v>
      </c>
      <c r="B3306" t="s">
        <v>362</v>
      </c>
      <c r="C3306" t="s">
        <v>289</v>
      </c>
      <c r="D3306">
        <v>955</v>
      </c>
      <c r="E3306" t="s">
        <v>1250</v>
      </c>
      <c r="F3306">
        <v>2</v>
      </c>
      <c r="G3306" t="str">
        <f>LOOKUP(F3306,{0,6,45},{"F","L","H"})</f>
        <v>F</v>
      </c>
      <c r="H3306" t="s">
        <v>4920</v>
      </c>
      <c r="I3306" s="43" t="str">
        <f>IFERROR(VLOOKUP(#REF!,#REF!,2,FALSE),"No")</f>
        <v>No</v>
      </c>
      <c r="J3306" s="139">
        <v>0.75</v>
      </c>
      <c r="K3306" s="148">
        <v>75</v>
      </c>
      <c r="L3306" s="148"/>
      <c r="M3306" s="148"/>
      <c r="N3306" s="148"/>
      <c r="O3306" s="148"/>
      <c r="P3306" s="148"/>
      <c r="Q3306" s="148"/>
      <c r="R3306" s="148"/>
      <c r="S3306" s="148"/>
      <c r="T3306" s="148"/>
      <c r="U3306" s="148"/>
      <c r="V3306" s="148"/>
      <c r="W3306" s="148"/>
      <c r="X3306" s="139">
        <v>1.25</v>
      </c>
      <c r="Y3306" s="148">
        <v>271.5</v>
      </c>
      <c r="Z3306" s="149">
        <v>4</v>
      </c>
      <c r="AA3306" s="148">
        <v>728.5</v>
      </c>
      <c r="AB3306" s="148"/>
      <c r="AC3306" s="148"/>
      <c r="AD3306" s="148"/>
      <c r="AE3306" s="148"/>
      <c r="AF3306" s="148"/>
      <c r="AG3306" s="148"/>
      <c r="AH3306" s="148"/>
      <c r="AI3306" s="148"/>
      <c r="AJ3306" s="148"/>
      <c r="AK3306" s="148"/>
      <c r="AL3306" s="139">
        <v>0</v>
      </c>
      <c r="AM3306" s="139">
        <v>0</v>
      </c>
      <c r="AN3306" s="148">
        <f t="shared" si="460"/>
        <v>1000</v>
      </c>
      <c r="AO3306" s="148">
        <f t="shared" si="461"/>
        <v>75</v>
      </c>
      <c r="AP3306" s="148">
        <v>9</v>
      </c>
      <c r="AQ3306" s="140">
        <v>9</v>
      </c>
      <c r="AS3306" s="42">
        <f t="shared" si="462"/>
        <v>4828.760837329246</v>
      </c>
      <c r="AT3306" s="101">
        <f t="shared" si="463"/>
        <v>0</v>
      </c>
      <c r="AU3306" s="42">
        <f t="shared" si="464"/>
        <v>4828.760837329246</v>
      </c>
      <c r="AV3306" s="42">
        <f t="shared" si="465"/>
        <v>4213.817413497115</v>
      </c>
      <c r="AW3306" s="102">
        <f t="shared" si="466"/>
        <v>1475.8772811117678</v>
      </c>
      <c r="AX3306" s="43">
        <f t="shared" si="459"/>
        <v>0.75</v>
      </c>
      <c r="AY3306" s="43" t="str">
        <f t="shared" si="467"/>
        <v>UTGS</v>
      </c>
    </row>
    <row r="3307" spans="1:51" hidden="1" x14ac:dyDescent="0.2">
      <c r="A3307" s="38">
        <v>3300</v>
      </c>
      <c r="B3307" t="s">
        <v>362</v>
      </c>
      <c r="C3307" t="s">
        <v>289</v>
      </c>
      <c r="D3307">
        <v>320</v>
      </c>
      <c r="E3307" t="s">
        <v>1245</v>
      </c>
      <c r="F3307">
        <v>0.25</v>
      </c>
      <c r="G3307" t="str">
        <f>LOOKUP(F3307,{0,6,45},{"F","L","H"})</f>
        <v>F</v>
      </c>
      <c r="H3307" t="s">
        <v>4921</v>
      </c>
      <c r="I3307" s="43" t="str">
        <f>IFERROR(VLOOKUP(#REF!,#REF!,2,FALSE),"No")</f>
        <v>No</v>
      </c>
      <c r="J3307" s="139">
        <v>0.75</v>
      </c>
      <c r="K3307" s="148">
        <v>30</v>
      </c>
      <c r="L3307" s="148"/>
      <c r="M3307" s="148"/>
      <c r="N3307" s="148"/>
      <c r="O3307" s="148"/>
      <c r="P3307" s="148"/>
      <c r="Q3307" s="148"/>
      <c r="R3307" s="148"/>
      <c r="S3307" s="148"/>
      <c r="T3307" s="148"/>
      <c r="U3307" s="148"/>
      <c r="V3307" s="148"/>
      <c r="W3307" s="148"/>
      <c r="X3307" s="139">
        <v>2</v>
      </c>
      <c r="Y3307" s="148">
        <v>1000</v>
      </c>
      <c r="Z3307" s="148"/>
      <c r="AA3307" s="148"/>
      <c r="AB3307" s="148"/>
      <c r="AC3307" s="148"/>
      <c r="AD3307" s="148"/>
      <c r="AE3307" s="148"/>
      <c r="AF3307" s="148"/>
      <c r="AG3307" s="148"/>
      <c r="AH3307" s="148"/>
      <c r="AI3307" s="148"/>
      <c r="AJ3307" s="148"/>
      <c r="AK3307" s="148"/>
      <c r="AL3307" s="139">
        <v>0</v>
      </c>
      <c r="AM3307" s="139">
        <v>0</v>
      </c>
      <c r="AN3307" s="148">
        <f t="shared" si="460"/>
        <v>1000</v>
      </c>
      <c r="AO3307" s="148">
        <f t="shared" si="461"/>
        <v>30</v>
      </c>
      <c r="AP3307" s="148">
        <v>8</v>
      </c>
      <c r="AQ3307" s="140">
        <v>8</v>
      </c>
      <c r="AS3307" s="42">
        <f t="shared" si="462"/>
        <v>1931.5043349316984</v>
      </c>
      <c r="AT3307" s="101">
        <f t="shared" si="463"/>
        <v>0</v>
      </c>
      <c r="AU3307" s="42">
        <f t="shared" si="464"/>
        <v>1931.5043349316984</v>
      </c>
      <c r="AV3307" s="42">
        <f t="shared" si="465"/>
        <v>4063.870215184254</v>
      </c>
      <c r="AW3307" s="102">
        <f t="shared" si="466"/>
        <v>431</v>
      </c>
      <c r="AX3307" s="43">
        <f t="shared" si="459"/>
        <v>0.75</v>
      </c>
      <c r="AY3307" s="43" t="str">
        <f t="shared" si="467"/>
        <v>UTGS</v>
      </c>
    </row>
    <row r="3308" spans="1:51" hidden="1" x14ac:dyDescent="0.2">
      <c r="A3308" s="38">
        <v>3301</v>
      </c>
      <c r="B3308" t="s">
        <v>5806</v>
      </c>
      <c r="C3308" t="s">
        <v>289</v>
      </c>
      <c r="D3308">
        <v>550</v>
      </c>
      <c r="E3308" t="s">
        <v>1245</v>
      </c>
      <c r="F3308">
        <v>2</v>
      </c>
      <c r="G3308" t="str">
        <f>LOOKUP(F3308,{0,6,45},{"F","L","H"})</f>
        <v>F</v>
      </c>
      <c r="H3308" t="s">
        <v>4922</v>
      </c>
      <c r="I3308" s="43" t="str">
        <f>IFERROR(VLOOKUP(#REF!,#REF!,2,FALSE),"No")</f>
        <v>No</v>
      </c>
      <c r="J3308" s="139">
        <v>0.75</v>
      </c>
      <c r="K3308" s="148">
        <v>18</v>
      </c>
      <c r="L3308" s="148"/>
      <c r="M3308" s="148"/>
      <c r="N3308" s="148"/>
      <c r="O3308" s="148"/>
      <c r="P3308" s="148"/>
      <c r="Q3308" s="148"/>
      <c r="R3308" s="148"/>
      <c r="S3308" s="148"/>
      <c r="T3308" s="148"/>
      <c r="U3308" s="148"/>
      <c r="V3308" s="148"/>
      <c r="W3308" s="148"/>
      <c r="X3308" s="139">
        <v>2</v>
      </c>
      <c r="Y3308" s="148">
        <v>1000</v>
      </c>
      <c r="Z3308" s="148"/>
      <c r="AA3308" s="148"/>
      <c r="AB3308" s="148"/>
      <c r="AC3308" s="148"/>
      <c r="AD3308" s="148"/>
      <c r="AE3308" s="148"/>
      <c r="AF3308" s="148"/>
      <c r="AG3308" s="148"/>
      <c r="AH3308" s="148"/>
      <c r="AI3308" s="148"/>
      <c r="AJ3308" s="148"/>
      <c r="AK3308" s="148"/>
      <c r="AL3308" s="139">
        <v>0</v>
      </c>
      <c r="AM3308" s="139">
        <v>0</v>
      </c>
      <c r="AN3308" s="148">
        <f t="shared" si="460"/>
        <v>1000</v>
      </c>
      <c r="AO3308" s="148">
        <f t="shared" si="461"/>
        <v>18</v>
      </c>
      <c r="AP3308" s="148">
        <v>9</v>
      </c>
      <c r="AQ3308" s="140">
        <v>15</v>
      </c>
      <c r="AS3308" s="42">
        <f t="shared" si="462"/>
        <v>1158.9026009590189</v>
      </c>
      <c r="AT3308" s="101">
        <f t="shared" si="463"/>
        <v>0</v>
      </c>
      <c r="AU3308" s="42">
        <f t="shared" si="464"/>
        <v>1158.9026009590189</v>
      </c>
      <c r="AV3308" s="42">
        <f t="shared" si="465"/>
        <v>2167.3974480982688</v>
      </c>
      <c r="AW3308" s="102">
        <f t="shared" si="466"/>
        <v>585.0096169344007</v>
      </c>
      <c r="AX3308" s="43">
        <f t="shared" si="459"/>
        <v>0.75</v>
      </c>
      <c r="AY3308" s="43" t="str">
        <f t="shared" si="467"/>
        <v>UTGS</v>
      </c>
    </row>
    <row r="3309" spans="1:51" hidden="1" x14ac:dyDescent="0.2">
      <c r="A3309" s="38">
        <v>3302</v>
      </c>
      <c r="B3309" t="s">
        <v>5806</v>
      </c>
      <c r="C3309" t="s">
        <v>5746</v>
      </c>
      <c r="D3309">
        <v>6600</v>
      </c>
      <c r="E3309" t="s">
        <v>198</v>
      </c>
      <c r="F3309">
        <v>5</v>
      </c>
      <c r="G3309" t="str">
        <f>LOOKUP(F3309,{0,6,45},{"F","L","H"})</f>
        <v>F</v>
      </c>
      <c r="H3309" t="s">
        <v>4923</v>
      </c>
      <c r="I3309" s="43" t="str">
        <f>IFERROR(VLOOKUP(#REF!,#REF!,2,FALSE),"No")</f>
        <v>No</v>
      </c>
      <c r="J3309" s="139">
        <v>2</v>
      </c>
      <c r="K3309" s="148">
        <v>170</v>
      </c>
      <c r="L3309" s="148"/>
      <c r="M3309" s="148"/>
      <c r="N3309" s="148"/>
      <c r="O3309" s="148"/>
      <c r="P3309" s="148"/>
      <c r="Q3309" s="148"/>
      <c r="R3309" s="148"/>
      <c r="S3309" s="148"/>
      <c r="T3309" s="148"/>
      <c r="U3309" s="148"/>
      <c r="V3309" s="148"/>
      <c r="W3309" s="148"/>
      <c r="X3309" s="139">
        <v>4</v>
      </c>
      <c r="Y3309" s="148">
        <v>1000</v>
      </c>
      <c r="Z3309" s="148"/>
      <c r="AA3309" s="148"/>
      <c r="AB3309" s="148"/>
      <c r="AC3309" s="148"/>
      <c r="AD3309" s="148"/>
      <c r="AE3309" s="148"/>
      <c r="AF3309" s="148"/>
      <c r="AG3309" s="148"/>
      <c r="AH3309" s="148"/>
      <c r="AI3309" s="148"/>
      <c r="AJ3309" s="148"/>
      <c r="AK3309" s="148"/>
      <c r="AL3309" s="139">
        <v>0</v>
      </c>
      <c r="AM3309" s="139">
        <v>0</v>
      </c>
      <c r="AN3309" s="148">
        <f t="shared" si="460"/>
        <v>1000</v>
      </c>
      <c r="AO3309" s="148">
        <f t="shared" si="461"/>
        <v>170</v>
      </c>
      <c r="AP3309" s="148">
        <v>4</v>
      </c>
      <c r="AQ3309" s="140">
        <v>9</v>
      </c>
      <c r="AS3309" s="42">
        <f t="shared" si="462"/>
        <v>12407.191231279623</v>
      </c>
      <c r="AT3309" s="101">
        <f t="shared" si="463"/>
        <v>0</v>
      </c>
      <c r="AU3309" s="42">
        <f t="shared" si="464"/>
        <v>12407.191231279623</v>
      </c>
      <c r="AV3309" s="42">
        <f t="shared" si="465"/>
        <v>4408.9957468304483</v>
      </c>
      <c r="AW3309" s="102">
        <f t="shared" si="466"/>
        <v>3698.6666666666665</v>
      </c>
      <c r="AX3309" s="43">
        <f t="shared" si="459"/>
        <v>2</v>
      </c>
      <c r="AY3309" s="43" t="str">
        <f t="shared" si="467"/>
        <v>UTTSS</v>
      </c>
    </row>
    <row r="3310" spans="1:51" hidden="1" x14ac:dyDescent="0.2">
      <c r="A3310" s="38">
        <v>3303</v>
      </c>
      <c r="B3310" t="s">
        <v>362</v>
      </c>
      <c r="C3310" t="s">
        <v>289</v>
      </c>
      <c r="D3310">
        <v>550</v>
      </c>
      <c r="E3310" t="s">
        <v>1245</v>
      </c>
      <c r="F3310">
        <v>2</v>
      </c>
      <c r="G3310" t="str">
        <f>LOOKUP(F3310,{0,6,45},{"F","L","H"})</f>
        <v>F</v>
      </c>
      <c r="H3310" t="s">
        <v>4924</v>
      </c>
      <c r="I3310" s="43" t="str">
        <f>IFERROR(VLOOKUP(#REF!,#REF!,2,FALSE),"No")</f>
        <v>No</v>
      </c>
      <c r="J3310" s="139">
        <v>1.25</v>
      </c>
      <c r="K3310" s="148">
        <v>18</v>
      </c>
      <c r="L3310" s="148"/>
      <c r="M3310" s="148"/>
      <c r="N3310" s="148"/>
      <c r="O3310" s="148"/>
      <c r="P3310" s="148"/>
      <c r="Q3310" s="148"/>
      <c r="R3310" s="148"/>
      <c r="S3310" s="148"/>
      <c r="T3310" s="148"/>
      <c r="U3310" s="148"/>
      <c r="V3310" s="148"/>
      <c r="W3310" s="148"/>
      <c r="X3310" s="139">
        <v>2</v>
      </c>
      <c r="Y3310" s="148">
        <v>1000</v>
      </c>
      <c r="Z3310" s="148"/>
      <c r="AA3310" s="148"/>
      <c r="AB3310" s="148"/>
      <c r="AC3310" s="148"/>
      <c r="AD3310" s="148"/>
      <c r="AE3310" s="148"/>
      <c r="AF3310" s="148"/>
      <c r="AG3310" s="148"/>
      <c r="AH3310" s="148"/>
      <c r="AI3310" s="148"/>
      <c r="AJ3310" s="148"/>
      <c r="AK3310" s="148"/>
      <c r="AL3310" s="139">
        <v>0</v>
      </c>
      <c r="AM3310" s="139">
        <v>0</v>
      </c>
      <c r="AN3310" s="148">
        <f t="shared" si="460"/>
        <v>1000</v>
      </c>
      <c r="AO3310" s="148">
        <f t="shared" si="461"/>
        <v>18</v>
      </c>
      <c r="AP3310" s="148">
        <v>7</v>
      </c>
      <c r="AQ3310" s="140">
        <v>76</v>
      </c>
      <c r="AS3310" s="42">
        <f t="shared" si="462"/>
        <v>1341.242600959019</v>
      </c>
      <c r="AT3310" s="101">
        <f t="shared" si="463"/>
        <v>0</v>
      </c>
      <c r="AU3310" s="42">
        <f t="shared" si="464"/>
        <v>1341.242600959019</v>
      </c>
      <c r="AV3310" s="42">
        <f t="shared" si="465"/>
        <v>427.77581212465833</v>
      </c>
      <c r="AW3310" s="102">
        <f t="shared" si="466"/>
        <v>585.0096169344007</v>
      </c>
      <c r="AX3310" s="43">
        <f t="shared" si="459"/>
        <v>1.25</v>
      </c>
      <c r="AY3310" s="43" t="str">
        <f t="shared" si="467"/>
        <v>UTGS</v>
      </c>
    </row>
    <row r="3311" spans="1:51" hidden="1" x14ac:dyDescent="0.2">
      <c r="A3311" s="38">
        <v>3304</v>
      </c>
      <c r="B3311" t="s">
        <v>362</v>
      </c>
      <c r="C3311" t="s">
        <v>289</v>
      </c>
      <c r="D3311">
        <v>550</v>
      </c>
      <c r="E3311" t="s">
        <v>1223</v>
      </c>
      <c r="F3311">
        <v>2</v>
      </c>
      <c r="G3311" t="str">
        <f>LOOKUP(F3311,{0,6,45},{"F","L","H"})</f>
        <v>F</v>
      </c>
      <c r="H3311" t="s">
        <v>4925</v>
      </c>
      <c r="I3311" s="43" t="str">
        <f>IFERROR(VLOOKUP(#REF!,#REF!,2,FALSE),"No")</f>
        <v>No</v>
      </c>
      <c r="J3311" s="139">
        <v>0.75</v>
      </c>
      <c r="K3311" s="148">
        <v>73</v>
      </c>
      <c r="L3311" s="148"/>
      <c r="M3311" s="148"/>
      <c r="N3311" s="148"/>
      <c r="O3311" s="148"/>
      <c r="P3311" s="148"/>
      <c r="Q3311" s="148"/>
      <c r="R3311" s="148"/>
      <c r="S3311" s="148"/>
      <c r="T3311" s="148"/>
      <c r="U3311" s="148"/>
      <c r="V3311" s="148"/>
      <c r="W3311" s="148"/>
      <c r="X3311" s="139">
        <v>2</v>
      </c>
      <c r="Y3311" s="148">
        <v>690.58</v>
      </c>
      <c r="Z3311" s="148">
        <v>6</v>
      </c>
      <c r="AA3311" s="148">
        <v>309.42</v>
      </c>
      <c r="AB3311" s="148"/>
      <c r="AC3311" s="148"/>
      <c r="AD3311" s="148"/>
      <c r="AE3311" s="148"/>
      <c r="AF3311" s="148"/>
      <c r="AG3311" s="148"/>
      <c r="AH3311" s="148"/>
      <c r="AI3311" s="148"/>
      <c r="AJ3311" s="148"/>
      <c r="AK3311" s="148"/>
      <c r="AL3311" s="139">
        <v>0</v>
      </c>
      <c r="AM3311" s="139">
        <v>0</v>
      </c>
      <c r="AN3311" s="148">
        <f t="shared" si="460"/>
        <v>1000</v>
      </c>
      <c r="AO3311" s="148">
        <f t="shared" si="461"/>
        <v>73</v>
      </c>
      <c r="AP3311" s="148">
        <v>5</v>
      </c>
      <c r="AQ3311" s="140">
        <v>35</v>
      </c>
      <c r="AS3311" s="42">
        <f t="shared" si="462"/>
        <v>4699.9938816671329</v>
      </c>
      <c r="AT3311" s="101">
        <f t="shared" si="463"/>
        <v>0</v>
      </c>
      <c r="AU3311" s="42">
        <f t="shared" si="464"/>
        <v>4699.9938816671329</v>
      </c>
      <c r="AV3311" s="42">
        <f t="shared" si="465"/>
        <v>1172.1771463278299</v>
      </c>
      <c r="AW3311" s="102">
        <f t="shared" si="466"/>
        <v>585.0096169344007</v>
      </c>
      <c r="AX3311" s="43">
        <f t="shared" si="459"/>
        <v>0.75</v>
      </c>
      <c r="AY3311" s="43" t="str">
        <f t="shared" si="467"/>
        <v>UTGS</v>
      </c>
    </row>
    <row r="3312" spans="1:51" hidden="1" x14ac:dyDescent="0.2">
      <c r="A3312" s="38">
        <v>3305</v>
      </c>
      <c r="B3312" t="s">
        <v>362</v>
      </c>
      <c r="C3312" t="s">
        <v>289</v>
      </c>
      <c r="D3312">
        <v>550</v>
      </c>
      <c r="E3312" t="s">
        <v>1243</v>
      </c>
      <c r="F3312">
        <v>2</v>
      </c>
      <c r="G3312" t="str">
        <f>LOOKUP(F3312,{0,6,45},{"F","L","H"})</f>
        <v>F</v>
      </c>
      <c r="H3312" t="s">
        <v>4926</v>
      </c>
      <c r="I3312" s="43" t="str">
        <f>IFERROR(VLOOKUP(#REF!,#REF!,2,FALSE),"No")</f>
        <v>No</v>
      </c>
      <c r="J3312" s="139">
        <v>0.75</v>
      </c>
      <c r="K3312" s="148">
        <v>66</v>
      </c>
      <c r="L3312" s="148"/>
      <c r="M3312" s="148"/>
      <c r="N3312" s="148"/>
      <c r="O3312" s="148"/>
      <c r="P3312" s="148"/>
      <c r="Q3312" s="148"/>
      <c r="R3312" s="148"/>
      <c r="S3312" s="148"/>
      <c r="T3312" s="148"/>
      <c r="U3312" s="148"/>
      <c r="V3312" s="148"/>
      <c r="W3312" s="148"/>
      <c r="X3312" s="139">
        <v>2</v>
      </c>
      <c r="Y3312" s="148">
        <v>1000</v>
      </c>
      <c r="Z3312" s="149"/>
      <c r="AA3312" s="148"/>
      <c r="AB3312" s="148"/>
      <c r="AC3312" s="148"/>
      <c r="AD3312" s="148"/>
      <c r="AE3312" s="148"/>
      <c r="AF3312" s="148"/>
      <c r="AG3312" s="148"/>
      <c r="AH3312" s="148"/>
      <c r="AI3312" s="148"/>
      <c r="AJ3312" s="148"/>
      <c r="AK3312" s="148"/>
      <c r="AL3312" s="139">
        <v>0</v>
      </c>
      <c r="AM3312" s="139">
        <v>0</v>
      </c>
      <c r="AN3312" s="148">
        <f t="shared" si="460"/>
        <v>1000</v>
      </c>
      <c r="AO3312" s="148">
        <f t="shared" si="461"/>
        <v>66</v>
      </c>
      <c r="AP3312" s="148">
        <v>4</v>
      </c>
      <c r="AQ3312" s="140">
        <v>25</v>
      </c>
      <c r="AS3312" s="42">
        <f t="shared" si="462"/>
        <v>4249.3095368497361</v>
      </c>
      <c r="AT3312" s="101">
        <f t="shared" si="463"/>
        <v>0</v>
      </c>
      <c r="AU3312" s="42">
        <f t="shared" si="464"/>
        <v>4249.3095368497361</v>
      </c>
      <c r="AV3312" s="42">
        <f t="shared" si="465"/>
        <v>1300.4384688589612</v>
      </c>
      <c r="AW3312" s="102">
        <f t="shared" si="466"/>
        <v>585.0096169344007</v>
      </c>
      <c r="AX3312" s="43">
        <f t="shared" si="459"/>
        <v>0.75</v>
      </c>
      <c r="AY3312" s="43" t="str">
        <f t="shared" si="467"/>
        <v>UTGS</v>
      </c>
    </row>
    <row r="3313" spans="1:51" hidden="1" x14ac:dyDescent="0.2">
      <c r="A3313" s="38">
        <v>3306</v>
      </c>
      <c r="B3313" t="s">
        <v>362</v>
      </c>
      <c r="C3313" t="s">
        <v>289</v>
      </c>
      <c r="D3313">
        <v>320</v>
      </c>
      <c r="E3313" t="s">
        <v>1245</v>
      </c>
      <c r="F3313">
        <v>0.25</v>
      </c>
      <c r="G3313" t="str">
        <f>LOOKUP(F3313,{0,6,45},{"F","L","H"})</f>
        <v>F</v>
      </c>
      <c r="H3313" t="s">
        <v>4927</v>
      </c>
      <c r="I3313" s="43" t="str">
        <f>IFERROR(VLOOKUP(#REF!,#REF!,2,FALSE),"No")</f>
        <v>No</v>
      </c>
      <c r="J3313" s="139">
        <v>0.75</v>
      </c>
      <c r="K3313" s="148">
        <v>16</v>
      </c>
      <c r="L3313" s="148"/>
      <c r="M3313" s="148"/>
      <c r="N3313" s="148"/>
      <c r="O3313" s="148"/>
      <c r="P3313" s="148"/>
      <c r="Q3313" s="148"/>
      <c r="R3313" s="148"/>
      <c r="S3313" s="148"/>
      <c r="T3313" s="148"/>
      <c r="U3313" s="148"/>
      <c r="V3313" s="148"/>
      <c r="W3313" s="148"/>
      <c r="X3313" s="139">
        <v>2</v>
      </c>
      <c r="Y3313" s="148">
        <v>1000</v>
      </c>
      <c r="Z3313" s="148"/>
      <c r="AA3313" s="148"/>
      <c r="AB3313" s="148"/>
      <c r="AC3313" s="148"/>
      <c r="AD3313" s="148"/>
      <c r="AE3313" s="148"/>
      <c r="AF3313" s="148"/>
      <c r="AG3313" s="148"/>
      <c r="AH3313" s="148"/>
      <c r="AI3313" s="148"/>
      <c r="AJ3313" s="148"/>
      <c r="AK3313" s="148"/>
      <c r="AL3313" s="139">
        <v>0</v>
      </c>
      <c r="AM3313" s="139">
        <v>0</v>
      </c>
      <c r="AN3313" s="148">
        <f t="shared" si="460"/>
        <v>1000</v>
      </c>
      <c r="AO3313" s="148">
        <f t="shared" si="461"/>
        <v>16</v>
      </c>
      <c r="AP3313" s="148">
        <v>14</v>
      </c>
      <c r="AQ3313" s="140">
        <v>14</v>
      </c>
      <c r="AS3313" s="42">
        <f t="shared" si="462"/>
        <v>1030.1356452969058</v>
      </c>
      <c r="AT3313" s="101">
        <f t="shared" si="463"/>
        <v>0</v>
      </c>
      <c r="AU3313" s="42">
        <f t="shared" si="464"/>
        <v>1030.1356452969058</v>
      </c>
      <c r="AV3313" s="42">
        <f t="shared" si="465"/>
        <v>2322.2115515338596</v>
      </c>
      <c r="AW3313" s="102">
        <f t="shared" si="466"/>
        <v>431</v>
      </c>
      <c r="AX3313" s="43">
        <f t="shared" si="459"/>
        <v>0.75</v>
      </c>
      <c r="AY3313" s="43" t="str">
        <f t="shared" si="467"/>
        <v>UTGS</v>
      </c>
    </row>
    <row r="3314" spans="1:51" hidden="1" x14ac:dyDescent="0.2">
      <c r="A3314" s="38">
        <v>3307</v>
      </c>
      <c r="B3314" t="s">
        <v>5806</v>
      </c>
      <c r="C3314" t="s">
        <v>289</v>
      </c>
      <c r="D3314">
        <v>1390</v>
      </c>
      <c r="E3314" t="s">
        <v>1934</v>
      </c>
      <c r="F3314">
        <v>2</v>
      </c>
      <c r="G3314" t="str">
        <f>LOOKUP(F3314,{0,6,45},{"F","L","H"})</f>
        <v>F</v>
      </c>
      <c r="H3314" t="s">
        <v>4928</v>
      </c>
      <c r="I3314" s="43" t="str">
        <f>IFERROR(VLOOKUP(#REF!,#REF!,2,FALSE),"No")</f>
        <v>No</v>
      </c>
      <c r="J3314" s="139">
        <v>2</v>
      </c>
      <c r="K3314" s="148">
        <v>233</v>
      </c>
      <c r="L3314" s="148"/>
      <c r="M3314" s="148"/>
      <c r="N3314" s="148"/>
      <c r="O3314" s="148"/>
      <c r="P3314" s="148"/>
      <c r="Q3314" s="148"/>
      <c r="R3314" s="148"/>
      <c r="S3314" s="148"/>
      <c r="T3314" s="148"/>
      <c r="U3314" s="148"/>
      <c r="V3314" s="148"/>
      <c r="W3314" s="148"/>
      <c r="X3314" s="139">
        <v>2</v>
      </c>
      <c r="Y3314" s="148">
        <v>625.42999999999995</v>
      </c>
      <c r="Z3314" s="148">
        <v>4</v>
      </c>
      <c r="AA3314" s="148">
        <v>374.57</v>
      </c>
      <c r="AB3314" s="148"/>
      <c r="AC3314" s="148"/>
      <c r="AD3314" s="148"/>
      <c r="AE3314" s="148"/>
      <c r="AF3314" s="148"/>
      <c r="AG3314" s="148"/>
      <c r="AH3314" s="148"/>
      <c r="AI3314" s="148"/>
      <c r="AJ3314" s="148"/>
      <c r="AK3314" s="148"/>
      <c r="AL3314" s="139">
        <v>0</v>
      </c>
      <c r="AM3314" s="139">
        <v>0</v>
      </c>
      <c r="AN3314" s="148">
        <f t="shared" si="460"/>
        <v>1000</v>
      </c>
      <c r="AO3314" s="148">
        <f t="shared" si="461"/>
        <v>233</v>
      </c>
      <c r="AP3314" s="148">
        <v>2</v>
      </c>
      <c r="AQ3314" s="140">
        <v>12</v>
      </c>
      <c r="AS3314" s="42">
        <f t="shared" si="462"/>
        <v>17005.15033463619</v>
      </c>
      <c r="AT3314" s="101">
        <f t="shared" si="463"/>
        <v>0</v>
      </c>
      <c r="AU3314" s="42">
        <f t="shared" si="464"/>
        <v>17005.15033463619</v>
      </c>
      <c r="AV3314" s="42">
        <f t="shared" si="465"/>
        <v>2933.0523851228359</v>
      </c>
      <c r="AW3314" s="102">
        <f t="shared" si="466"/>
        <v>1475.8772811117678</v>
      </c>
      <c r="AX3314" s="43">
        <f t="shared" si="459"/>
        <v>2</v>
      </c>
      <c r="AY3314" s="43" t="str">
        <f t="shared" si="467"/>
        <v>UTGS</v>
      </c>
    </row>
    <row r="3315" spans="1:51" hidden="1" x14ac:dyDescent="0.2">
      <c r="A3315" s="38">
        <v>3308</v>
      </c>
      <c r="B3315" t="s">
        <v>362</v>
      </c>
      <c r="C3315" t="s">
        <v>289</v>
      </c>
      <c r="D3315">
        <v>550</v>
      </c>
      <c r="E3315" t="s">
        <v>1245</v>
      </c>
      <c r="F3315">
        <v>2</v>
      </c>
      <c r="G3315" t="str">
        <f>LOOKUP(F3315,{0,6,45},{"F","L","H"})</f>
        <v>F</v>
      </c>
      <c r="H3315" t="s">
        <v>4929</v>
      </c>
      <c r="I3315" s="43" t="str">
        <f>IFERROR(VLOOKUP(#REF!,#REF!,2,FALSE),"No")</f>
        <v>No</v>
      </c>
      <c r="J3315" s="139">
        <v>0.75</v>
      </c>
      <c r="K3315" s="148">
        <v>56</v>
      </c>
      <c r="L3315" s="148"/>
      <c r="M3315" s="148"/>
      <c r="N3315" s="148"/>
      <c r="O3315" s="148"/>
      <c r="P3315" s="148"/>
      <c r="Q3315" s="148"/>
      <c r="R3315" s="148"/>
      <c r="S3315" s="148"/>
      <c r="T3315" s="148"/>
      <c r="U3315" s="148"/>
      <c r="V3315" s="148"/>
      <c r="W3315" s="148"/>
      <c r="X3315" s="139">
        <v>2</v>
      </c>
      <c r="Y3315" s="148">
        <v>1000</v>
      </c>
      <c r="Z3315" s="148"/>
      <c r="AA3315" s="148"/>
      <c r="AB3315" s="148"/>
      <c r="AC3315" s="148"/>
      <c r="AD3315" s="148"/>
      <c r="AE3315" s="148"/>
      <c r="AF3315" s="148"/>
      <c r="AG3315" s="148"/>
      <c r="AH3315" s="148"/>
      <c r="AI3315" s="148"/>
      <c r="AJ3315" s="148"/>
      <c r="AK3315" s="148"/>
      <c r="AL3315" s="139">
        <v>0</v>
      </c>
      <c r="AM3315" s="139">
        <v>0</v>
      </c>
      <c r="AN3315" s="148">
        <f t="shared" si="460"/>
        <v>1000</v>
      </c>
      <c r="AO3315" s="148">
        <f t="shared" si="461"/>
        <v>56</v>
      </c>
      <c r="AP3315" s="148">
        <v>4</v>
      </c>
      <c r="AQ3315" s="140">
        <v>18</v>
      </c>
      <c r="AS3315" s="42">
        <f t="shared" si="462"/>
        <v>3605.4747585391701</v>
      </c>
      <c r="AT3315" s="101">
        <f t="shared" si="463"/>
        <v>0</v>
      </c>
      <c r="AU3315" s="42">
        <f t="shared" si="464"/>
        <v>3605.4747585391701</v>
      </c>
      <c r="AV3315" s="42">
        <f t="shared" si="465"/>
        <v>1806.1645400818907</v>
      </c>
      <c r="AW3315" s="102">
        <f t="shared" si="466"/>
        <v>585.0096169344007</v>
      </c>
      <c r="AX3315" s="43">
        <f t="shared" si="459"/>
        <v>0.75</v>
      </c>
      <c r="AY3315" s="43" t="str">
        <f t="shared" si="467"/>
        <v>UTGS</v>
      </c>
    </row>
    <row r="3316" spans="1:51" hidden="1" x14ac:dyDescent="0.2">
      <c r="A3316" s="38">
        <v>3309</v>
      </c>
      <c r="B3316" t="s">
        <v>362</v>
      </c>
      <c r="C3316" t="s">
        <v>289</v>
      </c>
      <c r="D3316">
        <v>540</v>
      </c>
      <c r="E3316" t="s">
        <v>1250</v>
      </c>
      <c r="F3316">
        <v>0.25</v>
      </c>
      <c r="G3316" t="str">
        <f>LOOKUP(F3316,{0,6,45},{"F","L","H"})</f>
        <v>F</v>
      </c>
      <c r="H3316" t="s">
        <v>4930</v>
      </c>
      <c r="I3316" s="43" t="str">
        <f>IFERROR(VLOOKUP(#REF!,#REF!,2,FALSE),"No")</f>
        <v>No</v>
      </c>
      <c r="J3316" s="139">
        <v>0.75</v>
      </c>
      <c r="K3316" s="148">
        <v>11</v>
      </c>
      <c r="L3316" s="148"/>
      <c r="M3316" s="148"/>
      <c r="N3316" s="148"/>
      <c r="O3316" s="148"/>
      <c r="P3316" s="148"/>
      <c r="Q3316" s="148"/>
      <c r="R3316" s="148"/>
      <c r="S3316" s="148"/>
      <c r="T3316" s="148"/>
      <c r="U3316" s="148"/>
      <c r="V3316" s="148"/>
      <c r="W3316" s="148"/>
      <c r="X3316" s="139">
        <v>2</v>
      </c>
      <c r="Y3316" s="148">
        <v>1000</v>
      </c>
      <c r="Z3316" s="148"/>
      <c r="AA3316" s="148"/>
      <c r="AB3316" s="148"/>
      <c r="AC3316" s="148"/>
      <c r="AD3316" s="148"/>
      <c r="AE3316" s="148"/>
      <c r="AF3316" s="148"/>
      <c r="AG3316" s="148"/>
      <c r="AH3316" s="148"/>
      <c r="AI3316" s="148"/>
      <c r="AJ3316" s="148"/>
      <c r="AK3316" s="148"/>
      <c r="AL3316" s="139">
        <v>0</v>
      </c>
      <c r="AM3316" s="139">
        <v>0</v>
      </c>
      <c r="AN3316" s="148">
        <f t="shared" si="460"/>
        <v>1000</v>
      </c>
      <c r="AO3316" s="148">
        <f t="shared" si="461"/>
        <v>11</v>
      </c>
      <c r="AP3316" s="148">
        <v>18</v>
      </c>
      <c r="AQ3316" s="140">
        <v>18</v>
      </c>
      <c r="AS3316" s="42">
        <f t="shared" si="462"/>
        <v>708.21825614162276</v>
      </c>
      <c r="AT3316" s="101">
        <f t="shared" si="463"/>
        <v>0</v>
      </c>
      <c r="AU3316" s="42">
        <f t="shared" si="464"/>
        <v>708.21825614162276</v>
      </c>
      <c r="AV3316" s="42">
        <f t="shared" si="465"/>
        <v>1806.1645400818907</v>
      </c>
      <c r="AW3316" s="102">
        <f t="shared" si="466"/>
        <v>585.0096169344007</v>
      </c>
      <c r="AX3316" s="43">
        <f t="shared" si="459"/>
        <v>0.75</v>
      </c>
      <c r="AY3316" s="43" t="str">
        <f t="shared" si="467"/>
        <v>UTGS</v>
      </c>
    </row>
    <row r="3317" spans="1:51" hidden="1" x14ac:dyDescent="0.2">
      <c r="A3317" s="38">
        <v>3310</v>
      </c>
      <c r="B3317" t="s">
        <v>362</v>
      </c>
      <c r="C3317" t="s">
        <v>289</v>
      </c>
      <c r="D3317">
        <v>320</v>
      </c>
      <c r="E3317" t="s">
        <v>1245</v>
      </c>
      <c r="F3317">
        <v>0.25</v>
      </c>
      <c r="G3317" t="str">
        <f>LOOKUP(F3317,{0,6,45},{"F","L","H"})</f>
        <v>F</v>
      </c>
      <c r="H3317" t="s">
        <v>4931</v>
      </c>
      <c r="I3317" s="43" t="str">
        <f>IFERROR(VLOOKUP(#REF!,#REF!,2,FALSE),"No")</f>
        <v>No</v>
      </c>
      <c r="J3317" s="139">
        <v>0.75</v>
      </c>
      <c r="K3317" s="148">
        <v>31</v>
      </c>
      <c r="L3317" s="148"/>
      <c r="M3317" s="148"/>
      <c r="N3317" s="148"/>
      <c r="O3317" s="148"/>
      <c r="P3317" s="148"/>
      <c r="Q3317" s="148"/>
      <c r="R3317" s="148"/>
      <c r="S3317" s="148"/>
      <c r="T3317" s="148"/>
      <c r="U3317" s="148"/>
      <c r="V3317" s="148"/>
      <c r="W3317" s="148"/>
      <c r="X3317" s="139">
        <v>2</v>
      </c>
      <c r="Y3317" s="148">
        <v>1000</v>
      </c>
      <c r="Z3317" s="148"/>
      <c r="AA3317" s="148"/>
      <c r="AB3317" s="148"/>
      <c r="AC3317" s="148"/>
      <c r="AD3317" s="148"/>
      <c r="AE3317" s="148"/>
      <c r="AF3317" s="148"/>
      <c r="AG3317" s="148"/>
      <c r="AH3317" s="148"/>
      <c r="AI3317" s="148"/>
      <c r="AJ3317" s="148"/>
      <c r="AK3317" s="148"/>
      <c r="AL3317" s="139">
        <v>0</v>
      </c>
      <c r="AM3317" s="139">
        <v>0</v>
      </c>
      <c r="AN3317" s="148">
        <f t="shared" si="460"/>
        <v>1000</v>
      </c>
      <c r="AO3317" s="148">
        <f t="shared" si="461"/>
        <v>31</v>
      </c>
      <c r="AP3317" s="148">
        <v>13</v>
      </c>
      <c r="AQ3317" s="140">
        <v>13</v>
      </c>
      <c r="AS3317" s="42">
        <f t="shared" si="462"/>
        <v>1995.8878127627549</v>
      </c>
      <c r="AT3317" s="101">
        <f t="shared" si="463"/>
        <v>0</v>
      </c>
      <c r="AU3317" s="42">
        <f t="shared" si="464"/>
        <v>1995.8878127627549</v>
      </c>
      <c r="AV3317" s="42">
        <f t="shared" si="465"/>
        <v>2500.8432093441561</v>
      </c>
      <c r="AW3317" s="102">
        <f t="shared" si="466"/>
        <v>431</v>
      </c>
      <c r="AX3317" s="43">
        <f t="shared" si="459"/>
        <v>0.75</v>
      </c>
      <c r="AY3317" s="43" t="str">
        <f t="shared" si="467"/>
        <v>UTGS</v>
      </c>
    </row>
    <row r="3318" spans="1:51" hidden="1" x14ac:dyDescent="0.2">
      <c r="A3318" s="38">
        <v>3311</v>
      </c>
      <c r="B3318" t="s">
        <v>362</v>
      </c>
      <c r="C3318" t="s">
        <v>289</v>
      </c>
      <c r="D3318">
        <v>320</v>
      </c>
      <c r="E3318" t="s">
        <v>1247</v>
      </c>
      <c r="F3318">
        <v>0.25</v>
      </c>
      <c r="G3318" t="str">
        <f>LOOKUP(F3318,{0,6,45},{"F","L","H"})</f>
        <v>F</v>
      </c>
      <c r="H3318" t="s">
        <v>4933</v>
      </c>
      <c r="I3318" s="43" t="str">
        <f>IFERROR(VLOOKUP(#REF!,#REF!,2,FALSE),"No")</f>
        <v>No</v>
      </c>
      <c r="J3318" s="139">
        <v>0.75</v>
      </c>
      <c r="K3318" s="148">
        <v>39</v>
      </c>
      <c r="L3318" s="148"/>
      <c r="M3318" s="148"/>
      <c r="N3318" s="148"/>
      <c r="O3318" s="148"/>
      <c r="P3318" s="148"/>
      <c r="Q3318" s="148"/>
      <c r="R3318" s="148"/>
      <c r="S3318" s="148"/>
      <c r="T3318" s="148"/>
      <c r="U3318" s="148"/>
      <c r="V3318" s="148"/>
      <c r="W3318" s="148"/>
      <c r="X3318" s="139">
        <v>2</v>
      </c>
      <c r="Y3318" s="148">
        <v>1000</v>
      </c>
      <c r="Z3318" s="149"/>
      <c r="AA3318" s="148"/>
      <c r="AB3318" s="148"/>
      <c r="AC3318" s="148"/>
      <c r="AD3318" s="148"/>
      <c r="AE3318" s="148"/>
      <c r="AF3318" s="148"/>
      <c r="AG3318" s="148"/>
      <c r="AH3318" s="148"/>
      <c r="AI3318" s="148"/>
      <c r="AJ3318" s="148"/>
      <c r="AK3318" s="148"/>
      <c r="AL3318" s="139">
        <v>0</v>
      </c>
      <c r="AM3318" s="139">
        <v>0</v>
      </c>
      <c r="AN3318" s="148">
        <f t="shared" si="460"/>
        <v>1000</v>
      </c>
      <c r="AO3318" s="148">
        <f t="shared" si="461"/>
        <v>39</v>
      </c>
      <c r="AP3318" s="148">
        <v>8</v>
      </c>
      <c r="AQ3318" s="140">
        <v>8</v>
      </c>
      <c r="AS3318" s="42">
        <f t="shared" si="462"/>
        <v>2510.9556354112078</v>
      </c>
      <c r="AT3318" s="101">
        <f t="shared" si="463"/>
        <v>0</v>
      </c>
      <c r="AU3318" s="42">
        <f t="shared" si="464"/>
        <v>2510.9556354112078</v>
      </c>
      <c r="AV3318" s="42">
        <f t="shared" si="465"/>
        <v>4063.870215184254</v>
      </c>
      <c r="AW3318" s="102">
        <f t="shared" si="466"/>
        <v>431</v>
      </c>
      <c r="AX3318" s="43">
        <f t="shared" si="459"/>
        <v>0.75</v>
      </c>
      <c r="AY3318" s="43" t="str">
        <f t="shared" si="467"/>
        <v>UTGS</v>
      </c>
    </row>
    <row r="3319" spans="1:51" hidden="1" x14ac:dyDescent="0.2">
      <c r="A3319" s="38">
        <v>3312</v>
      </c>
      <c r="B3319" t="s">
        <v>362</v>
      </c>
      <c r="C3319" t="s">
        <v>289</v>
      </c>
      <c r="D3319">
        <v>540</v>
      </c>
      <c r="E3319" t="s">
        <v>1250</v>
      </c>
      <c r="F3319">
        <v>0.25</v>
      </c>
      <c r="G3319" t="str">
        <f>LOOKUP(F3319,{0,6,45},{"F","L","H"})</f>
        <v>F</v>
      </c>
      <c r="H3319" t="s">
        <v>4934</v>
      </c>
      <c r="I3319" s="43" t="str">
        <f>IFERROR(VLOOKUP(#REF!,#REF!,2,FALSE),"No")</f>
        <v>No</v>
      </c>
      <c r="J3319" s="139">
        <v>0.75</v>
      </c>
      <c r="K3319" s="148">
        <v>31</v>
      </c>
      <c r="L3319" s="148"/>
      <c r="M3319" s="148"/>
      <c r="N3319" s="148"/>
      <c r="O3319" s="148"/>
      <c r="P3319" s="148"/>
      <c r="Q3319" s="148"/>
      <c r="R3319" s="148"/>
      <c r="S3319" s="148"/>
      <c r="T3319" s="148"/>
      <c r="U3319" s="148"/>
      <c r="V3319" s="148"/>
      <c r="W3319" s="148"/>
      <c r="X3319" s="139">
        <v>2</v>
      </c>
      <c r="Y3319" s="148">
        <v>1000</v>
      </c>
      <c r="Z3319" s="149"/>
      <c r="AA3319" s="148"/>
      <c r="AB3319" s="149"/>
      <c r="AC3319" s="148"/>
      <c r="AD3319" s="149"/>
      <c r="AE3319" s="148"/>
      <c r="AF3319" s="148"/>
      <c r="AG3319" s="148"/>
      <c r="AH3319" s="148"/>
      <c r="AI3319" s="148"/>
      <c r="AJ3319" s="148"/>
      <c r="AK3319" s="148"/>
      <c r="AL3319" s="139">
        <v>0</v>
      </c>
      <c r="AM3319" s="139">
        <v>0</v>
      </c>
      <c r="AN3319" s="148">
        <f t="shared" si="460"/>
        <v>1000</v>
      </c>
      <c r="AO3319" s="148">
        <f t="shared" si="461"/>
        <v>31</v>
      </c>
      <c r="AP3319" s="148">
        <v>10</v>
      </c>
      <c r="AQ3319" s="140">
        <v>10</v>
      </c>
      <c r="AS3319" s="42">
        <f t="shared" si="462"/>
        <v>1995.8878127627549</v>
      </c>
      <c r="AT3319" s="101">
        <f t="shared" si="463"/>
        <v>0</v>
      </c>
      <c r="AU3319" s="42">
        <f t="shared" si="464"/>
        <v>1995.8878127627549</v>
      </c>
      <c r="AV3319" s="42">
        <f t="shared" si="465"/>
        <v>3251.0961721474032</v>
      </c>
      <c r="AW3319" s="102">
        <f t="shared" si="466"/>
        <v>585.0096169344007</v>
      </c>
      <c r="AX3319" s="43">
        <f t="shared" si="459"/>
        <v>0.75</v>
      </c>
      <c r="AY3319" s="43" t="str">
        <f t="shared" si="467"/>
        <v>UTGS</v>
      </c>
    </row>
    <row r="3320" spans="1:51" hidden="1" x14ac:dyDescent="0.2">
      <c r="A3320" s="38">
        <v>3313</v>
      </c>
      <c r="B3320" t="s">
        <v>362</v>
      </c>
      <c r="C3320" t="s">
        <v>289</v>
      </c>
      <c r="D3320">
        <v>550</v>
      </c>
      <c r="E3320" t="s">
        <v>1245</v>
      </c>
      <c r="F3320">
        <v>2</v>
      </c>
      <c r="G3320" t="str">
        <f>LOOKUP(F3320,{0,6,45},{"F","L","H"})</f>
        <v>F</v>
      </c>
      <c r="H3320" t="s">
        <v>4935</v>
      </c>
      <c r="I3320" s="43" t="str">
        <f>IFERROR(VLOOKUP(#REF!,#REF!,2,FALSE),"No")</f>
        <v>No</v>
      </c>
      <c r="J3320" s="139">
        <v>0.75</v>
      </c>
      <c r="K3320" s="148">
        <v>27</v>
      </c>
      <c r="L3320" s="148"/>
      <c r="M3320" s="148"/>
      <c r="N3320" s="148"/>
      <c r="O3320" s="148"/>
      <c r="P3320" s="148"/>
      <c r="Q3320" s="148"/>
      <c r="R3320" s="148"/>
      <c r="S3320" s="148"/>
      <c r="T3320" s="148"/>
      <c r="U3320" s="148"/>
      <c r="V3320" s="148"/>
      <c r="W3320" s="148"/>
      <c r="X3320" s="139">
        <v>2</v>
      </c>
      <c r="Y3320" s="148">
        <v>965.25</v>
      </c>
      <c r="Z3320" s="149">
        <v>4</v>
      </c>
      <c r="AA3320" s="148">
        <v>34.75</v>
      </c>
      <c r="AB3320" s="148"/>
      <c r="AC3320" s="148"/>
      <c r="AD3320" s="148"/>
      <c r="AE3320" s="148"/>
      <c r="AF3320" s="148"/>
      <c r="AG3320" s="148"/>
      <c r="AH3320" s="148"/>
      <c r="AI3320" s="148"/>
      <c r="AJ3320" s="148"/>
      <c r="AK3320" s="148"/>
      <c r="AL3320" s="139">
        <v>0</v>
      </c>
      <c r="AM3320" s="139">
        <v>0</v>
      </c>
      <c r="AN3320" s="148">
        <f t="shared" si="460"/>
        <v>1000</v>
      </c>
      <c r="AO3320" s="148">
        <f t="shared" si="461"/>
        <v>27</v>
      </c>
      <c r="AP3320" s="148">
        <v>5</v>
      </c>
      <c r="AQ3320" s="140">
        <v>18</v>
      </c>
      <c r="AS3320" s="42">
        <f t="shared" si="462"/>
        <v>1738.3539014385285</v>
      </c>
      <c r="AT3320" s="101">
        <f t="shared" si="463"/>
        <v>0</v>
      </c>
      <c r="AU3320" s="42">
        <f t="shared" si="464"/>
        <v>1738.3539014385285</v>
      </c>
      <c r="AV3320" s="42">
        <f t="shared" si="465"/>
        <v>1820.0066234152241</v>
      </c>
      <c r="AW3320" s="102">
        <f t="shared" si="466"/>
        <v>585.0096169344007</v>
      </c>
      <c r="AX3320" s="43">
        <f t="shared" si="459"/>
        <v>0.75</v>
      </c>
      <c r="AY3320" s="43" t="str">
        <f t="shared" si="467"/>
        <v>UTGS</v>
      </c>
    </row>
    <row r="3321" spans="1:51" hidden="1" x14ac:dyDescent="0.2">
      <c r="A3321" s="38">
        <v>3314</v>
      </c>
      <c r="B3321" t="s">
        <v>362</v>
      </c>
      <c r="C3321" t="s">
        <v>289</v>
      </c>
      <c r="D3321">
        <v>320</v>
      </c>
      <c r="E3321" t="s">
        <v>1245</v>
      </c>
      <c r="F3321">
        <v>0.25</v>
      </c>
      <c r="G3321" t="str">
        <f>LOOKUP(F3321,{0,6,45},{"F","L","H"})</f>
        <v>F</v>
      </c>
      <c r="H3321" t="s">
        <v>4936</v>
      </c>
      <c r="I3321" s="43" t="str">
        <f>IFERROR(VLOOKUP(#REF!,#REF!,2,FALSE),"No")</f>
        <v>No</v>
      </c>
      <c r="J3321" s="139">
        <v>0.75</v>
      </c>
      <c r="K3321" s="148">
        <v>22</v>
      </c>
      <c r="L3321" s="148"/>
      <c r="M3321" s="148"/>
      <c r="N3321" s="148"/>
      <c r="O3321" s="148"/>
      <c r="P3321" s="148"/>
      <c r="Q3321" s="148"/>
      <c r="R3321" s="148"/>
      <c r="S3321" s="148"/>
      <c r="T3321" s="148"/>
      <c r="U3321" s="148"/>
      <c r="V3321" s="148"/>
      <c r="W3321" s="148"/>
      <c r="X3321" s="139">
        <v>2</v>
      </c>
      <c r="Y3321" s="148">
        <v>980.95</v>
      </c>
      <c r="Z3321" s="148">
        <v>4</v>
      </c>
      <c r="AA3321" s="148">
        <v>19.05</v>
      </c>
      <c r="AB3321" s="148"/>
      <c r="AC3321" s="148"/>
      <c r="AD3321" s="148"/>
      <c r="AE3321" s="148"/>
      <c r="AF3321" s="148"/>
      <c r="AG3321" s="148"/>
      <c r="AH3321" s="148"/>
      <c r="AI3321" s="148"/>
      <c r="AJ3321" s="148"/>
      <c r="AK3321" s="148"/>
      <c r="AL3321" s="139">
        <v>0</v>
      </c>
      <c r="AM3321" s="139">
        <v>0</v>
      </c>
      <c r="AN3321" s="148">
        <f t="shared" si="460"/>
        <v>1000</v>
      </c>
      <c r="AO3321" s="148">
        <f t="shared" si="461"/>
        <v>22</v>
      </c>
      <c r="AP3321" s="148">
        <v>6</v>
      </c>
      <c r="AQ3321" s="140">
        <v>6</v>
      </c>
      <c r="AS3321" s="42">
        <f t="shared" si="462"/>
        <v>1416.4365122832455</v>
      </c>
      <c r="AT3321" s="101">
        <f t="shared" si="463"/>
        <v>0</v>
      </c>
      <c r="AU3321" s="42">
        <f t="shared" si="464"/>
        <v>1416.4365122832455</v>
      </c>
      <c r="AV3321" s="42">
        <f t="shared" si="465"/>
        <v>5441.2583702456723</v>
      </c>
      <c r="AW3321" s="102">
        <f t="shared" si="466"/>
        <v>431</v>
      </c>
      <c r="AX3321" s="43">
        <f t="shared" si="459"/>
        <v>0.75</v>
      </c>
      <c r="AY3321" s="43" t="str">
        <f t="shared" si="467"/>
        <v>UTGS</v>
      </c>
    </row>
    <row r="3322" spans="1:51" hidden="1" x14ac:dyDescent="0.2">
      <c r="A3322" s="38">
        <v>3315</v>
      </c>
      <c r="B3322" t="s">
        <v>362</v>
      </c>
      <c r="C3322" t="s">
        <v>289</v>
      </c>
      <c r="D3322">
        <v>320</v>
      </c>
      <c r="E3322" t="s">
        <v>1245</v>
      </c>
      <c r="F3322">
        <v>0.25</v>
      </c>
      <c r="G3322" t="str">
        <f>LOOKUP(F3322,{0,6,45},{"F","L","H"})</f>
        <v>F</v>
      </c>
      <c r="H3322" t="s">
        <v>4937</v>
      </c>
      <c r="I3322" s="43" t="str">
        <f>IFERROR(VLOOKUP(#REF!,#REF!,2,FALSE),"No")</f>
        <v>No</v>
      </c>
      <c r="J3322" s="139">
        <v>0.75</v>
      </c>
      <c r="K3322" s="148">
        <v>47</v>
      </c>
      <c r="L3322" s="148"/>
      <c r="M3322" s="148"/>
      <c r="N3322" s="148"/>
      <c r="O3322" s="148"/>
      <c r="P3322" s="148"/>
      <c r="Q3322" s="148"/>
      <c r="R3322" s="148"/>
      <c r="S3322" s="148"/>
      <c r="T3322" s="148"/>
      <c r="U3322" s="148"/>
      <c r="V3322" s="148"/>
      <c r="W3322" s="148"/>
      <c r="X3322" s="139">
        <v>2</v>
      </c>
      <c r="Y3322" s="148">
        <v>1000</v>
      </c>
      <c r="Z3322" s="148"/>
      <c r="AA3322" s="148"/>
      <c r="AB3322" s="148"/>
      <c r="AC3322" s="148"/>
      <c r="AD3322" s="148"/>
      <c r="AE3322" s="148"/>
      <c r="AF3322" s="148"/>
      <c r="AG3322" s="148"/>
      <c r="AH3322" s="148"/>
      <c r="AI3322" s="148"/>
      <c r="AJ3322" s="148"/>
      <c r="AK3322" s="148"/>
      <c r="AL3322" s="139">
        <v>0</v>
      </c>
      <c r="AM3322" s="139">
        <v>0</v>
      </c>
      <c r="AN3322" s="148">
        <f t="shared" si="460"/>
        <v>1000</v>
      </c>
      <c r="AO3322" s="148">
        <f t="shared" si="461"/>
        <v>47</v>
      </c>
      <c r="AP3322" s="148">
        <v>15</v>
      </c>
      <c r="AQ3322" s="140">
        <v>15</v>
      </c>
      <c r="AS3322" s="42">
        <f t="shared" si="462"/>
        <v>3026.0234580596607</v>
      </c>
      <c r="AT3322" s="101">
        <f t="shared" si="463"/>
        <v>0</v>
      </c>
      <c r="AU3322" s="42">
        <f t="shared" si="464"/>
        <v>3026.0234580596607</v>
      </c>
      <c r="AV3322" s="42">
        <f t="shared" si="465"/>
        <v>2167.3974480982688</v>
      </c>
      <c r="AW3322" s="102">
        <f t="shared" si="466"/>
        <v>431</v>
      </c>
      <c r="AX3322" s="43">
        <f t="shared" si="459"/>
        <v>0.75</v>
      </c>
      <c r="AY3322" s="43" t="str">
        <f t="shared" si="467"/>
        <v>UTGS</v>
      </c>
    </row>
    <row r="3323" spans="1:51" hidden="1" x14ac:dyDescent="0.2">
      <c r="A3323" s="38">
        <v>3316</v>
      </c>
      <c r="B3323" t="s">
        <v>362</v>
      </c>
      <c r="C3323" t="s">
        <v>289</v>
      </c>
      <c r="D3323">
        <v>320</v>
      </c>
      <c r="E3323" t="s">
        <v>1245</v>
      </c>
      <c r="F3323">
        <v>0.25</v>
      </c>
      <c r="G3323" t="str">
        <f>LOOKUP(F3323,{0,6,45},{"F","L","H"})</f>
        <v>F</v>
      </c>
      <c r="H3323" t="s">
        <v>4938</v>
      </c>
      <c r="I3323" s="43" t="str">
        <f>IFERROR(VLOOKUP(#REF!,#REF!,2,FALSE),"No")</f>
        <v>No</v>
      </c>
      <c r="J3323" s="149">
        <v>0.75</v>
      </c>
      <c r="K3323" s="148">
        <v>6</v>
      </c>
      <c r="L3323" s="148"/>
      <c r="M3323" s="148"/>
      <c r="N3323" s="148"/>
      <c r="O3323" s="148"/>
      <c r="P3323" s="148"/>
      <c r="Q3323" s="148"/>
      <c r="R3323" s="148"/>
      <c r="S3323" s="148"/>
      <c r="T3323" s="148"/>
      <c r="U3323" s="148"/>
      <c r="V3323" s="148"/>
      <c r="W3323" s="148"/>
      <c r="X3323" s="139">
        <v>1.25</v>
      </c>
      <c r="Y3323" s="148">
        <v>115</v>
      </c>
      <c r="Z3323" s="149">
        <v>2</v>
      </c>
      <c r="AA3323" s="148">
        <v>885</v>
      </c>
      <c r="AB3323" s="148"/>
      <c r="AC3323" s="148"/>
      <c r="AD3323" s="148"/>
      <c r="AE3323" s="148"/>
      <c r="AF3323" s="148"/>
      <c r="AG3323" s="148"/>
      <c r="AH3323" s="148"/>
      <c r="AI3323" s="148"/>
      <c r="AJ3323" s="148"/>
      <c r="AK3323" s="148"/>
      <c r="AL3323" s="139">
        <v>0</v>
      </c>
      <c r="AM3323" s="139">
        <v>0</v>
      </c>
      <c r="AN3323" s="148">
        <f t="shared" si="460"/>
        <v>1000</v>
      </c>
      <c r="AO3323" s="148">
        <f t="shared" si="461"/>
        <v>6</v>
      </c>
      <c r="AP3323" s="148">
        <v>8</v>
      </c>
      <c r="AQ3323" s="140">
        <v>42</v>
      </c>
      <c r="AS3323" s="42">
        <f t="shared" si="462"/>
        <v>386.30086698633966</v>
      </c>
      <c r="AT3323" s="101">
        <f t="shared" si="463"/>
        <v>0</v>
      </c>
      <c r="AU3323" s="42">
        <f t="shared" si="464"/>
        <v>386.30086698633966</v>
      </c>
      <c r="AV3323" s="42">
        <f t="shared" si="465"/>
        <v>775.98718384461984</v>
      </c>
      <c r="AW3323" s="102">
        <f t="shared" si="466"/>
        <v>431</v>
      </c>
      <c r="AX3323" s="43">
        <f t="shared" ref="AX3323:AX3386" si="468">IF(J3323&gt;0,J3323,R3323)</f>
        <v>0.75</v>
      </c>
      <c r="AY3323" s="43" t="str">
        <f t="shared" si="467"/>
        <v>UTGS</v>
      </c>
    </row>
    <row r="3324" spans="1:51" hidden="1" x14ac:dyDescent="0.2">
      <c r="A3324" s="38">
        <v>3317</v>
      </c>
      <c r="B3324" t="s">
        <v>362</v>
      </c>
      <c r="C3324" t="s">
        <v>289</v>
      </c>
      <c r="D3324">
        <v>320</v>
      </c>
      <c r="E3324" t="s">
        <v>1245</v>
      </c>
      <c r="F3324">
        <v>0.25</v>
      </c>
      <c r="G3324" t="str">
        <f>LOOKUP(F3324,{0,6,45},{"F","L","H"})</f>
        <v>F</v>
      </c>
      <c r="H3324" t="s">
        <v>4939</v>
      </c>
      <c r="I3324" s="43" t="str">
        <f>IFERROR(VLOOKUP(#REF!,#REF!,2,FALSE),"No")</f>
        <v>No</v>
      </c>
      <c r="J3324" s="139">
        <v>0.75</v>
      </c>
      <c r="K3324" s="148">
        <v>11</v>
      </c>
      <c r="L3324" s="148"/>
      <c r="M3324" s="148"/>
      <c r="N3324" s="148"/>
      <c r="O3324" s="148"/>
      <c r="P3324" s="148"/>
      <c r="Q3324" s="148"/>
      <c r="R3324" s="148"/>
      <c r="S3324" s="148"/>
      <c r="T3324" s="148"/>
      <c r="U3324" s="148"/>
      <c r="V3324" s="148"/>
      <c r="W3324" s="148"/>
      <c r="X3324" s="139">
        <v>2</v>
      </c>
      <c r="Y3324" s="148">
        <v>1000</v>
      </c>
      <c r="Z3324" s="148"/>
      <c r="AA3324" s="148"/>
      <c r="AB3324" s="148"/>
      <c r="AC3324" s="148"/>
      <c r="AD3324" s="148"/>
      <c r="AE3324" s="148"/>
      <c r="AF3324" s="148"/>
      <c r="AG3324" s="148"/>
      <c r="AH3324" s="148"/>
      <c r="AI3324" s="148"/>
      <c r="AJ3324" s="148"/>
      <c r="AK3324" s="148"/>
      <c r="AL3324" s="139">
        <v>0</v>
      </c>
      <c r="AM3324" s="139">
        <v>0</v>
      </c>
      <c r="AN3324" s="148">
        <f t="shared" si="460"/>
        <v>1000</v>
      </c>
      <c r="AO3324" s="148">
        <f t="shared" si="461"/>
        <v>11</v>
      </c>
      <c r="AP3324" s="148">
        <v>6</v>
      </c>
      <c r="AQ3324" s="140">
        <v>32</v>
      </c>
      <c r="AS3324" s="42">
        <f t="shared" si="462"/>
        <v>708.21825614162276</v>
      </c>
      <c r="AT3324" s="101">
        <f t="shared" si="463"/>
        <v>0</v>
      </c>
      <c r="AU3324" s="42">
        <f t="shared" si="464"/>
        <v>708.21825614162276</v>
      </c>
      <c r="AV3324" s="42">
        <f t="shared" si="465"/>
        <v>1015.9675537960635</v>
      </c>
      <c r="AW3324" s="102">
        <f t="shared" si="466"/>
        <v>431</v>
      </c>
      <c r="AX3324" s="43">
        <f t="shared" si="468"/>
        <v>0.75</v>
      </c>
      <c r="AY3324" s="43" t="str">
        <f t="shared" si="467"/>
        <v>UTGS</v>
      </c>
    </row>
    <row r="3325" spans="1:51" hidden="1" x14ac:dyDescent="0.2">
      <c r="A3325" s="38">
        <v>3318</v>
      </c>
      <c r="B3325" t="s">
        <v>362</v>
      </c>
      <c r="C3325" t="s">
        <v>289</v>
      </c>
      <c r="D3325">
        <v>320</v>
      </c>
      <c r="E3325" t="s">
        <v>1245</v>
      </c>
      <c r="F3325">
        <v>0.25</v>
      </c>
      <c r="G3325" t="str">
        <f>LOOKUP(F3325,{0,6,45},{"F","L","H"})</f>
        <v>F</v>
      </c>
      <c r="H3325" t="s">
        <v>4940</v>
      </c>
      <c r="I3325" s="43" t="str">
        <f>IFERROR(VLOOKUP(#REF!,#REF!,2,FALSE),"No")</f>
        <v>No</v>
      </c>
      <c r="J3325" s="139">
        <v>0.75</v>
      </c>
      <c r="K3325" s="148">
        <v>20</v>
      </c>
      <c r="L3325" s="148"/>
      <c r="M3325" s="148"/>
      <c r="N3325" s="148"/>
      <c r="O3325" s="148"/>
      <c r="P3325" s="148"/>
      <c r="Q3325" s="148"/>
      <c r="R3325" s="148"/>
      <c r="S3325" s="148"/>
      <c r="T3325" s="148"/>
      <c r="U3325" s="148"/>
      <c r="V3325" s="148"/>
      <c r="W3325" s="148"/>
      <c r="X3325" s="139">
        <v>2</v>
      </c>
      <c r="Y3325" s="148">
        <v>787.37</v>
      </c>
      <c r="Z3325" s="149">
        <v>4</v>
      </c>
      <c r="AA3325" s="148">
        <v>1</v>
      </c>
      <c r="AB3325" s="148">
        <v>6</v>
      </c>
      <c r="AC3325" s="148">
        <v>211.63</v>
      </c>
      <c r="AD3325" s="148"/>
      <c r="AE3325" s="148"/>
      <c r="AF3325" s="148"/>
      <c r="AG3325" s="148"/>
      <c r="AH3325" s="148"/>
      <c r="AI3325" s="148"/>
      <c r="AJ3325" s="148"/>
      <c r="AK3325" s="148"/>
      <c r="AL3325" s="139">
        <v>0</v>
      </c>
      <c r="AM3325" s="139">
        <v>0</v>
      </c>
      <c r="AN3325" s="148">
        <f t="shared" si="460"/>
        <v>1000</v>
      </c>
      <c r="AO3325" s="148">
        <f t="shared" si="461"/>
        <v>20</v>
      </c>
      <c r="AP3325" s="148">
        <v>11</v>
      </c>
      <c r="AQ3325" s="140">
        <v>11</v>
      </c>
      <c r="AS3325" s="42">
        <f t="shared" si="462"/>
        <v>1287.6695566211322</v>
      </c>
      <c r="AT3325" s="101">
        <f t="shared" si="463"/>
        <v>0</v>
      </c>
      <c r="AU3325" s="42">
        <f t="shared" si="464"/>
        <v>1287.6695566211322</v>
      </c>
      <c r="AV3325" s="42">
        <f t="shared" si="465"/>
        <v>3485.6535746794584</v>
      </c>
      <c r="AW3325" s="102">
        <f t="shared" si="466"/>
        <v>431</v>
      </c>
      <c r="AX3325" s="43">
        <f t="shared" si="468"/>
        <v>0.75</v>
      </c>
      <c r="AY3325" s="43" t="str">
        <f t="shared" si="467"/>
        <v>UTGS</v>
      </c>
    </row>
    <row r="3326" spans="1:51" hidden="1" x14ac:dyDescent="0.2">
      <c r="A3326" s="38">
        <v>3319</v>
      </c>
      <c r="B3326" t="s">
        <v>362</v>
      </c>
      <c r="C3326" t="s">
        <v>289</v>
      </c>
      <c r="D3326">
        <v>320</v>
      </c>
      <c r="E3326" t="s">
        <v>1245</v>
      </c>
      <c r="F3326">
        <v>0.25</v>
      </c>
      <c r="G3326" t="str">
        <f>LOOKUP(F3326,{0,6,45},{"F","L","H"})</f>
        <v>F</v>
      </c>
      <c r="H3326" t="s">
        <v>4941</v>
      </c>
      <c r="I3326" s="43" t="str">
        <f>IFERROR(VLOOKUP(#REF!,#REF!,2,FALSE),"No")</f>
        <v>No</v>
      </c>
      <c r="J3326" s="139">
        <v>0.75</v>
      </c>
      <c r="K3326" s="148">
        <v>23</v>
      </c>
      <c r="L3326" s="148"/>
      <c r="M3326" s="148"/>
      <c r="N3326" s="148"/>
      <c r="O3326" s="148"/>
      <c r="P3326" s="148"/>
      <c r="Q3326" s="148"/>
      <c r="R3326" s="148"/>
      <c r="S3326" s="148"/>
      <c r="T3326" s="148"/>
      <c r="U3326" s="148"/>
      <c r="V3326" s="148"/>
      <c r="W3326" s="148"/>
      <c r="X3326" s="139">
        <v>2</v>
      </c>
      <c r="Y3326" s="148">
        <v>1000</v>
      </c>
      <c r="Z3326" s="148"/>
      <c r="AA3326" s="148"/>
      <c r="AB3326" s="148"/>
      <c r="AC3326" s="148"/>
      <c r="AD3326" s="148"/>
      <c r="AE3326" s="148"/>
      <c r="AF3326" s="148"/>
      <c r="AG3326" s="148"/>
      <c r="AH3326" s="148"/>
      <c r="AI3326" s="148"/>
      <c r="AJ3326" s="148"/>
      <c r="AK3326" s="148"/>
      <c r="AL3326" s="139">
        <v>0</v>
      </c>
      <c r="AM3326" s="139">
        <v>0</v>
      </c>
      <c r="AN3326" s="148">
        <f t="shared" si="460"/>
        <v>1000</v>
      </c>
      <c r="AO3326" s="148">
        <f t="shared" si="461"/>
        <v>23</v>
      </c>
      <c r="AP3326" s="148">
        <v>11</v>
      </c>
      <c r="AQ3326" s="140">
        <v>11</v>
      </c>
      <c r="AS3326" s="42">
        <f t="shared" si="462"/>
        <v>1480.8199901143021</v>
      </c>
      <c r="AT3326" s="101">
        <f t="shared" si="463"/>
        <v>0</v>
      </c>
      <c r="AU3326" s="42">
        <f t="shared" si="464"/>
        <v>1480.8199901143021</v>
      </c>
      <c r="AV3326" s="42">
        <f t="shared" si="465"/>
        <v>2955.5419746794573</v>
      </c>
      <c r="AW3326" s="102">
        <f t="shared" si="466"/>
        <v>431</v>
      </c>
      <c r="AX3326" s="43">
        <f t="shared" si="468"/>
        <v>0.75</v>
      </c>
      <c r="AY3326" s="43" t="str">
        <f t="shared" si="467"/>
        <v>UTGS</v>
      </c>
    </row>
    <row r="3327" spans="1:51" hidden="1" x14ac:dyDescent="0.2">
      <c r="A3327" s="38">
        <v>3320</v>
      </c>
      <c r="B3327" t="s">
        <v>362</v>
      </c>
      <c r="C3327" t="s">
        <v>289</v>
      </c>
      <c r="D3327">
        <v>320</v>
      </c>
      <c r="E3327" t="s">
        <v>1243</v>
      </c>
      <c r="F3327">
        <v>0.25</v>
      </c>
      <c r="G3327" t="str">
        <f>LOOKUP(F3327,{0,6,45},{"F","L","H"})</f>
        <v>F</v>
      </c>
      <c r="H3327" t="s">
        <v>4942</v>
      </c>
      <c r="I3327" s="43" t="str">
        <f>IFERROR(VLOOKUP(#REF!,#REF!,2,FALSE),"No")</f>
        <v>No</v>
      </c>
      <c r="J3327" s="139">
        <v>0.75</v>
      </c>
      <c r="K3327" s="148">
        <v>26</v>
      </c>
      <c r="L3327" s="148"/>
      <c r="M3327" s="148"/>
      <c r="N3327" s="148"/>
      <c r="O3327" s="148"/>
      <c r="P3327" s="148"/>
      <c r="Q3327" s="148"/>
      <c r="R3327" s="148"/>
      <c r="S3327" s="148"/>
      <c r="T3327" s="148"/>
      <c r="U3327" s="148"/>
      <c r="V3327" s="148"/>
      <c r="W3327" s="148"/>
      <c r="X3327" s="139">
        <v>2</v>
      </c>
      <c r="Y3327" s="148">
        <v>1000</v>
      </c>
      <c r="Z3327" s="148"/>
      <c r="AA3327" s="148"/>
      <c r="AB3327" s="148"/>
      <c r="AC3327" s="148"/>
      <c r="AD3327" s="148"/>
      <c r="AE3327" s="148"/>
      <c r="AF3327" s="148"/>
      <c r="AG3327" s="148"/>
      <c r="AH3327" s="148"/>
      <c r="AI3327" s="148"/>
      <c r="AJ3327" s="148"/>
      <c r="AK3327" s="148"/>
      <c r="AL3327" s="139">
        <v>0</v>
      </c>
      <c r="AM3327" s="139">
        <v>0</v>
      </c>
      <c r="AN3327" s="148">
        <f t="shared" si="460"/>
        <v>1000</v>
      </c>
      <c r="AO3327" s="148">
        <f t="shared" si="461"/>
        <v>26</v>
      </c>
      <c r="AP3327" s="148">
        <v>12</v>
      </c>
      <c r="AQ3327" s="140">
        <v>12</v>
      </c>
      <c r="AS3327" s="42">
        <f t="shared" si="462"/>
        <v>1673.9704236074717</v>
      </c>
      <c r="AT3327" s="101">
        <f t="shared" si="463"/>
        <v>0</v>
      </c>
      <c r="AU3327" s="42">
        <f t="shared" si="464"/>
        <v>1673.9704236074717</v>
      </c>
      <c r="AV3327" s="42">
        <f t="shared" si="465"/>
        <v>2709.246810122836</v>
      </c>
      <c r="AW3327" s="102">
        <f t="shared" si="466"/>
        <v>431</v>
      </c>
      <c r="AX3327" s="43">
        <f t="shared" si="468"/>
        <v>0.75</v>
      </c>
      <c r="AY3327" s="43" t="str">
        <f t="shared" si="467"/>
        <v>UTGS</v>
      </c>
    </row>
    <row r="3328" spans="1:51" hidden="1" x14ac:dyDescent="0.2">
      <c r="A3328" s="38">
        <v>3321</v>
      </c>
      <c r="B3328" t="s">
        <v>362</v>
      </c>
      <c r="C3328" t="s">
        <v>289</v>
      </c>
      <c r="D3328">
        <v>550</v>
      </c>
      <c r="E3328" t="s">
        <v>1245</v>
      </c>
      <c r="F3328">
        <v>2</v>
      </c>
      <c r="G3328" t="str">
        <f>LOOKUP(F3328,{0,6,45},{"F","L","H"})</f>
        <v>F</v>
      </c>
      <c r="H3328" t="s">
        <v>4943</v>
      </c>
      <c r="I3328" s="43" t="str">
        <f>IFERROR(VLOOKUP(#REF!,#REF!,2,FALSE),"No")</f>
        <v>No</v>
      </c>
      <c r="J3328" s="139">
        <v>1.25</v>
      </c>
      <c r="K3328" s="148">
        <v>18</v>
      </c>
      <c r="L3328" s="148"/>
      <c r="M3328" s="148"/>
      <c r="N3328" s="148"/>
      <c r="O3328" s="148"/>
      <c r="P3328" s="148"/>
      <c r="Q3328" s="148"/>
      <c r="R3328" s="148"/>
      <c r="S3328" s="148"/>
      <c r="T3328" s="148"/>
      <c r="U3328" s="148"/>
      <c r="V3328" s="148"/>
      <c r="W3328" s="148"/>
      <c r="X3328" s="139">
        <v>2</v>
      </c>
      <c r="Y3328" s="148">
        <v>904.47</v>
      </c>
      <c r="Z3328" s="148">
        <v>4</v>
      </c>
      <c r="AA3328" s="148">
        <v>95.53</v>
      </c>
      <c r="AB3328" s="148"/>
      <c r="AC3328" s="148"/>
      <c r="AD3328" s="148"/>
      <c r="AE3328" s="148"/>
      <c r="AF3328" s="148"/>
      <c r="AG3328" s="148"/>
      <c r="AH3328" s="148"/>
      <c r="AI3328" s="148"/>
      <c r="AJ3328" s="148"/>
      <c r="AK3328" s="148"/>
      <c r="AL3328" s="139">
        <v>0</v>
      </c>
      <c r="AM3328" s="139">
        <v>0</v>
      </c>
      <c r="AN3328" s="148">
        <f t="shared" si="460"/>
        <v>1000</v>
      </c>
      <c r="AO3328" s="148">
        <f t="shared" si="461"/>
        <v>18</v>
      </c>
      <c r="AP3328" s="148">
        <v>3</v>
      </c>
      <c r="AQ3328" s="140">
        <v>67</v>
      </c>
      <c r="AS3328" s="42">
        <f t="shared" si="462"/>
        <v>1341.242600959019</v>
      </c>
      <c r="AT3328" s="101">
        <f t="shared" si="463"/>
        <v>0</v>
      </c>
      <c r="AU3328" s="42">
        <f t="shared" si="464"/>
        <v>1341.242600959019</v>
      </c>
      <c r="AV3328" s="42">
        <f t="shared" si="465"/>
        <v>495.46137046976173</v>
      </c>
      <c r="AW3328" s="102">
        <f t="shared" si="466"/>
        <v>585.0096169344007</v>
      </c>
      <c r="AX3328" s="43">
        <f t="shared" si="468"/>
        <v>1.25</v>
      </c>
      <c r="AY3328" s="43" t="str">
        <f t="shared" si="467"/>
        <v>UTGS</v>
      </c>
    </row>
    <row r="3329" spans="1:51" hidden="1" x14ac:dyDescent="0.2">
      <c r="A3329" s="38">
        <v>3322</v>
      </c>
      <c r="B3329" t="s">
        <v>362</v>
      </c>
      <c r="C3329" t="s">
        <v>289</v>
      </c>
      <c r="D3329">
        <v>540</v>
      </c>
      <c r="E3329" t="s">
        <v>1250</v>
      </c>
      <c r="F3329">
        <v>0.25</v>
      </c>
      <c r="G3329" t="str">
        <f>LOOKUP(F3329,{0,6,45},{"F","L","H"})</f>
        <v>F</v>
      </c>
      <c r="H3329" t="s">
        <v>4944</v>
      </c>
      <c r="I3329" s="43" t="str">
        <f>IFERROR(VLOOKUP(#REF!,#REF!,2,FALSE),"No")</f>
        <v>No</v>
      </c>
      <c r="J3329" s="139">
        <v>0.75</v>
      </c>
      <c r="K3329" s="148">
        <v>41</v>
      </c>
      <c r="L3329" s="148"/>
      <c r="M3329" s="148"/>
      <c r="N3329" s="148"/>
      <c r="O3329" s="148"/>
      <c r="P3329" s="148"/>
      <c r="Q3329" s="148"/>
      <c r="R3329" s="148"/>
      <c r="S3329" s="148"/>
      <c r="T3329" s="148"/>
      <c r="U3329" s="148"/>
      <c r="V3329" s="148"/>
      <c r="W3329" s="148"/>
      <c r="X3329" s="139">
        <v>2</v>
      </c>
      <c r="Y3329" s="148">
        <v>1000</v>
      </c>
      <c r="Z3329" s="149"/>
      <c r="AA3329" s="148"/>
      <c r="AB3329" s="148"/>
      <c r="AC3329" s="148"/>
      <c r="AD3329" s="148"/>
      <c r="AE3329" s="148"/>
      <c r="AF3329" s="148"/>
      <c r="AG3329" s="148"/>
      <c r="AH3329" s="148"/>
      <c r="AI3329" s="148"/>
      <c r="AJ3329" s="148"/>
      <c r="AK3329" s="148"/>
      <c r="AL3329" s="139">
        <v>0</v>
      </c>
      <c r="AM3329" s="139">
        <v>0</v>
      </c>
      <c r="AN3329" s="148">
        <f t="shared" si="460"/>
        <v>1000</v>
      </c>
      <c r="AO3329" s="148">
        <f t="shared" si="461"/>
        <v>41</v>
      </c>
      <c r="AP3329" s="148">
        <v>6</v>
      </c>
      <c r="AQ3329" s="140">
        <v>6</v>
      </c>
      <c r="AS3329" s="42">
        <f t="shared" si="462"/>
        <v>2639.7225910733209</v>
      </c>
      <c r="AT3329" s="101">
        <f t="shared" si="463"/>
        <v>0</v>
      </c>
      <c r="AU3329" s="42">
        <f t="shared" si="464"/>
        <v>2639.7225910733209</v>
      </c>
      <c r="AV3329" s="42">
        <f t="shared" si="465"/>
        <v>5418.493620245672</v>
      </c>
      <c r="AW3329" s="102">
        <f t="shared" si="466"/>
        <v>585.0096169344007</v>
      </c>
      <c r="AX3329" s="43">
        <f t="shared" si="468"/>
        <v>0.75</v>
      </c>
      <c r="AY3329" s="43" t="str">
        <f t="shared" si="467"/>
        <v>UTGS</v>
      </c>
    </row>
    <row r="3330" spans="1:51" hidden="1" x14ac:dyDescent="0.2">
      <c r="A3330" s="38">
        <v>3323</v>
      </c>
      <c r="B3330" t="s">
        <v>362</v>
      </c>
      <c r="C3330" t="s">
        <v>289</v>
      </c>
      <c r="D3330">
        <v>320</v>
      </c>
      <c r="E3330" t="s">
        <v>1245</v>
      </c>
      <c r="F3330">
        <v>0.25</v>
      </c>
      <c r="G3330" t="str">
        <f>LOOKUP(F3330,{0,6,45},{"F","L","H"})</f>
        <v>F</v>
      </c>
      <c r="H3330" t="s">
        <v>4945</v>
      </c>
      <c r="I3330" s="43" t="str">
        <f>IFERROR(VLOOKUP(#REF!,#REF!,2,FALSE),"No")</f>
        <v>No</v>
      </c>
      <c r="J3330" s="139">
        <v>0.75</v>
      </c>
      <c r="K3330" s="148">
        <v>96</v>
      </c>
      <c r="L3330" s="148"/>
      <c r="M3330" s="148"/>
      <c r="N3330" s="148"/>
      <c r="O3330" s="148"/>
      <c r="P3330" s="148"/>
      <c r="Q3330" s="148"/>
      <c r="R3330" s="148"/>
      <c r="S3330" s="148"/>
      <c r="T3330" s="148"/>
      <c r="U3330" s="148"/>
      <c r="V3330" s="148"/>
      <c r="W3330" s="148"/>
      <c r="X3330" s="139">
        <v>4</v>
      </c>
      <c r="Y3330" s="148">
        <v>1000</v>
      </c>
      <c r="Z3330" s="149"/>
      <c r="AA3330" s="148"/>
      <c r="AB3330" s="148"/>
      <c r="AC3330" s="148"/>
      <c r="AD3330" s="148"/>
      <c r="AE3330" s="148"/>
      <c r="AF3330" s="148"/>
      <c r="AG3330" s="148"/>
      <c r="AH3330" s="148"/>
      <c r="AI3330" s="148"/>
      <c r="AJ3330" s="148"/>
      <c r="AK3330" s="148"/>
      <c r="AL3330" s="139">
        <v>0</v>
      </c>
      <c r="AM3330" s="139">
        <v>0</v>
      </c>
      <c r="AN3330" s="148">
        <f t="shared" si="460"/>
        <v>1000</v>
      </c>
      <c r="AO3330" s="148">
        <f t="shared" si="461"/>
        <v>96</v>
      </c>
      <c r="AP3330" s="148">
        <v>6</v>
      </c>
      <c r="AQ3330" s="140">
        <v>6</v>
      </c>
      <c r="AS3330" s="42">
        <f t="shared" si="462"/>
        <v>6180.8138717814345</v>
      </c>
      <c r="AT3330" s="101">
        <f t="shared" si="463"/>
        <v>0</v>
      </c>
      <c r="AU3330" s="42">
        <f t="shared" si="464"/>
        <v>6180.8138717814345</v>
      </c>
      <c r="AV3330" s="42">
        <f t="shared" si="465"/>
        <v>6613.4936202456729</v>
      </c>
      <c r="AW3330" s="102">
        <f t="shared" si="466"/>
        <v>431</v>
      </c>
      <c r="AX3330" s="43">
        <f t="shared" si="468"/>
        <v>0.75</v>
      </c>
      <c r="AY3330" s="43" t="str">
        <f t="shared" si="467"/>
        <v>UTGS</v>
      </c>
    </row>
    <row r="3331" spans="1:51" hidden="1" x14ac:dyDescent="0.2">
      <c r="A3331" s="38">
        <v>3324</v>
      </c>
      <c r="B3331" t="s">
        <v>5806</v>
      </c>
      <c r="C3331" t="s">
        <v>289</v>
      </c>
      <c r="D3331">
        <v>30300</v>
      </c>
      <c r="E3331" t="s">
        <v>219</v>
      </c>
      <c r="F3331">
        <v>5</v>
      </c>
      <c r="G3331" t="str">
        <f>LOOKUP(F3331,{0,6,45},{"F","L","H"})</f>
        <v>F</v>
      </c>
      <c r="H3331" t="s">
        <v>4947</v>
      </c>
      <c r="I3331" s="43" t="str">
        <f>IFERROR(VLOOKUP(#REF!,#REF!,2,FALSE),"No")</f>
        <v>No</v>
      </c>
      <c r="J3331" s="139">
        <v>4</v>
      </c>
      <c r="K3331" s="148">
        <v>9</v>
      </c>
      <c r="L3331" s="148">
        <v>6</v>
      </c>
      <c r="M3331" s="148">
        <v>225</v>
      </c>
      <c r="N3331" s="148">
        <v>8</v>
      </c>
      <c r="O3331" s="148">
        <v>1</v>
      </c>
      <c r="P3331" s="148"/>
      <c r="Q3331" s="148"/>
      <c r="R3331" s="148"/>
      <c r="S3331" s="148"/>
      <c r="T3331" s="148"/>
      <c r="U3331" s="148"/>
      <c r="V3331" s="148"/>
      <c r="W3331" s="148"/>
      <c r="X3331" s="139">
        <v>8</v>
      </c>
      <c r="Y3331" s="148">
        <v>1000</v>
      </c>
      <c r="Z3331" s="149"/>
      <c r="AA3331" s="148"/>
      <c r="AB3331" s="148"/>
      <c r="AC3331" s="148"/>
      <c r="AD3331" s="148"/>
      <c r="AE3331" s="148"/>
      <c r="AF3331" s="148"/>
      <c r="AG3331" s="148"/>
      <c r="AH3331" s="148"/>
      <c r="AI3331" s="148"/>
      <c r="AJ3331" s="148"/>
      <c r="AK3331" s="148"/>
      <c r="AL3331" s="139">
        <v>0</v>
      </c>
      <c r="AM3331" s="139">
        <v>0</v>
      </c>
      <c r="AN3331" s="148">
        <f t="shared" si="460"/>
        <v>1000</v>
      </c>
      <c r="AO3331" s="148">
        <f t="shared" si="461"/>
        <v>235</v>
      </c>
      <c r="AP3331" s="148">
        <v>2</v>
      </c>
      <c r="AQ3331" s="140">
        <v>2</v>
      </c>
      <c r="AS3331" s="42">
        <f t="shared" si="462"/>
        <v>12587.50690047951</v>
      </c>
      <c r="AT3331" s="101">
        <f t="shared" si="463"/>
        <v>0</v>
      </c>
      <c r="AU3331" s="42">
        <f t="shared" si="464"/>
        <v>12587.50690047951</v>
      </c>
      <c r="AV3331" s="42">
        <f t="shared" si="465"/>
        <v>36425.480860737021</v>
      </c>
      <c r="AW3331" s="102">
        <f t="shared" si="466"/>
        <v>27686.400000000001</v>
      </c>
      <c r="AX3331" s="43">
        <f t="shared" si="468"/>
        <v>4</v>
      </c>
      <c r="AY3331" s="43" t="str">
        <f t="shared" si="467"/>
        <v>UTGS</v>
      </c>
    </row>
    <row r="3332" spans="1:51" hidden="1" x14ac:dyDescent="0.2">
      <c r="A3332" s="38">
        <v>3325</v>
      </c>
      <c r="B3332" t="s">
        <v>362</v>
      </c>
      <c r="C3332" t="s">
        <v>289</v>
      </c>
      <c r="D3332">
        <v>320</v>
      </c>
      <c r="E3332" t="s">
        <v>1245</v>
      </c>
      <c r="F3332">
        <v>0.25</v>
      </c>
      <c r="G3332" t="str">
        <f>LOOKUP(F3332,{0,6,45},{"F","L","H"})</f>
        <v>F</v>
      </c>
      <c r="H3332" t="s">
        <v>4948</v>
      </c>
      <c r="I3332" s="43" t="str">
        <f>IFERROR(VLOOKUP(#REF!,#REF!,2,FALSE),"No")</f>
        <v>No</v>
      </c>
      <c r="J3332" s="139">
        <v>0.75</v>
      </c>
      <c r="K3332" s="148">
        <v>19</v>
      </c>
      <c r="L3332" s="148"/>
      <c r="M3332" s="148"/>
      <c r="N3332" s="148"/>
      <c r="O3332" s="148"/>
      <c r="P3332" s="148"/>
      <c r="Q3332" s="148"/>
      <c r="R3332" s="148"/>
      <c r="S3332" s="148"/>
      <c r="T3332" s="148"/>
      <c r="U3332" s="148"/>
      <c r="V3332" s="148"/>
      <c r="W3332" s="148"/>
      <c r="X3332" s="139">
        <v>2</v>
      </c>
      <c r="Y3332" s="148">
        <v>1000</v>
      </c>
      <c r="Z3332" s="148"/>
      <c r="AA3332" s="148"/>
      <c r="AB3332" s="148"/>
      <c r="AC3332" s="148"/>
      <c r="AD3332" s="148"/>
      <c r="AE3332" s="148"/>
      <c r="AF3332" s="148"/>
      <c r="AG3332" s="148"/>
      <c r="AH3332" s="148"/>
      <c r="AI3332" s="148"/>
      <c r="AJ3332" s="148"/>
      <c r="AK3332" s="148"/>
      <c r="AL3332" s="139">
        <v>0</v>
      </c>
      <c r="AM3332" s="139">
        <v>0</v>
      </c>
      <c r="AN3332" s="148">
        <f t="shared" si="460"/>
        <v>1000</v>
      </c>
      <c r="AO3332" s="148">
        <f t="shared" si="461"/>
        <v>19</v>
      </c>
      <c r="AP3332" s="148">
        <v>4</v>
      </c>
      <c r="AQ3332" s="140">
        <v>4</v>
      </c>
      <c r="AS3332" s="42">
        <f t="shared" si="462"/>
        <v>1223.2860787900756</v>
      </c>
      <c r="AT3332" s="101">
        <f t="shared" si="463"/>
        <v>0</v>
      </c>
      <c r="AU3332" s="42">
        <f t="shared" si="464"/>
        <v>1223.2860787900756</v>
      </c>
      <c r="AV3332" s="42">
        <f t="shared" si="465"/>
        <v>8127.740430368508</v>
      </c>
      <c r="AW3332" s="102">
        <f t="shared" si="466"/>
        <v>431</v>
      </c>
      <c r="AX3332" s="43">
        <f t="shared" si="468"/>
        <v>0.75</v>
      </c>
      <c r="AY3332" s="43" t="str">
        <f t="shared" si="467"/>
        <v>UTGS</v>
      </c>
    </row>
    <row r="3333" spans="1:51" hidden="1" x14ac:dyDescent="0.2">
      <c r="A3333" s="38">
        <v>3326</v>
      </c>
      <c r="B3333" t="s">
        <v>5806</v>
      </c>
      <c r="C3333" t="s">
        <v>289</v>
      </c>
      <c r="D3333">
        <v>550</v>
      </c>
      <c r="E3333" t="s">
        <v>1245</v>
      </c>
      <c r="F3333">
        <v>2</v>
      </c>
      <c r="G3333" t="str">
        <f>LOOKUP(F3333,{0,6,45},{"F","L","H"})</f>
        <v>F</v>
      </c>
      <c r="H3333" t="s">
        <v>4949</v>
      </c>
      <c r="I3333" s="43" t="str">
        <f>IFERROR(VLOOKUP(#REF!,#REF!,2,FALSE),"No")</f>
        <v>No</v>
      </c>
      <c r="J3333" s="139">
        <v>1.25</v>
      </c>
      <c r="K3333" s="148">
        <v>71</v>
      </c>
      <c r="L3333" s="148"/>
      <c r="M3333" s="148"/>
      <c r="N3333" s="148"/>
      <c r="O3333" s="148"/>
      <c r="P3333" s="148"/>
      <c r="Q3333" s="148"/>
      <c r="R3333" s="148"/>
      <c r="S3333" s="148"/>
      <c r="T3333" s="148"/>
      <c r="U3333" s="148"/>
      <c r="V3333" s="148"/>
      <c r="W3333" s="148"/>
      <c r="X3333" s="139">
        <v>3</v>
      </c>
      <c r="Y3333" s="148">
        <v>1000</v>
      </c>
      <c r="Z3333" s="149"/>
      <c r="AA3333" s="148"/>
      <c r="AB3333" s="148"/>
      <c r="AC3333" s="148"/>
      <c r="AD3333" s="148"/>
      <c r="AE3333" s="148"/>
      <c r="AF3333" s="148"/>
      <c r="AG3333" s="148"/>
      <c r="AH3333" s="148"/>
      <c r="AI3333" s="148"/>
      <c r="AJ3333" s="148"/>
      <c r="AK3333" s="148"/>
      <c r="AL3333" s="139">
        <v>0</v>
      </c>
      <c r="AM3333" s="139">
        <v>0</v>
      </c>
      <c r="AN3333" s="148">
        <f t="shared" si="460"/>
        <v>1000</v>
      </c>
      <c r="AO3333" s="148">
        <f t="shared" si="461"/>
        <v>71</v>
      </c>
      <c r="AP3333" s="148">
        <v>9</v>
      </c>
      <c r="AQ3333" s="140">
        <v>30</v>
      </c>
      <c r="AS3333" s="42">
        <f t="shared" si="462"/>
        <v>5290.4569260050193</v>
      </c>
      <c r="AT3333" s="101">
        <f t="shared" si="463"/>
        <v>0</v>
      </c>
      <c r="AU3333" s="42">
        <f t="shared" si="464"/>
        <v>5290.4569260050193</v>
      </c>
      <c r="AV3333" s="42">
        <f t="shared" si="465"/>
        <v>661.03205738246788</v>
      </c>
      <c r="AW3333" s="102">
        <f t="shared" si="466"/>
        <v>585.0096169344007</v>
      </c>
      <c r="AX3333" s="43">
        <f t="shared" si="468"/>
        <v>1.25</v>
      </c>
      <c r="AY3333" s="43" t="str">
        <f t="shared" si="467"/>
        <v>UTGS</v>
      </c>
    </row>
    <row r="3334" spans="1:51" hidden="1" x14ac:dyDescent="0.2">
      <c r="A3334" s="38">
        <v>3327</v>
      </c>
      <c r="B3334" t="s">
        <v>362</v>
      </c>
      <c r="C3334" t="s">
        <v>289</v>
      </c>
      <c r="D3334">
        <v>320</v>
      </c>
      <c r="E3334" t="s">
        <v>1223</v>
      </c>
      <c r="F3334">
        <v>0.25</v>
      </c>
      <c r="G3334" t="str">
        <f>LOOKUP(F3334,{0,6,45},{"F","L","H"})</f>
        <v>F</v>
      </c>
      <c r="H3334" t="s">
        <v>4950</v>
      </c>
      <c r="I3334" s="43" t="str">
        <f>IFERROR(VLOOKUP(#REF!,#REF!,2,FALSE),"No")</f>
        <v>No</v>
      </c>
      <c r="J3334" s="139">
        <v>0.75</v>
      </c>
      <c r="K3334" s="148">
        <v>22</v>
      </c>
      <c r="L3334" s="148"/>
      <c r="M3334" s="148"/>
      <c r="N3334" s="148"/>
      <c r="O3334" s="148"/>
      <c r="P3334" s="148"/>
      <c r="Q3334" s="148"/>
      <c r="R3334" s="148"/>
      <c r="S3334" s="148"/>
      <c r="T3334" s="148"/>
      <c r="U3334" s="148"/>
      <c r="V3334" s="148"/>
      <c r="W3334" s="148"/>
      <c r="X3334" s="139">
        <v>2</v>
      </c>
      <c r="Y3334" s="148">
        <v>1000</v>
      </c>
      <c r="Z3334" s="148"/>
      <c r="AA3334" s="148"/>
      <c r="AB3334" s="148"/>
      <c r="AC3334" s="148"/>
      <c r="AD3334" s="148"/>
      <c r="AE3334" s="148"/>
      <c r="AF3334" s="148"/>
      <c r="AG3334" s="148"/>
      <c r="AH3334" s="148"/>
      <c r="AI3334" s="148"/>
      <c r="AJ3334" s="148"/>
      <c r="AK3334" s="148"/>
      <c r="AL3334" s="139">
        <v>0</v>
      </c>
      <c r="AM3334" s="139">
        <v>0</v>
      </c>
      <c r="AN3334" s="148">
        <f t="shared" si="460"/>
        <v>1000</v>
      </c>
      <c r="AO3334" s="148">
        <f t="shared" si="461"/>
        <v>22</v>
      </c>
      <c r="AP3334" s="148">
        <v>13</v>
      </c>
      <c r="AQ3334" s="140">
        <v>13</v>
      </c>
      <c r="AS3334" s="42">
        <f t="shared" si="462"/>
        <v>1416.4365122832455</v>
      </c>
      <c r="AT3334" s="101">
        <f t="shared" si="463"/>
        <v>0</v>
      </c>
      <c r="AU3334" s="42">
        <f t="shared" si="464"/>
        <v>1416.4365122832455</v>
      </c>
      <c r="AV3334" s="42">
        <f t="shared" si="465"/>
        <v>2500.8432093441561</v>
      </c>
      <c r="AW3334" s="102">
        <f t="shared" si="466"/>
        <v>431</v>
      </c>
      <c r="AX3334" s="43">
        <f t="shared" si="468"/>
        <v>0.75</v>
      </c>
      <c r="AY3334" s="43" t="str">
        <f t="shared" si="467"/>
        <v>UTGS</v>
      </c>
    </row>
    <row r="3335" spans="1:51" hidden="1" x14ac:dyDescent="0.2">
      <c r="A3335" s="38">
        <v>3328</v>
      </c>
      <c r="B3335" t="s">
        <v>362</v>
      </c>
      <c r="C3335" t="s">
        <v>289</v>
      </c>
      <c r="D3335">
        <v>320</v>
      </c>
      <c r="E3335" t="s">
        <v>1245</v>
      </c>
      <c r="F3335">
        <v>0.25</v>
      </c>
      <c r="G3335" t="str">
        <f>LOOKUP(F3335,{0,6,45},{"F","L","H"})</f>
        <v>F</v>
      </c>
      <c r="H3335" t="s">
        <v>4951</v>
      </c>
      <c r="I3335" s="43" t="str">
        <f>IFERROR(VLOOKUP(#REF!,#REF!,2,FALSE),"No")</f>
        <v>No</v>
      </c>
      <c r="J3335" s="139">
        <v>0.75</v>
      </c>
      <c r="K3335" s="148">
        <v>14</v>
      </c>
      <c r="L3335" s="148"/>
      <c r="M3335" s="148"/>
      <c r="N3335" s="148"/>
      <c r="O3335" s="148"/>
      <c r="P3335" s="148"/>
      <c r="Q3335" s="148"/>
      <c r="R3335" s="148"/>
      <c r="S3335" s="148"/>
      <c r="T3335" s="148"/>
      <c r="U3335" s="148"/>
      <c r="V3335" s="148"/>
      <c r="W3335" s="148"/>
      <c r="X3335" s="139">
        <v>2</v>
      </c>
      <c r="Y3335" s="148">
        <v>1000</v>
      </c>
      <c r="Z3335" s="149"/>
      <c r="AA3335" s="148"/>
      <c r="AB3335" s="148"/>
      <c r="AC3335" s="148"/>
      <c r="AD3335" s="148"/>
      <c r="AE3335" s="148"/>
      <c r="AF3335" s="148"/>
      <c r="AG3335" s="148"/>
      <c r="AH3335" s="148"/>
      <c r="AI3335" s="148"/>
      <c r="AJ3335" s="148"/>
      <c r="AK3335" s="148"/>
      <c r="AL3335" s="139">
        <v>0</v>
      </c>
      <c r="AM3335" s="139">
        <v>0</v>
      </c>
      <c r="AN3335" s="148">
        <f t="shared" si="460"/>
        <v>1000</v>
      </c>
      <c r="AO3335" s="148">
        <f t="shared" si="461"/>
        <v>14</v>
      </c>
      <c r="AP3335" s="148">
        <v>7</v>
      </c>
      <c r="AQ3335" s="140">
        <v>47</v>
      </c>
      <c r="AS3335" s="42">
        <f t="shared" si="462"/>
        <v>901.36868963479253</v>
      </c>
      <c r="AT3335" s="101">
        <f t="shared" si="463"/>
        <v>0</v>
      </c>
      <c r="AU3335" s="42">
        <f t="shared" si="464"/>
        <v>901.36868963479253</v>
      </c>
      <c r="AV3335" s="42">
        <f t="shared" si="465"/>
        <v>691.72258981859648</v>
      </c>
      <c r="AW3335" s="102">
        <f t="shared" si="466"/>
        <v>431</v>
      </c>
      <c r="AX3335" s="43">
        <f t="shared" si="468"/>
        <v>0.75</v>
      </c>
      <c r="AY3335" s="43" t="str">
        <f t="shared" si="467"/>
        <v>UTGS</v>
      </c>
    </row>
    <row r="3336" spans="1:51" hidden="1" x14ac:dyDescent="0.2">
      <c r="A3336" s="38">
        <v>3329</v>
      </c>
      <c r="B3336" t="s">
        <v>362</v>
      </c>
      <c r="C3336" t="s">
        <v>289</v>
      </c>
      <c r="D3336">
        <v>320</v>
      </c>
      <c r="E3336" t="s">
        <v>1245</v>
      </c>
      <c r="F3336">
        <v>0.25</v>
      </c>
      <c r="G3336" t="str">
        <f>LOOKUP(F3336,{0,6,45},{"F","L","H"})</f>
        <v>F</v>
      </c>
      <c r="H3336" t="s">
        <v>4952</v>
      </c>
      <c r="I3336" s="43" t="str">
        <f>IFERROR(VLOOKUP(#REF!,#REF!,2,FALSE),"No")</f>
        <v>No</v>
      </c>
      <c r="J3336" s="139">
        <v>0.75</v>
      </c>
      <c r="K3336" s="148">
        <v>27</v>
      </c>
      <c r="L3336" s="148"/>
      <c r="M3336" s="148"/>
      <c r="N3336" s="148"/>
      <c r="O3336" s="148"/>
      <c r="P3336" s="148"/>
      <c r="Q3336" s="148"/>
      <c r="R3336" s="148"/>
      <c r="S3336" s="148"/>
      <c r="T3336" s="148"/>
      <c r="U3336" s="148"/>
      <c r="V3336" s="148"/>
      <c r="W3336" s="148"/>
      <c r="X3336" s="139">
        <v>2</v>
      </c>
      <c r="Y3336" s="148">
        <v>928.43</v>
      </c>
      <c r="Z3336" s="148">
        <v>4</v>
      </c>
      <c r="AA3336" s="148">
        <v>71.569999999999993</v>
      </c>
      <c r="AB3336" s="148"/>
      <c r="AC3336" s="148"/>
      <c r="AD3336" s="148"/>
      <c r="AE3336" s="148"/>
      <c r="AF3336" s="148"/>
      <c r="AG3336" s="148"/>
      <c r="AH3336" s="148"/>
      <c r="AI3336" s="148"/>
      <c r="AJ3336" s="148"/>
      <c r="AK3336" s="148"/>
      <c r="AL3336" s="139">
        <v>0</v>
      </c>
      <c r="AM3336" s="139">
        <v>0</v>
      </c>
      <c r="AN3336" s="148">
        <f t="shared" ref="AN3336:AN3399" si="469">SUM(Y3336,AA3336,AC3336,AE3336,AG3336,AI3336,AK3336,AM3336)</f>
        <v>1000</v>
      </c>
      <c r="AO3336" s="148">
        <f t="shared" ref="AO3336:AO3399" si="470">SUM(K3336,M3336,O3336,Q3336,S3336,U3336,W3336)</f>
        <v>27</v>
      </c>
      <c r="AP3336" s="148">
        <v>11</v>
      </c>
      <c r="AQ3336" s="140">
        <v>11</v>
      </c>
      <c r="AS3336" s="42">
        <f t="shared" ref="AS3336:AS3399" si="471">(VLOOKUP(J3336,Service,2,FALSE)*K3336+VLOOKUP(L3336,Service,2,FALSE)*M3336+VLOOKUP(N3336,Service,2,FALSE)*O3336+VLOOKUP(P3336,Service,2,FALSE)*Q3336)</f>
        <v>1738.3539014385285</v>
      </c>
      <c r="AT3336" s="101">
        <f t="shared" ref="AT3336:AT3399" si="472">VLOOKUP(R3336,serviceHP,2,FALSE)*S3336+VLOOKUP(T3336,serviceHP,2,FALSE)*U3336+VLOOKUP(V3336,serviceHP,2,FALSE)*W3336</f>
        <v>0</v>
      </c>
      <c r="AU3336" s="42">
        <f t="shared" ref="AU3336:AU3399" si="473">AS3336+AT3336</f>
        <v>1738.3539014385285</v>
      </c>
      <c r="AV3336" s="42">
        <f t="shared" ref="AV3336:AV3399" si="474">(VLOOKUP(X3336,Main,2,FALSE)*Y3336+VLOOKUP(Z3336,Main,2,FALSE)*AA3336+VLOOKUP(AB3336,Main,2,FALSE)*AC3336+VLOOKUP(AD3336,Main,2,FALSE)*AE3336+VLOOKUP(AF3336,Main,2,FALSE)*AG3336+VLOOKUP(AL3336,Main,2,FALSE)*AM3336+VLOOKUP(AH3336,Main,2,FALSE)*AI3336+VLOOKUP(AL3336,Main,2,FALSE)*AM3336+VLOOKUP(AJ3336,Main,2,FALSE)*AK3336)/AQ3336</f>
        <v>3002.1926019521848</v>
      </c>
      <c r="AW3336" s="102">
        <f t="shared" ref="AW3336:AW3399" si="475">IF(G3336="F",VLOOKUP(D3336,MeterAndReg2,2,TRUE),(IF(G3336="L",VLOOKUP(D3336,MeterAndReg2,3,TRUE),VLOOKUP(D3336,MeterAndReg2,4,TRUE))))</f>
        <v>431</v>
      </c>
      <c r="AX3336" s="43">
        <f t="shared" si="468"/>
        <v>0.75</v>
      </c>
      <c r="AY3336" s="43" t="str">
        <f t="shared" si="467"/>
        <v>UTGS</v>
      </c>
    </row>
    <row r="3337" spans="1:51" hidden="1" x14ac:dyDescent="0.2">
      <c r="A3337" s="38">
        <v>3330</v>
      </c>
      <c r="B3337" t="s">
        <v>5806</v>
      </c>
      <c r="C3337" t="s">
        <v>5746</v>
      </c>
      <c r="D3337">
        <v>44350</v>
      </c>
      <c r="E3337" t="s">
        <v>215</v>
      </c>
      <c r="F3337">
        <v>45</v>
      </c>
      <c r="G3337" t="str">
        <f>LOOKUP(F3337,{0,6,45},{"F","L","H"})</f>
        <v>H</v>
      </c>
      <c r="H3337" t="s">
        <v>5771</v>
      </c>
      <c r="I3337" s="43" t="str">
        <f>IFERROR(VLOOKUP(#REF!,#REF!,2,FALSE),"No")</f>
        <v>No</v>
      </c>
      <c r="J3337" s="139">
        <v>3</v>
      </c>
      <c r="K3337" s="148">
        <v>15</v>
      </c>
      <c r="L3337" s="148">
        <v>4</v>
      </c>
      <c r="M3337" s="148">
        <v>725</v>
      </c>
      <c r="N3337" s="148"/>
      <c r="O3337" s="148"/>
      <c r="P3337" s="148"/>
      <c r="Q3337" s="148"/>
      <c r="R3337" s="148"/>
      <c r="S3337" s="148"/>
      <c r="T3337" s="148"/>
      <c r="U3337" s="148"/>
      <c r="V3337" s="148"/>
      <c r="W3337" s="148"/>
      <c r="X3337" s="139">
        <v>4</v>
      </c>
      <c r="Y3337" s="148">
        <v>692.6</v>
      </c>
      <c r="Z3337" s="148">
        <v>6</v>
      </c>
      <c r="AA3337" s="148">
        <v>307.39999999999998</v>
      </c>
      <c r="AB3337" s="148"/>
      <c r="AC3337" s="148"/>
      <c r="AD3337" s="148"/>
      <c r="AE3337" s="148"/>
      <c r="AF3337" s="148"/>
      <c r="AG3337" s="148"/>
      <c r="AH3337" s="148"/>
      <c r="AI3337" s="148"/>
      <c r="AJ3337" s="148"/>
      <c r="AK3337" s="148"/>
      <c r="AL3337" s="139">
        <v>0</v>
      </c>
      <c r="AM3337" s="139">
        <v>0</v>
      </c>
      <c r="AN3337" s="148">
        <f t="shared" si="469"/>
        <v>1000</v>
      </c>
      <c r="AO3337" s="148">
        <f t="shared" si="470"/>
        <v>740</v>
      </c>
      <c r="AP3337" s="148">
        <v>1</v>
      </c>
      <c r="AQ3337" s="140">
        <v>2</v>
      </c>
      <c r="AS3337" s="42">
        <f t="shared" si="471"/>
        <v>56588.773594981889</v>
      </c>
      <c r="AT3337" s="101">
        <f t="shared" si="472"/>
        <v>0</v>
      </c>
      <c r="AU3337" s="42">
        <f t="shared" si="473"/>
        <v>56588.773594981889</v>
      </c>
      <c r="AV3337" s="42">
        <f t="shared" si="474"/>
        <v>22968.27586073702</v>
      </c>
      <c r="AW3337" s="102">
        <f t="shared" si="475"/>
        <v>60371.752872868376</v>
      </c>
      <c r="AX3337" s="43">
        <f t="shared" si="468"/>
        <v>3</v>
      </c>
      <c r="AY3337" s="43" t="str">
        <f t="shared" ref="AY3337:AY3400" si="476">C3337</f>
        <v>UTTSS</v>
      </c>
    </row>
    <row r="3338" spans="1:51" hidden="1" x14ac:dyDescent="0.2">
      <c r="A3338" s="38">
        <v>3331</v>
      </c>
      <c r="B3338" t="s">
        <v>362</v>
      </c>
      <c r="C3338" t="s">
        <v>289</v>
      </c>
      <c r="D3338">
        <v>320</v>
      </c>
      <c r="E3338" t="s">
        <v>1245</v>
      </c>
      <c r="F3338">
        <v>0.25</v>
      </c>
      <c r="G3338" t="str">
        <f>LOOKUP(F3338,{0,6,45},{"F","L","H"})</f>
        <v>F</v>
      </c>
      <c r="H3338" t="s">
        <v>4953</v>
      </c>
      <c r="I3338" s="43" t="str">
        <f>IFERROR(VLOOKUP(#REF!,#REF!,2,FALSE),"No")</f>
        <v>No</v>
      </c>
      <c r="J3338" s="139">
        <v>0.75</v>
      </c>
      <c r="K3338" s="148">
        <v>52</v>
      </c>
      <c r="L3338" s="148"/>
      <c r="M3338" s="148"/>
      <c r="N3338" s="148"/>
      <c r="O3338" s="148"/>
      <c r="P3338" s="148"/>
      <c r="Q3338" s="148"/>
      <c r="R3338" s="148"/>
      <c r="S3338" s="148"/>
      <c r="T3338" s="148"/>
      <c r="U3338" s="148"/>
      <c r="V3338" s="148"/>
      <c r="W3338" s="148"/>
      <c r="X3338" s="139">
        <v>2</v>
      </c>
      <c r="Y3338" s="148">
        <v>1000</v>
      </c>
      <c r="Z3338" s="149"/>
      <c r="AA3338" s="148"/>
      <c r="AB3338" s="148"/>
      <c r="AC3338" s="148"/>
      <c r="AD3338" s="148"/>
      <c r="AE3338" s="148"/>
      <c r="AF3338" s="148"/>
      <c r="AG3338" s="148"/>
      <c r="AH3338" s="148"/>
      <c r="AI3338" s="148"/>
      <c r="AJ3338" s="148"/>
      <c r="AK3338" s="148"/>
      <c r="AL3338" s="139">
        <v>0</v>
      </c>
      <c r="AM3338" s="139">
        <v>0</v>
      </c>
      <c r="AN3338" s="148">
        <f t="shared" si="469"/>
        <v>1000</v>
      </c>
      <c r="AO3338" s="148">
        <f t="shared" si="470"/>
        <v>52</v>
      </c>
      <c r="AP3338" s="148">
        <v>12</v>
      </c>
      <c r="AQ3338" s="140">
        <v>12</v>
      </c>
      <c r="AS3338" s="42">
        <f t="shared" si="471"/>
        <v>3347.9408472149435</v>
      </c>
      <c r="AT3338" s="101">
        <f t="shared" si="472"/>
        <v>0</v>
      </c>
      <c r="AU3338" s="42">
        <f t="shared" si="473"/>
        <v>3347.9408472149435</v>
      </c>
      <c r="AV3338" s="42">
        <f t="shared" si="474"/>
        <v>2709.246810122836</v>
      </c>
      <c r="AW3338" s="102">
        <f t="shared" si="475"/>
        <v>431</v>
      </c>
      <c r="AX3338" s="43">
        <f t="shared" si="468"/>
        <v>0.75</v>
      </c>
      <c r="AY3338" s="43" t="str">
        <f t="shared" si="476"/>
        <v>UTGS</v>
      </c>
    </row>
    <row r="3339" spans="1:51" hidden="1" x14ac:dyDescent="0.2">
      <c r="A3339" s="38">
        <v>3332</v>
      </c>
      <c r="B3339" t="s">
        <v>362</v>
      </c>
      <c r="C3339" t="s">
        <v>289</v>
      </c>
      <c r="D3339">
        <v>550</v>
      </c>
      <c r="E3339" t="s">
        <v>1245</v>
      </c>
      <c r="F3339">
        <v>2</v>
      </c>
      <c r="G3339" t="str">
        <f>LOOKUP(F3339,{0,6,45},{"F","L","H"})</f>
        <v>F</v>
      </c>
      <c r="H3339" t="s">
        <v>4954</v>
      </c>
      <c r="I3339" s="43" t="str">
        <f>IFERROR(VLOOKUP(#REF!,#REF!,2,FALSE),"No")</f>
        <v>No</v>
      </c>
      <c r="J3339" s="139">
        <v>0.75</v>
      </c>
      <c r="K3339" s="148">
        <v>12</v>
      </c>
      <c r="L3339" s="148"/>
      <c r="M3339" s="148"/>
      <c r="N3339" s="148"/>
      <c r="O3339" s="148"/>
      <c r="P3339" s="148"/>
      <c r="Q3339" s="148"/>
      <c r="R3339" s="148"/>
      <c r="S3339" s="148"/>
      <c r="T3339" s="148"/>
      <c r="U3339" s="148"/>
      <c r="V3339" s="148"/>
      <c r="W3339" s="148"/>
      <c r="X3339" s="139">
        <v>0.75</v>
      </c>
      <c r="Y3339" s="148">
        <v>447</v>
      </c>
      <c r="Z3339" s="148">
        <v>4</v>
      </c>
      <c r="AA3339" s="148">
        <v>553</v>
      </c>
      <c r="AB3339" s="148"/>
      <c r="AC3339" s="148"/>
      <c r="AD3339" s="148"/>
      <c r="AE3339" s="148"/>
      <c r="AF3339" s="148"/>
      <c r="AG3339" s="148"/>
      <c r="AH3339" s="148"/>
      <c r="AI3339" s="148"/>
      <c r="AJ3339" s="148"/>
      <c r="AK3339" s="148"/>
      <c r="AL3339" s="139">
        <v>0</v>
      </c>
      <c r="AM3339" s="139">
        <v>0</v>
      </c>
      <c r="AN3339" s="148">
        <f t="shared" si="469"/>
        <v>1000</v>
      </c>
      <c r="AO3339" s="148">
        <f t="shared" si="470"/>
        <v>12</v>
      </c>
      <c r="AP3339" s="148">
        <v>16</v>
      </c>
      <c r="AQ3339" s="140">
        <v>16</v>
      </c>
      <c r="AS3339" s="42">
        <f t="shared" si="471"/>
        <v>772.60173397267931</v>
      </c>
      <c r="AT3339" s="101">
        <f t="shared" si="472"/>
        <v>0</v>
      </c>
      <c r="AU3339" s="42">
        <f t="shared" si="473"/>
        <v>772.60173397267931</v>
      </c>
      <c r="AV3339" s="42">
        <f t="shared" si="474"/>
        <v>2491.514482592127</v>
      </c>
      <c r="AW3339" s="102">
        <f t="shared" si="475"/>
        <v>585.0096169344007</v>
      </c>
      <c r="AX3339" s="43">
        <f t="shared" si="468"/>
        <v>0.75</v>
      </c>
      <c r="AY3339" s="43" t="str">
        <f t="shared" si="476"/>
        <v>UTGS</v>
      </c>
    </row>
    <row r="3340" spans="1:51" hidden="1" x14ac:dyDescent="0.2">
      <c r="A3340" s="38">
        <v>3333</v>
      </c>
      <c r="B3340" t="s">
        <v>362</v>
      </c>
      <c r="C3340" t="s">
        <v>289</v>
      </c>
      <c r="D3340">
        <v>540</v>
      </c>
      <c r="E3340" t="s">
        <v>1250</v>
      </c>
      <c r="F3340">
        <v>0.25</v>
      </c>
      <c r="G3340" t="str">
        <f>LOOKUP(F3340,{0,6,45},{"F","L","H"})</f>
        <v>F</v>
      </c>
      <c r="H3340" t="s">
        <v>4956</v>
      </c>
      <c r="I3340" s="43" t="str">
        <f>IFERROR(VLOOKUP(#REF!,#REF!,2,FALSE),"No")</f>
        <v>No</v>
      </c>
      <c r="J3340" s="139">
        <v>0.75</v>
      </c>
      <c r="K3340" s="148">
        <v>23</v>
      </c>
      <c r="L3340" s="148"/>
      <c r="M3340" s="148"/>
      <c r="N3340" s="148"/>
      <c r="O3340" s="148"/>
      <c r="P3340" s="148"/>
      <c r="Q3340" s="148"/>
      <c r="R3340" s="148"/>
      <c r="S3340" s="148"/>
      <c r="T3340" s="148"/>
      <c r="U3340" s="148"/>
      <c r="V3340" s="148"/>
      <c r="W3340" s="148"/>
      <c r="X3340" s="139">
        <v>2</v>
      </c>
      <c r="Y3340" s="148">
        <v>1000</v>
      </c>
      <c r="Z3340" s="149"/>
      <c r="AA3340" s="148"/>
      <c r="AB3340" s="148"/>
      <c r="AC3340" s="148"/>
      <c r="AD3340" s="148"/>
      <c r="AE3340" s="148"/>
      <c r="AF3340" s="148"/>
      <c r="AG3340" s="148"/>
      <c r="AH3340" s="148"/>
      <c r="AI3340" s="148"/>
      <c r="AJ3340" s="148"/>
      <c r="AK3340" s="148"/>
      <c r="AL3340" s="139">
        <v>0</v>
      </c>
      <c r="AM3340" s="139">
        <v>0</v>
      </c>
      <c r="AN3340" s="148">
        <f t="shared" si="469"/>
        <v>1000</v>
      </c>
      <c r="AO3340" s="148">
        <f t="shared" si="470"/>
        <v>23</v>
      </c>
      <c r="AP3340" s="148">
        <v>17</v>
      </c>
      <c r="AQ3340" s="140">
        <v>17</v>
      </c>
      <c r="AS3340" s="42">
        <f t="shared" si="471"/>
        <v>1480.8199901143021</v>
      </c>
      <c r="AT3340" s="101">
        <f t="shared" si="472"/>
        <v>0</v>
      </c>
      <c r="AU3340" s="42">
        <f t="shared" si="473"/>
        <v>1480.8199901143021</v>
      </c>
      <c r="AV3340" s="42">
        <f t="shared" si="474"/>
        <v>1912.4095130278843</v>
      </c>
      <c r="AW3340" s="102">
        <f t="shared" si="475"/>
        <v>585.0096169344007</v>
      </c>
      <c r="AX3340" s="43">
        <f t="shared" si="468"/>
        <v>0.75</v>
      </c>
      <c r="AY3340" s="43" t="str">
        <f t="shared" si="476"/>
        <v>UTGS</v>
      </c>
    </row>
    <row r="3341" spans="1:51" hidden="1" x14ac:dyDescent="0.2">
      <c r="A3341" s="38">
        <v>3334</v>
      </c>
      <c r="B3341" t="s">
        <v>362</v>
      </c>
      <c r="C3341" t="s">
        <v>289</v>
      </c>
      <c r="D3341">
        <v>550</v>
      </c>
      <c r="E3341" t="s">
        <v>1245</v>
      </c>
      <c r="F3341">
        <v>2</v>
      </c>
      <c r="G3341" t="str">
        <f>LOOKUP(F3341,{0,6,45},{"F","L","H"})</f>
        <v>F</v>
      </c>
      <c r="H3341" t="s">
        <v>4957</v>
      </c>
      <c r="I3341" s="43" t="str">
        <f>IFERROR(VLOOKUP(#REF!,#REF!,2,FALSE),"No")</f>
        <v>No</v>
      </c>
      <c r="J3341" s="139">
        <v>0.75</v>
      </c>
      <c r="K3341" s="148">
        <v>36</v>
      </c>
      <c r="L3341" s="148">
        <v>1.25</v>
      </c>
      <c r="M3341" s="148">
        <v>1</v>
      </c>
      <c r="N3341" s="148"/>
      <c r="O3341" s="148"/>
      <c r="P3341" s="148"/>
      <c r="Q3341" s="148"/>
      <c r="R3341" s="148"/>
      <c r="S3341" s="148"/>
      <c r="T3341" s="148"/>
      <c r="U3341" s="148"/>
      <c r="V3341" s="148"/>
      <c r="W3341" s="148"/>
      <c r="X3341" s="139">
        <v>1.25</v>
      </c>
      <c r="Y3341" s="148">
        <v>388.31</v>
      </c>
      <c r="Z3341" s="149">
        <v>2</v>
      </c>
      <c r="AA3341" s="148">
        <v>611.69000000000005</v>
      </c>
      <c r="AB3341" s="148"/>
      <c r="AC3341" s="148"/>
      <c r="AD3341" s="148"/>
      <c r="AE3341" s="148"/>
      <c r="AF3341" s="148"/>
      <c r="AG3341" s="148"/>
      <c r="AH3341" s="148"/>
      <c r="AI3341" s="148"/>
      <c r="AJ3341" s="148"/>
      <c r="AK3341" s="148"/>
      <c r="AL3341" s="139">
        <v>0</v>
      </c>
      <c r="AM3341" s="139">
        <v>0</v>
      </c>
      <c r="AN3341" s="148">
        <f t="shared" si="469"/>
        <v>1000</v>
      </c>
      <c r="AO3341" s="148">
        <f t="shared" si="470"/>
        <v>37</v>
      </c>
      <c r="AP3341" s="148">
        <v>9</v>
      </c>
      <c r="AQ3341" s="140">
        <v>26</v>
      </c>
      <c r="AS3341" s="42">
        <f t="shared" si="471"/>
        <v>2392.3186797490944</v>
      </c>
      <c r="AT3341" s="101">
        <f t="shared" si="472"/>
        <v>0</v>
      </c>
      <c r="AU3341" s="42">
        <f t="shared" si="473"/>
        <v>2392.3186797490944</v>
      </c>
      <c r="AV3341" s="42">
        <f t="shared" si="474"/>
        <v>1260.8761046720783</v>
      </c>
      <c r="AW3341" s="102">
        <f t="shared" si="475"/>
        <v>585.0096169344007</v>
      </c>
      <c r="AX3341" s="43">
        <f t="shared" si="468"/>
        <v>0.75</v>
      </c>
      <c r="AY3341" s="43" t="str">
        <f t="shared" si="476"/>
        <v>UTGS</v>
      </c>
    </row>
    <row r="3342" spans="1:51" hidden="1" x14ac:dyDescent="0.2">
      <c r="A3342" s="38">
        <v>3335</v>
      </c>
      <c r="B3342" t="s">
        <v>362</v>
      </c>
      <c r="C3342" t="s">
        <v>289</v>
      </c>
      <c r="D3342">
        <v>550</v>
      </c>
      <c r="E3342" t="s">
        <v>1245</v>
      </c>
      <c r="F3342">
        <v>2</v>
      </c>
      <c r="G3342" t="str">
        <f>LOOKUP(F3342,{0,6,45},{"F","L","H"})</f>
        <v>F</v>
      </c>
      <c r="H3342" t="s">
        <v>4958</v>
      </c>
      <c r="I3342" s="43" t="str">
        <f>IFERROR(VLOOKUP(#REF!,#REF!,2,FALSE),"No")</f>
        <v>No</v>
      </c>
      <c r="J3342" s="139">
        <v>1.25</v>
      </c>
      <c r="K3342" s="148">
        <v>25</v>
      </c>
      <c r="L3342" s="148"/>
      <c r="M3342" s="148"/>
      <c r="N3342" s="148"/>
      <c r="O3342" s="148"/>
      <c r="P3342" s="148"/>
      <c r="Q3342" s="148"/>
      <c r="R3342" s="148"/>
      <c r="S3342" s="148"/>
      <c r="T3342" s="148"/>
      <c r="U3342" s="148"/>
      <c r="V3342" s="148"/>
      <c r="W3342" s="148"/>
      <c r="X3342" s="139">
        <v>2</v>
      </c>
      <c r="Y3342" s="148">
        <v>648.66999999999996</v>
      </c>
      <c r="Z3342" s="148">
        <v>4</v>
      </c>
      <c r="AA3342" s="148">
        <v>351.33</v>
      </c>
      <c r="AB3342" s="148"/>
      <c r="AC3342" s="148"/>
      <c r="AD3342" s="148"/>
      <c r="AE3342" s="148"/>
      <c r="AF3342" s="148"/>
      <c r="AG3342" s="148"/>
      <c r="AH3342" s="148"/>
      <c r="AI3342" s="148"/>
      <c r="AJ3342" s="148"/>
      <c r="AK3342" s="148"/>
      <c r="AL3342" s="139">
        <v>0</v>
      </c>
      <c r="AM3342" s="139">
        <v>0</v>
      </c>
      <c r="AN3342" s="148">
        <f t="shared" si="469"/>
        <v>1000</v>
      </c>
      <c r="AO3342" s="148">
        <f t="shared" si="470"/>
        <v>25</v>
      </c>
      <c r="AP3342" s="148">
        <v>16</v>
      </c>
      <c r="AQ3342" s="140">
        <v>58</v>
      </c>
      <c r="AS3342" s="42">
        <f t="shared" si="471"/>
        <v>1862.8369457764152</v>
      </c>
      <c r="AT3342" s="101">
        <f t="shared" si="472"/>
        <v>0</v>
      </c>
      <c r="AU3342" s="42">
        <f t="shared" si="473"/>
        <v>1862.8369457764152</v>
      </c>
      <c r="AV3342" s="42">
        <f t="shared" si="474"/>
        <v>603.96547968058678</v>
      </c>
      <c r="AW3342" s="102">
        <f t="shared" si="475"/>
        <v>585.0096169344007</v>
      </c>
      <c r="AX3342" s="43">
        <f t="shared" si="468"/>
        <v>1.25</v>
      </c>
      <c r="AY3342" s="43" t="str">
        <f t="shared" si="476"/>
        <v>UTGS</v>
      </c>
    </row>
    <row r="3343" spans="1:51" hidden="1" x14ac:dyDescent="0.2">
      <c r="A3343" s="38">
        <v>3336</v>
      </c>
      <c r="B3343" t="s">
        <v>362</v>
      </c>
      <c r="C3343" t="s">
        <v>289</v>
      </c>
      <c r="D3343">
        <v>540</v>
      </c>
      <c r="E3343" t="s">
        <v>1250</v>
      </c>
      <c r="F3343">
        <v>0.25</v>
      </c>
      <c r="G3343" t="str">
        <f>LOOKUP(F3343,{0,6,45},{"F","L","H"})</f>
        <v>F</v>
      </c>
      <c r="H3343" t="s">
        <v>4959</v>
      </c>
      <c r="I3343" s="43" t="str">
        <f>IFERROR(VLOOKUP(#REF!,#REF!,2,FALSE),"No")</f>
        <v>No</v>
      </c>
      <c r="J3343" s="139">
        <v>0.75</v>
      </c>
      <c r="K3343" s="148">
        <v>39</v>
      </c>
      <c r="L3343" s="148"/>
      <c r="M3343" s="148"/>
      <c r="N3343" s="148"/>
      <c r="O3343" s="148"/>
      <c r="P3343" s="148"/>
      <c r="Q3343" s="148"/>
      <c r="R3343" s="148"/>
      <c r="S3343" s="148"/>
      <c r="T3343" s="148"/>
      <c r="U3343" s="148"/>
      <c r="V3343" s="148"/>
      <c r="W3343" s="148"/>
      <c r="X3343" s="139">
        <v>2</v>
      </c>
      <c r="Y3343" s="148">
        <v>1000</v>
      </c>
      <c r="Z3343" s="148"/>
      <c r="AA3343" s="148"/>
      <c r="AB3343" s="148"/>
      <c r="AC3343" s="148"/>
      <c r="AD3343" s="148"/>
      <c r="AE3343" s="148"/>
      <c r="AF3343" s="148"/>
      <c r="AG3343" s="148"/>
      <c r="AH3343" s="148"/>
      <c r="AI3343" s="148"/>
      <c r="AJ3343" s="148"/>
      <c r="AK3343" s="148"/>
      <c r="AL3343" s="139">
        <v>0</v>
      </c>
      <c r="AM3343" s="139">
        <v>0</v>
      </c>
      <c r="AN3343" s="148">
        <f t="shared" si="469"/>
        <v>1000</v>
      </c>
      <c r="AO3343" s="148">
        <f t="shared" si="470"/>
        <v>39</v>
      </c>
      <c r="AP3343" s="148">
        <v>10</v>
      </c>
      <c r="AQ3343" s="140">
        <v>10</v>
      </c>
      <c r="AS3343" s="42">
        <f t="shared" si="471"/>
        <v>2510.9556354112078</v>
      </c>
      <c r="AT3343" s="101">
        <f t="shared" si="472"/>
        <v>0</v>
      </c>
      <c r="AU3343" s="42">
        <f t="shared" si="473"/>
        <v>2510.9556354112078</v>
      </c>
      <c r="AV3343" s="42">
        <f t="shared" si="474"/>
        <v>3251.0961721474032</v>
      </c>
      <c r="AW3343" s="102">
        <f t="shared" si="475"/>
        <v>585.0096169344007</v>
      </c>
      <c r="AX3343" s="43">
        <f t="shared" si="468"/>
        <v>0.75</v>
      </c>
      <c r="AY3343" s="43" t="str">
        <f t="shared" si="476"/>
        <v>UTGS</v>
      </c>
    </row>
    <row r="3344" spans="1:51" hidden="1" x14ac:dyDescent="0.2">
      <c r="A3344" s="38">
        <v>3337</v>
      </c>
      <c r="B3344" t="s">
        <v>362</v>
      </c>
      <c r="C3344" t="s">
        <v>289</v>
      </c>
      <c r="D3344">
        <v>320</v>
      </c>
      <c r="E3344" t="s">
        <v>1232</v>
      </c>
      <c r="F3344">
        <v>0.25</v>
      </c>
      <c r="G3344" t="str">
        <f>LOOKUP(F3344,{0,6,45},{"F","L","H"})</f>
        <v>F</v>
      </c>
      <c r="H3344" t="s">
        <v>4960</v>
      </c>
      <c r="I3344" s="43" t="str">
        <f>IFERROR(VLOOKUP(#REF!,#REF!,2,FALSE),"No")</f>
        <v>No</v>
      </c>
      <c r="J3344" s="139">
        <v>0.75</v>
      </c>
      <c r="K3344" s="148">
        <v>25</v>
      </c>
      <c r="L3344" s="148"/>
      <c r="M3344" s="148"/>
      <c r="N3344" s="148"/>
      <c r="O3344" s="148"/>
      <c r="P3344" s="148"/>
      <c r="Q3344" s="148"/>
      <c r="R3344" s="148"/>
      <c r="S3344" s="148"/>
      <c r="T3344" s="148"/>
      <c r="U3344" s="148"/>
      <c r="V3344" s="148"/>
      <c r="W3344" s="148"/>
      <c r="X3344" s="139">
        <v>2</v>
      </c>
      <c r="Y3344" s="148">
        <v>1000</v>
      </c>
      <c r="Z3344" s="148"/>
      <c r="AA3344" s="148"/>
      <c r="AB3344" s="148"/>
      <c r="AC3344" s="148"/>
      <c r="AD3344" s="148"/>
      <c r="AE3344" s="148"/>
      <c r="AF3344" s="148"/>
      <c r="AG3344" s="148"/>
      <c r="AH3344" s="148"/>
      <c r="AI3344" s="148"/>
      <c r="AJ3344" s="148"/>
      <c r="AK3344" s="148"/>
      <c r="AL3344" s="139">
        <v>0</v>
      </c>
      <c r="AM3344" s="139">
        <v>0</v>
      </c>
      <c r="AN3344" s="148">
        <f t="shared" si="469"/>
        <v>1000</v>
      </c>
      <c r="AO3344" s="148">
        <f t="shared" si="470"/>
        <v>25</v>
      </c>
      <c r="AP3344" s="148">
        <v>12</v>
      </c>
      <c r="AQ3344" s="140">
        <v>12</v>
      </c>
      <c r="AS3344" s="42">
        <f t="shared" si="471"/>
        <v>1609.5869457764152</v>
      </c>
      <c r="AT3344" s="101">
        <f t="shared" si="472"/>
        <v>0</v>
      </c>
      <c r="AU3344" s="42">
        <f t="shared" si="473"/>
        <v>1609.5869457764152</v>
      </c>
      <c r="AV3344" s="42">
        <f t="shared" si="474"/>
        <v>2709.246810122836</v>
      </c>
      <c r="AW3344" s="102">
        <f t="shared" si="475"/>
        <v>431</v>
      </c>
      <c r="AX3344" s="43">
        <f t="shared" si="468"/>
        <v>0.75</v>
      </c>
      <c r="AY3344" s="43" t="str">
        <f t="shared" si="476"/>
        <v>UTGS</v>
      </c>
    </row>
    <row r="3345" spans="1:51" hidden="1" x14ac:dyDescent="0.2">
      <c r="A3345" s="38">
        <v>3338</v>
      </c>
      <c r="B3345" t="s">
        <v>362</v>
      </c>
      <c r="C3345" t="s">
        <v>289</v>
      </c>
      <c r="D3345">
        <v>550</v>
      </c>
      <c r="E3345" t="s">
        <v>1245</v>
      </c>
      <c r="F3345">
        <v>2</v>
      </c>
      <c r="G3345" t="str">
        <f>LOOKUP(F3345,{0,6,45},{"F","L","H"})</f>
        <v>F</v>
      </c>
      <c r="H3345" t="s">
        <v>4961</v>
      </c>
      <c r="I3345" s="43" t="str">
        <f>IFERROR(VLOOKUP(#REF!,#REF!,2,FALSE),"No")</f>
        <v>No</v>
      </c>
      <c r="J3345" s="139">
        <v>1.25</v>
      </c>
      <c r="K3345" s="148">
        <v>35</v>
      </c>
      <c r="L3345" s="148"/>
      <c r="M3345" s="148"/>
      <c r="N3345" s="148"/>
      <c r="O3345" s="148"/>
      <c r="P3345" s="148"/>
      <c r="Q3345" s="148"/>
      <c r="R3345" s="148"/>
      <c r="S3345" s="148"/>
      <c r="T3345" s="148"/>
      <c r="U3345" s="148"/>
      <c r="V3345" s="148"/>
      <c r="W3345" s="148"/>
      <c r="X3345" s="139">
        <v>2</v>
      </c>
      <c r="Y3345" s="148">
        <v>47.46</v>
      </c>
      <c r="Z3345" s="148">
        <v>4</v>
      </c>
      <c r="AA3345" s="148">
        <v>952.54</v>
      </c>
      <c r="AB3345" s="148"/>
      <c r="AC3345" s="148"/>
      <c r="AD3345" s="148"/>
      <c r="AE3345" s="148"/>
      <c r="AF3345" s="148"/>
      <c r="AG3345" s="148"/>
      <c r="AH3345" s="148"/>
      <c r="AI3345" s="148"/>
      <c r="AJ3345" s="148"/>
      <c r="AK3345" s="148"/>
      <c r="AL3345" s="139">
        <v>0</v>
      </c>
      <c r="AM3345" s="139">
        <v>0</v>
      </c>
      <c r="AN3345" s="148">
        <f t="shared" si="469"/>
        <v>1000</v>
      </c>
      <c r="AO3345" s="148">
        <f t="shared" si="470"/>
        <v>35</v>
      </c>
      <c r="AP3345" s="148">
        <v>6</v>
      </c>
      <c r="AQ3345" s="140">
        <v>66</v>
      </c>
      <c r="AS3345" s="42">
        <f t="shared" si="471"/>
        <v>2607.9717240869813</v>
      </c>
      <c r="AT3345" s="101">
        <f t="shared" si="472"/>
        <v>0</v>
      </c>
      <c r="AU3345" s="42">
        <f t="shared" si="473"/>
        <v>2607.9717240869813</v>
      </c>
      <c r="AV3345" s="42">
        <f t="shared" si="474"/>
        <v>596.07081093142472</v>
      </c>
      <c r="AW3345" s="102">
        <f t="shared" si="475"/>
        <v>585.0096169344007</v>
      </c>
      <c r="AX3345" s="43">
        <f t="shared" si="468"/>
        <v>1.25</v>
      </c>
      <c r="AY3345" s="43" t="str">
        <f t="shared" si="476"/>
        <v>UTGS</v>
      </c>
    </row>
    <row r="3346" spans="1:51" hidden="1" x14ac:dyDescent="0.2">
      <c r="A3346" s="38">
        <v>3339</v>
      </c>
      <c r="B3346" t="s">
        <v>362</v>
      </c>
      <c r="C3346" t="s">
        <v>289</v>
      </c>
      <c r="D3346">
        <v>550</v>
      </c>
      <c r="E3346" t="s">
        <v>1245</v>
      </c>
      <c r="F3346">
        <v>2</v>
      </c>
      <c r="G3346" t="str">
        <f>LOOKUP(F3346,{0,6,45},{"F","L","H"})</f>
        <v>F</v>
      </c>
      <c r="H3346" t="s">
        <v>4963</v>
      </c>
      <c r="I3346" s="43" t="str">
        <f>IFERROR(VLOOKUP(#REF!,#REF!,2,FALSE),"No")</f>
        <v>No</v>
      </c>
      <c r="J3346" s="139">
        <v>1.25</v>
      </c>
      <c r="K3346" s="148">
        <v>34</v>
      </c>
      <c r="L3346" s="148"/>
      <c r="M3346" s="148"/>
      <c r="N3346" s="148"/>
      <c r="O3346" s="148"/>
      <c r="P3346" s="148"/>
      <c r="Q3346" s="148"/>
      <c r="R3346" s="148"/>
      <c r="S3346" s="148"/>
      <c r="T3346" s="148"/>
      <c r="U3346" s="148"/>
      <c r="V3346" s="148"/>
      <c r="W3346" s="148"/>
      <c r="X3346" s="139">
        <v>2</v>
      </c>
      <c r="Y3346" s="148">
        <v>386.5</v>
      </c>
      <c r="Z3346" s="148">
        <v>4</v>
      </c>
      <c r="AA3346" s="148">
        <v>613.5</v>
      </c>
      <c r="AB3346" s="148"/>
      <c r="AC3346" s="148"/>
      <c r="AD3346" s="148"/>
      <c r="AE3346" s="148"/>
      <c r="AF3346" s="148"/>
      <c r="AG3346" s="148"/>
      <c r="AH3346" s="148"/>
      <c r="AI3346" s="148"/>
      <c r="AJ3346" s="148"/>
      <c r="AK3346" s="148"/>
      <c r="AL3346" s="139">
        <v>0</v>
      </c>
      <c r="AM3346" s="139">
        <v>0</v>
      </c>
      <c r="AN3346" s="148">
        <f t="shared" si="469"/>
        <v>1000</v>
      </c>
      <c r="AO3346" s="148">
        <f t="shared" si="470"/>
        <v>34</v>
      </c>
      <c r="AP3346" s="148">
        <v>6</v>
      </c>
      <c r="AQ3346" s="140">
        <v>60</v>
      </c>
      <c r="AS3346" s="42">
        <f t="shared" si="471"/>
        <v>2533.4582462559247</v>
      </c>
      <c r="AT3346" s="101">
        <f t="shared" si="472"/>
        <v>0</v>
      </c>
      <c r="AU3346" s="42">
        <f t="shared" si="473"/>
        <v>2533.4582462559247</v>
      </c>
      <c r="AV3346" s="42">
        <f t="shared" si="474"/>
        <v>615.16261202456724</v>
      </c>
      <c r="AW3346" s="102">
        <f t="shared" si="475"/>
        <v>585.0096169344007</v>
      </c>
      <c r="AX3346" s="43">
        <f t="shared" si="468"/>
        <v>1.25</v>
      </c>
      <c r="AY3346" s="43" t="str">
        <f t="shared" si="476"/>
        <v>UTGS</v>
      </c>
    </row>
    <row r="3347" spans="1:51" hidden="1" x14ac:dyDescent="0.2">
      <c r="A3347" s="38">
        <v>3340</v>
      </c>
      <c r="B3347" t="s">
        <v>362</v>
      </c>
      <c r="C3347" t="s">
        <v>289</v>
      </c>
      <c r="D3347">
        <v>550</v>
      </c>
      <c r="E3347" t="s">
        <v>1245</v>
      </c>
      <c r="F3347">
        <v>2</v>
      </c>
      <c r="G3347" t="str">
        <f>LOOKUP(F3347,{0,6,45},{"F","L","H"})</f>
        <v>F</v>
      </c>
      <c r="H3347" t="s">
        <v>4964</v>
      </c>
      <c r="I3347" s="43" t="str">
        <f>IFERROR(VLOOKUP(#REF!,#REF!,2,FALSE),"No")</f>
        <v>No</v>
      </c>
      <c r="J3347" s="139">
        <v>0.75</v>
      </c>
      <c r="K3347" s="148">
        <v>56</v>
      </c>
      <c r="L3347" s="148"/>
      <c r="M3347" s="148"/>
      <c r="N3347" s="148"/>
      <c r="O3347" s="148"/>
      <c r="P3347" s="148"/>
      <c r="Q3347" s="148"/>
      <c r="R3347" s="148"/>
      <c r="S3347" s="148"/>
      <c r="T3347" s="148"/>
      <c r="U3347" s="148"/>
      <c r="V3347" s="148"/>
      <c r="W3347" s="148"/>
      <c r="X3347" s="139">
        <v>2</v>
      </c>
      <c r="Y3347" s="148">
        <v>603.23</v>
      </c>
      <c r="Z3347" s="148">
        <v>6</v>
      </c>
      <c r="AA3347" s="148">
        <v>396.77</v>
      </c>
      <c r="AB3347" s="148"/>
      <c r="AC3347" s="148"/>
      <c r="AD3347" s="148"/>
      <c r="AE3347" s="148"/>
      <c r="AF3347" s="148"/>
      <c r="AG3347" s="148"/>
      <c r="AH3347" s="148"/>
      <c r="AI3347" s="148"/>
      <c r="AJ3347" s="148"/>
      <c r="AK3347" s="148"/>
      <c r="AL3347" s="139">
        <v>0</v>
      </c>
      <c r="AM3347" s="139">
        <v>0</v>
      </c>
      <c r="AN3347" s="148">
        <f t="shared" si="469"/>
        <v>1000</v>
      </c>
      <c r="AO3347" s="148">
        <f t="shared" si="470"/>
        <v>56</v>
      </c>
      <c r="AP3347" s="148">
        <v>5</v>
      </c>
      <c r="AQ3347" s="140">
        <v>32</v>
      </c>
      <c r="AS3347" s="42">
        <f t="shared" si="471"/>
        <v>3605.4747585391701</v>
      </c>
      <c r="AT3347" s="101">
        <f t="shared" si="472"/>
        <v>0</v>
      </c>
      <c r="AU3347" s="42">
        <f t="shared" si="473"/>
        <v>3605.4747585391701</v>
      </c>
      <c r="AV3347" s="42">
        <f t="shared" si="474"/>
        <v>1357.1897537960635</v>
      </c>
      <c r="AW3347" s="102">
        <f t="shared" si="475"/>
        <v>585.0096169344007</v>
      </c>
      <c r="AX3347" s="43">
        <f t="shared" si="468"/>
        <v>0.75</v>
      </c>
      <c r="AY3347" s="43" t="str">
        <f t="shared" si="476"/>
        <v>UTGS</v>
      </c>
    </row>
    <row r="3348" spans="1:51" hidden="1" x14ac:dyDescent="0.2">
      <c r="A3348" s="38">
        <v>3341</v>
      </c>
      <c r="B3348" t="s">
        <v>362</v>
      </c>
      <c r="C3348" t="s">
        <v>289</v>
      </c>
      <c r="D3348">
        <v>320</v>
      </c>
      <c r="E3348" t="s">
        <v>1245</v>
      </c>
      <c r="F3348">
        <v>0.25</v>
      </c>
      <c r="G3348" t="str">
        <f>LOOKUP(F3348,{0,6,45},{"F","L","H"})</f>
        <v>F</v>
      </c>
      <c r="H3348" t="s">
        <v>4965</v>
      </c>
      <c r="I3348" s="43" t="str">
        <f>IFERROR(VLOOKUP(#REF!,#REF!,2,FALSE),"No")</f>
        <v>No</v>
      </c>
      <c r="J3348" s="139">
        <v>0.75</v>
      </c>
      <c r="K3348" s="148">
        <v>38</v>
      </c>
      <c r="L3348" s="148"/>
      <c r="M3348" s="148"/>
      <c r="N3348" s="148"/>
      <c r="O3348" s="148"/>
      <c r="P3348" s="148"/>
      <c r="Q3348" s="148"/>
      <c r="R3348" s="148"/>
      <c r="S3348" s="148"/>
      <c r="T3348" s="148"/>
      <c r="U3348" s="148"/>
      <c r="V3348" s="148"/>
      <c r="W3348" s="148"/>
      <c r="X3348" s="139">
        <v>2</v>
      </c>
      <c r="Y3348" s="148">
        <v>849.68</v>
      </c>
      <c r="Z3348" s="148">
        <v>4</v>
      </c>
      <c r="AA3348" s="148">
        <v>150.32</v>
      </c>
      <c r="AB3348" s="148"/>
      <c r="AC3348" s="148"/>
      <c r="AD3348" s="148"/>
      <c r="AE3348" s="148"/>
      <c r="AF3348" s="148"/>
      <c r="AG3348" s="148"/>
      <c r="AH3348" s="148"/>
      <c r="AI3348" s="148"/>
      <c r="AJ3348" s="148"/>
      <c r="AK3348" s="148"/>
      <c r="AL3348" s="139">
        <v>0</v>
      </c>
      <c r="AM3348" s="139">
        <v>0</v>
      </c>
      <c r="AN3348" s="148">
        <f t="shared" si="469"/>
        <v>1000</v>
      </c>
      <c r="AO3348" s="148">
        <f t="shared" si="470"/>
        <v>38</v>
      </c>
      <c r="AP3348" s="148">
        <v>4</v>
      </c>
      <c r="AQ3348" s="140">
        <v>4</v>
      </c>
      <c r="AS3348" s="42">
        <f t="shared" si="471"/>
        <v>2446.5721575801513</v>
      </c>
      <c r="AT3348" s="101">
        <f t="shared" si="472"/>
        <v>0</v>
      </c>
      <c r="AU3348" s="42">
        <f t="shared" si="473"/>
        <v>2446.5721575801513</v>
      </c>
      <c r="AV3348" s="42">
        <f t="shared" si="474"/>
        <v>8397.1890303685086</v>
      </c>
      <c r="AW3348" s="102">
        <f t="shared" si="475"/>
        <v>431</v>
      </c>
      <c r="AX3348" s="43">
        <f t="shared" si="468"/>
        <v>0.75</v>
      </c>
      <c r="AY3348" s="43" t="str">
        <f t="shared" si="476"/>
        <v>UTGS</v>
      </c>
    </row>
    <row r="3349" spans="1:51" hidden="1" x14ac:dyDescent="0.2">
      <c r="A3349" s="38">
        <v>3342</v>
      </c>
      <c r="B3349" t="s">
        <v>362</v>
      </c>
      <c r="C3349" t="s">
        <v>289</v>
      </c>
      <c r="D3349">
        <v>955</v>
      </c>
      <c r="E3349" t="s">
        <v>1250</v>
      </c>
      <c r="F3349">
        <v>2</v>
      </c>
      <c r="G3349" t="str">
        <f>LOOKUP(F3349,{0,6,45},{"F","L","H"})</f>
        <v>F</v>
      </c>
      <c r="H3349" t="s">
        <v>4966</v>
      </c>
      <c r="I3349" s="43" t="str">
        <f>IFERROR(VLOOKUP(#REF!,#REF!,2,FALSE),"No")</f>
        <v>No</v>
      </c>
      <c r="J3349" s="139">
        <v>0.75</v>
      </c>
      <c r="K3349" s="148">
        <v>54</v>
      </c>
      <c r="L3349" s="148"/>
      <c r="M3349" s="148"/>
      <c r="N3349" s="148"/>
      <c r="O3349" s="148"/>
      <c r="P3349" s="148"/>
      <c r="Q3349" s="148"/>
      <c r="R3349" s="148"/>
      <c r="S3349" s="148"/>
      <c r="T3349" s="148"/>
      <c r="U3349" s="148"/>
      <c r="V3349" s="148"/>
      <c r="W3349" s="148"/>
      <c r="X3349" s="139">
        <v>2</v>
      </c>
      <c r="Y3349" s="148">
        <v>1000</v>
      </c>
      <c r="Z3349" s="148"/>
      <c r="AA3349" s="148"/>
      <c r="AB3349" s="148"/>
      <c r="AC3349" s="148"/>
      <c r="AD3349" s="148"/>
      <c r="AE3349" s="148"/>
      <c r="AF3349" s="148"/>
      <c r="AG3349" s="148"/>
      <c r="AH3349" s="148"/>
      <c r="AI3349" s="148"/>
      <c r="AJ3349" s="148"/>
      <c r="AK3349" s="148"/>
      <c r="AL3349" s="139">
        <v>0</v>
      </c>
      <c r="AM3349" s="139">
        <v>0</v>
      </c>
      <c r="AN3349" s="148">
        <f t="shared" si="469"/>
        <v>1000</v>
      </c>
      <c r="AO3349" s="148">
        <f t="shared" si="470"/>
        <v>54</v>
      </c>
      <c r="AP3349" s="148">
        <v>3</v>
      </c>
      <c r="AQ3349" s="140">
        <v>3</v>
      </c>
      <c r="AS3349" s="42">
        <f t="shared" si="471"/>
        <v>3476.707802877057</v>
      </c>
      <c r="AT3349" s="101">
        <f t="shared" si="472"/>
        <v>0</v>
      </c>
      <c r="AU3349" s="42">
        <f t="shared" si="473"/>
        <v>3476.707802877057</v>
      </c>
      <c r="AV3349" s="42">
        <f t="shared" si="474"/>
        <v>10836.987240491344</v>
      </c>
      <c r="AW3349" s="102">
        <f t="shared" si="475"/>
        <v>1475.8772811117678</v>
      </c>
      <c r="AX3349" s="43">
        <f t="shared" si="468"/>
        <v>0.75</v>
      </c>
      <c r="AY3349" s="43" t="str">
        <f t="shared" si="476"/>
        <v>UTGS</v>
      </c>
    </row>
    <row r="3350" spans="1:51" hidden="1" x14ac:dyDescent="0.2">
      <c r="A3350" s="38">
        <v>3343</v>
      </c>
      <c r="B3350" t="s">
        <v>362</v>
      </c>
      <c r="C3350" t="s">
        <v>289</v>
      </c>
      <c r="D3350">
        <v>540</v>
      </c>
      <c r="E3350" t="s">
        <v>1250</v>
      </c>
      <c r="F3350">
        <v>0.25</v>
      </c>
      <c r="G3350" t="str">
        <f>LOOKUP(F3350,{0,6,45},{"F","L","H"})</f>
        <v>F</v>
      </c>
      <c r="H3350" t="s">
        <v>4967</v>
      </c>
      <c r="I3350" s="43" t="str">
        <f>IFERROR(VLOOKUP(#REF!,#REF!,2,FALSE),"No")</f>
        <v>No</v>
      </c>
      <c r="J3350" s="139">
        <v>0.75</v>
      </c>
      <c r="K3350" s="148">
        <v>30</v>
      </c>
      <c r="L3350" s="148"/>
      <c r="M3350" s="148"/>
      <c r="N3350" s="148"/>
      <c r="O3350" s="148"/>
      <c r="P3350" s="148"/>
      <c r="Q3350" s="148"/>
      <c r="R3350" s="148"/>
      <c r="S3350" s="148"/>
      <c r="T3350" s="148"/>
      <c r="U3350" s="148"/>
      <c r="V3350" s="148"/>
      <c r="W3350" s="148"/>
      <c r="X3350" s="139">
        <v>2</v>
      </c>
      <c r="Y3350" s="148">
        <v>1000</v>
      </c>
      <c r="Z3350" s="149"/>
      <c r="AA3350" s="148"/>
      <c r="AB3350" s="148"/>
      <c r="AC3350" s="148"/>
      <c r="AD3350" s="148"/>
      <c r="AE3350" s="148"/>
      <c r="AF3350" s="148"/>
      <c r="AG3350" s="148"/>
      <c r="AH3350" s="148"/>
      <c r="AI3350" s="148"/>
      <c r="AJ3350" s="148"/>
      <c r="AK3350" s="148"/>
      <c r="AL3350" s="139">
        <v>0</v>
      </c>
      <c r="AM3350" s="139">
        <v>0</v>
      </c>
      <c r="AN3350" s="148">
        <f t="shared" si="469"/>
        <v>1000</v>
      </c>
      <c r="AO3350" s="148">
        <f t="shared" si="470"/>
        <v>30</v>
      </c>
      <c r="AP3350" s="148">
        <v>16</v>
      </c>
      <c r="AQ3350" s="140">
        <v>16</v>
      </c>
      <c r="AS3350" s="42">
        <f t="shared" si="471"/>
        <v>1931.5043349316984</v>
      </c>
      <c r="AT3350" s="101">
        <f t="shared" si="472"/>
        <v>0</v>
      </c>
      <c r="AU3350" s="42">
        <f t="shared" si="473"/>
        <v>1931.5043349316984</v>
      </c>
      <c r="AV3350" s="42">
        <f t="shared" si="474"/>
        <v>2031.935107592127</v>
      </c>
      <c r="AW3350" s="102">
        <f t="shared" si="475"/>
        <v>585.0096169344007</v>
      </c>
      <c r="AX3350" s="43">
        <f t="shared" si="468"/>
        <v>0.75</v>
      </c>
      <c r="AY3350" s="43" t="str">
        <f t="shared" si="476"/>
        <v>UTGS</v>
      </c>
    </row>
    <row r="3351" spans="1:51" hidden="1" x14ac:dyDescent="0.2">
      <c r="A3351" s="38">
        <v>3344</v>
      </c>
      <c r="B3351" t="s">
        <v>362</v>
      </c>
      <c r="C3351" t="s">
        <v>289</v>
      </c>
      <c r="D3351">
        <v>550</v>
      </c>
      <c r="E3351" t="s">
        <v>1245</v>
      </c>
      <c r="F3351">
        <v>2</v>
      </c>
      <c r="G3351" t="str">
        <f>LOOKUP(F3351,{0,6,45},{"F","L","H"})</f>
        <v>F</v>
      </c>
      <c r="H3351" t="s">
        <v>4968</v>
      </c>
      <c r="I3351" s="43" t="str">
        <f>IFERROR(VLOOKUP(#REF!,#REF!,2,FALSE),"No")</f>
        <v>No</v>
      </c>
      <c r="J3351" s="139">
        <v>0.75</v>
      </c>
      <c r="K3351" s="148">
        <v>36</v>
      </c>
      <c r="L3351" s="148"/>
      <c r="M3351" s="148"/>
      <c r="N3351" s="148"/>
      <c r="O3351" s="148"/>
      <c r="P3351" s="148"/>
      <c r="Q3351" s="148"/>
      <c r="R3351" s="148"/>
      <c r="S3351" s="148"/>
      <c r="T3351" s="148"/>
      <c r="U3351" s="148"/>
      <c r="V3351" s="148"/>
      <c r="W3351" s="148"/>
      <c r="X3351" s="139">
        <v>2</v>
      </c>
      <c r="Y3351" s="148">
        <v>878.64</v>
      </c>
      <c r="Z3351" s="149">
        <v>4</v>
      </c>
      <c r="AA3351" s="148">
        <v>121.36</v>
      </c>
      <c r="AB3351" s="148"/>
      <c r="AC3351" s="148"/>
      <c r="AD3351" s="148"/>
      <c r="AE3351" s="148"/>
      <c r="AF3351" s="148"/>
      <c r="AG3351" s="148"/>
      <c r="AH3351" s="148"/>
      <c r="AI3351" s="148"/>
      <c r="AJ3351" s="148"/>
      <c r="AK3351" s="148"/>
      <c r="AL3351" s="139">
        <v>0</v>
      </c>
      <c r="AM3351" s="139">
        <v>0</v>
      </c>
      <c r="AN3351" s="148">
        <f t="shared" si="469"/>
        <v>1000</v>
      </c>
      <c r="AO3351" s="148">
        <f t="shared" si="470"/>
        <v>36</v>
      </c>
      <c r="AP3351" s="148">
        <v>6</v>
      </c>
      <c r="AQ3351" s="140">
        <v>32</v>
      </c>
      <c r="AS3351" s="42">
        <f t="shared" si="471"/>
        <v>2317.8052019180377</v>
      </c>
      <c r="AT3351" s="101">
        <f t="shared" si="472"/>
        <v>0</v>
      </c>
      <c r="AU3351" s="42">
        <f t="shared" si="473"/>
        <v>2317.8052019180377</v>
      </c>
      <c r="AV3351" s="42">
        <f t="shared" si="474"/>
        <v>1043.1597787960636</v>
      </c>
      <c r="AW3351" s="102">
        <f t="shared" si="475"/>
        <v>585.0096169344007</v>
      </c>
      <c r="AX3351" s="43">
        <f t="shared" si="468"/>
        <v>0.75</v>
      </c>
      <c r="AY3351" s="43" t="str">
        <f t="shared" si="476"/>
        <v>UTGS</v>
      </c>
    </row>
    <row r="3352" spans="1:51" hidden="1" x14ac:dyDescent="0.2">
      <c r="A3352" s="38">
        <v>3345</v>
      </c>
      <c r="B3352" t="s">
        <v>362</v>
      </c>
      <c r="C3352" t="s">
        <v>289</v>
      </c>
      <c r="D3352">
        <v>320</v>
      </c>
      <c r="E3352" t="s">
        <v>1247</v>
      </c>
      <c r="F3352">
        <v>0.25</v>
      </c>
      <c r="G3352" t="str">
        <f>LOOKUP(F3352,{0,6,45},{"F","L","H"})</f>
        <v>F</v>
      </c>
      <c r="H3352" t="s">
        <v>4969</v>
      </c>
      <c r="I3352" s="43" t="str">
        <f>IFERROR(VLOOKUP(#REF!,#REF!,2,FALSE),"No")</f>
        <v>No</v>
      </c>
      <c r="J3352" s="139">
        <v>0.75</v>
      </c>
      <c r="K3352" s="148">
        <v>10</v>
      </c>
      <c r="L3352" s="148"/>
      <c r="M3352" s="148"/>
      <c r="N3352" s="148"/>
      <c r="O3352" s="148"/>
      <c r="P3352" s="148"/>
      <c r="Q3352" s="148"/>
      <c r="R3352" s="148"/>
      <c r="S3352" s="148"/>
      <c r="T3352" s="148"/>
      <c r="U3352" s="148"/>
      <c r="V3352" s="148"/>
      <c r="W3352" s="148"/>
      <c r="X3352" s="139">
        <v>2</v>
      </c>
      <c r="Y3352" s="148">
        <v>1000</v>
      </c>
      <c r="Z3352" s="149"/>
      <c r="AA3352" s="148"/>
      <c r="AB3352" s="148"/>
      <c r="AC3352" s="148"/>
      <c r="AD3352" s="148"/>
      <c r="AE3352" s="148"/>
      <c r="AF3352" s="148"/>
      <c r="AG3352" s="148"/>
      <c r="AH3352" s="148"/>
      <c r="AI3352" s="148"/>
      <c r="AJ3352" s="148"/>
      <c r="AK3352" s="148"/>
      <c r="AL3352" s="139">
        <v>0</v>
      </c>
      <c r="AM3352" s="139">
        <v>0</v>
      </c>
      <c r="AN3352" s="148">
        <f t="shared" si="469"/>
        <v>1000</v>
      </c>
      <c r="AO3352" s="148">
        <f t="shared" si="470"/>
        <v>10</v>
      </c>
      <c r="AP3352" s="148">
        <v>9</v>
      </c>
      <c r="AQ3352" s="140">
        <v>9</v>
      </c>
      <c r="AS3352" s="42">
        <f t="shared" si="471"/>
        <v>643.83477831056609</v>
      </c>
      <c r="AT3352" s="101">
        <f t="shared" si="472"/>
        <v>0</v>
      </c>
      <c r="AU3352" s="42">
        <f t="shared" si="473"/>
        <v>643.83477831056609</v>
      </c>
      <c r="AV3352" s="42">
        <f t="shared" si="474"/>
        <v>3612.3290801637813</v>
      </c>
      <c r="AW3352" s="102">
        <f t="shared" si="475"/>
        <v>431</v>
      </c>
      <c r="AX3352" s="43">
        <f t="shared" si="468"/>
        <v>0.75</v>
      </c>
      <c r="AY3352" s="43" t="str">
        <f t="shared" si="476"/>
        <v>UTGS</v>
      </c>
    </row>
    <row r="3353" spans="1:51" hidden="1" x14ac:dyDescent="0.2">
      <c r="A3353" s="38">
        <v>3346</v>
      </c>
      <c r="B3353" t="s">
        <v>362</v>
      </c>
      <c r="C3353" t="s">
        <v>289</v>
      </c>
      <c r="D3353">
        <v>550</v>
      </c>
      <c r="E3353" t="s">
        <v>1245</v>
      </c>
      <c r="F3353">
        <v>2</v>
      </c>
      <c r="G3353" t="str">
        <f>LOOKUP(F3353,{0,6,45},{"F","L","H"})</f>
        <v>F</v>
      </c>
      <c r="H3353" t="s">
        <v>4970</v>
      </c>
      <c r="I3353" s="43" t="str">
        <f>IFERROR(VLOOKUP(#REF!,#REF!,2,FALSE),"No")</f>
        <v>No</v>
      </c>
      <c r="J3353" s="139">
        <v>0.75</v>
      </c>
      <c r="K3353" s="148">
        <v>34</v>
      </c>
      <c r="L3353" s="148"/>
      <c r="M3353" s="148"/>
      <c r="N3353" s="148"/>
      <c r="O3353" s="148"/>
      <c r="P3353" s="148"/>
      <c r="Q3353" s="148"/>
      <c r="R3353" s="148"/>
      <c r="S3353" s="148"/>
      <c r="T3353" s="148"/>
      <c r="U3353" s="148"/>
      <c r="V3353" s="148"/>
      <c r="W3353" s="148"/>
      <c r="X3353" s="139">
        <v>2</v>
      </c>
      <c r="Y3353" s="148">
        <v>976.29</v>
      </c>
      <c r="Z3353" s="149">
        <v>6</v>
      </c>
      <c r="AA3353" s="148">
        <v>23.71</v>
      </c>
      <c r="AB3353" s="148"/>
      <c r="AC3353" s="148"/>
      <c r="AD3353" s="148"/>
      <c r="AE3353" s="148"/>
      <c r="AF3353" s="148"/>
      <c r="AG3353" s="148"/>
      <c r="AH3353" s="148"/>
      <c r="AI3353" s="148"/>
      <c r="AJ3353" s="148"/>
      <c r="AK3353" s="148"/>
      <c r="AL3353" s="139">
        <v>0</v>
      </c>
      <c r="AM3353" s="139">
        <v>0</v>
      </c>
      <c r="AN3353" s="148">
        <f t="shared" si="469"/>
        <v>1000</v>
      </c>
      <c r="AO3353" s="148">
        <f t="shared" si="470"/>
        <v>34</v>
      </c>
      <c r="AP3353" s="148">
        <v>9</v>
      </c>
      <c r="AQ3353" s="140">
        <v>38</v>
      </c>
      <c r="AS3353" s="42">
        <f t="shared" si="471"/>
        <v>2189.0382462559246</v>
      </c>
      <c r="AT3353" s="101">
        <f t="shared" si="472"/>
        <v>0</v>
      </c>
      <c r="AU3353" s="42">
        <f t="shared" si="473"/>
        <v>2189.0382462559246</v>
      </c>
      <c r="AV3353" s="42">
        <f t="shared" si="474"/>
        <v>872.72265582826401</v>
      </c>
      <c r="AW3353" s="102">
        <f t="shared" si="475"/>
        <v>585.0096169344007</v>
      </c>
      <c r="AX3353" s="43">
        <f t="shared" si="468"/>
        <v>0.75</v>
      </c>
      <c r="AY3353" s="43" t="str">
        <f t="shared" si="476"/>
        <v>UTGS</v>
      </c>
    </row>
    <row r="3354" spans="1:51" hidden="1" x14ac:dyDescent="0.2">
      <c r="A3354" s="38">
        <v>3347</v>
      </c>
      <c r="B3354" t="s">
        <v>362</v>
      </c>
      <c r="C3354" t="s">
        <v>289</v>
      </c>
      <c r="D3354">
        <v>320</v>
      </c>
      <c r="E3354" t="s">
        <v>1245</v>
      </c>
      <c r="F3354">
        <v>0.25</v>
      </c>
      <c r="G3354" t="str">
        <f>LOOKUP(F3354,{0,6,45},{"F","L","H"})</f>
        <v>F</v>
      </c>
      <c r="H3354" t="s">
        <v>4971</v>
      </c>
      <c r="I3354" s="43" t="str">
        <f>IFERROR(VLOOKUP(#REF!,#REF!,2,FALSE),"No")</f>
        <v>No</v>
      </c>
      <c r="J3354" s="139">
        <v>0.75</v>
      </c>
      <c r="K3354" s="148">
        <v>22</v>
      </c>
      <c r="L3354" s="148"/>
      <c r="M3354" s="148"/>
      <c r="N3354" s="148"/>
      <c r="O3354" s="148"/>
      <c r="P3354" s="148"/>
      <c r="Q3354" s="148"/>
      <c r="R3354" s="148"/>
      <c r="S3354" s="148"/>
      <c r="T3354" s="148"/>
      <c r="U3354" s="148"/>
      <c r="V3354" s="148"/>
      <c r="W3354" s="148"/>
      <c r="X3354" s="139">
        <v>2</v>
      </c>
      <c r="Y3354" s="148">
        <v>999.3</v>
      </c>
      <c r="Z3354" s="148"/>
      <c r="AA3354" s="148"/>
      <c r="AB3354" s="148"/>
      <c r="AC3354" s="148"/>
      <c r="AD3354" s="148"/>
      <c r="AE3354" s="148"/>
      <c r="AF3354" s="148"/>
      <c r="AG3354" s="148"/>
      <c r="AH3354" s="148"/>
      <c r="AI3354" s="148"/>
      <c r="AJ3354" s="148"/>
      <c r="AK3354" s="148"/>
      <c r="AL3354" s="139">
        <v>0</v>
      </c>
      <c r="AM3354" s="139">
        <v>0</v>
      </c>
      <c r="AN3354" s="148">
        <f t="shared" si="469"/>
        <v>999.3</v>
      </c>
      <c r="AO3354" s="148">
        <f t="shared" si="470"/>
        <v>22</v>
      </c>
      <c r="AP3354" s="148">
        <v>14</v>
      </c>
      <c r="AQ3354" s="140">
        <v>14</v>
      </c>
      <c r="AS3354" s="42">
        <f t="shared" si="471"/>
        <v>1416.4365122832455</v>
      </c>
      <c r="AT3354" s="101">
        <f t="shared" si="472"/>
        <v>0</v>
      </c>
      <c r="AU3354" s="42">
        <f t="shared" si="473"/>
        <v>1416.4365122832455</v>
      </c>
      <c r="AV3354" s="42">
        <f t="shared" si="474"/>
        <v>2320.5860034477855</v>
      </c>
      <c r="AW3354" s="102">
        <f t="shared" si="475"/>
        <v>431</v>
      </c>
      <c r="AX3354" s="43">
        <f t="shared" si="468"/>
        <v>0.75</v>
      </c>
      <c r="AY3354" s="43" t="str">
        <f t="shared" si="476"/>
        <v>UTGS</v>
      </c>
    </row>
    <row r="3355" spans="1:51" hidden="1" x14ac:dyDescent="0.2">
      <c r="A3355" s="38">
        <v>3348</v>
      </c>
      <c r="B3355" t="s">
        <v>5806</v>
      </c>
      <c r="C3355" t="s">
        <v>289</v>
      </c>
      <c r="D3355">
        <v>550</v>
      </c>
      <c r="E3355" t="s">
        <v>1245</v>
      </c>
      <c r="F3355">
        <v>2</v>
      </c>
      <c r="G3355" t="str">
        <f>LOOKUP(F3355,{0,6,45},{"F","L","H"})</f>
        <v>F</v>
      </c>
      <c r="H3355" t="s">
        <v>4972</v>
      </c>
      <c r="I3355" s="43" t="str">
        <f>IFERROR(VLOOKUP(#REF!,#REF!,2,FALSE),"No")</f>
        <v>No</v>
      </c>
      <c r="J3355" s="139">
        <v>2</v>
      </c>
      <c r="K3355" s="148">
        <v>14</v>
      </c>
      <c r="L3355" s="148"/>
      <c r="M3355" s="148"/>
      <c r="N3355" s="148"/>
      <c r="O3355" s="148"/>
      <c r="P3355" s="148"/>
      <c r="Q3355" s="148"/>
      <c r="R3355" s="148"/>
      <c r="S3355" s="148"/>
      <c r="T3355" s="148"/>
      <c r="U3355" s="148"/>
      <c r="V3355" s="148"/>
      <c r="W3355" s="148"/>
      <c r="X3355" s="139">
        <v>2</v>
      </c>
      <c r="Y3355" s="148">
        <v>622.61</v>
      </c>
      <c r="Z3355" s="148">
        <v>6</v>
      </c>
      <c r="AA3355" s="148">
        <v>377.39</v>
      </c>
      <c r="AB3355" s="148"/>
      <c r="AC3355" s="148"/>
      <c r="AD3355" s="148"/>
      <c r="AE3355" s="148"/>
      <c r="AF3355" s="148"/>
      <c r="AG3355" s="148"/>
      <c r="AH3355" s="148"/>
      <c r="AI3355" s="148"/>
      <c r="AJ3355" s="148"/>
      <c r="AK3355" s="148"/>
      <c r="AL3355" s="139">
        <v>0</v>
      </c>
      <c r="AM3355" s="139">
        <v>0</v>
      </c>
      <c r="AN3355" s="148">
        <f t="shared" si="469"/>
        <v>1000</v>
      </c>
      <c r="AO3355" s="148">
        <f t="shared" si="470"/>
        <v>14</v>
      </c>
      <c r="AP3355" s="148">
        <v>14</v>
      </c>
      <c r="AQ3355" s="140">
        <v>36</v>
      </c>
      <c r="AS3355" s="42">
        <f t="shared" si="471"/>
        <v>1021.7686896347925</v>
      </c>
      <c r="AT3355" s="101">
        <f t="shared" si="472"/>
        <v>0</v>
      </c>
      <c r="AU3355" s="42">
        <f t="shared" si="473"/>
        <v>1021.7686896347925</v>
      </c>
      <c r="AV3355" s="42">
        <f t="shared" si="474"/>
        <v>1191.5759589298343</v>
      </c>
      <c r="AW3355" s="102">
        <f t="shared" si="475"/>
        <v>585.0096169344007</v>
      </c>
      <c r="AX3355" s="43">
        <f t="shared" si="468"/>
        <v>2</v>
      </c>
      <c r="AY3355" s="43" t="str">
        <f t="shared" si="476"/>
        <v>UTGS</v>
      </c>
    </row>
    <row r="3356" spans="1:51" hidden="1" x14ac:dyDescent="0.2">
      <c r="A3356" s="38">
        <v>3349</v>
      </c>
      <c r="B3356" t="s">
        <v>362</v>
      </c>
      <c r="C3356" t="s">
        <v>289</v>
      </c>
      <c r="D3356">
        <v>550</v>
      </c>
      <c r="E3356" t="s">
        <v>1245</v>
      </c>
      <c r="F3356">
        <v>2</v>
      </c>
      <c r="G3356" t="str">
        <f>LOOKUP(F3356,{0,6,45},{"F","L","H"})</f>
        <v>F</v>
      </c>
      <c r="H3356" t="s">
        <v>4973</v>
      </c>
      <c r="I3356" s="43" t="str">
        <f>IFERROR(VLOOKUP(#REF!,#REF!,2,FALSE),"No")</f>
        <v>No</v>
      </c>
      <c r="J3356" s="139">
        <v>0.75</v>
      </c>
      <c r="K3356" s="148">
        <v>10</v>
      </c>
      <c r="L3356" s="148"/>
      <c r="M3356" s="148"/>
      <c r="N3356" s="148"/>
      <c r="O3356" s="148"/>
      <c r="P3356" s="148"/>
      <c r="Q3356" s="148"/>
      <c r="R3356" s="148"/>
      <c r="S3356" s="148"/>
      <c r="T3356" s="148"/>
      <c r="U3356" s="148"/>
      <c r="V3356" s="148"/>
      <c r="W3356" s="148"/>
      <c r="X3356" s="139">
        <v>2</v>
      </c>
      <c r="Y3356" s="148">
        <v>458.88</v>
      </c>
      <c r="Z3356" s="148">
        <v>4</v>
      </c>
      <c r="AA3356" s="148">
        <v>541.12</v>
      </c>
      <c r="AB3356" s="148"/>
      <c r="AC3356" s="148"/>
      <c r="AD3356" s="148"/>
      <c r="AE3356" s="148"/>
      <c r="AF3356" s="148"/>
      <c r="AG3356" s="148"/>
      <c r="AH3356" s="148"/>
      <c r="AI3356" s="148"/>
      <c r="AJ3356" s="148"/>
      <c r="AK3356" s="148"/>
      <c r="AL3356" s="139">
        <v>0</v>
      </c>
      <c r="AM3356" s="139">
        <v>0</v>
      </c>
      <c r="AN3356" s="148">
        <f t="shared" si="469"/>
        <v>1000</v>
      </c>
      <c r="AO3356" s="148">
        <f t="shared" si="470"/>
        <v>10</v>
      </c>
      <c r="AP3356" s="148">
        <v>7</v>
      </c>
      <c r="AQ3356" s="140">
        <v>19</v>
      </c>
      <c r="AS3356" s="42">
        <f t="shared" si="471"/>
        <v>643.83477831056609</v>
      </c>
      <c r="AT3356" s="101">
        <f t="shared" si="472"/>
        <v>0</v>
      </c>
      <c r="AU3356" s="42">
        <f t="shared" si="473"/>
        <v>643.83477831056609</v>
      </c>
      <c r="AV3356" s="42">
        <f t="shared" si="474"/>
        <v>1915.3048484986334</v>
      </c>
      <c r="AW3356" s="102">
        <f t="shared" si="475"/>
        <v>585.0096169344007</v>
      </c>
      <c r="AX3356" s="43">
        <f t="shared" si="468"/>
        <v>0.75</v>
      </c>
      <c r="AY3356" s="43" t="str">
        <f t="shared" si="476"/>
        <v>UTGS</v>
      </c>
    </row>
    <row r="3357" spans="1:51" hidden="1" x14ac:dyDescent="0.2">
      <c r="A3357" s="38">
        <v>3350</v>
      </c>
      <c r="B3357" t="s">
        <v>362</v>
      </c>
      <c r="C3357" t="s">
        <v>289</v>
      </c>
      <c r="D3357">
        <v>550</v>
      </c>
      <c r="E3357" t="s">
        <v>1245</v>
      </c>
      <c r="F3357">
        <v>2</v>
      </c>
      <c r="G3357" t="str">
        <f>LOOKUP(F3357,{0,6,45},{"F","L","H"})</f>
        <v>F</v>
      </c>
      <c r="H3357" t="s">
        <v>4974</v>
      </c>
      <c r="I3357" s="43" t="str">
        <f>IFERROR(VLOOKUP(#REF!,#REF!,2,FALSE),"No")</f>
        <v>No</v>
      </c>
      <c r="J3357" s="139">
        <v>0.75</v>
      </c>
      <c r="K3357" s="148">
        <v>39</v>
      </c>
      <c r="L3357" s="148"/>
      <c r="M3357" s="148"/>
      <c r="N3357" s="148"/>
      <c r="O3357" s="148"/>
      <c r="P3357" s="148"/>
      <c r="Q3357" s="148"/>
      <c r="R3357" s="148"/>
      <c r="S3357" s="148"/>
      <c r="T3357" s="148"/>
      <c r="U3357" s="148"/>
      <c r="V3357" s="148"/>
      <c r="W3357" s="148"/>
      <c r="X3357" s="139">
        <v>2</v>
      </c>
      <c r="Y3357" s="148">
        <v>74.47</v>
      </c>
      <c r="Z3357" s="149">
        <v>8</v>
      </c>
      <c r="AA3357" s="148">
        <v>925.53</v>
      </c>
      <c r="AB3357" s="148"/>
      <c r="AC3357" s="148"/>
      <c r="AD3357" s="148"/>
      <c r="AE3357" s="148"/>
      <c r="AF3357" s="148"/>
      <c r="AG3357" s="148"/>
      <c r="AH3357" s="148"/>
      <c r="AI3357" s="148"/>
      <c r="AJ3357" s="148"/>
      <c r="AK3357" s="148"/>
      <c r="AL3357" s="139">
        <v>0</v>
      </c>
      <c r="AM3357" s="139">
        <v>0</v>
      </c>
      <c r="AN3357" s="148">
        <f t="shared" si="469"/>
        <v>1000</v>
      </c>
      <c r="AO3357" s="148">
        <f t="shared" si="470"/>
        <v>39</v>
      </c>
      <c r="AP3357" s="148">
        <v>17</v>
      </c>
      <c r="AQ3357" s="140">
        <v>17</v>
      </c>
      <c r="AS3357" s="42">
        <f t="shared" si="471"/>
        <v>2510.9556354112078</v>
      </c>
      <c r="AT3357" s="101">
        <f t="shared" si="472"/>
        <v>0</v>
      </c>
      <c r="AU3357" s="42">
        <f t="shared" si="473"/>
        <v>2510.9556354112078</v>
      </c>
      <c r="AV3357" s="42">
        <f t="shared" si="474"/>
        <v>4108.6377600867072</v>
      </c>
      <c r="AW3357" s="102">
        <f t="shared" si="475"/>
        <v>585.0096169344007</v>
      </c>
      <c r="AX3357" s="43">
        <f t="shared" si="468"/>
        <v>0.75</v>
      </c>
      <c r="AY3357" s="43" t="str">
        <f t="shared" si="476"/>
        <v>UTGS</v>
      </c>
    </row>
    <row r="3358" spans="1:51" hidden="1" x14ac:dyDescent="0.2">
      <c r="A3358" s="38">
        <v>3351</v>
      </c>
      <c r="B3358" t="s">
        <v>362</v>
      </c>
      <c r="C3358" t="s">
        <v>289</v>
      </c>
      <c r="D3358">
        <v>320</v>
      </c>
      <c r="E3358" t="s">
        <v>1245</v>
      </c>
      <c r="F3358">
        <v>0.25</v>
      </c>
      <c r="G3358" t="str">
        <f>LOOKUP(F3358,{0,6,45},{"F","L","H"})</f>
        <v>F</v>
      </c>
      <c r="H3358" t="s">
        <v>4975</v>
      </c>
      <c r="I3358" s="43" t="str">
        <f>IFERROR(VLOOKUP(#REF!,#REF!,2,FALSE),"No")</f>
        <v>No</v>
      </c>
      <c r="J3358" s="139">
        <v>0.75</v>
      </c>
      <c r="K3358" s="148">
        <v>23</v>
      </c>
      <c r="L3358" s="148"/>
      <c r="M3358" s="148"/>
      <c r="N3358" s="148"/>
      <c r="O3358" s="148"/>
      <c r="P3358" s="148"/>
      <c r="Q3358" s="148"/>
      <c r="R3358" s="148"/>
      <c r="S3358" s="148"/>
      <c r="T3358" s="148"/>
      <c r="U3358" s="148"/>
      <c r="V3358" s="148"/>
      <c r="W3358" s="148"/>
      <c r="X3358" s="139">
        <v>2</v>
      </c>
      <c r="Y3358" s="148">
        <v>1000</v>
      </c>
      <c r="Z3358" s="148"/>
      <c r="AA3358" s="148"/>
      <c r="AB3358" s="148"/>
      <c r="AC3358" s="148"/>
      <c r="AD3358" s="148"/>
      <c r="AE3358" s="148"/>
      <c r="AF3358" s="148"/>
      <c r="AG3358" s="148"/>
      <c r="AH3358" s="148"/>
      <c r="AI3358" s="148"/>
      <c r="AJ3358" s="148"/>
      <c r="AK3358" s="148"/>
      <c r="AL3358" s="139">
        <v>0</v>
      </c>
      <c r="AM3358" s="139">
        <v>0</v>
      </c>
      <c r="AN3358" s="148">
        <f t="shared" si="469"/>
        <v>1000</v>
      </c>
      <c r="AO3358" s="148">
        <f t="shared" si="470"/>
        <v>23</v>
      </c>
      <c r="AP3358" s="148">
        <v>8</v>
      </c>
      <c r="AQ3358" s="140">
        <v>8</v>
      </c>
      <c r="AS3358" s="42">
        <f t="shared" si="471"/>
        <v>1480.8199901143021</v>
      </c>
      <c r="AT3358" s="101">
        <f t="shared" si="472"/>
        <v>0</v>
      </c>
      <c r="AU3358" s="42">
        <f t="shared" si="473"/>
        <v>1480.8199901143021</v>
      </c>
      <c r="AV3358" s="42">
        <f t="shared" si="474"/>
        <v>4063.870215184254</v>
      </c>
      <c r="AW3358" s="102">
        <f t="shared" si="475"/>
        <v>431</v>
      </c>
      <c r="AX3358" s="43">
        <f t="shared" si="468"/>
        <v>0.75</v>
      </c>
      <c r="AY3358" s="43" t="str">
        <f t="shared" si="476"/>
        <v>UTGS</v>
      </c>
    </row>
    <row r="3359" spans="1:51" hidden="1" x14ac:dyDescent="0.2">
      <c r="A3359" s="38">
        <v>3352</v>
      </c>
      <c r="B3359" t="s">
        <v>362</v>
      </c>
      <c r="C3359" t="s">
        <v>289</v>
      </c>
      <c r="D3359">
        <v>930</v>
      </c>
      <c r="E3359" t="s">
        <v>1253</v>
      </c>
      <c r="F3359">
        <v>2</v>
      </c>
      <c r="G3359" t="str">
        <f>LOOKUP(F3359,{0,6,45},{"F","L","H"})</f>
        <v>F</v>
      </c>
      <c r="H3359" t="s">
        <v>4976</v>
      </c>
      <c r="I3359" s="43" t="str">
        <f>IFERROR(VLOOKUP(#REF!,#REF!,2,FALSE),"No")</f>
        <v>No</v>
      </c>
      <c r="J3359" s="139">
        <v>0.75</v>
      </c>
      <c r="K3359" s="148">
        <v>24</v>
      </c>
      <c r="L3359" s="148"/>
      <c r="M3359" s="148"/>
      <c r="N3359" s="148"/>
      <c r="O3359" s="148"/>
      <c r="P3359" s="148"/>
      <c r="Q3359" s="148"/>
      <c r="R3359" s="148"/>
      <c r="S3359" s="148"/>
      <c r="T3359" s="148"/>
      <c r="U3359" s="148"/>
      <c r="V3359" s="148"/>
      <c r="W3359" s="148"/>
      <c r="X3359" s="139">
        <v>0.75</v>
      </c>
      <c r="Y3359" s="148">
        <v>249.76</v>
      </c>
      <c r="Z3359" s="148">
        <v>2</v>
      </c>
      <c r="AA3359" s="148">
        <v>509.66</v>
      </c>
      <c r="AB3359" s="148">
        <v>4</v>
      </c>
      <c r="AC3359" s="148">
        <v>240.57</v>
      </c>
      <c r="AD3359" s="148"/>
      <c r="AE3359" s="148"/>
      <c r="AF3359" s="148"/>
      <c r="AG3359" s="148"/>
      <c r="AH3359" s="148"/>
      <c r="AI3359" s="148"/>
      <c r="AJ3359" s="148"/>
      <c r="AK3359" s="148"/>
      <c r="AL3359" s="139">
        <v>0</v>
      </c>
      <c r="AM3359" s="139">
        <v>0</v>
      </c>
      <c r="AN3359" s="148">
        <f t="shared" si="469"/>
        <v>999.99</v>
      </c>
      <c r="AO3359" s="148">
        <f t="shared" si="470"/>
        <v>24</v>
      </c>
      <c r="AP3359" s="148">
        <v>7</v>
      </c>
      <c r="AQ3359" s="140">
        <v>7</v>
      </c>
      <c r="AS3359" s="42">
        <f t="shared" si="471"/>
        <v>1545.2034679453586</v>
      </c>
      <c r="AT3359" s="101">
        <f t="shared" si="472"/>
        <v>0</v>
      </c>
      <c r="AU3359" s="42">
        <f t="shared" si="473"/>
        <v>1545.2034679453586</v>
      </c>
      <c r="AV3359" s="42">
        <f t="shared" si="474"/>
        <v>5161.243473122403</v>
      </c>
      <c r="AW3359" s="102">
        <f t="shared" si="475"/>
        <v>1475.8772811117678</v>
      </c>
      <c r="AX3359" s="43">
        <f t="shared" si="468"/>
        <v>0.75</v>
      </c>
      <c r="AY3359" s="43" t="str">
        <f t="shared" si="476"/>
        <v>UTGS</v>
      </c>
    </row>
    <row r="3360" spans="1:51" hidden="1" x14ac:dyDescent="0.2">
      <c r="A3360" s="38">
        <v>3353</v>
      </c>
      <c r="B3360" t="s">
        <v>362</v>
      </c>
      <c r="C3360" t="s">
        <v>289</v>
      </c>
      <c r="D3360">
        <v>550</v>
      </c>
      <c r="E3360" t="s">
        <v>1245</v>
      </c>
      <c r="F3360">
        <v>2</v>
      </c>
      <c r="G3360" t="str">
        <f>LOOKUP(F3360,{0,6,45},{"F","L","H"})</f>
        <v>F</v>
      </c>
      <c r="H3360" t="s">
        <v>4977</v>
      </c>
      <c r="I3360" s="43" t="str">
        <f>IFERROR(VLOOKUP(#REF!,#REF!,2,FALSE),"No")</f>
        <v>No</v>
      </c>
      <c r="J3360" s="139">
        <v>0.75</v>
      </c>
      <c r="K3360" s="148">
        <v>22</v>
      </c>
      <c r="L3360" s="148"/>
      <c r="M3360" s="148"/>
      <c r="N3360" s="148"/>
      <c r="O3360" s="148"/>
      <c r="P3360" s="148"/>
      <c r="Q3360" s="148"/>
      <c r="R3360" s="148"/>
      <c r="S3360" s="148"/>
      <c r="T3360" s="148"/>
      <c r="U3360" s="148"/>
      <c r="V3360" s="148"/>
      <c r="W3360" s="148"/>
      <c r="X3360" s="139">
        <v>2</v>
      </c>
      <c r="Y3360" s="148">
        <v>1000</v>
      </c>
      <c r="Z3360" s="149"/>
      <c r="AA3360" s="148"/>
      <c r="AB3360" s="149"/>
      <c r="AC3360" s="148"/>
      <c r="AD3360" s="148"/>
      <c r="AE3360" s="148"/>
      <c r="AF3360" s="148"/>
      <c r="AG3360" s="148"/>
      <c r="AH3360" s="148"/>
      <c r="AI3360" s="148"/>
      <c r="AJ3360" s="148"/>
      <c r="AK3360" s="148"/>
      <c r="AL3360" s="139">
        <v>0</v>
      </c>
      <c r="AM3360" s="139">
        <v>0</v>
      </c>
      <c r="AN3360" s="148">
        <f t="shared" si="469"/>
        <v>1000</v>
      </c>
      <c r="AO3360" s="148">
        <f t="shared" si="470"/>
        <v>22</v>
      </c>
      <c r="AP3360" s="148">
        <v>4</v>
      </c>
      <c r="AQ3360" s="140">
        <v>4</v>
      </c>
      <c r="AS3360" s="42">
        <f t="shared" si="471"/>
        <v>1416.4365122832455</v>
      </c>
      <c r="AT3360" s="101">
        <f t="shared" si="472"/>
        <v>0</v>
      </c>
      <c r="AU3360" s="42">
        <f t="shared" si="473"/>
        <v>1416.4365122832455</v>
      </c>
      <c r="AV3360" s="42">
        <f t="shared" si="474"/>
        <v>8127.740430368508</v>
      </c>
      <c r="AW3360" s="102">
        <f t="shared" si="475"/>
        <v>585.0096169344007</v>
      </c>
      <c r="AX3360" s="43">
        <f t="shared" si="468"/>
        <v>0.75</v>
      </c>
      <c r="AY3360" s="43" t="str">
        <f t="shared" si="476"/>
        <v>UTGS</v>
      </c>
    </row>
    <row r="3361" spans="1:51" hidden="1" x14ac:dyDescent="0.2">
      <c r="A3361" s="38">
        <v>3354</v>
      </c>
      <c r="B3361" t="s">
        <v>362</v>
      </c>
      <c r="C3361" t="s">
        <v>289</v>
      </c>
      <c r="D3361">
        <v>550</v>
      </c>
      <c r="E3361" t="s">
        <v>1245</v>
      </c>
      <c r="F3361">
        <v>2</v>
      </c>
      <c r="G3361" t="str">
        <f>LOOKUP(F3361,{0,6,45},{"F","L","H"})</f>
        <v>F</v>
      </c>
      <c r="H3361" t="s">
        <v>4978</v>
      </c>
      <c r="I3361" s="43" t="str">
        <f>IFERROR(VLOOKUP(#REF!,#REF!,2,FALSE),"No")</f>
        <v>No</v>
      </c>
      <c r="J3361" s="139">
        <v>0.75</v>
      </c>
      <c r="K3361" s="148">
        <v>18</v>
      </c>
      <c r="L3361" s="148"/>
      <c r="M3361" s="148"/>
      <c r="N3361" s="148"/>
      <c r="O3361" s="148"/>
      <c r="P3361" s="148"/>
      <c r="Q3361" s="148"/>
      <c r="R3361" s="148"/>
      <c r="S3361" s="148"/>
      <c r="T3361" s="148"/>
      <c r="U3361" s="148"/>
      <c r="V3361" s="148"/>
      <c r="W3361" s="148"/>
      <c r="X3361" s="139">
        <v>1.25</v>
      </c>
      <c r="Y3361" s="148">
        <v>421</v>
      </c>
      <c r="Z3361" s="149">
        <v>2</v>
      </c>
      <c r="AA3361" s="148">
        <v>579</v>
      </c>
      <c r="AB3361" s="148"/>
      <c r="AC3361" s="148"/>
      <c r="AD3361" s="148"/>
      <c r="AE3361" s="148"/>
      <c r="AF3361" s="148"/>
      <c r="AG3361" s="148"/>
      <c r="AH3361" s="148"/>
      <c r="AI3361" s="148"/>
      <c r="AJ3361" s="148"/>
      <c r="AK3361" s="148"/>
      <c r="AL3361" s="139">
        <v>0</v>
      </c>
      <c r="AM3361" s="139">
        <v>0</v>
      </c>
      <c r="AN3361" s="148">
        <f t="shared" si="469"/>
        <v>1000</v>
      </c>
      <c r="AO3361" s="148">
        <f t="shared" si="470"/>
        <v>18</v>
      </c>
      <c r="AP3361" s="148">
        <v>7</v>
      </c>
      <c r="AQ3361" s="140">
        <v>18</v>
      </c>
      <c r="AS3361" s="42">
        <f t="shared" si="471"/>
        <v>1158.9026009590189</v>
      </c>
      <c r="AT3361" s="101">
        <f t="shared" si="472"/>
        <v>0</v>
      </c>
      <c r="AU3361" s="42">
        <f t="shared" si="473"/>
        <v>1158.9026009590189</v>
      </c>
      <c r="AV3361" s="42">
        <f t="shared" si="474"/>
        <v>1822.5367623041129</v>
      </c>
      <c r="AW3361" s="102">
        <f t="shared" si="475"/>
        <v>585.0096169344007</v>
      </c>
      <c r="AX3361" s="43">
        <f t="shared" si="468"/>
        <v>0.75</v>
      </c>
      <c r="AY3361" s="43" t="str">
        <f t="shared" si="476"/>
        <v>UTGS</v>
      </c>
    </row>
    <row r="3362" spans="1:51" hidden="1" x14ac:dyDescent="0.2">
      <c r="A3362" s="38">
        <v>3355</v>
      </c>
      <c r="B3362" t="s">
        <v>362</v>
      </c>
      <c r="C3362" t="s">
        <v>289</v>
      </c>
      <c r="D3362">
        <v>320</v>
      </c>
      <c r="E3362" t="s">
        <v>1245</v>
      </c>
      <c r="F3362">
        <v>0.25</v>
      </c>
      <c r="G3362" t="str">
        <f>LOOKUP(F3362,{0,6,45},{"F","L","H"})</f>
        <v>F</v>
      </c>
      <c r="H3362" t="s">
        <v>4979</v>
      </c>
      <c r="I3362" s="43" t="str">
        <f>IFERROR(VLOOKUP(#REF!,#REF!,2,FALSE),"No")</f>
        <v>No</v>
      </c>
      <c r="J3362" s="139">
        <v>0.75</v>
      </c>
      <c r="K3362" s="148">
        <v>48</v>
      </c>
      <c r="L3362" s="148"/>
      <c r="M3362" s="148"/>
      <c r="N3362" s="148"/>
      <c r="O3362" s="148"/>
      <c r="P3362" s="148"/>
      <c r="Q3362" s="148"/>
      <c r="R3362" s="148"/>
      <c r="S3362" s="148"/>
      <c r="T3362" s="148"/>
      <c r="U3362" s="148"/>
      <c r="V3362" s="148"/>
      <c r="W3362" s="148"/>
      <c r="X3362" s="139">
        <v>2</v>
      </c>
      <c r="Y3362" s="148">
        <v>1000</v>
      </c>
      <c r="Z3362" s="148"/>
      <c r="AA3362" s="148"/>
      <c r="AB3362" s="148"/>
      <c r="AC3362" s="148"/>
      <c r="AD3362" s="148"/>
      <c r="AE3362" s="148"/>
      <c r="AF3362" s="148"/>
      <c r="AG3362" s="148"/>
      <c r="AH3362" s="148"/>
      <c r="AI3362" s="148"/>
      <c r="AJ3362" s="148"/>
      <c r="AK3362" s="148"/>
      <c r="AL3362" s="139">
        <v>0</v>
      </c>
      <c r="AM3362" s="139">
        <v>0</v>
      </c>
      <c r="AN3362" s="148">
        <f t="shared" si="469"/>
        <v>1000</v>
      </c>
      <c r="AO3362" s="148">
        <f t="shared" si="470"/>
        <v>48</v>
      </c>
      <c r="AP3362" s="148">
        <v>6</v>
      </c>
      <c r="AQ3362" s="140">
        <v>6</v>
      </c>
      <c r="AS3362" s="42">
        <f t="shared" si="471"/>
        <v>3090.4069358907173</v>
      </c>
      <c r="AT3362" s="101">
        <f t="shared" si="472"/>
        <v>0</v>
      </c>
      <c r="AU3362" s="42">
        <f t="shared" si="473"/>
        <v>3090.4069358907173</v>
      </c>
      <c r="AV3362" s="42">
        <f t="shared" si="474"/>
        <v>5418.493620245672</v>
      </c>
      <c r="AW3362" s="102">
        <f t="shared" si="475"/>
        <v>431</v>
      </c>
      <c r="AX3362" s="43">
        <f t="shared" si="468"/>
        <v>0.75</v>
      </c>
      <c r="AY3362" s="43" t="str">
        <f t="shared" si="476"/>
        <v>UTGS</v>
      </c>
    </row>
    <row r="3363" spans="1:51" hidden="1" x14ac:dyDescent="0.2">
      <c r="A3363" s="38">
        <v>3356</v>
      </c>
      <c r="B3363" t="s">
        <v>362</v>
      </c>
      <c r="C3363" t="s">
        <v>289</v>
      </c>
      <c r="D3363">
        <v>428</v>
      </c>
      <c r="E3363" t="s">
        <v>1248</v>
      </c>
      <c r="F3363">
        <v>2</v>
      </c>
      <c r="G3363" t="str">
        <f>LOOKUP(F3363,{0,6,45},{"F","L","H"})</f>
        <v>F</v>
      </c>
      <c r="H3363" t="s">
        <v>4980</v>
      </c>
      <c r="I3363" s="43" t="str">
        <f>IFERROR(VLOOKUP(#REF!,#REF!,2,FALSE),"No")</f>
        <v>No</v>
      </c>
      <c r="J3363" s="139">
        <v>2</v>
      </c>
      <c r="K3363" s="148">
        <v>156</v>
      </c>
      <c r="L3363" s="148"/>
      <c r="M3363" s="148"/>
      <c r="N3363" s="148"/>
      <c r="O3363" s="148"/>
      <c r="P3363" s="148"/>
      <c r="Q3363" s="148"/>
      <c r="R3363" s="148"/>
      <c r="S3363" s="148"/>
      <c r="T3363" s="148"/>
      <c r="U3363" s="148"/>
      <c r="V3363" s="148"/>
      <c r="W3363" s="148"/>
      <c r="X3363" s="139">
        <v>1.25</v>
      </c>
      <c r="Y3363" s="148">
        <v>1.76</v>
      </c>
      <c r="Z3363" s="148">
        <v>2</v>
      </c>
      <c r="AA3363" s="148">
        <v>385.74</v>
      </c>
      <c r="AB3363" s="148">
        <v>4</v>
      </c>
      <c r="AC3363" s="148">
        <v>612.5</v>
      </c>
      <c r="AD3363" s="148"/>
      <c r="AE3363" s="148"/>
      <c r="AF3363" s="148"/>
      <c r="AG3363" s="148"/>
      <c r="AH3363" s="148"/>
      <c r="AI3363" s="148"/>
      <c r="AJ3363" s="148"/>
      <c r="AK3363" s="148"/>
      <c r="AL3363" s="139">
        <v>0</v>
      </c>
      <c r="AM3363" s="139">
        <v>0</v>
      </c>
      <c r="AN3363" s="148">
        <f t="shared" si="469"/>
        <v>1000</v>
      </c>
      <c r="AO3363" s="148">
        <f t="shared" si="470"/>
        <v>156</v>
      </c>
      <c r="AP3363" s="148">
        <v>5</v>
      </c>
      <c r="AQ3363" s="140">
        <v>80</v>
      </c>
      <c r="AS3363" s="42">
        <f t="shared" si="471"/>
        <v>11385.42254164483</v>
      </c>
      <c r="AT3363" s="101">
        <f t="shared" si="472"/>
        <v>0</v>
      </c>
      <c r="AU3363" s="42">
        <f t="shared" si="473"/>
        <v>11385.42254164483</v>
      </c>
      <c r="AV3363" s="42">
        <f t="shared" si="474"/>
        <v>461.29773401842539</v>
      </c>
      <c r="AW3363" s="102">
        <f t="shared" si="475"/>
        <v>585.0096169344007</v>
      </c>
      <c r="AX3363" s="43">
        <f t="shared" si="468"/>
        <v>2</v>
      </c>
      <c r="AY3363" s="43" t="str">
        <f t="shared" si="476"/>
        <v>UTGS</v>
      </c>
    </row>
    <row r="3364" spans="1:51" hidden="1" x14ac:dyDescent="0.2">
      <c r="A3364" s="38">
        <v>3357</v>
      </c>
      <c r="B3364" t="s">
        <v>362</v>
      </c>
      <c r="C3364" t="s">
        <v>289</v>
      </c>
      <c r="D3364">
        <v>540</v>
      </c>
      <c r="E3364" t="s">
        <v>1250</v>
      </c>
      <c r="F3364">
        <v>0.25</v>
      </c>
      <c r="G3364" t="str">
        <f>LOOKUP(F3364,{0,6,45},{"F","L","H"})</f>
        <v>F</v>
      </c>
      <c r="H3364" t="s">
        <v>4981</v>
      </c>
      <c r="I3364" s="43" t="str">
        <f>IFERROR(VLOOKUP(#REF!,#REF!,2,FALSE),"No")</f>
        <v>No</v>
      </c>
      <c r="J3364" s="139">
        <v>0.75</v>
      </c>
      <c r="K3364" s="148">
        <v>24</v>
      </c>
      <c r="L3364" s="148"/>
      <c r="M3364" s="148"/>
      <c r="N3364" s="148"/>
      <c r="O3364" s="148"/>
      <c r="P3364" s="148"/>
      <c r="Q3364" s="148"/>
      <c r="R3364" s="148"/>
      <c r="S3364" s="148"/>
      <c r="T3364" s="148"/>
      <c r="U3364" s="148"/>
      <c r="V3364" s="148"/>
      <c r="W3364" s="148"/>
      <c r="X3364" s="139">
        <v>2</v>
      </c>
      <c r="Y3364" s="148">
        <v>1000</v>
      </c>
      <c r="Z3364" s="149"/>
      <c r="AA3364" s="148"/>
      <c r="AB3364" s="148"/>
      <c r="AC3364" s="148"/>
      <c r="AD3364" s="148"/>
      <c r="AE3364" s="148"/>
      <c r="AF3364" s="148"/>
      <c r="AG3364" s="148"/>
      <c r="AH3364" s="148"/>
      <c r="AI3364" s="148"/>
      <c r="AJ3364" s="148"/>
      <c r="AK3364" s="148"/>
      <c r="AL3364" s="139">
        <v>0</v>
      </c>
      <c r="AM3364" s="139">
        <v>0</v>
      </c>
      <c r="AN3364" s="148">
        <f t="shared" si="469"/>
        <v>1000</v>
      </c>
      <c r="AO3364" s="148">
        <f t="shared" si="470"/>
        <v>24</v>
      </c>
      <c r="AP3364" s="148">
        <v>12</v>
      </c>
      <c r="AQ3364" s="140">
        <v>12</v>
      </c>
      <c r="AS3364" s="42">
        <f t="shared" si="471"/>
        <v>1545.2034679453586</v>
      </c>
      <c r="AT3364" s="101">
        <f t="shared" si="472"/>
        <v>0</v>
      </c>
      <c r="AU3364" s="42">
        <f t="shared" si="473"/>
        <v>1545.2034679453586</v>
      </c>
      <c r="AV3364" s="42">
        <f t="shared" si="474"/>
        <v>2709.246810122836</v>
      </c>
      <c r="AW3364" s="102">
        <f t="shared" si="475"/>
        <v>585.0096169344007</v>
      </c>
      <c r="AX3364" s="43">
        <f t="shared" si="468"/>
        <v>0.75</v>
      </c>
      <c r="AY3364" s="43" t="str">
        <f t="shared" si="476"/>
        <v>UTGS</v>
      </c>
    </row>
    <row r="3365" spans="1:51" hidden="1" x14ac:dyDescent="0.2">
      <c r="A3365" s="38">
        <v>3358</v>
      </c>
      <c r="B3365" t="s">
        <v>362</v>
      </c>
      <c r="C3365" t="s">
        <v>289</v>
      </c>
      <c r="D3365">
        <v>320</v>
      </c>
      <c r="E3365" t="s">
        <v>1245</v>
      </c>
      <c r="F3365">
        <v>0.25</v>
      </c>
      <c r="G3365" t="str">
        <f>LOOKUP(F3365,{0,6,45},{"F","L","H"})</f>
        <v>F</v>
      </c>
      <c r="H3365" t="s">
        <v>4982</v>
      </c>
      <c r="I3365" s="43" t="str">
        <f>IFERROR(VLOOKUP(#REF!,#REF!,2,FALSE),"No")</f>
        <v>No</v>
      </c>
      <c r="J3365" s="139">
        <v>0.75</v>
      </c>
      <c r="K3365" s="148">
        <v>15</v>
      </c>
      <c r="L3365" s="148"/>
      <c r="M3365" s="148"/>
      <c r="N3365" s="148"/>
      <c r="O3365" s="148"/>
      <c r="P3365" s="148"/>
      <c r="Q3365" s="148"/>
      <c r="R3365" s="148"/>
      <c r="S3365" s="148"/>
      <c r="T3365" s="148"/>
      <c r="U3365" s="148"/>
      <c r="V3365" s="148"/>
      <c r="W3365" s="148"/>
      <c r="X3365" s="139">
        <v>2</v>
      </c>
      <c r="Y3365" s="148">
        <v>925.62</v>
      </c>
      <c r="Z3365" s="148">
        <v>4</v>
      </c>
      <c r="AA3365" s="148">
        <v>74.38</v>
      </c>
      <c r="AB3365" s="148"/>
      <c r="AC3365" s="148"/>
      <c r="AD3365" s="148"/>
      <c r="AE3365" s="148"/>
      <c r="AF3365" s="148"/>
      <c r="AG3365" s="148"/>
      <c r="AH3365" s="148"/>
      <c r="AI3365" s="148"/>
      <c r="AJ3365" s="148"/>
      <c r="AK3365" s="148"/>
      <c r="AL3365" s="139">
        <v>0</v>
      </c>
      <c r="AM3365" s="139">
        <v>0</v>
      </c>
      <c r="AN3365" s="148">
        <f t="shared" si="469"/>
        <v>1000</v>
      </c>
      <c r="AO3365" s="148">
        <f t="shared" si="470"/>
        <v>15</v>
      </c>
      <c r="AP3365" s="148">
        <v>11</v>
      </c>
      <c r="AQ3365" s="140">
        <v>11</v>
      </c>
      <c r="AS3365" s="42">
        <f t="shared" si="471"/>
        <v>965.7521674658492</v>
      </c>
      <c r="AT3365" s="101">
        <f t="shared" si="472"/>
        <v>0</v>
      </c>
      <c r="AU3365" s="42">
        <f t="shared" si="473"/>
        <v>965.7521674658492</v>
      </c>
      <c r="AV3365" s="42">
        <f t="shared" si="474"/>
        <v>3004.0242110430936</v>
      </c>
      <c r="AW3365" s="102">
        <f t="shared" si="475"/>
        <v>431</v>
      </c>
      <c r="AX3365" s="43">
        <f t="shared" si="468"/>
        <v>0.75</v>
      </c>
      <c r="AY3365" s="43" t="str">
        <f t="shared" si="476"/>
        <v>UTGS</v>
      </c>
    </row>
    <row r="3366" spans="1:51" hidden="1" x14ac:dyDescent="0.2">
      <c r="A3366" s="38">
        <v>3359</v>
      </c>
      <c r="B3366" t="s">
        <v>362</v>
      </c>
      <c r="C3366" t="s">
        <v>289</v>
      </c>
      <c r="D3366">
        <v>320</v>
      </c>
      <c r="E3366" t="s">
        <v>1245</v>
      </c>
      <c r="F3366">
        <v>0.25</v>
      </c>
      <c r="G3366" t="str">
        <f>LOOKUP(F3366,{0,6,45},{"F","L","H"})</f>
        <v>F</v>
      </c>
      <c r="H3366" t="s">
        <v>4983</v>
      </c>
      <c r="I3366" s="43" t="str">
        <f>IFERROR(VLOOKUP(#REF!,#REF!,2,FALSE),"No")</f>
        <v>No</v>
      </c>
      <c r="J3366" s="139">
        <v>0.75</v>
      </c>
      <c r="K3366" s="148">
        <v>21</v>
      </c>
      <c r="L3366" s="148"/>
      <c r="M3366" s="148"/>
      <c r="N3366" s="148"/>
      <c r="O3366" s="148"/>
      <c r="P3366" s="148"/>
      <c r="Q3366" s="148"/>
      <c r="R3366" s="148"/>
      <c r="S3366" s="148"/>
      <c r="T3366" s="148"/>
      <c r="U3366" s="148"/>
      <c r="V3366" s="148"/>
      <c r="W3366" s="148"/>
      <c r="X3366" s="139">
        <v>2</v>
      </c>
      <c r="Y3366" s="148">
        <v>1000</v>
      </c>
      <c r="Z3366" s="149"/>
      <c r="AA3366" s="148"/>
      <c r="AB3366" s="149"/>
      <c r="AC3366" s="148"/>
      <c r="AD3366" s="148"/>
      <c r="AE3366" s="148"/>
      <c r="AF3366" s="148"/>
      <c r="AG3366" s="148"/>
      <c r="AH3366" s="148"/>
      <c r="AI3366" s="148"/>
      <c r="AJ3366" s="148"/>
      <c r="AK3366" s="148"/>
      <c r="AL3366" s="139">
        <v>0</v>
      </c>
      <c r="AM3366" s="139">
        <v>0</v>
      </c>
      <c r="AN3366" s="148">
        <f t="shared" si="469"/>
        <v>1000</v>
      </c>
      <c r="AO3366" s="148">
        <f t="shared" si="470"/>
        <v>21</v>
      </c>
      <c r="AP3366" s="148">
        <v>10</v>
      </c>
      <c r="AQ3366" s="140">
        <v>10</v>
      </c>
      <c r="AS3366" s="42">
        <f t="shared" si="471"/>
        <v>1352.0530344521887</v>
      </c>
      <c r="AT3366" s="101">
        <f t="shared" si="472"/>
        <v>0</v>
      </c>
      <c r="AU3366" s="42">
        <f t="shared" si="473"/>
        <v>1352.0530344521887</v>
      </c>
      <c r="AV3366" s="42">
        <f t="shared" si="474"/>
        <v>3251.0961721474032</v>
      </c>
      <c r="AW3366" s="102">
        <f t="shared" si="475"/>
        <v>431</v>
      </c>
      <c r="AX3366" s="43">
        <f t="shared" si="468"/>
        <v>0.75</v>
      </c>
      <c r="AY3366" s="43" t="str">
        <f t="shared" si="476"/>
        <v>UTGS</v>
      </c>
    </row>
    <row r="3367" spans="1:51" hidden="1" x14ac:dyDescent="0.2">
      <c r="A3367" s="38">
        <v>3360</v>
      </c>
      <c r="B3367" t="s">
        <v>5806</v>
      </c>
      <c r="C3367" t="s">
        <v>5746</v>
      </c>
      <c r="D3367">
        <v>14500</v>
      </c>
      <c r="E3367" t="s">
        <v>215</v>
      </c>
      <c r="F3367">
        <v>5</v>
      </c>
      <c r="G3367" t="str">
        <f>LOOKUP(F3367,{0,6,45},{"F","L","H"})</f>
        <v>F</v>
      </c>
      <c r="H3367" t="s">
        <v>5772</v>
      </c>
      <c r="I3367" s="43" t="str">
        <f>IFERROR(VLOOKUP(#REF!,#REF!,2,FALSE),"No")</f>
        <v>No</v>
      </c>
      <c r="J3367" s="139">
        <v>2</v>
      </c>
      <c r="K3367" s="148">
        <v>93</v>
      </c>
      <c r="L3367" s="148"/>
      <c r="M3367" s="148"/>
      <c r="N3367" s="148"/>
      <c r="O3367" s="148"/>
      <c r="P3367" s="148"/>
      <c r="Q3367" s="148"/>
      <c r="R3367" s="148"/>
      <c r="S3367" s="148"/>
      <c r="T3367" s="148"/>
      <c r="U3367" s="148"/>
      <c r="V3367" s="148"/>
      <c r="W3367" s="148"/>
      <c r="X3367" s="139">
        <v>2</v>
      </c>
      <c r="Y3367" s="148">
        <v>105</v>
      </c>
      <c r="Z3367" s="148">
        <v>4</v>
      </c>
      <c r="AA3367" s="148">
        <v>895</v>
      </c>
      <c r="AB3367" s="148"/>
      <c r="AC3367" s="148"/>
      <c r="AD3367" s="148"/>
      <c r="AE3367" s="148"/>
      <c r="AF3367" s="148"/>
      <c r="AG3367" s="148"/>
      <c r="AH3367" s="148"/>
      <c r="AI3367" s="148"/>
      <c r="AJ3367" s="148"/>
      <c r="AK3367" s="148"/>
      <c r="AL3367" s="139">
        <v>0</v>
      </c>
      <c r="AM3367" s="139">
        <v>0</v>
      </c>
      <c r="AN3367" s="148">
        <f t="shared" si="469"/>
        <v>1000</v>
      </c>
      <c r="AO3367" s="148">
        <f t="shared" si="470"/>
        <v>93</v>
      </c>
      <c r="AP3367" s="148">
        <v>1</v>
      </c>
      <c r="AQ3367" s="140">
        <v>26</v>
      </c>
      <c r="AS3367" s="42">
        <f t="shared" si="471"/>
        <v>6787.4634382882641</v>
      </c>
      <c r="AT3367" s="101">
        <f t="shared" si="472"/>
        <v>0</v>
      </c>
      <c r="AU3367" s="42">
        <f t="shared" si="473"/>
        <v>6787.4634382882641</v>
      </c>
      <c r="AV3367" s="42">
        <f t="shared" si="474"/>
        <v>1497.2350662105398</v>
      </c>
      <c r="AW3367" s="102">
        <f t="shared" si="475"/>
        <v>10791.333333333334</v>
      </c>
      <c r="AX3367" s="43">
        <f t="shared" si="468"/>
        <v>2</v>
      </c>
      <c r="AY3367" s="43" t="str">
        <f t="shared" si="476"/>
        <v>UTTSS</v>
      </c>
    </row>
    <row r="3368" spans="1:51" hidden="1" x14ac:dyDescent="0.2">
      <c r="A3368" s="38">
        <v>3361</v>
      </c>
      <c r="B3368" t="s">
        <v>5806</v>
      </c>
      <c r="C3368" t="s">
        <v>289</v>
      </c>
      <c r="D3368">
        <v>550</v>
      </c>
      <c r="E3368" t="s">
        <v>1243</v>
      </c>
      <c r="F3368">
        <v>2</v>
      </c>
      <c r="G3368" t="str">
        <f>LOOKUP(F3368,{0,6,45},{"F","L","H"})</f>
        <v>F</v>
      </c>
      <c r="H3368" t="s">
        <v>4984</v>
      </c>
      <c r="I3368" s="43" t="str">
        <f>IFERROR(VLOOKUP(#REF!,#REF!,2,FALSE),"No")</f>
        <v>No</v>
      </c>
      <c r="J3368" s="139">
        <v>1.25</v>
      </c>
      <c r="K3368" s="148">
        <v>73</v>
      </c>
      <c r="L3368" s="148"/>
      <c r="M3368" s="148"/>
      <c r="N3368" s="148"/>
      <c r="O3368" s="148"/>
      <c r="P3368" s="148"/>
      <c r="Q3368" s="148"/>
      <c r="R3368" s="148"/>
      <c r="S3368" s="148"/>
      <c r="T3368" s="148"/>
      <c r="U3368" s="148"/>
      <c r="V3368" s="148"/>
      <c r="W3368" s="148"/>
      <c r="X3368" s="139">
        <v>0.75</v>
      </c>
      <c r="Y3368" s="148">
        <v>37</v>
      </c>
      <c r="Z3368" s="148">
        <v>2</v>
      </c>
      <c r="AA3368" s="148">
        <v>253.99</v>
      </c>
      <c r="AB3368" s="148">
        <v>6</v>
      </c>
      <c r="AC3368" s="148">
        <v>709.01</v>
      </c>
      <c r="AD3368" s="148"/>
      <c r="AE3368" s="148"/>
      <c r="AF3368" s="148"/>
      <c r="AG3368" s="148"/>
      <c r="AH3368" s="148"/>
      <c r="AI3368" s="148"/>
      <c r="AJ3368" s="148"/>
      <c r="AK3368" s="148"/>
      <c r="AL3368" s="139">
        <v>0</v>
      </c>
      <c r="AM3368" s="139">
        <v>0</v>
      </c>
      <c r="AN3368" s="148">
        <f t="shared" si="469"/>
        <v>1000</v>
      </c>
      <c r="AO3368" s="148">
        <f t="shared" si="470"/>
        <v>73</v>
      </c>
      <c r="AP3368" s="148">
        <v>3</v>
      </c>
      <c r="AQ3368" s="140">
        <v>32</v>
      </c>
      <c r="AS3368" s="42">
        <f t="shared" si="471"/>
        <v>5439.4838816671318</v>
      </c>
      <c r="AT3368" s="101">
        <f t="shared" si="472"/>
        <v>0</v>
      </c>
      <c r="AU3368" s="42">
        <f t="shared" si="473"/>
        <v>5439.4838816671318</v>
      </c>
      <c r="AV3368" s="42">
        <f t="shared" si="474"/>
        <v>1634.4805287960639</v>
      </c>
      <c r="AW3368" s="102">
        <f t="shared" si="475"/>
        <v>585.0096169344007</v>
      </c>
      <c r="AX3368" s="43">
        <f t="shared" si="468"/>
        <v>1.25</v>
      </c>
      <c r="AY3368" s="43" t="str">
        <f t="shared" si="476"/>
        <v>UTGS</v>
      </c>
    </row>
    <row r="3369" spans="1:51" hidden="1" x14ac:dyDescent="0.2">
      <c r="A3369" s="38">
        <v>3362</v>
      </c>
      <c r="B3369" t="s">
        <v>362</v>
      </c>
      <c r="C3369" t="s">
        <v>289</v>
      </c>
      <c r="D3369">
        <v>540</v>
      </c>
      <c r="E3369" t="s">
        <v>1250</v>
      </c>
      <c r="F3369">
        <v>0.25</v>
      </c>
      <c r="G3369" t="str">
        <f>LOOKUP(F3369,{0,6,45},{"F","L","H"})</f>
        <v>F</v>
      </c>
      <c r="H3369" t="s">
        <v>4985</v>
      </c>
      <c r="I3369" s="43" t="str">
        <f>IFERROR(VLOOKUP(#REF!,#REF!,2,FALSE),"No")</f>
        <v>No</v>
      </c>
      <c r="J3369" s="139">
        <v>0.75</v>
      </c>
      <c r="K3369" s="148">
        <v>44</v>
      </c>
      <c r="L3369" s="148"/>
      <c r="M3369" s="148"/>
      <c r="N3369" s="148"/>
      <c r="O3369" s="148"/>
      <c r="P3369" s="148"/>
      <c r="Q3369" s="148"/>
      <c r="R3369" s="148"/>
      <c r="S3369" s="148"/>
      <c r="T3369" s="148"/>
      <c r="U3369" s="148"/>
      <c r="V3369" s="148"/>
      <c r="W3369" s="148"/>
      <c r="X3369" s="139">
        <v>2</v>
      </c>
      <c r="Y3369" s="148">
        <v>1000</v>
      </c>
      <c r="Z3369" s="149"/>
      <c r="AA3369" s="148"/>
      <c r="AB3369" s="148"/>
      <c r="AC3369" s="148"/>
      <c r="AD3369" s="148"/>
      <c r="AE3369" s="148"/>
      <c r="AF3369" s="148"/>
      <c r="AG3369" s="148"/>
      <c r="AH3369" s="148"/>
      <c r="AI3369" s="148"/>
      <c r="AJ3369" s="148"/>
      <c r="AK3369" s="148"/>
      <c r="AL3369" s="139">
        <v>0</v>
      </c>
      <c r="AM3369" s="139">
        <v>0</v>
      </c>
      <c r="AN3369" s="148">
        <f t="shared" si="469"/>
        <v>1000</v>
      </c>
      <c r="AO3369" s="148">
        <f t="shared" si="470"/>
        <v>44</v>
      </c>
      <c r="AP3369" s="148">
        <v>3</v>
      </c>
      <c r="AQ3369" s="140">
        <v>3</v>
      </c>
      <c r="AS3369" s="42">
        <f t="shared" si="471"/>
        <v>2832.873024566491</v>
      </c>
      <c r="AT3369" s="101">
        <f t="shared" si="472"/>
        <v>0</v>
      </c>
      <c r="AU3369" s="42">
        <f t="shared" si="473"/>
        <v>2832.873024566491</v>
      </c>
      <c r="AV3369" s="42">
        <f t="shared" si="474"/>
        <v>10836.987240491344</v>
      </c>
      <c r="AW3369" s="102">
        <f t="shared" si="475"/>
        <v>585.0096169344007</v>
      </c>
      <c r="AX3369" s="43">
        <f t="shared" si="468"/>
        <v>0.75</v>
      </c>
      <c r="AY3369" s="43" t="str">
        <f t="shared" si="476"/>
        <v>UTGS</v>
      </c>
    </row>
    <row r="3370" spans="1:51" hidden="1" x14ac:dyDescent="0.2">
      <c r="A3370" s="38">
        <v>3363</v>
      </c>
      <c r="B3370" t="s">
        <v>362</v>
      </c>
      <c r="C3370" t="s">
        <v>289</v>
      </c>
      <c r="D3370">
        <v>320</v>
      </c>
      <c r="E3370" t="s">
        <v>1245</v>
      </c>
      <c r="F3370">
        <v>0.25</v>
      </c>
      <c r="G3370" t="str">
        <f>LOOKUP(F3370,{0,6,45},{"F","L","H"})</f>
        <v>F</v>
      </c>
      <c r="H3370" t="s">
        <v>4986</v>
      </c>
      <c r="I3370" s="43" t="str">
        <f>IFERROR(VLOOKUP(#REF!,#REF!,2,FALSE),"No")</f>
        <v>No</v>
      </c>
      <c r="J3370" s="139">
        <v>0.75</v>
      </c>
      <c r="K3370" s="148">
        <v>20</v>
      </c>
      <c r="L3370" s="148"/>
      <c r="M3370" s="148"/>
      <c r="N3370" s="148"/>
      <c r="O3370" s="148"/>
      <c r="P3370" s="148"/>
      <c r="Q3370" s="148"/>
      <c r="R3370" s="148"/>
      <c r="S3370" s="148"/>
      <c r="T3370" s="148"/>
      <c r="U3370" s="148"/>
      <c r="V3370" s="148"/>
      <c r="W3370" s="148"/>
      <c r="X3370" s="139">
        <v>2</v>
      </c>
      <c r="Y3370" s="148">
        <v>1000</v>
      </c>
      <c r="Z3370" s="148"/>
      <c r="AA3370" s="148"/>
      <c r="AB3370" s="148"/>
      <c r="AC3370" s="148"/>
      <c r="AD3370" s="148"/>
      <c r="AE3370" s="148"/>
      <c r="AF3370" s="148"/>
      <c r="AG3370" s="148"/>
      <c r="AH3370" s="148"/>
      <c r="AI3370" s="148"/>
      <c r="AJ3370" s="148"/>
      <c r="AK3370" s="148"/>
      <c r="AL3370" s="139">
        <v>0</v>
      </c>
      <c r="AM3370" s="139">
        <v>0</v>
      </c>
      <c r="AN3370" s="148">
        <f t="shared" si="469"/>
        <v>1000</v>
      </c>
      <c r="AO3370" s="148">
        <f t="shared" si="470"/>
        <v>20</v>
      </c>
      <c r="AP3370" s="148">
        <v>6</v>
      </c>
      <c r="AQ3370" s="140">
        <v>6</v>
      </c>
      <c r="AS3370" s="42">
        <f t="shared" si="471"/>
        <v>1287.6695566211322</v>
      </c>
      <c r="AT3370" s="101">
        <f t="shared" si="472"/>
        <v>0</v>
      </c>
      <c r="AU3370" s="42">
        <f t="shared" si="473"/>
        <v>1287.6695566211322</v>
      </c>
      <c r="AV3370" s="42">
        <f t="shared" si="474"/>
        <v>5418.493620245672</v>
      </c>
      <c r="AW3370" s="102">
        <f t="shared" si="475"/>
        <v>431</v>
      </c>
      <c r="AX3370" s="43">
        <f t="shared" si="468"/>
        <v>0.75</v>
      </c>
      <c r="AY3370" s="43" t="str">
        <f t="shared" si="476"/>
        <v>UTGS</v>
      </c>
    </row>
    <row r="3371" spans="1:51" hidden="1" x14ac:dyDescent="0.2">
      <c r="A3371" s="38">
        <v>3364</v>
      </c>
      <c r="B3371" t="s">
        <v>362</v>
      </c>
      <c r="C3371" t="s">
        <v>289</v>
      </c>
      <c r="D3371">
        <v>320</v>
      </c>
      <c r="E3371" t="s">
        <v>1245</v>
      </c>
      <c r="F3371">
        <v>0.25</v>
      </c>
      <c r="G3371" t="str">
        <f>LOOKUP(F3371,{0,6,45},{"F","L","H"})</f>
        <v>F</v>
      </c>
      <c r="H3371" t="s">
        <v>4987</v>
      </c>
      <c r="I3371" s="43" t="str">
        <f>IFERROR(VLOOKUP(#REF!,#REF!,2,FALSE),"No")</f>
        <v>No</v>
      </c>
      <c r="J3371" s="139">
        <v>0.75</v>
      </c>
      <c r="K3371" s="148">
        <v>31</v>
      </c>
      <c r="L3371" s="148"/>
      <c r="M3371" s="148"/>
      <c r="N3371" s="148"/>
      <c r="O3371" s="148"/>
      <c r="P3371" s="148"/>
      <c r="Q3371" s="148"/>
      <c r="R3371" s="148"/>
      <c r="S3371" s="148"/>
      <c r="T3371" s="148"/>
      <c r="U3371" s="148"/>
      <c r="V3371" s="148"/>
      <c r="W3371" s="148"/>
      <c r="X3371" s="139">
        <v>2</v>
      </c>
      <c r="Y3371" s="148">
        <v>1000</v>
      </c>
      <c r="Z3371" s="148"/>
      <c r="AA3371" s="148"/>
      <c r="AB3371" s="148"/>
      <c r="AC3371" s="148"/>
      <c r="AD3371" s="148"/>
      <c r="AE3371" s="148"/>
      <c r="AF3371" s="148"/>
      <c r="AG3371" s="148"/>
      <c r="AH3371" s="148"/>
      <c r="AI3371" s="148"/>
      <c r="AJ3371" s="148"/>
      <c r="AK3371" s="148"/>
      <c r="AL3371" s="139">
        <v>0</v>
      </c>
      <c r="AM3371" s="139">
        <v>0</v>
      </c>
      <c r="AN3371" s="148">
        <f t="shared" si="469"/>
        <v>1000</v>
      </c>
      <c r="AO3371" s="148">
        <f t="shared" si="470"/>
        <v>31</v>
      </c>
      <c r="AP3371" s="148">
        <v>7</v>
      </c>
      <c r="AQ3371" s="140">
        <v>16</v>
      </c>
      <c r="AS3371" s="42">
        <f t="shared" si="471"/>
        <v>1995.8878127627549</v>
      </c>
      <c r="AT3371" s="101">
        <f t="shared" si="472"/>
        <v>0</v>
      </c>
      <c r="AU3371" s="42">
        <f t="shared" si="473"/>
        <v>1995.8878127627549</v>
      </c>
      <c r="AV3371" s="42">
        <f t="shared" si="474"/>
        <v>2031.935107592127</v>
      </c>
      <c r="AW3371" s="102">
        <f t="shared" si="475"/>
        <v>431</v>
      </c>
      <c r="AX3371" s="43">
        <f t="shared" si="468"/>
        <v>0.75</v>
      </c>
      <c r="AY3371" s="43" t="str">
        <f t="shared" si="476"/>
        <v>UTGS</v>
      </c>
    </row>
    <row r="3372" spans="1:51" hidden="1" x14ac:dyDescent="0.2">
      <c r="A3372" s="38">
        <v>3365</v>
      </c>
      <c r="B3372" t="s">
        <v>362</v>
      </c>
      <c r="C3372" t="s">
        <v>289</v>
      </c>
      <c r="D3372">
        <v>550</v>
      </c>
      <c r="E3372" t="s">
        <v>1245</v>
      </c>
      <c r="F3372">
        <v>2</v>
      </c>
      <c r="G3372" t="str">
        <f>LOOKUP(F3372,{0,6,45},{"F","L","H"})</f>
        <v>F</v>
      </c>
      <c r="H3372" t="s">
        <v>4988</v>
      </c>
      <c r="I3372" s="43" t="str">
        <f>IFERROR(VLOOKUP(#REF!,#REF!,2,FALSE),"No")</f>
        <v>No</v>
      </c>
      <c r="J3372" s="139">
        <v>0.75</v>
      </c>
      <c r="K3372" s="148">
        <v>18</v>
      </c>
      <c r="L3372" s="148"/>
      <c r="M3372" s="148"/>
      <c r="N3372" s="148"/>
      <c r="O3372" s="148"/>
      <c r="P3372" s="148"/>
      <c r="Q3372" s="148"/>
      <c r="R3372" s="148"/>
      <c r="S3372" s="148"/>
      <c r="T3372" s="148"/>
      <c r="U3372" s="148"/>
      <c r="V3372" s="148"/>
      <c r="W3372" s="148"/>
      <c r="X3372" s="139">
        <v>2</v>
      </c>
      <c r="Y3372" s="148">
        <v>174.56</v>
      </c>
      <c r="Z3372" s="148">
        <v>4</v>
      </c>
      <c r="AA3372" s="148">
        <v>825.44</v>
      </c>
      <c r="AB3372" s="148"/>
      <c r="AC3372" s="148"/>
      <c r="AD3372" s="148"/>
      <c r="AE3372" s="148"/>
      <c r="AF3372" s="148"/>
      <c r="AG3372" s="148"/>
      <c r="AH3372" s="148"/>
      <c r="AI3372" s="148"/>
      <c r="AJ3372" s="148"/>
      <c r="AK3372" s="148"/>
      <c r="AL3372" s="139">
        <v>0</v>
      </c>
      <c r="AM3372" s="139">
        <v>0</v>
      </c>
      <c r="AN3372" s="148">
        <f t="shared" si="469"/>
        <v>1000</v>
      </c>
      <c r="AO3372" s="148">
        <f t="shared" si="470"/>
        <v>18</v>
      </c>
      <c r="AP3372" s="148">
        <v>8</v>
      </c>
      <c r="AQ3372" s="140">
        <v>8</v>
      </c>
      <c r="AS3372" s="42">
        <f t="shared" si="471"/>
        <v>1158.9026009590189</v>
      </c>
      <c r="AT3372" s="101">
        <f t="shared" si="472"/>
        <v>0</v>
      </c>
      <c r="AU3372" s="42">
        <f t="shared" si="473"/>
        <v>1158.9026009590189</v>
      </c>
      <c r="AV3372" s="42">
        <f t="shared" si="474"/>
        <v>4803.6708151842549</v>
      </c>
      <c r="AW3372" s="102">
        <f t="shared" si="475"/>
        <v>585.0096169344007</v>
      </c>
      <c r="AX3372" s="43">
        <f t="shared" si="468"/>
        <v>0.75</v>
      </c>
      <c r="AY3372" s="43" t="str">
        <f t="shared" si="476"/>
        <v>UTGS</v>
      </c>
    </row>
    <row r="3373" spans="1:51" hidden="1" x14ac:dyDescent="0.2">
      <c r="A3373" s="38">
        <v>3366</v>
      </c>
      <c r="B3373" t="s">
        <v>362</v>
      </c>
      <c r="C3373" t="s">
        <v>289</v>
      </c>
      <c r="D3373">
        <v>540</v>
      </c>
      <c r="E3373" t="s">
        <v>1250</v>
      </c>
      <c r="F3373">
        <v>0.25</v>
      </c>
      <c r="G3373" t="str">
        <f>LOOKUP(F3373,{0,6,45},{"F","L","H"})</f>
        <v>F</v>
      </c>
      <c r="H3373" t="s">
        <v>4989</v>
      </c>
      <c r="I3373" s="43" t="str">
        <f>IFERROR(VLOOKUP(#REF!,#REF!,2,FALSE),"No")</f>
        <v>No</v>
      </c>
      <c r="J3373" s="139">
        <v>0.75</v>
      </c>
      <c r="K3373" s="148">
        <v>15</v>
      </c>
      <c r="L3373" s="148"/>
      <c r="M3373" s="148"/>
      <c r="N3373" s="148"/>
      <c r="O3373" s="148"/>
      <c r="P3373" s="148"/>
      <c r="Q3373" s="148"/>
      <c r="R3373" s="148"/>
      <c r="S3373" s="148"/>
      <c r="T3373" s="148"/>
      <c r="U3373" s="148"/>
      <c r="V3373" s="148"/>
      <c r="W3373" s="148"/>
      <c r="X3373" s="139">
        <v>2</v>
      </c>
      <c r="Y3373" s="148">
        <v>1000</v>
      </c>
      <c r="Z3373" s="148"/>
      <c r="AA3373" s="148"/>
      <c r="AB3373" s="148"/>
      <c r="AC3373" s="148"/>
      <c r="AD3373" s="148"/>
      <c r="AE3373" s="148"/>
      <c r="AF3373" s="148"/>
      <c r="AG3373" s="148"/>
      <c r="AH3373" s="148"/>
      <c r="AI3373" s="148"/>
      <c r="AJ3373" s="148"/>
      <c r="AK3373" s="148"/>
      <c r="AL3373" s="139">
        <v>0</v>
      </c>
      <c r="AM3373" s="139">
        <v>0</v>
      </c>
      <c r="AN3373" s="148">
        <f t="shared" si="469"/>
        <v>1000</v>
      </c>
      <c r="AO3373" s="148">
        <f t="shared" si="470"/>
        <v>15</v>
      </c>
      <c r="AP3373" s="148">
        <v>12</v>
      </c>
      <c r="AQ3373" s="140">
        <v>12</v>
      </c>
      <c r="AS3373" s="42">
        <f t="shared" si="471"/>
        <v>965.7521674658492</v>
      </c>
      <c r="AT3373" s="101">
        <f t="shared" si="472"/>
        <v>0</v>
      </c>
      <c r="AU3373" s="42">
        <f t="shared" si="473"/>
        <v>965.7521674658492</v>
      </c>
      <c r="AV3373" s="42">
        <f t="shared" si="474"/>
        <v>2709.246810122836</v>
      </c>
      <c r="AW3373" s="102">
        <f t="shared" si="475"/>
        <v>585.0096169344007</v>
      </c>
      <c r="AX3373" s="43">
        <f t="shared" si="468"/>
        <v>0.75</v>
      </c>
      <c r="AY3373" s="43" t="str">
        <f t="shared" si="476"/>
        <v>UTGS</v>
      </c>
    </row>
    <row r="3374" spans="1:51" hidden="1" x14ac:dyDescent="0.2">
      <c r="A3374" s="38">
        <v>3367</v>
      </c>
      <c r="B3374" t="s">
        <v>362</v>
      </c>
      <c r="C3374" t="s">
        <v>289</v>
      </c>
      <c r="D3374">
        <v>320</v>
      </c>
      <c r="E3374" t="s">
        <v>1245</v>
      </c>
      <c r="F3374">
        <v>0.25</v>
      </c>
      <c r="G3374" t="str">
        <f>LOOKUP(F3374,{0,6,45},{"F","L","H"})</f>
        <v>F</v>
      </c>
      <c r="H3374" t="s">
        <v>4990</v>
      </c>
      <c r="I3374" s="43" t="str">
        <f>IFERROR(VLOOKUP(#REF!,#REF!,2,FALSE),"No")</f>
        <v>No</v>
      </c>
      <c r="J3374" s="139">
        <v>0.75</v>
      </c>
      <c r="K3374" s="148">
        <v>16</v>
      </c>
      <c r="L3374" s="148"/>
      <c r="M3374" s="148"/>
      <c r="N3374" s="148"/>
      <c r="O3374" s="148"/>
      <c r="P3374" s="148"/>
      <c r="Q3374" s="148"/>
      <c r="R3374" s="148"/>
      <c r="S3374" s="148"/>
      <c r="T3374" s="148"/>
      <c r="U3374" s="148"/>
      <c r="V3374" s="148"/>
      <c r="W3374" s="148"/>
      <c r="X3374" s="139">
        <v>1.25</v>
      </c>
      <c r="Y3374" s="148">
        <v>268.83</v>
      </c>
      <c r="Z3374" s="148">
        <v>2</v>
      </c>
      <c r="AA3374" s="148">
        <v>731.17</v>
      </c>
      <c r="AB3374" s="148"/>
      <c r="AC3374" s="148"/>
      <c r="AD3374" s="148"/>
      <c r="AE3374" s="148"/>
      <c r="AF3374" s="148"/>
      <c r="AG3374" s="148"/>
      <c r="AH3374" s="148"/>
      <c r="AI3374" s="148"/>
      <c r="AJ3374" s="148"/>
      <c r="AK3374" s="148"/>
      <c r="AL3374" s="139">
        <v>0</v>
      </c>
      <c r="AM3374" s="139">
        <v>0</v>
      </c>
      <c r="AN3374" s="148">
        <f t="shared" si="469"/>
        <v>1000</v>
      </c>
      <c r="AO3374" s="148">
        <f t="shared" si="470"/>
        <v>16</v>
      </c>
      <c r="AP3374" s="148">
        <v>10</v>
      </c>
      <c r="AQ3374" s="140">
        <v>10</v>
      </c>
      <c r="AS3374" s="42">
        <f t="shared" si="471"/>
        <v>1030.1356452969058</v>
      </c>
      <c r="AT3374" s="101">
        <f t="shared" si="472"/>
        <v>0</v>
      </c>
      <c r="AU3374" s="42">
        <f t="shared" si="473"/>
        <v>1030.1356452969058</v>
      </c>
      <c r="AV3374" s="42">
        <f t="shared" si="474"/>
        <v>3269.9142721474032</v>
      </c>
      <c r="AW3374" s="102">
        <f t="shared" si="475"/>
        <v>431</v>
      </c>
      <c r="AX3374" s="43">
        <f t="shared" si="468"/>
        <v>0.75</v>
      </c>
      <c r="AY3374" s="43" t="str">
        <f t="shared" si="476"/>
        <v>UTGS</v>
      </c>
    </row>
    <row r="3375" spans="1:51" hidden="1" x14ac:dyDescent="0.2">
      <c r="A3375" s="38">
        <v>3368</v>
      </c>
      <c r="B3375" t="s">
        <v>362</v>
      </c>
      <c r="C3375" t="s">
        <v>289</v>
      </c>
      <c r="D3375">
        <v>320</v>
      </c>
      <c r="E3375" t="s">
        <v>1245</v>
      </c>
      <c r="F3375">
        <v>0.25</v>
      </c>
      <c r="G3375" t="str">
        <f>LOOKUP(F3375,{0,6,45},{"F","L","H"})</f>
        <v>F</v>
      </c>
      <c r="H3375" t="s">
        <v>4991</v>
      </c>
      <c r="I3375" s="43" t="str">
        <f>IFERROR(VLOOKUP(#REF!,#REF!,2,FALSE),"No")</f>
        <v>No</v>
      </c>
      <c r="J3375" s="139">
        <v>0.75</v>
      </c>
      <c r="K3375" s="148">
        <v>28</v>
      </c>
      <c r="L3375" s="148"/>
      <c r="M3375" s="148"/>
      <c r="N3375" s="148"/>
      <c r="O3375" s="148"/>
      <c r="P3375" s="148"/>
      <c r="Q3375" s="148"/>
      <c r="R3375" s="148"/>
      <c r="S3375" s="148"/>
      <c r="T3375" s="148"/>
      <c r="U3375" s="148"/>
      <c r="V3375" s="148"/>
      <c r="W3375" s="148"/>
      <c r="X3375" s="139">
        <v>2</v>
      </c>
      <c r="Y3375" s="148">
        <v>1000</v>
      </c>
      <c r="Z3375" s="149"/>
      <c r="AA3375" s="148"/>
      <c r="AB3375" s="148"/>
      <c r="AC3375" s="148"/>
      <c r="AD3375" s="148"/>
      <c r="AE3375" s="148"/>
      <c r="AF3375" s="148"/>
      <c r="AG3375" s="148"/>
      <c r="AH3375" s="148"/>
      <c r="AI3375" s="148"/>
      <c r="AJ3375" s="148"/>
      <c r="AK3375" s="148"/>
      <c r="AL3375" s="139">
        <v>0</v>
      </c>
      <c r="AM3375" s="139">
        <v>0</v>
      </c>
      <c r="AN3375" s="148">
        <f t="shared" si="469"/>
        <v>1000</v>
      </c>
      <c r="AO3375" s="148">
        <f t="shared" si="470"/>
        <v>28</v>
      </c>
      <c r="AP3375" s="148">
        <v>9</v>
      </c>
      <c r="AQ3375" s="140">
        <v>9</v>
      </c>
      <c r="AS3375" s="42">
        <f t="shared" si="471"/>
        <v>1802.7373792695851</v>
      </c>
      <c r="AT3375" s="101">
        <f t="shared" si="472"/>
        <v>0</v>
      </c>
      <c r="AU3375" s="42">
        <f t="shared" si="473"/>
        <v>1802.7373792695851</v>
      </c>
      <c r="AV3375" s="42">
        <f t="shared" si="474"/>
        <v>3612.3290801637813</v>
      </c>
      <c r="AW3375" s="102">
        <f t="shared" si="475"/>
        <v>431</v>
      </c>
      <c r="AX3375" s="43">
        <f t="shared" si="468"/>
        <v>0.75</v>
      </c>
      <c r="AY3375" s="43" t="str">
        <f t="shared" si="476"/>
        <v>UTGS</v>
      </c>
    </row>
    <row r="3376" spans="1:51" hidden="1" x14ac:dyDescent="0.2">
      <c r="A3376" s="38">
        <v>3369</v>
      </c>
      <c r="B3376" t="s">
        <v>362</v>
      </c>
      <c r="C3376" t="s">
        <v>289</v>
      </c>
      <c r="D3376">
        <v>550</v>
      </c>
      <c r="E3376" t="s">
        <v>1245</v>
      </c>
      <c r="F3376">
        <v>2</v>
      </c>
      <c r="G3376" t="str">
        <f>LOOKUP(F3376,{0,6,45},{"F","L","H"})</f>
        <v>F</v>
      </c>
      <c r="H3376" t="s">
        <v>4993</v>
      </c>
      <c r="I3376" s="43" t="str">
        <f>IFERROR(VLOOKUP(#REF!,#REF!,2,FALSE),"No")</f>
        <v>No</v>
      </c>
      <c r="J3376" s="139">
        <v>0.75</v>
      </c>
      <c r="K3376" s="148">
        <v>12</v>
      </c>
      <c r="L3376" s="148"/>
      <c r="M3376" s="148"/>
      <c r="N3376" s="148"/>
      <c r="O3376" s="148"/>
      <c r="P3376" s="148"/>
      <c r="Q3376" s="148"/>
      <c r="R3376" s="148"/>
      <c r="S3376" s="148"/>
      <c r="T3376" s="148"/>
      <c r="U3376" s="148"/>
      <c r="V3376" s="148"/>
      <c r="W3376" s="148"/>
      <c r="X3376" s="139">
        <v>2</v>
      </c>
      <c r="Y3376" s="148">
        <v>1000</v>
      </c>
      <c r="Z3376" s="149"/>
      <c r="AA3376" s="148"/>
      <c r="AB3376" s="148"/>
      <c r="AC3376" s="148"/>
      <c r="AD3376" s="148"/>
      <c r="AE3376" s="148"/>
      <c r="AF3376" s="148"/>
      <c r="AG3376" s="148"/>
      <c r="AH3376" s="148"/>
      <c r="AI3376" s="148"/>
      <c r="AJ3376" s="148"/>
      <c r="AK3376" s="148"/>
      <c r="AL3376" s="139">
        <v>0</v>
      </c>
      <c r="AM3376" s="139">
        <v>0</v>
      </c>
      <c r="AN3376" s="148">
        <f t="shared" si="469"/>
        <v>1000</v>
      </c>
      <c r="AO3376" s="148">
        <f t="shared" si="470"/>
        <v>12</v>
      </c>
      <c r="AP3376" s="148">
        <v>14</v>
      </c>
      <c r="AQ3376" s="140">
        <v>82</v>
      </c>
      <c r="AS3376" s="42">
        <f t="shared" si="471"/>
        <v>772.60173397267931</v>
      </c>
      <c r="AT3376" s="101">
        <f t="shared" si="472"/>
        <v>0</v>
      </c>
      <c r="AU3376" s="42">
        <f t="shared" si="473"/>
        <v>772.60173397267931</v>
      </c>
      <c r="AV3376" s="42">
        <f t="shared" si="474"/>
        <v>396.47514294480527</v>
      </c>
      <c r="AW3376" s="102">
        <f t="shared" si="475"/>
        <v>585.0096169344007</v>
      </c>
      <c r="AX3376" s="43">
        <f t="shared" si="468"/>
        <v>0.75</v>
      </c>
      <c r="AY3376" s="43" t="str">
        <f t="shared" si="476"/>
        <v>UTGS</v>
      </c>
    </row>
    <row r="3377" spans="1:51" hidden="1" x14ac:dyDescent="0.2">
      <c r="A3377" s="38">
        <v>3370</v>
      </c>
      <c r="B3377" t="s">
        <v>362</v>
      </c>
      <c r="C3377" t="s">
        <v>289</v>
      </c>
      <c r="D3377">
        <v>550</v>
      </c>
      <c r="E3377" t="s">
        <v>1232</v>
      </c>
      <c r="F3377">
        <v>2</v>
      </c>
      <c r="G3377" t="str">
        <f>LOOKUP(F3377,{0,6,45},{"F","L","H"})</f>
        <v>F</v>
      </c>
      <c r="H3377" t="s">
        <v>4994</v>
      </c>
      <c r="I3377" s="43" t="str">
        <f>IFERROR(VLOOKUP(#REF!,#REF!,2,FALSE),"No")</f>
        <v>No</v>
      </c>
      <c r="J3377" s="139">
        <v>0.75</v>
      </c>
      <c r="K3377" s="148">
        <v>56</v>
      </c>
      <c r="L3377" s="148"/>
      <c r="M3377" s="148"/>
      <c r="N3377" s="148"/>
      <c r="O3377" s="148"/>
      <c r="P3377" s="148"/>
      <c r="Q3377" s="148"/>
      <c r="R3377" s="148"/>
      <c r="S3377" s="148"/>
      <c r="T3377" s="148"/>
      <c r="U3377" s="148"/>
      <c r="V3377" s="148"/>
      <c r="W3377" s="148"/>
      <c r="X3377" s="139">
        <v>2</v>
      </c>
      <c r="Y3377" s="148">
        <v>767.9</v>
      </c>
      <c r="Z3377" s="148">
        <v>3</v>
      </c>
      <c r="AA3377" s="148">
        <v>232.1</v>
      </c>
      <c r="AB3377" s="148"/>
      <c r="AC3377" s="148"/>
      <c r="AD3377" s="148"/>
      <c r="AE3377" s="148"/>
      <c r="AF3377" s="148"/>
      <c r="AG3377" s="148"/>
      <c r="AH3377" s="148"/>
      <c r="AI3377" s="148"/>
      <c r="AJ3377" s="148"/>
      <c r="AK3377" s="148"/>
      <c r="AL3377" s="139">
        <v>0</v>
      </c>
      <c r="AM3377" s="139">
        <v>0</v>
      </c>
      <c r="AN3377" s="148">
        <f t="shared" si="469"/>
        <v>1000</v>
      </c>
      <c r="AO3377" s="148">
        <f t="shared" si="470"/>
        <v>56</v>
      </c>
      <c r="AP3377" s="148">
        <v>9</v>
      </c>
      <c r="AQ3377" s="140">
        <v>71</v>
      </c>
      <c r="AS3377" s="42">
        <f t="shared" si="471"/>
        <v>3605.4747585391701</v>
      </c>
      <c r="AT3377" s="101">
        <f t="shared" si="472"/>
        <v>0</v>
      </c>
      <c r="AU3377" s="42">
        <f t="shared" si="473"/>
        <v>3605.4747585391701</v>
      </c>
      <c r="AV3377" s="42">
        <f t="shared" si="474"/>
        <v>416.44977072498631</v>
      </c>
      <c r="AW3377" s="102">
        <f t="shared" si="475"/>
        <v>585.0096169344007</v>
      </c>
      <c r="AX3377" s="43">
        <f t="shared" si="468"/>
        <v>0.75</v>
      </c>
      <c r="AY3377" s="43" t="str">
        <f t="shared" si="476"/>
        <v>UTGS</v>
      </c>
    </row>
    <row r="3378" spans="1:51" hidden="1" x14ac:dyDescent="0.2">
      <c r="A3378" s="38">
        <v>3371</v>
      </c>
      <c r="B3378" t="s">
        <v>362</v>
      </c>
      <c r="C3378" t="s">
        <v>289</v>
      </c>
      <c r="D3378">
        <v>550</v>
      </c>
      <c r="E3378" t="s">
        <v>1232</v>
      </c>
      <c r="F3378">
        <v>2</v>
      </c>
      <c r="G3378" t="str">
        <f>LOOKUP(F3378,{0,6,45},{"F","L","H"})</f>
        <v>F</v>
      </c>
      <c r="H3378" t="s">
        <v>4995</v>
      </c>
      <c r="I3378" s="43" t="str">
        <f>IFERROR(VLOOKUP(#REF!,#REF!,2,FALSE),"No")</f>
        <v>No</v>
      </c>
      <c r="J3378" s="139">
        <v>0.75</v>
      </c>
      <c r="K3378" s="148">
        <v>10</v>
      </c>
      <c r="L3378" s="148"/>
      <c r="M3378" s="148"/>
      <c r="N3378" s="148"/>
      <c r="O3378" s="148"/>
      <c r="P3378" s="148"/>
      <c r="Q3378" s="148"/>
      <c r="R3378" s="148"/>
      <c r="S3378" s="148"/>
      <c r="T3378" s="148"/>
      <c r="U3378" s="148"/>
      <c r="V3378" s="148"/>
      <c r="W3378" s="148"/>
      <c r="X3378" s="139">
        <v>2</v>
      </c>
      <c r="Y3378" s="148">
        <v>817.69</v>
      </c>
      <c r="Z3378" s="148">
        <v>3</v>
      </c>
      <c r="AA3378" s="148">
        <v>182.31</v>
      </c>
      <c r="AB3378" s="148"/>
      <c r="AC3378" s="148"/>
      <c r="AD3378" s="148"/>
      <c r="AE3378" s="148"/>
      <c r="AF3378" s="148"/>
      <c r="AG3378" s="148"/>
      <c r="AH3378" s="148"/>
      <c r="AI3378" s="148"/>
      <c r="AJ3378" s="148"/>
      <c r="AK3378" s="148"/>
      <c r="AL3378" s="139">
        <v>0</v>
      </c>
      <c r="AM3378" s="139">
        <v>0</v>
      </c>
      <c r="AN3378" s="148">
        <f t="shared" si="469"/>
        <v>1000</v>
      </c>
      <c r="AO3378" s="148">
        <f t="shared" si="470"/>
        <v>10</v>
      </c>
      <c r="AP3378" s="148">
        <v>7</v>
      </c>
      <c r="AQ3378" s="140">
        <v>61</v>
      </c>
      <c r="AS3378" s="42">
        <f t="shared" si="471"/>
        <v>643.83477831056609</v>
      </c>
      <c r="AT3378" s="101">
        <f t="shared" si="472"/>
        <v>0</v>
      </c>
      <c r="AU3378" s="42">
        <f t="shared" si="473"/>
        <v>643.83477831056609</v>
      </c>
      <c r="AV3378" s="42">
        <f t="shared" si="474"/>
        <v>495.07001510613173</v>
      </c>
      <c r="AW3378" s="102">
        <f t="shared" si="475"/>
        <v>585.0096169344007</v>
      </c>
      <c r="AX3378" s="43">
        <f t="shared" si="468"/>
        <v>0.75</v>
      </c>
      <c r="AY3378" s="43" t="str">
        <f t="shared" si="476"/>
        <v>UTGS</v>
      </c>
    </row>
    <row r="3379" spans="1:51" hidden="1" x14ac:dyDescent="0.2">
      <c r="A3379" s="38">
        <v>3372</v>
      </c>
      <c r="B3379" t="s">
        <v>362</v>
      </c>
      <c r="C3379" t="s">
        <v>289</v>
      </c>
      <c r="D3379">
        <v>550</v>
      </c>
      <c r="E3379" t="s">
        <v>1245</v>
      </c>
      <c r="F3379">
        <v>2</v>
      </c>
      <c r="G3379" t="str">
        <f>LOOKUP(F3379,{0,6,45},{"F","L","H"})</f>
        <v>F</v>
      </c>
      <c r="H3379" t="s">
        <v>4996</v>
      </c>
      <c r="I3379" s="43" t="str">
        <f>IFERROR(VLOOKUP(#REF!,#REF!,2,FALSE),"No")</f>
        <v>No</v>
      </c>
      <c r="J3379" s="149">
        <v>0.75</v>
      </c>
      <c r="K3379" s="148">
        <v>22</v>
      </c>
      <c r="L3379" s="148"/>
      <c r="M3379" s="148"/>
      <c r="N3379" s="148"/>
      <c r="O3379" s="148"/>
      <c r="P3379" s="148"/>
      <c r="Q3379" s="148"/>
      <c r="R3379" s="148"/>
      <c r="S3379" s="148"/>
      <c r="T3379" s="148"/>
      <c r="U3379" s="148"/>
      <c r="V3379" s="148"/>
      <c r="W3379" s="148"/>
      <c r="X3379" s="139">
        <v>2</v>
      </c>
      <c r="Y3379" s="148">
        <v>1000</v>
      </c>
      <c r="Z3379" s="148"/>
      <c r="AA3379" s="148"/>
      <c r="AB3379" s="148"/>
      <c r="AC3379" s="148"/>
      <c r="AD3379" s="148"/>
      <c r="AE3379" s="148"/>
      <c r="AF3379" s="148"/>
      <c r="AG3379" s="148"/>
      <c r="AH3379" s="148"/>
      <c r="AI3379" s="148"/>
      <c r="AJ3379" s="148"/>
      <c r="AK3379" s="148"/>
      <c r="AL3379" s="139">
        <v>0</v>
      </c>
      <c r="AM3379" s="139">
        <v>0</v>
      </c>
      <c r="AN3379" s="148">
        <f t="shared" si="469"/>
        <v>1000</v>
      </c>
      <c r="AO3379" s="148">
        <f t="shared" si="470"/>
        <v>22</v>
      </c>
      <c r="AP3379" s="148">
        <v>4</v>
      </c>
      <c r="AQ3379" s="140">
        <v>21</v>
      </c>
      <c r="AS3379" s="42">
        <f t="shared" si="471"/>
        <v>1416.4365122832455</v>
      </c>
      <c r="AT3379" s="101">
        <f t="shared" si="472"/>
        <v>0</v>
      </c>
      <c r="AU3379" s="42">
        <f t="shared" si="473"/>
        <v>1416.4365122832455</v>
      </c>
      <c r="AV3379" s="42">
        <f t="shared" si="474"/>
        <v>1548.1410343559062</v>
      </c>
      <c r="AW3379" s="102">
        <f t="shared" si="475"/>
        <v>585.0096169344007</v>
      </c>
      <c r="AX3379" s="43">
        <f t="shared" si="468"/>
        <v>0.75</v>
      </c>
      <c r="AY3379" s="43" t="str">
        <f t="shared" si="476"/>
        <v>UTGS</v>
      </c>
    </row>
    <row r="3380" spans="1:51" hidden="1" x14ac:dyDescent="0.2">
      <c r="A3380" s="38">
        <v>3373</v>
      </c>
      <c r="B3380" t="s">
        <v>5806</v>
      </c>
      <c r="C3380" t="s">
        <v>289</v>
      </c>
      <c r="D3380">
        <v>17800</v>
      </c>
      <c r="E3380" t="s">
        <v>197</v>
      </c>
      <c r="F3380">
        <v>2</v>
      </c>
      <c r="G3380" t="str">
        <f>LOOKUP(F3380,{0,6,45},{"F","L","H"})</f>
        <v>F</v>
      </c>
      <c r="H3380" t="s">
        <v>4997</v>
      </c>
      <c r="I3380" s="43" t="str">
        <f>IFERROR(VLOOKUP(#REF!,#REF!,2,FALSE),"No")</f>
        <v>No</v>
      </c>
      <c r="J3380" s="139">
        <v>2</v>
      </c>
      <c r="K3380" s="148">
        <v>103</v>
      </c>
      <c r="L3380" s="148"/>
      <c r="M3380" s="148"/>
      <c r="N3380" s="148"/>
      <c r="O3380" s="148"/>
      <c r="P3380" s="148"/>
      <c r="Q3380" s="148"/>
      <c r="R3380" s="148"/>
      <c r="S3380" s="148"/>
      <c r="T3380" s="148"/>
      <c r="U3380" s="148"/>
      <c r="V3380" s="148"/>
      <c r="W3380" s="148"/>
      <c r="X3380" s="139">
        <v>4</v>
      </c>
      <c r="Y3380" s="148">
        <v>1000</v>
      </c>
      <c r="Z3380" s="148"/>
      <c r="AA3380" s="148"/>
      <c r="AB3380" s="148"/>
      <c r="AC3380" s="148"/>
      <c r="AD3380" s="148"/>
      <c r="AE3380" s="148"/>
      <c r="AF3380" s="148"/>
      <c r="AG3380" s="148"/>
      <c r="AH3380" s="148"/>
      <c r="AI3380" s="148"/>
      <c r="AJ3380" s="148"/>
      <c r="AK3380" s="148"/>
      <c r="AL3380" s="139">
        <v>0</v>
      </c>
      <c r="AM3380" s="139">
        <v>0</v>
      </c>
      <c r="AN3380" s="148">
        <f t="shared" si="469"/>
        <v>1000</v>
      </c>
      <c r="AO3380" s="148">
        <f t="shared" si="470"/>
        <v>103</v>
      </c>
      <c r="AP3380" s="148">
        <v>3</v>
      </c>
      <c r="AQ3380" s="140">
        <v>3</v>
      </c>
      <c r="AS3380" s="42">
        <f t="shared" si="471"/>
        <v>7517.2982165988305</v>
      </c>
      <c r="AT3380" s="101">
        <f t="shared" si="472"/>
        <v>0</v>
      </c>
      <c r="AU3380" s="42">
        <f t="shared" si="473"/>
        <v>7517.2982165988305</v>
      </c>
      <c r="AV3380" s="42">
        <f t="shared" si="474"/>
        <v>13226.987240491346</v>
      </c>
      <c r="AW3380" s="102">
        <f t="shared" si="475"/>
        <v>15242</v>
      </c>
      <c r="AX3380" s="43">
        <f t="shared" si="468"/>
        <v>2</v>
      </c>
      <c r="AY3380" s="43" t="str">
        <f t="shared" si="476"/>
        <v>UTGS</v>
      </c>
    </row>
    <row r="3381" spans="1:51" hidden="1" x14ac:dyDescent="0.2">
      <c r="A3381" s="38">
        <v>3374</v>
      </c>
      <c r="B3381" t="s">
        <v>362</v>
      </c>
      <c r="C3381" t="s">
        <v>289</v>
      </c>
      <c r="D3381">
        <v>550</v>
      </c>
      <c r="E3381" t="s">
        <v>1245</v>
      </c>
      <c r="F3381">
        <v>2</v>
      </c>
      <c r="G3381" t="str">
        <f>LOOKUP(F3381,{0,6,45},{"F","L","H"})</f>
        <v>F</v>
      </c>
      <c r="H3381" t="s">
        <v>4998</v>
      </c>
      <c r="I3381" s="43" t="str">
        <f>IFERROR(VLOOKUP(#REF!,#REF!,2,FALSE),"No")</f>
        <v>No</v>
      </c>
      <c r="J3381" s="139">
        <v>0.75</v>
      </c>
      <c r="K3381" s="148">
        <v>62</v>
      </c>
      <c r="L3381" s="148"/>
      <c r="M3381" s="148"/>
      <c r="N3381" s="148"/>
      <c r="O3381" s="148"/>
      <c r="P3381" s="148"/>
      <c r="Q3381" s="148"/>
      <c r="R3381" s="148"/>
      <c r="S3381" s="148"/>
      <c r="T3381" s="148"/>
      <c r="U3381" s="148"/>
      <c r="V3381" s="148"/>
      <c r="W3381" s="148"/>
      <c r="X3381" s="139">
        <v>2</v>
      </c>
      <c r="Y3381" s="148">
        <v>1000</v>
      </c>
      <c r="Z3381" s="148"/>
      <c r="AA3381" s="148"/>
      <c r="AB3381" s="148"/>
      <c r="AC3381" s="148"/>
      <c r="AD3381" s="148"/>
      <c r="AE3381" s="148"/>
      <c r="AF3381" s="148"/>
      <c r="AG3381" s="148"/>
      <c r="AH3381" s="148"/>
      <c r="AI3381" s="148"/>
      <c r="AJ3381" s="148"/>
      <c r="AK3381" s="148"/>
      <c r="AL3381" s="139">
        <v>0</v>
      </c>
      <c r="AM3381" s="139">
        <v>0</v>
      </c>
      <c r="AN3381" s="148">
        <f t="shared" si="469"/>
        <v>1000</v>
      </c>
      <c r="AO3381" s="148">
        <f t="shared" si="470"/>
        <v>62</v>
      </c>
      <c r="AP3381" s="148">
        <v>12</v>
      </c>
      <c r="AQ3381" s="140">
        <v>26</v>
      </c>
      <c r="AS3381" s="42">
        <f t="shared" si="471"/>
        <v>3991.7756255255099</v>
      </c>
      <c r="AT3381" s="101">
        <f t="shared" si="472"/>
        <v>0</v>
      </c>
      <c r="AU3381" s="42">
        <f t="shared" si="473"/>
        <v>3991.7756255255099</v>
      </c>
      <c r="AV3381" s="42">
        <f t="shared" si="474"/>
        <v>1250.421604672078</v>
      </c>
      <c r="AW3381" s="102">
        <f t="shared" si="475"/>
        <v>585.0096169344007</v>
      </c>
      <c r="AX3381" s="43">
        <f t="shared" si="468"/>
        <v>0.75</v>
      </c>
      <c r="AY3381" s="43" t="str">
        <f t="shared" si="476"/>
        <v>UTGS</v>
      </c>
    </row>
    <row r="3382" spans="1:51" hidden="1" x14ac:dyDescent="0.2">
      <c r="A3382" s="38">
        <v>3375</v>
      </c>
      <c r="B3382" t="s">
        <v>5806</v>
      </c>
      <c r="C3382" t="s">
        <v>289</v>
      </c>
      <c r="D3382">
        <v>17800</v>
      </c>
      <c r="E3382" t="s">
        <v>197</v>
      </c>
      <c r="F3382">
        <v>2</v>
      </c>
      <c r="G3382" t="str">
        <f>LOOKUP(F3382,{0,6,45},{"F","L","H"})</f>
        <v>F</v>
      </c>
      <c r="H3382" t="s">
        <v>5773</v>
      </c>
      <c r="I3382" s="43" t="str">
        <f>IFERROR(VLOOKUP(#REF!,#REF!,2,FALSE),"No")</f>
        <v>No</v>
      </c>
      <c r="J3382" s="139">
        <v>4</v>
      </c>
      <c r="K3382" s="148">
        <v>511</v>
      </c>
      <c r="L3382" s="148">
        <v>6</v>
      </c>
      <c r="M3382" s="148">
        <v>1</v>
      </c>
      <c r="N3382" s="148"/>
      <c r="O3382" s="148"/>
      <c r="P3382" s="148"/>
      <c r="Q3382" s="148"/>
      <c r="R3382" s="148"/>
      <c r="S3382" s="148"/>
      <c r="T3382" s="148"/>
      <c r="U3382" s="148"/>
      <c r="V3382" s="148"/>
      <c r="W3382" s="148"/>
      <c r="X3382" s="139">
        <v>4</v>
      </c>
      <c r="Y3382" s="148">
        <v>239.8</v>
      </c>
      <c r="Z3382" s="148">
        <v>6</v>
      </c>
      <c r="AA3382" s="148">
        <v>760.2</v>
      </c>
      <c r="AB3382" s="148"/>
      <c r="AC3382" s="148"/>
      <c r="AD3382" s="148"/>
      <c r="AE3382" s="148"/>
      <c r="AF3382" s="148"/>
      <c r="AG3382" s="148"/>
      <c r="AH3382" s="148"/>
      <c r="AI3382" s="148"/>
      <c r="AJ3382" s="148"/>
      <c r="AK3382" s="148"/>
      <c r="AL3382" s="139">
        <v>0</v>
      </c>
      <c r="AM3382" s="139">
        <v>0</v>
      </c>
      <c r="AN3382" s="148">
        <f t="shared" si="469"/>
        <v>1000</v>
      </c>
      <c r="AO3382" s="148">
        <f t="shared" si="470"/>
        <v>512</v>
      </c>
      <c r="AP3382" s="148">
        <v>1</v>
      </c>
      <c r="AQ3382" s="140">
        <v>14</v>
      </c>
      <c r="AS3382" s="42">
        <f t="shared" si="471"/>
        <v>39166.23717166992</v>
      </c>
      <c r="AT3382" s="101">
        <f t="shared" si="472"/>
        <v>0</v>
      </c>
      <c r="AU3382" s="42">
        <f t="shared" si="473"/>
        <v>39166.23717166992</v>
      </c>
      <c r="AV3382" s="42">
        <f t="shared" si="474"/>
        <v>3939.359408676718</v>
      </c>
      <c r="AW3382" s="102">
        <f t="shared" si="475"/>
        <v>15242</v>
      </c>
      <c r="AX3382" s="43">
        <f t="shared" si="468"/>
        <v>4</v>
      </c>
      <c r="AY3382" s="43" t="str">
        <f t="shared" si="476"/>
        <v>UTGS</v>
      </c>
    </row>
    <row r="3383" spans="1:51" hidden="1" x14ac:dyDescent="0.2">
      <c r="A3383" s="38">
        <v>3376</v>
      </c>
      <c r="B3383" t="s">
        <v>362</v>
      </c>
      <c r="C3383" t="s">
        <v>289</v>
      </c>
      <c r="D3383">
        <v>540</v>
      </c>
      <c r="E3383" t="s">
        <v>1250</v>
      </c>
      <c r="F3383">
        <v>0.25</v>
      </c>
      <c r="G3383" t="str">
        <f>LOOKUP(F3383,{0,6,45},{"F","L","H"})</f>
        <v>F</v>
      </c>
      <c r="H3383" t="s">
        <v>4999</v>
      </c>
      <c r="I3383" s="43" t="str">
        <f>IFERROR(VLOOKUP(#REF!,#REF!,2,FALSE),"No")</f>
        <v>No</v>
      </c>
      <c r="J3383" s="139">
        <v>0.75</v>
      </c>
      <c r="K3383" s="148">
        <v>21</v>
      </c>
      <c r="L3383" s="148"/>
      <c r="M3383" s="148"/>
      <c r="N3383" s="148"/>
      <c r="O3383" s="148"/>
      <c r="P3383" s="148"/>
      <c r="Q3383" s="148"/>
      <c r="R3383" s="148"/>
      <c r="S3383" s="148"/>
      <c r="T3383" s="148"/>
      <c r="U3383" s="148"/>
      <c r="V3383" s="148"/>
      <c r="W3383" s="148"/>
      <c r="X3383" s="139">
        <v>2</v>
      </c>
      <c r="Y3383" s="148">
        <v>1000</v>
      </c>
      <c r="Z3383" s="148"/>
      <c r="AA3383" s="148"/>
      <c r="AB3383" s="148"/>
      <c r="AC3383" s="148"/>
      <c r="AD3383" s="148"/>
      <c r="AE3383" s="148"/>
      <c r="AF3383" s="148"/>
      <c r="AG3383" s="148"/>
      <c r="AH3383" s="148"/>
      <c r="AI3383" s="148"/>
      <c r="AJ3383" s="148"/>
      <c r="AK3383" s="148"/>
      <c r="AL3383" s="139">
        <v>0</v>
      </c>
      <c r="AM3383" s="139">
        <v>0</v>
      </c>
      <c r="AN3383" s="148">
        <f t="shared" si="469"/>
        <v>1000</v>
      </c>
      <c r="AO3383" s="148">
        <f t="shared" si="470"/>
        <v>21</v>
      </c>
      <c r="AP3383" s="148">
        <v>10</v>
      </c>
      <c r="AQ3383" s="140">
        <v>10</v>
      </c>
      <c r="AS3383" s="42">
        <f t="shared" si="471"/>
        <v>1352.0530344521887</v>
      </c>
      <c r="AT3383" s="101">
        <f t="shared" si="472"/>
        <v>0</v>
      </c>
      <c r="AU3383" s="42">
        <f t="shared" si="473"/>
        <v>1352.0530344521887</v>
      </c>
      <c r="AV3383" s="42">
        <f t="shared" si="474"/>
        <v>3251.0961721474032</v>
      </c>
      <c r="AW3383" s="102">
        <f t="shared" si="475"/>
        <v>585.0096169344007</v>
      </c>
      <c r="AX3383" s="43">
        <f t="shared" si="468"/>
        <v>0.75</v>
      </c>
      <c r="AY3383" s="43" t="str">
        <f t="shared" si="476"/>
        <v>UTGS</v>
      </c>
    </row>
    <row r="3384" spans="1:51" hidden="1" x14ac:dyDescent="0.2">
      <c r="A3384" s="38">
        <v>3377</v>
      </c>
      <c r="B3384" t="s">
        <v>362</v>
      </c>
      <c r="C3384" t="s">
        <v>289</v>
      </c>
      <c r="D3384">
        <v>320</v>
      </c>
      <c r="E3384" t="s">
        <v>1245</v>
      </c>
      <c r="F3384">
        <v>0.25</v>
      </c>
      <c r="G3384" t="str">
        <f>LOOKUP(F3384,{0,6,45},{"F","L","H"})</f>
        <v>F</v>
      </c>
      <c r="H3384" t="s">
        <v>5000</v>
      </c>
      <c r="I3384" s="43" t="str">
        <f>IFERROR(VLOOKUP(#REF!,#REF!,2,FALSE),"No")</f>
        <v>No</v>
      </c>
      <c r="J3384" s="139">
        <v>0.75</v>
      </c>
      <c r="K3384" s="148">
        <v>17</v>
      </c>
      <c r="L3384" s="148"/>
      <c r="M3384" s="148"/>
      <c r="N3384" s="148"/>
      <c r="O3384" s="148"/>
      <c r="P3384" s="148"/>
      <c r="Q3384" s="148"/>
      <c r="R3384" s="148"/>
      <c r="S3384" s="148"/>
      <c r="T3384" s="148"/>
      <c r="U3384" s="148"/>
      <c r="V3384" s="148"/>
      <c r="W3384" s="148"/>
      <c r="X3384" s="139">
        <v>2</v>
      </c>
      <c r="Y3384" s="148">
        <v>1000</v>
      </c>
      <c r="Z3384" s="148"/>
      <c r="AA3384" s="148"/>
      <c r="AB3384" s="148"/>
      <c r="AC3384" s="148"/>
      <c r="AD3384" s="148"/>
      <c r="AE3384" s="148"/>
      <c r="AF3384" s="148"/>
      <c r="AG3384" s="148"/>
      <c r="AH3384" s="148"/>
      <c r="AI3384" s="148"/>
      <c r="AJ3384" s="148"/>
      <c r="AK3384" s="148"/>
      <c r="AL3384" s="139">
        <v>0</v>
      </c>
      <c r="AM3384" s="139">
        <v>0</v>
      </c>
      <c r="AN3384" s="148">
        <f t="shared" si="469"/>
        <v>1000</v>
      </c>
      <c r="AO3384" s="148">
        <f t="shared" si="470"/>
        <v>17</v>
      </c>
      <c r="AP3384" s="148">
        <v>6</v>
      </c>
      <c r="AQ3384" s="140">
        <v>29</v>
      </c>
      <c r="AS3384" s="42">
        <f t="shared" si="471"/>
        <v>1094.5191231279623</v>
      </c>
      <c r="AT3384" s="101">
        <f t="shared" si="472"/>
        <v>0</v>
      </c>
      <c r="AU3384" s="42">
        <f t="shared" si="473"/>
        <v>1094.5191231279623</v>
      </c>
      <c r="AV3384" s="42">
        <f t="shared" si="474"/>
        <v>1121.06764556807</v>
      </c>
      <c r="AW3384" s="102">
        <f t="shared" si="475"/>
        <v>431</v>
      </c>
      <c r="AX3384" s="43">
        <f t="shared" si="468"/>
        <v>0.75</v>
      </c>
      <c r="AY3384" s="43" t="str">
        <f t="shared" si="476"/>
        <v>UTGS</v>
      </c>
    </row>
    <row r="3385" spans="1:51" hidden="1" x14ac:dyDescent="0.2">
      <c r="A3385" s="38">
        <v>3378</v>
      </c>
      <c r="B3385" t="s">
        <v>362</v>
      </c>
      <c r="C3385" t="s">
        <v>289</v>
      </c>
      <c r="D3385">
        <v>28250</v>
      </c>
      <c r="E3385" t="s">
        <v>212</v>
      </c>
      <c r="F3385">
        <v>45</v>
      </c>
      <c r="G3385" t="str">
        <f>LOOKUP(F3385,{0,6,45},{"F","L","H"})</f>
        <v>H</v>
      </c>
      <c r="H3385" t="s">
        <v>5001</v>
      </c>
      <c r="I3385" s="43" t="str">
        <f>IFERROR(VLOOKUP(#REF!,#REF!,2,FALSE),"No")</f>
        <v>No</v>
      </c>
      <c r="J3385" s="139">
        <v>4</v>
      </c>
      <c r="K3385" s="148">
        <v>35</v>
      </c>
      <c r="L3385" s="148"/>
      <c r="M3385" s="148"/>
      <c r="N3385" s="148"/>
      <c r="O3385" s="148"/>
      <c r="P3385" s="148"/>
      <c r="Q3385" s="148"/>
      <c r="R3385" s="148"/>
      <c r="S3385" s="148"/>
      <c r="T3385" s="148"/>
      <c r="U3385" s="148"/>
      <c r="V3385" s="148"/>
      <c r="W3385" s="148"/>
      <c r="X3385" s="139">
        <v>4</v>
      </c>
      <c r="Y3385" s="148">
        <v>1000</v>
      </c>
      <c r="Z3385" s="148"/>
      <c r="AA3385" s="148"/>
      <c r="AB3385" s="148"/>
      <c r="AC3385" s="148"/>
      <c r="AD3385" s="148"/>
      <c r="AE3385" s="148"/>
      <c r="AF3385" s="148"/>
      <c r="AG3385" s="148"/>
      <c r="AH3385" s="148"/>
      <c r="AI3385" s="148"/>
      <c r="AJ3385" s="148"/>
      <c r="AK3385" s="148"/>
      <c r="AL3385" s="139">
        <v>0</v>
      </c>
      <c r="AM3385" s="139">
        <v>0</v>
      </c>
      <c r="AN3385" s="148">
        <f t="shared" si="469"/>
        <v>1000</v>
      </c>
      <c r="AO3385" s="148">
        <f t="shared" si="470"/>
        <v>35</v>
      </c>
      <c r="AP3385" s="148">
        <v>2</v>
      </c>
      <c r="AQ3385" s="140">
        <v>2</v>
      </c>
      <c r="AS3385" s="42">
        <f t="shared" si="471"/>
        <v>2679.0217240869811</v>
      </c>
      <c r="AT3385" s="101">
        <f t="shared" si="472"/>
        <v>0</v>
      </c>
      <c r="AU3385" s="42">
        <f t="shared" si="473"/>
        <v>2679.0217240869811</v>
      </c>
      <c r="AV3385" s="42">
        <f t="shared" si="474"/>
        <v>19840.480860737018</v>
      </c>
      <c r="AW3385" s="102">
        <f t="shared" si="475"/>
        <v>52825.283763759828</v>
      </c>
      <c r="AX3385" s="43">
        <f t="shared" si="468"/>
        <v>4</v>
      </c>
      <c r="AY3385" s="43" t="str">
        <f t="shared" si="476"/>
        <v>UTGS</v>
      </c>
    </row>
    <row r="3386" spans="1:51" hidden="1" x14ac:dyDescent="0.2">
      <c r="A3386" s="38">
        <v>3379</v>
      </c>
      <c r="B3386" t="s">
        <v>362</v>
      </c>
      <c r="C3386" t="s">
        <v>289</v>
      </c>
      <c r="D3386">
        <v>550</v>
      </c>
      <c r="E3386" t="s">
        <v>1245</v>
      </c>
      <c r="F3386">
        <v>2</v>
      </c>
      <c r="G3386" t="str">
        <f>LOOKUP(F3386,{0,6,45},{"F","L","H"})</f>
        <v>F</v>
      </c>
      <c r="H3386" t="s">
        <v>5002</v>
      </c>
      <c r="I3386" s="43" t="str">
        <f>IFERROR(VLOOKUP(#REF!,#REF!,2,FALSE),"No")</f>
        <v>No</v>
      </c>
      <c r="J3386" s="139">
        <v>1.25</v>
      </c>
      <c r="K3386" s="148">
        <v>54</v>
      </c>
      <c r="L3386" s="148"/>
      <c r="M3386" s="148"/>
      <c r="N3386" s="148"/>
      <c r="O3386" s="148"/>
      <c r="P3386" s="148"/>
      <c r="Q3386" s="148"/>
      <c r="R3386" s="148"/>
      <c r="S3386" s="148"/>
      <c r="T3386" s="148"/>
      <c r="U3386" s="148"/>
      <c r="V3386" s="148"/>
      <c r="W3386" s="148"/>
      <c r="X3386" s="139">
        <v>2</v>
      </c>
      <c r="Y3386" s="148">
        <v>752.78</v>
      </c>
      <c r="Z3386" s="149">
        <v>4</v>
      </c>
      <c r="AA3386" s="148">
        <v>10</v>
      </c>
      <c r="AB3386" s="148">
        <v>6</v>
      </c>
      <c r="AC3386" s="148">
        <v>237.22</v>
      </c>
      <c r="AD3386" s="148"/>
      <c r="AE3386" s="148"/>
      <c r="AF3386" s="148"/>
      <c r="AG3386" s="148"/>
      <c r="AH3386" s="148"/>
      <c r="AI3386" s="148"/>
      <c r="AJ3386" s="148"/>
      <c r="AK3386" s="148"/>
      <c r="AL3386" s="139">
        <v>0</v>
      </c>
      <c r="AM3386" s="139">
        <v>0</v>
      </c>
      <c r="AN3386" s="148">
        <f t="shared" si="469"/>
        <v>1000</v>
      </c>
      <c r="AO3386" s="148">
        <f t="shared" si="470"/>
        <v>54</v>
      </c>
      <c r="AP3386" s="148">
        <v>11</v>
      </c>
      <c r="AQ3386" s="140">
        <v>110</v>
      </c>
      <c r="AS3386" s="42">
        <f t="shared" si="471"/>
        <v>4023.7278028770565</v>
      </c>
      <c r="AT3386" s="101">
        <f t="shared" si="472"/>
        <v>0</v>
      </c>
      <c r="AU3386" s="42">
        <f t="shared" si="473"/>
        <v>4023.7278028770565</v>
      </c>
      <c r="AV3386" s="42">
        <f t="shared" si="474"/>
        <v>355.55414655885488</v>
      </c>
      <c r="AW3386" s="102">
        <f t="shared" si="475"/>
        <v>585.0096169344007</v>
      </c>
      <c r="AX3386" s="43">
        <f t="shared" si="468"/>
        <v>1.25</v>
      </c>
      <c r="AY3386" s="43" t="str">
        <f t="shared" si="476"/>
        <v>UTGS</v>
      </c>
    </row>
    <row r="3387" spans="1:51" hidden="1" x14ac:dyDescent="0.2">
      <c r="A3387" s="38">
        <v>3380</v>
      </c>
      <c r="B3387" t="s">
        <v>5806</v>
      </c>
      <c r="C3387" t="s">
        <v>289</v>
      </c>
      <c r="D3387">
        <v>21100</v>
      </c>
      <c r="E3387" t="s">
        <v>197</v>
      </c>
      <c r="F3387">
        <v>5</v>
      </c>
      <c r="G3387" t="str">
        <f>LOOKUP(F3387,{0,6,45},{"F","L","H"})</f>
        <v>F</v>
      </c>
      <c r="H3387" t="s">
        <v>5003</v>
      </c>
      <c r="I3387" s="43" t="str">
        <f>IFERROR(VLOOKUP(#REF!,#REF!,2,FALSE),"No")</f>
        <v>No</v>
      </c>
      <c r="J3387" s="139">
        <v>4</v>
      </c>
      <c r="K3387" s="148">
        <v>39</v>
      </c>
      <c r="L3387" s="148"/>
      <c r="M3387" s="148"/>
      <c r="N3387" s="148"/>
      <c r="O3387" s="148"/>
      <c r="P3387" s="148"/>
      <c r="Q3387" s="148"/>
      <c r="R3387" s="148"/>
      <c r="S3387" s="148"/>
      <c r="T3387" s="148"/>
      <c r="U3387" s="148"/>
      <c r="V3387" s="148"/>
      <c r="W3387" s="148"/>
      <c r="X3387" s="139">
        <v>2</v>
      </c>
      <c r="Y3387" s="148">
        <v>89.04</v>
      </c>
      <c r="Z3387" s="149">
        <v>4</v>
      </c>
      <c r="AA3387" s="148">
        <v>821</v>
      </c>
      <c r="AB3387" s="148">
        <v>16</v>
      </c>
      <c r="AC3387" s="148">
        <v>89.96</v>
      </c>
      <c r="AD3387" s="148"/>
      <c r="AE3387" s="148"/>
      <c r="AF3387" s="148"/>
      <c r="AG3387" s="148"/>
      <c r="AH3387" s="148"/>
      <c r="AI3387" s="148"/>
      <c r="AJ3387" s="148"/>
      <c r="AK3387" s="148"/>
      <c r="AL3387" s="139">
        <v>0</v>
      </c>
      <c r="AM3387" s="139">
        <v>0</v>
      </c>
      <c r="AN3387" s="148">
        <f t="shared" si="469"/>
        <v>1000</v>
      </c>
      <c r="AO3387" s="148">
        <f t="shared" si="470"/>
        <v>39</v>
      </c>
      <c r="AP3387" s="148">
        <v>5</v>
      </c>
      <c r="AQ3387" s="140">
        <v>6</v>
      </c>
      <c r="AS3387" s="42">
        <f t="shared" si="471"/>
        <v>2985.1956354112076</v>
      </c>
      <c r="AT3387" s="101">
        <f t="shared" si="472"/>
        <v>0</v>
      </c>
      <c r="AU3387" s="42">
        <f t="shared" si="473"/>
        <v>2985.1956354112076</v>
      </c>
      <c r="AV3387" s="42">
        <f t="shared" si="474"/>
        <v>7004.4196869123398</v>
      </c>
      <c r="AW3387" s="102">
        <f t="shared" si="475"/>
        <v>18747.149999999998</v>
      </c>
      <c r="AX3387" s="43">
        <f t="shared" ref="AX3387:AX3450" si="477">IF(J3387&gt;0,J3387,R3387)</f>
        <v>4</v>
      </c>
      <c r="AY3387" s="43" t="str">
        <f t="shared" si="476"/>
        <v>UTGS</v>
      </c>
    </row>
    <row r="3388" spans="1:51" hidden="1" x14ac:dyDescent="0.2">
      <c r="A3388" s="38">
        <v>3381</v>
      </c>
      <c r="B3388" t="s">
        <v>362</v>
      </c>
      <c r="C3388" t="s">
        <v>289</v>
      </c>
      <c r="D3388">
        <v>550</v>
      </c>
      <c r="E3388" t="s">
        <v>1245</v>
      </c>
      <c r="F3388">
        <v>2</v>
      </c>
      <c r="G3388" t="str">
        <f>LOOKUP(F3388,{0,6,45},{"F","L","H"})</f>
        <v>F</v>
      </c>
      <c r="H3388" t="s">
        <v>5006</v>
      </c>
      <c r="I3388" s="43" t="str">
        <f>IFERROR(VLOOKUP(#REF!,#REF!,2,FALSE),"No")</f>
        <v>No</v>
      </c>
      <c r="J3388" s="139">
        <v>1.25</v>
      </c>
      <c r="K3388" s="148">
        <v>28</v>
      </c>
      <c r="L3388" s="148"/>
      <c r="M3388" s="148"/>
      <c r="N3388" s="148"/>
      <c r="O3388" s="148"/>
      <c r="P3388" s="148"/>
      <c r="Q3388" s="148"/>
      <c r="R3388" s="148"/>
      <c r="S3388" s="148"/>
      <c r="T3388" s="148"/>
      <c r="U3388" s="148"/>
      <c r="V3388" s="148"/>
      <c r="W3388" s="148"/>
      <c r="X3388" s="139">
        <v>2</v>
      </c>
      <c r="Y3388" s="148">
        <v>123.22</v>
      </c>
      <c r="Z3388" s="148">
        <v>6</v>
      </c>
      <c r="AA3388" s="148">
        <v>876.78</v>
      </c>
      <c r="AB3388" s="148"/>
      <c r="AC3388" s="148"/>
      <c r="AD3388" s="148"/>
      <c r="AE3388" s="148"/>
      <c r="AF3388" s="148"/>
      <c r="AG3388" s="148"/>
      <c r="AH3388" s="148"/>
      <c r="AI3388" s="148"/>
      <c r="AJ3388" s="148"/>
      <c r="AK3388" s="148"/>
      <c r="AL3388" s="139">
        <v>0</v>
      </c>
      <c r="AM3388" s="139">
        <v>0</v>
      </c>
      <c r="AN3388" s="148">
        <f t="shared" si="469"/>
        <v>1000</v>
      </c>
      <c r="AO3388" s="148">
        <f t="shared" si="470"/>
        <v>28</v>
      </c>
      <c r="AP3388" s="148">
        <v>2</v>
      </c>
      <c r="AQ3388" s="140">
        <v>12</v>
      </c>
      <c r="AS3388" s="42">
        <f t="shared" si="471"/>
        <v>2086.3773792695847</v>
      </c>
      <c r="AT3388" s="101">
        <f t="shared" si="472"/>
        <v>0</v>
      </c>
      <c r="AU3388" s="42">
        <f t="shared" si="473"/>
        <v>2086.3773792695847</v>
      </c>
      <c r="AV3388" s="42">
        <f t="shared" si="474"/>
        <v>4719.9956101228372</v>
      </c>
      <c r="AW3388" s="102">
        <f t="shared" si="475"/>
        <v>585.0096169344007</v>
      </c>
      <c r="AX3388" s="43">
        <f t="shared" si="477"/>
        <v>1.25</v>
      </c>
      <c r="AY3388" s="43" t="str">
        <f t="shared" si="476"/>
        <v>UTGS</v>
      </c>
    </row>
    <row r="3389" spans="1:51" hidden="1" x14ac:dyDescent="0.2">
      <c r="A3389" s="38">
        <v>3382</v>
      </c>
      <c r="B3389" t="s">
        <v>362</v>
      </c>
      <c r="C3389" t="s">
        <v>289</v>
      </c>
      <c r="D3389">
        <v>320</v>
      </c>
      <c r="E3389" t="s">
        <v>1245</v>
      </c>
      <c r="F3389">
        <v>0.25</v>
      </c>
      <c r="G3389" t="str">
        <f>LOOKUP(F3389,{0,6,45},{"F","L","H"})</f>
        <v>F</v>
      </c>
      <c r="H3389" t="s">
        <v>5007</v>
      </c>
      <c r="I3389" s="43" t="str">
        <f>IFERROR(VLOOKUP(#REF!,#REF!,2,FALSE),"No")</f>
        <v>No</v>
      </c>
      <c r="J3389" s="139">
        <v>0.75</v>
      </c>
      <c r="K3389" s="148">
        <v>86</v>
      </c>
      <c r="L3389" s="148"/>
      <c r="M3389" s="148"/>
      <c r="N3389" s="148"/>
      <c r="O3389" s="148"/>
      <c r="P3389" s="148"/>
      <c r="Q3389" s="148"/>
      <c r="R3389" s="148"/>
      <c r="S3389" s="148"/>
      <c r="T3389" s="148"/>
      <c r="U3389" s="148"/>
      <c r="V3389" s="148"/>
      <c r="W3389" s="148"/>
      <c r="X3389" s="139">
        <v>1.25</v>
      </c>
      <c r="Y3389" s="148">
        <v>146</v>
      </c>
      <c r="Z3389" s="148">
        <v>2</v>
      </c>
      <c r="AA3389" s="148">
        <v>854</v>
      </c>
      <c r="AB3389" s="148"/>
      <c r="AC3389" s="148"/>
      <c r="AD3389" s="148"/>
      <c r="AE3389" s="148"/>
      <c r="AF3389" s="148"/>
      <c r="AG3389" s="148"/>
      <c r="AH3389" s="148"/>
      <c r="AI3389" s="148"/>
      <c r="AJ3389" s="148"/>
      <c r="AK3389" s="148"/>
      <c r="AL3389" s="139">
        <v>0</v>
      </c>
      <c r="AM3389" s="139">
        <v>0</v>
      </c>
      <c r="AN3389" s="148">
        <f t="shared" si="469"/>
        <v>1000</v>
      </c>
      <c r="AO3389" s="148">
        <f t="shared" si="470"/>
        <v>86</v>
      </c>
      <c r="AP3389" s="148">
        <v>16</v>
      </c>
      <c r="AQ3389" s="140">
        <v>16</v>
      </c>
      <c r="AS3389" s="42">
        <f t="shared" si="471"/>
        <v>5536.9790934708681</v>
      </c>
      <c r="AT3389" s="101">
        <f t="shared" si="472"/>
        <v>0</v>
      </c>
      <c r="AU3389" s="42">
        <f t="shared" si="473"/>
        <v>5536.9790934708681</v>
      </c>
      <c r="AV3389" s="42">
        <f t="shared" si="474"/>
        <v>2038.322607592127</v>
      </c>
      <c r="AW3389" s="102">
        <f t="shared" si="475"/>
        <v>431</v>
      </c>
      <c r="AX3389" s="43">
        <f t="shared" si="477"/>
        <v>0.75</v>
      </c>
      <c r="AY3389" s="43" t="str">
        <f t="shared" si="476"/>
        <v>UTGS</v>
      </c>
    </row>
    <row r="3390" spans="1:51" hidden="1" x14ac:dyDescent="0.2">
      <c r="A3390" s="38">
        <v>3383</v>
      </c>
      <c r="B3390" t="s">
        <v>5806</v>
      </c>
      <c r="C3390" t="s">
        <v>289</v>
      </c>
      <c r="D3390">
        <v>22000</v>
      </c>
      <c r="E3390" t="s">
        <v>215</v>
      </c>
      <c r="F3390">
        <v>15</v>
      </c>
      <c r="G3390" t="str">
        <f>LOOKUP(F3390,{0,6,45},{"F","L","H"})</f>
        <v>L</v>
      </c>
      <c r="H3390" t="s">
        <v>5774</v>
      </c>
      <c r="I3390" s="43" t="str">
        <f>IFERROR(VLOOKUP(#REF!,#REF!,2,FALSE),"No")</f>
        <v>No</v>
      </c>
      <c r="J3390" s="139">
        <v>4</v>
      </c>
      <c r="K3390" s="148">
        <v>408</v>
      </c>
      <c r="L3390" s="148"/>
      <c r="M3390" s="148"/>
      <c r="N3390" s="148"/>
      <c r="O3390" s="148"/>
      <c r="P3390" s="148"/>
      <c r="Q3390" s="148"/>
      <c r="R3390" s="148"/>
      <c r="S3390" s="148"/>
      <c r="T3390" s="148"/>
      <c r="U3390" s="148"/>
      <c r="V3390" s="148"/>
      <c r="W3390" s="148"/>
      <c r="X3390" s="139">
        <v>4</v>
      </c>
      <c r="Y3390" s="148">
        <v>1000</v>
      </c>
      <c r="Z3390" s="148"/>
      <c r="AA3390" s="148"/>
      <c r="AB3390" s="148"/>
      <c r="AC3390" s="148"/>
      <c r="AD3390" s="148"/>
      <c r="AE3390" s="148"/>
      <c r="AF3390" s="148"/>
      <c r="AG3390" s="148"/>
      <c r="AH3390" s="148"/>
      <c r="AI3390" s="148"/>
      <c r="AJ3390" s="148"/>
      <c r="AK3390" s="148"/>
      <c r="AL3390" s="139">
        <v>0</v>
      </c>
      <c r="AM3390" s="139">
        <v>0</v>
      </c>
      <c r="AN3390" s="148">
        <f t="shared" si="469"/>
        <v>1000</v>
      </c>
      <c r="AO3390" s="148">
        <f t="shared" si="470"/>
        <v>408</v>
      </c>
      <c r="AP3390" s="148">
        <v>1</v>
      </c>
      <c r="AQ3390" s="140">
        <v>9</v>
      </c>
      <c r="AS3390" s="42">
        <f t="shared" si="471"/>
        <v>31229.738955071094</v>
      </c>
      <c r="AT3390" s="101">
        <f t="shared" si="472"/>
        <v>0</v>
      </c>
      <c r="AU3390" s="42">
        <f t="shared" si="473"/>
        <v>31229.738955071094</v>
      </c>
      <c r="AV3390" s="42">
        <f t="shared" si="474"/>
        <v>4408.9957468304483</v>
      </c>
      <c r="AW3390" s="102">
        <f t="shared" si="475"/>
        <v>19488.726666666669</v>
      </c>
      <c r="AX3390" s="43">
        <f t="shared" si="477"/>
        <v>4</v>
      </c>
      <c r="AY3390" s="43" t="str">
        <f t="shared" si="476"/>
        <v>UTGS</v>
      </c>
    </row>
    <row r="3391" spans="1:51" hidden="1" x14ac:dyDescent="0.2">
      <c r="A3391" s="38">
        <v>3384</v>
      </c>
      <c r="B3391" t="s">
        <v>362</v>
      </c>
      <c r="C3391" t="s">
        <v>289</v>
      </c>
      <c r="D3391">
        <v>550</v>
      </c>
      <c r="E3391" t="s">
        <v>1245</v>
      </c>
      <c r="F3391">
        <v>2</v>
      </c>
      <c r="G3391" t="str">
        <f>LOOKUP(F3391,{0,6,45},{"F","L","H"})</f>
        <v>F</v>
      </c>
      <c r="H3391" t="s">
        <v>5008</v>
      </c>
      <c r="I3391" s="43" t="str">
        <f>IFERROR(VLOOKUP(#REF!,#REF!,2,FALSE),"No")</f>
        <v>No</v>
      </c>
      <c r="J3391" s="139">
        <v>1.25</v>
      </c>
      <c r="K3391" s="148">
        <v>50</v>
      </c>
      <c r="L3391" s="148"/>
      <c r="M3391" s="148"/>
      <c r="N3391" s="148"/>
      <c r="O3391" s="148"/>
      <c r="P3391" s="148"/>
      <c r="Q3391" s="148"/>
      <c r="R3391" s="148"/>
      <c r="S3391" s="148"/>
      <c r="T3391" s="148"/>
      <c r="U3391" s="148"/>
      <c r="V3391" s="148"/>
      <c r="W3391" s="148"/>
      <c r="X3391" s="139">
        <v>2</v>
      </c>
      <c r="Y3391" s="148">
        <v>1000</v>
      </c>
      <c r="Z3391" s="148"/>
      <c r="AA3391" s="148"/>
      <c r="AB3391" s="148"/>
      <c r="AC3391" s="148"/>
      <c r="AD3391" s="148"/>
      <c r="AE3391" s="148"/>
      <c r="AF3391" s="148"/>
      <c r="AG3391" s="148"/>
      <c r="AH3391" s="148"/>
      <c r="AI3391" s="148"/>
      <c r="AJ3391" s="148"/>
      <c r="AK3391" s="148"/>
      <c r="AL3391" s="139">
        <v>0</v>
      </c>
      <c r="AM3391" s="139">
        <v>0</v>
      </c>
      <c r="AN3391" s="148">
        <f t="shared" si="469"/>
        <v>1000</v>
      </c>
      <c r="AO3391" s="148">
        <f t="shared" si="470"/>
        <v>50</v>
      </c>
      <c r="AP3391" s="148">
        <v>6</v>
      </c>
      <c r="AQ3391" s="140">
        <v>163</v>
      </c>
      <c r="AS3391" s="42">
        <f t="shared" si="471"/>
        <v>3725.6738915528304</v>
      </c>
      <c r="AT3391" s="101">
        <f t="shared" si="472"/>
        <v>0</v>
      </c>
      <c r="AU3391" s="42">
        <f t="shared" si="473"/>
        <v>3725.6738915528304</v>
      </c>
      <c r="AV3391" s="42">
        <f t="shared" si="474"/>
        <v>199.45375289247872</v>
      </c>
      <c r="AW3391" s="102">
        <f t="shared" si="475"/>
        <v>585.0096169344007</v>
      </c>
      <c r="AX3391" s="43">
        <f t="shared" si="477"/>
        <v>1.25</v>
      </c>
      <c r="AY3391" s="43" t="str">
        <f t="shared" si="476"/>
        <v>UTGS</v>
      </c>
    </row>
    <row r="3392" spans="1:51" hidden="1" x14ac:dyDescent="0.2">
      <c r="A3392" s="38">
        <v>3385</v>
      </c>
      <c r="B3392" t="s">
        <v>5806</v>
      </c>
      <c r="C3392" t="s">
        <v>289</v>
      </c>
      <c r="D3392">
        <v>11750</v>
      </c>
      <c r="E3392" t="s">
        <v>215</v>
      </c>
      <c r="F3392">
        <v>2</v>
      </c>
      <c r="G3392" t="str">
        <f>LOOKUP(F3392,{0,6,45},{"F","L","H"})</f>
        <v>F</v>
      </c>
      <c r="H3392" t="s">
        <v>5009</v>
      </c>
      <c r="I3392" s="43" t="str">
        <f>IFERROR(VLOOKUP(#REF!,#REF!,2,FALSE),"No")</f>
        <v>No</v>
      </c>
      <c r="J3392" s="139">
        <v>2</v>
      </c>
      <c r="K3392" s="148">
        <v>82</v>
      </c>
      <c r="L3392" s="148"/>
      <c r="M3392" s="148"/>
      <c r="N3392" s="148"/>
      <c r="O3392" s="148"/>
      <c r="P3392" s="148"/>
      <c r="Q3392" s="148"/>
      <c r="R3392" s="148"/>
      <c r="S3392" s="148"/>
      <c r="T3392" s="148"/>
      <c r="U3392" s="148"/>
      <c r="V3392" s="148"/>
      <c r="W3392" s="148"/>
      <c r="X3392" s="139">
        <v>2</v>
      </c>
      <c r="Y3392" s="148">
        <v>750.25</v>
      </c>
      <c r="Z3392" s="148">
        <v>4</v>
      </c>
      <c r="AA3392" s="148">
        <v>249.75</v>
      </c>
      <c r="AB3392" s="148"/>
      <c r="AC3392" s="148"/>
      <c r="AD3392" s="148"/>
      <c r="AE3392" s="148"/>
      <c r="AF3392" s="148"/>
      <c r="AG3392" s="148"/>
      <c r="AH3392" s="148"/>
      <c r="AI3392" s="148"/>
      <c r="AJ3392" s="148"/>
      <c r="AK3392" s="148"/>
      <c r="AL3392" s="139">
        <v>0</v>
      </c>
      <c r="AM3392" s="139">
        <v>0</v>
      </c>
      <c r="AN3392" s="148">
        <f t="shared" si="469"/>
        <v>1000</v>
      </c>
      <c r="AO3392" s="148">
        <f t="shared" si="470"/>
        <v>82</v>
      </c>
      <c r="AP3392" s="148">
        <v>4</v>
      </c>
      <c r="AQ3392" s="140">
        <v>4</v>
      </c>
      <c r="AS3392" s="42">
        <f t="shared" si="471"/>
        <v>5984.6451821466417</v>
      </c>
      <c r="AT3392" s="101">
        <f t="shared" si="472"/>
        <v>0</v>
      </c>
      <c r="AU3392" s="42">
        <f t="shared" si="473"/>
        <v>5984.6451821466417</v>
      </c>
      <c r="AV3392" s="42">
        <f t="shared" si="474"/>
        <v>8575.4173053685081</v>
      </c>
      <c r="AW3392" s="102">
        <f t="shared" si="475"/>
        <v>10791.333333333334</v>
      </c>
      <c r="AX3392" s="43">
        <f t="shared" si="477"/>
        <v>2</v>
      </c>
      <c r="AY3392" s="43" t="str">
        <f t="shared" si="476"/>
        <v>UTGS</v>
      </c>
    </row>
    <row r="3393" spans="1:51" hidden="1" x14ac:dyDescent="0.2">
      <c r="A3393" s="38">
        <v>3386</v>
      </c>
      <c r="B3393" t="s">
        <v>362</v>
      </c>
      <c r="C3393" t="s">
        <v>289</v>
      </c>
      <c r="D3393">
        <v>320</v>
      </c>
      <c r="E3393" t="s">
        <v>1245</v>
      </c>
      <c r="F3393">
        <v>0.25</v>
      </c>
      <c r="G3393" t="str">
        <f>LOOKUP(F3393,{0,6,45},{"F","L","H"})</f>
        <v>F</v>
      </c>
      <c r="H3393" t="s">
        <v>5010</v>
      </c>
      <c r="I3393" s="43" t="str">
        <f>IFERROR(VLOOKUP(#REF!,#REF!,2,FALSE),"No")</f>
        <v>No</v>
      </c>
      <c r="J3393" s="139">
        <v>0.75</v>
      </c>
      <c r="K3393" s="148">
        <v>20</v>
      </c>
      <c r="L3393" s="148"/>
      <c r="M3393" s="148"/>
      <c r="N3393" s="148"/>
      <c r="O3393" s="148"/>
      <c r="P3393" s="148"/>
      <c r="Q3393" s="148"/>
      <c r="R3393" s="148"/>
      <c r="S3393" s="148"/>
      <c r="T3393" s="148"/>
      <c r="U3393" s="148"/>
      <c r="V3393" s="148"/>
      <c r="W3393" s="148"/>
      <c r="X3393" s="139">
        <v>2</v>
      </c>
      <c r="Y3393" s="148">
        <v>1000</v>
      </c>
      <c r="Z3393" s="148"/>
      <c r="AA3393" s="148"/>
      <c r="AB3393" s="148"/>
      <c r="AC3393" s="148"/>
      <c r="AD3393" s="148"/>
      <c r="AE3393" s="148"/>
      <c r="AF3393" s="148"/>
      <c r="AG3393" s="148"/>
      <c r="AH3393" s="148"/>
      <c r="AI3393" s="148"/>
      <c r="AJ3393" s="148"/>
      <c r="AK3393" s="148"/>
      <c r="AL3393" s="139">
        <v>0</v>
      </c>
      <c r="AM3393" s="139">
        <v>0</v>
      </c>
      <c r="AN3393" s="148">
        <f t="shared" si="469"/>
        <v>1000</v>
      </c>
      <c r="AO3393" s="148">
        <f t="shared" si="470"/>
        <v>20</v>
      </c>
      <c r="AP3393" s="148">
        <v>9</v>
      </c>
      <c r="AQ3393" s="140">
        <v>9</v>
      </c>
      <c r="AS3393" s="42">
        <f t="shared" si="471"/>
        <v>1287.6695566211322</v>
      </c>
      <c r="AT3393" s="101">
        <f t="shared" si="472"/>
        <v>0</v>
      </c>
      <c r="AU3393" s="42">
        <f t="shared" si="473"/>
        <v>1287.6695566211322</v>
      </c>
      <c r="AV3393" s="42">
        <f t="shared" si="474"/>
        <v>3612.3290801637813</v>
      </c>
      <c r="AW3393" s="102">
        <f t="shared" si="475"/>
        <v>431</v>
      </c>
      <c r="AX3393" s="43">
        <f t="shared" si="477"/>
        <v>0.75</v>
      </c>
      <c r="AY3393" s="43" t="str">
        <f t="shared" si="476"/>
        <v>UTGS</v>
      </c>
    </row>
    <row r="3394" spans="1:51" hidden="1" x14ac:dyDescent="0.2">
      <c r="A3394" s="38">
        <v>3387</v>
      </c>
      <c r="B3394" t="s">
        <v>362</v>
      </c>
      <c r="C3394" t="s">
        <v>289</v>
      </c>
      <c r="D3394">
        <v>550</v>
      </c>
      <c r="E3394" t="s">
        <v>1245</v>
      </c>
      <c r="F3394">
        <v>2</v>
      </c>
      <c r="G3394" t="str">
        <f>LOOKUP(F3394,{0,6,45},{"F","L","H"})</f>
        <v>F</v>
      </c>
      <c r="H3394" t="s">
        <v>5011</v>
      </c>
      <c r="I3394" s="43" t="str">
        <f>IFERROR(VLOOKUP(#REF!,#REF!,2,FALSE),"No")</f>
        <v>No</v>
      </c>
      <c r="J3394" s="139">
        <v>0.75</v>
      </c>
      <c r="K3394" s="148">
        <v>39</v>
      </c>
      <c r="L3394" s="148"/>
      <c r="M3394" s="148"/>
      <c r="N3394" s="148"/>
      <c r="O3394" s="148"/>
      <c r="P3394" s="148"/>
      <c r="Q3394" s="148"/>
      <c r="R3394" s="148"/>
      <c r="S3394" s="148"/>
      <c r="T3394" s="148"/>
      <c r="U3394" s="148"/>
      <c r="V3394" s="148"/>
      <c r="W3394" s="148"/>
      <c r="X3394" s="139">
        <v>2</v>
      </c>
      <c r="Y3394" s="148">
        <v>1000</v>
      </c>
      <c r="Z3394" s="148"/>
      <c r="AA3394" s="148"/>
      <c r="AB3394" s="148"/>
      <c r="AC3394" s="148"/>
      <c r="AD3394" s="148"/>
      <c r="AE3394" s="148"/>
      <c r="AF3394" s="148"/>
      <c r="AG3394" s="148"/>
      <c r="AH3394" s="148"/>
      <c r="AI3394" s="148"/>
      <c r="AJ3394" s="148"/>
      <c r="AK3394" s="148"/>
      <c r="AL3394" s="139">
        <v>0</v>
      </c>
      <c r="AM3394" s="139">
        <v>0</v>
      </c>
      <c r="AN3394" s="148">
        <f t="shared" si="469"/>
        <v>1000</v>
      </c>
      <c r="AO3394" s="148">
        <f t="shared" si="470"/>
        <v>39</v>
      </c>
      <c r="AP3394" s="148">
        <v>7</v>
      </c>
      <c r="AQ3394" s="140">
        <v>30</v>
      </c>
      <c r="AS3394" s="42">
        <f t="shared" si="471"/>
        <v>2510.9556354112078</v>
      </c>
      <c r="AT3394" s="101">
        <f t="shared" si="472"/>
        <v>0</v>
      </c>
      <c r="AU3394" s="42">
        <f t="shared" si="473"/>
        <v>2510.9556354112078</v>
      </c>
      <c r="AV3394" s="42">
        <f t="shared" si="474"/>
        <v>1083.6987240491344</v>
      </c>
      <c r="AW3394" s="102">
        <f t="shared" si="475"/>
        <v>585.0096169344007</v>
      </c>
      <c r="AX3394" s="43">
        <f t="shared" si="477"/>
        <v>0.75</v>
      </c>
      <c r="AY3394" s="43" t="str">
        <f t="shared" si="476"/>
        <v>UTGS</v>
      </c>
    </row>
    <row r="3395" spans="1:51" hidden="1" x14ac:dyDescent="0.2">
      <c r="A3395" s="38">
        <v>3388</v>
      </c>
      <c r="B3395" t="s">
        <v>362</v>
      </c>
      <c r="C3395" t="s">
        <v>289</v>
      </c>
      <c r="D3395">
        <v>550</v>
      </c>
      <c r="E3395" t="s">
        <v>1245</v>
      </c>
      <c r="F3395">
        <v>2</v>
      </c>
      <c r="G3395" t="str">
        <f>LOOKUP(F3395,{0,6,45},{"F","L","H"})</f>
        <v>F</v>
      </c>
      <c r="H3395" t="s">
        <v>5012</v>
      </c>
      <c r="I3395" s="43" t="str">
        <f>IFERROR(VLOOKUP(#REF!,#REF!,2,FALSE),"No")</f>
        <v>No</v>
      </c>
      <c r="J3395" s="139">
        <v>0.75</v>
      </c>
      <c r="K3395" s="148">
        <v>11</v>
      </c>
      <c r="L3395" s="148"/>
      <c r="M3395" s="148"/>
      <c r="N3395" s="148"/>
      <c r="O3395" s="148"/>
      <c r="P3395" s="148"/>
      <c r="Q3395" s="148"/>
      <c r="R3395" s="148"/>
      <c r="S3395" s="148"/>
      <c r="T3395" s="148"/>
      <c r="U3395" s="148"/>
      <c r="V3395" s="148"/>
      <c r="W3395" s="148"/>
      <c r="X3395" s="139">
        <v>2</v>
      </c>
      <c r="Y3395" s="148">
        <v>1000</v>
      </c>
      <c r="Z3395" s="148"/>
      <c r="AA3395" s="148"/>
      <c r="AB3395" s="148"/>
      <c r="AC3395" s="148"/>
      <c r="AD3395" s="148"/>
      <c r="AE3395" s="148"/>
      <c r="AF3395" s="148"/>
      <c r="AG3395" s="148"/>
      <c r="AH3395" s="148"/>
      <c r="AI3395" s="148"/>
      <c r="AJ3395" s="148"/>
      <c r="AK3395" s="148"/>
      <c r="AL3395" s="139">
        <v>0</v>
      </c>
      <c r="AM3395" s="139">
        <v>0</v>
      </c>
      <c r="AN3395" s="148">
        <f t="shared" si="469"/>
        <v>1000</v>
      </c>
      <c r="AO3395" s="148">
        <f t="shared" si="470"/>
        <v>11</v>
      </c>
      <c r="AP3395" s="148">
        <v>8</v>
      </c>
      <c r="AQ3395" s="140">
        <v>40</v>
      </c>
      <c r="AS3395" s="42">
        <f t="shared" si="471"/>
        <v>708.21825614162276</v>
      </c>
      <c r="AT3395" s="101">
        <f t="shared" si="472"/>
        <v>0</v>
      </c>
      <c r="AU3395" s="42">
        <f t="shared" si="473"/>
        <v>708.21825614162276</v>
      </c>
      <c r="AV3395" s="42">
        <f t="shared" si="474"/>
        <v>812.7740430368508</v>
      </c>
      <c r="AW3395" s="102">
        <f t="shared" si="475"/>
        <v>585.0096169344007</v>
      </c>
      <c r="AX3395" s="43">
        <f t="shared" si="477"/>
        <v>0.75</v>
      </c>
      <c r="AY3395" s="43" t="str">
        <f t="shared" si="476"/>
        <v>UTGS</v>
      </c>
    </row>
    <row r="3396" spans="1:51" hidden="1" x14ac:dyDescent="0.2">
      <c r="A3396" s="38">
        <v>3389</v>
      </c>
      <c r="B3396" t="s">
        <v>362</v>
      </c>
      <c r="C3396" t="s">
        <v>289</v>
      </c>
      <c r="D3396">
        <v>540</v>
      </c>
      <c r="E3396" t="s">
        <v>1250</v>
      </c>
      <c r="F3396">
        <v>0.25</v>
      </c>
      <c r="G3396" t="str">
        <f>LOOKUP(F3396,{0,6,45},{"F","L","H"})</f>
        <v>F</v>
      </c>
      <c r="H3396" t="s">
        <v>5014</v>
      </c>
      <c r="I3396" s="43" t="str">
        <f>IFERROR(VLOOKUP(#REF!,#REF!,2,FALSE),"No")</f>
        <v>No</v>
      </c>
      <c r="J3396" s="139">
        <v>0.75</v>
      </c>
      <c r="K3396" s="148">
        <v>19</v>
      </c>
      <c r="L3396" s="148"/>
      <c r="M3396" s="148"/>
      <c r="N3396" s="148"/>
      <c r="O3396" s="148"/>
      <c r="P3396" s="148"/>
      <c r="Q3396" s="148"/>
      <c r="R3396" s="148"/>
      <c r="S3396" s="148"/>
      <c r="T3396" s="148"/>
      <c r="U3396" s="148"/>
      <c r="V3396" s="148"/>
      <c r="W3396" s="148"/>
      <c r="X3396" s="139">
        <v>2</v>
      </c>
      <c r="Y3396" s="148">
        <v>1000</v>
      </c>
      <c r="Z3396" s="149"/>
      <c r="AA3396" s="148"/>
      <c r="AB3396" s="149"/>
      <c r="AC3396" s="148"/>
      <c r="AD3396" s="149"/>
      <c r="AE3396" s="148"/>
      <c r="AF3396" s="148"/>
      <c r="AG3396" s="148"/>
      <c r="AH3396" s="148"/>
      <c r="AI3396" s="148"/>
      <c r="AJ3396" s="148"/>
      <c r="AK3396" s="148"/>
      <c r="AL3396" s="139">
        <v>0</v>
      </c>
      <c r="AM3396" s="139">
        <v>0</v>
      </c>
      <c r="AN3396" s="148">
        <f t="shared" si="469"/>
        <v>1000</v>
      </c>
      <c r="AO3396" s="148">
        <f t="shared" si="470"/>
        <v>19</v>
      </c>
      <c r="AP3396" s="148">
        <v>11</v>
      </c>
      <c r="AQ3396" s="140">
        <v>11</v>
      </c>
      <c r="AS3396" s="42">
        <f t="shared" si="471"/>
        <v>1223.2860787900756</v>
      </c>
      <c r="AT3396" s="101">
        <f t="shared" si="472"/>
        <v>0</v>
      </c>
      <c r="AU3396" s="42">
        <f t="shared" si="473"/>
        <v>1223.2860787900756</v>
      </c>
      <c r="AV3396" s="42">
        <f t="shared" si="474"/>
        <v>2955.5419746794573</v>
      </c>
      <c r="AW3396" s="102">
        <f t="shared" si="475"/>
        <v>585.0096169344007</v>
      </c>
      <c r="AX3396" s="43">
        <f t="shared" si="477"/>
        <v>0.75</v>
      </c>
      <c r="AY3396" s="43" t="str">
        <f t="shared" si="476"/>
        <v>UTGS</v>
      </c>
    </row>
    <row r="3397" spans="1:51" hidden="1" x14ac:dyDescent="0.2">
      <c r="A3397" s="38">
        <v>3390</v>
      </c>
      <c r="B3397" t="s">
        <v>362</v>
      </c>
      <c r="C3397" t="s">
        <v>289</v>
      </c>
      <c r="D3397">
        <v>500</v>
      </c>
      <c r="E3397" t="s">
        <v>1241</v>
      </c>
      <c r="F3397">
        <v>0.25</v>
      </c>
      <c r="G3397" t="str">
        <f>LOOKUP(F3397,{0,6,45},{"F","L","H"})</f>
        <v>F</v>
      </c>
      <c r="H3397" t="s">
        <v>5015</v>
      </c>
      <c r="I3397" s="43" t="str">
        <f>IFERROR(VLOOKUP(#REF!,#REF!,2,FALSE),"No")</f>
        <v>No</v>
      </c>
      <c r="J3397" s="139">
        <v>0.75</v>
      </c>
      <c r="K3397" s="148">
        <v>28</v>
      </c>
      <c r="L3397" s="148"/>
      <c r="M3397" s="148"/>
      <c r="N3397" s="148"/>
      <c r="O3397" s="148"/>
      <c r="P3397" s="148"/>
      <c r="Q3397" s="148"/>
      <c r="R3397" s="148"/>
      <c r="S3397" s="148"/>
      <c r="T3397" s="148"/>
      <c r="U3397" s="148"/>
      <c r="V3397" s="148"/>
      <c r="W3397" s="148"/>
      <c r="X3397" s="139">
        <v>2</v>
      </c>
      <c r="Y3397" s="148">
        <v>263.5</v>
      </c>
      <c r="Z3397" s="149">
        <v>4</v>
      </c>
      <c r="AA3397" s="148">
        <v>736.5</v>
      </c>
      <c r="AB3397" s="148"/>
      <c r="AC3397" s="148"/>
      <c r="AD3397" s="148"/>
      <c r="AE3397" s="148"/>
      <c r="AF3397" s="148"/>
      <c r="AG3397" s="148"/>
      <c r="AH3397" s="148"/>
      <c r="AI3397" s="148"/>
      <c r="AJ3397" s="148"/>
      <c r="AK3397" s="148"/>
      <c r="AL3397" s="139">
        <v>0</v>
      </c>
      <c r="AM3397" s="139">
        <v>0</v>
      </c>
      <c r="AN3397" s="148">
        <f t="shared" si="469"/>
        <v>1000</v>
      </c>
      <c r="AO3397" s="148">
        <f t="shared" si="470"/>
        <v>28</v>
      </c>
      <c r="AP3397" s="148">
        <v>11</v>
      </c>
      <c r="AQ3397" s="140">
        <v>11</v>
      </c>
      <c r="AS3397" s="42">
        <f t="shared" si="471"/>
        <v>1802.7373792695851</v>
      </c>
      <c r="AT3397" s="101">
        <f t="shared" si="472"/>
        <v>0</v>
      </c>
      <c r="AU3397" s="42">
        <f t="shared" si="473"/>
        <v>1802.7373792695851</v>
      </c>
      <c r="AV3397" s="42">
        <f t="shared" si="474"/>
        <v>3435.6060655885481</v>
      </c>
      <c r="AW3397" s="102">
        <f t="shared" si="475"/>
        <v>585.0096169344007</v>
      </c>
      <c r="AX3397" s="43">
        <f t="shared" si="477"/>
        <v>0.75</v>
      </c>
      <c r="AY3397" s="43" t="str">
        <f t="shared" si="476"/>
        <v>UTGS</v>
      </c>
    </row>
    <row r="3398" spans="1:51" hidden="1" x14ac:dyDescent="0.2">
      <c r="A3398" s="38">
        <v>3391</v>
      </c>
      <c r="B3398" t="s">
        <v>362</v>
      </c>
      <c r="C3398" t="s">
        <v>289</v>
      </c>
      <c r="D3398">
        <v>320</v>
      </c>
      <c r="E3398" t="s">
        <v>1245</v>
      </c>
      <c r="F3398">
        <v>0.25</v>
      </c>
      <c r="G3398" t="str">
        <f>LOOKUP(F3398,{0,6,45},{"F","L","H"})</f>
        <v>F</v>
      </c>
      <c r="H3398" t="s">
        <v>5016</v>
      </c>
      <c r="I3398" s="43" t="str">
        <f>IFERROR(VLOOKUP(#REF!,#REF!,2,FALSE),"No")</f>
        <v>No</v>
      </c>
      <c r="J3398" s="139">
        <v>0.75</v>
      </c>
      <c r="K3398" s="148">
        <v>66</v>
      </c>
      <c r="L3398" s="148"/>
      <c r="M3398" s="148"/>
      <c r="N3398" s="148"/>
      <c r="O3398" s="148"/>
      <c r="P3398" s="148"/>
      <c r="Q3398" s="148"/>
      <c r="R3398" s="148"/>
      <c r="S3398" s="148"/>
      <c r="T3398" s="148"/>
      <c r="U3398" s="148"/>
      <c r="V3398" s="148"/>
      <c r="W3398" s="148"/>
      <c r="X3398" s="139">
        <v>2</v>
      </c>
      <c r="Y3398" s="148">
        <v>1000</v>
      </c>
      <c r="Z3398" s="148"/>
      <c r="AA3398" s="148"/>
      <c r="AB3398" s="148"/>
      <c r="AC3398" s="148"/>
      <c r="AD3398" s="148"/>
      <c r="AE3398" s="148"/>
      <c r="AF3398" s="148"/>
      <c r="AG3398" s="148"/>
      <c r="AH3398" s="148"/>
      <c r="AI3398" s="148"/>
      <c r="AJ3398" s="148"/>
      <c r="AK3398" s="148"/>
      <c r="AL3398" s="139">
        <v>0</v>
      </c>
      <c r="AM3398" s="139">
        <v>0</v>
      </c>
      <c r="AN3398" s="148">
        <f t="shared" si="469"/>
        <v>1000</v>
      </c>
      <c r="AO3398" s="148">
        <f t="shared" si="470"/>
        <v>66</v>
      </c>
      <c r="AP3398" s="148">
        <v>7</v>
      </c>
      <c r="AQ3398" s="140">
        <v>7</v>
      </c>
      <c r="AS3398" s="42">
        <f t="shared" si="471"/>
        <v>4249.3095368497361</v>
      </c>
      <c r="AT3398" s="101">
        <f t="shared" si="472"/>
        <v>0</v>
      </c>
      <c r="AU3398" s="42">
        <f t="shared" si="473"/>
        <v>4249.3095368497361</v>
      </c>
      <c r="AV3398" s="42">
        <f t="shared" si="474"/>
        <v>4644.4231030677192</v>
      </c>
      <c r="AW3398" s="102">
        <f t="shared" si="475"/>
        <v>431</v>
      </c>
      <c r="AX3398" s="43">
        <f t="shared" si="477"/>
        <v>0.75</v>
      </c>
      <c r="AY3398" s="43" t="str">
        <f t="shared" si="476"/>
        <v>UTGS</v>
      </c>
    </row>
    <row r="3399" spans="1:51" hidden="1" x14ac:dyDescent="0.2">
      <c r="A3399" s="38">
        <v>3392</v>
      </c>
      <c r="B3399" t="s">
        <v>362</v>
      </c>
      <c r="C3399" t="s">
        <v>289</v>
      </c>
      <c r="D3399">
        <v>550</v>
      </c>
      <c r="E3399" t="s">
        <v>1245</v>
      </c>
      <c r="F3399">
        <v>2</v>
      </c>
      <c r="G3399" t="str">
        <f>LOOKUP(F3399,{0,6,45},{"F","L","H"})</f>
        <v>F</v>
      </c>
      <c r="H3399" t="s">
        <v>5017</v>
      </c>
      <c r="I3399" s="43" t="str">
        <f>IFERROR(VLOOKUP(#REF!,#REF!,2,FALSE),"No")</f>
        <v>No</v>
      </c>
      <c r="J3399" s="139">
        <v>0.75</v>
      </c>
      <c r="K3399" s="148">
        <v>26</v>
      </c>
      <c r="L3399" s="148"/>
      <c r="M3399" s="148"/>
      <c r="N3399" s="148"/>
      <c r="O3399" s="148"/>
      <c r="P3399" s="148"/>
      <c r="Q3399" s="148"/>
      <c r="R3399" s="148"/>
      <c r="S3399" s="148"/>
      <c r="T3399" s="148"/>
      <c r="U3399" s="148"/>
      <c r="V3399" s="148"/>
      <c r="W3399" s="148"/>
      <c r="X3399" s="139">
        <v>2</v>
      </c>
      <c r="Y3399" s="148">
        <v>1000</v>
      </c>
      <c r="Z3399" s="148"/>
      <c r="AA3399" s="148"/>
      <c r="AB3399" s="148"/>
      <c r="AC3399" s="148"/>
      <c r="AD3399" s="148"/>
      <c r="AE3399" s="148"/>
      <c r="AF3399" s="148"/>
      <c r="AG3399" s="148"/>
      <c r="AH3399" s="148"/>
      <c r="AI3399" s="148"/>
      <c r="AJ3399" s="148"/>
      <c r="AK3399" s="148"/>
      <c r="AL3399" s="139">
        <v>0</v>
      </c>
      <c r="AM3399" s="139">
        <v>0</v>
      </c>
      <c r="AN3399" s="148">
        <f t="shared" si="469"/>
        <v>1000</v>
      </c>
      <c r="AO3399" s="148">
        <f t="shared" si="470"/>
        <v>26</v>
      </c>
      <c r="AP3399" s="148">
        <v>3</v>
      </c>
      <c r="AQ3399" s="140">
        <v>17</v>
      </c>
      <c r="AS3399" s="42">
        <f t="shared" si="471"/>
        <v>1673.9704236074717</v>
      </c>
      <c r="AT3399" s="101">
        <f t="shared" si="472"/>
        <v>0</v>
      </c>
      <c r="AU3399" s="42">
        <f t="shared" si="473"/>
        <v>1673.9704236074717</v>
      </c>
      <c r="AV3399" s="42">
        <f t="shared" si="474"/>
        <v>1912.4095130278843</v>
      </c>
      <c r="AW3399" s="102">
        <f t="shared" si="475"/>
        <v>585.0096169344007</v>
      </c>
      <c r="AX3399" s="43">
        <f t="shared" si="477"/>
        <v>0.75</v>
      </c>
      <c r="AY3399" s="43" t="str">
        <f t="shared" si="476"/>
        <v>UTGS</v>
      </c>
    </row>
    <row r="3400" spans="1:51" hidden="1" x14ac:dyDescent="0.2">
      <c r="A3400" s="38">
        <v>3393</v>
      </c>
      <c r="B3400" t="s">
        <v>362</v>
      </c>
      <c r="C3400" t="s">
        <v>289</v>
      </c>
      <c r="D3400">
        <v>930</v>
      </c>
      <c r="E3400" t="s">
        <v>1253</v>
      </c>
      <c r="F3400">
        <v>2</v>
      </c>
      <c r="G3400" t="str">
        <f>LOOKUP(F3400,{0,6,45},{"F","L","H"})</f>
        <v>F</v>
      </c>
      <c r="H3400" t="s">
        <v>5775</v>
      </c>
      <c r="I3400" s="43" t="str">
        <f>IFERROR(VLOOKUP(#REF!,#REF!,2,FALSE),"No")</f>
        <v>No</v>
      </c>
      <c r="J3400" s="139">
        <v>0.75</v>
      </c>
      <c r="K3400" s="148">
        <v>77</v>
      </c>
      <c r="L3400" s="148"/>
      <c r="M3400" s="148"/>
      <c r="N3400" s="148"/>
      <c r="O3400" s="148"/>
      <c r="P3400" s="148"/>
      <c r="Q3400" s="148"/>
      <c r="R3400" s="148"/>
      <c r="S3400" s="148"/>
      <c r="T3400" s="148"/>
      <c r="U3400" s="148"/>
      <c r="V3400" s="148"/>
      <c r="W3400" s="148"/>
      <c r="X3400" s="139">
        <v>2</v>
      </c>
      <c r="Y3400" s="148">
        <v>1000</v>
      </c>
      <c r="Z3400" s="149"/>
      <c r="AA3400" s="148"/>
      <c r="AB3400" s="148"/>
      <c r="AC3400" s="148"/>
      <c r="AD3400" s="148"/>
      <c r="AE3400" s="148"/>
      <c r="AF3400" s="148"/>
      <c r="AG3400" s="148"/>
      <c r="AH3400" s="148"/>
      <c r="AI3400" s="148"/>
      <c r="AJ3400" s="148"/>
      <c r="AK3400" s="148"/>
      <c r="AL3400" s="139">
        <v>0</v>
      </c>
      <c r="AM3400" s="139">
        <v>0</v>
      </c>
      <c r="AN3400" s="148">
        <f t="shared" ref="AN3400:AN3463" si="478">SUM(Y3400,AA3400,AC3400,AE3400,AG3400,AI3400,AK3400,AM3400)</f>
        <v>1000</v>
      </c>
      <c r="AO3400" s="148">
        <f t="shared" ref="AO3400:AO3463" si="479">SUM(K3400,M3400,O3400,Q3400,S3400,U3400,W3400)</f>
        <v>77</v>
      </c>
      <c r="AP3400" s="148">
        <v>1</v>
      </c>
      <c r="AQ3400" s="140">
        <v>18</v>
      </c>
      <c r="AS3400" s="42">
        <f t="shared" ref="AS3400:AS3463" si="480">(VLOOKUP(J3400,Service,2,FALSE)*K3400+VLOOKUP(L3400,Service,2,FALSE)*M3400+VLOOKUP(N3400,Service,2,FALSE)*O3400+VLOOKUP(P3400,Service,2,FALSE)*Q3400)</f>
        <v>4957.5277929913591</v>
      </c>
      <c r="AT3400" s="101">
        <f t="shared" ref="AT3400:AT3463" si="481">VLOOKUP(R3400,serviceHP,2,FALSE)*S3400+VLOOKUP(T3400,serviceHP,2,FALSE)*U3400+VLOOKUP(V3400,serviceHP,2,FALSE)*W3400</f>
        <v>0</v>
      </c>
      <c r="AU3400" s="42">
        <f t="shared" ref="AU3400:AU3463" si="482">AS3400+AT3400</f>
        <v>4957.5277929913591</v>
      </c>
      <c r="AV3400" s="42">
        <f t="shared" ref="AV3400:AV3463" si="483">(VLOOKUP(X3400,Main,2,FALSE)*Y3400+VLOOKUP(Z3400,Main,2,FALSE)*AA3400+VLOOKUP(AB3400,Main,2,FALSE)*AC3400+VLOOKUP(AD3400,Main,2,FALSE)*AE3400+VLOOKUP(AF3400,Main,2,FALSE)*AG3400+VLOOKUP(AL3400,Main,2,FALSE)*AM3400+VLOOKUP(AH3400,Main,2,FALSE)*AI3400+VLOOKUP(AL3400,Main,2,FALSE)*AM3400+VLOOKUP(AJ3400,Main,2,FALSE)*AK3400)/AQ3400</f>
        <v>1806.1645400818907</v>
      </c>
      <c r="AW3400" s="102">
        <f t="shared" ref="AW3400:AW3463" si="484">IF(G3400="F",VLOOKUP(D3400,MeterAndReg2,2,TRUE),(IF(G3400="L",VLOOKUP(D3400,MeterAndReg2,3,TRUE),VLOOKUP(D3400,MeterAndReg2,4,TRUE))))</f>
        <v>1475.8772811117678</v>
      </c>
      <c r="AX3400" s="43">
        <f t="shared" si="477"/>
        <v>0.75</v>
      </c>
      <c r="AY3400" s="43" t="str">
        <f t="shared" si="476"/>
        <v>UTGS</v>
      </c>
    </row>
    <row r="3401" spans="1:51" hidden="1" x14ac:dyDescent="0.2">
      <c r="A3401" s="38">
        <v>3394</v>
      </c>
      <c r="B3401" t="s">
        <v>362</v>
      </c>
      <c r="C3401" t="s">
        <v>289</v>
      </c>
      <c r="D3401">
        <v>320</v>
      </c>
      <c r="E3401" t="s">
        <v>1245</v>
      </c>
      <c r="F3401">
        <v>0.25</v>
      </c>
      <c r="G3401" t="str">
        <f>LOOKUP(F3401,{0,6,45},{"F","L","H"})</f>
        <v>F</v>
      </c>
      <c r="H3401" t="s">
        <v>5018</v>
      </c>
      <c r="I3401" s="43" t="str">
        <f>IFERROR(VLOOKUP(#REF!,#REF!,2,FALSE),"No")</f>
        <v>No</v>
      </c>
      <c r="J3401" s="139">
        <v>0.75</v>
      </c>
      <c r="K3401" s="148">
        <v>17</v>
      </c>
      <c r="L3401" s="148"/>
      <c r="M3401" s="148"/>
      <c r="N3401" s="148"/>
      <c r="O3401" s="148"/>
      <c r="P3401" s="148"/>
      <c r="Q3401" s="148"/>
      <c r="R3401" s="148"/>
      <c r="S3401" s="148"/>
      <c r="T3401" s="148"/>
      <c r="U3401" s="148"/>
      <c r="V3401" s="148"/>
      <c r="W3401" s="148"/>
      <c r="X3401" s="139">
        <v>2</v>
      </c>
      <c r="Y3401" s="148">
        <v>1000</v>
      </c>
      <c r="Z3401" s="149"/>
      <c r="AA3401" s="148"/>
      <c r="AB3401" s="148"/>
      <c r="AC3401" s="148"/>
      <c r="AD3401" s="148"/>
      <c r="AE3401" s="148"/>
      <c r="AF3401" s="148"/>
      <c r="AG3401" s="148"/>
      <c r="AH3401" s="148"/>
      <c r="AI3401" s="148"/>
      <c r="AJ3401" s="148"/>
      <c r="AK3401" s="148"/>
      <c r="AL3401" s="139">
        <v>0</v>
      </c>
      <c r="AM3401" s="139">
        <v>0</v>
      </c>
      <c r="AN3401" s="148">
        <f t="shared" si="478"/>
        <v>1000</v>
      </c>
      <c r="AO3401" s="148">
        <f t="shared" si="479"/>
        <v>17</v>
      </c>
      <c r="AP3401" s="148">
        <v>10</v>
      </c>
      <c r="AQ3401" s="140">
        <v>10</v>
      </c>
      <c r="AS3401" s="42">
        <f t="shared" si="480"/>
        <v>1094.5191231279623</v>
      </c>
      <c r="AT3401" s="101">
        <f t="shared" si="481"/>
        <v>0</v>
      </c>
      <c r="AU3401" s="42">
        <f t="shared" si="482"/>
        <v>1094.5191231279623</v>
      </c>
      <c r="AV3401" s="42">
        <f t="shared" si="483"/>
        <v>3251.0961721474032</v>
      </c>
      <c r="AW3401" s="102">
        <f t="shared" si="484"/>
        <v>431</v>
      </c>
      <c r="AX3401" s="43">
        <f t="shared" si="477"/>
        <v>0.75</v>
      </c>
      <c r="AY3401" s="43" t="str">
        <f t="shared" ref="AY3401:AY3464" si="485">C3401</f>
        <v>UTGS</v>
      </c>
    </row>
    <row r="3402" spans="1:51" hidden="1" x14ac:dyDescent="0.2">
      <c r="A3402" s="38">
        <v>3395</v>
      </c>
      <c r="B3402" t="s">
        <v>362</v>
      </c>
      <c r="C3402" t="s">
        <v>289</v>
      </c>
      <c r="D3402">
        <v>320</v>
      </c>
      <c r="E3402" t="s">
        <v>1223</v>
      </c>
      <c r="F3402">
        <v>0.25</v>
      </c>
      <c r="G3402" t="str">
        <f>LOOKUP(F3402,{0,6,45},{"F","L","H"})</f>
        <v>F</v>
      </c>
      <c r="H3402" t="s">
        <v>5019</v>
      </c>
      <c r="I3402" s="43" t="str">
        <f>IFERROR(VLOOKUP(#REF!,#REF!,2,FALSE),"No")</f>
        <v>No</v>
      </c>
      <c r="J3402" s="139">
        <v>0.75</v>
      </c>
      <c r="K3402" s="148">
        <v>14</v>
      </c>
      <c r="L3402" s="148"/>
      <c r="M3402" s="148"/>
      <c r="N3402" s="148"/>
      <c r="O3402" s="148"/>
      <c r="P3402" s="148"/>
      <c r="Q3402" s="148"/>
      <c r="R3402" s="148"/>
      <c r="S3402" s="148"/>
      <c r="T3402" s="148"/>
      <c r="U3402" s="148"/>
      <c r="V3402" s="148"/>
      <c r="W3402" s="148"/>
      <c r="X3402" s="139">
        <v>0.75</v>
      </c>
      <c r="Y3402" s="148">
        <v>265</v>
      </c>
      <c r="Z3402" s="148">
        <v>1.25</v>
      </c>
      <c r="AA3402" s="148">
        <v>17</v>
      </c>
      <c r="AB3402" s="148">
        <v>2</v>
      </c>
      <c r="AC3402" s="148">
        <v>72.89</v>
      </c>
      <c r="AD3402" s="148">
        <v>4</v>
      </c>
      <c r="AE3402" s="148">
        <v>645.11</v>
      </c>
      <c r="AF3402" s="148"/>
      <c r="AG3402" s="148"/>
      <c r="AH3402" s="148"/>
      <c r="AI3402" s="148"/>
      <c r="AJ3402" s="148"/>
      <c r="AK3402" s="148"/>
      <c r="AL3402" s="139">
        <v>0</v>
      </c>
      <c r="AM3402" s="139">
        <v>0</v>
      </c>
      <c r="AN3402" s="148">
        <f t="shared" si="478"/>
        <v>1000</v>
      </c>
      <c r="AO3402" s="148">
        <f t="shared" si="479"/>
        <v>14</v>
      </c>
      <c r="AP3402" s="148">
        <v>8</v>
      </c>
      <c r="AQ3402" s="140">
        <v>51</v>
      </c>
      <c r="AS3402" s="42">
        <f t="shared" si="480"/>
        <v>901.36868963479253</v>
      </c>
      <c r="AT3402" s="101">
        <f t="shared" si="481"/>
        <v>0</v>
      </c>
      <c r="AU3402" s="42">
        <f t="shared" si="482"/>
        <v>901.36868963479253</v>
      </c>
      <c r="AV3402" s="42">
        <f t="shared" si="483"/>
        <v>767.7843219896871</v>
      </c>
      <c r="AW3402" s="102">
        <f t="shared" si="484"/>
        <v>431</v>
      </c>
      <c r="AX3402" s="43">
        <f t="shared" si="477"/>
        <v>0.75</v>
      </c>
      <c r="AY3402" s="43" t="str">
        <f t="shared" si="485"/>
        <v>UTGS</v>
      </c>
    </row>
    <row r="3403" spans="1:51" hidden="1" x14ac:dyDescent="0.2">
      <c r="A3403" s="38">
        <v>3396</v>
      </c>
      <c r="B3403" t="s">
        <v>362</v>
      </c>
      <c r="C3403" t="s">
        <v>289</v>
      </c>
      <c r="D3403">
        <v>550</v>
      </c>
      <c r="E3403" t="s">
        <v>1245</v>
      </c>
      <c r="F3403">
        <v>2</v>
      </c>
      <c r="G3403" t="str">
        <f>LOOKUP(F3403,{0,6,45},{"F","L","H"})</f>
        <v>F</v>
      </c>
      <c r="H3403" t="s">
        <v>5020</v>
      </c>
      <c r="I3403" s="43" t="str">
        <f>IFERROR(VLOOKUP(#REF!,#REF!,2,FALSE),"No")</f>
        <v>No</v>
      </c>
      <c r="J3403" s="139">
        <v>0.75</v>
      </c>
      <c r="K3403" s="148">
        <v>50</v>
      </c>
      <c r="L3403" s="148"/>
      <c r="M3403" s="148"/>
      <c r="N3403" s="148"/>
      <c r="O3403" s="148"/>
      <c r="P3403" s="148"/>
      <c r="Q3403" s="148"/>
      <c r="R3403" s="148"/>
      <c r="S3403" s="148"/>
      <c r="T3403" s="148"/>
      <c r="U3403" s="148"/>
      <c r="V3403" s="148"/>
      <c r="W3403" s="148"/>
      <c r="X3403" s="139">
        <v>2</v>
      </c>
      <c r="Y3403" s="148">
        <v>999.75</v>
      </c>
      <c r="Z3403" s="148"/>
      <c r="AA3403" s="148"/>
      <c r="AB3403" s="148"/>
      <c r="AC3403" s="148"/>
      <c r="AD3403" s="148"/>
      <c r="AE3403" s="148"/>
      <c r="AF3403" s="148"/>
      <c r="AG3403" s="148"/>
      <c r="AH3403" s="148"/>
      <c r="AI3403" s="148"/>
      <c r="AJ3403" s="148"/>
      <c r="AK3403" s="148"/>
      <c r="AL3403" s="139">
        <v>0</v>
      </c>
      <c r="AM3403" s="139">
        <v>0</v>
      </c>
      <c r="AN3403" s="148">
        <f t="shared" si="478"/>
        <v>999.75</v>
      </c>
      <c r="AO3403" s="148">
        <f t="shared" si="479"/>
        <v>50</v>
      </c>
      <c r="AP3403" s="148">
        <v>24</v>
      </c>
      <c r="AQ3403" s="140">
        <v>144</v>
      </c>
      <c r="AS3403" s="42">
        <f t="shared" si="480"/>
        <v>3219.1738915528304</v>
      </c>
      <c r="AT3403" s="101">
        <f t="shared" si="481"/>
        <v>0</v>
      </c>
      <c r="AU3403" s="42">
        <f t="shared" si="482"/>
        <v>3219.1738915528304</v>
      </c>
      <c r="AV3403" s="42">
        <f t="shared" si="483"/>
        <v>225.71412486835877</v>
      </c>
      <c r="AW3403" s="102">
        <f t="shared" si="484"/>
        <v>585.0096169344007</v>
      </c>
      <c r="AX3403" s="43">
        <f t="shared" si="477"/>
        <v>0.75</v>
      </c>
      <c r="AY3403" s="43" t="str">
        <f t="shared" si="485"/>
        <v>UTGS</v>
      </c>
    </row>
    <row r="3404" spans="1:51" hidden="1" x14ac:dyDescent="0.2">
      <c r="A3404" s="38">
        <v>3397</v>
      </c>
      <c r="B3404" t="s">
        <v>362</v>
      </c>
      <c r="C3404" t="s">
        <v>289</v>
      </c>
      <c r="D3404">
        <v>320</v>
      </c>
      <c r="E3404" t="s">
        <v>1245</v>
      </c>
      <c r="F3404">
        <v>0.25</v>
      </c>
      <c r="G3404" t="str">
        <f>LOOKUP(F3404,{0,6,45},{"F","L","H"})</f>
        <v>F</v>
      </c>
      <c r="H3404" t="s">
        <v>5021</v>
      </c>
      <c r="I3404" s="43" t="str">
        <f>IFERROR(VLOOKUP(#REF!,#REF!,2,FALSE),"No")</f>
        <v>No</v>
      </c>
      <c r="J3404" s="139">
        <v>0.75</v>
      </c>
      <c r="K3404" s="148">
        <v>29</v>
      </c>
      <c r="L3404" s="148"/>
      <c r="M3404" s="148"/>
      <c r="N3404" s="148"/>
      <c r="O3404" s="148"/>
      <c r="P3404" s="148"/>
      <c r="Q3404" s="148"/>
      <c r="R3404" s="148"/>
      <c r="S3404" s="148"/>
      <c r="T3404" s="148"/>
      <c r="U3404" s="148"/>
      <c r="V3404" s="148"/>
      <c r="W3404" s="148"/>
      <c r="X3404" s="139">
        <v>0.75</v>
      </c>
      <c r="Y3404" s="148">
        <v>224.3</v>
      </c>
      <c r="Z3404" s="149">
        <v>2</v>
      </c>
      <c r="AA3404" s="148">
        <v>775.7</v>
      </c>
      <c r="AB3404" s="148"/>
      <c r="AC3404" s="148"/>
      <c r="AD3404" s="148"/>
      <c r="AE3404" s="148"/>
      <c r="AF3404" s="148"/>
      <c r="AG3404" s="148"/>
      <c r="AH3404" s="148"/>
      <c r="AI3404" s="148"/>
      <c r="AJ3404" s="148"/>
      <c r="AK3404" s="148"/>
      <c r="AL3404" s="139">
        <v>0</v>
      </c>
      <c r="AM3404" s="139">
        <v>0</v>
      </c>
      <c r="AN3404" s="148">
        <f t="shared" si="478"/>
        <v>1000</v>
      </c>
      <c r="AO3404" s="148">
        <f t="shared" si="479"/>
        <v>29</v>
      </c>
      <c r="AP3404" s="148">
        <v>12</v>
      </c>
      <c r="AQ3404" s="140">
        <v>12</v>
      </c>
      <c r="AS3404" s="42">
        <f t="shared" si="480"/>
        <v>1867.1208571006416</v>
      </c>
      <c r="AT3404" s="101">
        <f t="shared" si="481"/>
        <v>0</v>
      </c>
      <c r="AU3404" s="42">
        <f t="shared" si="482"/>
        <v>1867.1208571006416</v>
      </c>
      <c r="AV3404" s="42">
        <f t="shared" si="483"/>
        <v>2850.9296434561693</v>
      </c>
      <c r="AW3404" s="102">
        <f t="shared" si="484"/>
        <v>431</v>
      </c>
      <c r="AX3404" s="43">
        <f t="shared" si="477"/>
        <v>0.75</v>
      </c>
      <c r="AY3404" s="43" t="str">
        <f t="shared" si="485"/>
        <v>UTGS</v>
      </c>
    </row>
    <row r="3405" spans="1:51" hidden="1" x14ac:dyDescent="0.2">
      <c r="A3405" s="38">
        <v>3398</v>
      </c>
      <c r="B3405" t="s">
        <v>362</v>
      </c>
      <c r="C3405" t="s">
        <v>289</v>
      </c>
      <c r="D3405">
        <v>320</v>
      </c>
      <c r="E3405" t="s">
        <v>1245</v>
      </c>
      <c r="F3405">
        <v>0.25</v>
      </c>
      <c r="G3405" t="str">
        <f>LOOKUP(F3405,{0,6,45},{"F","L","H"})</f>
        <v>F</v>
      </c>
      <c r="H3405" t="s">
        <v>5022</v>
      </c>
      <c r="I3405" s="43" t="str">
        <f>IFERROR(VLOOKUP(#REF!,#REF!,2,FALSE),"No")</f>
        <v>No</v>
      </c>
      <c r="J3405" s="139">
        <v>0.75</v>
      </c>
      <c r="K3405" s="148">
        <v>27</v>
      </c>
      <c r="L3405" s="148"/>
      <c r="M3405" s="148"/>
      <c r="N3405" s="148"/>
      <c r="O3405" s="148"/>
      <c r="P3405" s="148"/>
      <c r="Q3405" s="148"/>
      <c r="R3405" s="148"/>
      <c r="S3405" s="148"/>
      <c r="T3405" s="148"/>
      <c r="U3405" s="148"/>
      <c r="V3405" s="148"/>
      <c r="W3405" s="148"/>
      <c r="X3405" s="139">
        <v>2</v>
      </c>
      <c r="Y3405" s="148">
        <v>1000</v>
      </c>
      <c r="Z3405" s="148"/>
      <c r="AA3405" s="148"/>
      <c r="AB3405" s="148"/>
      <c r="AC3405" s="148"/>
      <c r="AD3405" s="148"/>
      <c r="AE3405" s="148"/>
      <c r="AF3405" s="148"/>
      <c r="AG3405" s="148"/>
      <c r="AH3405" s="148"/>
      <c r="AI3405" s="148"/>
      <c r="AJ3405" s="148"/>
      <c r="AK3405" s="148"/>
      <c r="AL3405" s="139">
        <v>0</v>
      </c>
      <c r="AM3405" s="139">
        <v>0</v>
      </c>
      <c r="AN3405" s="148">
        <f t="shared" si="478"/>
        <v>1000</v>
      </c>
      <c r="AO3405" s="148">
        <f t="shared" si="479"/>
        <v>27</v>
      </c>
      <c r="AP3405" s="148">
        <v>16</v>
      </c>
      <c r="AQ3405" s="140">
        <v>16</v>
      </c>
      <c r="AS3405" s="42">
        <f t="shared" si="480"/>
        <v>1738.3539014385285</v>
      </c>
      <c r="AT3405" s="101">
        <f t="shared" si="481"/>
        <v>0</v>
      </c>
      <c r="AU3405" s="42">
        <f t="shared" si="482"/>
        <v>1738.3539014385285</v>
      </c>
      <c r="AV3405" s="42">
        <f t="shared" si="483"/>
        <v>2031.935107592127</v>
      </c>
      <c r="AW3405" s="102">
        <f t="shared" si="484"/>
        <v>431</v>
      </c>
      <c r="AX3405" s="43">
        <f t="shared" si="477"/>
        <v>0.75</v>
      </c>
      <c r="AY3405" s="43" t="str">
        <f t="shared" si="485"/>
        <v>UTGS</v>
      </c>
    </row>
    <row r="3406" spans="1:51" hidden="1" x14ac:dyDescent="0.2">
      <c r="A3406" s="38">
        <v>3399</v>
      </c>
      <c r="B3406" t="s">
        <v>5806</v>
      </c>
      <c r="C3406" t="s">
        <v>5746</v>
      </c>
      <c r="D3406">
        <v>44350</v>
      </c>
      <c r="E3406" t="s">
        <v>215</v>
      </c>
      <c r="F3406">
        <v>45</v>
      </c>
      <c r="G3406" t="str">
        <f>LOOKUP(F3406,{0,6,45},{"F","L","H"})</f>
        <v>H</v>
      </c>
      <c r="H3406" t="s">
        <v>5776</v>
      </c>
      <c r="I3406" s="43" t="str">
        <f>IFERROR(VLOOKUP(#REF!,#REF!,2,FALSE),"No")</f>
        <v>No</v>
      </c>
      <c r="J3406" s="139">
        <v>4</v>
      </c>
      <c r="K3406" s="148">
        <v>225</v>
      </c>
      <c r="L3406" s="148">
        <v>6</v>
      </c>
      <c r="M3406" s="148">
        <v>1</v>
      </c>
      <c r="N3406" s="148"/>
      <c r="O3406" s="148"/>
      <c r="P3406" s="148"/>
      <c r="Q3406" s="148"/>
      <c r="R3406" s="148"/>
      <c r="S3406" s="148"/>
      <c r="T3406" s="148"/>
      <c r="U3406" s="148"/>
      <c r="V3406" s="148"/>
      <c r="W3406" s="148"/>
      <c r="X3406" s="139">
        <v>6</v>
      </c>
      <c r="Y3406" s="148">
        <v>1000</v>
      </c>
      <c r="Z3406" s="149"/>
      <c r="AA3406" s="148"/>
      <c r="AB3406" s="148"/>
      <c r="AC3406" s="148"/>
      <c r="AD3406" s="148"/>
      <c r="AE3406" s="148"/>
      <c r="AF3406" s="148"/>
      <c r="AG3406" s="148"/>
      <c r="AH3406" s="148"/>
      <c r="AI3406" s="148"/>
      <c r="AJ3406" s="148"/>
      <c r="AK3406" s="148"/>
      <c r="AL3406" s="139">
        <v>0</v>
      </c>
      <c r="AM3406" s="139">
        <v>0</v>
      </c>
      <c r="AN3406" s="148">
        <f t="shared" si="478"/>
        <v>1000</v>
      </c>
      <c r="AO3406" s="148">
        <f t="shared" si="479"/>
        <v>226</v>
      </c>
      <c r="AP3406" s="148">
        <v>1</v>
      </c>
      <c r="AQ3406" s="140">
        <v>7</v>
      </c>
      <c r="AS3406" s="42">
        <f t="shared" si="480"/>
        <v>17274.802511987738</v>
      </c>
      <c r="AT3406" s="101">
        <f t="shared" si="481"/>
        <v>0</v>
      </c>
      <c r="AU3406" s="42">
        <f t="shared" si="482"/>
        <v>17274.802511987738</v>
      </c>
      <c r="AV3406" s="42">
        <f t="shared" si="483"/>
        <v>8575.8516744962926</v>
      </c>
      <c r="AW3406" s="102">
        <f t="shared" si="484"/>
        <v>60371.752872868376</v>
      </c>
      <c r="AX3406" s="43">
        <f t="shared" si="477"/>
        <v>4</v>
      </c>
      <c r="AY3406" s="43" t="str">
        <f t="shared" si="485"/>
        <v>UTTSS</v>
      </c>
    </row>
    <row r="3407" spans="1:51" hidden="1" x14ac:dyDescent="0.2">
      <c r="A3407" s="38">
        <v>3400</v>
      </c>
      <c r="B3407" t="s">
        <v>362</v>
      </c>
      <c r="C3407" t="s">
        <v>289</v>
      </c>
      <c r="D3407">
        <v>17800</v>
      </c>
      <c r="E3407" t="s">
        <v>197</v>
      </c>
      <c r="F3407">
        <v>2</v>
      </c>
      <c r="G3407" t="str">
        <f>LOOKUP(F3407,{0,6,45},{"F","L","H"})</f>
        <v>F</v>
      </c>
      <c r="H3407" t="s">
        <v>5023</v>
      </c>
      <c r="I3407" s="43" t="str">
        <f>IFERROR(VLOOKUP(#REF!,#REF!,2,FALSE),"No")</f>
        <v>No</v>
      </c>
      <c r="J3407" s="139">
        <v>2</v>
      </c>
      <c r="K3407" s="148">
        <v>19</v>
      </c>
      <c r="L3407" s="148"/>
      <c r="M3407" s="148"/>
      <c r="N3407" s="148"/>
      <c r="O3407" s="148"/>
      <c r="P3407" s="148"/>
      <c r="Q3407" s="148"/>
      <c r="R3407" s="148"/>
      <c r="S3407" s="148"/>
      <c r="T3407" s="148"/>
      <c r="U3407" s="148"/>
      <c r="V3407" s="148"/>
      <c r="W3407" s="148"/>
      <c r="X3407" s="139">
        <v>2</v>
      </c>
      <c r="Y3407" s="148">
        <v>6</v>
      </c>
      <c r="Z3407" s="148">
        <v>4</v>
      </c>
      <c r="AA3407" s="148">
        <v>994</v>
      </c>
      <c r="AB3407" s="148"/>
      <c r="AC3407" s="148"/>
      <c r="AD3407" s="148"/>
      <c r="AE3407" s="148"/>
      <c r="AF3407" s="148"/>
      <c r="AG3407" s="148"/>
      <c r="AH3407" s="148"/>
      <c r="AI3407" s="148"/>
      <c r="AJ3407" s="148"/>
      <c r="AK3407" s="148"/>
      <c r="AL3407" s="139">
        <v>0</v>
      </c>
      <c r="AM3407" s="139">
        <v>0</v>
      </c>
      <c r="AN3407" s="148">
        <f t="shared" si="478"/>
        <v>1000</v>
      </c>
      <c r="AO3407" s="148">
        <f t="shared" si="479"/>
        <v>19</v>
      </c>
      <c r="AP3407" s="148">
        <v>11</v>
      </c>
      <c r="AQ3407" s="140">
        <v>44</v>
      </c>
      <c r="AS3407" s="42">
        <f t="shared" si="480"/>
        <v>1386.6860787900755</v>
      </c>
      <c r="AT3407" s="101">
        <f t="shared" si="481"/>
        <v>0</v>
      </c>
      <c r="AU3407" s="42">
        <f t="shared" si="482"/>
        <v>1386.6860787900755</v>
      </c>
      <c r="AV3407" s="42">
        <f t="shared" si="483"/>
        <v>900.86231185168265</v>
      </c>
      <c r="AW3407" s="102">
        <f t="shared" si="484"/>
        <v>15242</v>
      </c>
      <c r="AX3407" s="43">
        <f t="shared" si="477"/>
        <v>2</v>
      </c>
      <c r="AY3407" s="43" t="str">
        <f t="shared" si="485"/>
        <v>UTGS</v>
      </c>
    </row>
    <row r="3408" spans="1:51" hidden="1" x14ac:dyDescent="0.2">
      <c r="A3408" s="38">
        <v>3401</v>
      </c>
      <c r="B3408" t="s">
        <v>362</v>
      </c>
      <c r="C3408" t="s">
        <v>289</v>
      </c>
      <c r="D3408">
        <v>550</v>
      </c>
      <c r="E3408" t="s">
        <v>1245</v>
      </c>
      <c r="F3408">
        <v>2</v>
      </c>
      <c r="G3408" t="str">
        <f>LOOKUP(F3408,{0,6,45},{"F","L","H"})</f>
        <v>F</v>
      </c>
      <c r="H3408" t="s">
        <v>5024</v>
      </c>
      <c r="I3408" s="43" t="str">
        <f>IFERROR(VLOOKUP(#REF!,#REF!,2,FALSE),"No")</f>
        <v>No</v>
      </c>
      <c r="J3408" s="139">
        <v>1.25</v>
      </c>
      <c r="K3408" s="148">
        <v>46</v>
      </c>
      <c r="L3408" s="148"/>
      <c r="M3408" s="148"/>
      <c r="N3408" s="148"/>
      <c r="O3408" s="148"/>
      <c r="P3408" s="148"/>
      <c r="Q3408" s="148"/>
      <c r="R3408" s="148"/>
      <c r="S3408" s="148"/>
      <c r="T3408" s="148"/>
      <c r="U3408" s="148"/>
      <c r="V3408" s="148"/>
      <c r="W3408" s="148"/>
      <c r="X3408" s="139">
        <v>2</v>
      </c>
      <c r="Y3408" s="148">
        <v>1000</v>
      </c>
      <c r="Z3408" s="149"/>
      <c r="AA3408" s="148"/>
      <c r="AB3408" s="148"/>
      <c r="AC3408" s="148"/>
      <c r="AD3408" s="148"/>
      <c r="AE3408" s="148"/>
      <c r="AF3408" s="148"/>
      <c r="AG3408" s="148"/>
      <c r="AH3408" s="148"/>
      <c r="AI3408" s="148"/>
      <c r="AJ3408" s="148"/>
      <c r="AK3408" s="148"/>
      <c r="AL3408" s="139">
        <v>0</v>
      </c>
      <c r="AM3408" s="139">
        <v>0</v>
      </c>
      <c r="AN3408" s="148">
        <f t="shared" si="478"/>
        <v>1000</v>
      </c>
      <c r="AO3408" s="148">
        <f t="shared" si="479"/>
        <v>46</v>
      </c>
      <c r="AP3408" s="148">
        <v>8</v>
      </c>
      <c r="AQ3408" s="140">
        <v>96</v>
      </c>
      <c r="AS3408" s="42">
        <f t="shared" si="480"/>
        <v>3427.6199802286037</v>
      </c>
      <c r="AT3408" s="101">
        <f t="shared" si="481"/>
        <v>0</v>
      </c>
      <c r="AU3408" s="42">
        <f t="shared" si="482"/>
        <v>3427.6199802286037</v>
      </c>
      <c r="AV3408" s="42">
        <f t="shared" si="483"/>
        <v>338.6558512653545</v>
      </c>
      <c r="AW3408" s="102">
        <f t="shared" si="484"/>
        <v>585.0096169344007</v>
      </c>
      <c r="AX3408" s="43">
        <f t="shared" si="477"/>
        <v>1.25</v>
      </c>
      <c r="AY3408" s="43" t="str">
        <f t="shared" si="485"/>
        <v>UTGS</v>
      </c>
    </row>
    <row r="3409" spans="1:51" hidden="1" x14ac:dyDescent="0.2">
      <c r="A3409" s="38">
        <v>3402</v>
      </c>
      <c r="B3409" t="s">
        <v>5807</v>
      </c>
      <c r="C3409" t="s">
        <v>5746</v>
      </c>
      <c r="D3409">
        <v>6600</v>
      </c>
      <c r="E3409" t="s">
        <v>198</v>
      </c>
      <c r="F3409">
        <v>5</v>
      </c>
      <c r="G3409" t="str">
        <f>LOOKUP(F3409,{0,6,45},{"F","L","H"})</f>
        <v>F</v>
      </c>
      <c r="H3409" t="s">
        <v>5025</v>
      </c>
      <c r="I3409" s="43" t="str">
        <f>IFERROR(VLOOKUP(#REF!,#REF!,2,FALSE),"No")</f>
        <v>No</v>
      </c>
      <c r="J3409" s="139">
        <v>4</v>
      </c>
      <c r="K3409" s="148">
        <v>110</v>
      </c>
      <c r="L3409" s="148"/>
      <c r="M3409" s="148"/>
      <c r="N3409" s="148"/>
      <c r="O3409" s="148"/>
      <c r="P3409" s="148"/>
      <c r="Q3409" s="148"/>
      <c r="R3409" s="148"/>
      <c r="S3409" s="148"/>
      <c r="T3409" s="148"/>
      <c r="U3409" s="148"/>
      <c r="V3409" s="148"/>
      <c r="W3409" s="148"/>
      <c r="X3409" s="139">
        <v>4</v>
      </c>
      <c r="Y3409" s="148">
        <v>1000</v>
      </c>
      <c r="Z3409" s="148"/>
      <c r="AA3409" s="148"/>
      <c r="AB3409" s="148"/>
      <c r="AC3409" s="148"/>
      <c r="AD3409" s="148"/>
      <c r="AE3409" s="148"/>
      <c r="AF3409" s="148"/>
      <c r="AG3409" s="148"/>
      <c r="AH3409" s="148"/>
      <c r="AI3409" s="148"/>
      <c r="AJ3409" s="148"/>
      <c r="AK3409" s="148"/>
      <c r="AL3409" s="139">
        <v>0</v>
      </c>
      <c r="AM3409" s="139">
        <v>0</v>
      </c>
      <c r="AN3409" s="148">
        <f t="shared" si="478"/>
        <v>1000</v>
      </c>
      <c r="AO3409" s="148">
        <f t="shared" si="479"/>
        <v>110</v>
      </c>
      <c r="AP3409" s="148">
        <v>2</v>
      </c>
      <c r="AQ3409" s="140">
        <v>7</v>
      </c>
      <c r="AS3409" s="42">
        <f t="shared" si="480"/>
        <v>8419.7825614162266</v>
      </c>
      <c r="AT3409" s="101">
        <f t="shared" si="481"/>
        <v>0</v>
      </c>
      <c r="AU3409" s="42">
        <f t="shared" si="482"/>
        <v>8419.7825614162266</v>
      </c>
      <c r="AV3409" s="42">
        <f t="shared" si="483"/>
        <v>5668.7088173534339</v>
      </c>
      <c r="AW3409" s="102">
        <f t="shared" si="484"/>
        <v>3698.6666666666665</v>
      </c>
      <c r="AX3409" s="43">
        <f t="shared" si="477"/>
        <v>4</v>
      </c>
      <c r="AY3409" s="43" t="str">
        <f t="shared" si="485"/>
        <v>UTTSS</v>
      </c>
    </row>
    <row r="3410" spans="1:51" hidden="1" x14ac:dyDescent="0.2">
      <c r="A3410" s="38">
        <v>3403</v>
      </c>
      <c r="B3410" t="s">
        <v>362</v>
      </c>
      <c r="C3410" t="s">
        <v>289</v>
      </c>
      <c r="D3410">
        <v>550</v>
      </c>
      <c r="E3410" t="s">
        <v>1245</v>
      </c>
      <c r="F3410">
        <v>2</v>
      </c>
      <c r="G3410" t="str">
        <f>LOOKUP(F3410,{0,6,45},{"F","L","H"})</f>
        <v>F</v>
      </c>
      <c r="H3410" t="s">
        <v>5026</v>
      </c>
      <c r="I3410" s="43" t="str">
        <f>IFERROR(VLOOKUP(#REF!,#REF!,2,FALSE),"No")</f>
        <v>No</v>
      </c>
      <c r="J3410" s="139">
        <v>0.75</v>
      </c>
      <c r="K3410" s="148">
        <v>73</v>
      </c>
      <c r="L3410" s="148"/>
      <c r="M3410" s="148"/>
      <c r="N3410" s="148"/>
      <c r="O3410" s="148"/>
      <c r="P3410" s="148"/>
      <c r="Q3410" s="148"/>
      <c r="R3410" s="148"/>
      <c r="S3410" s="148"/>
      <c r="T3410" s="148"/>
      <c r="U3410" s="148"/>
      <c r="V3410" s="148"/>
      <c r="W3410" s="148"/>
      <c r="X3410" s="139">
        <v>2</v>
      </c>
      <c r="Y3410" s="148">
        <v>1000</v>
      </c>
      <c r="Z3410" s="148"/>
      <c r="AA3410" s="148"/>
      <c r="AB3410" s="148"/>
      <c r="AC3410" s="148"/>
      <c r="AD3410" s="148"/>
      <c r="AE3410" s="148"/>
      <c r="AF3410" s="148"/>
      <c r="AG3410" s="148"/>
      <c r="AH3410" s="148"/>
      <c r="AI3410" s="148"/>
      <c r="AJ3410" s="148"/>
      <c r="AK3410" s="148"/>
      <c r="AL3410" s="139">
        <v>0</v>
      </c>
      <c r="AM3410" s="139">
        <v>0</v>
      </c>
      <c r="AN3410" s="148">
        <f t="shared" si="478"/>
        <v>1000</v>
      </c>
      <c r="AO3410" s="148">
        <f t="shared" si="479"/>
        <v>73</v>
      </c>
      <c r="AP3410" s="148">
        <v>6</v>
      </c>
      <c r="AQ3410" s="140">
        <v>67</v>
      </c>
      <c r="AS3410" s="42">
        <f t="shared" si="480"/>
        <v>4699.9938816671329</v>
      </c>
      <c r="AT3410" s="101">
        <f t="shared" si="481"/>
        <v>0</v>
      </c>
      <c r="AU3410" s="42">
        <f t="shared" si="482"/>
        <v>4699.9938816671329</v>
      </c>
      <c r="AV3410" s="42">
        <f t="shared" si="483"/>
        <v>485.23823464886613</v>
      </c>
      <c r="AW3410" s="102">
        <f t="shared" si="484"/>
        <v>585.0096169344007</v>
      </c>
      <c r="AX3410" s="43">
        <f t="shared" si="477"/>
        <v>0.75</v>
      </c>
      <c r="AY3410" s="43" t="str">
        <f t="shared" si="485"/>
        <v>UTGS</v>
      </c>
    </row>
    <row r="3411" spans="1:51" hidden="1" x14ac:dyDescent="0.2">
      <c r="A3411" s="38">
        <v>3404</v>
      </c>
      <c r="B3411" t="s">
        <v>5806</v>
      </c>
      <c r="C3411" t="s">
        <v>289</v>
      </c>
      <c r="D3411">
        <v>17800</v>
      </c>
      <c r="E3411" t="s">
        <v>197</v>
      </c>
      <c r="F3411">
        <v>2</v>
      </c>
      <c r="G3411" t="str">
        <f>LOOKUP(F3411,{0,6,45},{"F","L","H"})</f>
        <v>F</v>
      </c>
      <c r="H3411" t="s">
        <v>5777</v>
      </c>
      <c r="I3411" s="43" t="str">
        <f>IFERROR(VLOOKUP(#REF!,#REF!,2,FALSE),"No")</f>
        <v>No</v>
      </c>
      <c r="J3411" s="139">
        <v>4</v>
      </c>
      <c r="K3411" s="148">
        <v>15</v>
      </c>
      <c r="L3411" s="148"/>
      <c r="M3411" s="148"/>
      <c r="N3411" s="148"/>
      <c r="O3411" s="148"/>
      <c r="P3411" s="148"/>
      <c r="Q3411" s="148"/>
      <c r="R3411" s="148"/>
      <c r="S3411" s="148"/>
      <c r="T3411" s="148"/>
      <c r="U3411" s="148"/>
      <c r="V3411" s="148"/>
      <c r="W3411" s="148"/>
      <c r="X3411" s="139">
        <v>2</v>
      </c>
      <c r="Y3411" s="148">
        <v>17.59</v>
      </c>
      <c r="Z3411" s="149">
        <v>4</v>
      </c>
      <c r="AA3411" s="148">
        <v>703.83</v>
      </c>
      <c r="AB3411" s="148">
        <v>6</v>
      </c>
      <c r="AC3411" s="148">
        <v>278.58999999999997</v>
      </c>
      <c r="AD3411" s="148"/>
      <c r="AE3411" s="148"/>
      <c r="AF3411" s="148"/>
      <c r="AG3411" s="148"/>
      <c r="AH3411" s="148"/>
      <c r="AI3411" s="148"/>
      <c r="AJ3411" s="148"/>
      <c r="AK3411" s="148"/>
      <c r="AL3411" s="139">
        <v>0</v>
      </c>
      <c r="AM3411" s="139">
        <v>0</v>
      </c>
      <c r="AN3411" s="148">
        <f t="shared" si="478"/>
        <v>1000.01</v>
      </c>
      <c r="AO3411" s="148">
        <f t="shared" si="479"/>
        <v>15</v>
      </c>
      <c r="AP3411" s="148">
        <v>1</v>
      </c>
      <c r="AQ3411" s="140">
        <v>6</v>
      </c>
      <c r="AS3411" s="42">
        <f t="shared" si="480"/>
        <v>1148.1521674658491</v>
      </c>
      <c r="AT3411" s="101">
        <f t="shared" si="481"/>
        <v>0</v>
      </c>
      <c r="AU3411" s="42">
        <f t="shared" si="482"/>
        <v>1148.1521674658491</v>
      </c>
      <c r="AV3411" s="42">
        <f t="shared" si="483"/>
        <v>7537.4241218485413</v>
      </c>
      <c r="AW3411" s="102">
        <f t="shared" si="484"/>
        <v>15242</v>
      </c>
      <c r="AX3411" s="43">
        <f t="shared" si="477"/>
        <v>4</v>
      </c>
      <c r="AY3411" s="43" t="str">
        <f t="shared" si="485"/>
        <v>UTGS</v>
      </c>
    </row>
    <row r="3412" spans="1:51" hidden="1" x14ac:dyDescent="0.2">
      <c r="A3412" s="38">
        <v>3405</v>
      </c>
      <c r="B3412" t="s">
        <v>362</v>
      </c>
      <c r="C3412" t="s">
        <v>289</v>
      </c>
      <c r="D3412">
        <v>540</v>
      </c>
      <c r="E3412" t="s">
        <v>1250</v>
      </c>
      <c r="F3412">
        <v>0.25</v>
      </c>
      <c r="G3412" t="str">
        <f>LOOKUP(F3412,{0,6,45},{"F","L","H"})</f>
        <v>F</v>
      </c>
      <c r="H3412" t="s">
        <v>5028</v>
      </c>
      <c r="I3412" s="43" t="str">
        <f>IFERROR(VLOOKUP(#REF!,#REF!,2,FALSE),"No")</f>
        <v>No</v>
      </c>
      <c r="J3412" s="139">
        <v>0.75</v>
      </c>
      <c r="K3412" s="148">
        <v>80</v>
      </c>
      <c r="L3412" s="148"/>
      <c r="M3412" s="148"/>
      <c r="N3412" s="148"/>
      <c r="O3412" s="148"/>
      <c r="P3412" s="148"/>
      <c r="Q3412" s="148"/>
      <c r="R3412" s="148"/>
      <c r="S3412" s="148"/>
      <c r="T3412" s="148"/>
      <c r="U3412" s="148"/>
      <c r="V3412" s="148"/>
      <c r="W3412" s="148"/>
      <c r="X3412" s="139">
        <v>2</v>
      </c>
      <c r="Y3412" s="148">
        <v>1000</v>
      </c>
      <c r="Z3412" s="149"/>
      <c r="AA3412" s="148"/>
      <c r="AB3412" s="148"/>
      <c r="AC3412" s="148"/>
      <c r="AD3412" s="148"/>
      <c r="AE3412" s="148"/>
      <c r="AF3412" s="148"/>
      <c r="AG3412" s="148"/>
      <c r="AH3412" s="148"/>
      <c r="AI3412" s="148"/>
      <c r="AJ3412" s="148"/>
      <c r="AK3412" s="148"/>
      <c r="AL3412" s="139">
        <v>0</v>
      </c>
      <c r="AM3412" s="139">
        <v>0</v>
      </c>
      <c r="AN3412" s="148">
        <f t="shared" si="478"/>
        <v>1000</v>
      </c>
      <c r="AO3412" s="148">
        <f t="shared" si="479"/>
        <v>80</v>
      </c>
      <c r="AP3412" s="148">
        <v>5</v>
      </c>
      <c r="AQ3412" s="140">
        <v>5</v>
      </c>
      <c r="AS3412" s="42">
        <f t="shared" si="480"/>
        <v>5150.6782264845288</v>
      </c>
      <c r="AT3412" s="101">
        <f t="shared" si="481"/>
        <v>0</v>
      </c>
      <c r="AU3412" s="42">
        <f t="shared" si="482"/>
        <v>5150.6782264845288</v>
      </c>
      <c r="AV3412" s="42">
        <f t="shared" si="483"/>
        <v>6502.1923442948064</v>
      </c>
      <c r="AW3412" s="102">
        <f t="shared" si="484"/>
        <v>585.0096169344007</v>
      </c>
      <c r="AX3412" s="43">
        <f t="shared" si="477"/>
        <v>0.75</v>
      </c>
      <c r="AY3412" s="43" t="str">
        <f t="shared" si="485"/>
        <v>UTGS</v>
      </c>
    </row>
    <row r="3413" spans="1:51" hidden="1" x14ac:dyDescent="0.2">
      <c r="A3413" s="38">
        <v>3406</v>
      </c>
      <c r="B3413" t="s">
        <v>362</v>
      </c>
      <c r="C3413" t="s">
        <v>289</v>
      </c>
      <c r="D3413">
        <v>550</v>
      </c>
      <c r="E3413" t="s">
        <v>1245</v>
      </c>
      <c r="F3413">
        <v>2</v>
      </c>
      <c r="G3413" t="str">
        <f>LOOKUP(F3413,{0,6,45},{"F","L","H"})</f>
        <v>F</v>
      </c>
      <c r="H3413" t="s">
        <v>5029</v>
      </c>
      <c r="I3413" s="43" t="str">
        <f>IFERROR(VLOOKUP(#REF!,#REF!,2,FALSE),"No")</f>
        <v>No</v>
      </c>
      <c r="J3413" s="139">
        <v>0.75</v>
      </c>
      <c r="K3413" s="148">
        <v>34</v>
      </c>
      <c r="L3413" s="148"/>
      <c r="M3413" s="148"/>
      <c r="N3413" s="148"/>
      <c r="O3413" s="148"/>
      <c r="P3413" s="148"/>
      <c r="Q3413" s="148"/>
      <c r="R3413" s="148"/>
      <c r="S3413" s="148"/>
      <c r="T3413" s="148"/>
      <c r="U3413" s="148"/>
      <c r="V3413" s="148"/>
      <c r="W3413" s="148"/>
      <c r="X3413" s="139">
        <v>2</v>
      </c>
      <c r="Y3413" s="148">
        <v>1000</v>
      </c>
      <c r="Z3413" s="148"/>
      <c r="AA3413" s="148"/>
      <c r="AB3413" s="148"/>
      <c r="AC3413" s="148"/>
      <c r="AD3413" s="148"/>
      <c r="AE3413" s="148"/>
      <c r="AF3413" s="148"/>
      <c r="AG3413" s="148"/>
      <c r="AH3413" s="148"/>
      <c r="AI3413" s="148"/>
      <c r="AJ3413" s="148"/>
      <c r="AK3413" s="148"/>
      <c r="AL3413" s="139">
        <v>0</v>
      </c>
      <c r="AM3413" s="139">
        <v>0</v>
      </c>
      <c r="AN3413" s="148">
        <f t="shared" si="478"/>
        <v>1000</v>
      </c>
      <c r="AO3413" s="148">
        <f t="shared" si="479"/>
        <v>34</v>
      </c>
      <c r="AP3413" s="148">
        <v>12</v>
      </c>
      <c r="AQ3413" s="140">
        <v>32</v>
      </c>
      <c r="AS3413" s="42">
        <f t="shared" si="480"/>
        <v>2189.0382462559246</v>
      </c>
      <c r="AT3413" s="101">
        <f t="shared" si="481"/>
        <v>0</v>
      </c>
      <c r="AU3413" s="42">
        <f t="shared" si="482"/>
        <v>2189.0382462559246</v>
      </c>
      <c r="AV3413" s="42">
        <f t="shared" si="483"/>
        <v>1015.9675537960635</v>
      </c>
      <c r="AW3413" s="102">
        <f t="shared" si="484"/>
        <v>585.0096169344007</v>
      </c>
      <c r="AX3413" s="43">
        <f t="shared" si="477"/>
        <v>0.75</v>
      </c>
      <c r="AY3413" s="43" t="str">
        <f t="shared" si="485"/>
        <v>UTGS</v>
      </c>
    </row>
    <row r="3414" spans="1:51" hidden="1" x14ac:dyDescent="0.2">
      <c r="A3414" s="38">
        <v>3407</v>
      </c>
      <c r="B3414" t="s">
        <v>362</v>
      </c>
      <c r="C3414" t="s">
        <v>289</v>
      </c>
      <c r="D3414">
        <v>320</v>
      </c>
      <c r="E3414" t="s">
        <v>1245</v>
      </c>
      <c r="F3414">
        <v>0.25</v>
      </c>
      <c r="G3414" t="str">
        <f>LOOKUP(F3414,{0,6,45},{"F","L","H"})</f>
        <v>F</v>
      </c>
      <c r="H3414" t="s">
        <v>5030</v>
      </c>
      <c r="I3414" s="43" t="str">
        <f>IFERROR(VLOOKUP(#REF!,#REF!,2,FALSE),"No")</f>
        <v>No</v>
      </c>
      <c r="J3414" s="139">
        <v>0.75</v>
      </c>
      <c r="K3414" s="148">
        <v>31</v>
      </c>
      <c r="L3414" s="148"/>
      <c r="M3414" s="148"/>
      <c r="N3414" s="148"/>
      <c r="O3414" s="148"/>
      <c r="P3414" s="148"/>
      <c r="Q3414" s="148"/>
      <c r="R3414" s="148"/>
      <c r="S3414" s="148"/>
      <c r="T3414" s="148"/>
      <c r="U3414" s="148"/>
      <c r="V3414" s="148"/>
      <c r="W3414" s="148"/>
      <c r="X3414" s="139">
        <v>2</v>
      </c>
      <c r="Y3414" s="148">
        <v>1000</v>
      </c>
      <c r="Z3414" s="149"/>
      <c r="AA3414" s="148"/>
      <c r="AB3414" s="148"/>
      <c r="AC3414" s="148"/>
      <c r="AD3414" s="148"/>
      <c r="AE3414" s="148"/>
      <c r="AF3414" s="148"/>
      <c r="AG3414" s="148"/>
      <c r="AH3414" s="148"/>
      <c r="AI3414" s="148"/>
      <c r="AJ3414" s="148"/>
      <c r="AK3414" s="148"/>
      <c r="AL3414" s="139">
        <v>0</v>
      </c>
      <c r="AM3414" s="139">
        <v>0</v>
      </c>
      <c r="AN3414" s="148">
        <f t="shared" si="478"/>
        <v>1000</v>
      </c>
      <c r="AO3414" s="148">
        <f t="shared" si="479"/>
        <v>31</v>
      </c>
      <c r="AP3414" s="148">
        <v>9</v>
      </c>
      <c r="AQ3414" s="140">
        <v>9</v>
      </c>
      <c r="AS3414" s="42">
        <f t="shared" si="480"/>
        <v>1995.8878127627549</v>
      </c>
      <c r="AT3414" s="101">
        <f t="shared" si="481"/>
        <v>0</v>
      </c>
      <c r="AU3414" s="42">
        <f t="shared" si="482"/>
        <v>1995.8878127627549</v>
      </c>
      <c r="AV3414" s="42">
        <f t="shared" si="483"/>
        <v>3612.3290801637813</v>
      </c>
      <c r="AW3414" s="102">
        <f t="shared" si="484"/>
        <v>431</v>
      </c>
      <c r="AX3414" s="43">
        <f t="shared" si="477"/>
        <v>0.75</v>
      </c>
      <c r="AY3414" s="43" t="str">
        <f t="shared" si="485"/>
        <v>UTGS</v>
      </c>
    </row>
    <row r="3415" spans="1:51" hidden="1" x14ac:dyDescent="0.2">
      <c r="A3415" s="38">
        <v>3408</v>
      </c>
      <c r="B3415" t="s">
        <v>362</v>
      </c>
      <c r="C3415" t="s">
        <v>289</v>
      </c>
      <c r="D3415">
        <v>955</v>
      </c>
      <c r="E3415" t="s">
        <v>1250</v>
      </c>
      <c r="F3415">
        <v>2</v>
      </c>
      <c r="G3415" t="str">
        <f>LOOKUP(F3415,{0,6,45},{"F","L","H"})</f>
        <v>F</v>
      </c>
      <c r="H3415" t="s">
        <v>5031</v>
      </c>
      <c r="I3415" s="43" t="str">
        <f>IFERROR(VLOOKUP(#REF!,#REF!,2,FALSE),"No")</f>
        <v>No</v>
      </c>
      <c r="J3415" s="139">
        <v>0.75</v>
      </c>
      <c r="K3415" s="148">
        <v>56</v>
      </c>
      <c r="L3415" s="148"/>
      <c r="M3415" s="148"/>
      <c r="N3415" s="148"/>
      <c r="O3415" s="148"/>
      <c r="P3415" s="148"/>
      <c r="Q3415" s="148"/>
      <c r="R3415" s="148"/>
      <c r="S3415" s="148"/>
      <c r="T3415" s="148"/>
      <c r="U3415" s="148"/>
      <c r="V3415" s="148"/>
      <c r="W3415" s="148"/>
      <c r="X3415" s="139">
        <v>0.75</v>
      </c>
      <c r="Y3415" s="148">
        <v>321.62</v>
      </c>
      <c r="Z3415" s="148">
        <v>2</v>
      </c>
      <c r="AA3415" s="148">
        <v>678.38</v>
      </c>
      <c r="AB3415" s="148"/>
      <c r="AC3415" s="148"/>
      <c r="AD3415" s="148"/>
      <c r="AE3415" s="148"/>
      <c r="AF3415" s="148"/>
      <c r="AG3415" s="148"/>
      <c r="AH3415" s="148"/>
      <c r="AI3415" s="148"/>
      <c r="AJ3415" s="148"/>
      <c r="AK3415" s="148"/>
      <c r="AL3415" s="139">
        <v>0</v>
      </c>
      <c r="AM3415" s="139">
        <v>0</v>
      </c>
      <c r="AN3415" s="148">
        <f t="shared" si="478"/>
        <v>1000</v>
      </c>
      <c r="AO3415" s="148">
        <f t="shared" si="479"/>
        <v>56</v>
      </c>
      <c r="AP3415" s="148">
        <v>4</v>
      </c>
      <c r="AQ3415" s="140">
        <v>4</v>
      </c>
      <c r="AS3415" s="42">
        <f t="shared" si="480"/>
        <v>3605.4747585391701</v>
      </c>
      <c r="AT3415" s="101">
        <f t="shared" si="481"/>
        <v>0</v>
      </c>
      <c r="AU3415" s="42">
        <f t="shared" si="482"/>
        <v>3605.4747585391701</v>
      </c>
      <c r="AV3415" s="42">
        <f t="shared" si="483"/>
        <v>8737.2103303685089</v>
      </c>
      <c r="AW3415" s="102">
        <f t="shared" si="484"/>
        <v>1475.8772811117678</v>
      </c>
      <c r="AX3415" s="43">
        <f t="shared" si="477"/>
        <v>0.75</v>
      </c>
      <c r="AY3415" s="43" t="str">
        <f t="shared" si="485"/>
        <v>UTGS</v>
      </c>
    </row>
    <row r="3416" spans="1:51" hidden="1" x14ac:dyDescent="0.2">
      <c r="A3416" s="38">
        <v>3409</v>
      </c>
      <c r="B3416" t="s">
        <v>5806</v>
      </c>
      <c r="C3416" t="s">
        <v>289</v>
      </c>
      <c r="D3416">
        <v>17800</v>
      </c>
      <c r="E3416" t="s">
        <v>197</v>
      </c>
      <c r="F3416">
        <v>2</v>
      </c>
      <c r="G3416" t="str">
        <f>LOOKUP(F3416,{0,6,45},{"F","L","H"})</f>
        <v>F</v>
      </c>
      <c r="H3416" t="s">
        <v>5778</v>
      </c>
      <c r="I3416" s="43" t="str">
        <f>IFERROR(VLOOKUP(#REF!,#REF!,2,FALSE),"No")</f>
        <v>No</v>
      </c>
      <c r="J3416" s="139">
        <v>4</v>
      </c>
      <c r="K3416" s="148">
        <v>237</v>
      </c>
      <c r="L3416" s="148"/>
      <c r="M3416" s="148"/>
      <c r="N3416" s="148"/>
      <c r="O3416" s="148"/>
      <c r="P3416" s="148"/>
      <c r="Q3416" s="148"/>
      <c r="R3416" s="148"/>
      <c r="S3416" s="148"/>
      <c r="T3416" s="148"/>
      <c r="U3416" s="148"/>
      <c r="V3416" s="148"/>
      <c r="W3416" s="148"/>
      <c r="X3416" s="139">
        <v>4</v>
      </c>
      <c r="Y3416" s="148">
        <v>811.36</v>
      </c>
      <c r="Z3416" s="148">
        <v>6</v>
      </c>
      <c r="AA3416" s="148">
        <v>188.64</v>
      </c>
      <c r="AB3416" s="148"/>
      <c r="AC3416" s="148"/>
      <c r="AD3416" s="148"/>
      <c r="AE3416" s="148"/>
      <c r="AF3416" s="148"/>
      <c r="AG3416" s="148"/>
      <c r="AH3416" s="148"/>
      <c r="AI3416" s="148"/>
      <c r="AJ3416" s="148"/>
      <c r="AK3416" s="148"/>
      <c r="AL3416" s="139">
        <v>0</v>
      </c>
      <c r="AM3416" s="139">
        <v>0</v>
      </c>
      <c r="AN3416" s="148">
        <f t="shared" si="478"/>
        <v>1000</v>
      </c>
      <c r="AO3416" s="148">
        <f t="shared" si="479"/>
        <v>237</v>
      </c>
      <c r="AP3416" s="148">
        <v>1</v>
      </c>
      <c r="AQ3416" s="140">
        <v>17</v>
      </c>
      <c r="AS3416" s="42">
        <f t="shared" si="480"/>
        <v>18140.804245960415</v>
      </c>
      <c r="AT3416" s="101">
        <f t="shared" si="481"/>
        <v>0</v>
      </c>
      <c r="AU3416" s="42">
        <f t="shared" si="482"/>
        <v>18140.804245960415</v>
      </c>
      <c r="AV3416" s="42">
        <f t="shared" si="483"/>
        <v>2559.9873953808255</v>
      </c>
      <c r="AW3416" s="102">
        <f t="shared" si="484"/>
        <v>15242</v>
      </c>
      <c r="AX3416" s="43">
        <f t="shared" si="477"/>
        <v>4</v>
      </c>
      <c r="AY3416" s="43" t="str">
        <f t="shared" si="485"/>
        <v>UTGS</v>
      </c>
    </row>
    <row r="3417" spans="1:51" hidden="1" x14ac:dyDescent="0.2">
      <c r="A3417" s="38">
        <v>3410</v>
      </c>
      <c r="B3417" t="s">
        <v>362</v>
      </c>
      <c r="C3417" t="s">
        <v>289</v>
      </c>
      <c r="D3417">
        <v>320</v>
      </c>
      <c r="E3417" t="s">
        <v>1245</v>
      </c>
      <c r="F3417">
        <v>0.25</v>
      </c>
      <c r="G3417" t="str">
        <f>LOOKUP(F3417,{0,6,45},{"F","L","H"})</f>
        <v>F</v>
      </c>
      <c r="H3417" t="s">
        <v>5032</v>
      </c>
      <c r="I3417" s="43" t="str">
        <f>IFERROR(VLOOKUP(#REF!,#REF!,2,FALSE),"No")</f>
        <v>No</v>
      </c>
      <c r="J3417" s="139">
        <v>0.75</v>
      </c>
      <c r="K3417" s="148">
        <v>25</v>
      </c>
      <c r="L3417" s="148"/>
      <c r="M3417" s="148"/>
      <c r="N3417" s="148"/>
      <c r="O3417" s="148"/>
      <c r="P3417" s="148"/>
      <c r="Q3417" s="148"/>
      <c r="R3417" s="148"/>
      <c r="S3417" s="148"/>
      <c r="T3417" s="148"/>
      <c r="U3417" s="148"/>
      <c r="V3417" s="148"/>
      <c r="W3417" s="148"/>
      <c r="X3417" s="139">
        <v>2</v>
      </c>
      <c r="Y3417" s="148">
        <v>1000</v>
      </c>
      <c r="Z3417" s="149"/>
      <c r="AA3417" s="148"/>
      <c r="AB3417" s="148"/>
      <c r="AC3417" s="148"/>
      <c r="AD3417" s="148"/>
      <c r="AE3417" s="148"/>
      <c r="AF3417" s="148"/>
      <c r="AG3417" s="148"/>
      <c r="AH3417" s="148"/>
      <c r="AI3417" s="148"/>
      <c r="AJ3417" s="148"/>
      <c r="AK3417" s="148"/>
      <c r="AL3417" s="139">
        <v>0</v>
      </c>
      <c r="AM3417" s="139">
        <v>0</v>
      </c>
      <c r="AN3417" s="148">
        <f t="shared" si="478"/>
        <v>1000</v>
      </c>
      <c r="AO3417" s="148">
        <f t="shared" si="479"/>
        <v>25</v>
      </c>
      <c r="AP3417" s="148">
        <v>10</v>
      </c>
      <c r="AQ3417" s="140">
        <v>10</v>
      </c>
      <c r="AS3417" s="42">
        <f t="shared" si="480"/>
        <v>1609.5869457764152</v>
      </c>
      <c r="AT3417" s="101">
        <f t="shared" si="481"/>
        <v>0</v>
      </c>
      <c r="AU3417" s="42">
        <f t="shared" si="482"/>
        <v>1609.5869457764152</v>
      </c>
      <c r="AV3417" s="42">
        <f t="shared" si="483"/>
        <v>3251.0961721474032</v>
      </c>
      <c r="AW3417" s="102">
        <f t="shared" si="484"/>
        <v>431</v>
      </c>
      <c r="AX3417" s="43">
        <f t="shared" si="477"/>
        <v>0.75</v>
      </c>
      <c r="AY3417" s="43" t="str">
        <f t="shared" si="485"/>
        <v>UTGS</v>
      </c>
    </row>
    <row r="3418" spans="1:51" hidden="1" x14ac:dyDescent="0.2">
      <c r="A3418" s="38">
        <v>3411</v>
      </c>
      <c r="B3418" t="s">
        <v>362</v>
      </c>
      <c r="C3418" t="s">
        <v>289</v>
      </c>
      <c r="D3418">
        <v>540</v>
      </c>
      <c r="E3418" t="s">
        <v>1250</v>
      </c>
      <c r="F3418">
        <v>0.25</v>
      </c>
      <c r="G3418" t="str">
        <f>LOOKUP(F3418,{0,6,45},{"F","L","H"})</f>
        <v>F</v>
      </c>
      <c r="H3418" t="s">
        <v>5033</v>
      </c>
      <c r="I3418" s="43" t="str">
        <f>IFERROR(VLOOKUP(#REF!,#REF!,2,FALSE),"No")</f>
        <v>No</v>
      </c>
      <c r="J3418" s="139">
        <v>0.75</v>
      </c>
      <c r="K3418" s="148">
        <v>57</v>
      </c>
      <c r="L3418" s="148"/>
      <c r="M3418" s="148"/>
      <c r="N3418" s="148"/>
      <c r="O3418" s="148"/>
      <c r="P3418" s="148"/>
      <c r="Q3418" s="148"/>
      <c r="R3418" s="148"/>
      <c r="S3418" s="148"/>
      <c r="T3418" s="148"/>
      <c r="U3418" s="148"/>
      <c r="V3418" s="148"/>
      <c r="W3418" s="148"/>
      <c r="X3418" s="139">
        <v>2</v>
      </c>
      <c r="Y3418" s="148">
        <v>1000</v>
      </c>
      <c r="Z3418" s="149"/>
      <c r="AA3418" s="148"/>
      <c r="AB3418" s="148"/>
      <c r="AC3418" s="148"/>
      <c r="AD3418" s="148"/>
      <c r="AE3418" s="148"/>
      <c r="AF3418" s="148"/>
      <c r="AG3418" s="148"/>
      <c r="AH3418" s="148"/>
      <c r="AI3418" s="148"/>
      <c r="AJ3418" s="148"/>
      <c r="AK3418" s="148"/>
      <c r="AL3418" s="139">
        <v>0</v>
      </c>
      <c r="AM3418" s="139">
        <v>0</v>
      </c>
      <c r="AN3418" s="148">
        <f t="shared" si="478"/>
        <v>1000</v>
      </c>
      <c r="AO3418" s="148">
        <f t="shared" si="479"/>
        <v>57</v>
      </c>
      <c r="AP3418" s="148">
        <v>3</v>
      </c>
      <c r="AQ3418" s="140">
        <v>3</v>
      </c>
      <c r="AS3418" s="42">
        <f t="shared" si="480"/>
        <v>3669.8582363702267</v>
      </c>
      <c r="AT3418" s="101">
        <f t="shared" si="481"/>
        <v>0</v>
      </c>
      <c r="AU3418" s="42">
        <f t="shared" si="482"/>
        <v>3669.8582363702267</v>
      </c>
      <c r="AV3418" s="42">
        <f t="shared" si="483"/>
        <v>10836.987240491344</v>
      </c>
      <c r="AW3418" s="102">
        <f t="shared" si="484"/>
        <v>585.0096169344007</v>
      </c>
      <c r="AX3418" s="43">
        <f t="shared" si="477"/>
        <v>0.75</v>
      </c>
      <c r="AY3418" s="43" t="str">
        <f t="shared" si="485"/>
        <v>UTGS</v>
      </c>
    </row>
    <row r="3419" spans="1:51" hidden="1" x14ac:dyDescent="0.2">
      <c r="A3419" s="38">
        <v>3412</v>
      </c>
      <c r="B3419" t="s">
        <v>5806</v>
      </c>
      <c r="C3419" t="s">
        <v>5745</v>
      </c>
      <c r="D3419">
        <v>64550</v>
      </c>
      <c r="E3419" t="s">
        <v>197</v>
      </c>
      <c r="F3419">
        <v>45</v>
      </c>
      <c r="G3419" t="str">
        <f>LOOKUP(F3419,{0,6,45},{"F","L","H"})</f>
        <v>H</v>
      </c>
      <c r="H3419" t="s">
        <v>5034</v>
      </c>
      <c r="I3419" s="43" t="str">
        <f>IFERROR(VLOOKUP(#REF!,#REF!,2,FALSE),"No")</f>
        <v>No</v>
      </c>
      <c r="J3419" s="139">
        <v>4</v>
      </c>
      <c r="K3419" s="148">
        <v>136</v>
      </c>
      <c r="L3419" s="148"/>
      <c r="M3419" s="148"/>
      <c r="N3419" s="148"/>
      <c r="O3419" s="148"/>
      <c r="P3419" s="148"/>
      <c r="Q3419" s="148"/>
      <c r="R3419" s="148"/>
      <c r="S3419" s="148"/>
      <c r="T3419" s="148"/>
      <c r="U3419" s="148"/>
      <c r="V3419" s="148"/>
      <c r="W3419" s="148"/>
      <c r="X3419" s="139">
        <v>2</v>
      </c>
      <c r="Y3419" s="148">
        <v>190.5</v>
      </c>
      <c r="Z3419" s="149">
        <v>3</v>
      </c>
      <c r="AA3419" s="148">
        <v>804.5</v>
      </c>
      <c r="AB3419" s="148">
        <v>4</v>
      </c>
      <c r="AC3419" s="148">
        <v>5</v>
      </c>
      <c r="AD3419" s="148"/>
      <c r="AE3419" s="148"/>
      <c r="AF3419" s="148"/>
      <c r="AG3419" s="148"/>
      <c r="AH3419" s="148"/>
      <c r="AI3419" s="148"/>
      <c r="AJ3419" s="148"/>
      <c r="AK3419" s="148"/>
      <c r="AL3419" s="139">
        <v>0</v>
      </c>
      <c r="AM3419" s="139">
        <v>0</v>
      </c>
      <c r="AN3419" s="148">
        <f t="shared" si="478"/>
        <v>1000</v>
      </c>
      <c r="AO3419" s="148">
        <f t="shared" si="479"/>
        <v>136</v>
      </c>
      <c r="AP3419" s="148">
        <v>3</v>
      </c>
      <c r="AQ3419" s="140">
        <v>3</v>
      </c>
      <c r="AS3419" s="42">
        <f t="shared" si="480"/>
        <v>10409.912985023699</v>
      </c>
      <c r="AT3419" s="101">
        <f t="shared" si="481"/>
        <v>0</v>
      </c>
      <c r="AU3419" s="42">
        <f t="shared" si="482"/>
        <v>10409.912985023699</v>
      </c>
      <c r="AV3419" s="42">
        <f t="shared" si="483"/>
        <v>7448.5839071580122</v>
      </c>
      <c r="AW3419" s="102">
        <f t="shared" si="484"/>
        <v>113197.0366366282</v>
      </c>
      <c r="AX3419" s="43">
        <f t="shared" si="477"/>
        <v>4</v>
      </c>
      <c r="AY3419" s="43" t="str">
        <f t="shared" si="485"/>
        <v>UTTSM</v>
      </c>
    </row>
    <row r="3420" spans="1:51" hidden="1" x14ac:dyDescent="0.2">
      <c r="A3420" s="38">
        <v>3413</v>
      </c>
      <c r="B3420" t="s">
        <v>362</v>
      </c>
      <c r="C3420" t="s">
        <v>289</v>
      </c>
      <c r="D3420">
        <v>550</v>
      </c>
      <c r="E3420" t="s">
        <v>1245</v>
      </c>
      <c r="F3420">
        <v>2</v>
      </c>
      <c r="G3420" t="str">
        <f>LOOKUP(F3420,{0,6,45},{"F","L","H"})</f>
        <v>F</v>
      </c>
      <c r="H3420" t="s">
        <v>5035</v>
      </c>
      <c r="I3420" s="43" t="str">
        <f>IFERROR(VLOOKUP(#REF!,#REF!,2,FALSE),"No")</f>
        <v>No</v>
      </c>
      <c r="J3420" s="139">
        <v>1.25</v>
      </c>
      <c r="K3420" s="148">
        <v>111</v>
      </c>
      <c r="L3420" s="148"/>
      <c r="M3420" s="148"/>
      <c r="N3420" s="148"/>
      <c r="O3420" s="148"/>
      <c r="P3420" s="148"/>
      <c r="Q3420" s="148"/>
      <c r="R3420" s="148"/>
      <c r="S3420" s="148"/>
      <c r="T3420" s="148"/>
      <c r="U3420" s="148"/>
      <c r="V3420" s="148"/>
      <c r="W3420" s="148"/>
      <c r="X3420" s="139">
        <v>4</v>
      </c>
      <c r="Y3420" s="148">
        <v>1000</v>
      </c>
      <c r="Z3420" s="148"/>
      <c r="AA3420" s="148"/>
      <c r="AB3420" s="148"/>
      <c r="AC3420" s="148"/>
      <c r="AD3420" s="148"/>
      <c r="AE3420" s="148"/>
      <c r="AF3420" s="148"/>
      <c r="AG3420" s="148"/>
      <c r="AH3420" s="148"/>
      <c r="AI3420" s="148"/>
      <c r="AJ3420" s="148"/>
      <c r="AK3420" s="148"/>
      <c r="AL3420" s="139">
        <v>0</v>
      </c>
      <c r="AM3420" s="139">
        <v>0</v>
      </c>
      <c r="AN3420" s="148">
        <f t="shared" si="478"/>
        <v>1000</v>
      </c>
      <c r="AO3420" s="148">
        <f t="shared" si="479"/>
        <v>111</v>
      </c>
      <c r="AP3420" s="148">
        <v>5</v>
      </c>
      <c r="AQ3420" s="140">
        <v>38</v>
      </c>
      <c r="AS3420" s="42">
        <f t="shared" si="480"/>
        <v>8270.996039247284</v>
      </c>
      <c r="AT3420" s="101">
        <f t="shared" si="481"/>
        <v>0</v>
      </c>
      <c r="AU3420" s="42">
        <f t="shared" si="482"/>
        <v>8270.996039247284</v>
      </c>
      <c r="AV3420" s="42">
        <f t="shared" si="483"/>
        <v>1044.2358347756326</v>
      </c>
      <c r="AW3420" s="102">
        <f t="shared" si="484"/>
        <v>585.0096169344007</v>
      </c>
      <c r="AX3420" s="43">
        <f t="shared" si="477"/>
        <v>1.25</v>
      </c>
      <c r="AY3420" s="43" t="str">
        <f t="shared" si="485"/>
        <v>UTGS</v>
      </c>
    </row>
    <row r="3421" spans="1:51" hidden="1" x14ac:dyDescent="0.2">
      <c r="A3421" s="38">
        <v>3414</v>
      </c>
      <c r="B3421" t="s">
        <v>5806</v>
      </c>
      <c r="C3421" t="s">
        <v>289</v>
      </c>
      <c r="D3421">
        <v>21100</v>
      </c>
      <c r="E3421" t="s">
        <v>197</v>
      </c>
      <c r="F3421">
        <v>5</v>
      </c>
      <c r="G3421" t="str">
        <f>LOOKUP(F3421,{0,6,45},{"F","L","H"})</f>
        <v>F</v>
      </c>
      <c r="H3421" t="s">
        <v>5779</v>
      </c>
      <c r="I3421" s="43" t="str">
        <f>IFERROR(VLOOKUP(#REF!,#REF!,2,FALSE),"No")</f>
        <v>No</v>
      </c>
      <c r="J3421" s="139">
        <v>4</v>
      </c>
      <c r="K3421" s="148">
        <v>96</v>
      </c>
      <c r="L3421" s="148">
        <v>6</v>
      </c>
      <c r="M3421" s="148">
        <v>2</v>
      </c>
      <c r="N3421" s="148">
        <v>8</v>
      </c>
      <c r="O3421" s="148">
        <v>2</v>
      </c>
      <c r="P3421" s="148"/>
      <c r="Q3421" s="148"/>
      <c r="R3421" s="148"/>
      <c r="S3421" s="148"/>
      <c r="T3421" s="148"/>
      <c r="U3421" s="148"/>
      <c r="V3421" s="148"/>
      <c r="W3421" s="148"/>
      <c r="X3421" s="139">
        <v>8</v>
      </c>
      <c r="Y3421" s="148">
        <v>1000</v>
      </c>
      <c r="Z3421" s="148"/>
      <c r="AA3421" s="148"/>
      <c r="AB3421" s="148"/>
      <c r="AC3421" s="148"/>
      <c r="AD3421" s="148"/>
      <c r="AE3421" s="148"/>
      <c r="AF3421" s="148"/>
      <c r="AG3421" s="148"/>
      <c r="AH3421" s="148"/>
      <c r="AI3421" s="148"/>
      <c r="AJ3421" s="148"/>
      <c r="AK3421" s="148"/>
      <c r="AL3421" s="139">
        <v>0</v>
      </c>
      <c r="AM3421" s="139">
        <v>0</v>
      </c>
      <c r="AN3421" s="148">
        <f t="shared" si="478"/>
        <v>1000</v>
      </c>
      <c r="AO3421" s="148">
        <f t="shared" si="479"/>
        <v>100</v>
      </c>
      <c r="AP3421" s="148">
        <v>1</v>
      </c>
      <c r="AQ3421" s="140">
        <v>7</v>
      </c>
      <c r="AS3421" s="42">
        <f t="shared" si="480"/>
        <v>7616.4450717814343</v>
      </c>
      <c r="AT3421" s="101">
        <f t="shared" si="481"/>
        <v>0</v>
      </c>
      <c r="AU3421" s="42">
        <f t="shared" si="482"/>
        <v>7616.4450717814343</v>
      </c>
      <c r="AV3421" s="42">
        <f t="shared" si="483"/>
        <v>10407.280245924863</v>
      </c>
      <c r="AW3421" s="102">
        <f t="shared" si="484"/>
        <v>18747.149999999998</v>
      </c>
      <c r="AX3421" s="43">
        <f t="shared" si="477"/>
        <v>4</v>
      </c>
      <c r="AY3421" s="43" t="str">
        <f t="shared" si="485"/>
        <v>UTGS</v>
      </c>
    </row>
    <row r="3422" spans="1:51" hidden="1" x14ac:dyDescent="0.2">
      <c r="A3422" s="38">
        <v>3415</v>
      </c>
      <c r="B3422" t="s">
        <v>362</v>
      </c>
      <c r="C3422" t="s">
        <v>289</v>
      </c>
      <c r="D3422">
        <v>550</v>
      </c>
      <c r="E3422" t="s">
        <v>1245</v>
      </c>
      <c r="F3422">
        <v>2</v>
      </c>
      <c r="G3422" t="str">
        <f>LOOKUP(F3422,{0,6,45},{"F","L","H"})</f>
        <v>F</v>
      </c>
      <c r="H3422" t="s">
        <v>5036</v>
      </c>
      <c r="I3422" s="43" t="str">
        <f>IFERROR(VLOOKUP(#REF!,#REF!,2,FALSE),"No")</f>
        <v>No</v>
      </c>
      <c r="J3422" s="139">
        <v>1.25</v>
      </c>
      <c r="K3422" s="148">
        <v>12</v>
      </c>
      <c r="L3422" s="148"/>
      <c r="M3422" s="148"/>
      <c r="N3422" s="148"/>
      <c r="O3422" s="148"/>
      <c r="P3422" s="148"/>
      <c r="Q3422" s="148"/>
      <c r="R3422" s="148"/>
      <c r="S3422" s="148"/>
      <c r="T3422" s="148"/>
      <c r="U3422" s="148"/>
      <c r="V3422" s="148"/>
      <c r="W3422" s="148"/>
      <c r="X3422" s="139">
        <v>2</v>
      </c>
      <c r="Y3422" s="148">
        <v>456</v>
      </c>
      <c r="Z3422" s="148">
        <v>4</v>
      </c>
      <c r="AA3422" s="148">
        <v>544</v>
      </c>
      <c r="AB3422" s="148"/>
      <c r="AC3422" s="148"/>
      <c r="AD3422" s="148"/>
      <c r="AE3422" s="148"/>
      <c r="AF3422" s="148"/>
      <c r="AG3422" s="148"/>
      <c r="AH3422" s="148"/>
      <c r="AI3422" s="148"/>
      <c r="AJ3422" s="148"/>
      <c r="AK3422" s="148"/>
      <c r="AL3422" s="139">
        <v>0</v>
      </c>
      <c r="AM3422" s="139">
        <v>0</v>
      </c>
      <c r="AN3422" s="148">
        <f t="shared" si="478"/>
        <v>1000</v>
      </c>
      <c r="AO3422" s="148">
        <f t="shared" si="479"/>
        <v>12</v>
      </c>
      <c r="AP3422" s="148">
        <v>2</v>
      </c>
      <c r="AQ3422" s="140">
        <v>49</v>
      </c>
      <c r="AS3422" s="42">
        <f t="shared" si="480"/>
        <v>894.16173397267926</v>
      </c>
      <c r="AT3422" s="101">
        <f t="shared" si="481"/>
        <v>0</v>
      </c>
      <c r="AU3422" s="42">
        <f t="shared" si="482"/>
        <v>894.16173397267926</v>
      </c>
      <c r="AV3422" s="42">
        <f t="shared" si="483"/>
        <v>743.09064737702101</v>
      </c>
      <c r="AW3422" s="102">
        <f t="shared" si="484"/>
        <v>585.0096169344007</v>
      </c>
      <c r="AX3422" s="43">
        <f t="shared" si="477"/>
        <v>1.25</v>
      </c>
      <c r="AY3422" s="43" t="str">
        <f t="shared" si="485"/>
        <v>UTGS</v>
      </c>
    </row>
    <row r="3423" spans="1:51" hidden="1" x14ac:dyDescent="0.2">
      <c r="A3423" s="38">
        <v>3416</v>
      </c>
      <c r="B3423" t="s">
        <v>362</v>
      </c>
      <c r="C3423" t="s">
        <v>289</v>
      </c>
      <c r="D3423">
        <v>428</v>
      </c>
      <c r="E3423" t="s">
        <v>1248</v>
      </c>
      <c r="F3423">
        <v>2</v>
      </c>
      <c r="G3423" t="str">
        <f>LOOKUP(F3423,{0,6,45},{"F","L","H"})</f>
        <v>F</v>
      </c>
      <c r="H3423" t="s">
        <v>5037</v>
      </c>
      <c r="I3423" s="43" t="str">
        <f>IFERROR(VLOOKUP(#REF!,#REF!,2,FALSE),"No")</f>
        <v>No</v>
      </c>
      <c r="J3423" s="139">
        <v>1.25</v>
      </c>
      <c r="K3423" s="148">
        <v>46</v>
      </c>
      <c r="L3423" s="148"/>
      <c r="M3423" s="148"/>
      <c r="N3423" s="148"/>
      <c r="O3423" s="148"/>
      <c r="P3423" s="148"/>
      <c r="Q3423" s="148"/>
      <c r="R3423" s="148"/>
      <c r="S3423" s="148"/>
      <c r="T3423" s="148"/>
      <c r="U3423" s="148"/>
      <c r="V3423" s="148"/>
      <c r="W3423" s="148"/>
      <c r="X3423" s="139">
        <v>2</v>
      </c>
      <c r="Y3423" s="148">
        <v>1000</v>
      </c>
      <c r="Z3423" s="149"/>
      <c r="AA3423" s="148"/>
      <c r="AB3423" s="148"/>
      <c r="AC3423" s="148"/>
      <c r="AD3423" s="148"/>
      <c r="AE3423" s="148"/>
      <c r="AF3423" s="148"/>
      <c r="AG3423" s="148"/>
      <c r="AH3423" s="148"/>
      <c r="AI3423" s="148"/>
      <c r="AJ3423" s="148"/>
      <c r="AK3423" s="148"/>
      <c r="AL3423" s="139">
        <v>0</v>
      </c>
      <c r="AM3423" s="139">
        <v>0</v>
      </c>
      <c r="AN3423" s="148">
        <f t="shared" si="478"/>
        <v>1000</v>
      </c>
      <c r="AO3423" s="148">
        <f t="shared" si="479"/>
        <v>46</v>
      </c>
      <c r="AP3423" s="148">
        <v>6</v>
      </c>
      <c r="AQ3423" s="140">
        <v>73</v>
      </c>
      <c r="AS3423" s="42">
        <f t="shared" si="480"/>
        <v>3427.6199802286037</v>
      </c>
      <c r="AT3423" s="101">
        <f t="shared" si="481"/>
        <v>0</v>
      </c>
      <c r="AU3423" s="42">
        <f t="shared" si="482"/>
        <v>3427.6199802286037</v>
      </c>
      <c r="AV3423" s="42">
        <f t="shared" si="483"/>
        <v>445.3556400201922</v>
      </c>
      <c r="AW3423" s="102">
        <f t="shared" si="484"/>
        <v>585.0096169344007</v>
      </c>
      <c r="AX3423" s="43">
        <f t="shared" si="477"/>
        <v>1.25</v>
      </c>
      <c r="AY3423" s="43" t="str">
        <f t="shared" si="485"/>
        <v>UTGS</v>
      </c>
    </row>
    <row r="3424" spans="1:51" hidden="1" x14ac:dyDescent="0.2">
      <c r="A3424" s="38">
        <v>3417</v>
      </c>
      <c r="B3424" t="s">
        <v>362</v>
      </c>
      <c r="C3424" t="s">
        <v>289</v>
      </c>
      <c r="D3424">
        <v>320</v>
      </c>
      <c r="E3424" t="s">
        <v>1245</v>
      </c>
      <c r="F3424">
        <v>0.25</v>
      </c>
      <c r="G3424" t="str">
        <f>LOOKUP(F3424,{0,6,45},{"F","L","H"})</f>
        <v>F</v>
      </c>
      <c r="H3424" t="s">
        <v>5038</v>
      </c>
      <c r="I3424" s="43" t="str">
        <f>IFERROR(VLOOKUP(#REF!,#REF!,2,FALSE),"No")</f>
        <v>No</v>
      </c>
      <c r="J3424" s="139">
        <v>0.75</v>
      </c>
      <c r="K3424" s="148">
        <v>28</v>
      </c>
      <c r="L3424" s="148"/>
      <c r="M3424" s="148"/>
      <c r="N3424" s="148"/>
      <c r="O3424" s="148"/>
      <c r="P3424" s="148"/>
      <c r="Q3424" s="148"/>
      <c r="R3424" s="148"/>
      <c r="S3424" s="148"/>
      <c r="T3424" s="148"/>
      <c r="U3424" s="148"/>
      <c r="V3424" s="148"/>
      <c r="W3424" s="148"/>
      <c r="X3424" s="139">
        <v>2</v>
      </c>
      <c r="Y3424" s="148">
        <v>1000</v>
      </c>
      <c r="Z3424" s="148"/>
      <c r="AA3424" s="148"/>
      <c r="AB3424" s="148"/>
      <c r="AC3424" s="148"/>
      <c r="AD3424" s="148"/>
      <c r="AE3424" s="148"/>
      <c r="AF3424" s="148"/>
      <c r="AG3424" s="148"/>
      <c r="AH3424" s="148"/>
      <c r="AI3424" s="148"/>
      <c r="AJ3424" s="148"/>
      <c r="AK3424" s="148"/>
      <c r="AL3424" s="139">
        <v>0</v>
      </c>
      <c r="AM3424" s="139">
        <v>0</v>
      </c>
      <c r="AN3424" s="148">
        <f t="shared" si="478"/>
        <v>1000</v>
      </c>
      <c r="AO3424" s="148">
        <f t="shared" si="479"/>
        <v>28</v>
      </c>
      <c r="AP3424" s="148">
        <v>8</v>
      </c>
      <c r="AQ3424" s="140">
        <v>8</v>
      </c>
      <c r="AS3424" s="42">
        <f t="shared" si="480"/>
        <v>1802.7373792695851</v>
      </c>
      <c r="AT3424" s="101">
        <f t="shared" si="481"/>
        <v>0</v>
      </c>
      <c r="AU3424" s="42">
        <f t="shared" si="482"/>
        <v>1802.7373792695851</v>
      </c>
      <c r="AV3424" s="42">
        <f t="shared" si="483"/>
        <v>4063.870215184254</v>
      </c>
      <c r="AW3424" s="102">
        <f t="shared" si="484"/>
        <v>431</v>
      </c>
      <c r="AX3424" s="43">
        <f t="shared" si="477"/>
        <v>0.75</v>
      </c>
      <c r="AY3424" s="43" t="str">
        <f t="shared" si="485"/>
        <v>UTGS</v>
      </c>
    </row>
    <row r="3425" spans="1:51" hidden="1" x14ac:dyDescent="0.2">
      <c r="A3425" s="38">
        <v>3418</v>
      </c>
      <c r="B3425" t="s">
        <v>362</v>
      </c>
      <c r="C3425" t="s">
        <v>289</v>
      </c>
      <c r="D3425">
        <v>1390</v>
      </c>
      <c r="E3425" t="s">
        <v>1934</v>
      </c>
      <c r="F3425">
        <v>2</v>
      </c>
      <c r="G3425" t="str">
        <f>LOOKUP(F3425,{0,6,45},{"F","L","H"})</f>
        <v>F</v>
      </c>
      <c r="H3425" t="s">
        <v>5039</v>
      </c>
      <c r="I3425" s="43" t="str">
        <f>IFERROR(VLOOKUP(#REF!,#REF!,2,FALSE),"No")</f>
        <v>No</v>
      </c>
      <c r="J3425" s="139">
        <v>0.75</v>
      </c>
      <c r="K3425" s="148">
        <v>67</v>
      </c>
      <c r="L3425" s="148"/>
      <c r="M3425" s="148"/>
      <c r="N3425" s="148"/>
      <c r="O3425" s="148"/>
      <c r="P3425" s="148"/>
      <c r="Q3425" s="148"/>
      <c r="R3425" s="148"/>
      <c r="S3425" s="148"/>
      <c r="T3425" s="148"/>
      <c r="U3425" s="148"/>
      <c r="V3425" s="148"/>
      <c r="W3425" s="148"/>
      <c r="X3425" s="139">
        <v>2</v>
      </c>
      <c r="Y3425" s="148">
        <v>1000</v>
      </c>
      <c r="Z3425" s="148"/>
      <c r="AA3425" s="148"/>
      <c r="AB3425" s="148"/>
      <c r="AC3425" s="148"/>
      <c r="AD3425" s="148"/>
      <c r="AE3425" s="148"/>
      <c r="AF3425" s="148"/>
      <c r="AG3425" s="148"/>
      <c r="AH3425" s="148"/>
      <c r="AI3425" s="148"/>
      <c r="AJ3425" s="148"/>
      <c r="AK3425" s="148"/>
      <c r="AL3425" s="139">
        <v>0</v>
      </c>
      <c r="AM3425" s="139">
        <v>0</v>
      </c>
      <c r="AN3425" s="148">
        <f t="shared" si="478"/>
        <v>1000</v>
      </c>
      <c r="AO3425" s="148">
        <f t="shared" si="479"/>
        <v>67</v>
      </c>
      <c r="AP3425" s="148">
        <v>2</v>
      </c>
      <c r="AQ3425" s="140">
        <v>2</v>
      </c>
      <c r="AS3425" s="42">
        <f t="shared" si="480"/>
        <v>4313.6930146807927</v>
      </c>
      <c r="AT3425" s="101">
        <f t="shared" si="481"/>
        <v>0</v>
      </c>
      <c r="AU3425" s="42">
        <f t="shared" si="482"/>
        <v>4313.6930146807927</v>
      </c>
      <c r="AV3425" s="42">
        <f t="shared" si="483"/>
        <v>16255.480860737016</v>
      </c>
      <c r="AW3425" s="102">
        <f t="shared" si="484"/>
        <v>1475.8772811117678</v>
      </c>
      <c r="AX3425" s="43">
        <f t="shared" si="477"/>
        <v>0.75</v>
      </c>
      <c r="AY3425" s="43" t="str">
        <f t="shared" si="485"/>
        <v>UTGS</v>
      </c>
    </row>
    <row r="3426" spans="1:51" hidden="1" x14ac:dyDescent="0.2">
      <c r="A3426" s="38">
        <v>3419</v>
      </c>
      <c r="B3426" t="s">
        <v>362</v>
      </c>
      <c r="C3426" t="s">
        <v>289</v>
      </c>
      <c r="D3426">
        <v>550</v>
      </c>
      <c r="E3426" t="s">
        <v>1245</v>
      </c>
      <c r="F3426">
        <v>2</v>
      </c>
      <c r="G3426" t="str">
        <f>LOOKUP(F3426,{0,6,45},{"F","L","H"})</f>
        <v>F</v>
      </c>
      <c r="H3426" t="s">
        <v>5040</v>
      </c>
      <c r="I3426" s="43" t="str">
        <f>IFERROR(VLOOKUP(#REF!,#REF!,2,FALSE),"No")</f>
        <v>No</v>
      </c>
      <c r="J3426" s="139">
        <v>0.75</v>
      </c>
      <c r="K3426" s="148">
        <v>36</v>
      </c>
      <c r="L3426" s="148"/>
      <c r="M3426" s="148"/>
      <c r="N3426" s="148"/>
      <c r="O3426" s="148"/>
      <c r="P3426" s="148"/>
      <c r="Q3426" s="148"/>
      <c r="R3426" s="148"/>
      <c r="S3426" s="148"/>
      <c r="T3426" s="148"/>
      <c r="U3426" s="148"/>
      <c r="V3426" s="148"/>
      <c r="W3426" s="148"/>
      <c r="X3426" s="139">
        <v>2</v>
      </c>
      <c r="Y3426" s="148">
        <v>1000</v>
      </c>
      <c r="Z3426" s="148"/>
      <c r="AA3426" s="148"/>
      <c r="AB3426" s="148"/>
      <c r="AC3426" s="148"/>
      <c r="AD3426" s="148"/>
      <c r="AE3426" s="148"/>
      <c r="AF3426" s="148"/>
      <c r="AG3426" s="148"/>
      <c r="AH3426" s="148"/>
      <c r="AI3426" s="148"/>
      <c r="AJ3426" s="148"/>
      <c r="AK3426" s="148"/>
      <c r="AL3426" s="139">
        <v>0</v>
      </c>
      <c r="AM3426" s="139">
        <v>0</v>
      </c>
      <c r="AN3426" s="148">
        <f t="shared" si="478"/>
        <v>1000</v>
      </c>
      <c r="AO3426" s="148">
        <f t="shared" si="479"/>
        <v>36</v>
      </c>
      <c r="AP3426" s="148">
        <v>6</v>
      </c>
      <c r="AQ3426" s="140">
        <v>44</v>
      </c>
      <c r="AS3426" s="42">
        <f t="shared" si="480"/>
        <v>2317.8052019180377</v>
      </c>
      <c r="AT3426" s="101">
        <f t="shared" si="481"/>
        <v>0</v>
      </c>
      <c r="AU3426" s="42">
        <f t="shared" si="482"/>
        <v>2317.8052019180377</v>
      </c>
      <c r="AV3426" s="42">
        <f t="shared" si="483"/>
        <v>738.88549366986433</v>
      </c>
      <c r="AW3426" s="102">
        <f t="shared" si="484"/>
        <v>585.0096169344007</v>
      </c>
      <c r="AX3426" s="43">
        <f t="shared" si="477"/>
        <v>0.75</v>
      </c>
      <c r="AY3426" s="43" t="str">
        <f t="shared" si="485"/>
        <v>UTGS</v>
      </c>
    </row>
    <row r="3427" spans="1:51" hidden="1" x14ac:dyDescent="0.2">
      <c r="A3427" s="38">
        <v>3420</v>
      </c>
      <c r="B3427" t="s">
        <v>362</v>
      </c>
      <c r="C3427" t="s">
        <v>289</v>
      </c>
      <c r="D3427">
        <v>550</v>
      </c>
      <c r="E3427" t="s">
        <v>1245</v>
      </c>
      <c r="F3427">
        <v>2</v>
      </c>
      <c r="G3427" t="str">
        <f>LOOKUP(F3427,{0,6,45},{"F","L","H"})</f>
        <v>F</v>
      </c>
      <c r="H3427" t="s">
        <v>5042</v>
      </c>
      <c r="I3427" s="43" t="str">
        <f>IFERROR(VLOOKUP(#REF!,#REF!,2,FALSE),"No")</f>
        <v>No</v>
      </c>
      <c r="J3427" s="139">
        <v>0.75</v>
      </c>
      <c r="K3427" s="148">
        <v>15</v>
      </c>
      <c r="L3427" s="148"/>
      <c r="M3427" s="148"/>
      <c r="N3427" s="148"/>
      <c r="O3427" s="148"/>
      <c r="P3427" s="148"/>
      <c r="Q3427" s="148"/>
      <c r="R3427" s="148"/>
      <c r="S3427" s="148"/>
      <c r="T3427" s="148"/>
      <c r="U3427" s="148"/>
      <c r="V3427" s="148"/>
      <c r="W3427" s="148"/>
      <c r="X3427" s="139">
        <v>0.75</v>
      </c>
      <c r="Y3427" s="148">
        <v>196.03</v>
      </c>
      <c r="Z3427" s="148">
        <v>2</v>
      </c>
      <c r="AA3427" s="148">
        <v>803.97</v>
      </c>
      <c r="AB3427" s="148"/>
      <c r="AC3427" s="148"/>
      <c r="AD3427" s="148"/>
      <c r="AE3427" s="148"/>
      <c r="AF3427" s="148"/>
      <c r="AG3427" s="148"/>
      <c r="AH3427" s="148"/>
      <c r="AI3427" s="148"/>
      <c r="AJ3427" s="148"/>
      <c r="AK3427" s="148"/>
      <c r="AL3427" s="139">
        <v>0</v>
      </c>
      <c r="AM3427" s="139">
        <v>0</v>
      </c>
      <c r="AN3427" s="148">
        <f t="shared" si="478"/>
        <v>1000</v>
      </c>
      <c r="AO3427" s="148">
        <f t="shared" si="479"/>
        <v>15</v>
      </c>
      <c r="AP3427" s="148">
        <v>7</v>
      </c>
      <c r="AQ3427" s="140">
        <v>34</v>
      </c>
      <c r="AS3427" s="42">
        <f t="shared" si="480"/>
        <v>965.7521674658492</v>
      </c>
      <c r="AT3427" s="101">
        <f t="shared" si="481"/>
        <v>0</v>
      </c>
      <c r="AU3427" s="42">
        <f t="shared" si="482"/>
        <v>965.7521674658492</v>
      </c>
      <c r="AV3427" s="42">
        <f t="shared" si="483"/>
        <v>999.90791533747154</v>
      </c>
      <c r="AW3427" s="102">
        <f t="shared" si="484"/>
        <v>585.0096169344007</v>
      </c>
      <c r="AX3427" s="43">
        <f t="shared" si="477"/>
        <v>0.75</v>
      </c>
      <c r="AY3427" s="43" t="str">
        <f t="shared" si="485"/>
        <v>UTGS</v>
      </c>
    </row>
    <row r="3428" spans="1:51" hidden="1" x14ac:dyDescent="0.2">
      <c r="A3428" s="38">
        <v>3421</v>
      </c>
      <c r="B3428" t="s">
        <v>362</v>
      </c>
      <c r="C3428" t="s">
        <v>289</v>
      </c>
      <c r="D3428">
        <v>320</v>
      </c>
      <c r="E3428" t="s">
        <v>1245</v>
      </c>
      <c r="F3428">
        <v>0.25</v>
      </c>
      <c r="G3428" t="str">
        <f>LOOKUP(F3428,{0,6,45},{"F","L","H"})</f>
        <v>F</v>
      </c>
      <c r="H3428" t="s">
        <v>5043</v>
      </c>
      <c r="I3428" s="43" t="str">
        <f>IFERROR(VLOOKUP(#REF!,#REF!,2,FALSE),"No")</f>
        <v>No</v>
      </c>
      <c r="J3428" s="139">
        <v>0.75</v>
      </c>
      <c r="K3428" s="148">
        <v>3</v>
      </c>
      <c r="L3428" s="148"/>
      <c r="M3428" s="148"/>
      <c r="N3428" s="148"/>
      <c r="O3428" s="148"/>
      <c r="P3428" s="148"/>
      <c r="Q3428" s="148"/>
      <c r="R3428" s="148"/>
      <c r="S3428" s="148"/>
      <c r="T3428" s="148"/>
      <c r="U3428" s="148"/>
      <c r="V3428" s="148"/>
      <c r="W3428" s="148"/>
      <c r="X3428" s="139">
        <v>0.75</v>
      </c>
      <c r="Y3428" s="148">
        <v>428.32</v>
      </c>
      <c r="Z3428" s="148">
        <v>2</v>
      </c>
      <c r="AA3428" s="148">
        <v>571.67999999999995</v>
      </c>
      <c r="AB3428" s="148"/>
      <c r="AC3428" s="148"/>
      <c r="AD3428" s="148"/>
      <c r="AE3428" s="148"/>
      <c r="AF3428" s="148"/>
      <c r="AG3428" s="148"/>
      <c r="AH3428" s="148"/>
      <c r="AI3428" s="148"/>
      <c r="AJ3428" s="148"/>
      <c r="AK3428" s="148"/>
      <c r="AL3428" s="139">
        <v>0</v>
      </c>
      <c r="AM3428" s="139">
        <v>0</v>
      </c>
      <c r="AN3428" s="148">
        <f t="shared" si="478"/>
        <v>1000</v>
      </c>
      <c r="AO3428" s="148">
        <f t="shared" si="479"/>
        <v>3</v>
      </c>
      <c r="AP3428" s="148">
        <v>13</v>
      </c>
      <c r="AQ3428" s="140">
        <v>13</v>
      </c>
      <c r="AS3428" s="42">
        <f t="shared" si="480"/>
        <v>193.15043349316983</v>
      </c>
      <c r="AT3428" s="101">
        <f t="shared" si="481"/>
        <v>0</v>
      </c>
      <c r="AU3428" s="42">
        <f t="shared" si="482"/>
        <v>193.15043349316983</v>
      </c>
      <c r="AV3428" s="42">
        <f t="shared" si="483"/>
        <v>2750.5867170364645</v>
      </c>
      <c r="AW3428" s="102">
        <f t="shared" si="484"/>
        <v>431</v>
      </c>
      <c r="AX3428" s="43">
        <f t="shared" si="477"/>
        <v>0.75</v>
      </c>
      <c r="AY3428" s="43" t="str">
        <f t="shared" si="485"/>
        <v>UTGS</v>
      </c>
    </row>
    <row r="3429" spans="1:51" hidden="1" x14ac:dyDescent="0.2">
      <c r="A3429" s="38">
        <v>3422</v>
      </c>
      <c r="B3429" t="s">
        <v>5807</v>
      </c>
      <c r="C3429" t="s">
        <v>5746</v>
      </c>
      <c r="D3429">
        <v>64550</v>
      </c>
      <c r="E3429" t="s">
        <v>197</v>
      </c>
      <c r="F3429">
        <v>45</v>
      </c>
      <c r="G3429" t="str">
        <f>LOOKUP(F3429,{0,6,45},{"F","L","H"})</f>
        <v>H</v>
      </c>
      <c r="H3429" t="s">
        <v>5780</v>
      </c>
      <c r="I3429" s="43" t="str">
        <f>IFERROR(VLOOKUP(#REF!,#REF!,2,FALSE),"No")</f>
        <v>No</v>
      </c>
      <c r="J3429" s="139">
        <v>2</v>
      </c>
      <c r="K3429" s="148">
        <v>114</v>
      </c>
      <c r="L3429" s="148"/>
      <c r="M3429" s="148"/>
      <c r="N3429" s="148"/>
      <c r="O3429" s="148"/>
      <c r="P3429" s="148"/>
      <c r="Q3429" s="148"/>
      <c r="R3429" s="148"/>
      <c r="S3429" s="148"/>
      <c r="T3429" s="148"/>
      <c r="U3429" s="148"/>
      <c r="V3429" s="148"/>
      <c r="W3429" s="148"/>
      <c r="X3429" s="139">
        <v>6</v>
      </c>
      <c r="Y3429" s="148">
        <v>1000</v>
      </c>
      <c r="Z3429" s="148"/>
      <c r="AA3429" s="148"/>
      <c r="AB3429" s="148"/>
      <c r="AC3429" s="148"/>
      <c r="AD3429" s="148"/>
      <c r="AE3429" s="148"/>
      <c r="AF3429" s="148"/>
      <c r="AG3429" s="148"/>
      <c r="AH3429" s="148"/>
      <c r="AI3429" s="148"/>
      <c r="AJ3429" s="148"/>
      <c r="AK3429" s="148"/>
      <c r="AL3429" s="139">
        <v>0</v>
      </c>
      <c r="AM3429" s="139">
        <v>0</v>
      </c>
      <c r="AN3429" s="148">
        <f t="shared" si="478"/>
        <v>1000</v>
      </c>
      <c r="AO3429" s="148">
        <f t="shared" si="479"/>
        <v>114</v>
      </c>
      <c r="AP3429" s="148">
        <v>1</v>
      </c>
      <c r="AQ3429" s="140">
        <v>12</v>
      </c>
      <c r="AS3429" s="42">
        <f t="shared" si="480"/>
        <v>8320.1164727404521</v>
      </c>
      <c r="AT3429" s="101">
        <f t="shared" si="481"/>
        <v>0</v>
      </c>
      <c r="AU3429" s="42">
        <f t="shared" si="482"/>
        <v>8320.1164727404521</v>
      </c>
      <c r="AV3429" s="42">
        <f t="shared" si="483"/>
        <v>5002.5801434561699</v>
      </c>
      <c r="AW3429" s="102">
        <f t="shared" si="484"/>
        <v>113197.0366366282</v>
      </c>
      <c r="AX3429" s="43">
        <f t="shared" si="477"/>
        <v>2</v>
      </c>
      <c r="AY3429" s="43" t="str">
        <f t="shared" si="485"/>
        <v>UTTSS</v>
      </c>
    </row>
    <row r="3430" spans="1:51" hidden="1" x14ac:dyDescent="0.2">
      <c r="A3430" s="38">
        <v>3423</v>
      </c>
      <c r="B3430" t="s">
        <v>362</v>
      </c>
      <c r="C3430" t="s">
        <v>289</v>
      </c>
      <c r="D3430">
        <v>320</v>
      </c>
      <c r="E3430" t="s">
        <v>1245</v>
      </c>
      <c r="F3430">
        <v>0.25</v>
      </c>
      <c r="G3430" t="str">
        <f>LOOKUP(F3430,{0,6,45},{"F","L","H"})</f>
        <v>F</v>
      </c>
      <c r="H3430" t="s">
        <v>5045</v>
      </c>
      <c r="I3430" s="43" t="str">
        <f>IFERROR(VLOOKUP(#REF!,#REF!,2,FALSE),"No")</f>
        <v>No</v>
      </c>
      <c r="J3430" s="139">
        <v>0.75</v>
      </c>
      <c r="K3430" s="148">
        <v>24</v>
      </c>
      <c r="L3430" s="148"/>
      <c r="M3430" s="148"/>
      <c r="N3430" s="148"/>
      <c r="O3430" s="148"/>
      <c r="P3430" s="148"/>
      <c r="Q3430" s="148"/>
      <c r="R3430" s="148"/>
      <c r="S3430" s="148"/>
      <c r="T3430" s="148"/>
      <c r="U3430" s="148"/>
      <c r="V3430" s="148"/>
      <c r="W3430" s="148"/>
      <c r="X3430" s="139">
        <v>2</v>
      </c>
      <c r="Y3430" s="148">
        <v>1000</v>
      </c>
      <c r="Z3430" s="148"/>
      <c r="AA3430" s="148"/>
      <c r="AB3430" s="148"/>
      <c r="AC3430" s="148"/>
      <c r="AD3430" s="148"/>
      <c r="AE3430" s="148"/>
      <c r="AF3430" s="148"/>
      <c r="AG3430" s="148"/>
      <c r="AH3430" s="148"/>
      <c r="AI3430" s="148"/>
      <c r="AJ3430" s="148"/>
      <c r="AK3430" s="148"/>
      <c r="AL3430" s="139">
        <v>0</v>
      </c>
      <c r="AM3430" s="139">
        <v>0</v>
      </c>
      <c r="AN3430" s="148">
        <f t="shared" si="478"/>
        <v>1000</v>
      </c>
      <c r="AO3430" s="148">
        <f t="shared" si="479"/>
        <v>24</v>
      </c>
      <c r="AP3430" s="148">
        <v>14</v>
      </c>
      <c r="AQ3430" s="140">
        <v>14</v>
      </c>
      <c r="AS3430" s="42">
        <f t="shared" si="480"/>
        <v>1545.2034679453586</v>
      </c>
      <c r="AT3430" s="101">
        <f t="shared" si="481"/>
        <v>0</v>
      </c>
      <c r="AU3430" s="42">
        <f t="shared" si="482"/>
        <v>1545.2034679453586</v>
      </c>
      <c r="AV3430" s="42">
        <f t="shared" si="483"/>
        <v>2322.2115515338596</v>
      </c>
      <c r="AW3430" s="102">
        <f t="shared" si="484"/>
        <v>431</v>
      </c>
      <c r="AX3430" s="43">
        <f t="shared" si="477"/>
        <v>0.75</v>
      </c>
      <c r="AY3430" s="43" t="str">
        <f t="shared" si="485"/>
        <v>UTGS</v>
      </c>
    </row>
    <row r="3431" spans="1:51" hidden="1" x14ac:dyDescent="0.2">
      <c r="A3431" s="38">
        <v>3424</v>
      </c>
      <c r="B3431" t="s">
        <v>362</v>
      </c>
      <c r="C3431" t="s">
        <v>289</v>
      </c>
      <c r="D3431">
        <v>540</v>
      </c>
      <c r="E3431" t="s">
        <v>1221</v>
      </c>
      <c r="F3431">
        <v>0.25</v>
      </c>
      <c r="G3431" t="str">
        <f>LOOKUP(F3431,{0,6,45},{"F","L","H"})</f>
        <v>F</v>
      </c>
      <c r="H3431" t="s">
        <v>5046</v>
      </c>
      <c r="I3431" s="43" t="str">
        <f>IFERROR(VLOOKUP(#REF!,#REF!,2,FALSE),"No")</f>
        <v>No</v>
      </c>
      <c r="J3431" s="149">
        <v>0.75</v>
      </c>
      <c r="K3431" s="148">
        <v>44</v>
      </c>
      <c r="L3431" s="148"/>
      <c r="M3431" s="148"/>
      <c r="N3431" s="148"/>
      <c r="O3431" s="148"/>
      <c r="P3431" s="148"/>
      <c r="Q3431" s="148"/>
      <c r="R3431" s="148"/>
      <c r="S3431" s="148"/>
      <c r="T3431" s="148"/>
      <c r="U3431" s="148"/>
      <c r="V3431" s="148"/>
      <c r="W3431" s="148"/>
      <c r="X3431" s="139">
        <v>2</v>
      </c>
      <c r="Y3431" s="148">
        <v>1000</v>
      </c>
      <c r="Z3431" s="148"/>
      <c r="AA3431" s="148"/>
      <c r="AB3431" s="148"/>
      <c r="AC3431" s="148"/>
      <c r="AD3431" s="148"/>
      <c r="AE3431" s="148"/>
      <c r="AF3431" s="148"/>
      <c r="AG3431" s="148"/>
      <c r="AH3431" s="148"/>
      <c r="AI3431" s="148"/>
      <c r="AJ3431" s="148"/>
      <c r="AK3431" s="148"/>
      <c r="AL3431" s="139">
        <v>0</v>
      </c>
      <c r="AM3431" s="139">
        <v>0</v>
      </c>
      <c r="AN3431" s="148">
        <f t="shared" si="478"/>
        <v>1000</v>
      </c>
      <c r="AO3431" s="148">
        <f t="shared" si="479"/>
        <v>44</v>
      </c>
      <c r="AP3431" s="148">
        <v>16</v>
      </c>
      <c r="AQ3431" s="140">
        <v>16</v>
      </c>
      <c r="AS3431" s="42">
        <f t="shared" si="480"/>
        <v>2832.873024566491</v>
      </c>
      <c r="AT3431" s="101">
        <f t="shared" si="481"/>
        <v>0</v>
      </c>
      <c r="AU3431" s="42">
        <f t="shared" si="482"/>
        <v>2832.873024566491</v>
      </c>
      <c r="AV3431" s="42">
        <f t="shared" si="483"/>
        <v>2031.935107592127</v>
      </c>
      <c r="AW3431" s="102">
        <f t="shared" si="484"/>
        <v>585.0096169344007</v>
      </c>
      <c r="AX3431" s="43">
        <f t="shared" si="477"/>
        <v>0.75</v>
      </c>
      <c r="AY3431" s="43" t="str">
        <f t="shared" si="485"/>
        <v>UTGS</v>
      </c>
    </row>
    <row r="3432" spans="1:51" hidden="1" x14ac:dyDescent="0.2">
      <c r="A3432" s="38">
        <v>3425</v>
      </c>
      <c r="B3432" t="s">
        <v>362</v>
      </c>
      <c r="C3432" t="s">
        <v>289</v>
      </c>
      <c r="D3432">
        <v>320</v>
      </c>
      <c r="E3432" t="s">
        <v>1245</v>
      </c>
      <c r="F3432">
        <v>0.25</v>
      </c>
      <c r="G3432" t="str">
        <f>LOOKUP(F3432,{0,6,45},{"F","L","H"})</f>
        <v>F</v>
      </c>
      <c r="H3432" t="s">
        <v>5047</v>
      </c>
      <c r="I3432" s="43" t="str">
        <f>IFERROR(VLOOKUP(#REF!,#REF!,2,FALSE),"No")</f>
        <v>No</v>
      </c>
      <c r="J3432" s="139">
        <v>0.75</v>
      </c>
      <c r="K3432" s="148">
        <v>58</v>
      </c>
      <c r="L3432" s="148"/>
      <c r="M3432" s="148"/>
      <c r="N3432" s="148"/>
      <c r="O3432" s="148"/>
      <c r="P3432" s="148"/>
      <c r="Q3432" s="148"/>
      <c r="R3432" s="148"/>
      <c r="S3432" s="148"/>
      <c r="T3432" s="148"/>
      <c r="U3432" s="148"/>
      <c r="V3432" s="148"/>
      <c r="W3432" s="148"/>
      <c r="X3432" s="139">
        <v>2</v>
      </c>
      <c r="Y3432" s="148">
        <v>1000</v>
      </c>
      <c r="Z3432" s="149"/>
      <c r="AA3432" s="148"/>
      <c r="AB3432" s="148"/>
      <c r="AC3432" s="148"/>
      <c r="AD3432" s="148"/>
      <c r="AE3432" s="148"/>
      <c r="AF3432" s="148"/>
      <c r="AG3432" s="148"/>
      <c r="AH3432" s="148"/>
      <c r="AI3432" s="148"/>
      <c r="AJ3432" s="148"/>
      <c r="AK3432" s="148"/>
      <c r="AL3432" s="139">
        <v>0</v>
      </c>
      <c r="AM3432" s="139">
        <v>0</v>
      </c>
      <c r="AN3432" s="148">
        <f t="shared" si="478"/>
        <v>1000</v>
      </c>
      <c r="AO3432" s="148">
        <f t="shared" si="479"/>
        <v>58</v>
      </c>
      <c r="AP3432" s="148">
        <v>13</v>
      </c>
      <c r="AQ3432" s="140">
        <v>16</v>
      </c>
      <c r="AS3432" s="42">
        <f t="shared" si="480"/>
        <v>3734.2417142012832</v>
      </c>
      <c r="AT3432" s="101">
        <f t="shared" si="481"/>
        <v>0</v>
      </c>
      <c r="AU3432" s="42">
        <f t="shared" si="482"/>
        <v>3734.2417142012832</v>
      </c>
      <c r="AV3432" s="42">
        <f t="shared" si="483"/>
        <v>2031.935107592127</v>
      </c>
      <c r="AW3432" s="102">
        <f t="shared" si="484"/>
        <v>431</v>
      </c>
      <c r="AX3432" s="43">
        <f t="shared" si="477"/>
        <v>0.75</v>
      </c>
      <c r="AY3432" s="43" t="str">
        <f t="shared" si="485"/>
        <v>UTGS</v>
      </c>
    </row>
    <row r="3433" spans="1:51" hidden="1" x14ac:dyDescent="0.2">
      <c r="A3433" s="38">
        <v>3426</v>
      </c>
      <c r="B3433" t="s">
        <v>362</v>
      </c>
      <c r="C3433" t="s">
        <v>289</v>
      </c>
      <c r="D3433">
        <v>500</v>
      </c>
      <c r="E3433" t="s">
        <v>1253</v>
      </c>
      <c r="F3433">
        <v>0.25</v>
      </c>
      <c r="G3433" t="str">
        <f>LOOKUP(F3433,{0,6,45},{"F","L","H"})</f>
        <v>F</v>
      </c>
      <c r="H3433" t="s">
        <v>5048</v>
      </c>
      <c r="I3433" s="43" t="str">
        <f>IFERROR(VLOOKUP(#REF!,#REF!,2,FALSE),"No")</f>
        <v>No</v>
      </c>
      <c r="J3433" s="139">
        <v>0.75</v>
      </c>
      <c r="K3433" s="148">
        <v>20</v>
      </c>
      <c r="L3433" s="148"/>
      <c r="M3433" s="148"/>
      <c r="N3433" s="148"/>
      <c r="O3433" s="148"/>
      <c r="P3433" s="148"/>
      <c r="Q3433" s="148"/>
      <c r="R3433" s="148"/>
      <c r="S3433" s="148"/>
      <c r="T3433" s="148"/>
      <c r="U3433" s="148"/>
      <c r="V3433" s="148"/>
      <c r="W3433" s="148"/>
      <c r="X3433" s="139">
        <v>2</v>
      </c>
      <c r="Y3433" s="148">
        <v>1000</v>
      </c>
      <c r="Z3433" s="148"/>
      <c r="AA3433" s="148"/>
      <c r="AB3433" s="148"/>
      <c r="AC3433" s="148"/>
      <c r="AD3433" s="148"/>
      <c r="AE3433" s="148"/>
      <c r="AF3433" s="148"/>
      <c r="AG3433" s="148"/>
      <c r="AH3433" s="148"/>
      <c r="AI3433" s="148"/>
      <c r="AJ3433" s="148"/>
      <c r="AK3433" s="148"/>
      <c r="AL3433" s="139">
        <v>0</v>
      </c>
      <c r="AM3433" s="139">
        <v>0</v>
      </c>
      <c r="AN3433" s="148">
        <f t="shared" si="478"/>
        <v>1000</v>
      </c>
      <c r="AO3433" s="148">
        <f t="shared" si="479"/>
        <v>20</v>
      </c>
      <c r="AP3433" s="148">
        <v>8</v>
      </c>
      <c r="AQ3433" s="140">
        <v>8</v>
      </c>
      <c r="AS3433" s="42">
        <f t="shared" si="480"/>
        <v>1287.6695566211322</v>
      </c>
      <c r="AT3433" s="101">
        <f t="shared" si="481"/>
        <v>0</v>
      </c>
      <c r="AU3433" s="42">
        <f t="shared" si="482"/>
        <v>1287.6695566211322</v>
      </c>
      <c r="AV3433" s="42">
        <f t="shared" si="483"/>
        <v>4063.870215184254</v>
      </c>
      <c r="AW3433" s="102">
        <f t="shared" si="484"/>
        <v>585.0096169344007</v>
      </c>
      <c r="AX3433" s="43">
        <f t="shared" si="477"/>
        <v>0.75</v>
      </c>
      <c r="AY3433" s="43" t="str">
        <f t="shared" si="485"/>
        <v>UTGS</v>
      </c>
    </row>
    <row r="3434" spans="1:51" hidden="1" x14ac:dyDescent="0.2">
      <c r="A3434" s="38">
        <v>3427</v>
      </c>
      <c r="B3434" t="s">
        <v>362</v>
      </c>
      <c r="C3434" t="s">
        <v>289</v>
      </c>
      <c r="D3434">
        <v>550</v>
      </c>
      <c r="E3434" t="s">
        <v>1245</v>
      </c>
      <c r="F3434">
        <v>2</v>
      </c>
      <c r="G3434" t="str">
        <f>LOOKUP(F3434,{0,6,45},{"F","L","H"})</f>
        <v>F</v>
      </c>
      <c r="H3434" t="s">
        <v>5049</v>
      </c>
      <c r="I3434" s="43" t="str">
        <f>IFERROR(VLOOKUP(#REF!,#REF!,2,FALSE),"No")</f>
        <v>No</v>
      </c>
      <c r="J3434" s="139">
        <v>1.25</v>
      </c>
      <c r="K3434" s="148">
        <v>54</v>
      </c>
      <c r="L3434" s="148"/>
      <c r="M3434" s="148"/>
      <c r="N3434" s="148"/>
      <c r="O3434" s="148"/>
      <c r="P3434" s="148"/>
      <c r="Q3434" s="148"/>
      <c r="R3434" s="148"/>
      <c r="S3434" s="148"/>
      <c r="T3434" s="148"/>
      <c r="U3434" s="148"/>
      <c r="V3434" s="148"/>
      <c r="W3434" s="148"/>
      <c r="X3434" s="139">
        <v>2</v>
      </c>
      <c r="Y3434" s="148">
        <v>1000</v>
      </c>
      <c r="Z3434" s="149"/>
      <c r="AA3434" s="148"/>
      <c r="AB3434" s="148"/>
      <c r="AC3434" s="148"/>
      <c r="AD3434" s="148"/>
      <c r="AE3434" s="148"/>
      <c r="AF3434" s="148"/>
      <c r="AG3434" s="148"/>
      <c r="AH3434" s="148"/>
      <c r="AI3434" s="148"/>
      <c r="AJ3434" s="148"/>
      <c r="AK3434" s="148"/>
      <c r="AL3434" s="139">
        <v>0</v>
      </c>
      <c r="AM3434" s="139">
        <v>0</v>
      </c>
      <c r="AN3434" s="148">
        <f t="shared" si="478"/>
        <v>1000</v>
      </c>
      <c r="AO3434" s="148">
        <f t="shared" si="479"/>
        <v>54</v>
      </c>
      <c r="AP3434" s="148">
        <v>5</v>
      </c>
      <c r="AQ3434" s="140">
        <v>20</v>
      </c>
      <c r="AS3434" s="42">
        <f t="shared" si="480"/>
        <v>4023.7278028770565</v>
      </c>
      <c r="AT3434" s="101">
        <f t="shared" si="481"/>
        <v>0</v>
      </c>
      <c r="AU3434" s="42">
        <f t="shared" si="482"/>
        <v>4023.7278028770565</v>
      </c>
      <c r="AV3434" s="42">
        <f t="shared" si="483"/>
        <v>1625.5480860737016</v>
      </c>
      <c r="AW3434" s="102">
        <f t="shared" si="484"/>
        <v>585.0096169344007</v>
      </c>
      <c r="AX3434" s="43">
        <f t="shared" si="477"/>
        <v>1.25</v>
      </c>
      <c r="AY3434" s="43" t="str">
        <f t="shared" si="485"/>
        <v>UTGS</v>
      </c>
    </row>
    <row r="3435" spans="1:51" hidden="1" x14ac:dyDescent="0.2">
      <c r="A3435" s="38">
        <v>3428</v>
      </c>
      <c r="B3435" t="s">
        <v>362</v>
      </c>
      <c r="C3435" t="s">
        <v>289</v>
      </c>
      <c r="D3435">
        <v>550</v>
      </c>
      <c r="E3435" t="s">
        <v>1245</v>
      </c>
      <c r="F3435">
        <v>2</v>
      </c>
      <c r="G3435" t="str">
        <f>LOOKUP(F3435,{0,6,45},{"F","L","H"})</f>
        <v>F</v>
      </c>
      <c r="H3435" t="s">
        <v>5050</v>
      </c>
      <c r="I3435" s="43" t="str">
        <f>IFERROR(VLOOKUP(#REF!,#REF!,2,FALSE),"No")</f>
        <v>No</v>
      </c>
      <c r="J3435" s="139">
        <v>0.75</v>
      </c>
      <c r="K3435" s="148">
        <v>15</v>
      </c>
      <c r="L3435" s="148"/>
      <c r="M3435" s="148"/>
      <c r="N3435" s="148"/>
      <c r="O3435" s="148"/>
      <c r="P3435" s="148"/>
      <c r="Q3435" s="148"/>
      <c r="R3435" s="148"/>
      <c r="S3435" s="148"/>
      <c r="T3435" s="148"/>
      <c r="U3435" s="148"/>
      <c r="V3435" s="148"/>
      <c r="W3435" s="148"/>
      <c r="X3435" s="139">
        <v>2</v>
      </c>
      <c r="Y3435" s="148">
        <v>1000</v>
      </c>
      <c r="Z3435" s="149"/>
      <c r="AA3435" s="148"/>
      <c r="AB3435" s="149"/>
      <c r="AC3435" s="148"/>
      <c r="AD3435" s="149"/>
      <c r="AE3435" s="148"/>
      <c r="AF3435" s="148"/>
      <c r="AG3435" s="148"/>
      <c r="AH3435" s="148"/>
      <c r="AI3435" s="148"/>
      <c r="AJ3435" s="148"/>
      <c r="AK3435" s="148"/>
      <c r="AL3435" s="139">
        <v>0</v>
      </c>
      <c r="AM3435" s="139">
        <v>0</v>
      </c>
      <c r="AN3435" s="148">
        <f t="shared" si="478"/>
        <v>1000</v>
      </c>
      <c r="AO3435" s="148">
        <f t="shared" si="479"/>
        <v>15</v>
      </c>
      <c r="AP3435" s="148">
        <v>13</v>
      </c>
      <c r="AQ3435" s="140">
        <v>78</v>
      </c>
      <c r="AS3435" s="42">
        <f t="shared" si="480"/>
        <v>965.7521674658492</v>
      </c>
      <c r="AT3435" s="101">
        <f t="shared" si="481"/>
        <v>0</v>
      </c>
      <c r="AU3435" s="42">
        <f t="shared" si="482"/>
        <v>965.7521674658492</v>
      </c>
      <c r="AV3435" s="42">
        <f t="shared" si="483"/>
        <v>416.80720155735941</v>
      </c>
      <c r="AW3435" s="102">
        <f t="shared" si="484"/>
        <v>585.0096169344007</v>
      </c>
      <c r="AX3435" s="43">
        <f t="shared" si="477"/>
        <v>0.75</v>
      </c>
      <c r="AY3435" s="43" t="str">
        <f t="shared" si="485"/>
        <v>UTGS</v>
      </c>
    </row>
    <row r="3436" spans="1:51" hidden="1" x14ac:dyDescent="0.2">
      <c r="A3436" s="38">
        <v>3429</v>
      </c>
      <c r="B3436" t="s">
        <v>362</v>
      </c>
      <c r="C3436" t="s">
        <v>289</v>
      </c>
      <c r="D3436">
        <v>428</v>
      </c>
      <c r="E3436" t="s">
        <v>1248</v>
      </c>
      <c r="F3436">
        <v>2</v>
      </c>
      <c r="G3436" t="str">
        <f>LOOKUP(F3436,{0,6,45},{"F","L","H"})</f>
        <v>F</v>
      </c>
      <c r="H3436" t="s">
        <v>5051</v>
      </c>
      <c r="I3436" s="43" t="str">
        <f>IFERROR(VLOOKUP(#REF!,#REF!,2,FALSE),"No")</f>
        <v>No</v>
      </c>
      <c r="J3436" s="139">
        <v>1.25</v>
      </c>
      <c r="K3436" s="148">
        <v>19</v>
      </c>
      <c r="L3436" s="148"/>
      <c r="M3436" s="148"/>
      <c r="N3436" s="148"/>
      <c r="O3436" s="148"/>
      <c r="P3436" s="148"/>
      <c r="Q3436" s="148"/>
      <c r="R3436" s="148"/>
      <c r="S3436" s="148"/>
      <c r="T3436" s="148"/>
      <c r="U3436" s="148"/>
      <c r="V3436" s="148"/>
      <c r="W3436" s="148"/>
      <c r="X3436" s="139">
        <v>2</v>
      </c>
      <c r="Y3436" s="148">
        <v>1000</v>
      </c>
      <c r="Z3436" s="148"/>
      <c r="AA3436" s="148"/>
      <c r="AB3436" s="148"/>
      <c r="AC3436" s="148"/>
      <c r="AD3436" s="148"/>
      <c r="AE3436" s="148"/>
      <c r="AF3436" s="148"/>
      <c r="AG3436" s="148"/>
      <c r="AH3436" s="148"/>
      <c r="AI3436" s="148"/>
      <c r="AJ3436" s="148"/>
      <c r="AK3436" s="148"/>
      <c r="AL3436" s="139">
        <v>0</v>
      </c>
      <c r="AM3436" s="139">
        <v>0</v>
      </c>
      <c r="AN3436" s="148">
        <f t="shared" si="478"/>
        <v>1000</v>
      </c>
      <c r="AO3436" s="148">
        <f t="shared" si="479"/>
        <v>19</v>
      </c>
      <c r="AP3436" s="148">
        <v>5</v>
      </c>
      <c r="AQ3436" s="140">
        <v>28</v>
      </c>
      <c r="AS3436" s="42">
        <f t="shared" si="480"/>
        <v>1415.7560787900754</v>
      </c>
      <c r="AT3436" s="101">
        <f t="shared" si="481"/>
        <v>0</v>
      </c>
      <c r="AU3436" s="42">
        <f t="shared" si="482"/>
        <v>1415.7560787900754</v>
      </c>
      <c r="AV3436" s="42">
        <f t="shared" si="483"/>
        <v>1161.1057757669298</v>
      </c>
      <c r="AW3436" s="102">
        <f t="shared" si="484"/>
        <v>585.0096169344007</v>
      </c>
      <c r="AX3436" s="43">
        <f t="shared" si="477"/>
        <v>1.25</v>
      </c>
      <c r="AY3436" s="43" t="str">
        <f t="shared" si="485"/>
        <v>UTGS</v>
      </c>
    </row>
    <row r="3437" spans="1:51" hidden="1" x14ac:dyDescent="0.2">
      <c r="A3437" s="38">
        <v>3430</v>
      </c>
      <c r="B3437" t="s">
        <v>362</v>
      </c>
      <c r="C3437" t="s">
        <v>289</v>
      </c>
      <c r="D3437">
        <v>550</v>
      </c>
      <c r="E3437" t="s">
        <v>1243</v>
      </c>
      <c r="F3437">
        <v>2</v>
      </c>
      <c r="G3437" t="str">
        <f>LOOKUP(F3437,{0,6,45},{"F","L","H"})</f>
        <v>F</v>
      </c>
      <c r="H3437" t="s">
        <v>5052</v>
      </c>
      <c r="I3437" s="43" t="str">
        <f>IFERROR(VLOOKUP(#REF!,#REF!,2,FALSE),"No")</f>
        <v>No</v>
      </c>
      <c r="J3437" s="139">
        <v>0.75</v>
      </c>
      <c r="K3437" s="148">
        <v>25</v>
      </c>
      <c r="L3437" s="148"/>
      <c r="M3437" s="148"/>
      <c r="N3437" s="148"/>
      <c r="O3437" s="148"/>
      <c r="P3437" s="148"/>
      <c r="Q3437" s="148"/>
      <c r="R3437" s="148"/>
      <c r="S3437" s="148"/>
      <c r="T3437" s="148"/>
      <c r="U3437" s="148"/>
      <c r="V3437" s="148"/>
      <c r="W3437" s="148"/>
      <c r="X3437" s="139">
        <v>2</v>
      </c>
      <c r="Y3437" s="148">
        <v>1000</v>
      </c>
      <c r="Z3437" s="149"/>
      <c r="AA3437" s="148"/>
      <c r="AB3437" s="148"/>
      <c r="AC3437" s="148"/>
      <c r="AD3437" s="148"/>
      <c r="AE3437" s="148"/>
      <c r="AF3437" s="148"/>
      <c r="AG3437" s="148"/>
      <c r="AH3437" s="148"/>
      <c r="AI3437" s="148"/>
      <c r="AJ3437" s="148"/>
      <c r="AK3437" s="148"/>
      <c r="AL3437" s="139">
        <v>0</v>
      </c>
      <c r="AM3437" s="139">
        <v>0</v>
      </c>
      <c r="AN3437" s="148">
        <f t="shared" si="478"/>
        <v>1000</v>
      </c>
      <c r="AO3437" s="148">
        <f t="shared" si="479"/>
        <v>25</v>
      </c>
      <c r="AP3437" s="148">
        <v>12</v>
      </c>
      <c r="AQ3437" s="140">
        <v>51</v>
      </c>
      <c r="AS3437" s="42">
        <f t="shared" si="480"/>
        <v>1609.5869457764152</v>
      </c>
      <c r="AT3437" s="101">
        <f t="shared" si="481"/>
        <v>0</v>
      </c>
      <c r="AU3437" s="42">
        <f t="shared" si="482"/>
        <v>1609.5869457764152</v>
      </c>
      <c r="AV3437" s="42">
        <f t="shared" si="483"/>
        <v>637.46983767596146</v>
      </c>
      <c r="AW3437" s="102">
        <f t="shared" si="484"/>
        <v>585.0096169344007</v>
      </c>
      <c r="AX3437" s="43">
        <f t="shared" si="477"/>
        <v>0.75</v>
      </c>
      <c r="AY3437" s="43" t="str">
        <f t="shared" si="485"/>
        <v>UTGS</v>
      </c>
    </row>
    <row r="3438" spans="1:51" hidden="1" x14ac:dyDescent="0.2">
      <c r="A3438" s="38">
        <v>3431</v>
      </c>
      <c r="B3438" t="s">
        <v>362</v>
      </c>
      <c r="C3438" t="s">
        <v>289</v>
      </c>
      <c r="D3438">
        <v>550</v>
      </c>
      <c r="E3438" t="s">
        <v>1245</v>
      </c>
      <c r="F3438">
        <v>2</v>
      </c>
      <c r="G3438" t="str">
        <f>LOOKUP(F3438,{0,6,45},{"F","L","H"})</f>
        <v>F</v>
      </c>
      <c r="H3438" t="s">
        <v>5053</v>
      </c>
      <c r="I3438" s="43" t="str">
        <f>IFERROR(VLOOKUP(#REF!,#REF!,2,FALSE),"No")</f>
        <v>No</v>
      </c>
      <c r="J3438" s="139">
        <v>1.25</v>
      </c>
      <c r="K3438" s="148">
        <v>72</v>
      </c>
      <c r="L3438" s="148"/>
      <c r="M3438" s="148"/>
      <c r="N3438" s="148"/>
      <c r="O3438" s="148"/>
      <c r="P3438" s="148"/>
      <c r="Q3438" s="148"/>
      <c r="R3438" s="148"/>
      <c r="S3438" s="148"/>
      <c r="T3438" s="148"/>
      <c r="U3438" s="148"/>
      <c r="V3438" s="148"/>
      <c r="W3438" s="148"/>
      <c r="X3438" s="139">
        <v>2</v>
      </c>
      <c r="Y3438" s="148">
        <v>1000</v>
      </c>
      <c r="Z3438" s="149"/>
      <c r="AA3438" s="148"/>
      <c r="AB3438" s="148"/>
      <c r="AC3438" s="148"/>
      <c r="AD3438" s="148"/>
      <c r="AE3438" s="148"/>
      <c r="AF3438" s="148"/>
      <c r="AG3438" s="148"/>
      <c r="AH3438" s="148"/>
      <c r="AI3438" s="148"/>
      <c r="AJ3438" s="148"/>
      <c r="AK3438" s="148"/>
      <c r="AL3438" s="139">
        <v>0</v>
      </c>
      <c r="AM3438" s="139">
        <v>0</v>
      </c>
      <c r="AN3438" s="148">
        <f t="shared" si="478"/>
        <v>1000</v>
      </c>
      <c r="AO3438" s="148">
        <f t="shared" si="479"/>
        <v>72</v>
      </c>
      <c r="AP3438" s="148">
        <v>3</v>
      </c>
      <c r="AQ3438" s="140">
        <v>46</v>
      </c>
      <c r="AS3438" s="42">
        <f t="shared" si="480"/>
        <v>5364.970403836076</v>
      </c>
      <c r="AT3438" s="101">
        <f t="shared" si="481"/>
        <v>0</v>
      </c>
      <c r="AU3438" s="42">
        <f t="shared" si="482"/>
        <v>5364.970403836076</v>
      </c>
      <c r="AV3438" s="42">
        <f t="shared" si="483"/>
        <v>706.76003742334854</v>
      </c>
      <c r="AW3438" s="102">
        <f t="shared" si="484"/>
        <v>585.0096169344007</v>
      </c>
      <c r="AX3438" s="43">
        <f t="shared" si="477"/>
        <v>1.25</v>
      </c>
      <c r="AY3438" s="43" t="str">
        <f t="shared" si="485"/>
        <v>UTGS</v>
      </c>
    </row>
    <row r="3439" spans="1:51" hidden="1" x14ac:dyDescent="0.2">
      <c r="A3439" s="38">
        <v>3432</v>
      </c>
      <c r="B3439" t="s">
        <v>362</v>
      </c>
      <c r="C3439" t="s">
        <v>289</v>
      </c>
      <c r="D3439">
        <v>550</v>
      </c>
      <c r="E3439" t="s">
        <v>1228</v>
      </c>
      <c r="F3439">
        <v>2</v>
      </c>
      <c r="G3439" t="str">
        <f>LOOKUP(F3439,{0,6,45},{"F","L","H"})</f>
        <v>F</v>
      </c>
      <c r="H3439" t="s">
        <v>5055</v>
      </c>
      <c r="I3439" s="43" t="str">
        <f>IFERROR(VLOOKUP(#REF!,#REF!,2,FALSE),"No")</f>
        <v>No</v>
      </c>
      <c r="J3439" s="139">
        <v>0.75</v>
      </c>
      <c r="K3439" s="148">
        <v>25</v>
      </c>
      <c r="L3439" s="148"/>
      <c r="M3439" s="148"/>
      <c r="N3439" s="148"/>
      <c r="O3439" s="148"/>
      <c r="P3439" s="148"/>
      <c r="Q3439" s="148"/>
      <c r="R3439" s="148"/>
      <c r="S3439" s="148"/>
      <c r="T3439" s="148"/>
      <c r="U3439" s="148"/>
      <c r="V3439" s="148"/>
      <c r="W3439" s="148"/>
      <c r="X3439" s="139">
        <v>2</v>
      </c>
      <c r="Y3439" s="148">
        <v>265.91000000000003</v>
      </c>
      <c r="Z3439" s="148">
        <v>4</v>
      </c>
      <c r="AA3439" s="148">
        <v>734.09</v>
      </c>
      <c r="AB3439" s="148"/>
      <c r="AC3439" s="148"/>
      <c r="AD3439" s="148"/>
      <c r="AE3439" s="148"/>
      <c r="AF3439" s="148"/>
      <c r="AG3439" s="148"/>
      <c r="AH3439" s="148"/>
      <c r="AI3439" s="148"/>
      <c r="AJ3439" s="148"/>
      <c r="AK3439" s="148"/>
      <c r="AL3439" s="139">
        <v>0</v>
      </c>
      <c r="AM3439" s="139">
        <v>0</v>
      </c>
      <c r="AN3439" s="148">
        <f t="shared" si="478"/>
        <v>1000</v>
      </c>
      <c r="AO3439" s="148">
        <f t="shared" si="479"/>
        <v>25</v>
      </c>
      <c r="AP3439" s="148">
        <v>4</v>
      </c>
      <c r="AQ3439" s="140">
        <v>15</v>
      </c>
      <c r="AS3439" s="42">
        <f t="shared" si="480"/>
        <v>1609.5869457764152</v>
      </c>
      <c r="AT3439" s="101">
        <f t="shared" si="481"/>
        <v>0</v>
      </c>
      <c r="AU3439" s="42">
        <f t="shared" si="482"/>
        <v>1609.5869457764152</v>
      </c>
      <c r="AV3439" s="42">
        <f t="shared" si="483"/>
        <v>2518.2924680982687</v>
      </c>
      <c r="AW3439" s="102">
        <f t="shared" si="484"/>
        <v>585.0096169344007</v>
      </c>
      <c r="AX3439" s="43">
        <f t="shared" si="477"/>
        <v>0.75</v>
      </c>
      <c r="AY3439" s="43" t="str">
        <f t="shared" si="485"/>
        <v>UTGS</v>
      </c>
    </row>
    <row r="3440" spans="1:51" hidden="1" x14ac:dyDescent="0.2">
      <c r="A3440" s="38">
        <v>3433</v>
      </c>
      <c r="B3440" t="s">
        <v>362</v>
      </c>
      <c r="C3440" t="s">
        <v>289</v>
      </c>
      <c r="D3440">
        <v>320</v>
      </c>
      <c r="E3440" t="s">
        <v>1245</v>
      </c>
      <c r="F3440">
        <v>0.25</v>
      </c>
      <c r="G3440" t="str">
        <f>LOOKUP(F3440,{0,6,45},{"F","L","H"})</f>
        <v>F</v>
      </c>
      <c r="H3440" t="s">
        <v>5056</v>
      </c>
      <c r="I3440" s="43" t="str">
        <f>IFERROR(VLOOKUP(#REF!,#REF!,2,FALSE),"No")</f>
        <v>No</v>
      </c>
      <c r="J3440" s="139">
        <v>0.75</v>
      </c>
      <c r="K3440" s="148">
        <v>31</v>
      </c>
      <c r="L3440" s="148"/>
      <c r="M3440" s="148"/>
      <c r="N3440" s="148"/>
      <c r="O3440" s="148"/>
      <c r="P3440" s="148"/>
      <c r="Q3440" s="148"/>
      <c r="R3440" s="148"/>
      <c r="S3440" s="148"/>
      <c r="T3440" s="148"/>
      <c r="U3440" s="148"/>
      <c r="V3440" s="148"/>
      <c r="W3440" s="148"/>
      <c r="X3440" s="139">
        <v>2</v>
      </c>
      <c r="Y3440" s="148">
        <v>119.35</v>
      </c>
      <c r="Z3440" s="148">
        <v>4</v>
      </c>
      <c r="AA3440" s="148">
        <v>105.45</v>
      </c>
      <c r="AB3440" s="148">
        <v>6</v>
      </c>
      <c r="AC3440" s="148">
        <v>775.2</v>
      </c>
      <c r="AD3440" s="148"/>
      <c r="AE3440" s="148"/>
      <c r="AF3440" s="148"/>
      <c r="AG3440" s="148"/>
      <c r="AH3440" s="148"/>
      <c r="AI3440" s="148"/>
      <c r="AJ3440" s="148"/>
      <c r="AK3440" s="148"/>
      <c r="AL3440" s="139">
        <v>0</v>
      </c>
      <c r="AM3440" s="139">
        <v>0</v>
      </c>
      <c r="AN3440" s="148">
        <f t="shared" si="478"/>
        <v>1000</v>
      </c>
      <c r="AO3440" s="148">
        <f t="shared" si="479"/>
        <v>31</v>
      </c>
      <c r="AP3440" s="148">
        <v>12</v>
      </c>
      <c r="AQ3440" s="140">
        <v>12</v>
      </c>
      <c r="AS3440" s="42">
        <f t="shared" si="480"/>
        <v>1995.8878127627549</v>
      </c>
      <c r="AT3440" s="101">
        <f t="shared" si="481"/>
        <v>0</v>
      </c>
      <c r="AU3440" s="42">
        <f t="shared" si="482"/>
        <v>1995.8878127627549</v>
      </c>
      <c r="AV3440" s="42">
        <f t="shared" si="483"/>
        <v>4550.0451851228372</v>
      </c>
      <c r="AW3440" s="102">
        <f t="shared" si="484"/>
        <v>431</v>
      </c>
      <c r="AX3440" s="43">
        <f t="shared" si="477"/>
        <v>0.75</v>
      </c>
      <c r="AY3440" s="43" t="str">
        <f t="shared" si="485"/>
        <v>UTGS</v>
      </c>
    </row>
    <row r="3441" spans="1:51" hidden="1" x14ac:dyDescent="0.2">
      <c r="A3441" s="38">
        <v>3434</v>
      </c>
      <c r="B3441" t="s">
        <v>362</v>
      </c>
      <c r="C3441" t="s">
        <v>289</v>
      </c>
      <c r="D3441">
        <v>320</v>
      </c>
      <c r="E3441" t="s">
        <v>1245</v>
      </c>
      <c r="F3441">
        <v>0.25</v>
      </c>
      <c r="G3441" t="str">
        <f>LOOKUP(F3441,{0,6,45},{"F","L","H"})</f>
        <v>F</v>
      </c>
      <c r="H3441" t="s">
        <v>5057</v>
      </c>
      <c r="I3441" s="43" t="str">
        <f>IFERROR(VLOOKUP(#REF!,#REF!,2,FALSE),"No")</f>
        <v>No</v>
      </c>
      <c r="J3441" s="139">
        <v>0.75</v>
      </c>
      <c r="K3441" s="148">
        <v>30</v>
      </c>
      <c r="L3441" s="148"/>
      <c r="M3441" s="148"/>
      <c r="N3441" s="148"/>
      <c r="O3441" s="148"/>
      <c r="P3441" s="148"/>
      <c r="Q3441" s="148"/>
      <c r="R3441" s="148"/>
      <c r="S3441" s="148"/>
      <c r="T3441" s="148"/>
      <c r="U3441" s="148"/>
      <c r="V3441" s="148"/>
      <c r="W3441" s="148"/>
      <c r="X3441" s="139">
        <v>2</v>
      </c>
      <c r="Y3441" s="148">
        <v>240.31</v>
      </c>
      <c r="Z3441" s="149">
        <v>4</v>
      </c>
      <c r="AA3441" s="148">
        <v>145.77000000000001</v>
      </c>
      <c r="AB3441" s="148">
        <v>6</v>
      </c>
      <c r="AC3441" s="148">
        <v>613.91999999999996</v>
      </c>
      <c r="AD3441" s="148"/>
      <c r="AE3441" s="148"/>
      <c r="AF3441" s="148"/>
      <c r="AG3441" s="148"/>
      <c r="AH3441" s="148"/>
      <c r="AI3441" s="148"/>
      <c r="AJ3441" s="148"/>
      <c r="AK3441" s="148"/>
      <c r="AL3441" s="139">
        <v>0</v>
      </c>
      <c r="AM3441" s="139">
        <v>0</v>
      </c>
      <c r="AN3441" s="148">
        <f t="shared" si="478"/>
        <v>1000</v>
      </c>
      <c r="AO3441" s="148">
        <f t="shared" si="479"/>
        <v>30</v>
      </c>
      <c r="AP3441" s="148">
        <v>11</v>
      </c>
      <c r="AQ3441" s="140">
        <v>11</v>
      </c>
      <c r="AS3441" s="42">
        <f t="shared" si="480"/>
        <v>1931.5043349316984</v>
      </c>
      <c r="AT3441" s="101">
        <f t="shared" si="481"/>
        <v>0</v>
      </c>
      <c r="AU3441" s="42">
        <f t="shared" si="482"/>
        <v>1931.5043349316984</v>
      </c>
      <c r="AV3441" s="42">
        <f t="shared" si="483"/>
        <v>4586.4737292249129</v>
      </c>
      <c r="AW3441" s="102">
        <f t="shared" si="484"/>
        <v>431</v>
      </c>
      <c r="AX3441" s="43">
        <f t="shared" si="477"/>
        <v>0.75</v>
      </c>
      <c r="AY3441" s="43" t="str">
        <f t="shared" si="485"/>
        <v>UTGS</v>
      </c>
    </row>
    <row r="3442" spans="1:51" hidden="1" x14ac:dyDescent="0.2">
      <c r="A3442" s="38">
        <v>3435</v>
      </c>
      <c r="B3442" t="s">
        <v>362</v>
      </c>
      <c r="C3442" t="s">
        <v>289</v>
      </c>
      <c r="D3442">
        <v>320</v>
      </c>
      <c r="E3442" t="s">
        <v>1223</v>
      </c>
      <c r="F3442">
        <v>0.25</v>
      </c>
      <c r="G3442" t="str">
        <f>LOOKUP(F3442,{0,6,45},{"F","L","H"})</f>
        <v>F</v>
      </c>
      <c r="H3442" t="s">
        <v>5058</v>
      </c>
      <c r="I3442" s="43" t="str">
        <f>IFERROR(VLOOKUP(#REF!,#REF!,2,FALSE),"No")</f>
        <v>No</v>
      </c>
      <c r="J3442" s="139">
        <v>0.75</v>
      </c>
      <c r="K3442" s="148">
        <v>33</v>
      </c>
      <c r="L3442" s="148"/>
      <c r="M3442" s="148"/>
      <c r="N3442" s="148"/>
      <c r="O3442" s="148"/>
      <c r="P3442" s="148"/>
      <c r="Q3442" s="148"/>
      <c r="R3442" s="148"/>
      <c r="S3442" s="148"/>
      <c r="T3442" s="148"/>
      <c r="U3442" s="148"/>
      <c r="V3442" s="148"/>
      <c r="W3442" s="148"/>
      <c r="X3442" s="139">
        <v>2</v>
      </c>
      <c r="Y3442" s="148">
        <v>1000</v>
      </c>
      <c r="Z3442" s="148"/>
      <c r="AA3442" s="148"/>
      <c r="AB3442" s="148"/>
      <c r="AC3442" s="148"/>
      <c r="AD3442" s="148"/>
      <c r="AE3442" s="148"/>
      <c r="AF3442" s="148"/>
      <c r="AG3442" s="148"/>
      <c r="AH3442" s="148"/>
      <c r="AI3442" s="148"/>
      <c r="AJ3442" s="148"/>
      <c r="AK3442" s="148"/>
      <c r="AL3442" s="139">
        <v>0</v>
      </c>
      <c r="AM3442" s="139">
        <v>0</v>
      </c>
      <c r="AN3442" s="148">
        <f t="shared" si="478"/>
        <v>1000</v>
      </c>
      <c r="AO3442" s="148">
        <f t="shared" si="479"/>
        <v>33</v>
      </c>
      <c r="AP3442" s="148">
        <v>6</v>
      </c>
      <c r="AQ3442" s="140">
        <v>6</v>
      </c>
      <c r="AS3442" s="42">
        <f t="shared" si="480"/>
        <v>2124.6547684248681</v>
      </c>
      <c r="AT3442" s="101">
        <f t="shared" si="481"/>
        <v>0</v>
      </c>
      <c r="AU3442" s="42">
        <f t="shared" si="482"/>
        <v>2124.6547684248681</v>
      </c>
      <c r="AV3442" s="42">
        <f t="shared" si="483"/>
        <v>5418.493620245672</v>
      </c>
      <c r="AW3442" s="102">
        <f t="shared" si="484"/>
        <v>431</v>
      </c>
      <c r="AX3442" s="43">
        <f t="shared" si="477"/>
        <v>0.75</v>
      </c>
      <c r="AY3442" s="43" t="str">
        <f t="shared" si="485"/>
        <v>UTGS</v>
      </c>
    </row>
    <row r="3443" spans="1:51" hidden="1" x14ac:dyDescent="0.2">
      <c r="A3443" s="38">
        <v>3436</v>
      </c>
      <c r="B3443" t="s">
        <v>5807</v>
      </c>
      <c r="C3443" t="s">
        <v>5746</v>
      </c>
      <c r="D3443">
        <v>44350</v>
      </c>
      <c r="E3443" t="s">
        <v>215</v>
      </c>
      <c r="F3443">
        <v>45</v>
      </c>
      <c r="G3443" t="str">
        <f>LOOKUP(F3443,{0,6,45},{"F","L","H"})</f>
        <v>H</v>
      </c>
      <c r="H3443" t="s">
        <v>5059</v>
      </c>
      <c r="I3443" s="43" t="str">
        <f>IFERROR(VLOOKUP(#REF!,#REF!,2,FALSE),"No")</f>
        <v>No</v>
      </c>
      <c r="J3443" s="139">
        <v>4</v>
      </c>
      <c r="K3443" s="148">
        <v>48</v>
      </c>
      <c r="L3443" s="148">
        <v>6</v>
      </c>
      <c r="M3443" s="148">
        <v>341</v>
      </c>
      <c r="N3443" s="148"/>
      <c r="O3443" s="148"/>
      <c r="P3443" s="148"/>
      <c r="Q3443" s="148"/>
      <c r="R3443" s="148"/>
      <c r="S3443" s="148"/>
      <c r="T3443" s="148"/>
      <c r="U3443" s="148"/>
      <c r="V3443" s="148"/>
      <c r="W3443" s="148"/>
      <c r="X3443" s="139">
        <v>4</v>
      </c>
      <c r="Y3443" s="148">
        <v>1000</v>
      </c>
      <c r="Z3443" s="149"/>
      <c r="AA3443" s="148"/>
      <c r="AB3443" s="148"/>
      <c r="AC3443" s="148"/>
      <c r="AD3443" s="148"/>
      <c r="AE3443" s="148"/>
      <c r="AF3443" s="148"/>
      <c r="AG3443" s="148"/>
      <c r="AH3443" s="148"/>
      <c r="AI3443" s="148"/>
      <c r="AJ3443" s="148"/>
      <c r="AK3443" s="148"/>
      <c r="AL3443" s="139">
        <v>0</v>
      </c>
      <c r="AM3443" s="139">
        <v>0</v>
      </c>
      <c r="AN3443" s="148">
        <f t="shared" si="478"/>
        <v>1000</v>
      </c>
      <c r="AO3443" s="148">
        <f t="shared" si="479"/>
        <v>389</v>
      </c>
      <c r="AP3443" s="148">
        <v>2</v>
      </c>
      <c r="AQ3443" s="140">
        <v>2</v>
      </c>
      <c r="AS3443" s="42">
        <f t="shared" si="480"/>
        <v>21583.406935890718</v>
      </c>
      <c r="AT3443" s="101">
        <f t="shared" si="481"/>
        <v>0</v>
      </c>
      <c r="AU3443" s="42">
        <f t="shared" si="482"/>
        <v>21583.406935890718</v>
      </c>
      <c r="AV3443" s="42">
        <f t="shared" si="483"/>
        <v>19840.480860737018</v>
      </c>
      <c r="AW3443" s="102">
        <f t="shared" si="484"/>
        <v>60371.752872868376</v>
      </c>
      <c r="AX3443" s="43">
        <f t="shared" si="477"/>
        <v>4</v>
      </c>
      <c r="AY3443" s="43" t="str">
        <f t="shared" si="485"/>
        <v>UTTSS</v>
      </c>
    </row>
    <row r="3444" spans="1:51" hidden="1" x14ac:dyDescent="0.2">
      <c r="A3444" s="38">
        <v>3437</v>
      </c>
      <c r="B3444" t="s">
        <v>5806</v>
      </c>
      <c r="C3444" t="s">
        <v>289</v>
      </c>
      <c r="D3444">
        <v>930</v>
      </c>
      <c r="E3444" t="s">
        <v>1253</v>
      </c>
      <c r="F3444">
        <v>2</v>
      </c>
      <c r="G3444" t="str">
        <f>LOOKUP(F3444,{0,6,45},{"F","L","H"})</f>
        <v>F</v>
      </c>
      <c r="H3444" t="s">
        <v>5060</v>
      </c>
      <c r="I3444" s="43" t="str">
        <f>IFERROR(VLOOKUP(#REF!,#REF!,2,FALSE),"No")</f>
        <v>No</v>
      </c>
      <c r="J3444" s="139">
        <v>2</v>
      </c>
      <c r="K3444" s="148">
        <v>31</v>
      </c>
      <c r="L3444" s="148"/>
      <c r="M3444" s="148"/>
      <c r="N3444" s="148"/>
      <c r="O3444" s="148"/>
      <c r="P3444" s="148"/>
      <c r="Q3444" s="148"/>
      <c r="R3444" s="148"/>
      <c r="S3444" s="148"/>
      <c r="T3444" s="148"/>
      <c r="U3444" s="148"/>
      <c r="V3444" s="148"/>
      <c r="W3444" s="148"/>
      <c r="X3444" s="139">
        <v>2</v>
      </c>
      <c r="Y3444" s="148">
        <v>97.7</v>
      </c>
      <c r="Z3444" s="148">
        <v>4</v>
      </c>
      <c r="AA3444" s="148">
        <v>902.3</v>
      </c>
      <c r="AB3444" s="148"/>
      <c r="AC3444" s="148"/>
      <c r="AD3444" s="148"/>
      <c r="AE3444" s="148"/>
      <c r="AF3444" s="148"/>
      <c r="AG3444" s="148"/>
      <c r="AH3444" s="148"/>
      <c r="AI3444" s="148"/>
      <c r="AJ3444" s="148"/>
      <c r="AK3444" s="148"/>
      <c r="AL3444" s="139">
        <v>0</v>
      </c>
      <c r="AM3444" s="139">
        <v>0</v>
      </c>
      <c r="AN3444" s="148">
        <f t="shared" si="478"/>
        <v>1000</v>
      </c>
      <c r="AO3444" s="148">
        <f t="shared" si="479"/>
        <v>31</v>
      </c>
      <c r="AP3444" s="148">
        <v>8</v>
      </c>
      <c r="AQ3444" s="140">
        <v>24</v>
      </c>
      <c r="AS3444" s="42">
        <f t="shared" si="480"/>
        <v>2262.4878127627549</v>
      </c>
      <c r="AT3444" s="101">
        <f t="shared" si="481"/>
        <v>0</v>
      </c>
      <c r="AU3444" s="42">
        <f t="shared" si="482"/>
        <v>2262.4878127627549</v>
      </c>
      <c r="AV3444" s="42">
        <f t="shared" si="483"/>
        <v>1624.1855300614181</v>
      </c>
      <c r="AW3444" s="102">
        <f t="shared" si="484"/>
        <v>1475.8772811117678</v>
      </c>
      <c r="AX3444" s="43">
        <f t="shared" si="477"/>
        <v>2</v>
      </c>
      <c r="AY3444" s="43" t="str">
        <f t="shared" si="485"/>
        <v>UTGS</v>
      </c>
    </row>
    <row r="3445" spans="1:51" hidden="1" x14ac:dyDescent="0.2">
      <c r="A3445" s="38">
        <v>3438</v>
      </c>
      <c r="B3445" t="s">
        <v>5806</v>
      </c>
      <c r="C3445" t="s">
        <v>289</v>
      </c>
      <c r="D3445">
        <v>17800</v>
      </c>
      <c r="E3445" t="s">
        <v>197</v>
      </c>
      <c r="F3445">
        <v>2</v>
      </c>
      <c r="G3445" t="str">
        <f>LOOKUP(F3445,{0,6,45},{"F","L","H"})</f>
        <v>F</v>
      </c>
      <c r="H3445" t="s">
        <v>5061</v>
      </c>
      <c r="I3445" s="43" t="str">
        <f>IFERROR(VLOOKUP(#REF!,#REF!,2,FALSE),"No")</f>
        <v>No</v>
      </c>
      <c r="J3445" s="139">
        <v>4</v>
      </c>
      <c r="K3445" s="148">
        <v>348</v>
      </c>
      <c r="L3445" s="148"/>
      <c r="M3445" s="148"/>
      <c r="N3445" s="148"/>
      <c r="O3445" s="148"/>
      <c r="P3445" s="148"/>
      <c r="Q3445" s="148"/>
      <c r="R3445" s="148"/>
      <c r="S3445" s="148"/>
      <c r="T3445" s="148"/>
      <c r="U3445" s="148"/>
      <c r="V3445" s="148"/>
      <c r="W3445" s="148"/>
      <c r="X3445" s="139">
        <v>2</v>
      </c>
      <c r="Y3445" s="148">
        <v>57.56</v>
      </c>
      <c r="Z3445" s="148">
        <v>4</v>
      </c>
      <c r="AA3445" s="148">
        <v>632.55999999999995</v>
      </c>
      <c r="AB3445" s="148">
        <v>6</v>
      </c>
      <c r="AC3445" s="148">
        <v>309.89</v>
      </c>
      <c r="AD3445" s="148"/>
      <c r="AE3445" s="148"/>
      <c r="AF3445" s="148"/>
      <c r="AG3445" s="148"/>
      <c r="AH3445" s="148"/>
      <c r="AI3445" s="148"/>
      <c r="AJ3445" s="148"/>
      <c r="AK3445" s="148"/>
      <c r="AL3445" s="139">
        <v>0</v>
      </c>
      <c r="AM3445" s="139">
        <v>0</v>
      </c>
      <c r="AN3445" s="148">
        <f t="shared" si="478"/>
        <v>1000.0099999999999</v>
      </c>
      <c r="AO3445" s="148">
        <f t="shared" si="479"/>
        <v>348</v>
      </c>
      <c r="AP3445" s="148">
        <v>2</v>
      </c>
      <c r="AQ3445" s="140">
        <v>2</v>
      </c>
      <c r="AS3445" s="42">
        <f t="shared" si="480"/>
        <v>26637.130285207699</v>
      </c>
      <c r="AT3445" s="101">
        <f t="shared" si="481"/>
        <v>0</v>
      </c>
      <c r="AU3445" s="42">
        <f t="shared" si="482"/>
        <v>26637.130285207699</v>
      </c>
      <c r="AV3445" s="42">
        <f t="shared" si="483"/>
        <v>22787.457415545625</v>
      </c>
      <c r="AW3445" s="102">
        <f t="shared" si="484"/>
        <v>15242</v>
      </c>
      <c r="AX3445" s="43">
        <f t="shared" si="477"/>
        <v>4</v>
      </c>
      <c r="AY3445" s="43" t="str">
        <f t="shared" si="485"/>
        <v>UTGS</v>
      </c>
    </row>
    <row r="3446" spans="1:51" hidden="1" x14ac:dyDescent="0.2">
      <c r="A3446" s="38">
        <v>3439</v>
      </c>
      <c r="B3446" t="s">
        <v>362</v>
      </c>
      <c r="C3446" t="s">
        <v>289</v>
      </c>
      <c r="D3446">
        <v>550</v>
      </c>
      <c r="E3446" t="s">
        <v>1245</v>
      </c>
      <c r="F3446">
        <v>2</v>
      </c>
      <c r="G3446" t="str">
        <f>LOOKUP(F3446,{0,6,45},{"F","L","H"})</f>
        <v>F</v>
      </c>
      <c r="H3446" t="s">
        <v>5062</v>
      </c>
      <c r="I3446" s="43" t="str">
        <f>IFERROR(VLOOKUP(#REF!,#REF!,2,FALSE),"No")</f>
        <v>No</v>
      </c>
      <c r="J3446" s="139">
        <v>1.25</v>
      </c>
      <c r="K3446" s="148">
        <v>80</v>
      </c>
      <c r="L3446" s="148"/>
      <c r="M3446" s="148"/>
      <c r="N3446" s="148"/>
      <c r="O3446" s="148"/>
      <c r="P3446" s="148"/>
      <c r="Q3446" s="148"/>
      <c r="R3446" s="148"/>
      <c r="S3446" s="148"/>
      <c r="T3446" s="148"/>
      <c r="U3446" s="148"/>
      <c r="V3446" s="148"/>
      <c r="W3446" s="148"/>
      <c r="X3446" s="139">
        <v>2</v>
      </c>
      <c r="Y3446" s="148">
        <v>1000</v>
      </c>
      <c r="Z3446" s="148"/>
      <c r="AA3446" s="148"/>
      <c r="AB3446" s="148"/>
      <c r="AC3446" s="148"/>
      <c r="AD3446" s="148"/>
      <c r="AE3446" s="148"/>
      <c r="AF3446" s="148"/>
      <c r="AG3446" s="148"/>
      <c r="AH3446" s="148"/>
      <c r="AI3446" s="148"/>
      <c r="AJ3446" s="148"/>
      <c r="AK3446" s="148"/>
      <c r="AL3446" s="139">
        <v>0</v>
      </c>
      <c r="AM3446" s="139">
        <v>0</v>
      </c>
      <c r="AN3446" s="148">
        <f t="shared" si="478"/>
        <v>1000</v>
      </c>
      <c r="AO3446" s="148">
        <f t="shared" si="479"/>
        <v>80</v>
      </c>
      <c r="AP3446" s="148">
        <v>11</v>
      </c>
      <c r="AQ3446" s="140">
        <v>121</v>
      </c>
      <c r="AS3446" s="42">
        <f t="shared" si="480"/>
        <v>5961.0782264845284</v>
      </c>
      <c r="AT3446" s="101">
        <f t="shared" si="481"/>
        <v>0</v>
      </c>
      <c r="AU3446" s="42">
        <f t="shared" si="482"/>
        <v>5961.0782264845284</v>
      </c>
      <c r="AV3446" s="42">
        <f t="shared" si="483"/>
        <v>268.68563406176884</v>
      </c>
      <c r="AW3446" s="102">
        <f t="shared" si="484"/>
        <v>585.0096169344007</v>
      </c>
      <c r="AX3446" s="43">
        <f t="shared" si="477"/>
        <v>1.25</v>
      </c>
      <c r="AY3446" s="43" t="str">
        <f t="shared" si="485"/>
        <v>UTGS</v>
      </c>
    </row>
    <row r="3447" spans="1:51" hidden="1" x14ac:dyDescent="0.2">
      <c r="A3447" s="38">
        <v>3440</v>
      </c>
      <c r="B3447" t="s">
        <v>362</v>
      </c>
      <c r="C3447" t="s">
        <v>289</v>
      </c>
      <c r="D3447">
        <v>550</v>
      </c>
      <c r="E3447" t="s">
        <v>1245</v>
      </c>
      <c r="F3447">
        <v>2</v>
      </c>
      <c r="G3447" t="str">
        <f>LOOKUP(F3447,{0,6,45},{"F","L","H"})</f>
        <v>F</v>
      </c>
      <c r="H3447" t="s">
        <v>5063</v>
      </c>
      <c r="I3447" s="43" t="str">
        <f>IFERROR(VLOOKUP(#REF!,#REF!,2,FALSE),"No")</f>
        <v>No</v>
      </c>
      <c r="J3447" s="139">
        <v>1.25</v>
      </c>
      <c r="K3447" s="148">
        <v>37</v>
      </c>
      <c r="L3447" s="148">
        <v>2</v>
      </c>
      <c r="M3447" s="148">
        <v>1</v>
      </c>
      <c r="N3447" s="148"/>
      <c r="O3447" s="148"/>
      <c r="P3447" s="148"/>
      <c r="Q3447" s="148"/>
      <c r="R3447" s="148"/>
      <c r="S3447" s="148"/>
      <c r="T3447" s="148"/>
      <c r="U3447" s="148"/>
      <c r="V3447" s="148"/>
      <c r="W3447" s="148"/>
      <c r="X3447" s="139">
        <v>2</v>
      </c>
      <c r="Y3447" s="148">
        <v>1000</v>
      </c>
      <c r="Z3447" s="148"/>
      <c r="AA3447" s="148"/>
      <c r="AB3447" s="148"/>
      <c r="AC3447" s="148"/>
      <c r="AD3447" s="148"/>
      <c r="AE3447" s="148"/>
      <c r="AF3447" s="148"/>
      <c r="AG3447" s="148"/>
      <c r="AH3447" s="148"/>
      <c r="AI3447" s="148"/>
      <c r="AJ3447" s="148"/>
      <c r="AK3447" s="148"/>
      <c r="AL3447" s="139">
        <v>0</v>
      </c>
      <c r="AM3447" s="139">
        <v>0</v>
      </c>
      <c r="AN3447" s="148">
        <f t="shared" si="478"/>
        <v>1000</v>
      </c>
      <c r="AO3447" s="148">
        <f t="shared" si="479"/>
        <v>38</v>
      </c>
      <c r="AP3447" s="148">
        <v>8</v>
      </c>
      <c r="AQ3447" s="140">
        <v>22</v>
      </c>
      <c r="AS3447" s="42">
        <f t="shared" si="480"/>
        <v>2829.9821575801507</v>
      </c>
      <c r="AT3447" s="101">
        <f t="shared" si="481"/>
        <v>0</v>
      </c>
      <c r="AU3447" s="42">
        <f t="shared" si="482"/>
        <v>2829.9821575801507</v>
      </c>
      <c r="AV3447" s="42">
        <f t="shared" si="483"/>
        <v>1477.7709873397287</v>
      </c>
      <c r="AW3447" s="102">
        <f t="shared" si="484"/>
        <v>585.0096169344007</v>
      </c>
      <c r="AX3447" s="43">
        <f t="shared" si="477"/>
        <v>1.25</v>
      </c>
      <c r="AY3447" s="43" t="str">
        <f t="shared" si="485"/>
        <v>UTGS</v>
      </c>
    </row>
    <row r="3448" spans="1:51" hidden="1" x14ac:dyDescent="0.2">
      <c r="A3448" s="38">
        <v>3441</v>
      </c>
      <c r="B3448" t="s">
        <v>362</v>
      </c>
      <c r="C3448" t="s">
        <v>289</v>
      </c>
      <c r="D3448">
        <v>540</v>
      </c>
      <c r="E3448" t="s">
        <v>1250</v>
      </c>
      <c r="F3448">
        <v>0.25</v>
      </c>
      <c r="G3448" t="str">
        <f>LOOKUP(F3448,{0,6,45},{"F","L","H"})</f>
        <v>F</v>
      </c>
      <c r="H3448" t="s">
        <v>5064</v>
      </c>
      <c r="I3448" s="43" t="str">
        <f>IFERROR(VLOOKUP(#REF!,#REF!,2,FALSE),"No")</f>
        <v>No</v>
      </c>
      <c r="J3448" s="139">
        <v>0.75</v>
      </c>
      <c r="K3448" s="148">
        <v>22</v>
      </c>
      <c r="L3448" s="148"/>
      <c r="M3448" s="148"/>
      <c r="N3448" s="148"/>
      <c r="O3448" s="148"/>
      <c r="P3448" s="148"/>
      <c r="Q3448" s="148"/>
      <c r="R3448" s="148"/>
      <c r="S3448" s="148"/>
      <c r="T3448" s="148"/>
      <c r="U3448" s="148"/>
      <c r="V3448" s="148"/>
      <c r="W3448" s="148"/>
      <c r="X3448" s="139">
        <v>2</v>
      </c>
      <c r="Y3448" s="148">
        <v>859.09</v>
      </c>
      <c r="Z3448" s="148">
        <v>6</v>
      </c>
      <c r="AA3448" s="148">
        <v>140.91</v>
      </c>
      <c r="AB3448" s="148"/>
      <c r="AC3448" s="148"/>
      <c r="AD3448" s="148"/>
      <c r="AE3448" s="148"/>
      <c r="AF3448" s="148"/>
      <c r="AG3448" s="148"/>
      <c r="AH3448" s="148"/>
      <c r="AI3448" s="148"/>
      <c r="AJ3448" s="148"/>
      <c r="AK3448" s="148"/>
      <c r="AL3448" s="139">
        <v>0</v>
      </c>
      <c r="AM3448" s="139">
        <v>0</v>
      </c>
      <c r="AN3448" s="148">
        <f t="shared" si="478"/>
        <v>1000</v>
      </c>
      <c r="AO3448" s="148">
        <f t="shared" si="479"/>
        <v>22</v>
      </c>
      <c r="AP3448" s="148">
        <v>26</v>
      </c>
      <c r="AQ3448" s="140">
        <v>26</v>
      </c>
      <c r="AS3448" s="42">
        <f t="shared" si="480"/>
        <v>1416.4365122832455</v>
      </c>
      <c r="AT3448" s="101">
        <f t="shared" si="481"/>
        <v>0</v>
      </c>
      <c r="AU3448" s="42">
        <f t="shared" si="482"/>
        <v>1416.4365122832455</v>
      </c>
      <c r="AV3448" s="42">
        <f t="shared" si="483"/>
        <v>1399.5694200566936</v>
      </c>
      <c r="AW3448" s="102">
        <f t="shared" si="484"/>
        <v>585.0096169344007</v>
      </c>
      <c r="AX3448" s="43">
        <f t="shared" si="477"/>
        <v>0.75</v>
      </c>
      <c r="AY3448" s="43" t="str">
        <f t="shared" si="485"/>
        <v>UTGS</v>
      </c>
    </row>
    <row r="3449" spans="1:51" hidden="1" x14ac:dyDescent="0.2">
      <c r="A3449" s="38">
        <v>3442</v>
      </c>
      <c r="B3449" t="s">
        <v>362</v>
      </c>
      <c r="C3449" t="s">
        <v>289</v>
      </c>
      <c r="D3449">
        <v>550</v>
      </c>
      <c r="E3449" t="s">
        <v>1245</v>
      </c>
      <c r="F3449">
        <v>2</v>
      </c>
      <c r="G3449" t="str">
        <f>LOOKUP(F3449,{0,6,45},{"F","L","H"})</f>
        <v>F</v>
      </c>
      <c r="H3449" t="s">
        <v>5065</v>
      </c>
      <c r="I3449" s="43" t="str">
        <f>IFERROR(VLOOKUP(#REF!,#REF!,2,FALSE),"No")</f>
        <v>No</v>
      </c>
      <c r="J3449" s="139">
        <v>2</v>
      </c>
      <c r="K3449" s="148">
        <v>149</v>
      </c>
      <c r="L3449" s="148">
        <v>4</v>
      </c>
      <c r="M3449" s="148">
        <v>61.32</v>
      </c>
      <c r="N3449" s="148">
        <v>6</v>
      </c>
      <c r="O3449" s="148">
        <v>1</v>
      </c>
      <c r="P3449" s="148"/>
      <c r="Q3449" s="148"/>
      <c r="R3449" s="148"/>
      <c r="S3449" s="148"/>
      <c r="T3449" s="148"/>
      <c r="U3449" s="148"/>
      <c r="V3449" s="148"/>
      <c r="W3449" s="148"/>
      <c r="X3449" s="139">
        <v>2</v>
      </c>
      <c r="Y3449" s="148">
        <v>246.57</v>
      </c>
      <c r="Z3449" s="149">
        <v>4</v>
      </c>
      <c r="AA3449" s="148">
        <v>161.87</v>
      </c>
      <c r="AB3449" s="148">
        <v>6</v>
      </c>
      <c r="AC3449" s="148">
        <v>591.57000000000005</v>
      </c>
      <c r="AD3449" s="148"/>
      <c r="AE3449" s="148"/>
      <c r="AF3449" s="148"/>
      <c r="AG3449" s="148"/>
      <c r="AH3449" s="148"/>
      <c r="AI3449" s="148"/>
      <c r="AJ3449" s="148"/>
      <c r="AK3449" s="148"/>
      <c r="AL3449" s="139">
        <v>0</v>
      </c>
      <c r="AM3449" s="139">
        <v>0</v>
      </c>
      <c r="AN3449" s="148">
        <f t="shared" si="478"/>
        <v>1000.01</v>
      </c>
      <c r="AO3449" s="148">
        <f t="shared" si="479"/>
        <v>211.32</v>
      </c>
      <c r="AP3449" s="148">
        <v>6</v>
      </c>
      <c r="AQ3449" s="140">
        <v>131</v>
      </c>
      <c r="AS3449" s="42">
        <f t="shared" si="480"/>
        <v>15620.704257427826</v>
      </c>
      <c r="AT3449" s="101">
        <f t="shared" si="481"/>
        <v>0</v>
      </c>
      <c r="AU3449" s="42">
        <f t="shared" si="482"/>
        <v>15620.704257427826</v>
      </c>
      <c r="AV3449" s="42">
        <f t="shared" si="483"/>
        <v>381.31222237474248</v>
      </c>
      <c r="AW3449" s="102">
        <f t="shared" si="484"/>
        <v>585.0096169344007</v>
      </c>
      <c r="AX3449" s="43">
        <f t="shared" si="477"/>
        <v>2</v>
      </c>
      <c r="AY3449" s="43" t="str">
        <f t="shared" si="485"/>
        <v>UTGS</v>
      </c>
    </row>
    <row r="3450" spans="1:51" hidden="1" x14ac:dyDescent="0.2">
      <c r="A3450" s="38">
        <v>3443</v>
      </c>
      <c r="B3450" t="s">
        <v>362</v>
      </c>
      <c r="C3450" t="s">
        <v>289</v>
      </c>
      <c r="D3450">
        <v>320</v>
      </c>
      <c r="E3450" t="s">
        <v>1245</v>
      </c>
      <c r="F3450">
        <v>0.25</v>
      </c>
      <c r="G3450" t="str">
        <f>LOOKUP(F3450,{0,6,45},{"F","L","H"})</f>
        <v>F</v>
      </c>
      <c r="H3450" t="s">
        <v>5066</v>
      </c>
      <c r="I3450" s="43" t="str">
        <f>IFERROR(VLOOKUP(#REF!,#REF!,2,FALSE),"No")</f>
        <v>No</v>
      </c>
      <c r="J3450" s="139">
        <v>0.75</v>
      </c>
      <c r="K3450" s="148">
        <v>18</v>
      </c>
      <c r="L3450" s="148"/>
      <c r="M3450" s="148"/>
      <c r="N3450" s="148"/>
      <c r="O3450" s="148"/>
      <c r="P3450" s="148"/>
      <c r="Q3450" s="148"/>
      <c r="R3450" s="148"/>
      <c r="S3450" s="148"/>
      <c r="T3450" s="148"/>
      <c r="U3450" s="148"/>
      <c r="V3450" s="148"/>
      <c r="W3450" s="148"/>
      <c r="X3450" s="139">
        <v>2</v>
      </c>
      <c r="Y3450" s="148">
        <v>708.25</v>
      </c>
      <c r="Z3450" s="149">
        <v>4</v>
      </c>
      <c r="AA3450" s="148">
        <v>291.75</v>
      </c>
      <c r="AB3450" s="148"/>
      <c r="AC3450" s="148"/>
      <c r="AD3450" s="148"/>
      <c r="AE3450" s="148"/>
      <c r="AF3450" s="148"/>
      <c r="AG3450" s="148"/>
      <c r="AH3450" s="148"/>
      <c r="AI3450" s="148"/>
      <c r="AJ3450" s="148"/>
      <c r="AK3450" s="148"/>
      <c r="AL3450" s="139">
        <v>0</v>
      </c>
      <c r="AM3450" s="139">
        <v>0</v>
      </c>
      <c r="AN3450" s="148">
        <f t="shared" si="478"/>
        <v>1000</v>
      </c>
      <c r="AO3450" s="148">
        <f t="shared" si="479"/>
        <v>18</v>
      </c>
      <c r="AP3450" s="148">
        <v>7</v>
      </c>
      <c r="AQ3450" s="140">
        <v>15</v>
      </c>
      <c r="AS3450" s="42">
        <f t="shared" si="480"/>
        <v>1158.9026009590189</v>
      </c>
      <c r="AT3450" s="101">
        <f t="shared" si="481"/>
        <v>0</v>
      </c>
      <c r="AU3450" s="42">
        <f t="shared" si="482"/>
        <v>1158.9026009590189</v>
      </c>
      <c r="AV3450" s="42">
        <f t="shared" si="483"/>
        <v>2306.8539480982686</v>
      </c>
      <c r="AW3450" s="102">
        <f t="shared" si="484"/>
        <v>431</v>
      </c>
      <c r="AX3450" s="43">
        <f t="shared" si="477"/>
        <v>0.75</v>
      </c>
      <c r="AY3450" s="43" t="str">
        <f t="shared" si="485"/>
        <v>UTGS</v>
      </c>
    </row>
    <row r="3451" spans="1:51" hidden="1" x14ac:dyDescent="0.2">
      <c r="A3451" s="38">
        <v>3444</v>
      </c>
      <c r="B3451" t="s">
        <v>362</v>
      </c>
      <c r="C3451" t="s">
        <v>289</v>
      </c>
      <c r="D3451">
        <v>306</v>
      </c>
      <c r="E3451" t="s">
        <v>1248</v>
      </c>
      <c r="F3451">
        <v>0.25</v>
      </c>
      <c r="G3451" t="str">
        <f>LOOKUP(F3451,{0,6,45},{"F","L","H"})</f>
        <v>F</v>
      </c>
      <c r="H3451" t="s">
        <v>5067</v>
      </c>
      <c r="I3451" s="43" t="str">
        <f>IFERROR(VLOOKUP(#REF!,#REF!,2,FALSE),"No")</f>
        <v>No</v>
      </c>
      <c r="J3451" s="139">
        <v>0.75</v>
      </c>
      <c r="K3451" s="148">
        <v>45</v>
      </c>
      <c r="L3451" s="148"/>
      <c r="M3451" s="148"/>
      <c r="N3451" s="148"/>
      <c r="O3451" s="148"/>
      <c r="P3451" s="148"/>
      <c r="Q3451" s="148"/>
      <c r="R3451" s="148"/>
      <c r="S3451" s="148"/>
      <c r="T3451" s="148"/>
      <c r="U3451" s="148"/>
      <c r="V3451" s="148"/>
      <c r="W3451" s="148"/>
      <c r="X3451" s="139">
        <v>2</v>
      </c>
      <c r="Y3451" s="148">
        <v>1000</v>
      </c>
      <c r="Z3451" s="148"/>
      <c r="AA3451" s="148"/>
      <c r="AB3451" s="148"/>
      <c r="AC3451" s="148"/>
      <c r="AD3451" s="148"/>
      <c r="AE3451" s="148"/>
      <c r="AF3451" s="148"/>
      <c r="AG3451" s="148"/>
      <c r="AH3451" s="148"/>
      <c r="AI3451" s="148"/>
      <c r="AJ3451" s="148"/>
      <c r="AK3451" s="148"/>
      <c r="AL3451" s="139">
        <v>0</v>
      </c>
      <c r="AM3451" s="139">
        <v>0</v>
      </c>
      <c r="AN3451" s="148">
        <f t="shared" si="478"/>
        <v>1000</v>
      </c>
      <c r="AO3451" s="148">
        <f t="shared" si="479"/>
        <v>45</v>
      </c>
      <c r="AP3451" s="148">
        <v>18</v>
      </c>
      <c r="AQ3451" s="140">
        <v>18</v>
      </c>
      <c r="AS3451" s="42">
        <f t="shared" si="480"/>
        <v>2897.2565023975476</v>
      </c>
      <c r="AT3451" s="101">
        <f t="shared" si="481"/>
        <v>0</v>
      </c>
      <c r="AU3451" s="42">
        <f t="shared" si="482"/>
        <v>2897.2565023975476</v>
      </c>
      <c r="AV3451" s="42">
        <f t="shared" si="483"/>
        <v>1806.1645400818907</v>
      </c>
      <c r="AW3451" s="102">
        <f t="shared" si="484"/>
        <v>431</v>
      </c>
      <c r="AX3451" s="43">
        <f t="shared" ref="AX3451:AX3514" si="486">IF(J3451&gt;0,J3451,R3451)</f>
        <v>0.75</v>
      </c>
      <c r="AY3451" s="43" t="str">
        <f t="shared" si="485"/>
        <v>UTGS</v>
      </c>
    </row>
    <row r="3452" spans="1:51" hidden="1" x14ac:dyDescent="0.2">
      <c r="A3452" s="38">
        <v>3445</v>
      </c>
      <c r="B3452" t="s">
        <v>5806</v>
      </c>
      <c r="C3452" t="s">
        <v>289</v>
      </c>
      <c r="D3452">
        <v>21100</v>
      </c>
      <c r="E3452" t="s">
        <v>197</v>
      </c>
      <c r="F3452">
        <v>5</v>
      </c>
      <c r="G3452" t="str">
        <f>LOOKUP(F3452,{0,6,45},{"F","L","H"})</f>
        <v>F</v>
      </c>
      <c r="H3452" t="s">
        <v>5068</v>
      </c>
      <c r="I3452" s="43" t="str">
        <f>IFERROR(VLOOKUP(#REF!,#REF!,2,FALSE),"No")</f>
        <v>No</v>
      </c>
      <c r="J3452" s="139">
        <v>4</v>
      </c>
      <c r="K3452" s="148">
        <v>16</v>
      </c>
      <c r="L3452" s="148">
        <v>6</v>
      </c>
      <c r="M3452" s="148">
        <v>1</v>
      </c>
      <c r="N3452" s="148"/>
      <c r="O3452" s="148"/>
      <c r="P3452" s="148"/>
      <c r="Q3452" s="148"/>
      <c r="R3452" s="148"/>
      <c r="S3452" s="148"/>
      <c r="T3452" s="148"/>
      <c r="U3452" s="148"/>
      <c r="V3452" s="148"/>
      <c r="W3452" s="148"/>
      <c r="X3452" s="139">
        <v>6</v>
      </c>
      <c r="Y3452" s="148">
        <v>1000</v>
      </c>
      <c r="Z3452" s="148"/>
      <c r="AA3452" s="148"/>
      <c r="AB3452" s="148"/>
      <c r="AC3452" s="148"/>
      <c r="AD3452" s="148"/>
      <c r="AE3452" s="148"/>
      <c r="AF3452" s="148"/>
      <c r="AG3452" s="148"/>
      <c r="AH3452" s="148"/>
      <c r="AI3452" s="148"/>
      <c r="AJ3452" s="148"/>
      <c r="AK3452" s="148"/>
      <c r="AL3452" s="139">
        <v>0</v>
      </c>
      <c r="AM3452" s="139">
        <v>0</v>
      </c>
      <c r="AN3452" s="148">
        <f t="shared" si="478"/>
        <v>1000</v>
      </c>
      <c r="AO3452" s="148">
        <f t="shared" si="479"/>
        <v>17</v>
      </c>
      <c r="AP3452" s="148">
        <v>2</v>
      </c>
      <c r="AQ3452" s="140">
        <v>2</v>
      </c>
      <c r="AS3452" s="42">
        <f t="shared" si="480"/>
        <v>1277.2156452969057</v>
      </c>
      <c r="AT3452" s="101">
        <f t="shared" si="481"/>
        <v>0</v>
      </c>
      <c r="AU3452" s="42">
        <f t="shared" si="482"/>
        <v>1277.2156452969057</v>
      </c>
      <c r="AV3452" s="42">
        <f t="shared" si="483"/>
        <v>30015.480860737021</v>
      </c>
      <c r="AW3452" s="102">
        <f t="shared" si="484"/>
        <v>18747.149999999998</v>
      </c>
      <c r="AX3452" s="43">
        <f t="shared" si="486"/>
        <v>4</v>
      </c>
      <c r="AY3452" s="43" t="str">
        <f t="shared" si="485"/>
        <v>UTGS</v>
      </c>
    </row>
    <row r="3453" spans="1:51" hidden="1" x14ac:dyDescent="0.2">
      <c r="A3453" s="38">
        <v>3446</v>
      </c>
      <c r="B3453" t="s">
        <v>362</v>
      </c>
      <c r="C3453" t="s">
        <v>289</v>
      </c>
      <c r="D3453">
        <v>550</v>
      </c>
      <c r="E3453" t="s">
        <v>1245</v>
      </c>
      <c r="F3453">
        <v>2</v>
      </c>
      <c r="G3453" t="str">
        <f>LOOKUP(F3453,{0,6,45},{"F","L","H"})</f>
        <v>F</v>
      </c>
      <c r="H3453" t="s">
        <v>5069</v>
      </c>
      <c r="I3453" s="43" t="str">
        <f>IFERROR(VLOOKUP(#REF!,#REF!,2,FALSE),"No")</f>
        <v>No</v>
      </c>
      <c r="J3453" s="139">
        <v>0.75</v>
      </c>
      <c r="K3453" s="148">
        <v>16</v>
      </c>
      <c r="L3453" s="148"/>
      <c r="M3453" s="148"/>
      <c r="N3453" s="148"/>
      <c r="O3453" s="148"/>
      <c r="P3453" s="148"/>
      <c r="Q3453" s="148"/>
      <c r="R3453" s="148"/>
      <c r="S3453" s="148"/>
      <c r="T3453" s="148"/>
      <c r="U3453" s="148"/>
      <c r="V3453" s="148"/>
      <c r="W3453" s="148"/>
      <c r="X3453" s="139">
        <v>1.25</v>
      </c>
      <c r="Y3453" s="148">
        <v>44</v>
      </c>
      <c r="Z3453" s="149">
        <v>2</v>
      </c>
      <c r="AA3453" s="148">
        <v>878.28</v>
      </c>
      <c r="AB3453" s="148">
        <v>6</v>
      </c>
      <c r="AC3453" s="148">
        <v>77.72</v>
      </c>
      <c r="AD3453" s="148"/>
      <c r="AE3453" s="148"/>
      <c r="AF3453" s="148"/>
      <c r="AG3453" s="148"/>
      <c r="AH3453" s="148"/>
      <c r="AI3453" s="148"/>
      <c r="AJ3453" s="148"/>
      <c r="AK3453" s="148"/>
      <c r="AL3453" s="139">
        <v>0</v>
      </c>
      <c r="AM3453" s="139">
        <v>0</v>
      </c>
      <c r="AN3453" s="148">
        <f t="shared" si="478"/>
        <v>1000</v>
      </c>
      <c r="AO3453" s="148">
        <f t="shared" si="479"/>
        <v>16</v>
      </c>
      <c r="AP3453" s="148">
        <v>7</v>
      </c>
      <c r="AQ3453" s="140">
        <v>36</v>
      </c>
      <c r="AS3453" s="42">
        <f t="shared" si="480"/>
        <v>1030.1356452969058</v>
      </c>
      <c r="AT3453" s="101">
        <f t="shared" si="481"/>
        <v>0</v>
      </c>
      <c r="AU3453" s="42">
        <f t="shared" si="482"/>
        <v>1030.1356452969058</v>
      </c>
      <c r="AV3453" s="42">
        <f t="shared" si="483"/>
        <v>963.35044781872318</v>
      </c>
      <c r="AW3453" s="102">
        <f t="shared" si="484"/>
        <v>585.0096169344007</v>
      </c>
      <c r="AX3453" s="43">
        <f t="shared" si="486"/>
        <v>0.75</v>
      </c>
      <c r="AY3453" s="43" t="str">
        <f t="shared" si="485"/>
        <v>UTGS</v>
      </c>
    </row>
    <row r="3454" spans="1:51" hidden="1" x14ac:dyDescent="0.2">
      <c r="A3454" s="38">
        <v>3447</v>
      </c>
      <c r="B3454" t="s">
        <v>362</v>
      </c>
      <c r="C3454" t="s">
        <v>289</v>
      </c>
      <c r="D3454">
        <v>550</v>
      </c>
      <c r="E3454" t="s">
        <v>1245</v>
      </c>
      <c r="F3454">
        <v>2</v>
      </c>
      <c r="G3454" t="str">
        <f>LOOKUP(F3454,{0,6,45},{"F","L","H"})</f>
        <v>F</v>
      </c>
      <c r="H3454" t="s">
        <v>5070</v>
      </c>
      <c r="I3454" s="43" t="str">
        <f>IFERROR(VLOOKUP(#REF!,#REF!,2,FALSE),"No")</f>
        <v>No</v>
      </c>
      <c r="J3454" s="139">
        <v>0.75</v>
      </c>
      <c r="K3454" s="148">
        <v>12</v>
      </c>
      <c r="L3454" s="148"/>
      <c r="M3454" s="148"/>
      <c r="N3454" s="148"/>
      <c r="O3454" s="148"/>
      <c r="P3454" s="148"/>
      <c r="Q3454" s="148"/>
      <c r="R3454" s="148"/>
      <c r="S3454" s="148"/>
      <c r="T3454" s="148"/>
      <c r="U3454" s="148"/>
      <c r="V3454" s="148"/>
      <c r="W3454" s="148"/>
      <c r="X3454" s="139">
        <v>2</v>
      </c>
      <c r="Y3454" s="148">
        <v>937.23</v>
      </c>
      <c r="Z3454" s="148">
        <v>4</v>
      </c>
      <c r="AA3454" s="148">
        <v>62.77</v>
      </c>
      <c r="AB3454" s="148"/>
      <c r="AC3454" s="148"/>
      <c r="AD3454" s="148"/>
      <c r="AE3454" s="148"/>
      <c r="AF3454" s="148"/>
      <c r="AG3454" s="148"/>
      <c r="AH3454" s="148"/>
      <c r="AI3454" s="148"/>
      <c r="AJ3454" s="148"/>
      <c r="AK3454" s="148"/>
      <c r="AL3454" s="139">
        <v>0</v>
      </c>
      <c r="AM3454" s="139">
        <v>0</v>
      </c>
      <c r="AN3454" s="148">
        <f t="shared" si="478"/>
        <v>1000</v>
      </c>
      <c r="AO3454" s="148">
        <f t="shared" si="479"/>
        <v>12</v>
      </c>
      <c r="AP3454" s="148">
        <v>6</v>
      </c>
      <c r="AQ3454" s="140">
        <v>24</v>
      </c>
      <c r="AS3454" s="42">
        <f t="shared" si="480"/>
        <v>772.60173397267931</v>
      </c>
      <c r="AT3454" s="101">
        <f t="shared" si="481"/>
        <v>0</v>
      </c>
      <c r="AU3454" s="42">
        <f t="shared" si="482"/>
        <v>772.60173397267931</v>
      </c>
      <c r="AV3454" s="42">
        <f t="shared" si="483"/>
        <v>1373.375942561418</v>
      </c>
      <c r="AW3454" s="102">
        <f t="shared" si="484"/>
        <v>585.0096169344007</v>
      </c>
      <c r="AX3454" s="43">
        <f t="shared" si="486"/>
        <v>0.75</v>
      </c>
      <c r="AY3454" s="43" t="str">
        <f t="shared" si="485"/>
        <v>UTGS</v>
      </c>
    </row>
    <row r="3455" spans="1:51" hidden="1" x14ac:dyDescent="0.2">
      <c r="A3455" s="38">
        <v>3448</v>
      </c>
      <c r="B3455" t="s">
        <v>362</v>
      </c>
      <c r="C3455" t="s">
        <v>289</v>
      </c>
      <c r="D3455">
        <v>306</v>
      </c>
      <c r="E3455" t="s">
        <v>1248</v>
      </c>
      <c r="F3455">
        <v>0.25</v>
      </c>
      <c r="G3455" t="str">
        <f>LOOKUP(F3455,{0,6,45},{"F","L","H"})</f>
        <v>F</v>
      </c>
      <c r="H3455" t="s">
        <v>5071</v>
      </c>
      <c r="I3455" s="43" t="str">
        <f>IFERROR(VLOOKUP(#REF!,#REF!,2,FALSE),"No")</f>
        <v>No</v>
      </c>
      <c r="J3455" s="139">
        <v>0.75</v>
      </c>
      <c r="K3455" s="148">
        <v>14</v>
      </c>
      <c r="L3455" s="148"/>
      <c r="M3455" s="148"/>
      <c r="N3455" s="148"/>
      <c r="O3455" s="148"/>
      <c r="P3455" s="148"/>
      <c r="Q3455" s="148"/>
      <c r="R3455" s="148"/>
      <c r="S3455" s="148"/>
      <c r="T3455" s="148"/>
      <c r="U3455" s="148"/>
      <c r="V3455" s="148"/>
      <c r="W3455" s="148"/>
      <c r="X3455" s="139">
        <v>2</v>
      </c>
      <c r="Y3455" s="148">
        <v>328.75</v>
      </c>
      <c r="Z3455" s="148">
        <v>4</v>
      </c>
      <c r="AA3455" s="148">
        <v>671.25</v>
      </c>
      <c r="AB3455" s="148"/>
      <c r="AC3455" s="148"/>
      <c r="AD3455" s="148"/>
      <c r="AE3455" s="148"/>
      <c r="AF3455" s="148"/>
      <c r="AG3455" s="148"/>
      <c r="AH3455" s="148"/>
      <c r="AI3455" s="148"/>
      <c r="AJ3455" s="148"/>
      <c r="AK3455" s="148"/>
      <c r="AL3455" s="139">
        <v>0</v>
      </c>
      <c r="AM3455" s="139">
        <v>0</v>
      </c>
      <c r="AN3455" s="148">
        <f t="shared" si="478"/>
        <v>1000</v>
      </c>
      <c r="AO3455" s="148">
        <f t="shared" si="479"/>
        <v>14</v>
      </c>
      <c r="AP3455" s="148">
        <v>9</v>
      </c>
      <c r="AQ3455" s="140">
        <v>9</v>
      </c>
      <c r="AS3455" s="42">
        <f t="shared" si="480"/>
        <v>901.36868963479253</v>
      </c>
      <c r="AT3455" s="101">
        <f t="shared" si="481"/>
        <v>0</v>
      </c>
      <c r="AU3455" s="42">
        <f t="shared" si="482"/>
        <v>901.36868963479253</v>
      </c>
      <c r="AV3455" s="42">
        <f t="shared" si="483"/>
        <v>4147.0915801637811</v>
      </c>
      <c r="AW3455" s="102">
        <f t="shared" si="484"/>
        <v>431</v>
      </c>
      <c r="AX3455" s="43">
        <f t="shared" si="486"/>
        <v>0.75</v>
      </c>
      <c r="AY3455" s="43" t="str">
        <f t="shared" si="485"/>
        <v>UTGS</v>
      </c>
    </row>
    <row r="3456" spans="1:51" hidden="1" x14ac:dyDescent="0.2">
      <c r="A3456" s="38">
        <v>3449</v>
      </c>
      <c r="B3456" t="s">
        <v>362</v>
      </c>
      <c r="C3456" t="s">
        <v>289</v>
      </c>
      <c r="D3456">
        <v>500</v>
      </c>
      <c r="E3456" t="s">
        <v>1253</v>
      </c>
      <c r="F3456">
        <v>0.25</v>
      </c>
      <c r="G3456" t="str">
        <f>LOOKUP(F3456,{0,6,45},{"F","L","H"})</f>
        <v>F</v>
      </c>
      <c r="H3456" t="s">
        <v>5072</v>
      </c>
      <c r="I3456" s="43" t="str">
        <f>IFERROR(VLOOKUP(#REF!,#REF!,2,FALSE),"No")</f>
        <v>No</v>
      </c>
      <c r="J3456" s="139">
        <v>0.75</v>
      </c>
      <c r="K3456" s="148">
        <v>20</v>
      </c>
      <c r="L3456" s="148"/>
      <c r="M3456" s="148"/>
      <c r="N3456" s="148"/>
      <c r="O3456" s="148"/>
      <c r="P3456" s="148"/>
      <c r="Q3456" s="148"/>
      <c r="R3456" s="148"/>
      <c r="S3456" s="148"/>
      <c r="T3456" s="148"/>
      <c r="U3456" s="148"/>
      <c r="V3456" s="148"/>
      <c r="W3456" s="148"/>
      <c r="X3456" s="139">
        <v>2</v>
      </c>
      <c r="Y3456" s="148">
        <v>1000</v>
      </c>
      <c r="Z3456" s="148"/>
      <c r="AA3456" s="148"/>
      <c r="AB3456" s="148"/>
      <c r="AC3456" s="148"/>
      <c r="AD3456" s="148"/>
      <c r="AE3456" s="148"/>
      <c r="AF3456" s="148"/>
      <c r="AG3456" s="148"/>
      <c r="AH3456" s="148"/>
      <c r="AI3456" s="148"/>
      <c r="AJ3456" s="148"/>
      <c r="AK3456" s="148"/>
      <c r="AL3456" s="139">
        <v>0</v>
      </c>
      <c r="AM3456" s="139">
        <v>0</v>
      </c>
      <c r="AN3456" s="148">
        <f t="shared" si="478"/>
        <v>1000</v>
      </c>
      <c r="AO3456" s="148">
        <f t="shared" si="479"/>
        <v>20</v>
      </c>
      <c r="AP3456" s="148">
        <v>8</v>
      </c>
      <c r="AQ3456" s="140">
        <v>8</v>
      </c>
      <c r="AS3456" s="42">
        <f t="shared" si="480"/>
        <v>1287.6695566211322</v>
      </c>
      <c r="AT3456" s="101">
        <f t="shared" si="481"/>
        <v>0</v>
      </c>
      <c r="AU3456" s="42">
        <f t="shared" si="482"/>
        <v>1287.6695566211322</v>
      </c>
      <c r="AV3456" s="42">
        <f t="shared" si="483"/>
        <v>4063.870215184254</v>
      </c>
      <c r="AW3456" s="102">
        <f t="shared" si="484"/>
        <v>585.0096169344007</v>
      </c>
      <c r="AX3456" s="43">
        <f t="shared" si="486"/>
        <v>0.75</v>
      </c>
      <c r="AY3456" s="43" t="str">
        <f t="shared" si="485"/>
        <v>UTGS</v>
      </c>
    </row>
    <row r="3457" spans="1:51" hidden="1" x14ac:dyDescent="0.2">
      <c r="A3457" s="38">
        <v>3450</v>
      </c>
      <c r="B3457" t="s">
        <v>362</v>
      </c>
      <c r="C3457" t="s">
        <v>289</v>
      </c>
      <c r="D3457">
        <v>306</v>
      </c>
      <c r="E3457" t="s">
        <v>1248</v>
      </c>
      <c r="F3457">
        <v>0.25</v>
      </c>
      <c r="G3457" t="str">
        <f>LOOKUP(F3457,{0,6,45},{"F","L","H"})</f>
        <v>F</v>
      </c>
      <c r="H3457" t="s">
        <v>5073</v>
      </c>
      <c r="I3457" s="43" t="str">
        <f>IFERROR(VLOOKUP(#REF!,#REF!,2,FALSE),"No")</f>
        <v>No</v>
      </c>
      <c r="J3457" s="139">
        <v>0.75</v>
      </c>
      <c r="K3457" s="148">
        <v>25</v>
      </c>
      <c r="L3457" s="148"/>
      <c r="M3457" s="148"/>
      <c r="N3457" s="148"/>
      <c r="O3457" s="148"/>
      <c r="P3457" s="148"/>
      <c r="Q3457" s="148"/>
      <c r="R3457" s="148"/>
      <c r="S3457" s="148"/>
      <c r="T3457" s="148"/>
      <c r="U3457" s="148"/>
      <c r="V3457" s="148"/>
      <c r="W3457" s="148"/>
      <c r="X3457" s="139">
        <v>0.75</v>
      </c>
      <c r="Y3457" s="148">
        <v>246.79</v>
      </c>
      <c r="Z3457" s="148">
        <v>2</v>
      </c>
      <c r="AA3457" s="148">
        <v>753.21</v>
      </c>
      <c r="AB3457" s="148"/>
      <c r="AC3457" s="148"/>
      <c r="AD3457" s="148"/>
      <c r="AE3457" s="148"/>
      <c r="AF3457" s="148"/>
      <c r="AG3457" s="148"/>
      <c r="AH3457" s="148"/>
      <c r="AI3457" s="148"/>
      <c r="AJ3457" s="148"/>
      <c r="AK3457" s="148"/>
      <c r="AL3457" s="139">
        <v>0</v>
      </c>
      <c r="AM3457" s="139">
        <v>0</v>
      </c>
      <c r="AN3457" s="148">
        <f t="shared" si="478"/>
        <v>1000</v>
      </c>
      <c r="AO3457" s="148">
        <f t="shared" si="479"/>
        <v>25</v>
      </c>
      <c r="AP3457" s="148">
        <v>15</v>
      </c>
      <c r="AQ3457" s="140">
        <v>15</v>
      </c>
      <c r="AS3457" s="42">
        <f t="shared" si="480"/>
        <v>1609.5869457764152</v>
      </c>
      <c r="AT3457" s="101">
        <f t="shared" si="481"/>
        <v>0</v>
      </c>
      <c r="AU3457" s="42">
        <f t="shared" si="482"/>
        <v>1609.5869457764152</v>
      </c>
      <c r="AV3457" s="42">
        <f t="shared" si="483"/>
        <v>2292.1086614316023</v>
      </c>
      <c r="AW3457" s="102">
        <f t="shared" si="484"/>
        <v>431</v>
      </c>
      <c r="AX3457" s="43">
        <f t="shared" si="486"/>
        <v>0.75</v>
      </c>
      <c r="AY3457" s="43" t="str">
        <f t="shared" si="485"/>
        <v>UTGS</v>
      </c>
    </row>
    <row r="3458" spans="1:51" hidden="1" x14ac:dyDescent="0.2">
      <c r="A3458" s="38">
        <v>3451</v>
      </c>
      <c r="B3458" t="s">
        <v>5806</v>
      </c>
      <c r="C3458" t="s">
        <v>289</v>
      </c>
      <c r="D3458">
        <v>121714</v>
      </c>
      <c r="E3458" t="s">
        <v>213</v>
      </c>
      <c r="F3458">
        <v>45</v>
      </c>
      <c r="G3458" t="str">
        <f>LOOKUP(F3458,{0,6,45},{"F","L","H"})</f>
        <v>H</v>
      </c>
      <c r="H3458" t="s">
        <v>5075</v>
      </c>
      <c r="I3458" s="43" t="str">
        <f>IFERROR(VLOOKUP(#REF!,#REF!,2,FALSE),"No")</f>
        <v>No</v>
      </c>
      <c r="J3458" s="139">
        <v>4</v>
      </c>
      <c r="K3458" s="148">
        <v>21</v>
      </c>
      <c r="L3458" s="148"/>
      <c r="M3458" s="148"/>
      <c r="N3458" s="148"/>
      <c r="O3458" s="148"/>
      <c r="P3458" s="148"/>
      <c r="Q3458" s="148"/>
      <c r="R3458" s="148"/>
      <c r="S3458" s="148"/>
      <c r="T3458" s="148"/>
      <c r="U3458" s="148"/>
      <c r="V3458" s="148"/>
      <c r="W3458" s="148"/>
      <c r="X3458" s="139">
        <v>4</v>
      </c>
      <c r="Y3458" s="148">
        <v>505.76</v>
      </c>
      <c r="Z3458" s="149">
        <v>6</v>
      </c>
      <c r="AA3458" s="148">
        <v>1</v>
      </c>
      <c r="AB3458" s="148">
        <v>8</v>
      </c>
      <c r="AC3458" s="148">
        <v>493.24</v>
      </c>
      <c r="AD3458" s="148"/>
      <c r="AE3458" s="148"/>
      <c r="AF3458" s="148"/>
      <c r="AG3458" s="148"/>
      <c r="AH3458" s="148"/>
      <c r="AI3458" s="148"/>
      <c r="AJ3458" s="148"/>
      <c r="AK3458" s="148"/>
      <c r="AL3458" s="139">
        <v>0</v>
      </c>
      <c r="AM3458" s="139">
        <v>0</v>
      </c>
      <c r="AN3458" s="148">
        <f t="shared" si="478"/>
        <v>1000</v>
      </c>
      <c r="AO3458" s="148">
        <f t="shared" si="479"/>
        <v>21</v>
      </c>
      <c r="AP3458" s="148">
        <v>2</v>
      </c>
      <c r="AQ3458" s="140">
        <v>2</v>
      </c>
      <c r="AS3458" s="42">
        <f t="shared" si="480"/>
        <v>1607.4130344521886</v>
      </c>
      <c r="AT3458" s="101">
        <f t="shared" si="481"/>
        <v>0</v>
      </c>
      <c r="AU3458" s="42">
        <f t="shared" si="482"/>
        <v>1607.4130344521886</v>
      </c>
      <c r="AV3458" s="42">
        <f t="shared" si="483"/>
        <v>28031.04126073702</v>
      </c>
      <c r="AW3458" s="102">
        <f t="shared" si="484"/>
        <v>150929.38218217093</v>
      </c>
      <c r="AX3458" s="43">
        <f t="shared" si="486"/>
        <v>4</v>
      </c>
      <c r="AY3458" s="43" t="str">
        <f t="shared" si="485"/>
        <v>UTGS</v>
      </c>
    </row>
    <row r="3459" spans="1:51" hidden="1" x14ac:dyDescent="0.2">
      <c r="A3459" s="38">
        <v>3452</v>
      </c>
      <c r="B3459" t="s">
        <v>362</v>
      </c>
      <c r="C3459" t="s">
        <v>289</v>
      </c>
      <c r="D3459">
        <v>306</v>
      </c>
      <c r="E3459" t="s">
        <v>1248</v>
      </c>
      <c r="F3459">
        <v>0.25</v>
      </c>
      <c r="G3459" t="str">
        <f>LOOKUP(F3459,{0,6,45},{"F","L","H"})</f>
        <v>F</v>
      </c>
      <c r="H3459" t="s">
        <v>5076</v>
      </c>
      <c r="I3459" s="43" t="str">
        <f>IFERROR(VLOOKUP(#REF!,#REF!,2,FALSE),"No")</f>
        <v>No</v>
      </c>
      <c r="J3459" s="139">
        <v>0.75</v>
      </c>
      <c r="K3459" s="148">
        <v>26</v>
      </c>
      <c r="L3459" s="148"/>
      <c r="M3459" s="148"/>
      <c r="N3459" s="148"/>
      <c r="O3459" s="148"/>
      <c r="P3459" s="148"/>
      <c r="Q3459" s="148"/>
      <c r="R3459" s="148"/>
      <c r="S3459" s="148"/>
      <c r="T3459" s="148"/>
      <c r="U3459" s="148"/>
      <c r="V3459" s="148"/>
      <c r="W3459" s="148"/>
      <c r="X3459" s="139">
        <v>0.75</v>
      </c>
      <c r="Y3459" s="148">
        <v>434.87</v>
      </c>
      <c r="Z3459" s="148">
        <v>1.25</v>
      </c>
      <c r="AA3459" s="148">
        <v>26.73</v>
      </c>
      <c r="AB3459" s="148">
        <v>2</v>
      </c>
      <c r="AC3459" s="148">
        <v>155.66999999999999</v>
      </c>
      <c r="AD3459" s="148">
        <v>4</v>
      </c>
      <c r="AE3459" s="148">
        <v>382.73</v>
      </c>
      <c r="AF3459" s="148"/>
      <c r="AG3459" s="148"/>
      <c r="AH3459" s="148"/>
      <c r="AI3459" s="148"/>
      <c r="AJ3459" s="148"/>
      <c r="AK3459" s="148"/>
      <c r="AL3459" s="139">
        <v>0</v>
      </c>
      <c r="AM3459" s="139">
        <v>0</v>
      </c>
      <c r="AN3459" s="148">
        <f t="shared" si="478"/>
        <v>1000</v>
      </c>
      <c r="AO3459" s="148">
        <f t="shared" si="479"/>
        <v>26</v>
      </c>
      <c r="AP3459" s="148">
        <v>9</v>
      </c>
      <c r="AQ3459" s="140">
        <v>9</v>
      </c>
      <c r="AS3459" s="42">
        <f t="shared" si="480"/>
        <v>1673.9704236074717</v>
      </c>
      <c r="AT3459" s="101">
        <f t="shared" si="481"/>
        <v>0</v>
      </c>
      <c r="AU3459" s="42">
        <f t="shared" si="482"/>
        <v>1673.9704236074717</v>
      </c>
      <c r="AV3459" s="42">
        <f t="shared" si="483"/>
        <v>4285.5734912748931</v>
      </c>
      <c r="AW3459" s="102">
        <f t="shared" si="484"/>
        <v>431</v>
      </c>
      <c r="AX3459" s="43">
        <f t="shared" si="486"/>
        <v>0.75</v>
      </c>
      <c r="AY3459" s="43" t="str">
        <f t="shared" si="485"/>
        <v>UTGS</v>
      </c>
    </row>
    <row r="3460" spans="1:51" hidden="1" x14ac:dyDescent="0.2">
      <c r="A3460" s="38">
        <v>3453</v>
      </c>
      <c r="B3460" t="s">
        <v>362</v>
      </c>
      <c r="C3460" t="s">
        <v>289</v>
      </c>
      <c r="D3460">
        <v>500</v>
      </c>
      <c r="E3460" t="s">
        <v>1253</v>
      </c>
      <c r="F3460">
        <v>0.25</v>
      </c>
      <c r="G3460" t="str">
        <f>LOOKUP(F3460,{0,6,45},{"F","L","H"})</f>
        <v>F</v>
      </c>
      <c r="H3460" t="s">
        <v>5077</v>
      </c>
      <c r="I3460" s="43" t="str">
        <f>IFERROR(VLOOKUP(#REF!,#REF!,2,FALSE),"No")</f>
        <v>No</v>
      </c>
      <c r="J3460" s="139">
        <v>0.75</v>
      </c>
      <c r="K3460" s="148">
        <v>15</v>
      </c>
      <c r="L3460" s="148"/>
      <c r="M3460" s="148"/>
      <c r="N3460" s="148"/>
      <c r="O3460" s="148"/>
      <c r="P3460" s="148"/>
      <c r="Q3460" s="148"/>
      <c r="R3460" s="148"/>
      <c r="S3460" s="148"/>
      <c r="T3460" s="148"/>
      <c r="U3460" s="148"/>
      <c r="V3460" s="148"/>
      <c r="W3460" s="148"/>
      <c r="X3460" s="139">
        <v>2</v>
      </c>
      <c r="Y3460" s="148">
        <v>912.74</v>
      </c>
      <c r="Z3460" s="148">
        <v>4</v>
      </c>
      <c r="AA3460" s="148">
        <v>87.26</v>
      </c>
      <c r="AB3460" s="148"/>
      <c r="AC3460" s="148"/>
      <c r="AD3460" s="148"/>
      <c r="AE3460" s="148"/>
      <c r="AF3460" s="148"/>
      <c r="AG3460" s="148"/>
      <c r="AH3460" s="148"/>
      <c r="AI3460" s="148"/>
      <c r="AJ3460" s="148"/>
      <c r="AK3460" s="148"/>
      <c r="AL3460" s="139">
        <v>0</v>
      </c>
      <c r="AM3460" s="139">
        <v>0</v>
      </c>
      <c r="AN3460" s="148">
        <f t="shared" si="478"/>
        <v>1000</v>
      </c>
      <c r="AO3460" s="148">
        <f t="shared" si="479"/>
        <v>15</v>
      </c>
      <c r="AP3460" s="148">
        <v>5</v>
      </c>
      <c r="AQ3460" s="140">
        <v>5</v>
      </c>
      <c r="AS3460" s="42">
        <f t="shared" si="480"/>
        <v>965.7521674658492</v>
      </c>
      <c r="AT3460" s="101">
        <f t="shared" si="481"/>
        <v>0</v>
      </c>
      <c r="AU3460" s="42">
        <f t="shared" si="482"/>
        <v>965.7521674658492</v>
      </c>
      <c r="AV3460" s="42">
        <f t="shared" si="483"/>
        <v>6627.3231842948062</v>
      </c>
      <c r="AW3460" s="102">
        <f t="shared" si="484"/>
        <v>585.0096169344007</v>
      </c>
      <c r="AX3460" s="43">
        <f t="shared" si="486"/>
        <v>0.75</v>
      </c>
      <c r="AY3460" s="43" t="str">
        <f t="shared" si="485"/>
        <v>UTGS</v>
      </c>
    </row>
    <row r="3461" spans="1:51" hidden="1" x14ac:dyDescent="0.2">
      <c r="A3461" s="38">
        <v>3454</v>
      </c>
      <c r="B3461" t="s">
        <v>362</v>
      </c>
      <c r="C3461" t="s">
        <v>289</v>
      </c>
      <c r="D3461">
        <v>320</v>
      </c>
      <c r="E3461" t="s">
        <v>1245</v>
      </c>
      <c r="F3461">
        <v>0.25</v>
      </c>
      <c r="G3461" t="str">
        <f>LOOKUP(F3461,{0,6,45},{"F","L","H"})</f>
        <v>F</v>
      </c>
      <c r="H3461" t="s">
        <v>5078</v>
      </c>
      <c r="I3461" s="43" t="str">
        <f>IFERROR(VLOOKUP(#REF!,#REF!,2,FALSE),"No")</f>
        <v>No</v>
      </c>
      <c r="J3461" s="139">
        <v>0.75</v>
      </c>
      <c r="K3461" s="148">
        <v>26</v>
      </c>
      <c r="L3461" s="148"/>
      <c r="M3461" s="148"/>
      <c r="N3461" s="148"/>
      <c r="O3461" s="148"/>
      <c r="P3461" s="148"/>
      <c r="Q3461" s="148"/>
      <c r="R3461" s="148"/>
      <c r="S3461" s="148"/>
      <c r="T3461" s="148"/>
      <c r="U3461" s="148"/>
      <c r="V3461" s="148"/>
      <c r="W3461" s="148"/>
      <c r="X3461" s="139">
        <v>2</v>
      </c>
      <c r="Y3461" s="148">
        <v>1000</v>
      </c>
      <c r="Z3461" s="148"/>
      <c r="AA3461" s="148"/>
      <c r="AB3461" s="148"/>
      <c r="AC3461" s="148"/>
      <c r="AD3461" s="148"/>
      <c r="AE3461" s="148"/>
      <c r="AF3461" s="148"/>
      <c r="AG3461" s="148"/>
      <c r="AH3461" s="148"/>
      <c r="AI3461" s="148"/>
      <c r="AJ3461" s="148"/>
      <c r="AK3461" s="148"/>
      <c r="AL3461" s="139">
        <v>0</v>
      </c>
      <c r="AM3461" s="139">
        <v>0</v>
      </c>
      <c r="AN3461" s="148">
        <f t="shared" si="478"/>
        <v>1000</v>
      </c>
      <c r="AO3461" s="148">
        <f t="shared" si="479"/>
        <v>26</v>
      </c>
      <c r="AP3461" s="148">
        <v>7</v>
      </c>
      <c r="AQ3461" s="140">
        <v>7</v>
      </c>
      <c r="AS3461" s="42">
        <f t="shared" si="480"/>
        <v>1673.9704236074717</v>
      </c>
      <c r="AT3461" s="101">
        <f t="shared" si="481"/>
        <v>0</v>
      </c>
      <c r="AU3461" s="42">
        <f t="shared" si="482"/>
        <v>1673.9704236074717</v>
      </c>
      <c r="AV3461" s="42">
        <f t="shared" si="483"/>
        <v>4644.4231030677192</v>
      </c>
      <c r="AW3461" s="102">
        <f t="shared" si="484"/>
        <v>431</v>
      </c>
      <c r="AX3461" s="43">
        <f t="shared" si="486"/>
        <v>0.75</v>
      </c>
      <c r="AY3461" s="43" t="str">
        <f t="shared" si="485"/>
        <v>UTGS</v>
      </c>
    </row>
    <row r="3462" spans="1:51" hidden="1" x14ac:dyDescent="0.2">
      <c r="A3462" s="38">
        <v>3455</v>
      </c>
      <c r="B3462" t="s">
        <v>362</v>
      </c>
      <c r="C3462" t="s">
        <v>289</v>
      </c>
      <c r="D3462">
        <v>550</v>
      </c>
      <c r="E3462" t="s">
        <v>1245</v>
      </c>
      <c r="F3462">
        <v>2</v>
      </c>
      <c r="G3462" t="str">
        <f>LOOKUP(F3462,{0,6,45},{"F","L","H"})</f>
        <v>F</v>
      </c>
      <c r="H3462" t="s">
        <v>5079</v>
      </c>
      <c r="I3462" s="43" t="str">
        <f>IFERROR(VLOOKUP(#REF!,#REF!,2,FALSE),"No")</f>
        <v>No</v>
      </c>
      <c r="J3462" s="139">
        <v>1.25</v>
      </c>
      <c r="K3462" s="148">
        <v>32</v>
      </c>
      <c r="L3462" s="148"/>
      <c r="M3462" s="148"/>
      <c r="N3462" s="148"/>
      <c r="O3462" s="148"/>
      <c r="P3462" s="148"/>
      <c r="Q3462" s="148"/>
      <c r="R3462" s="148"/>
      <c r="S3462" s="148"/>
      <c r="T3462" s="148"/>
      <c r="U3462" s="148"/>
      <c r="V3462" s="148"/>
      <c r="W3462" s="148"/>
      <c r="X3462" s="139">
        <v>2</v>
      </c>
      <c r="Y3462" s="148">
        <v>1000</v>
      </c>
      <c r="Z3462" s="148"/>
      <c r="AA3462" s="148"/>
      <c r="AB3462" s="148"/>
      <c r="AC3462" s="148"/>
      <c r="AD3462" s="148"/>
      <c r="AE3462" s="148"/>
      <c r="AF3462" s="148"/>
      <c r="AG3462" s="148"/>
      <c r="AH3462" s="148"/>
      <c r="AI3462" s="148"/>
      <c r="AJ3462" s="148"/>
      <c r="AK3462" s="148"/>
      <c r="AL3462" s="139">
        <v>0</v>
      </c>
      <c r="AM3462" s="139">
        <v>0</v>
      </c>
      <c r="AN3462" s="148">
        <f t="shared" si="478"/>
        <v>1000</v>
      </c>
      <c r="AO3462" s="148">
        <f t="shared" si="479"/>
        <v>32</v>
      </c>
      <c r="AP3462" s="148">
        <v>9</v>
      </c>
      <c r="AQ3462" s="140">
        <v>108</v>
      </c>
      <c r="AS3462" s="42">
        <f t="shared" si="480"/>
        <v>2384.4312905938114</v>
      </c>
      <c r="AT3462" s="101">
        <f t="shared" si="481"/>
        <v>0</v>
      </c>
      <c r="AU3462" s="42">
        <f t="shared" si="482"/>
        <v>2384.4312905938114</v>
      </c>
      <c r="AV3462" s="42">
        <f t="shared" si="483"/>
        <v>301.02742334698178</v>
      </c>
      <c r="AW3462" s="102">
        <f t="shared" si="484"/>
        <v>585.0096169344007</v>
      </c>
      <c r="AX3462" s="43">
        <f t="shared" si="486"/>
        <v>1.25</v>
      </c>
      <c r="AY3462" s="43" t="str">
        <f t="shared" si="485"/>
        <v>UTGS</v>
      </c>
    </row>
    <row r="3463" spans="1:51" hidden="1" x14ac:dyDescent="0.2">
      <c r="A3463" s="38">
        <v>3456</v>
      </c>
      <c r="B3463" t="s">
        <v>362</v>
      </c>
      <c r="C3463" t="s">
        <v>289</v>
      </c>
      <c r="D3463">
        <v>500</v>
      </c>
      <c r="E3463" t="s">
        <v>1253</v>
      </c>
      <c r="F3463">
        <v>0.25</v>
      </c>
      <c r="G3463" t="str">
        <f>LOOKUP(F3463,{0,6,45},{"F","L","H"})</f>
        <v>F</v>
      </c>
      <c r="H3463" t="s">
        <v>5080</v>
      </c>
      <c r="I3463" s="43" t="str">
        <f>IFERROR(VLOOKUP(#REF!,#REF!,2,FALSE),"No")</f>
        <v>No</v>
      </c>
      <c r="J3463" s="139">
        <v>0.75</v>
      </c>
      <c r="K3463" s="148">
        <v>24</v>
      </c>
      <c r="L3463" s="148"/>
      <c r="M3463" s="148"/>
      <c r="N3463" s="148"/>
      <c r="O3463" s="148"/>
      <c r="P3463" s="148"/>
      <c r="Q3463" s="148"/>
      <c r="R3463" s="148"/>
      <c r="S3463" s="148"/>
      <c r="T3463" s="148"/>
      <c r="U3463" s="148"/>
      <c r="V3463" s="148"/>
      <c r="W3463" s="148"/>
      <c r="X3463" s="139">
        <v>2</v>
      </c>
      <c r="Y3463" s="148">
        <v>1000</v>
      </c>
      <c r="Z3463" s="148"/>
      <c r="AA3463" s="148"/>
      <c r="AB3463" s="148"/>
      <c r="AC3463" s="148"/>
      <c r="AD3463" s="148"/>
      <c r="AE3463" s="148"/>
      <c r="AF3463" s="148"/>
      <c r="AG3463" s="148"/>
      <c r="AH3463" s="148"/>
      <c r="AI3463" s="148"/>
      <c r="AJ3463" s="148"/>
      <c r="AK3463" s="148"/>
      <c r="AL3463" s="139">
        <v>0</v>
      </c>
      <c r="AM3463" s="139">
        <v>0</v>
      </c>
      <c r="AN3463" s="148">
        <f t="shared" si="478"/>
        <v>1000</v>
      </c>
      <c r="AO3463" s="148">
        <f t="shared" si="479"/>
        <v>24</v>
      </c>
      <c r="AP3463" s="148">
        <v>12</v>
      </c>
      <c r="AQ3463" s="140">
        <v>12</v>
      </c>
      <c r="AS3463" s="42">
        <f t="shared" si="480"/>
        <v>1545.2034679453586</v>
      </c>
      <c r="AT3463" s="101">
        <f t="shared" si="481"/>
        <v>0</v>
      </c>
      <c r="AU3463" s="42">
        <f t="shared" si="482"/>
        <v>1545.2034679453586</v>
      </c>
      <c r="AV3463" s="42">
        <f t="shared" si="483"/>
        <v>2709.246810122836</v>
      </c>
      <c r="AW3463" s="102">
        <f t="shared" si="484"/>
        <v>585.0096169344007</v>
      </c>
      <c r="AX3463" s="43">
        <f t="shared" si="486"/>
        <v>0.75</v>
      </c>
      <c r="AY3463" s="43" t="str">
        <f t="shared" si="485"/>
        <v>UTGS</v>
      </c>
    </row>
    <row r="3464" spans="1:51" hidden="1" x14ac:dyDescent="0.2">
      <c r="A3464" s="38">
        <v>3457</v>
      </c>
      <c r="B3464" t="s">
        <v>5806</v>
      </c>
      <c r="C3464" t="s">
        <v>289</v>
      </c>
      <c r="D3464">
        <v>28250</v>
      </c>
      <c r="E3464" t="s">
        <v>212</v>
      </c>
      <c r="F3464">
        <v>45</v>
      </c>
      <c r="G3464" t="str">
        <f>LOOKUP(F3464,{0,6,45},{"F","L","H"})</f>
        <v>H</v>
      </c>
      <c r="H3464" t="s">
        <v>5781</v>
      </c>
      <c r="I3464" s="43" t="str">
        <f>IFERROR(VLOOKUP(#REF!,#REF!,2,FALSE),"No")</f>
        <v>No</v>
      </c>
      <c r="J3464" s="139">
        <v>4</v>
      </c>
      <c r="K3464" s="148">
        <v>280.33</v>
      </c>
      <c r="L3464" s="148"/>
      <c r="M3464" s="148"/>
      <c r="N3464" s="148"/>
      <c r="O3464" s="148"/>
      <c r="P3464" s="148"/>
      <c r="Q3464" s="148"/>
      <c r="R3464" s="148"/>
      <c r="S3464" s="148"/>
      <c r="T3464" s="148"/>
      <c r="U3464" s="148"/>
      <c r="V3464" s="148"/>
      <c r="W3464" s="148"/>
      <c r="X3464" s="139">
        <v>4</v>
      </c>
      <c r="Y3464" s="148">
        <v>36</v>
      </c>
      <c r="Z3464" s="148">
        <v>6</v>
      </c>
      <c r="AA3464" s="148">
        <v>3</v>
      </c>
      <c r="AB3464" s="148">
        <v>8</v>
      </c>
      <c r="AC3464" s="148">
        <v>961</v>
      </c>
      <c r="AD3464" s="148"/>
      <c r="AE3464" s="148"/>
      <c r="AF3464" s="148"/>
      <c r="AG3464" s="148"/>
      <c r="AH3464" s="148"/>
      <c r="AI3464" s="148"/>
      <c r="AJ3464" s="148"/>
      <c r="AK3464" s="148"/>
      <c r="AL3464" s="139">
        <v>0</v>
      </c>
      <c r="AM3464" s="139">
        <v>0</v>
      </c>
      <c r="AN3464" s="148">
        <f t="shared" ref="AN3464:AN3527" si="487">SUM(Y3464,AA3464,AC3464,AE3464,AG3464,AI3464,AK3464,AM3464)</f>
        <v>1000</v>
      </c>
      <c r="AO3464" s="148">
        <f t="shared" ref="AO3464:AO3527" si="488">SUM(K3464,M3464,O3464,Q3464,S3464,U3464,W3464)</f>
        <v>280.33</v>
      </c>
      <c r="AP3464" s="148">
        <v>1</v>
      </c>
      <c r="AQ3464" s="140">
        <v>12</v>
      </c>
      <c r="AS3464" s="42">
        <f t="shared" ref="AS3464:AS3527" si="489">(VLOOKUP(J3464,Service,2,FALSE)*K3464+VLOOKUP(L3464,Service,2,FALSE)*M3464+VLOOKUP(N3464,Service,2,FALSE)*O3464+VLOOKUP(P3464,Service,2,FALSE)*Q3464)</f>
        <v>21457.433140380097</v>
      </c>
      <c r="AT3464" s="101">
        <f t="shared" ref="AT3464:AT3527" si="490">VLOOKUP(R3464,serviceHP,2,FALSE)*S3464+VLOOKUP(T3464,serviceHP,2,FALSE)*U3464+VLOOKUP(V3464,serviceHP,2,FALSE)*W3464</f>
        <v>0</v>
      </c>
      <c r="AU3464" s="42">
        <f t="shared" ref="AU3464:AU3527" si="491">AS3464+AT3464</f>
        <v>21457.433140380097</v>
      </c>
      <c r="AV3464" s="42">
        <f t="shared" ref="AV3464:AV3527" si="492">(VLOOKUP(X3464,Main,2,FALSE)*Y3464+VLOOKUP(Z3464,Main,2,FALSE)*AA3464+VLOOKUP(AB3464,Main,2,FALSE)*AC3464+VLOOKUP(AD3464,Main,2,FALSE)*AE3464+VLOOKUP(AF3464,Main,2,FALSE)*AG3464+VLOOKUP(AL3464,Main,2,FALSE)*AM3464+VLOOKUP(AH3464,Main,2,FALSE)*AI3464+VLOOKUP(AL3464,Main,2,FALSE)*AM3464+VLOOKUP(AJ3464,Main,2,FALSE)*AK3464)/AQ3464</f>
        <v>5968.1984767895037</v>
      </c>
      <c r="AW3464" s="102">
        <f t="shared" ref="AW3464:AW3527" si="493">IF(G3464="F",VLOOKUP(D3464,MeterAndReg2,2,TRUE),(IF(G3464="L",VLOOKUP(D3464,MeterAndReg2,3,TRUE),VLOOKUP(D3464,MeterAndReg2,4,TRUE))))</f>
        <v>52825.283763759828</v>
      </c>
      <c r="AX3464" s="43">
        <f t="shared" si="486"/>
        <v>4</v>
      </c>
      <c r="AY3464" s="43" t="str">
        <f t="shared" si="485"/>
        <v>UTGS</v>
      </c>
    </row>
    <row r="3465" spans="1:51" hidden="1" x14ac:dyDescent="0.2">
      <c r="A3465" s="38">
        <v>3458</v>
      </c>
      <c r="B3465" t="s">
        <v>362</v>
      </c>
      <c r="C3465" t="s">
        <v>289</v>
      </c>
      <c r="D3465">
        <v>550</v>
      </c>
      <c r="E3465" t="s">
        <v>1245</v>
      </c>
      <c r="F3465">
        <v>2</v>
      </c>
      <c r="G3465" t="str">
        <f>LOOKUP(F3465,{0,6,45},{"F","L","H"})</f>
        <v>F</v>
      </c>
      <c r="H3465" t="s">
        <v>5081</v>
      </c>
      <c r="I3465" s="43" t="str">
        <f>IFERROR(VLOOKUP(#REF!,#REF!,2,FALSE),"No")</f>
        <v>No</v>
      </c>
      <c r="J3465" s="139">
        <v>0.75</v>
      </c>
      <c r="K3465" s="148">
        <v>27</v>
      </c>
      <c r="L3465" s="148"/>
      <c r="M3465" s="148"/>
      <c r="N3465" s="148"/>
      <c r="O3465" s="148"/>
      <c r="P3465" s="148"/>
      <c r="Q3465" s="148"/>
      <c r="R3465" s="148"/>
      <c r="S3465" s="148"/>
      <c r="T3465" s="148"/>
      <c r="U3465" s="148"/>
      <c r="V3465" s="148"/>
      <c r="W3465" s="148"/>
      <c r="X3465" s="139">
        <v>2</v>
      </c>
      <c r="Y3465" s="148">
        <v>1000</v>
      </c>
      <c r="Z3465" s="148"/>
      <c r="AA3465" s="148"/>
      <c r="AB3465" s="148"/>
      <c r="AC3465" s="148"/>
      <c r="AD3465" s="148"/>
      <c r="AE3465" s="148"/>
      <c r="AF3465" s="148"/>
      <c r="AG3465" s="148"/>
      <c r="AH3465" s="148"/>
      <c r="AI3465" s="148"/>
      <c r="AJ3465" s="148"/>
      <c r="AK3465" s="148"/>
      <c r="AL3465" s="139">
        <v>0</v>
      </c>
      <c r="AM3465" s="139">
        <v>0</v>
      </c>
      <c r="AN3465" s="148">
        <f t="shared" si="487"/>
        <v>1000</v>
      </c>
      <c r="AO3465" s="148">
        <f t="shared" si="488"/>
        <v>27</v>
      </c>
      <c r="AP3465" s="148">
        <v>6</v>
      </c>
      <c r="AQ3465" s="140">
        <v>68</v>
      </c>
      <c r="AS3465" s="42">
        <f t="shared" si="489"/>
        <v>1738.3539014385285</v>
      </c>
      <c r="AT3465" s="101">
        <f t="shared" si="490"/>
        <v>0</v>
      </c>
      <c r="AU3465" s="42">
        <f t="shared" si="491"/>
        <v>1738.3539014385285</v>
      </c>
      <c r="AV3465" s="42">
        <f t="shared" si="492"/>
        <v>478.10237825697106</v>
      </c>
      <c r="AW3465" s="102">
        <f t="shared" si="493"/>
        <v>585.0096169344007</v>
      </c>
      <c r="AX3465" s="43">
        <f t="shared" si="486"/>
        <v>0.75</v>
      </c>
      <c r="AY3465" s="43" t="str">
        <f t="shared" ref="AY3465:AY3528" si="494">C3465</f>
        <v>UTGS</v>
      </c>
    </row>
    <row r="3466" spans="1:51" hidden="1" x14ac:dyDescent="0.2">
      <c r="A3466" s="38">
        <v>3459</v>
      </c>
      <c r="B3466" t="s">
        <v>362</v>
      </c>
      <c r="C3466" t="s">
        <v>289</v>
      </c>
      <c r="D3466">
        <v>320</v>
      </c>
      <c r="E3466" t="s">
        <v>1245</v>
      </c>
      <c r="F3466">
        <v>0.25</v>
      </c>
      <c r="G3466" t="str">
        <f>LOOKUP(F3466,{0,6,45},{"F","L","H"})</f>
        <v>F</v>
      </c>
      <c r="H3466" t="s">
        <v>5082</v>
      </c>
      <c r="I3466" s="43" t="str">
        <f>IFERROR(VLOOKUP(#REF!,#REF!,2,FALSE),"No")</f>
        <v>No</v>
      </c>
      <c r="J3466" s="139">
        <v>0.75</v>
      </c>
      <c r="K3466" s="148">
        <v>19</v>
      </c>
      <c r="L3466" s="148"/>
      <c r="M3466" s="148"/>
      <c r="N3466" s="148"/>
      <c r="O3466" s="148"/>
      <c r="P3466" s="148"/>
      <c r="Q3466" s="148"/>
      <c r="R3466" s="148"/>
      <c r="S3466" s="148"/>
      <c r="T3466" s="148"/>
      <c r="U3466" s="148"/>
      <c r="V3466" s="148"/>
      <c r="W3466" s="148"/>
      <c r="X3466" s="139">
        <v>2</v>
      </c>
      <c r="Y3466" s="148">
        <v>1000</v>
      </c>
      <c r="Z3466" s="148"/>
      <c r="AA3466" s="148"/>
      <c r="AB3466" s="148"/>
      <c r="AC3466" s="148"/>
      <c r="AD3466" s="148"/>
      <c r="AE3466" s="148"/>
      <c r="AF3466" s="148"/>
      <c r="AG3466" s="148"/>
      <c r="AH3466" s="148"/>
      <c r="AI3466" s="148"/>
      <c r="AJ3466" s="148"/>
      <c r="AK3466" s="148"/>
      <c r="AL3466" s="139">
        <v>0</v>
      </c>
      <c r="AM3466" s="139">
        <v>0</v>
      </c>
      <c r="AN3466" s="148">
        <f t="shared" si="487"/>
        <v>1000</v>
      </c>
      <c r="AO3466" s="148">
        <f t="shared" si="488"/>
        <v>19</v>
      </c>
      <c r="AP3466" s="148">
        <v>11</v>
      </c>
      <c r="AQ3466" s="140">
        <v>11</v>
      </c>
      <c r="AS3466" s="42">
        <f t="shared" si="489"/>
        <v>1223.2860787900756</v>
      </c>
      <c r="AT3466" s="101">
        <f t="shared" si="490"/>
        <v>0</v>
      </c>
      <c r="AU3466" s="42">
        <f t="shared" si="491"/>
        <v>1223.2860787900756</v>
      </c>
      <c r="AV3466" s="42">
        <f t="shared" si="492"/>
        <v>2955.5419746794573</v>
      </c>
      <c r="AW3466" s="102">
        <f t="shared" si="493"/>
        <v>431</v>
      </c>
      <c r="AX3466" s="43">
        <f t="shared" si="486"/>
        <v>0.75</v>
      </c>
      <c r="AY3466" s="43" t="str">
        <f t="shared" si="494"/>
        <v>UTGS</v>
      </c>
    </row>
    <row r="3467" spans="1:51" hidden="1" x14ac:dyDescent="0.2">
      <c r="A3467" s="38">
        <v>3460</v>
      </c>
      <c r="B3467" t="s">
        <v>362</v>
      </c>
      <c r="C3467" t="s">
        <v>289</v>
      </c>
      <c r="D3467">
        <v>930</v>
      </c>
      <c r="E3467" t="s">
        <v>1253</v>
      </c>
      <c r="F3467">
        <v>2</v>
      </c>
      <c r="G3467" t="str">
        <f>LOOKUP(F3467,{0,6,45},{"F","L","H"})</f>
        <v>F</v>
      </c>
      <c r="H3467" t="s">
        <v>5083</v>
      </c>
      <c r="I3467" s="43" t="str">
        <f>IFERROR(VLOOKUP(#REF!,#REF!,2,FALSE),"No")</f>
        <v>No</v>
      </c>
      <c r="J3467" s="139">
        <v>0.75</v>
      </c>
      <c r="K3467" s="148">
        <v>20</v>
      </c>
      <c r="L3467" s="148"/>
      <c r="M3467" s="148"/>
      <c r="N3467" s="148"/>
      <c r="O3467" s="148"/>
      <c r="P3467" s="148"/>
      <c r="Q3467" s="148"/>
      <c r="R3467" s="148"/>
      <c r="S3467" s="148"/>
      <c r="T3467" s="148"/>
      <c r="U3467" s="148"/>
      <c r="V3467" s="148"/>
      <c r="W3467" s="148"/>
      <c r="X3467" s="139">
        <v>2</v>
      </c>
      <c r="Y3467" s="148">
        <v>576</v>
      </c>
      <c r="Z3467" s="148">
        <v>6</v>
      </c>
      <c r="AA3467" s="148">
        <v>424</v>
      </c>
      <c r="AB3467" s="148"/>
      <c r="AC3467" s="148"/>
      <c r="AD3467" s="148"/>
      <c r="AE3467" s="148"/>
      <c r="AF3467" s="148"/>
      <c r="AG3467" s="148"/>
      <c r="AH3467" s="148"/>
      <c r="AI3467" s="148"/>
      <c r="AJ3467" s="148"/>
      <c r="AK3467" s="148"/>
      <c r="AL3467" s="139">
        <v>0</v>
      </c>
      <c r="AM3467" s="139">
        <v>0</v>
      </c>
      <c r="AN3467" s="148">
        <f t="shared" si="487"/>
        <v>1000</v>
      </c>
      <c r="AO3467" s="148">
        <f t="shared" si="488"/>
        <v>20</v>
      </c>
      <c r="AP3467" s="148">
        <v>2</v>
      </c>
      <c r="AQ3467" s="140">
        <v>2</v>
      </c>
      <c r="AS3467" s="42">
        <f t="shared" si="489"/>
        <v>1287.6695566211322</v>
      </c>
      <c r="AT3467" s="101">
        <f t="shared" si="490"/>
        <v>0</v>
      </c>
      <c r="AU3467" s="42">
        <f t="shared" si="491"/>
        <v>1287.6695566211322</v>
      </c>
      <c r="AV3467" s="42">
        <f t="shared" si="492"/>
        <v>22089.720860737019</v>
      </c>
      <c r="AW3467" s="102">
        <f t="shared" si="493"/>
        <v>1475.8772811117678</v>
      </c>
      <c r="AX3467" s="43">
        <f t="shared" si="486"/>
        <v>0.75</v>
      </c>
      <c r="AY3467" s="43" t="str">
        <f t="shared" si="494"/>
        <v>UTGS</v>
      </c>
    </row>
    <row r="3468" spans="1:51" hidden="1" x14ac:dyDescent="0.2">
      <c r="A3468" s="38">
        <v>3461</v>
      </c>
      <c r="B3468" t="s">
        <v>5806</v>
      </c>
      <c r="C3468" t="s">
        <v>289</v>
      </c>
      <c r="D3468">
        <v>20200</v>
      </c>
      <c r="E3468" t="s">
        <v>198</v>
      </c>
      <c r="F3468">
        <v>45</v>
      </c>
      <c r="G3468" t="str">
        <f>LOOKUP(F3468,{0,6,45},{"F","L","H"})</f>
        <v>H</v>
      </c>
      <c r="H3468" t="s">
        <v>5084</v>
      </c>
      <c r="I3468" s="43" t="str">
        <f>IFERROR(VLOOKUP(#REF!,#REF!,2,FALSE),"No")</f>
        <v>No</v>
      </c>
      <c r="J3468" s="139">
        <v>4</v>
      </c>
      <c r="K3468" s="148">
        <v>28</v>
      </c>
      <c r="L3468" s="148"/>
      <c r="M3468" s="148"/>
      <c r="N3468" s="148"/>
      <c r="O3468" s="148"/>
      <c r="P3468" s="148"/>
      <c r="Q3468" s="148"/>
      <c r="R3468" s="148"/>
      <c r="S3468" s="148"/>
      <c r="T3468" s="148"/>
      <c r="U3468" s="148"/>
      <c r="V3468" s="148"/>
      <c r="W3468" s="148"/>
      <c r="X3468" s="139">
        <v>2</v>
      </c>
      <c r="Y3468" s="148">
        <v>338.41</v>
      </c>
      <c r="Z3468" s="148">
        <v>4</v>
      </c>
      <c r="AA3468" s="148">
        <v>661.59</v>
      </c>
      <c r="AB3468" s="148"/>
      <c r="AC3468" s="148"/>
      <c r="AD3468" s="148"/>
      <c r="AE3468" s="148"/>
      <c r="AF3468" s="148"/>
      <c r="AG3468" s="148"/>
      <c r="AH3468" s="148"/>
      <c r="AI3468" s="148"/>
      <c r="AJ3468" s="148"/>
      <c r="AK3468" s="148"/>
      <c r="AL3468" s="139">
        <v>0</v>
      </c>
      <c r="AM3468" s="139">
        <v>0</v>
      </c>
      <c r="AN3468" s="148">
        <f t="shared" si="487"/>
        <v>1000</v>
      </c>
      <c r="AO3468" s="148">
        <f t="shared" si="488"/>
        <v>28</v>
      </c>
      <c r="AP3468" s="148">
        <v>2</v>
      </c>
      <c r="AQ3468" s="140">
        <v>5</v>
      </c>
      <c r="AS3468" s="42">
        <f t="shared" si="489"/>
        <v>2143.2173792695849</v>
      </c>
      <c r="AT3468" s="101">
        <f t="shared" si="490"/>
        <v>0</v>
      </c>
      <c r="AU3468" s="42">
        <f t="shared" si="491"/>
        <v>2143.2173792695849</v>
      </c>
      <c r="AV3468" s="42">
        <f t="shared" si="492"/>
        <v>7450.9124042948069</v>
      </c>
      <c r="AW3468" s="102">
        <f t="shared" si="493"/>
        <v>52825.283763759828</v>
      </c>
      <c r="AX3468" s="43">
        <f t="shared" si="486"/>
        <v>4</v>
      </c>
      <c r="AY3468" s="43" t="str">
        <f t="shared" si="494"/>
        <v>UTGS</v>
      </c>
    </row>
    <row r="3469" spans="1:51" hidden="1" x14ac:dyDescent="0.2">
      <c r="A3469" s="38">
        <v>3462</v>
      </c>
      <c r="B3469" t="s">
        <v>362</v>
      </c>
      <c r="C3469" t="s">
        <v>289</v>
      </c>
      <c r="D3469">
        <v>320</v>
      </c>
      <c r="E3469" t="s">
        <v>1245</v>
      </c>
      <c r="F3469">
        <v>0.25</v>
      </c>
      <c r="G3469" t="str">
        <f>LOOKUP(F3469,{0,6,45},{"F","L","H"})</f>
        <v>F</v>
      </c>
      <c r="H3469" t="s">
        <v>5085</v>
      </c>
      <c r="I3469" s="43" t="str">
        <f>IFERROR(VLOOKUP(#REF!,#REF!,2,FALSE),"No")</f>
        <v>No</v>
      </c>
      <c r="J3469" s="139">
        <v>0.75</v>
      </c>
      <c r="K3469" s="148">
        <v>41</v>
      </c>
      <c r="L3469" s="148"/>
      <c r="M3469" s="148"/>
      <c r="N3469" s="148"/>
      <c r="O3469" s="148"/>
      <c r="P3469" s="148"/>
      <c r="Q3469" s="148"/>
      <c r="R3469" s="148"/>
      <c r="S3469" s="148"/>
      <c r="T3469" s="148"/>
      <c r="U3469" s="148"/>
      <c r="V3469" s="148"/>
      <c r="W3469" s="148"/>
      <c r="X3469" s="139">
        <v>2</v>
      </c>
      <c r="Y3469" s="148">
        <v>1000</v>
      </c>
      <c r="Z3469" s="149"/>
      <c r="AA3469" s="148"/>
      <c r="AB3469" s="148"/>
      <c r="AC3469" s="148"/>
      <c r="AD3469" s="148"/>
      <c r="AE3469" s="148"/>
      <c r="AF3469" s="148"/>
      <c r="AG3469" s="148"/>
      <c r="AH3469" s="148"/>
      <c r="AI3469" s="148"/>
      <c r="AJ3469" s="148"/>
      <c r="AK3469" s="148"/>
      <c r="AL3469" s="139">
        <v>0</v>
      </c>
      <c r="AM3469" s="139">
        <v>0</v>
      </c>
      <c r="AN3469" s="148">
        <f t="shared" si="487"/>
        <v>1000</v>
      </c>
      <c r="AO3469" s="148">
        <f t="shared" si="488"/>
        <v>41</v>
      </c>
      <c r="AP3469" s="148">
        <v>7</v>
      </c>
      <c r="AQ3469" s="140">
        <v>7</v>
      </c>
      <c r="AS3469" s="42">
        <f t="shared" si="489"/>
        <v>2639.7225910733209</v>
      </c>
      <c r="AT3469" s="101">
        <f t="shared" si="490"/>
        <v>0</v>
      </c>
      <c r="AU3469" s="42">
        <f t="shared" si="491"/>
        <v>2639.7225910733209</v>
      </c>
      <c r="AV3469" s="42">
        <f t="shared" si="492"/>
        <v>4644.4231030677192</v>
      </c>
      <c r="AW3469" s="102">
        <f t="shared" si="493"/>
        <v>431</v>
      </c>
      <c r="AX3469" s="43">
        <f t="shared" si="486"/>
        <v>0.75</v>
      </c>
      <c r="AY3469" s="43" t="str">
        <f t="shared" si="494"/>
        <v>UTGS</v>
      </c>
    </row>
    <row r="3470" spans="1:51" hidden="1" x14ac:dyDescent="0.2">
      <c r="A3470" s="38">
        <v>3463</v>
      </c>
      <c r="B3470" t="s">
        <v>362</v>
      </c>
      <c r="C3470" t="s">
        <v>289</v>
      </c>
      <c r="D3470">
        <v>500</v>
      </c>
      <c r="E3470" t="s">
        <v>1253</v>
      </c>
      <c r="F3470">
        <v>0.25</v>
      </c>
      <c r="G3470" t="str">
        <f>LOOKUP(F3470,{0,6,45},{"F","L","H"})</f>
        <v>F</v>
      </c>
      <c r="H3470" t="s">
        <v>5086</v>
      </c>
      <c r="I3470" s="43" t="str">
        <f>IFERROR(VLOOKUP(#REF!,#REF!,2,FALSE),"No")</f>
        <v>No</v>
      </c>
      <c r="J3470" s="139">
        <v>0.75</v>
      </c>
      <c r="K3470" s="148">
        <v>24</v>
      </c>
      <c r="L3470" s="148"/>
      <c r="M3470" s="148"/>
      <c r="N3470" s="148"/>
      <c r="O3470" s="148"/>
      <c r="P3470" s="148"/>
      <c r="Q3470" s="148"/>
      <c r="R3470" s="148"/>
      <c r="S3470" s="148"/>
      <c r="T3470" s="148"/>
      <c r="U3470" s="148"/>
      <c r="V3470" s="148"/>
      <c r="W3470" s="148"/>
      <c r="X3470" s="139">
        <v>2</v>
      </c>
      <c r="Y3470" s="148">
        <v>1000</v>
      </c>
      <c r="Z3470" s="148"/>
      <c r="AA3470" s="148"/>
      <c r="AB3470" s="148"/>
      <c r="AC3470" s="148"/>
      <c r="AD3470" s="148"/>
      <c r="AE3470" s="148"/>
      <c r="AF3470" s="148"/>
      <c r="AG3470" s="148"/>
      <c r="AH3470" s="148"/>
      <c r="AI3470" s="148"/>
      <c r="AJ3470" s="148"/>
      <c r="AK3470" s="148"/>
      <c r="AL3470" s="139">
        <v>0</v>
      </c>
      <c r="AM3470" s="139">
        <v>0</v>
      </c>
      <c r="AN3470" s="148">
        <f t="shared" si="487"/>
        <v>1000</v>
      </c>
      <c r="AO3470" s="148">
        <f t="shared" si="488"/>
        <v>24</v>
      </c>
      <c r="AP3470" s="148">
        <v>11</v>
      </c>
      <c r="AQ3470" s="140">
        <v>11</v>
      </c>
      <c r="AS3470" s="42">
        <f t="shared" si="489"/>
        <v>1545.2034679453586</v>
      </c>
      <c r="AT3470" s="101">
        <f t="shared" si="490"/>
        <v>0</v>
      </c>
      <c r="AU3470" s="42">
        <f t="shared" si="491"/>
        <v>1545.2034679453586</v>
      </c>
      <c r="AV3470" s="42">
        <f t="shared" si="492"/>
        <v>2955.5419746794573</v>
      </c>
      <c r="AW3470" s="102">
        <f t="shared" si="493"/>
        <v>585.0096169344007</v>
      </c>
      <c r="AX3470" s="43">
        <f t="shared" si="486"/>
        <v>0.75</v>
      </c>
      <c r="AY3470" s="43" t="str">
        <f t="shared" si="494"/>
        <v>UTGS</v>
      </c>
    </row>
    <row r="3471" spans="1:51" hidden="1" x14ac:dyDescent="0.2">
      <c r="A3471" s="38">
        <v>3464</v>
      </c>
      <c r="B3471" t="s">
        <v>362</v>
      </c>
      <c r="C3471" t="s">
        <v>289</v>
      </c>
      <c r="D3471">
        <v>320</v>
      </c>
      <c r="E3471" t="s">
        <v>1245</v>
      </c>
      <c r="F3471">
        <v>0.25</v>
      </c>
      <c r="G3471" t="str">
        <f>LOOKUP(F3471,{0,6,45},{"F","L","H"})</f>
        <v>F</v>
      </c>
      <c r="H3471" t="s">
        <v>5087</v>
      </c>
      <c r="I3471" s="43" t="str">
        <f>IFERROR(VLOOKUP(#REF!,#REF!,2,FALSE),"No")</f>
        <v>No</v>
      </c>
      <c r="J3471" s="139">
        <v>0.75</v>
      </c>
      <c r="K3471" s="148">
        <v>30</v>
      </c>
      <c r="L3471" s="148"/>
      <c r="M3471" s="148"/>
      <c r="N3471" s="148"/>
      <c r="O3471" s="148"/>
      <c r="P3471" s="148"/>
      <c r="Q3471" s="148"/>
      <c r="R3471" s="148"/>
      <c r="S3471" s="148"/>
      <c r="T3471" s="148"/>
      <c r="U3471" s="148"/>
      <c r="V3471" s="148"/>
      <c r="W3471" s="148"/>
      <c r="X3471" s="139">
        <v>2</v>
      </c>
      <c r="Y3471" s="148">
        <v>1000</v>
      </c>
      <c r="Z3471" s="149"/>
      <c r="AA3471" s="148"/>
      <c r="AB3471" s="148"/>
      <c r="AC3471" s="148"/>
      <c r="AD3471" s="148"/>
      <c r="AE3471" s="148"/>
      <c r="AF3471" s="148"/>
      <c r="AG3471" s="148"/>
      <c r="AH3471" s="148"/>
      <c r="AI3471" s="148"/>
      <c r="AJ3471" s="148"/>
      <c r="AK3471" s="148"/>
      <c r="AL3471" s="139">
        <v>0</v>
      </c>
      <c r="AM3471" s="139">
        <v>0</v>
      </c>
      <c r="AN3471" s="148">
        <f t="shared" si="487"/>
        <v>1000</v>
      </c>
      <c r="AO3471" s="148">
        <f t="shared" si="488"/>
        <v>30</v>
      </c>
      <c r="AP3471" s="148">
        <v>10</v>
      </c>
      <c r="AQ3471" s="140">
        <v>10</v>
      </c>
      <c r="AS3471" s="42">
        <f t="shared" si="489"/>
        <v>1931.5043349316984</v>
      </c>
      <c r="AT3471" s="101">
        <f t="shared" si="490"/>
        <v>0</v>
      </c>
      <c r="AU3471" s="42">
        <f t="shared" si="491"/>
        <v>1931.5043349316984</v>
      </c>
      <c r="AV3471" s="42">
        <f t="shared" si="492"/>
        <v>3251.0961721474032</v>
      </c>
      <c r="AW3471" s="102">
        <f t="shared" si="493"/>
        <v>431</v>
      </c>
      <c r="AX3471" s="43">
        <f t="shared" si="486"/>
        <v>0.75</v>
      </c>
      <c r="AY3471" s="43" t="str">
        <f t="shared" si="494"/>
        <v>UTGS</v>
      </c>
    </row>
    <row r="3472" spans="1:51" hidden="1" x14ac:dyDescent="0.2">
      <c r="A3472" s="38">
        <v>3465</v>
      </c>
      <c r="B3472" t="s">
        <v>362</v>
      </c>
      <c r="C3472" t="s">
        <v>289</v>
      </c>
      <c r="D3472">
        <v>930</v>
      </c>
      <c r="E3472" t="s">
        <v>1253</v>
      </c>
      <c r="F3472">
        <v>2</v>
      </c>
      <c r="G3472" t="str">
        <f>LOOKUP(F3472,{0,6,45},{"F","L","H"})</f>
        <v>F</v>
      </c>
      <c r="H3472" t="s">
        <v>5088</v>
      </c>
      <c r="I3472" s="43" t="str">
        <f>IFERROR(VLOOKUP(#REF!,#REF!,2,FALSE),"No")</f>
        <v>No</v>
      </c>
      <c r="J3472" s="139">
        <v>0.75</v>
      </c>
      <c r="K3472" s="148">
        <v>38</v>
      </c>
      <c r="L3472" s="148"/>
      <c r="M3472" s="148"/>
      <c r="N3472" s="148"/>
      <c r="O3472" s="148"/>
      <c r="P3472" s="148"/>
      <c r="Q3472" s="148"/>
      <c r="R3472" s="148"/>
      <c r="S3472" s="148"/>
      <c r="T3472" s="148"/>
      <c r="U3472" s="148"/>
      <c r="V3472" s="148"/>
      <c r="W3472" s="148"/>
      <c r="X3472" s="139">
        <v>0.75</v>
      </c>
      <c r="Y3472" s="148">
        <v>62</v>
      </c>
      <c r="Z3472" s="149">
        <v>2</v>
      </c>
      <c r="AA3472" s="148">
        <v>938</v>
      </c>
      <c r="AB3472" s="149"/>
      <c r="AC3472" s="148"/>
      <c r="AD3472" s="149"/>
      <c r="AE3472" s="148"/>
      <c r="AF3472" s="148"/>
      <c r="AG3472" s="148"/>
      <c r="AH3472" s="148"/>
      <c r="AI3472" s="148"/>
      <c r="AJ3472" s="148"/>
      <c r="AK3472" s="148"/>
      <c r="AL3472" s="139">
        <v>0</v>
      </c>
      <c r="AM3472" s="139">
        <v>0</v>
      </c>
      <c r="AN3472" s="148">
        <f t="shared" si="487"/>
        <v>1000</v>
      </c>
      <c r="AO3472" s="148">
        <f t="shared" si="488"/>
        <v>38</v>
      </c>
      <c r="AP3472" s="148">
        <v>9</v>
      </c>
      <c r="AQ3472" s="140">
        <v>9</v>
      </c>
      <c r="AS3472" s="42">
        <f t="shared" si="489"/>
        <v>2446.5721575801513</v>
      </c>
      <c r="AT3472" s="101">
        <f t="shared" si="490"/>
        <v>0</v>
      </c>
      <c r="AU3472" s="42">
        <f t="shared" si="491"/>
        <v>2446.5721575801513</v>
      </c>
      <c r="AV3472" s="42">
        <f t="shared" si="492"/>
        <v>3664.5468579415592</v>
      </c>
      <c r="AW3472" s="102">
        <f t="shared" si="493"/>
        <v>1475.8772811117678</v>
      </c>
      <c r="AX3472" s="43">
        <f t="shared" si="486"/>
        <v>0.75</v>
      </c>
      <c r="AY3472" s="43" t="str">
        <f t="shared" si="494"/>
        <v>UTGS</v>
      </c>
    </row>
    <row r="3473" spans="1:51" hidden="1" x14ac:dyDescent="0.2">
      <c r="A3473" s="38">
        <v>3466</v>
      </c>
      <c r="B3473" t="s">
        <v>362</v>
      </c>
      <c r="C3473" t="s">
        <v>289</v>
      </c>
      <c r="D3473">
        <v>320</v>
      </c>
      <c r="E3473" t="s">
        <v>1245</v>
      </c>
      <c r="F3473">
        <v>0.25</v>
      </c>
      <c r="G3473" t="str">
        <f>LOOKUP(F3473,{0,6,45},{"F","L","H"})</f>
        <v>F</v>
      </c>
      <c r="H3473" t="s">
        <v>5089</v>
      </c>
      <c r="I3473" s="43" t="str">
        <f>IFERROR(VLOOKUP(#REF!,#REF!,2,FALSE),"No")</f>
        <v>No</v>
      </c>
      <c r="J3473" s="139">
        <v>0.75</v>
      </c>
      <c r="K3473" s="148">
        <v>11</v>
      </c>
      <c r="L3473" s="148"/>
      <c r="M3473" s="148"/>
      <c r="N3473" s="148"/>
      <c r="O3473" s="148"/>
      <c r="P3473" s="148"/>
      <c r="Q3473" s="148"/>
      <c r="R3473" s="148"/>
      <c r="S3473" s="148"/>
      <c r="T3473" s="148"/>
      <c r="U3473" s="148"/>
      <c r="V3473" s="148"/>
      <c r="W3473" s="148"/>
      <c r="X3473" s="139">
        <v>1.25</v>
      </c>
      <c r="Y3473" s="148">
        <v>166.8</v>
      </c>
      <c r="Z3473" s="149">
        <v>2</v>
      </c>
      <c r="AA3473" s="148">
        <v>833.2</v>
      </c>
      <c r="AB3473" s="148"/>
      <c r="AC3473" s="148"/>
      <c r="AD3473" s="148"/>
      <c r="AE3473" s="148"/>
      <c r="AF3473" s="148"/>
      <c r="AG3473" s="148"/>
      <c r="AH3473" s="148"/>
      <c r="AI3473" s="148"/>
      <c r="AJ3473" s="148"/>
      <c r="AK3473" s="148"/>
      <c r="AL3473" s="139">
        <v>0</v>
      </c>
      <c r="AM3473" s="139">
        <v>0</v>
      </c>
      <c r="AN3473" s="148">
        <f t="shared" si="487"/>
        <v>1000</v>
      </c>
      <c r="AO3473" s="148">
        <f t="shared" si="488"/>
        <v>11</v>
      </c>
      <c r="AP3473" s="148">
        <v>8</v>
      </c>
      <c r="AQ3473" s="140">
        <v>8</v>
      </c>
      <c r="AS3473" s="42">
        <f t="shared" si="489"/>
        <v>708.21825614162276</v>
      </c>
      <c r="AT3473" s="101">
        <f t="shared" si="490"/>
        <v>0</v>
      </c>
      <c r="AU3473" s="42">
        <f t="shared" si="491"/>
        <v>708.21825614162276</v>
      </c>
      <c r="AV3473" s="42">
        <f t="shared" si="492"/>
        <v>4078.4652151842542</v>
      </c>
      <c r="AW3473" s="102">
        <f t="shared" si="493"/>
        <v>431</v>
      </c>
      <c r="AX3473" s="43">
        <f t="shared" si="486"/>
        <v>0.75</v>
      </c>
      <c r="AY3473" s="43" t="str">
        <f t="shared" si="494"/>
        <v>UTGS</v>
      </c>
    </row>
    <row r="3474" spans="1:51" hidden="1" x14ac:dyDescent="0.2">
      <c r="A3474" s="38">
        <v>3467</v>
      </c>
      <c r="B3474" t="s">
        <v>5806</v>
      </c>
      <c r="C3474" t="s">
        <v>5746</v>
      </c>
      <c r="D3474">
        <v>20200</v>
      </c>
      <c r="E3474" t="s">
        <v>198</v>
      </c>
      <c r="F3474">
        <v>45</v>
      </c>
      <c r="G3474" t="str">
        <f>LOOKUP(F3474,{0,6,45},{"F","L","H"})</f>
        <v>H</v>
      </c>
      <c r="H3474" t="s">
        <v>5092</v>
      </c>
      <c r="I3474" s="43" t="str">
        <f>IFERROR(VLOOKUP(#REF!,#REF!,2,FALSE),"No")</f>
        <v>No</v>
      </c>
      <c r="J3474" s="139">
        <v>3</v>
      </c>
      <c r="K3474" s="148">
        <v>3</v>
      </c>
      <c r="L3474" s="148"/>
      <c r="M3474" s="148"/>
      <c r="N3474" s="148"/>
      <c r="O3474" s="148"/>
      <c r="P3474" s="148"/>
      <c r="Q3474" s="148"/>
      <c r="R3474" s="148"/>
      <c r="S3474" s="148"/>
      <c r="T3474" s="148"/>
      <c r="U3474" s="148"/>
      <c r="V3474" s="148"/>
      <c r="W3474" s="148"/>
      <c r="X3474" s="139">
        <v>2</v>
      </c>
      <c r="Y3474" s="148">
        <v>479.5</v>
      </c>
      <c r="Z3474" s="149">
        <v>3</v>
      </c>
      <c r="AA3474" s="148">
        <v>520.5</v>
      </c>
      <c r="AB3474" s="148"/>
      <c r="AC3474" s="148"/>
      <c r="AD3474" s="148"/>
      <c r="AE3474" s="148"/>
      <c r="AF3474" s="148"/>
      <c r="AG3474" s="148"/>
      <c r="AH3474" s="148"/>
      <c r="AI3474" s="148"/>
      <c r="AJ3474" s="148"/>
      <c r="AK3474" s="148"/>
      <c r="AL3474" s="139">
        <v>0</v>
      </c>
      <c r="AM3474" s="139">
        <v>0</v>
      </c>
      <c r="AN3474" s="148">
        <f t="shared" si="487"/>
        <v>1000</v>
      </c>
      <c r="AO3474" s="148">
        <f t="shared" si="488"/>
        <v>3</v>
      </c>
      <c r="AP3474" s="148">
        <v>4</v>
      </c>
      <c r="AQ3474" s="140">
        <v>5</v>
      </c>
      <c r="AS3474" s="42">
        <f t="shared" si="489"/>
        <v>218.95043349316981</v>
      </c>
      <c r="AT3474" s="101">
        <f t="shared" si="490"/>
        <v>0</v>
      </c>
      <c r="AU3474" s="42">
        <f t="shared" si="491"/>
        <v>218.95043349316981</v>
      </c>
      <c r="AV3474" s="42">
        <f t="shared" si="492"/>
        <v>5182.204344294807</v>
      </c>
      <c r="AW3474" s="102">
        <f t="shared" si="493"/>
        <v>52825.283763759828</v>
      </c>
      <c r="AX3474" s="43">
        <f t="shared" si="486"/>
        <v>3</v>
      </c>
      <c r="AY3474" s="43" t="str">
        <f t="shared" si="494"/>
        <v>UTTSS</v>
      </c>
    </row>
    <row r="3475" spans="1:51" hidden="1" x14ac:dyDescent="0.2">
      <c r="A3475" s="38">
        <v>3468</v>
      </c>
      <c r="B3475" t="s">
        <v>5806</v>
      </c>
      <c r="C3475" t="s">
        <v>289</v>
      </c>
      <c r="D3475">
        <v>21100</v>
      </c>
      <c r="E3475" t="s">
        <v>197</v>
      </c>
      <c r="F3475">
        <v>5</v>
      </c>
      <c r="G3475" t="str">
        <f>LOOKUP(F3475,{0,6,45},{"F","L","H"})</f>
        <v>F</v>
      </c>
      <c r="H3475" t="s">
        <v>5093</v>
      </c>
      <c r="I3475" s="43" t="str">
        <f>IFERROR(VLOOKUP(#REF!,#REF!,2,FALSE),"No")</f>
        <v>No</v>
      </c>
      <c r="J3475" s="139">
        <v>4</v>
      </c>
      <c r="K3475" s="148">
        <v>113.5</v>
      </c>
      <c r="L3475" s="148"/>
      <c r="M3475" s="148"/>
      <c r="N3475" s="148"/>
      <c r="O3475" s="148"/>
      <c r="P3475" s="148"/>
      <c r="Q3475" s="148"/>
      <c r="R3475" s="148"/>
      <c r="S3475" s="148"/>
      <c r="T3475" s="148"/>
      <c r="U3475" s="148"/>
      <c r="V3475" s="148"/>
      <c r="W3475" s="148"/>
      <c r="X3475" s="139">
        <v>4</v>
      </c>
      <c r="Y3475" s="148">
        <v>1000</v>
      </c>
      <c r="Z3475" s="148"/>
      <c r="AA3475" s="148"/>
      <c r="AB3475" s="148"/>
      <c r="AC3475" s="148"/>
      <c r="AD3475" s="148"/>
      <c r="AE3475" s="148"/>
      <c r="AF3475" s="148"/>
      <c r="AG3475" s="148"/>
      <c r="AH3475" s="148"/>
      <c r="AI3475" s="148"/>
      <c r="AJ3475" s="148"/>
      <c r="AK3475" s="148"/>
      <c r="AL3475" s="139">
        <v>0</v>
      </c>
      <c r="AM3475" s="139">
        <v>0</v>
      </c>
      <c r="AN3475" s="148">
        <f t="shared" si="487"/>
        <v>1000</v>
      </c>
      <c r="AO3475" s="148">
        <f t="shared" si="488"/>
        <v>113.5</v>
      </c>
      <c r="AP3475" s="148">
        <v>3</v>
      </c>
      <c r="AQ3475" s="140">
        <v>13</v>
      </c>
      <c r="AS3475" s="42">
        <f t="shared" si="489"/>
        <v>8687.6847338249245</v>
      </c>
      <c r="AT3475" s="101">
        <f t="shared" si="490"/>
        <v>0</v>
      </c>
      <c r="AU3475" s="42">
        <f t="shared" si="491"/>
        <v>8687.6847338249245</v>
      </c>
      <c r="AV3475" s="42">
        <f t="shared" si="492"/>
        <v>3052.381670882618</v>
      </c>
      <c r="AW3475" s="102">
        <f t="shared" si="493"/>
        <v>18747.149999999998</v>
      </c>
      <c r="AX3475" s="43">
        <f t="shared" si="486"/>
        <v>4</v>
      </c>
      <c r="AY3475" s="43" t="str">
        <f t="shared" si="494"/>
        <v>UTGS</v>
      </c>
    </row>
    <row r="3476" spans="1:51" hidden="1" x14ac:dyDescent="0.2">
      <c r="A3476" s="38">
        <v>3469</v>
      </c>
      <c r="B3476" t="s">
        <v>362</v>
      </c>
      <c r="C3476" t="s">
        <v>289</v>
      </c>
      <c r="D3476">
        <v>550</v>
      </c>
      <c r="E3476" t="s">
        <v>1245</v>
      </c>
      <c r="F3476">
        <v>2</v>
      </c>
      <c r="G3476" t="str">
        <f>LOOKUP(F3476,{0,6,45},{"F","L","H"})</f>
        <v>F</v>
      </c>
      <c r="H3476" t="s">
        <v>5095</v>
      </c>
      <c r="I3476" s="43" t="str">
        <f>IFERROR(VLOOKUP(#REF!,#REF!,2,FALSE),"No")</f>
        <v>No</v>
      </c>
      <c r="J3476" s="139">
        <v>0.75</v>
      </c>
      <c r="K3476" s="148">
        <v>54</v>
      </c>
      <c r="L3476" s="148"/>
      <c r="M3476" s="148"/>
      <c r="N3476" s="148"/>
      <c r="O3476" s="148"/>
      <c r="P3476" s="148"/>
      <c r="Q3476" s="148"/>
      <c r="R3476" s="148"/>
      <c r="S3476" s="148"/>
      <c r="T3476" s="148"/>
      <c r="U3476" s="148"/>
      <c r="V3476" s="148"/>
      <c r="W3476" s="148"/>
      <c r="X3476" s="139">
        <v>2</v>
      </c>
      <c r="Y3476" s="148">
        <v>847.5</v>
      </c>
      <c r="Z3476" s="148">
        <v>8</v>
      </c>
      <c r="AA3476" s="148">
        <v>152.5</v>
      </c>
      <c r="AB3476" s="148"/>
      <c r="AC3476" s="148"/>
      <c r="AD3476" s="148"/>
      <c r="AE3476" s="148"/>
      <c r="AF3476" s="148"/>
      <c r="AG3476" s="148"/>
      <c r="AH3476" s="148"/>
      <c r="AI3476" s="148"/>
      <c r="AJ3476" s="148"/>
      <c r="AK3476" s="148"/>
      <c r="AL3476" s="139">
        <v>0</v>
      </c>
      <c r="AM3476" s="139">
        <v>0</v>
      </c>
      <c r="AN3476" s="148">
        <f t="shared" si="487"/>
        <v>1000</v>
      </c>
      <c r="AO3476" s="148">
        <f t="shared" si="488"/>
        <v>54</v>
      </c>
      <c r="AP3476" s="148">
        <v>6</v>
      </c>
      <c r="AQ3476" s="140">
        <v>37</v>
      </c>
      <c r="AS3476" s="42">
        <f t="shared" si="489"/>
        <v>3476.707802877057</v>
      </c>
      <c r="AT3476" s="101">
        <f t="shared" si="490"/>
        <v>0</v>
      </c>
      <c r="AU3476" s="42">
        <f t="shared" si="491"/>
        <v>3476.707802877057</v>
      </c>
      <c r="AV3476" s="42">
        <f t="shared" si="492"/>
        <v>1044.9408573371361</v>
      </c>
      <c r="AW3476" s="102">
        <f t="shared" si="493"/>
        <v>585.0096169344007</v>
      </c>
      <c r="AX3476" s="43">
        <f t="shared" si="486"/>
        <v>0.75</v>
      </c>
      <c r="AY3476" s="43" t="str">
        <f t="shared" si="494"/>
        <v>UTGS</v>
      </c>
    </row>
    <row r="3477" spans="1:51" hidden="1" x14ac:dyDescent="0.2">
      <c r="A3477" s="38">
        <v>3470</v>
      </c>
      <c r="B3477" t="s">
        <v>362</v>
      </c>
      <c r="C3477" t="s">
        <v>289</v>
      </c>
      <c r="D3477">
        <v>500</v>
      </c>
      <c r="E3477" t="s">
        <v>1253</v>
      </c>
      <c r="F3477">
        <v>0.25</v>
      </c>
      <c r="G3477" t="str">
        <f>LOOKUP(F3477,{0,6,45},{"F","L","H"})</f>
        <v>F</v>
      </c>
      <c r="H3477" t="s">
        <v>5096</v>
      </c>
      <c r="I3477" s="43" t="str">
        <f>IFERROR(VLOOKUP(#REF!,#REF!,2,FALSE),"No")</f>
        <v>No</v>
      </c>
      <c r="J3477" s="139">
        <v>0.75</v>
      </c>
      <c r="K3477" s="148">
        <v>23</v>
      </c>
      <c r="L3477" s="148"/>
      <c r="M3477" s="148"/>
      <c r="N3477" s="148"/>
      <c r="O3477" s="148"/>
      <c r="P3477" s="148"/>
      <c r="Q3477" s="148"/>
      <c r="R3477" s="148"/>
      <c r="S3477" s="148"/>
      <c r="T3477" s="148"/>
      <c r="U3477" s="148"/>
      <c r="V3477" s="148"/>
      <c r="W3477" s="148"/>
      <c r="X3477" s="139">
        <v>2</v>
      </c>
      <c r="Y3477" s="148">
        <v>690.19</v>
      </c>
      <c r="Z3477" s="148">
        <v>4</v>
      </c>
      <c r="AA3477" s="148">
        <v>309.81</v>
      </c>
      <c r="AB3477" s="148"/>
      <c r="AC3477" s="148"/>
      <c r="AD3477" s="148"/>
      <c r="AE3477" s="148"/>
      <c r="AF3477" s="148"/>
      <c r="AG3477" s="148"/>
      <c r="AH3477" s="148"/>
      <c r="AI3477" s="148"/>
      <c r="AJ3477" s="148"/>
      <c r="AK3477" s="148"/>
      <c r="AL3477" s="139">
        <v>0</v>
      </c>
      <c r="AM3477" s="139">
        <v>0</v>
      </c>
      <c r="AN3477" s="148">
        <f t="shared" si="487"/>
        <v>1000</v>
      </c>
      <c r="AO3477" s="148">
        <f t="shared" si="488"/>
        <v>23</v>
      </c>
      <c r="AP3477" s="148">
        <v>3</v>
      </c>
      <c r="AQ3477" s="140">
        <v>3</v>
      </c>
      <c r="AS3477" s="42">
        <f t="shared" si="489"/>
        <v>1480.8199901143021</v>
      </c>
      <c r="AT3477" s="101">
        <f t="shared" si="490"/>
        <v>0</v>
      </c>
      <c r="AU3477" s="42">
        <f t="shared" si="491"/>
        <v>1480.8199901143021</v>
      </c>
      <c r="AV3477" s="42">
        <f t="shared" si="492"/>
        <v>11577.433140491345</v>
      </c>
      <c r="AW3477" s="102">
        <f t="shared" si="493"/>
        <v>585.0096169344007</v>
      </c>
      <c r="AX3477" s="43">
        <f t="shared" si="486"/>
        <v>0.75</v>
      </c>
      <c r="AY3477" s="43" t="str">
        <f t="shared" si="494"/>
        <v>UTGS</v>
      </c>
    </row>
    <row r="3478" spans="1:51" hidden="1" x14ac:dyDescent="0.2">
      <c r="A3478" s="38">
        <v>3471</v>
      </c>
      <c r="B3478" t="s">
        <v>5806</v>
      </c>
      <c r="C3478" t="s">
        <v>289</v>
      </c>
      <c r="D3478">
        <v>30300</v>
      </c>
      <c r="E3478" t="s">
        <v>219</v>
      </c>
      <c r="F3478">
        <v>5</v>
      </c>
      <c r="G3478" t="str">
        <f>LOOKUP(F3478,{0,6,45},{"F","L","H"})</f>
        <v>F</v>
      </c>
      <c r="H3478" t="s">
        <v>5782</v>
      </c>
      <c r="I3478" s="43" t="str">
        <f>IFERROR(VLOOKUP(#REF!,#REF!,2,FALSE),"No")</f>
        <v>No</v>
      </c>
      <c r="J3478" s="139">
        <v>4</v>
      </c>
      <c r="K3478" s="148">
        <v>181</v>
      </c>
      <c r="L3478" s="148"/>
      <c r="M3478" s="148"/>
      <c r="N3478" s="148"/>
      <c r="O3478" s="148"/>
      <c r="P3478" s="148"/>
      <c r="Q3478" s="148"/>
      <c r="R3478" s="148"/>
      <c r="S3478" s="148"/>
      <c r="T3478" s="148"/>
      <c r="U3478" s="148"/>
      <c r="V3478" s="148"/>
      <c r="W3478" s="148"/>
      <c r="X3478" s="139">
        <v>8</v>
      </c>
      <c r="Y3478" s="148">
        <v>1000</v>
      </c>
      <c r="Z3478" s="148"/>
      <c r="AA3478" s="148"/>
      <c r="AB3478" s="148"/>
      <c r="AC3478" s="148"/>
      <c r="AD3478" s="148"/>
      <c r="AE3478" s="148"/>
      <c r="AF3478" s="148"/>
      <c r="AG3478" s="148"/>
      <c r="AH3478" s="148"/>
      <c r="AI3478" s="148"/>
      <c r="AJ3478" s="148"/>
      <c r="AK3478" s="148"/>
      <c r="AL3478" s="139">
        <v>0</v>
      </c>
      <c r="AM3478" s="139">
        <v>0</v>
      </c>
      <c r="AN3478" s="148">
        <f t="shared" si="487"/>
        <v>1000</v>
      </c>
      <c r="AO3478" s="148">
        <f t="shared" si="488"/>
        <v>181</v>
      </c>
      <c r="AP3478" s="148">
        <v>1</v>
      </c>
      <c r="AQ3478" s="140">
        <v>69</v>
      </c>
      <c r="AS3478" s="42">
        <f t="shared" si="489"/>
        <v>13854.369487421245</v>
      </c>
      <c r="AT3478" s="101">
        <f t="shared" si="490"/>
        <v>0</v>
      </c>
      <c r="AU3478" s="42">
        <f t="shared" si="491"/>
        <v>13854.369487421245</v>
      </c>
      <c r="AV3478" s="42">
        <f t="shared" si="492"/>
        <v>1055.8110394416528</v>
      </c>
      <c r="AW3478" s="102">
        <f t="shared" si="493"/>
        <v>27686.400000000001</v>
      </c>
      <c r="AX3478" s="43">
        <f t="shared" si="486"/>
        <v>4</v>
      </c>
      <c r="AY3478" s="43" t="str">
        <f t="shared" si="494"/>
        <v>UTGS</v>
      </c>
    </row>
    <row r="3479" spans="1:51" hidden="1" x14ac:dyDescent="0.2">
      <c r="A3479" s="38">
        <v>3472</v>
      </c>
      <c r="B3479" t="s">
        <v>362</v>
      </c>
      <c r="C3479" t="s">
        <v>289</v>
      </c>
      <c r="D3479">
        <v>550</v>
      </c>
      <c r="E3479" t="s">
        <v>1245</v>
      </c>
      <c r="F3479">
        <v>2</v>
      </c>
      <c r="G3479" t="str">
        <f>LOOKUP(F3479,{0,6,45},{"F","L","H"})</f>
        <v>F</v>
      </c>
      <c r="H3479" t="s">
        <v>5097</v>
      </c>
      <c r="I3479" s="43" t="str">
        <f>IFERROR(VLOOKUP(#REF!,#REF!,2,FALSE),"No")</f>
        <v>No</v>
      </c>
      <c r="J3479" s="139">
        <v>0.75</v>
      </c>
      <c r="K3479" s="148">
        <v>46</v>
      </c>
      <c r="L3479" s="148"/>
      <c r="M3479" s="148"/>
      <c r="N3479" s="148"/>
      <c r="O3479" s="148"/>
      <c r="P3479" s="148"/>
      <c r="Q3479" s="148"/>
      <c r="R3479" s="148"/>
      <c r="S3479" s="148"/>
      <c r="T3479" s="148"/>
      <c r="U3479" s="148"/>
      <c r="V3479" s="148"/>
      <c r="W3479" s="148"/>
      <c r="X3479" s="139">
        <v>2</v>
      </c>
      <c r="Y3479" s="148">
        <v>219.63</v>
      </c>
      <c r="Z3479" s="149">
        <v>4</v>
      </c>
      <c r="AA3479" s="148">
        <v>780.38</v>
      </c>
      <c r="AB3479" s="148"/>
      <c r="AC3479" s="148"/>
      <c r="AD3479" s="148"/>
      <c r="AE3479" s="148"/>
      <c r="AF3479" s="148"/>
      <c r="AG3479" s="148"/>
      <c r="AH3479" s="148"/>
      <c r="AI3479" s="148"/>
      <c r="AJ3479" s="148"/>
      <c r="AK3479" s="148"/>
      <c r="AL3479" s="139">
        <v>0</v>
      </c>
      <c r="AM3479" s="139">
        <v>0</v>
      </c>
      <c r="AN3479" s="148">
        <f t="shared" si="487"/>
        <v>1000.01</v>
      </c>
      <c r="AO3479" s="148">
        <f t="shared" si="488"/>
        <v>46</v>
      </c>
      <c r="AP3479" s="148">
        <v>11</v>
      </c>
      <c r="AQ3479" s="140">
        <v>101</v>
      </c>
      <c r="AS3479" s="42">
        <f t="shared" si="489"/>
        <v>2961.6399802286041</v>
      </c>
      <c r="AT3479" s="101">
        <f t="shared" si="490"/>
        <v>0</v>
      </c>
      <c r="AU3479" s="42">
        <f t="shared" si="491"/>
        <v>2961.6399802286041</v>
      </c>
      <c r="AV3479" s="42">
        <f t="shared" si="492"/>
        <v>377.29318248605193</v>
      </c>
      <c r="AW3479" s="102">
        <f t="shared" si="493"/>
        <v>585.0096169344007</v>
      </c>
      <c r="AX3479" s="43">
        <f t="shared" si="486"/>
        <v>0.75</v>
      </c>
      <c r="AY3479" s="43" t="str">
        <f t="shared" si="494"/>
        <v>UTGS</v>
      </c>
    </row>
    <row r="3480" spans="1:51" hidden="1" x14ac:dyDescent="0.2">
      <c r="A3480" s="38">
        <v>3473</v>
      </c>
      <c r="B3480" t="s">
        <v>362</v>
      </c>
      <c r="C3480" t="s">
        <v>289</v>
      </c>
      <c r="D3480">
        <v>550</v>
      </c>
      <c r="E3480" t="s">
        <v>1245</v>
      </c>
      <c r="F3480">
        <v>2</v>
      </c>
      <c r="G3480" t="str">
        <f>LOOKUP(F3480,{0,6,45},{"F","L","H"})</f>
        <v>F</v>
      </c>
      <c r="H3480" t="s">
        <v>5098</v>
      </c>
      <c r="I3480" s="43" t="str">
        <f>IFERROR(VLOOKUP(#REF!,#REF!,2,FALSE),"No")</f>
        <v>No</v>
      </c>
      <c r="J3480" s="139">
        <v>0.75</v>
      </c>
      <c r="K3480" s="148">
        <v>14</v>
      </c>
      <c r="L3480" s="148"/>
      <c r="M3480" s="148"/>
      <c r="N3480" s="148"/>
      <c r="O3480" s="148"/>
      <c r="P3480" s="148"/>
      <c r="Q3480" s="148"/>
      <c r="R3480" s="148"/>
      <c r="S3480" s="148"/>
      <c r="T3480" s="148"/>
      <c r="U3480" s="148"/>
      <c r="V3480" s="148"/>
      <c r="W3480" s="148"/>
      <c r="X3480" s="139">
        <v>2</v>
      </c>
      <c r="Y3480" s="148">
        <v>687.09</v>
      </c>
      <c r="Z3480" s="149">
        <v>4</v>
      </c>
      <c r="AA3480" s="148">
        <v>312.91000000000003</v>
      </c>
      <c r="AB3480" s="148"/>
      <c r="AC3480" s="148"/>
      <c r="AD3480" s="148"/>
      <c r="AE3480" s="148"/>
      <c r="AF3480" s="148"/>
      <c r="AG3480" s="148"/>
      <c r="AH3480" s="148"/>
      <c r="AI3480" s="148"/>
      <c r="AJ3480" s="148"/>
      <c r="AK3480" s="148"/>
      <c r="AL3480" s="139">
        <v>0</v>
      </c>
      <c r="AM3480" s="139">
        <v>0</v>
      </c>
      <c r="AN3480" s="148">
        <f t="shared" si="487"/>
        <v>1000</v>
      </c>
      <c r="AO3480" s="148">
        <f t="shared" si="488"/>
        <v>14</v>
      </c>
      <c r="AP3480" s="148">
        <v>6</v>
      </c>
      <c r="AQ3480" s="140">
        <v>38</v>
      </c>
      <c r="AS3480" s="42">
        <f t="shared" si="489"/>
        <v>901.36868963479253</v>
      </c>
      <c r="AT3480" s="101">
        <f t="shared" si="490"/>
        <v>0</v>
      </c>
      <c r="AU3480" s="42">
        <f t="shared" si="491"/>
        <v>901.36868963479253</v>
      </c>
      <c r="AV3480" s="42">
        <f t="shared" si="492"/>
        <v>914.59280056510613</v>
      </c>
      <c r="AW3480" s="102">
        <f t="shared" si="493"/>
        <v>585.0096169344007</v>
      </c>
      <c r="AX3480" s="43">
        <f t="shared" si="486"/>
        <v>0.75</v>
      </c>
      <c r="AY3480" s="43" t="str">
        <f t="shared" si="494"/>
        <v>UTGS</v>
      </c>
    </row>
    <row r="3481" spans="1:51" hidden="1" x14ac:dyDescent="0.2">
      <c r="A3481" s="38">
        <v>3474</v>
      </c>
      <c r="B3481" t="s">
        <v>5806</v>
      </c>
      <c r="C3481" t="s">
        <v>289</v>
      </c>
      <c r="D3481">
        <v>30300</v>
      </c>
      <c r="E3481" t="s">
        <v>219</v>
      </c>
      <c r="F3481">
        <v>5</v>
      </c>
      <c r="G3481" t="str">
        <f>LOOKUP(F3481,{0,6,45},{"F","L","H"})</f>
        <v>F</v>
      </c>
      <c r="H3481" t="s">
        <v>5099</v>
      </c>
      <c r="I3481" s="43" t="str">
        <f>IFERROR(VLOOKUP(#REF!,#REF!,2,FALSE),"No")</f>
        <v>No</v>
      </c>
      <c r="J3481" s="139">
        <v>4</v>
      </c>
      <c r="K3481" s="148">
        <v>252</v>
      </c>
      <c r="L3481" s="148">
        <v>6</v>
      </c>
      <c r="M3481" s="148">
        <v>2</v>
      </c>
      <c r="N3481" s="148">
        <v>8</v>
      </c>
      <c r="O3481" s="148">
        <v>1</v>
      </c>
      <c r="P3481" s="148"/>
      <c r="Q3481" s="148"/>
      <c r="R3481" s="148"/>
      <c r="S3481" s="148"/>
      <c r="T3481" s="148"/>
      <c r="U3481" s="148"/>
      <c r="V3481" s="148"/>
      <c r="W3481" s="148"/>
      <c r="X3481" s="139">
        <v>8</v>
      </c>
      <c r="Y3481" s="148">
        <v>1000</v>
      </c>
      <c r="Z3481" s="148"/>
      <c r="AA3481" s="148"/>
      <c r="AB3481" s="148"/>
      <c r="AC3481" s="148"/>
      <c r="AD3481" s="148"/>
      <c r="AE3481" s="148"/>
      <c r="AF3481" s="148"/>
      <c r="AG3481" s="148"/>
      <c r="AH3481" s="148"/>
      <c r="AI3481" s="148"/>
      <c r="AJ3481" s="148"/>
      <c r="AK3481" s="148"/>
      <c r="AL3481" s="139">
        <v>0</v>
      </c>
      <c r="AM3481" s="139">
        <v>0</v>
      </c>
      <c r="AN3481" s="148">
        <f t="shared" si="487"/>
        <v>1000</v>
      </c>
      <c r="AO3481" s="148">
        <f t="shared" si="488"/>
        <v>255</v>
      </c>
      <c r="AP3481" s="148">
        <v>2</v>
      </c>
      <c r="AQ3481" s="140">
        <v>2</v>
      </c>
      <c r="AS3481" s="42">
        <f t="shared" si="489"/>
        <v>19475.612013426267</v>
      </c>
      <c r="AT3481" s="101">
        <f t="shared" si="490"/>
        <v>0</v>
      </c>
      <c r="AU3481" s="42">
        <f t="shared" si="491"/>
        <v>19475.612013426267</v>
      </c>
      <c r="AV3481" s="42">
        <f t="shared" si="492"/>
        <v>36425.480860737021</v>
      </c>
      <c r="AW3481" s="102">
        <f t="shared" si="493"/>
        <v>27686.400000000001</v>
      </c>
      <c r="AX3481" s="43">
        <f t="shared" si="486"/>
        <v>4</v>
      </c>
      <c r="AY3481" s="43" t="str">
        <f t="shared" si="494"/>
        <v>UTGS</v>
      </c>
    </row>
    <row r="3482" spans="1:51" hidden="1" x14ac:dyDescent="0.2">
      <c r="A3482" s="38">
        <v>3475</v>
      </c>
      <c r="B3482" t="s">
        <v>362</v>
      </c>
      <c r="C3482" t="s">
        <v>289</v>
      </c>
      <c r="D3482">
        <v>550</v>
      </c>
      <c r="E3482" t="s">
        <v>1245</v>
      </c>
      <c r="F3482">
        <v>2</v>
      </c>
      <c r="G3482" t="str">
        <f>LOOKUP(F3482,{0,6,45},{"F","L","H"})</f>
        <v>F</v>
      </c>
      <c r="H3482" t="s">
        <v>5100</v>
      </c>
      <c r="I3482" s="43" t="str">
        <f>IFERROR(VLOOKUP(#REF!,#REF!,2,FALSE),"No")</f>
        <v>No</v>
      </c>
      <c r="J3482" s="139">
        <v>0.75</v>
      </c>
      <c r="K3482" s="148">
        <v>21</v>
      </c>
      <c r="L3482" s="148"/>
      <c r="M3482" s="148"/>
      <c r="N3482" s="148"/>
      <c r="O3482" s="148"/>
      <c r="P3482" s="148"/>
      <c r="Q3482" s="148"/>
      <c r="R3482" s="148"/>
      <c r="S3482" s="148"/>
      <c r="T3482" s="148"/>
      <c r="U3482" s="148"/>
      <c r="V3482" s="148"/>
      <c r="W3482" s="148"/>
      <c r="X3482" s="139">
        <v>2</v>
      </c>
      <c r="Y3482" s="148">
        <v>865.15</v>
      </c>
      <c r="Z3482" s="148">
        <v>6</v>
      </c>
      <c r="AA3482" s="148">
        <v>134.85</v>
      </c>
      <c r="AB3482" s="148"/>
      <c r="AC3482" s="148"/>
      <c r="AD3482" s="148"/>
      <c r="AE3482" s="148"/>
      <c r="AF3482" s="148"/>
      <c r="AG3482" s="148"/>
      <c r="AH3482" s="148"/>
      <c r="AI3482" s="148"/>
      <c r="AJ3482" s="148"/>
      <c r="AK3482" s="148"/>
      <c r="AL3482" s="139">
        <v>0</v>
      </c>
      <c r="AM3482" s="139">
        <v>0</v>
      </c>
      <c r="AN3482" s="148">
        <f t="shared" si="487"/>
        <v>1000</v>
      </c>
      <c r="AO3482" s="148">
        <f t="shared" si="488"/>
        <v>21</v>
      </c>
      <c r="AP3482" s="148">
        <v>5</v>
      </c>
      <c r="AQ3482" s="140">
        <v>5</v>
      </c>
      <c r="AS3482" s="42">
        <f t="shared" si="489"/>
        <v>1352.0530344521887</v>
      </c>
      <c r="AT3482" s="101">
        <f t="shared" si="490"/>
        <v>0</v>
      </c>
      <c r="AU3482" s="42">
        <f t="shared" si="491"/>
        <v>1352.0530344521887</v>
      </c>
      <c r="AV3482" s="42">
        <f t="shared" si="492"/>
        <v>7244.4067442948071</v>
      </c>
      <c r="AW3482" s="102">
        <f t="shared" si="493"/>
        <v>585.0096169344007</v>
      </c>
      <c r="AX3482" s="43">
        <f t="shared" si="486"/>
        <v>0.75</v>
      </c>
      <c r="AY3482" s="43" t="str">
        <f t="shared" si="494"/>
        <v>UTGS</v>
      </c>
    </row>
    <row r="3483" spans="1:51" hidden="1" x14ac:dyDescent="0.2">
      <c r="A3483" s="38">
        <v>3476</v>
      </c>
      <c r="B3483" t="s">
        <v>362</v>
      </c>
      <c r="C3483" t="s">
        <v>289</v>
      </c>
      <c r="D3483">
        <v>550</v>
      </c>
      <c r="E3483" t="s">
        <v>1245</v>
      </c>
      <c r="F3483">
        <v>2</v>
      </c>
      <c r="G3483" t="str">
        <f>LOOKUP(F3483,{0,6,45},{"F","L","H"})</f>
        <v>F</v>
      </c>
      <c r="H3483" t="s">
        <v>5101</v>
      </c>
      <c r="I3483" s="43" t="str">
        <f>IFERROR(VLOOKUP(#REF!,#REF!,2,FALSE),"No")</f>
        <v>No</v>
      </c>
      <c r="J3483" s="139">
        <v>0.75</v>
      </c>
      <c r="K3483" s="148">
        <v>53</v>
      </c>
      <c r="L3483" s="148"/>
      <c r="M3483" s="148"/>
      <c r="N3483" s="148"/>
      <c r="O3483" s="148"/>
      <c r="P3483" s="148"/>
      <c r="Q3483" s="148"/>
      <c r="R3483" s="148"/>
      <c r="S3483" s="148"/>
      <c r="T3483" s="148"/>
      <c r="U3483" s="148"/>
      <c r="V3483" s="148"/>
      <c r="W3483" s="148"/>
      <c r="X3483" s="139">
        <v>2</v>
      </c>
      <c r="Y3483" s="148">
        <v>89.21</v>
      </c>
      <c r="Z3483" s="148">
        <v>4</v>
      </c>
      <c r="AA3483" s="148">
        <v>910.79</v>
      </c>
      <c r="AB3483" s="148"/>
      <c r="AC3483" s="148"/>
      <c r="AD3483" s="148"/>
      <c r="AE3483" s="148"/>
      <c r="AF3483" s="148"/>
      <c r="AG3483" s="148"/>
      <c r="AH3483" s="148"/>
      <c r="AI3483" s="148"/>
      <c r="AJ3483" s="148"/>
      <c r="AK3483" s="148"/>
      <c r="AL3483" s="139">
        <v>0</v>
      </c>
      <c r="AM3483" s="139">
        <v>0</v>
      </c>
      <c r="AN3483" s="148">
        <f t="shared" si="487"/>
        <v>1000</v>
      </c>
      <c r="AO3483" s="148">
        <f t="shared" si="488"/>
        <v>53</v>
      </c>
      <c r="AP3483" s="148">
        <v>6</v>
      </c>
      <c r="AQ3483" s="140">
        <v>31</v>
      </c>
      <c r="AS3483" s="42">
        <f t="shared" si="489"/>
        <v>3412.3243250460005</v>
      </c>
      <c r="AT3483" s="101">
        <f t="shared" si="490"/>
        <v>0</v>
      </c>
      <c r="AU3483" s="42">
        <f t="shared" si="491"/>
        <v>3412.3243250460005</v>
      </c>
      <c r="AV3483" s="42">
        <f t="shared" si="492"/>
        <v>1259.3976135959365</v>
      </c>
      <c r="AW3483" s="102">
        <f t="shared" si="493"/>
        <v>585.0096169344007</v>
      </c>
      <c r="AX3483" s="43">
        <f t="shared" si="486"/>
        <v>0.75</v>
      </c>
      <c r="AY3483" s="43" t="str">
        <f t="shared" si="494"/>
        <v>UTGS</v>
      </c>
    </row>
    <row r="3484" spans="1:51" hidden="1" x14ac:dyDescent="0.2">
      <c r="A3484" s="38">
        <v>3477</v>
      </c>
      <c r="B3484" t="s">
        <v>362</v>
      </c>
      <c r="C3484" t="s">
        <v>289</v>
      </c>
      <c r="D3484">
        <v>320</v>
      </c>
      <c r="E3484" t="s">
        <v>1223</v>
      </c>
      <c r="F3484">
        <v>0.25</v>
      </c>
      <c r="G3484" t="str">
        <f>LOOKUP(F3484,{0,6,45},{"F","L","H"})</f>
        <v>F</v>
      </c>
      <c r="H3484" t="s">
        <v>5102</v>
      </c>
      <c r="I3484" s="43" t="str">
        <f>IFERROR(VLOOKUP(#REF!,#REF!,2,FALSE),"No")</f>
        <v>No</v>
      </c>
      <c r="J3484" s="139">
        <v>0.75</v>
      </c>
      <c r="K3484" s="148">
        <v>34</v>
      </c>
      <c r="L3484" s="148"/>
      <c r="M3484" s="148"/>
      <c r="N3484" s="148"/>
      <c r="O3484" s="148"/>
      <c r="P3484" s="148"/>
      <c r="Q3484" s="148"/>
      <c r="R3484" s="148"/>
      <c r="S3484" s="148"/>
      <c r="T3484" s="148"/>
      <c r="U3484" s="148"/>
      <c r="V3484" s="148"/>
      <c r="W3484" s="148"/>
      <c r="X3484" s="139">
        <v>2</v>
      </c>
      <c r="Y3484" s="148">
        <v>1000</v>
      </c>
      <c r="Z3484" s="148"/>
      <c r="AA3484" s="148"/>
      <c r="AB3484" s="148"/>
      <c r="AC3484" s="148"/>
      <c r="AD3484" s="148"/>
      <c r="AE3484" s="148"/>
      <c r="AF3484" s="148"/>
      <c r="AG3484" s="148"/>
      <c r="AH3484" s="148"/>
      <c r="AI3484" s="148"/>
      <c r="AJ3484" s="148"/>
      <c r="AK3484" s="148"/>
      <c r="AL3484" s="139">
        <v>0</v>
      </c>
      <c r="AM3484" s="139">
        <v>0</v>
      </c>
      <c r="AN3484" s="148">
        <f t="shared" si="487"/>
        <v>1000</v>
      </c>
      <c r="AO3484" s="148">
        <f t="shared" si="488"/>
        <v>34</v>
      </c>
      <c r="AP3484" s="148">
        <v>2</v>
      </c>
      <c r="AQ3484" s="140">
        <v>2</v>
      </c>
      <c r="AS3484" s="42">
        <f t="shared" si="489"/>
        <v>2189.0382462559246</v>
      </c>
      <c r="AT3484" s="101">
        <f t="shared" si="490"/>
        <v>0</v>
      </c>
      <c r="AU3484" s="42">
        <f t="shared" si="491"/>
        <v>2189.0382462559246</v>
      </c>
      <c r="AV3484" s="42">
        <f t="shared" si="492"/>
        <v>16255.480860737016</v>
      </c>
      <c r="AW3484" s="102">
        <f t="shared" si="493"/>
        <v>431</v>
      </c>
      <c r="AX3484" s="43">
        <f t="shared" si="486"/>
        <v>0.75</v>
      </c>
      <c r="AY3484" s="43" t="str">
        <f t="shared" si="494"/>
        <v>UTGS</v>
      </c>
    </row>
    <row r="3485" spans="1:51" hidden="1" x14ac:dyDescent="0.2">
      <c r="A3485" s="38">
        <v>3478</v>
      </c>
      <c r="B3485" t="s">
        <v>5807</v>
      </c>
      <c r="C3485" t="s">
        <v>5746</v>
      </c>
      <c r="D3485">
        <v>212570</v>
      </c>
      <c r="E3485" t="s">
        <v>1222</v>
      </c>
      <c r="F3485">
        <v>40</v>
      </c>
      <c r="G3485" t="str">
        <f>LOOKUP(F3485,{0,6,45},{"F","L","H"})</f>
        <v>L</v>
      </c>
      <c r="H3485" t="s">
        <v>5783</v>
      </c>
      <c r="I3485" s="43" t="str">
        <f>IFERROR(VLOOKUP(#REF!,#REF!,2,FALSE),"No")</f>
        <v>No</v>
      </c>
      <c r="J3485" s="139">
        <v>6</v>
      </c>
      <c r="K3485" s="148">
        <v>169</v>
      </c>
      <c r="L3485" s="148">
        <v>8</v>
      </c>
      <c r="M3485" s="148">
        <v>2</v>
      </c>
      <c r="N3485" s="148"/>
      <c r="O3485" s="148"/>
      <c r="P3485" s="148"/>
      <c r="Q3485" s="148"/>
      <c r="R3485" s="148"/>
      <c r="S3485" s="148"/>
      <c r="T3485" s="148"/>
      <c r="U3485" s="148"/>
      <c r="V3485" s="148"/>
      <c r="W3485" s="148"/>
      <c r="X3485" s="139">
        <v>8</v>
      </c>
      <c r="Y3485" s="148">
        <v>1000</v>
      </c>
      <c r="Z3485" s="148"/>
      <c r="AA3485" s="148"/>
      <c r="AB3485" s="148"/>
      <c r="AC3485" s="148"/>
      <c r="AD3485" s="148"/>
      <c r="AE3485" s="148"/>
      <c r="AF3485" s="148"/>
      <c r="AG3485" s="148"/>
      <c r="AH3485" s="148"/>
      <c r="AI3485" s="148"/>
      <c r="AJ3485" s="148"/>
      <c r="AK3485" s="148"/>
      <c r="AL3485" s="139">
        <v>0</v>
      </c>
      <c r="AM3485" s="139">
        <v>0</v>
      </c>
      <c r="AN3485" s="148">
        <f t="shared" si="487"/>
        <v>1000</v>
      </c>
      <c r="AO3485" s="148">
        <f t="shared" si="488"/>
        <v>171</v>
      </c>
      <c r="AP3485" s="148">
        <v>1</v>
      </c>
      <c r="AQ3485" s="140">
        <v>19</v>
      </c>
      <c r="AS3485" s="42">
        <f t="shared" si="489"/>
        <v>9039.1112000000012</v>
      </c>
      <c r="AT3485" s="101">
        <f t="shared" si="490"/>
        <v>0</v>
      </c>
      <c r="AU3485" s="42">
        <f t="shared" si="491"/>
        <v>9039.1112000000012</v>
      </c>
      <c r="AV3485" s="42">
        <f t="shared" si="492"/>
        <v>3834.2611432354761</v>
      </c>
      <c r="AW3485" s="102">
        <f t="shared" si="493"/>
        <v>58606.76</v>
      </c>
      <c r="AX3485" s="43">
        <f t="shared" si="486"/>
        <v>6</v>
      </c>
      <c r="AY3485" s="43" t="str">
        <f t="shared" si="494"/>
        <v>UTTSS</v>
      </c>
    </row>
    <row r="3486" spans="1:51" hidden="1" x14ac:dyDescent="0.2">
      <c r="A3486" s="38">
        <v>3479</v>
      </c>
      <c r="B3486" t="s">
        <v>362</v>
      </c>
      <c r="C3486" t="s">
        <v>289</v>
      </c>
      <c r="D3486">
        <v>540</v>
      </c>
      <c r="E3486" t="s">
        <v>1250</v>
      </c>
      <c r="F3486">
        <v>0.25</v>
      </c>
      <c r="G3486" t="str">
        <f>LOOKUP(F3486,{0,6,45},{"F","L","H"})</f>
        <v>F</v>
      </c>
      <c r="H3486" t="s">
        <v>5104</v>
      </c>
      <c r="I3486" s="43" t="str">
        <f>IFERROR(VLOOKUP(#REF!,#REF!,2,FALSE),"No")</f>
        <v>No</v>
      </c>
      <c r="J3486" s="139">
        <v>0.75</v>
      </c>
      <c r="K3486" s="148">
        <v>39</v>
      </c>
      <c r="L3486" s="148"/>
      <c r="M3486" s="148"/>
      <c r="N3486" s="148"/>
      <c r="O3486" s="148"/>
      <c r="P3486" s="148"/>
      <c r="Q3486" s="148"/>
      <c r="R3486" s="148"/>
      <c r="S3486" s="148"/>
      <c r="T3486" s="148"/>
      <c r="U3486" s="148"/>
      <c r="V3486" s="148"/>
      <c r="W3486" s="148"/>
      <c r="X3486" s="139">
        <v>2</v>
      </c>
      <c r="Y3486" s="148">
        <v>1000</v>
      </c>
      <c r="Z3486" s="148"/>
      <c r="AA3486" s="148"/>
      <c r="AB3486" s="148"/>
      <c r="AC3486" s="148"/>
      <c r="AD3486" s="148"/>
      <c r="AE3486" s="148"/>
      <c r="AF3486" s="148"/>
      <c r="AG3486" s="148"/>
      <c r="AH3486" s="148"/>
      <c r="AI3486" s="148"/>
      <c r="AJ3486" s="148"/>
      <c r="AK3486" s="148"/>
      <c r="AL3486" s="139">
        <v>0</v>
      </c>
      <c r="AM3486" s="139">
        <v>0</v>
      </c>
      <c r="AN3486" s="148">
        <f t="shared" si="487"/>
        <v>1000</v>
      </c>
      <c r="AO3486" s="148">
        <f t="shared" si="488"/>
        <v>39</v>
      </c>
      <c r="AP3486" s="148">
        <v>5</v>
      </c>
      <c r="AQ3486" s="140">
        <v>5</v>
      </c>
      <c r="AS3486" s="42">
        <f t="shared" si="489"/>
        <v>2510.9556354112078</v>
      </c>
      <c r="AT3486" s="101">
        <f t="shared" si="490"/>
        <v>0</v>
      </c>
      <c r="AU3486" s="42">
        <f t="shared" si="491"/>
        <v>2510.9556354112078</v>
      </c>
      <c r="AV3486" s="42">
        <f t="shared" si="492"/>
        <v>6502.1923442948064</v>
      </c>
      <c r="AW3486" s="102">
        <f t="shared" si="493"/>
        <v>585.0096169344007</v>
      </c>
      <c r="AX3486" s="43">
        <f t="shared" si="486"/>
        <v>0.75</v>
      </c>
      <c r="AY3486" s="43" t="str">
        <f t="shared" si="494"/>
        <v>UTGS</v>
      </c>
    </row>
    <row r="3487" spans="1:51" hidden="1" x14ac:dyDescent="0.2">
      <c r="A3487" s="38">
        <v>3480</v>
      </c>
      <c r="B3487" t="s">
        <v>5806</v>
      </c>
      <c r="C3487" t="s">
        <v>289</v>
      </c>
      <c r="D3487">
        <v>21100</v>
      </c>
      <c r="E3487" t="s">
        <v>197</v>
      </c>
      <c r="F3487">
        <v>5</v>
      </c>
      <c r="G3487" t="str">
        <f>LOOKUP(F3487,{0,6,45},{"F","L","H"})</f>
        <v>F</v>
      </c>
      <c r="H3487" t="s">
        <v>5105</v>
      </c>
      <c r="I3487" s="43" t="str">
        <f>IFERROR(VLOOKUP(#REF!,#REF!,2,FALSE),"No")</f>
        <v>No</v>
      </c>
      <c r="J3487" s="139">
        <v>4</v>
      </c>
      <c r="K3487" s="148">
        <v>34</v>
      </c>
      <c r="L3487" s="148"/>
      <c r="M3487" s="148"/>
      <c r="N3487" s="148"/>
      <c r="O3487" s="148"/>
      <c r="P3487" s="148"/>
      <c r="Q3487" s="148"/>
      <c r="R3487" s="148"/>
      <c r="S3487" s="148"/>
      <c r="T3487" s="148"/>
      <c r="U3487" s="148"/>
      <c r="V3487" s="148"/>
      <c r="W3487" s="148"/>
      <c r="X3487" s="139">
        <v>4</v>
      </c>
      <c r="Y3487" s="148">
        <v>1000</v>
      </c>
      <c r="Z3487" s="149"/>
      <c r="AA3487" s="148"/>
      <c r="AB3487" s="148"/>
      <c r="AC3487" s="148"/>
      <c r="AD3487" s="148"/>
      <c r="AE3487" s="148"/>
      <c r="AF3487" s="148"/>
      <c r="AG3487" s="148"/>
      <c r="AH3487" s="148"/>
      <c r="AI3487" s="148"/>
      <c r="AJ3487" s="148"/>
      <c r="AK3487" s="148"/>
      <c r="AL3487" s="139">
        <v>0</v>
      </c>
      <c r="AM3487" s="139">
        <v>0</v>
      </c>
      <c r="AN3487" s="148">
        <f t="shared" si="487"/>
        <v>1000</v>
      </c>
      <c r="AO3487" s="148">
        <f t="shared" si="488"/>
        <v>34</v>
      </c>
      <c r="AP3487" s="148">
        <v>3</v>
      </c>
      <c r="AQ3487" s="140">
        <v>3</v>
      </c>
      <c r="AS3487" s="42">
        <f t="shared" si="489"/>
        <v>2602.4782462559247</v>
      </c>
      <c r="AT3487" s="101">
        <f t="shared" si="490"/>
        <v>0</v>
      </c>
      <c r="AU3487" s="42">
        <f t="shared" si="491"/>
        <v>2602.4782462559247</v>
      </c>
      <c r="AV3487" s="42">
        <f t="shared" si="492"/>
        <v>13226.987240491346</v>
      </c>
      <c r="AW3487" s="102">
        <f t="shared" si="493"/>
        <v>18747.149999999998</v>
      </c>
      <c r="AX3487" s="43">
        <f t="shared" si="486"/>
        <v>4</v>
      </c>
      <c r="AY3487" s="43" t="str">
        <f t="shared" si="494"/>
        <v>UTGS</v>
      </c>
    </row>
    <row r="3488" spans="1:51" hidden="1" x14ac:dyDescent="0.2">
      <c r="A3488" s="38">
        <v>3481</v>
      </c>
      <c r="B3488" t="s">
        <v>362</v>
      </c>
      <c r="C3488" t="s">
        <v>289</v>
      </c>
      <c r="D3488">
        <v>550</v>
      </c>
      <c r="E3488" t="s">
        <v>1245</v>
      </c>
      <c r="F3488">
        <v>2</v>
      </c>
      <c r="G3488" t="str">
        <f>LOOKUP(F3488,{0,6,45},{"F","L","H"})</f>
        <v>F</v>
      </c>
      <c r="H3488" t="s">
        <v>5106</v>
      </c>
      <c r="I3488" s="43" t="str">
        <f>IFERROR(VLOOKUP(#REF!,#REF!,2,FALSE),"No")</f>
        <v>No</v>
      </c>
      <c r="J3488" s="139">
        <v>0.75</v>
      </c>
      <c r="K3488" s="148">
        <v>64</v>
      </c>
      <c r="L3488" s="148"/>
      <c r="M3488" s="148"/>
      <c r="N3488" s="148"/>
      <c r="O3488" s="148"/>
      <c r="P3488" s="148"/>
      <c r="Q3488" s="148"/>
      <c r="R3488" s="148"/>
      <c r="S3488" s="148"/>
      <c r="T3488" s="148"/>
      <c r="U3488" s="148"/>
      <c r="V3488" s="148"/>
      <c r="W3488" s="148"/>
      <c r="X3488" s="139">
        <v>2</v>
      </c>
      <c r="Y3488" s="148">
        <v>1000</v>
      </c>
      <c r="Z3488" s="148"/>
      <c r="AA3488" s="148"/>
      <c r="AB3488" s="148"/>
      <c r="AC3488" s="148"/>
      <c r="AD3488" s="148"/>
      <c r="AE3488" s="148"/>
      <c r="AF3488" s="148"/>
      <c r="AG3488" s="148"/>
      <c r="AH3488" s="148"/>
      <c r="AI3488" s="148"/>
      <c r="AJ3488" s="148"/>
      <c r="AK3488" s="148"/>
      <c r="AL3488" s="139">
        <v>0</v>
      </c>
      <c r="AM3488" s="139">
        <v>0</v>
      </c>
      <c r="AN3488" s="148">
        <f t="shared" si="487"/>
        <v>1000</v>
      </c>
      <c r="AO3488" s="148">
        <f t="shared" si="488"/>
        <v>64</v>
      </c>
      <c r="AP3488" s="148">
        <v>11</v>
      </c>
      <c r="AQ3488" s="140">
        <v>34</v>
      </c>
      <c r="AS3488" s="42">
        <f t="shared" si="489"/>
        <v>4120.542581187623</v>
      </c>
      <c r="AT3488" s="101">
        <f t="shared" si="490"/>
        <v>0</v>
      </c>
      <c r="AU3488" s="42">
        <f t="shared" si="491"/>
        <v>4120.542581187623</v>
      </c>
      <c r="AV3488" s="42">
        <f t="shared" si="492"/>
        <v>956.20475651394213</v>
      </c>
      <c r="AW3488" s="102">
        <f t="shared" si="493"/>
        <v>585.0096169344007</v>
      </c>
      <c r="AX3488" s="43">
        <f t="shared" si="486"/>
        <v>0.75</v>
      </c>
      <c r="AY3488" s="43" t="str">
        <f t="shared" si="494"/>
        <v>UTGS</v>
      </c>
    </row>
    <row r="3489" spans="1:51" hidden="1" x14ac:dyDescent="0.2">
      <c r="A3489" s="38">
        <v>3482</v>
      </c>
      <c r="B3489" t="s">
        <v>362</v>
      </c>
      <c r="C3489" t="s">
        <v>289</v>
      </c>
      <c r="D3489">
        <v>320</v>
      </c>
      <c r="E3489" t="s">
        <v>1245</v>
      </c>
      <c r="F3489">
        <v>0.25</v>
      </c>
      <c r="G3489" t="str">
        <f>LOOKUP(F3489,{0,6,45},{"F","L","H"})</f>
        <v>F</v>
      </c>
      <c r="H3489" t="s">
        <v>5107</v>
      </c>
      <c r="I3489" s="43" t="str">
        <f>IFERROR(VLOOKUP(#REF!,#REF!,2,FALSE),"No")</f>
        <v>No</v>
      </c>
      <c r="J3489" s="139">
        <v>0.75</v>
      </c>
      <c r="K3489" s="148">
        <v>30</v>
      </c>
      <c r="L3489" s="148"/>
      <c r="M3489" s="148"/>
      <c r="N3489" s="148"/>
      <c r="O3489" s="148"/>
      <c r="P3489" s="148"/>
      <c r="Q3489" s="148"/>
      <c r="R3489" s="148"/>
      <c r="S3489" s="148"/>
      <c r="T3489" s="148"/>
      <c r="U3489" s="148"/>
      <c r="V3489" s="148"/>
      <c r="W3489" s="148"/>
      <c r="X3489" s="139">
        <v>2</v>
      </c>
      <c r="Y3489" s="148">
        <v>1000</v>
      </c>
      <c r="Z3489" s="148"/>
      <c r="AA3489" s="148"/>
      <c r="AB3489" s="148"/>
      <c r="AC3489" s="148"/>
      <c r="AD3489" s="148"/>
      <c r="AE3489" s="148"/>
      <c r="AF3489" s="148"/>
      <c r="AG3489" s="148"/>
      <c r="AH3489" s="148"/>
      <c r="AI3489" s="148"/>
      <c r="AJ3489" s="148"/>
      <c r="AK3489" s="148"/>
      <c r="AL3489" s="139">
        <v>0</v>
      </c>
      <c r="AM3489" s="139">
        <v>0</v>
      </c>
      <c r="AN3489" s="148">
        <f t="shared" si="487"/>
        <v>1000</v>
      </c>
      <c r="AO3489" s="148">
        <f t="shared" si="488"/>
        <v>30</v>
      </c>
      <c r="AP3489" s="148">
        <v>8</v>
      </c>
      <c r="AQ3489" s="140">
        <v>8</v>
      </c>
      <c r="AS3489" s="42">
        <f t="shared" si="489"/>
        <v>1931.5043349316984</v>
      </c>
      <c r="AT3489" s="101">
        <f t="shared" si="490"/>
        <v>0</v>
      </c>
      <c r="AU3489" s="42">
        <f t="shared" si="491"/>
        <v>1931.5043349316984</v>
      </c>
      <c r="AV3489" s="42">
        <f t="shared" si="492"/>
        <v>4063.870215184254</v>
      </c>
      <c r="AW3489" s="102">
        <f t="shared" si="493"/>
        <v>431</v>
      </c>
      <c r="AX3489" s="43">
        <f t="shared" si="486"/>
        <v>0.75</v>
      </c>
      <c r="AY3489" s="43" t="str">
        <f t="shared" si="494"/>
        <v>UTGS</v>
      </c>
    </row>
    <row r="3490" spans="1:51" hidden="1" x14ac:dyDescent="0.2">
      <c r="A3490" s="38">
        <v>3483</v>
      </c>
      <c r="B3490" t="s">
        <v>362</v>
      </c>
      <c r="C3490" t="s">
        <v>289</v>
      </c>
      <c r="D3490">
        <v>320</v>
      </c>
      <c r="E3490" t="s">
        <v>1245</v>
      </c>
      <c r="F3490">
        <v>0.25</v>
      </c>
      <c r="G3490" t="str">
        <f>LOOKUP(F3490,{0,6,45},{"F","L","H"})</f>
        <v>F</v>
      </c>
      <c r="H3490" t="s">
        <v>5108</v>
      </c>
      <c r="I3490" s="43" t="str">
        <f>IFERROR(VLOOKUP(#REF!,#REF!,2,FALSE),"No")</f>
        <v>No</v>
      </c>
      <c r="J3490" s="139">
        <v>0.75</v>
      </c>
      <c r="K3490" s="148">
        <v>39</v>
      </c>
      <c r="L3490" s="148"/>
      <c r="M3490" s="148"/>
      <c r="N3490" s="148"/>
      <c r="O3490" s="148"/>
      <c r="P3490" s="148"/>
      <c r="Q3490" s="148"/>
      <c r="R3490" s="148"/>
      <c r="S3490" s="148"/>
      <c r="T3490" s="148"/>
      <c r="U3490" s="148"/>
      <c r="V3490" s="148"/>
      <c r="W3490" s="148"/>
      <c r="X3490" s="139">
        <v>2</v>
      </c>
      <c r="Y3490" s="148">
        <v>1000</v>
      </c>
      <c r="Z3490" s="149"/>
      <c r="AA3490" s="148"/>
      <c r="AB3490" s="148"/>
      <c r="AC3490" s="148"/>
      <c r="AD3490" s="148"/>
      <c r="AE3490" s="148"/>
      <c r="AF3490" s="148"/>
      <c r="AG3490" s="148"/>
      <c r="AH3490" s="148"/>
      <c r="AI3490" s="148"/>
      <c r="AJ3490" s="148"/>
      <c r="AK3490" s="148"/>
      <c r="AL3490" s="139">
        <v>0</v>
      </c>
      <c r="AM3490" s="139">
        <v>0</v>
      </c>
      <c r="AN3490" s="148">
        <f t="shared" si="487"/>
        <v>1000</v>
      </c>
      <c r="AO3490" s="148">
        <f t="shared" si="488"/>
        <v>39</v>
      </c>
      <c r="AP3490" s="148">
        <v>8</v>
      </c>
      <c r="AQ3490" s="140">
        <v>8</v>
      </c>
      <c r="AS3490" s="42">
        <f t="shared" si="489"/>
        <v>2510.9556354112078</v>
      </c>
      <c r="AT3490" s="101">
        <f t="shared" si="490"/>
        <v>0</v>
      </c>
      <c r="AU3490" s="42">
        <f t="shared" si="491"/>
        <v>2510.9556354112078</v>
      </c>
      <c r="AV3490" s="42">
        <f t="shared" si="492"/>
        <v>4063.870215184254</v>
      </c>
      <c r="AW3490" s="102">
        <f t="shared" si="493"/>
        <v>431</v>
      </c>
      <c r="AX3490" s="43">
        <f t="shared" si="486"/>
        <v>0.75</v>
      </c>
      <c r="AY3490" s="43" t="str">
        <f t="shared" si="494"/>
        <v>UTGS</v>
      </c>
    </row>
    <row r="3491" spans="1:51" hidden="1" x14ac:dyDescent="0.2">
      <c r="A3491" s="38">
        <v>3484</v>
      </c>
      <c r="B3491" t="s">
        <v>362</v>
      </c>
      <c r="C3491" t="s">
        <v>289</v>
      </c>
      <c r="D3491">
        <v>540</v>
      </c>
      <c r="E3491" t="s">
        <v>1250</v>
      </c>
      <c r="F3491">
        <v>0.25</v>
      </c>
      <c r="G3491" t="str">
        <f>LOOKUP(F3491,{0,6,45},{"F","L","H"})</f>
        <v>F</v>
      </c>
      <c r="H3491" t="s">
        <v>5109</v>
      </c>
      <c r="I3491" s="43" t="str">
        <f>IFERROR(VLOOKUP(#REF!,#REF!,2,FALSE),"No")</f>
        <v>No</v>
      </c>
      <c r="J3491" s="139">
        <v>0.75</v>
      </c>
      <c r="K3491" s="148">
        <v>30</v>
      </c>
      <c r="L3491" s="148"/>
      <c r="M3491" s="148"/>
      <c r="N3491" s="148"/>
      <c r="O3491" s="148"/>
      <c r="P3491" s="148"/>
      <c r="Q3491" s="148"/>
      <c r="R3491" s="148"/>
      <c r="S3491" s="148"/>
      <c r="T3491" s="148"/>
      <c r="U3491" s="148"/>
      <c r="V3491" s="148"/>
      <c r="W3491" s="148"/>
      <c r="X3491" s="139">
        <v>2</v>
      </c>
      <c r="Y3491" s="148">
        <v>1000</v>
      </c>
      <c r="Z3491" s="148"/>
      <c r="AA3491" s="148"/>
      <c r="AB3491" s="148"/>
      <c r="AC3491" s="148"/>
      <c r="AD3491" s="148"/>
      <c r="AE3491" s="148"/>
      <c r="AF3491" s="148"/>
      <c r="AG3491" s="148"/>
      <c r="AH3491" s="148"/>
      <c r="AI3491" s="148"/>
      <c r="AJ3491" s="148"/>
      <c r="AK3491" s="148"/>
      <c r="AL3491" s="139">
        <v>0</v>
      </c>
      <c r="AM3491" s="139">
        <v>0</v>
      </c>
      <c r="AN3491" s="148">
        <f t="shared" si="487"/>
        <v>1000</v>
      </c>
      <c r="AO3491" s="148">
        <f t="shared" si="488"/>
        <v>30</v>
      </c>
      <c r="AP3491" s="148">
        <v>4</v>
      </c>
      <c r="AQ3491" s="140">
        <v>4</v>
      </c>
      <c r="AS3491" s="42">
        <f t="shared" si="489"/>
        <v>1931.5043349316984</v>
      </c>
      <c r="AT3491" s="101">
        <f t="shared" si="490"/>
        <v>0</v>
      </c>
      <c r="AU3491" s="42">
        <f t="shared" si="491"/>
        <v>1931.5043349316984</v>
      </c>
      <c r="AV3491" s="42">
        <f t="shared" si="492"/>
        <v>8127.740430368508</v>
      </c>
      <c r="AW3491" s="102">
        <f t="shared" si="493"/>
        <v>585.0096169344007</v>
      </c>
      <c r="AX3491" s="43">
        <f t="shared" si="486"/>
        <v>0.75</v>
      </c>
      <c r="AY3491" s="43" t="str">
        <f t="shared" si="494"/>
        <v>UTGS</v>
      </c>
    </row>
    <row r="3492" spans="1:51" hidden="1" x14ac:dyDescent="0.2">
      <c r="A3492" s="38">
        <v>3485</v>
      </c>
      <c r="B3492" t="s">
        <v>362</v>
      </c>
      <c r="C3492" t="s">
        <v>289</v>
      </c>
      <c r="D3492">
        <v>550</v>
      </c>
      <c r="E3492" t="s">
        <v>1245</v>
      </c>
      <c r="F3492">
        <v>2</v>
      </c>
      <c r="G3492" t="str">
        <f>LOOKUP(F3492,{0,6,45},{"F","L","H"})</f>
        <v>F</v>
      </c>
      <c r="H3492" t="s">
        <v>5110</v>
      </c>
      <c r="I3492" s="43" t="str">
        <f>IFERROR(VLOOKUP(#REF!,#REF!,2,FALSE),"No")</f>
        <v>No</v>
      </c>
      <c r="J3492" s="139">
        <v>0.75</v>
      </c>
      <c r="K3492" s="148">
        <v>30</v>
      </c>
      <c r="L3492" s="148"/>
      <c r="M3492" s="148"/>
      <c r="N3492" s="148"/>
      <c r="O3492" s="148"/>
      <c r="P3492" s="148"/>
      <c r="Q3492" s="148"/>
      <c r="R3492" s="148"/>
      <c r="S3492" s="148"/>
      <c r="T3492" s="148"/>
      <c r="U3492" s="148"/>
      <c r="V3492" s="148"/>
      <c r="W3492" s="148"/>
      <c r="X3492" s="139">
        <v>2</v>
      </c>
      <c r="Y3492" s="148">
        <v>1000</v>
      </c>
      <c r="Z3492" s="149"/>
      <c r="AA3492" s="148"/>
      <c r="AB3492" s="148"/>
      <c r="AC3492" s="148"/>
      <c r="AD3492" s="148"/>
      <c r="AE3492" s="148"/>
      <c r="AF3492" s="148"/>
      <c r="AG3492" s="148"/>
      <c r="AH3492" s="148"/>
      <c r="AI3492" s="148"/>
      <c r="AJ3492" s="148"/>
      <c r="AK3492" s="148"/>
      <c r="AL3492" s="139">
        <v>0</v>
      </c>
      <c r="AM3492" s="139">
        <v>0</v>
      </c>
      <c r="AN3492" s="148">
        <f t="shared" si="487"/>
        <v>1000</v>
      </c>
      <c r="AO3492" s="148">
        <f t="shared" si="488"/>
        <v>30</v>
      </c>
      <c r="AP3492" s="148">
        <v>13</v>
      </c>
      <c r="AQ3492" s="140">
        <v>25</v>
      </c>
      <c r="AS3492" s="42">
        <f t="shared" si="489"/>
        <v>1931.5043349316984</v>
      </c>
      <c r="AT3492" s="101">
        <f t="shared" si="490"/>
        <v>0</v>
      </c>
      <c r="AU3492" s="42">
        <f t="shared" si="491"/>
        <v>1931.5043349316984</v>
      </c>
      <c r="AV3492" s="42">
        <f t="shared" si="492"/>
        <v>1300.4384688589612</v>
      </c>
      <c r="AW3492" s="102">
        <f t="shared" si="493"/>
        <v>585.0096169344007</v>
      </c>
      <c r="AX3492" s="43">
        <f t="shared" si="486"/>
        <v>0.75</v>
      </c>
      <c r="AY3492" s="43" t="str">
        <f t="shared" si="494"/>
        <v>UTGS</v>
      </c>
    </row>
    <row r="3493" spans="1:51" hidden="1" x14ac:dyDescent="0.2">
      <c r="A3493" s="38">
        <v>3486</v>
      </c>
      <c r="B3493" t="s">
        <v>362</v>
      </c>
      <c r="C3493" t="s">
        <v>289</v>
      </c>
      <c r="D3493">
        <v>550</v>
      </c>
      <c r="E3493" t="s">
        <v>1245</v>
      </c>
      <c r="F3493">
        <v>2</v>
      </c>
      <c r="G3493" t="str">
        <f>LOOKUP(F3493,{0,6,45},{"F","L","H"})</f>
        <v>F</v>
      </c>
      <c r="H3493" t="s">
        <v>5111</v>
      </c>
      <c r="I3493" s="43" t="str">
        <f>IFERROR(VLOOKUP(#REF!,#REF!,2,FALSE),"No")</f>
        <v>No</v>
      </c>
      <c r="J3493" s="139">
        <v>1.25</v>
      </c>
      <c r="K3493" s="148">
        <v>20</v>
      </c>
      <c r="L3493" s="148"/>
      <c r="M3493" s="148"/>
      <c r="N3493" s="148"/>
      <c r="O3493" s="148"/>
      <c r="P3493" s="148"/>
      <c r="Q3493" s="148"/>
      <c r="R3493" s="148"/>
      <c r="S3493" s="148"/>
      <c r="T3493" s="148"/>
      <c r="U3493" s="148"/>
      <c r="V3493" s="148"/>
      <c r="W3493" s="148"/>
      <c r="X3493" s="139">
        <v>2</v>
      </c>
      <c r="Y3493" s="148">
        <v>870.19</v>
      </c>
      <c r="Z3493" s="149">
        <v>4</v>
      </c>
      <c r="AA3493" s="148">
        <v>129.81</v>
      </c>
      <c r="AB3493" s="148"/>
      <c r="AC3493" s="148"/>
      <c r="AD3493" s="148"/>
      <c r="AE3493" s="148"/>
      <c r="AF3493" s="148"/>
      <c r="AG3493" s="148"/>
      <c r="AH3493" s="148"/>
      <c r="AI3493" s="148"/>
      <c r="AJ3493" s="148"/>
      <c r="AK3493" s="148"/>
      <c r="AL3493" s="139">
        <v>0</v>
      </c>
      <c r="AM3493" s="139">
        <v>0</v>
      </c>
      <c r="AN3493" s="148">
        <f t="shared" si="487"/>
        <v>1000</v>
      </c>
      <c r="AO3493" s="148">
        <f t="shared" si="488"/>
        <v>20</v>
      </c>
      <c r="AP3493" s="148">
        <v>6</v>
      </c>
      <c r="AQ3493" s="140">
        <v>36</v>
      </c>
      <c r="AS3493" s="42">
        <f t="shared" si="489"/>
        <v>1490.2695566211321</v>
      </c>
      <c r="AT3493" s="101">
        <f t="shared" si="490"/>
        <v>0</v>
      </c>
      <c r="AU3493" s="42">
        <f t="shared" si="491"/>
        <v>1490.2695566211321</v>
      </c>
      <c r="AV3493" s="42">
        <f t="shared" si="492"/>
        <v>928.93609504094536</v>
      </c>
      <c r="AW3493" s="102">
        <f t="shared" si="493"/>
        <v>585.0096169344007</v>
      </c>
      <c r="AX3493" s="43">
        <f t="shared" si="486"/>
        <v>1.25</v>
      </c>
      <c r="AY3493" s="43" t="str">
        <f t="shared" si="494"/>
        <v>UTGS</v>
      </c>
    </row>
    <row r="3494" spans="1:51" hidden="1" x14ac:dyDescent="0.2">
      <c r="A3494" s="38">
        <v>3487</v>
      </c>
      <c r="B3494" t="s">
        <v>362</v>
      </c>
      <c r="C3494" t="s">
        <v>289</v>
      </c>
      <c r="D3494">
        <v>550</v>
      </c>
      <c r="E3494" t="s">
        <v>1245</v>
      </c>
      <c r="F3494">
        <v>2</v>
      </c>
      <c r="G3494" t="str">
        <f>LOOKUP(F3494,{0,6,45},{"F","L","H"})</f>
        <v>F</v>
      </c>
      <c r="H3494" t="s">
        <v>5112</v>
      </c>
      <c r="I3494" s="43" t="str">
        <f>IFERROR(VLOOKUP(#REF!,#REF!,2,FALSE),"No")</f>
        <v>No</v>
      </c>
      <c r="J3494" s="139">
        <v>0.75</v>
      </c>
      <c r="K3494" s="148">
        <v>21</v>
      </c>
      <c r="L3494" s="148"/>
      <c r="M3494" s="148"/>
      <c r="N3494" s="148"/>
      <c r="O3494" s="148"/>
      <c r="P3494" s="148"/>
      <c r="Q3494" s="148"/>
      <c r="R3494" s="148"/>
      <c r="S3494" s="148"/>
      <c r="T3494" s="148"/>
      <c r="U3494" s="148"/>
      <c r="V3494" s="148"/>
      <c r="W3494" s="148"/>
      <c r="X3494" s="139">
        <v>2</v>
      </c>
      <c r="Y3494" s="148">
        <v>900.4</v>
      </c>
      <c r="Z3494" s="149">
        <v>4</v>
      </c>
      <c r="AA3494" s="148">
        <v>99.6</v>
      </c>
      <c r="AB3494" s="148"/>
      <c r="AC3494" s="148"/>
      <c r="AD3494" s="148"/>
      <c r="AE3494" s="148"/>
      <c r="AF3494" s="148"/>
      <c r="AG3494" s="148"/>
      <c r="AH3494" s="148"/>
      <c r="AI3494" s="148"/>
      <c r="AJ3494" s="148"/>
      <c r="AK3494" s="148"/>
      <c r="AL3494" s="139">
        <v>0</v>
      </c>
      <c r="AM3494" s="139">
        <v>0</v>
      </c>
      <c r="AN3494" s="148">
        <f t="shared" si="487"/>
        <v>1000</v>
      </c>
      <c r="AO3494" s="148">
        <f t="shared" si="488"/>
        <v>21</v>
      </c>
      <c r="AP3494" s="148">
        <v>7</v>
      </c>
      <c r="AQ3494" s="140">
        <v>35</v>
      </c>
      <c r="AS3494" s="42">
        <f t="shared" si="489"/>
        <v>1352.0530344521887</v>
      </c>
      <c r="AT3494" s="101">
        <f t="shared" si="490"/>
        <v>0</v>
      </c>
      <c r="AU3494" s="42">
        <f t="shared" si="491"/>
        <v>1352.0530344521887</v>
      </c>
      <c r="AV3494" s="42">
        <f t="shared" si="492"/>
        <v>949.28839204211522</v>
      </c>
      <c r="AW3494" s="102">
        <f t="shared" si="493"/>
        <v>585.0096169344007</v>
      </c>
      <c r="AX3494" s="43">
        <f t="shared" si="486"/>
        <v>0.75</v>
      </c>
      <c r="AY3494" s="43" t="str">
        <f t="shared" si="494"/>
        <v>UTGS</v>
      </c>
    </row>
    <row r="3495" spans="1:51" hidden="1" x14ac:dyDescent="0.2">
      <c r="A3495" s="38">
        <v>3488</v>
      </c>
      <c r="B3495" t="s">
        <v>362</v>
      </c>
      <c r="C3495" t="s">
        <v>289</v>
      </c>
      <c r="D3495">
        <v>320</v>
      </c>
      <c r="E3495" t="s">
        <v>1842</v>
      </c>
      <c r="F3495">
        <v>0.25</v>
      </c>
      <c r="G3495" t="str">
        <f>LOOKUP(F3495,{0,6,45},{"F","L","H"})</f>
        <v>F</v>
      </c>
      <c r="H3495" t="s">
        <v>5113</v>
      </c>
      <c r="I3495" s="43" t="str">
        <f>IFERROR(VLOOKUP(#REF!,#REF!,2,FALSE),"No")</f>
        <v>No</v>
      </c>
      <c r="J3495" s="139">
        <v>0.5</v>
      </c>
      <c r="K3495" s="148">
        <v>51</v>
      </c>
      <c r="L3495" s="148"/>
      <c r="M3495" s="148"/>
      <c r="N3495" s="148"/>
      <c r="O3495" s="148"/>
      <c r="P3495" s="148"/>
      <c r="Q3495" s="148"/>
      <c r="R3495" s="148"/>
      <c r="S3495" s="148"/>
      <c r="T3495" s="148"/>
      <c r="U3495" s="148"/>
      <c r="V3495" s="148"/>
      <c r="W3495" s="148"/>
      <c r="X3495" s="139">
        <v>1.25</v>
      </c>
      <c r="Y3495" s="148">
        <v>260.5</v>
      </c>
      <c r="Z3495" s="149">
        <v>2</v>
      </c>
      <c r="AA3495" s="148">
        <v>739.5</v>
      </c>
      <c r="AB3495" s="148"/>
      <c r="AC3495" s="148"/>
      <c r="AD3495" s="148"/>
      <c r="AE3495" s="148"/>
      <c r="AF3495" s="148"/>
      <c r="AG3495" s="148"/>
      <c r="AH3495" s="148"/>
      <c r="AI3495" s="148"/>
      <c r="AJ3495" s="148"/>
      <c r="AK3495" s="148"/>
      <c r="AL3495" s="139">
        <v>0</v>
      </c>
      <c r="AM3495" s="139">
        <v>0</v>
      </c>
      <c r="AN3495" s="148">
        <f t="shared" si="487"/>
        <v>1000</v>
      </c>
      <c r="AO3495" s="148">
        <f t="shared" si="488"/>
        <v>51</v>
      </c>
      <c r="AP3495" s="148">
        <v>7</v>
      </c>
      <c r="AQ3495" s="140">
        <v>7</v>
      </c>
      <c r="AS3495" s="42">
        <f t="shared" si="489"/>
        <v>3488.5773693838878</v>
      </c>
      <c r="AT3495" s="101">
        <f t="shared" si="490"/>
        <v>0</v>
      </c>
      <c r="AU3495" s="42">
        <f t="shared" si="491"/>
        <v>3488.5773693838878</v>
      </c>
      <c r="AV3495" s="42">
        <f t="shared" si="492"/>
        <v>4670.4731030677194</v>
      </c>
      <c r="AW3495" s="102">
        <f t="shared" si="493"/>
        <v>431</v>
      </c>
      <c r="AX3495" s="43">
        <f t="shared" si="486"/>
        <v>0.5</v>
      </c>
      <c r="AY3495" s="43" t="str">
        <f t="shared" si="494"/>
        <v>UTGS</v>
      </c>
    </row>
    <row r="3496" spans="1:51" hidden="1" x14ac:dyDescent="0.2">
      <c r="A3496" s="38">
        <v>3489</v>
      </c>
      <c r="B3496" t="s">
        <v>362</v>
      </c>
      <c r="C3496" t="s">
        <v>289</v>
      </c>
      <c r="D3496">
        <v>320</v>
      </c>
      <c r="E3496" t="s">
        <v>1842</v>
      </c>
      <c r="F3496">
        <v>0.25</v>
      </c>
      <c r="G3496" t="str">
        <f>LOOKUP(F3496,{0,6,45},{"F","L","H"})</f>
        <v>F</v>
      </c>
      <c r="H3496" t="s">
        <v>5114</v>
      </c>
      <c r="I3496" s="43" t="str">
        <f>IFERROR(VLOOKUP(#REF!,#REF!,2,FALSE),"No")</f>
        <v>No</v>
      </c>
      <c r="J3496" s="139">
        <v>0.5</v>
      </c>
      <c r="K3496" s="148">
        <v>35</v>
      </c>
      <c r="L3496" s="148"/>
      <c r="M3496" s="148"/>
      <c r="N3496" s="148"/>
      <c r="O3496" s="148"/>
      <c r="P3496" s="148"/>
      <c r="Q3496" s="148"/>
      <c r="R3496" s="148"/>
      <c r="S3496" s="148"/>
      <c r="T3496" s="148"/>
      <c r="U3496" s="148"/>
      <c r="V3496" s="148"/>
      <c r="W3496" s="148"/>
      <c r="X3496" s="139">
        <v>1.25</v>
      </c>
      <c r="Y3496" s="148">
        <v>527</v>
      </c>
      <c r="Z3496" s="149">
        <v>2</v>
      </c>
      <c r="AA3496" s="148">
        <v>473</v>
      </c>
      <c r="AB3496" s="148"/>
      <c r="AC3496" s="148"/>
      <c r="AD3496" s="148"/>
      <c r="AE3496" s="148"/>
      <c r="AF3496" s="148"/>
      <c r="AG3496" s="148"/>
      <c r="AH3496" s="148"/>
      <c r="AI3496" s="148"/>
      <c r="AJ3496" s="148"/>
      <c r="AK3496" s="148"/>
      <c r="AL3496" s="139">
        <v>0</v>
      </c>
      <c r="AM3496" s="139">
        <v>0</v>
      </c>
      <c r="AN3496" s="148">
        <f t="shared" si="487"/>
        <v>1000</v>
      </c>
      <c r="AO3496" s="148">
        <f t="shared" si="488"/>
        <v>35</v>
      </c>
      <c r="AP3496" s="148">
        <v>13</v>
      </c>
      <c r="AQ3496" s="140">
        <v>13</v>
      </c>
      <c r="AS3496" s="42">
        <f t="shared" si="489"/>
        <v>2394.1217240869819</v>
      </c>
      <c r="AT3496" s="101">
        <f t="shared" si="490"/>
        <v>0</v>
      </c>
      <c r="AU3496" s="42">
        <f t="shared" si="491"/>
        <v>2394.1217240869819</v>
      </c>
      <c r="AV3496" s="42">
        <f t="shared" si="492"/>
        <v>2529.2201324210796</v>
      </c>
      <c r="AW3496" s="102">
        <f t="shared" si="493"/>
        <v>431</v>
      </c>
      <c r="AX3496" s="43">
        <f t="shared" si="486"/>
        <v>0.5</v>
      </c>
      <c r="AY3496" s="43" t="str">
        <f t="shared" si="494"/>
        <v>UTGS</v>
      </c>
    </row>
    <row r="3497" spans="1:51" hidden="1" x14ac:dyDescent="0.2">
      <c r="A3497" s="38">
        <v>3490</v>
      </c>
      <c r="B3497" t="s">
        <v>362</v>
      </c>
      <c r="C3497" t="s">
        <v>289</v>
      </c>
      <c r="D3497">
        <v>320</v>
      </c>
      <c r="E3497" t="s">
        <v>1842</v>
      </c>
      <c r="F3497">
        <v>0.25</v>
      </c>
      <c r="G3497" t="str">
        <f>LOOKUP(F3497,{0,6,45},{"F","L","H"})</f>
        <v>F</v>
      </c>
      <c r="H3497" t="s">
        <v>5115</v>
      </c>
      <c r="I3497" s="43" t="str">
        <f>IFERROR(VLOOKUP(#REF!,#REF!,2,FALSE),"No")</f>
        <v>No</v>
      </c>
      <c r="J3497" s="139">
        <v>0.5</v>
      </c>
      <c r="K3497" s="148">
        <v>30</v>
      </c>
      <c r="L3497" s="148"/>
      <c r="M3497" s="148"/>
      <c r="N3497" s="148"/>
      <c r="O3497" s="148"/>
      <c r="P3497" s="148"/>
      <c r="Q3497" s="148"/>
      <c r="R3497" s="148"/>
      <c r="S3497" s="148"/>
      <c r="T3497" s="148"/>
      <c r="U3497" s="148"/>
      <c r="V3497" s="148"/>
      <c r="W3497" s="148"/>
      <c r="X3497" s="139">
        <v>1.25</v>
      </c>
      <c r="Y3497" s="148">
        <v>594.54</v>
      </c>
      <c r="Z3497" s="148">
        <v>2</v>
      </c>
      <c r="AA3497" s="148">
        <v>23.06</v>
      </c>
      <c r="AB3497" s="148">
        <v>3</v>
      </c>
      <c r="AC3497" s="148">
        <v>303.83999999999997</v>
      </c>
      <c r="AD3497" s="148">
        <v>4</v>
      </c>
      <c r="AE3497" s="148">
        <v>78.56</v>
      </c>
      <c r="AF3497" s="148"/>
      <c r="AG3497" s="148"/>
      <c r="AH3497" s="148"/>
      <c r="AI3497" s="148"/>
      <c r="AJ3497" s="148"/>
      <c r="AK3497" s="148"/>
      <c r="AL3497" s="139">
        <v>0</v>
      </c>
      <c r="AM3497" s="139">
        <v>0</v>
      </c>
      <c r="AN3497" s="148">
        <f t="shared" si="487"/>
        <v>999.99999999999977</v>
      </c>
      <c r="AO3497" s="148">
        <f t="shared" si="488"/>
        <v>30</v>
      </c>
      <c r="AP3497" s="148">
        <v>8</v>
      </c>
      <c r="AQ3497" s="140">
        <v>8</v>
      </c>
      <c r="AS3497" s="42">
        <f t="shared" si="489"/>
        <v>2052.1043349316988</v>
      </c>
      <c r="AT3497" s="101">
        <f t="shared" si="490"/>
        <v>0</v>
      </c>
      <c r="AU3497" s="42">
        <f t="shared" si="491"/>
        <v>2052.1043349316988</v>
      </c>
      <c r="AV3497" s="42">
        <f t="shared" si="492"/>
        <v>3704.7154651842543</v>
      </c>
      <c r="AW3497" s="102">
        <f t="shared" si="493"/>
        <v>431</v>
      </c>
      <c r="AX3497" s="43">
        <f t="shared" si="486"/>
        <v>0.5</v>
      </c>
      <c r="AY3497" s="43" t="str">
        <f t="shared" si="494"/>
        <v>UTGS</v>
      </c>
    </row>
    <row r="3498" spans="1:51" hidden="1" x14ac:dyDescent="0.2">
      <c r="A3498" s="38">
        <v>3491</v>
      </c>
      <c r="B3498" t="s">
        <v>362</v>
      </c>
      <c r="C3498" t="s">
        <v>289</v>
      </c>
      <c r="D3498">
        <v>320</v>
      </c>
      <c r="E3498" t="s">
        <v>1842</v>
      </c>
      <c r="F3498">
        <v>0.25</v>
      </c>
      <c r="G3498" t="str">
        <f>LOOKUP(F3498,{0,6,45},{"F","L","H"})</f>
        <v>F</v>
      </c>
      <c r="H3498" t="s">
        <v>5116</v>
      </c>
      <c r="I3498" s="43" t="str">
        <f>IFERROR(VLOOKUP(#REF!,#REF!,2,FALSE),"No")</f>
        <v>No</v>
      </c>
      <c r="J3498" s="139">
        <v>0.5</v>
      </c>
      <c r="K3498" s="148">
        <v>37</v>
      </c>
      <c r="L3498" s="148"/>
      <c r="M3498" s="148"/>
      <c r="N3498" s="148"/>
      <c r="O3498" s="148"/>
      <c r="P3498" s="148"/>
      <c r="Q3498" s="148"/>
      <c r="R3498" s="148"/>
      <c r="S3498" s="148"/>
      <c r="T3498" s="148"/>
      <c r="U3498" s="148"/>
      <c r="V3498" s="148"/>
      <c r="W3498" s="148"/>
      <c r="X3498" s="139">
        <v>2</v>
      </c>
      <c r="Y3498" s="148">
        <v>1000</v>
      </c>
      <c r="Z3498" s="148"/>
      <c r="AA3498" s="148"/>
      <c r="AB3498" s="148"/>
      <c r="AC3498" s="148"/>
      <c r="AD3498" s="148"/>
      <c r="AE3498" s="148"/>
      <c r="AF3498" s="148"/>
      <c r="AG3498" s="148"/>
      <c r="AH3498" s="148"/>
      <c r="AI3498" s="148"/>
      <c r="AJ3498" s="148"/>
      <c r="AK3498" s="148"/>
      <c r="AL3498" s="139">
        <v>0</v>
      </c>
      <c r="AM3498" s="139">
        <v>0</v>
      </c>
      <c r="AN3498" s="148">
        <f t="shared" si="487"/>
        <v>1000</v>
      </c>
      <c r="AO3498" s="148">
        <f t="shared" si="488"/>
        <v>37</v>
      </c>
      <c r="AP3498" s="148">
        <v>18</v>
      </c>
      <c r="AQ3498" s="140">
        <v>18</v>
      </c>
      <c r="AS3498" s="42">
        <f t="shared" si="489"/>
        <v>2530.928679749095</v>
      </c>
      <c r="AT3498" s="101">
        <f t="shared" si="490"/>
        <v>0</v>
      </c>
      <c r="AU3498" s="42">
        <f t="shared" si="491"/>
        <v>2530.928679749095</v>
      </c>
      <c r="AV3498" s="42">
        <f t="shared" si="492"/>
        <v>1806.1645400818907</v>
      </c>
      <c r="AW3498" s="102">
        <f t="shared" si="493"/>
        <v>431</v>
      </c>
      <c r="AX3498" s="43">
        <f t="shared" si="486"/>
        <v>0.5</v>
      </c>
      <c r="AY3498" s="43" t="str">
        <f t="shared" si="494"/>
        <v>UTGS</v>
      </c>
    </row>
    <row r="3499" spans="1:51" hidden="1" x14ac:dyDescent="0.2">
      <c r="A3499" s="38">
        <v>3492</v>
      </c>
      <c r="B3499" t="s">
        <v>362</v>
      </c>
      <c r="C3499" t="s">
        <v>289</v>
      </c>
      <c r="D3499">
        <v>320</v>
      </c>
      <c r="E3499" t="s">
        <v>1232</v>
      </c>
      <c r="F3499">
        <v>0.25</v>
      </c>
      <c r="G3499" t="str">
        <f>LOOKUP(F3499,{0,6,45},{"F","L","H"})</f>
        <v>F</v>
      </c>
      <c r="H3499" t="s">
        <v>5117</v>
      </c>
      <c r="I3499" s="43" t="str">
        <f>IFERROR(VLOOKUP(#REF!,#REF!,2,FALSE),"No")</f>
        <v>No</v>
      </c>
      <c r="J3499" s="149">
        <v>0.5</v>
      </c>
      <c r="K3499" s="148">
        <v>48</v>
      </c>
      <c r="L3499" s="148"/>
      <c r="M3499" s="148"/>
      <c r="N3499" s="148"/>
      <c r="O3499" s="148"/>
      <c r="P3499" s="148"/>
      <c r="Q3499" s="148"/>
      <c r="R3499" s="148"/>
      <c r="S3499" s="148"/>
      <c r="T3499" s="148"/>
      <c r="U3499" s="148"/>
      <c r="V3499" s="148"/>
      <c r="W3499" s="148"/>
      <c r="X3499" s="139">
        <v>2</v>
      </c>
      <c r="Y3499" s="148">
        <v>1000</v>
      </c>
      <c r="Z3499" s="149"/>
      <c r="AA3499" s="148"/>
      <c r="AB3499" s="148"/>
      <c r="AC3499" s="148"/>
      <c r="AD3499" s="148"/>
      <c r="AE3499" s="148"/>
      <c r="AF3499" s="148"/>
      <c r="AG3499" s="148"/>
      <c r="AH3499" s="148"/>
      <c r="AI3499" s="148"/>
      <c r="AJ3499" s="148"/>
      <c r="AK3499" s="148"/>
      <c r="AL3499" s="139">
        <v>0</v>
      </c>
      <c r="AM3499" s="139">
        <v>0</v>
      </c>
      <c r="AN3499" s="148">
        <f t="shared" si="487"/>
        <v>1000</v>
      </c>
      <c r="AO3499" s="148">
        <f t="shared" si="488"/>
        <v>48</v>
      </c>
      <c r="AP3499" s="148">
        <v>9</v>
      </c>
      <c r="AQ3499" s="140">
        <v>9</v>
      </c>
      <c r="AS3499" s="42">
        <f t="shared" si="489"/>
        <v>3283.3669358907177</v>
      </c>
      <c r="AT3499" s="101">
        <f t="shared" si="490"/>
        <v>0</v>
      </c>
      <c r="AU3499" s="42">
        <f t="shared" si="491"/>
        <v>3283.3669358907177</v>
      </c>
      <c r="AV3499" s="42">
        <f t="shared" si="492"/>
        <v>3612.3290801637813</v>
      </c>
      <c r="AW3499" s="102">
        <f t="shared" si="493"/>
        <v>431</v>
      </c>
      <c r="AX3499" s="43">
        <f t="shared" si="486"/>
        <v>0.5</v>
      </c>
      <c r="AY3499" s="43" t="str">
        <f t="shared" si="494"/>
        <v>UTGS</v>
      </c>
    </row>
    <row r="3500" spans="1:51" hidden="1" x14ac:dyDescent="0.2">
      <c r="A3500" s="38">
        <v>3493</v>
      </c>
      <c r="B3500" t="s">
        <v>5806</v>
      </c>
      <c r="C3500" t="s">
        <v>5746</v>
      </c>
      <c r="D3500">
        <v>14500</v>
      </c>
      <c r="E3500" t="s">
        <v>215</v>
      </c>
      <c r="F3500">
        <v>5</v>
      </c>
      <c r="G3500" t="str">
        <f>LOOKUP(F3500,{0,6,45},{"F","L","H"})</f>
        <v>F</v>
      </c>
      <c r="H3500" t="s">
        <v>442</v>
      </c>
      <c r="I3500" s="43" t="str">
        <f>IFERROR(VLOOKUP(#REF!,#REF!,2,FALSE),"No")</f>
        <v>No</v>
      </c>
      <c r="J3500" s="139">
        <v>3</v>
      </c>
      <c r="K3500" s="148">
        <v>397</v>
      </c>
      <c r="L3500" s="148"/>
      <c r="M3500" s="148"/>
      <c r="N3500" s="148"/>
      <c r="O3500" s="148"/>
      <c r="P3500" s="148"/>
      <c r="Q3500" s="148"/>
      <c r="R3500" s="148"/>
      <c r="S3500" s="148"/>
      <c r="T3500" s="148"/>
      <c r="U3500" s="148"/>
      <c r="V3500" s="148"/>
      <c r="W3500" s="148"/>
      <c r="X3500" s="139">
        <v>4</v>
      </c>
      <c r="Y3500" s="148">
        <v>1000</v>
      </c>
      <c r="Z3500" s="149"/>
      <c r="AA3500" s="148"/>
      <c r="AB3500" s="148"/>
      <c r="AC3500" s="148"/>
      <c r="AD3500" s="148"/>
      <c r="AE3500" s="148"/>
      <c r="AF3500" s="148"/>
      <c r="AG3500" s="148"/>
      <c r="AH3500" s="148"/>
      <c r="AI3500" s="148"/>
      <c r="AJ3500" s="148"/>
      <c r="AK3500" s="148"/>
      <c r="AL3500" s="139">
        <v>0</v>
      </c>
      <c r="AM3500" s="139">
        <v>0</v>
      </c>
      <c r="AN3500" s="148">
        <f t="shared" si="487"/>
        <v>1000</v>
      </c>
      <c r="AO3500" s="148">
        <f t="shared" si="488"/>
        <v>397</v>
      </c>
      <c r="AP3500" s="148">
        <v>1</v>
      </c>
      <c r="AQ3500" s="140">
        <v>1</v>
      </c>
      <c r="AS3500" s="42">
        <f t="shared" si="489"/>
        <v>28974.440698929473</v>
      </c>
      <c r="AT3500" s="101">
        <f t="shared" si="490"/>
        <v>0</v>
      </c>
      <c r="AU3500" s="42">
        <f t="shared" si="491"/>
        <v>28974.440698929473</v>
      </c>
      <c r="AV3500" s="42">
        <f t="shared" si="492"/>
        <v>39680.961721474036</v>
      </c>
      <c r="AW3500" s="102">
        <f t="shared" si="493"/>
        <v>10791.333333333334</v>
      </c>
      <c r="AX3500" s="43">
        <f t="shared" si="486"/>
        <v>3</v>
      </c>
      <c r="AY3500" s="43" t="str">
        <f t="shared" si="494"/>
        <v>UTTSS</v>
      </c>
    </row>
    <row r="3501" spans="1:51" hidden="1" x14ac:dyDescent="0.2">
      <c r="A3501" s="38">
        <v>3494</v>
      </c>
      <c r="B3501" t="s">
        <v>362</v>
      </c>
      <c r="C3501" t="s">
        <v>289</v>
      </c>
      <c r="D3501">
        <v>630</v>
      </c>
      <c r="E3501" t="s">
        <v>192</v>
      </c>
      <c r="F3501">
        <v>0.25</v>
      </c>
      <c r="G3501" t="str">
        <f>LOOKUP(F3501,{0,6,45},{"F","L","H"})</f>
        <v>F</v>
      </c>
      <c r="H3501" t="s">
        <v>5118</v>
      </c>
      <c r="I3501" s="43" t="str">
        <f>IFERROR(VLOOKUP(#REF!,#REF!,2,FALSE),"No")</f>
        <v>No</v>
      </c>
      <c r="J3501" s="139">
        <v>0.75</v>
      </c>
      <c r="K3501" s="148">
        <v>77</v>
      </c>
      <c r="L3501" s="148"/>
      <c r="M3501" s="148"/>
      <c r="N3501" s="148"/>
      <c r="O3501" s="148"/>
      <c r="P3501" s="148"/>
      <c r="Q3501" s="148"/>
      <c r="R3501" s="148"/>
      <c r="S3501" s="148"/>
      <c r="T3501" s="148"/>
      <c r="U3501" s="148"/>
      <c r="V3501" s="148"/>
      <c r="W3501" s="148"/>
      <c r="X3501" s="139">
        <v>4</v>
      </c>
      <c r="Y3501" s="148">
        <v>1000</v>
      </c>
      <c r="Z3501" s="148"/>
      <c r="AA3501" s="148"/>
      <c r="AB3501" s="148"/>
      <c r="AC3501" s="148"/>
      <c r="AD3501" s="148"/>
      <c r="AE3501" s="148"/>
      <c r="AF3501" s="148"/>
      <c r="AG3501" s="148"/>
      <c r="AH3501" s="148"/>
      <c r="AI3501" s="148"/>
      <c r="AJ3501" s="148"/>
      <c r="AK3501" s="148"/>
      <c r="AL3501" s="139">
        <v>0</v>
      </c>
      <c r="AM3501" s="139">
        <v>0</v>
      </c>
      <c r="AN3501" s="148">
        <f t="shared" si="487"/>
        <v>1000</v>
      </c>
      <c r="AO3501" s="148">
        <f t="shared" si="488"/>
        <v>77</v>
      </c>
      <c r="AP3501" s="148">
        <v>10</v>
      </c>
      <c r="AQ3501" s="140">
        <v>10</v>
      </c>
      <c r="AS3501" s="42">
        <f t="shared" si="489"/>
        <v>4957.5277929913591</v>
      </c>
      <c r="AT3501" s="101">
        <f t="shared" si="490"/>
        <v>0</v>
      </c>
      <c r="AU3501" s="42">
        <f t="shared" si="491"/>
        <v>4957.5277929913591</v>
      </c>
      <c r="AV3501" s="42">
        <f t="shared" si="492"/>
        <v>3968.0961721474036</v>
      </c>
      <c r="AW3501" s="102">
        <f t="shared" si="493"/>
        <v>1348.3333333333333</v>
      </c>
      <c r="AX3501" s="43">
        <f t="shared" si="486"/>
        <v>0.75</v>
      </c>
      <c r="AY3501" s="43" t="str">
        <f t="shared" si="494"/>
        <v>UTGS</v>
      </c>
    </row>
    <row r="3502" spans="1:51" hidden="1" x14ac:dyDescent="0.2">
      <c r="A3502" s="38">
        <v>3495</v>
      </c>
      <c r="B3502" t="s">
        <v>362</v>
      </c>
      <c r="C3502" t="s">
        <v>289</v>
      </c>
      <c r="D3502">
        <v>550</v>
      </c>
      <c r="E3502" t="s">
        <v>1842</v>
      </c>
      <c r="F3502">
        <v>2</v>
      </c>
      <c r="G3502" t="str">
        <f>LOOKUP(F3502,{0,6,45},{"F","L","H"})</f>
        <v>F</v>
      </c>
      <c r="H3502" t="s">
        <v>5119</v>
      </c>
      <c r="I3502" s="43" t="str">
        <f>IFERROR(VLOOKUP(#REF!,#REF!,2,FALSE),"No")</f>
        <v>No</v>
      </c>
      <c r="J3502" s="139">
        <v>0.75</v>
      </c>
      <c r="K3502" s="148">
        <v>39</v>
      </c>
      <c r="L3502" s="148"/>
      <c r="M3502" s="148"/>
      <c r="N3502" s="148"/>
      <c r="O3502" s="148"/>
      <c r="P3502" s="148"/>
      <c r="Q3502" s="148"/>
      <c r="R3502" s="148"/>
      <c r="S3502" s="148"/>
      <c r="T3502" s="148"/>
      <c r="U3502" s="148"/>
      <c r="V3502" s="148"/>
      <c r="W3502" s="148"/>
      <c r="X3502" s="139">
        <v>0.75</v>
      </c>
      <c r="Y3502" s="148">
        <v>5</v>
      </c>
      <c r="Z3502" s="148">
        <v>1.25</v>
      </c>
      <c r="AA3502" s="148">
        <v>115</v>
      </c>
      <c r="AB3502" s="148">
        <v>2</v>
      </c>
      <c r="AC3502" s="148">
        <v>776</v>
      </c>
      <c r="AD3502" s="148">
        <v>4</v>
      </c>
      <c r="AE3502" s="148">
        <v>104</v>
      </c>
      <c r="AF3502" s="148"/>
      <c r="AG3502" s="148"/>
      <c r="AH3502" s="148"/>
      <c r="AI3502" s="148"/>
      <c r="AJ3502" s="148"/>
      <c r="AK3502" s="148"/>
      <c r="AL3502" s="139">
        <v>0</v>
      </c>
      <c r="AM3502" s="139">
        <v>0</v>
      </c>
      <c r="AN3502" s="148">
        <f t="shared" si="487"/>
        <v>1000</v>
      </c>
      <c r="AO3502" s="148">
        <f t="shared" si="488"/>
        <v>39</v>
      </c>
      <c r="AP3502" s="148">
        <v>19</v>
      </c>
      <c r="AQ3502" s="140">
        <v>88</v>
      </c>
      <c r="AS3502" s="42">
        <f t="shared" si="489"/>
        <v>2510.9556354112078</v>
      </c>
      <c r="AT3502" s="101">
        <f t="shared" si="490"/>
        <v>0</v>
      </c>
      <c r="AU3502" s="42">
        <f t="shared" si="491"/>
        <v>2510.9556354112078</v>
      </c>
      <c r="AV3502" s="42">
        <f t="shared" si="492"/>
        <v>379.26183774402307</v>
      </c>
      <c r="AW3502" s="102">
        <f t="shared" si="493"/>
        <v>585.0096169344007</v>
      </c>
      <c r="AX3502" s="43">
        <f t="shared" si="486"/>
        <v>0.75</v>
      </c>
      <c r="AY3502" s="43" t="str">
        <f t="shared" si="494"/>
        <v>UTGS</v>
      </c>
    </row>
    <row r="3503" spans="1:51" hidden="1" x14ac:dyDescent="0.2">
      <c r="A3503" s="38">
        <v>3496</v>
      </c>
      <c r="B3503" t="s">
        <v>362</v>
      </c>
      <c r="C3503" t="s">
        <v>289</v>
      </c>
      <c r="D3503">
        <v>550</v>
      </c>
      <c r="E3503" t="s">
        <v>1842</v>
      </c>
      <c r="F3503">
        <v>2</v>
      </c>
      <c r="G3503" t="str">
        <f>LOOKUP(F3503,{0,6,45},{"F","L","H"})</f>
        <v>F</v>
      </c>
      <c r="H3503" t="s">
        <v>5120</v>
      </c>
      <c r="I3503" s="43" t="str">
        <f>IFERROR(VLOOKUP(#REF!,#REF!,2,FALSE),"No")</f>
        <v>No</v>
      </c>
      <c r="J3503" s="139">
        <v>0.75</v>
      </c>
      <c r="K3503" s="148">
        <v>56</v>
      </c>
      <c r="L3503" s="148">
        <v>1.25</v>
      </c>
      <c r="M3503" s="148">
        <v>40</v>
      </c>
      <c r="N3503" s="148"/>
      <c r="O3503" s="148"/>
      <c r="P3503" s="148"/>
      <c r="Q3503" s="148"/>
      <c r="R3503" s="148"/>
      <c r="S3503" s="148"/>
      <c r="T3503" s="148"/>
      <c r="U3503" s="148"/>
      <c r="V3503" s="148"/>
      <c r="W3503" s="148"/>
      <c r="X3503" s="139">
        <v>0.75</v>
      </c>
      <c r="Y3503" s="148">
        <v>79.760000000000005</v>
      </c>
      <c r="Z3503" s="148">
        <v>1.25</v>
      </c>
      <c r="AA3503" s="148">
        <v>2</v>
      </c>
      <c r="AB3503" s="148">
        <v>2</v>
      </c>
      <c r="AC3503" s="148">
        <v>918.24</v>
      </c>
      <c r="AD3503" s="148"/>
      <c r="AE3503" s="148"/>
      <c r="AF3503" s="148"/>
      <c r="AG3503" s="148"/>
      <c r="AH3503" s="148"/>
      <c r="AI3503" s="148"/>
      <c r="AJ3503" s="148"/>
      <c r="AK3503" s="148"/>
      <c r="AL3503" s="139">
        <v>0</v>
      </c>
      <c r="AM3503" s="139">
        <v>0</v>
      </c>
      <c r="AN3503" s="148">
        <f t="shared" si="487"/>
        <v>1000</v>
      </c>
      <c r="AO3503" s="148">
        <f t="shared" si="488"/>
        <v>96</v>
      </c>
      <c r="AP3503" s="148">
        <v>12</v>
      </c>
      <c r="AQ3503" s="140">
        <v>66</v>
      </c>
      <c r="AS3503" s="42">
        <f t="shared" si="489"/>
        <v>6586.0138717814343</v>
      </c>
      <c r="AT3503" s="101">
        <f t="shared" si="490"/>
        <v>0</v>
      </c>
      <c r="AU3503" s="42">
        <f t="shared" si="491"/>
        <v>6586.0138717814343</v>
      </c>
      <c r="AV3503" s="42">
        <f t="shared" si="492"/>
        <v>501.77185638597018</v>
      </c>
      <c r="AW3503" s="102">
        <f t="shared" si="493"/>
        <v>585.0096169344007</v>
      </c>
      <c r="AX3503" s="43">
        <f t="shared" si="486"/>
        <v>0.75</v>
      </c>
      <c r="AY3503" s="43" t="str">
        <f t="shared" si="494"/>
        <v>UTGS</v>
      </c>
    </row>
    <row r="3504" spans="1:51" hidden="1" x14ac:dyDescent="0.2">
      <c r="A3504" s="38">
        <v>3497</v>
      </c>
      <c r="B3504" t="s">
        <v>362</v>
      </c>
      <c r="C3504" t="s">
        <v>289</v>
      </c>
      <c r="D3504">
        <v>320</v>
      </c>
      <c r="E3504" t="s">
        <v>1842</v>
      </c>
      <c r="F3504">
        <v>0.25</v>
      </c>
      <c r="G3504" t="str">
        <f>LOOKUP(F3504,{0,6,45},{"F","L","H"})</f>
        <v>F</v>
      </c>
      <c r="H3504" t="s">
        <v>5121</v>
      </c>
      <c r="I3504" s="43" t="str">
        <f>IFERROR(VLOOKUP(#REF!,#REF!,2,FALSE),"No")</f>
        <v>No</v>
      </c>
      <c r="J3504" s="139">
        <v>0.5</v>
      </c>
      <c r="K3504" s="148">
        <v>15</v>
      </c>
      <c r="L3504" s="148"/>
      <c r="M3504" s="148"/>
      <c r="N3504" s="148"/>
      <c r="O3504" s="148"/>
      <c r="P3504" s="148"/>
      <c r="Q3504" s="148"/>
      <c r="R3504" s="148"/>
      <c r="S3504" s="148"/>
      <c r="T3504" s="148"/>
      <c r="U3504" s="148"/>
      <c r="V3504" s="148"/>
      <c r="W3504" s="148"/>
      <c r="X3504" s="139">
        <v>2</v>
      </c>
      <c r="Y3504" s="148">
        <v>939.12</v>
      </c>
      <c r="Z3504" s="148">
        <v>4</v>
      </c>
      <c r="AA3504" s="148">
        <v>60.88</v>
      </c>
      <c r="AB3504" s="148"/>
      <c r="AC3504" s="148"/>
      <c r="AD3504" s="148"/>
      <c r="AE3504" s="148"/>
      <c r="AF3504" s="148"/>
      <c r="AG3504" s="148"/>
      <c r="AH3504" s="148"/>
      <c r="AI3504" s="148"/>
      <c r="AJ3504" s="148"/>
      <c r="AK3504" s="148"/>
      <c r="AL3504" s="139">
        <v>0</v>
      </c>
      <c r="AM3504" s="139">
        <v>0</v>
      </c>
      <c r="AN3504" s="148">
        <f t="shared" si="487"/>
        <v>1000</v>
      </c>
      <c r="AO3504" s="148">
        <f t="shared" si="488"/>
        <v>15</v>
      </c>
      <c r="AP3504" s="148">
        <v>11</v>
      </c>
      <c r="AQ3504" s="140">
        <v>11</v>
      </c>
      <c r="AS3504" s="42">
        <f t="shared" si="489"/>
        <v>1026.0521674658494</v>
      </c>
      <c r="AT3504" s="101">
        <f t="shared" si="490"/>
        <v>0</v>
      </c>
      <c r="AU3504" s="42">
        <f t="shared" si="491"/>
        <v>1026.0521674658494</v>
      </c>
      <c r="AV3504" s="42">
        <f t="shared" si="492"/>
        <v>2995.2246655885483</v>
      </c>
      <c r="AW3504" s="102">
        <f t="shared" si="493"/>
        <v>431</v>
      </c>
      <c r="AX3504" s="43">
        <f t="shared" si="486"/>
        <v>0.5</v>
      </c>
      <c r="AY3504" s="43" t="str">
        <f t="shared" si="494"/>
        <v>UTGS</v>
      </c>
    </row>
    <row r="3505" spans="1:51" hidden="1" x14ac:dyDescent="0.2">
      <c r="A3505" s="38">
        <v>3498</v>
      </c>
      <c r="B3505" t="s">
        <v>5806</v>
      </c>
      <c r="C3505" t="s">
        <v>5746</v>
      </c>
      <c r="D3505">
        <v>21100</v>
      </c>
      <c r="E3505" t="s">
        <v>197</v>
      </c>
      <c r="F3505">
        <v>5</v>
      </c>
      <c r="G3505" t="str">
        <f>LOOKUP(F3505,{0,6,45},{"F","L","H"})</f>
        <v>F</v>
      </c>
      <c r="H3505" t="s">
        <v>1630</v>
      </c>
      <c r="I3505" s="43" t="str">
        <f>IFERROR(VLOOKUP(#REF!,#REF!,2,FALSE),"No")</f>
        <v>No</v>
      </c>
      <c r="J3505" s="139">
        <v>2</v>
      </c>
      <c r="K3505" s="148">
        <v>65</v>
      </c>
      <c r="L3505" s="148"/>
      <c r="M3505" s="148"/>
      <c r="N3505" s="148"/>
      <c r="O3505" s="148"/>
      <c r="P3505" s="148"/>
      <c r="Q3505" s="148"/>
      <c r="R3505" s="148"/>
      <c r="S3505" s="148"/>
      <c r="T3505" s="148"/>
      <c r="U3505" s="148"/>
      <c r="V3505" s="148"/>
      <c r="W3505" s="148"/>
      <c r="X3505" s="139">
        <v>4</v>
      </c>
      <c r="Y3505" s="148">
        <v>761.58</v>
      </c>
      <c r="Z3505" s="149">
        <v>6</v>
      </c>
      <c r="AA3505" s="148">
        <v>238.42</v>
      </c>
      <c r="AB3505" s="148"/>
      <c r="AC3505" s="148"/>
      <c r="AD3505" s="148"/>
      <c r="AE3505" s="148"/>
      <c r="AF3505" s="148"/>
      <c r="AG3505" s="148"/>
      <c r="AH3505" s="148"/>
      <c r="AI3505" s="148"/>
      <c r="AJ3505" s="148"/>
      <c r="AK3505" s="148"/>
      <c r="AL3505" s="139">
        <v>0</v>
      </c>
      <c r="AM3505" s="139">
        <v>0</v>
      </c>
      <c r="AN3505" s="148">
        <f t="shared" si="487"/>
        <v>1000</v>
      </c>
      <c r="AO3505" s="148">
        <f t="shared" si="488"/>
        <v>65</v>
      </c>
      <c r="AP3505" s="148">
        <v>1</v>
      </c>
      <c r="AQ3505" s="140">
        <v>1</v>
      </c>
      <c r="AS3505" s="42">
        <f t="shared" si="489"/>
        <v>4743.9260590186796</v>
      </c>
      <c r="AT3505" s="101">
        <f t="shared" si="490"/>
        <v>0</v>
      </c>
      <c r="AU3505" s="42">
        <f t="shared" si="491"/>
        <v>4743.9260590186796</v>
      </c>
      <c r="AV3505" s="42">
        <f t="shared" si="492"/>
        <v>44532.808721474037</v>
      </c>
      <c r="AW3505" s="102">
        <f t="shared" si="493"/>
        <v>18747.149999999998</v>
      </c>
      <c r="AX3505" s="43">
        <f t="shared" si="486"/>
        <v>2</v>
      </c>
      <c r="AY3505" s="43" t="str">
        <f t="shared" si="494"/>
        <v>UTTSS</v>
      </c>
    </row>
    <row r="3506" spans="1:51" hidden="1" x14ac:dyDescent="0.2">
      <c r="A3506" s="38">
        <v>3499</v>
      </c>
      <c r="B3506" t="s">
        <v>362</v>
      </c>
      <c r="C3506" t="s">
        <v>289</v>
      </c>
      <c r="D3506">
        <v>320</v>
      </c>
      <c r="E3506" t="s">
        <v>1842</v>
      </c>
      <c r="F3506">
        <v>0.25</v>
      </c>
      <c r="G3506" t="str">
        <f>LOOKUP(F3506,{0,6,45},{"F","L","H"})</f>
        <v>F</v>
      </c>
      <c r="H3506" t="s">
        <v>5122</v>
      </c>
      <c r="I3506" s="43" t="str">
        <f>IFERROR(VLOOKUP(#REF!,#REF!,2,FALSE),"No")</f>
        <v>No</v>
      </c>
      <c r="J3506" s="139">
        <v>0.5</v>
      </c>
      <c r="K3506" s="148">
        <v>138</v>
      </c>
      <c r="L3506" s="148"/>
      <c r="M3506" s="148"/>
      <c r="N3506" s="148"/>
      <c r="O3506" s="148"/>
      <c r="P3506" s="148"/>
      <c r="Q3506" s="148"/>
      <c r="R3506" s="148"/>
      <c r="S3506" s="148"/>
      <c r="T3506" s="148"/>
      <c r="U3506" s="148"/>
      <c r="V3506" s="148"/>
      <c r="W3506" s="148"/>
      <c r="X3506" s="139">
        <v>2</v>
      </c>
      <c r="Y3506" s="148">
        <v>863.75</v>
      </c>
      <c r="Z3506" s="148">
        <v>4</v>
      </c>
      <c r="AA3506" s="148">
        <v>136.25</v>
      </c>
      <c r="AB3506" s="148"/>
      <c r="AC3506" s="148"/>
      <c r="AD3506" s="148"/>
      <c r="AE3506" s="148"/>
      <c r="AF3506" s="148"/>
      <c r="AG3506" s="148"/>
      <c r="AH3506" s="148"/>
      <c r="AI3506" s="148"/>
      <c r="AJ3506" s="148"/>
      <c r="AK3506" s="148"/>
      <c r="AL3506" s="139">
        <v>0</v>
      </c>
      <c r="AM3506" s="139">
        <v>0</v>
      </c>
      <c r="AN3506" s="148">
        <f t="shared" si="487"/>
        <v>1000</v>
      </c>
      <c r="AO3506" s="148">
        <f t="shared" si="488"/>
        <v>138</v>
      </c>
      <c r="AP3506" s="148">
        <v>8</v>
      </c>
      <c r="AQ3506" s="140">
        <v>8</v>
      </c>
      <c r="AS3506" s="42">
        <f t="shared" si="489"/>
        <v>9439.6799406858136</v>
      </c>
      <c r="AT3506" s="101">
        <f t="shared" si="490"/>
        <v>0</v>
      </c>
      <c r="AU3506" s="42">
        <f t="shared" si="491"/>
        <v>9439.6799406858136</v>
      </c>
      <c r="AV3506" s="42">
        <f t="shared" si="492"/>
        <v>4185.9842776842543</v>
      </c>
      <c r="AW3506" s="102">
        <f t="shared" si="493"/>
        <v>431</v>
      </c>
      <c r="AX3506" s="43">
        <f t="shared" si="486"/>
        <v>0.5</v>
      </c>
      <c r="AY3506" s="43" t="str">
        <f t="shared" si="494"/>
        <v>UTGS</v>
      </c>
    </row>
    <row r="3507" spans="1:51" hidden="1" x14ac:dyDescent="0.2">
      <c r="A3507" s="38">
        <v>3500</v>
      </c>
      <c r="B3507" t="s">
        <v>5806</v>
      </c>
      <c r="C3507" t="s">
        <v>292</v>
      </c>
      <c r="D3507">
        <v>2100</v>
      </c>
      <c r="E3507" t="s">
        <v>204</v>
      </c>
      <c r="F3507">
        <v>5</v>
      </c>
      <c r="G3507" t="str">
        <f>LOOKUP(F3507,{0,6,45},{"F","L","H"})</f>
        <v>F</v>
      </c>
      <c r="H3507" t="s">
        <v>1631</v>
      </c>
      <c r="I3507" s="43" t="str">
        <f>IFERROR(VLOOKUP(#REF!,#REF!,2,FALSE),"No")</f>
        <v>No</v>
      </c>
      <c r="J3507" s="139">
        <v>0.75</v>
      </c>
      <c r="K3507" s="148">
        <v>198</v>
      </c>
      <c r="L3507" s="148"/>
      <c r="M3507" s="148"/>
      <c r="N3507" s="148"/>
      <c r="O3507" s="148"/>
      <c r="P3507" s="148"/>
      <c r="Q3507" s="148"/>
      <c r="R3507" s="148"/>
      <c r="S3507" s="148"/>
      <c r="T3507" s="148"/>
      <c r="U3507" s="148"/>
      <c r="V3507" s="148"/>
      <c r="W3507" s="148"/>
      <c r="X3507" s="139">
        <v>1.25</v>
      </c>
      <c r="Y3507" s="148">
        <v>62.41</v>
      </c>
      <c r="Z3507" s="148">
        <v>2</v>
      </c>
      <c r="AA3507" s="148">
        <v>552.76</v>
      </c>
      <c r="AB3507" s="148">
        <v>3</v>
      </c>
      <c r="AC3507" s="148">
        <v>384.83</v>
      </c>
      <c r="AD3507" s="148"/>
      <c r="AE3507" s="148"/>
      <c r="AF3507" s="148"/>
      <c r="AG3507" s="148"/>
      <c r="AH3507" s="148"/>
      <c r="AI3507" s="148"/>
      <c r="AJ3507" s="148"/>
      <c r="AK3507" s="148"/>
      <c r="AL3507" s="139">
        <v>0</v>
      </c>
      <c r="AM3507" s="139">
        <v>0</v>
      </c>
      <c r="AN3507" s="148">
        <f t="shared" si="487"/>
        <v>1000</v>
      </c>
      <c r="AO3507" s="148">
        <f t="shared" si="488"/>
        <v>198</v>
      </c>
      <c r="AP3507" s="148">
        <v>5</v>
      </c>
      <c r="AQ3507" s="140">
        <v>10</v>
      </c>
      <c r="AS3507" s="42">
        <f t="shared" si="489"/>
        <v>12747.928610549208</v>
      </c>
      <c r="AT3507" s="101">
        <f t="shared" si="490"/>
        <v>0</v>
      </c>
      <c r="AU3507" s="42">
        <f t="shared" si="491"/>
        <v>12747.928610549208</v>
      </c>
      <c r="AV3507" s="42">
        <f t="shared" si="492"/>
        <v>2767.5004321474034</v>
      </c>
      <c r="AW3507" s="102">
        <f t="shared" si="493"/>
        <v>2428.75</v>
      </c>
      <c r="AX3507" s="43">
        <f t="shared" si="486"/>
        <v>0.75</v>
      </c>
      <c r="AY3507" s="43" t="str">
        <f t="shared" si="494"/>
        <v>UTFS</v>
      </c>
    </row>
    <row r="3508" spans="1:51" hidden="1" x14ac:dyDescent="0.2">
      <c r="A3508" s="38">
        <v>3501</v>
      </c>
      <c r="B3508" t="s">
        <v>362</v>
      </c>
      <c r="C3508" t="s">
        <v>289</v>
      </c>
      <c r="D3508">
        <v>320</v>
      </c>
      <c r="E3508" t="s">
        <v>1842</v>
      </c>
      <c r="F3508">
        <v>0.25</v>
      </c>
      <c r="G3508" t="str">
        <f>LOOKUP(F3508,{0,6,45},{"F","L","H"})</f>
        <v>F</v>
      </c>
      <c r="H3508" t="s">
        <v>5123</v>
      </c>
      <c r="I3508" s="43" t="str">
        <f>IFERROR(VLOOKUP(#REF!,#REF!,2,FALSE),"No")</f>
        <v>No</v>
      </c>
      <c r="J3508" s="139">
        <v>0.5</v>
      </c>
      <c r="K3508" s="148">
        <v>38</v>
      </c>
      <c r="L3508" s="148"/>
      <c r="M3508" s="148"/>
      <c r="N3508" s="148"/>
      <c r="O3508" s="148"/>
      <c r="P3508" s="148"/>
      <c r="Q3508" s="148"/>
      <c r="R3508" s="148"/>
      <c r="S3508" s="148"/>
      <c r="T3508" s="148"/>
      <c r="U3508" s="148"/>
      <c r="V3508" s="148"/>
      <c r="W3508" s="148"/>
      <c r="X3508" s="139">
        <v>2</v>
      </c>
      <c r="Y3508" s="148">
        <v>495.16</v>
      </c>
      <c r="Z3508" s="148">
        <v>4</v>
      </c>
      <c r="AA3508" s="148">
        <v>504.84</v>
      </c>
      <c r="AB3508" s="148"/>
      <c r="AC3508" s="148"/>
      <c r="AD3508" s="148"/>
      <c r="AE3508" s="148"/>
      <c r="AF3508" s="148"/>
      <c r="AG3508" s="148"/>
      <c r="AH3508" s="148"/>
      <c r="AI3508" s="148"/>
      <c r="AJ3508" s="148"/>
      <c r="AK3508" s="148"/>
      <c r="AL3508" s="139">
        <v>0</v>
      </c>
      <c r="AM3508" s="139">
        <v>0</v>
      </c>
      <c r="AN3508" s="148">
        <f t="shared" si="487"/>
        <v>1000</v>
      </c>
      <c r="AO3508" s="148">
        <f t="shared" si="488"/>
        <v>38</v>
      </c>
      <c r="AP3508" s="148">
        <v>14</v>
      </c>
      <c r="AQ3508" s="140">
        <v>15</v>
      </c>
      <c r="AS3508" s="42">
        <f t="shared" si="489"/>
        <v>2599.3321575801515</v>
      </c>
      <c r="AT3508" s="101">
        <f t="shared" si="490"/>
        <v>0</v>
      </c>
      <c r="AU3508" s="42">
        <f t="shared" si="491"/>
        <v>2599.3321575801515</v>
      </c>
      <c r="AV3508" s="42">
        <f t="shared" si="492"/>
        <v>2408.7109680982689</v>
      </c>
      <c r="AW3508" s="102">
        <f t="shared" si="493"/>
        <v>431</v>
      </c>
      <c r="AX3508" s="43">
        <f t="shared" si="486"/>
        <v>0.5</v>
      </c>
      <c r="AY3508" s="43" t="str">
        <f t="shared" si="494"/>
        <v>UTGS</v>
      </c>
    </row>
    <row r="3509" spans="1:51" hidden="1" x14ac:dyDescent="0.2">
      <c r="A3509" s="38">
        <v>3502</v>
      </c>
      <c r="B3509" t="s">
        <v>362</v>
      </c>
      <c r="C3509" t="s">
        <v>289</v>
      </c>
      <c r="D3509">
        <v>320</v>
      </c>
      <c r="E3509" t="s">
        <v>1842</v>
      </c>
      <c r="F3509">
        <v>0.25</v>
      </c>
      <c r="G3509" t="str">
        <f>LOOKUP(F3509,{0,6,45},{"F","L","H"})</f>
        <v>F</v>
      </c>
      <c r="H3509" t="s">
        <v>5124</v>
      </c>
      <c r="I3509" s="43" t="str">
        <f>IFERROR(VLOOKUP(#REF!,#REF!,2,FALSE),"No")</f>
        <v>No</v>
      </c>
      <c r="J3509" s="139">
        <v>0.5</v>
      </c>
      <c r="K3509" s="148">
        <v>33</v>
      </c>
      <c r="L3509" s="148"/>
      <c r="M3509" s="148"/>
      <c r="N3509" s="148"/>
      <c r="O3509" s="148"/>
      <c r="P3509" s="148"/>
      <c r="Q3509" s="148"/>
      <c r="R3509" s="148"/>
      <c r="S3509" s="148"/>
      <c r="T3509" s="148"/>
      <c r="U3509" s="148"/>
      <c r="V3509" s="148"/>
      <c r="W3509" s="148"/>
      <c r="X3509" s="139">
        <v>2</v>
      </c>
      <c r="Y3509" s="148">
        <v>983.75</v>
      </c>
      <c r="Z3509" s="148">
        <v>4</v>
      </c>
      <c r="AA3509" s="148">
        <v>16.25</v>
      </c>
      <c r="AB3509" s="148"/>
      <c r="AC3509" s="148"/>
      <c r="AD3509" s="148"/>
      <c r="AE3509" s="148"/>
      <c r="AF3509" s="148"/>
      <c r="AG3509" s="148"/>
      <c r="AH3509" s="148"/>
      <c r="AI3509" s="148"/>
      <c r="AJ3509" s="148"/>
      <c r="AK3509" s="148"/>
      <c r="AL3509" s="139">
        <v>0</v>
      </c>
      <c r="AM3509" s="139">
        <v>0</v>
      </c>
      <c r="AN3509" s="148">
        <f t="shared" si="487"/>
        <v>1000</v>
      </c>
      <c r="AO3509" s="148">
        <f t="shared" si="488"/>
        <v>33</v>
      </c>
      <c r="AP3509" s="148">
        <v>13</v>
      </c>
      <c r="AQ3509" s="140">
        <v>13</v>
      </c>
      <c r="AS3509" s="42">
        <f t="shared" si="489"/>
        <v>2257.3147684248684</v>
      </c>
      <c r="AT3509" s="101">
        <f t="shared" si="490"/>
        <v>0</v>
      </c>
      <c r="AU3509" s="42">
        <f t="shared" si="491"/>
        <v>2257.3147684248684</v>
      </c>
      <c r="AV3509" s="42">
        <f t="shared" si="492"/>
        <v>2509.8057093441562</v>
      </c>
      <c r="AW3509" s="102">
        <f t="shared" si="493"/>
        <v>431</v>
      </c>
      <c r="AX3509" s="43">
        <f t="shared" si="486"/>
        <v>0.5</v>
      </c>
      <c r="AY3509" s="43" t="str">
        <f t="shared" si="494"/>
        <v>UTGS</v>
      </c>
    </row>
    <row r="3510" spans="1:51" hidden="1" x14ac:dyDescent="0.2">
      <c r="A3510" s="38">
        <v>3503</v>
      </c>
      <c r="B3510" t="s">
        <v>362</v>
      </c>
      <c r="C3510" t="s">
        <v>289</v>
      </c>
      <c r="D3510">
        <v>320</v>
      </c>
      <c r="E3510" t="s">
        <v>1842</v>
      </c>
      <c r="F3510">
        <v>0.25</v>
      </c>
      <c r="G3510" t="str">
        <f>LOOKUP(F3510,{0,6,45},{"F","L","H"})</f>
        <v>F</v>
      </c>
      <c r="H3510" t="s">
        <v>2150</v>
      </c>
      <c r="I3510" s="43" t="str">
        <f>IFERROR(VLOOKUP(#REF!,#REF!,2,FALSE),"No")</f>
        <v>No</v>
      </c>
      <c r="J3510" s="139">
        <v>0.75</v>
      </c>
      <c r="K3510" s="148">
        <v>19</v>
      </c>
      <c r="L3510" s="148">
        <v>1.25</v>
      </c>
      <c r="M3510" s="148">
        <v>147.38999999999999</v>
      </c>
      <c r="N3510" s="148"/>
      <c r="O3510" s="148"/>
      <c r="P3510" s="148"/>
      <c r="Q3510" s="148"/>
      <c r="R3510" s="148"/>
      <c r="S3510" s="148"/>
      <c r="T3510" s="148"/>
      <c r="U3510" s="148"/>
      <c r="V3510" s="148"/>
      <c r="W3510" s="148"/>
      <c r="X3510" s="139">
        <v>1.25</v>
      </c>
      <c r="Y3510" s="148">
        <v>90.48</v>
      </c>
      <c r="Z3510" s="148">
        <v>2</v>
      </c>
      <c r="AA3510" s="148">
        <v>680.78</v>
      </c>
      <c r="AB3510" s="148">
        <v>4</v>
      </c>
      <c r="AC3510" s="148">
        <v>228.74</v>
      </c>
      <c r="AD3510" s="148"/>
      <c r="AE3510" s="148"/>
      <c r="AF3510" s="148"/>
      <c r="AG3510" s="148"/>
      <c r="AH3510" s="148"/>
      <c r="AI3510" s="148"/>
      <c r="AJ3510" s="148"/>
      <c r="AK3510" s="148"/>
      <c r="AL3510" s="139">
        <v>0</v>
      </c>
      <c r="AM3510" s="139">
        <v>0</v>
      </c>
      <c r="AN3510" s="148">
        <f t="shared" si="487"/>
        <v>1000</v>
      </c>
      <c r="AO3510" s="148">
        <f t="shared" si="488"/>
        <v>166.39</v>
      </c>
      <c r="AP3510" s="148">
        <v>10</v>
      </c>
      <c r="AQ3510" s="140">
        <v>31</v>
      </c>
      <c r="AS3510" s="42">
        <f t="shared" si="489"/>
        <v>12205.827576309508</v>
      </c>
      <c r="AT3510" s="101">
        <f t="shared" si="490"/>
        <v>0</v>
      </c>
      <c r="AU3510" s="42">
        <f t="shared" si="491"/>
        <v>12205.827576309508</v>
      </c>
      <c r="AV3510" s="42">
        <f t="shared" si="492"/>
        <v>1103.689145854001</v>
      </c>
      <c r="AW3510" s="102">
        <f t="shared" si="493"/>
        <v>431</v>
      </c>
      <c r="AX3510" s="43">
        <f t="shared" si="486"/>
        <v>0.75</v>
      </c>
      <c r="AY3510" s="43" t="str">
        <f t="shared" si="494"/>
        <v>UTGS</v>
      </c>
    </row>
    <row r="3511" spans="1:51" hidden="1" x14ac:dyDescent="0.2">
      <c r="A3511" s="38">
        <v>3504</v>
      </c>
      <c r="B3511" t="s">
        <v>362</v>
      </c>
      <c r="C3511" t="s">
        <v>289</v>
      </c>
      <c r="D3511">
        <v>320</v>
      </c>
      <c r="E3511" t="s">
        <v>1842</v>
      </c>
      <c r="F3511">
        <v>0.25</v>
      </c>
      <c r="G3511" t="str">
        <f>LOOKUP(F3511,{0,6,45},{"F","L","H"})</f>
        <v>F</v>
      </c>
      <c r="H3511" t="s">
        <v>5125</v>
      </c>
      <c r="I3511" s="43" t="str">
        <f>IFERROR(VLOOKUP(#REF!,#REF!,2,FALSE),"No")</f>
        <v>No</v>
      </c>
      <c r="J3511" s="139">
        <v>0.5</v>
      </c>
      <c r="K3511" s="148">
        <v>55</v>
      </c>
      <c r="L3511" s="148"/>
      <c r="M3511" s="148"/>
      <c r="N3511" s="148"/>
      <c r="O3511" s="148"/>
      <c r="P3511" s="148"/>
      <c r="Q3511" s="148"/>
      <c r="R3511" s="148"/>
      <c r="S3511" s="148"/>
      <c r="T3511" s="148"/>
      <c r="U3511" s="148"/>
      <c r="V3511" s="148"/>
      <c r="W3511" s="148"/>
      <c r="X3511" s="139">
        <v>2</v>
      </c>
      <c r="Y3511" s="148">
        <v>1000</v>
      </c>
      <c r="Z3511" s="148"/>
      <c r="AA3511" s="148"/>
      <c r="AB3511" s="148"/>
      <c r="AC3511" s="148"/>
      <c r="AD3511" s="148"/>
      <c r="AE3511" s="148"/>
      <c r="AF3511" s="148"/>
      <c r="AG3511" s="148"/>
      <c r="AH3511" s="148"/>
      <c r="AI3511" s="148"/>
      <c r="AJ3511" s="148"/>
      <c r="AK3511" s="148"/>
      <c r="AL3511" s="139">
        <v>0</v>
      </c>
      <c r="AM3511" s="139">
        <v>0</v>
      </c>
      <c r="AN3511" s="148">
        <f t="shared" si="487"/>
        <v>1000</v>
      </c>
      <c r="AO3511" s="148">
        <f t="shared" si="488"/>
        <v>55</v>
      </c>
      <c r="AP3511" s="148">
        <v>9</v>
      </c>
      <c r="AQ3511" s="140">
        <v>9</v>
      </c>
      <c r="AS3511" s="42">
        <f t="shared" si="489"/>
        <v>3762.1912807081139</v>
      </c>
      <c r="AT3511" s="101">
        <f t="shared" si="490"/>
        <v>0</v>
      </c>
      <c r="AU3511" s="42">
        <f t="shared" si="491"/>
        <v>3762.1912807081139</v>
      </c>
      <c r="AV3511" s="42">
        <f t="shared" si="492"/>
        <v>3612.3290801637813</v>
      </c>
      <c r="AW3511" s="102">
        <f t="shared" si="493"/>
        <v>431</v>
      </c>
      <c r="AX3511" s="43">
        <f t="shared" si="486"/>
        <v>0.5</v>
      </c>
      <c r="AY3511" s="43" t="str">
        <f t="shared" si="494"/>
        <v>UTGS</v>
      </c>
    </row>
    <row r="3512" spans="1:51" hidden="1" x14ac:dyDescent="0.2">
      <c r="A3512" s="38">
        <v>3505</v>
      </c>
      <c r="B3512" t="s">
        <v>5807</v>
      </c>
      <c r="C3512" t="s">
        <v>294</v>
      </c>
      <c r="D3512">
        <v>9200</v>
      </c>
      <c r="E3512" t="s">
        <v>212</v>
      </c>
      <c r="F3512">
        <v>5</v>
      </c>
      <c r="G3512" t="str">
        <f>LOOKUP(F3512,{0,6,45},{"F","L","H"})</f>
        <v>F</v>
      </c>
      <c r="H3512" t="s">
        <v>623</v>
      </c>
      <c r="I3512" s="43" t="str">
        <f>IFERROR(VLOOKUP(#REF!,#REF!,2,FALSE),"No")</f>
        <v>No</v>
      </c>
      <c r="J3512" s="139">
        <v>2</v>
      </c>
      <c r="K3512" s="148">
        <v>136</v>
      </c>
      <c r="L3512" s="148"/>
      <c r="M3512" s="148"/>
      <c r="N3512" s="148"/>
      <c r="O3512" s="148"/>
      <c r="P3512" s="148"/>
      <c r="Q3512" s="148"/>
      <c r="R3512" s="148"/>
      <c r="S3512" s="148"/>
      <c r="T3512" s="148"/>
      <c r="U3512" s="148"/>
      <c r="V3512" s="148"/>
      <c r="W3512" s="148"/>
      <c r="X3512" s="139">
        <v>4</v>
      </c>
      <c r="Y3512" s="148">
        <v>1000</v>
      </c>
      <c r="Z3512" s="148"/>
      <c r="AA3512" s="148"/>
      <c r="AB3512" s="148"/>
      <c r="AC3512" s="148"/>
      <c r="AD3512" s="148"/>
      <c r="AE3512" s="148"/>
      <c r="AF3512" s="148"/>
      <c r="AG3512" s="148"/>
      <c r="AH3512" s="148"/>
      <c r="AI3512" s="148"/>
      <c r="AJ3512" s="148"/>
      <c r="AK3512" s="148"/>
      <c r="AL3512" s="139">
        <v>0</v>
      </c>
      <c r="AM3512" s="139">
        <v>0</v>
      </c>
      <c r="AN3512" s="148">
        <f t="shared" si="487"/>
        <v>1000</v>
      </c>
      <c r="AO3512" s="148">
        <f t="shared" si="488"/>
        <v>136</v>
      </c>
      <c r="AP3512" s="148">
        <v>6</v>
      </c>
      <c r="AQ3512" s="140">
        <v>6</v>
      </c>
      <c r="AS3512" s="42">
        <f t="shared" si="489"/>
        <v>9925.7529850236988</v>
      </c>
      <c r="AT3512" s="101">
        <f t="shared" si="490"/>
        <v>0</v>
      </c>
      <c r="AU3512" s="42">
        <f t="shared" si="491"/>
        <v>9925.7529850236988</v>
      </c>
      <c r="AV3512" s="42">
        <f t="shared" si="492"/>
        <v>6613.4936202456729</v>
      </c>
      <c r="AW3512" s="102">
        <f t="shared" si="493"/>
        <v>5118</v>
      </c>
      <c r="AX3512" s="43">
        <f t="shared" si="486"/>
        <v>2</v>
      </c>
      <c r="AY3512" s="43" t="str">
        <f t="shared" si="494"/>
        <v>UTIS</v>
      </c>
    </row>
    <row r="3513" spans="1:51" hidden="1" x14ac:dyDescent="0.2">
      <c r="A3513" s="38">
        <v>3506</v>
      </c>
      <c r="B3513" t="s">
        <v>362</v>
      </c>
      <c r="C3513" t="s">
        <v>289</v>
      </c>
      <c r="D3513">
        <v>320</v>
      </c>
      <c r="E3513" t="s">
        <v>1842</v>
      </c>
      <c r="F3513">
        <v>0.25</v>
      </c>
      <c r="G3513" t="str">
        <f>LOOKUP(F3513,{0,6,45},{"F","L","H"})</f>
        <v>F</v>
      </c>
      <c r="H3513" t="s">
        <v>5126</v>
      </c>
      <c r="I3513" s="43" t="str">
        <f>IFERROR(VLOOKUP(#REF!,#REF!,2,FALSE),"No")</f>
        <v>No</v>
      </c>
      <c r="J3513" s="139">
        <v>0.5</v>
      </c>
      <c r="K3513" s="148">
        <v>25</v>
      </c>
      <c r="L3513" s="148"/>
      <c r="M3513" s="148"/>
      <c r="N3513" s="148"/>
      <c r="O3513" s="148"/>
      <c r="P3513" s="148"/>
      <c r="Q3513" s="148"/>
      <c r="R3513" s="148"/>
      <c r="S3513" s="148"/>
      <c r="T3513" s="148"/>
      <c r="U3513" s="148"/>
      <c r="V3513" s="148"/>
      <c r="W3513" s="148"/>
      <c r="X3513" s="139">
        <v>1.25</v>
      </c>
      <c r="Y3513" s="148">
        <v>719.58</v>
      </c>
      <c r="Z3513" s="148">
        <v>2</v>
      </c>
      <c r="AA3513" s="148">
        <v>280.42</v>
      </c>
      <c r="AB3513" s="148"/>
      <c r="AC3513" s="148"/>
      <c r="AD3513" s="148"/>
      <c r="AE3513" s="148"/>
      <c r="AF3513" s="148"/>
      <c r="AG3513" s="148"/>
      <c r="AH3513" s="148"/>
      <c r="AI3513" s="148"/>
      <c r="AJ3513" s="148"/>
      <c r="AK3513" s="148"/>
      <c r="AL3513" s="139">
        <v>0</v>
      </c>
      <c r="AM3513" s="139">
        <v>0</v>
      </c>
      <c r="AN3513" s="148">
        <f t="shared" si="487"/>
        <v>1000</v>
      </c>
      <c r="AO3513" s="148">
        <f t="shared" si="488"/>
        <v>25</v>
      </c>
      <c r="AP3513" s="148">
        <v>13</v>
      </c>
      <c r="AQ3513" s="140">
        <v>13</v>
      </c>
      <c r="AS3513" s="42">
        <f t="shared" si="489"/>
        <v>1710.0869457764154</v>
      </c>
      <c r="AT3513" s="101">
        <f t="shared" si="490"/>
        <v>0</v>
      </c>
      <c r="AU3513" s="42">
        <f t="shared" si="491"/>
        <v>1710.0869457764154</v>
      </c>
      <c r="AV3513" s="42">
        <f t="shared" si="492"/>
        <v>2539.5898247287719</v>
      </c>
      <c r="AW3513" s="102">
        <f t="shared" si="493"/>
        <v>431</v>
      </c>
      <c r="AX3513" s="43">
        <f t="shared" si="486"/>
        <v>0.5</v>
      </c>
      <c r="AY3513" s="43" t="str">
        <f t="shared" si="494"/>
        <v>UTGS</v>
      </c>
    </row>
    <row r="3514" spans="1:51" hidden="1" x14ac:dyDescent="0.2">
      <c r="A3514" s="38">
        <v>3507</v>
      </c>
      <c r="B3514" t="s">
        <v>5806</v>
      </c>
      <c r="C3514" t="s">
        <v>289</v>
      </c>
      <c r="D3514">
        <v>18200</v>
      </c>
      <c r="E3514" t="s">
        <v>215</v>
      </c>
      <c r="F3514">
        <v>10</v>
      </c>
      <c r="G3514" t="str">
        <f>LOOKUP(F3514,{0,6,45},{"F","L","H"})</f>
        <v>L</v>
      </c>
      <c r="H3514" t="s">
        <v>1632</v>
      </c>
      <c r="I3514" s="43" t="str">
        <f>IFERROR(VLOOKUP(#REF!,#REF!,2,FALSE),"No")</f>
        <v>No</v>
      </c>
      <c r="J3514" s="139">
        <v>2</v>
      </c>
      <c r="K3514" s="148">
        <v>172</v>
      </c>
      <c r="L3514" s="148"/>
      <c r="M3514" s="148"/>
      <c r="N3514" s="148"/>
      <c r="O3514" s="148"/>
      <c r="P3514" s="148"/>
      <c r="Q3514" s="148"/>
      <c r="R3514" s="148"/>
      <c r="S3514" s="148"/>
      <c r="T3514" s="148"/>
      <c r="U3514" s="148"/>
      <c r="V3514" s="148"/>
      <c r="W3514" s="148"/>
      <c r="X3514" s="139">
        <v>0.75</v>
      </c>
      <c r="Y3514" s="148">
        <v>65.849999999999994</v>
      </c>
      <c r="Z3514" s="148">
        <v>1.25</v>
      </c>
      <c r="AA3514" s="148">
        <v>273.17</v>
      </c>
      <c r="AB3514" s="148">
        <v>4</v>
      </c>
      <c r="AC3514" s="148">
        <v>660.98</v>
      </c>
      <c r="AD3514" s="148"/>
      <c r="AE3514" s="148"/>
      <c r="AF3514" s="148"/>
      <c r="AG3514" s="148"/>
      <c r="AH3514" s="148"/>
      <c r="AI3514" s="148"/>
      <c r="AJ3514" s="148"/>
      <c r="AK3514" s="148"/>
      <c r="AL3514" s="139">
        <v>0</v>
      </c>
      <c r="AM3514" s="139">
        <v>0</v>
      </c>
      <c r="AN3514" s="148">
        <f t="shared" si="487"/>
        <v>1000</v>
      </c>
      <c r="AO3514" s="148">
        <f t="shared" si="488"/>
        <v>172</v>
      </c>
      <c r="AP3514" s="148">
        <v>4</v>
      </c>
      <c r="AQ3514" s="140">
        <v>4</v>
      </c>
      <c r="AS3514" s="42">
        <f t="shared" si="489"/>
        <v>12553.158186941735</v>
      </c>
      <c r="AT3514" s="101">
        <f t="shared" si="490"/>
        <v>0</v>
      </c>
      <c r="AU3514" s="42">
        <f t="shared" si="491"/>
        <v>12553.158186941735</v>
      </c>
      <c r="AV3514" s="42">
        <f t="shared" si="492"/>
        <v>9485.1375803685096</v>
      </c>
      <c r="AW3514" s="102">
        <f t="shared" si="493"/>
        <v>17706.400000000001</v>
      </c>
      <c r="AX3514" s="43">
        <f t="shared" si="486"/>
        <v>2</v>
      </c>
      <c r="AY3514" s="43" t="str">
        <f t="shared" si="494"/>
        <v>UTGS</v>
      </c>
    </row>
    <row r="3515" spans="1:51" hidden="1" x14ac:dyDescent="0.2">
      <c r="A3515" s="38">
        <v>3508</v>
      </c>
      <c r="B3515" t="s">
        <v>362</v>
      </c>
      <c r="C3515" t="s">
        <v>289</v>
      </c>
      <c r="D3515">
        <v>320</v>
      </c>
      <c r="E3515" t="s">
        <v>1842</v>
      </c>
      <c r="F3515">
        <v>0.25</v>
      </c>
      <c r="G3515" t="str">
        <f>LOOKUP(F3515,{0,6,45},{"F","L","H"})</f>
        <v>F</v>
      </c>
      <c r="H3515" t="s">
        <v>5128</v>
      </c>
      <c r="I3515" s="43" t="str">
        <f>IFERROR(VLOOKUP(#REF!,#REF!,2,FALSE),"No")</f>
        <v>No</v>
      </c>
      <c r="J3515" s="139">
        <v>0.5</v>
      </c>
      <c r="K3515" s="148">
        <v>32</v>
      </c>
      <c r="L3515" s="148"/>
      <c r="M3515" s="148"/>
      <c r="N3515" s="148"/>
      <c r="O3515" s="148"/>
      <c r="P3515" s="148"/>
      <c r="Q3515" s="148"/>
      <c r="R3515" s="148"/>
      <c r="S3515" s="148"/>
      <c r="T3515" s="148"/>
      <c r="U3515" s="148"/>
      <c r="V3515" s="148"/>
      <c r="W3515" s="148"/>
      <c r="X3515" s="139">
        <v>2</v>
      </c>
      <c r="Y3515" s="148">
        <v>822.36</v>
      </c>
      <c r="Z3515" s="149">
        <v>4</v>
      </c>
      <c r="AA3515" s="148">
        <v>177.64</v>
      </c>
      <c r="AB3515" s="148"/>
      <c r="AC3515" s="148"/>
      <c r="AD3515" s="148"/>
      <c r="AE3515" s="148"/>
      <c r="AF3515" s="148"/>
      <c r="AG3515" s="148"/>
      <c r="AH3515" s="148"/>
      <c r="AI3515" s="148"/>
      <c r="AJ3515" s="148"/>
      <c r="AK3515" s="148"/>
      <c r="AL3515" s="139">
        <v>0</v>
      </c>
      <c r="AM3515" s="139">
        <v>0</v>
      </c>
      <c r="AN3515" s="148">
        <f t="shared" si="487"/>
        <v>1000</v>
      </c>
      <c r="AO3515" s="148">
        <f t="shared" si="488"/>
        <v>32</v>
      </c>
      <c r="AP3515" s="148">
        <v>10</v>
      </c>
      <c r="AQ3515" s="140">
        <v>10</v>
      </c>
      <c r="AS3515" s="42">
        <f t="shared" si="489"/>
        <v>2188.9112905938118</v>
      </c>
      <c r="AT3515" s="101">
        <f t="shared" si="490"/>
        <v>0</v>
      </c>
      <c r="AU3515" s="42">
        <f t="shared" si="491"/>
        <v>2188.9112905938118</v>
      </c>
      <c r="AV3515" s="42">
        <f t="shared" si="492"/>
        <v>3378.464052147403</v>
      </c>
      <c r="AW3515" s="102">
        <f t="shared" si="493"/>
        <v>431</v>
      </c>
      <c r="AX3515" s="43">
        <f t="shared" ref="AX3515:AX3578" si="495">IF(J3515&gt;0,J3515,R3515)</f>
        <v>0.5</v>
      </c>
      <c r="AY3515" s="43" t="str">
        <f t="shared" si="494"/>
        <v>UTGS</v>
      </c>
    </row>
    <row r="3516" spans="1:51" hidden="1" x14ac:dyDescent="0.2">
      <c r="A3516" s="38">
        <v>3509</v>
      </c>
      <c r="B3516" t="s">
        <v>362</v>
      </c>
      <c r="C3516" t="s">
        <v>289</v>
      </c>
      <c r="D3516">
        <v>320</v>
      </c>
      <c r="E3516" t="s">
        <v>1842</v>
      </c>
      <c r="F3516">
        <v>0.25</v>
      </c>
      <c r="G3516" t="str">
        <f>LOOKUP(F3516,{0,6,45},{"F","L","H"})</f>
        <v>F</v>
      </c>
      <c r="H3516" t="s">
        <v>2159</v>
      </c>
      <c r="I3516" s="43" t="str">
        <f>IFERROR(VLOOKUP(#REF!,#REF!,2,FALSE),"No")</f>
        <v>No</v>
      </c>
      <c r="J3516" s="139">
        <v>0.5</v>
      </c>
      <c r="K3516" s="148">
        <v>50</v>
      </c>
      <c r="L3516" s="148"/>
      <c r="M3516" s="148"/>
      <c r="N3516" s="148"/>
      <c r="O3516" s="148"/>
      <c r="P3516" s="148"/>
      <c r="Q3516" s="148"/>
      <c r="R3516" s="148"/>
      <c r="S3516" s="148"/>
      <c r="T3516" s="148"/>
      <c r="U3516" s="148"/>
      <c r="V3516" s="148"/>
      <c r="W3516" s="148"/>
      <c r="X3516" s="139">
        <v>2</v>
      </c>
      <c r="Y3516" s="148">
        <v>1000</v>
      </c>
      <c r="Z3516" s="148"/>
      <c r="AA3516" s="148"/>
      <c r="AB3516" s="148"/>
      <c r="AC3516" s="148"/>
      <c r="AD3516" s="148"/>
      <c r="AE3516" s="148"/>
      <c r="AF3516" s="148"/>
      <c r="AG3516" s="148"/>
      <c r="AH3516" s="148"/>
      <c r="AI3516" s="148"/>
      <c r="AJ3516" s="148"/>
      <c r="AK3516" s="148"/>
      <c r="AL3516" s="139">
        <v>0</v>
      </c>
      <c r="AM3516" s="139">
        <v>0</v>
      </c>
      <c r="AN3516" s="148">
        <f t="shared" si="487"/>
        <v>1000</v>
      </c>
      <c r="AO3516" s="148">
        <f t="shared" si="488"/>
        <v>50</v>
      </c>
      <c r="AP3516" s="148">
        <v>6</v>
      </c>
      <c r="AQ3516" s="140">
        <v>6</v>
      </c>
      <c r="AS3516" s="42">
        <f t="shared" si="489"/>
        <v>3420.1738915528308</v>
      </c>
      <c r="AT3516" s="101">
        <f t="shared" si="490"/>
        <v>0</v>
      </c>
      <c r="AU3516" s="42">
        <f t="shared" si="491"/>
        <v>3420.1738915528308</v>
      </c>
      <c r="AV3516" s="42">
        <f t="shared" si="492"/>
        <v>5418.493620245672</v>
      </c>
      <c r="AW3516" s="102">
        <f t="shared" si="493"/>
        <v>431</v>
      </c>
      <c r="AX3516" s="43">
        <f t="shared" si="495"/>
        <v>0.5</v>
      </c>
      <c r="AY3516" s="43" t="str">
        <f t="shared" si="494"/>
        <v>UTGS</v>
      </c>
    </row>
    <row r="3517" spans="1:51" hidden="1" x14ac:dyDescent="0.2">
      <c r="A3517" s="38">
        <v>3510</v>
      </c>
      <c r="B3517" t="s">
        <v>362</v>
      </c>
      <c r="C3517" t="s">
        <v>289</v>
      </c>
      <c r="D3517">
        <v>320</v>
      </c>
      <c r="E3517" t="s">
        <v>1842</v>
      </c>
      <c r="F3517">
        <v>0.25</v>
      </c>
      <c r="G3517" t="str">
        <f>LOOKUP(F3517,{0,6,45},{"F","L","H"})</f>
        <v>F</v>
      </c>
      <c r="H3517" t="s">
        <v>5129</v>
      </c>
      <c r="I3517" s="43" t="str">
        <f>IFERROR(VLOOKUP(#REF!,#REF!,2,FALSE),"No")</f>
        <v>No</v>
      </c>
      <c r="J3517" s="139">
        <v>0.5</v>
      </c>
      <c r="K3517" s="148">
        <v>26</v>
      </c>
      <c r="L3517" s="148"/>
      <c r="M3517" s="148"/>
      <c r="N3517" s="148"/>
      <c r="O3517" s="148"/>
      <c r="P3517" s="148"/>
      <c r="Q3517" s="148"/>
      <c r="R3517" s="148"/>
      <c r="S3517" s="148"/>
      <c r="T3517" s="148"/>
      <c r="U3517" s="148"/>
      <c r="V3517" s="148"/>
      <c r="W3517" s="148"/>
      <c r="X3517" s="139">
        <v>2</v>
      </c>
      <c r="Y3517" s="148">
        <v>1000</v>
      </c>
      <c r="Z3517" s="148"/>
      <c r="AA3517" s="148"/>
      <c r="AB3517" s="148"/>
      <c r="AC3517" s="148"/>
      <c r="AD3517" s="148"/>
      <c r="AE3517" s="148"/>
      <c r="AF3517" s="148"/>
      <c r="AG3517" s="148"/>
      <c r="AH3517" s="148"/>
      <c r="AI3517" s="148"/>
      <c r="AJ3517" s="148"/>
      <c r="AK3517" s="148"/>
      <c r="AL3517" s="139">
        <v>0</v>
      </c>
      <c r="AM3517" s="139">
        <v>0</v>
      </c>
      <c r="AN3517" s="148">
        <f t="shared" si="487"/>
        <v>1000</v>
      </c>
      <c r="AO3517" s="148">
        <f t="shared" si="488"/>
        <v>26</v>
      </c>
      <c r="AP3517" s="148">
        <v>17</v>
      </c>
      <c r="AQ3517" s="140">
        <v>17</v>
      </c>
      <c r="AS3517" s="42">
        <f t="shared" si="489"/>
        <v>1778.4904236074722</v>
      </c>
      <c r="AT3517" s="101">
        <f t="shared" si="490"/>
        <v>0</v>
      </c>
      <c r="AU3517" s="42">
        <f t="shared" si="491"/>
        <v>1778.4904236074722</v>
      </c>
      <c r="AV3517" s="42">
        <f t="shared" si="492"/>
        <v>1912.4095130278843</v>
      </c>
      <c r="AW3517" s="102">
        <f t="shared" si="493"/>
        <v>431</v>
      </c>
      <c r="AX3517" s="43">
        <f t="shared" si="495"/>
        <v>0.5</v>
      </c>
      <c r="AY3517" s="43" t="str">
        <f t="shared" si="494"/>
        <v>UTGS</v>
      </c>
    </row>
    <row r="3518" spans="1:51" hidden="1" x14ac:dyDescent="0.2">
      <c r="A3518" s="38">
        <v>3511</v>
      </c>
      <c r="B3518" t="s">
        <v>5806</v>
      </c>
      <c r="C3518" t="s">
        <v>289</v>
      </c>
      <c r="D3518">
        <v>428</v>
      </c>
      <c r="E3518" t="s">
        <v>1224</v>
      </c>
      <c r="F3518">
        <v>2</v>
      </c>
      <c r="G3518" t="str">
        <f>LOOKUP(F3518,{0,6,45},{"F","L","H"})</f>
        <v>F</v>
      </c>
      <c r="H3518" t="s">
        <v>5131</v>
      </c>
      <c r="I3518" s="43" t="str">
        <f>IFERROR(VLOOKUP(#REF!,#REF!,2,FALSE),"No")</f>
        <v>No</v>
      </c>
      <c r="J3518" s="139">
        <v>1.25</v>
      </c>
      <c r="K3518" s="148">
        <v>50</v>
      </c>
      <c r="L3518" s="148"/>
      <c r="M3518" s="148"/>
      <c r="N3518" s="148"/>
      <c r="O3518" s="148"/>
      <c r="P3518" s="148"/>
      <c r="Q3518" s="148"/>
      <c r="R3518" s="148"/>
      <c r="S3518" s="148"/>
      <c r="T3518" s="148"/>
      <c r="U3518" s="148"/>
      <c r="V3518" s="148"/>
      <c r="W3518" s="148"/>
      <c r="X3518" s="139">
        <v>2</v>
      </c>
      <c r="Y3518" s="148">
        <v>575</v>
      </c>
      <c r="Z3518" s="148">
        <v>4</v>
      </c>
      <c r="AA3518" s="148">
        <v>425</v>
      </c>
      <c r="AB3518" s="148"/>
      <c r="AC3518" s="148"/>
      <c r="AD3518" s="148"/>
      <c r="AE3518" s="148"/>
      <c r="AF3518" s="148"/>
      <c r="AG3518" s="148"/>
      <c r="AH3518" s="148"/>
      <c r="AI3518" s="148"/>
      <c r="AJ3518" s="148"/>
      <c r="AK3518" s="148"/>
      <c r="AL3518" s="139">
        <v>0</v>
      </c>
      <c r="AM3518" s="139">
        <v>0</v>
      </c>
      <c r="AN3518" s="148">
        <f t="shared" si="487"/>
        <v>1000</v>
      </c>
      <c r="AO3518" s="148">
        <f t="shared" si="488"/>
        <v>50</v>
      </c>
      <c r="AP3518" s="148">
        <v>3</v>
      </c>
      <c r="AQ3518" s="140">
        <v>16</v>
      </c>
      <c r="AS3518" s="42">
        <f t="shared" si="489"/>
        <v>3725.6738915528304</v>
      </c>
      <c r="AT3518" s="101">
        <f t="shared" si="490"/>
        <v>0</v>
      </c>
      <c r="AU3518" s="42">
        <f t="shared" si="491"/>
        <v>3725.6738915528304</v>
      </c>
      <c r="AV3518" s="42">
        <f t="shared" si="492"/>
        <v>2222.3882325921268</v>
      </c>
      <c r="AW3518" s="102">
        <f t="shared" si="493"/>
        <v>585.0096169344007</v>
      </c>
      <c r="AX3518" s="43">
        <f t="shared" si="495"/>
        <v>1.25</v>
      </c>
      <c r="AY3518" s="43" t="str">
        <f t="shared" si="494"/>
        <v>UTGS</v>
      </c>
    </row>
    <row r="3519" spans="1:51" hidden="1" x14ac:dyDescent="0.2">
      <c r="A3519" s="38">
        <v>3512</v>
      </c>
      <c r="B3519" t="s">
        <v>362</v>
      </c>
      <c r="C3519" t="s">
        <v>289</v>
      </c>
      <c r="D3519">
        <v>320</v>
      </c>
      <c r="E3519" t="s">
        <v>1842</v>
      </c>
      <c r="F3519">
        <v>0.25</v>
      </c>
      <c r="G3519" t="str">
        <f>LOOKUP(F3519,{0,6,45},{"F","L","H"})</f>
        <v>F</v>
      </c>
      <c r="H3519" t="s">
        <v>5132</v>
      </c>
      <c r="I3519" s="43" t="str">
        <f>IFERROR(VLOOKUP(#REF!,#REF!,2,FALSE),"No")</f>
        <v>No</v>
      </c>
      <c r="J3519" s="139">
        <v>0.5</v>
      </c>
      <c r="K3519" s="148">
        <v>35</v>
      </c>
      <c r="L3519" s="148"/>
      <c r="M3519" s="148"/>
      <c r="N3519" s="148"/>
      <c r="O3519" s="148"/>
      <c r="P3519" s="148"/>
      <c r="Q3519" s="148"/>
      <c r="R3519" s="148"/>
      <c r="S3519" s="148"/>
      <c r="T3519" s="148"/>
      <c r="U3519" s="148"/>
      <c r="V3519" s="148"/>
      <c r="W3519" s="148"/>
      <c r="X3519" s="139">
        <v>4</v>
      </c>
      <c r="Y3519" s="148">
        <v>1000</v>
      </c>
      <c r="Z3519" s="148"/>
      <c r="AA3519" s="148"/>
      <c r="AB3519" s="148"/>
      <c r="AC3519" s="148"/>
      <c r="AD3519" s="148"/>
      <c r="AE3519" s="148"/>
      <c r="AF3519" s="148"/>
      <c r="AG3519" s="148"/>
      <c r="AH3519" s="148"/>
      <c r="AI3519" s="148"/>
      <c r="AJ3519" s="148"/>
      <c r="AK3519" s="148"/>
      <c r="AL3519" s="139">
        <v>0</v>
      </c>
      <c r="AM3519" s="139">
        <v>0</v>
      </c>
      <c r="AN3519" s="148">
        <f t="shared" si="487"/>
        <v>1000</v>
      </c>
      <c r="AO3519" s="148">
        <f t="shared" si="488"/>
        <v>35</v>
      </c>
      <c r="AP3519" s="148">
        <v>9</v>
      </c>
      <c r="AQ3519" s="140">
        <v>9</v>
      </c>
      <c r="AS3519" s="42">
        <f t="shared" si="489"/>
        <v>2394.1217240869819</v>
      </c>
      <c r="AT3519" s="101">
        <f t="shared" si="490"/>
        <v>0</v>
      </c>
      <c r="AU3519" s="42">
        <f t="shared" si="491"/>
        <v>2394.1217240869819</v>
      </c>
      <c r="AV3519" s="42">
        <f t="shared" si="492"/>
        <v>4408.9957468304483</v>
      </c>
      <c r="AW3519" s="102">
        <f t="shared" si="493"/>
        <v>431</v>
      </c>
      <c r="AX3519" s="43">
        <f t="shared" si="495"/>
        <v>0.5</v>
      </c>
      <c r="AY3519" s="43" t="str">
        <f t="shared" si="494"/>
        <v>UTGS</v>
      </c>
    </row>
    <row r="3520" spans="1:51" hidden="1" x14ac:dyDescent="0.2">
      <c r="A3520" s="38">
        <v>3513</v>
      </c>
      <c r="B3520" t="s">
        <v>362</v>
      </c>
      <c r="C3520" t="s">
        <v>289</v>
      </c>
      <c r="D3520">
        <v>320</v>
      </c>
      <c r="E3520" t="s">
        <v>1842</v>
      </c>
      <c r="F3520">
        <v>0.25</v>
      </c>
      <c r="G3520" t="str">
        <f>LOOKUP(F3520,{0,6,45},{"F","L","H"})</f>
        <v>F</v>
      </c>
      <c r="H3520" t="s">
        <v>5133</v>
      </c>
      <c r="I3520" s="43" t="str">
        <f>IFERROR(VLOOKUP(#REF!,#REF!,2,FALSE),"No")</f>
        <v>No</v>
      </c>
      <c r="J3520" s="139">
        <v>0.5</v>
      </c>
      <c r="K3520" s="148">
        <v>65</v>
      </c>
      <c r="L3520" s="148"/>
      <c r="M3520" s="148"/>
      <c r="N3520" s="148"/>
      <c r="O3520" s="148"/>
      <c r="P3520" s="148"/>
      <c r="Q3520" s="148"/>
      <c r="R3520" s="148"/>
      <c r="S3520" s="148"/>
      <c r="T3520" s="148"/>
      <c r="U3520" s="148"/>
      <c r="V3520" s="148"/>
      <c r="W3520" s="148"/>
      <c r="X3520" s="139">
        <v>2</v>
      </c>
      <c r="Y3520" s="148">
        <v>1000</v>
      </c>
      <c r="Z3520" s="148"/>
      <c r="AA3520" s="148"/>
      <c r="AB3520" s="148"/>
      <c r="AC3520" s="148"/>
      <c r="AD3520" s="148"/>
      <c r="AE3520" s="148"/>
      <c r="AF3520" s="148"/>
      <c r="AG3520" s="148"/>
      <c r="AH3520" s="148"/>
      <c r="AI3520" s="148"/>
      <c r="AJ3520" s="148"/>
      <c r="AK3520" s="148"/>
      <c r="AL3520" s="139">
        <v>0</v>
      </c>
      <c r="AM3520" s="139">
        <v>0</v>
      </c>
      <c r="AN3520" s="148">
        <f t="shared" si="487"/>
        <v>1000</v>
      </c>
      <c r="AO3520" s="148">
        <f t="shared" si="488"/>
        <v>65</v>
      </c>
      <c r="AP3520" s="148">
        <v>10</v>
      </c>
      <c r="AQ3520" s="140">
        <v>10</v>
      </c>
      <c r="AS3520" s="42">
        <f t="shared" si="489"/>
        <v>4446.2260590186806</v>
      </c>
      <c r="AT3520" s="101">
        <f t="shared" si="490"/>
        <v>0</v>
      </c>
      <c r="AU3520" s="42">
        <f t="shared" si="491"/>
        <v>4446.2260590186806</v>
      </c>
      <c r="AV3520" s="42">
        <f t="shared" si="492"/>
        <v>3251.0961721474032</v>
      </c>
      <c r="AW3520" s="102">
        <f t="shared" si="493"/>
        <v>431</v>
      </c>
      <c r="AX3520" s="43">
        <f t="shared" si="495"/>
        <v>0.5</v>
      </c>
      <c r="AY3520" s="43" t="str">
        <f t="shared" si="494"/>
        <v>UTGS</v>
      </c>
    </row>
    <row r="3521" spans="1:51" hidden="1" x14ac:dyDescent="0.2">
      <c r="A3521" s="38">
        <v>3514</v>
      </c>
      <c r="B3521" t="s">
        <v>362</v>
      </c>
      <c r="C3521" t="s">
        <v>289</v>
      </c>
      <c r="D3521">
        <v>320</v>
      </c>
      <c r="E3521" t="s">
        <v>1228</v>
      </c>
      <c r="F3521">
        <v>0.25</v>
      </c>
      <c r="G3521" t="str">
        <f>LOOKUP(F3521,{0,6,45},{"F","L","H"})</f>
        <v>F</v>
      </c>
      <c r="H3521" t="s">
        <v>5134</v>
      </c>
      <c r="I3521" s="43" t="str">
        <f>IFERROR(VLOOKUP(#REF!,#REF!,2,FALSE),"No")</f>
        <v>No</v>
      </c>
      <c r="J3521" s="139">
        <v>0.75</v>
      </c>
      <c r="K3521" s="148">
        <v>46</v>
      </c>
      <c r="L3521" s="148"/>
      <c r="M3521" s="148"/>
      <c r="N3521" s="148"/>
      <c r="O3521" s="148"/>
      <c r="P3521" s="148"/>
      <c r="Q3521" s="148"/>
      <c r="R3521" s="148"/>
      <c r="S3521" s="148"/>
      <c r="T3521" s="148"/>
      <c r="U3521" s="148"/>
      <c r="V3521" s="148"/>
      <c r="W3521" s="148"/>
      <c r="X3521" s="139">
        <v>1.25</v>
      </c>
      <c r="Y3521" s="148">
        <v>177.29</v>
      </c>
      <c r="Z3521" s="149">
        <v>2</v>
      </c>
      <c r="AA3521" s="148">
        <v>822.71</v>
      </c>
      <c r="AB3521" s="148"/>
      <c r="AC3521" s="148"/>
      <c r="AD3521" s="148"/>
      <c r="AE3521" s="148"/>
      <c r="AF3521" s="148"/>
      <c r="AG3521" s="148"/>
      <c r="AH3521" s="148"/>
      <c r="AI3521" s="148"/>
      <c r="AJ3521" s="148"/>
      <c r="AK3521" s="148"/>
      <c r="AL3521" s="139">
        <v>0</v>
      </c>
      <c r="AM3521" s="139">
        <v>0</v>
      </c>
      <c r="AN3521" s="148">
        <f t="shared" si="487"/>
        <v>1000</v>
      </c>
      <c r="AO3521" s="148">
        <f t="shared" si="488"/>
        <v>46</v>
      </c>
      <c r="AP3521" s="148">
        <v>22</v>
      </c>
      <c r="AQ3521" s="140">
        <v>27</v>
      </c>
      <c r="AS3521" s="42">
        <f t="shared" si="489"/>
        <v>2961.6399802286041</v>
      </c>
      <c r="AT3521" s="101">
        <f t="shared" si="490"/>
        <v>0</v>
      </c>
      <c r="AU3521" s="42">
        <f t="shared" si="491"/>
        <v>2961.6399802286041</v>
      </c>
      <c r="AV3521" s="42">
        <f t="shared" si="492"/>
        <v>1208.7061007953346</v>
      </c>
      <c r="AW3521" s="102">
        <f t="shared" si="493"/>
        <v>431</v>
      </c>
      <c r="AX3521" s="43">
        <f t="shared" si="495"/>
        <v>0.75</v>
      </c>
      <c r="AY3521" s="43" t="str">
        <f t="shared" si="494"/>
        <v>UTGS</v>
      </c>
    </row>
    <row r="3522" spans="1:51" hidden="1" x14ac:dyDescent="0.2">
      <c r="A3522" s="38">
        <v>3515</v>
      </c>
      <c r="B3522" t="s">
        <v>362</v>
      </c>
      <c r="C3522" t="s">
        <v>289</v>
      </c>
      <c r="D3522">
        <v>320</v>
      </c>
      <c r="E3522" t="s">
        <v>1237</v>
      </c>
      <c r="F3522">
        <v>0.25</v>
      </c>
      <c r="G3522" t="str">
        <f>LOOKUP(F3522,{0,6,45},{"F","L","H"})</f>
        <v>F</v>
      </c>
      <c r="H3522" t="s">
        <v>5135</v>
      </c>
      <c r="I3522" s="43" t="str">
        <f>IFERROR(VLOOKUP(#REF!,#REF!,2,FALSE),"No")</f>
        <v>No</v>
      </c>
      <c r="J3522" s="139">
        <v>0.5</v>
      </c>
      <c r="K3522" s="148">
        <v>110</v>
      </c>
      <c r="L3522" s="148">
        <v>0.75</v>
      </c>
      <c r="M3522" s="148">
        <v>71</v>
      </c>
      <c r="N3522" s="148"/>
      <c r="O3522" s="148"/>
      <c r="P3522" s="148"/>
      <c r="Q3522" s="148"/>
      <c r="R3522" s="148"/>
      <c r="S3522" s="148"/>
      <c r="T3522" s="148"/>
      <c r="U3522" s="148"/>
      <c r="V3522" s="148"/>
      <c r="W3522" s="148"/>
      <c r="X3522" s="139">
        <v>6</v>
      </c>
      <c r="Y3522" s="148">
        <v>1000</v>
      </c>
      <c r="Z3522" s="148"/>
      <c r="AA3522" s="148"/>
      <c r="AB3522" s="148"/>
      <c r="AC3522" s="148"/>
      <c r="AD3522" s="148"/>
      <c r="AE3522" s="148"/>
      <c r="AF3522" s="148"/>
      <c r="AG3522" s="148"/>
      <c r="AH3522" s="148"/>
      <c r="AI3522" s="148"/>
      <c r="AJ3522" s="148"/>
      <c r="AK3522" s="148"/>
      <c r="AL3522" s="139">
        <v>0</v>
      </c>
      <c r="AM3522" s="139">
        <v>0</v>
      </c>
      <c r="AN3522" s="148">
        <f t="shared" si="487"/>
        <v>1000</v>
      </c>
      <c r="AO3522" s="148">
        <f t="shared" si="488"/>
        <v>181</v>
      </c>
      <c r="AP3522" s="148">
        <v>15</v>
      </c>
      <c r="AQ3522" s="140">
        <v>15</v>
      </c>
      <c r="AS3522" s="42">
        <f t="shared" si="489"/>
        <v>12095.609487421247</v>
      </c>
      <c r="AT3522" s="101">
        <f t="shared" si="490"/>
        <v>0</v>
      </c>
      <c r="AU3522" s="42">
        <f t="shared" si="491"/>
        <v>12095.609487421247</v>
      </c>
      <c r="AV3522" s="42">
        <f t="shared" si="492"/>
        <v>4002.0641147649362</v>
      </c>
      <c r="AW3522" s="102">
        <f t="shared" si="493"/>
        <v>431</v>
      </c>
      <c r="AX3522" s="43">
        <f t="shared" si="495"/>
        <v>0.5</v>
      </c>
      <c r="AY3522" s="43" t="str">
        <f t="shared" si="494"/>
        <v>UTGS</v>
      </c>
    </row>
    <row r="3523" spans="1:51" hidden="1" x14ac:dyDescent="0.2">
      <c r="A3523" s="38">
        <v>3516</v>
      </c>
      <c r="B3523" t="s">
        <v>362</v>
      </c>
      <c r="C3523" t="s">
        <v>289</v>
      </c>
      <c r="D3523">
        <v>550</v>
      </c>
      <c r="E3523" t="s">
        <v>1236</v>
      </c>
      <c r="F3523">
        <v>2</v>
      </c>
      <c r="G3523" t="str">
        <f>LOOKUP(F3523,{0,6,45},{"F","L","H"})</f>
        <v>F</v>
      </c>
      <c r="H3523" t="s">
        <v>5136</v>
      </c>
      <c r="I3523" s="43" t="str">
        <f>IFERROR(VLOOKUP(#REF!,#REF!,2,FALSE),"No")</f>
        <v>No</v>
      </c>
      <c r="J3523" s="139">
        <v>0.75</v>
      </c>
      <c r="K3523" s="148">
        <v>45</v>
      </c>
      <c r="L3523" s="148"/>
      <c r="M3523" s="148"/>
      <c r="N3523" s="148"/>
      <c r="O3523" s="148"/>
      <c r="P3523" s="148"/>
      <c r="Q3523" s="148"/>
      <c r="R3523" s="148"/>
      <c r="S3523" s="148"/>
      <c r="T3523" s="148"/>
      <c r="U3523" s="148"/>
      <c r="V3523" s="148"/>
      <c r="W3523" s="148"/>
      <c r="X3523" s="139">
        <v>2</v>
      </c>
      <c r="Y3523" s="148">
        <v>1000</v>
      </c>
      <c r="Z3523" s="148"/>
      <c r="AA3523" s="148"/>
      <c r="AB3523" s="148"/>
      <c r="AC3523" s="148"/>
      <c r="AD3523" s="148"/>
      <c r="AE3523" s="148"/>
      <c r="AF3523" s="148"/>
      <c r="AG3523" s="148"/>
      <c r="AH3523" s="148"/>
      <c r="AI3523" s="148"/>
      <c r="AJ3523" s="148"/>
      <c r="AK3523" s="148"/>
      <c r="AL3523" s="139">
        <v>0</v>
      </c>
      <c r="AM3523" s="139">
        <v>0</v>
      </c>
      <c r="AN3523" s="148">
        <f t="shared" si="487"/>
        <v>1000</v>
      </c>
      <c r="AO3523" s="148">
        <f t="shared" si="488"/>
        <v>45</v>
      </c>
      <c r="AP3523" s="148">
        <v>10</v>
      </c>
      <c r="AQ3523" s="140">
        <v>30</v>
      </c>
      <c r="AS3523" s="42">
        <f t="shared" si="489"/>
        <v>2897.2565023975476</v>
      </c>
      <c r="AT3523" s="101">
        <f t="shared" si="490"/>
        <v>0</v>
      </c>
      <c r="AU3523" s="42">
        <f t="shared" si="491"/>
        <v>2897.2565023975476</v>
      </c>
      <c r="AV3523" s="42">
        <f t="shared" si="492"/>
        <v>1083.6987240491344</v>
      </c>
      <c r="AW3523" s="102">
        <f t="shared" si="493"/>
        <v>585.0096169344007</v>
      </c>
      <c r="AX3523" s="43">
        <f t="shared" si="495"/>
        <v>0.75</v>
      </c>
      <c r="AY3523" s="43" t="str">
        <f t="shared" si="494"/>
        <v>UTGS</v>
      </c>
    </row>
    <row r="3524" spans="1:51" hidden="1" x14ac:dyDescent="0.2">
      <c r="A3524" s="38">
        <v>3517</v>
      </c>
      <c r="B3524" t="s">
        <v>5806</v>
      </c>
      <c r="C3524" t="s">
        <v>5746</v>
      </c>
      <c r="D3524">
        <v>7800</v>
      </c>
      <c r="E3524" t="s">
        <v>212</v>
      </c>
      <c r="F3524">
        <v>2</v>
      </c>
      <c r="G3524" t="str">
        <f>LOOKUP(F3524,{0,6,45},{"F","L","H"})</f>
        <v>F</v>
      </c>
      <c r="H3524" t="s">
        <v>334</v>
      </c>
      <c r="I3524" s="43" t="str">
        <f>IFERROR(VLOOKUP(#REF!,#REF!,2,FALSE),"No")</f>
        <v>No</v>
      </c>
      <c r="J3524" s="139">
        <v>1.25</v>
      </c>
      <c r="K3524" s="148">
        <v>25</v>
      </c>
      <c r="L3524" s="148"/>
      <c r="M3524" s="148"/>
      <c r="N3524" s="148"/>
      <c r="O3524" s="148"/>
      <c r="P3524" s="148"/>
      <c r="Q3524" s="148"/>
      <c r="R3524" s="148"/>
      <c r="S3524" s="148"/>
      <c r="T3524" s="148"/>
      <c r="U3524" s="148"/>
      <c r="V3524" s="148"/>
      <c r="W3524" s="148"/>
      <c r="X3524" s="139">
        <v>2</v>
      </c>
      <c r="Y3524" s="148">
        <v>179.53</v>
      </c>
      <c r="Z3524" s="148">
        <v>4</v>
      </c>
      <c r="AA3524" s="148">
        <v>820.47</v>
      </c>
      <c r="AB3524" s="148"/>
      <c r="AC3524" s="148"/>
      <c r="AD3524" s="148"/>
      <c r="AE3524" s="148"/>
      <c r="AF3524" s="148"/>
      <c r="AG3524" s="148"/>
      <c r="AH3524" s="148"/>
      <c r="AI3524" s="148"/>
      <c r="AJ3524" s="148"/>
      <c r="AK3524" s="148"/>
      <c r="AL3524" s="139">
        <v>0</v>
      </c>
      <c r="AM3524" s="139">
        <v>0</v>
      </c>
      <c r="AN3524" s="148">
        <f t="shared" si="487"/>
        <v>1000</v>
      </c>
      <c r="AO3524" s="148">
        <f t="shared" si="488"/>
        <v>25</v>
      </c>
      <c r="AP3524" s="148">
        <v>8</v>
      </c>
      <c r="AQ3524" s="140">
        <v>9</v>
      </c>
      <c r="AS3524" s="42">
        <f t="shared" si="489"/>
        <v>1862.8369457764152</v>
      </c>
      <c r="AT3524" s="101">
        <f t="shared" si="490"/>
        <v>0</v>
      </c>
      <c r="AU3524" s="42">
        <f t="shared" si="491"/>
        <v>1862.8369457764152</v>
      </c>
      <c r="AV3524" s="42">
        <f t="shared" si="492"/>
        <v>4265.9701801637821</v>
      </c>
      <c r="AW3524" s="102">
        <f t="shared" si="493"/>
        <v>5118</v>
      </c>
      <c r="AX3524" s="43">
        <f t="shared" si="495"/>
        <v>1.25</v>
      </c>
      <c r="AY3524" s="43" t="str">
        <f t="shared" si="494"/>
        <v>UTTSS</v>
      </c>
    </row>
    <row r="3525" spans="1:51" hidden="1" x14ac:dyDescent="0.2">
      <c r="A3525" s="38">
        <v>3518</v>
      </c>
      <c r="B3525" t="s">
        <v>5806</v>
      </c>
      <c r="C3525" t="s">
        <v>5746</v>
      </c>
      <c r="D3525">
        <v>1570</v>
      </c>
      <c r="E3525" t="s">
        <v>201</v>
      </c>
      <c r="F3525">
        <v>1</v>
      </c>
      <c r="G3525" t="str">
        <f>LOOKUP(F3525,{0,6,45},{"F","L","H"})</f>
        <v>F</v>
      </c>
      <c r="H3525" t="s">
        <v>5137</v>
      </c>
      <c r="I3525" s="43" t="str">
        <f>IFERROR(VLOOKUP(#REF!,#REF!,2,FALSE),"No")</f>
        <v>No</v>
      </c>
      <c r="J3525" s="139">
        <v>0.75</v>
      </c>
      <c r="K3525" s="148">
        <v>336</v>
      </c>
      <c r="L3525" s="148"/>
      <c r="M3525" s="148"/>
      <c r="N3525" s="148"/>
      <c r="O3525" s="148"/>
      <c r="P3525" s="148"/>
      <c r="Q3525" s="148"/>
      <c r="R3525" s="148"/>
      <c r="S3525" s="148"/>
      <c r="T3525" s="148"/>
      <c r="U3525" s="148"/>
      <c r="V3525" s="148"/>
      <c r="W3525" s="148"/>
      <c r="X3525" s="139">
        <v>4</v>
      </c>
      <c r="Y3525" s="148">
        <v>999.25</v>
      </c>
      <c r="Z3525" s="148"/>
      <c r="AA3525" s="148"/>
      <c r="AB3525" s="148"/>
      <c r="AC3525" s="148"/>
      <c r="AD3525" s="148"/>
      <c r="AE3525" s="148"/>
      <c r="AF3525" s="148"/>
      <c r="AG3525" s="148"/>
      <c r="AH3525" s="148"/>
      <c r="AI3525" s="148"/>
      <c r="AJ3525" s="148"/>
      <c r="AK3525" s="148"/>
      <c r="AL3525" s="139">
        <v>0</v>
      </c>
      <c r="AM3525" s="139">
        <v>0</v>
      </c>
      <c r="AN3525" s="148">
        <f t="shared" si="487"/>
        <v>999.25</v>
      </c>
      <c r="AO3525" s="148">
        <f t="shared" si="488"/>
        <v>336</v>
      </c>
      <c r="AP3525" s="148">
        <v>3</v>
      </c>
      <c r="AQ3525" s="140">
        <v>3</v>
      </c>
      <c r="AS3525" s="42">
        <f t="shared" si="489"/>
        <v>21632.84855123502</v>
      </c>
      <c r="AT3525" s="101">
        <f t="shared" si="490"/>
        <v>0</v>
      </c>
      <c r="AU3525" s="42">
        <f t="shared" si="491"/>
        <v>21632.84855123502</v>
      </c>
      <c r="AV3525" s="42">
        <f t="shared" si="492"/>
        <v>13217.067000060975</v>
      </c>
      <c r="AW3525" s="102">
        <f t="shared" si="493"/>
        <v>2169</v>
      </c>
      <c r="AX3525" s="43">
        <f t="shared" si="495"/>
        <v>0.75</v>
      </c>
      <c r="AY3525" s="43" t="str">
        <f t="shared" si="494"/>
        <v>UTTSS</v>
      </c>
    </row>
    <row r="3526" spans="1:51" hidden="1" x14ac:dyDescent="0.2">
      <c r="A3526" s="38">
        <v>3519</v>
      </c>
      <c r="B3526" t="s">
        <v>362</v>
      </c>
      <c r="C3526" t="s">
        <v>289</v>
      </c>
      <c r="D3526">
        <v>930</v>
      </c>
      <c r="E3526" t="s">
        <v>1241</v>
      </c>
      <c r="F3526">
        <v>2</v>
      </c>
      <c r="G3526" t="str">
        <f>LOOKUP(F3526,{0,6,45},{"F","L","H"})</f>
        <v>F</v>
      </c>
      <c r="H3526" t="s">
        <v>5138</v>
      </c>
      <c r="I3526" s="43" t="str">
        <f>IFERROR(VLOOKUP(#REF!,#REF!,2,FALSE),"No")</f>
        <v>No</v>
      </c>
      <c r="J3526" s="139">
        <v>0.75</v>
      </c>
      <c r="K3526" s="148">
        <v>112</v>
      </c>
      <c r="L3526" s="148"/>
      <c r="M3526" s="148"/>
      <c r="N3526" s="148"/>
      <c r="O3526" s="148"/>
      <c r="P3526" s="148"/>
      <c r="Q3526" s="148"/>
      <c r="R3526" s="148"/>
      <c r="S3526" s="148"/>
      <c r="T3526" s="148"/>
      <c r="U3526" s="148"/>
      <c r="V3526" s="148"/>
      <c r="W3526" s="148"/>
      <c r="X3526" s="139">
        <v>2</v>
      </c>
      <c r="Y3526" s="148">
        <v>1000</v>
      </c>
      <c r="Z3526" s="149"/>
      <c r="AA3526" s="148"/>
      <c r="AB3526" s="148"/>
      <c r="AC3526" s="148"/>
      <c r="AD3526" s="148"/>
      <c r="AE3526" s="148"/>
      <c r="AF3526" s="148"/>
      <c r="AG3526" s="148"/>
      <c r="AH3526" s="148"/>
      <c r="AI3526" s="148"/>
      <c r="AJ3526" s="148"/>
      <c r="AK3526" s="148"/>
      <c r="AL3526" s="139">
        <v>0</v>
      </c>
      <c r="AM3526" s="139">
        <v>0</v>
      </c>
      <c r="AN3526" s="148">
        <f t="shared" si="487"/>
        <v>1000</v>
      </c>
      <c r="AO3526" s="148">
        <f t="shared" si="488"/>
        <v>112</v>
      </c>
      <c r="AP3526" s="148">
        <v>2</v>
      </c>
      <c r="AQ3526" s="140">
        <v>2</v>
      </c>
      <c r="AS3526" s="42">
        <f t="shared" si="489"/>
        <v>7210.9495170783403</v>
      </c>
      <c r="AT3526" s="101">
        <f t="shared" si="490"/>
        <v>0</v>
      </c>
      <c r="AU3526" s="42">
        <f t="shared" si="491"/>
        <v>7210.9495170783403</v>
      </c>
      <c r="AV3526" s="42">
        <f t="shared" si="492"/>
        <v>16255.480860737016</v>
      </c>
      <c r="AW3526" s="102">
        <f t="shared" si="493"/>
        <v>1475.8772811117678</v>
      </c>
      <c r="AX3526" s="43">
        <f t="shared" si="495"/>
        <v>0.75</v>
      </c>
      <c r="AY3526" s="43" t="str">
        <f t="shared" si="494"/>
        <v>UTGS</v>
      </c>
    </row>
    <row r="3527" spans="1:51" hidden="1" x14ac:dyDescent="0.2">
      <c r="A3527" s="38">
        <v>3520</v>
      </c>
      <c r="B3527" t="s">
        <v>362</v>
      </c>
      <c r="C3527" t="s">
        <v>289</v>
      </c>
      <c r="D3527">
        <v>550</v>
      </c>
      <c r="E3527" t="s">
        <v>1245</v>
      </c>
      <c r="F3527">
        <v>2</v>
      </c>
      <c r="G3527" t="str">
        <f>LOOKUP(F3527,{0,6,45},{"F","L","H"})</f>
        <v>F</v>
      </c>
      <c r="H3527" t="s">
        <v>5139</v>
      </c>
      <c r="I3527" s="43" t="str">
        <f>IFERROR(VLOOKUP(#REF!,#REF!,2,FALSE),"No")</f>
        <v>No</v>
      </c>
      <c r="J3527" s="139">
        <v>0.5</v>
      </c>
      <c r="K3527" s="148">
        <v>40</v>
      </c>
      <c r="L3527" s="148"/>
      <c r="M3527" s="148"/>
      <c r="N3527" s="148"/>
      <c r="O3527" s="148"/>
      <c r="P3527" s="148"/>
      <c r="Q3527" s="148"/>
      <c r="R3527" s="148"/>
      <c r="S3527" s="148"/>
      <c r="T3527" s="148"/>
      <c r="U3527" s="148"/>
      <c r="V3527" s="148"/>
      <c r="W3527" s="148"/>
      <c r="X3527" s="139">
        <v>1.25</v>
      </c>
      <c r="Y3527" s="148">
        <v>472</v>
      </c>
      <c r="Z3527" s="149">
        <v>2</v>
      </c>
      <c r="AA3527" s="148">
        <v>528</v>
      </c>
      <c r="AB3527" s="148"/>
      <c r="AC3527" s="148"/>
      <c r="AD3527" s="148"/>
      <c r="AE3527" s="148"/>
      <c r="AF3527" s="148"/>
      <c r="AG3527" s="148"/>
      <c r="AH3527" s="148"/>
      <c r="AI3527" s="148"/>
      <c r="AJ3527" s="148"/>
      <c r="AK3527" s="148"/>
      <c r="AL3527" s="139">
        <v>0</v>
      </c>
      <c r="AM3527" s="139">
        <v>0</v>
      </c>
      <c r="AN3527" s="148">
        <f t="shared" si="487"/>
        <v>1000</v>
      </c>
      <c r="AO3527" s="148">
        <f t="shared" si="488"/>
        <v>40</v>
      </c>
      <c r="AP3527" s="148">
        <v>8</v>
      </c>
      <c r="AQ3527" s="140">
        <v>8</v>
      </c>
      <c r="AS3527" s="42">
        <f t="shared" si="489"/>
        <v>2736.139113242265</v>
      </c>
      <c r="AT3527" s="101">
        <f t="shared" si="490"/>
        <v>0</v>
      </c>
      <c r="AU3527" s="42">
        <f t="shared" si="491"/>
        <v>2736.139113242265</v>
      </c>
      <c r="AV3527" s="42">
        <f t="shared" si="492"/>
        <v>4105.1702151842546</v>
      </c>
      <c r="AW3527" s="102">
        <f t="shared" si="493"/>
        <v>585.0096169344007</v>
      </c>
      <c r="AX3527" s="43">
        <f t="shared" si="495"/>
        <v>0.5</v>
      </c>
      <c r="AY3527" s="43" t="str">
        <f t="shared" si="494"/>
        <v>UTGS</v>
      </c>
    </row>
    <row r="3528" spans="1:51" hidden="1" x14ac:dyDescent="0.2">
      <c r="A3528" s="38">
        <v>3521</v>
      </c>
      <c r="B3528" t="s">
        <v>362</v>
      </c>
      <c r="C3528" t="s">
        <v>289</v>
      </c>
      <c r="D3528">
        <v>320</v>
      </c>
      <c r="E3528" t="s">
        <v>1247</v>
      </c>
      <c r="F3528">
        <v>0.25</v>
      </c>
      <c r="G3528" t="str">
        <f>LOOKUP(F3528,{0,6,45},{"F","L","H"})</f>
        <v>F</v>
      </c>
      <c r="H3528" t="s">
        <v>5140</v>
      </c>
      <c r="I3528" s="43" t="str">
        <f>IFERROR(VLOOKUP(#REF!,#REF!,2,FALSE),"No")</f>
        <v>No</v>
      </c>
      <c r="J3528" s="139">
        <v>0.5</v>
      </c>
      <c r="K3528" s="148">
        <v>55</v>
      </c>
      <c r="L3528" s="148"/>
      <c r="M3528" s="148"/>
      <c r="N3528" s="148"/>
      <c r="O3528" s="148"/>
      <c r="P3528" s="148"/>
      <c r="Q3528" s="148"/>
      <c r="R3528" s="148"/>
      <c r="S3528" s="148"/>
      <c r="T3528" s="148"/>
      <c r="U3528" s="148"/>
      <c r="V3528" s="148"/>
      <c r="W3528" s="148"/>
      <c r="X3528" s="139">
        <v>2</v>
      </c>
      <c r="Y3528" s="148">
        <v>1000</v>
      </c>
      <c r="Z3528" s="148"/>
      <c r="AA3528" s="148"/>
      <c r="AB3528" s="148"/>
      <c r="AC3528" s="148"/>
      <c r="AD3528" s="148"/>
      <c r="AE3528" s="148"/>
      <c r="AF3528" s="148"/>
      <c r="AG3528" s="148"/>
      <c r="AH3528" s="148"/>
      <c r="AI3528" s="148"/>
      <c r="AJ3528" s="148"/>
      <c r="AK3528" s="148"/>
      <c r="AL3528" s="139">
        <v>0</v>
      </c>
      <c r="AM3528" s="139">
        <v>0</v>
      </c>
      <c r="AN3528" s="148">
        <f t="shared" ref="AN3528:AN3591" si="496">SUM(Y3528,AA3528,AC3528,AE3528,AG3528,AI3528,AK3528,AM3528)</f>
        <v>1000</v>
      </c>
      <c r="AO3528" s="148">
        <f t="shared" ref="AO3528:AO3591" si="497">SUM(K3528,M3528,O3528,Q3528,S3528,U3528,W3528)</f>
        <v>55</v>
      </c>
      <c r="AP3528" s="148">
        <v>8</v>
      </c>
      <c r="AQ3528" s="140">
        <v>8</v>
      </c>
      <c r="AS3528" s="42">
        <f t="shared" ref="AS3528:AS3591" si="498">(VLOOKUP(J3528,Service,2,FALSE)*K3528+VLOOKUP(L3528,Service,2,FALSE)*M3528+VLOOKUP(N3528,Service,2,FALSE)*O3528+VLOOKUP(P3528,Service,2,FALSE)*Q3528)</f>
        <v>3762.1912807081139</v>
      </c>
      <c r="AT3528" s="101">
        <f t="shared" ref="AT3528:AT3591" si="499">VLOOKUP(R3528,serviceHP,2,FALSE)*S3528+VLOOKUP(T3528,serviceHP,2,FALSE)*U3528+VLOOKUP(V3528,serviceHP,2,FALSE)*W3528</f>
        <v>0</v>
      </c>
      <c r="AU3528" s="42">
        <f t="shared" ref="AU3528:AU3591" si="500">AS3528+AT3528</f>
        <v>3762.1912807081139</v>
      </c>
      <c r="AV3528" s="42">
        <f t="shared" ref="AV3528:AV3591" si="501">(VLOOKUP(X3528,Main,2,FALSE)*Y3528+VLOOKUP(Z3528,Main,2,FALSE)*AA3528+VLOOKUP(AB3528,Main,2,FALSE)*AC3528+VLOOKUP(AD3528,Main,2,FALSE)*AE3528+VLOOKUP(AF3528,Main,2,FALSE)*AG3528+VLOOKUP(AL3528,Main,2,FALSE)*AM3528+VLOOKUP(AH3528,Main,2,FALSE)*AI3528+VLOOKUP(AL3528,Main,2,FALSE)*AM3528+VLOOKUP(AJ3528,Main,2,FALSE)*AK3528)/AQ3528</f>
        <v>4063.870215184254</v>
      </c>
      <c r="AW3528" s="102">
        <f t="shared" ref="AW3528:AW3591" si="502">IF(G3528="F",VLOOKUP(D3528,MeterAndReg2,2,TRUE),(IF(G3528="L",VLOOKUP(D3528,MeterAndReg2,3,TRUE),VLOOKUP(D3528,MeterAndReg2,4,TRUE))))</f>
        <v>431</v>
      </c>
      <c r="AX3528" s="43">
        <f t="shared" si="495"/>
        <v>0.5</v>
      </c>
      <c r="AY3528" s="43" t="str">
        <f t="shared" si="494"/>
        <v>UTGS</v>
      </c>
    </row>
    <row r="3529" spans="1:51" hidden="1" x14ac:dyDescent="0.2">
      <c r="A3529" s="38">
        <v>3522</v>
      </c>
      <c r="B3529" t="s">
        <v>362</v>
      </c>
      <c r="C3529" t="s">
        <v>289</v>
      </c>
      <c r="D3529">
        <v>550</v>
      </c>
      <c r="E3529" t="s">
        <v>1236</v>
      </c>
      <c r="F3529">
        <v>2</v>
      </c>
      <c r="G3529" t="str">
        <f>LOOKUP(F3529,{0,6,45},{"F","L","H"})</f>
        <v>F</v>
      </c>
      <c r="H3529" t="s">
        <v>5141</v>
      </c>
      <c r="I3529" s="43" t="str">
        <f>IFERROR(VLOOKUP(#REF!,#REF!,2,FALSE),"No")</f>
        <v>No</v>
      </c>
      <c r="J3529" s="139">
        <v>0.75</v>
      </c>
      <c r="K3529" s="148">
        <v>96.15</v>
      </c>
      <c r="L3529" s="148"/>
      <c r="M3529" s="148"/>
      <c r="N3529" s="148"/>
      <c r="O3529" s="148"/>
      <c r="P3529" s="148"/>
      <c r="Q3529" s="148"/>
      <c r="R3529" s="148"/>
      <c r="S3529" s="148"/>
      <c r="T3529" s="148"/>
      <c r="U3529" s="148"/>
      <c r="V3529" s="148"/>
      <c r="W3529" s="148"/>
      <c r="X3529" s="139">
        <v>2</v>
      </c>
      <c r="Y3529" s="148">
        <v>1000</v>
      </c>
      <c r="Z3529" s="149"/>
      <c r="AA3529" s="148"/>
      <c r="AB3529" s="148"/>
      <c r="AC3529" s="148"/>
      <c r="AD3529" s="148"/>
      <c r="AE3529" s="148"/>
      <c r="AF3529" s="148"/>
      <c r="AG3529" s="148"/>
      <c r="AH3529" s="148"/>
      <c r="AI3529" s="148"/>
      <c r="AJ3529" s="148"/>
      <c r="AK3529" s="148"/>
      <c r="AL3529" s="139">
        <v>0</v>
      </c>
      <c r="AM3529" s="139">
        <v>0</v>
      </c>
      <c r="AN3529" s="148">
        <f t="shared" si="496"/>
        <v>1000</v>
      </c>
      <c r="AO3529" s="148">
        <f t="shared" si="497"/>
        <v>96.15</v>
      </c>
      <c r="AP3529" s="148">
        <v>9</v>
      </c>
      <c r="AQ3529" s="140">
        <v>54</v>
      </c>
      <c r="AS3529" s="42">
        <f t="shared" si="498"/>
        <v>6190.4713934560932</v>
      </c>
      <c r="AT3529" s="101">
        <f t="shared" si="499"/>
        <v>0</v>
      </c>
      <c r="AU3529" s="42">
        <f t="shared" si="500"/>
        <v>6190.4713934560932</v>
      </c>
      <c r="AV3529" s="42">
        <f t="shared" si="501"/>
        <v>602.05484669396355</v>
      </c>
      <c r="AW3529" s="102">
        <f t="shared" si="502"/>
        <v>585.0096169344007</v>
      </c>
      <c r="AX3529" s="43">
        <f t="shared" si="495"/>
        <v>0.75</v>
      </c>
      <c r="AY3529" s="43" t="str">
        <f t="shared" ref="AY3529:AY3592" si="503">C3529</f>
        <v>UTGS</v>
      </c>
    </row>
    <row r="3530" spans="1:51" hidden="1" x14ac:dyDescent="0.2">
      <c r="A3530" s="38">
        <v>3523</v>
      </c>
      <c r="B3530" t="s">
        <v>362</v>
      </c>
      <c r="C3530" t="s">
        <v>289</v>
      </c>
      <c r="D3530">
        <v>320</v>
      </c>
      <c r="E3530" t="s">
        <v>1842</v>
      </c>
      <c r="F3530">
        <v>0.25</v>
      </c>
      <c r="G3530" t="str">
        <f>LOOKUP(F3530,{0,6,45},{"F","L","H"})</f>
        <v>F</v>
      </c>
      <c r="H3530" t="s">
        <v>5142</v>
      </c>
      <c r="I3530" s="43" t="str">
        <f>IFERROR(VLOOKUP(#REF!,#REF!,2,FALSE),"No")</f>
        <v>No</v>
      </c>
      <c r="J3530" s="139">
        <v>0.5</v>
      </c>
      <c r="K3530" s="148">
        <v>49</v>
      </c>
      <c r="L3530" s="148"/>
      <c r="M3530" s="148"/>
      <c r="N3530" s="148"/>
      <c r="O3530" s="148"/>
      <c r="P3530" s="148"/>
      <c r="Q3530" s="148"/>
      <c r="R3530" s="148"/>
      <c r="S3530" s="148"/>
      <c r="T3530" s="148"/>
      <c r="U3530" s="148"/>
      <c r="V3530" s="148"/>
      <c r="W3530" s="148"/>
      <c r="X3530" s="139">
        <v>0.75</v>
      </c>
      <c r="Y3530" s="148">
        <v>74.5</v>
      </c>
      <c r="Z3530" s="148">
        <v>2</v>
      </c>
      <c r="AA3530" s="148">
        <v>925.5</v>
      </c>
      <c r="AB3530" s="148"/>
      <c r="AC3530" s="148"/>
      <c r="AD3530" s="148"/>
      <c r="AE3530" s="148"/>
      <c r="AF3530" s="148"/>
      <c r="AG3530" s="148"/>
      <c r="AH3530" s="148"/>
      <c r="AI3530" s="148"/>
      <c r="AJ3530" s="148"/>
      <c r="AK3530" s="148"/>
      <c r="AL3530" s="139">
        <v>0</v>
      </c>
      <c r="AM3530" s="139">
        <v>0</v>
      </c>
      <c r="AN3530" s="148">
        <f t="shared" si="496"/>
        <v>1000</v>
      </c>
      <c r="AO3530" s="148">
        <f t="shared" si="497"/>
        <v>49</v>
      </c>
      <c r="AP3530" s="148">
        <v>8</v>
      </c>
      <c r="AQ3530" s="140">
        <v>8</v>
      </c>
      <c r="AS3530" s="42">
        <f t="shared" si="498"/>
        <v>3351.7704137217743</v>
      </c>
      <c r="AT3530" s="101">
        <f t="shared" si="499"/>
        <v>0</v>
      </c>
      <c r="AU3530" s="42">
        <f t="shared" si="500"/>
        <v>3351.7704137217743</v>
      </c>
      <c r="AV3530" s="42">
        <f t="shared" si="501"/>
        <v>4134.4589651842543</v>
      </c>
      <c r="AW3530" s="102">
        <f t="shared" si="502"/>
        <v>431</v>
      </c>
      <c r="AX3530" s="43">
        <f t="shared" si="495"/>
        <v>0.5</v>
      </c>
      <c r="AY3530" s="43" t="str">
        <f t="shared" si="503"/>
        <v>UTGS</v>
      </c>
    </row>
    <row r="3531" spans="1:51" hidden="1" x14ac:dyDescent="0.2">
      <c r="A3531" s="38">
        <v>3524</v>
      </c>
      <c r="B3531" t="s">
        <v>362</v>
      </c>
      <c r="C3531" t="s">
        <v>289</v>
      </c>
      <c r="D3531">
        <v>320</v>
      </c>
      <c r="E3531" t="s">
        <v>1239</v>
      </c>
      <c r="F3531">
        <v>0.25</v>
      </c>
      <c r="G3531" t="str">
        <f>LOOKUP(F3531,{0,6,45},{"F","L","H"})</f>
        <v>F</v>
      </c>
      <c r="H3531" t="s">
        <v>5143</v>
      </c>
      <c r="I3531" s="43" t="str">
        <f>IFERROR(VLOOKUP(#REF!,#REF!,2,FALSE),"No")</f>
        <v>No</v>
      </c>
      <c r="J3531" s="139">
        <v>0.5</v>
      </c>
      <c r="K3531" s="148">
        <v>31</v>
      </c>
      <c r="L3531" s="148"/>
      <c r="M3531" s="148"/>
      <c r="N3531" s="148"/>
      <c r="O3531" s="148"/>
      <c r="P3531" s="148"/>
      <c r="Q3531" s="148"/>
      <c r="R3531" s="148"/>
      <c r="S3531" s="148"/>
      <c r="T3531" s="148"/>
      <c r="U3531" s="148"/>
      <c r="V3531" s="148"/>
      <c r="W3531" s="148"/>
      <c r="X3531" s="139">
        <v>2</v>
      </c>
      <c r="Y3531" s="148">
        <v>1000</v>
      </c>
      <c r="Z3531" s="148"/>
      <c r="AA3531" s="148"/>
      <c r="AB3531" s="148"/>
      <c r="AC3531" s="148"/>
      <c r="AD3531" s="148"/>
      <c r="AE3531" s="148"/>
      <c r="AF3531" s="148"/>
      <c r="AG3531" s="148"/>
      <c r="AH3531" s="148"/>
      <c r="AI3531" s="148"/>
      <c r="AJ3531" s="148"/>
      <c r="AK3531" s="148"/>
      <c r="AL3531" s="139">
        <v>0</v>
      </c>
      <c r="AM3531" s="139">
        <v>0</v>
      </c>
      <c r="AN3531" s="148">
        <f t="shared" si="496"/>
        <v>1000</v>
      </c>
      <c r="AO3531" s="148">
        <f t="shared" si="497"/>
        <v>31</v>
      </c>
      <c r="AP3531" s="148">
        <v>8</v>
      </c>
      <c r="AQ3531" s="140">
        <v>8</v>
      </c>
      <c r="AS3531" s="42">
        <f t="shared" si="498"/>
        <v>2120.5078127627553</v>
      </c>
      <c r="AT3531" s="101">
        <f t="shared" si="499"/>
        <v>0</v>
      </c>
      <c r="AU3531" s="42">
        <f t="shared" si="500"/>
        <v>2120.5078127627553</v>
      </c>
      <c r="AV3531" s="42">
        <f t="shared" si="501"/>
        <v>4063.870215184254</v>
      </c>
      <c r="AW3531" s="102">
        <f t="shared" si="502"/>
        <v>431</v>
      </c>
      <c r="AX3531" s="43">
        <f t="shared" si="495"/>
        <v>0.5</v>
      </c>
      <c r="AY3531" s="43" t="str">
        <f t="shared" si="503"/>
        <v>UTGS</v>
      </c>
    </row>
    <row r="3532" spans="1:51" hidden="1" x14ac:dyDescent="0.2">
      <c r="A3532" s="38">
        <v>3525</v>
      </c>
      <c r="B3532" t="s">
        <v>5807</v>
      </c>
      <c r="C3532" t="s">
        <v>5745</v>
      </c>
      <c r="D3532">
        <v>142000</v>
      </c>
      <c r="E3532" t="s">
        <v>210</v>
      </c>
      <c r="F3532">
        <v>45</v>
      </c>
      <c r="G3532" t="str">
        <f>LOOKUP(F3532,{0,6,45},{"F","L","H"})</f>
        <v>H</v>
      </c>
      <c r="H3532" t="s">
        <v>337</v>
      </c>
      <c r="I3532" s="43" t="str">
        <f>IFERROR(VLOOKUP(#REF!,#REF!,2,FALSE),"No")</f>
        <v>No</v>
      </c>
      <c r="J3532" s="139">
        <v>4</v>
      </c>
      <c r="K3532" s="148">
        <v>326</v>
      </c>
      <c r="L3532" s="148"/>
      <c r="M3532" s="148"/>
      <c r="N3532" s="148"/>
      <c r="O3532" s="148"/>
      <c r="P3532" s="148"/>
      <c r="Q3532" s="148"/>
      <c r="R3532" s="148"/>
      <c r="S3532" s="148"/>
      <c r="T3532" s="148"/>
      <c r="U3532" s="148"/>
      <c r="V3532" s="148"/>
      <c r="W3532" s="148"/>
      <c r="X3532" s="139">
        <v>2</v>
      </c>
      <c r="Y3532" s="148">
        <v>179.5</v>
      </c>
      <c r="Z3532" s="149">
        <v>4</v>
      </c>
      <c r="AA3532" s="148">
        <v>820.5</v>
      </c>
      <c r="AB3532" s="148"/>
      <c r="AC3532" s="148"/>
      <c r="AD3532" s="148"/>
      <c r="AE3532" s="148"/>
      <c r="AF3532" s="148"/>
      <c r="AG3532" s="148"/>
      <c r="AH3532" s="148"/>
      <c r="AI3532" s="148"/>
      <c r="AJ3532" s="148"/>
      <c r="AK3532" s="148"/>
      <c r="AL3532" s="139">
        <v>0</v>
      </c>
      <c r="AM3532" s="139">
        <v>0</v>
      </c>
      <c r="AN3532" s="148">
        <f t="shared" si="496"/>
        <v>1000</v>
      </c>
      <c r="AO3532" s="148">
        <f t="shared" si="497"/>
        <v>326</v>
      </c>
      <c r="AP3532" s="148">
        <v>1</v>
      </c>
      <c r="AQ3532" s="140">
        <v>2</v>
      </c>
      <c r="AS3532" s="42">
        <f t="shared" si="498"/>
        <v>24953.173772924452</v>
      </c>
      <c r="AT3532" s="101">
        <f t="shared" si="499"/>
        <v>0</v>
      </c>
      <c r="AU3532" s="42">
        <f t="shared" si="500"/>
        <v>24953.173772924452</v>
      </c>
      <c r="AV3532" s="42">
        <f t="shared" si="501"/>
        <v>19196.973360737018</v>
      </c>
      <c r="AW3532" s="102">
        <f t="shared" si="502"/>
        <v>150929.38218217093</v>
      </c>
      <c r="AX3532" s="43">
        <f t="shared" si="495"/>
        <v>4</v>
      </c>
      <c r="AY3532" s="43" t="str">
        <f t="shared" si="503"/>
        <v>UTTSM</v>
      </c>
    </row>
    <row r="3533" spans="1:51" hidden="1" x14ac:dyDescent="0.2">
      <c r="A3533" s="38">
        <v>3526</v>
      </c>
      <c r="B3533" t="s">
        <v>362</v>
      </c>
      <c r="C3533" t="s">
        <v>289</v>
      </c>
      <c r="D3533">
        <v>550</v>
      </c>
      <c r="E3533" t="s">
        <v>1842</v>
      </c>
      <c r="F3533">
        <v>2</v>
      </c>
      <c r="G3533" t="str">
        <f>LOOKUP(F3533,{0,6,45},{"F","L","H"})</f>
        <v>F</v>
      </c>
      <c r="H3533" t="s">
        <v>5144</v>
      </c>
      <c r="I3533" s="43" t="str">
        <f>IFERROR(VLOOKUP(#REF!,#REF!,2,FALSE),"No")</f>
        <v>No</v>
      </c>
      <c r="J3533" s="139">
        <v>0.75</v>
      </c>
      <c r="K3533" s="148">
        <v>39</v>
      </c>
      <c r="L3533" s="148"/>
      <c r="M3533" s="148"/>
      <c r="N3533" s="148"/>
      <c r="O3533" s="148"/>
      <c r="P3533" s="148"/>
      <c r="Q3533" s="148"/>
      <c r="R3533" s="148"/>
      <c r="S3533" s="148"/>
      <c r="T3533" s="148"/>
      <c r="U3533" s="148"/>
      <c r="V3533" s="148"/>
      <c r="W3533" s="148"/>
      <c r="X3533" s="139">
        <v>2</v>
      </c>
      <c r="Y3533" s="148">
        <v>1000</v>
      </c>
      <c r="Z3533" s="148"/>
      <c r="AA3533" s="148"/>
      <c r="AB3533" s="148"/>
      <c r="AC3533" s="148"/>
      <c r="AD3533" s="148"/>
      <c r="AE3533" s="148"/>
      <c r="AF3533" s="148"/>
      <c r="AG3533" s="148"/>
      <c r="AH3533" s="148"/>
      <c r="AI3533" s="148"/>
      <c r="AJ3533" s="148"/>
      <c r="AK3533" s="148"/>
      <c r="AL3533" s="139">
        <v>0</v>
      </c>
      <c r="AM3533" s="139">
        <v>0</v>
      </c>
      <c r="AN3533" s="148">
        <f t="shared" si="496"/>
        <v>1000</v>
      </c>
      <c r="AO3533" s="148">
        <f t="shared" si="497"/>
        <v>39</v>
      </c>
      <c r="AP3533" s="148">
        <v>6</v>
      </c>
      <c r="AQ3533" s="140">
        <v>24</v>
      </c>
      <c r="AS3533" s="42">
        <f t="shared" si="498"/>
        <v>2510.9556354112078</v>
      </c>
      <c r="AT3533" s="101">
        <f t="shared" si="499"/>
        <v>0</v>
      </c>
      <c r="AU3533" s="42">
        <f t="shared" si="500"/>
        <v>2510.9556354112078</v>
      </c>
      <c r="AV3533" s="42">
        <f t="shared" si="501"/>
        <v>1354.623405061418</v>
      </c>
      <c r="AW3533" s="102">
        <f t="shared" si="502"/>
        <v>585.0096169344007</v>
      </c>
      <c r="AX3533" s="43">
        <f t="shared" si="495"/>
        <v>0.75</v>
      </c>
      <c r="AY3533" s="43" t="str">
        <f t="shared" si="503"/>
        <v>UTGS</v>
      </c>
    </row>
    <row r="3534" spans="1:51" hidden="1" x14ac:dyDescent="0.2">
      <c r="A3534" s="38">
        <v>3527</v>
      </c>
      <c r="B3534" t="s">
        <v>362</v>
      </c>
      <c r="C3534" t="s">
        <v>289</v>
      </c>
      <c r="D3534">
        <v>540</v>
      </c>
      <c r="E3534" t="s">
        <v>195</v>
      </c>
      <c r="F3534">
        <v>0.25</v>
      </c>
      <c r="G3534" t="str">
        <f>LOOKUP(F3534,{0,6,45},{"F","L","H"})</f>
        <v>F</v>
      </c>
      <c r="H3534" t="s">
        <v>5145</v>
      </c>
      <c r="I3534" s="43" t="str">
        <f>IFERROR(VLOOKUP(#REF!,#REF!,2,FALSE),"No")</f>
        <v>No</v>
      </c>
      <c r="J3534" s="139">
        <v>0.5</v>
      </c>
      <c r="K3534" s="148">
        <v>73</v>
      </c>
      <c r="L3534" s="148"/>
      <c r="M3534" s="148"/>
      <c r="N3534" s="148"/>
      <c r="O3534" s="148"/>
      <c r="P3534" s="148"/>
      <c r="Q3534" s="148"/>
      <c r="R3534" s="148"/>
      <c r="S3534" s="148"/>
      <c r="T3534" s="148"/>
      <c r="U3534" s="148"/>
      <c r="V3534" s="148"/>
      <c r="W3534" s="148"/>
      <c r="X3534" s="139">
        <v>2</v>
      </c>
      <c r="Y3534" s="148">
        <v>1000</v>
      </c>
      <c r="Z3534" s="148"/>
      <c r="AA3534" s="148"/>
      <c r="AB3534" s="148"/>
      <c r="AC3534" s="148"/>
      <c r="AD3534" s="148"/>
      <c r="AE3534" s="148"/>
      <c r="AF3534" s="148"/>
      <c r="AG3534" s="148"/>
      <c r="AH3534" s="148"/>
      <c r="AI3534" s="148"/>
      <c r="AJ3534" s="148"/>
      <c r="AK3534" s="148"/>
      <c r="AL3534" s="139">
        <v>0</v>
      </c>
      <c r="AM3534" s="139">
        <v>0</v>
      </c>
      <c r="AN3534" s="148">
        <f t="shared" si="496"/>
        <v>1000</v>
      </c>
      <c r="AO3534" s="148">
        <f t="shared" si="497"/>
        <v>73</v>
      </c>
      <c r="AP3534" s="148">
        <v>7</v>
      </c>
      <c r="AQ3534" s="140">
        <v>7</v>
      </c>
      <c r="AS3534" s="42">
        <f t="shared" si="498"/>
        <v>4993.4538816671329</v>
      </c>
      <c r="AT3534" s="101">
        <f t="shared" si="499"/>
        <v>0</v>
      </c>
      <c r="AU3534" s="42">
        <f t="shared" si="500"/>
        <v>4993.4538816671329</v>
      </c>
      <c r="AV3534" s="42">
        <f t="shared" si="501"/>
        <v>4644.4231030677192</v>
      </c>
      <c r="AW3534" s="102">
        <f t="shared" si="502"/>
        <v>585.0096169344007</v>
      </c>
      <c r="AX3534" s="43">
        <f t="shared" si="495"/>
        <v>0.5</v>
      </c>
      <c r="AY3534" s="43" t="str">
        <f t="shared" si="503"/>
        <v>UTGS</v>
      </c>
    </row>
    <row r="3535" spans="1:51" hidden="1" x14ac:dyDescent="0.2">
      <c r="A3535" s="38">
        <v>3528</v>
      </c>
      <c r="B3535" t="s">
        <v>362</v>
      </c>
      <c r="C3535" t="s">
        <v>289</v>
      </c>
      <c r="D3535">
        <v>320</v>
      </c>
      <c r="E3535" t="s">
        <v>1842</v>
      </c>
      <c r="F3535">
        <v>0.25</v>
      </c>
      <c r="G3535" t="str">
        <f>LOOKUP(F3535,{0,6,45},{"F","L","H"})</f>
        <v>F</v>
      </c>
      <c r="H3535" t="s">
        <v>5146</v>
      </c>
      <c r="I3535" s="43" t="str">
        <f>IFERROR(VLOOKUP(#REF!,#REF!,2,FALSE),"No")</f>
        <v>No</v>
      </c>
      <c r="J3535" s="139">
        <v>0.5</v>
      </c>
      <c r="K3535" s="148">
        <v>35</v>
      </c>
      <c r="L3535" s="148"/>
      <c r="M3535" s="148"/>
      <c r="N3535" s="148"/>
      <c r="O3535" s="148"/>
      <c r="P3535" s="148"/>
      <c r="Q3535" s="148"/>
      <c r="R3535" s="148"/>
      <c r="S3535" s="148"/>
      <c r="T3535" s="148"/>
      <c r="U3535" s="148"/>
      <c r="V3535" s="148"/>
      <c r="W3535" s="148"/>
      <c r="X3535" s="139">
        <v>2</v>
      </c>
      <c r="Y3535" s="148">
        <v>1000</v>
      </c>
      <c r="Z3535" s="148"/>
      <c r="AA3535" s="148"/>
      <c r="AB3535" s="148"/>
      <c r="AC3535" s="148"/>
      <c r="AD3535" s="148"/>
      <c r="AE3535" s="148"/>
      <c r="AF3535" s="148"/>
      <c r="AG3535" s="148"/>
      <c r="AH3535" s="148"/>
      <c r="AI3535" s="148"/>
      <c r="AJ3535" s="148"/>
      <c r="AK3535" s="148"/>
      <c r="AL3535" s="139">
        <v>0</v>
      </c>
      <c r="AM3535" s="139">
        <v>0</v>
      </c>
      <c r="AN3535" s="148">
        <f t="shared" si="496"/>
        <v>1000</v>
      </c>
      <c r="AO3535" s="148">
        <f t="shared" si="497"/>
        <v>35</v>
      </c>
      <c r="AP3535" s="148">
        <v>7</v>
      </c>
      <c r="AQ3535" s="140">
        <v>7</v>
      </c>
      <c r="AS3535" s="42">
        <f t="shared" si="498"/>
        <v>2394.1217240869819</v>
      </c>
      <c r="AT3535" s="101">
        <f t="shared" si="499"/>
        <v>0</v>
      </c>
      <c r="AU3535" s="42">
        <f t="shared" si="500"/>
        <v>2394.1217240869819</v>
      </c>
      <c r="AV3535" s="42">
        <f t="shared" si="501"/>
        <v>4644.4231030677192</v>
      </c>
      <c r="AW3535" s="102">
        <f t="shared" si="502"/>
        <v>431</v>
      </c>
      <c r="AX3535" s="43">
        <f t="shared" si="495"/>
        <v>0.5</v>
      </c>
      <c r="AY3535" s="43" t="str">
        <f t="shared" si="503"/>
        <v>UTGS</v>
      </c>
    </row>
    <row r="3536" spans="1:51" hidden="1" x14ac:dyDescent="0.2">
      <c r="A3536" s="38">
        <v>3529</v>
      </c>
      <c r="B3536" t="s">
        <v>5806</v>
      </c>
      <c r="C3536" t="s">
        <v>5746</v>
      </c>
      <c r="D3536">
        <v>21100</v>
      </c>
      <c r="E3536" t="s">
        <v>197</v>
      </c>
      <c r="F3536">
        <v>5</v>
      </c>
      <c r="G3536" t="str">
        <f>LOOKUP(F3536,{0,6,45},{"F","L","H"})</f>
        <v>F</v>
      </c>
      <c r="H3536" t="s">
        <v>1634</v>
      </c>
      <c r="I3536" s="43" t="str">
        <f>IFERROR(VLOOKUP(#REF!,#REF!,2,FALSE),"No")</f>
        <v>No</v>
      </c>
      <c r="J3536" s="149">
        <v>2</v>
      </c>
      <c r="K3536" s="148">
        <v>162</v>
      </c>
      <c r="L3536" s="148"/>
      <c r="M3536" s="148"/>
      <c r="N3536" s="148"/>
      <c r="O3536" s="148"/>
      <c r="P3536" s="148"/>
      <c r="Q3536" s="148"/>
      <c r="R3536" s="148"/>
      <c r="S3536" s="148"/>
      <c r="T3536" s="148"/>
      <c r="U3536" s="148"/>
      <c r="V3536" s="148"/>
      <c r="W3536" s="148"/>
      <c r="X3536" s="139">
        <v>2</v>
      </c>
      <c r="Y3536" s="148">
        <v>1000</v>
      </c>
      <c r="Z3536" s="149"/>
      <c r="AA3536" s="148"/>
      <c r="AB3536" s="148"/>
      <c r="AC3536" s="148"/>
      <c r="AD3536" s="148"/>
      <c r="AE3536" s="148"/>
      <c r="AF3536" s="148"/>
      <c r="AG3536" s="148"/>
      <c r="AH3536" s="148"/>
      <c r="AI3536" s="148"/>
      <c r="AJ3536" s="148"/>
      <c r="AK3536" s="148"/>
      <c r="AL3536" s="139">
        <v>0</v>
      </c>
      <c r="AM3536" s="139">
        <v>0</v>
      </c>
      <c r="AN3536" s="148">
        <f t="shared" si="496"/>
        <v>1000</v>
      </c>
      <c r="AO3536" s="148">
        <f t="shared" si="497"/>
        <v>162</v>
      </c>
      <c r="AP3536" s="148">
        <v>10</v>
      </c>
      <c r="AQ3536" s="140">
        <v>110</v>
      </c>
      <c r="AS3536" s="42">
        <f t="shared" si="498"/>
        <v>11823.32340863117</v>
      </c>
      <c r="AT3536" s="101">
        <f t="shared" si="499"/>
        <v>0</v>
      </c>
      <c r="AU3536" s="42">
        <f t="shared" si="500"/>
        <v>11823.32340863117</v>
      </c>
      <c r="AV3536" s="42">
        <f t="shared" si="501"/>
        <v>295.55419746794576</v>
      </c>
      <c r="AW3536" s="102">
        <f t="shared" si="502"/>
        <v>18747.149999999998</v>
      </c>
      <c r="AX3536" s="43">
        <f t="shared" si="495"/>
        <v>2</v>
      </c>
      <c r="AY3536" s="43" t="str">
        <f t="shared" si="503"/>
        <v>UTTSS</v>
      </c>
    </row>
    <row r="3537" spans="1:51" hidden="1" x14ac:dyDescent="0.2">
      <c r="A3537" s="38">
        <v>3530</v>
      </c>
      <c r="B3537" t="s">
        <v>362</v>
      </c>
      <c r="C3537" t="s">
        <v>289</v>
      </c>
      <c r="D3537">
        <v>320</v>
      </c>
      <c r="E3537" t="s">
        <v>1842</v>
      </c>
      <c r="F3537">
        <v>0.25</v>
      </c>
      <c r="G3537" t="str">
        <f>LOOKUP(F3537,{0,6,45},{"F","L","H"})</f>
        <v>F</v>
      </c>
      <c r="H3537" t="s">
        <v>5147</v>
      </c>
      <c r="I3537" s="43" t="str">
        <f>IFERROR(VLOOKUP(#REF!,#REF!,2,FALSE),"No")</f>
        <v>No</v>
      </c>
      <c r="J3537" s="139">
        <v>0.5</v>
      </c>
      <c r="K3537" s="148">
        <v>46</v>
      </c>
      <c r="L3537" s="148"/>
      <c r="M3537" s="148"/>
      <c r="N3537" s="148"/>
      <c r="O3537" s="148"/>
      <c r="P3537" s="148"/>
      <c r="Q3537" s="148"/>
      <c r="R3537" s="148"/>
      <c r="S3537" s="148"/>
      <c r="T3537" s="148"/>
      <c r="U3537" s="148"/>
      <c r="V3537" s="148"/>
      <c r="W3537" s="148"/>
      <c r="X3537" s="139">
        <v>2</v>
      </c>
      <c r="Y3537" s="148">
        <v>1000</v>
      </c>
      <c r="Z3537" s="148"/>
      <c r="AA3537" s="148"/>
      <c r="AB3537" s="148"/>
      <c r="AC3537" s="148"/>
      <c r="AD3537" s="148"/>
      <c r="AE3537" s="148"/>
      <c r="AF3537" s="148"/>
      <c r="AG3537" s="148"/>
      <c r="AH3537" s="148"/>
      <c r="AI3537" s="148"/>
      <c r="AJ3537" s="148"/>
      <c r="AK3537" s="148"/>
      <c r="AL3537" s="139">
        <v>0</v>
      </c>
      <c r="AM3537" s="139">
        <v>0</v>
      </c>
      <c r="AN3537" s="148">
        <f t="shared" si="496"/>
        <v>1000</v>
      </c>
      <c r="AO3537" s="148">
        <f t="shared" si="497"/>
        <v>46</v>
      </c>
      <c r="AP3537" s="148">
        <v>8</v>
      </c>
      <c r="AQ3537" s="140">
        <v>8</v>
      </c>
      <c r="AS3537" s="42">
        <f t="shared" si="498"/>
        <v>3146.5599802286047</v>
      </c>
      <c r="AT3537" s="101">
        <f t="shared" si="499"/>
        <v>0</v>
      </c>
      <c r="AU3537" s="42">
        <f t="shared" si="500"/>
        <v>3146.5599802286047</v>
      </c>
      <c r="AV3537" s="42">
        <f t="shared" si="501"/>
        <v>4063.870215184254</v>
      </c>
      <c r="AW3537" s="102">
        <f t="shared" si="502"/>
        <v>431</v>
      </c>
      <c r="AX3537" s="43">
        <f t="shared" si="495"/>
        <v>0.5</v>
      </c>
      <c r="AY3537" s="43" t="str">
        <f t="shared" si="503"/>
        <v>UTGS</v>
      </c>
    </row>
    <row r="3538" spans="1:51" hidden="1" x14ac:dyDescent="0.2">
      <c r="A3538" s="38">
        <v>3531</v>
      </c>
      <c r="B3538" t="s">
        <v>5806</v>
      </c>
      <c r="C3538" t="s">
        <v>5746</v>
      </c>
      <c r="D3538">
        <v>11750</v>
      </c>
      <c r="E3538" t="s">
        <v>215</v>
      </c>
      <c r="F3538">
        <v>2</v>
      </c>
      <c r="G3538" t="str">
        <f>LOOKUP(F3538,{0,6,45},{"F","L","H"})</f>
        <v>F</v>
      </c>
      <c r="H3538" t="s">
        <v>1868</v>
      </c>
      <c r="I3538" s="43" t="str">
        <f>IFERROR(VLOOKUP(#REF!,#REF!,2,FALSE),"No")</f>
        <v>No</v>
      </c>
      <c r="J3538" s="139">
        <v>2</v>
      </c>
      <c r="K3538" s="148">
        <v>32</v>
      </c>
      <c r="L3538" s="148"/>
      <c r="M3538" s="148"/>
      <c r="N3538" s="148"/>
      <c r="O3538" s="148"/>
      <c r="P3538" s="148"/>
      <c r="Q3538" s="148"/>
      <c r="R3538" s="148"/>
      <c r="S3538" s="148"/>
      <c r="T3538" s="148"/>
      <c r="U3538" s="148"/>
      <c r="V3538" s="148"/>
      <c r="W3538" s="148"/>
      <c r="X3538" s="139">
        <v>2</v>
      </c>
      <c r="Y3538" s="148">
        <v>103</v>
      </c>
      <c r="Z3538" s="149">
        <v>4</v>
      </c>
      <c r="AA3538" s="148">
        <v>897</v>
      </c>
      <c r="AB3538" s="148"/>
      <c r="AC3538" s="148"/>
      <c r="AD3538" s="148"/>
      <c r="AE3538" s="148"/>
      <c r="AF3538" s="148"/>
      <c r="AG3538" s="148"/>
      <c r="AH3538" s="148"/>
      <c r="AI3538" s="148"/>
      <c r="AJ3538" s="148"/>
      <c r="AK3538" s="148"/>
      <c r="AL3538" s="139">
        <v>0</v>
      </c>
      <c r="AM3538" s="139">
        <v>0</v>
      </c>
      <c r="AN3538" s="148">
        <f t="shared" si="496"/>
        <v>1000</v>
      </c>
      <c r="AO3538" s="148">
        <f t="shared" si="497"/>
        <v>32</v>
      </c>
      <c r="AP3538" s="148">
        <v>11</v>
      </c>
      <c r="AQ3538" s="140">
        <v>34</v>
      </c>
      <c r="AS3538" s="42">
        <f t="shared" si="498"/>
        <v>2335.4712905938113</v>
      </c>
      <c r="AT3538" s="101">
        <f t="shared" si="499"/>
        <v>0</v>
      </c>
      <c r="AU3538" s="42">
        <f t="shared" si="500"/>
        <v>2335.4712905938113</v>
      </c>
      <c r="AV3538" s="42">
        <f t="shared" si="501"/>
        <v>1145.3662271021774</v>
      </c>
      <c r="AW3538" s="102">
        <f t="shared" si="502"/>
        <v>10791.333333333334</v>
      </c>
      <c r="AX3538" s="43">
        <f t="shared" si="495"/>
        <v>2</v>
      </c>
      <c r="AY3538" s="43" t="str">
        <f t="shared" si="503"/>
        <v>UTTSS</v>
      </c>
    </row>
    <row r="3539" spans="1:51" hidden="1" x14ac:dyDescent="0.2">
      <c r="A3539" s="38">
        <v>3532</v>
      </c>
      <c r="B3539" t="s">
        <v>362</v>
      </c>
      <c r="C3539" t="s">
        <v>289</v>
      </c>
      <c r="D3539">
        <v>630</v>
      </c>
      <c r="E3539" t="s">
        <v>192</v>
      </c>
      <c r="F3539">
        <v>0.25</v>
      </c>
      <c r="G3539" t="str">
        <f>LOOKUP(F3539,{0,6,45},{"F","L","H"})</f>
        <v>F</v>
      </c>
      <c r="H3539" t="s">
        <v>5148</v>
      </c>
      <c r="I3539" s="43" t="str">
        <f>IFERROR(VLOOKUP(#REF!,#REF!,2,FALSE),"No")</f>
        <v>No</v>
      </c>
      <c r="J3539" s="139">
        <v>0.5</v>
      </c>
      <c r="K3539" s="148">
        <v>19</v>
      </c>
      <c r="L3539" s="148"/>
      <c r="M3539" s="148"/>
      <c r="N3539" s="148"/>
      <c r="O3539" s="148"/>
      <c r="P3539" s="148"/>
      <c r="Q3539" s="148"/>
      <c r="R3539" s="148"/>
      <c r="S3539" s="148"/>
      <c r="T3539" s="148"/>
      <c r="U3539" s="148"/>
      <c r="V3539" s="148"/>
      <c r="W3539" s="148"/>
      <c r="X3539" s="139">
        <v>2</v>
      </c>
      <c r="Y3539" s="148">
        <v>1000</v>
      </c>
      <c r="Z3539" s="148"/>
      <c r="AA3539" s="148"/>
      <c r="AB3539" s="148"/>
      <c r="AC3539" s="148"/>
      <c r="AD3539" s="148"/>
      <c r="AE3539" s="148"/>
      <c r="AF3539" s="148"/>
      <c r="AG3539" s="148"/>
      <c r="AH3539" s="148"/>
      <c r="AI3539" s="148"/>
      <c r="AJ3539" s="148"/>
      <c r="AK3539" s="148"/>
      <c r="AL3539" s="139">
        <v>0</v>
      </c>
      <c r="AM3539" s="139">
        <v>0</v>
      </c>
      <c r="AN3539" s="148">
        <f t="shared" si="496"/>
        <v>1000</v>
      </c>
      <c r="AO3539" s="148">
        <f t="shared" si="497"/>
        <v>19</v>
      </c>
      <c r="AP3539" s="148">
        <v>6</v>
      </c>
      <c r="AQ3539" s="140">
        <v>6</v>
      </c>
      <c r="AS3539" s="42">
        <f t="shared" si="498"/>
        <v>1299.6660787900757</v>
      </c>
      <c r="AT3539" s="101">
        <f t="shared" si="499"/>
        <v>0</v>
      </c>
      <c r="AU3539" s="42">
        <f t="shared" si="500"/>
        <v>1299.6660787900757</v>
      </c>
      <c r="AV3539" s="42">
        <f t="shared" si="501"/>
        <v>5418.493620245672</v>
      </c>
      <c r="AW3539" s="102">
        <f t="shared" si="502"/>
        <v>1348.3333333333333</v>
      </c>
      <c r="AX3539" s="43">
        <f t="shared" si="495"/>
        <v>0.5</v>
      </c>
      <c r="AY3539" s="43" t="str">
        <f t="shared" si="503"/>
        <v>UTGS</v>
      </c>
    </row>
    <row r="3540" spans="1:51" hidden="1" x14ac:dyDescent="0.2">
      <c r="A3540" s="38">
        <v>3533</v>
      </c>
      <c r="B3540" t="s">
        <v>362</v>
      </c>
      <c r="C3540" t="s">
        <v>289</v>
      </c>
      <c r="D3540">
        <v>320</v>
      </c>
      <c r="E3540" t="s">
        <v>1842</v>
      </c>
      <c r="F3540">
        <v>0.25</v>
      </c>
      <c r="G3540" t="str">
        <f>LOOKUP(F3540,{0,6,45},{"F","L","H"})</f>
        <v>F</v>
      </c>
      <c r="H3540" t="s">
        <v>5149</v>
      </c>
      <c r="I3540" s="43" t="str">
        <f>IFERROR(VLOOKUP(#REF!,#REF!,2,FALSE),"No")</f>
        <v>No</v>
      </c>
      <c r="J3540" s="139">
        <v>0.75</v>
      </c>
      <c r="K3540" s="148">
        <v>46</v>
      </c>
      <c r="L3540" s="148"/>
      <c r="M3540" s="148"/>
      <c r="N3540" s="148"/>
      <c r="O3540" s="148"/>
      <c r="P3540" s="148"/>
      <c r="Q3540" s="148"/>
      <c r="R3540" s="148"/>
      <c r="S3540" s="148"/>
      <c r="T3540" s="148"/>
      <c r="U3540" s="148"/>
      <c r="V3540" s="148"/>
      <c r="W3540" s="148"/>
      <c r="X3540" s="139">
        <v>0.75</v>
      </c>
      <c r="Y3540" s="148">
        <v>36</v>
      </c>
      <c r="Z3540" s="148">
        <v>1.25</v>
      </c>
      <c r="AA3540" s="148">
        <v>5.89</v>
      </c>
      <c r="AB3540" s="148">
        <v>2</v>
      </c>
      <c r="AC3540" s="148">
        <v>926.92</v>
      </c>
      <c r="AD3540" s="148">
        <v>4</v>
      </c>
      <c r="AE3540" s="148">
        <v>31.18</v>
      </c>
      <c r="AF3540" s="148"/>
      <c r="AG3540" s="148"/>
      <c r="AH3540" s="148"/>
      <c r="AI3540" s="148"/>
      <c r="AJ3540" s="148"/>
      <c r="AK3540" s="148"/>
      <c r="AL3540" s="139">
        <v>0</v>
      </c>
      <c r="AM3540" s="139">
        <v>0</v>
      </c>
      <c r="AN3540" s="148">
        <f t="shared" si="496"/>
        <v>999.9899999999999</v>
      </c>
      <c r="AO3540" s="148">
        <f t="shared" si="497"/>
        <v>46</v>
      </c>
      <c r="AP3540" s="148">
        <v>10</v>
      </c>
      <c r="AQ3540" s="140">
        <v>39</v>
      </c>
      <c r="AS3540" s="42">
        <f t="shared" si="498"/>
        <v>2961.6399802286041</v>
      </c>
      <c r="AT3540" s="101">
        <f t="shared" si="499"/>
        <v>0</v>
      </c>
      <c r="AU3540" s="42">
        <f t="shared" si="500"/>
        <v>2961.6399802286041</v>
      </c>
      <c r="AV3540" s="42">
        <f t="shared" si="501"/>
        <v>846.44103107325179</v>
      </c>
      <c r="AW3540" s="102">
        <f t="shared" si="502"/>
        <v>431</v>
      </c>
      <c r="AX3540" s="43">
        <f t="shared" si="495"/>
        <v>0.75</v>
      </c>
      <c r="AY3540" s="43" t="str">
        <f t="shared" si="503"/>
        <v>UTGS</v>
      </c>
    </row>
    <row r="3541" spans="1:51" hidden="1" x14ac:dyDescent="0.2">
      <c r="A3541" s="38">
        <v>3534</v>
      </c>
      <c r="B3541" t="s">
        <v>5806</v>
      </c>
      <c r="C3541" t="s">
        <v>292</v>
      </c>
      <c r="D3541">
        <v>3300</v>
      </c>
      <c r="E3541" t="s">
        <v>207</v>
      </c>
      <c r="F3541">
        <v>2</v>
      </c>
      <c r="G3541" t="str">
        <f>LOOKUP(F3541,{0,6,45},{"F","L","H"})</f>
        <v>F</v>
      </c>
      <c r="H3541" t="s">
        <v>520</v>
      </c>
      <c r="I3541" s="43" t="str">
        <f>IFERROR(VLOOKUP(#REF!,#REF!,2,FALSE),"No")</f>
        <v>No</v>
      </c>
      <c r="J3541" s="139">
        <v>1.25</v>
      </c>
      <c r="K3541" s="148">
        <v>138</v>
      </c>
      <c r="L3541" s="148"/>
      <c r="M3541" s="148"/>
      <c r="N3541" s="148"/>
      <c r="O3541" s="148"/>
      <c r="P3541" s="148"/>
      <c r="Q3541" s="148"/>
      <c r="R3541" s="148"/>
      <c r="S3541" s="148"/>
      <c r="T3541" s="148"/>
      <c r="U3541" s="148"/>
      <c r="V3541" s="148"/>
      <c r="W3541" s="148"/>
      <c r="X3541" s="139">
        <v>2</v>
      </c>
      <c r="Y3541" s="148">
        <v>291.01</v>
      </c>
      <c r="Z3541" s="149">
        <v>4</v>
      </c>
      <c r="AA3541" s="148">
        <v>708.99</v>
      </c>
      <c r="AB3541" s="148"/>
      <c r="AC3541" s="148"/>
      <c r="AD3541" s="148"/>
      <c r="AE3541" s="148"/>
      <c r="AF3541" s="148"/>
      <c r="AG3541" s="148"/>
      <c r="AH3541" s="148"/>
      <c r="AI3541" s="148"/>
      <c r="AJ3541" s="148"/>
      <c r="AK3541" s="148"/>
      <c r="AL3541" s="139">
        <v>0</v>
      </c>
      <c r="AM3541" s="139">
        <v>0</v>
      </c>
      <c r="AN3541" s="148">
        <f t="shared" si="496"/>
        <v>1000</v>
      </c>
      <c r="AO3541" s="148">
        <f t="shared" si="497"/>
        <v>138</v>
      </c>
      <c r="AP3541" s="148">
        <v>16</v>
      </c>
      <c r="AQ3541" s="140">
        <v>28</v>
      </c>
      <c r="AS3541" s="42">
        <f t="shared" si="498"/>
        <v>10282.859940685812</v>
      </c>
      <c r="AT3541" s="101">
        <f t="shared" si="499"/>
        <v>0</v>
      </c>
      <c r="AU3541" s="42">
        <f t="shared" si="500"/>
        <v>10282.859940685812</v>
      </c>
      <c r="AV3541" s="42">
        <f t="shared" si="501"/>
        <v>1342.657857909787</v>
      </c>
      <c r="AW3541" s="102">
        <f t="shared" si="502"/>
        <v>2145.6666666666665</v>
      </c>
      <c r="AX3541" s="43">
        <f t="shared" si="495"/>
        <v>1.25</v>
      </c>
      <c r="AY3541" s="43" t="str">
        <f t="shared" si="503"/>
        <v>UTFS</v>
      </c>
    </row>
    <row r="3542" spans="1:51" hidden="1" x14ac:dyDescent="0.2">
      <c r="A3542" s="38">
        <v>3535</v>
      </c>
      <c r="B3542" t="s">
        <v>362</v>
      </c>
      <c r="C3542" t="s">
        <v>289</v>
      </c>
      <c r="D3542">
        <v>630</v>
      </c>
      <c r="E3542" t="s">
        <v>192</v>
      </c>
      <c r="F3542">
        <v>0.25</v>
      </c>
      <c r="G3542" t="str">
        <f>LOOKUP(F3542,{0,6,45},{"F","L","H"})</f>
        <v>F</v>
      </c>
      <c r="H3542" t="s">
        <v>5150</v>
      </c>
      <c r="I3542" s="43" t="str">
        <f>IFERROR(VLOOKUP(#REF!,#REF!,2,FALSE),"No")</f>
        <v>No</v>
      </c>
      <c r="J3542" s="139">
        <v>0.75</v>
      </c>
      <c r="K3542" s="148">
        <v>36</v>
      </c>
      <c r="L3542" s="148"/>
      <c r="M3542" s="148"/>
      <c r="N3542" s="148"/>
      <c r="O3542" s="148"/>
      <c r="P3542" s="148"/>
      <c r="Q3542" s="148"/>
      <c r="R3542" s="148"/>
      <c r="S3542" s="148"/>
      <c r="T3542" s="148"/>
      <c r="U3542" s="148"/>
      <c r="V3542" s="148"/>
      <c r="W3542" s="148"/>
      <c r="X3542" s="139">
        <v>0.75</v>
      </c>
      <c r="Y3542" s="148">
        <v>259</v>
      </c>
      <c r="Z3542" s="148">
        <v>1.25</v>
      </c>
      <c r="AA3542" s="148">
        <v>250</v>
      </c>
      <c r="AB3542" s="148">
        <v>2</v>
      </c>
      <c r="AC3542" s="148">
        <v>491</v>
      </c>
      <c r="AD3542" s="148"/>
      <c r="AE3542" s="148"/>
      <c r="AF3542" s="148"/>
      <c r="AG3542" s="148"/>
      <c r="AH3542" s="148"/>
      <c r="AI3542" s="148"/>
      <c r="AJ3542" s="148"/>
      <c r="AK3542" s="148"/>
      <c r="AL3542" s="139">
        <v>0</v>
      </c>
      <c r="AM3542" s="139">
        <v>0</v>
      </c>
      <c r="AN3542" s="148">
        <f t="shared" si="496"/>
        <v>1000</v>
      </c>
      <c r="AO3542" s="148">
        <f t="shared" si="497"/>
        <v>36</v>
      </c>
      <c r="AP3542" s="148">
        <v>7</v>
      </c>
      <c r="AQ3542" s="140">
        <v>7</v>
      </c>
      <c r="AS3542" s="42">
        <f t="shared" si="498"/>
        <v>2317.8052019180377</v>
      </c>
      <c r="AT3542" s="101">
        <f t="shared" si="499"/>
        <v>0</v>
      </c>
      <c r="AU3542" s="42">
        <f t="shared" si="500"/>
        <v>2317.8052019180377</v>
      </c>
      <c r="AV3542" s="42">
        <f t="shared" si="501"/>
        <v>4949.8831030677184</v>
      </c>
      <c r="AW3542" s="102">
        <f t="shared" si="502"/>
        <v>1348.3333333333333</v>
      </c>
      <c r="AX3542" s="43">
        <f t="shared" si="495"/>
        <v>0.75</v>
      </c>
      <c r="AY3542" s="43" t="str">
        <f t="shared" si="503"/>
        <v>UTGS</v>
      </c>
    </row>
    <row r="3543" spans="1:51" hidden="1" x14ac:dyDescent="0.2">
      <c r="A3543" s="38">
        <v>3536</v>
      </c>
      <c r="B3543" t="s">
        <v>362</v>
      </c>
      <c r="C3543" t="s">
        <v>289</v>
      </c>
      <c r="D3543">
        <v>320</v>
      </c>
      <c r="E3543" t="s">
        <v>1842</v>
      </c>
      <c r="F3543">
        <v>0.25</v>
      </c>
      <c r="G3543" t="str">
        <f>LOOKUP(F3543,{0,6,45},{"F","L","H"})</f>
        <v>F</v>
      </c>
      <c r="H3543" t="s">
        <v>5151</v>
      </c>
      <c r="I3543" s="43" t="str">
        <f>IFERROR(VLOOKUP(#REF!,#REF!,2,FALSE),"No")</f>
        <v>No</v>
      </c>
      <c r="J3543" s="139">
        <v>0.5</v>
      </c>
      <c r="K3543" s="148">
        <v>47</v>
      </c>
      <c r="L3543" s="148"/>
      <c r="M3543" s="148"/>
      <c r="N3543" s="148"/>
      <c r="O3543" s="148"/>
      <c r="P3543" s="148"/>
      <c r="Q3543" s="148"/>
      <c r="R3543" s="148"/>
      <c r="S3543" s="148"/>
      <c r="T3543" s="148"/>
      <c r="U3543" s="148"/>
      <c r="V3543" s="148"/>
      <c r="W3543" s="148"/>
      <c r="X3543" s="139">
        <v>2</v>
      </c>
      <c r="Y3543" s="148">
        <v>1000</v>
      </c>
      <c r="Z3543" s="148"/>
      <c r="AA3543" s="148"/>
      <c r="AB3543" s="148"/>
      <c r="AC3543" s="148"/>
      <c r="AD3543" s="148"/>
      <c r="AE3543" s="148"/>
      <c r="AF3543" s="148"/>
      <c r="AG3543" s="148"/>
      <c r="AH3543" s="148"/>
      <c r="AI3543" s="148"/>
      <c r="AJ3543" s="148"/>
      <c r="AK3543" s="148"/>
      <c r="AL3543" s="139">
        <v>0</v>
      </c>
      <c r="AM3543" s="139">
        <v>0</v>
      </c>
      <c r="AN3543" s="148">
        <f t="shared" si="496"/>
        <v>1000</v>
      </c>
      <c r="AO3543" s="148">
        <f t="shared" si="497"/>
        <v>47</v>
      </c>
      <c r="AP3543" s="148">
        <v>13</v>
      </c>
      <c r="AQ3543" s="140">
        <v>13</v>
      </c>
      <c r="AS3543" s="42">
        <f t="shared" si="498"/>
        <v>3214.9634580596612</v>
      </c>
      <c r="AT3543" s="101">
        <f t="shared" si="499"/>
        <v>0</v>
      </c>
      <c r="AU3543" s="42">
        <f t="shared" si="500"/>
        <v>3214.9634580596612</v>
      </c>
      <c r="AV3543" s="42">
        <f t="shared" si="501"/>
        <v>2500.8432093441561</v>
      </c>
      <c r="AW3543" s="102">
        <f t="shared" si="502"/>
        <v>431</v>
      </c>
      <c r="AX3543" s="43">
        <f t="shared" si="495"/>
        <v>0.5</v>
      </c>
      <c r="AY3543" s="43" t="str">
        <f t="shared" si="503"/>
        <v>UTGS</v>
      </c>
    </row>
    <row r="3544" spans="1:51" hidden="1" x14ac:dyDescent="0.2">
      <c r="A3544" s="38">
        <v>3537</v>
      </c>
      <c r="B3544" t="s">
        <v>362</v>
      </c>
      <c r="C3544" t="s">
        <v>289</v>
      </c>
      <c r="D3544">
        <v>955</v>
      </c>
      <c r="E3544" t="s">
        <v>195</v>
      </c>
      <c r="F3544">
        <v>2</v>
      </c>
      <c r="G3544" t="str">
        <f>LOOKUP(F3544,{0,6,45},{"F","L","H"})</f>
        <v>F</v>
      </c>
      <c r="H3544" t="s">
        <v>5152</v>
      </c>
      <c r="I3544" s="43" t="str">
        <f>IFERROR(VLOOKUP(#REF!,#REF!,2,FALSE),"No")</f>
        <v>No</v>
      </c>
      <c r="J3544" s="139">
        <v>0.75</v>
      </c>
      <c r="K3544" s="148">
        <v>98</v>
      </c>
      <c r="L3544" s="148"/>
      <c r="M3544" s="148"/>
      <c r="N3544" s="148"/>
      <c r="O3544" s="148"/>
      <c r="P3544" s="148"/>
      <c r="Q3544" s="148"/>
      <c r="R3544" s="148"/>
      <c r="S3544" s="148"/>
      <c r="T3544" s="148"/>
      <c r="U3544" s="148"/>
      <c r="V3544" s="148"/>
      <c r="W3544" s="148"/>
      <c r="X3544" s="139">
        <v>2</v>
      </c>
      <c r="Y3544" s="148">
        <v>1000</v>
      </c>
      <c r="Z3544" s="149"/>
      <c r="AA3544" s="148"/>
      <c r="AB3544" s="148"/>
      <c r="AC3544" s="148"/>
      <c r="AD3544" s="148"/>
      <c r="AE3544" s="148"/>
      <c r="AF3544" s="148"/>
      <c r="AG3544" s="148"/>
      <c r="AH3544" s="148"/>
      <c r="AI3544" s="148"/>
      <c r="AJ3544" s="148"/>
      <c r="AK3544" s="148"/>
      <c r="AL3544" s="139">
        <v>0</v>
      </c>
      <c r="AM3544" s="139">
        <v>0</v>
      </c>
      <c r="AN3544" s="148">
        <f t="shared" si="496"/>
        <v>1000</v>
      </c>
      <c r="AO3544" s="148">
        <f t="shared" si="497"/>
        <v>98</v>
      </c>
      <c r="AP3544" s="148">
        <v>9</v>
      </c>
      <c r="AQ3544" s="140">
        <v>9</v>
      </c>
      <c r="AS3544" s="42">
        <f t="shared" si="498"/>
        <v>6309.5808274435476</v>
      </c>
      <c r="AT3544" s="101">
        <f t="shared" si="499"/>
        <v>0</v>
      </c>
      <c r="AU3544" s="42">
        <f t="shared" si="500"/>
        <v>6309.5808274435476</v>
      </c>
      <c r="AV3544" s="42">
        <f t="shared" si="501"/>
        <v>3612.3290801637813</v>
      </c>
      <c r="AW3544" s="102">
        <f t="shared" si="502"/>
        <v>1475.8772811117678</v>
      </c>
      <c r="AX3544" s="43">
        <f t="shared" si="495"/>
        <v>0.75</v>
      </c>
      <c r="AY3544" s="43" t="str">
        <f t="shared" si="503"/>
        <v>UTGS</v>
      </c>
    </row>
    <row r="3545" spans="1:51" hidden="1" x14ac:dyDescent="0.2">
      <c r="A3545" s="38">
        <v>3538</v>
      </c>
      <c r="B3545" t="s">
        <v>5806</v>
      </c>
      <c r="C3545" t="s">
        <v>292</v>
      </c>
      <c r="D3545">
        <v>3300</v>
      </c>
      <c r="E3545" t="s">
        <v>207</v>
      </c>
      <c r="F3545">
        <v>2</v>
      </c>
      <c r="G3545" t="str">
        <f>LOOKUP(F3545,{0,6,45},{"F","L","H"})</f>
        <v>F</v>
      </c>
      <c r="H3545" t="s">
        <v>951</v>
      </c>
      <c r="I3545" s="43" t="str">
        <f>IFERROR(VLOOKUP(#REF!,#REF!,2,FALSE),"No")</f>
        <v>No</v>
      </c>
      <c r="J3545" s="139">
        <v>2</v>
      </c>
      <c r="K3545" s="148">
        <v>371</v>
      </c>
      <c r="L3545" s="148"/>
      <c r="M3545" s="148"/>
      <c r="N3545" s="148"/>
      <c r="O3545" s="148"/>
      <c r="P3545" s="148"/>
      <c r="Q3545" s="148"/>
      <c r="R3545" s="148"/>
      <c r="S3545" s="148"/>
      <c r="T3545" s="148"/>
      <c r="U3545" s="148"/>
      <c r="V3545" s="148"/>
      <c r="W3545" s="148"/>
      <c r="X3545" s="139">
        <v>1.25</v>
      </c>
      <c r="Y3545" s="148">
        <v>80.16</v>
      </c>
      <c r="Z3545" s="148">
        <v>2</v>
      </c>
      <c r="AA3545" s="148">
        <v>919.84</v>
      </c>
      <c r="AB3545" s="148"/>
      <c r="AC3545" s="148"/>
      <c r="AD3545" s="148"/>
      <c r="AE3545" s="148"/>
      <c r="AF3545" s="148"/>
      <c r="AG3545" s="148"/>
      <c r="AH3545" s="148"/>
      <c r="AI3545" s="148"/>
      <c r="AJ3545" s="148"/>
      <c r="AK3545" s="148"/>
      <c r="AL3545" s="139">
        <v>0</v>
      </c>
      <c r="AM3545" s="139">
        <v>0</v>
      </c>
      <c r="AN3545" s="148">
        <f t="shared" si="496"/>
        <v>1000</v>
      </c>
      <c r="AO3545" s="148">
        <f t="shared" si="497"/>
        <v>371</v>
      </c>
      <c r="AP3545" s="148">
        <v>4</v>
      </c>
      <c r="AQ3545" s="140">
        <v>4</v>
      </c>
      <c r="AS3545" s="42">
        <f t="shared" si="498"/>
        <v>27076.870275321999</v>
      </c>
      <c r="AT3545" s="101">
        <f t="shared" si="499"/>
        <v>0</v>
      </c>
      <c r="AU3545" s="42">
        <f t="shared" si="500"/>
        <v>27076.870275321999</v>
      </c>
      <c r="AV3545" s="42">
        <f t="shared" si="501"/>
        <v>8141.7684303685082</v>
      </c>
      <c r="AW3545" s="102">
        <f t="shared" si="502"/>
        <v>2145.6666666666665</v>
      </c>
      <c r="AX3545" s="43">
        <f t="shared" si="495"/>
        <v>2</v>
      </c>
      <c r="AY3545" s="43" t="str">
        <f t="shared" si="503"/>
        <v>UTFS</v>
      </c>
    </row>
    <row r="3546" spans="1:51" hidden="1" x14ac:dyDescent="0.2">
      <c r="A3546" s="38">
        <v>3539</v>
      </c>
      <c r="B3546" t="s">
        <v>362</v>
      </c>
      <c r="C3546" t="s">
        <v>289</v>
      </c>
      <c r="D3546">
        <v>320</v>
      </c>
      <c r="E3546" t="s">
        <v>1247</v>
      </c>
      <c r="F3546">
        <v>0.25</v>
      </c>
      <c r="G3546" t="str">
        <f>LOOKUP(F3546,{0,6,45},{"F","L","H"})</f>
        <v>F</v>
      </c>
      <c r="H3546" t="s">
        <v>5153</v>
      </c>
      <c r="I3546" s="43" t="str">
        <f>IFERROR(VLOOKUP(#REF!,#REF!,2,FALSE),"No")</f>
        <v>No</v>
      </c>
      <c r="J3546" s="139">
        <v>0.5</v>
      </c>
      <c r="K3546" s="148">
        <v>33</v>
      </c>
      <c r="L3546" s="148"/>
      <c r="M3546" s="148"/>
      <c r="N3546" s="148"/>
      <c r="O3546" s="148"/>
      <c r="P3546" s="148"/>
      <c r="Q3546" s="148"/>
      <c r="R3546" s="148"/>
      <c r="S3546" s="148"/>
      <c r="T3546" s="148"/>
      <c r="U3546" s="148"/>
      <c r="V3546" s="148"/>
      <c r="W3546" s="148"/>
      <c r="X3546" s="139">
        <v>0.75</v>
      </c>
      <c r="Y3546" s="148">
        <v>91.54</v>
      </c>
      <c r="Z3546" s="148">
        <v>2</v>
      </c>
      <c r="AA3546" s="148">
        <v>908.46</v>
      </c>
      <c r="AB3546" s="148"/>
      <c r="AC3546" s="148"/>
      <c r="AD3546" s="148"/>
      <c r="AE3546" s="148"/>
      <c r="AF3546" s="148"/>
      <c r="AG3546" s="148"/>
      <c r="AH3546" s="148"/>
      <c r="AI3546" s="148"/>
      <c r="AJ3546" s="148"/>
      <c r="AK3546" s="148"/>
      <c r="AL3546" s="139">
        <v>0</v>
      </c>
      <c r="AM3546" s="139">
        <v>0</v>
      </c>
      <c r="AN3546" s="148">
        <f t="shared" si="496"/>
        <v>1000</v>
      </c>
      <c r="AO3546" s="148">
        <f t="shared" si="497"/>
        <v>33</v>
      </c>
      <c r="AP3546" s="148">
        <v>11</v>
      </c>
      <c r="AQ3546" s="140">
        <v>11</v>
      </c>
      <c r="AS3546" s="42">
        <f t="shared" si="498"/>
        <v>2257.3147684248684</v>
      </c>
      <c r="AT3546" s="101">
        <f t="shared" si="499"/>
        <v>0</v>
      </c>
      <c r="AU3546" s="42">
        <f t="shared" si="500"/>
        <v>2257.3147684248684</v>
      </c>
      <c r="AV3546" s="42">
        <f t="shared" si="501"/>
        <v>3018.6213564976392</v>
      </c>
      <c r="AW3546" s="102">
        <f t="shared" si="502"/>
        <v>431</v>
      </c>
      <c r="AX3546" s="43">
        <f t="shared" si="495"/>
        <v>0.5</v>
      </c>
      <c r="AY3546" s="43" t="str">
        <f t="shared" si="503"/>
        <v>UTGS</v>
      </c>
    </row>
    <row r="3547" spans="1:51" hidden="1" x14ac:dyDescent="0.2">
      <c r="A3547" s="38">
        <v>3540</v>
      </c>
      <c r="B3547" t="s">
        <v>362</v>
      </c>
      <c r="C3547" t="s">
        <v>289</v>
      </c>
      <c r="D3547">
        <v>320</v>
      </c>
      <c r="E3547" t="s">
        <v>1223</v>
      </c>
      <c r="F3547">
        <v>0.25</v>
      </c>
      <c r="G3547" t="str">
        <f>LOOKUP(F3547,{0,6,45},{"F","L","H"})</f>
        <v>F</v>
      </c>
      <c r="H3547" t="s">
        <v>5154</v>
      </c>
      <c r="I3547" s="43" t="str">
        <f>IFERROR(VLOOKUP(#REF!,#REF!,2,FALSE),"No")</f>
        <v>No</v>
      </c>
      <c r="J3547" s="139">
        <v>0.5</v>
      </c>
      <c r="K3547" s="148">
        <v>31</v>
      </c>
      <c r="L3547" s="148"/>
      <c r="M3547" s="148"/>
      <c r="N3547" s="148"/>
      <c r="O3547" s="148"/>
      <c r="P3547" s="148"/>
      <c r="Q3547" s="148"/>
      <c r="R3547" s="148"/>
      <c r="S3547" s="148"/>
      <c r="T3547" s="148"/>
      <c r="U3547" s="148"/>
      <c r="V3547" s="148"/>
      <c r="W3547" s="148"/>
      <c r="X3547" s="139">
        <v>2</v>
      </c>
      <c r="Y3547" s="148">
        <v>1000</v>
      </c>
      <c r="Z3547" s="148"/>
      <c r="AA3547" s="148"/>
      <c r="AB3547" s="148"/>
      <c r="AC3547" s="148"/>
      <c r="AD3547" s="148"/>
      <c r="AE3547" s="148"/>
      <c r="AF3547" s="148"/>
      <c r="AG3547" s="148"/>
      <c r="AH3547" s="148"/>
      <c r="AI3547" s="148"/>
      <c r="AJ3547" s="148"/>
      <c r="AK3547" s="148"/>
      <c r="AL3547" s="139">
        <v>0</v>
      </c>
      <c r="AM3547" s="139">
        <v>0</v>
      </c>
      <c r="AN3547" s="148">
        <f t="shared" si="496"/>
        <v>1000</v>
      </c>
      <c r="AO3547" s="148">
        <f t="shared" si="497"/>
        <v>31</v>
      </c>
      <c r="AP3547" s="148">
        <v>9</v>
      </c>
      <c r="AQ3547" s="140">
        <v>9</v>
      </c>
      <c r="AS3547" s="42">
        <f t="shared" si="498"/>
        <v>2120.5078127627553</v>
      </c>
      <c r="AT3547" s="101">
        <f t="shared" si="499"/>
        <v>0</v>
      </c>
      <c r="AU3547" s="42">
        <f t="shared" si="500"/>
        <v>2120.5078127627553</v>
      </c>
      <c r="AV3547" s="42">
        <f t="shared" si="501"/>
        <v>3612.3290801637813</v>
      </c>
      <c r="AW3547" s="102">
        <f t="shared" si="502"/>
        <v>431</v>
      </c>
      <c r="AX3547" s="43">
        <f t="shared" si="495"/>
        <v>0.5</v>
      </c>
      <c r="AY3547" s="43" t="str">
        <f t="shared" si="503"/>
        <v>UTGS</v>
      </c>
    </row>
    <row r="3548" spans="1:51" hidden="1" x14ac:dyDescent="0.2">
      <c r="A3548" s="38">
        <v>3541</v>
      </c>
      <c r="B3548" t="s">
        <v>362</v>
      </c>
      <c r="C3548" t="s">
        <v>289</v>
      </c>
      <c r="D3548">
        <v>320</v>
      </c>
      <c r="E3548" t="s">
        <v>1236</v>
      </c>
      <c r="F3548">
        <v>0.25</v>
      </c>
      <c r="G3548" t="str">
        <f>LOOKUP(F3548,{0,6,45},{"F","L","H"})</f>
        <v>F</v>
      </c>
      <c r="H3548" t="s">
        <v>5155</v>
      </c>
      <c r="I3548" s="43" t="str">
        <f>IFERROR(VLOOKUP(#REF!,#REF!,2,FALSE),"No")</f>
        <v>No</v>
      </c>
      <c r="J3548" s="139">
        <v>0.5</v>
      </c>
      <c r="K3548" s="148">
        <v>33</v>
      </c>
      <c r="L3548" s="148"/>
      <c r="M3548" s="148"/>
      <c r="N3548" s="148"/>
      <c r="O3548" s="148"/>
      <c r="P3548" s="148"/>
      <c r="Q3548" s="148"/>
      <c r="R3548" s="148"/>
      <c r="S3548" s="148"/>
      <c r="T3548" s="148"/>
      <c r="U3548" s="148"/>
      <c r="V3548" s="148"/>
      <c r="W3548" s="148"/>
      <c r="X3548" s="139">
        <v>2</v>
      </c>
      <c r="Y3548" s="148">
        <v>1000</v>
      </c>
      <c r="Z3548" s="149"/>
      <c r="AA3548" s="148"/>
      <c r="AB3548" s="148"/>
      <c r="AC3548" s="148"/>
      <c r="AD3548" s="148"/>
      <c r="AE3548" s="148"/>
      <c r="AF3548" s="148"/>
      <c r="AG3548" s="148"/>
      <c r="AH3548" s="148"/>
      <c r="AI3548" s="148"/>
      <c r="AJ3548" s="148"/>
      <c r="AK3548" s="148"/>
      <c r="AL3548" s="139">
        <v>0</v>
      </c>
      <c r="AM3548" s="139">
        <v>0</v>
      </c>
      <c r="AN3548" s="148">
        <f t="shared" si="496"/>
        <v>1000</v>
      </c>
      <c r="AO3548" s="148">
        <f t="shared" si="497"/>
        <v>33</v>
      </c>
      <c r="AP3548" s="148">
        <v>12</v>
      </c>
      <c r="AQ3548" s="140">
        <v>12</v>
      </c>
      <c r="AS3548" s="42">
        <f t="shared" si="498"/>
        <v>2257.3147684248684</v>
      </c>
      <c r="AT3548" s="101">
        <f t="shared" si="499"/>
        <v>0</v>
      </c>
      <c r="AU3548" s="42">
        <f t="shared" si="500"/>
        <v>2257.3147684248684</v>
      </c>
      <c r="AV3548" s="42">
        <f t="shared" si="501"/>
        <v>2709.246810122836</v>
      </c>
      <c r="AW3548" s="102">
        <f t="shared" si="502"/>
        <v>431</v>
      </c>
      <c r="AX3548" s="43">
        <f t="shared" si="495"/>
        <v>0.5</v>
      </c>
      <c r="AY3548" s="43" t="str">
        <f t="shared" si="503"/>
        <v>UTGS</v>
      </c>
    </row>
    <row r="3549" spans="1:51" hidden="1" x14ac:dyDescent="0.2">
      <c r="A3549" s="38">
        <v>3542</v>
      </c>
      <c r="B3549" t="s">
        <v>362</v>
      </c>
      <c r="C3549" t="s">
        <v>289</v>
      </c>
      <c r="D3549">
        <v>540</v>
      </c>
      <c r="E3549" t="s">
        <v>195</v>
      </c>
      <c r="F3549">
        <v>0.25</v>
      </c>
      <c r="G3549" t="str">
        <f>LOOKUP(F3549,{0,6,45},{"F","L","H"})</f>
        <v>F</v>
      </c>
      <c r="H3549" t="s">
        <v>5156</v>
      </c>
      <c r="I3549" s="43" t="str">
        <f>IFERROR(VLOOKUP(#REF!,#REF!,2,FALSE),"No")</f>
        <v>No</v>
      </c>
      <c r="J3549" s="139">
        <v>0.5</v>
      </c>
      <c r="K3549" s="148">
        <v>54</v>
      </c>
      <c r="L3549" s="148"/>
      <c r="M3549" s="148"/>
      <c r="N3549" s="148"/>
      <c r="O3549" s="148"/>
      <c r="P3549" s="148"/>
      <c r="Q3549" s="148"/>
      <c r="R3549" s="148"/>
      <c r="S3549" s="148"/>
      <c r="T3549" s="148"/>
      <c r="U3549" s="148"/>
      <c r="V3549" s="148"/>
      <c r="W3549" s="148"/>
      <c r="X3549" s="139">
        <v>0.75</v>
      </c>
      <c r="Y3549" s="148">
        <v>55</v>
      </c>
      <c r="Z3549" s="148">
        <v>2</v>
      </c>
      <c r="AA3549" s="148">
        <v>247.75</v>
      </c>
      <c r="AB3549" s="148">
        <v>4</v>
      </c>
      <c r="AC3549" s="148">
        <v>697.25</v>
      </c>
      <c r="AD3549" s="148"/>
      <c r="AE3549" s="148"/>
      <c r="AF3549" s="148"/>
      <c r="AG3549" s="148"/>
      <c r="AH3549" s="148"/>
      <c r="AI3549" s="148"/>
      <c r="AJ3549" s="148"/>
      <c r="AK3549" s="148"/>
      <c r="AL3549" s="139">
        <v>0</v>
      </c>
      <c r="AM3549" s="139">
        <v>0</v>
      </c>
      <c r="AN3549" s="148">
        <f t="shared" si="496"/>
        <v>1000</v>
      </c>
      <c r="AO3549" s="148">
        <f t="shared" si="497"/>
        <v>54</v>
      </c>
      <c r="AP3549" s="148">
        <v>9</v>
      </c>
      <c r="AQ3549" s="140">
        <v>9</v>
      </c>
      <c r="AS3549" s="42">
        <f t="shared" si="498"/>
        <v>3693.7878028770574</v>
      </c>
      <c r="AT3549" s="101">
        <f t="shared" si="499"/>
        <v>0</v>
      </c>
      <c r="AU3549" s="42">
        <f t="shared" si="500"/>
        <v>3693.7878028770574</v>
      </c>
      <c r="AV3549" s="42">
        <f t="shared" si="501"/>
        <v>4214.1271357193373</v>
      </c>
      <c r="AW3549" s="102">
        <f t="shared" si="502"/>
        <v>585.0096169344007</v>
      </c>
      <c r="AX3549" s="43">
        <f t="shared" si="495"/>
        <v>0.5</v>
      </c>
      <c r="AY3549" s="43" t="str">
        <f t="shared" si="503"/>
        <v>UTGS</v>
      </c>
    </row>
    <row r="3550" spans="1:51" hidden="1" x14ac:dyDescent="0.2">
      <c r="A3550" s="38">
        <v>3543</v>
      </c>
      <c r="B3550" t="s">
        <v>362</v>
      </c>
      <c r="C3550" t="s">
        <v>289</v>
      </c>
      <c r="D3550">
        <v>320</v>
      </c>
      <c r="E3550" t="s">
        <v>1842</v>
      </c>
      <c r="F3550">
        <v>0.25</v>
      </c>
      <c r="G3550" t="str">
        <f>LOOKUP(F3550,{0,6,45},{"F","L","H"})</f>
        <v>F</v>
      </c>
      <c r="H3550" t="s">
        <v>5157</v>
      </c>
      <c r="I3550" s="43" t="str">
        <f>IFERROR(VLOOKUP(#REF!,#REF!,2,FALSE),"No")</f>
        <v>No</v>
      </c>
      <c r="J3550" s="139">
        <v>0.5</v>
      </c>
      <c r="K3550" s="148">
        <v>14</v>
      </c>
      <c r="L3550" s="148"/>
      <c r="M3550" s="148"/>
      <c r="N3550" s="148"/>
      <c r="O3550" s="148"/>
      <c r="P3550" s="148"/>
      <c r="Q3550" s="148"/>
      <c r="R3550" s="148"/>
      <c r="S3550" s="148"/>
      <c r="T3550" s="148"/>
      <c r="U3550" s="148"/>
      <c r="V3550" s="148"/>
      <c r="W3550" s="148"/>
      <c r="X3550" s="139">
        <v>0.75</v>
      </c>
      <c r="Y3550" s="148">
        <v>198</v>
      </c>
      <c r="Z3550" s="149">
        <v>2</v>
      </c>
      <c r="AA3550" s="148">
        <v>802</v>
      </c>
      <c r="AB3550" s="148"/>
      <c r="AC3550" s="148"/>
      <c r="AD3550" s="148"/>
      <c r="AE3550" s="148"/>
      <c r="AF3550" s="148"/>
      <c r="AG3550" s="148"/>
      <c r="AH3550" s="148"/>
      <c r="AI3550" s="148"/>
      <c r="AJ3550" s="148"/>
      <c r="AK3550" s="148"/>
      <c r="AL3550" s="139">
        <v>0</v>
      </c>
      <c r="AM3550" s="139">
        <v>0</v>
      </c>
      <c r="AN3550" s="148">
        <f t="shared" si="496"/>
        <v>1000</v>
      </c>
      <c r="AO3550" s="148">
        <f t="shared" si="497"/>
        <v>14</v>
      </c>
      <c r="AP3550" s="148">
        <v>12</v>
      </c>
      <c r="AQ3550" s="140">
        <v>12</v>
      </c>
      <c r="AS3550" s="42">
        <f t="shared" si="498"/>
        <v>957.64868963479262</v>
      </c>
      <c r="AT3550" s="101">
        <f t="shared" si="499"/>
        <v>0</v>
      </c>
      <c r="AU3550" s="42">
        <f t="shared" si="500"/>
        <v>957.64868963479262</v>
      </c>
      <c r="AV3550" s="42">
        <f t="shared" si="501"/>
        <v>2834.3168101228362</v>
      </c>
      <c r="AW3550" s="102">
        <f t="shared" si="502"/>
        <v>431</v>
      </c>
      <c r="AX3550" s="43">
        <f t="shared" si="495"/>
        <v>0.5</v>
      </c>
      <c r="AY3550" s="43" t="str">
        <f t="shared" si="503"/>
        <v>UTGS</v>
      </c>
    </row>
    <row r="3551" spans="1:51" hidden="1" x14ac:dyDescent="0.2">
      <c r="A3551" s="38">
        <v>3544</v>
      </c>
      <c r="B3551" t="s">
        <v>5806</v>
      </c>
      <c r="C3551" t="s">
        <v>292</v>
      </c>
      <c r="D3551">
        <v>7791</v>
      </c>
      <c r="E3551" t="s">
        <v>206</v>
      </c>
      <c r="F3551">
        <v>2</v>
      </c>
      <c r="G3551" t="str">
        <f>LOOKUP(F3551,{0,6,45},{"F","L","H"})</f>
        <v>F</v>
      </c>
      <c r="H3551" t="s">
        <v>1011</v>
      </c>
      <c r="I3551" s="43" t="str">
        <f>IFERROR(VLOOKUP(#REF!,#REF!,2,FALSE),"No")</f>
        <v>No</v>
      </c>
      <c r="J3551" s="139">
        <v>2</v>
      </c>
      <c r="K3551" s="148">
        <v>164</v>
      </c>
      <c r="L3551" s="148"/>
      <c r="M3551" s="148"/>
      <c r="N3551" s="148"/>
      <c r="O3551" s="148"/>
      <c r="P3551" s="148"/>
      <c r="Q3551" s="148"/>
      <c r="R3551" s="148"/>
      <c r="S3551" s="148"/>
      <c r="T3551" s="148"/>
      <c r="U3551" s="148"/>
      <c r="V3551" s="148"/>
      <c r="W3551" s="148"/>
      <c r="X3551" s="139">
        <v>2</v>
      </c>
      <c r="Y3551" s="148">
        <v>164.84</v>
      </c>
      <c r="Z3551" s="149">
        <v>10</v>
      </c>
      <c r="AA3551" s="148">
        <v>835.16</v>
      </c>
      <c r="AB3551" s="148"/>
      <c r="AC3551" s="148"/>
      <c r="AD3551" s="148"/>
      <c r="AE3551" s="148"/>
      <c r="AF3551" s="148"/>
      <c r="AG3551" s="148"/>
      <c r="AH3551" s="148"/>
      <c r="AI3551" s="148"/>
      <c r="AJ3551" s="148"/>
      <c r="AK3551" s="148"/>
      <c r="AL3551" s="139">
        <v>0</v>
      </c>
      <c r="AM3551" s="139">
        <v>0</v>
      </c>
      <c r="AN3551" s="148">
        <f t="shared" si="496"/>
        <v>1000</v>
      </c>
      <c r="AO3551" s="148">
        <f t="shared" si="497"/>
        <v>164</v>
      </c>
      <c r="AP3551" s="148">
        <v>3</v>
      </c>
      <c r="AQ3551" s="140">
        <v>3</v>
      </c>
      <c r="AS3551" s="42">
        <f t="shared" si="498"/>
        <v>11969.290364293283</v>
      </c>
      <c r="AT3551" s="101">
        <f t="shared" si="499"/>
        <v>0</v>
      </c>
      <c r="AU3551" s="42">
        <f t="shared" si="500"/>
        <v>11969.290364293283</v>
      </c>
      <c r="AV3551" s="42">
        <f t="shared" si="501"/>
        <v>22067.105373824681</v>
      </c>
      <c r="AW3551" s="102">
        <f t="shared" si="502"/>
        <v>5118</v>
      </c>
      <c r="AX3551" s="43">
        <f t="shared" si="495"/>
        <v>2</v>
      </c>
      <c r="AY3551" s="43" t="str">
        <f t="shared" si="503"/>
        <v>UTFS</v>
      </c>
    </row>
    <row r="3552" spans="1:51" hidden="1" x14ac:dyDescent="0.2">
      <c r="A3552" s="38">
        <v>3545</v>
      </c>
      <c r="B3552" t="s">
        <v>362</v>
      </c>
      <c r="C3552" t="s">
        <v>289</v>
      </c>
      <c r="D3552">
        <v>955</v>
      </c>
      <c r="E3552" t="s">
        <v>195</v>
      </c>
      <c r="F3552">
        <v>2</v>
      </c>
      <c r="G3552" t="str">
        <f>LOOKUP(F3552,{0,6,45},{"F","L","H"})</f>
        <v>F</v>
      </c>
      <c r="H3552" t="s">
        <v>5158</v>
      </c>
      <c r="I3552" s="43" t="str">
        <f>IFERROR(VLOOKUP(#REF!,#REF!,2,FALSE),"No")</f>
        <v>No</v>
      </c>
      <c r="J3552" s="139">
        <v>0.75</v>
      </c>
      <c r="K3552" s="148">
        <v>148</v>
      </c>
      <c r="L3552" s="148"/>
      <c r="M3552" s="148"/>
      <c r="N3552" s="148"/>
      <c r="O3552" s="148"/>
      <c r="P3552" s="148"/>
      <c r="Q3552" s="148"/>
      <c r="R3552" s="148"/>
      <c r="S3552" s="148"/>
      <c r="T3552" s="148"/>
      <c r="U3552" s="148"/>
      <c r="V3552" s="148"/>
      <c r="W3552" s="148"/>
      <c r="X3552" s="139">
        <v>2</v>
      </c>
      <c r="Y3552" s="148">
        <v>197</v>
      </c>
      <c r="Z3552" s="148">
        <v>4</v>
      </c>
      <c r="AA3552" s="148">
        <v>803</v>
      </c>
      <c r="AB3552" s="148"/>
      <c r="AC3552" s="148"/>
      <c r="AD3552" s="148"/>
      <c r="AE3552" s="148"/>
      <c r="AF3552" s="148"/>
      <c r="AG3552" s="148"/>
      <c r="AH3552" s="148"/>
      <c r="AI3552" s="148"/>
      <c r="AJ3552" s="148"/>
      <c r="AK3552" s="148"/>
      <c r="AL3552" s="139">
        <v>0</v>
      </c>
      <c r="AM3552" s="139">
        <v>0</v>
      </c>
      <c r="AN3552" s="148">
        <f t="shared" si="496"/>
        <v>1000</v>
      </c>
      <c r="AO3552" s="148">
        <f t="shared" si="497"/>
        <v>148</v>
      </c>
      <c r="AP3552" s="148">
        <v>7</v>
      </c>
      <c r="AQ3552" s="140">
        <v>7</v>
      </c>
      <c r="AS3552" s="42">
        <f t="shared" si="498"/>
        <v>9528.7547189963789</v>
      </c>
      <c r="AT3552" s="101">
        <f t="shared" si="499"/>
        <v>0</v>
      </c>
      <c r="AU3552" s="42">
        <f t="shared" si="500"/>
        <v>9528.7547189963789</v>
      </c>
      <c r="AV3552" s="42">
        <f t="shared" si="501"/>
        <v>5466.924531639148</v>
      </c>
      <c r="AW3552" s="102">
        <f t="shared" si="502"/>
        <v>1475.8772811117678</v>
      </c>
      <c r="AX3552" s="43">
        <f t="shared" si="495"/>
        <v>0.75</v>
      </c>
      <c r="AY3552" s="43" t="str">
        <f t="shared" si="503"/>
        <v>UTGS</v>
      </c>
    </row>
    <row r="3553" spans="1:51" hidden="1" x14ac:dyDescent="0.2">
      <c r="A3553" s="38">
        <v>3546</v>
      </c>
      <c r="B3553" t="s">
        <v>362</v>
      </c>
      <c r="C3553" t="s">
        <v>289</v>
      </c>
      <c r="D3553">
        <v>1390</v>
      </c>
      <c r="E3553" t="s">
        <v>192</v>
      </c>
      <c r="F3553">
        <v>2</v>
      </c>
      <c r="G3553" t="str">
        <f>LOOKUP(F3553,{0,6,45},{"F","L","H"})</f>
        <v>F</v>
      </c>
      <c r="H3553" t="s">
        <v>5159</v>
      </c>
      <c r="I3553" s="43" t="str">
        <f>IFERROR(VLOOKUP(#REF!,#REF!,2,FALSE),"No")</f>
        <v>No</v>
      </c>
      <c r="J3553" s="139">
        <v>0.75</v>
      </c>
      <c r="K3553" s="148">
        <v>80</v>
      </c>
      <c r="L3553" s="148">
        <v>1.25</v>
      </c>
      <c r="M3553" s="148">
        <v>56</v>
      </c>
      <c r="N3553" s="148"/>
      <c r="O3553" s="148"/>
      <c r="P3553" s="148"/>
      <c r="Q3553" s="148"/>
      <c r="R3553" s="148"/>
      <c r="S3553" s="148"/>
      <c r="T3553" s="148"/>
      <c r="U3553" s="148"/>
      <c r="V3553" s="148"/>
      <c r="W3553" s="148"/>
      <c r="X3553" s="139">
        <v>2</v>
      </c>
      <c r="Y3553" s="148">
        <v>330.78</v>
      </c>
      <c r="Z3553" s="149">
        <v>4</v>
      </c>
      <c r="AA3553" s="148">
        <v>669.22</v>
      </c>
      <c r="AB3553" s="148"/>
      <c r="AC3553" s="148"/>
      <c r="AD3553" s="148"/>
      <c r="AE3553" s="148"/>
      <c r="AF3553" s="148"/>
      <c r="AG3553" s="148"/>
      <c r="AH3553" s="148"/>
      <c r="AI3553" s="148"/>
      <c r="AJ3553" s="148"/>
      <c r="AK3553" s="148"/>
      <c r="AL3553" s="139">
        <v>0</v>
      </c>
      <c r="AM3553" s="139">
        <v>0</v>
      </c>
      <c r="AN3553" s="148">
        <f t="shared" si="496"/>
        <v>1000</v>
      </c>
      <c r="AO3553" s="148">
        <f t="shared" si="497"/>
        <v>136</v>
      </c>
      <c r="AP3553" s="148">
        <v>11</v>
      </c>
      <c r="AQ3553" s="140">
        <v>11</v>
      </c>
      <c r="AS3553" s="42">
        <f t="shared" si="498"/>
        <v>9323.4329850236973</v>
      </c>
      <c r="AT3553" s="101">
        <f t="shared" si="499"/>
        <v>0</v>
      </c>
      <c r="AU3553" s="42">
        <f t="shared" si="500"/>
        <v>9323.4329850236973</v>
      </c>
      <c r="AV3553" s="42">
        <f t="shared" si="501"/>
        <v>3391.7517383158211</v>
      </c>
      <c r="AW3553" s="102">
        <f t="shared" si="502"/>
        <v>1475.8772811117678</v>
      </c>
      <c r="AX3553" s="43">
        <f t="shared" si="495"/>
        <v>0.75</v>
      </c>
      <c r="AY3553" s="43" t="str">
        <f t="shared" si="503"/>
        <v>UTGS</v>
      </c>
    </row>
    <row r="3554" spans="1:51" hidden="1" x14ac:dyDescent="0.2">
      <c r="A3554" s="38">
        <v>3547</v>
      </c>
      <c r="B3554" t="s">
        <v>362</v>
      </c>
      <c r="C3554" t="s">
        <v>289</v>
      </c>
      <c r="D3554">
        <v>320</v>
      </c>
      <c r="E3554" t="s">
        <v>1842</v>
      </c>
      <c r="F3554">
        <v>0.25</v>
      </c>
      <c r="G3554" t="str">
        <f>LOOKUP(F3554,{0,6,45},{"F","L","H"})</f>
        <v>F</v>
      </c>
      <c r="H3554" t="s">
        <v>5161</v>
      </c>
      <c r="I3554" s="43" t="str">
        <f>IFERROR(VLOOKUP(#REF!,#REF!,2,FALSE),"No")</f>
        <v>No</v>
      </c>
      <c r="J3554" s="139">
        <v>0.5</v>
      </c>
      <c r="K3554" s="148">
        <v>56</v>
      </c>
      <c r="L3554" s="148"/>
      <c r="M3554" s="148"/>
      <c r="N3554" s="148"/>
      <c r="O3554" s="148"/>
      <c r="P3554" s="148"/>
      <c r="Q3554" s="148"/>
      <c r="R3554" s="148"/>
      <c r="S3554" s="148"/>
      <c r="T3554" s="148"/>
      <c r="U3554" s="148"/>
      <c r="V3554" s="148"/>
      <c r="W3554" s="148"/>
      <c r="X3554" s="139">
        <v>2</v>
      </c>
      <c r="Y3554" s="148">
        <v>1000</v>
      </c>
      <c r="Z3554" s="148"/>
      <c r="AA3554" s="148"/>
      <c r="AB3554" s="148"/>
      <c r="AC3554" s="148"/>
      <c r="AD3554" s="148"/>
      <c r="AE3554" s="148"/>
      <c r="AF3554" s="148"/>
      <c r="AG3554" s="148"/>
      <c r="AH3554" s="148"/>
      <c r="AI3554" s="148"/>
      <c r="AJ3554" s="148"/>
      <c r="AK3554" s="148"/>
      <c r="AL3554" s="139">
        <v>0</v>
      </c>
      <c r="AM3554" s="139">
        <v>0</v>
      </c>
      <c r="AN3554" s="148">
        <f t="shared" si="496"/>
        <v>1000</v>
      </c>
      <c r="AO3554" s="148">
        <f t="shared" si="497"/>
        <v>56</v>
      </c>
      <c r="AP3554" s="148">
        <v>12</v>
      </c>
      <c r="AQ3554" s="140">
        <v>12</v>
      </c>
      <c r="AS3554" s="42">
        <f t="shared" si="498"/>
        <v>3830.5947585391705</v>
      </c>
      <c r="AT3554" s="101">
        <f t="shared" si="499"/>
        <v>0</v>
      </c>
      <c r="AU3554" s="42">
        <f t="shared" si="500"/>
        <v>3830.5947585391705</v>
      </c>
      <c r="AV3554" s="42">
        <f t="shared" si="501"/>
        <v>2709.246810122836</v>
      </c>
      <c r="AW3554" s="102">
        <f t="shared" si="502"/>
        <v>431</v>
      </c>
      <c r="AX3554" s="43">
        <f t="shared" si="495"/>
        <v>0.5</v>
      </c>
      <c r="AY3554" s="43" t="str">
        <f t="shared" si="503"/>
        <v>UTGS</v>
      </c>
    </row>
    <row r="3555" spans="1:51" hidden="1" x14ac:dyDescent="0.2">
      <c r="A3555" s="38">
        <v>3548</v>
      </c>
      <c r="B3555" t="s">
        <v>362</v>
      </c>
      <c r="C3555" t="s">
        <v>289</v>
      </c>
      <c r="D3555">
        <v>320</v>
      </c>
      <c r="E3555" t="s">
        <v>1842</v>
      </c>
      <c r="F3555">
        <v>0.25</v>
      </c>
      <c r="G3555" t="str">
        <f>LOOKUP(F3555,{0,6,45},{"F","L","H"})</f>
        <v>F</v>
      </c>
      <c r="H3555" t="s">
        <v>5162</v>
      </c>
      <c r="I3555" s="43" t="str">
        <f>IFERROR(VLOOKUP(#REF!,#REF!,2,FALSE),"No")</f>
        <v>No</v>
      </c>
      <c r="J3555" s="139">
        <v>0.75</v>
      </c>
      <c r="K3555" s="148">
        <v>5</v>
      </c>
      <c r="L3555" s="148"/>
      <c r="M3555" s="148"/>
      <c r="N3555" s="148"/>
      <c r="O3555" s="148"/>
      <c r="P3555" s="148"/>
      <c r="Q3555" s="148"/>
      <c r="R3555" s="148"/>
      <c r="S3555" s="148"/>
      <c r="T3555" s="148"/>
      <c r="U3555" s="148"/>
      <c r="V3555" s="148"/>
      <c r="W3555" s="148"/>
      <c r="X3555" s="139">
        <v>0.75</v>
      </c>
      <c r="Y3555" s="148">
        <v>231.75</v>
      </c>
      <c r="Z3555" s="148">
        <v>2</v>
      </c>
      <c r="AA3555" s="148">
        <v>768.25</v>
      </c>
      <c r="AB3555" s="148"/>
      <c r="AC3555" s="148"/>
      <c r="AD3555" s="148"/>
      <c r="AE3555" s="148"/>
      <c r="AF3555" s="148"/>
      <c r="AG3555" s="148"/>
      <c r="AH3555" s="148"/>
      <c r="AI3555" s="148"/>
      <c r="AJ3555" s="148"/>
      <c r="AK3555" s="148"/>
      <c r="AL3555" s="139">
        <v>0</v>
      </c>
      <c r="AM3555" s="139">
        <v>0</v>
      </c>
      <c r="AN3555" s="148">
        <f t="shared" si="496"/>
        <v>1000</v>
      </c>
      <c r="AO3555" s="148">
        <f t="shared" si="497"/>
        <v>5</v>
      </c>
      <c r="AP3555" s="148">
        <v>7</v>
      </c>
      <c r="AQ3555" s="140">
        <v>27</v>
      </c>
      <c r="AS3555" s="42">
        <f t="shared" si="498"/>
        <v>321.91738915528305</v>
      </c>
      <c r="AT3555" s="101">
        <f t="shared" si="499"/>
        <v>0</v>
      </c>
      <c r="AU3555" s="42">
        <f t="shared" si="500"/>
        <v>321.91738915528305</v>
      </c>
      <c r="AV3555" s="42">
        <f t="shared" si="501"/>
        <v>1269.1713600545938</v>
      </c>
      <c r="AW3555" s="102">
        <f t="shared" si="502"/>
        <v>431</v>
      </c>
      <c r="AX3555" s="43">
        <f t="shared" si="495"/>
        <v>0.75</v>
      </c>
      <c r="AY3555" s="43" t="str">
        <f t="shared" si="503"/>
        <v>UTGS</v>
      </c>
    </row>
    <row r="3556" spans="1:51" hidden="1" x14ac:dyDescent="0.2">
      <c r="A3556" s="38">
        <v>3549</v>
      </c>
      <c r="B3556" t="s">
        <v>362</v>
      </c>
      <c r="C3556" t="s">
        <v>289</v>
      </c>
      <c r="D3556">
        <v>320</v>
      </c>
      <c r="E3556" t="s">
        <v>1239</v>
      </c>
      <c r="F3556">
        <v>0.25</v>
      </c>
      <c r="G3556" t="str">
        <f>LOOKUP(F3556,{0,6,45},{"F","L","H"})</f>
        <v>F</v>
      </c>
      <c r="H3556" t="s">
        <v>5163</v>
      </c>
      <c r="I3556" s="43" t="str">
        <f>IFERROR(VLOOKUP(#REF!,#REF!,2,FALSE),"No")</f>
        <v>No</v>
      </c>
      <c r="J3556" s="139">
        <v>0.5</v>
      </c>
      <c r="K3556" s="148">
        <v>24</v>
      </c>
      <c r="L3556" s="148"/>
      <c r="M3556" s="148"/>
      <c r="N3556" s="148"/>
      <c r="O3556" s="148"/>
      <c r="P3556" s="148"/>
      <c r="Q3556" s="148"/>
      <c r="R3556" s="148"/>
      <c r="S3556" s="148"/>
      <c r="T3556" s="148"/>
      <c r="U3556" s="148"/>
      <c r="V3556" s="148"/>
      <c r="W3556" s="148"/>
      <c r="X3556" s="139">
        <v>2</v>
      </c>
      <c r="Y3556" s="148">
        <v>1000</v>
      </c>
      <c r="Z3556" s="148"/>
      <c r="AA3556" s="148"/>
      <c r="AB3556" s="148"/>
      <c r="AC3556" s="148"/>
      <c r="AD3556" s="148"/>
      <c r="AE3556" s="148"/>
      <c r="AF3556" s="148"/>
      <c r="AG3556" s="148"/>
      <c r="AH3556" s="148"/>
      <c r="AI3556" s="148"/>
      <c r="AJ3556" s="148"/>
      <c r="AK3556" s="148"/>
      <c r="AL3556" s="139">
        <v>0</v>
      </c>
      <c r="AM3556" s="139">
        <v>0</v>
      </c>
      <c r="AN3556" s="148">
        <f t="shared" si="496"/>
        <v>1000</v>
      </c>
      <c r="AO3556" s="148">
        <f t="shared" si="497"/>
        <v>24</v>
      </c>
      <c r="AP3556" s="148">
        <v>9</v>
      </c>
      <c r="AQ3556" s="140">
        <v>9</v>
      </c>
      <c r="AS3556" s="42">
        <f t="shared" si="498"/>
        <v>1641.6834679453589</v>
      </c>
      <c r="AT3556" s="101">
        <f t="shared" si="499"/>
        <v>0</v>
      </c>
      <c r="AU3556" s="42">
        <f t="shared" si="500"/>
        <v>1641.6834679453589</v>
      </c>
      <c r="AV3556" s="42">
        <f t="shared" si="501"/>
        <v>3612.3290801637813</v>
      </c>
      <c r="AW3556" s="102">
        <f t="shared" si="502"/>
        <v>431</v>
      </c>
      <c r="AX3556" s="43">
        <f t="shared" si="495"/>
        <v>0.5</v>
      </c>
      <c r="AY3556" s="43" t="str">
        <f t="shared" si="503"/>
        <v>UTGS</v>
      </c>
    </row>
    <row r="3557" spans="1:51" hidden="1" x14ac:dyDescent="0.2">
      <c r="A3557" s="38">
        <v>3550</v>
      </c>
      <c r="B3557" t="s">
        <v>5806</v>
      </c>
      <c r="C3557" t="s">
        <v>5746</v>
      </c>
      <c r="D3557">
        <v>17800</v>
      </c>
      <c r="E3557" t="s">
        <v>197</v>
      </c>
      <c r="F3557">
        <v>2</v>
      </c>
      <c r="G3557" t="str">
        <f>LOOKUP(F3557,{0,6,45},{"F","L","H"})</f>
        <v>F</v>
      </c>
      <c r="H3557" t="s">
        <v>661</v>
      </c>
      <c r="I3557" s="43" t="str">
        <f>IFERROR(VLOOKUP(#REF!,#REF!,2,FALSE),"No")</f>
        <v>No</v>
      </c>
      <c r="J3557" s="139">
        <v>4</v>
      </c>
      <c r="K3557" s="148">
        <v>278</v>
      </c>
      <c r="L3557" s="148"/>
      <c r="M3557" s="148"/>
      <c r="N3557" s="148"/>
      <c r="O3557" s="148"/>
      <c r="P3557" s="148"/>
      <c r="Q3557" s="148"/>
      <c r="R3557" s="148"/>
      <c r="S3557" s="148"/>
      <c r="T3557" s="148"/>
      <c r="U3557" s="148"/>
      <c r="V3557" s="148"/>
      <c r="W3557" s="148"/>
      <c r="X3557" s="139">
        <v>2</v>
      </c>
      <c r="Y3557" s="148">
        <v>152</v>
      </c>
      <c r="Z3557" s="149">
        <v>4</v>
      </c>
      <c r="AA3557" s="148">
        <v>848</v>
      </c>
      <c r="AB3557" s="148"/>
      <c r="AC3557" s="148"/>
      <c r="AD3557" s="148"/>
      <c r="AE3557" s="148"/>
      <c r="AF3557" s="148"/>
      <c r="AG3557" s="148"/>
      <c r="AH3557" s="148"/>
      <c r="AI3557" s="148"/>
      <c r="AJ3557" s="148"/>
      <c r="AK3557" s="148"/>
      <c r="AL3557" s="139">
        <v>0</v>
      </c>
      <c r="AM3557" s="139">
        <v>0</v>
      </c>
      <c r="AN3557" s="148">
        <f t="shared" si="496"/>
        <v>1000</v>
      </c>
      <c r="AO3557" s="148">
        <f t="shared" si="497"/>
        <v>278</v>
      </c>
      <c r="AP3557" s="148">
        <v>3</v>
      </c>
      <c r="AQ3557" s="140">
        <v>3</v>
      </c>
      <c r="AS3557" s="42">
        <f t="shared" si="498"/>
        <v>21279.086837033738</v>
      </c>
      <c r="AT3557" s="101">
        <f t="shared" si="499"/>
        <v>0</v>
      </c>
      <c r="AU3557" s="42">
        <f t="shared" si="500"/>
        <v>21279.086837033738</v>
      </c>
      <c r="AV3557" s="42">
        <f t="shared" si="501"/>
        <v>12863.707240491347</v>
      </c>
      <c r="AW3557" s="102">
        <f t="shared" si="502"/>
        <v>15242</v>
      </c>
      <c r="AX3557" s="43">
        <f t="shared" si="495"/>
        <v>4</v>
      </c>
      <c r="AY3557" s="43" t="str">
        <f t="shared" si="503"/>
        <v>UTTSS</v>
      </c>
    </row>
    <row r="3558" spans="1:51" hidden="1" x14ac:dyDescent="0.2">
      <c r="A3558" s="38">
        <v>3551</v>
      </c>
      <c r="B3558" t="s">
        <v>362</v>
      </c>
      <c r="C3558" t="s">
        <v>289</v>
      </c>
      <c r="D3558">
        <v>955</v>
      </c>
      <c r="E3558" t="s">
        <v>195</v>
      </c>
      <c r="F3558">
        <v>2</v>
      </c>
      <c r="G3558" t="str">
        <f>LOOKUP(F3558,{0,6,45},{"F","L","H"})</f>
        <v>F</v>
      </c>
      <c r="H3558" t="s">
        <v>5164</v>
      </c>
      <c r="I3558" s="43" t="str">
        <f>IFERROR(VLOOKUP(#REF!,#REF!,2,FALSE),"No")</f>
        <v>No</v>
      </c>
      <c r="J3558" s="139">
        <v>0.5</v>
      </c>
      <c r="K3558" s="148">
        <v>23</v>
      </c>
      <c r="L3558" s="148"/>
      <c r="M3558" s="148"/>
      <c r="N3558" s="148"/>
      <c r="O3558" s="148"/>
      <c r="P3558" s="148"/>
      <c r="Q3558" s="148"/>
      <c r="R3558" s="148"/>
      <c r="S3558" s="148"/>
      <c r="T3558" s="148"/>
      <c r="U3558" s="148"/>
      <c r="V3558" s="148"/>
      <c r="W3558" s="148"/>
      <c r="X3558" s="139">
        <v>2</v>
      </c>
      <c r="Y3558" s="148">
        <v>150.97</v>
      </c>
      <c r="Z3558" s="149">
        <v>4</v>
      </c>
      <c r="AA3558" s="148">
        <v>849.03</v>
      </c>
      <c r="AB3558" s="148"/>
      <c r="AC3558" s="148"/>
      <c r="AD3558" s="148"/>
      <c r="AE3558" s="148"/>
      <c r="AF3558" s="148"/>
      <c r="AG3558" s="148"/>
      <c r="AH3558" s="148"/>
      <c r="AI3558" s="148"/>
      <c r="AJ3558" s="148"/>
      <c r="AK3558" s="148"/>
      <c r="AL3558" s="139">
        <v>0</v>
      </c>
      <c r="AM3558" s="139">
        <v>0</v>
      </c>
      <c r="AN3558" s="148">
        <f t="shared" si="496"/>
        <v>1000</v>
      </c>
      <c r="AO3558" s="148">
        <f t="shared" si="497"/>
        <v>23</v>
      </c>
      <c r="AP3558" s="148">
        <v>9</v>
      </c>
      <c r="AQ3558" s="140">
        <v>9</v>
      </c>
      <c r="AS3558" s="42">
        <f t="shared" si="498"/>
        <v>1573.2799901143023</v>
      </c>
      <c r="AT3558" s="101">
        <f t="shared" si="499"/>
        <v>0</v>
      </c>
      <c r="AU3558" s="42">
        <f t="shared" si="500"/>
        <v>1573.2799901143023</v>
      </c>
      <c r="AV3558" s="42">
        <f t="shared" si="501"/>
        <v>4288.7229801637814</v>
      </c>
      <c r="AW3558" s="102">
        <f t="shared" si="502"/>
        <v>1475.8772811117678</v>
      </c>
      <c r="AX3558" s="43">
        <f t="shared" si="495"/>
        <v>0.5</v>
      </c>
      <c r="AY3558" s="43" t="str">
        <f t="shared" si="503"/>
        <v>UTGS</v>
      </c>
    </row>
    <row r="3559" spans="1:51" hidden="1" x14ac:dyDescent="0.2">
      <c r="A3559" s="38">
        <v>3552</v>
      </c>
      <c r="B3559" t="s">
        <v>362</v>
      </c>
      <c r="C3559" t="s">
        <v>289</v>
      </c>
      <c r="D3559">
        <v>320</v>
      </c>
      <c r="E3559" t="s">
        <v>1842</v>
      </c>
      <c r="F3559">
        <v>0.25</v>
      </c>
      <c r="G3559" t="str">
        <f>LOOKUP(F3559,{0,6,45},{"F","L","H"})</f>
        <v>F</v>
      </c>
      <c r="H3559" t="s">
        <v>5165</v>
      </c>
      <c r="I3559" s="43" t="str">
        <f>IFERROR(VLOOKUP(#REF!,#REF!,2,FALSE),"No")</f>
        <v>No</v>
      </c>
      <c r="J3559" s="139">
        <v>0.5</v>
      </c>
      <c r="K3559" s="148">
        <v>8</v>
      </c>
      <c r="L3559" s="148"/>
      <c r="M3559" s="148"/>
      <c r="N3559" s="148"/>
      <c r="O3559" s="148"/>
      <c r="P3559" s="148"/>
      <c r="Q3559" s="148"/>
      <c r="R3559" s="148"/>
      <c r="S3559" s="148"/>
      <c r="T3559" s="148"/>
      <c r="U3559" s="148"/>
      <c r="V3559" s="148"/>
      <c r="W3559" s="148"/>
      <c r="X3559" s="139">
        <v>2</v>
      </c>
      <c r="Y3559" s="148">
        <v>1000</v>
      </c>
      <c r="Z3559" s="149"/>
      <c r="AA3559" s="148"/>
      <c r="AB3559" s="148"/>
      <c r="AC3559" s="148"/>
      <c r="AD3559" s="148"/>
      <c r="AE3559" s="148"/>
      <c r="AF3559" s="148"/>
      <c r="AG3559" s="148"/>
      <c r="AH3559" s="148"/>
      <c r="AI3559" s="148"/>
      <c r="AJ3559" s="148"/>
      <c r="AK3559" s="148"/>
      <c r="AL3559" s="139">
        <v>0</v>
      </c>
      <c r="AM3559" s="139">
        <v>0</v>
      </c>
      <c r="AN3559" s="148">
        <f t="shared" si="496"/>
        <v>1000</v>
      </c>
      <c r="AO3559" s="148">
        <f t="shared" si="497"/>
        <v>8</v>
      </c>
      <c r="AP3559" s="148">
        <v>14</v>
      </c>
      <c r="AQ3559" s="140">
        <v>14</v>
      </c>
      <c r="AS3559" s="42">
        <f t="shared" si="498"/>
        <v>547.22782264845296</v>
      </c>
      <c r="AT3559" s="101">
        <f t="shared" si="499"/>
        <v>0</v>
      </c>
      <c r="AU3559" s="42">
        <f t="shared" si="500"/>
        <v>547.22782264845296</v>
      </c>
      <c r="AV3559" s="42">
        <f t="shared" si="501"/>
        <v>2322.2115515338596</v>
      </c>
      <c r="AW3559" s="102">
        <f t="shared" si="502"/>
        <v>431</v>
      </c>
      <c r="AX3559" s="43">
        <f t="shared" si="495"/>
        <v>0.5</v>
      </c>
      <c r="AY3559" s="43" t="str">
        <f t="shared" si="503"/>
        <v>UTGS</v>
      </c>
    </row>
    <row r="3560" spans="1:51" hidden="1" x14ac:dyDescent="0.2">
      <c r="A3560" s="38">
        <v>3553</v>
      </c>
      <c r="B3560" t="s">
        <v>362</v>
      </c>
      <c r="C3560" t="s">
        <v>289</v>
      </c>
      <c r="D3560">
        <v>320</v>
      </c>
      <c r="E3560" t="s">
        <v>1842</v>
      </c>
      <c r="F3560">
        <v>0.25</v>
      </c>
      <c r="G3560" t="str">
        <f>LOOKUP(F3560,{0,6,45},{"F","L","H"})</f>
        <v>F</v>
      </c>
      <c r="H3560" t="s">
        <v>5166</v>
      </c>
      <c r="I3560" s="43" t="str">
        <f>IFERROR(VLOOKUP(#REF!,#REF!,2,FALSE),"No")</f>
        <v>No</v>
      </c>
      <c r="J3560" s="139">
        <v>0.5</v>
      </c>
      <c r="K3560" s="148">
        <v>22</v>
      </c>
      <c r="L3560" s="148"/>
      <c r="M3560" s="148"/>
      <c r="N3560" s="148"/>
      <c r="O3560" s="148"/>
      <c r="P3560" s="148"/>
      <c r="Q3560" s="148"/>
      <c r="R3560" s="148"/>
      <c r="S3560" s="148"/>
      <c r="T3560" s="148"/>
      <c r="U3560" s="148"/>
      <c r="V3560" s="148"/>
      <c r="W3560" s="148"/>
      <c r="X3560" s="139">
        <v>1.25</v>
      </c>
      <c r="Y3560" s="148">
        <v>689.33</v>
      </c>
      <c r="Z3560" s="148">
        <v>2</v>
      </c>
      <c r="AA3560" s="148">
        <v>310.67</v>
      </c>
      <c r="AB3560" s="148"/>
      <c r="AC3560" s="148"/>
      <c r="AD3560" s="148"/>
      <c r="AE3560" s="148"/>
      <c r="AF3560" s="148"/>
      <c r="AG3560" s="148"/>
      <c r="AH3560" s="148"/>
      <c r="AI3560" s="148"/>
      <c r="AJ3560" s="148"/>
      <c r="AK3560" s="148"/>
      <c r="AL3560" s="139">
        <v>0</v>
      </c>
      <c r="AM3560" s="139">
        <v>0</v>
      </c>
      <c r="AN3560" s="148">
        <f t="shared" si="496"/>
        <v>1000</v>
      </c>
      <c r="AO3560" s="148">
        <f t="shared" si="497"/>
        <v>22</v>
      </c>
      <c r="AP3560" s="148">
        <v>12</v>
      </c>
      <c r="AQ3560" s="140">
        <v>12</v>
      </c>
      <c r="AS3560" s="42">
        <f t="shared" si="498"/>
        <v>1504.8765122832456</v>
      </c>
      <c r="AT3560" s="101">
        <f t="shared" si="499"/>
        <v>0</v>
      </c>
      <c r="AU3560" s="42">
        <f t="shared" si="500"/>
        <v>1504.8765122832456</v>
      </c>
      <c r="AV3560" s="42">
        <f t="shared" si="501"/>
        <v>2749.4577267895024</v>
      </c>
      <c r="AW3560" s="102">
        <f t="shared" si="502"/>
        <v>431</v>
      </c>
      <c r="AX3560" s="43">
        <f t="shared" si="495"/>
        <v>0.5</v>
      </c>
      <c r="AY3560" s="43" t="str">
        <f t="shared" si="503"/>
        <v>UTGS</v>
      </c>
    </row>
    <row r="3561" spans="1:51" hidden="1" x14ac:dyDescent="0.2">
      <c r="A3561" s="38">
        <v>3554</v>
      </c>
      <c r="B3561" t="s">
        <v>362</v>
      </c>
      <c r="C3561" t="s">
        <v>289</v>
      </c>
      <c r="D3561">
        <v>320</v>
      </c>
      <c r="E3561" t="s">
        <v>1842</v>
      </c>
      <c r="F3561">
        <v>0.25</v>
      </c>
      <c r="G3561" t="str">
        <f>LOOKUP(F3561,{0,6,45},{"F","L","H"})</f>
        <v>F</v>
      </c>
      <c r="H3561" t="s">
        <v>5167</v>
      </c>
      <c r="I3561" s="43" t="str">
        <f>IFERROR(VLOOKUP(#REF!,#REF!,2,FALSE),"No")</f>
        <v>No</v>
      </c>
      <c r="J3561" s="139">
        <v>0.5</v>
      </c>
      <c r="K3561" s="148">
        <v>14</v>
      </c>
      <c r="L3561" s="148"/>
      <c r="M3561" s="148"/>
      <c r="N3561" s="148"/>
      <c r="O3561" s="148"/>
      <c r="P3561" s="148"/>
      <c r="Q3561" s="148"/>
      <c r="R3561" s="148"/>
      <c r="S3561" s="148"/>
      <c r="T3561" s="148"/>
      <c r="U3561" s="148"/>
      <c r="V3561" s="148"/>
      <c r="W3561" s="148"/>
      <c r="X3561" s="139">
        <v>2</v>
      </c>
      <c r="Y3561" s="148">
        <v>165.93</v>
      </c>
      <c r="Z3561" s="149">
        <v>4</v>
      </c>
      <c r="AA3561" s="148">
        <v>834.07</v>
      </c>
      <c r="AB3561" s="148"/>
      <c r="AC3561" s="148"/>
      <c r="AD3561" s="148"/>
      <c r="AE3561" s="148"/>
      <c r="AF3561" s="148"/>
      <c r="AG3561" s="148"/>
      <c r="AH3561" s="148"/>
      <c r="AI3561" s="148"/>
      <c r="AJ3561" s="148"/>
      <c r="AK3561" s="148"/>
      <c r="AL3561" s="139">
        <v>0</v>
      </c>
      <c r="AM3561" s="139">
        <v>0</v>
      </c>
      <c r="AN3561" s="148">
        <f t="shared" si="496"/>
        <v>1000</v>
      </c>
      <c r="AO3561" s="148">
        <f t="shared" si="497"/>
        <v>14</v>
      </c>
      <c r="AP3561" s="148">
        <v>11</v>
      </c>
      <c r="AQ3561" s="140">
        <v>11</v>
      </c>
      <c r="AS3561" s="42">
        <f t="shared" si="498"/>
        <v>957.64868963479262</v>
      </c>
      <c r="AT3561" s="101">
        <f t="shared" si="499"/>
        <v>0</v>
      </c>
      <c r="AU3561" s="42">
        <f t="shared" si="500"/>
        <v>957.64868963479262</v>
      </c>
      <c r="AV3561" s="42">
        <f t="shared" si="501"/>
        <v>3499.2039655885487</v>
      </c>
      <c r="AW3561" s="102">
        <f t="shared" si="502"/>
        <v>431</v>
      </c>
      <c r="AX3561" s="43">
        <f t="shared" si="495"/>
        <v>0.5</v>
      </c>
      <c r="AY3561" s="43" t="str">
        <f t="shared" si="503"/>
        <v>UTGS</v>
      </c>
    </row>
    <row r="3562" spans="1:51" hidden="1" x14ac:dyDescent="0.2">
      <c r="A3562" s="38">
        <v>3555</v>
      </c>
      <c r="B3562" t="s">
        <v>362</v>
      </c>
      <c r="C3562" t="s">
        <v>289</v>
      </c>
      <c r="D3562">
        <v>955</v>
      </c>
      <c r="E3562" t="s">
        <v>195</v>
      </c>
      <c r="F3562">
        <v>2</v>
      </c>
      <c r="G3562" t="str">
        <f>LOOKUP(F3562,{0,6,45},{"F","L","H"})</f>
        <v>F</v>
      </c>
      <c r="H3562" t="s">
        <v>5168</v>
      </c>
      <c r="I3562" s="43" t="str">
        <f>IFERROR(VLOOKUP(#REF!,#REF!,2,FALSE),"No")</f>
        <v>No</v>
      </c>
      <c r="J3562" s="139">
        <v>0.75</v>
      </c>
      <c r="K3562" s="148">
        <v>241</v>
      </c>
      <c r="L3562" s="148"/>
      <c r="M3562" s="148"/>
      <c r="N3562" s="148"/>
      <c r="O3562" s="148"/>
      <c r="P3562" s="148"/>
      <c r="Q3562" s="148"/>
      <c r="R3562" s="148"/>
      <c r="S3562" s="148"/>
      <c r="T3562" s="148"/>
      <c r="U3562" s="148"/>
      <c r="V3562" s="148"/>
      <c r="W3562" s="148"/>
      <c r="X3562" s="139">
        <v>2</v>
      </c>
      <c r="Y3562" s="148">
        <v>542.33000000000004</v>
      </c>
      <c r="Z3562" s="149">
        <v>4</v>
      </c>
      <c r="AA3562" s="148">
        <v>457.67</v>
      </c>
      <c r="AB3562" s="148"/>
      <c r="AC3562" s="148"/>
      <c r="AD3562" s="148"/>
      <c r="AE3562" s="148"/>
      <c r="AF3562" s="148"/>
      <c r="AG3562" s="148"/>
      <c r="AH3562" s="148"/>
      <c r="AI3562" s="148"/>
      <c r="AJ3562" s="148"/>
      <c r="AK3562" s="148"/>
      <c r="AL3562" s="139">
        <v>0</v>
      </c>
      <c r="AM3562" s="139">
        <v>0</v>
      </c>
      <c r="AN3562" s="148">
        <f t="shared" si="496"/>
        <v>1000</v>
      </c>
      <c r="AO3562" s="148">
        <f t="shared" si="497"/>
        <v>241</v>
      </c>
      <c r="AP3562" s="148">
        <v>6</v>
      </c>
      <c r="AQ3562" s="140">
        <v>6</v>
      </c>
      <c r="AS3562" s="42">
        <f t="shared" si="498"/>
        <v>15516.418157284643</v>
      </c>
      <c r="AT3562" s="101">
        <f t="shared" si="499"/>
        <v>0</v>
      </c>
      <c r="AU3562" s="42">
        <f t="shared" si="500"/>
        <v>15516.418157284643</v>
      </c>
      <c r="AV3562" s="42">
        <f t="shared" si="501"/>
        <v>5965.4092702456728</v>
      </c>
      <c r="AW3562" s="102">
        <f t="shared" si="502"/>
        <v>1475.8772811117678</v>
      </c>
      <c r="AX3562" s="43">
        <f t="shared" si="495"/>
        <v>0.75</v>
      </c>
      <c r="AY3562" s="43" t="str">
        <f t="shared" si="503"/>
        <v>UTGS</v>
      </c>
    </row>
    <row r="3563" spans="1:51" hidden="1" x14ac:dyDescent="0.2">
      <c r="A3563" s="38">
        <v>3556</v>
      </c>
      <c r="B3563" t="s">
        <v>362</v>
      </c>
      <c r="C3563" t="s">
        <v>289</v>
      </c>
      <c r="D3563">
        <v>550</v>
      </c>
      <c r="E3563" t="s">
        <v>1842</v>
      </c>
      <c r="F3563">
        <v>2</v>
      </c>
      <c r="G3563" t="str">
        <f>LOOKUP(F3563,{0,6,45},{"F","L","H"})</f>
        <v>F</v>
      </c>
      <c r="H3563" t="s">
        <v>5169</v>
      </c>
      <c r="I3563" s="43" t="str">
        <f>IFERROR(VLOOKUP(#REF!,#REF!,2,FALSE),"No")</f>
        <v>No</v>
      </c>
      <c r="J3563" s="139">
        <v>0.5</v>
      </c>
      <c r="K3563" s="148">
        <v>14</v>
      </c>
      <c r="L3563" s="148"/>
      <c r="M3563" s="148"/>
      <c r="N3563" s="148"/>
      <c r="O3563" s="148"/>
      <c r="P3563" s="148"/>
      <c r="Q3563" s="148"/>
      <c r="R3563" s="148"/>
      <c r="S3563" s="148"/>
      <c r="T3563" s="148"/>
      <c r="U3563" s="148"/>
      <c r="V3563" s="148"/>
      <c r="W3563" s="148"/>
      <c r="X3563" s="139">
        <v>2</v>
      </c>
      <c r="Y3563" s="148">
        <v>503</v>
      </c>
      <c r="Z3563" s="149">
        <v>4</v>
      </c>
      <c r="AA3563" s="148">
        <v>180.27</v>
      </c>
      <c r="AB3563" s="148">
        <v>8</v>
      </c>
      <c r="AC3563" s="148">
        <v>316.73</v>
      </c>
      <c r="AD3563" s="148"/>
      <c r="AE3563" s="148"/>
      <c r="AF3563" s="148"/>
      <c r="AG3563" s="148"/>
      <c r="AH3563" s="148"/>
      <c r="AI3563" s="148"/>
      <c r="AJ3563" s="148"/>
      <c r="AK3563" s="148"/>
      <c r="AL3563" s="139">
        <v>0</v>
      </c>
      <c r="AM3563" s="139">
        <v>0</v>
      </c>
      <c r="AN3563" s="148">
        <f t="shared" si="496"/>
        <v>1000</v>
      </c>
      <c r="AO3563" s="148">
        <f t="shared" si="497"/>
        <v>14</v>
      </c>
      <c r="AP3563" s="148">
        <v>6</v>
      </c>
      <c r="AQ3563" s="140">
        <v>10</v>
      </c>
      <c r="AS3563" s="42">
        <f t="shared" si="498"/>
        <v>957.64868963479262</v>
      </c>
      <c r="AT3563" s="101">
        <f t="shared" si="499"/>
        <v>0</v>
      </c>
      <c r="AU3563" s="42">
        <f t="shared" si="500"/>
        <v>957.64868963479262</v>
      </c>
      <c r="AV3563" s="42">
        <f t="shared" si="501"/>
        <v>4658.0385821474028</v>
      </c>
      <c r="AW3563" s="102">
        <f t="shared" si="502"/>
        <v>585.0096169344007</v>
      </c>
      <c r="AX3563" s="43">
        <f t="shared" si="495"/>
        <v>0.5</v>
      </c>
      <c r="AY3563" s="43" t="str">
        <f t="shared" si="503"/>
        <v>UTGS</v>
      </c>
    </row>
    <row r="3564" spans="1:51" hidden="1" x14ac:dyDescent="0.2">
      <c r="A3564" s="38">
        <v>3557</v>
      </c>
      <c r="B3564" t="s">
        <v>362</v>
      </c>
      <c r="C3564" t="s">
        <v>289</v>
      </c>
      <c r="D3564">
        <v>320</v>
      </c>
      <c r="E3564" t="s">
        <v>1842</v>
      </c>
      <c r="F3564">
        <v>0.25</v>
      </c>
      <c r="G3564" t="str">
        <f>LOOKUP(F3564,{0,6,45},{"F","L","H"})</f>
        <v>F</v>
      </c>
      <c r="H3564" t="s">
        <v>5170</v>
      </c>
      <c r="I3564" s="43" t="str">
        <f>IFERROR(VLOOKUP(#REF!,#REF!,2,FALSE),"No")</f>
        <v>No</v>
      </c>
      <c r="J3564" s="139">
        <v>0.75</v>
      </c>
      <c r="K3564" s="148">
        <v>34</v>
      </c>
      <c r="L3564" s="148"/>
      <c r="M3564" s="148"/>
      <c r="N3564" s="148"/>
      <c r="O3564" s="148"/>
      <c r="P3564" s="148"/>
      <c r="Q3564" s="148"/>
      <c r="R3564" s="148"/>
      <c r="S3564" s="148"/>
      <c r="T3564" s="148"/>
      <c r="U3564" s="148"/>
      <c r="V3564" s="148"/>
      <c r="W3564" s="148"/>
      <c r="X3564" s="139">
        <v>2</v>
      </c>
      <c r="Y3564" s="148">
        <v>1000</v>
      </c>
      <c r="Z3564" s="148"/>
      <c r="AA3564" s="148"/>
      <c r="AB3564" s="148"/>
      <c r="AC3564" s="148"/>
      <c r="AD3564" s="148"/>
      <c r="AE3564" s="148"/>
      <c r="AF3564" s="148"/>
      <c r="AG3564" s="148"/>
      <c r="AH3564" s="148"/>
      <c r="AI3564" s="148"/>
      <c r="AJ3564" s="148"/>
      <c r="AK3564" s="148"/>
      <c r="AL3564" s="139">
        <v>0</v>
      </c>
      <c r="AM3564" s="139">
        <v>0</v>
      </c>
      <c r="AN3564" s="148">
        <f t="shared" si="496"/>
        <v>1000</v>
      </c>
      <c r="AO3564" s="148">
        <f t="shared" si="497"/>
        <v>34</v>
      </c>
      <c r="AP3564" s="148">
        <v>13</v>
      </c>
      <c r="AQ3564" s="140">
        <v>39</v>
      </c>
      <c r="AS3564" s="42">
        <f t="shared" si="498"/>
        <v>2189.0382462559246</v>
      </c>
      <c r="AT3564" s="101">
        <f t="shared" si="499"/>
        <v>0</v>
      </c>
      <c r="AU3564" s="42">
        <f t="shared" si="500"/>
        <v>2189.0382462559246</v>
      </c>
      <c r="AV3564" s="42">
        <f t="shared" si="501"/>
        <v>833.61440311471881</v>
      </c>
      <c r="AW3564" s="102">
        <f t="shared" si="502"/>
        <v>431</v>
      </c>
      <c r="AX3564" s="43">
        <f t="shared" si="495"/>
        <v>0.75</v>
      </c>
      <c r="AY3564" s="43" t="str">
        <f t="shared" si="503"/>
        <v>UTGS</v>
      </c>
    </row>
    <row r="3565" spans="1:51" hidden="1" x14ac:dyDescent="0.2">
      <c r="A3565" s="38">
        <v>3558</v>
      </c>
      <c r="B3565" t="s">
        <v>362</v>
      </c>
      <c r="C3565" t="s">
        <v>289</v>
      </c>
      <c r="D3565">
        <v>320</v>
      </c>
      <c r="E3565" t="s">
        <v>1228</v>
      </c>
      <c r="F3565">
        <v>0.25</v>
      </c>
      <c r="G3565" t="str">
        <f>LOOKUP(F3565,{0,6,45},{"F","L","H"})</f>
        <v>F</v>
      </c>
      <c r="H3565" t="s">
        <v>5171</v>
      </c>
      <c r="I3565" s="43" t="str">
        <f>IFERROR(VLOOKUP(#REF!,#REF!,2,FALSE),"No")</f>
        <v>No</v>
      </c>
      <c r="J3565" s="139">
        <v>0.75</v>
      </c>
      <c r="K3565" s="148">
        <v>18</v>
      </c>
      <c r="L3565" s="148"/>
      <c r="M3565" s="148"/>
      <c r="N3565" s="148"/>
      <c r="O3565" s="148"/>
      <c r="P3565" s="148"/>
      <c r="Q3565" s="148"/>
      <c r="R3565" s="148"/>
      <c r="S3565" s="148"/>
      <c r="T3565" s="148"/>
      <c r="U3565" s="148"/>
      <c r="V3565" s="148"/>
      <c r="W3565" s="148"/>
      <c r="X3565" s="139">
        <v>2</v>
      </c>
      <c r="Y3565" s="148">
        <v>1000</v>
      </c>
      <c r="Z3565" s="148"/>
      <c r="AA3565" s="148"/>
      <c r="AB3565" s="148"/>
      <c r="AC3565" s="148"/>
      <c r="AD3565" s="148"/>
      <c r="AE3565" s="148"/>
      <c r="AF3565" s="148"/>
      <c r="AG3565" s="148"/>
      <c r="AH3565" s="148"/>
      <c r="AI3565" s="148"/>
      <c r="AJ3565" s="148"/>
      <c r="AK3565" s="148"/>
      <c r="AL3565" s="139">
        <v>0</v>
      </c>
      <c r="AM3565" s="139">
        <v>0</v>
      </c>
      <c r="AN3565" s="148">
        <f t="shared" si="496"/>
        <v>1000</v>
      </c>
      <c r="AO3565" s="148">
        <f t="shared" si="497"/>
        <v>18</v>
      </c>
      <c r="AP3565" s="148">
        <v>11</v>
      </c>
      <c r="AQ3565" s="140">
        <v>32</v>
      </c>
      <c r="AS3565" s="42">
        <f t="shared" si="498"/>
        <v>1158.9026009590189</v>
      </c>
      <c r="AT3565" s="101">
        <f t="shared" si="499"/>
        <v>0</v>
      </c>
      <c r="AU3565" s="42">
        <f t="shared" si="500"/>
        <v>1158.9026009590189</v>
      </c>
      <c r="AV3565" s="42">
        <f t="shared" si="501"/>
        <v>1015.9675537960635</v>
      </c>
      <c r="AW3565" s="102">
        <f t="shared" si="502"/>
        <v>431</v>
      </c>
      <c r="AX3565" s="43">
        <f t="shared" si="495"/>
        <v>0.75</v>
      </c>
      <c r="AY3565" s="43" t="str">
        <f t="shared" si="503"/>
        <v>UTGS</v>
      </c>
    </row>
    <row r="3566" spans="1:51" hidden="1" x14ac:dyDescent="0.2">
      <c r="A3566" s="38">
        <v>3559</v>
      </c>
      <c r="B3566" t="s">
        <v>362</v>
      </c>
      <c r="C3566" t="s">
        <v>289</v>
      </c>
      <c r="D3566">
        <v>320</v>
      </c>
      <c r="E3566" t="s">
        <v>1842</v>
      </c>
      <c r="F3566">
        <v>0.25</v>
      </c>
      <c r="G3566" t="str">
        <f>LOOKUP(F3566,{0,6,45},{"F","L","H"})</f>
        <v>F</v>
      </c>
      <c r="H3566" t="s">
        <v>5172</v>
      </c>
      <c r="I3566" s="43" t="str">
        <f>IFERROR(VLOOKUP(#REF!,#REF!,2,FALSE),"No")</f>
        <v>No</v>
      </c>
      <c r="J3566" s="139">
        <v>0.5</v>
      </c>
      <c r="K3566" s="148">
        <v>49</v>
      </c>
      <c r="L3566" s="148"/>
      <c r="M3566" s="148"/>
      <c r="N3566" s="148"/>
      <c r="O3566" s="148"/>
      <c r="P3566" s="148"/>
      <c r="Q3566" s="148"/>
      <c r="R3566" s="148"/>
      <c r="S3566" s="148"/>
      <c r="T3566" s="148"/>
      <c r="U3566" s="148"/>
      <c r="V3566" s="148"/>
      <c r="W3566" s="148"/>
      <c r="X3566" s="139">
        <v>2</v>
      </c>
      <c r="Y3566" s="148">
        <v>1000</v>
      </c>
      <c r="Z3566" s="149"/>
      <c r="AA3566" s="148"/>
      <c r="AB3566" s="148"/>
      <c r="AC3566" s="148"/>
      <c r="AD3566" s="148"/>
      <c r="AE3566" s="148"/>
      <c r="AF3566" s="148"/>
      <c r="AG3566" s="148"/>
      <c r="AH3566" s="148"/>
      <c r="AI3566" s="148"/>
      <c r="AJ3566" s="148"/>
      <c r="AK3566" s="148"/>
      <c r="AL3566" s="139">
        <v>0</v>
      </c>
      <c r="AM3566" s="139">
        <v>0</v>
      </c>
      <c r="AN3566" s="148">
        <f t="shared" si="496"/>
        <v>1000</v>
      </c>
      <c r="AO3566" s="148">
        <f t="shared" si="497"/>
        <v>49</v>
      </c>
      <c r="AP3566" s="148">
        <v>7</v>
      </c>
      <c r="AQ3566" s="140">
        <v>7</v>
      </c>
      <c r="AS3566" s="42">
        <f t="shared" si="498"/>
        <v>3351.7704137217743</v>
      </c>
      <c r="AT3566" s="101">
        <f t="shared" si="499"/>
        <v>0</v>
      </c>
      <c r="AU3566" s="42">
        <f t="shared" si="500"/>
        <v>3351.7704137217743</v>
      </c>
      <c r="AV3566" s="42">
        <f t="shared" si="501"/>
        <v>4644.4231030677192</v>
      </c>
      <c r="AW3566" s="102">
        <f t="shared" si="502"/>
        <v>431</v>
      </c>
      <c r="AX3566" s="43">
        <f t="shared" si="495"/>
        <v>0.5</v>
      </c>
      <c r="AY3566" s="43" t="str">
        <f t="shared" si="503"/>
        <v>UTGS</v>
      </c>
    </row>
    <row r="3567" spans="1:51" hidden="1" x14ac:dyDescent="0.2">
      <c r="A3567" s="38">
        <v>3560</v>
      </c>
      <c r="B3567" t="s">
        <v>362</v>
      </c>
      <c r="C3567" t="s">
        <v>289</v>
      </c>
      <c r="D3567">
        <v>320</v>
      </c>
      <c r="E3567" t="s">
        <v>1842</v>
      </c>
      <c r="F3567">
        <v>0.25</v>
      </c>
      <c r="G3567" t="str">
        <f>LOOKUP(F3567,{0,6,45},{"F","L","H"})</f>
        <v>F</v>
      </c>
      <c r="H3567" t="s">
        <v>5173</v>
      </c>
      <c r="I3567" s="43" t="str">
        <f>IFERROR(VLOOKUP(#REF!,#REF!,2,FALSE),"No")</f>
        <v>No</v>
      </c>
      <c r="J3567" s="139">
        <v>0.5</v>
      </c>
      <c r="K3567" s="148">
        <v>45</v>
      </c>
      <c r="L3567" s="148"/>
      <c r="M3567" s="148"/>
      <c r="N3567" s="148"/>
      <c r="O3567" s="148"/>
      <c r="P3567" s="148"/>
      <c r="Q3567" s="148"/>
      <c r="R3567" s="148"/>
      <c r="S3567" s="148"/>
      <c r="T3567" s="148"/>
      <c r="U3567" s="148"/>
      <c r="V3567" s="148"/>
      <c r="W3567" s="148"/>
      <c r="X3567" s="139">
        <v>2</v>
      </c>
      <c r="Y3567" s="148">
        <v>315.77</v>
      </c>
      <c r="Z3567" s="148">
        <v>4</v>
      </c>
      <c r="AA3567" s="148">
        <v>684.23</v>
      </c>
      <c r="AB3567" s="148"/>
      <c r="AC3567" s="148"/>
      <c r="AD3567" s="148"/>
      <c r="AE3567" s="148"/>
      <c r="AF3567" s="148"/>
      <c r="AG3567" s="148"/>
      <c r="AH3567" s="148"/>
      <c r="AI3567" s="148"/>
      <c r="AJ3567" s="148"/>
      <c r="AK3567" s="148"/>
      <c r="AL3567" s="139">
        <v>0</v>
      </c>
      <c r="AM3567" s="139">
        <v>0</v>
      </c>
      <c r="AN3567" s="148">
        <f t="shared" si="496"/>
        <v>1000</v>
      </c>
      <c r="AO3567" s="148">
        <f t="shared" si="497"/>
        <v>45</v>
      </c>
      <c r="AP3567" s="148">
        <v>14</v>
      </c>
      <c r="AQ3567" s="140">
        <v>14</v>
      </c>
      <c r="AS3567" s="42">
        <f t="shared" si="498"/>
        <v>3078.1565023975477</v>
      </c>
      <c r="AT3567" s="101">
        <f t="shared" si="499"/>
        <v>0</v>
      </c>
      <c r="AU3567" s="42">
        <f t="shared" si="500"/>
        <v>3078.1565023975477</v>
      </c>
      <c r="AV3567" s="42">
        <f t="shared" si="501"/>
        <v>2672.6350586767171</v>
      </c>
      <c r="AW3567" s="102">
        <f t="shared" si="502"/>
        <v>431</v>
      </c>
      <c r="AX3567" s="43">
        <f t="shared" si="495"/>
        <v>0.5</v>
      </c>
      <c r="AY3567" s="43" t="str">
        <f t="shared" si="503"/>
        <v>UTGS</v>
      </c>
    </row>
    <row r="3568" spans="1:51" hidden="1" x14ac:dyDescent="0.2">
      <c r="A3568" s="38">
        <v>3561</v>
      </c>
      <c r="B3568" t="s">
        <v>362</v>
      </c>
      <c r="C3568" t="s">
        <v>289</v>
      </c>
      <c r="D3568">
        <v>320</v>
      </c>
      <c r="E3568" t="s">
        <v>1245</v>
      </c>
      <c r="F3568">
        <v>0.25</v>
      </c>
      <c r="G3568" t="str">
        <f>LOOKUP(F3568,{0,6,45},{"F","L","H"})</f>
        <v>F</v>
      </c>
      <c r="H3568" t="s">
        <v>5174</v>
      </c>
      <c r="I3568" s="43" t="str">
        <f>IFERROR(VLOOKUP(#REF!,#REF!,2,FALSE),"No")</f>
        <v>No</v>
      </c>
      <c r="J3568" s="139">
        <v>0.5</v>
      </c>
      <c r="K3568" s="148">
        <v>46</v>
      </c>
      <c r="L3568" s="148"/>
      <c r="M3568" s="148"/>
      <c r="N3568" s="148"/>
      <c r="O3568" s="148"/>
      <c r="P3568" s="148"/>
      <c r="Q3568" s="148"/>
      <c r="R3568" s="148"/>
      <c r="S3568" s="148"/>
      <c r="T3568" s="148"/>
      <c r="U3568" s="148"/>
      <c r="V3568" s="148"/>
      <c r="W3568" s="148"/>
      <c r="X3568" s="139">
        <v>2</v>
      </c>
      <c r="Y3568" s="148">
        <v>1000</v>
      </c>
      <c r="Z3568" s="149"/>
      <c r="AA3568" s="148"/>
      <c r="AB3568" s="148"/>
      <c r="AC3568" s="148"/>
      <c r="AD3568" s="148"/>
      <c r="AE3568" s="148"/>
      <c r="AF3568" s="148"/>
      <c r="AG3568" s="148"/>
      <c r="AH3568" s="148"/>
      <c r="AI3568" s="148"/>
      <c r="AJ3568" s="148"/>
      <c r="AK3568" s="148"/>
      <c r="AL3568" s="139">
        <v>0</v>
      </c>
      <c r="AM3568" s="139">
        <v>0</v>
      </c>
      <c r="AN3568" s="148">
        <f t="shared" si="496"/>
        <v>1000</v>
      </c>
      <c r="AO3568" s="148">
        <f t="shared" si="497"/>
        <v>46</v>
      </c>
      <c r="AP3568" s="148">
        <v>9</v>
      </c>
      <c r="AQ3568" s="140">
        <v>9</v>
      </c>
      <c r="AS3568" s="42">
        <f t="shared" si="498"/>
        <v>3146.5599802286047</v>
      </c>
      <c r="AT3568" s="101">
        <f t="shared" si="499"/>
        <v>0</v>
      </c>
      <c r="AU3568" s="42">
        <f t="shared" si="500"/>
        <v>3146.5599802286047</v>
      </c>
      <c r="AV3568" s="42">
        <f t="shared" si="501"/>
        <v>3612.3290801637813</v>
      </c>
      <c r="AW3568" s="102">
        <f t="shared" si="502"/>
        <v>431</v>
      </c>
      <c r="AX3568" s="43">
        <f t="shared" si="495"/>
        <v>0.5</v>
      </c>
      <c r="AY3568" s="43" t="str">
        <f t="shared" si="503"/>
        <v>UTGS</v>
      </c>
    </row>
    <row r="3569" spans="1:51" hidden="1" x14ac:dyDescent="0.2">
      <c r="A3569" s="38">
        <v>3562</v>
      </c>
      <c r="B3569" t="s">
        <v>362</v>
      </c>
      <c r="C3569" t="s">
        <v>289</v>
      </c>
      <c r="D3569">
        <v>550</v>
      </c>
      <c r="E3569" t="s">
        <v>1842</v>
      </c>
      <c r="F3569">
        <v>2</v>
      </c>
      <c r="G3569" t="str">
        <f>LOOKUP(F3569,{0,6,45},{"F","L","H"})</f>
        <v>F</v>
      </c>
      <c r="H3569" t="s">
        <v>5175</v>
      </c>
      <c r="I3569" s="43" t="str">
        <f>IFERROR(VLOOKUP(#REF!,#REF!,2,FALSE),"No")</f>
        <v>No</v>
      </c>
      <c r="J3569" s="139">
        <v>0.5</v>
      </c>
      <c r="K3569" s="148">
        <v>41</v>
      </c>
      <c r="L3569" s="148"/>
      <c r="M3569" s="148"/>
      <c r="N3569" s="148"/>
      <c r="O3569" s="148"/>
      <c r="P3569" s="148"/>
      <c r="Q3569" s="148"/>
      <c r="R3569" s="148"/>
      <c r="S3569" s="148"/>
      <c r="T3569" s="148"/>
      <c r="U3569" s="148"/>
      <c r="V3569" s="148"/>
      <c r="W3569" s="148"/>
      <c r="X3569" s="139">
        <v>2</v>
      </c>
      <c r="Y3569" s="148">
        <v>909.61</v>
      </c>
      <c r="Z3569" s="148">
        <v>4</v>
      </c>
      <c r="AA3569" s="148">
        <v>90.39</v>
      </c>
      <c r="AB3569" s="148"/>
      <c r="AC3569" s="148"/>
      <c r="AD3569" s="148"/>
      <c r="AE3569" s="148"/>
      <c r="AF3569" s="148"/>
      <c r="AG3569" s="148"/>
      <c r="AH3569" s="148"/>
      <c r="AI3569" s="148"/>
      <c r="AJ3569" s="148"/>
      <c r="AK3569" s="148"/>
      <c r="AL3569" s="139">
        <v>0</v>
      </c>
      <c r="AM3569" s="139">
        <v>0</v>
      </c>
      <c r="AN3569" s="148">
        <f t="shared" si="496"/>
        <v>1000</v>
      </c>
      <c r="AO3569" s="148">
        <f t="shared" si="497"/>
        <v>41</v>
      </c>
      <c r="AP3569" s="148">
        <v>5</v>
      </c>
      <c r="AQ3569" s="140">
        <v>6</v>
      </c>
      <c r="AS3569" s="42">
        <f t="shared" si="498"/>
        <v>2804.5425910733215</v>
      </c>
      <c r="AT3569" s="101">
        <f t="shared" si="499"/>
        <v>0</v>
      </c>
      <c r="AU3569" s="42">
        <f t="shared" si="500"/>
        <v>2804.5425910733215</v>
      </c>
      <c r="AV3569" s="42">
        <f t="shared" si="501"/>
        <v>5526.5096702456722</v>
      </c>
      <c r="AW3569" s="102">
        <f t="shared" si="502"/>
        <v>585.0096169344007</v>
      </c>
      <c r="AX3569" s="43">
        <f t="shared" si="495"/>
        <v>0.5</v>
      </c>
      <c r="AY3569" s="43" t="str">
        <f t="shared" si="503"/>
        <v>UTGS</v>
      </c>
    </row>
    <row r="3570" spans="1:51" hidden="1" x14ac:dyDescent="0.2">
      <c r="A3570" s="38">
        <v>3563</v>
      </c>
      <c r="B3570" t="s">
        <v>5806</v>
      </c>
      <c r="C3570" t="s">
        <v>5746</v>
      </c>
      <c r="D3570">
        <v>14500</v>
      </c>
      <c r="E3570" t="s">
        <v>215</v>
      </c>
      <c r="F3570">
        <v>5</v>
      </c>
      <c r="G3570" t="str">
        <f>LOOKUP(F3570,{0,6,45},{"F","L","H"})</f>
        <v>F</v>
      </c>
      <c r="H3570" t="s">
        <v>492</v>
      </c>
      <c r="I3570" s="43" t="str">
        <f>IFERROR(VLOOKUP(#REF!,#REF!,2,FALSE),"No")</f>
        <v>No</v>
      </c>
      <c r="J3570" s="139">
        <v>4</v>
      </c>
      <c r="K3570" s="148">
        <v>241</v>
      </c>
      <c r="L3570" s="148"/>
      <c r="M3570" s="148"/>
      <c r="N3570" s="148"/>
      <c r="O3570" s="148"/>
      <c r="P3570" s="148"/>
      <c r="Q3570" s="148"/>
      <c r="R3570" s="148"/>
      <c r="S3570" s="148"/>
      <c r="T3570" s="148"/>
      <c r="U3570" s="148"/>
      <c r="V3570" s="148"/>
      <c r="W3570" s="148"/>
      <c r="X3570" s="139">
        <v>4</v>
      </c>
      <c r="Y3570" s="148">
        <v>1000</v>
      </c>
      <c r="Z3570" s="148"/>
      <c r="AA3570" s="148"/>
      <c r="AB3570" s="148"/>
      <c r="AC3570" s="148"/>
      <c r="AD3570" s="148"/>
      <c r="AE3570" s="148"/>
      <c r="AF3570" s="148"/>
      <c r="AG3570" s="148"/>
      <c r="AH3570" s="148"/>
      <c r="AI3570" s="148"/>
      <c r="AJ3570" s="148"/>
      <c r="AK3570" s="148"/>
      <c r="AL3570" s="139">
        <v>0</v>
      </c>
      <c r="AM3570" s="139">
        <v>0</v>
      </c>
      <c r="AN3570" s="148">
        <f t="shared" si="496"/>
        <v>1000</v>
      </c>
      <c r="AO3570" s="148">
        <f t="shared" si="497"/>
        <v>241</v>
      </c>
      <c r="AP3570" s="148">
        <v>1</v>
      </c>
      <c r="AQ3570" s="140">
        <v>2</v>
      </c>
      <c r="AS3570" s="42">
        <f t="shared" si="498"/>
        <v>18446.97815728464</v>
      </c>
      <c r="AT3570" s="101">
        <f t="shared" si="499"/>
        <v>0</v>
      </c>
      <c r="AU3570" s="42">
        <f t="shared" si="500"/>
        <v>18446.97815728464</v>
      </c>
      <c r="AV3570" s="42">
        <f t="shared" si="501"/>
        <v>19840.480860737018</v>
      </c>
      <c r="AW3570" s="102">
        <f t="shared" si="502"/>
        <v>10791.333333333334</v>
      </c>
      <c r="AX3570" s="43">
        <f t="shared" si="495"/>
        <v>4</v>
      </c>
      <c r="AY3570" s="43" t="str">
        <f t="shared" si="503"/>
        <v>UTTSS</v>
      </c>
    </row>
    <row r="3571" spans="1:51" hidden="1" x14ac:dyDescent="0.2">
      <c r="A3571" s="38">
        <v>3564</v>
      </c>
      <c r="B3571" t="s">
        <v>362</v>
      </c>
      <c r="C3571" t="s">
        <v>289</v>
      </c>
      <c r="D3571">
        <v>320</v>
      </c>
      <c r="E3571" t="s">
        <v>1245</v>
      </c>
      <c r="F3571">
        <v>0.25</v>
      </c>
      <c r="G3571" t="str">
        <f>LOOKUP(F3571,{0,6,45},{"F","L","H"})</f>
        <v>F</v>
      </c>
      <c r="H3571" t="s">
        <v>5176</v>
      </c>
      <c r="I3571" s="43" t="str">
        <f>IFERROR(VLOOKUP(#REF!,#REF!,2,FALSE),"No")</f>
        <v>No</v>
      </c>
      <c r="J3571" s="139">
        <v>0.5</v>
      </c>
      <c r="K3571" s="148">
        <v>46</v>
      </c>
      <c r="L3571" s="148"/>
      <c r="M3571" s="148"/>
      <c r="N3571" s="148"/>
      <c r="O3571" s="148"/>
      <c r="P3571" s="148"/>
      <c r="Q3571" s="148"/>
      <c r="R3571" s="148"/>
      <c r="S3571" s="148"/>
      <c r="T3571" s="148"/>
      <c r="U3571" s="148"/>
      <c r="V3571" s="148"/>
      <c r="W3571" s="148"/>
      <c r="X3571" s="139">
        <v>2</v>
      </c>
      <c r="Y3571" s="148">
        <v>1000</v>
      </c>
      <c r="Z3571" s="148"/>
      <c r="AA3571" s="148"/>
      <c r="AB3571" s="148"/>
      <c r="AC3571" s="148"/>
      <c r="AD3571" s="148"/>
      <c r="AE3571" s="148"/>
      <c r="AF3571" s="148"/>
      <c r="AG3571" s="148"/>
      <c r="AH3571" s="148"/>
      <c r="AI3571" s="148"/>
      <c r="AJ3571" s="148"/>
      <c r="AK3571" s="148"/>
      <c r="AL3571" s="139">
        <v>0</v>
      </c>
      <c r="AM3571" s="139">
        <v>0</v>
      </c>
      <c r="AN3571" s="148">
        <f t="shared" si="496"/>
        <v>1000</v>
      </c>
      <c r="AO3571" s="148">
        <f t="shared" si="497"/>
        <v>46</v>
      </c>
      <c r="AP3571" s="148">
        <v>12</v>
      </c>
      <c r="AQ3571" s="140">
        <v>12</v>
      </c>
      <c r="AS3571" s="42">
        <f t="shared" si="498"/>
        <v>3146.5599802286047</v>
      </c>
      <c r="AT3571" s="101">
        <f t="shared" si="499"/>
        <v>0</v>
      </c>
      <c r="AU3571" s="42">
        <f t="shared" si="500"/>
        <v>3146.5599802286047</v>
      </c>
      <c r="AV3571" s="42">
        <f t="shared" si="501"/>
        <v>2709.246810122836</v>
      </c>
      <c r="AW3571" s="102">
        <f t="shared" si="502"/>
        <v>431</v>
      </c>
      <c r="AX3571" s="43">
        <f t="shared" si="495"/>
        <v>0.5</v>
      </c>
      <c r="AY3571" s="43" t="str">
        <f t="shared" si="503"/>
        <v>UTGS</v>
      </c>
    </row>
    <row r="3572" spans="1:51" hidden="1" x14ac:dyDescent="0.2">
      <c r="A3572" s="38">
        <v>3565</v>
      </c>
      <c r="B3572" t="s">
        <v>362</v>
      </c>
      <c r="C3572" t="s">
        <v>289</v>
      </c>
      <c r="D3572">
        <v>550</v>
      </c>
      <c r="E3572" t="s">
        <v>1842</v>
      </c>
      <c r="F3572">
        <v>2</v>
      </c>
      <c r="G3572" t="str">
        <f>LOOKUP(F3572,{0,6,45},{"F","L","H"})</f>
        <v>F</v>
      </c>
      <c r="H3572" t="s">
        <v>5177</v>
      </c>
      <c r="I3572" s="43" t="str">
        <f>IFERROR(VLOOKUP(#REF!,#REF!,2,FALSE),"No")</f>
        <v>No</v>
      </c>
      <c r="J3572" s="139">
        <v>0.75</v>
      </c>
      <c r="K3572" s="148">
        <v>9</v>
      </c>
      <c r="L3572" s="148"/>
      <c r="M3572" s="148"/>
      <c r="N3572" s="148"/>
      <c r="O3572" s="148"/>
      <c r="P3572" s="148"/>
      <c r="Q3572" s="148"/>
      <c r="R3572" s="148"/>
      <c r="S3572" s="148"/>
      <c r="T3572" s="148"/>
      <c r="U3572" s="148"/>
      <c r="V3572" s="148"/>
      <c r="W3572" s="148"/>
      <c r="X3572" s="139">
        <v>2</v>
      </c>
      <c r="Y3572" s="148">
        <v>1000</v>
      </c>
      <c r="Z3572" s="149"/>
      <c r="AA3572" s="148"/>
      <c r="AB3572" s="148"/>
      <c r="AC3572" s="148"/>
      <c r="AD3572" s="148"/>
      <c r="AE3572" s="148"/>
      <c r="AF3572" s="148"/>
      <c r="AG3572" s="148"/>
      <c r="AH3572" s="148"/>
      <c r="AI3572" s="148"/>
      <c r="AJ3572" s="148"/>
      <c r="AK3572" s="148"/>
      <c r="AL3572" s="139">
        <v>0</v>
      </c>
      <c r="AM3572" s="139">
        <v>0</v>
      </c>
      <c r="AN3572" s="148">
        <f t="shared" si="496"/>
        <v>1000</v>
      </c>
      <c r="AO3572" s="148">
        <f t="shared" si="497"/>
        <v>9</v>
      </c>
      <c r="AP3572" s="148">
        <v>12</v>
      </c>
      <c r="AQ3572" s="140">
        <v>82</v>
      </c>
      <c r="AS3572" s="42">
        <f t="shared" si="498"/>
        <v>579.45130047950943</v>
      </c>
      <c r="AT3572" s="101">
        <f t="shared" si="499"/>
        <v>0</v>
      </c>
      <c r="AU3572" s="42">
        <f t="shared" si="500"/>
        <v>579.45130047950943</v>
      </c>
      <c r="AV3572" s="42">
        <f t="shared" si="501"/>
        <v>396.47514294480527</v>
      </c>
      <c r="AW3572" s="102">
        <f t="shared" si="502"/>
        <v>585.0096169344007</v>
      </c>
      <c r="AX3572" s="43">
        <f t="shared" si="495"/>
        <v>0.75</v>
      </c>
      <c r="AY3572" s="43" t="str">
        <f t="shared" si="503"/>
        <v>UTGS</v>
      </c>
    </row>
    <row r="3573" spans="1:51" hidden="1" x14ac:dyDescent="0.2">
      <c r="A3573" s="38">
        <v>3566</v>
      </c>
      <c r="B3573" t="s">
        <v>362</v>
      </c>
      <c r="C3573" t="s">
        <v>289</v>
      </c>
      <c r="D3573">
        <v>320</v>
      </c>
      <c r="E3573" t="s">
        <v>1842</v>
      </c>
      <c r="F3573">
        <v>0.25</v>
      </c>
      <c r="G3573" t="str">
        <f>LOOKUP(F3573,{0,6,45},{"F","L","H"})</f>
        <v>F</v>
      </c>
      <c r="H3573" t="s">
        <v>5178</v>
      </c>
      <c r="I3573" s="43" t="str">
        <f>IFERROR(VLOOKUP(#REF!,#REF!,2,FALSE),"No")</f>
        <v>No</v>
      </c>
      <c r="J3573" s="139">
        <v>0.5</v>
      </c>
      <c r="K3573" s="148">
        <v>29</v>
      </c>
      <c r="L3573" s="148"/>
      <c r="M3573" s="148"/>
      <c r="N3573" s="148"/>
      <c r="O3573" s="148"/>
      <c r="P3573" s="148"/>
      <c r="Q3573" s="148"/>
      <c r="R3573" s="148"/>
      <c r="S3573" s="148"/>
      <c r="T3573" s="148"/>
      <c r="U3573" s="148"/>
      <c r="V3573" s="148"/>
      <c r="W3573" s="148"/>
      <c r="X3573" s="139">
        <v>2</v>
      </c>
      <c r="Y3573" s="148">
        <v>999.47</v>
      </c>
      <c r="Z3573" s="148"/>
      <c r="AA3573" s="148"/>
      <c r="AB3573" s="148"/>
      <c r="AC3573" s="148"/>
      <c r="AD3573" s="148"/>
      <c r="AE3573" s="148"/>
      <c r="AF3573" s="148"/>
      <c r="AG3573" s="148"/>
      <c r="AH3573" s="148"/>
      <c r="AI3573" s="148"/>
      <c r="AJ3573" s="148"/>
      <c r="AK3573" s="148"/>
      <c r="AL3573" s="139">
        <v>0</v>
      </c>
      <c r="AM3573" s="139">
        <v>0</v>
      </c>
      <c r="AN3573" s="148">
        <f t="shared" si="496"/>
        <v>999.47</v>
      </c>
      <c r="AO3573" s="148">
        <f t="shared" si="497"/>
        <v>29</v>
      </c>
      <c r="AP3573" s="148">
        <v>21</v>
      </c>
      <c r="AQ3573" s="140">
        <v>21</v>
      </c>
      <c r="AS3573" s="42">
        <f t="shared" si="498"/>
        <v>1983.700857100642</v>
      </c>
      <c r="AT3573" s="101">
        <f t="shared" si="499"/>
        <v>0</v>
      </c>
      <c r="AU3573" s="42">
        <f t="shared" si="500"/>
        <v>1983.700857100642</v>
      </c>
      <c r="AV3573" s="42">
        <f t="shared" si="501"/>
        <v>1547.3205196076979</v>
      </c>
      <c r="AW3573" s="102">
        <f t="shared" si="502"/>
        <v>431</v>
      </c>
      <c r="AX3573" s="43">
        <f t="shared" si="495"/>
        <v>0.5</v>
      </c>
      <c r="AY3573" s="43" t="str">
        <f t="shared" si="503"/>
        <v>UTGS</v>
      </c>
    </row>
    <row r="3574" spans="1:51" hidden="1" x14ac:dyDescent="0.2">
      <c r="A3574" s="38">
        <v>3567</v>
      </c>
      <c r="B3574" t="s">
        <v>5806</v>
      </c>
      <c r="C3574" t="s">
        <v>292</v>
      </c>
      <c r="D3574">
        <v>2700</v>
      </c>
      <c r="E3574" t="s">
        <v>193</v>
      </c>
      <c r="F3574">
        <v>5</v>
      </c>
      <c r="G3574" t="str">
        <f>LOOKUP(F3574,{0,6,45},{"F","L","H"})</f>
        <v>F</v>
      </c>
      <c r="H3574" t="s">
        <v>426</v>
      </c>
      <c r="I3574" s="43" t="str">
        <f>IFERROR(VLOOKUP(#REF!,#REF!,2,FALSE),"No")</f>
        <v>No</v>
      </c>
      <c r="J3574" s="139">
        <v>1.25</v>
      </c>
      <c r="K3574" s="148">
        <v>220</v>
      </c>
      <c r="L3574" s="148"/>
      <c r="M3574" s="148"/>
      <c r="N3574" s="148"/>
      <c r="O3574" s="148"/>
      <c r="P3574" s="148"/>
      <c r="Q3574" s="148"/>
      <c r="R3574" s="148"/>
      <c r="S3574" s="148"/>
      <c r="T3574" s="148"/>
      <c r="U3574" s="148"/>
      <c r="V3574" s="148"/>
      <c r="W3574" s="148"/>
      <c r="X3574" s="139">
        <v>2</v>
      </c>
      <c r="Y3574" s="148">
        <v>80.7</v>
      </c>
      <c r="Z3574" s="149">
        <v>4</v>
      </c>
      <c r="AA3574" s="148">
        <v>879.65</v>
      </c>
      <c r="AB3574" s="148">
        <v>6</v>
      </c>
      <c r="AC3574" s="148">
        <v>3</v>
      </c>
      <c r="AD3574" s="148">
        <v>8</v>
      </c>
      <c r="AE3574" s="148">
        <v>36.65</v>
      </c>
      <c r="AF3574" s="148"/>
      <c r="AG3574" s="148"/>
      <c r="AH3574" s="148"/>
      <c r="AI3574" s="148"/>
      <c r="AJ3574" s="148"/>
      <c r="AK3574" s="148"/>
      <c r="AL3574" s="139">
        <v>0</v>
      </c>
      <c r="AM3574" s="139">
        <v>0</v>
      </c>
      <c r="AN3574" s="148">
        <f t="shared" si="496"/>
        <v>1000</v>
      </c>
      <c r="AO3574" s="148">
        <f t="shared" si="497"/>
        <v>220</v>
      </c>
      <c r="AP3574" s="148">
        <v>9</v>
      </c>
      <c r="AQ3574" s="140">
        <v>17</v>
      </c>
      <c r="AS3574" s="42">
        <f t="shared" si="498"/>
        <v>16392.965122832455</v>
      </c>
      <c r="AT3574" s="101">
        <f t="shared" si="499"/>
        <v>0</v>
      </c>
      <c r="AU3574" s="42">
        <f t="shared" si="500"/>
        <v>16392.965122832455</v>
      </c>
      <c r="AV3574" s="42">
        <f t="shared" si="501"/>
        <v>2375.2396012631784</v>
      </c>
      <c r="AW3574" s="102">
        <f t="shared" si="502"/>
        <v>2428.75</v>
      </c>
      <c r="AX3574" s="43">
        <f t="shared" si="495"/>
        <v>1.25</v>
      </c>
      <c r="AY3574" s="43" t="str">
        <f t="shared" si="503"/>
        <v>UTFS</v>
      </c>
    </row>
    <row r="3575" spans="1:51" hidden="1" x14ac:dyDescent="0.2">
      <c r="A3575" s="38">
        <v>3568</v>
      </c>
      <c r="B3575" t="s">
        <v>5806</v>
      </c>
      <c r="C3575" t="s">
        <v>5746</v>
      </c>
      <c r="D3575">
        <v>14500</v>
      </c>
      <c r="E3575" t="s">
        <v>215</v>
      </c>
      <c r="F3575">
        <v>5</v>
      </c>
      <c r="G3575" t="str">
        <f>LOOKUP(F3575,{0,6,45},{"F","L","H"})</f>
        <v>F</v>
      </c>
      <c r="H3575" t="s">
        <v>1636</v>
      </c>
      <c r="I3575" s="43" t="str">
        <f>IFERROR(VLOOKUP(#REF!,#REF!,2,FALSE),"No")</f>
        <v>No</v>
      </c>
      <c r="J3575" s="139">
        <v>4</v>
      </c>
      <c r="K3575" s="148">
        <v>4</v>
      </c>
      <c r="L3575" s="148"/>
      <c r="M3575" s="148"/>
      <c r="N3575" s="148"/>
      <c r="O3575" s="148"/>
      <c r="P3575" s="148"/>
      <c r="Q3575" s="148"/>
      <c r="R3575" s="148"/>
      <c r="S3575" s="148"/>
      <c r="T3575" s="148"/>
      <c r="U3575" s="148"/>
      <c r="V3575" s="148"/>
      <c r="W3575" s="148"/>
      <c r="X3575" s="139">
        <v>4</v>
      </c>
      <c r="Y3575" s="148">
        <v>1000</v>
      </c>
      <c r="Z3575" s="148"/>
      <c r="AA3575" s="148"/>
      <c r="AB3575" s="148"/>
      <c r="AC3575" s="148"/>
      <c r="AD3575" s="148"/>
      <c r="AE3575" s="148"/>
      <c r="AF3575" s="148"/>
      <c r="AG3575" s="148"/>
      <c r="AH3575" s="148"/>
      <c r="AI3575" s="148"/>
      <c r="AJ3575" s="148"/>
      <c r="AK3575" s="148"/>
      <c r="AL3575" s="139">
        <v>0</v>
      </c>
      <c r="AM3575" s="139">
        <v>0</v>
      </c>
      <c r="AN3575" s="148">
        <f t="shared" si="496"/>
        <v>1000</v>
      </c>
      <c r="AO3575" s="148">
        <f t="shared" si="497"/>
        <v>4</v>
      </c>
      <c r="AP3575" s="148">
        <v>2</v>
      </c>
      <c r="AQ3575" s="140">
        <v>2</v>
      </c>
      <c r="AS3575" s="42">
        <f t="shared" si="498"/>
        <v>306.17391132422642</v>
      </c>
      <c r="AT3575" s="101">
        <f t="shared" si="499"/>
        <v>0</v>
      </c>
      <c r="AU3575" s="42">
        <f t="shared" si="500"/>
        <v>306.17391132422642</v>
      </c>
      <c r="AV3575" s="42">
        <f t="shared" si="501"/>
        <v>19840.480860737018</v>
      </c>
      <c r="AW3575" s="102">
        <f t="shared" si="502"/>
        <v>10791.333333333334</v>
      </c>
      <c r="AX3575" s="43">
        <f t="shared" si="495"/>
        <v>4</v>
      </c>
      <c r="AY3575" s="43" t="str">
        <f t="shared" si="503"/>
        <v>UTTSS</v>
      </c>
    </row>
    <row r="3576" spans="1:51" hidden="1" x14ac:dyDescent="0.2">
      <c r="A3576" s="38">
        <v>3569</v>
      </c>
      <c r="B3576" t="s">
        <v>362</v>
      </c>
      <c r="C3576" t="s">
        <v>289</v>
      </c>
      <c r="D3576">
        <v>320</v>
      </c>
      <c r="E3576" t="s">
        <v>1842</v>
      </c>
      <c r="F3576">
        <v>0.25</v>
      </c>
      <c r="G3576" t="str">
        <f>LOOKUP(F3576,{0,6,45},{"F","L","H"})</f>
        <v>F</v>
      </c>
      <c r="H3576" t="s">
        <v>5179</v>
      </c>
      <c r="I3576" s="43" t="str">
        <f>IFERROR(VLOOKUP(#REF!,#REF!,2,FALSE),"No")</f>
        <v>No</v>
      </c>
      <c r="J3576" s="139">
        <v>0.75</v>
      </c>
      <c r="K3576" s="148">
        <v>108</v>
      </c>
      <c r="L3576" s="148"/>
      <c r="M3576" s="148"/>
      <c r="N3576" s="148"/>
      <c r="O3576" s="148"/>
      <c r="P3576" s="148"/>
      <c r="Q3576" s="148"/>
      <c r="R3576" s="148"/>
      <c r="S3576" s="148"/>
      <c r="T3576" s="148"/>
      <c r="U3576" s="148"/>
      <c r="V3576" s="148"/>
      <c r="W3576" s="148"/>
      <c r="X3576" s="139">
        <v>2</v>
      </c>
      <c r="Y3576" s="148">
        <v>916.86</v>
      </c>
      <c r="Z3576" s="148">
        <v>4</v>
      </c>
      <c r="AA3576" s="148">
        <v>83.14</v>
      </c>
      <c r="AB3576" s="148"/>
      <c r="AC3576" s="148"/>
      <c r="AD3576" s="148"/>
      <c r="AE3576" s="148"/>
      <c r="AF3576" s="148"/>
      <c r="AG3576" s="148"/>
      <c r="AH3576" s="148"/>
      <c r="AI3576" s="148"/>
      <c r="AJ3576" s="148"/>
      <c r="AK3576" s="148"/>
      <c r="AL3576" s="139">
        <v>0</v>
      </c>
      <c r="AM3576" s="139">
        <v>0</v>
      </c>
      <c r="AN3576" s="148">
        <f t="shared" si="496"/>
        <v>1000</v>
      </c>
      <c r="AO3576" s="148">
        <f t="shared" si="497"/>
        <v>108</v>
      </c>
      <c r="AP3576" s="148">
        <v>7</v>
      </c>
      <c r="AQ3576" s="140">
        <v>7</v>
      </c>
      <c r="AS3576" s="42">
        <f t="shared" si="498"/>
        <v>6953.415605754114</v>
      </c>
      <c r="AT3576" s="101">
        <f t="shared" si="499"/>
        <v>0</v>
      </c>
      <c r="AU3576" s="42">
        <f t="shared" si="500"/>
        <v>6953.415605754114</v>
      </c>
      <c r="AV3576" s="42">
        <f t="shared" si="501"/>
        <v>4729.5822173534334</v>
      </c>
      <c r="AW3576" s="102">
        <f t="shared" si="502"/>
        <v>431</v>
      </c>
      <c r="AX3576" s="43">
        <f t="shared" si="495"/>
        <v>0.75</v>
      </c>
      <c r="AY3576" s="43" t="str">
        <f t="shared" si="503"/>
        <v>UTGS</v>
      </c>
    </row>
    <row r="3577" spans="1:51" hidden="1" x14ac:dyDescent="0.2">
      <c r="A3577" s="38">
        <v>3570</v>
      </c>
      <c r="B3577" t="s">
        <v>362</v>
      </c>
      <c r="C3577" t="s">
        <v>289</v>
      </c>
      <c r="D3577">
        <v>320</v>
      </c>
      <c r="E3577" t="s">
        <v>1245</v>
      </c>
      <c r="F3577">
        <v>0.25</v>
      </c>
      <c r="G3577" t="str">
        <f>LOOKUP(F3577,{0,6,45},{"F","L","H"})</f>
        <v>F</v>
      </c>
      <c r="H3577" t="s">
        <v>5180</v>
      </c>
      <c r="I3577" s="43" t="str">
        <f>IFERROR(VLOOKUP(#REF!,#REF!,2,FALSE),"No")</f>
        <v>No</v>
      </c>
      <c r="J3577" s="139">
        <v>0.5</v>
      </c>
      <c r="K3577" s="148">
        <v>19</v>
      </c>
      <c r="L3577" s="148"/>
      <c r="M3577" s="148"/>
      <c r="N3577" s="148"/>
      <c r="O3577" s="148"/>
      <c r="P3577" s="148"/>
      <c r="Q3577" s="148"/>
      <c r="R3577" s="148"/>
      <c r="S3577" s="148"/>
      <c r="T3577" s="148"/>
      <c r="U3577" s="148"/>
      <c r="V3577" s="148"/>
      <c r="W3577" s="148"/>
      <c r="X3577" s="139">
        <v>2</v>
      </c>
      <c r="Y3577" s="148">
        <v>1000</v>
      </c>
      <c r="Z3577" s="148"/>
      <c r="AA3577" s="148"/>
      <c r="AB3577" s="148"/>
      <c r="AC3577" s="148"/>
      <c r="AD3577" s="148"/>
      <c r="AE3577" s="148"/>
      <c r="AF3577" s="148"/>
      <c r="AG3577" s="148"/>
      <c r="AH3577" s="148"/>
      <c r="AI3577" s="148"/>
      <c r="AJ3577" s="148"/>
      <c r="AK3577" s="148"/>
      <c r="AL3577" s="139">
        <v>0</v>
      </c>
      <c r="AM3577" s="139">
        <v>0</v>
      </c>
      <c r="AN3577" s="148">
        <f t="shared" si="496"/>
        <v>1000</v>
      </c>
      <c r="AO3577" s="148">
        <f t="shared" si="497"/>
        <v>19</v>
      </c>
      <c r="AP3577" s="148">
        <v>17</v>
      </c>
      <c r="AQ3577" s="140">
        <v>17</v>
      </c>
      <c r="AS3577" s="42">
        <f t="shared" si="498"/>
        <v>1299.6660787900757</v>
      </c>
      <c r="AT3577" s="101">
        <f t="shared" si="499"/>
        <v>0</v>
      </c>
      <c r="AU3577" s="42">
        <f t="shared" si="500"/>
        <v>1299.6660787900757</v>
      </c>
      <c r="AV3577" s="42">
        <f t="shared" si="501"/>
        <v>1912.4095130278843</v>
      </c>
      <c r="AW3577" s="102">
        <f t="shared" si="502"/>
        <v>431</v>
      </c>
      <c r="AX3577" s="43">
        <f t="shared" si="495"/>
        <v>0.5</v>
      </c>
      <c r="AY3577" s="43" t="str">
        <f t="shared" si="503"/>
        <v>UTGS</v>
      </c>
    </row>
    <row r="3578" spans="1:51" hidden="1" x14ac:dyDescent="0.2">
      <c r="A3578" s="38">
        <v>3571</v>
      </c>
      <c r="B3578" t="s">
        <v>362</v>
      </c>
      <c r="C3578" t="s">
        <v>289</v>
      </c>
      <c r="D3578">
        <v>930</v>
      </c>
      <c r="E3578" t="s">
        <v>1241</v>
      </c>
      <c r="F3578">
        <v>2</v>
      </c>
      <c r="G3578" t="str">
        <f>LOOKUP(F3578,{0,6,45},{"F","L","H"})</f>
        <v>F</v>
      </c>
      <c r="H3578" t="s">
        <v>5181</v>
      </c>
      <c r="I3578" s="43" t="str">
        <f>IFERROR(VLOOKUP(#REF!,#REF!,2,FALSE),"No")</f>
        <v>No</v>
      </c>
      <c r="J3578" s="139">
        <v>0.75</v>
      </c>
      <c r="K3578" s="148">
        <v>171</v>
      </c>
      <c r="L3578" s="148"/>
      <c r="M3578" s="148"/>
      <c r="N3578" s="148"/>
      <c r="O3578" s="148"/>
      <c r="P3578" s="148"/>
      <c r="Q3578" s="148"/>
      <c r="R3578" s="148"/>
      <c r="S3578" s="148"/>
      <c r="T3578" s="148"/>
      <c r="U3578" s="148"/>
      <c r="V3578" s="148"/>
      <c r="W3578" s="148"/>
      <c r="X3578" s="139">
        <v>2</v>
      </c>
      <c r="Y3578" s="148">
        <v>1000</v>
      </c>
      <c r="Z3578" s="149"/>
      <c r="AA3578" s="148"/>
      <c r="AB3578" s="148"/>
      <c r="AC3578" s="148"/>
      <c r="AD3578" s="148"/>
      <c r="AE3578" s="148"/>
      <c r="AF3578" s="148"/>
      <c r="AG3578" s="148"/>
      <c r="AH3578" s="148"/>
      <c r="AI3578" s="148"/>
      <c r="AJ3578" s="148"/>
      <c r="AK3578" s="148"/>
      <c r="AL3578" s="139">
        <v>0</v>
      </c>
      <c r="AM3578" s="139">
        <v>0</v>
      </c>
      <c r="AN3578" s="148">
        <f t="shared" si="496"/>
        <v>1000</v>
      </c>
      <c r="AO3578" s="148">
        <f t="shared" si="497"/>
        <v>171</v>
      </c>
      <c r="AP3578" s="148">
        <v>6</v>
      </c>
      <c r="AQ3578" s="140">
        <v>6</v>
      </c>
      <c r="AS3578" s="42">
        <f t="shared" si="498"/>
        <v>11009.57470911068</v>
      </c>
      <c r="AT3578" s="101">
        <f t="shared" si="499"/>
        <v>0</v>
      </c>
      <c r="AU3578" s="42">
        <f t="shared" si="500"/>
        <v>11009.57470911068</v>
      </c>
      <c r="AV3578" s="42">
        <f t="shared" si="501"/>
        <v>5418.493620245672</v>
      </c>
      <c r="AW3578" s="102">
        <f t="shared" si="502"/>
        <v>1475.8772811117678</v>
      </c>
      <c r="AX3578" s="43">
        <f t="shared" si="495"/>
        <v>0.75</v>
      </c>
      <c r="AY3578" s="43" t="str">
        <f t="shared" si="503"/>
        <v>UTGS</v>
      </c>
    </row>
    <row r="3579" spans="1:51" hidden="1" x14ac:dyDescent="0.2">
      <c r="A3579" s="38">
        <v>3572</v>
      </c>
      <c r="B3579" t="s">
        <v>362</v>
      </c>
      <c r="C3579" t="s">
        <v>289</v>
      </c>
      <c r="D3579">
        <v>320</v>
      </c>
      <c r="E3579" t="s">
        <v>1842</v>
      </c>
      <c r="F3579">
        <v>0.25</v>
      </c>
      <c r="G3579" t="str">
        <f>LOOKUP(F3579,{0,6,45},{"F","L","H"})</f>
        <v>F</v>
      </c>
      <c r="H3579" t="s">
        <v>5182</v>
      </c>
      <c r="I3579" s="43" t="str">
        <f>IFERROR(VLOOKUP(#REF!,#REF!,2,FALSE),"No")</f>
        <v>No</v>
      </c>
      <c r="J3579" s="139">
        <v>0.5</v>
      </c>
      <c r="K3579" s="148">
        <v>12</v>
      </c>
      <c r="L3579" s="148"/>
      <c r="M3579" s="148"/>
      <c r="N3579" s="148"/>
      <c r="O3579" s="148"/>
      <c r="P3579" s="148"/>
      <c r="Q3579" s="148"/>
      <c r="R3579" s="148"/>
      <c r="S3579" s="148"/>
      <c r="T3579" s="148"/>
      <c r="U3579" s="148"/>
      <c r="V3579" s="148"/>
      <c r="W3579" s="148"/>
      <c r="X3579" s="139">
        <v>1.25</v>
      </c>
      <c r="Y3579" s="148">
        <v>85.93</v>
      </c>
      <c r="Z3579" s="149">
        <v>2</v>
      </c>
      <c r="AA3579" s="148">
        <v>489.43</v>
      </c>
      <c r="AB3579" s="148">
        <v>4</v>
      </c>
      <c r="AC3579" s="148">
        <v>424.64</v>
      </c>
      <c r="AD3579" s="148"/>
      <c r="AE3579" s="148"/>
      <c r="AF3579" s="148"/>
      <c r="AG3579" s="148"/>
      <c r="AH3579" s="148"/>
      <c r="AI3579" s="148"/>
      <c r="AJ3579" s="148"/>
      <c r="AK3579" s="148"/>
      <c r="AL3579" s="139">
        <v>0</v>
      </c>
      <c r="AM3579" s="139">
        <v>0</v>
      </c>
      <c r="AN3579" s="148">
        <f t="shared" si="496"/>
        <v>1000</v>
      </c>
      <c r="AO3579" s="148">
        <f t="shared" si="497"/>
        <v>12</v>
      </c>
      <c r="AP3579" s="148">
        <v>6</v>
      </c>
      <c r="AQ3579" s="140">
        <v>6</v>
      </c>
      <c r="AS3579" s="42">
        <f t="shared" si="498"/>
        <v>820.84173397267944</v>
      </c>
      <c r="AT3579" s="101">
        <f t="shared" si="499"/>
        <v>0</v>
      </c>
      <c r="AU3579" s="42">
        <f t="shared" si="500"/>
        <v>820.84173397267944</v>
      </c>
      <c r="AV3579" s="42">
        <f t="shared" si="501"/>
        <v>5935.9635869123385</v>
      </c>
      <c r="AW3579" s="102">
        <f t="shared" si="502"/>
        <v>431</v>
      </c>
      <c r="AX3579" s="43">
        <f t="shared" ref="AX3579:AX3642" si="504">IF(J3579&gt;0,J3579,R3579)</f>
        <v>0.5</v>
      </c>
      <c r="AY3579" s="43" t="str">
        <f t="shared" si="503"/>
        <v>UTGS</v>
      </c>
    </row>
    <row r="3580" spans="1:51" hidden="1" x14ac:dyDescent="0.2">
      <c r="A3580" s="38">
        <v>3573</v>
      </c>
      <c r="B3580" t="s">
        <v>362</v>
      </c>
      <c r="C3580" t="s">
        <v>289</v>
      </c>
      <c r="D3580">
        <v>320</v>
      </c>
      <c r="E3580" t="s">
        <v>1842</v>
      </c>
      <c r="F3580">
        <v>0.25</v>
      </c>
      <c r="G3580" t="str">
        <f>LOOKUP(F3580,{0,6,45},{"F","L","H"})</f>
        <v>F</v>
      </c>
      <c r="H3580" t="s">
        <v>5183</v>
      </c>
      <c r="I3580" s="43" t="str">
        <f>IFERROR(VLOOKUP(#REF!,#REF!,2,FALSE),"No")</f>
        <v>No</v>
      </c>
      <c r="J3580" s="139">
        <v>0.75</v>
      </c>
      <c r="K3580" s="148">
        <v>34</v>
      </c>
      <c r="L3580" s="148"/>
      <c r="M3580" s="148"/>
      <c r="N3580" s="148"/>
      <c r="O3580" s="148"/>
      <c r="P3580" s="148"/>
      <c r="Q3580" s="148"/>
      <c r="R3580" s="148"/>
      <c r="S3580" s="148"/>
      <c r="T3580" s="148"/>
      <c r="U3580" s="148"/>
      <c r="V3580" s="148"/>
      <c r="W3580" s="148"/>
      <c r="X3580" s="139">
        <v>0.75</v>
      </c>
      <c r="Y3580" s="148">
        <v>231.75</v>
      </c>
      <c r="Z3580" s="148">
        <v>2</v>
      </c>
      <c r="AA3580" s="148">
        <v>768.25</v>
      </c>
      <c r="AB3580" s="148"/>
      <c r="AC3580" s="148"/>
      <c r="AD3580" s="148"/>
      <c r="AE3580" s="148"/>
      <c r="AF3580" s="148"/>
      <c r="AG3580" s="148"/>
      <c r="AH3580" s="148"/>
      <c r="AI3580" s="148"/>
      <c r="AJ3580" s="148"/>
      <c r="AK3580" s="148"/>
      <c r="AL3580" s="139">
        <v>0</v>
      </c>
      <c r="AM3580" s="139">
        <v>0</v>
      </c>
      <c r="AN3580" s="148">
        <f t="shared" si="496"/>
        <v>1000</v>
      </c>
      <c r="AO3580" s="148">
        <f t="shared" si="497"/>
        <v>34</v>
      </c>
      <c r="AP3580" s="148">
        <v>7</v>
      </c>
      <c r="AQ3580" s="140">
        <v>27</v>
      </c>
      <c r="AS3580" s="42">
        <f t="shared" si="498"/>
        <v>2189.0382462559246</v>
      </c>
      <c r="AT3580" s="101">
        <f t="shared" si="499"/>
        <v>0</v>
      </c>
      <c r="AU3580" s="42">
        <f t="shared" si="500"/>
        <v>2189.0382462559246</v>
      </c>
      <c r="AV3580" s="42">
        <f t="shared" si="501"/>
        <v>1269.1713600545938</v>
      </c>
      <c r="AW3580" s="102">
        <f t="shared" si="502"/>
        <v>431</v>
      </c>
      <c r="AX3580" s="43">
        <f t="shared" si="504"/>
        <v>0.75</v>
      </c>
      <c r="AY3580" s="43" t="str">
        <f t="shared" si="503"/>
        <v>UTGS</v>
      </c>
    </row>
    <row r="3581" spans="1:51" hidden="1" x14ac:dyDescent="0.2">
      <c r="A3581" s="38">
        <v>3574</v>
      </c>
      <c r="B3581" t="s">
        <v>362</v>
      </c>
      <c r="C3581" t="s">
        <v>289</v>
      </c>
      <c r="D3581">
        <v>320</v>
      </c>
      <c r="E3581" t="s">
        <v>1247</v>
      </c>
      <c r="F3581">
        <v>0.25</v>
      </c>
      <c r="G3581" t="str">
        <f>LOOKUP(F3581,{0,6,45},{"F","L","H"})</f>
        <v>F</v>
      </c>
      <c r="H3581" t="s">
        <v>5184</v>
      </c>
      <c r="I3581" s="43" t="str">
        <f>IFERROR(VLOOKUP(#REF!,#REF!,2,FALSE),"No")</f>
        <v>No</v>
      </c>
      <c r="J3581" s="139">
        <v>1.25</v>
      </c>
      <c r="K3581" s="148">
        <v>46</v>
      </c>
      <c r="L3581" s="148"/>
      <c r="M3581" s="148"/>
      <c r="N3581" s="148"/>
      <c r="O3581" s="148"/>
      <c r="P3581" s="148"/>
      <c r="Q3581" s="148"/>
      <c r="R3581" s="148"/>
      <c r="S3581" s="148"/>
      <c r="T3581" s="148"/>
      <c r="U3581" s="148"/>
      <c r="V3581" s="148"/>
      <c r="W3581" s="148"/>
      <c r="X3581" s="139">
        <v>1.25</v>
      </c>
      <c r="Y3581" s="148">
        <v>103.68</v>
      </c>
      <c r="Z3581" s="148">
        <v>2</v>
      </c>
      <c r="AA3581" s="148">
        <v>609.59</v>
      </c>
      <c r="AB3581" s="148">
        <v>6</v>
      </c>
      <c r="AC3581" s="148">
        <v>286.72000000000003</v>
      </c>
      <c r="AD3581" s="148"/>
      <c r="AE3581" s="148"/>
      <c r="AF3581" s="148"/>
      <c r="AG3581" s="148"/>
      <c r="AH3581" s="148"/>
      <c r="AI3581" s="148"/>
      <c r="AJ3581" s="148"/>
      <c r="AK3581" s="148"/>
      <c r="AL3581" s="139">
        <v>0</v>
      </c>
      <c r="AM3581" s="139">
        <v>0</v>
      </c>
      <c r="AN3581" s="148">
        <f t="shared" si="496"/>
        <v>999.99</v>
      </c>
      <c r="AO3581" s="148">
        <f t="shared" si="497"/>
        <v>46</v>
      </c>
      <c r="AP3581" s="148">
        <v>15</v>
      </c>
      <c r="AQ3581" s="140">
        <v>24</v>
      </c>
      <c r="AS3581" s="42">
        <f t="shared" si="498"/>
        <v>3427.6199802286037</v>
      </c>
      <c r="AT3581" s="101">
        <f t="shared" si="499"/>
        <v>0</v>
      </c>
      <c r="AU3581" s="42">
        <f t="shared" si="500"/>
        <v>3427.6199802286037</v>
      </c>
      <c r="AV3581" s="42">
        <f t="shared" si="501"/>
        <v>1686.4061254940343</v>
      </c>
      <c r="AW3581" s="102">
        <f t="shared" si="502"/>
        <v>431</v>
      </c>
      <c r="AX3581" s="43">
        <f t="shared" si="504"/>
        <v>1.25</v>
      </c>
      <c r="AY3581" s="43" t="str">
        <f t="shared" si="503"/>
        <v>UTGS</v>
      </c>
    </row>
    <row r="3582" spans="1:51" hidden="1" x14ac:dyDescent="0.2">
      <c r="A3582" s="38">
        <v>3575</v>
      </c>
      <c r="B3582" t="s">
        <v>362</v>
      </c>
      <c r="C3582" t="s">
        <v>289</v>
      </c>
      <c r="D3582">
        <v>320</v>
      </c>
      <c r="E3582" t="s">
        <v>1232</v>
      </c>
      <c r="F3582">
        <v>0.25</v>
      </c>
      <c r="G3582" t="str">
        <f>LOOKUP(F3582,{0,6,45},{"F","L","H"})</f>
        <v>F</v>
      </c>
      <c r="H3582" t="s">
        <v>5185</v>
      </c>
      <c r="I3582" s="43" t="str">
        <f>IFERROR(VLOOKUP(#REF!,#REF!,2,FALSE),"No")</f>
        <v>No</v>
      </c>
      <c r="J3582" s="139">
        <v>0.5</v>
      </c>
      <c r="K3582" s="148">
        <v>37</v>
      </c>
      <c r="L3582" s="148"/>
      <c r="M3582" s="148"/>
      <c r="N3582" s="148"/>
      <c r="O3582" s="148"/>
      <c r="P3582" s="148"/>
      <c r="Q3582" s="148"/>
      <c r="R3582" s="148"/>
      <c r="S3582" s="148"/>
      <c r="T3582" s="148"/>
      <c r="U3582" s="148"/>
      <c r="V3582" s="148"/>
      <c r="W3582" s="148"/>
      <c r="X3582" s="139">
        <v>2</v>
      </c>
      <c r="Y3582" s="148">
        <v>1000</v>
      </c>
      <c r="Z3582" s="148"/>
      <c r="AA3582" s="148"/>
      <c r="AB3582" s="148"/>
      <c r="AC3582" s="148"/>
      <c r="AD3582" s="148"/>
      <c r="AE3582" s="148"/>
      <c r="AF3582" s="148"/>
      <c r="AG3582" s="148"/>
      <c r="AH3582" s="148"/>
      <c r="AI3582" s="148"/>
      <c r="AJ3582" s="148"/>
      <c r="AK3582" s="148"/>
      <c r="AL3582" s="139">
        <v>0</v>
      </c>
      <c r="AM3582" s="139">
        <v>0</v>
      </c>
      <c r="AN3582" s="148">
        <f t="shared" si="496"/>
        <v>1000</v>
      </c>
      <c r="AO3582" s="148">
        <f t="shared" si="497"/>
        <v>37</v>
      </c>
      <c r="AP3582" s="148">
        <v>10</v>
      </c>
      <c r="AQ3582" s="140">
        <v>10</v>
      </c>
      <c r="AS3582" s="42">
        <f t="shared" si="498"/>
        <v>2530.928679749095</v>
      </c>
      <c r="AT3582" s="101">
        <f t="shared" si="499"/>
        <v>0</v>
      </c>
      <c r="AU3582" s="42">
        <f t="shared" si="500"/>
        <v>2530.928679749095</v>
      </c>
      <c r="AV3582" s="42">
        <f t="shared" si="501"/>
        <v>3251.0961721474032</v>
      </c>
      <c r="AW3582" s="102">
        <f t="shared" si="502"/>
        <v>431</v>
      </c>
      <c r="AX3582" s="43">
        <f t="shared" si="504"/>
        <v>0.5</v>
      </c>
      <c r="AY3582" s="43" t="str">
        <f t="shared" si="503"/>
        <v>UTGS</v>
      </c>
    </row>
    <row r="3583" spans="1:51" hidden="1" x14ac:dyDescent="0.2">
      <c r="A3583" s="38">
        <v>3576</v>
      </c>
      <c r="B3583" t="s">
        <v>5807</v>
      </c>
      <c r="C3583" t="s">
        <v>5746</v>
      </c>
      <c r="D3583">
        <v>9000</v>
      </c>
      <c r="E3583" t="s">
        <v>207</v>
      </c>
      <c r="F3583">
        <v>30</v>
      </c>
      <c r="G3583" t="str">
        <f>LOOKUP(F3583,{0,6,45},{"F","L","H"})</f>
        <v>L</v>
      </c>
      <c r="H3583" t="s">
        <v>1883</v>
      </c>
      <c r="I3583" s="43" t="str">
        <f>IFERROR(VLOOKUP(#REF!,#REF!,2,FALSE),"No")</f>
        <v>No</v>
      </c>
      <c r="J3583" s="139">
        <v>2</v>
      </c>
      <c r="K3583" s="148">
        <v>104</v>
      </c>
      <c r="L3583" s="148"/>
      <c r="M3583" s="148"/>
      <c r="N3583" s="148"/>
      <c r="O3583" s="148"/>
      <c r="P3583" s="148"/>
      <c r="Q3583" s="148"/>
      <c r="R3583" s="148"/>
      <c r="S3583" s="148"/>
      <c r="T3583" s="148"/>
      <c r="U3583" s="148"/>
      <c r="V3583" s="148"/>
      <c r="W3583" s="148"/>
      <c r="X3583" s="139">
        <v>2</v>
      </c>
      <c r="Y3583" s="148">
        <v>185.13</v>
      </c>
      <c r="Z3583" s="148">
        <v>4</v>
      </c>
      <c r="AA3583" s="148">
        <v>91.75</v>
      </c>
      <c r="AB3583" s="148">
        <v>6</v>
      </c>
      <c r="AC3583" s="148">
        <v>558</v>
      </c>
      <c r="AD3583" s="148">
        <v>8</v>
      </c>
      <c r="AE3583" s="148">
        <v>164.75</v>
      </c>
      <c r="AF3583" s="148"/>
      <c r="AG3583" s="148"/>
      <c r="AH3583" s="148"/>
      <c r="AI3583" s="148"/>
      <c r="AJ3583" s="148"/>
      <c r="AK3583" s="148"/>
      <c r="AL3583" s="139">
        <v>0</v>
      </c>
      <c r="AM3583" s="139">
        <v>0</v>
      </c>
      <c r="AN3583" s="148">
        <f t="shared" si="496"/>
        <v>999.63</v>
      </c>
      <c r="AO3583" s="148">
        <f t="shared" si="497"/>
        <v>104</v>
      </c>
      <c r="AP3583" s="148">
        <v>2</v>
      </c>
      <c r="AQ3583" s="140">
        <v>2</v>
      </c>
      <c r="AS3583" s="42">
        <f t="shared" si="498"/>
        <v>7590.2816944298866</v>
      </c>
      <c r="AT3583" s="101">
        <f t="shared" si="499"/>
        <v>0</v>
      </c>
      <c r="AU3583" s="42">
        <f t="shared" si="500"/>
        <v>7590.2816944298866</v>
      </c>
      <c r="AV3583" s="42">
        <f t="shared" si="501"/>
        <v>27579.477582818548</v>
      </c>
      <c r="AW3583" s="102">
        <f t="shared" si="502"/>
        <v>13649.7</v>
      </c>
      <c r="AX3583" s="43">
        <f t="shared" si="504"/>
        <v>2</v>
      </c>
      <c r="AY3583" s="43" t="str">
        <f t="shared" si="503"/>
        <v>UTTSS</v>
      </c>
    </row>
    <row r="3584" spans="1:51" hidden="1" x14ac:dyDescent="0.2">
      <c r="A3584" s="38">
        <v>3577</v>
      </c>
      <c r="B3584" t="s">
        <v>362</v>
      </c>
      <c r="C3584" t="s">
        <v>289</v>
      </c>
      <c r="D3584">
        <v>320</v>
      </c>
      <c r="E3584" t="s">
        <v>1842</v>
      </c>
      <c r="F3584">
        <v>0.25</v>
      </c>
      <c r="G3584" t="str">
        <f>LOOKUP(F3584,{0,6,45},{"F","L","H"})</f>
        <v>F</v>
      </c>
      <c r="H3584" t="s">
        <v>5186</v>
      </c>
      <c r="I3584" s="43" t="str">
        <f>IFERROR(VLOOKUP(#REF!,#REF!,2,FALSE),"No")</f>
        <v>No</v>
      </c>
      <c r="J3584" s="139">
        <v>0.5</v>
      </c>
      <c r="K3584" s="148">
        <v>26</v>
      </c>
      <c r="L3584" s="148"/>
      <c r="M3584" s="148"/>
      <c r="N3584" s="148"/>
      <c r="O3584" s="148"/>
      <c r="P3584" s="148"/>
      <c r="Q3584" s="148"/>
      <c r="R3584" s="148"/>
      <c r="S3584" s="148"/>
      <c r="T3584" s="148"/>
      <c r="U3584" s="148"/>
      <c r="V3584" s="148"/>
      <c r="W3584" s="148"/>
      <c r="X3584" s="139">
        <v>2</v>
      </c>
      <c r="Y3584" s="148">
        <v>1000</v>
      </c>
      <c r="Z3584" s="148"/>
      <c r="AA3584" s="148"/>
      <c r="AB3584" s="148"/>
      <c r="AC3584" s="148"/>
      <c r="AD3584" s="148"/>
      <c r="AE3584" s="148"/>
      <c r="AF3584" s="148"/>
      <c r="AG3584" s="148"/>
      <c r="AH3584" s="148"/>
      <c r="AI3584" s="148"/>
      <c r="AJ3584" s="148"/>
      <c r="AK3584" s="148"/>
      <c r="AL3584" s="139">
        <v>0</v>
      </c>
      <c r="AM3584" s="139">
        <v>0</v>
      </c>
      <c r="AN3584" s="148">
        <f t="shared" si="496"/>
        <v>1000</v>
      </c>
      <c r="AO3584" s="148">
        <f t="shared" si="497"/>
        <v>26</v>
      </c>
      <c r="AP3584" s="148">
        <v>10</v>
      </c>
      <c r="AQ3584" s="140">
        <v>10</v>
      </c>
      <c r="AS3584" s="42">
        <f t="shared" si="498"/>
        <v>1778.4904236074722</v>
      </c>
      <c r="AT3584" s="101">
        <f t="shared" si="499"/>
        <v>0</v>
      </c>
      <c r="AU3584" s="42">
        <f t="shared" si="500"/>
        <v>1778.4904236074722</v>
      </c>
      <c r="AV3584" s="42">
        <f t="shared" si="501"/>
        <v>3251.0961721474032</v>
      </c>
      <c r="AW3584" s="102">
        <f t="shared" si="502"/>
        <v>431</v>
      </c>
      <c r="AX3584" s="43">
        <f t="shared" si="504"/>
        <v>0.5</v>
      </c>
      <c r="AY3584" s="43" t="str">
        <f t="shared" si="503"/>
        <v>UTGS</v>
      </c>
    </row>
    <row r="3585" spans="1:51" hidden="1" x14ac:dyDescent="0.2">
      <c r="A3585" s="38">
        <v>3578</v>
      </c>
      <c r="B3585" t="s">
        <v>362</v>
      </c>
      <c r="C3585" t="s">
        <v>289</v>
      </c>
      <c r="D3585">
        <v>320</v>
      </c>
      <c r="E3585" t="s">
        <v>1842</v>
      </c>
      <c r="F3585">
        <v>0.25</v>
      </c>
      <c r="G3585" t="str">
        <f>LOOKUP(F3585,{0,6,45},{"F","L","H"})</f>
        <v>F</v>
      </c>
      <c r="H3585" t="s">
        <v>5187</v>
      </c>
      <c r="I3585" s="43" t="str">
        <f>IFERROR(VLOOKUP(#REF!,#REF!,2,FALSE),"No")</f>
        <v>No</v>
      </c>
      <c r="J3585" s="139">
        <v>0.5</v>
      </c>
      <c r="K3585" s="148">
        <v>9</v>
      </c>
      <c r="L3585" s="148"/>
      <c r="M3585" s="148"/>
      <c r="N3585" s="148"/>
      <c r="O3585" s="148"/>
      <c r="P3585" s="148"/>
      <c r="Q3585" s="148"/>
      <c r="R3585" s="148"/>
      <c r="S3585" s="148"/>
      <c r="T3585" s="148"/>
      <c r="U3585" s="148"/>
      <c r="V3585" s="148"/>
      <c r="W3585" s="148"/>
      <c r="X3585" s="139">
        <v>2</v>
      </c>
      <c r="Y3585" s="148">
        <v>1000</v>
      </c>
      <c r="Z3585" s="148"/>
      <c r="AA3585" s="148"/>
      <c r="AB3585" s="148"/>
      <c r="AC3585" s="148"/>
      <c r="AD3585" s="148"/>
      <c r="AE3585" s="148"/>
      <c r="AF3585" s="148"/>
      <c r="AG3585" s="148"/>
      <c r="AH3585" s="148"/>
      <c r="AI3585" s="148"/>
      <c r="AJ3585" s="148"/>
      <c r="AK3585" s="148"/>
      <c r="AL3585" s="139">
        <v>0</v>
      </c>
      <c r="AM3585" s="139">
        <v>0</v>
      </c>
      <c r="AN3585" s="148">
        <f t="shared" si="496"/>
        <v>1000</v>
      </c>
      <c r="AO3585" s="148">
        <f t="shared" si="497"/>
        <v>9</v>
      </c>
      <c r="AP3585" s="148">
        <v>6</v>
      </c>
      <c r="AQ3585" s="140">
        <v>6</v>
      </c>
      <c r="AS3585" s="42">
        <f t="shared" si="498"/>
        <v>615.6313004795096</v>
      </c>
      <c r="AT3585" s="101">
        <f t="shared" si="499"/>
        <v>0</v>
      </c>
      <c r="AU3585" s="42">
        <f t="shared" si="500"/>
        <v>615.6313004795096</v>
      </c>
      <c r="AV3585" s="42">
        <f t="shared" si="501"/>
        <v>5418.493620245672</v>
      </c>
      <c r="AW3585" s="102">
        <f t="shared" si="502"/>
        <v>431</v>
      </c>
      <c r="AX3585" s="43">
        <f t="shared" si="504"/>
        <v>0.5</v>
      </c>
      <c r="AY3585" s="43" t="str">
        <f t="shared" si="503"/>
        <v>UTGS</v>
      </c>
    </row>
    <row r="3586" spans="1:51" hidden="1" x14ac:dyDescent="0.2">
      <c r="A3586" s="38">
        <v>3579</v>
      </c>
      <c r="B3586" t="s">
        <v>5806</v>
      </c>
      <c r="C3586" t="s">
        <v>292</v>
      </c>
      <c r="D3586">
        <v>3300</v>
      </c>
      <c r="E3586" t="s">
        <v>207</v>
      </c>
      <c r="F3586">
        <v>2</v>
      </c>
      <c r="G3586" t="str">
        <f>LOOKUP(F3586,{0,6,45},{"F","L","H"})</f>
        <v>F</v>
      </c>
      <c r="H3586" t="s">
        <v>421</v>
      </c>
      <c r="I3586" s="43" t="str">
        <f>IFERROR(VLOOKUP(#REF!,#REF!,2,FALSE),"No")</f>
        <v>No</v>
      </c>
      <c r="J3586" s="139">
        <v>1.25</v>
      </c>
      <c r="K3586" s="148">
        <v>233</v>
      </c>
      <c r="L3586" s="148"/>
      <c r="M3586" s="148"/>
      <c r="N3586" s="148"/>
      <c r="O3586" s="148"/>
      <c r="P3586" s="148"/>
      <c r="Q3586" s="148"/>
      <c r="R3586" s="148"/>
      <c r="S3586" s="148"/>
      <c r="T3586" s="148"/>
      <c r="U3586" s="148"/>
      <c r="V3586" s="148"/>
      <c r="W3586" s="148"/>
      <c r="X3586" s="139">
        <v>0.75</v>
      </c>
      <c r="Y3586" s="148">
        <v>115.24</v>
      </c>
      <c r="Z3586" s="148">
        <v>2</v>
      </c>
      <c r="AA3586" s="148">
        <v>333.24</v>
      </c>
      <c r="AB3586" s="148">
        <v>4</v>
      </c>
      <c r="AC3586" s="148">
        <v>551.04</v>
      </c>
      <c r="AD3586" s="148"/>
      <c r="AE3586" s="148"/>
      <c r="AF3586" s="148"/>
      <c r="AG3586" s="148"/>
      <c r="AH3586" s="148"/>
      <c r="AI3586" s="148"/>
      <c r="AJ3586" s="148"/>
      <c r="AK3586" s="148"/>
      <c r="AL3586" s="139">
        <v>0</v>
      </c>
      <c r="AM3586" s="139">
        <v>0</v>
      </c>
      <c r="AN3586" s="148">
        <f t="shared" si="496"/>
        <v>999.52</v>
      </c>
      <c r="AO3586" s="148">
        <f t="shared" si="497"/>
        <v>233</v>
      </c>
      <c r="AP3586" s="148">
        <v>2</v>
      </c>
      <c r="AQ3586" s="140">
        <v>2</v>
      </c>
      <c r="AS3586" s="42">
        <f t="shared" si="498"/>
        <v>17361.640334636188</v>
      </c>
      <c r="AT3586" s="101">
        <f t="shared" si="499"/>
        <v>0</v>
      </c>
      <c r="AU3586" s="42">
        <f t="shared" si="500"/>
        <v>17361.640334636188</v>
      </c>
      <c r="AV3586" s="42">
        <f t="shared" si="501"/>
        <v>18659.91622992386</v>
      </c>
      <c r="AW3586" s="102">
        <f t="shared" si="502"/>
        <v>2145.6666666666665</v>
      </c>
      <c r="AX3586" s="43">
        <f t="shared" si="504"/>
        <v>1.25</v>
      </c>
      <c r="AY3586" s="43" t="str">
        <f t="shared" si="503"/>
        <v>UTFS</v>
      </c>
    </row>
    <row r="3587" spans="1:51" hidden="1" x14ac:dyDescent="0.2">
      <c r="A3587" s="38">
        <v>3580</v>
      </c>
      <c r="B3587" t="s">
        <v>362</v>
      </c>
      <c r="C3587" t="s">
        <v>289</v>
      </c>
      <c r="D3587">
        <v>320</v>
      </c>
      <c r="E3587" t="s">
        <v>1842</v>
      </c>
      <c r="F3587">
        <v>0.25</v>
      </c>
      <c r="G3587" t="str">
        <f>LOOKUP(F3587,{0,6,45},{"F","L","H"})</f>
        <v>F</v>
      </c>
      <c r="H3587" t="s">
        <v>5188</v>
      </c>
      <c r="I3587" s="43" t="str">
        <f>IFERROR(VLOOKUP(#REF!,#REF!,2,FALSE),"No")</f>
        <v>No</v>
      </c>
      <c r="J3587" s="139">
        <v>0.5</v>
      </c>
      <c r="K3587" s="148">
        <v>47</v>
      </c>
      <c r="L3587" s="148"/>
      <c r="M3587" s="148"/>
      <c r="N3587" s="148"/>
      <c r="O3587" s="148"/>
      <c r="P3587" s="148"/>
      <c r="Q3587" s="148"/>
      <c r="R3587" s="148"/>
      <c r="S3587" s="148"/>
      <c r="T3587" s="148"/>
      <c r="U3587" s="148"/>
      <c r="V3587" s="148"/>
      <c r="W3587" s="148"/>
      <c r="X3587" s="139">
        <v>2</v>
      </c>
      <c r="Y3587" s="148">
        <v>1000</v>
      </c>
      <c r="Z3587" s="148"/>
      <c r="AA3587" s="148"/>
      <c r="AB3587" s="148"/>
      <c r="AC3587" s="148"/>
      <c r="AD3587" s="148"/>
      <c r="AE3587" s="148"/>
      <c r="AF3587" s="148"/>
      <c r="AG3587" s="148"/>
      <c r="AH3587" s="148"/>
      <c r="AI3587" s="148"/>
      <c r="AJ3587" s="148"/>
      <c r="AK3587" s="148"/>
      <c r="AL3587" s="139">
        <v>0</v>
      </c>
      <c r="AM3587" s="139">
        <v>0</v>
      </c>
      <c r="AN3587" s="148">
        <f t="shared" si="496"/>
        <v>1000</v>
      </c>
      <c r="AO3587" s="148">
        <f t="shared" si="497"/>
        <v>47</v>
      </c>
      <c r="AP3587" s="148">
        <v>9</v>
      </c>
      <c r="AQ3587" s="140">
        <v>9</v>
      </c>
      <c r="AS3587" s="42">
        <f t="shared" si="498"/>
        <v>3214.9634580596612</v>
      </c>
      <c r="AT3587" s="101">
        <f t="shared" si="499"/>
        <v>0</v>
      </c>
      <c r="AU3587" s="42">
        <f t="shared" si="500"/>
        <v>3214.9634580596612</v>
      </c>
      <c r="AV3587" s="42">
        <f t="shared" si="501"/>
        <v>3612.3290801637813</v>
      </c>
      <c r="AW3587" s="102">
        <f t="shared" si="502"/>
        <v>431</v>
      </c>
      <c r="AX3587" s="43">
        <f t="shared" si="504"/>
        <v>0.5</v>
      </c>
      <c r="AY3587" s="43" t="str">
        <f t="shared" si="503"/>
        <v>UTGS</v>
      </c>
    </row>
    <row r="3588" spans="1:51" hidden="1" x14ac:dyDescent="0.2">
      <c r="A3588" s="38">
        <v>3581</v>
      </c>
      <c r="B3588" t="s">
        <v>362</v>
      </c>
      <c r="C3588" t="s">
        <v>289</v>
      </c>
      <c r="D3588">
        <v>550</v>
      </c>
      <c r="E3588" t="s">
        <v>1842</v>
      </c>
      <c r="F3588">
        <v>2</v>
      </c>
      <c r="G3588" t="str">
        <f>LOOKUP(F3588,{0,6,45},{"F","L","H"})</f>
        <v>F</v>
      </c>
      <c r="H3588" t="s">
        <v>5189</v>
      </c>
      <c r="I3588" s="43" t="str">
        <f>IFERROR(VLOOKUP(#REF!,#REF!,2,FALSE),"No")</f>
        <v>No</v>
      </c>
      <c r="J3588" s="139">
        <v>0.75</v>
      </c>
      <c r="K3588" s="148">
        <v>130</v>
      </c>
      <c r="L3588" s="148"/>
      <c r="M3588" s="148"/>
      <c r="N3588" s="148"/>
      <c r="O3588" s="148"/>
      <c r="P3588" s="148"/>
      <c r="Q3588" s="148"/>
      <c r="R3588" s="148"/>
      <c r="S3588" s="148"/>
      <c r="T3588" s="148"/>
      <c r="U3588" s="148"/>
      <c r="V3588" s="148"/>
      <c r="W3588" s="148"/>
      <c r="X3588" s="139">
        <v>0.75</v>
      </c>
      <c r="Y3588" s="148">
        <v>135</v>
      </c>
      <c r="Z3588" s="148">
        <v>2</v>
      </c>
      <c r="AA3588" s="148">
        <v>675.75</v>
      </c>
      <c r="AB3588" s="148">
        <v>6</v>
      </c>
      <c r="AC3588" s="148">
        <v>189.25</v>
      </c>
      <c r="AD3588" s="148"/>
      <c r="AE3588" s="148"/>
      <c r="AF3588" s="148"/>
      <c r="AG3588" s="148"/>
      <c r="AH3588" s="148"/>
      <c r="AI3588" s="148"/>
      <c r="AJ3588" s="148"/>
      <c r="AK3588" s="148"/>
      <c r="AL3588" s="139">
        <v>0</v>
      </c>
      <c r="AM3588" s="139">
        <v>0</v>
      </c>
      <c r="AN3588" s="148">
        <f t="shared" si="496"/>
        <v>1000</v>
      </c>
      <c r="AO3588" s="148">
        <f t="shared" si="497"/>
        <v>130</v>
      </c>
      <c r="AP3588" s="148">
        <v>5</v>
      </c>
      <c r="AQ3588" s="140">
        <v>30</v>
      </c>
      <c r="AS3588" s="42">
        <f t="shared" si="498"/>
        <v>8369.8521180373591</v>
      </c>
      <c r="AT3588" s="101">
        <f t="shared" si="499"/>
        <v>0</v>
      </c>
      <c r="AU3588" s="42">
        <f t="shared" si="500"/>
        <v>8369.8521180373591</v>
      </c>
      <c r="AV3588" s="42">
        <f t="shared" si="501"/>
        <v>1291.4140573824677</v>
      </c>
      <c r="AW3588" s="102">
        <f t="shared" si="502"/>
        <v>585.0096169344007</v>
      </c>
      <c r="AX3588" s="43">
        <f t="shared" si="504"/>
        <v>0.75</v>
      </c>
      <c r="AY3588" s="43" t="str">
        <f t="shared" si="503"/>
        <v>UTGS</v>
      </c>
    </row>
    <row r="3589" spans="1:51" hidden="1" x14ac:dyDescent="0.2">
      <c r="A3589" s="38">
        <v>3582</v>
      </c>
      <c r="B3589" t="s">
        <v>362</v>
      </c>
      <c r="C3589" t="s">
        <v>289</v>
      </c>
      <c r="D3589">
        <v>540</v>
      </c>
      <c r="E3589" t="s">
        <v>1250</v>
      </c>
      <c r="F3589">
        <v>0.25</v>
      </c>
      <c r="G3589" t="str">
        <f>LOOKUP(F3589,{0,6,45},{"F","L","H"})</f>
        <v>F</v>
      </c>
      <c r="H3589" t="s">
        <v>5190</v>
      </c>
      <c r="I3589" s="43" t="str">
        <f>IFERROR(VLOOKUP(#REF!,#REF!,2,FALSE),"No")</f>
        <v>No</v>
      </c>
      <c r="J3589" s="139">
        <v>0.5</v>
      </c>
      <c r="K3589" s="148">
        <v>33</v>
      </c>
      <c r="L3589" s="148"/>
      <c r="M3589" s="148"/>
      <c r="N3589" s="148"/>
      <c r="O3589" s="148"/>
      <c r="P3589" s="148"/>
      <c r="Q3589" s="148"/>
      <c r="R3589" s="148"/>
      <c r="S3589" s="148"/>
      <c r="T3589" s="148"/>
      <c r="U3589" s="148"/>
      <c r="V3589" s="148"/>
      <c r="W3589" s="148"/>
      <c r="X3589" s="139">
        <v>0.75</v>
      </c>
      <c r="Y3589" s="148">
        <v>273</v>
      </c>
      <c r="Z3589" s="149">
        <v>2</v>
      </c>
      <c r="AA3589" s="148">
        <v>727</v>
      </c>
      <c r="AB3589" s="148"/>
      <c r="AC3589" s="148"/>
      <c r="AD3589" s="148"/>
      <c r="AE3589" s="148"/>
      <c r="AF3589" s="148"/>
      <c r="AG3589" s="148"/>
      <c r="AH3589" s="148"/>
      <c r="AI3589" s="148"/>
      <c r="AJ3589" s="148"/>
      <c r="AK3589" s="148"/>
      <c r="AL3589" s="139">
        <v>0</v>
      </c>
      <c r="AM3589" s="139">
        <v>0</v>
      </c>
      <c r="AN3589" s="148">
        <f t="shared" si="496"/>
        <v>1000</v>
      </c>
      <c r="AO3589" s="148">
        <f t="shared" si="497"/>
        <v>33</v>
      </c>
      <c r="AP3589" s="148">
        <v>14</v>
      </c>
      <c r="AQ3589" s="140">
        <v>14</v>
      </c>
      <c r="AS3589" s="42">
        <f t="shared" si="498"/>
        <v>2257.3147684248684</v>
      </c>
      <c r="AT3589" s="101">
        <f t="shared" si="499"/>
        <v>0</v>
      </c>
      <c r="AU3589" s="42">
        <f t="shared" si="500"/>
        <v>2257.3147684248684</v>
      </c>
      <c r="AV3589" s="42">
        <f t="shared" si="501"/>
        <v>2470.0215515338596</v>
      </c>
      <c r="AW3589" s="102">
        <f t="shared" si="502"/>
        <v>585.0096169344007</v>
      </c>
      <c r="AX3589" s="43">
        <f t="shared" si="504"/>
        <v>0.5</v>
      </c>
      <c r="AY3589" s="43" t="str">
        <f t="shared" si="503"/>
        <v>UTGS</v>
      </c>
    </row>
    <row r="3590" spans="1:51" hidden="1" x14ac:dyDescent="0.2">
      <c r="A3590" s="38">
        <v>3583</v>
      </c>
      <c r="B3590" t="s">
        <v>5806</v>
      </c>
      <c r="C3590" t="s">
        <v>5746</v>
      </c>
      <c r="D3590">
        <v>21100</v>
      </c>
      <c r="E3590" t="s">
        <v>197</v>
      </c>
      <c r="F3590">
        <v>5</v>
      </c>
      <c r="G3590" t="str">
        <f>LOOKUP(F3590,{0,6,45},{"F","L","H"})</f>
        <v>F</v>
      </c>
      <c r="H3590" t="s">
        <v>1194</v>
      </c>
      <c r="I3590" s="43" t="str">
        <f>IFERROR(VLOOKUP(#REF!,#REF!,2,FALSE),"No")</f>
        <v>No</v>
      </c>
      <c r="J3590" s="139">
        <v>2</v>
      </c>
      <c r="K3590" s="148">
        <v>357</v>
      </c>
      <c r="L3590" s="148"/>
      <c r="M3590" s="148"/>
      <c r="N3590" s="148"/>
      <c r="O3590" s="148"/>
      <c r="P3590" s="148"/>
      <c r="Q3590" s="148"/>
      <c r="R3590" s="148"/>
      <c r="S3590" s="148"/>
      <c r="T3590" s="148"/>
      <c r="U3590" s="148"/>
      <c r="V3590" s="148"/>
      <c r="W3590" s="148"/>
      <c r="X3590" s="139">
        <v>2</v>
      </c>
      <c r="Y3590" s="148">
        <v>334.33</v>
      </c>
      <c r="Z3590" s="148">
        <v>3</v>
      </c>
      <c r="AA3590" s="148">
        <v>397.64</v>
      </c>
      <c r="AB3590" s="148">
        <v>4</v>
      </c>
      <c r="AC3590" s="148">
        <v>268.02999999999997</v>
      </c>
      <c r="AD3590" s="148"/>
      <c r="AE3590" s="148"/>
      <c r="AF3590" s="148"/>
      <c r="AG3590" s="148"/>
      <c r="AH3590" s="148"/>
      <c r="AI3590" s="148"/>
      <c r="AJ3590" s="148"/>
      <c r="AK3590" s="148"/>
      <c r="AL3590" s="139">
        <v>0</v>
      </c>
      <c r="AM3590" s="139">
        <v>0</v>
      </c>
      <c r="AN3590" s="148">
        <f t="shared" si="496"/>
        <v>1000</v>
      </c>
      <c r="AO3590" s="148">
        <f t="shared" si="497"/>
        <v>357</v>
      </c>
      <c r="AP3590" s="148">
        <v>3</v>
      </c>
      <c r="AQ3590" s="140">
        <v>4</v>
      </c>
      <c r="AS3590" s="42">
        <f t="shared" si="498"/>
        <v>26055.101585687207</v>
      </c>
      <c r="AT3590" s="101">
        <f t="shared" si="499"/>
        <v>0</v>
      </c>
      <c r="AU3590" s="42">
        <f t="shared" si="500"/>
        <v>26055.101585687207</v>
      </c>
      <c r="AV3590" s="42">
        <f t="shared" si="501"/>
        <v>7347.665405368507</v>
      </c>
      <c r="AW3590" s="102">
        <f t="shared" si="502"/>
        <v>18747.149999999998</v>
      </c>
      <c r="AX3590" s="43">
        <f t="shared" si="504"/>
        <v>2</v>
      </c>
      <c r="AY3590" s="43" t="str">
        <f t="shared" si="503"/>
        <v>UTTSS</v>
      </c>
    </row>
    <row r="3591" spans="1:51" hidden="1" x14ac:dyDescent="0.2">
      <c r="A3591" s="38">
        <v>3584</v>
      </c>
      <c r="B3591" t="s">
        <v>362</v>
      </c>
      <c r="C3591" t="s">
        <v>289</v>
      </c>
      <c r="D3591">
        <v>320</v>
      </c>
      <c r="E3591" t="s">
        <v>1842</v>
      </c>
      <c r="F3591">
        <v>0.25</v>
      </c>
      <c r="G3591" t="str">
        <f>LOOKUP(F3591,{0,6,45},{"F","L","H"})</f>
        <v>F</v>
      </c>
      <c r="H3591" t="s">
        <v>5191</v>
      </c>
      <c r="I3591" s="43" t="str">
        <f>IFERROR(VLOOKUP(#REF!,#REF!,2,FALSE),"No")</f>
        <v>No</v>
      </c>
      <c r="J3591" s="139">
        <v>0.75</v>
      </c>
      <c r="K3591" s="148">
        <v>47</v>
      </c>
      <c r="L3591" s="148"/>
      <c r="M3591" s="148"/>
      <c r="N3591" s="148"/>
      <c r="O3591" s="148"/>
      <c r="P3591" s="148"/>
      <c r="Q3591" s="148"/>
      <c r="R3591" s="148"/>
      <c r="S3591" s="148"/>
      <c r="T3591" s="148"/>
      <c r="U3591" s="148"/>
      <c r="V3591" s="148"/>
      <c r="W3591" s="148"/>
      <c r="X3591" s="139">
        <v>2</v>
      </c>
      <c r="Y3591" s="148">
        <v>1000</v>
      </c>
      <c r="Z3591" s="149"/>
      <c r="AA3591" s="148"/>
      <c r="AB3591" s="148"/>
      <c r="AC3591" s="148"/>
      <c r="AD3591" s="148"/>
      <c r="AE3591" s="148"/>
      <c r="AF3591" s="148"/>
      <c r="AG3591" s="148"/>
      <c r="AH3591" s="148"/>
      <c r="AI3591" s="148"/>
      <c r="AJ3591" s="148"/>
      <c r="AK3591" s="148"/>
      <c r="AL3591" s="139">
        <v>0</v>
      </c>
      <c r="AM3591" s="139">
        <v>0</v>
      </c>
      <c r="AN3591" s="148">
        <f t="shared" si="496"/>
        <v>1000</v>
      </c>
      <c r="AO3591" s="148">
        <f t="shared" si="497"/>
        <v>47</v>
      </c>
      <c r="AP3591" s="148">
        <v>9</v>
      </c>
      <c r="AQ3591" s="140">
        <v>38</v>
      </c>
      <c r="AS3591" s="42">
        <f t="shared" si="498"/>
        <v>3026.0234580596607</v>
      </c>
      <c r="AT3591" s="101">
        <f t="shared" si="499"/>
        <v>0</v>
      </c>
      <c r="AU3591" s="42">
        <f t="shared" si="500"/>
        <v>3026.0234580596607</v>
      </c>
      <c r="AV3591" s="42">
        <f t="shared" si="501"/>
        <v>855.55162424931666</v>
      </c>
      <c r="AW3591" s="102">
        <f t="shared" si="502"/>
        <v>431</v>
      </c>
      <c r="AX3591" s="43">
        <f t="shared" si="504"/>
        <v>0.75</v>
      </c>
      <c r="AY3591" s="43" t="str">
        <f t="shared" si="503"/>
        <v>UTGS</v>
      </c>
    </row>
    <row r="3592" spans="1:51" hidden="1" x14ac:dyDescent="0.2">
      <c r="A3592" s="38">
        <v>3585</v>
      </c>
      <c r="B3592" t="s">
        <v>362</v>
      </c>
      <c r="C3592" t="s">
        <v>289</v>
      </c>
      <c r="D3592">
        <v>320</v>
      </c>
      <c r="E3592" t="s">
        <v>1842</v>
      </c>
      <c r="F3592">
        <v>0.25</v>
      </c>
      <c r="G3592" t="str">
        <f>LOOKUP(F3592,{0,6,45},{"F","L","H"})</f>
        <v>F</v>
      </c>
      <c r="H3592" t="s">
        <v>5192</v>
      </c>
      <c r="I3592" s="43" t="str">
        <f>IFERROR(VLOOKUP(#REF!,#REF!,2,FALSE),"No")</f>
        <v>No</v>
      </c>
      <c r="J3592" s="139">
        <v>0.5</v>
      </c>
      <c r="K3592" s="148">
        <v>25</v>
      </c>
      <c r="L3592" s="148"/>
      <c r="M3592" s="148"/>
      <c r="N3592" s="148"/>
      <c r="O3592" s="148"/>
      <c r="P3592" s="148"/>
      <c r="Q3592" s="148"/>
      <c r="R3592" s="148"/>
      <c r="S3592" s="148"/>
      <c r="T3592" s="148"/>
      <c r="U3592" s="148"/>
      <c r="V3592" s="148"/>
      <c r="W3592" s="148"/>
      <c r="X3592" s="139">
        <v>2</v>
      </c>
      <c r="Y3592" s="148">
        <v>257.01</v>
      </c>
      <c r="Z3592" s="149">
        <v>4</v>
      </c>
      <c r="AA3592" s="148">
        <v>742.99</v>
      </c>
      <c r="AB3592" s="148"/>
      <c r="AC3592" s="148"/>
      <c r="AD3592" s="148"/>
      <c r="AE3592" s="148"/>
      <c r="AF3592" s="148"/>
      <c r="AG3592" s="148"/>
      <c r="AH3592" s="148"/>
      <c r="AI3592" s="148"/>
      <c r="AJ3592" s="148"/>
      <c r="AK3592" s="148"/>
      <c r="AL3592" s="139">
        <v>0</v>
      </c>
      <c r="AM3592" s="139">
        <v>0</v>
      </c>
      <c r="AN3592" s="148">
        <f t="shared" ref="AN3592:AN3655" si="505">SUM(Y3592,AA3592,AC3592,AE3592,AG3592,AI3592,AK3592,AM3592)</f>
        <v>1000</v>
      </c>
      <c r="AO3592" s="148">
        <f t="shared" ref="AO3592:AO3655" si="506">SUM(K3592,M3592,O3592,Q3592,S3592,U3592,W3592)</f>
        <v>25</v>
      </c>
      <c r="AP3592" s="148">
        <v>11</v>
      </c>
      <c r="AQ3592" s="140">
        <v>11</v>
      </c>
      <c r="AS3592" s="42">
        <f t="shared" ref="AS3592:AS3655" si="507">(VLOOKUP(J3592,Service,2,FALSE)*K3592+VLOOKUP(L3592,Service,2,FALSE)*M3592+VLOOKUP(N3592,Service,2,FALSE)*O3592+VLOOKUP(P3592,Service,2,FALSE)*Q3592)</f>
        <v>1710.0869457764154</v>
      </c>
      <c r="AT3592" s="101">
        <f t="shared" ref="AT3592:AT3655" si="508">VLOOKUP(R3592,serviceHP,2,FALSE)*S3592+VLOOKUP(T3592,serviceHP,2,FALSE)*U3592+VLOOKUP(V3592,serviceHP,2,FALSE)*W3592</f>
        <v>0</v>
      </c>
      <c r="AU3592" s="42">
        <f t="shared" ref="AU3592:AU3655" si="509">AS3592+AT3592</f>
        <v>1710.0869457764154</v>
      </c>
      <c r="AV3592" s="42">
        <f t="shared" ref="AV3592:AV3655" si="510">(VLOOKUP(X3592,Main,2,FALSE)*Y3592+VLOOKUP(Z3592,Main,2,FALSE)*AA3592+VLOOKUP(AB3592,Main,2,FALSE)*AC3592+VLOOKUP(AD3592,Main,2,FALSE)*AE3592+VLOOKUP(AF3592,Main,2,FALSE)*AG3592+VLOOKUP(AL3592,Main,2,FALSE)*AM3592+VLOOKUP(AH3592,Main,2,FALSE)*AI3592+VLOOKUP(AL3592,Main,2,FALSE)*AM3592+VLOOKUP(AJ3592,Main,2,FALSE)*AK3592)/AQ3592</f>
        <v>3439.8363655885482</v>
      </c>
      <c r="AW3592" s="102">
        <f t="shared" ref="AW3592:AW3655" si="511">IF(G3592="F",VLOOKUP(D3592,MeterAndReg2,2,TRUE),(IF(G3592="L",VLOOKUP(D3592,MeterAndReg2,3,TRUE),VLOOKUP(D3592,MeterAndReg2,4,TRUE))))</f>
        <v>431</v>
      </c>
      <c r="AX3592" s="43">
        <f t="shared" si="504"/>
        <v>0.5</v>
      </c>
      <c r="AY3592" s="43" t="str">
        <f t="shared" si="503"/>
        <v>UTGS</v>
      </c>
    </row>
    <row r="3593" spans="1:51" hidden="1" x14ac:dyDescent="0.2">
      <c r="A3593" s="38">
        <v>3586</v>
      </c>
      <c r="B3593" t="s">
        <v>362</v>
      </c>
      <c r="C3593" t="s">
        <v>289</v>
      </c>
      <c r="D3593">
        <v>320</v>
      </c>
      <c r="E3593" t="s">
        <v>1842</v>
      </c>
      <c r="F3593">
        <v>0.25</v>
      </c>
      <c r="G3593" t="str">
        <f>LOOKUP(F3593,{0,6,45},{"F","L","H"})</f>
        <v>F</v>
      </c>
      <c r="H3593" t="s">
        <v>5193</v>
      </c>
      <c r="I3593" s="43" t="str">
        <f>IFERROR(VLOOKUP(#REF!,#REF!,2,FALSE),"No")</f>
        <v>No</v>
      </c>
      <c r="J3593" s="139">
        <v>0.5</v>
      </c>
      <c r="K3593" s="148">
        <v>18.18</v>
      </c>
      <c r="L3593" s="148">
        <v>0.75</v>
      </c>
      <c r="M3593" s="148">
        <v>6</v>
      </c>
      <c r="N3593" s="148"/>
      <c r="O3593" s="148"/>
      <c r="P3593" s="148"/>
      <c r="Q3593" s="148"/>
      <c r="R3593" s="148"/>
      <c r="S3593" s="148"/>
      <c r="T3593" s="148"/>
      <c r="U3593" s="148"/>
      <c r="V3593" s="148"/>
      <c r="W3593" s="148"/>
      <c r="X3593" s="139">
        <v>0.75</v>
      </c>
      <c r="Y3593" s="148">
        <v>228.15</v>
      </c>
      <c r="Z3593" s="149">
        <v>2</v>
      </c>
      <c r="AA3593" s="148">
        <v>704.77</v>
      </c>
      <c r="AB3593" s="149">
        <v>3</v>
      </c>
      <c r="AC3593" s="148">
        <v>67.08</v>
      </c>
      <c r="AD3593" s="148"/>
      <c r="AE3593" s="148"/>
      <c r="AF3593" s="148"/>
      <c r="AG3593" s="148"/>
      <c r="AH3593" s="148"/>
      <c r="AI3593" s="148"/>
      <c r="AJ3593" s="148"/>
      <c r="AK3593" s="148"/>
      <c r="AL3593" s="139">
        <v>0</v>
      </c>
      <c r="AM3593" s="139">
        <v>0</v>
      </c>
      <c r="AN3593" s="148">
        <f t="shared" si="505"/>
        <v>1000</v>
      </c>
      <c r="AO3593" s="148">
        <f t="shared" si="506"/>
        <v>24.18</v>
      </c>
      <c r="AP3593" s="148">
        <v>17</v>
      </c>
      <c r="AQ3593" s="140">
        <v>17</v>
      </c>
      <c r="AS3593" s="42">
        <f t="shared" si="507"/>
        <v>1629.8760939549488</v>
      </c>
      <c r="AT3593" s="101">
        <f t="shared" si="508"/>
        <v>0</v>
      </c>
      <c r="AU3593" s="42">
        <f t="shared" si="509"/>
        <v>1629.8760939549488</v>
      </c>
      <c r="AV3593" s="42">
        <f t="shared" si="510"/>
        <v>1964.1037836161195</v>
      </c>
      <c r="AW3593" s="102">
        <f t="shared" si="511"/>
        <v>431</v>
      </c>
      <c r="AX3593" s="43">
        <f t="shared" si="504"/>
        <v>0.5</v>
      </c>
      <c r="AY3593" s="43" t="str">
        <f t="shared" ref="AY3593:AY3656" si="512">C3593</f>
        <v>UTGS</v>
      </c>
    </row>
    <row r="3594" spans="1:51" hidden="1" x14ac:dyDescent="0.2">
      <c r="A3594" s="38">
        <v>3587</v>
      </c>
      <c r="B3594" t="s">
        <v>362</v>
      </c>
      <c r="C3594" t="s">
        <v>289</v>
      </c>
      <c r="D3594">
        <v>320</v>
      </c>
      <c r="E3594" t="s">
        <v>1842</v>
      </c>
      <c r="F3594">
        <v>0.25</v>
      </c>
      <c r="G3594" t="str">
        <f>LOOKUP(F3594,{0,6,45},{"F","L","H"})</f>
        <v>F</v>
      </c>
      <c r="H3594" t="s">
        <v>5194</v>
      </c>
      <c r="I3594" s="43" t="str">
        <f>IFERROR(VLOOKUP(#REF!,#REF!,2,FALSE),"No")</f>
        <v>No</v>
      </c>
      <c r="J3594" s="139">
        <v>0.5</v>
      </c>
      <c r="K3594" s="148">
        <v>27</v>
      </c>
      <c r="L3594" s="148"/>
      <c r="M3594" s="148"/>
      <c r="N3594" s="148"/>
      <c r="O3594" s="148"/>
      <c r="P3594" s="148"/>
      <c r="Q3594" s="148"/>
      <c r="R3594" s="148"/>
      <c r="S3594" s="148"/>
      <c r="T3594" s="148"/>
      <c r="U3594" s="148"/>
      <c r="V3594" s="148"/>
      <c r="W3594" s="148"/>
      <c r="X3594" s="139">
        <v>2</v>
      </c>
      <c r="Y3594" s="148">
        <v>1000</v>
      </c>
      <c r="Z3594" s="148"/>
      <c r="AA3594" s="148"/>
      <c r="AB3594" s="148"/>
      <c r="AC3594" s="148"/>
      <c r="AD3594" s="148"/>
      <c r="AE3594" s="148"/>
      <c r="AF3594" s="148"/>
      <c r="AG3594" s="148"/>
      <c r="AH3594" s="148"/>
      <c r="AI3594" s="148"/>
      <c r="AJ3594" s="148"/>
      <c r="AK3594" s="148"/>
      <c r="AL3594" s="139">
        <v>0</v>
      </c>
      <c r="AM3594" s="139">
        <v>0</v>
      </c>
      <c r="AN3594" s="148">
        <f t="shared" si="505"/>
        <v>1000</v>
      </c>
      <c r="AO3594" s="148">
        <f t="shared" si="506"/>
        <v>27</v>
      </c>
      <c r="AP3594" s="148">
        <v>9</v>
      </c>
      <c r="AQ3594" s="140">
        <v>9</v>
      </c>
      <c r="AS3594" s="42">
        <f t="shared" si="507"/>
        <v>1846.8939014385287</v>
      </c>
      <c r="AT3594" s="101">
        <f t="shared" si="508"/>
        <v>0</v>
      </c>
      <c r="AU3594" s="42">
        <f t="shared" si="509"/>
        <v>1846.8939014385287</v>
      </c>
      <c r="AV3594" s="42">
        <f t="shared" si="510"/>
        <v>3612.3290801637813</v>
      </c>
      <c r="AW3594" s="102">
        <f t="shared" si="511"/>
        <v>431</v>
      </c>
      <c r="AX3594" s="43">
        <f t="shared" si="504"/>
        <v>0.5</v>
      </c>
      <c r="AY3594" s="43" t="str">
        <f t="shared" si="512"/>
        <v>UTGS</v>
      </c>
    </row>
    <row r="3595" spans="1:51" hidden="1" x14ac:dyDescent="0.2">
      <c r="A3595" s="38">
        <v>3588</v>
      </c>
      <c r="B3595" t="s">
        <v>362</v>
      </c>
      <c r="C3595" t="s">
        <v>289</v>
      </c>
      <c r="D3595">
        <v>320</v>
      </c>
      <c r="E3595" t="s">
        <v>1842</v>
      </c>
      <c r="F3595">
        <v>0.25</v>
      </c>
      <c r="G3595" t="str">
        <f>LOOKUP(F3595,{0,6,45},{"F","L","H"})</f>
        <v>F</v>
      </c>
      <c r="H3595" t="s">
        <v>5195</v>
      </c>
      <c r="I3595" s="43" t="str">
        <f>IFERROR(VLOOKUP(#REF!,#REF!,2,FALSE),"No")</f>
        <v>No</v>
      </c>
      <c r="J3595" s="139">
        <v>0.5</v>
      </c>
      <c r="K3595" s="148">
        <v>19</v>
      </c>
      <c r="L3595" s="148"/>
      <c r="M3595" s="148"/>
      <c r="N3595" s="148"/>
      <c r="O3595" s="148"/>
      <c r="P3595" s="148"/>
      <c r="Q3595" s="148"/>
      <c r="R3595" s="148"/>
      <c r="S3595" s="148"/>
      <c r="T3595" s="148"/>
      <c r="U3595" s="148"/>
      <c r="V3595" s="148"/>
      <c r="W3595" s="148"/>
      <c r="X3595" s="139">
        <v>1.25</v>
      </c>
      <c r="Y3595" s="148">
        <v>750</v>
      </c>
      <c r="Z3595" s="148">
        <v>2</v>
      </c>
      <c r="AA3595" s="148">
        <v>250</v>
      </c>
      <c r="AB3595" s="148"/>
      <c r="AC3595" s="148"/>
      <c r="AD3595" s="148"/>
      <c r="AE3595" s="148"/>
      <c r="AF3595" s="148"/>
      <c r="AG3595" s="148"/>
      <c r="AH3595" s="148"/>
      <c r="AI3595" s="148"/>
      <c r="AJ3595" s="148"/>
      <c r="AK3595" s="148"/>
      <c r="AL3595" s="139">
        <v>0</v>
      </c>
      <c r="AM3595" s="139">
        <v>0</v>
      </c>
      <c r="AN3595" s="148">
        <f t="shared" si="505"/>
        <v>1000</v>
      </c>
      <c r="AO3595" s="148">
        <f t="shared" si="506"/>
        <v>19</v>
      </c>
      <c r="AP3595" s="148">
        <v>15</v>
      </c>
      <c r="AQ3595" s="140">
        <v>15</v>
      </c>
      <c r="AS3595" s="42">
        <f t="shared" si="507"/>
        <v>1299.6660787900757</v>
      </c>
      <c r="AT3595" s="101">
        <f t="shared" si="508"/>
        <v>0</v>
      </c>
      <c r="AU3595" s="42">
        <f t="shared" si="509"/>
        <v>1299.6660787900757</v>
      </c>
      <c r="AV3595" s="42">
        <f t="shared" si="510"/>
        <v>2202.3974480982693</v>
      </c>
      <c r="AW3595" s="102">
        <f t="shared" si="511"/>
        <v>431</v>
      </c>
      <c r="AX3595" s="43">
        <f t="shared" si="504"/>
        <v>0.5</v>
      </c>
      <c r="AY3595" s="43" t="str">
        <f t="shared" si="512"/>
        <v>UTGS</v>
      </c>
    </row>
    <row r="3596" spans="1:51" hidden="1" x14ac:dyDescent="0.2">
      <c r="A3596" s="38">
        <v>3589</v>
      </c>
      <c r="B3596" t="s">
        <v>362</v>
      </c>
      <c r="C3596" t="s">
        <v>289</v>
      </c>
      <c r="D3596">
        <v>540</v>
      </c>
      <c r="E3596" t="s">
        <v>1250</v>
      </c>
      <c r="F3596">
        <v>0.25</v>
      </c>
      <c r="G3596" t="str">
        <f>LOOKUP(F3596,{0,6,45},{"F","L","H"})</f>
        <v>F</v>
      </c>
      <c r="H3596" t="s">
        <v>5196</v>
      </c>
      <c r="I3596" s="43" t="str">
        <f>IFERROR(VLOOKUP(#REF!,#REF!,2,FALSE),"No")</f>
        <v>No</v>
      </c>
      <c r="J3596" s="149">
        <v>0.5</v>
      </c>
      <c r="K3596" s="148">
        <v>48</v>
      </c>
      <c r="L3596" s="148"/>
      <c r="M3596" s="148"/>
      <c r="N3596" s="148"/>
      <c r="O3596" s="148"/>
      <c r="P3596" s="148"/>
      <c r="Q3596" s="148"/>
      <c r="R3596" s="148"/>
      <c r="S3596" s="148"/>
      <c r="T3596" s="148"/>
      <c r="U3596" s="148"/>
      <c r="V3596" s="148"/>
      <c r="W3596" s="148"/>
      <c r="X3596" s="139">
        <v>2</v>
      </c>
      <c r="Y3596" s="148">
        <v>1000</v>
      </c>
      <c r="Z3596" s="149"/>
      <c r="AA3596" s="148"/>
      <c r="AB3596" s="149"/>
      <c r="AC3596" s="148"/>
      <c r="AD3596" s="148"/>
      <c r="AE3596" s="148"/>
      <c r="AF3596" s="148"/>
      <c r="AG3596" s="148"/>
      <c r="AH3596" s="148"/>
      <c r="AI3596" s="148"/>
      <c r="AJ3596" s="148"/>
      <c r="AK3596" s="148"/>
      <c r="AL3596" s="139">
        <v>0</v>
      </c>
      <c r="AM3596" s="139">
        <v>0</v>
      </c>
      <c r="AN3596" s="148">
        <f t="shared" si="505"/>
        <v>1000</v>
      </c>
      <c r="AO3596" s="148">
        <f t="shared" si="506"/>
        <v>48</v>
      </c>
      <c r="AP3596" s="148">
        <v>6</v>
      </c>
      <c r="AQ3596" s="140">
        <v>6</v>
      </c>
      <c r="AS3596" s="42">
        <f t="shared" si="507"/>
        <v>3283.3669358907177</v>
      </c>
      <c r="AT3596" s="101">
        <f t="shared" si="508"/>
        <v>0</v>
      </c>
      <c r="AU3596" s="42">
        <f t="shared" si="509"/>
        <v>3283.3669358907177</v>
      </c>
      <c r="AV3596" s="42">
        <f t="shared" si="510"/>
        <v>5418.493620245672</v>
      </c>
      <c r="AW3596" s="102">
        <f t="shared" si="511"/>
        <v>585.0096169344007</v>
      </c>
      <c r="AX3596" s="43">
        <f t="shared" si="504"/>
        <v>0.5</v>
      </c>
      <c r="AY3596" s="43" t="str">
        <f t="shared" si="512"/>
        <v>UTGS</v>
      </c>
    </row>
    <row r="3597" spans="1:51" hidden="1" x14ac:dyDescent="0.2">
      <c r="A3597" s="38">
        <v>3590</v>
      </c>
      <c r="B3597" t="s">
        <v>362</v>
      </c>
      <c r="C3597" t="s">
        <v>289</v>
      </c>
      <c r="D3597">
        <v>500</v>
      </c>
      <c r="E3597" t="s">
        <v>1241</v>
      </c>
      <c r="F3597">
        <v>0.25</v>
      </c>
      <c r="G3597" t="str">
        <f>LOOKUP(F3597,{0,6,45},{"F","L","H"})</f>
        <v>F</v>
      </c>
      <c r="H3597" t="s">
        <v>5197</v>
      </c>
      <c r="I3597" s="43" t="str">
        <f>IFERROR(VLOOKUP(#REF!,#REF!,2,FALSE),"No")</f>
        <v>No</v>
      </c>
      <c r="J3597" s="139">
        <v>0.5</v>
      </c>
      <c r="K3597" s="148">
        <v>25</v>
      </c>
      <c r="L3597" s="148"/>
      <c r="M3597" s="148"/>
      <c r="N3597" s="148"/>
      <c r="O3597" s="148"/>
      <c r="P3597" s="148"/>
      <c r="Q3597" s="148"/>
      <c r="R3597" s="148"/>
      <c r="S3597" s="148"/>
      <c r="T3597" s="148"/>
      <c r="U3597" s="148"/>
      <c r="V3597" s="148"/>
      <c r="W3597" s="148"/>
      <c r="X3597" s="139">
        <v>2</v>
      </c>
      <c r="Y3597" s="148">
        <v>1000</v>
      </c>
      <c r="Z3597" s="148"/>
      <c r="AA3597" s="148"/>
      <c r="AB3597" s="148"/>
      <c r="AC3597" s="148"/>
      <c r="AD3597" s="148"/>
      <c r="AE3597" s="148"/>
      <c r="AF3597" s="148"/>
      <c r="AG3597" s="148"/>
      <c r="AH3597" s="148"/>
      <c r="AI3597" s="148"/>
      <c r="AJ3597" s="148"/>
      <c r="AK3597" s="148"/>
      <c r="AL3597" s="139">
        <v>0</v>
      </c>
      <c r="AM3597" s="139">
        <v>0</v>
      </c>
      <c r="AN3597" s="148">
        <f t="shared" si="505"/>
        <v>1000</v>
      </c>
      <c r="AO3597" s="148">
        <f t="shared" si="506"/>
        <v>25</v>
      </c>
      <c r="AP3597" s="148">
        <v>9</v>
      </c>
      <c r="AQ3597" s="140">
        <v>9</v>
      </c>
      <c r="AS3597" s="42">
        <f t="shared" si="507"/>
        <v>1710.0869457764154</v>
      </c>
      <c r="AT3597" s="101">
        <f t="shared" si="508"/>
        <v>0</v>
      </c>
      <c r="AU3597" s="42">
        <f t="shared" si="509"/>
        <v>1710.0869457764154</v>
      </c>
      <c r="AV3597" s="42">
        <f t="shared" si="510"/>
        <v>3612.3290801637813</v>
      </c>
      <c r="AW3597" s="102">
        <f t="shared" si="511"/>
        <v>585.0096169344007</v>
      </c>
      <c r="AX3597" s="43">
        <f t="shared" si="504"/>
        <v>0.5</v>
      </c>
      <c r="AY3597" s="43" t="str">
        <f t="shared" si="512"/>
        <v>UTGS</v>
      </c>
    </row>
    <row r="3598" spans="1:51" hidden="1" x14ac:dyDescent="0.2">
      <c r="A3598" s="38">
        <v>3591</v>
      </c>
      <c r="B3598" t="s">
        <v>362</v>
      </c>
      <c r="C3598" t="s">
        <v>289</v>
      </c>
      <c r="D3598">
        <v>320</v>
      </c>
      <c r="E3598" t="s">
        <v>1228</v>
      </c>
      <c r="F3598">
        <v>0.25</v>
      </c>
      <c r="G3598" t="str">
        <f>LOOKUP(F3598,{0,6,45},{"F","L","H"})</f>
        <v>F</v>
      </c>
      <c r="H3598" t="s">
        <v>5198</v>
      </c>
      <c r="I3598" s="43" t="str">
        <f>IFERROR(VLOOKUP(#REF!,#REF!,2,FALSE),"No")</f>
        <v>No</v>
      </c>
      <c r="J3598" s="139">
        <v>0.5</v>
      </c>
      <c r="K3598" s="148">
        <v>74</v>
      </c>
      <c r="L3598" s="148"/>
      <c r="M3598" s="148"/>
      <c r="N3598" s="148"/>
      <c r="O3598" s="148"/>
      <c r="P3598" s="148"/>
      <c r="Q3598" s="148"/>
      <c r="R3598" s="148"/>
      <c r="S3598" s="148"/>
      <c r="T3598" s="148"/>
      <c r="U3598" s="148"/>
      <c r="V3598" s="148"/>
      <c r="W3598" s="148"/>
      <c r="X3598" s="139">
        <v>2</v>
      </c>
      <c r="Y3598" s="148">
        <v>1000</v>
      </c>
      <c r="Z3598" s="148"/>
      <c r="AA3598" s="148"/>
      <c r="AB3598" s="148"/>
      <c r="AC3598" s="148"/>
      <c r="AD3598" s="148"/>
      <c r="AE3598" s="148"/>
      <c r="AF3598" s="148"/>
      <c r="AG3598" s="148"/>
      <c r="AH3598" s="148"/>
      <c r="AI3598" s="148"/>
      <c r="AJ3598" s="148"/>
      <c r="AK3598" s="148"/>
      <c r="AL3598" s="139">
        <v>0</v>
      </c>
      <c r="AM3598" s="139">
        <v>0</v>
      </c>
      <c r="AN3598" s="148">
        <f t="shared" si="505"/>
        <v>1000</v>
      </c>
      <c r="AO3598" s="148">
        <f t="shared" si="506"/>
        <v>74</v>
      </c>
      <c r="AP3598" s="148">
        <v>5</v>
      </c>
      <c r="AQ3598" s="140">
        <v>5</v>
      </c>
      <c r="AS3598" s="42">
        <f t="shared" si="507"/>
        <v>5061.8573594981899</v>
      </c>
      <c r="AT3598" s="101">
        <f t="shared" si="508"/>
        <v>0</v>
      </c>
      <c r="AU3598" s="42">
        <f t="shared" si="509"/>
        <v>5061.8573594981899</v>
      </c>
      <c r="AV3598" s="42">
        <f t="shared" si="510"/>
        <v>6502.1923442948064</v>
      </c>
      <c r="AW3598" s="102">
        <f t="shared" si="511"/>
        <v>431</v>
      </c>
      <c r="AX3598" s="43">
        <f t="shared" si="504"/>
        <v>0.5</v>
      </c>
      <c r="AY3598" s="43" t="str">
        <f t="shared" si="512"/>
        <v>UTGS</v>
      </c>
    </row>
    <row r="3599" spans="1:51" hidden="1" x14ac:dyDescent="0.2">
      <c r="A3599" s="38">
        <v>3592</v>
      </c>
      <c r="B3599" t="s">
        <v>362</v>
      </c>
      <c r="C3599" t="s">
        <v>289</v>
      </c>
      <c r="D3599">
        <v>320</v>
      </c>
      <c r="E3599" t="s">
        <v>1842</v>
      </c>
      <c r="F3599">
        <v>0.25</v>
      </c>
      <c r="G3599" t="str">
        <f>LOOKUP(F3599,{0,6,45},{"F","L","H"})</f>
        <v>F</v>
      </c>
      <c r="H3599" t="s">
        <v>5199</v>
      </c>
      <c r="I3599" s="43" t="str">
        <f>IFERROR(VLOOKUP(#REF!,#REF!,2,FALSE),"No")</f>
        <v>No</v>
      </c>
      <c r="J3599" s="139">
        <v>0.5</v>
      </c>
      <c r="K3599" s="148">
        <v>47</v>
      </c>
      <c r="L3599" s="148"/>
      <c r="M3599" s="148"/>
      <c r="N3599" s="148"/>
      <c r="O3599" s="148"/>
      <c r="P3599" s="148"/>
      <c r="Q3599" s="148"/>
      <c r="R3599" s="148"/>
      <c r="S3599" s="148"/>
      <c r="T3599" s="148"/>
      <c r="U3599" s="148"/>
      <c r="V3599" s="148"/>
      <c r="W3599" s="148"/>
      <c r="X3599" s="139">
        <v>2</v>
      </c>
      <c r="Y3599" s="148">
        <v>762.92</v>
      </c>
      <c r="Z3599" s="148">
        <v>3</v>
      </c>
      <c r="AA3599" s="148">
        <v>228.16</v>
      </c>
      <c r="AB3599" s="148">
        <v>4</v>
      </c>
      <c r="AC3599" s="148">
        <v>8.92</v>
      </c>
      <c r="AD3599" s="148"/>
      <c r="AE3599" s="148"/>
      <c r="AF3599" s="148"/>
      <c r="AG3599" s="148"/>
      <c r="AH3599" s="148"/>
      <c r="AI3599" s="148"/>
      <c r="AJ3599" s="148"/>
      <c r="AK3599" s="148"/>
      <c r="AL3599" s="139">
        <v>0</v>
      </c>
      <c r="AM3599" s="139">
        <v>0</v>
      </c>
      <c r="AN3599" s="148">
        <f t="shared" si="505"/>
        <v>999.99999999999989</v>
      </c>
      <c r="AO3599" s="148">
        <f t="shared" si="506"/>
        <v>47</v>
      </c>
      <c r="AP3599" s="148">
        <v>14</v>
      </c>
      <c r="AQ3599" s="140">
        <v>14</v>
      </c>
      <c r="AS3599" s="42">
        <f t="shared" si="507"/>
        <v>3214.9634580596612</v>
      </c>
      <c r="AT3599" s="101">
        <f t="shared" si="508"/>
        <v>0</v>
      </c>
      <c r="AU3599" s="42">
        <f t="shared" si="509"/>
        <v>3214.9634580596612</v>
      </c>
      <c r="AV3599" s="42">
        <f t="shared" si="510"/>
        <v>2120.1320943910023</v>
      </c>
      <c r="AW3599" s="102">
        <f t="shared" si="511"/>
        <v>431</v>
      </c>
      <c r="AX3599" s="43">
        <f t="shared" si="504"/>
        <v>0.5</v>
      </c>
      <c r="AY3599" s="43" t="str">
        <f t="shared" si="512"/>
        <v>UTGS</v>
      </c>
    </row>
    <row r="3600" spans="1:51" hidden="1" x14ac:dyDescent="0.2">
      <c r="A3600" s="38">
        <v>3593</v>
      </c>
      <c r="B3600" t="s">
        <v>362</v>
      </c>
      <c r="C3600" t="s">
        <v>289</v>
      </c>
      <c r="D3600">
        <v>320</v>
      </c>
      <c r="E3600" t="s">
        <v>1842</v>
      </c>
      <c r="F3600">
        <v>0.25</v>
      </c>
      <c r="G3600" t="str">
        <f>LOOKUP(F3600,{0,6,45},{"F","L","H"})</f>
        <v>F</v>
      </c>
      <c r="H3600" t="s">
        <v>5201</v>
      </c>
      <c r="I3600" s="43" t="str">
        <f>IFERROR(VLOOKUP(#REF!,#REF!,2,FALSE),"No")</f>
        <v>No</v>
      </c>
      <c r="J3600" s="139">
        <v>0.5</v>
      </c>
      <c r="K3600" s="148">
        <v>62</v>
      </c>
      <c r="L3600" s="148"/>
      <c r="M3600" s="148"/>
      <c r="N3600" s="148"/>
      <c r="O3600" s="148"/>
      <c r="P3600" s="148"/>
      <c r="Q3600" s="148"/>
      <c r="R3600" s="148"/>
      <c r="S3600" s="148"/>
      <c r="T3600" s="148"/>
      <c r="U3600" s="148"/>
      <c r="V3600" s="148"/>
      <c r="W3600" s="148"/>
      <c r="X3600" s="139">
        <v>2</v>
      </c>
      <c r="Y3600" s="148">
        <v>1000</v>
      </c>
      <c r="Z3600" s="148"/>
      <c r="AA3600" s="148"/>
      <c r="AB3600" s="148"/>
      <c r="AC3600" s="148"/>
      <c r="AD3600" s="148"/>
      <c r="AE3600" s="148"/>
      <c r="AF3600" s="148"/>
      <c r="AG3600" s="148"/>
      <c r="AH3600" s="148"/>
      <c r="AI3600" s="148"/>
      <c r="AJ3600" s="148"/>
      <c r="AK3600" s="148"/>
      <c r="AL3600" s="139">
        <v>0</v>
      </c>
      <c r="AM3600" s="139">
        <v>0</v>
      </c>
      <c r="AN3600" s="148">
        <f t="shared" si="505"/>
        <v>1000</v>
      </c>
      <c r="AO3600" s="148">
        <f t="shared" si="506"/>
        <v>62</v>
      </c>
      <c r="AP3600" s="148">
        <v>7</v>
      </c>
      <c r="AQ3600" s="140">
        <v>7</v>
      </c>
      <c r="AS3600" s="42">
        <f t="shared" si="507"/>
        <v>4241.0156255255106</v>
      </c>
      <c r="AT3600" s="101">
        <f t="shared" si="508"/>
        <v>0</v>
      </c>
      <c r="AU3600" s="42">
        <f t="shared" si="509"/>
        <v>4241.0156255255106</v>
      </c>
      <c r="AV3600" s="42">
        <f t="shared" si="510"/>
        <v>4644.4231030677192</v>
      </c>
      <c r="AW3600" s="102">
        <f t="shared" si="511"/>
        <v>431</v>
      </c>
      <c r="AX3600" s="43">
        <f t="shared" si="504"/>
        <v>0.5</v>
      </c>
      <c r="AY3600" s="43" t="str">
        <f t="shared" si="512"/>
        <v>UTGS</v>
      </c>
    </row>
    <row r="3601" spans="1:51" hidden="1" x14ac:dyDescent="0.2">
      <c r="A3601" s="38">
        <v>3594</v>
      </c>
      <c r="B3601" t="s">
        <v>362</v>
      </c>
      <c r="C3601" t="s">
        <v>289</v>
      </c>
      <c r="D3601">
        <v>306</v>
      </c>
      <c r="E3601" t="s">
        <v>1224</v>
      </c>
      <c r="F3601">
        <v>0.25</v>
      </c>
      <c r="G3601" t="str">
        <f>LOOKUP(F3601,{0,6,45},{"F","L","H"})</f>
        <v>F</v>
      </c>
      <c r="H3601" t="s">
        <v>1637</v>
      </c>
      <c r="I3601" s="43" t="str">
        <f>IFERROR(VLOOKUP(#REF!,#REF!,2,FALSE),"No")</f>
        <v>No</v>
      </c>
      <c r="J3601" s="139">
        <v>0.75</v>
      </c>
      <c r="K3601" s="148">
        <v>89</v>
      </c>
      <c r="L3601" s="148"/>
      <c r="M3601" s="148"/>
      <c r="N3601" s="148"/>
      <c r="O3601" s="148"/>
      <c r="P3601" s="148"/>
      <c r="Q3601" s="148"/>
      <c r="R3601" s="148"/>
      <c r="S3601" s="148"/>
      <c r="T3601" s="148"/>
      <c r="U3601" s="148"/>
      <c r="V3601" s="148"/>
      <c r="W3601" s="148"/>
      <c r="X3601" s="139">
        <v>2</v>
      </c>
      <c r="Y3601" s="148">
        <v>1000</v>
      </c>
      <c r="Z3601" s="149"/>
      <c r="AA3601" s="148"/>
      <c r="AB3601" s="148"/>
      <c r="AC3601" s="148"/>
      <c r="AD3601" s="148"/>
      <c r="AE3601" s="148"/>
      <c r="AF3601" s="148"/>
      <c r="AG3601" s="148"/>
      <c r="AH3601" s="148"/>
      <c r="AI3601" s="148"/>
      <c r="AJ3601" s="148"/>
      <c r="AK3601" s="148"/>
      <c r="AL3601" s="139">
        <v>0</v>
      </c>
      <c r="AM3601" s="139">
        <v>0</v>
      </c>
      <c r="AN3601" s="148">
        <f t="shared" si="505"/>
        <v>1000</v>
      </c>
      <c r="AO3601" s="148">
        <f t="shared" si="506"/>
        <v>89</v>
      </c>
      <c r="AP3601" s="148">
        <v>6</v>
      </c>
      <c r="AQ3601" s="140">
        <v>6</v>
      </c>
      <c r="AS3601" s="42">
        <f t="shared" si="507"/>
        <v>5730.1295269640386</v>
      </c>
      <c r="AT3601" s="101">
        <f t="shared" si="508"/>
        <v>0</v>
      </c>
      <c r="AU3601" s="42">
        <f t="shared" si="509"/>
        <v>5730.1295269640386</v>
      </c>
      <c r="AV3601" s="42">
        <f t="shared" si="510"/>
        <v>5418.493620245672</v>
      </c>
      <c r="AW3601" s="102">
        <f t="shared" si="511"/>
        <v>431</v>
      </c>
      <c r="AX3601" s="43">
        <f t="shared" si="504"/>
        <v>0.75</v>
      </c>
      <c r="AY3601" s="43" t="str">
        <f t="shared" si="512"/>
        <v>UTGS</v>
      </c>
    </row>
    <row r="3602" spans="1:51" hidden="1" x14ac:dyDescent="0.2">
      <c r="A3602" s="38">
        <v>3595</v>
      </c>
      <c r="B3602" t="s">
        <v>362</v>
      </c>
      <c r="C3602" t="s">
        <v>289</v>
      </c>
      <c r="D3602">
        <v>320</v>
      </c>
      <c r="E3602" t="s">
        <v>1842</v>
      </c>
      <c r="F3602">
        <v>0.25</v>
      </c>
      <c r="G3602" t="str">
        <f>LOOKUP(F3602,{0,6,45},{"F","L","H"})</f>
        <v>F</v>
      </c>
      <c r="H3602" t="s">
        <v>5202</v>
      </c>
      <c r="I3602" s="43" t="str">
        <f>IFERROR(VLOOKUP(#REF!,#REF!,2,FALSE),"No")</f>
        <v>No</v>
      </c>
      <c r="J3602" s="139">
        <v>0.5</v>
      </c>
      <c r="K3602" s="148">
        <v>27</v>
      </c>
      <c r="L3602" s="148"/>
      <c r="M3602" s="148"/>
      <c r="N3602" s="148"/>
      <c r="O3602" s="148"/>
      <c r="P3602" s="148"/>
      <c r="Q3602" s="148"/>
      <c r="R3602" s="148"/>
      <c r="S3602" s="148"/>
      <c r="T3602" s="148"/>
      <c r="U3602" s="148"/>
      <c r="V3602" s="148"/>
      <c r="W3602" s="148"/>
      <c r="X3602" s="139">
        <v>2</v>
      </c>
      <c r="Y3602" s="148">
        <v>1000</v>
      </c>
      <c r="Z3602" s="148"/>
      <c r="AA3602" s="148"/>
      <c r="AB3602" s="148"/>
      <c r="AC3602" s="148"/>
      <c r="AD3602" s="148"/>
      <c r="AE3602" s="148"/>
      <c r="AF3602" s="148"/>
      <c r="AG3602" s="148"/>
      <c r="AH3602" s="148"/>
      <c r="AI3602" s="148"/>
      <c r="AJ3602" s="148"/>
      <c r="AK3602" s="148"/>
      <c r="AL3602" s="139">
        <v>0</v>
      </c>
      <c r="AM3602" s="139">
        <v>0</v>
      </c>
      <c r="AN3602" s="148">
        <f t="shared" si="505"/>
        <v>1000</v>
      </c>
      <c r="AO3602" s="148">
        <f t="shared" si="506"/>
        <v>27</v>
      </c>
      <c r="AP3602" s="148">
        <v>11</v>
      </c>
      <c r="AQ3602" s="140">
        <v>11</v>
      </c>
      <c r="AS3602" s="42">
        <f t="shared" si="507"/>
        <v>1846.8939014385287</v>
      </c>
      <c r="AT3602" s="101">
        <f t="shared" si="508"/>
        <v>0</v>
      </c>
      <c r="AU3602" s="42">
        <f t="shared" si="509"/>
        <v>1846.8939014385287</v>
      </c>
      <c r="AV3602" s="42">
        <f t="shared" si="510"/>
        <v>2955.5419746794573</v>
      </c>
      <c r="AW3602" s="102">
        <f t="shared" si="511"/>
        <v>431</v>
      </c>
      <c r="AX3602" s="43">
        <f t="shared" si="504"/>
        <v>0.5</v>
      </c>
      <c r="AY3602" s="43" t="str">
        <f t="shared" si="512"/>
        <v>UTGS</v>
      </c>
    </row>
    <row r="3603" spans="1:51" hidden="1" x14ac:dyDescent="0.2">
      <c r="A3603" s="38">
        <v>3596</v>
      </c>
      <c r="B3603" t="s">
        <v>5806</v>
      </c>
      <c r="C3603" t="s">
        <v>292</v>
      </c>
      <c r="D3603">
        <v>2225</v>
      </c>
      <c r="E3603" t="s">
        <v>196</v>
      </c>
      <c r="F3603">
        <v>2</v>
      </c>
      <c r="G3603" t="str">
        <f>LOOKUP(F3603,{0,6,45},{"F","L","H"})</f>
        <v>F</v>
      </c>
      <c r="H3603" t="s">
        <v>1638</v>
      </c>
      <c r="I3603" s="43" t="str">
        <f>IFERROR(VLOOKUP(#REF!,#REF!,2,FALSE),"No")</f>
        <v>No</v>
      </c>
      <c r="J3603" s="139">
        <v>2</v>
      </c>
      <c r="K3603" s="148">
        <v>200</v>
      </c>
      <c r="L3603" s="148"/>
      <c r="M3603" s="148"/>
      <c r="N3603" s="148"/>
      <c r="O3603" s="148"/>
      <c r="P3603" s="148"/>
      <c r="Q3603" s="148"/>
      <c r="R3603" s="148"/>
      <c r="S3603" s="148"/>
      <c r="T3603" s="148"/>
      <c r="U3603" s="148"/>
      <c r="V3603" s="148"/>
      <c r="W3603" s="148"/>
      <c r="X3603" s="139">
        <v>4</v>
      </c>
      <c r="Y3603" s="148">
        <v>172.52</v>
      </c>
      <c r="Z3603" s="148">
        <v>6</v>
      </c>
      <c r="AA3603" s="148">
        <v>827.48</v>
      </c>
      <c r="AB3603" s="148"/>
      <c r="AC3603" s="148"/>
      <c r="AD3603" s="148"/>
      <c r="AE3603" s="148"/>
      <c r="AF3603" s="148"/>
      <c r="AG3603" s="148"/>
      <c r="AH3603" s="148"/>
      <c r="AI3603" s="148"/>
      <c r="AJ3603" s="148"/>
      <c r="AK3603" s="148"/>
      <c r="AL3603" s="139">
        <v>0</v>
      </c>
      <c r="AM3603" s="139">
        <v>0</v>
      </c>
      <c r="AN3603" s="148">
        <f t="shared" si="505"/>
        <v>1000</v>
      </c>
      <c r="AO3603" s="148">
        <f t="shared" si="506"/>
        <v>200</v>
      </c>
      <c r="AP3603" s="148">
        <v>3</v>
      </c>
      <c r="AQ3603" s="140">
        <v>8</v>
      </c>
      <c r="AS3603" s="42">
        <f t="shared" si="507"/>
        <v>14596.695566211321</v>
      </c>
      <c r="AT3603" s="101">
        <f t="shared" si="508"/>
        <v>0</v>
      </c>
      <c r="AU3603" s="42">
        <f t="shared" si="509"/>
        <v>14596.695566211321</v>
      </c>
      <c r="AV3603" s="42">
        <f t="shared" si="510"/>
        <v>7065.0224651842555</v>
      </c>
      <c r="AW3603" s="102">
        <f t="shared" si="511"/>
        <v>2428.75</v>
      </c>
      <c r="AX3603" s="43">
        <f t="shared" si="504"/>
        <v>2</v>
      </c>
      <c r="AY3603" s="43" t="str">
        <f t="shared" si="512"/>
        <v>UTFS</v>
      </c>
    </row>
    <row r="3604" spans="1:51" hidden="1" x14ac:dyDescent="0.2">
      <c r="A3604" s="38">
        <v>3597</v>
      </c>
      <c r="B3604" t="s">
        <v>362</v>
      </c>
      <c r="C3604" t="s">
        <v>289</v>
      </c>
      <c r="D3604">
        <v>630</v>
      </c>
      <c r="E3604" t="s">
        <v>192</v>
      </c>
      <c r="F3604">
        <v>0.25</v>
      </c>
      <c r="G3604" t="str">
        <f>LOOKUP(F3604,{0,6,45},{"F","L","H"})</f>
        <v>F</v>
      </c>
      <c r="H3604" t="s">
        <v>5203</v>
      </c>
      <c r="I3604" s="43" t="str">
        <f>IFERROR(VLOOKUP(#REF!,#REF!,2,FALSE),"No")</f>
        <v>No</v>
      </c>
      <c r="J3604" s="139">
        <v>0.75</v>
      </c>
      <c r="K3604" s="148">
        <v>41</v>
      </c>
      <c r="L3604" s="148"/>
      <c r="M3604" s="148"/>
      <c r="N3604" s="148"/>
      <c r="O3604" s="148"/>
      <c r="P3604" s="148"/>
      <c r="Q3604" s="148"/>
      <c r="R3604" s="148"/>
      <c r="S3604" s="148"/>
      <c r="T3604" s="148"/>
      <c r="U3604" s="148"/>
      <c r="V3604" s="148"/>
      <c r="W3604" s="148"/>
      <c r="X3604" s="139">
        <v>2</v>
      </c>
      <c r="Y3604" s="148">
        <v>140.52000000000001</v>
      </c>
      <c r="Z3604" s="148">
        <v>4</v>
      </c>
      <c r="AA3604" s="148">
        <v>859.48</v>
      </c>
      <c r="AB3604" s="148"/>
      <c r="AC3604" s="148"/>
      <c r="AD3604" s="148"/>
      <c r="AE3604" s="148"/>
      <c r="AF3604" s="148"/>
      <c r="AG3604" s="148"/>
      <c r="AH3604" s="148"/>
      <c r="AI3604" s="148"/>
      <c r="AJ3604" s="148"/>
      <c r="AK3604" s="148"/>
      <c r="AL3604" s="139">
        <v>0</v>
      </c>
      <c r="AM3604" s="139">
        <v>0</v>
      </c>
      <c r="AN3604" s="148">
        <f t="shared" si="505"/>
        <v>1000</v>
      </c>
      <c r="AO3604" s="148">
        <f t="shared" si="506"/>
        <v>41</v>
      </c>
      <c r="AP3604" s="148">
        <v>8</v>
      </c>
      <c r="AQ3604" s="140">
        <v>8</v>
      </c>
      <c r="AS3604" s="42">
        <f t="shared" si="507"/>
        <v>2639.7225910733209</v>
      </c>
      <c r="AT3604" s="101">
        <f t="shared" si="508"/>
        <v>0</v>
      </c>
      <c r="AU3604" s="42">
        <f t="shared" si="509"/>
        <v>2639.7225910733209</v>
      </c>
      <c r="AV3604" s="42">
        <f t="shared" si="510"/>
        <v>4834.1791651842541</v>
      </c>
      <c r="AW3604" s="102">
        <f t="shared" si="511"/>
        <v>1348.3333333333333</v>
      </c>
      <c r="AX3604" s="43">
        <f t="shared" si="504"/>
        <v>0.75</v>
      </c>
      <c r="AY3604" s="43" t="str">
        <f t="shared" si="512"/>
        <v>UTGS</v>
      </c>
    </row>
    <row r="3605" spans="1:51" hidden="1" x14ac:dyDescent="0.2">
      <c r="A3605" s="38">
        <v>3598</v>
      </c>
      <c r="B3605" t="s">
        <v>362</v>
      </c>
      <c r="C3605" t="s">
        <v>289</v>
      </c>
      <c r="D3605">
        <v>550</v>
      </c>
      <c r="E3605" t="s">
        <v>1842</v>
      </c>
      <c r="F3605">
        <v>2</v>
      </c>
      <c r="G3605" t="str">
        <f>LOOKUP(F3605,{0,6,45},{"F","L","H"})</f>
        <v>F</v>
      </c>
      <c r="H3605" t="s">
        <v>5204</v>
      </c>
      <c r="I3605" s="43" t="str">
        <f>IFERROR(VLOOKUP(#REF!,#REF!,2,FALSE),"No")</f>
        <v>No</v>
      </c>
      <c r="J3605" s="139">
        <v>0.5</v>
      </c>
      <c r="K3605" s="148">
        <v>27</v>
      </c>
      <c r="L3605" s="148"/>
      <c r="M3605" s="148"/>
      <c r="N3605" s="148"/>
      <c r="O3605" s="148"/>
      <c r="P3605" s="148"/>
      <c r="Q3605" s="148"/>
      <c r="R3605" s="148"/>
      <c r="S3605" s="148"/>
      <c r="T3605" s="148"/>
      <c r="U3605" s="148"/>
      <c r="V3605" s="148"/>
      <c r="W3605" s="148"/>
      <c r="X3605" s="139">
        <v>2</v>
      </c>
      <c r="Y3605" s="148">
        <v>1000</v>
      </c>
      <c r="Z3605" s="148"/>
      <c r="AA3605" s="148"/>
      <c r="AB3605" s="148"/>
      <c r="AC3605" s="148"/>
      <c r="AD3605" s="148"/>
      <c r="AE3605" s="148"/>
      <c r="AF3605" s="148"/>
      <c r="AG3605" s="148"/>
      <c r="AH3605" s="148"/>
      <c r="AI3605" s="148"/>
      <c r="AJ3605" s="148"/>
      <c r="AK3605" s="148"/>
      <c r="AL3605" s="139">
        <v>0</v>
      </c>
      <c r="AM3605" s="139">
        <v>0</v>
      </c>
      <c r="AN3605" s="148">
        <f t="shared" si="505"/>
        <v>1000</v>
      </c>
      <c r="AO3605" s="148">
        <f t="shared" si="506"/>
        <v>27</v>
      </c>
      <c r="AP3605" s="148">
        <v>9</v>
      </c>
      <c r="AQ3605" s="140">
        <v>27</v>
      </c>
      <c r="AS3605" s="42">
        <f t="shared" si="507"/>
        <v>1846.8939014385287</v>
      </c>
      <c r="AT3605" s="101">
        <f t="shared" si="508"/>
        <v>0</v>
      </c>
      <c r="AU3605" s="42">
        <f t="shared" si="509"/>
        <v>1846.8939014385287</v>
      </c>
      <c r="AV3605" s="42">
        <f t="shared" si="510"/>
        <v>1204.1096933879271</v>
      </c>
      <c r="AW3605" s="102">
        <f t="shared" si="511"/>
        <v>585.0096169344007</v>
      </c>
      <c r="AX3605" s="43">
        <f t="shared" si="504"/>
        <v>0.5</v>
      </c>
      <c r="AY3605" s="43" t="str">
        <f t="shared" si="512"/>
        <v>UTGS</v>
      </c>
    </row>
    <row r="3606" spans="1:51" hidden="1" x14ac:dyDescent="0.2">
      <c r="A3606" s="38">
        <v>3599</v>
      </c>
      <c r="B3606" t="s">
        <v>362</v>
      </c>
      <c r="C3606" t="s">
        <v>289</v>
      </c>
      <c r="D3606">
        <v>550</v>
      </c>
      <c r="E3606" t="s">
        <v>1232</v>
      </c>
      <c r="F3606">
        <v>2</v>
      </c>
      <c r="G3606" t="str">
        <f>LOOKUP(F3606,{0,6,45},{"F","L","H"})</f>
        <v>F</v>
      </c>
      <c r="H3606" t="s">
        <v>5205</v>
      </c>
      <c r="I3606" s="43" t="str">
        <f>IFERROR(VLOOKUP(#REF!,#REF!,2,FALSE),"No")</f>
        <v>No</v>
      </c>
      <c r="J3606" s="139">
        <v>1.25</v>
      </c>
      <c r="K3606" s="148">
        <v>82</v>
      </c>
      <c r="L3606" s="148"/>
      <c r="M3606" s="148"/>
      <c r="N3606" s="148"/>
      <c r="O3606" s="148"/>
      <c r="P3606" s="148"/>
      <c r="Q3606" s="148"/>
      <c r="R3606" s="148"/>
      <c r="S3606" s="148"/>
      <c r="T3606" s="148"/>
      <c r="U3606" s="148"/>
      <c r="V3606" s="148"/>
      <c r="W3606" s="148"/>
      <c r="X3606" s="139">
        <v>2</v>
      </c>
      <c r="Y3606" s="148">
        <v>129.11000000000001</v>
      </c>
      <c r="Z3606" s="148">
        <v>4</v>
      </c>
      <c r="AA3606" s="148">
        <v>870.89</v>
      </c>
      <c r="AB3606" s="148"/>
      <c r="AC3606" s="148"/>
      <c r="AD3606" s="148"/>
      <c r="AE3606" s="148"/>
      <c r="AF3606" s="148"/>
      <c r="AG3606" s="148"/>
      <c r="AH3606" s="148"/>
      <c r="AI3606" s="148"/>
      <c r="AJ3606" s="148"/>
      <c r="AK3606" s="148"/>
      <c r="AL3606" s="139">
        <v>0</v>
      </c>
      <c r="AM3606" s="139">
        <v>0</v>
      </c>
      <c r="AN3606" s="148">
        <f t="shared" si="505"/>
        <v>1000</v>
      </c>
      <c r="AO3606" s="148">
        <f t="shared" si="506"/>
        <v>82</v>
      </c>
      <c r="AP3606" s="148">
        <v>6</v>
      </c>
      <c r="AQ3606" s="140">
        <v>88</v>
      </c>
      <c r="AS3606" s="42">
        <f t="shared" si="507"/>
        <v>6110.1051821466417</v>
      </c>
      <c r="AT3606" s="101">
        <f t="shared" si="508"/>
        <v>0</v>
      </c>
      <c r="AU3606" s="42">
        <f t="shared" si="509"/>
        <v>6110.1051821466417</v>
      </c>
      <c r="AV3606" s="42">
        <f t="shared" si="510"/>
        <v>440.40048888038672</v>
      </c>
      <c r="AW3606" s="102">
        <f t="shared" si="511"/>
        <v>585.0096169344007</v>
      </c>
      <c r="AX3606" s="43">
        <f t="shared" si="504"/>
        <v>1.25</v>
      </c>
      <c r="AY3606" s="43" t="str">
        <f t="shared" si="512"/>
        <v>UTGS</v>
      </c>
    </row>
    <row r="3607" spans="1:51" hidden="1" x14ac:dyDescent="0.2">
      <c r="A3607" s="38">
        <v>3600</v>
      </c>
      <c r="B3607" t="s">
        <v>362</v>
      </c>
      <c r="C3607" t="s">
        <v>289</v>
      </c>
      <c r="D3607">
        <v>320</v>
      </c>
      <c r="E3607" t="s">
        <v>1245</v>
      </c>
      <c r="F3607">
        <v>0.25</v>
      </c>
      <c r="G3607" t="str">
        <f>LOOKUP(F3607,{0,6,45},{"F","L","H"})</f>
        <v>F</v>
      </c>
      <c r="H3607" t="s">
        <v>5206</v>
      </c>
      <c r="I3607" s="43" t="str">
        <f>IFERROR(VLOOKUP(#REF!,#REF!,2,FALSE),"No")</f>
        <v>No</v>
      </c>
      <c r="J3607" s="139">
        <v>0.5</v>
      </c>
      <c r="K3607" s="148">
        <v>21</v>
      </c>
      <c r="L3607" s="148"/>
      <c r="M3607" s="148"/>
      <c r="N3607" s="148"/>
      <c r="O3607" s="148"/>
      <c r="P3607" s="148"/>
      <c r="Q3607" s="148"/>
      <c r="R3607" s="148"/>
      <c r="S3607" s="148"/>
      <c r="T3607" s="148"/>
      <c r="U3607" s="148"/>
      <c r="V3607" s="148"/>
      <c r="W3607" s="148"/>
      <c r="X3607" s="139">
        <v>0.75</v>
      </c>
      <c r="Y3607" s="148">
        <v>63</v>
      </c>
      <c r="Z3607" s="149">
        <v>2</v>
      </c>
      <c r="AA3607" s="148">
        <v>936.1</v>
      </c>
      <c r="AB3607" s="148"/>
      <c r="AC3607" s="148"/>
      <c r="AD3607" s="148"/>
      <c r="AE3607" s="148"/>
      <c r="AF3607" s="148"/>
      <c r="AG3607" s="148"/>
      <c r="AH3607" s="148"/>
      <c r="AI3607" s="148"/>
      <c r="AJ3607" s="148"/>
      <c r="AK3607" s="148"/>
      <c r="AL3607" s="139">
        <v>0</v>
      </c>
      <c r="AM3607" s="139">
        <v>0</v>
      </c>
      <c r="AN3607" s="148">
        <f t="shared" si="505"/>
        <v>999.1</v>
      </c>
      <c r="AO3607" s="148">
        <f t="shared" si="506"/>
        <v>21</v>
      </c>
      <c r="AP3607" s="148">
        <v>5</v>
      </c>
      <c r="AQ3607" s="140">
        <v>5</v>
      </c>
      <c r="AS3607" s="42">
        <f t="shared" si="507"/>
        <v>1436.473034452189</v>
      </c>
      <c r="AT3607" s="101">
        <f t="shared" si="508"/>
        <v>0</v>
      </c>
      <c r="AU3607" s="42">
        <f t="shared" si="509"/>
        <v>1436.473034452189</v>
      </c>
      <c r="AV3607" s="42">
        <f t="shared" si="510"/>
        <v>6591.8483711849422</v>
      </c>
      <c r="AW3607" s="102">
        <f t="shared" si="511"/>
        <v>431</v>
      </c>
      <c r="AX3607" s="43">
        <f t="shared" si="504"/>
        <v>0.5</v>
      </c>
      <c r="AY3607" s="43" t="str">
        <f t="shared" si="512"/>
        <v>UTGS</v>
      </c>
    </row>
    <row r="3608" spans="1:51" hidden="1" x14ac:dyDescent="0.2">
      <c r="A3608" s="38">
        <v>3601</v>
      </c>
      <c r="B3608" t="s">
        <v>362</v>
      </c>
      <c r="C3608" t="s">
        <v>289</v>
      </c>
      <c r="D3608">
        <v>550</v>
      </c>
      <c r="E3608" t="s">
        <v>1842</v>
      </c>
      <c r="F3608">
        <v>2</v>
      </c>
      <c r="G3608" t="str">
        <f>LOOKUP(F3608,{0,6,45},{"F","L","H"})</f>
        <v>F</v>
      </c>
      <c r="H3608" t="s">
        <v>5207</v>
      </c>
      <c r="I3608" s="43" t="str">
        <f>IFERROR(VLOOKUP(#REF!,#REF!,2,FALSE),"No")</f>
        <v>No</v>
      </c>
      <c r="J3608" s="139">
        <v>0.75</v>
      </c>
      <c r="K3608" s="148">
        <v>26</v>
      </c>
      <c r="L3608" s="148"/>
      <c r="M3608" s="148"/>
      <c r="N3608" s="148"/>
      <c r="O3608" s="148"/>
      <c r="P3608" s="148"/>
      <c r="Q3608" s="148"/>
      <c r="R3608" s="148"/>
      <c r="S3608" s="148"/>
      <c r="T3608" s="148"/>
      <c r="U3608" s="148"/>
      <c r="V3608" s="148"/>
      <c r="W3608" s="148"/>
      <c r="X3608" s="139">
        <v>2</v>
      </c>
      <c r="Y3608" s="148">
        <v>698.2</v>
      </c>
      <c r="Z3608" s="148">
        <v>4</v>
      </c>
      <c r="AA3608" s="148">
        <v>301.8</v>
      </c>
      <c r="AB3608" s="148"/>
      <c r="AC3608" s="148"/>
      <c r="AD3608" s="148"/>
      <c r="AE3608" s="148"/>
      <c r="AF3608" s="148"/>
      <c r="AG3608" s="148"/>
      <c r="AH3608" s="148"/>
      <c r="AI3608" s="148"/>
      <c r="AJ3608" s="148"/>
      <c r="AK3608" s="148"/>
      <c r="AL3608" s="139">
        <v>0</v>
      </c>
      <c r="AM3608" s="139">
        <v>0</v>
      </c>
      <c r="AN3608" s="148">
        <f t="shared" si="505"/>
        <v>1000</v>
      </c>
      <c r="AO3608" s="148">
        <f t="shared" si="506"/>
        <v>26</v>
      </c>
      <c r="AP3608" s="148">
        <v>3</v>
      </c>
      <c r="AQ3608" s="140">
        <v>14</v>
      </c>
      <c r="AS3608" s="42">
        <f t="shared" si="507"/>
        <v>1673.9704236074717</v>
      </c>
      <c r="AT3608" s="101">
        <f t="shared" si="508"/>
        <v>0</v>
      </c>
      <c r="AU3608" s="42">
        <f t="shared" si="509"/>
        <v>1673.9704236074717</v>
      </c>
      <c r="AV3608" s="42">
        <f t="shared" si="510"/>
        <v>2476.7762658195743</v>
      </c>
      <c r="AW3608" s="102">
        <f t="shared" si="511"/>
        <v>585.0096169344007</v>
      </c>
      <c r="AX3608" s="43">
        <f t="shared" si="504"/>
        <v>0.75</v>
      </c>
      <c r="AY3608" s="43" t="str">
        <f t="shared" si="512"/>
        <v>UTGS</v>
      </c>
    </row>
    <row r="3609" spans="1:51" hidden="1" x14ac:dyDescent="0.2">
      <c r="A3609" s="38">
        <v>3602</v>
      </c>
      <c r="B3609" t="s">
        <v>362</v>
      </c>
      <c r="C3609" t="s">
        <v>289</v>
      </c>
      <c r="D3609">
        <v>320</v>
      </c>
      <c r="E3609" t="s">
        <v>1842</v>
      </c>
      <c r="F3609">
        <v>0.25</v>
      </c>
      <c r="G3609" t="str">
        <f>LOOKUP(F3609,{0,6,45},{"F","L","H"})</f>
        <v>F</v>
      </c>
      <c r="H3609" t="s">
        <v>5209</v>
      </c>
      <c r="I3609" s="43" t="str">
        <f>IFERROR(VLOOKUP(#REF!,#REF!,2,FALSE),"No")</f>
        <v>No</v>
      </c>
      <c r="J3609" s="139">
        <v>0.5</v>
      </c>
      <c r="K3609" s="148">
        <v>23</v>
      </c>
      <c r="L3609" s="148"/>
      <c r="M3609" s="148"/>
      <c r="N3609" s="148"/>
      <c r="O3609" s="148"/>
      <c r="P3609" s="148"/>
      <c r="Q3609" s="148"/>
      <c r="R3609" s="148"/>
      <c r="S3609" s="148"/>
      <c r="T3609" s="148"/>
      <c r="U3609" s="148"/>
      <c r="V3609" s="148"/>
      <c r="W3609" s="148"/>
      <c r="X3609" s="139">
        <v>2</v>
      </c>
      <c r="Y3609" s="148">
        <v>1000</v>
      </c>
      <c r="Z3609" s="148"/>
      <c r="AA3609" s="148"/>
      <c r="AB3609" s="148"/>
      <c r="AC3609" s="148"/>
      <c r="AD3609" s="148"/>
      <c r="AE3609" s="148"/>
      <c r="AF3609" s="148"/>
      <c r="AG3609" s="148"/>
      <c r="AH3609" s="148"/>
      <c r="AI3609" s="148"/>
      <c r="AJ3609" s="148"/>
      <c r="AK3609" s="148"/>
      <c r="AL3609" s="139">
        <v>0</v>
      </c>
      <c r="AM3609" s="139">
        <v>0</v>
      </c>
      <c r="AN3609" s="148">
        <f t="shared" si="505"/>
        <v>1000</v>
      </c>
      <c r="AO3609" s="148">
        <f t="shared" si="506"/>
        <v>23</v>
      </c>
      <c r="AP3609" s="148">
        <v>9</v>
      </c>
      <c r="AQ3609" s="140">
        <v>9</v>
      </c>
      <c r="AS3609" s="42">
        <f t="shared" si="507"/>
        <v>1573.2799901143023</v>
      </c>
      <c r="AT3609" s="101">
        <f t="shared" si="508"/>
        <v>0</v>
      </c>
      <c r="AU3609" s="42">
        <f t="shared" si="509"/>
        <v>1573.2799901143023</v>
      </c>
      <c r="AV3609" s="42">
        <f t="shared" si="510"/>
        <v>3612.3290801637813</v>
      </c>
      <c r="AW3609" s="102">
        <f t="shared" si="511"/>
        <v>431</v>
      </c>
      <c r="AX3609" s="43">
        <f t="shared" si="504"/>
        <v>0.5</v>
      </c>
      <c r="AY3609" s="43" t="str">
        <f t="shared" si="512"/>
        <v>UTGS</v>
      </c>
    </row>
    <row r="3610" spans="1:51" hidden="1" x14ac:dyDescent="0.2">
      <c r="A3610" s="38">
        <v>3603</v>
      </c>
      <c r="B3610" t="s">
        <v>362</v>
      </c>
      <c r="C3610" t="s">
        <v>289</v>
      </c>
      <c r="D3610">
        <v>21100</v>
      </c>
      <c r="E3610" t="s">
        <v>197</v>
      </c>
      <c r="F3610">
        <v>5</v>
      </c>
      <c r="G3610" t="str">
        <f>LOOKUP(F3610,{0,6,45},{"F","L","H"})</f>
        <v>F</v>
      </c>
      <c r="H3610" t="s">
        <v>1639</v>
      </c>
      <c r="I3610" s="43" t="str">
        <f>IFERROR(VLOOKUP(#REF!,#REF!,2,FALSE),"No")</f>
        <v>No</v>
      </c>
      <c r="J3610" s="139">
        <v>2</v>
      </c>
      <c r="K3610" s="148">
        <v>75</v>
      </c>
      <c r="L3610" s="148"/>
      <c r="M3610" s="148"/>
      <c r="N3610" s="148"/>
      <c r="O3610" s="148"/>
      <c r="P3610" s="148"/>
      <c r="Q3610" s="148"/>
      <c r="R3610" s="148"/>
      <c r="S3610" s="148"/>
      <c r="T3610" s="148"/>
      <c r="U3610" s="148"/>
      <c r="V3610" s="148"/>
      <c r="W3610" s="148"/>
      <c r="X3610" s="139">
        <v>1.25</v>
      </c>
      <c r="Y3610" s="148">
        <v>31</v>
      </c>
      <c r="Z3610" s="149">
        <v>4</v>
      </c>
      <c r="AA3610" s="148">
        <v>435.67</v>
      </c>
      <c r="AB3610" s="148">
        <v>6</v>
      </c>
      <c r="AC3610" s="148">
        <v>533.33000000000004</v>
      </c>
      <c r="AD3610" s="148"/>
      <c r="AE3610" s="148"/>
      <c r="AF3610" s="148"/>
      <c r="AG3610" s="148"/>
      <c r="AH3610" s="148"/>
      <c r="AI3610" s="148"/>
      <c r="AJ3610" s="148"/>
      <c r="AK3610" s="148"/>
      <c r="AL3610" s="139">
        <v>0</v>
      </c>
      <c r="AM3610" s="139">
        <v>0</v>
      </c>
      <c r="AN3610" s="148">
        <f t="shared" si="505"/>
        <v>1000</v>
      </c>
      <c r="AO3610" s="148">
        <f t="shared" si="506"/>
        <v>75</v>
      </c>
      <c r="AP3610" s="148">
        <v>6</v>
      </c>
      <c r="AQ3610" s="140">
        <v>7</v>
      </c>
      <c r="AS3610" s="42">
        <f t="shared" si="507"/>
        <v>5473.7608373292451</v>
      </c>
      <c r="AT3610" s="101">
        <f t="shared" si="508"/>
        <v>0</v>
      </c>
      <c r="AU3610" s="42">
        <f t="shared" si="509"/>
        <v>5473.7608373292451</v>
      </c>
      <c r="AV3610" s="42">
        <f t="shared" si="510"/>
        <v>7190.5224602105782</v>
      </c>
      <c r="AW3610" s="102">
        <f t="shared" si="511"/>
        <v>18747.149999999998</v>
      </c>
      <c r="AX3610" s="43">
        <f t="shared" si="504"/>
        <v>2</v>
      </c>
      <c r="AY3610" s="43" t="str">
        <f t="shared" si="512"/>
        <v>UTGS</v>
      </c>
    </row>
    <row r="3611" spans="1:51" hidden="1" x14ac:dyDescent="0.2">
      <c r="A3611" s="38">
        <v>3604</v>
      </c>
      <c r="B3611" t="s">
        <v>5807</v>
      </c>
      <c r="C3611" t="s">
        <v>5745</v>
      </c>
      <c r="D3611">
        <v>21100</v>
      </c>
      <c r="E3611" t="s">
        <v>197</v>
      </c>
      <c r="F3611">
        <v>5</v>
      </c>
      <c r="G3611" t="str">
        <f>LOOKUP(F3611,{0,6,45},{"F","L","H"})</f>
        <v>F</v>
      </c>
      <c r="H3611" t="s">
        <v>318</v>
      </c>
      <c r="I3611" s="43" t="str">
        <f>IFERROR(VLOOKUP(#REF!,#REF!,2,FALSE),"No")</f>
        <v>No</v>
      </c>
      <c r="J3611" s="139">
        <v>2</v>
      </c>
      <c r="K3611" s="148">
        <v>10</v>
      </c>
      <c r="L3611" s="148">
        <v>3</v>
      </c>
      <c r="M3611" s="148">
        <v>232</v>
      </c>
      <c r="N3611" s="148"/>
      <c r="O3611" s="148"/>
      <c r="P3611" s="148"/>
      <c r="Q3611" s="148"/>
      <c r="R3611" s="148"/>
      <c r="S3611" s="148"/>
      <c r="T3611" s="148"/>
      <c r="U3611" s="148"/>
      <c r="V3611" s="148"/>
      <c r="W3611" s="148"/>
      <c r="X3611" s="139">
        <v>6</v>
      </c>
      <c r="Y3611" s="148">
        <v>126.04</v>
      </c>
      <c r="Z3611" s="148">
        <v>8</v>
      </c>
      <c r="AA3611" s="148">
        <v>873.96</v>
      </c>
      <c r="AB3611" s="148"/>
      <c r="AC3611" s="148"/>
      <c r="AD3611" s="148"/>
      <c r="AE3611" s="148"/>
      <c r="AF3611" s="148"/>
      <c r="AG3611" s="148"/>
      <c r="AH3611" s="148"/>
      <c r="AI3611" s="148"/>
      <c r="AJ3611" s="148"/>
      <c r="AK3611" s="148"/>
      <c r="AL3611" s="139">
        <v>0</v>
      </c>
      <c r="AM3611" s="139">
        <v>0</v>
      </c>
      <c r="AN3611" s="148">
        <f t="shared" si="505"/>
        <v>1000</v>
      </c>
      <c r="AO3611" s="148">
        <f t="shared" si="506"/>
        <v>242</v>
      </c>
      <c r="AP3611" s="148">
        <v>1</v>
      </c>
      <c r="AQ3611" s="140">
        <v>1</v>
      </c>
      <c r="AS3611" s="42">
        <f t="shared" si="507"/>
        <v>17662.001635115699</v>
      </c>
      <c r="AT3611" s="101">
        <f t="shared" si="508"/>
        <v>0</v>
      </c>
      <c r="AU3611" s="42">
        <f t="shared" si="509"/>
        <v>17662.001635115699</v>
      </c>
      <c r="AV3611" s="42">
        <f t="shared" si="510"/>
        <v>71235.128921474039</v>
      </c>
      <c r="AW3611" s="102">
        <f t="shared" si="511"/>
        <v>18747.149999999998</v>
      </c>
      <c r="AX3611" s="43">
        <f t="shared" si="504"/>
        <v>2</v>
      </c>
      <c r="AY3611" s="43" t="str">
        <f t="shared" si="512"/>
        <v>UTTSM</v>
      </c>
    </row>
    <row r="3612" spans="1:51" hidden="1" x14ac:dyDescent="0.2">
      <c r="A3612" s="38">
        <v>3605</v>
      </c>
      <c r="B3612" t="s">
        <v>362</v>
      </c>
      <c r="C3612" t="s">
        <v>289</v>
      </c>
      <c r="D3612">
        <v>320</v>
      </c>
      <c r="E3612" t="s">
        <v>1842</v>
      </c>
      <c r="F3612">
        <v>0.25</v>
      </c>
      <c r="G3612" t="str">
        <f>LOOKUP(F3612,{0,6,45},{"F","L","H"})</f>
        <v>F</v>
      </c>
      <c r="H3612" t="s">
        <v>5210</v>
      </c>
      <c r="I3612" s="43" t="str">
        <f>IFERROR(VLOOKUP(#REF!,#REF!,2,FALSE),"No")</f>
        <v>No</v>
      </c>
      <c r="J3612" s="139">
        <v>0.75</v>
      </c>
      <c r="K3612" s="148">
        <v>77</v>
      </c>
      <c r="L3612" s="148"/>
      <c r="M3612" s="148"/>
      <c r="N3612" s="148"/>
      <c r="O3612" s="148"/>
      <c r="P3612" s="148"/>
      <c r="Q3612" s="148"/>
      <c r="R3612" s="148"/>
      <c r="S3612" s="148"/>
      <c r="T3612" s="148"/>
      <c r="U3612" s="148"/>
      <c r="V3612" s="148"/>
      <c r="W3612" s="148"/>
      <c r="X3612" s="139">
        <v>0.75</v>
      </c>
      <c r="Y3612" s="148">
        <v>56.87</v>
      </c>
      <c r="Z3612" s="148">
        <v>2</v>
      </c>
      <c r="AA3612" s="148">
        <v>173.63</v>
      </c>
      <c r="AB3612" s="148">
        <v>4</v>
      </c>
      <c r="AC3612" s="148">
        <v>79</v>
      </c>
      <c r="AD3612" s="148">
        <v>6</v>
      </c>
      <c r="AE3612" s="148">
        <v>690.5</v>
      </c>
      <c r="AF3612" s="148"/>
      <c r="AG3612" s="148"/>
      <c r="AH3612" s="148"/>
      <c r="AI3612" s="148"/>
      <c r="AJ3612" s="148"/>
      <c r="AK3612" s="148"/>
      <c r="AL3612" s="139">
        <v>0</v>
      </c>
      <c r="AM3612" s="139">
        <v>0</v>
      </c>
      <c r="AN3612" s="148">
        <f t="shared" si="505"/>
        <v>1000</v>
      </c>
      <c r="AO3612" s="148">
        <f t="shared" si="506"/>
        <v>77</v>
      </c>
      <c r="AP3612" s="148">
        <v>3</v>
      </c>
      <c r="AQ3612" s="140">
        <v>3</v>
      </c>
      <c r="AS3612" s="42">
        <f t="shared" si="507"/>
        <v>4957.5277929913591</v>
      </c>
      <c r="AT3612" s="101">
        <f t="shared" si="508"/>
        <v>0</v>
      </c>
      <c r="AU3612" s="42">
        <f t="shared" si="509"/>
        <v>4957.5277929913591</v>
      </c>
      <c r="AV3612" s="42">
        <f t="shared" si="510"/>
        <v>17503.675440491348</v>
      </c>
      <c r="AW3612" s="102">
        <f t="shared" si="511"/>
        <v>431</v>
      </c>
      <c r="AX3612" s="43">
        <f t="shared" si="504"/>
        <v>0.75</v>
      </c>
      <c r="AY3612" s="43" t="str">
        <f t="shared" si="512"/>
        <v>UTGS</v>
      </c>
    </row>
    <row r="3613" spans="1:51" hidden="1" x14ac:dyDescent="0.2">
      <c r="A3613" s="38">
        <v>3606</v>
      </c>
      <c r="B3613" t="s">
        <v>362</v>
      </c>
      <c r="C3613" t="s">
        <v>289</v>
      </c>
      <c r="D3613">
        <v>550</v>
      </c>
      <c r="E3613" t="s">
        <v>1842</v>
      </c>
      <c r="F3613">
        <v>2</v>
      </c>
      <c r="G3613" t="str">
        <f>LOOKUP(F3613,{0,6,45},{"F","L","H"})</f>
        <v>F</v>
      </c>
      <c r="H3613" t="s">
        <v>5211</v>
      </c>
      <c r="I3613" s="43" t="str">
        <f>IFERROR(VLOOKUP(#REF!,#REF!,2,FALSE),"No")</f>
        <v>No</v>
      </c>
      <c r="J3613" s="139">
        <v>0.5</v>
      </c>
      <c r="K3613" s="148">
        <v>19</v>
      </c>
      <c r="L3613" s="148"/>
      <c r="M3613" s="148"/>
      <c r="N3613" s="148"/>
      <c r="O3613" s="148"/>
      <c r="P3613" s="148"/>
      <c r="Q3613" s="148"/>
      <c r="R3613" s="148"/>
      <c r="S3613" s="148"/>
      <c r="T3613" s="148"/>
      <c r="U3613" s="148"/>
      <c r="V3613" s="148"/>
      <c r="W3613" s="148"/>
      <c r="X3613" s="139">
        <v>2</v>
      </c>
      <c r="Y3613" s="148">
        <v>1000</v>
      </c>
      <c r="Z3613" s="148"/>
      <c r="AA3613" s="148"/>
      <c r="AB3613" s="148"/>
      <c r="AC3613" s="148"/>
      <c r="AD3613" s="148"/>
      <c r="AE3613" s="148"/>
      <c r="AF3613" s="148"/>
      <c r="AG3613" s="148"/>
      <c r="AH3613" s="148"/>
      <c r="AI3613" s="148"/>
      <c r="AJ3613" s="148"/>
      <c r="AK3613" s="148"/>
      <c r="AL3613" s="139">
        <v>0</v>
      </c>
      <c r="AM3613" s="139">
        <v>0</v>
      </c>
      <c r="AN3613" s="148">
        <f t="shared" si="505"/>
        <v>1000</v>
      </c>
      <c r="AO3613" s="148">
        <f t="shared" si="506"/>
        <v>19</v>
      </c>
      <c r="AP3613" s="148">
        <v>6</v>
      </c>
      <c r="AQ3613" s="140">
        <v>6</v>
      </c>
      <c r="AS3613" s="42">
        <f t="shared" si="507"/>
        <v>1299.6660787900757</v>
      </c>
      <c r="AT3613" s="101">
        <f t="shared" si="508"/>
        <v>0</v>
      </c>
      <c r="AU3613" s="42">
        <f t="shared" si="509"/>
        <v>1299.6660787900757</v>
      </c>
      <c r="AV3613" s="42">
        <f t="shared" si="510"/>
        <v>5418.493620245672</v>
      </c>
      <c r="AW3613" s="102">
        <f t="shared" si="511"/>
        <v>585.0096169344007</v>
      </c>
      <c r="AX3613" s="43">
        <f t="shared" si="504"/>
        <v>0.5</v>
      </c>
      <c r="AY3613" s="43" t="str">
        <f t="shared" si="512"/>
        <v>UTGS</v>
      </c>
    </row>
    <row r="3614" spans="1:51" hidden="1" x14ac:dyDescent="0.2">
      <c r="A3614" s="38">
        <v>3607</v>
      </c>
      <c r="B3614" t="s">
        <v>362</v>
      </c>
      <c r="C3614" t="s">
        <v>289</v>
      </c>
      <c r="D3614">
        <v>320</v>
      </c>
      <c r="E3614" t="s">
        <v>1842</v>
      </c>
      <c r="F3614">
        <v>0.25</v>
      </c>
      <c r="G3614" t="str">
        <f>LOOKUP(F3614,{0,6,45},{"F","L","H"})</f>
        <v>F</v>
      </c>
      <c r="H3614" t="s">
        <v>5212</v>
      </c>
      <c r="I3614" s="43" t="str">
        <f>IFERROR(VLOOKUP(#REF!,#REF!,2,FALSE),"No")</f>
        <v>No</v>
      </c>
      <c r="J3614" s="139">
        <v>0.5</v>
      </c>
      <c r="K3614" s="148">
        <v>91</v>
      </c>
      <c r="L3614" s="148"/>
      <c r="M3614" s="148"/>
      <c r="N3614" s="148"/>
      <c r="O3614" s="148"/>
      <c r="P3614" s="148"/>
      <c r="Q3614" s="148"/>
      <c r="R3614" s="148"/>
      <c r="S3614" s="148"/>
      <c r="T3614" s="148"/>
      <c r="U3614" s="148"/>
      <c r="V3614" s="148"/>
      <c r="W3614" s="148"/>
      <c r="X3614" s="139">
        <v>0.75</v>
      </c>
      <c r="Y3614" s="148">
        <v>278.64999999999998</v>
      </c>
      <c r="Z3614" s="149">
        <v>2</v>
      </c>
      <c r="AA3614" s="148">
        <v>721.35</v>
      </c>
      <c r="AB3614" s="148"/>
      <c r="AC3614" s="148"/>
      <c r="AD3614" s="148"/>
      <c r="AE3614" s="148"/>
      <c r="AF3614" s="148"/>
      <c r="AG3614" s="148"/>
      <c r="AH3614" s="148"/>
      <c r="AI3614" s="148"/>
      <c r="AJ3614" s="148"/>
      <c r="AK3614" s="148"/>
      <c r="AL3614" s="139">
        <v>0</v>
      </c>
      <c r="AM3614" s="139">
        <v>0</v>
      </c>
      <c r="AN3614" s="148">
        <f t="shared" si="505"/>
        <v>1000</v>
      </c>
      <c r="AO3614" s="148">
        <f t="shared" si="506"/>
        <v>91</v>
      </c>
      <c r="AP3614" s="148">
        <v>16</v>
      </c>
      <c r="AQ3614" s="140">
        <v>16</v>
      </c>
      <c r="AS3614" s="42">
        <f t="shared" si="507"/>
        <v>6224.7164826261524</v>
      </c>
      <c r="AT3614" s="101">
        <f t="shared" si="508"/>
        <v>0</v>
      </c>
      <c r="AU3614" s="42">
        <f t="shared" si="509"/>
        <v>6224.7164826261524</v>
      </c>
      <c r="AV3614" s="42">
        <f t="shared" si="510"/>
        <v>2163.9455450921268</v>
      </c>
      <c r="AW3614" s="102">
        <f t="shared" si="511"/>
        <v>431</v>
      </c>
      <c r="AX3614" s="43">
        <f t="shared" si="504"/>
        <v>0.5</v>
      </c>
      <c r="AY3614" s="43" t="str">
        <f t="shared" si="512"/>
        <v>UTGS</v>
      </c>
    </row>
    <row r="3615" spans="1:51" hidden="1" x14ac:dyDescent="0.2">
      <c r="A3615" s="38">
        <v>3608</v>
      </c>
      <c r="B3615" t="s">
        <v>5806</v>
      </c>
      <c r="C3615" t="s">
        <v>5746</v>
      </c>
      <c r="D3615">
        <v>6600</v>
      </c>
      <c r="E3615" t="s">
        <v>198</v>
      </c>
      <c r="F3615">
        <v>5</v>
      </c>
      <c r="G3615" t="str">
        <f>LOOKUP(F3615,{0,6,45},{"F","L","H"})</f>
        <v>F</v>
      </c>
      <c r="H3615" t="s">
        <v>1195</v>
      </c>
      <c r="I3615" s="43" t="str">
        <f>IFERROR(VLOOKUP(#REF!,#REF!,2,FALSE),"No")</f>
        <v>No</v>
      </c>
      <c r="J3615" s="139">
        <v>0.75</v>
      </c>
      <c r="K3615" s="148">
        <v>85</v>
      </c>
      <c r="L3615" s="148"/>
      <c r="M3615" s="148"/>
      <c r="N3615" s="148"/>
      <c r="O3615" s="148"/>
      <c r="P3615" s="148"/>
      <c r="Q3615" s="148"/>
      <c r="R3615" s="148"/>
      <c r="S3615" s="148"/>
      <c r="T3615" s="148"/>
      <c r="U3615" s="148"/>
      <c r="V3615" s="148"/>
      <c r="W3615" s="148"/>
      <c r="X3615" s="139">
        <v>2</v>
      </c>
      <c r="Y3615" s="148">
        <v>532.55999999999995</v>
      </c>
      <c r="Z3615" s="148">
        <v>4</v>
      </c>
      <c r="AA3615" s="148">
        <v>467.44</v>
      </c>
      <c r="AB3615" s="148"/>
      <c r="AC3615" s="148"/>
      <c r="AD3615" s="148"/>
      <c r="AE3615" s="148"/>
      <c r="AF3615" s="148"/>
      <c r="AG3615" s="148"/>
      <c r="AH3615" s="148"/>
      <c r="AI3615" s="148"/>
      <c r="AJ3615" s="148"/>
      <c r="AK3615" s="148"/>
      <c r="AL3615" s="139">
        <v>0</v>
      </c>
      <c r="AM3615" s="139">
        <v>0</v>
      </c>
      <c r="AN3615" s="148">
        <f t="shared" si="505"/>
        <v>1000</v>
      </c>
      <c r="AO3615" s="148">
        <f t="shared" si="506"/>
        <v>85</v>
      </c>
      <c r="AP3615" s="148">
        <v>3</v>
      </c>
      <c r="AQ3615" s="140">
        <v>3</v>
      </c>
      <c r="AS3615" s="42">
        <f t="shared" si="507"/>
        <v>5472.5956156398115</v>
      </c>
      <c r="AT3615" s="101">
        <f t="shared" si="508"/>
        <v>0</v>
      </c>
      <c r="AU3615" s="42">
        <f t="shared" si="509"/>
        <v>5472.5956156398115</v>
      </c>
      <c r="AV3615" s="42">
        <f t="shared" si="510"/>
        <v>11954.168840491344</v>
      </c>
      <c r="AW3615" s="102">
        <f t="shared" si="511"/>
        <v>3698.6666666666665</v>
      </c>
      <c r="AX3615" s="43">
        <f t="shared" si="504"/>
        <v>0.75</v>
      </c>
      <c r="AY3615" s="43" t="str">
        <f t="shared" si="512"/>
        <v>UTTSS</v>
      </c>
    </row>
    <row r="3616" spans="1:51" hidden="1" x14ac:dyDescent="0.2">
      <c r="A3616" s="38">
        <v>3609</v>
      </c>
      <c r="B3616" t="s">
        <v>362</v>
      </c>
      <c r="C3616" t="s">
        <v>289</v>
      </c>
      <c r="D3616">
        <v>320</v>
      </c>
      <c r="E3616" t="s">
        <v>1842</v>
      </c>
      <c r="F3616">
        <v>0.25</v>
      </c>
      <c r="G3616" t="str">
        <f>LOOKUP(F3616,{0,6,45},{"F","L","H"})</f>
        <v>F</v>
      </c>
      <c r="H3616" t="s">
        <v>5213</v>
      </c>
      <c r="I3616" s="43" t="str">
        <f>IFERROR(VLOOKUP(#REF!,#REF!,2,FALSE),"No")</f>
        <v>No</v>
      </c>
      <c r="J3616" s="139">
        <v>0.5</v>
      </c>
      <c r="K3616" s="148">
        <v>62</v>
      </c>
      <c r="L3616" s="148"/>
      <c r="M3616" s="148"/>
      <c r="N3616" s="148"/>
      <c r="O3616" s="148"/>
      <c r="P3616" s="148"/>
      <c r="Q3616" s="148"/>
      <c r="R3616" s="148"/>
      <c r="S3616" s="148"/>
      <c r="T3616" s="148"/>
      <c r="U3616" s="148"/>
      <c r="V3616" s="148"/>
      <c r="W3616" s="148"/>
      <c r="X3616" s="139">
        <v>2</v>
      </c>
      <c r="Y3616" s="148">
        <v>1000</v>
      </c>
      <c r="Z3616" s="148"/>
      <c r="AA3616" s="148"/>
      <c r="AB3616" s="148"/>
      <c r="AC3616" s="148"/>
      <c r="AD3616" s="148"/>
      <c r="AE3616" s="148"/>
      <c r="AF3616" s="148"/>
      <c r="AG3616" s="148"/>
      <c r="AH3616" s="148"/>
      <c r="AI3616" s="148"/>
      <c r="AJ3616" s="148"/>
      <c r="AK3616" s="148"/>
      <c r="AL3616" s="139">
        <v>0</v>
      </c>
      <c r="AM3616" s="139">
        <v>0</v>
      </c>
      <c r="AN3616" s="148">
        <f t="shared" si="505"/>
        <v>1000</v>
      </c>
      <c r="AO3616" s="148">
        <f t="shared" si="506"/>
        <v>62</v>
      </c>
      <c r="AP3616" s="148">
        <v>5</v>
      </c>
      <c r="AQ3616" s="140">
        <v>5</v>
      </c>
      <c r="AS3616" s="42">
        <f t="shared" si="507"/>
        <v>4241.0156255255106</v>
      </c>
      <c r="AT3616" s="101">
        <f t="shared" si="508"/>
        <v>0</v>
      </c>
      <c r="AU3616" s="42">
        <f t="shared" si="509"/>
        <v>4241.0156255255106</v>
      </c>
      <c r="AV3616" s="42">
        <f t="shared" si="510"/>
        <v>6502.1923442948064</v>
      </c>
      <c r="AW3616" s="102">
        <f t="shared" si="511"/>
        <v>431</v>
      </c>
      <c r="AX3616" s="43">
        <f t="shared" si="504"/>
        <v>0.5</v>
      </c>
      <c r="AY3616" s="43" t="str">
        <f t="shared" si="512"/>
        <v>UTGS</v>
      </c>
    </row>
    <row r="3617" spans="1:51" hidden="1" x14ac:dyDescent="0.2">
      <c r="A3617" s="38">
        <v>3610</v>
      </c>
      <c r="B3617" t="s">
        <v>362</v>
      </c>
      <c r="C3617" t="s">
        <v>289</v>
      </c>
      <c r="D3617">
        <v>320</v>
      </c>
      <c r="E3617" t="s">
        <v>1842</v>
      </c>
      <c r="F3617">
        <v>0.25</v>
      </c>
      <c r="G3617" t="str">
        <f>LOOKUP(F3617,{0,6,45},{"F","L","H"})</f>
        <v>F</v>
      </c>
      <c r="H3617" t="s">
        <v>5214</v>
      </c>
      <c r="I3617" s="43" t="str">
        <f>IFERROR(VLOOKUP(#REF!,#REF!,2,FALSE),"No")</f>
        <v>No</v>
      </c>
      <c r="J3617" s="139">
        <v>0.75</v>
      </c>
      <c r="K3617" s="148">
        <v>225</v>
      </c>
      <c r="L3617" s="148"/>
      <c r="M3617" s="148"/>
      <c r="N3617" s="148"/>
      <c r="O3617" s="148"/>
      <c r="P3617" s="148"/>
      <c r="Q3617" s="148"/>
      <c r="R3617" s="148"/>
      <c r="S3617" s="148"/>
      <c r="T3617" s="148"/>
      <c r="U3617" s="148"/>
      <c r="V3617" s="148"/>
      <c r="W3617" s="148"/>
      <c r="X3617" s="139">
        <v>0.75</v>
      </c>
      <c r="Y3617" s="148">
        <v>62</v>
      </c>
      <c r="Z3617" s="148">
        <v>2</v>
      </c>
      <c r="AA3617" s="148">
        <v>938</v>
      </c>
      <c r="AB3617" s="148"/>
      <c r="AC3617" s="148"/>
      <c r="AD3617" s="148"/>
      <c r="AE3617" s="148"/>
      <c r="AF3617" s="148"/>
      <c r="AG3617" s="148"/>
      <c r="AH3617" s="148"/>
      <c r="AI3617" s="148"/>
      <c r="AJ3617" s="148"/>
      <c r="AK3617" s="148"/>
      <c r="AL3617" s="139">
        <v>0</v>
      </c>
      <c r="AM3617" s="139">
        <v>0</v>
      </c>
      <c r="AN3617" s="148">
        <f t="shared" si="505"/>
        <v>1000</v>
      </c>
      <c r="AO3617" s="148">
        <f t="shared" si="506"/>
        <v>225</v>
      </c>
      <c r="AP3617" s="148">
        <v>14</v>
      </c>
      <c r="AQ3617" s="140">
        <v>14</v>
      </c>
      <c r="AS3617" s="42">
        <f t="shared" si="507"/>
        <v>14486.282511987738</v>
      </c>
      <c r="AT3617" s="101">
        <f t="shared" si="508"/>
        <v>0</v>
      </c>
      <c r="AU3617" s="42">
        <f t="shared" si="509"/>
        <v>14486.282511987738</v>
      </c>
      <c r="AV3617" s="42">
        <f t="shared" si="510"/>
        <v>2355.7801229624311</v>
      </c>
      <c r="AW3617" s="102">
        <f t="shared" si="511"/>
        <v>431</v>
      </c>
      <c r="AX3617" s="43">
        <f t="shared" si="504"/>
        <v>0.75</v>
      </c>
      <c r="AY3617" s="43" t="str">
        <f t="shared" si="512"/>
        <v>UTGS</v>
      </c>
    </row>
    <row r="3618" spans="1:51" hidden="1" x14ac:dyDescent="0.2">
      <c r="A3618" s="38">
        <v>3611</v>
      </c>
      <c r="B3618" t="s">
        <v>362</v>
      </c>
      <c r="C3618" t="s">
        <v>289</v>
      </c>
      <c r="D3618">
        <v>320</v>
      </c>
      <c r="E3618" t="s">
        <v>1842</v>
      </c>
      <c r="F3618">
        <v>0.25</v>
      </c>
      <c r="G3618" t="str">
        <f>LOOKUP(F3618,{0,6,45},{"F","L","H"})</f>
        <v>F</v>
      </c>
      <c r="H3618" t="s">
        <v>5215</v>
      </c>
      <c r="I3618" s="43" t="str">
        <f>IFERROR(VLOOKUP(#REF!,#REF!,2,FALSE),"No")</f>
        <v>No</v>
      </c>
      <c r="J3618" s="139">
        <v>0.5</v>
      </c>
      <c r="K3618" s="148">
        <v>46</v>
      </c>
      <c r="L3618" s="148"/>
      <c r="M3618" s="148"/>
      <c r="N3618" s="148"/>
      <c r="O3618" s="148"/>
      <c r="P3618" s="148"/>
      <c r="Q3618" s="148"/>
      <c r="R3618" s="148"/>
      <c r="S3618" s="148"/>
      <c r="T3618" s="148"/>
      <c r="U3618" s="148"/>
      <c r="V3618" s="148"/>
      <c r="W3618" s="148"/>
      <c r="X3618" s="139">
        <v>2</v>
      </c>
      <c r="Y3618" s="148">
        <v>1000</v>
      </c>
      <c r="Z3618" s="148"/>
      <c r="AA3618" s="148"/>
      <c r="AB3618" s="148"/>
      <c r="AC3618" s="148"/>
      <c r="AD3618" s="148"/>
      <c r="AE3618" s="148"/>
      <c r="AF3618" s="148"/>
      <c r="AG3618" s="148"/>
      <c r="AH3618" s="148"/>
      <c r="AI3618" s="148"/>
      <c r="AJ3618" s="148"/>
      <c r="AK3618" s="148"/>
      <c r="AL3618" s="139">
        <v>0</v>
      </c>
      <c r="AM3618" s="139">
        <v>0</v>
      </c>
      <c r="AN3618" s="148">
        <f t="shared" si="505"/>
        <v>1000</v>
      </c>
      <c r="AO3618" s="148">
        <f t="shared" si="506"/>
        <v>46</v>
      </c>
      <c r="AP3618" s="148">
        <v>9</v>
      </c>
      <c r="AQ3618" s="140">
        <v>9</v>
      </c>
      <c r="AS3618" s="42">
        <f t="shared" si="507"/>
        <v>3146.5599802286047</v>
      </c>
      <c r="AT3618" s="101">
        <f t="shared" si="508"/>
        <v>0</v>
      </c>
      <c r="AU3618" s="42">
        <f t="shared" si="509"/>
        <v>3146.5599802286047</v>
      </c>
      <c r="AV3618" s="42">
        <f t="shared" si="510"/>
        <v>3612.3290801637813</v>
      </c>
      <c r="AW3618" s="102">
        <f t="shared" si="511"/>
        <v>431</v>
      </c>
      <c r="AX3618" s="43">
        <f t="shared" si="504"/>
        <v>0.5</v>
      </c>
      <c r="AY3618" s="43" t="str">
        <f t="shared" si="512"/>
        <v>UTGS</v>
      </c>
    </row>
    <row r="3619" spans="1:51" hidden="1" x14ac:dyDescent="0.2">
      <c r="A3619" s="38">
        <v>3612</v>
      </c>
      <c r="B3619" t="s">
        <v>362</v>
      </c>
      <c r="C3619" t="s">
        <v>289</v>
      </c>
      <c r="D3619">
        <v>320</v>
      </c>
      <c r="E3619" t="s">
        <v>1842</v>
      </c>
      <c r="F3619">
        <v>0.25</v>
      </c>
      <c r="G3619" t="str">
        <f>LOOKUP(F3619,{0,6,45},{"F","L","H"})</f>
        <v>F</v>
      </c>
      <c r="H3619" t="s">
        <v>5216</v>
      </c>
      <c r="I3619" s="43" t="str">
        <f>IFERROR(VLOOKUP(#REF!,#REF!,2,FALSE),"No")</f>
        <v>No</v>
      </c>
      <c r="J3619" s="139">
        <v>1.25</v>
      </c>
      <c r="K3619" s="148">
        <v>82</v>
      </c>
      <c r="L3619" s="148"/>
      <c r="M3619" s="148"/>
      <c r="N3619" s="148"/>
      <c r="O3619" s="148"/>
      <c r="P3619" s="148"/>
      <c r="Q3619" s="148"/>
      <c r="R3619" s="148"/>
      <c r="S3619" s="148"/>
      <c r="T3619" s="148"/>
      <c r="U3619" s="148"/>
      <c r="V3619" s="148"/>
      <c r="W3619" s="148"/>
      <c r="X3619" s="139">
        <v>2</v>
      </c>
      <c r="Y3619" s="148">
        <v>911.25</v>
      </c>
      <c r="Z3619" s="149">
        <v>4</v>
      </c>
      <c r="AA3619" s="148">
        <v>88.75</v>
      </c>
      <c r="AB3619" s="148"/>
      <c r="AC3619" s="148"/>
      <c r="AD3619" s="148"/>
      <c r="AE3619" s="148"/>
      <c r="AF3619" s="148"/>
      <c r="AG3619" s="148"/>
      <c r="AH3619" s="148"/>
      <c r="AI3619" s="148"/>
      <c r="AJ3619" s="148"/>
      <c r="AK3619" s="148"/>
      <c r="AL3619" s="139">
        <v>0</v>
      </c>
      <c r="AM3619" s="139">
        <v>0</v>
      </c>
      <c r="AN3619" s="148">
        <f t="shared" si="505"/>
        <v>1000</v>
      </c>
      <c r="AO3619" s="148">
        <f t="shared" si="506"/>
        <v>82</v>
      </c>
      <c r="AP3619" s="148">
        <v>6</v>
      </c>
      <c r="AQ3619" s="140">
        <v>60</v>
      </c>
      <c r="AS3619" s="42">
        <f t="shared" si="507"/>
        <v>6110.1051821466417</v>
      </c>
      <c r="AT3619" s="101">
        <f t="shared" si="508"/>
        <v>0</v>
      </c>
      <c r="AU3619" s="42">
        <f t="shared" si="509"/>
        <v>6110.1051821466417</v>
      </c>
      <c r="AV3619" s="42">
        <f t="shared" si="510"/>
        <v>552.45498702456723</v>
      </c>
      <c r="AW3619" s="102">
        <f t="shared" si="511"/>
        <v>431</v>
      </c>
      <c r="AX3619" s="43">
        <f t="shared" si="504"/>
        <v>1.25</v>
      </c>
      <c r="AY3619" s="43" t="str">
        <f t="shared" si="512"/>
        <v>UTGS</v>
      </c>
    </row>
    <row r="3620" spans="1:51" hidden="1" x14ac:dyDescent="0.2">
      <c r="A3620" s="38">
        <v>3613</v>
      </c>
      <c r="B3620" t="s">
        <v>362</v>
      </c>
      <c r="C3620" t="s">
        <v>289</v>
      </c>
      <c r="D3620">
        <v>320</v>
      </c>
      <c r="E3620" t="s">
        <v>1245</v>
      </c>
      <c r="F3620">
        <v>0.25</v>
      </c>
      <c r="G3620" t="str">
        <f>LOOKUP(F3620,{0,6,45},{"F","L","H"})</f>
        <v>F</v>
      </c>
      <c r="H3620" t="s">
        <v>5217</v>
      </c>
      <c r="I3620" s="43" t="str">
        <f>IFERROR(VLOOKUP(#REF!,#REF!,2,FALSE),"No")</f>
        <v>No</v>
      </c>
      <c r="J3620" s="139">
        <v>0.5</v>
      </c>
      <c r="K3620" s="148">
        <v>101</v>
      </c>
      <c r="L3620" s="148"/>
      <c r="M3620" s="148"/>
      <c r="N3620" s="148"/>
      <c r="O3620" s="148"/>
      <c r="P3620" s="148"/>
      <c r="Q3620" s="148"/>
      <c r="R3620" s="148"/>
      <c r="S3620" s="148"/>
      <c r="T3620" s="148"/>
      <c r="U3620" s="148"/>
      <c r="V3620" s="148"/>
      <c r="W3620" s="148"/>
      <c r="X3620" s="139">
        <v>1.25</v>
      </c>
      <c r="Y3620" s="148">
        <v>360</v>
      </c>
      <c r="Z3620" s="148">
        <v>2</v>
      </c>
      <c r="AA3620" s="148">
        <v>457.58</v>
      </c>
      <c r="AB3620" s="148">
        <v>4</v>
      </c>
      <c r="AC3620" s="148">
        <v>182.42</v>
      </c>
      <c r="AD3620" s="148"/>
      <c r="AE3620" s="148"/>
      <c r="AF3620" s="148"/>
      <c r="AG3620" s="148"/>
      <c r="AH3620" s="148"/>
      <c r="AI3620" s="148"/>
      <c r="AJ3620" s="148"/>
      <c r="AK3620" s="148"/>
      <c r="AL3620" s="139">
        <v>0</v>
      </c>
      <c r="AM3620" s="139">
        <v>0</v>
      </c>
      <c r="AN3620" s="148">
        <f t="shared" si="505"/>
        <v>999.99999999999989</v>
      </c>
      <c r="AO3620" s="148">
        <f t="shared" si="506"/>
        <v>101</v>
      </c>
      <c r="AP3620" s="148">
        <v>18</v>
      </c>
      <c r="AQ3620" s="140">
        <v>31</v>
      </c>
      <c r="AS3620" s="42">
        <f t="shared" si="507"/>
        <v>6908.7512609367186</v>
      </c>
      <c r="AT3620" s="101">
        <f t="shared" si="508"/>
        <v>0</v>
      </c>
      <c r="AU3620" s="42">
        <f t="shared" si="509"/>
        <v>6908.7512609367186</v>
      </c>
      <c r="AV3620" s="42">
        <f t="shared" si="510"/>
        <v>1099.0617135959367</v>
      </c>
      <c r="AW3620" s="102">
        <f t="shared" si="511"/>
        <v>431</v>
      </c>
      <c r="AX3620" s="43">
        <f t="shared" si="504"/>
        <v>0.5</v>
      </c>
      <c r="AY3620" s="43" t="str">
        <f t="shared" si="512"/>
        <v>UTGS</v>
      </c>
    </row>
    <row r="3621" spans="1:51" hidden="1" x14ac:dyDescent="0.2">
      <c r="A3621" s="38">
        <v>3614</v>
      </c>
      <c r="B3621" t="s">
        <v>362</v>
      </c>
      <c r="C3621" t="s">
        <v>289</v>
      </c>
      <c r="D3621">
        <v>540</v>
      </c>
      <c r="E3621" t="s">
        <v>195</v>
      </c>
      <c r="F3621">
        <v>0.25</v>
      </c>
      <c r="G3621" t="str">
        <f>LOOKUP(F3621,{0,6,45},{"F","L","H"})</f>
        <v>F</v>
      </c>
      <c r="H3621" t="s">
        <v>5219</v>
      </c>
      <c r="I3621" s="43" t="str">
        <f>IFERROR(VLOOKUP(#REF!,#REF!,2,FALSE),"No")</f>
        <v>No</v>
      </c>
      <c r="J3621" s="139">
        <v>0.75</v>
      </c>
      <c r="K3621" s="148">
        <v>156</v>
      </c>
      <c r="L3621" s="148"/>
      <c r="M3621" s="148"/>
      <c r="N3621" s="148"/>
      <c r="O3621" s="148"/>
      <c r="P3621" s="148"/>
      <c r="Q3621" s="148"/>
      <c r="R3621" s="148"/>
      <c r="S3621" s="148"/>
      <c r="T3621" s="148"/>
      <c r="U3621" s="148"/>
      <c r="V3621" s="148"/>
      <c r="W3621" s="148"/>
      <c r="X3621" s="139">
        <v>0.75</v>
      </c>
      <c r="Y3621" s="148">
        <v>109.27</v>
      </c>
      <c r="Z3621" s="148">
        <v>2</v>
      </c>
      <c r="AA3621" s="148">
        <v>222.39</v>
      </c>
      <c r="AB3621" s="148">
        <v>4</v>
      </c>
      <c r="AC3621" s="148">
        <v>668.34</v>
      </c>
      <c r="AD3621" s="148"/>
      <c r="AE3621" s="148"/>
      <c r="AF3621" s="148"/>
      <c r="AG3621" s="148"/>
      <c r="AH3621" s="148"/>
      <c r="AI3621" s="148"/>
      <c r="AJ3621" s="148"/>
      <c r="AK3621" s="148"/>
      <c r="AL3621" s="139">
        <v>0</v>
      </c>
      <c r="AM3621" s="139">
        <v>0</v>
      </c>
      <c r="AN3621" s="148">
        <f t="shared" si="505"/>
        <v>1000</v>
      </c>
      <c r="AO3621" s="148">
        <f t="shared" si="506"/>
        <v>156</v>
      </c>
      <c r="AP3621" s="148">
        <v>7</v>
      </c>
      <c r="AQ3621" s="140">
        <v>7</v>
      </c>
      <c r="AS3621" s="42">
        <f t="shared" si="507"/>
        <v>10043.822541644831</v>
      </c>
      <c r="AT3621" s="101">
        <f t="shared" si="508"/>
        <v>0</v>
      </c>
      <c r="AU3621" s="42">
        <f t="shared" si="509"/>
        <v>10043.822541644831</v>
      </c>
      <c r="AV3621" s="42">
        <f t="shared" si="510"/>
        <v>5447.3180173534338</v>
      </c>
      <c r="AW3621" s="102">
        <f t="shared" si="511"/>
        <v>585.0096169344007</v>
      </c>
      <c r="AX3621" s="43">
        <f t="shared" si="504"/>
        <v>0.75</v>
      </c>
      <c r="AY3621" s="43" t="str">
        <f t="shared" si="512"/>
        <v>UTGS</v>
      </c>
    </row>
    <row r="3622" spans="1:51" hidden="1" x14ac:dyDescent="0.2">
      <c r="A3622" s="38">
        <v>3615</v>
      </c>
      <c r="B3622" t="s">
        <v>362</v>
      </c>
      <c r="C3622" t="s">
        <v>289</v>
      </c>
      <c r="D3622">
        <v>540</v>
      </c>
      <c r="E3622" t="s">
        <v>1250</v>
      </c>
      <c r="F3622">
        <v>0.25</v>
      </c>
      <c r="G3622" t="str">
        <f>LOOKUP(F3622,{0,6,45},{"F","L","H"})</f>
        <v>F</v>
      </c>
      <c r="H3622" t="s">
        <v>5220</v>
      </c>
      <c r="I3622" s="43" t="str">
        <f>IFERROR(VLOOKUP(#REF!,#REF!,2,FALSE),"No")</f>
        <v>No</v>
      </c>
      <c r="J3622" s="139">
        <v>0.5</v>
      </c>
      <c r="K3622" s="148">
        <v>25</v>
      </c>
      <c r="L3622" s="148"/>
      <c r="M3622" s="148"/>
      <c r="N3622" s="148"/>
      <c r="O3622" s="148"/>
      <c r="P3622" s="148"/>
      <c r="Q3622" s="148"/>
      <c r="R3622" s="148"/>
      <c r="S3622" s="148"/>
      <c r="T3622" s="148"/>
      <c r="U3622" s="148"/>
      <c r="V3622" s="148"/>
      <c r="W3622" s="148"/>
      <c r="X3622" s="139">
        <v>1.25</v>
      </c>
      <c r="Y3622" s="148">
        <v>295.07</v>
      </c>
      <c r="Z3622" s="148">
        <v>2</v>
      </c>
      <c r="AA3622" s="148">
        <v>598.80999999999995</v>
      </c>
      <c r="AB3622" s="148">
        <v>4</v>
      </c>
      <c r="AC3622" s="148">
        <v>106.12</v>
      </c>
      <c r="AD3622" s="148"/>
      <c r="AE3622" s="148"/>
      <c r="AF3622" s="148"/>
      <c r="AG3622" s="148"/>
      <c r="AH3622" s="148"/>
      <c r="AI3622" s="148"/>
      <c r="AJ3622" s="148"/>
      <c r="AK3622" s="148"/>
      <c r="AL3622" s="139">
        <v>0</v>
      </c>
      <c r="AM3622" s="139">
        <v>0</v>
      </c>
      <c r="AN3622" s="148">
        <f t="shared" si="505"/>
        <v>999.99999999999989</v>
      </c>
      <c r="AO3622" s="148">
        <f t="shared" si="506"/>
        <v>25</v>
      </c>
      <c r="AP3622" s="148">
        <v>10</v>
      </c>
      <c r="AQ3622" s="140">
        <v>10</v>
      </c>
      <c r="AS3622" s="42">
        <f t="shared" si="507"/>
        <v>1710.0869457764154</v>
      </c>
      <c r="AT3622" s="101">
        <f t="shared" si="508"/>
        <v>0</v>
      </c>
      <c r="AU3622" s="42">
        <f t="shared" si="509"/>
        <v>1710.0869457764154</v>
      </c>
      <c r="AV3622" s="42">
        <f t="shared" si="510"/>
        <v>3347.8391121474037</v>
      </c>
      <c r="AW3622" s="102">
        <f t="shared" si="511"/>
        <v>585.0096169344007</v>
      </c>
      <c r="AX3622" s="43">
        <f t="shared" si="504"/>
        <v>0.5</v>
      </c>
      <c r="AY3622" s="43" t="str">
        <f t="shared" si="512"/>
        <v>UTGS</v>
      </c>
    </row>
    <row r="3623" spans="1:51" hidden="1" x14ac:dyDescent="0.2">
      <c r="A3623" s="38">
        <v>3616</v>
      </c>
      <c r="B3623" t="s">
        <v>362</v>
      </c>
      <c r="C3623" t="s">
        <v>289</v>
      </c>
      <c r="D3623">
        <v>320</v>
      </c>
      <c r="E3623" t="s">
        <v>1842</v>
      </c>
      <c r="F3623">
        <v>0.25</v>
      </c>
      <c r="G3623" t="str">
        <f>LOOKUP(F3623,{0,6,45},{"F","L","H"})</f>
        <v>F</v>
      </c>
      <c r="H3623" t="s">
        <v>5221</v>
      </c>
      <c r="I3623" s="43" t="str">
        <f>IFERROR(VLOOKUP(#REF!,#REF!,2,FALSE),"No")</f>
        <v>No</v>
      </c>
      <c r="J3623" s="139">
        <v>0.5</v>
      </c>
      <c r="K3623" s="148">
        <v>44</v>
      </c>
      <c r="L3623" s="148"/>
      <c r="M3623" s="148"/>
      <c r="N3623" s="148"/>
      <c r="O3623" s="148"/>
      <c r="P3623" s="148"/>
      <c r="Q3623" s="148"/>
      <c r="R3623" s="148"/>
      <c r="S3623" s="148"/>
      <c r="T3623" s="148"/>
      <c r="U3623" s="148"/>
      <c r="V3623" s="148"/>
      <c r="W3623" s="148"/>
      <c r="X3623" s="139">
        <v>2</v>
      </c>
      <c r="Y3623" s="148">
        <v>1000</v>
      </c>
      <c r="Z3623" s="149"/>
      <c r="AA3623" s="148"/>
      <c r="AB3623" s="148"/>
      <c r="AC3623" s="148"/>
      <c r="AD3623" s="148"/>
      <c r="AE3623" s="148"/>
      <c r="AF3623" s="148"/>
      <c r="AG3623" s="148"/>
      <c r="AH3623" s="148"/>
      <c r="AI3623" s="148"/>
      <c r="AJ3623" s="148"/>
      <c r="AK3623" s="148"/>
      <c r="AL3623" s="139">
        <v>0</v>
      </c>
      <c r="AM3623" s="139">
        <v>0</v>
      </c>
      <c r="AN3623" s="148">
        <f t="shared" si="505"/>
        <v>1000</v>
      </c>
      <c r="AO3623" s="148">
        <f t="shared" si="506"/>
        <v>44</v>
      </c>
      <c r="AP3623" s="148">
        <v>12</v>
      </c>
      <c r="AQ3623" s="140">
        <v>12</v>
      </c>
      <c r="AS3623" s="42">
        <f t="shared" si="507"/>
        <v>3009.7530245664911</v>
      </c>
      <c r="AT3623" s="101">
        <f t="shared" si="508"/>
        <v>0</v>
      </c>
      <c r="AU3623" s="42">
        <f t="shared" si="509"/>
        <v>3009.7530245664911</v>
      </c>
      <c r="AV3623" s="42">
        <f t="shared" si="510"/>
        <v>2709.246810122836</v>
      </c>
      <c r="AW3623" s="102">
        <f t="shared" si="511"/>
        <v>431</v>
      </c>
      <c r="AX3623" s="43">
        <f t="shared" si="504"/>
        <v>0.5</v>
      </c>
      <c r="AY3623" s="43" t="str">
        <f t="shared" si="512"/>
        <v>UTGS</v>
      </c>
    </row>
    <row r="3624" spans="1:51" hidden="1" x14ac:dyDescent="0.2">
      <c r="A3624" s="38">
        <v>3617</v>
      </c>
      <c r="B3624" t="s">
        <v>362</v>
      </c>
      <c r="C3624" t="s">
        <v>289</v>
      </c>
      <c r="D3624">
        <v>320</v>
      </c>
      <c r="E3624" t="s">
        <v>1842</v>
      </c>
      <c r="F3624">
        <v>0.25</v>
      </c>
      <c r="G3624" t="str">
        <f>LOOKUP(F3624,{0,6,45},{"F","L","H"})</f>
        <v>F</v>
      </c>
      <c r="H3624" t="s">
        <v>5222</v>
      </c>
      <c r="I3624" s="43" t="str">
        <f>IFERROR(VLOOKUP(#REF!,#REF!,2,FALSE),"No")</f>
        <v>No</v>
      </c>
      <c r="J3624" s="139">
        <v>0.5</v>
      </c>
      <c r="K3624" s="148">
        <v>40</v>
      </c>
      <c r="L3624" s="148"/>
      <c r="M3624" s="148"/>
      <c r="N3624" s="148"/>
      <c r="O3624" s="148"/>
      <c r="P3624" s="148"/>
      <c r="Q3624" s="148"/>
      <c r="R3624" s="148"/>
      <c r="S3624" s="148"/>
      <c r="T3624" s="148"/>
      <c r="U3624" s="148"/>
      <c r="V3624" s="148"/>
      <c r="W3624" s="148"/>
      <c r="X3624" s="139">
        <v>2</v>
      </c>
      <c r="Y3624" s="148">
        <v>1000</v>
      </c>
      <c r="Z3624" s="148"/>
      <c r="AA3624" s="148"/>
      <c r="AB3624" s="148"/>
      <c r="AC3624" s="148"/>
      <c r="AD3624" s="148"/>
      <c r="AE3624" s="148"/>
      <c r="AF3624" s="148"/>
      <c r="AG3624" s="148"/>
      <c r="AH3624" s="148"/>
      <c r="AI3624" s="148"/>
      <c r="AJ3624" s="148"/>
      <c r="AK3624" s="148"/>
      <c r="AL3624" s="139">
        <v>0</v>
      </c>
      <c r="AM3624" s="139">
        <v>0</v>
      </c>
      <c r="AN3624" s="148">
        <f t="shared" si="505"/>
        <v>1000</v>
      </c>
      <c r="AO3624" s="148">
        <f t="shared" si="506"/>
        <v>40</v>
      </c>
      <c r="AP3624" s="148">
        <v>15</v>
      </c>
      <c r="AQ3624" s="140">
        <v>15</v>
      </c>
      <c r="AS3624" s="42">
        <f t="shared" si="507"/>
        <v>2736.139113242265</v>
      </c>
      <c r="AT3624" s="101">
        <f t="shared" si="508"/>
        <v>0</v>
      </c>
      <c r="AU3624" s="42">
        <f t="shared" si="509"/>
        <v>2736.139113242265</v>
      </c>
      <c r="AV3624" s="42">
        <f t="shared" si="510"/>
        <v>2167.3974480982688</v>
      </c>
      <c r="AW3624" s="102">
        <f t="shared" si="511"/>
        <v>431</v>
      </c>
      <c r="AX3624" s="43">
        <f t="shared" si="504"/>
        <v>0.5</v>
      </c>
      <c r="AY3624" s="43" t="str">
        <f t="shared" si="512"/>
        <v>UTGS</v>
      </c>
    </row>
    <row r="3625" spans="1:51" hidden="1" x14ac:dyDescent="0.2">
      <c r="A3625" s="38">
        <v>3618</v>
      </c>
      <c r="B3625" t="s">
        <v>5806</v>
      </c>
      <c r="C3625" t="s">
        <v>289</v>
      </c>
      <c r="D3625">
        <v>550</v>
      </c>
      <c r="E3625" t="s">
        <v>1228</v>
      </c>
      <c r="F3625">
        <v>2</v>
      </c>
      <c r="G3625" t="str">
        <f>LOOKUP(F3625,{0,6,45},{"F","L","H"})</f>
        <v>F</v>
      </c>
      <c r="H3625" t="s">
        <v>5223</v>
      </c>
      <c r="I3625" s="43" t="str">
        <f>IFERROR(VLOOKUP(#REF!,#REF!,2,FALSE),"No")</f>
        <v>No</v>
      </c>
      <c r="J3625" s="139">
        <v>1.25</v>
      </c>
      <c r="K3625" s="148">
        <v>151</v>
      </c>
      <c r="L3625" s="148"/>
      <c r="M3625" s="148"/>
      <c r="N3625" s="148"/>
      <c r="O3625" s="148"/>
      <c r="P3625" s="148"/>
      <c r="Q3625" s="148"/>
      <c r="R3625" s="148"/>
      <c r="S3625" s="148"/>
      <c r="T3625" s="148"/>
      <c r="U3625" s="148"/>
      <c r="V3625" s="148"/>
      <c r="W3625" s="148"/>
      <c r="X3625" s="139">
        <v>1.25</v>
      </c>
      <c r="Y3625" s="148">
        <v>201</v>
      </c>
      <c r="Z3625" s="148">
        <v>2</v>
      </c>
      <c r="AA3625" s="148">
        <v>173.17</v>
      </c>
      <c r="AB3625" s="148">
        <v>4</v>
      </c>
      <c r="AC3625" s="148">
        <v>625.83000000000004</v>
      </c>
      <c r="AD3625" s="148"/>
      <c r="AE3625" s="148"/>
      <c r="AF3625" s="148"/>
      <c r="AG3625" s="148"/>
      <c r="AH3625" s="148"/>
      <c r="AI3625" s="148"/>
      <c r="AJ3625" s="148"/>
      <c r="AK3625" s="148"/>
      <c r="AL3625" s="139">
        <v>0</v>
      </c>
      <c r="AM3625" s="139">
        <v>0</v>
      </c>
      <c r="AN3625" s="148">
        <f t="shared" si="505"/>
        <v>1000</v>
      </c>
      <c r="AO3625" s="148">
        <f t="shared" si="506"/>
        <v>151</v>
      </c>
      <c r="AP3625" s="148">
        <v>3</v>
      </c>
      <c r="AQ3625" s="140">
        <v>12</v>
      </c>
      <c r="AS3625" s="42">
        <f t="shared" si="507"/>
        <v>11251.535152489547</v>
      </c>
      <c r="AT3625" s="101">
        <f t="shared" si="508"/>
        <v>0</v>
      </c>
      <c r="AU3625" s="42">
        <f t="shared" si="509"/>
        <v>11251.535152489547</v>
      </c>
      <c r="AV3625" s="42">
        <f t="shared" si="510"/>
        <v>3094.9052351228365</v>
      </c>
      <c r="AW3625" s="102">
        <f t="shared" si="511"/>
        <v>585.0096169344007</v>
      </c>
      <c r="AX3625" s="43">
        <f t="shared" si="504"/>
        <v>1.25</v>
      </c>
      <c r="AY3625" s="43" t="str">
        <f t="shared" si="512"/>
        <v>UTGS</v>
      </c>
    </row>
    <row r="3626" spans="1:51" hidden="1" x14ac:dyDescent="0.2">
      <c r="A3626" s="38">
        <v>3619</v>
      </c>
      <c r="B3626" t="s">
        <v>362</v>
      </c>
      <c r="C3626" t="s">
        <v>289</v>
      </c>
      <c r="D3626">
        <v>320</v>
      </c>
      <c r="E3626" t="s">
        <v>1842</v>
      </c>
      <c r="F3626">
        <v>0.25</v>
      </c>
      <c r="G3626" t="str">
        <f>LOOKUP(F3626,{0,6,45},{"F","L","H"})</f>
        <v>F</v>
      </c>
      <c r="H3626" t="s">
        <v>5224</v>
      </c>
      <c r="I3626" s="43" t="str">
        <f>IFERROR(VLOOKUP(#REF!,#REF!,2,FALSE),"No")</f>
        <v>No</v>
      </c>
      <c r="J3626" s="139">
        <v>0.5</v>
      </c>
      <c r="K3626" s="148">
        <v>28</v>
      </c>
      <c r="L3626" s="148"/>
      <c r="M3626" s="148"/>
      <c r="N3626" s="148"/>
      <c r="O3626" s="148"/>
      <c r="P3626" s="148"/>
      <c r="Q3626" s="148"/>
      <c r="R3626" s="148"/>
      <c r="S3626" s="148"/>
      <c r="T3626" s="148"/>
      <c r="U3626" s="148"/>
      <c r="V3626" s="148"/>
      <c r="W3626" s="148"/>
      <c r="X3626" s="139">
        <v>2</v>
      </c>
      <c r="Y3626" s="148">
        <v>1000</v>
      </c>
      <c r="Z3626" s="148"/>
      <c r="AA3626" s="148"/>
      <c r="AB3626" s="148"/>
      <c r="AC3626" s="148"/>
      <c r="AD3626" s="148"/>
      <c r="AE3626" s="148"/>
      <c r="AF3626" s="148"/>
      <c r="AG3626" s="148"/>
      <c r="AH3626" s="148"/>
      <c r="AI3626" s="148"/>
      <c r="AJ3626" s="148"/>
      <c r="AK3626" s="148"/>
      <c r="AL3626" s="139">
        <v>0</v>
      </c>
      <c r="AM3626" s="139">
        <v>0</v>
      </c>
      <c r="AN3626" s="148">
        <f t="shared" si="505"/>
        <v>1000</v>
      </c>
      <c r="AO3626" s="148">
        <f t="shared" si="506"/>
        <v>28</v>
      </c>
      <c r="AP3626" s="148">
        <v>10</v>
      </c>
      <c r="AQ3626" s="140">
        <v>10</v>
      </c>
      <c r="AS3626" s="42">
        <f t="shared" si="507"/>
        <v>1915.2973792695852</v>
      </c>
      <c r="AT3626" s="101">
        <f t="shared" si="508"/>
        <v>0</v>
      </c>
      <c r="AU3626" s="42">
        <f t="shared" si="509"/>
        <v>1915.2973792695852</v>
      </c>
      <c r="AV3626" s="42">
        <f t="shared" si="510"/>
        <v>3251.0961721474032</v>
      </c>
      <c r="AW3626" s="102">
        <f t="shared" si="511"/>
        <v>431</v>
      </c>
      <c r="AX3626" s="43">
        <f t="shared" si="504"/>
        <v>0.5</v>
      </c>
      <c r="AY3626" s="43" t="str">
        <f t="shared" si="512"/>
        <v>UTGS</v>
      </c>
    </row>
    <row r="3627" spans="1:51" hidden="1" x14ac:dyDescent="0.2">
      <c r="A3627" s="38">
        <v>3620</v>
      </c>
      <c r="B3627" t="s">
        <v>362</v>
      </c>
      <c r="C3627" t="s">
        <v>289</v>
      </c>
      <c r="D3627">
        <v>320</v>
      </c>
      <c r="E3627" t="s">
        <v>1245</v>
      </c>
      <c r="F3627">
        <v>0.25</v>
      </c>
      <c r="G3627" t="str">
        <f>LOOKUP(F3627,{0,6,45},{"F","L","H"})</f>
        <v>F</v>
      </c>
      <c r="H3627" t="s">
        <v>5225</v>
      </c>
      <c r="I3627" s="43" t="str">
        <f>IFERROR(VLOOKUP(#REF!,#REF!,2,FALSE),"No")</f>
        <v>No</v>
      </c>
      <c r="J3627" s="139">
        <v>0.5</v>
      </c>
      <c r="K3627" s="148">
        <v>39</v>
      </c>
      <c r="L3627" s="148"/>
      <c r="M3627" s="148"/>
      <c r="N3627" s="148"/>
      <c r="O3627" s="148"/>
      <c r="P3627" s="148"/>
      <c r="Q3627" s="148"/>
      <c r="R3627" s="148"/>
      <c r="S3627" s="148"/>
      <c r="T3627" s="148"/>
      <c r="U3627" s="148"/>
      <c r="V3627" s="148"/>
      <c r="W3627" s="148"/>
      <c r="X3627" s="139">
        <v>0.75</v>
      </c>
      <c r="Y3627" s="148">
        <v>103.5</v>
      </c>
      <c r="Z3627" s="148">
        <v>2</v>
      </c>
      <c r="AA3627" s="148">
        <v>896.5</v>
      </c>
      <c r="AB3627" s="148"/>
      <c r="AC3627" s="148"/>
      <c r="AD3627" s="148"/>
      <c r="AE3627" s="148"/>
      <c r="AF3627" s="148"/>
      <c r="AG3627" s="148"/>
      <c r="AH3627" s="148"/>
      <c r="AI3627" s="148"/>
      <c r="AJ3627" s="148"/>
      <c r="AK3627" s="148"/>
      <c r="AL3627" s="139">
        <v>0</v>
      </c>
      <c r="AM3627" s="139">
        <v>0</v>
      </c>
      <c r="AN3627" s="148">
        <f t="shared" si="505"/>
        <v>1000</v>
      </c>
      <c r="AO3627" s="148">
        <f t="shared" si="506"/>
        <v>39</v>
      </c>
      <c r="AP3627" s="148">
        <v>6</v>
      </c>
      <c r="AQ3627" s="140">
        <v>6</v>
      </c>
      <c r="AS3627" s="42">
        <f t="shared" si="507"/>
        <v>2667.735635411208</v>
      </c>
      <c r="AT3627" s="101">
        <f t="shared" si="508"/>
        <v>0</v>
      </c>
      <c r="AU3627" s="42">
        <f t="shared" si="509"/>
        <v>2667.735635411208</v>
      </c>
      <c r="AV3627" s="42">
        <f t="shared" si="510"/>
        <v>5549.2486202456721</v>
      </c>
      <c r="AW3627" s="102">
        <f t="shared" si="511"/>
        <v>431</v>
      </c>
      <c r="AX3627" s="43">
        <f t="shared" si="504"/>
        <v>0.5</v>
      </c>
      <c r="AY3627" s="43" t="str">
        <f t="shared" si="512"/>
        <v>UTGS</v>
      </c>
    </row>
    <row r="3628" spans="1:51" hidden="1" x14ac:dyDescent="0.2">
      <c r="A3628" s="38">
        <v>3621</v>
      </c>
      <c r="B3628" t="s">
        <v>362</v>
      </c>
      <c r="C3628" t="s">
        <v>289</v>
      </c>
      <c r="D3628">
        <v>550</v>
      </c>
      <c r="E3628" t="s">
        <v>1245</v>
      </c>
      <c r="F3628">
        <v>2</v>
      </c>
      <c r="G3628" t="str">
        <f>LOOKUP(F3628,{0,6,45},{"F","L","H"})</f>
        <v>F</v>
      </c>
      <c r="H3628" t="s">
        <v>5226</v>
      </c>
      <c r="I3628" s="43" t="str">
        <f>IFERROR(VLOOKUP(#REF!,#REF!,2,FALSE),"No")</f>
        <v>No</v>
      </c>
      <c r="J3628" s="139">
        <v>0.75</v>
      </c>
      <c r="K3628" s="148">
        <v>194</v>
      </c>
      <c r="L3628" s="148"/>
      <c r="M3628" s="148"/>
      <c r="N3628" s="148"/>
      <c r="O3628" s="148"/>
      <c r="P3628" s="148"/>
      <c r="Q3628" s="148"/>
      <c r="R3628" s="148"/>
      <c r="S3628" s="148"/>
      <c r="T3628" s="148"/>
      <c r="U3628" s="148"/>
      <c r="V3628" s="148"/>
      <c r="W3628" s="148"/>
      <c r="X3628" s="139">
        <v>2</v>
      </c>
      <c r="Y3628" s="148">
        <v>602.14</v>
      </c>
      <c r="Z3628" s="148">
        <v>4</v>
      </c>
      <c r="AA3628" s="148">
        <v>397.86</v>
      </c>
      <c r="AB3628" s="148"/>
      <c r="AC3628" s="148"/>
      <c r="AD3628" s="148"/>
      <c r="AE3628" s="148"/>
      <c r="AF3628" s="148"/>
      <c r="AG3628" s="148"/>
      <c r="AH3628" s="148"/>
      <c r="AI3628" s="148"/>
      <c r="AJ3628" s="148"/>
      <c r="AK3628" s="148"/>
      <c r="AL3628" s="139">
        <v>0</v>
      </c>
      <c r="AM3628" s="139">
        <v>0</v>
      </c>
      <c r="AN3628" s="148">
        <f t="shared" si="505"/>
        <v>1000</v>
      </c>
      <c r="AO3628" s="148">
        <f t="shared" si="506"/>
        <v>194</v>
      </c>
      <c r="AP3628" s="148">
        <v>4</v>
      </c>
      <c r="AQ3628" s="140">
        <v>40</v>
      </c>
      <c r="AS3628" s="42">
        <f t="shared" si="507"/>
        <v>12490.394699224982</v>
      </c>
      <c r="AT3628" s="101">
        <f t="shared" si="508"/>
        <v>0</v>
      </c>
      <c r="AU3628" s="42">
        <f t="shared" si="509"/>
        <v>12490.394699224982</v>
      </c>
      <c r="AV3628" s="42">
        <f t="shared" si="510"/>
        <v>884.09044803685083</v>
      </c>
      <c r="AW3628" s="102">
        <f t="shared" si="511"/>
        <v>585.0096169344007</v>
      </c>
      <c r="AX3628" s="43">
        <f t="shared" si="504"/>
        <v>0.75</v>
      </c>
      <c r="AY3628" s="43" t="str">
        <f t="shared" si="512"/>
        <v>UTGS</v>
      </c>
    </row>
    <row r="3629" spans="1:51" hidden="1" x14ac:dyDescent="0.2">
      <c r="A3629" s="38">
        <v>3622</v>
      </c>
      <c r="B3629" t="s">
        <v>362</v>
      </c>
      <c r="C3629" t="s">
        <v>289</v>
      </c>
      <c r="D3629">
        <v>320</v>
      </c>
      <c r="E3629" t="s">
        <v>1245</v>
      </c>
      <c r="F3629">
        <v>0.25</v>
      </c>
      <c r="G3629" t="str">
        <f>LOOKUP(F3629,{0,6,45},{"F","L","H"})</f>
        <v>F</v>
      </c>
      <c r="H3629" t="s">
        <v>5227</v>
      </c>
      <c r="I3629" s="43" t="str">
        <f>IFERROR(VLOOKUP(#REF!,#REF!,2,FALSE),"No")</f>
        <v>No</v>
      </c>
      <c r="J3629" s="139">
        <v>0.5</v>
      </c>
      <c r="K3629" s="148">
        <v>32</v>
      </c>
      <c r="L3629" s="148"/>
      <c r="M3629" s="148"/>
      <c r="N3629" s="148"/>
      <c r="O3629" s="148"/>
      <c r="P3629" s="148"/>
      <c r="Q3629" s="148"/>
      <c r="R3629" s="148"/>
      <c r="S3629" s="148"/>
      <c r="T3629" s="148"/>
      <c r="U3629" s="148"/>
      <c r="V3629" s="148"/>
      <c r="W3629" s="148"/>
      <c r="X3629" s="139">
        <v>2</v>
      </c>
      <c r="Y3629" s="148">
        <v>1000</v>
      </c>
      <c r="Z3629" s="148"/>
      <c r="AA3629" s="148"/>
      <c r="AB3629" s="148"/>
      <c r="AC3629" s="148"/>
      <c r="AD3629" s="148"/>
      <c r="AE3629" s="148"/>
      <c r="AF3629" s="148"/>
      <c r="AG3629" s="148"/>
      <c r="AH3629" s="148"/>
      <c r="AI3629" s="148"/>
      <c r="AJ3629" s="148"/>
      <c r="AK3629" s="148"/>
      <c r="AL3629" s="139">
        <v>0</v>
      </c>
      <c r="AM3629" s="139">
        <v>0</v>
      </c>
      <c r="AN3629" s="148">
        <f t="shared" si="505"/>
        <v>1000</v>
      </c>
      <c r="AO3629" s="148">
        <f t="shared" si="506"/>
        <v>32</v>
      </c>
      <c r="AP3629" s="148">
        <v>14</v>
      </c>
      <c r="AQ3629" s="140">
        <v>14</v>
      </c>
      <c r="AS3629" s="42">
        <f t="shared" si="507"/>
        <v>2188.9112905938118</v>
      </c>
      <c r="AT3629" s="101">
        <f t="shared" si="508"/>
        <v>0</v>
      </c>
      <c r="AU3629" s="42">
        <f t="shared" si="509"/>
        <v>2188.9112905938118</v>
      </c>
      <c r="AV3629" s="42">
        <f t="shared" si="510"/>
        <v>2322.2115515338596</v>
      </c>
      <c r="AW3629" s="102">
        <f t="shared" si="511"/>
        <v>431</v>
      </c>
      <c r="AX3629" s="43">
        <f t="shared" si="504"/>
        <v>0.5</v>
      </c>
      <c r="AY3629" s="43" t="str">
        <f t="shared" si="512"/>
        <v>UTGS</v>
      </c>
    </row>
    <row r="3630" spans="1:51" hidden="1" x14ac:dyDescent="0.2">
      <c r="A3630" s="38">
        <v>3623</v>
      </c>
      <c r="B3630" t="s">
        <v>362</v>
      </c>
      <c r="C3630" t="s">
        <v>289</v>
      </c>
      <c r="D3630">
        <v>1390</v>
      </c>
      <c r="E3630" t="s">
        <v>192</v>
      </c>
      <c r="F3630">
        <v>2</v>
      </c>
      <c r="G3630" t="str">
        <f>LOOKUP(F3630,{0,6,45},{"F","L","H"})</f>
        <v>F</v>
      </c>
      <c r="H3630" t="s">
        <v>5228</v>
      </c>
      <c r="I3630" s="43" t="str">
        <f>IFERROR(VLOOKUP(#REF!,#REF!,2,FALSE),"No")</f>
        <v>No</v>
      </c>
      <c r="J3630" s="139">
        <v>0.75</v>
      </c>
      <c r="K3630" s="148">
        <v>103</v>
      </c>
      <c r="L3630" s="148"/>
      <c r="M3630" s="148"/>
      <c r="N3630" s="148"/>
      <c r="O3630" s="148"/>
      <c r="P3630" s="148"/>
      <c r="Q3630" s="148"/>
      <c r="R3630" s="148"/>
      <c r="S3630" s="148"/>
      <c r="T3630" s="148"/>
      <c r="U3630" s="148"/>
      <c r="V3630" s="148"/>
      <c r="W3630" s="148"/>
      <c r="X3630" s="139">
        <v>2</v>
      </c>
      <c r="Y3630" s="148">
        <v>1000</v>
      </c>
      <c r="Z3630" s="148"/>
      <c r="AA3630" s="148"/>
      <c r="AB3630" s="148"/>
      <c r="AC3630" s="148"/>
      <c r="AD3630" s="148"/>
      <c r="AE3630" s="148"/>
      <c r="AF3630" s="148"/>
      <c r="AG3630" s="148"/>
      <c r="AH3630" s="148"/>
      <c r="AI3630" s="148"/>
      <c r="AJ3630" s="148"/>
      <c r="AK3630" s="148"/>
      <c r="AL3630" s="139">
        <v>0</v>
      </c>
      <c r="AM3630" s="139">
        <v>0</v>
      </c>
      <c r="AN3630" s="148">
        <f t="shared" si="505"/>
        <v>1000</v>
      </c>
      <c r="AO3630" s="148">
        <f t="shared" si="506"/>
        <v>103</v>
      </c>
      <c r="AP3630" s="148">
        <v>5</v>
      </c>
      <c r="AQ3630" s="140">
        <v>5</v>
      </c>
      <c r="AS3630" s="42">
        <f t="shared" si="507"/>
        <v>6631.4982165988304</v>
      </c>
      <c r="AT3630" s="101">
        <f t="shared" si="508"/>
        <v>0</v>
      </c>
      <c r="AU3630" s="42">
        <f t="shared" si="509"/>
        <v>6631.4982165988304</v>
      </c>
      <c r="AV3630" s="42">
        <f t="shared" si="510"/>
        <v>6502.1923442948064</v>
      </c>
      <c r="AW3630" s="102">
        <f t="shared" si="511"/>
        <v>1475.8772811117678</v>
      </c>
      <c r="AX3630" s="43">
        <f t="shared" si="504"/>
        <v>0.75</v>
      </c>
      <c r="AY3630" s="43" t="str">
        <f t="shared" si="512"/>
        <v>UTGS</v>
      </c>
    </row>
    <row r="3631" spans="1:51" hidden="1" x14ac:dyDescent="0.2">
      <c r="A3631" s="38">
        <v>3624</v>
      </c>
      <c r="B3631" t="s">
        <v>362</v>
      </c>
      <c r="C3631" t="s">
        <v>289</v>
      </c>
      <c r="D3631">
        <v>320</v>
      </c>
      <c r="E3631" t="s">
        <v>1842</v>
      </c>
      <c r="F3631">
        <v>0.25</v>
      </c>
      <c r="G3631" t="str">
        <f>LOOKUP(F3631,{0,6,45},{"F","L","H"})</f>
        <v>F</v>
      </c>
      <c r="H3631" t="s">
        <v>5229</v>
      </c>
      <c r="I3631" s="43" t="str">
        <f>IFERROR(VLOOKUP(#REF!,#REF!,2,FALSE),"No")</f>
        <v>No</v>
      </c>
      <c r="J3631" s="149">
        <v>0.5</v>
      </c>
      <c r="K3631" s="148">
        <v>54</v>
      </c>
      <c r="L3631" s="148"/>
      <c r="M3631" s="148"/>
      <c r="N3631" s="148"/>
      <c r="O3631" s="148"/>
      <c r="P3631" s="148"/>
      <c r="Q3631" s="148"/>
      <c r="R3631" s="148"/>
      <c r="S3631" s="148"/>
      <c r="T3631" s="148"/>
      <c r="U3631" s="148"/>
      <c r="V3631" s="148"/>
      <c r="W3631" s="148"/>
      <c r="X3631" s="139">
        <v>2</v>
      </c>
      <c r="Y3631" s="148">
        <v>729.06</v>
      </c>
      <c r="Z3631" s="149">
        <v>4</v>
      </c>
      <c r="AA3631" s="148">
        <v>270.88</v>
      </c>
      <c r="AB3631" s="149"/>
      <c r="AC3631" s="148"/>
      <c r="AD3631" s="149"/>
      <c r="AE3631" s="148"/>
      <c r="AF3631" s="148"/>
      <c r="AG3631" s="148"/>
      <c r="AH3631" s="148"/>
      <c r="AI3631" s="148"/>
      <c r="AJ3631" s="148"/>
      <c r="AK3631" s="148"/>
      <c r="AL3631" s="139">
        <v>0</v>
      </c>
      <c r="AM3631" s="139">
        <v>0</v>
      </c>
      <c r="AN3631" s="148">
        <f t="shared" si="505"/>
        <v>999.93999999999994</v>
      </c>
      <c r="AO3631" s="148">
        <f t="shared" si="506"/>
        <v>54</v>
      </c>
      <c r="AP3631" s="148">
        <v>7</v>
      </c>
      <c r="AQ3631" s="140">
        <v>7</v>
      </c>
      <c r="AS3631" s="42">
        <f t="shared" si="507"/>
        <v>3693.7878028770574</v>
      </c>
      <c r="AT3631" s="101">
        <f t="shared" si="508"/>
        <v>0</v>
      </c>
      <c r="AU3631" s="42">
        <f t="shared" si="509"/>
        <v>3693.7878028770574</v>
      </c>
      <c r="AV3631" s="42">
        <f t="shared" si="510"/>
        <v>4921.6029519672493</v>
      </c>
      <c r="AW3631" s="102">
        <f t="shared" si="511"/>
        <v>431</v>
      </c>
      <c r="AX3631" s="43">
        <f t="shared" si="504"/>
        <v>0.5</v>
      </c>
      <c r="AY3631" s="43" t="str">
        <f t="shared" si="512"/>
        <v>UTGS</v>
      </c>
    </row>
    <row r="3632" spans="1:51" hidden="1" x14ac:dyDescent="0.2">
      <c r="A3632" s="38">
        <v>3625</v>
      </c>
      <c r="B3632" t="s">
        <v>362</v>
      </c>
      <c r="C3632" t="s">
        <v>289</v>
      </c>
      <c r="D3632">
        <v>320</v>
      </c>
      <c r="E3632" t="s">
        <v>1842</v>
      </c>
      <c r="F3632">
        <v>0.25</v>
      </c>
      <c r="G3632" t="str">
        <f>LOOKUP(F3632,{0,6,45},{"F","L","H"})</f>
        <v>F</v>
      </c>
      <c r="H3632" t="s">
        <v>5230</v>
      </c>
      <c r="I3632" s="43" t="str">
        <f>IFERROR(VLOOKUP(#REF!,#REF!,2,FALSE),"No")</f>
        <v>No</v>
      </c>
      <c r="J3632" s="139">
        <v>0.75</v>
      </c>
      <c r="K3632" s="148">
        <v>36</v>
      </c>
      <c r="L3632" s="148"/>
      <c r="M3632" s="148"/>
      <c r="N3632" s="148"/>
      <c r="O3632" s="148"/>
      <c r="P3632" s="148"/>
      <c r="Q3632" s="148"/>
      <c r="R3632" s="148"/>
      <c r="S3632" s="148"/>
      <c r="T3632" s="148"/>
      <c r="U3632" s="148"/>
      <c r="V3632" s="148"/>
      <c r="W3632" s="148"/>
      <c r="X3632" s="139">
        <v>2</v>
      </c>
      <c r="Y3632" s="148">
        <v>1000</v>
      </c>
      <c r="Z3632" s="148"/>
      <c r="AA3632" s="148"/>
      <c r="AB3632" s="148"/>
      <c r="AC3632" s="148"/>
      <c r="AD3632" s="148"/>
      <c r="AE3632" s="148"/>
      <c r="AF3632" s="148"/>
      <c r="AG3632" s="148"/>
      <c r="AH3632" s="148"/>
      <c r="AI3632" s="148"/>
      <c r="AJ3632" s="148"/>
      <c r="AK3632" s="148"/>
      <c r="AL3632" s="139">
        <v>0</v>
      </c>
      <c r="AM3632" s="139">
        <v>0</v>
      </c>
      <c r="AN3632" s="148">
        <f t="shared" si="505"/>
        <v>1000</v>
      </c>
      <c r="AO3632" s="148">
        <f t="shared" si="506"/>
        <v>36</v>
      </c>
      <c r="AP3632" s="148">
        <v>7</v>
      </c>
      <c r="AQ3632" s="140">
        <v>7</v>
      </c>
      <c r="AS3632" s="42">
        <f t="shared" si="507"/>
        <v>2317.8052019180377</v>
      </c>
      <c r="AT3632" s="101">
        <f t="shared" si="508"/>
        <v>0</v>
      </c>
      <c r="AU3632" s="42">
        <f t="shared" si="509"/>
        <v>2317.8052019180377</v>
      </c>
      <c r="AV3632" s="42">
        <f t="shared" si="510"/>
        <v>4644.4231030677192</v>
      </c>
      <c r="AW3632" s="102">
        <f t="shared" si="511"/>
        <v>431</v>
      </c>
      <c r="AX3632" s="43">
        <f t="shared" si="504"/>
        <v>0.75</v>
      </c>
      <c r="AY3632" s="43" t="str">
        <f t="shared" si="512"/>
        <v>UTGS</v>
      </c>
    </row>
    <row r="3633" spans="1:51" hidden="1" x14ac:dyDescent="0.2">
      <c r="A3633" s="38">
        <v>3626</v>
      </c>
      <c r="B3633" t="s">
        <v>362</v>
      </c>
      <c r="C3633" t="s">
        <v>289</v>
      </c>
      <c r="D3633">
        <v>320</v>
      </c>
      <c r="E3633" t="s">
        <v>1842</v>
      </c>
      <c r="F3633">
        <v>0.25</v>
      </c>
      <c r="G3633" t="str">
        <f>LOOKUP(F3633,{0,6,45},{"F","L","H"})</f>
        <v>F</v>
      </c>
      <c r="H3633" t="s">
        <v>5231</v>
      </c>
      <c r="I3633" s="43" t="str">
        <f>IFERROR(VLOOKUP(#REF!,#REF!,2,FALSE),"No")</f>
        <v>No</v>
      </c>
      <c r="J3633" s="139">
        <v>0.5</v>
      </c>
      <c r="K3633" s="148">
        <v>36</v>
      </c>
      <c r="L3633" s="148"/>
      <c r="M3633" s="148"/>
      <c r="N3633" s="148"/>
      <c r="O3633" s="148"/>
      <c r="P3633" s="148"/>
      <c r="Q3633" s="148"/>
      <c r="R3633" s="148"/>
      <c r="S3633" s="148"/>
      <c r="T3633" s="148"/>
      <c r="U3633" s="148"/>
      <c r="V3633" s="148"/>
      <c r="W3633" s="148"/>
      <c r="X3633" s="139">
        <v>2</v>
      </c>
      <c r="Y3633" s="148">
        <v>1000</v>
      </c>
      <c r="Z3633" s="148"/>
      <c r="AA3633" s="148"/>
      <c r="AB3633" s="148"/>
      <c r="AC3633" s="148"/>
      <c r="AD3633" s="148"/>
      <c r="AE3633" s="148"/>
      <c r="AF3633" s="148"/>
      <c r="AG3633" s="148"/>
      <c r="AH3633" s="148"/>
      <c r="AI3633" s="148"/>
      <c r="AJ3633" s="148"/>
      <c r="AK3633" s="148"/>
      <c r="AL3633" s="139">
        <v>0</v>
      </c>
      <c r="AM3633" s="139">
        <v>0</v>
      </c>
      <c r="AN3633" s="148">
        <f t="shared" si="505"/>
        <v>1000</v>
      </c>
      <c r="AO3633" s="148">
        <f t="shared" si="506"/>
        <v>36</v>
      </c>
      <c r="AP3633" s="148">
        <v>20</v>
      </c>
      <c r="AQ3633" s="140">
        <v>20</v>
      </c>
      <c r="AS3633" s="42">
        <f t="shared" si="507"/>
        <v>2462.5252019180384</v>
      </c>
      <c r="AT3633" s="101">
        <f t="shared" si="508"/>
        <v>0</v>
      </c>
      <c r="AU3633" s="42">
        <f t="shared" si="509"/>
        <v>2462.5252019180384</v>
      </c>
      <c r="AV3633" s="42">
        <f t="shared" si="510"/>
        <v>1625.5480860737016</v>
      </c>
      <c r="AW3633" s="102">
        <f t="shared" si="511"/>
        <v>431</v>
      </c>
      <c r="AX3633" s="43">
        <f t="shared" si="504"/>
        <v>0.5</v>
      </c>
      <c r="AY3633" s="43" t="str">
        <f t="shared" si="512"/>
        <v>UTGS</v>
      </c>
    </row>
    <row r="3634" spans="1:51" hidden="1" x14ac:dyDescent="0.2">
      <c r="A3634" s="38">
        <v>3627</v>
      </c>
      <c r="B3634" t="s">
        <v>362</v>
      </c>
      <c r="C3634" t="s">
        <v>289</v>
      </c>
      <c r="D3634">
        <v>320</v>
      </c>
      <c r="E3634" t="s">
        <v>1842</v>
      </c>
      <c r="F3634">
        <v>0.25</v>
      </c>
      <c r="G3634" t="str">
        <f>LOOKUP(F3634,{0,6,45},{"F","L","H"})</f>
        <v>F</v>
      </c>
      <c r="H3634" t="s">
        <v>5232</v>
      </c>
      <c r="I3634" s="43" t="str">
        <f>IFERROR(VLOOKUP(#REF!,#REF!,2,FALSE),"No")</f>
        <v>No</v>
      </c>
      <c r="J3634" s="139">
        <v>0.5</v>
      </c>
      <c r="K3634" s="148">
        <v>23</v>
      </c>
      <c r="L3634" s="148"/>
      <c r="M3634" s="148"/>
      <c r="N3634" s="148"/>
      <c r="O3634" s="148"/>
      <c r="P3634" s="148"/>
      <c r="Q3634" s="148"/>
      <c r="R3634" s="148"/>
      <c r="S3634" s="148"/>
      <c r="T3634" s="148"/>
      <c r="U3634" s="148"/>
      <c r="V3634" s="148"/>
      <c r="W3634" s="148"/>
      <c r="X3634" s="139">
        <v>2</v>
      </c>
      <c r="Y3634" s="148">
        <v>669.65</v>
      </c>
      <c r="Z3634" s="148">
        <v>4</v>
      </c>
      <c r="AA3634" s="148">
        <v>330.35</v>
      </c>
      <c r="AB3634" s="148"/>
      <c r="AC3634" s="148"/>
      <c r="AD3634" s="148"/>
      <c r="AE3634" s="148"/>
      <c r="AF3634" s="148"/>
      <c r="AG3634" s="148"/>
      <c r="AH3634" s="148"/>
      <c r="AI3634" s="148"/>
      <c r="AJ3634" s="148"/>
      <c r="AK3634" s="148"/>
      <c r="AL3634" s="139">
        <v>0</v>
      </c>
      <c r="AM3634" s="139">
        <v>0</v>
      </c>
      <c r="AN3634" s="148">
        <f t="shared" si="505"/>
        <v>1000</v>
      </c>
      <c r="AO3634" s="148">
        <f t="shared" si="506"/>
        <v>23</v>
      </c>
      <c r="AP3634" s="148">
        <v>9</v>
      </c>
      <c r="AQ3634" s="140">
        <v>9</v>
      </c>
      <c r="AS3634" s="42">
        <f t="shared" si="507"/>
        <v>1573.2799901143023</v>
      </c>
      <c r="AT3634" s="101">
        <f t="shared" si="508"/>
        <v>0</v>
      </c>
      <c r="AU3634" s="42">
        <f t="shared" si="509"/>
        <v>1573.2799901143023</v>
      </c>
      <c r="AV3634" s="42">
        <f t="shared" si="510"/>
        <v>3875.5079134971147</v>
      </c>
      <c r="AW3634" s="102">
        <f t="shared" si="511"/>
        <v>431</v>
      </c>
      <c r="AX3634" s="43">
        <f t="shared" si="504"/>
        <v>0.5</v>
      </c>
      <c r="AY3634" s="43" t="str">
        <f t="shared" si="512"/>
        <v>UTGS</v>
      </c>
    </row>
    <row r="3635" spans="1:51" hidden="1" x14ac:dyDescent="0.2">
      <c r="A3635" s="38">
        <v>3628</v>
      </c>
      <c r="B3635" t="s">
        <v>362</v>
      </c>
      <c r="C3635" t="s">
        <v>289</v>
      </c>
      <c r="D3635">
        <v>320</v>
      </c>
      <c r="E3635" t="s">
        <v>1842</v>
      </c>
      <c r="F3635">
        <v>0.25</v>
      </c>
      <c r="G3635" t="str">
        <f>LOOKUP(F3635,{0,6,45},{"F","L","H"})</f>
        <v>F</v>
      </c>
      <c r="H3635" t="s">
        <v>5233</v>
      </c>
      <c r="I3635" s="43" t="str">
        <f>IFERROR(VLOOKUP(#REF!,#REF!,2,FALSE),"No")</f>
        <v>No</v>
      </c>
      <c r="J3635" s="139">
        <v>0.5</v>
      </c>
      <c r="K3635" s="148">
        <v>51</v>
      </c>
      <c r="L3635" s="148"/>
      <c r="M3635" s="148"/>
      <c r="N3635" s="148"/>
      <c r="O3635" s="148"/>
      <c r="P3635" s="148"/>
      <c r="Q3635" s="148"/>
      <c r="R3635" s="148"/>
      <c r="S3635" s="148"/>
      <c r="T3635" s="148"/>
      <c r="U3635" s="148"/>
      <c r="V3635" s="148"/>
      <c r="W3635" s="148"/>
      <c r="X3635" s="139">
        <v>2</v>
      </c>
      <c r="Y3635" s="148">
        <v>1000</v>
      </c>
      <c r="Z3635" s="149"/>
      <c r="AA3635" s="148"/>
      <c r="AB3635" s="148"/>
      <c r="AC3635" s="148"/>
      <c r="AD3635" s="148"/>
      <c r="AE3635" s="148"/>
      <c r="AF3635" s="148"/>
      <c r="AG3635" s="148"/>
      <c r="AH3635" s="148"/>
      <c r="AI3635" s="148"/>
      <c r="AJ3635" s="148"/>
      <c r="AK3635" s="148"/>
      <c r="AL3635" s="139">
        <v>0</v>
      </c>
      <c r="AM3635" s="139">
        <v>0</v>
      </c>
      <c r="AN3635" s="148">
        <f t="shared" si="505"/>
        <v>1000</v>
      </c>
      <c r="AO3635" s="148">
        <f t="shared" si="506"/>
        <v>51</v>
      </c>
      <c r="AP3635" s="148">
        <v>6</v>
      </c>
      <c r="AQ3635" s="140">
        <v>6</v>
      </c>
      <c r="AS3635" s="42">
        <f t="shared" si="507"/>
        <v>3488.5773693838878</v>
      </c>
      <c r="AT3635" s="101">
        <f t="shared" si="508"/>
        <v>0</v>
      </c>
      <c r="AU3635" s="42">
        <f t="shared" si="509"/>
        <v>3488.5773693838878</v>
      </c>
      <c r="AV3635" s="42">
        <f t="shared" si="510"/>
        <v>5418.493620245672</v>
      </c>
      <c r="AW3635" s="102">
        <f t="shared" si="511"/>
        <v>431</v>
      </c>
      <c r="AX3635" s="43">
        <f t="shared" si="504"/>
        <v>0.5</v>
      </c>
      <c r="AY3635" s="43" t="str">
        <f t="shared" si="512"/>
        <v>UTGS</v>
      </c>
    </row>
    <row r="3636" spans="1:51" hidden="1" x14ac:dyDescent="0.2">
      <c r="A3636" s="38">
        <v>3629</v>
      </c>
      <c r="B3636" t="s">
        <v>5806</v>
      </c>
      <c r="C3636" t="s">
        <v>292</v>
      </c>
      <c r="D3636">
        <v>17800</v>
      </c>
      <c r="E3636" t="s">
        <v>197</v>
      </c>
      <c r="F3636">
        <v>2</v>
      </c>
      <c r="G3636" t="str">
        <f>LOOKUP(F3636,{0,6,45},{"F","L","H"})</f>
        <v>F</v>
      </c>
      <c r="H3636" t="s">
        <v>618</v>
      </c>
      <c r="I3636" s="43" t="str">
        <f>IFERROR(VLOOKUP(#REF!,#REF!,2,FALSE),"No")</f>
        <v>No</v>
      </c>
      <c r="J3636" s="139">
        <v>2</v>
      </c>
      <c r="K3636" s="148">
        <v>286</v>
      </c>
      <c r="L3636" s="148"/>
      <c r="M3636" s="148"/>
      <c r="N3636" s="148"/>
      <c r="O3636" s="148"/>
      <c r="P3636" s="148"/>
      <c r="Q3636" s="148"/>
      <c r="R3636" s="148"/>
      <c r="S3636" s="148"/>
      <c r="T3636" s="148"/>
      <c r="U3636" s="148"/>
      <c r="V3636" s="148"/>
      <c r="W3636" s="148"/>
      <c r="X3636" s="139">
        <v>3</v>
      </c>
      <c r="Y3636" s="148">
        <v>57</v>
      </c>
      <c r="Z3636" s="148">
        <v>8</v>
      </c>
      <c r="AA3636" s="148">
        <v>943</v>
      </c>
      <c r="AB3636" s="148"/>
      <c r="AC3636" s="148"/>
      <c r="AD3636" s="148"/>
      <c r="AE3636" s="148"/>
      <c r="AF3636" s="148"/>
      <c r="AG3636" s="148"/>
      <c r="AH3636" s="148"/>
      <c r="AI3636" s="148"/>
      <c r="AJ3636" s="148"/>
      <c r="AK3636" s="148"/>
      <c r="AL3636" s="139">
        <v>0</v>
      </c>
      <c r="AM3636" s="139">
        <v>0</v>
      </c>
      <c r="AN3636" s="148">
        <f t="shared" si="505"/>
        <v>1000</v>
      </c>
      <c r="AO3636" s="148">
        <f t="shared" si="506"/>
        <v>286</v>
      </c>
      <c r="AP3636" s="148">
        <v>9</v>
      </c>
      <c r="AQ3636" s="140">
        <v>9</v>
      </c>
      <c r="AS3636" s="42">
        <f t="shared" si="507"/>
        <v>20873.274659682189</v>
      </c>
      <c r="AT3636" s="101">
        <f t="shared" si="508"/>
        <v>0</v>
      </c>
      <c r="AU3636" s="42">
        <f t="shared" si="509"/>
        <v>20873.274659682189</v>
      </c>
      <c r="AV3636" s="42">
        <f t="shared" si="510"/>
        <v>7758.75796905267</v>
      </c>
      <c r="AW3636" s="102">
        <f t="shared" si="511"/>
        <v>15242</v>
      </c>
      <c r="AX3636" s="43">
        <f t="shared" si="504"/>
        <v>2</v>
      </c>
      <c r="AY3636" s="43" t="str">
        <f t="shared" si="512"/>
        <v>UTFS</v>
      </c>
    </row>
    <row r="3637" spans="1:51" hidden="1" x14ac:dyDescent="0.2">
      <c r="A3637" s="38">
        <v>3630</v>
      </c>
      <c r="B3637" t="s">
        <v>362</v>
      </c>
      <c r="C3637" t="s">
        <v>289</v>
      </c>
      <c r="D3637">
        <v>320</v>
      </c>
      <c r="E3637" t="s">
        <v>1842</v>
      </c>
      <c r="F3637">
        <v>0.25</v>
      </c>
      <c r="G3637" t="str">
        <f>LOOKUP(F3637,{0,6,45},{"F","L","H"})</f>
        <v>F</v>
      </c>
      <c r="H3637" t="s">
        <v>5234</v>
      </c>
      <c r="I3637" s="43" t="str">
        <f>IFERROR(VLOOKUP(#REF!,#REF!,2,FALSE),"No")</f>
        <v>No</v>
      </c>
      <c r="J3637" s="139">
        <v>0.5</v>
      </c>
      <c r="K3637" s="148">
        <v>15</v>
      </c>
      <c r="L3637" s="148"/>
      <c r="M3637" s="148"/>
      <c r="N3637" s="148"/>
      <c r="O3637" s="148"/>
      <c r="P3637" s="148"/>
      <c r="Q3637" s="148"/>
      <c r="R3637" s="148"/>
      <c r="S3637" s="148"/>
      <c r="T3637" s="148"/>
      <c r="U3637" s="148"/>
      <c r="V3637" s="148"/>
      <c r="W3637" s="148"/>
      <c r="X3637" s="139">
        <v>1.25</v>
      </c>
      <c r="Y3637" s="148">
        <v>42.43</v>
      </c>
      <c r="Z3637" s="148">
        <v>2</v>
      </c>
      <c r="AA3637" s="148">
        <v>806.46</v>
      </c>
      <c r="AB3637" s="148">
        <v>3</v>
      </c>
      <c r="AC3637" s="148">
        <v>151.11000000000001</v>
      </c>
      <c r="AD3637" s="148"/>
      <c r="AE3637" s="148"/>
      <c r="AF3637" s="148"/>
      <c r="AG3637" s="148"/>
      <c r="AH3637" s="148"/>
      <c r="AI3637" s="148"/>
      <c r="AJ3637" s="148"/>
      <c r="AK3637" s="148"/>
      <c r="AL3637" s="139">
        <v>0</v>
      </c>
      <c r="AM3637" s="139">
        <v>0</v>
      </c>
      <c r="AN3637" s="148">
        <f t="shared" si="505"/>
        <v>1000</v>
      </c>
      <c r="AO3637" s="148">
        <f t="shared" si="506"/>
        <v>15</v>
      </c>
      <c r="AP3637" s="148">
        <v>7</v>
      </c>
      <c r="AQ3637" s="140">
        <v>7</v>
      </c>
      <c r="AS3637" s="42">
        <f t="shared" si="507"/>
        <v>1026.0521674658494</v>
      </c>
      <c r="AT3637" s="101">
        <f t="shared" si="508"/>
        <v>0</v>
      </c>
      <c r="AU3637" s="42">
        <f t="shared" si="509"/>
        <v>1026.0521674658494</v>
      </c>
      <c r="AV3637" s="42">
        <f t="shared" si="510"/>
        <v>4374.9411316391479</v>
      </c>
      <c r="AW3637" s="102">
        <f t="shared" si="511"/>
        <v>431</v>
      </c>
      <c r="AX3637" s="43">
        <f t="shared" si="504"/>
        <v>0.5</v>
      </c>
      <c r="AY3637" s="43" t="str">
        <f t="shared" si="512"/>
        <v>UTGS</v>
      </c>
    </row>
    <row r="3638" spans="1:51" hidden="1" x14ac:dyDescent="0.2">
      <c r="A3638" s="38">
        <v>3631</v>
      </c>
      <c r="B3638" t="s">
        <v>362</v>
      </c>
      <c r="C3638" t="s">
        <v>289</v>
      </c>
      <c r="D3638">
        <v>320</v>
      </c>
      <c r="E3638" t="s">
        <v>1842</v>
      </c>
      <c r="F3638">
        <v>0.25</v>
      </c>
      <c r="G3638" t="str">
        <f>LOOKUP(F3638,{0,6,45},{"F","L","H"})</f>
        <v>F</v>
      </c>
      <c r="H3638" t="s">
        <v>5235</v>
      </c>
      <c r="I3638" s="43" t="str">
        <f>IFERROR(VLOOKUP(#REF!,#REF!,2,FALSE),"No")</f>
        <v>No</v>
      </c>
      <c r="J3638" s="139">
        <v>0.5</v>
      </c>
      <c r="K3638" s="148">
        <v>52</v>
      </c>
      <c r="L3638" s="148"/>
      <c r="M3638" s="148"/>
      <c r="N3638" s="148"/>
      <c r="O3638" s="148"/>
      <c r="P3638" s="148"/>
      <c r="Q3638" s="148"/>
      <c r="R3638" s="148"/>
      <c r="S3638" s="148"/>
      <c r="T3638" s="148"/>
      <c r="U3638" s="148"/>
      <c r="V3638" s="148"/>
      <c r="W3638" s="148"/>
      <c r="X3638" s="139">
        <v>0.5</v>
      </c>
      <c r="Y3638" s="148">
        <v>248.9</v>
      </c>
      <c r="Z3638" s="148">
        <v>2</v>
      </c>
      <c r="AA3638" s="148">
        <v>751.1</v>
      </c>
      <c r="AB3638" s="148"/>
      <c r="AC3638" s="148"/>
      <c r="AD3638" s="148"/>
      <c r="AE3638" s="148"/>
      <c r="AF3638" s="148"/>
      <c r="AG3638" s="148"/>
      <c r="AH3638" s="148"/>
      <c r="AI3638" s="148"/>
      <c r="AJ3638" s="148"/>
      <c r="AK3638" s="148"/>
      <c r="AL3638" s="139">
        <v>0</v>
      </c>
      <c r="AM3638" s="139">
        <v>0</v>
      </c>
      <c r="AN3638" s="148">
        <f t="shared" si="505"/>
        <v>1000</v>
      </c>
      <c r="AO3638" s="148">
        <f t="shared" si="506"/>
        <v>52</v>
      </c>
      <c r="AP3638" s="148">
        <v>7</v>
      </c>
      <c r="AQ3638" s="140">
        <v>7</v>
      </c>
      <c r="AS3638" s="42">
        <f t="shared" si="507"/>
        <v>3556.9808472149443</v>
      </c>
      <c r="AT3638" s="101">
        <f t="shared" si="508"/>
        <v>0</v>
      </c>
      <c r="AU3638" s="42">
        <f t="shared" si="509"/>
        <v>3556.9808472149443</v>
      </c>
      <c r="AV3638" s="42">
        <f t="shared" si="510"/>
        <v>4193.558531639148</v>
      </c>
      <c r="AW3638" s="102">
        <f t="shared" si="511"/>
        <v>431</v>
      </c>
      <c r="AX3638" s="43">
        <f t="shared" si="504"/>
        <v>0.5</v>
      </c>
      <c r="AY3638" s="43" t="str">
        <f t="shared" si="512"/>
        <v>UTGS</v>
      </c>
    </row>
    <row r="3639" spans="1:51" hidden="1" x14ac:dyDescent="0.2">
      <c r="A3639" s="38">
        <v>3632</v>
      </c>
      <c r="B3639" t="s">
        <v>362</v>
      </c>
      <c r="C3639" t="s">
        <v>289</v>
      </c>
      <c r="D3639">
        <v>320</v>
      </c>
      <c r="E3639" t="s">
        <v>1842</v>
      </c>
      <c r="F3639">
        <v>0.25</v>
      </c>
      <c r="G3639" t="str">
        <f>LOOKUP(F3639,{0,6,45},{"F","L","H"})</f>
        <v>F</v>
      </c>
      <c r="H3639" t="s">
        <v>5236</v>
      </c>
      <c r="I3639" s="43" t="str">
        <f>IFERROR(VLOOKUP(#REF!,#REF!,2,FALSE),"No")</f>
        <v>No</v>
      </c>
      <c r="J3639" s="139">
        <v>0.75</v>
      </c>
      <c r="K3639" s="148">
        <v>26</v>
      </c>
      <c r="L3639" s="148"/>
      <c r="M3639" s="148"/>
      <c r="N3639" s="148"/>
      <c r="O3639" s="148"/>
      <c r="P3639" s="148"/>
      <c r="Q3639" s="148"/>
      <c r="R3639" s="148"/>
      <c r="S3639" s="148"/>
      <c r="T3639" s="148"/>
      <c r="U3639" s="148"/>
      <c r="V3639" s="148"/>
      <c r="W3639" s="148"/>
      <c r="X3639" s="139">
        <v>0.75</v>
      </c>
      <c r="Y3639" s="148">
        <v>232</v>
      </c>
      <c r="Z3639" s="148">
        <v>2</v>
      </c>
      <c r="AA3639" s="148">
        <v>768</v>
      </c>
      <c r="AB3639" s="148"/>
      <c r="AC3639" s="148"/>
      <c r="AD3639" s="148"/>
      <c r="AE3639" s="148"/>
      <c r="AF3639" s="148"/>
      <c r="AG3639" s="148"/>
      <c r="AH3639" s="148"/>
      <c r="AI3639" s="148"/>
      <c r="AJ3639" s="148"/>
      <c r="AK3639" s="148"/>
      <c r="AL3639" s="139">
        <v>0</v>
      </c>
      <c r="AM3639" s="139">
        <v>0</v>
      </c>
      <c r="AN3639" s="148">
        <f t="shared" si="505"/>
        <v>1000</v>
      </c>
      <c r="AO3639" s="148">
        <f t="shared" si="506"/>
        <v>26</v>
      </c>
      <c r="AP3639" s="148">
        <v>9</v>
      </c>
      <c r="AQ3639" s="140">
        <v>74</v>
      </c>
      <c r="AS3639" s="42">
        <f t="shared" si="507"/>
        <v>1673.9704236074717</v>
      </c>
      <c r="AT3639" s="101">
        <f t="shared" si="508"/>
        <v>0</v>
      </c>
      <c r="AU3639" s="42">
        <f t="shared" si="509"/>
        <v>1673.9704236074717</v>
      </c>
      <c r="AV3639" s="42">
        <f t="shared" si="510"/>
        <v>463.10164488478421</v>
      </c>
      <c r="AW3639" s="102">
        <f t="shared" si="511"/>
        <v>431</v>
      </c>
      <c r="AX3639" s="43">
        <f t="shared" si="504"/>
        <v>0.75</v>
      </c>
      <c r="AY3639" s="43" t="str">
        <f t="shared" si="512"/>
        <v>UTGS</v>
      </c>
    </row>
    <row r="3640" spans="1:51" hidden="1" x14ac:dyDescent="0.2">
      <c r="A3640" s="38">
        <v>3633</v>
      </c>
      <c r="B3640" t="s">
        <v>362</v>
      </c>
      <c r="C3640" t="s">
        <v>289</v>
      </c>
      <c r="D3640">
        <v>550</v>
      </c>
      <c r="E3640" t="s">
        <v>1842</v>
      </c>
      <c r="F3640">
        <v>2</v>
      </c>
      <c r="G3640" t="str">
        <f>LOOKUP(F3640,{0,6,45},{"F","L","H"})</f>
        <v>F</v>
      </c>
      <c r="H3640" t="s">
        <v>5237</v>
      </c>
      <c r="I3640" s="43" t="str">
        <f>IFERROR(VLOOKUP(#REF!,#REF!,2,FALSE),"No")</f>
        <v>No</v>
      </c>
      <c r="J3640" s="139">
        <v>0.75</v>
      </c>
      <c r="K3640" s="148">
        <v>89</v>
      </c>
      <c r="L3640" s="148"/>
      <c r="M3640" s="148"/>
      <c r="N3640" s="148"/>
      <c r="O3640" s="148"/>
      <c r="P3640" s="148"/>
      <c r="Q3640" s="148"/>
      <c r="R3640" s="148"/>
      <c r="S3640" s="148"/>
      <c r="T3640" s="148"/>
      <c r="U3640" s="148"/>
      <c r="V3640" s="148"/>
      <c r="W3640" s="148"/>
      <c r="X3640" s="139">
        <v>0.75</v>
      </c>
      <c r="Y3640" s="148">
        <v>18</v>
      </c>
      <c r="Z3640" s="148">
        <v>2</v>
      </c>
      <c r="AA3640" s="148">
        <v>982</v>
      </c>
      <c r="AB3640" s="148"/>
      <c r="AC3640" s="148"/>
      <c r="AD3640" s="148"/>
      <c r="AE3640" s="148"/>
      <c r="AF3640" s="148"/>
      <c r="AG3640" s="148"/>
      <c r="AH3640" s="148"/>
      <c r="AI3640" s="148"/>
      <c r="AJ3640" s="148"/>
      <c r="AK3640" s="148"/>
      <c r="AL3640" s="139">
        <v>0</v>
      </c>
      <c r="AM3640" s="139">
        <v>0</v>
      </c>
      <c r="AN3640" s="148">
        <f t="shared" si="505"/>
        <v>1000</v>
      </c>
      <c r="AO3640" s="148">
        <f t="shared" si="506"/>
        <v>89</v>
      </c>
      <c r="AP3640" s="148">
        <v>9</v>
      </c>
      <c r="AQ3640" s="140">
        <v>9</v>
      </c>
      <c r="AS3640" s="42">
        <f t="shared" si="507"/>
        <v>5730.1295269640386</v>
      </c>
      <c r="AT3640" s="101">
        <f t="shared" si="508"/>
        <v>0</v>
      </c>
      <c r="AU3640" s="42">
        <f t="shared" si="509"/>
        <v>5730.1295269640386</v>
      </c>
      <c r="AV3640" s="42">
        <f t="shared" si="510"/>
        <v>3627.4890801637816</v>
      </c>
      <c r="AW3640" s="102">
        <f t="shared" si="511"/>
        <v>585.0096169344007</v>
      </c>
      <c r="AX3640" s="43">
        <f t="shared" si="504"/>
        <v>0.75</v>
      </c>
      <c r="AY3640" s="43" t="str">
        <f t="shared" si="512"/>
        <v>UTGS</v>
      </c>
    </row>
    <row r="3641" spans="1:51" hidden="1" x14ac:dyDescent="0.2">
      <c r="A3641" s="38">
        <v>3634</v>
      </c>
      <c r="B3641" t="s">
        <v>5806</v>
      </c>
      <c r="C3641" t="s">
        <v>289</v>
      </c>
      <c r="D3641">
        <v>955</v>
      </c>
      <c r="E3641" t="s">
        <v>195</v>
      </c>
      <c r="F3641">
        <v>2</v>
      </c>
      <c r="G3641" t="str">
        <f>LOOKUP(F3641,{0,6,45},{"F","L","H"})</f>
        <v>F</v>
      </c>
      <c r="H3641" t="s">
        <v>5238</v>
      </c>
      <c r="I3641" s="43" t="str">
        <f>IFERROR(VLOOKUP(#REF!,#REF!,2,FALSE),"No")</f>
        <v>No</v>
      </c>
      <c r="J3641" s="139">
        <v>0.75</v>
      </c>
      <c r="K3641" s="148">
        <v>90</v>
      </c>
      <c r="L3641" s="148"/>
      <c r="M3641" s="148"/>
      <c r="N3641" s="148"/>
      <c r="O3641" s="148"/>
      <c r="P3641" s="148"/>
      <c r="Q3641" s="148"/>
      <c r="R3641" s="148"/>
      <c r="S3641" s="148"/>
      <c r="T3641" s="148"/>
      <c r="U3641" s="148"/>
      <c r="V3641" s="148"/>
      <c r="W3641" s="148"/>
      <c r="X3641" s="139">
        <v>0.75</v>
      </c>
      <c r="Y3641" s="148">
        <v>1</v>
      </c>
      <c r="Z3641" s="148">
        <v>2</v>
      </c>
      <c r="AA3641" s="148">
        <v>43.21</v>
      </c>
      <c r="AB3641" s="148">
        <v>3</v>
      </c>
      <c r="AC3641" s="148">
        <v>50</v>
      </c>
      <c r="AD3641" s="148">
        <v>4</v>
      </c>
      <c r="AE3641" s="148">
        <v>905.79</v>
      </c>
      <c r="AF3641" s="148"/>
      <c r="AG3641" s="148"/>
      <c r="AH3641" s="148"/>
      <c r="AI3641" s="148"/>
      <c r="AJ3641" s="148"/>
      <c r="AK3641" s="148"/>
      <c r="AL3641" s="139">
        <v>0</v>
      </c>
      <c r="AM3641" s="139">
        <v>0</v>
      </c>
      <c r="AN3641" s="148">
        <f t="shared" si="505"/>
        <v>1000</v>
      </c>
      <c r="AO3641" s="148">
        <f t="shared" si="506"/>
        <v>90</v>
      </c>
      <c r="AP3641" s="148">
        <v>2</v>
      </c>
      <c r="AQ3641" s="140">
        <v>4</v>
      </c>
      <c r="AS3641" s="42">
        <f t="shared" si="507"/>
        <v>5794.5130047950952</v>
      </c>
      <c r="AT3641" s="101">
        <f t="shared" si="508"/>
        <v>0</v>
      </c>
      <c r="AU3641" s="42">
        <f t="shared" si="509"/>
        <v>5794.5130047950952</v>
      </c>
      <c r="AV3641" s="42">
        <f t="shared" si="510"/>
        <v>9594.7640053685082</v>
      </c>
      <c r="AW3641" s="102">
        <f t="shared" si="511"/>
        <v>1475.8772811117678</v>
      </c>
      <c r="AX3641" s="43">
        <f t="shared" si="504"/>
        <v>0.75</v>
      </c>
      <c r="AY3641" s="43" t="str">
        <f t="shared" si="512"/>
        <v>UTGS</v>
      </c>
    </row>
    <row r="3642" spans="1:51" hidden="1" x14ac:dyDescent="0.2">
      <c r="A3642" s="38">
        <v>3635</v>
      </c>
      <c r="B3642" t="s">
        <v>362</v>
      </c>
      <c r="C3642" t="s">
        <v>289</v>
      </c>
      <c r="D3642">
        <v>320</v>
      </c>
      <c r="E3642" t="s">
        <v>1239</v>
      </c>
      <c r="F3642">
        <v>0.25</v>
      </c>
      <c r="G3642" t="str">
        <f>LOOKUP(F3642,{0,6,45},{"F","L","H"})</f>
        <v>F</v>
      </c>
      <c r="H3642" t="s">
        <v>5239</v>
      </c>
      <c r="I3642" s="43" t="str">
        <f>IFERROR(VLOOKUP(#REF!,#REF!,2,FALSE),"No")</f>
        <v>No</v>
      </c>
      <c r="J3642" s="139">
        <v>0.75</v>
      </c>
      <c r="K3642" s="148">
        <v>26</v>
      </c>
      <c r="L3642" s="148"/>
      <c r="M3642" s="148"/>
      <c r="N3642" s="148"/>
      <c r="O3642" s="148"/>
      <c r="P3642" s="148"/>
      <c r="Q3642" s="148"/>
      <c r="R3642" s="148"/>
      <c r="S3642" s="148"/>
      <c r="T3642" s="148"/>
      <c r="U3642" s="148"/>
      <c r="V3642" s="148"/>
      <c r="W3642" s="148"/>
      <c r="X3642" s="139">
        <v>2</v>
      </c>
      <c r="Y3642" s="148">
        <v>1000</v>
      </c>
      <c r="Z3642" s="148"/>
      <c r="AA3642" s="148"/>
      <c r="AB3642" s="148"/>
      <c r="AC3642" s="148"/>
      <c r="AD3642" s="148"/>
      <c r="AE3642" s="148"/>
      <c r="AF3642" s="148"/>
      <c r="AG3642" s="148"/>
      <c r="AH3642" s="148"/>
      <c r="AI3642" s="148"/>
      <c r="AJ3642" s="148"/>
      <c r="AK3642" s="148"/>
      <c r="AL3642" s="139">
        <v>0</v>
      </c>
      <c r="AM3642" s="139">
        <v>0</v>
      </c>
      <c r="AN3642" s="148">
        <f t="shared" si="505"/>
        <v>1000</v>
      </c>
      <c r="AO3642" s="148">
        <f t="shared" si="506"/>
        <v>26</v>
      </c>
      <c r="AP3642" s="148">
        <v>17</v>
      </c>
      <c r="AQ3642" s="140">
        <v>17</v>
      </c>
      <c r="AS3642" s="42">
        <f t="shared" si="507"/>
        <v>1673.9704236074717</v>
      </c>
      <c r="AT3642" s="101">
        <f t="shared" si="508"/>
        <v>0</v>
      </c>
      <c r="AU3642" s="42">
        <f t="shared" si="509"/>
        <v>1673.9704236074717</v>
      </c>
      <c r="AV3642" s="42">
        <f t="shared" si="510"/>
        <v>1912.4095130278843</v>
      </c>
      <c r="AW3642" s="102">
        <f t="shared" si="511"/>
        <v>431</v>
      </c>
      <c r="AX3642" s="43">
        <f t="shared" si="504"/>
        <v>0.75</v>
      </c>
      <c r="AY3642" s="43" t="str">
        <f t="shared" si="512"/>
        <v>UTGS</v>
      </c>
    </row>
    <row r="3643" spans="1:51" hidden="1" x14ac:dyDescent="0.2">
      <c r="A3643" s="38">
        <v>3636</v>
      </c>
      <c r="B3643" t="s">
        <v>362</v>
      </c>
      <c r="C3643" t="s">
        <v>289</v>
      </c>
      <c r="D3643">
        <v>320</v>
      </c>
      <c r="E3643" t="s">
        <v>1842</v>
      </c>
      <c r="F3643">
        <v>0.25</v>
      </c>
      <c r="G3643" t="str">
        <f>LOOKUP(F3643,{0,6,45},{"F","L","H"})</f>
        <v>F</v>
      </c>
      <c r="H3643" t="s">
        <v>5240</v>
      </c>
      <c r="I3643" s="43" t="str">
        <f>IFERROR(VLOOKUP(#REF!,#REF!,2,FALSE),"No")</f>
        <v>No</v>
      </c>
      <c r="J3643" s="139">
        <v>0.5</v>
      </c>
      <c r="K3643" s="148">
        <v>50</v>
      </c>
      <c r="L3643" s="148"/>
      <c r="M3643" s="148"/>
      <c r="N3643" s="148"/>
      <c r="O3643" s="148"/>
      <c r="P3643" s="148"/>
      <c r="Q3643" s="148"/>
      <c r="R3643" s="148"/>
      <c r="S3643" s="148"/>
      <c r="T3643" s="148"/>
      <c r="U3643" s="148"/>
      <c r="V3643" s="148"/>
      <c r="W3643" s="148"/>
      <c r="X3643" s="139">
        <v>2</v>
      </c>
      <c r="Y3643" s="148">
        <v>1000</v>
      </c>
      <c r="Z3643" s="148"/>
      <c r="AA3643" s="148"/>
      <c r="AB3643" s="148"/>
      <c r="AC3643" s="148"/>
      <c r="AD3643" s="148"/>
      <c r="AE3643" s="148"/>
      <c r="AF3643" s="148"/>
      <c r="AG3643" s="148"/>
      <c r="AH3643" s="148"/>
      <c r="AI3643" s="148"/>
      <c r="AJ3643" s="148"/>
      <c r="AK3643" s="148"/>
      <c r="AL3643" s="139">
        <v>0</v>
      </c>
      <c r="AM3643" s="139">
        <v>0</v>
      </c>
      <c r="AN3643" s="148">
        <f t="shared" si="505"/>
        <v>1000</v>
      </c>
      <c r="AO3643" s="148">
        <f t="shared" si="506"/>
        <v>50</v>
      </c>
      <c r="AP3643" s="148">
        <v>8</v>
      </c>
      <c r="AQ3643" s="140">
        <v>8</v>
      </c>
      <c r="AS3643" s="42">
        <f t="shared" si="507"/>
        <v>3420.1738915528308</v>
      </c>
      <c r="AT3643" s="101">
        <f t="shared" si="508"/>
        <v>0</v>
      </c>
      <c r="AU3643" s="42">
        <f t="shared" si="509"/>
        <v>3420.1738915528308</v>
      </c>
      <c r="AV3643" s="42">
        <f t="shared" si="510"/>
        <v>4063.870215184254</v>
      </c>
      <c r="AW3643" s="102">
        <f t="shared" si="511"/>
        <v>431</v>
      </c>
      <c r="AX3643" s="43">
        <f t="shared" ref="AX3643:AX3706" si="513">IF(J3643&gt;0,J3643,R3643)</f>
        <v>0.5</v>
      </c>
      <c r="AY3643" s="43" t="str">
        <f t="shared" si="512"/>
        <v>UTGS</v>
      </c>
    </row>
    <row r="3644" spans="1:51" hidden="1" x14ac:dyDescent="0.2">
      <c r="A3644" s="38">
        <v>3637</v>
      </c>
      <c r="B3644" t="s">
        <v>5806</v>
      </c>
      <c r="C3644" t="s">
        <v>5746</v>
      </c>
      <c r="D3644">
        <v>5550</v>
      </c>
      <c r="E3644" t="s">
        <v>198</v>
      </c>
      <c r="F3644">
        <v>2</v>
      </c>
      <c r="G3644" t="str">
        <f>LOOKUP(F3644,{0,6,45},{"F","L","H"})</f>
        <v>F</v>
      </c>
      <c r="H3644" t="s">
        <v>1196</v>
      </c>
      <c r="I3644" s="43" t="str">
        <f>IFERROR(VLOOKUP(#REF!,#REF!,2,FALSE),"No")</f>
        <v>No</v>
      </c>
      <c r="J3644" s="139">
        <v>1.25</v>
      </c>
      <c r="K3644" s="148">
        <v>141</v>
      </c>
      <c r="L3644" s="148"/>
      <c r="M3644" s="148"/>
      <c r="N3644" s="148"/>
      <c r="O3644" s="148"/>
      <c r="P3644" s="148"/>
      <c r="Q3644" s="148"/>
      <c r="R3644" s="148"/>
      <c r="S3644" s="148"/>
      <c r="T3644" s="148"/>
      <c r="U3644" s="148"/>
      <c r="V3644" s="148"/>
      <c r="W3644" s="148"/>
      <c r="X3644" s="139">
        <v>2</v>
      </c>
      <c r="Y3644" s="148">
        <v>744.69</v>
      </c>
      <c r="Z3644" s="148">
        <v>4</v>
      </c>
      <c r="AA3644" s="148">
        <v>33.229999999999997</v>
      </c>
      <c r="AB3644" s="148">
        <v>6</v>
      </c>
      <c r="AC3644" s="148">
        <v>222.08</v>
      </c>
      <c r="AD3644" s="148"/>
      <c r="AE3644" s="148"/>
      <c r="AF3644" s="148"/>
      <c r="AG3644" s="148"/>
      <c r="AH3644" s="148"/>
      <c r="AI3644" s="148"/>
      <c r="AJ3644" s="148"/>
      <c r="AK3644" s="148"/>
      <c r="AL3644" s="139">
        <v>0</v>
      </c>
      <c r="AM3644" s="139">
        <v>0</v>
      </c>
      <c r="AN3644" s="148">
        <f t="shared" si="505"/>
        <v>1000.0000000000001</v>
      </c>
      <c r="AO3644" s="148">
        <f t="shared" si="506"/>
        <v>141</v>
      </c>
      <c r="AP3644" s="148">
        <v>11</v>
      </c>
      <c r="AQ3644" s="140">
        <v>12</v>
      </c>
      <c r="AS3644" s="42">
        <f t="shared" si="507"/>
        <v>10506.400374178982</v>
      </c>
      <c r="AT3644" s="101">
        <f t="shared" si="508"/>
        <v>0</v>
      </c>
      <c r="AU3644" s="42">
        <f t="shared" si="509"/>
        <v>10506.400374178982</v>
      </c>
      <c r="AV3644" s="42">
        <f t="shared" si="510"/>
        <v>3238.4052017895033</v>
      </c>
      <c r="AW3644" s="102">
        <f t="shared" si="511"/>
        <v>3698.6666666666665</v>
      </c>
      <c r="AX3644" s="43">
        <f t="shared" si="513"/>
        <v>1.25</v>
      </c>
      <c r="AY3644" s="43" t="str">
        <f t="shared" si="512"/>
        <v>UTTSS</v>
      </c>
    </row>
    <row r="3645" spans="1:51" hidden="1" x14ac:dyDescent="0.2">
      <c r="A3645" s="38">
        <v>3638</v>
      </c>
      <c r="B3645" t="s">
        <v>5806</v>
      </c>
      <c r="C3645" t="s">
        <v>5746</v>
      </c>
      <c r="D3645">
        <v>13000</v>
      </c>
      <c r="E3645" t="s">
        <v>215</v>
      </c>
      <c r="F3645">
        <v>3</v>
      </c>
      <c r="G3645" t="str">
        <f>LOOKUP(F3645,{0,6,45},{"F","L","H"})</f>
        <v>F</v>
      </c>
      <c r="H3645" t="s">
        <v>5241</v>
      </c>
      <c r="I3645" s="43" t="str">
        <f>IFERROR(VLOOKUP(#REF!,#REF!,2,FALSE),"No")</f>
        <v>No</v>
      </c>
      <c r="J3645" s="139">
        <v>2</v>
      </c>
      <c r="K3645" s="148">
        <v>203</v>
      </c>
      <c r="L3645" s="148">
        <v>4</v>
      </c>
      <c r="M3645" s="148">
        <v>1</v>
      </c>
      <c r="N3645" s="148">
        <v>6</v>
      </c>
      <c r="O3645" s="148">
        <v>1</v>
      </c>
      <c r="P3645" s="148"/>
      <c r="Q3645" s="148"/>
      <c r="R3645" s="148"/>
      <c r="S3645" s="148"/>
      <c r="T3645" s="148"/>
      <c r="U3645" s="148"/>
      <c r="V3645" s="148"/>
      <c r="W3645" s="148"/>
      <c r="X3645" s="139">
        <v>6</v>
      </c>
      <c r="Y3645" s="148">
        <v>1000</v>
      </c>
      <c r="Z3645" s="148"/>
      <c r="AA3645" s="148"/>
      <c r="AB3645" s="148"/>
      <c r="AC3645" s="148"/>
      <c r="AD3645" s="148"/>
      <c r="AE3645" s="148"/>
      <c r="AF3645" s="148"/>
      <c r="AG3645" s="148"/>
      <c r="AH3645" s="148"/>
      <c r="AI3645" s="148"/>
      <c r="AJ3645" s="148"/>
      <c r="AK3645" s="148"/>
      <c r="AL3645" s="139">
        <v>0</v>
      </c>
      <c r="AM3645" s="139">
        <v>0</v>
      </c>
      <c r="AN3645" s="148">
        <f t="shared" si="505"/>
        <v>1000</v>
      </c>
      <c r="AO3645" s="148">
        <f t="shared" si="506"/>
        <v>205</v>
      </c>
      <c r="AP3645" s="148">
        <v>2</v>
      </c>
      <c r="AQ3645" s="140">
        <v>3</v>
      </c>
      <c r="AS3645" s="42">
        <f t="shared" si="507"/>
        <v>14944.709477535549</v>
      </c>
      <c r="AT3645" s="101">
        <f t="shared" si="508"/>
        <v>0</v>
      </c>
      <c r="AU3645" s="42">
        <f t="shared" si="509"/>
        <v>14944.709477535549</v>
      </c>
      <c r="AV3645" s="42">
        <f t="shared" si="510"/>
        <v>20010.32057382468</v>
      </c>
      <c r="AW3645" s="102">
        <f t="shared" si="511"/>
        <v>10791.333333333334</v>
      </c>
      <c r="AX3645" s="43">
        <f t="shared" si="513"/>
        <v>2</v>
      </c>
      <c r="AY3645" s="43" t="str">
        <f t="shared" si="512"/>
        <v>UTTSS</v>
      </c>
    </row>
    <row r="3646" spans="1:51" hidden="1" x14ac:dyDescent="0.2">
      <c r="A3646" s="38">
        <v>3639</v>
      </c>
      <c r="B3646" t="s">
        <v>5806</v>
      </c>
      <c r="C3646" t="s">
        <v>5746</v>
      </c>
      <c r="D3646">
        <v>11750</v>
      </c>
      <c r="E3646" t="s">
        <v>215</v>
      </c>
      <c r="F3646">
        <v>2</v>
      </c>
      <c r="G3646" t="str">
        <f>LOOKUP(F3646,{0,6,45},{"F","L","H"})</f>
        <v>F</v>
      </c>
      <c r="H3646" t="s">
        <v>396</v>
      </c>
      <c r="I3646" s="43" t="str">
        <f>IFERROR(VLOOKUP(#REF!,#REF!,2,FALSE),"No")</f>
        <v>No</v>
      </c>
      <c r="J3646" s="139">
        <v>1.25</v>
      </c>
      <c r="K3646" s="148">
        <v>2</v>
      </c>
      <c r="L3646" s="148">
        <v>2</v>
      </c>
      <c r="M3646" s="148">
        <v>145</v>
      </c>
      <c r="N3646" s="148"/>
      <c r="O3646" s="148"/>
      <c r="P3646" s="148"/>
      <c r="Q3646" s="148"/>
      <c r="R3646" s="148"/>
      <c r="S3646" s="148"/>
      <c r="T3646" s="148"/>
      <c r="U3646" s="148"/>
      <c r="V3646" s="148"/>
      <c r="W3646" s="148"/>
      <c r="X3646" s="139">
        <v>2</v>
      </c>
      <c r="Y3646" s="148">
        <v>198.42</v>
      </c>
      <c r="Z3646" s="149">
        <v>3</v>
      </c>
      <c r="AA3646" s="148">
        <v>737.04</v>
      </c>
      <c r="AB3646" s="148">
        <v>4</v>
      </c>
      <c r="AC3646" s="148">
        <v>64.540000000000006</v>
      </c>
      <c r="AD3646" s="148"/>
      <c r="AE3646" s="148"/>
      <c r="AF3646" s="148"/>
      <c r="AG3646" s="148"/>
      <c r="AH3646" s="148"/>
      <c r="AI3646" s="148"/>
      <c r="AJ3646" s="148"/>
      <c r="AK3646" s="148"/>
      <c r="AL3646" s="139">
        <v>0</v>
      </c>
      <c r="AM3646" s="139">
        <v>0</v>
      </c>
      <c r="AN3646" s="148">
        <f t="shared" si="505"/>
        <v>999.99999999999989</v>
      </c>
      <c r="AO3646" s="148">
        <f t="shared" si="506"/>
        <v>147</v>
      </c>
      <c r="AP3646" s="148">
        <v>5</v>
      </c>
      <c r="AQ3646" s="140">
        <v>18</v>
      </c>
      <c r="AS3646" s="42">
        <f t="shared" si="507"/>
        <v>10731.631241165322</v>
      </c>
      <c r="AT3646" s="101">
        <f t="shared" si="508"/>
        <v>0</v>
      </c>
      <c r="AU3646" s="42">
        <f t="shared" si="509"/>
        <v>10731.631241165322</v>
      </c>
      <c r="AV3646" s="42">
        <f t="shared" si="510"/>
        <v>1312.6692400818908</v>
      </c>
      <c r="AW3646" s="102">
        <f t="shared" si="511"/>
        <v>10791.333333333334</v>
      </c>
      <c r="AX3646" s="43">
        <f t="shared" si="513"/>
        <v>1.25</v>
      </c>
      <c r="AY3646" s="43" t="str">
        <f t="shared" si="512"/>
        <v>UTTSS</v>
      </c>
    </row>
    <row r="3647" spans="1:51" hidden="1" x14ac:dyDescent="0.2">
      <c r="A3647" s="38">
        <v>3640</v>
      </c>
      <c r="B3647" t="s">
        <v>5806</v>
      </c>
      <c r="C3647" t="s">
        <v>5746</v>
      </c>
      <c r="D3647">
        <v>92750</v>
      </c>
      <c r="E3647" t="s">
        <v>219</v>
      </c>
      <c r="F3647">
        <v>45</v>
      </c>
      <c r="G3647" t="str">
        <f>LOOKUP(F3647,{0,6,45},{"F","L","H"})</f>
        <v>H</v>
      </c>
      <c r="H3647" t="s">
        <v>1640</v>
      </c>
      <c r="I3647" s="43" t="str">
        <f>IFERROR(VLOOKUP(#REF!,#REF!,2,FALSE),"No")</f>
        <v>No</v>
      </c>
      <c r="J3647" s="139">
        <v>4</v>
      </c>
      <c r="K3647" s="148">
        <v>141</v>
      </c>
      <c r="L3647" s="148"/>
      <c r="M3647" s="148"/>
      <c r="N3647" s="148"/>
      <c r="O3647" s="148"/>
      <c r="P3647" s="148"/>
      <c r="Q3647" s="148"/>
      <c r="R3647" s="148"/>
      <c r="S3647" s="148"/>
      <c r="T3647" s="148"/>
      <c r="U3647" s="148"/>
      <c r="V3647" s="148"/>
      <c r="W3647" s="148"/>
      <c r="X3647" s="139">
        <v>3</v>
      </c>
      <c r="Y3647" s="148">
        <v>30.58</v>
      </c>
      <c r="Z3647" s="148">
        <v>4</v>
      </c>
      <c r="AA3647" s="148">
        <v>969.42</v>
      </c>
      <c r="AB3647" s="148"/>
      <c r="AC3647" s="148"/>
      <c r="AD3647" s="148"/>
      <c r="AE3647" s="148"/>
      <c r="AF3647" s="148"/>
      <c r="AG3647" s="148"/>
      <c r="AH3647" s="148"/>
      <c r="AI3647" s="148"/>
      <c r="AJ3647" s="148"/>
      <c r="AK3647" s="148"/>
      <c r="AL3647" s="139">
        <v>0</v>
      </c>
      <c r="AM3647" s="139">
        <v>0</v>
      </c>
      <c r="AN3647" s="148">
        <f t="shared" si="505"/>
        <v>1000</v>
      </c>
      <c r="AO3647" s="148">
        <f t="shared" si="506"/>
        <v>141</v>
      </c>
      <c r="AP3647" s="148">
        <v>7</v>
      </c>
      <c r="AQ3647" s="140">
        <v>10</v>
      </c>
      <c r="AS3647" s="42">
        <f t="shared" si="507"/>
        <v>10792.630374178982</v>
      </c>
      <c r="AT3647" s="101">
        <f t="shared" si="508"/>
        <v>0</v>
      </c>
      <c r="AU3647" s="42">
        <f t="shared" si="509"/>
        <v>10792.630374178982</v>
      </c>
      <c r="AV3647" s="42">
        <f t="shared" si="510"/>
        <v>3907.394872147403</v>
      </c>
      <c r="AW3647" s="102">
        <f t="shared" si="511"/>
        <v>113197.0366366282</v>
      </c>
      <c r="AX3647" s="43">
        <f t="shared" si="513"/>
        <v>4</v>
      </c>
      <c r="AY3647" s="43" t="str">
        <f t="shared" si="512"/>
        <v>UTTSS</v>
      </c>
    </row>
    <row r="3648" spans="1:51" hidden="1" x14ac:dyDescent="0.2">
      <c r="A3648" s="38">
        <v>3641</v>
      </c>
      <c r="B3648" t="s">
        <v>362</v>
      </c>
      <c r="C3648" t="s">
        <v>289</v>
      </c>
      <c r="D3648">
        <v>175</v>
      </c>
      <c r="E3648" t="s">
        <v>1235</v>
      </c>
      <c r="F3648">
        <v>0.25</v>
      </c>
      <c r="G3648" t="str">
        <f>LOOKUP(F3648,{0,6,45},{"F","L","H"})</f>
        <v>F</v>
      </c>
      <c r="H3648" t="s">
        <v>5243</v>
      </c>
      <c r="I3648" s="43" t="str">
        <f>IFERROR(VLOOKUP(#REF!,#REF!,2,FALSE),"No")</f>
        <v>No</v>
      </c>
      <c r="J3648" s="139">
        <v>0.75</v>
      </c>
      <c r="K3648" s="148">
        <v>83</v>
      </c>
      <c r="L3648" s="148"/>
      <c r="M3648" s="148"/>
      <c r="N3648" s="148"/>
      <c r="O3648" s="148"/>
      <c r="P3648" s="148"/>
      <c r="Q3648" s="148"/>
      <c r="R3648" s="148"/>
      <c r="S3648" s="148"/>
      <c r="T3648" s="148"/>
      <c r="U3648" s="148"/>
      <c r="V3648" s="148"/>
      <c r="W3648" s="148"/>
      <c r="X3648" s="139">
        <v>2</v>
      </c>
      <c r="Y3648" s="148">
        <v>1000</v>
      </c>
      <c r="Z3648" s="149"/>
      <c r="AA3648" s="148"/>
      <c r="AB3648" s="148"/>
      <c r="AC3648" s="148"/>
      <c r="AD3648" s="148"/>
      <c r="AE3648" s="148"/>
      <c r="AF3648" s="148"/>
      <c r="AG3648" s="148"/>
      <c r="AH3648" s="148"/>
      <c r="AI3648" s="148"/>
      <c r="AJ3648" s="148"/>
      <c r="AK3648" s="148"/>
      <c r="AL3648" s="139">
        <v>0</v>
      </c>
      <c r="AM3648" s="139">
        <v>0</v>
      </c>
      <c r="AN3648" s="148">
        <f t="shared" si="505"/>
        <v>1000</v>
      </c>
      <c r="AO3648" s="148">
        <f t="shared" si="506"/>
        <v>83</v>
      </c>
      <c r="AP3648" s="148">
        <v>15</v>
      </c>
      <c r="AQ3648" s="140">
        <v>15</v>
      </c>
      <c r="AS3648" s="42">
        <f t="shared" si="507"/>
        <v>5343.8286599776984</v>
      </c>
      <c r="AT3648" s="101">
        <f t="shared" si="508"/>
        <v>0</v>
      </c>
      <c r="AU3648" s="42">
        <f t="shared" si="509"/>
        <v>5343.8286599776984</v>
      </c>
      <c r="AV3648" s="42">
        <f t="shared" si="510"/>
        <v>2167.3974480982688</v>
      </c>
      <c r="AW3648" s="102">
        <f t="shared" si="511"/>
        <v>431</v>
      </c>
      <c r="AX3648" s="43">
        <f t="shared" si="513"/>
        <v>0.75</v>
      </c>
      <c r="AY3648" s="43" t="str">
        <f t="shared" si="512"/>
        <v>UTGS</v>
      </c>
    </row>
    <row r="3649" spans="1:51" hidden="1" x14ac:dyDescent="0.2">
      <c r="A3649" s="38">
        <v>3642</v>
      </c>
      <c r="B3649" t="s">
        <v>362</v>
      </c>
      <c r="C3649" t="s">
        <v>289</v>
      </c>
      <c r="D3649">
        <v>320</v>
      </c>
      <c r="E3649" t="s">
        <v>1842</v>
      </c>
      <c r="F3649">
        <v>0.25</v>
      </c>
      <c r="G3649" t="str">
        <f>LOOKUP(F3649,{0,6,45},{"F","L","H"})</f>
        <v>F</v>
      </c>
      <c r="H3649" t="s">
        <v>5244</v>
      </c>
      <c r="I3649" s="43" t="str">
        <f>IFERROR(VLOOKUP(#REF!,#REF!,2,FALSE),"No")</f>
        <v>No</v>
      </c>
      <c r="J3649" s="139">
        <v>0.5</v>
      </c>
      <c r="K3649" s="148">
        <v>31</v>
      </c>
      <c r="L3649" s="148"/>
      <c r="M3649" s="148"/>
      <c r="N3649" s="148"/>
      <c r="O3649" s="148"/>
      <c r="P3649" s="148"/>
      <c r="Q3649" s="148"/>
      <c r="R3649" s="148"/>
      <c r="S3649" s="148"/>
      <c r="T3649" s="148"/>
      <c r="U3649" s="148"/>
      <c r="V3649" s="148"/>
      <c r="W3649" s="148"/>
      <c r="X3649" s="139">
        <v>0.75</v>
      </c>
      <c r="Y3649" s="148">
        <v>325</v>
      </c>
      <c r="Z3649" s="148">
        <v>2</v>
      </c>
      <c r="AA3649" s="148">
        <v>675</v>
      </c>
      <c r="AB3649" s="148"/>
      <c r="AC3649" s="148"/>
      <c r="AD3649" s="148"/>
      <c r="AE3649" s="148"/>
      <c r="AF3649" s="148"/>
      <c r="AG3649" s="148"/>
      <c r="AH3649" s="148"/>
      <c r="AI3649" s="148"/>
      <c r="AJ3649" s="148"/>
      <c r="AK3649" s="148"/>
      <c r="AL3649" s="139">
        <v>0</v>
      </c>
      <c r="AM3649" s="139">
        <v>0</v>
      </c>
      <c r="AN3649" s="148">
        <f t="shared" si="505"/>
        <v>1000</v>
      </c>
      <c r="AO3649" s="148">
        <f t="shared" si="506"/>
        <v>31</v>
      </c>
      <c r="AP3649" s="148">
        <v>22</v>
      </c>
      <c r="AQ3649" s="140">
        <v>22</v>
      </c>
      <c r="AS3649" s="42">
        <f t="shared" si="507"/>
        <v>2120.5078127627553</v>
      </c>
      <c r="AT3649" s="101">
        <f t="shared" si="508"/>
        <v>0</v>
      </c>
      <c r="AU3649" s="42">
        <f t="shared" si="509"/>
        <v>2120.5078127627553</v>
      </c>
      <c r="AV3649" s="42">
        <f t="shared" si="510"/>
        <v>1589.7482600670012</v>
      </c>
      <c r="AW3649" s="102">
        <f t="shared" si="511"/>
        <v>431</v>
      </c>
      <c r="AX3649" s="43">
        <f t="shared" si="513"/>
        <v>0.5</v>
      </c>
      <c r="AY3649" s="43" t="str">
        <f t="shared" si="512"/>
        <v>UTGS</v>
      </c>
    </row>
    <row r="3650" spans="1:51" hidden="1" x14ac:dyDescent="0.2">
      <c r="A3650" s="38">
        <v>3643</v>
      </c>
      <c r="B3650" t="s">
        <v>362</v>
      </c>
      <c r="C3650" t="s">
        <v>289</v>
      </c>
      <c r="D3650">
        <v>320</v>
      </c>
      <c r="E3650" t="s">
        <v>1842</v>
      </c>
      <c r="F3650">
        <v>0.25</v>
      </c>
      <c r="G3650" t="str">
        <f>LOOKUP(F3650,{0,6,45},{"F","L","H"})</f>
        <v>F</v>
      </c>
      <c r="H3650" t="s">
        <v>5245</v>
      </c>
      <c r="I3650" s="43" t="str">
        <f>IFERROR(VLOOKUP(#REF!,#REF!,2,FALSE),"No")</f>
        <v>No</v>
      </c>
      <c r="J3650" s="139">
        <v>0.5</v>
      </c>
      <c r="K3650" s="148">
        <v>58</v>
      </c>
      <c r="L3650" s="148"/>
      <c r="M3650" s="148"/>
      <c r="N3650" s="148"/>
      <c r="O3650" s="148"/>
      <c r="P3650" s="148"/>
      <c r="Q3650" s="148"/>
      <c r="R3650" s="148"/>
      <c r="S3650" s="148"/>
      <c r="T3650" s="148"/>
      <c r="U3650" s="148"/>
      <c r="V3650" s="148"/>
      <c r="W3650" s="148"/>
      <c r="X3650" s="139">
        <v>2</v>
      </c>
      <c r="Y3650" s="148">
        <v>1000</v>
      </c>
      <c r="Z3650" s="148"/>
      <c r="AA3650" s="148"/>
      <c r="AB3650" s="148"/>
      <c r="AC3650" s="148"/>
      <c r="AD3650" s="148"/>
      <c r="AE3650" s="148"/>
      <c r="AF3650" s="148"/>
      <c r="AG3650" s="148"/>
      <c r="AH3650" s="148"/>
      <c r="AI3650" s="148"/>
      <c r="AJ3650" s="148"/>
      <c r="AK3650" s="148"/>
      <c r="AL3650" s="139">
        <v>0</v>
      </c>
      <c r="AM3650" s="139">
        <v>0</v>
      </c>
      <c r="AN3650" s="148">
        <f t="shared" si="505"/>
        <v>1000</v>
      </c>
      <c r="AO3650" s="148">
        <f t="shared" si="506"/>
        <v>58</v>
      </c>
      <c r="AP3650" s="148">
        <v>7</v>
      </c>
      <c r="AQ3650" s="140">
        <v>7</v>
      </c>
      <c r="AS3650" s="42">
        <f t="shared" si="507"/>
        <v>3967.401714201284</v>
      </c>
      <c r="AT3650" s="101">
        <f t="shared" si="508"/>
        <v>0</v>
      </c>
      <c r="AU3650" s="42">
        <f t="shared" si="509"/>
        <v>3967.401714201284</v>
      </c>
      <c r="AV3650" s="42">
        <f t="shared" si="510"/>
        <v>4644.4231030677192</v>
      </c>
      <c r="AW3650" s="102">
        <f t="shared" si="511"/>
        <v>431</v>
      </c>
      <c r="AX3650" s="43">
        <f t="shared" si="513"/>
        <v>0.5</v>
      </c>
      <c r="AY3650" s="43" t="str">
        <f t="shared" si="512"/>
        <v>UTGS</v>
      </c>
    </row>
    <row r="3651" spans="1:51" hidden="1" x14ac:dyDescent="0.2">
      <c r="A3651" s="38">
        <v>3644</v>
      </c>
      <c r="B3651" t="s">
        <v>362</v>
      </c>
      <c r="C3651" t="s">
        <v>289</v>
      </c>
      <c r="D3651">
        <v>306</v>
      </c>
      <c r="E3651" t="s">
        <v>1224</v>
      </c>
      <c r="F3651">
        <v>0.25</v>
      </c>
      <c r="G3651" t="str">
        <f>LOOKUP(F3651,{0,6,45},{"F","L","H"})</f>
        <v>F</v>
      </c>
      <c r="H3651" t="s">
        <v>5246</v>
      </c>
      <c r="I3651" s="43" t="str">
        <f>IFERROR(VLOOKUP(#REF!,#REF!,2,FALSE),"No")</f>
        <v>No</v>
      </c>
      <c r="J3651" s="139">
        <v>0.5</v>
      </c>
      <c r="K3651" s="148">
        <v>21</v>
      </c>
      <c r="L3651" s="148"/>
      <c r="M3651" s="148"/>
      <c r="N3651" s="148"/>
      <c r="O3651" s="148"/>
      <c r="P3651" s="148"/>
      <c r="Q3651" s="148"/>
      <c r="R3651" s="148"/>
      <c r="S3651" s="148"/>
      <c r="T3651" s="148"/>
      <c r="U3651" s="148"/>
      <c r="V3651" s="148"/>
      <c r="W3651" s="148"/>
      <c r="X3651" s="139">
        <v>2</v>
      </c>
      <c r="Y3651" s="148">
        <v>1000</v>
      </c>
      <c r="Z3651" s="148"/>
      <c r="AA3651" s="148"/>
      <c r="AB3651" s="148"/>
      <c r="AC3651" s="148"/>
      <c r="AD3651" s="148"/>
      <c r="AE3651" s="148"/>
      <c r="AF3651" s="148"/>
      <c r="AG3651" s="148"/>
      <c r="AH3651" s="148"/>
      <c r="AI3651" s="148"/>
      <c r="AJ3651" s="148"/>
      <c r="AK3651" s="148"/>
      <c r="AL3651" s="139">
        <v>0</v>
      </c>
      <c r="AM3651" s="139">
        <v>0</v>
      </c>
      <c r="AN3651" s="148">
        <f t="shared" si="505"/>
        <v>1000</v>
      </c>
      <c r="AO3651" s="148">
        <f t="shared" si="506"/>
        <v>21</v>
      </c>
      <c r="AP3651" s="148">
        <v>13</v>
      </c>
      <c r="AQ3651" s="140">
        <v>13</v>
      </c>
      <c r="AS3651" s="42">
        <f t="shared" si="507"/>
        <v>1436.473034452189</v>
      </c>
      <c r="AT3651" s="101">
        <f t="shared" si="508"/>
        <v>0</v>
      </c>
      <c r="AU3651" s="42">
        <f t="shared" si="509"/>
        <v>1436.473034452189</v>
      </c>
      <c r="AV3651" s="42">
        <f t="shared" si="510"/>
        <v>2500.8432093441561</v>
      </c>
      <c r="AW3651" s="102">
        <f t="shared" si="511"/>
        <v>431</v>
      </c>
      <c r="AX3651" s="43">
        <f t="shared" si="513"/>
        <v>0.5</v>
      </c>
      <c r="AY3651" s="43" t="str">
        <f t="shared" si="512"/>
        <v>UTGS</v>
      </c>
    </row>
    <row r="3652" spans="1:51" hidden="1" x14ac:dyDescent="0.2">
      <c r="A3652" s="38">
        <v>3645</v>
      </c>
      <c r="B3652" t="s">
        <v>362</v>
      </c>
      <c r="C3652" t="s">
        <v>289</v>
      </c>
      <c r="D3652">
        <v>500</v>
      </c>
      <c r="E3652" t="s">
        <v>1241</v>
      </c>
      <c r="F3652">
        <v>0.25</v>
      </c>
      <c r="G3652" t="str">
        <f>LOOKUP(F3652,{0,6,45},{"F","L","H"})</f>
        <v>F</v>
      </c>
      <c r="H3652" t="s">
        <v>5247</v>
      </c>
      <c r="I3652" s="43" t="str">
        <f>IFERROR(VLOOKUP(#REF!,#REF!,2,FALSE),"No")</f>
        <v>No</v>
      </c>
      <c r="J3652" s="139">
        <v>0.5</v>
      </c>
      <c r="K3652" s="148">
        <v>32</v>
      </c>
      <c r="L3652" s="148"/>
      <c r="M3652" s="148"/>
      <c r="N3652" s="148"/>
      <c r="O3652" s="148"/>
      <c r="P3652" s="148"/>
      <c r="Q3652" s="148"/>
      <c r="R3652" s="148"/>
      <c r="S3652" s="148"/>
      <c r="T3652" s="148"/>
      <c r="U3652" s="148"/>
      <c r="V3652" s="148"/>
      <c r="W3652" s="148"/>
      <c r="X3652" s="139">
        <v>2</v>
      </c>
      <c r="Y3652" s="148">
        <v>1000</v>
      </c>
      <c r="Z3652" s="149"/>
      <c r="AA3652" s="148"/>
      <c r="AB3652" s="148"/>
      <c r="AC3652" s="148"/>
      <c r="AD3652" s="148"/>
      <c r="AE3652" s="148"/>
      <c r="AF3652" s="148"/>
      <c r="AG3652" s="148"/>
      <c r="AH3652" s="148"/>
      <c r="AI3652" s="148"/>
      <c r="AJ3652" s="148"/>
      <c r="AK3652" s="148"/>
      <c r="AL3652" s="139">
        <v>0</v>
      </c>
      <c r="AM3652" s="139">
        <v>0</v>
      </c>
      <c r="AN3652" s="148">
        <f t="shared" si="505"/>
        <v>1000</v>
      </c>
      <c r="AO3652" s="148">
        <f t="shared" si="506"/>
        <v>32</v>
      </c>
      <c r="AP3652" s="148">
        <v>9</v>
      </c>
      <c r="AQ3652" s="140">
        <v>9</v>
      </c>
      <c r="AS3652" s="42">
        <f t="shared" si="507"/>
        <v>2188.9112905938118</v>
      </c>
      <c r="AT3652" s="101">
        <f t="shared" si="508"/>
        <v>0</v>
      </c>
      <c r="AU3652" s="42">
        <f t="shared" si="509"/>
        <v>2188.9112905938118</v>
      </c>
      <c r="AV3652" s="42">
        <f t="shared" si="510"/>
        <v>3612.3290801637813</v>
      </c>
      <c r="AW3652" s="102">
        <f t="shared" si="511"/>
        <v>585.0096169344007</v>
      </c>
      <c r="AX3652" s="43">
        <f t="shared" si="513"/>
        <v>0.5</v>
      </c>
      <c r="AY3652" s="43" t="str">
        <f t="shared" si="512"/>
        <v>UTGS</v>
      </c>
    </row>
    <row r="3653" spans="1:51" hidden="1" x14ac:dyDescent="0.2">
      <c r="A3653" s="38">
        <v>3646</v>
      </c>
      <c r="B3653" t="s">
        <v>362</v>
      </c>
      <c r="C3653" t="s">
        <v>289</v>
      </c>
      <c r="D3653">
        <v>320</v>
      </c>
      <c r="E3653" t="s">
        <v>1842</v>
      </c>
      <c r="F3653">
        <v>0.25</v>
      </c>
      <c r="G3653" t="str">
        <f>LOOKUP(F3653,{0,6,45},{"F","L","H"})</f>
        <v>F</v>
      </c>
      <c r="H3653" t="s">
        <v>5248</v>
      </c>
      <c r="I3653" s="43" t="str">
        <f>IFERROR(VLOOKUP(#REF!,#REF!,2,FALSE),"No")</f>
        <v>No</v>
      </c>
      <c r="J3653" s="139">
        <v>0.5</v>
      </c>
      <c r="K3653" s="148">
        <v>39</v>
      </c>
      <c r="L3653" s="148"/>
      <c r="M3653" s="148"/>
      <c r="N3653" s="148"/>
      <c r="O3653" s="148"/>
      <c r="P3653" s="148"/>
      <c r="Q3653" s="148"/>
      <c r="R3653" s="148"/>
      <c r="S3653" s="148"/>
      <c r="T3653" s="148"/>
      <c r="U3653" s="148"/>
      <c r="V3653" s="148"/>
      <c r="W3653" s="148"/>
      <c r="X3653" s="139">
        <v>2</v>
      </c>
      <c r="Y3653" s="148">
        <v>707.17</v>
      </c>
      <c r="Z3653" s="148">
        <v>4</v>
      </c>
      <c r="AA3653" s="148">
        <v>292.83</v>
      </c>
      <c r="AB3653" s="148"/>
      <c r="AC3653" s="148"/>
      <c r="AD3653" s="148"/>
      <c r="AE3653" s="148"/>
      <c r="AF3653" s="148"/>
      <c r="AG3653" s="148"/>
      <c r="AH3653" s="148"/>
      <c r="AI3653" s="148"/>
      <c r="AJ3653" s="148"/>
      <c r="AK3653" s="148"/>
      <c r="AL3653" s="139">
        <v>0</v>
      </c>
      <c r="AM3653" s="139">
        <v>0</v>
      </c>
      <c r="AN3653" s="148">
        <f t="shared" si="505"/>
        <v>1000</v>
      </c>
      <c r="AO3653" s="148">
        <f t="shared" si="506"/>
        <v>39</v>
      </c>
      <c r="AP3653" s="148">
        <v>5</v>
      </c>
      <c r="AQ3653" s="140">
        <v>5</v>
      </c>
      <c r="AS3653" s="42">
        <f t="shared" si="507"/>
        <v>2667.735635411208</v>
      </c>
      <c r="AT3653" s="101">
        <f t="shared" si="508"/>
        <v>0</v>
      </c>
      <c r="AU3653" s="42">
        <f t="shared" si="509"/>
        <v>2667.735635411208</v>
      </c>
      <c r="AV3653" s="42">
        <f t="shared" si="510"/>
        <v>6922.1105642948069</v>
      </c>
      <c r="AW3653" s="102">
        <f t="shared" si="511"/>
        <v>431</v>
      </c>
      <c r="AX3653" s="43">
        <f t="shared" si="513"/>
        <v>0.5</v>
      </c>
      <c r="AY3653" s="43" t="str">
        <f t="shared" si="512"/>
        <v>UTGS</v>
      </c>
    </row>
    <row r="3654" spans="1:51" hidden="1" x14ac:dyDescent="0.2">
      <c r="A3654" s="38">
        <v>3647</v>
      </c>
      <c r="B3654" t="s">
        <v>362</v>
      </c>
      <c r="C3654" t="s">
        <v>289</v>
      </c>
      <c r="D3654">
        <v>320</v>
      </c>
      <c r="E3654" t="s">
        <v>1245</v>
      </c>
      <c r="F3654">
        <v>0.25</v>
      </c>
      <c r="G3654" t="str">
        <f>LOOKUP(F3654,{0,6,45},{"F","L","H"})</f>
        <v>F</v>
      </c>
      <c r="H3654" t="s">
        <v>5249</v>
      </c>
      <c r="I3654" s="43" t="str">
        <f>IFERROR(VLOOKUP(#REF!,#REF!,2,FALSE),"No")</f>
        <v>No</v>
      </c>
      <c r="J3654" s="139">
        <v>0.5</v>
      </c>
      <c r="K3654" s="148">
        <v>35</v>
      </c>
      <c r="L3654" s="148"/>
      <c r="M3654" s="148"/>
      <c r="N3654" s="148"/>
      <c r="O3654" s="148"/>
      <c r="P3654" s="148"/>
      <c r="Q3654" s="148"/>
      <c r="R3654" s="148"/>
      <c r="S3654" s="148"/>
      <c r="T3654" s="148"/>
      <c r="U3654" s="148"/>
      <c r="V3654" s="148"/>
      <c r="W3654" s="148"/>
      <c r="X3654" s="139">
        <v>2</v>
      </c>
      <c r="Y3654" s="148">
        <v>1000</v>
      </c>
      <c r="Z3654" s="148"/>
      <c r="AA3654" s="148"/>
      <c r="AB3654" s="148"/>
      <c r="AC3654" s="148"/>
      <c r="AD3654" s="148"/>
      <c r="AE3654" s="148"/>
      <c r="AF3654" s="148"/>
      <c r="AG3654" s="148"/>
      <c r="AH3654" s="148"/>
      <c r="AI3654" s="148"/>
      <c r="AJ3654" s="148"/>
      <c r="AK3654" s="148"/>
      <c r="AL3654" s="139">
        <v>0</v>
      </c>
      <c r="AM3654" s="139">
        <v>0</v>
      </c>
      <c r="AN3654" s="148">
        <f t="shared" si="505"/>
        <v>1000</v>
      </c>
      <c r="AO3654" s="148">
        <f t="shared" si="506"/>
        <v>35</v>
      </c>
      <c r="AP3654" s="148">
        <v>18</v>
      </c>
      <c r="AQ3654" s="140">
        <v>18</v>
      </c>
      <c r="AS3654" s="42">
        <f t="shared" si="507"/>
        <v>2394.1217240869819</v>
      </c>
      <c r="AT3654" s="101">
        <f t="shared" si="508"/>
        <v>0</v>
      </c>
      <c r="AU3654" s="42">
        <f t="shared" si="509"/>
        <v>2394.1217240869819</v>
      </c>
      <c r="AV3654" s="42">
        <f t="shared" si="510"/>
        <v>1806.1645400818907</v>
      </c>
      <c r="AW3654" s="102">
        <f t="shared" si="511"/>
        <v>431</v>
      </c>
      <c r="AX3654" s="43">
        <f t="shared" si="513"/>
        <v>0.5</v>
      </c>
      <c r="AY3654" s="43" t="str">
        <f t="shared" si="512"/>
        <v>UTGS</v>
      </c>
    </row>
    <row r="3655" spans="1:51" hidden="1" x14ac:dyDescent="0.2">
      <c r="A3655" s="38">
        <v>3648</v>
      </c>
      <c r="B3655" t="s">
        <v>362</v>
      </c>
      <c r="C3655" t="s">
        <v>289</v>
      </c>
      <c r="D3655">
        <v>320</v>
      </c>
      <c r="E3655" t="s">
        <v>1842</v>
      </c>
      <c r="F3655">
        <v>0.25</v>
      </c>
      <c r="G3655" t="str">
        <f>LOOKUP(F3655,{0,6,45},{"F","L","H"})</f>
        <v>F</v>
      </c>
      <c r="H3655" t="s">
        <v>5250</v>
      </c>
      <c r="I3655" s="43" t="str">
        <f>IFERROR(VLOOKUP(#REF!,#REF!,2,FALSE),"No")</f>
        <v>No</v>
      </c>
      <c r="J3655" s="139">
        <v>0.5</v>
      </c>
      <c r="K3655" s="148">
        <v>37</v>
      </c>
      <c r="L3655" s="148"/>
      <c r="M3655" s="148"/>
      <c r="N3655" s="148"/>
      <c r="O3655" s="148"/>
      <c r="P3655" s="148"/>
      <c r="Q3655" s="148"/>
      <c r="R3655" s="148"/>
      <c r="S3655" s="148"/>
      <c r="T3655" s="148"/>
      <c r="U3655" s="148"/>
      <c r="V3655" s="148"/>
      <c r="W3655" s="148"/>
      <c r="X3655" s="139">
        <v>2</v>
      </c>
      <c r="Y3655" s="148">
        <v>801.18</v>
      </c>
      <c r="Z3655" s="148">
        <v>4</v>
      </c>
      <c r="AA3655" s="148">
        <v>198.82</v>
      </c>
      <c r="AB3655" s="148"/>
      <c r="AC3655" s="148"/>
      <c r="AD3655" s="148"/>
      <c r="AE3655" s="148"/>
      <c r="AF3655" s="148"/>
      <c r="AG3655" s="148"/>
      <c r="AH3655" s="148"/>
      <c r="AI3655" s="148"/>
      <c r="AJ3655" s="148"/>
      <c r="AK3655" s="148"/>
      <c r="AL3655" s="139">
        <v>0</v>
      </c>
      <c r="AM3655" s="139">
        <v>0</v>
      </c>
      <c r="AN3655" s="148">
        <f t="shared" si="505"/>
        <v>1000</v>
      </c>
      <c r="AO3655" s="148">
        <f t="shared" si="506"/>
        <v>37</v>
      </c>
      <c r="AP3655" s="148">
        <v>4</v>
      </c>
      <c r="AQ3655" s="140">
        <v>4</v>
      </c>
      <c r="AS3655" s="42">
        <f t="shared" si="507"/>
        <v>2530.928679749095</v>
      </c>
      <c r="AT3655" s="101">
        <f t="shared" si="508"/>
        <v>0</v>
      </c>
      <c r="AU3655" s="42">
        <f t="shared" si="509"/>
        <v>2530.928679749095</v>
      </c>
      <c r="AV3655" s="42">
        <f t="shared" si="510"/>
        <v>8484.1252803685074</v>
      </c>
      <c r="AW3655" s="102">
        <f t="shared" si="511"/>
        <v>431</v>
      </c>
      <c r="AX3655" s="43">
        <f t="shared" si="513"/>
        <v>0.5</v>
      </c>
      <c r="AY3655" s="43" t="str">
        <f t="shared" si="512"/>
        <v>UTGS</v>
      </c>
    </row>
    <row r="3656" spans="1:51" hidden="1" x14ac:dyDescent="0.2">
      <c r="A3656" s="38">
        <v>3649</v>
      </c>
      <c r="B3656" t="s">
        <v>362</v>
      </c>
      <c r="C3656" t="s">
        <v>289</v>
      </c>
      <c r="D3656">
        <v>320</v>
      </c>
      <c r="E3656" t="s">
        <v>1842</v>
      </c>
      <c r="F3656">
        <v>0.25</v>
      </c>
      <c r="G3656" t="str">
        <f>LOOKUP(F3656,{0,6,45},{"F","L","H"})</f>
        <v>F</v>
      </c>
      <c r="H3656" t="s">
        <v>5251</v>
      </c>
      <c r="I3656" s="43" t="str">
        <f>IFERROR(VLOOKUP(#REF!,#REF!,2,FALSE),"No")</f>
        <v>No</v>
      </c>
      <c r="J3656" s="139">
        <v>0.5</v>
      </c>
      <c r="K3656" s="148">
        <v>13</v>
      </c>
      <c r="L3656" s="148"/>
      <c r="M3656" s="148"/>
      <c r="N3656" s="148"/>
      <c r="O3656" s="148"/>
      <c r="P3656" s="148"/>
      <c r="Q3656" s="148"/>
      <c r="R3656" s="148"/>
      <c r="S3656" s="148"/>
      <c r="T3656" s="148"/>
      <c r="U3656" s="148"/>
      <c r="V3656" s="148"/>
      <c r="W3656" s="148"/>
      <c r="X3656" s="139">
        <v>2</v>
      </c>
      <c r="Y3656" s="148">
        <v>802.33</v>
      </c>
      <c r="Z3656" s="149">
        <v>4</v>
      </c>
      <c r="AA3656" s="148">
        <v>197.67</v>
      </c>
      <c r="AB3656" s="148"/>
      <c r="AC3656" s="148"/>
      <c r="AD3656" s="148"/>
      <c r="AE3656" s="148"/>
      <c r="AF3656" s="148"/>
      <c r="AG3656" s="148"/>
      <c r="AH3656" s="148"/>
      <c r="AI3656" s="148"/>
      <c r="AJ3656" s="148"/>
      <c r="AK3656" s="148"/>
      <c r="AL3656" s="139">
        <v>0</v>
      </c>
      <c r="AM3656" s="139">
        <v>0</v>
      </c>
      <c r="AN3656" s="148">
        <f t="shared" ref="AN3656:AN3719" si="514">SUM(Y3656,AA3656,AC3656,AE3656,AG3656,AI3656,AK3656,AM3656)</f>
        <v>1000</v>
      </c>
      <c r="AO3656" s="148">
        <f t="shared" ref="AO3656:AO3719" si="515">SUM(K3656,M3656,O3656,Q3656,S3656,U3656,W3656)</f>
        <v>13</v>
      </c>
      <c r="AP3656" s="148">
        <v>24</v>
      </c>
      <c r="AQ3656" s="140">
        <v>24</v>
      </c>
      <c r="AS3656" s="42">
        <f t="shared" ref="AS3656:AS3719" si="516">(VLOOKUP(J3656,Service,2,FALSE)*K3656+VLOOKUP(L3656,Service,2,FALSE)*M3656+VLOOKUP(N3656,Service,2,FALSE)*O3656+VLOOKUP(P3656,Service,2,FALSE)*Q3656)</f>
        <v>889.24521180373608</v>
      </c>
      <c r="AT3656" s="101">
        <f t="shared" ref="AT3656:AT3719" si="517">VLOOKUP(R3656,serviceHP,2,FALSE)*S3656+VLOOKUP(T3656,serviceHP,2,FALSE)*U3656+VLOOKUP(V3656,serviceHP,2,FALSE)*W3656</f>
        <v>0</v>
      </c>
      <c r="AU3656" s="42">
        <f t="shared" ref="AU3656:AU3719" si="518">AS3656+AT3656</f>
        <v>889.24521180373608</v>
      </c>
      <c r="AV3656" s="42">
        <f t="shared" ref="AV3656:AV3719" si="519">(VLOOKUP(X3656,Main,2,FALSE)*Y3656+VLOOKUP(Z3656,Main,2,FALSE)*AA3656+VLOOKUP(AB3656,Main,2,FALSE)*AC3656+VLOOKUP(AD3656,Main,2,FALSE)*AE3656+VLOOKUP(AF3656,Main,2,FALSE)*AG3656+VLOOKUP(AL3656,Main,2,FALSE)*AM3656+VLOOKUP(AH3656,Main,2,FALSE)*AI3656+VLOOKUP(AL3656,Main,2,FALSE)*AM3656+VLOOKUP(AJ3656,Main,2,FALSE)*AK3656)/AQ3656</f>
        <v>1413.677317561418</v>
      </c>
      <c r="AW3656" s="102">
        <f t="shared" ref="AW3656:AW3719" si="520">IF(G3656="F",VLOOKUP(D3656,MeterAndReg2,2,TRUE),(IF(G3656="L",VLOOKUP(D3656,MeterAndReg2,3,TRUE),VLOOKUP(D3656,MeterAndReg2,4,TRUE))))</f>
        <v>431</v>
      </c>
      <c r="AX3656" s="43">
        <f t="shared" si="513"/>
        <v>0.5</v>
      </c>
      <c r="AY3656" s="43" t="str">
        <f t="shared" si="512"/>
        <v>UTGS</v>
      </c>
    </row>
    <row r="3657" spans="1:51" hidden="1" x14ac:dyDescent="0.2">
      <c r="A3657" s="38">
        <v>3650</v>
      </c>
      <c r="B3657" t="s">
        <v>362</v>
      </c>
      <c r="C3657" t="s">
        <v>289</v>
      </c>
      <c r="D3657">
        <v>550</v>
      </c>
      <c r="E3657" t="s">
        <v>1236</v>
      </c>
      <c r="F3657">
        <v>2</v>
      </c>
      <c r="G3657" t="str">
        <f>LOOKUP(F3657,{0,6,45},{"F","L","H"})</f>
        <v>F</v>
      </c>
      <c r="H3657" t="s">
        <v>5252</v>
      </c>
      <c r="I3657" s="43" t="str">
        <f>IFERROR(VLOOKUP(#REF!,#REF!,2,FALSE),"No")</f>
        <v>No</v>
      </c>
      <c r="J3657" s="139">
        <v>0.5</v>
      </c>
      <c r="K3657" s="148">
        <v>29</v>
      </c>
      <c r="L3657" s="148"/>
      <c r="M3657" s="148"/>
      <c r="N3657" s="148"/>
      <c r="O3657" s="148"/>
      <c r="P3657" s="148"/>
      <c r="Q3657" s="148"/>
      <c r="R3657" s="148"/>
      <c r="S3657" s="148"/>
      <c r="T3657" s="148"/>
      <c r="U3657" s="148"/>
      <c r="V3657" s="148"/>
      <c r="W3657" s="148"/>
      <c r="X3657" s="139">
        <v>2</v>
      </c>
      <c r="Y3657" s="148">
        <v>899.3</v>
      </c>
      <c r="Z3657" s="148">
        <v>4</v>
      </c>
      <c r="AA3657" s="148">
        <v>100.7</v>
      </c>
      <c r="AB3657" s="148"/>
      <c r="AC3657" s="148"/>
      <c r="AD3657" s="148"/>
      <c r="AE3657" s="148"/>
      <c r="AF3657" s="148"/>
      <c r="AG3657" s="148"/>
      <c r="AH3657" s="148"/>
      <c r="AI3657" s="148"/>
      <c r="AJ3657" s="148"/>
      <c r="AK3657" s="148"/>
      <c r="AL3657" s="139">
        <v>0</v>
      </c>
      <c r="AM3657" s="139">
        <v>0</v>
      </c>
      <c r="AN3657" s="148">
        <f t="shared" si="514"/>
        <v>1000</v>
      </c>
      <c r="AO3657" s="148">
        <f t="shared" si="515"/>
        <v>29</v>
      </c>
      <c r="AP3657" s="148">
        <v>6</v>
      </c>
      <c r="AQ3657" s="140">
        <v>6</v>
      </c>
      <c r="AS3657" s="42">
        <f t="shared" si="516"/>
        <v>1983.700857100642</v>
      </c>
      <c r="AT3657" s="101">
        <f t="shared" si="517"/>
        <v>0</v>
      </c>
      <c r="AU3657" s="42">
        <f t="shared" si="518"/>
        <v>1983.700857100642</v>
      </c>
      <c r="AV3657" s="42">
        <f t="shared" si="519"/>
        <v>5538.8301202456723</v>
      </c>
      <c r="AW3657" s="102">
        <f t="shared" si="520"/>
        <v>585.0096169344007</v>
      </c>
      <c r="AX3657" s="43">
        <f t="shared" si="513"/>
        <v>0.5</v>
      </c>
      <c r="AY3657" s="43" t="str">
        <f t="shared" ref="AY3657:AY3720" si="521">C3657</f>
        <v>UTGS</v>
      </c>
    </row>
    <row r="3658" spans="1:51" hidden="1" x14ac:dyDescent="0.2">
      <c r="A3658" s="38">
        <v>3651</v>
      </c>
      <c r="B3658" t="s">
        <v>362</v>
      </c>
      <c r="C3658" t="s">
        <v>289</v>
      </c>
      <c r="D3658">
        <v>320</v>
      </c>
      <c r="E3658" t="s">
        <v>1842</v>
      </c>
      <c r="F3658">
        <v>0.25</v>
      </c>
      <c r="G3658" t="str">
        <f>LOOKUP(F3658,{0,6,45},{"F","L","H"})</f>
        <v>F</v>
      </c>
      <c r="H3658" t="s">
        <v>5253</v>
      </c>
      <c r="I3658" s="43" t="str">
        <f>IFERROR(VLOOKUP(#REF!,#REF!,2,FALSE),"No")</f>
        <v>No</v>
      </c>
      <c r="J3658" s="139">
        <v>0.5</v>
      </c>
      <c r="K3658" s="148">
        <v>28</v>
      </c>
      <c r="L3658" s="148"/>
      <c r="M3658" s="148"/>
      <c r="N3658" s="148"/>
      <c r="O3658" s="148"/>
      <c r="P3658" s="148"/>
      <c r="Q3658" s="148"/>
      <c r="R3658" s="148"/>
      <c r="S3658" s="148"/>
      <c r="T3658" s="148"/>
      <c r="U3658" s="148"/>
      <c r="V3658" s="148"/>
      <c r="W3658" s="148"/>
      <c r="X3658" s="139">
        <v>2</v>
      </c>
      <c r="Y3658" s="148">
        <v>1000</v>
      </c>
      <c r="Z3658" s="149"/>
      <c r="AA3658" s="148"/>
      <c r="AB3658" s="148"/>
      <c r="AC3658" s="148"/>
      <c r="AD3658" s="148"/>
      <c r="AE3658" s="148"/>
      <c r="AF3658" s="148"/>
      <c r="AG3658" s="148"/>
      <c r="AH3658" s="148"/>
      <c r="AI3658" s="148"/>
      <c r="AJ3658" s="148"/>
      <c r="AK3658" s="148"/>
      <c r="AL3658" s="139">
        <v>0</v>
      </c>
      <c r="AM3658" s="139">
        <v>0</v>
      </c>
      <c r="AN3658" s="148">
        <f t="shared" si="514"/>
        <v>1000</v>
      </c>
      <c r="AO3658" s="148">
        <f t="shared" si="515"/>
        <v>28</v>
      </c>
      <c r="AP3658" s="148">
        <v>20</v>
      </c>
      <c r="AQ3658" s="140">
        <v>20</v>
      </c>
      <c r="AS3658" s="42">
        <f t="shared" si="516"/>
        <v>1915.2973792695852</v>
      </c>
      <c r="AT3658" s="101">
        <f t="shared" si="517"/>
        <v>0</v>
      </c>
      <c r="AU3658" s="42">
        <f t="shared" si="518"/>
        <v>1915.2973792695852</v>
      </c>
      <c r="AV3658" s="42">
        <f t="shared" si="519"/>
        <v>1625.5480860737016</v>
      </c>
      <c r="AW3658" s="102">
        <f t="shared" si="520"/>
        <v>431</v>
      </c>
      <c r="AX3658" s="43">
        <f t="shared" si="513"/>
        <v>0.5</v>
      </c>
      <c r="AY3658" s="43" t="str">
        <f t="shared" si="521"/>
        <v>UTGS</v>
      </c>
    </row>
    <row r="3659" spans="1:51" hidden="1" x14ac:dyDescent="0.2">
      <c r="A3659" s="38">
        <v>3652</v>
      </c>
      <c r="B3659" t="s">
        <v>5806</v>
      </c>
      <c r="C3659" t="s">
        <v>292</v>
      </c>
      <c r="D3659">
        <v>7800</v>
      </c>
      <c r="E3659" t="s">
        <v>212</v>
      </c>
      <c r="F3659">
        <v>2</v>
      </c>
      <c r="G3659" t="str">
        <f>LOOKUP(F3659,{0,6,45},{"F","L","H"})</f>
        <v>F</v>
      </c>
      <c r="H3659" t="s">
        <v>557</v>
      </c>
      <c r="I3659" s="43" t="str">
        <f>IFERROR(VLOOKUP(#REF!,#REF!,2,FALSE),"No")</f>
        <v>No</v>
      </c>
      <c r="J3659" s="139">
        <v>2</v>
      </c>
      <c r="K3659" s="148">
        <v>72</v>
      </c>
      <c r="L3659" s="148"/>
      <c r="M3659" s="148"/>
      <c r="N3659" s="148"/>
      <c r="O3659" s="148"/>
      <c r="P3659" s="148"/>
      <c r="Q3659" s="148"/>
      <c r="R3659" s="148"/>
      <c r="S3659" s="148"/>
      <c r="T3659" s="148"/>
      <c r="U3659" s="148"/>
      <c r="V3659" s="148"/>
      <c r="W3659" s="148"/>
      <c r="X3659" s="139">
        <v>3</v>
      </c>
      <c r="Y3659" s="148">
        <v>1000</v>
      </c>
      <c r="Z3659" s="149"/>
      <c r="AA3659" s="148"/>
      <c r="AB3659" s="148"/>
      <c r="AC3659" s="148"/>
      <c r="AD3659" s="148"/>
      <c r="AE3659" s="148"/>
      <c r="AF3659" s="148"/>
      <c r="AG3659" s="148"/>
      <c r="AH3659" s="148"/>
      <c r="AI3659" s="148"/>
      <c r="AJ3659" s="148"/>
      <c r="AK3659" s="148"/>
      <c r="AL3659" s="139">
        <v>0</v>
      </c>
      <c r="AM3659" s="139">
        <v>0</v>
      </c>
      <c r="AN3659" s="148">
        <f t="shared" si="514"/>
        <v>1000</v>
      </c>
      <c r="AO3659" s="148">
        <f t="shared" si="515"/>
        <v>72</v>
      </c>
      <c r="AP3659" s="148">
        <v>2</v>
      </c>
      <c r="AQ3659" s="140">
        <v>2</v>
      </c>
      <c r="AS3659" s="42">
        <f t="shared" si="516"/>
        <v>5254.8104038360752</v>
      </c>
      <c r="AT3659" s="101">
        <f t="shared" si="517"/>
        <v>0</v>
      </c>
      <c r="AU3659" s="42">
        <f t="shared" si="518"/>
        <v>5254.8104038360752</v>
      </c>
      <c r="AV3659" s="42">
        <f t="shared" si="519"/>
        <v>9915.4808607370178</v>
      </c>
      <c r="AW3659" s="102">
        <f t="shared" si="520"/>
        <v>5118</v>
      </c>
      <c r="AX3659" s="43">
        <f t="shared" si="513"/>
        <v>2</v>
      </c>
      <c r="AY3659" s="43" t="str">
        <f t="shared" si="521"/>
        <v>UTFS</v>
      </c>
    </row>
    <row r="3660" spans="1:51" hidden="1" x14ac:dyDescent="0.2">
      <c r="A3660" s="38">
        <v>3653</v>
      </c>
      <c r="B3660" t="s">
        <v>362</v>
      </c>
      <c r="C3660" t="s">
        <v>289</v>
      </c>
      <c r="D3660">
        <v>320</v>
      </c>
      <c r="E3660" t="s">
        <v>1842</v>
      </c>
      <c r="F3660">
        <v>0.25</v>
      </c>
      <c r="G3660" t="str">
        <f>LOOKUP(F3660,{0,6,45},{"F","L","H"})</f>
        <v>F</v>
      </c>
      <c r="H3660" t="s">
        <v>5254</v>
      </c>
      <c r="I3660" s="43" t="str">
        <f>IFERROR(VLOOKUP(#REF!,#REF!,2,FALSE),"No")</f>
        <v>No</v>
      </c>
      <c r="J3660" s="139">
        <v>0.75</v>
      </c>
      <c r="K3660" s="148">
        <v>41.48</v>
      </c>
      <c r="L3660" s="148"/>
      <c r="M3660" s="148"/>
      <c r="N3660" s="148"/>
      <c r="O3660" s="148"/>
      <c r="P3660" s="148"/>
      <c r="Q3660" s="148"/>
      <c r="R3660" s="148"/>
      <c r="S3660" s="148"/>
      <c r="T3660" s="148"/>
      <c r="U3660" s="148"/>
      <c r="V3660" s="148"/>
      <c r="W3660" s="148"/>
      <c r="X3660" s="139">
        <v>1.25</v>
      </c>
      <c r="Y3660" s="148">
        <v>78</v>
      </c>
      <c r="Z3660" s="149">
        <v>2</v>
      </c>
      <c r="AA3660" s="148">
        <v>922</v>
      </c>
      <c r="AB3660" s="149"/>
      <c r="AC3660" s="148"/>
      <c r="AD3660" s="148"/>
      <c r="AE3660" s="148"/>
      <c r="AF3660" s="148"/>
      <c r="AG3660" s="148"/>
      <c r="AH3660" s="148"/>
      <c r="AI3660" s="148"/>
      <c r="AJ3660" s="148"/>
      <c r="AK3660" s="148"/>
      <c r="AL3660" s="139">
        <v>0</v>
      </c>
      <c r="AM3660" s="139">
        <v>0</v>
      </c>
      <c r="AN3660" s="148">
        <f t="shared" si="514"/>
        <v>1000</v>
      </c>
      <c r="AO3660" s="148">
        <f t="shared" si="515"/>
        <v>41.48</v>
      </c>
      <c r="AP3660" s="148">
        <v>15</v>
      </c>
      <c r="AQ3660" s="140">
        <v>96</v>
      </c>
      <c r="AS3660" s="42">
        <f t="shared" si="516"/>
        <v>2670.6266604322282</v>
      </c>
      <c r="AT3660" s="101">
        <f t="shared" si="517"/>
        <v>0</v>
      </c>
      <c r="AU3660" s="42">
        <f t="shared" si="518"/>
        <v>2670.6266604322282</v>
      </c>
      <c r="AV3660" s="42">
        <f t="shared" si="519"/>
        <v>339.22460126535452</v>
      </c>
      <c r="AW3660" s="102">
        <f t="shared" si="520"/>
        <v>431</v>
      </c>
      <c r="AX3660" s="43">
        <f t="shared" si="513"/>
        <v>0.75</v>
      </c>
      <c r="AY3660" s="43" t="str">
        <f t="shared" si="521"/>
        <v>UTGS</v>
      </c>
    </row>
    <row r="3661" spans="1:51" hidden="1" x14ac:dyDescent="0.2">
      <c r="A3661" s="38">
        <v>3654</v>
      </c>
      <c r="B3661" t="s">
        <v>5806</v>
      </c>
      <c r="C3661" t="s">
        <v>289</v>
      </c>
      <c r="D3661">
        <v>550</v>
      </c>
      <c r="E3661" t="s">
        <v>1239</v>
      </c>
      <c r="F3661">
        <v>2</v>
      </c>
      <c r="G3661" t="str">
        <f>LOOKUP(F3661,{0,6,45},{"F","L","H"})</f>
        <v>F</v>
      </c>
      <c r="H3661" t="s">
        <v>5255</v>
      </c>
      <c r="I3661" s="43" t="str">
        <f>IFERROR(VLOOKUP(#REF!,#REF!,2,FALSE),"No")</f>
        <v>No</v>
      </c>
      <c r="J3661" s="139">
        <v>0.75</v>
      </c>
      <c r="K3661" s="148">
        <v>109</v>
      </c>
      <c r="L3661" s="148"/>
      <c r="M3661" s="148"/>
      <c r="N3661" s="148"/>
      <c r="O3661" s="148"/>
      <c r="P3661" s="148"/>
      <c r="Q3661" s="148"/>
      <c r="R3661" s="148"/>
      <c r="S3661" s="148"/>
      <c r="T3661" s="148"/>
      <c r="U3661" s="148"/>
      <c r="V3661" s="148"/>
      <c r="W3661" s="148"/>
      <c r="X3661" s="139">
        <v>4</v>
      </c>
      <c r="Y3661" s="148">
        <v>1000</v>
      </c>
      <c r="Z3661" s="149"/>
      <c r="AA3661" s="148"/>
      <c r="AB3661" s="148"/>
      <c r="AC3661" s="148"/>
      <c r="AD3661" s="148"/>
      <c r="AE3661" s="148"/>
      <c r="AF3661" s="148"/>
      <c r="AG3661" s="148"/>
      <c r="AH3661" s="148"/>
      <c r="AI3661" s="148"/>
      <c r="AJ3661" s="148"/>
      <c r="AK3661" s="148"/>
      <c r="AL3661" s="139">
        <v>0</v>
      </c>
      <c r="AM3661" s="139">
        <v>0</v>
      </c>
      <c r="AN3661" s="148">
        <f t="shared" si="514"/>
        <v>1000</v>
      </c>
      <c r="AO3661" s="148">
        <f t="shared" si="515"/>
        <v>109</v>
      </c>
      <c r="AP3661" s="148">
        <v>4</v>
      </c>
      <c r="AQ3661" s="140">
        <v>6</v>
      </c>
      <c r="AS3661" s="42">
        <f t="shared" si="516"/>
        <v>7017.7990835851706</v>
      </c>
      <c r="AT3661" s="101">
        <f t="shared" si="517"/>
        <v>0</v>
      </c>
      <c r="AU3661" s="42">
        <f t="shared" si="518"/>
        <v>7017.7990835851706</v>
      </c>
      <c r="AV3661" s="42">
        <f t="shared" si="519"/>
        <v>6613.4936202456729</v>
      </c>
      <c r="AW3661" s="102">
        <f t="shared" si="520"/>
        <v>585.0096169344007</v>
      </c>
      <c r="AX3661" s="43">
        <f t="shared" si="513"/>
        <v>0.75</v>
      </c>
      <c r="AY3661" s="43" t="str">
        <f t="shared" si="521"/>
        <v>UTGS</v>
      </c>
    </row>
    <row r="3662" spans="1:51" hidden="1" x14ac:dyDescent="0.2">
      <c r="A3662" s="38">
        <v>3655</v>
      </c>
      <c r="B3662" t="s">
        <v>5806</v>
      </c>
      <c r="C3662" t="s">
        <v>5746</v>
      </c>
      <c r="D3662">
        <v>3300</v>
      </c>
      <c r="E3662" t="s">
        <v>207</v>
      </c>
      <c r="F3662">
        <v>2</v>
      </c>
      <c r="G3662" t="str">
        <f>LOOKUP(F3662,{0,6,45},{"F","L","H"})</f>
        <v>F</v>
      </c>
      <c r="H3662" t="s">
        <v>1641</v>
      </c>
      <c r="I3662" s="43" t="str">
        <f>IFERROR(VLOOKUP(#REF!,#REF!,2,FALSE),"No")</f>
        <v>No</v>
      </c>
      <c r="J3662" s="139">
        <v>2</v>
      </c>
      <c r="K3662" s="148">
        <v>488</v>
      </c>
      <c r="L3662" s="148"/>
      <c r="M3662" s="148"/>
      <c r="N3662" s="148"/>
      <c r="O3662" s="148"/>
      <c r="P3662" s="148"/>
      <c r="Q3662" s="148"/>
      <c r="R3662" s="148"/>
      <c r="S3662" s="148"/>
      <c r="T3662" s="148"/>
      <c r="U3662" s="148"/>
      <c r="V3662" s="148"/>
      <c r="W3662" s="148"/>
      <c r="X3662" s="139">
        <v>6</v>
      </c>
      <c r="Y3662" s="148">
        <v>1000</v>
      </c>
      <c r="Z3662" s="149"/>
      <c r="AA3662" s="148"/>
      <c r="AB3662" s="148"/>
      <c r="AC3662" s="148"/>
      <c r="AD3662" s="148"/>
      <c r="AE3662" s="148"/>
      <c r="AF3662" s="148"/>
      <c r="AG3662" s="148"/>
      <c r="AH3662" s="148"/>
      <c r="AI3662" s="148"/>
      <c r="AJ3662" s="148"/>
      <c r="AK3662" s="148"/>
      <c r="AL3662" s="139">
        <v>0</v>
      </c>
      <c r="AM3662" s="139">
        <v>0</v>
      </c>
      <c r="AN3662" s="148">
        <f t="shared" si="514"/>
        <v>1000</v>
      </c>
      <c r="AO3662" s="148">
        <f t="shared" si="515"/>
        <v>488</v>
      </c>
      <c r="AP3662" s="148">
        <v>1</v>
      </c>
      <c r="AQ3662" s="140">
        <v>1</v>
      </c>
      <c r="AS3662" s="42">
        <f t="shared" si="516"/>
        <v>35615.937181555622</v>
      </c>
      <c r="AT3662" s="101">
        <f t="shared" si="517"/>
        <v>0</v>
      </c>
      <c r="AU3662" s="42">
        <f t="shared" si="518"/>
        <v>35615.937181555622</v>
      </c>
      <c r="AV3662" s="42">
        <f t="shared" si="519"/>
        <v>60030.961721474043</v>
      </c>
      <c r="AW3662" s="102">
        <f t="shared" si="520"/>
        <v>2145.6666666666665</v>
      </c>
      <c r="AX3662" s="43">
        <f t="shared" si="513"/>
        <v>2</v>
      </c>
      <c r="AY3662" s="43" t="str">
        <f t="shared" si="521"/>
        <v>UTTSS</v>
      </c>
    </row>
    <row r="3663" spans="1:51" hidden="1" x14ac:dyDescent="0.2">
      <c r="A3663" s="38">
        <v>3656</v>
      </c>
      <c r="B3663" t="s">
        <v>362</v>
      </c>
      <c r="C3663" t="s">
        <v>289</v>
      </c>
      <c r="D3663">
        <v>320</v>
      </c>
      <c r="E3663" t="s">
        <v>1842</v>
      </c>
      <c r="F3663">
        <v>0.25</v>
      </c>
      <c r="G3663" t="str">
        <f>LOOKUP(F3663,{0,6,45},{"F","L","H"})</f>
        <v>F</v>
      </c>
      <c r="H3663" t="s">
        <v>5256</v>
      </c>
      <c r="I3663" s="43" t="str">
        <f>IFERROR(VLOOKUP(#REF!,#REF!,2,FALSE),"No")</f>
        <v>No</v>
      </c>
      <c r="J3663" s="139">
        <v>0.5</v>
      </c>
      <c r="K3663" s="148">
        <v>20</v>
      </c>
      <c r="L3663" s="148"/>
      <c r="M3663" s="148"/>
      <c r="N3663" s="148"/>
      <c r="O3663" s="148"/>
      <c r="P3663" s="148"/>
      <c r="Q3663" s="148"/>
      <c r="R3663" s="148"/>
      <c r="S3663" s="148"/>
      <c r="T3663" s="148"/>
      <c r="U3663" s="148"/>
      <c r="V3663" s="148"/>
      <c r="W3663" s="148"/>
      <c r="X3663" s="139">
        <v>2</v>
      </c>
      <c r="Y3663" s="148">
        <v>181.19</v>
      </c>
      <c r="Z3663" s="149">
        <v>4</v>
      </c>
      <c r="AA3663" s="148">
        <v>818.81</v>
      </c>
      <c r="AB3663" s="148"/>
      <c r="AC3663" s="148"/>
      <c r="AD3663" s="148"/>
      <c r="AE3663" s="148"/>
      <c r="AF3663" s="148"/>
      <c r="AG3663" s="148"/>
      <c r="AH3663" s="148"/>
      <c r="AI3663" s="148"/>
      <c r="AJ3663" s="148"/>
      <c r="AK3663" s="148"/>
      <c r="AL3663" s="139">
        <v>0</v>
      </c>
      <c r="AM3663" s="139">
        <v>0</v>
      </c>
      <c r="AN3663" s="148">
        <f t="shared" si="514"/>
        <v>1000</v>
      </c>
      <c r="AO3663" s="148">
        <f t="shared" si="515"/>
        <v>20</v>
      </c>
      <c r="AP3663" s="148">
        <v>16</v>
      </c>
      <c r="AQ3663" s="140">
        <v>16</v>
      </c>
      <c r="AS3663" s="42">
        <f t="shared" si="516"/>
        <v>1368.0695566211325</v>
      </c>
      <c r="AT3663" s="101">
        <f t="shared" si="517"/>
        <v>0</v>
      </c>
      <c r="AU3663" s="42">
        <f t="shared" si="518"/>
        <v>1368.0695566211325</v>
      </c>
      <c r="AV3663" s="42">
        <f t="shared" si="519"/>
        <v>2398.8643388421269</v>
      </c>
      <c r="AW3663" s="102">
        <f t="shared" si="520"/>
        <v>431</v>
      </c>
      <c r="AX3663" s="43">
        <f t="shared" si="513"/>
        <v>0.5</v>
      </c>
      <c r="AY3663" s="43" t="str">
        <f t="shared" si="521"/>
        <v>UTGS</v>
      </c>
    </row>
    <row r="3664" spans="1:51" hidden="1" x14ac:dyDescent="0.2">
      <c r="A3664" s="38">
        <v>3657</v>
      </c>
      <c r="B3664" t="s">
        <v>5806</v>
      </c>
      <c r="C3664" t="s">
        <v>289</v>
      </c>
      <c r="D3664">
        <v>320</v>
      </c>
      <c r="E3664" t="s">
        <v>1842</v>
      </c>
      <c r="F3664">
        <v>0.25</v>
      </c>
      <c r="G3664" t="str">
        <f>LOOKUP(F3664,{0,6,45},{"F","L","H"})</f>
        <v>F</v>
      </c>
      <c r="H3664" t="s">
        <v>5257</v>
      </c>
      <c r="I3664" s="43" t="str">
        <f>IFERROR(VLOOKUP(#REF!,#REF!,2,FALSE),"No")</f>
        <v>No</v>
      </c>
      <c r="J3664" s="139">
        <v>1.25</v>
      </c>
      <c r="K3664" s="148">
        <v>160</v>
      </c>
      <c r="L3664" s="148"/>
      <c r="M3664" s="148"/>
      <c r="N3664" s="148"/>
      <c r="O3664" s="148"/>
      <c r="P3664" s="148"/>
      <c r="Q3664" s="148"/>
      <c r="R3664" s="148"/>
      <c r="S3664" s="148"/>
      <c r="T3664" s="148"/>
      <c r="U3664" s="148"/>
      <c r="V3664" s="148"/>
      <c r="W3664" s="148"/>
      <c r="X3664" s="139">
        <v>2</v>
      </c>
      <c r="Y3664" s="148">
        <v>120.5</v>
      </c>
      <c r="Z3664" s="149">
        <v>4</v>
      </c>
      <c r="AA3664" s="148">
        <v>879.5</v>
      </c>
      <c r="AB3664" s="149"/>
      <c r="AC3664" s="148"/>
      <c r="AD3664" s="148"/>
      <c r="AE3664" s="148"/>
      <c r="AF3664" s="148"/>
      <c r="AG3664" s="148"/>
      <c r="AH3664" s="148"/>
      <c r="AI3664" s="148"/>
      <c r="AJ3664" s="148"/>
      <c r="AK3664" s="148"/>
      <c r="AL3664" s="139">
        <v>0</v>
      </c>
      <c r="AM3664" s="139">
        <v>0</v>
      </c>
      <c r="AN3664" s="148">
        <f t="shared" si="514"/>
        <v>1000</v>
      </c>
      <c r="AO3664" s="148">
        <f t="shared" si="515"/>
        <v>160</v>
      </c>
      <c r="AP3664" s="148">
        <v>8</v>
      </c>
      <c r="AQ3664" s="140">
        <v>16</v>
      </c>
      <c r="AS3664" s="42">
        <f t="shared" si="516"/>
        <v>11922.156452969057</v>
      </c>
      <c r="AT3664" s="101">
        <f t="shared" si="517"/>
        <v>0</v>
      </c>
      <c r="AU3664" s="42">
        <f t="shared" si="518"/>
        <v>11922.156452969057</v>
      </c>
      <c r="AV3664" s="42">
        <f t="shared" si="519"/>
        <v>2426.0610450921272</v>
      </c>
      <c r="AW3664" s="102">
        <f t="shared" si="520"/>
        <v>431</v>
      </c>
      <c r="AX3664" s="43">
        <f t="shared" si="513"/>
        <v>1.25</v>
      </c>
      <c r="AY3664" s="43" t="str">
        <f t="shared" si="521"/>
        <v>UTGS</v>
      </c>
    </row>
    <row r="3665" spans="1:51" hidden="1" x14ac:dyDescent="0.2">
      <c r="A3665" s="38">
        <v>3658</v>
      </c>
      <c r="B3665" t="s">
        <v>362</v>
      </c>
      <c r="C3665" t="s">
        <v>289</v>
      </c>
      <c r="D3665">
        <v>550</v>
      </c>
      <c r="E3665" t="s">
        <v>1842</v>
      </c>
      <c r="F3665">
        <v>2</v>
      </c>
      <c r="G3665" t="str">
        <f>LOOKUP(F3665,{0,6,45},{"F","L","H"})</f>
        <v>F</v>
      </c>
      <c r="H3665" t="s">
        <v>5258</v>
      </c>
      <c r="I3665" s="43" t="str">
        <f>IFERROR(VLOOKUP(#REF!,#REF!,2,FALSE),"No")</f>
        <v>No</v>
      </c>
      <c r="J3665" s="139">
        <v>0.5</v>
      </c>
      <c r="K3665" s="148">
        <v>18</v>
      </c>
      <c r="L3665" s="148"/>
      <c r="M3665" s="148"/>
      <c r="N3665" s="148"/>
      <c r="O3665" s="148"/>
      <c r="P3665" s="148"/>
      <c r="Q3665" s="148"/>
      <c r="R3665" s="148"/>
      <c r="S3665" s="148"/>
      <c r="T3665" s="148"/>
      <c r="U3665" s="148"/>
      <c r="V3665" s="148"/>
      <c r="W3665" s="148"/>
      <c r="X3665" s="139">
        <v>1.25</v>
      </c>
      <c r="Y3665" s="148">
        <v>107.91</v>
      </c>
      <c r="Z3665" s="148">
        <v>2</v>
      </c>
      <c r="AA3665" s="148">
        <v>892.09</v>
      </c>
      <c r="AB3665" s="148"/>
      <c r="AC3665" s="148"/>
      <c r="AD3665" s="148"/>
      <c r="AE3665" s="148"/>
      <c r="AF3665" s="148"/>
      <c r="AG3665" s="148"/>
      <c r="AH3665" s="148"/>
      <c r="AI3665" s="148"/>
      <c r="AJ3665" s="148"/>
      <c r="AK3665" s="148"/>
      <c r="AL3665" s="139">
        <v>0</v>
      </c>
      <c r="AM3665" s="139">
        <v>0</v>
      </c>
      <c r="AN3665" s="148">
        <f t="shared" si="514"/>
        <v>1000</v>
      </c>
      <c r="AO3665" s="148">
        <f t="shared" si="515"/>
        <v>18</v>
      </c>
      <c r="AP3665" s="148">
        <v>14</v>
      </c>
      <c r="AQ3665" s="140">
        <v>14</v>
      </c>
      <c r="AS3665" s="42">
        <f t="shared" si="516"/>
        <v>1231.2626009590192</v>
      </c>
      <c r="AT3665" s="101">
        <f t="shared" si="517"/>
        <v>0</v>
      </c>
      <c r="AU3665" s="42">
        <f t="shared" si="518"/>
        <v>1231.2626009590192</v>
      </c>
      <c r="AV3665" s="42">
        <f t="shared" si="519"/>
        <v>2327.6070515338597</v>
      </c>
      <c r="AW3665" s="102">
        <f t="shared" si="520"/>
        <v>585.0096169344007</v>
      </c>
      <c r="AX3665" s="43">
        <f t="shared" si="513"/>
        <v>0.5</v>
      </c>
      <c r="AY3665" s="43" t="str">
        <f t="shared" si="521"/>
        <v>UTGS</v>
      </c>
    </row>
    <row r="3666" spans="1:51" hidden="1" x14ac:dyDescent="0.2">
      <c r="A3666" s="38">
        <v>3659</v>
      </c>
      <c r="B3666" t="s">
        <v>5806</v>
      </c>
      <c r="C3666" t="s">
        <v>289</v>
      </c>
      <c r="D3666">
        <v>1390</v>
      </c>
      <c r="E3666" t="s">
        <v>1934</v>
      </c>
      <c r="F3666">
        <v>2</v>
      </c>
      <c r="G3666" t="str">
        <f>LOOKUP(F3666,{0,6,45},{"F","L","H"})</f>
        <v>F</v>
      </c>
      <c r="H3666" t="s">
        <v>5259</v>
      </c>
      <c r="I3666" s="43" t="str">
        <f>IFERROR(VLOOKUP(#REF!,#REF!,2,FALSE),"No")</f>
        <v>No</v>
      </c>
      <c r="J3666" s="139">
        <v>0.75</v>
      </c>
      <c r="K3666" s="148">
        <v>59</v>
      </c>
      <c r="L3666" s="148"/>
      <c r="M3666" s="148"/>
      <c r="N3666" s="148"/>
      <c r="O3666" s="148"/>
      <c r="P3666" s="148"/>
      <c r="Q3666" s="148"/>
      <c r="R3666" s="148"/>
      <c r="S3666" s="148"/>
      <c r="T3666" s="148"/>
      <c r="U3666" s="148"/>
      <c r="V3666" s="148"/>
      <c r="W3666" s="148"/>
      <c r="X3666" s="139">
        <v>1.25</v>
      </c>
      <c r="Y3666" s="148">
        <v>450</v>
      </c>
      <c r="Z3666" s="149">
        <v>3</v>
      </c>
      <c r="AA3666" s="148">
        <v>550</v>
      </c>
      <c r="AB3666" s="149"/>
      <c r="AC3666" s="148"/>
      <c r="AD3666" s="148"/>
      <c r="AE3666" s="148"/>
      <c r="AF3666" s="148"/>
      <c r="AG3666" s="148"/>
      <c r="AH3666" s="148"/>
      <c r="AI3666" s="148"/>
      <c r="AJ3666" s="148"/>
      <c r="AK3666" s="148"/>
      <c r="AL3666" s="139">
        <v>0</v>
      </c>
      <c r="AM3666" s="139">
        <v>0</v>
      </c>
      <c r="AN3666" s="148">
        <f t="shared" si="514"/>
        <v>1000</v>
      </c>
      <c r="AO3666" s="148">
        <f t="shared" si="515"/>
        <v>59</v>
      </c>
      <c r="AP3666" s="148">
        <v>7</v>
      </c>
      <c r="AQ3666" s="140">
        <v>22</v>
      </c>
      <c r="AS3666" s="42">
        <f t="shared" si="516"/>
        <v>3798.6251920323398</v>
      </c>
      <c r="AT3666" s="101">
        <f t="shared" si="517"/>
        <v>0</v>
      </c>
      <c r="AU3666" s="42">
        <f t="shared" si="518"/>
        <v>3798.6251920323398</v>
      </c>
      <c r="AV3666" s="42">
        <f t="shared" si="519"/>
        <v>1175.0891691579106</v>
      </c>
      <c r="AW3666" s="102">
        <f t="shared" si="520"/>
        <v>1475.8772811117678</v>
      </c>
      <c r="AX3666" s="43">
        <f t="shared" si="513"/>
        <v>0.75</v>
      </c>
      <c r="AY3666" s="43" t="str">
        <f t="shared" si="521"/>
        <v>UTGS</v>
      </c>
    </row>
    <row r="3667" spans="1:51" hidden="1" x14ac:dyDescent="0.2">
      <c r="A3667" s="38">
        <v>3660</v>
      </c>
      <c r="B3667" t="s">
        <v>362</v>
      </c>
      <c r="C3667" t="s">
        <v>289</v>
      </c>
      <c r="D3667">
        <v>320</v>
      </c>
      <c r="E3667" t="s">
        <v>1842</v>
      </c>
      <c r="F3667">
        <v>0.25</v>
      </c>
      <c r="G3667" t="str">
        <f>LOOKUP(F3667,{0,6,45},{"F","L","H"})</f>
        <v>F</v>
      </c>
      <c r="H3667" t="s">
        <v>5260</v>
      </c>
      <c r="I3667" s="43" t="str">
        <f>IFERROR(VLOOKUP(#REF!,#REF!,2,FALSE),"No")</f>
        <v>No</v>
      </c>
      <c r="J3667" s="139">
        <v>0.5</v>
      </c>
      <c r="K3667" s="148">
        <v>73</v>
      </c>
      <c r="L3667" s="148"/>
      <c r="M3667" s="148"/>
      <c r="N3667" s="148"/>
      <c r="O3667" s="148"/>
      <c r="P3667" s="148"/>
      <c r="Q3667" s="148"/>
      <c r="R3667" s="148"/>
      <c r="S3667" s="148"/>
      <c r="T3667" s="148"/>
      <c r="U3667" s="148"/>
      <c r="V3667" s="148"/>
      <c r="W3667" s="148"/>
      <c r="X3667" s="139">
        <v>2</v>
      </c>
      <c r="Y3667" s="148">
        <v>1000</v>
      </c>
      <c r="Z3667" s="148"/>
      <c r="AA3667" s="148"/>
      <c r="AB3667" s="148"/>
      <c r="AC3667" s="148"/>
      <c r="AD3667" s="148"/>
      <c r="AE3667" s="148"/>
      <c r="AF3667" s="148"/>
      <c r="AG3667" s="148"/>
      <c r="AH3667" s="148"/>
      <c r="AI3667" s="148"/>
      <c r="AJ3667" s="148"/>
      <c r="AK3667" s="148"/>
      <c r="AL3667" s="139">
        <v>0</v>
      </c>
      <c r="AM3667" s="139">
        <v>0</v>
      </c>
      <c r="AN3667" s="148">
        <f t="shared" si="514"/>
        <v>1000</v>
      </c>
      <c r="AO3667" s="148">
        <f t="shared" si="515"/>
        <v>73</v>
      </c>
      <c r="AP3667" s="148">
        <v>7</v>
      </c>
      <c r="AQ3667" s="140">
        <v>7</v>
      </c>
      <c r="AS3667" s="42">
        <f t="shared" si="516"/>
        <v>4993.4538816671329</v>
      </c>
      <c r="AT3667" s="101">
        <f t="shared" si="517"/>
        <v>0</v>
      </c>
      <c r="AU3667" s="42">
        <f t="shared" si="518"/>
        <v>4993.4538816671329</v>
      </c>
      <c r="AV3667" s="42">
        <f t="shared" si="519"/>
        <v>4644.4231030677192</v>
      </c>
      <c r="AW3667" s="102">
        <f t="shared" si="520"/>
        <v>431</v>
      </c>
      <c r="AX3667" s="43">
        <f t="shared" si="513"/>
        <v>0.5</v>
      </c>
      <c r="AY3667" s="43" t="str">
        <f t="shared" si="521"/>
        <v>UTGS</v>
      </c>
    </row>
    <row r="3668" spans="1:51" hidden="1" x14ac:dyDescent="0.2">
      <c r="A3668" s="38">
        <v>3661</v>
      </c>
      <c r="B3668" t="s">
        <v>5806</v>
      </c>
      <c r="C3668" t="s">
        <v>5746</v>
      </c>
      <c r="D3668">
        <v>30300</v>
      </c>
      <c r="E3668" t="s">
        <v>219</v>
      </c>
      <c r="F3668">
        <v>5</v>
      </c>
      <c r="G3668" t="str">
        <f>LOOKUP(F3668,{0,6,45},{"F","L","H"})</f>
        <v>F</v>
      </c>
      <c r="H3668" t="s">
        <v>1643</v>
      </c>
      <c r="I3668" s="43" t="str">
        <f>IFERROR(VLOOKUP(#REF!,#REF!,2,FALSE),"No")</f>
        <v>No</v>
      </c>
      <c r="J3668" s="139">
        <v>2</v>
      </c>
      <c r="K3668" s="148">
        <v>32</v>
      </c>
      <c r="L3668" s="148"/>
      <c r="M3668" s="148"/>
      <c r="N3668" s="148"/>
      <c r="O3668" s="148"/>
      <c r="P3668" s="148"/>
      <c r="Q3668" s="148"/>
      <c r="R3668" s="148"/>
      <c r="S3668" s="148"/>
      <c r="T3668" s="148"/>
      <c r="U3668" s="148"/>
      <c r="V3668" s="148"/>
      <c r="W3668" s="148"/>
      <c r="X3668" s="139">
        <v>2</v>
      </c>
      <c r="Y3668" s="148">
        <v>52.12</v>
      </c>
      <c r="Z3668" s="148">
        <v>6</v>
      </c>
      <c r="AA3668" s="148">
        <v>3</v>
      </c>
      <c r="AB3668" s="148">
        <v>10</v>
      </c>
      <c r="AC3668" s="148">
        <v>114.68</v>
      </c>
      <c r="AD3668" s="148">
        <v>16</v>
      </c>
      <c r="AE3668" s="148">
        <v>830.2</v>
      </c>
      <c r="AF3668" s="148"/>
      <c r="AG3668" s="148"/>
      <c r="AH3668" s="148"/>
      <c r="AI3668" s="148"/>
      <c r="AJ3668" s="148"/>
      <c r="AK3668" s="148"/>
      <c r="AL3668" s="139">
        <v>0</v>
      </c>
      <c r="AM3668" s="139">
        <v>0</v>
      </c>
      <c r="AN3668" s="148">
        <f t="shared" si="514"/>
        <v>1000</v>
      </c>
      <c r="AO3668" s="148">
        <f t="shared" si="515"/>
        <v>32</v>
      </c>
      <c r="AP3668" s="148">
        <v>5</v>
      </c>
      <c r="AQ3668" s="140">
        <v>8</v>
      </c>
      <c r="AS3668" s="42">
        <f t="shared" si="516"/>
        <v>2335.4712905938113</v>
      </c>
      <c r="AT3668" s="101">
        <f t="shared" si="517"/>
        <v>0</v>
      </c>
      <c r="AU3668" s="42">
        <f t="shared" si="518"/>
        <v>2335.4712905938113</v>
      </c>
      <c r="AV3668" s="42">
        <f t="shared" si="519"/>
        <v>8838.7476151842548</v>
      </c>
      <c r="AW3668" s="102">
        <f t="shared" si="520"/>
        <v>27686.400000000001</v>
      </c>
      <c r="AX3668" s="43">
        <f t="shared" si="513"/>
        <v>2</v>
      </c>
      <c r="AY3668" s="43" t="str">
        <f t="shared" si="521"/>
        <v>UTTSS</v>
      </c>
    </row>
    <row r="3669" spans="1:51" hidden="1" x14ac:dyDescent="0.2">
      <c r="A3669" s="38">
        <v>3662</v>
      </c>
      <c r="B3669" t="s">
        <v>362</v>
      </c>
      <c r="C3669" t="s">
        <v>289</v>
      </c>
      <c r="D3669">
        <v>320</v>
      </c>
      <c r="E3669" t="s">
        <v>1842</v>
      </c>
      <c r="F3669">
        <v>0.25</v>
      </c>
      <c r="G3669" t="str">
        <f>LOOKUP(F3669,{0,6,45},{"F","L","H"})</f>
        <v>F</v>
      </c>
      <c r="H3669" t="s">
        <v>5261</v>
      </c>
      <c r="I3669" s="43" t="str">
        <f>IFERROR(VLOOKUP(#REF!,#REF!,2,FALSE),"No")</f>
        <v>No</v>
      </c>
      <c r="J3669" s="139">
        <v>0.5</v>
      </c>
      <c r="K3669" s="148">
        <v>60</v>
      </c>
      <c r="L3669" s="148"/>
      <c r="M3669" s="148"/>
      <c r="N3669" s="148"/>
      <c r="O3669" s="148"/>
      <c r="P3669" s="148"/>
      <c r="Q3669" s="148"/>
      <c r="R3669" s="148"/>
      <c r="S3669" s="148"/>
      <c r="T3669" s="148"/>
      <c r="U3669" s="148"/>
      <c r="V3669" s="148"/>
      <c r="W3669" s="148"/>
      <c r="X3669" s="139">
        <v>2</v>
      </c>
      <c r="Y3669" s="148">
        <v>1000</v>
      </c>
      <c r="Z3669" s="148"/>
      <c r="AA3669" s="148"/>
      <c r="AB3669" s="148"/>
      <c r="AC3669" s="148"/>
      <c r="AD3669" s="148"/>
      <c r="AE3669" s="148"/>
      <c r="AF3669" s="148"/>
      <c r="AG3669" s="148"/>
      <c r="AH3669" s="148"/>
      <c r="AI3669" s="148"/>
      <c r="AJ3669" s="148"/>
      <c r="AK3669" s="148"/>
      <c r="AL3669" s="139">
        <v>0</v>
      </c>
      <c r="AM3669" s="139">
        <v>0</v>
      </c>
      <c r="AN3669" s="148">
        <f t="shared" si="514"/>
        <v>1000</v>
      </c>
      <c r="AO3669" s="148">
        <f t="shared" si="515"/>
        <v>60</v>
      </c>
      <c r="AP3669" s="148">
        <v>7</v>
      </c>
      <c r="AQ3669" s="140">
        <v>7</v>
      </c>
      <c r="AS3669" s="42">
        <f t="shared" si="516"/>
        <v>4104.2086698633975</v>
      </c>
      <c r="AT3669" s="101">
        <f t="shared" si="517"/>
        <v>0</v>
      </c>
      <c r="AU3669" s="42">
        <f t="shared" si="518"/>
        <v>4104.2086698633975</v>
      </c>
      <c r="AV3669" s="42">
        <f t="shared" si="519"/>
        <v>4644.4231030677192</v>
      </c>
      <c r="AW3669" s="102">
        <f t="shared" si="520"/>
        <v>431</v>
      </c>
      <c r="AX3669" s="43">
        <f t="shared" si="513"/>
        <v>0.5</v>
      </c>
      <c r="AY3669" s="43" t="str">
        <f t="shared" si="521"/>
        <v>UTGS</v>
      </c>
    </row>
    <row r="3670" spans="1:51" hidden="1" x14ac:dyDescent="0.2">
      <c r="A3670" s="38">
        <v>3663</v>
      </c>
      <c r="B3670" t="s">
        <v>5806</v>
      </c>
      <c r="C3670" t="s">
        <v>292</v>
      </c>
      <c r="D3670">
        <v>2400</v>
      </c>
      <c r="E3670" t="s">
        <v>193</v>
      </c>
      <c r="F3670">
        <v>2</v>
      </c>
      <c r="G3670" t="str">
        <f>LOOKUP(F3670,{0,6,45},{"F","L","H"})</f>
        <v>F</v>
      </c>
      <c r="H3670" t="s">
        <v>646</v>
      </c>
      <c r="I3670" s="43" t="str">
        <f>IFERROR(VLOOKUP(#REF!,#REF!,2,FALSE),"No")</f>
        <v>No</v>
      </c>
      <c r="J3670" s="139">
        <v>0.75</v>
      </c>
      <c r="K3670" s="148">
        <v>78</v>
      </c>
      <c r="L3670" s="148"/>
      <c r="M3670" s="148"/>
      <c r="N3670" s="148"/>
      <c r="O3670" s="148"/>
      <c r="P3670" s="148"/>
      <c r="Q3670" s="148"/>
      <c r="R3670" s="148"/>
      <c r="S3670" s="148"/>
      <c r="T3670" s="148"/>
      <c r="U3670" s="148"/>
      <c r="V3670" s="148"/>
      <c r="W3670" s="148"/>
      <c r="X3670" s="139">
        <v>2</v>
      </c>
      <c r="Y3670" s="148">
        <v>47.31</v>
      </c>
      <c r="Z3670" s="149">
        <v>4</v>
      </c>
      <c r="AA3670" s="148">
        <v>952.69</v>
      </c>
      <c r="AB3670" s="148"/>
      <c r="AC3670" s="148"/>
      <c r="AD3670" s="148"/>
      <c r="AE3670" s="148"/>
      <c r="AF3670" s="148"/>
      <c r="AG3670" s="148"/>
      <c r="AH3670" s="148"/>
      <c r="AI3670" s="148"/>
      <c r="AJ3670" s="148"/>
      <c r="AK3670" s="148"/>
      <c r="AL3670" s="139">
        <v>0</v>
      </c>
      <c r="AM3670" s="139">
        <v>0</v>
      </c>
      <c r="AN3670" s="148">
        <f t="shared" si="514"/>
        <v>1000</v>
      </c>
      <c r="AO3670" s="148">
        <f t="shared" si="515"/>
        <v>78</v>
      </c>
      <c r="AP3670" s="148">
        <v>4</v>
      </c>
      <c r="AQ3670" s="140">
        <v>6</v>
      </c>
      <c r="AS3670" s="42">
        <f t="shared" si="516"/>
        <v>5021.9112708224156</v>
      </c>
      <c r="AT3670" s="101">
        <f t="shared" si="517"/>
        <v>0</v>
      </c>
      <c r="AU3670" s="42">
        <f t="shared" si="518"/>
        <v>5021.9112708224156</v>
      </c>
      <c r="AV3670" s="42">
        <f t="shared" si="519"/>
        <v>6556.9581702456717</v>
      </c>
      <c r="AW3670" s="102">
        <f t="shared" si="520"/>
        <v>2428.75</v>
      </c>
      <c r="AX3670" s="43">
        <f t="shared" si="513"/>
        <v>0.75</v>
      </c>
      <c r="AY3670" s="43" t="str">
        <f t="shared" si="521"/>
        <v>UTFS</v>
      </c>
    </row>
    <row r="3671" spans="1:51" hidden="1" x14ac:dyDescent="0.2">
      <c r="A3671" s="38">
        <v>3664</v>
      </c>
      <c r="B3671" t="s">
        <v>5806</v>
      </c>
      <c r="C3671" t="s">
        <v>5746</v>
      </c>
      <c r="D3671">
        <v>21100</v>
      </c>
      <c r="E3671" t="s">
        <v>197</v>
      </c>
      <c r="F3671">
        <v>5</v>
      </c>
      <c r="G3671" t="str">
        <f>LOOKUP(F3671,{0,6,45},{"F","L","H"})</f>
        <v>F</v>
      </c>
      <c r="H3671" t="s">
        <v>1644</v>
      </c>
      <c r="I3671" s="43" t="str">
        <f>IFERROR(VLOOKUP(#REF!,#REF!,2,FALSE),"No")</f>
        <v>No</v>
      </c>
      <c r="J3671" s="139">
        <v>2</v>
      </c>
      <c r="K3671" s="148">
        <v>241</v>
      </c>
      <c r="L3671" s="148"/>
      <c r="M3671" s="148"/>
      <c r="N3671" s="148"/>
      <c r="O3671" s="148"/>
      <c r="P3671" s="148"/>
      <c r="Q3671" s="148"/>
      <c r="R3671" s="148"/>
      <c r="S3671" s="148"/>
      <c r="T3671" s="148"/>
      <c r="U3671" s="148"/>
      <c r="V3671" s="148"/>
      <c r="W3671" s="148"/>
      <c r="X3671" s="139">
        <v>2</v>
      </c>
      <c r="Y3671" s="148">
        <v>120.21</v>
      </c>
      <c r="Z3671" s="148">
        <v>4</v>
      </c>
      <c r="AA3671" s="148">
        <v>879.79</v>
      </c>
      <c r="AB3671" s="148"/>
      <c r="AC3671" s="148"/>
      <c r="AD3671" s="148"/>
      <c r="AE3671" s="148"/>
      <c r="AF3671" s="148"/>
      <c r="AG3671" s="148"/>
      <c r="AH3671" s="148"/>
      <c r="AI3671" s="148"/>
      <c r="AJ3671" s="148"/>
      <c r="AK3671" s="148"/>
      <c r="AL3671" s="139">
        <v>0</v>
      </c>
      <c r="AM3671" s="139">
        <v>0</v>
      </c>
      <c r="AN3671" s="148">
        <f t="shared" si="514"/>
        <v>1000</v>
      </c>
      <c r="AO3671" s="148">
        <f t="shared" si="515"/>
        <v>241</v>
      </c>
      <c r="AP3671" s="148">
        <v>2</v>
      </c>
      <c r="AQ3671" s="140">
        <v>2</v>
      </c>
      <c r="AS3671" s="42">
        <f t="shared" si="516"/>
        <v>17589.018157284641</v>
      </c>
      <c r="AT3671" s="101">
        <f t="shared" si="517"/>
        <v>0</v>
      </c>
      <c r="AU3671" s="42">
        <f t="shared" si="518"/>
        <v>17589.018157284641</v>
      </c>
      <c r="AV3671" s="42">
        <f t="shared" si="519"/>
        <v>19409.528010737016</v>
      </c>
      <c r="AW3671" s="102">
        <f t="shared" si="520"/>
        <v>18747.149999999998</v>
      </c>
      <c r="AX3671" s="43">
        <f t="shared" si="513"/>
        <v>2</v>
      </c>
      <c r="AY3671" s="43" t="str">
        <f t="shared" si="521"/>
        <v>UTTSS</v>
      </c>
    </row>
    <row r="3672" spans="1:51" hidden="1" x14ac:dyDescent="0.2">
      <c r="A3672" s="38">
        <v>3665</v>
      </c>
      <c r="B3672" t="s">
        <v>362</v>
      </c>
      <c r="C3672" t="s">
        <v>289</v>
      </c>
      <c r="D3672">
        <v>320</v>
      </c>
      <c r="E3672" t="s">
        <v>1842</v>
      </c>
      <c r="F3672">
        <v>0.25</v>
      </c>
      <c r="G3672" t="str">
        <f>LOOKUP(F3672,{0,6,45},{"F","L","H"})</f>
        <v>F</v>
      </c>
      <c r="H3672" t="s">
        <v>5262</v>
      </c>
      <c r="I3672" s="43" t="str">
        <f>IFERROR(VLOOKUP(#REF!,#REF!,2,FALSE),"No")</f>
        <v>No</v>
      </c>
      <c r="J3672" s="139">
        <v>0.5</v>
      </c>
      <c r="K3672" s="148">
        <v>27</v>
      </c>
      <c r="L3672" s="148"/>
      <c r="M3672" s="148"/>
      <c r="N3672" s="148"/>
      <c r="O3672" s="148"/>
      <c r="P3672" s="148"/>
      <c r="Q3672" s="148"/>
      <c r="R3672" s="148"/>
      <c r="S3672" s="148"/>
      <c r="T3672" s="148"/>
      <c r="U3672" s="148"/>
      <c r="V3672" s="148"/>
      <c r="W3672" s="148"/>
      <c r="X3672" s="139">
        <v>2</v>
      </c>
      <c r="Y3672" s="148">
        <v>1000</v>
      </c>
      <c r="Z3672" s="149"/>
      <c r="AA3672" s="148"/>
      <c r="AB3672" s="148"/>
      <c r="AC3672" s="148"/>
      <c r="AD3672" s="148"/>
      <c r="AE3672" s="148"/>
      <c r="AF3672" s="148"/>
      <c r="AG3672" s="148"/>
      <c r="AH3672" s="148"/>
      <c r="AI3672" s="148"/>
      <c r="AJ3672" s="148"/>
      <c r="AK3672" s="148"/>
      <c r="AL3672" s="139">
        <v>0</v>
      </c>
      <c r="AM3672" s="139">
        <v>0</v>
      </c>
      <c r="AN3672" s="148">
        <f t="shared" si="514"/>
        <v>1000</v>
      </c>
      <c r="AO3672" s="148">
        <f t="shared" si="515"/>
        <v>27</v>
      </c>
      <c r="AP3672" s="148">
        <v>8</v>
      </c>
      <c r="AQ3672" s="140">
        <v>8</v>
      </c>
      <c r="AS3672" s="42">
        <f t="shared" si="516"/>
        <v>1846.8939014385287</v>
      </c>
      <c r="AT3672" s="101">
        <f t="shared" si="517"/>
        <v>0</v>
      </c>
      <c r="AU3672" s="42">
        <f t="shared" si="518"/>
        <v>1846.8939014385287</v>
      </c>
      <c r="AV3672" s="42">
        <f t="shared" si="519"/>
        <v>4063.870215184254</v>
      </c>
      <c r="AW3672" s="102">
        <f t="shared" si="520"/>
        <v>431</v>
      </c>
      <c r="AX3672" s="43">
        <f t="shared" si="513"/>
        <v>0.5</v>
      </c>
      <c r="AY3672" s="43" t="str">
        <f t="shared" si="521"/>
        <v>UTGS</v>
      </c>
    </row>
    <row r="3673" spans="1:51" hidden="1" x14ac:dyDescent="0.2">
      <c r="A3673" s="38">
        <v>3666</v>
      </c>
      <c r="B3673" t="s">
        <v>5806</v>
      </c>
      <c r="C3673" t="s">
        <v>289</v>
      </c>
      <c r="D3673">
        <v>26340</v>
      </c>
      <c r="E3673" t="s">
        <v>200</v>
      </c>
      <c r="F3673">
        <v>5</v>
      </c>
      <c r="G3673" t="str">
        <f>LOOKUP(F3673,{0,6,45},{"F","L","H"})</f>
        <v>F</v>
      </c>
      <c r="H3673" t="s">
        <v>1645</v>
      </c>
      <c r="I3673" s="43" t="str">
        <f>IFERROR(VLOOKUP(#REF!,#REF!,2,FALSE),"No")</f>
        <v>No</v>
      </c>
      <c r="J3673" s="139">
        <v>2</v>
      </c>
      <c r="K3673" s="148">
        <v>48</v>
      </c>
      <c r="L3673" s="148"/>
      <c r="M3673" s="148"/>
      <c r="N3673" s="148"/>
      <c r="O3673" s="148"/>
      <c r="P3673" s="148"/>
      <c r="Q3673" s="148"/>
      <c r="R3673" s="148"/>
      <c r="S3673" s="148"/>
      <c r="T3673" s="148"/>
      <c r="U3673" s="148"/>
      <c r="V3673" s="148"/>
      <c r="W3673" s="148"/>
      <c r="X3673" s="139">
        <v>0.75</v>
      </c>
      <c r="Y3673" s="148">
        <v>38</v>
      </c>
      <c r="Z3673" s="148">
        <v>4</v>
      </c>
      <c r="AA3673" s="148">
        <v>431.4</v>
      </c>
      <c r="AB3673" s="148">
        <v>6</v>
      </c>
      <c r="AC3673" s="148">
        <v>530.6</v>
      </c>
      <c r="AD3673" s="148"/>
      <c r="AE3673" s="148"/>
      <c r="AF3673" s="148"/>
      <c r="AG3673" s="148"/>
      <c r="AH3673" s="148"/>
      <c r="AI3673" s="148"/>
      <c r="AJ3673" s="148"/>
      <c r="AK3673" s="148"/>
      <c r="AL3673" s="139">
        <v>0</v>
      </c>
      <c r="AM3673" s="139">
        <v>0</v>
      </c>
      <c r="AN3673" s="148">
        <f t="shared" si="514"/>
        <v>1000</v>
      </c>
      <c r="AO3673" s="148">
        <f t="shared" si="515"/>
        <v>48</v>
      </c>
      <c r="AP3673" s="148">
        <v>16</v>
      </c>
      <c r="AQ3673" s="140">
        <v>37</v>
      </c>
      <c r="AS3673" s="42">
        <f t="shared" si="516"/>
        <v>3503.206935890717</v>
      </c>
      <c r="AT3673" s="101">
        <f t="shared" si="517"/>
        <v>0</v>
      </c>
      <c r="AU3673" s="42">
        <f t="shared" si="518"/>
        <v>3503.206935890717</v>
      </c>
      <c r="AV3673" s="42">
        <f t="shared" si="519"/>
        <v>1364.7095059857847</v>
      </c>
      <c r="AW3673" s="102">
        <f t="shared" si="520"/>
        <v>22191.599999999999</v>
      </c>
      <c r="AX3673" s="43">
        <f t="shared" si="513"/>
        <v>2</v>
      </c>
      <c r="AY3673" s="43" t="str">
        <f t="shared" si="521"/>
        <v>UTGS</v>
      </c>
    </row>
    <row r="3674" spans="1:51" hidden="1" x14ac:dyDescent="0.2">
      <c r="A3674" s="38">
        <v>3667</v>
      </c>
      <c r="B3674" t="s">
        <v>362</v>
      </c>
      <c r="C3674" t="s">
        <v>289</v>
      </c>
      <c r="D3674">
        <v>320</v>
      </c>
      <c r="E3674" t="s">
        <v>1223</v>
      </c>
      <c r="F3674">
        <v>0.25</v>
      </c>
      <c r="G3674" t="str">
        <f>LOOKUP(F3674,{0,6,45},{"F","L","H"})</f>
        <v>F</v>
      </c>
      <c r="H3674" t="s">
        <v>5263</v>
      </c>
      <c r="I3674" s="43" t="str">
        <f>IFERROR(VLOOKUP(#REF!,#REF!,2,FALSE),"No")</f>
        <v>No</v>
      </c>
      <c r="J3674" s="139">
        <v>0.5</v>
      </c>
      <c r="K3674" s="148">
        <v>17</v>
      </c>
      <c r="L3674" s="148"/>
      <c r="M3674" s="148"/>
      <c r="N3674" s="148"/>
      <c r="O3674" s="148"/>
      <c r="P3674" s="148"/>
      <c r="Q3674" s="148"/>
      <c r="R3674" s="148"/>
      <c r="S3674" s="148"/>
      <c r="T3674" s="148"/>
      <c r="U3674" s="148"/>
      <c r="V3674" s="148"/>
      <c r="W3674" s="148"/>
      <c r="X3674" s="139">
        <v>1.25</v>
      </c>
      <c r="Y3674" s="148">
        <v>72.5</v>
      </c>
      <c r="Z3674" s="149">
        <v>2</v>
      </c>
      <c r="AA3674" s="148">
        <v>927.5</v>
      </c>
      <c r="AB3674" s="148"/>
      <c r="AC3674" s="148"/>
      <c r="AD3674" s="148"/>
      <c r="AE3674" s="148"/>
      <c r="AF3674" s="148"/>
      <c r="AG3674" s="148"/>
      <c r="AH3674" s="148"/>
      <c r="AI3674" s="148"/>
      <c r="AJ3674" s="148"/>
      <c r="AK3674" s="148"/>
      <c r="AL3674" s="139">
        <v>0</v>
      </c>
      <c r="AM3674" s="139">
        <v>0</v>
      </c>
      <c r="AN3674" s="148">
        <f t="shared" si="514"/>
        <v>1000</v>
      </c>
      <c r="AO3674" s="148">
        <f t="shared" si="515"/>
        <v>17</v>
      </c>
      <c r="AP3674" s="148">
        <v>10</v>
      </c>
      <c r="AQ3674" s="140">
        <v>10</v>
      </c>
      <c r="AS3674" s="42">
        <f t="shared" si="516"/>
        <v>1162.8591231279624</v>
      </c>
      <c r="AT3674" s="101">
        <f t="shared" si="517"/>
        <v>0</v>
      </c>
      <c r="AU3674" s="42">
        <f t="shared" si="518"/>
        <v>1162.8591231279624</v>
      </c>
      <c r="AV3674" s="42">
        <f t="shared" si="519"/>
        <v>3256.171172147403</v>
      </c>
      <c r="AW3674" s="102">
        <f t="shared" si="520"/>
        <v>431</v>
      </c>
      <c r="AX3674" s="43">
        <f t="shared" si="513"/>
        <v>0.5</v>
      </c>
      <c r="AY3674" s="43" t="str">
        <f t="shared" si="521"/>
        <v>UTGS</v>
      </c>
    </row>
    <row r="3675" spans="1:51" hidden="1" x14ac:dyDescent="0.2">
      <c r="A3675" s="38">
        <v>3668</v>
      </c>
      <c r="B3675" t="s">
        <v>5806</v>
      </c>
      <c r="C3675" t="s">
        <v>292</v>
      </c>
      <c r="D3675">
        <v>5550</v>
      </c>
      <c r="E3675" t="s">
        <v>198</v>
      </c>
      <c r="F3675">
        <v>2</v>
      </c>
      <c r="G3675" t="str">
        <f>LOOKUP(F3675,{0,6,45},{"F","L","H"})</f>
        <v>F</v>
      </c>
      <c r="H3675" t="s">
        <v>1000</v>
      </c>
      <c r="I3675" s="43" t="str">
        <f>IFERROR(VLOOKUP(#REF!,#REF!,2,FALSE),"No")</f>
        <v>No</v>
      </c>
      <c r="J3675" s="139">
        <v>1.25</v>
      </c>
      <c r="K3675" s="148">
        <v>151</v>
      </c>
      <c r="L3675" s="148"/>
      <c r="M3675" s="148"/>
      <c r="N3675" s="148"/>
      <c r="O3675" s="148"/>
      <c r="P3675" s="148"/>
      <c r="Q3675" s="148"/>
      <c r="R3675" s="148"/>
      <c r="S3675" s="148"/>
      <c r="T3675" s="148"/>
      <c r="U3675" s="148"/>
      <c r="V3675" s="148"/>
      <c r="W3675" s="148"/>
      <c r="X3675" s="139">
        <v>2</v>
      </c>
      <c r="Y3675" s="148">
        <v>160.9</v>
      </c>
      <c r="Z3675" s="149">
        <v>4</v>
      </c>
      <c r="AA3675" s="148">
        <v>839.1</v>
      </c>
      <c r="AB3675" s="149"/>
      <c r="AC3675" s="148"/>
      <c r="AD3675" s="148"/>
      <c r="AE3675" s="148"/>
      <c r="AF3675" s="148"/>
      <c r="AG3675" s="148"/>
      <c r="AH3675" s="148"/>
      <c r="AI3675" s="148"/>
      <c r="AJ3675" s="148"/>
      <c r="AK3675" s="148"/>
      <c r="AL3675" s="139">
        <v>0</v>
      </c>
      <c r="AM3675" s="139">
        <v>0</v>
      </c>
      <c r="AN3675" s="148">
        <f t="shared" si="514"/>
        <v>1000</v>
      </c>
      <c r="AO3675" s="148">
        <f t="shared" si="515"/>
        <v>151</v>
      </c>
      <c r="AP3675" s="148">
        <v>9</v>
      </c>
      <c r="AQ3675" s="140">
        <v>9</v>
      </c>
      <c r="AS3675" s="42">
        <f t="shared" si="516"/>
        <v>11251.535152489547</v>
      </c>
      <c r="AT3675" s="101">
        <f t="shared" si="517"/>
        <v>0</v>
      </c>
      <c r="AU3675" s="42">
        <f t="shared" si="518"/>
        <v>11251.535152489547</v>
      </c>
      <c r="AV3675" s="42">
        <f t="shared" si="519"/>
        <v>4280.8120801637815</v>
      </c>
      <c r="AW3675" s="102">
        <f t="shared" si="520"/>
        <v>3698.6666666666665</v>
      </c>
      <c r="AX3675" s="43">
        <f t="shared" si="513"/>
        <v>1.25</v>
      </c>
      <c r="AY3675" s="43" t="str">
        <f t="shared" si="521"/>
        <v>UTFS</v>
      </c>
    </row>
    <row r="3676" spans="1:51" hidden="1" x14ac:dyDescent="0.2">
      <c r="A3676" s="38">
        <v>3669</v>
      </c>
      <c r="B3676" t="s">
        <v>362</v>
      </c>
      <c r="C3676" t="s">
        <v>289</v>
      </c>
      <c r="D3676">
        <v>320</v>
      </c>
      <c r="E3676" t="s">
        <v>1842</v>
      </c>
      <c r="F3676">
        <v>0.25</v>
      </c>
      <c r="G3676" t="str">
        <f>LOOKUP(F3676,{0,6,45},{"F","L","H"})</f>
        <v>F</v>
      </c>
      <c r="H3676" t="s">
        <v>5264</v>
      </c>
      <c r="I3676" s="43" t="str">
        <f>IFERROR(VLOOKUP(#REF!,#REF!,2,FALSE),"No")</f>
        <v>No</v>
      </c>
      <c r="J3676" s="139">
        <v>0.5</v>
      </c>
      <c r="K3676" s="148">
        <v>19</v>
      </c>
      <c r="L3676" s="148"/>
      <c r="M3676" s="148"/>
      <c r="N3676" s="148"/>
      <c r="O3676" s="148"/>
      <c r="P3676" s="148"/>
      <c r="Q3676" s="148"/>
      <c r="R3676" s="148"/>
      <c r="S3676" s="148"/>
      <c r="T3676" s="148"/>
      <c r="U3676" s="148"/>
      <c r="V3676" s="148"/>
      <c r="W3676" s="148"/>
      <c r="X3676" s="139">
        <v>2</v>
      </c>
      <c r="Y3676" s="148">
        <v>922.66</v>
      </c>
      <c r="Z3676" s="149">
        <v>4</v>
      </c>
      <c r="AA3676" s="148">
        <v>77.34</v>
      </c>
      <c r="AB3676" s="148"/>
      <c r="AC3676" s="148"/>
      <c r="AD3676" s="148"/>
      <c r="AE3676" s="148"/>
      <c r="AF3676" s="148"/>
      <c r="AG3676" s="148"/>
      <c r="AH3676" s="148"/>
      <c r="AI3676" s="148"/>
      <c r="AJ3676" s="148"/>
      <c r="AK3676" s="148"/>
      <c r="AL3676" s="139">
        <v>0</v>
      </c>
      <c r="AM3676" s="139">
        <v>0</v>
      </c>
      <c r="AN3676" s="148">
        <f t="shared" si="514"/>
        <v>1000</v>
      </c>
      <c r="AO3676" s="148">
        <f t="shared" si="515"/>
        <v>19</v>
      </c>
      <c r="AP3676" s="148">
        <v>14</v>
      </c>
      <c r="AQ3676" s="140">
        <v>14</v>
      </c>
      <c r="AS3676" s="42">
        <f t="shared" si="516"/>
        <v>1299.6660787900757</v>
      </c>
      <c r="AT3676" s="101">
        <f t="shared" si="517"/>
        <v>0</v>
      </c>
      <c r="AU3676" s="42">
        <f t="shared" si="518"/>
        <v>1299.6660787900757</v>
      </c>
      <c r="AV3676" s="42">
        <f t="shared" si="519"/>
        <v>2361.8206801052879</v>
      </c>
      <c r="AW3676" s="102">
        <f t="shared" si="520"/>
        <v>431</v>
      </c>
      <c r="AX3676" s="43">
        <f t="shared" si="513"/>
        <v>0.5</v>
      </c>
      <c r="AY3676" s="43" t="str">
        <f t="shared" si="521"/>
        <v>UTGS</v>
      </c>
    </row>
    <row r="3677" spans="1:51" hidden="1" x14ac:dyDescent="0.2">
      <c r="A3677" s="38">
        <v>3670</v>
      </c>
      <c r="B3677" t="s">
        <v>362</v>
      </c>
      <c r="C3677" t="s">
        <v>289</v>
      </c>
      <c r="D3677">
        <v>955</v>
      </c>
      <c r="E3677" t="s">
        <v>1221</v>
      </c>
      <c r="F3677">
        <v>2</v>
      </c>
      <c r="G3677" t="str">
        <f>LOOKUP(F3677,{0,6,45},{"F","L","H"})</f>
        <v>F</v>
      </c>
      <c r="H3677" t="s">
        <v>5265</v>
      </c>
      <c r="I3677" s="43" t="str">
        <f>IFERROR(VLOOKUP(#REF!,#REF!,2,FALSE),"No")</f>
        <v>No</v>
      </c>
      <c r="J3677" s="139">
        <v>1.25</v>
      </c>
      <c r="K3677" s="148">
        <v>50</v>
      </c>
      <c r="L3677" s="148"/>
      <c r="M3677" s="148"/>
      <c r="N3677" s="148"/>
      <c r="O3677" s="148"/>
      <c r="P3677" s="148"/>
      <c r="Q3677" s="148"/>
      <c r="R3677" s="148"/>
      <c r="S3677" s="148"/>
      <c r="T3677" s="148"/>
      <c r="U3677" s="148"/>
      <c r="V3677" s="148"/>
      <c r="W3677" s="148"/>
      <c r="X3677" s="139">
        <v>1.25</v>
      </c>
      <c r="Y3677" s="148">
        <v>727.51</v>
      </c>
      <c r="Z3677" s="149">
        <v>2</v>
      </c>
      <c r="AA3677" s="148">
        <v>257.24</v>
      </c>
      <c r="AB3677" s="149">
        <v>4</v>
      </c>
      <c r="AC3677" s="148">
        <v>15.24</v>
      </c>
      <c r="AD3677" s="148"/>
      <c r="AE3677" s="148"/>
      <c r="AF3677" s="148"/>
      <c r="AG3677" s="148"/>
      <c r="AH3677" s="148"/>
      <c r="AI3677" s="148"/>
      <c r="AJ3677" s="148"/>
      <c r="AK3677" s="148"/>
      <c r="AL3677" s="139">
        <v>0</v>
      </c>
      <c r="AM3677" s="139">
        <v>0</v>
      </c>
      <c r="AN3677" s="148">
        <f t="shared" si="514"/>
        <v>999.99</v>
      </c>
      <c r="AO3677" s="148">
        <f t="shared" si="515"/>
        <v>50</v>
      </c>
      <c r="AP3677" s="148">
        <v>9</v>
      </c>
      <c r="AQ3677" s="140">
        <v>9</v>
      </c>
      <c r="AS3677" s="42">
        <f t="shared" si="516"/>
        <v>3725.6738915528304</v>
      </c>
      <c r="AT3677" s="101">
        <f t="shared" si="517"/>
        <v>0</v>
      </c>
      <c r="AU3677" s="42">
        <f t="shared" si="518"/>
        <v>3725.6738915528304</v>
      </c>
      <c r="AV3677" s="42">
        <f t="shared" si="519"/>
        <v>3681.0182679840914</v>
      </c>
      <c r="AW3677" s="102">
        <f t="shared" si="520"/>
        <v>1475.8772811117678</v>
      </c>
      <c r="AX3677" s="43">
        <f t="shared" si="513"/>
        <v>1.25</v>
      </c>
      <c r="AY3677" s="43" t="str">
        <f t="shared" si="521"/>
        <v>UTGS</v>
      </c>
    </row>
    <row r="3678" spans="1:51" hidden="1" x14ac:dyDescent="0.2">
      <c r="A3678" s="38">
        <v>3671</v>
      </c>
      <c r="B3678" t="s">
        <v>362</v>
      </c>
      <c r="C3678" t="s">
        <v>289</v>
      </c>
      <c r="D3678">
        <v>320</v>
      </c>
      <c r="E3678" t="s">
        <v>1842</v>
      </c>
      <c r="F3678">
        <v>0.25</v>
      </c>
      <c r="G3678" t="str">
        <f>LOOKUP(F3678,{0,6,45},{"F","L","H"})</f>
        <v>F</v>
      </c>
      <c r="H3678" t="s">
        <v>5266</v>
      </c>
      <c r="I3678" s="43" t="str">
        <f>IFERROR(VLOOKUP(#REF!,#REF!,2,FALSE),"No")</f>
        <v>No</v>
      </c>
      <c r="J3678" s="139">
        <v>0.5</v>
      </c>
      <c r="K3678" s="148">
        <v>54</v>
      </c>
      <c r="L3678" s="148"/>
      <c r="M3678" s="148"/>
      <c r="N3678" s="148"/>
      <c r="O3678" s="148"/>
      <c r="P3678" s="148"/>
      <c r="Q3678" s="148"/>
      <c r="R3678" s="148"/>
      <c r="S3678" s="148"/>
      <c r="T3678" s="148"/>
      <c r="U3678" s="148"/>
      <c r="V3678" s="148"/>
      <c r="W3678" s="148"/>
      <c r="X3678" s="139">
        <v>2</v>
      </c>
      <c r="Y3678" s="148">
        <v>730.32</v>
      </c>
      <c r="Z3678" s="148">
        <v>4</v>
      </c>
      <c r="AA3678" s="148">
        <v>269.68</v>
      </c>
      <c r="AB3678" s="148"/>
      <c r="AC3678" s="148"/>
      <c r="AD3678" s="148"/>
      <c r="AE3678" s="148"/>
      <c r="AF3678" s="148"/>
      <c r="AG3678" s="148"/>
      <c r="AH3678" s="148"/>
      <c r="AI3678" s="148"/>
      <c r="AJ3678" s="148"/>
      <c r="AK3678" s="148"/>
      <c r="AL3678" s="139">
        <v>0</v>
      </c>
      <c r="AM3678" s="139">
        <v>0</v>
      </c>
      <c r="AN3678" s="148">
        <f t="shared" si="514"/>
        <v>1000</v>
      </c>
      <c r="AO3678" s="148">
        <f t="shared" si="515"/>
        <v>54</v>
      </c>
      <c r="AP3678" s="148">
        <v>7</v>
      </c>
      <c r="AQ3678" s="140">
        <v>7</v>
      </c>
      <c r="AS3678" s="42">
        <f t="shared" si="516"/>
        <v>3693.7878028770574</v>
      </c>
      <c r="AT3678" s="101">
        <f t="shared" si="517"/>
        <v>0</v>
      </c>
      <c r="AU3678" s="42">
        <f t="shared" si="518"/>
        <v>3693.7878028770574</v>
      </c>
      <c r="AV3678" s="42">
        <f t="shared" si="519"/>
        <v>4920.6524744962908</v>
      </c>
      <c r="AW3678" s="102">
        <f t="shared" si="520"/>
        <v>431</v>
      </c>
      <c r="AX3678" s="43">
        <f t="shared" si="513"/>
        <v>0.5</v>
      </c>
      <c r="AY3678" s="43" t="str">
        <f t="shared" si="521"/>
        <v>UTGS</v>
      </c>
    </row>
    <row r="3679" spans="1:51" hidden="1" x14ac:dyDescent="0.2">
      <c r="A3679" s="38">
        <v>3672</v>
      </c>
      <c r="B3679" t="s">
        <v>362</v>
      </c>
      <c r="C3679" t="s">
        <v>289</v>
      </c>
      <c r="D3679">
        <v>320</v>
      </c>
      <c r="E3679" t="s">
        <v>1228</v>
      </c>
      <c r="F3679">
        <v>0.25</v>
      </c>
      <c r="G3679" t="str">
        <f>LOOKUP(F3679,{0,6,45},{"F","L","H"})</f>
        <v>F</v>
      </c>
      <c r="H3679" t="s">
        <v>5267</v>
      </c>
      <c r="I3679" s="43" t="str">
        <f>IFERROR(VLOOKUP(#REF!,#REF!,2,FALSE),"No")</f>
        <v>No</v>
      </c>
      <c r="J3679" s="139">
        <v>0.5</v>
      </c>
      <c r="K3679" s="148">
        <v>17</v>
      </c>
      <c r="L3679" s="148"/>
      <c r="M3679" s="148"/>
      <c r="N3679" s="148"/>
      <c r="O3679" s="148"/>
      <c r="P3679" s="148"/>
      <c r="Q3679" s="148"/>
      <c r="R3679" s="148"/>
      <c r="S3679" s="148"/>
      <c r="T3679" s="148"/>
      <c r="U3679" s="148"/>
      <c r="V3679" s="148"/>
      <c r="W3679" s="148"/>
      <c r="X3679" s="139">
        <v>2</v>
      </c>
      <c r="Y3679" s="148">
        <v>1000</v>
      </c>
      <c r="Z3679" s="149"/>
      <c r="AA3679" s="148"/>
      <c r="AB3679" s="148"/>
      <c r="AC3679" s="148"/>
      <c r="AD3679" s="148"/>
      <c r="AE3679" s="148"/>
      <c r="AF3679" s="148"/>
      <c r="AG3679" s="148"/>
      <c r="AH3679" s="148"/>
      <c r="AI3679" s="148"/>
      <c r="AJ3679" s="148"/>
      <c r="AK3679" s="148"/>
      <c r="AL3679" s="139">
        <v>0</v>
      </c>
      <c r="AM3679" s="139">
        <v>0</v>
      </c>
      <c r="AN3679" s="148">
        <f t="shared" si="514"/>
        <v>1000</v>
      </c>
      <c r="AO3679" s="148">
        <f t="shared" si="515"/>
        <v>17</v>
      </c>
      <c r="AP3679" s="148">
        <v>14</v>
      </c>
      <c r="AQ3679" s="140">
        <v>14</v>
      </c>
      <c r="AS3679" s="42">
        <f t="shared" si="516"/>
        <v>1162.8591231279624</v>
      </c>
      <c r="AT3679" s="101">
        <f t="shared" si="517"/>
        <v>0</v>
      </c>
      <c r="AU3679" s="42">
        <f t="shared" si="518"/>
        <v>1162.8591231279624</v>
      </c>
      <c r="AV3679" s="42">
        <f t="shared" si="519"/>
        <v>2322.2115515338596</v>
      </c>
      <c r="AW3679" s="102">
        <f t="shared" si="520"/>
        <v>431</v>
      </c>
      <c r="AX3679" s="43">
        <f t="shared" si="513"/>
        <v>0.5</v>
      </c>
      <c r="AY3679" s="43" t="str">
        <f t="shared" si="521"/>
        <v>UTGS</v>
      </c>
    </row>
    <row r="3680" spans="1:51" hidden="1" x14ac:dyDescent="0.2">
      <c r="A3680" s="38">
        <v>3673</v>
      </c>
      <c r="B3680" t="s">
        <v>362</v>
      </c>
      <c r="C3680" t="s">
        <v>289</v>
      </c>
      <c r="D3680">
        <v>320</v>
      </c>
      <c r="E3680" t="s">
        <v>1842</v>
      </c>
      <c r="F3680">
        <v>0.25</v>
      </c>
      <c r="G3680" t="str">
        <f>LOOKUP(F3680,{0,6,45},{"F","L","H"})</f>
        <v>F</v>
      </c>
      <c r="H3680" t="s">
        <v>5268</v>
      </c>
      <c r="I3680" s="43" t="str">
        <f>IFERROR(VLOOKUP(#REF!,#REF!,2,FALSE),"No")</f>
        <v>No</v>
      </c>
      <c r="J3680" s="139">
        <v>0.5</v>
      </c>
      <c r="K3680" s="148">
        <v>42</v>
      </c>
      <c r="L3680" s="148"/>
      <c r="M3680" s="148"/>
      <c r="N3680" s="148"/>
      <c r="O3680" s="148"/>
      <c r="P3680" s="148"/>
      <c r="Q3680" s="148"/>
      <c r="R3680" s="148"/>
      <c r="S3680" s="148"/>
      <c r="T3680" s="148"/>
      <c r="U3680" s="148"/>
      <c r="V3680" s="148"/>
      <c r="W3680" s="148"/>
      <c r="X3680" s="139">
        <v>2</v>
      </c>
      <c r="Y3680" s="148">
        <v>1000</v>
      </c>
      <c r="Z3680" s="148"/>
      <c r="AA3680" s="148"/>
      <c r="AB3680" s="148"/>
      <c r="AC3680" s="148"/>
      <c r="AD3680" s="148"/>
      <c r="AE3680" s="148"/>
      <c r="AF3680" s="148"/>
      <c r="AG3680" s="148"/>
      <c r="AH3680" s="148"/>
      <c r="AI3680" s="148"/>
      <c r="AJ3680" s="148"/>
      <c r="AK3680" s="148"/>
      <c r="AL3680" s="139">
        <v>0</v>
      </c>
      <c r="AM3680" s="139">
        <v>0</v>
      </c>
      <c r="AN3680" s="148">
        <f t="shared" si="514"/>
        <v>1000</v>
      </c>
      <c r="AO3680" s="148">
        <f t="shared" si="515"/>
        <v>42</v>
      </c>
      <c r="AP3680" s="148">
        <v>9</v>
      </c>
      <c r="AQ3680" s="140">
        <v>9</v>
      </c>
      <c r="AS3680" s="42">
        <f t="shared" si="516"/>
        <v>2872.9460689043781</v>
      </c>
      <c r="AT3680" s="101">
        <f t="shared" si="517"/>
        <v>0</v>
      </c>
      <c r="AU3680" s="42">
        <f t="shared" si="518"/>
        <v>2872.9460689043781</v>
      </c>
      <c r="AV3680" s="42">
        <f t="shared" si="519"/>
        <v>3612.3290801637813</v>
      </c>
      <c r="AW3680" s="102">
        <f t="shared" si="520"/>
        <v>431</v>
      </c>
      <c r="AX3680" s="43">
        <f t="shared" si="513"/>
        <v>0.5</v>
      </c>
      <c r="AY3680" s="43" t="str">
        <f t="shared" si="521"/>
        <v>UTGS</v>
      </c>
    </row>
    <row r="3681" spans="1:51" hidden="1" x14ac:dyDescent="0.2">
      <c r="A3681" s="38">
        <v>3674</v>
      </c>
      <c r="B3681" t="s">
        <v>362</v>
      </c>
      <c r="C3681" t="s">
        <v>289</v>
      </c>
      <c r="D3681">
        <v>320</v>
      </c>
      <c r="E3681" t="s">
        <v>1228</v>
      </c>
      <c r="F3681">
        <v>0.25</v>
      </c>
      <c r="G3681" t="str">
        <f>LOOKUP(F3681,{0,6,45},{"F","L","H"})</f>
        <v>F</v>
      </c>
      <c r="H3681" t="s">
        <v>5269</v>
      </c>
      <c r="I3681" s="43" t="str">
        <f>IFERROR(VLOOKUP(#REF!,#REF!,2,FALSE),"No")</f>
        <v>No</v>
      </c>
      <c r="J3681" s="139">
        <v>0.75</v>
      </c>
      <c r="K3681" s="148">
        <v>20</v>
      </c>
      <c r="L3681" s="148"/>
      <c r="M3681" s="148"/>
      <c r="N3681" s="148"/>
      <c r="O3681" s="148"/>
      <c r="P3681" s="148"/>
      <c r="Q3681" s="148"/>
      <c r="R3681" s="148"/>
      <c r="S3681" s="148"/>
      <c r="T3681" s="148"/>
      <c r="U3681" s="148"/>
      <c r="V3681" s="148"/>
      <c r="W3681" s="148"/>
      <c r="X3681" s="139">
        <v>0.75</v>
      </c>
      <c r="Y3681" s="148">
        <v>208</v>
      </c>
      <c r="Z3681" s="148">
        <v>2</v>
      </c>
      <c r="AA3681" s="148">
        <v>792</v>
      </c>
      <c r="AB3681" s="148"/>
      <c r="AC3681" s="148"/>
      <c r="AD3681" s="148"/>
      <c r="AE3681" s="148"/>
      <c r="AF3681" s="148"/>
      <c r="AG3681" s="148"/>
      <c r="AH3681" s="148"/>
      <c r="AI3681" s="148"/>
      <c r="AJ3681" s="148"/>
      <c r="AK3681" s="148"/>
      <c r="AL3681" s="139">
        <v>0</v>
      </c>
      <c r="AM3681" s="139">
        <v>0</v>
      </c>
      <c r="AN3681" s="148">
        <f t="shared" si="514"/>
        <v>1000</v>
      </c>
      <c r="AO3681" s="148">
        <f t="shared" si="515"/>
        <v>20</v>
      </c>
      <c r="AP3681" s="148">
        <v>12</v>
      </c>
      <c r="AQ3681" s="140">
        <v>12</v>
      </c>
      <c r="AS3681" s="42">
        <f t="shared" si="516"/>
        <v>1287.6695566211322</v>
      </c>
      <c r="AT3681" s="101">
        <f t="shared" si="517"/>
        <v>0</v>
      </c>
      <c r="AU3681" s="42">
        <f t="shared" si="518"/>
        <v>1287.6695566211322</v>
      </c>
      <c r="AV3681" s="42">
        <f t="shared" si="519"/>
        <v>2840.6334767895028</v>
      </c>
      <c r="AW3681" s="102">
        <f t="shared" si="520"/>
        <v>431</v>
      </c>
      <c r="AX3681" s="43">
        <f t="shared" si="513"/>
        <v>0.75</v>
      </c>
      <c r="AY3681" s="43" t="str">
        <f t="shared" si="521"/>
        <v>UTGS</v>
      </c>
    </row>
    <row r="3682" spans="1:51" hidden="1" x14ac:dyDescent="0.2">
      <c r="A3682" s="38">
        <v>3675</v>
      </c>
      <c r="B3682" t="s">
        <v>5806</v>
      </c>
      <c r="C3682" t="s">
        <v>5746</v>
      </c>
      <c r="D3682">
        <v>11750</v>
      </c>
      <c r="E3682" t="s">
        <v>215</v>
      </c>
      <c r="F3682">
        <v>2</v>
      </c>
      <c r="G3682" t="str">
        <f>LOOKUP(F3682,{0,6,45},{"F","L","H"})</f>
        <v>F</v>
      </c>
      <c r="H3682" t="s">
        <v>428</v>
      </c>
      <c r="I3682" s="43" t="str">
        <f>IFERROR(VLOOKUP(#REF!,#REF!,2,FALSE),"No")</f>
        <v>No</v>
      </c>
      <c r="J3682" s="139">
        <v>2</v>
      </c>
      <c r="K3682" s="148">
        <v>18</v>
      </c>
      <c r="L3682" s="148"/>
      <c r="M3682" s="148"/>
      <c r="N3682" s="148"/>
      <c r="O3682" s="148"/>
      <c r="P3682" s="148"/>
      <c r="Q3682" s="148"/>
      <c r="R3682" s="148"/>
      <c r="S3682" s="148"/>
      <c r="T3682" s="148"/>
      <c r="U3682" s="148"/>
      <c r="V3682" s="148"/>
      <c r="W3682" s="148"/>
      <c r="X3682" s="139">
        <v>4</v>
      </c>
      <c r="Y3682" s="148">
        <v>1000</v>
      </c>
      <c r="Z3682" s="148"/>
      <c r="AA3682" s="148"/>
      <c r="AB3682" s="148"/>
      <c r="AC3682" s="148"/>
      <c r="AD3682" s="148"/>
      <c r="AE3682" s="148"/>
      <c r="AF3682" s="148"/>
      <c r="AG3682" s="148"/>
      <c r="AH3682" s="148"/>
      <c r="AI3682" s="148"/>
      <c r="AJ3682" s="148"/>
      <c r="AK3682" s="148"/>
      <c r="AL3682" s="139">
        <v>0</v>
      </c>
      <c r="AM3682" s="139">
        <v>0</v>
      </c>
      <c r="AN3682" s="148">
        <f t="shared" si="514"/>
        <v>1000</v>
      </c>
      <c r="AO3682" s="148">
        <f t="shared" si="515"/>
        <v>18</v>
      </c>
      <c r="AP3682" s="148">
        <v>1</v>
      </c>
      <c r="AQ3682" s="140">
        <v>1</v>
      </c>
      <c r="AS3682" s="42">
        <f t="shared" si="516"/>
        <v>1313.7026009590188</v>
      </c>
      <c r="AT3682" s="101">
        <f t="shared" si="517"/>
        <v>0</v>
      </c>
      <c r="AU3682" s="42">
        <f t="shared" si="518"/>
        <v>1313.7026009590188</v>
      </c>
      <c r="AV3682" s="42">
        <f t="shared" si="519"/>
        <v>39680.961721474036</v>
      </c>
      <c r="AW3682" s="102">
        <f t="shared" si="520"/>
        <v>10791.333333333334</v>
      </c>
      <c r="AX3682" s="43">
        <f t="shared" si="513"/>
        <v>2</v>
      </c>
      <c r="AY3682" s="43" t="str">
        <f t="shared" si="521"/>
        <v>UTTSS</v>
      </c>
    </row>
    <row r="3683" spans="1:51" hidden="1" x14ac:dyDescent="0.2">
      <c r="A3683" s="38">
        <v>3676</v>
      </c>
      <c r="B3683" t="s">
        <v>5806</v>
      </c>
      <c r="C3683" t="s">
        <v>5746</v>
      </c>
      <c r="D3683">
        <v>30300</v>
      </c>
      <c r="E3683" t="s">
        <v>219</v>
      </c>
      <c r="F3683">
        <v>5</v>
      </c>
      <c r="G3683" t="str">
        <f>LOOKUP(F3683,{0,6,45},{"F","L","H"})</f>
        <v>F</v>
      </c>
      <c r="H3683" t="s">
        <v>510</v>
      </c>
      <c r="I3683" s="43" t="str">
        <f>IFERROR(VLOOKUP(#REF!,#REF!,2,FALSE),"No")</f>
        <v>No</v>
      </c>
      <c r="J3683" s="139">
        <v>2</v>
      </c>
      <c r="K3683" s="148">
        <v>6</v>
      </c>
      <c r="L3683" s="148">
        <v>3</v>
      </c>
      <c r="M3683" s="148">
        <v>321</v>
      </c>
      <c r="N3683" s="148"/>
      <c r="O3683" s="148"/>
      <c r="P3683" s="148"/>
      <c r="Q3683" s="148"/>
      <c r="R3683" s="148"/>
      <c r="S3683" s="148"/>
      <c r="T3683" s="148"/>
      <c r="U3683" s="148"/>
      <c r="V3683" s="148"/>
      <c r="W3683" s="148"/>
      <c r="X3683" s="139">
        <v>6</v>
      </c>
      <c r="Y3683" s="148">
        <v>1000</v>
      </c>
      <c r="Z3683" s="148"/>
      <c r="AA3683" s="148"/>
      <c r="AB3683" s="148"/>
      <c r="AC3683" s="148"/>
      <c r="AD3683" s="148"/>
      <c r="AE3683" s="148"/>
      <c r="AF3683" s="148"/>
      <c r="AG3683" s="148"/>
      <c r="AH3683" s="148"/>
      <c r="AI3683" s="148"/>
      <c r="AJ3683" s="148"/>
      <c r="AK3683" s="148"/>
      <c r="AL3683" s="139">
        <v>0</v>
      </c>
      <c r="AM3683" s="139">
        <v>0</v>
      </c>
      <c r="AN3683" s="148">
        <f t="shared" si="514"/>
        <v>1000</v>
      </c>
      <c r="AO3683" s="148">
        <f t="shared" si="515"/>
        <v>327</v>
      </c>
      <c r="AP3683" s="148">
        <v>1</v>
      </c>
      <c r="AQ3683" s="140">
        <v>1</v>
      </c>
      <c r="AS3683" s="42">
        <f t="shared" si="516"/>
        <v>23865.597250755509</v>
      </c>
      <c r="AT3683" s="101">
        <f t="shared" si="517"/>
        <v>0</v>
      </c>
      <c r="AU3683" s="42">
        <f t="shared" si="518"/>
        <v>23865.597250755509</v>
      </c>
      <c r="AV3683" s="42">
        <f t="shared" si="519"/>
        <v>60030.961721474043</v>
      </c>
      <c r="AW3683" s="102">
        <f t="shared" si="520"/>
        <v>27686.400000000001</v>
      </c>
      <c r="AX3683" s="43">
        <f t="shared" si="513"/>
        <v>2</v>
      </c>
      <c r="AY3683" s="43" t="str">
        <f t="shared" si="521"/>
        <v>UTTSS</v>
      </c>
    </row>
    <row r="3684" spans="1:51" hidden="1" x14ac:dyDescent="0.2">
      <c r="A3684" s="38">
        <v>3677</v>
      </c>
      <c r="B3684" t="s">
        <v>362</v>
      </c>
      <c r="C3684" t="s">
        <v>289</v>
      </c>
      <c r="D3684">
        <v>550</v>
      </c>
      <c r="E3684" t="s">
        <v>1237</v>
      </c>
      <c r="F3684">
        <v>2</v>
      </c>
      <c r="G3684" t="str">
        <f>LOOKUP(F3684,{0,6,45},{"F","L","H"})</f>
        <v>F</v>
      </c>
      <c r="H3684" t="s">
        <v>5270</v>
      </c>
      <c r="I3684" s="43" t="str">
        <f>IFERROR(VLOOKUP(#REF!,#REF!,2,FALSE),"No")</f>
        <v>No</v>
      </c>
      <c r="J3684" s="139">
        <v>0.75</v>
      </c>
      <c r="K3684" s="148">
        <v>26</v>
      </c>
      <c r="L3684" s="148"/>
      <c r="M3684" s="148"/>
      <c r="N3684" s="148"/>
      <c r="O3684" s="148"/>
      <c r="P3684" s="148"/>
      <c r="Q3684" s="148"/>
      <c r="R3684" s="148"/>
      <c r="S3684" s="148"/>
      <c r="T3684" s="148"/>
      <c r="U3684" s="148"/>
      <c r="V3684" s="148"/>
      <c r="W3684" s="148"/>
      <c r="X3684" s="139">
        <v>2</v>
      </c>
      <c r="Y3684" s="148">
        <v>1000</v>
      </c>
      <c r="Z3684" s="148"/>
      <c r="AA3684" s="148"/>
      <c r="AB3684" s="148"/>
      <c r="AC3684" s="148"/>
      <c r="AD3684" s="148"/>
      <c r="AE3684" s="148"/>
      <c r="AF3684" s="148"/>
      <c r="AG3684" s="148"/>
      <c r="AH3684" s="148"/>
      <c r="AI3684" s="148"/>
      <c r="AJ3684" s="148"/>
      <c r="AK3684" s="148"/>
      <c r="AL3684" s="139">
        <v>0</v>
      </c>
      <c r="AM3684" s="139">
        <v>0</v>
      </c>
      <c r="AN3684" s="148">
        <f t="shared" si="514"/>
        <v>1000</v>
      </c>
      <c r="AO3684" s="148">
        <f t="shared" si="515"/>
        <v>26</v>
      </c>
      <c r="AP3684" s="148">
        <v>16</v>
      </c>
      <c r="AQ3684" s="140">
        <v>104</v>
      </c>
      <c r="AS3684" s="42">
        <f t="shared" si="516"/>
        <v>1673.9704236074717</v>
      </c>
      <c r="AT3684" s="101">
        <f t="shared" si="517"/>
        <v>0</v>
      </c>
      <c r="AU3684" s="42">
        <f t="shared" si="518"/>
        <v>1673.9704236074717</v>
      </c>
      <c r="AV3684" s="42">
        <f t="shared" si="519"/>
        <v>312.60540116801951</v>
      </c>
      <c r="AW3684" s="102">
        <f t="shared" si="520"/>
        <v>585.0096169344007</v>
      </c>
      <c r="AX3684" s="43">
        <f t="shared" si="513"/>
        <v>0.75</v>
      </c>
      <c r="AY3684" s="43" t="str">
        <f t="shared" si="521"/>
        <v>UTGS</v>
      </c>
    </row>
    <row r="3685" spans="1:51" hidden="1" x14ac:dyDescent="0.2">
      <c r="A3685" s="38">
        <v>3678</v>
      </c>
      <c r="B3685" t="s">
        <v>362</v>
      </c>
      <c r="C3685" t="s">
        <v>289</v>
      </c>
      <c r="D3685">
        <v>320</v>
      </c>
      <c r="E3685" t="s">
        <v>1842</v>
      </c>
      <c r="F3685">
        <v>0.25</v>
      </c>
      <c r="G3685" t="str">
        <f>LOOKUP(F3685,{0,6,45},{"F","L","H"})</f>
        <v>F</v>
      </c>
      <c r="H3685" t="s">
        <v>5271</v>
      </c>
      <c r="I3685" s="43" t="str">
        <f>IFERROR(VLOOKUP(#REF!,#REF!,2,FALSE),"No")</f>
        <v>No</v>
      </c>
      <c r="J3685" s="139">
        <v>0.5</v>
      </c>
      <c r="K3685" s="148">
        <v>44</v>
      </c>
      <c r="L3685" s="148"/>
      <c r="M3685" s="148"/>
      <c r="N3685" s="148"/>
      <c r="O3685" s="148"/>
      <c r="P3685" s="148"/>
      <c r="Q3685" s="148"/>
      <c r="R3685" s="148"/>
      <c r="S3685" s="148"/>
      <c r="T3685" s="148"/>
      <c r="U3685" s="148"/>
      <c r="V3685" s="148"/>
      <c r="W3685" s="148"/>
      <c r="X3685" s="139">
        <v>0.75</v>
      </c>
      <c r="Y3685" s="148">
        <v>226</v>
      </c>
      <c r="Z3685" s="148">
        <v>2</v>
      </c>
      <c r="AA3685" s="148">
        <v>774</v>
      </c>
      <c r="AB3685" s="148"/>
      <c r="AC3685" s="148"/>
      <c r="AD3685" s="148"/>
      <c r="AE3685" s="148"/>
      <c r="AF3685" s="148"/>
      <c r="AG3685" s="148"/>
      <c r="AH3685" s="148"/>
      <c r="AI3685" s="148"/>
      <c r="AJ3685" s="148"/>
      <c r="AK3685" s="148"/>
      <c r="AL3685" s="139">
        <v>0</v>
      </c>
      <c r="AM3685" s="139">
        <v>0</v>
      </c>
      <c r="AN3685" s="148">
        <f t="shared" si="514"/>
        <v>1000</v>
      </c>
      <c r="AO3685" s="148">
        <f t="shared" si="515"/>
        <v>44</v>
      </c>
      <c r="AP3685" s="148">
        <v>16</v>
      </c>
      <c r="AQ3685" s="140">
        <v>16</v>
      </c>
      <c r="AS3685" s="42">
        <f t="shared" si="516"/>
        <v>3009.7530245664911</v>
      </c>
      <c r="AT3685" s="101">
        <f t="shared" si="517"/>
        <v>0</v>
      </c>
      <c r="AU3685" s="42">
        <f t="shared" si="518"/>
        <v>3009.7530245664911</v>
      </c>
      <c r="AV3685" s="42">
        <f t="shared" si="519"/>
        <v>2139.0026075921273</v>
      </c>
      <c r="AW3685" s="102">
        <f t="shared" si="520"/>
        <v>431</v>
      </c>
      <c r="AX3685" s="43">
        <f t="shared" si="513"/>
        <v>0.5</v>
      </c>
      <c r="AY3685" s="43" t="str">
        <f t="shared" si="521"/>
        <v>UTGS</v>
      </c>
    </row>
    <row r="3686" spans="1:51" hidden="1" x14ac:dyDescent="0.2">
      <c r="A3686" s="38">
        <v>3679</v>
      </c>
      <c r="B3686" t="s">
        <v>362</v>
      </c>
      <c r="C3686" t="s">
        <v>289</v>
      </c>
      <c r="D3686">
        <v>320</v>
      </c>
      <c r="E3686" t="s">
        <v>1842</v>
      </c>
      <c r="F3686">
        <v>0.25</v>
      </c>
      <c r="G3686" t="str">
        <f>LOOKUP(F3686,{0,6,45},{"F","L","H"})</f>
        <v>F</v>
      </c>
      <c r="H3686" t="s">
        <v>5272</v>
      </c>
      <c r="I3686" s="43" t="str">
        <f>IFERROR(VLOOKUP(#REF!,#REF!,2,FALSE),"No")</f>
        <v>No</v>
      </c>
      <c r="J3686" s="139">
        <v>0.5</v>
      </c>
      <c r="K3686" s="148">
        <v>66</v>
      </c>
      <c r="L3686" s="148"/>
      <c r="M3686" s="148"/>
      <c r="N3686" s="148"/>
      <c r="O3686" s="148"/>
      <c r="P3686" s="148"/>
      <c r="Q3686" s="148"/>
      <c r="R3686" s="148"/>
      <c r="S3686" s="148"/>
      <c r="T3686" s="148"/>
      <c r="U3686" s="148"/>
      <c r="V3686" s="148"/>
      <c r="W3686" s="148"/>
      <c r="X3686" s="139">
        <v>2</v>
      </c>
      <c r="Y3686" s="148">
        <v>1000</v>
      </c>
      <c r="Z3686" s="148"/>
      <c r="AA3686" s="148"/>
      <c r="AB3686" s="148"/>
      <c r="AC3686" s="148"/>
      <c r="AD3686" s="148"/>
      <c r="AE3686" s="148"/>
      <c r="AF3686" s="148"/>
      <c r="AG3686" s="148"/>
      <c r="AH3686" s="148"/>
      <c r="AI3686" s="148"/>
      <c r="AJ3686" s="148"/>
      <c r="AK3686" s="148"/>
      <c r="AL3686" s="139">
        <v>0</v>
      </c>
      <c r="AM3686" s="139">
        <v>0</v>
      </c>
      <c r="AN3686" s="148">
        <f t="shared" si="514"/>
        <v>1000</v>
      </c>
      <c r="AO3686" s="148">
        <f t="shared" si="515"/>
        <v>66</v>
      </c>
      <c r="AP3686" s="148">
        <v>11</v>
      </c>
      <c r="AQ3686" s="140">
        <v>11</v>
      </c>
      <c r="AS3686" s="42">
        <f t="shared" si="516"/>
        <v>4514.6295368497367</v>
      </c>
      <c r="AT3686" s="101">
        <f t="shared" si="517"/>
        <v>0</v>
      </c>
      <c r="AU3686" s="42">
        <f t="shared" si="518"/>
        <v>4514.6295368497367</v>
      </c>
      <c r="AV3686" s="42">
        <f t="shared" si="519"/>
        <v>2955.5419746794573</v>
      </c>
      <c r="AW3686" s="102">
        <f t="shared" si="520"/>
        <v>431</v>
      </c>
      <c r="AX3686" s="43">
        <f t="shared" si="513"/>
        <v>0.5</v>
      </c>
      <c r="AY3686" s="43" t="str">
        <f t="shared" si="521"/>
        <v>UTGS</v>
      </c>
    </row>
    <row r="3687" spans="1:51" hidden="1" x14ac:dyDescent="0.2">
      <c r="A3687" s="38">
        <v>3680</v>
      </c>
      <c r="B3687" t="s">
        <v>362</v>
      </c>
      <c r="C3687" t="s">
        <v>289</v>
      </c>
      <c r="D3687">
        <v>550</v>
      </c>
      <c r="E3687" t="s">
        <v>1842</v>
      </c>
      <c r="F3687">
        <v>2</v>
      </c>
      <c r="G3687" t="str">
        <f>LOOKUP(F3687,{0,6,45},{"F","L","H"})</f>
        <v>F</v>
      </c>
      <c r="H3687" t="s">
        <v>5273</v>
      </c>
      <c r="I3687" s="43" t="str">
        <f>IFERROR(VLOOKUP(#REF!,#REF!,2,FALSE),"No")</f>
        <v>No</v>
      </c>
      <c r="J3687" s="139">
        <v>0.75</v>
      </c>
      <c r="K3687" s="148">
        <v>39</v>
      </c>
      <c r="L3687" s="148"/>
      <c r="M3687" s="148"/>
      <c r="N3687" s="148"/>
      <c r="O3687" s="148"/>
      <c r="P3687" s="148"/>
      <c r="Q3687" s="148"/>
      <c r="R3687" s="148"/>
      <c r="S3687" s="148"/>
      <c r="T3687" s="148"/>
      <c r="U3687" s="148"/>
      <c r="V3687" s="148"/>
      <c r="W3687" s="148"/>
      <c r="X3687" s="139">
        <v>0.75</v>
      </c>
      <c r="Y3687" s="148">
        <v>166</v>
      </c>
      <c r="Z3687" s="148">
        <v>2</v>
      </c>
      <c r="AA3687" s="148">
        <v>834</v>
      </c>
      <c r="AB3687" s="148"/>
      <c r="AC3687" s="148"/>
      <c r="AD3687" s="148"/>
      <c r="AE3687" s="148"/>
      <c r="AF3687" s="148"/>
      <c r="AG3687" s="148"/>
      <c r="AH3687" s="148"/>
      <c r="AI3687" s="148"/>
      <c r="AJ3687" s="148"/>
      <c r="AK3687" s="148"/>
      <c r="AL3687" s="139">
        <v>0</v>
      </c>
      <c r="AM3687" s="139">
        <v>0</v>
      </c>
      <c r="AN3687" s="148">
        <f t="shared" si="514"/>
        <v>1000</v>
      </c>
      <c r="AO3687" s="148">
        <f t="shared" si="515"/>
        <v>39</v>
      </c>
      <c r="AP3687" s="148">
        <v>10</v>
      </c>
      <c r="AQ3687" s="140">
        <v>54</v>
      </c>
      <c r="AS3687" s="42">
        <f t="shared" si="516"/>
        <v>2510.9556354112078</v>
      </c>
      <c r="AT3687" s="101">
        <f t="shared" si="517"/>
        <v>0</v>
      </c>
      <c r="AU3687" s="42">
        <f t="shared" si="518"/>
        <v>2510.9556354112078</v>
      </c>
      <c r="AV3687" s="42">
        <f t="shared" si="519"/>
        <v>625.35632817544513</v>
      </c>
      <c r="AW3687" s="102">
        <f t="shared" si="520"/>
        <v>585.0096169344007</v>
      </c>
      <c r="AX3687" s="43">
        <f t="shared" si="513"/>
        <v>0.75</v>
      </c>
      <c r="AY3687" s="43" t="str">
        <f t="shared" si="521"/>
        <v>UTGS</v>
      </c>
    </row>
    <row r="3688" spans="1:51" hidden="1" x14ac:dyDescent="0.2">
      <c r="A3688" s="38">
        <v>3681</v>
      </c>
      <c r="B3688" t="s">
        <v>362</v>
      </c>
      <c r="C3688" t="s">
        <v>289</v>
      </c>
      <c r="D3688">
        <v>21100</v>
      </c>
      <c r="E3688" t="s">
        <v>197</v>
      </c>
      <c r="F3688">
        <v>5</v>
      </c>
      <c r="G3688" t="str">
        <f>LOOKUP(F3688,{0,6,45},{"F","L","H"})</f>
        <v>F</v>
      </c>
      <c r="H3688" t="s">
        <v>1647</v>
      </c>
      <c r="I3688" s="43" t="str">
        <f>IFERROR(VLOOKUP(#REF!,#REF!,2,FALSE),"No")</f>
        <v>No</v>
      </c>
      <c r="J3688" s="139">
        <v>2</v>
      </c>
      <c r="K3688" s="148">
        <v>155</v>
      </c>
      <c r="L3688" s="148"/>
      <c r="M3688" s="148"/>
      <c r="N3688" s="148"/>
      <c r="O3688" s="148"/>
      <c r="P3688" s="148"/>
      <c r="Q3688" s="148"/>
      <c r="R3688" s="148"/>
      <c r="S3688" s="148"/>
      <c r="T3688" s="148"/>
      <c r="U3688" s="148"/>
      <c r="V3688" s="148"/>
      <c r="W3688" s="148"/>
      <c r="X3688" s="139">
        <v>4</v>
      </c>
      <c r="Y3688" s="148">
        <v>571</v>
      </c>
      <c r="Z3688" s="148">
        <v>6</v>
      </c>
      <c r="AA3688" s="148">
        <v>3</v>
      </c>
      <c r="AB3688" s="148">
        <v>8</v>
      </c>
      <c r="AC3688" s="148">
        <v>426</v>
      </c>
      <c r="AD3688" s="148"/>
      <c r="AE3688" s="148"/>
      <c r="AF3688" s="148"/>
      <c r="AG3688" s="148"/>
      <c r="AH3688" s="148"/>
      <c r="AI3688" s="148"/>
      <c r="AJ3688" s="148"/>
      <c r="AK3688" s="148"/>
      <c r="AL3688" s="139">
        <v>0</v>
      </c>
      <c r="AM3688" s="139">
        <v>0</v>
      </c>
      <c r="AN3688" s="148">
        <f t="shared" si="514"/>
        <v>1000</v>
      </c>
      <c r="AO3688" s="148">
        <f t="shared" si="515"/>
        <v>155</v>
      </c>
      <c r="AP3688" s="148">
        <v>6</v>
      </c>
      <c r="AQ3688" s="140">
        <v>6</v>
      </c>
      <c r="AS3688" s="42">
        <f t="shared" si="516"/>
        <v>11312.439063813774</v>
      </c>
      <c r="AT3688" s="101">
        <f t="shared" si="517"/>
        <v>0</v>
      </c>
      <c r="AU3688" s="42">
        <f t="shared" si="518"/>
        <v>11312.439063813774</v>
      </c>
      <c r="AV3688" s="42">
        <f t="shared" si="519"/>
        <v>8978.738620245671</v>
      </c>
      <c r="AW3688" s="102">
        <f t="shared" si="520"/>
        <v>18747.149999999998</v>
      </c>
      <c r="AX3688" s="43">
        <f t="shared" si="513"/>
        <v>2</v>
      </c>
      <c r="AY3688" s="43" t="str">
        <f t="shared" si="521"/>
        <v>UTGS</v>
      </c>
    </row>
    <row r="3689" spans="1:51" hidden="1" x14ac:dyDescent="0.2">
      <c r="A3689" s="38">
        <v>3682</v>
      </c>
      <c r="B3689" t="s">
        <v>5806</v>
      </c>
      <c r="C3689" t="s">
        <v>5746</v>
      </c>
      <c r="D3689">
        <v>14500</v>
      </c>
      <c r="E3689" t="s">
        <v>215</v>
      </c>
      <c r="F3689">
        <v>5</v>
      </c>
      <c r="G3689" t="str">
        <f>LOOKUP(F3689,{0,6,45},{"F","L","H"})</f>
        <v>F</v>
      </c>
      <c r="H3689" t="s">
        <v>1648</v>
      </c>
      <c r="I3689" s="43" t="str">
        <f>IFERROR(VLOOKUP(#REF!,#REF!,2,FALSE),"No")</f>
        <v>No</v>
      </c>
      <c r="J3689" s="139">
        <v>2</v>
      </c>
      <c r="K3689" s="148">
        <v>2</v>
      </c>
      <c r="L3689" s="148">
        <v>3</v>
      </c>
      <c r="M3689" s="148">
        <v>27</v>
      </c>
      <c r="N3689" s="148"/>
      <c r="O3689" s="148"/>
      <c r="P3689" s="148"/>
      <c r="Q3689" s="148"/>
      <c r="R3689" s="148"/>
      <c r="S3689" s="148"/>
      <c r="T3689" s="148"/>
      <c r="U3689" s="148"/>
      <c r="V3689" s="148"/>
      <c r="W3689" s="148"/>
      <c r="X3689" s="139">
        <v>2</v>
      </c>
      <c r="Y3689" s="148">
        <v>516.87</v>
      </c>
      <c r="Z3689" s="148">
        <v>4</v>
      </c>
      <c r="AA3689" s="148">
        <v>483.13</v>
      </c>
      <c r="AB3689" s="148"/>
      <c r="AC3689" s="148"/>
      <c r="AD3689" s="148"/>
      <c r="AE3689" s="148"/>
      <c r="AF3689" s="148"/>
      <c r="AG3689" s="148"/>
      <c r="AH3689" s="148"/>
      <c r="AI3689" s="148"/>
      <c r="AJ3689" s="148"/>
      <c r="AK3689" s="148"/>
      <c r="AL3689" s="139">
        <v>0</v>
      </c>
      <c r="AM3689" s="139">
        <v>0</v>
      </c>
      <c r="AN3689" s="148">
        <f t="shared" si="514"/>
        <v>1000</v>
      </c>
      <c r="AO3689" s="148">
        <f t="shared" si="515"/>
        <v>29</v>
      </c>
      <c r="AP3689" s="148">
        <v>8</v>
      </c>
      <c r="AQ3689" s="140">
        <v>91</v>
      </c>
      <c r="AS3689" s="42">
        <f t="shared" si="516"/>
        <v>2116.5208571006415</v>
      </c>
      <c r="AT3689" s="101">
        <f t="shared" si="517"/>
        <v>0</v>
      </c>
      <c r="AU3689" s="42">
        <f t="shared" si="518"/>
        <v>2116.5208571006415</v>
      </c>
      <c r="AV3689" s="42">
        <f t="shared" si="519"/>
        <v>395.32971232389048</v>
      </c>
      <c r="AW3689" s="102">
        <f t="shared" si="520"/>
        <v>10791.333333333334</v>
      </c>
      <c r="AX3689" s="43">
        <f t="shared" si="513"/>
        <v>2</v>
      </c>
      <c r="AY3689" s="43" t="str">
        <f t="shared" si="521"/>
        <v>UTTSS</v>
      </c>
    </row>
    <row r="3690" spans="1:51" hidden="1" x14ac:dyDescent="0.2">
      <c r="A3690" s="38">
        <v>3683</v>
      </c>
      <c r="B3690" t="s">
        <v>5806</v>
      </c>
      <c r="C3690" t="s">
        <v>292</v>
      </c>
      <c r="D3690">
        <v>2700</v>
      </c>
      <c r="E3690" t="s">
        <v>1917</v>
      </c>
      <c r="F3690">
        <v>5</v>
      </c>
      <c r="G3690" t="str">
        <f>LOOKUP(F3690,{0,6,45},{"F","L","H"})</f>
        <v>F</v>
      </c>
      <c r="H3690" t="s">
        <v>5784</v>
      </c>
      <c r="I3690" s="43" t="str">
        <f>IFERROR(VLOOKUP(#REF!,#REF!,2,FALSE),"No")</f>
        <v>No</v>
      </c>
      <c r="J3690" s="139">
        <v>1.25</v>
      </c>
      <c r="K3690" s="148">
        <v>34</v>
      </c>
      <c r="L3690" s="148"/>
      <c r="M3690" s="148"/>
      <c r="N3690" s="148"/>
      <c r="O3690" s="148"/>
      <c r="P3690" s="148"/>
      <c r="Q3690" s="148"/>
      <c r="R3690" s="148"/>
      <c r="S3690" s="148"/>
      <c r="T3690" s="148"/>
      <c r="U3690" s="148"/>
      <c r="V3690" s="148"/>
      <c r="W3690" s="148"/>
      <c r="X3690" s="139">
        <v>6</v>
      </c>
      <c r="Y3690" s="148">
        <v>1000</v>
      </c>
      <c r="Z3690" s="148"/>
      <c r="AA3690" s="148"/>
      <c r="AB3690" s="148"/>
      <c r="AC3690" s="148"/>
      <c r="AD3690" s="148"/>
      <c r="AE3690" s="148"/>
      <c r="AF3690" s="148"/>
      <c r="AG3690" s="148"/>
      <c r="AH3690" s="148"/>
      <c r="AI3690" s="148"/>
      <c r="AJ3690" s="148"/>
      <c r="AK3690" s="148"/>
      <c r="AL3690" s="139">
        <v>0</v>
      </c>
      <c r="AM3690" s="139">
        <v>0</v>
      </c>
      <c r="AN3690" s="148">
        <f t="shared" si="514"/>
        <v>1000</v>
      </c>
      <c r="AO3690" s="148">
        <f t="shared" si="515"/>
        <v>34</v>
      </c>
      <c r="AP3690" s="148">
        <v>1</v>
      </c>
      <c r="AQ3690" s="140">
        <v>19</v>
      </c>
      <c r="AS3690" s="42">
        <f t="shared" si="516"/>
        <v>2533.4582462559247</v>
      </c>
      <c r="AT3690" s="101">
        <f t="shared" si="517"/>
        <v>0</v>
      </c>
      <c r="AU3690" s="42">
        <f t="shared" si="518"/>
        <v>2533.4582462559247</v>
      </c>
      <c r="AV3690" s="42">
        <f t="shared" si="519"/>
        <v>3159.5243011302127</v>
      </c>
      <c r="AW3690" s="102">
        <f t="shared" si="520"/>
        <v>2428.75</v>
      </c>
      <c r="AX3690" s="43">
        <f t="shared" si="513"/>
        <v>1.25</v>
      </c>
      <c r="AY3690" s="43" t="str">
        <f t="shared" si="521"/>
        <v>UTFS</v>
      </c>
    </row>
    <row r="3691" spans="1:51" hidden="1" x14ac:dyDescent="0.2">
      <c r="A3691" s="38">
        <v>3684</v>
      </c>
      <c r="B3691" t="s">
        <v>362</v>
      </c>
      <c r="C3691" t="s">
        <v>289</v>
      </c>
      <c r="D3691">
        <v>306</v>
      </c>
      <c r="E3691" t="s">
        <v>1224</v>
      </c>
      <c r="F3691">
        <v>0.25</v>
      </c>
      <c r="G3691" t="str">
        <f>LOOKUP(F3691,{0,6,45},{"F","L","H"})</f>
        <v>F</v>
      </c>
      <c r="H3691" t="s">
        <v>5274</v>
      </c>
      <c r="I3691" s="43" t="str">
        <f>IFERROR(VLOOKUP(#REF!,#REF!,2,FALSE),"No")</f>
        <v>No</v>
      </c>
      <c r="J3691" s="139">
        <v>0.5</v>
      </c>
      <c r="K3691" s="148">
        <v>29</v>
      </c>
      <c r="L3691" s="148"/>
      <c r="M3691" s="148"/>
      <c r="N3691" s="148"/>
      <c r="O3691" s="148"/>
      <c r="P3691" s="148"/>
      <c r="Q3691" s="148"/>
      <c r="R3691" s="148"/>
      <c r="S3691" s="148"/>
      <c r="T3691" s="148"/>
      <c r="U3691" s="148"/>
      <c r="V3691" s="148"/>
      <c r="W3691" s="148"/>
      <c r="X3691" s="139">
        <v>2</v>
      </c>
      <c r="Y3691" s="148">
        <v>307.07</v>
      </c>
      <c r="Z3691" s="149">
        <v>4</v>
      </c>
      <c r="AA3691" s="148">
        <v>692.93</v>
      </c>
      <c r="AB3691" s="148"/>
      <c r="AC3691" s="148"/>
      <c r="AD3691" s="148"/>
      <c r="AE3691" s="148"/>
      <c r="AF3691" s="148"/>
      <c r="AG3691" s="148"/>
      <c r="AH3691" s="148"/>
      <c r="AI3691" s="148"/>
      <c r="AJ3691" s="148"/>
      <c r="AK3691" s="148"/>
      <c r="AL3691" s="139">
        <v>0</v>
      </c>
      <c r="AM3691" s="139">
        <v>0</v>
      </c>
      <c r="AN3691" s="148">
        <f t="shared" si="514"/>
        <v>1000</v>
      </c>
      <c r="AO3691" s="148">
        <f t="shared" si="515"/>
        <v>29</v>
      </c>
      <c r="AP3691" s="148">
        <v>7</v>
      </c>
      <c r="AQ3691" s="140">
        <v>7</v>
      </c>
      <c r="AS3691" s="42">
        <f t="shared" si="516"/>
        <v>1983.700857100642</v>
      </c>
      <c r="AT3691" s="101">
        <f t="shared" si="517"/>
        <v>0</v>
      </c>
      <c r="AU3691" s="42">
        <f t="shared" si="518"/>
        <v>1983.700857100642</v>
      </c>
      <c r="AV3691" s="42">
        <f t="shared" si="519"/>
        <v>5354.1814030677187</v>
      </c>
      <c r="AW3691" s="102">
        <f t="shared" si="520"/>
        <v>431</v>
      </c>
      <c r="AX3691" s="43">
        <f t="shared" si="513"/>
        <v>0.5</v>
      </c>
      <c r="AY3691" s="43" t="str">
        <f t="shared" si="521"/>
        <v>UTGS</v>
      </c>
    </row>
    <row r="3692" spans="1:51" hidden="1" x14ac:dyDescent="0.2">
      <c r="A3692" s="38">
        <v>3685</v>
      </c>
      <c r="B3692" t="s">
        <v>362</v>
      </c>
      <c r="C3692" t="s">
        <v>289</v>
      </c>
      <c r="D3692">
        <v>550</v>
      </c>
      <c r="E3692" t="s">
        <v>1842</v>
      </c>
      <c r="F3692">
        <v>2</v>
      </c>
      <c r="G3692" t="str">
        <f>LOOKUP(F3692,{0,6,45},{"F","L","H"})</f>
        <v>F</v>
      </c>
      <c r="H3692" t="s">
        <v>5275</v>
      </c>
      <c r="I3692" s="43" t="str">
        <f>IFERROR(VLOOKUP(#REF!,#REF!,2,FALSE),"No")</f>
        <v>No</v>
      </c>
      <c r="J3692" s="139">
        <v>0.5</v>
      </c>
      <c r="K3692" s="148">
        <v>31</v>
      </c>
      <c r="L3692" s="148"/>
      <c r="M3692" s="148"/>
      <c r="N3692" s="148"/>
      <c r="O3692" s="148"/>
      <c r="P3692" s="148"/>
      <c r="Q3692" s="148"/>
      <c r="R3692" s="148"/>
      <c r="S3692" s="148"/>
      <c r="T3692" s="148"/>
      <c r="U3692" s="148"/>
      <c r="V3692" s="148"/>
      <c r="W3692" s="148"/>
      <c r="X3692" s="139">
        <v>2</v>
      </c>
      <c r="Y3692" s="148">
        <v>1000</v>
      </c>
      <c r="Z3692" s="148"/>
      <c r="AA3692" s="148"/>
      <c r="AB3692" s="148"/>
      <c r="AC3692" s="148"/>
      <c r="AD3692" s="148"/>
      <c r="AE3692" s="148"/>
      <c r="AF3692" s="148"/>
      <c r="AG3692" s="148"/>
      <c r="AH3692" s="148"/>
      <c r="AI3692" s="148"/>
      <c r="AJ3692" s="148"/>
      <c r="AK3692" s="148"/>
      <c r="AL3692" s="139">
        <v>0</v>
      </c>
      <c r="AM3692" s="139">
        <v>0</v>
      </c>
      <c r="AN3692" s="148">
        <f t="shared" si="514"/>
        <v>1000</v>
      </c>
      <c r="AO3692" s="148">
        <f t="shared" si="515"/>
        <v>31</v>
      </c>
      <c r="AP3692" s="148">
        <v>7</v>
      </c>
      <c r="AQ3692" s="140">
        <v>7</v>
      </c>
      <c r="AS3692" s="42">
        <f t="shared" si="516"/>
        <v>2120.5078127627553</v>
      </c>
      <c r="AT3692" s="101">
        <f t="shared" si="517"/>
        <v>0</v>
      </c>
      <c r="AU3692" s="42">
        <f t="shared" si="518"/>
        <v>2120.5078127627553</v>
      </c>
      <c r="AV3692" s="42">
        <f t="shared" si="519"/>
        <v>4644.4231030677192</v>
      </c>
      <c r="AW3692" s="102">
        <f t="shared" si="520"/>
        <v>585.0096169344007</v>
      </c>
      <c r="AX3692" s="43">
        <f t="shared" si="513"/>
        <v>0.5</v>
      </c>
      <c r="AY3692" s="43" t="str">
        <f t="shared" si="521"/>
        <v>UTGS</v>
      </c>
    </row>
    <row r="3693" spans="1:51" hidden="1" x14ac:dyDescent="0.2">
      <c r="A3693" s="38">
        <v>3686</v>
      </c>
      <c r="B3693" t="s">
        <v>5806</v>
      </c>
      <c r="C3693" t="s">
        <v>289</v>
      </c>
      <c r="D3693">
        <v>92750</v>
      </c>
      <c r="E3693" t="s">
        <v>219</v>
      </c>
      <c r="F3693">
        <v>45</v>
      </c>
      <c r="G3693" t="str">
        <f>LOOKUP(F3693,{0,6,45},{"F","L","H"})</f>
        <v>H</v>
      </c>
      <c r="H3693" t="s">
        <v>787</v>
      </c>
      <c r="I3693" s="43" t="str">
        <f>IFERROR(VLOOKUP(#REF!,#REF!,2,FALSE),"No")</f>
        <v>No</v>
      </c>
      <c r="J3693" s="139">
        <v>4</v>
      </c>
      <c r="K3693" s="148">
        <v>101</v>
      </c>
      <c r="L3693" s="148"/>
      <c r="M3693" s="148"/>
      <c r="N3693" s="148"/>
      <c r="O3693" s="148"/>
      <c r="P3693" s="148"/>
      <c r="Q3693" s="148"/>
      <c r="R3693" s="148"/>
      <c r="S3693" s="148"/>
      <c r="T3693" s="148"/>
      <c r="U3693" s="148"/>
      <c r="V3693" s="148"/>
      <c r="W3693" s="148"/>
      <c r="X3693" s="139">
        <v>1.25</v>
      </c>
      <c r="Y3693" s="148">
        <v>87.23</v>
      </c>
      <c r="Z3693" s="149">
        <v>2</v>
      </c>
      <c r="AA3693" s="148">
        <v>139.53</v>
      </c>
      <c r="AB3693" s="148">
        <v>4</v>
      </c>
      <c r="AC3693" s="148">
        <v>103.23</v>
      </c>
      <c r="AD3693" s="148">
        <v>6</v>
      </c>
      <c r="AE3693" s="148">
        <v>670</v>
      </c>
      <c r="AF3693" s="148"/>
      <c r="AG3693" s="148"/>
      <c r="AH3693" s="148"/>
      <c r="AI3693" s="148"/>
      <c r="AJ3693" s="148"/>
      <c r="AK3693" s="148"/>
      <c r="AL3693" s="139">
        <v>0</v>
      </c>
      <c r="AM3693" s="139">
        <v>0</v>
      </c>
      <c r="AN3693" s="148">
        <f t="shared" si="514"/>
        <v>999.99</v>
      </c>
      <c r="AO3693" s="148">
        <f t="shared" si="515"/>
        <v>101</v>
      </c>
      <c r="AP3693" s="148">
        <v>12</v>
      </c>
      <c r="AQ3693" s="140">
        <v>17</v>
      </c>
      <c r="AS3693" s="42">
        <f t="shared" si="516"/>
        <v>7730.8912609367171</v>
      </c>
      <c r="AT3693" s="101">
        <f t="shared" si="517"/>
        <v>0</v>
      </c>
      <c r="AU3693" s="42">
        <f t="shared" si="518"/>
        <v>7730.8912609367171</v>
      </c>
      <c r="AV3693" s="42">
        <f t="shared" si="519"/>
        <v>3044.1327477562841</v>
      </c>
      <c r="AW3693" s="102">
        <f t="shared" si="520"/>
        <v>113197.0366366282</v>
      </c>
      <c r="AX3693" s="43">
        <f t="shared" si="513"/>
        <v>4</v>
      </c>
      <c r="AY3693" s="43" t="str">
        <f t="shared" si="521"/>
        <v>UTGS</v>
      </c>
    </row>
    <row r="3694" spans="1:51" hidden="1" x14ac:dyDescent="0.2">
      <c r="A3694" s="38">
        <v>3687</v>
      </c>
      <c r="B3694" t="s">
        <v>5806</v>
      </c>
      <c r="C3694" t="s">
        <v>5746</v>
      </c>
      <c r="D3694">
        <v>3300</v>
      </c>
      <c r="E3694" t="s">
        <v>207</v>
      </c>
      <c r="F3694">
        <v>2</v>
      </c>
      <c r="G3694" t="str">
        <f>LOOKUP(F3694,{0,6,45},{"F","L","H"})</f>
        <v>F</v>
      </c>
      <c r="H3694" t="s">
        <v>1852</v>
      </c>
      <c r="I3694" s="43" t="str">
        <f>IFERROR(VLOOKUP(#REF!,#REF!,2,FALSE),"No")</f>
        <v>No</v>
      </c>
      <c r="J3694" s="139">
        <v>1.25</v>
      </c>
      <c r="K3694" s="148">
        <v>259</v>
      </c>
      <c r="L3694" s="148"/>
      <c r="M3694" s="148"/>
      <c r="N3694" s="148"/>
      <c r="O3694" s="148"/>
      <c r="P3694" s="148"/>
      <c r="Q3694" s="148"/>
      <c r="R3694" s="148"/>
      <c r="S3694" s="148"/>
      <c r="T3694" s="148"/>
      <c r="U3694" s="148"/>
      <c r="V3694" s="148"/>
      <c r="W3694" s="148"/>
      <c r="X3694" s="139">
        <v>3</v>
      </c>
      <c r="Y3694" s="148">
        <v>1000</v>
      </c>
      <c r="Z3694" s="148"/>
      <c r="AA3694" s="148"/>
      <c r="AB3694" s="148"/>
      <c r="AC3694" s="148"/>
      <c r="AD3694" s="148"/>
      <c r="AE3694" s="148"/>
      <c r="AF3694" s="148"/>
      <c r="AG3694" s="148"/>
      <c r="AH3694" s="148"/>
      <c r="AI3694" s="148"/>
      <c r="AJ3694" s="148"/>
      <c r="AK3694" s="148"/>
      <c r="AL3694" s="139">
        <v>0</v>
      </c>
      <c r="AM3694" s="139">
        <v>0</v>
      </c>
      <c r="AN3694" s="148">
        <f t="shared" si="514"/>
        <v>1000</v>
      </c>
      <c r="AO3694" s="148">
        <f t="shared" si="515"/>
        <v>259</v>
      </c>
      <c r="AP3694" s="148">
        <v>1</v>
      </c>
      <c r="AQ3694" s="140">
        <v>1</v>
      </c>
      <c r="AS3694" s="42">
        <f t="shared" si="516"/>
        <v>19298.990758243661</v>
      </c>
      <c r="AT3694" s="101">
        <f t="shared" si="517"/>
        <v>0</v>
      </c>
      <c r="AU3694" s="42">
        <f t="shared" si="518"/>
        <v>19298.990758243661</v>
      </c>
      <c r="AV3694" s="42">
        <f t="shared" si="519"/>
        <v>19830.961721474036</v>
      </c>
      <c r="AW3694" s="102">
        <f t="shared" si="520"/>
        <v>2145.6666666666665</v>
      </c>
      <c r="AX3694" s="43">
        <f t="shared" si="513"/>
        <v>1.25</v>
      </c>
      <c r="AY3694" s="43" t="str">
        <f t="shared" si="521"/>
        <v>UTTSS</v>
      </c>
    </row>
    <row r="3695" spans="1:51" hidden="1" x14ac:dyDescent="0.2">
      <c r="A3695" s="38">
        <v>3688</v>
      </c>
      <c r="B3695" t="s">
        <v>5806</v>
      </c>
      <c r="C3695" t="s">
        <v>5746</v>
      </c>
      <c r="D3695">
        <v>3300</v>
      </c>
      <c r="E3695" t="s">
        <v>207</v>
      </c>
      <c r="F3695">
        <v>2</v>
      </c>
      <c r="G3695" t="str">
        <f>LOOKUP(F3695,{0,6,45},{"F","L","H"})</f>
        <v>F</v>
      </c>
      <c r="H3695" t="s">
        <v>1908</v>
      </c>
      <c r="I3695" s="43" t="str">
        <f>IFERROR(VLOOKUP(#REF!,#REF!,2,FALSE),"No")</f>
        <v>No</v>
      </c>
      <c r="J3695" s="139">
        <v>1.25</v>
      </c>
      <c r="K3695" s="148">
        <v>212</v>
      </c>
      <c r="L3695" s="148"/>
      <c r="M3695" s="148"/>
      <c r="N3695" s="148"/>
      <c r="O3695" s="148"/>
      <c r="P3695" s="148"/>
      <c r="Q3695" s="148"/>
      <c r="R3695" s="148"/>
      <c r="S3695" s="148"/>
      <c r="T3695" s="148"/>
      <c r="U3695" s="148"/>
      <c r="V3695" s="148"/>
      <c r="W3695" s="148"/>
      <c r="X3695" s="139">
        <v>2</v>
      </c>
      <c r="Y3695" s="148">
        <v>70.53</v>
      </c>
      <c r="Z3695" s="148">
        <v>4</v>
      </c>
      <c r="AA3695" s="148">
        <v>533</v>
      </c>
      <c r="AB3695" s="148">
        <v>6</v>
      </c>
      <c r="AC3695" s="148">
        <v>223.23</v>
      </c>
      <c r="AD3695" s="148">
        <v>8</v>
      </c>
      <c r="AE3695" s="148">
        <v>173.23</v>
      </c>
      <c r="AF3695" s="148"/>
      <c r="AG3695" s="148"/>
      <c r="AH3695" s="148"/>
      <c r="AI3695" s="148"/>
      <c r="AJ3695" s="148"/>
      <c r="AK3695" s="148"/>
      <c r="AL3695" s="139">
        <v>0</v>
      </c>
      <c r="AM3695" s="139">
        <v>0</v>
      </c>
      <c r="AN3695" s="148">
        <f t="shared" si="514"/>
        <v>999.99</v>
      </c>
      <c r="AO3695" s="148">
        <f t="shared" si="515"/>
        <v>212</v>
      </c>
      <c r="AP3695" s="148">
        <v>2</v>
      </c>
      <c r="AQ3695" s="140">
        <v>2</v>
      </c>
      <c r="AS3695" s="42">
        <f t="shared" si="516"/>
        <v>15796.857300184</v>
      </c>
      <c r="AT3695" s="101">
        <f t="shared" si="517"/>
        <v>0</v>
      </c>
      <c r="AU3695" s="42">
        <f t="shared" si="518"/>
        <v>15796.857300184</v>
      </c>
      <c r="AV3695" s="42">
        <f t="shared" si="519"/>
        <v>24731.817205928412</v>
      </c>
      <c r="AW3695" s="102">
        <f t="shared" si="520"/>
        <v>2145.6666666666665</v>
      </c>
      <c r="AX3695" s="43">
        <f t="shared" si="513"/>
        <v>1.25</v>
      </c>
      <c r="AY3695" s="43" t="str">
        <f t="shared" si="521"/>
        <v>UTTSS</v>
      </c>
    </row>
    <row r="3696" spans="1:51" hidden="1" x14ac:dyDescent="0.2">
      <c r="A3696" s="38">
        <v>3689</v>
      </c>
      <c r="B3696" t="s">
        <v>5806</v>
      </c>
      <c r="C3696" t="s">
        <v>5746</v>
      </c>
      <c r="D3696">
        <v>9200</v>
      </c>
      <c r="E3696" t="s">
        <v>212</v>
      </c>
      <c r="F3696">
        <v>5</v>
      </c>
      <c r="G3696" t="str">
        <f>LOOKUP(F3696,{0,6,45},{"F","L","H"})</f>
        <v>F</v>
      </c>
      <c r="H3696" t="s">
        <v>1649</v>
      </c>
      <c r="I3696" s="43" t="str">
        <f>IFERROR(VLOOKUP(#REF!,#REF!,2,FALSE),"No")</f>
        <v>No</v>
      </c>
      <c r="J3696" s="139">
        <v>1.25</v>
      </c>
      <c r="K3696" s="148">
        <v>4</v>
      </c>
      <c r="L3696" s="148">
        <v>2</v>
      </c>
      <c r="M3696" s="148">
        <v>517</v>
      </c>
      <c r="N3696" s="148"/>
      <c r="O3696" s="148"/>
      <c r="P3696" s="148"/>
      <c r="Q3696" s="148"/>
      <c r="R3696" s="148"/>
      <c r="S3696" s="148"/>
      <c r="T3696" s="148"/>
      <c r="U3696" s="148"/>
      <c r="V3696" s="148"/>
      <c r="W3696" s="148"/>
      <c r="X3696" s="139">
        <v>4</v>
      </c>
      <c r="Y3696" s="148">
        <v>104</v>
      </c>
      <c r="Z3696" s="148">
        <v>6</v>
      </c>
      <c r="AA3696" s="148">
        <v>896</v>
      </c>
      <c r="AB3696" s="148"/>
      <c r="AC3696" s="148"/>
      <c r="AD3696" s="148"/>
      <c r="AE3696" s="148"/>
      <c r="AF3696" s="148"/>
      <c r="AG3696" s="148"/>
      <c r="AH3696" s="148"/>
      <c r="AI3696" s="148"/>
      <c r="AJ3696" s="148"/>
      <c r="AK3696" s="148"/>
      <c r="AL3696" s="139">
        <v>0</v>
      </c>
      <c r="AM3696" s="139">
        <v>0</v>
      </c>
      <c r="AN3696" s="148">
        <f t="shared" si="514"/>
        <v>1000</v>
      </c>
      <c r="AO3696" s="148">
        <f t="shared" si="515"/>
        <v>521</v>
      </c>
      <c r="AP3696" s="148">
        <v>1</v>
      </c>
      <c r="AQ3696" s="140">
        <v>1</v>
      </c>
      <c r="AS3696" s="42">
        <f t="shared" si="516"/>
        <v>38030.511949980493</v>
      </c>
      <c r="AT3696" s="101">
        <f t="shared" si="517"/>
        <v>0</v>
      </c>
      <c r="AU3696" s="42">
        <f t="shared" si="518"/>
        <v>38030.511949980493</v>
      </c>
      <c r="AV3696" s="42">
        <f t="shared" si="519"/>
        <v>57914.561721474041</v>
      </c>
      <c r="AW3696" s="102">
        <f t="shared" si="520"/>
        <v>5118</v>
      </c>
      <c r="AX3696" s="43">
        <f t="shared" si="513"/>
        <v>1.25</v>
      </c>
      <c r="AY3696" s="43" t="str">
        <f t="shared" si="521"/>
        <v>UTTSS</v>
      </c>
    </row>
    <row r="3697" spans="1:51" hidden="1" x14ac:dyDescent="0.2">
      <c r="A3697" s="38">
        <v>3690</v>
      </c>
      <c r="B3697" t="s">
        <v>362</v>
      </c>
      <c r="C3697" t="s">
        <v>289</v>
      </c>
      <c r="D3697">
        <v>320</v>
      </c>
      <c r="E3697" t="s">
        <v>1842</v>
      </c>
      <c r="F3697">
        <v>0.25</v>
      </c>
      <c r="G3697" t="str">
        <f>LOOKUP(F3697,{0,6,45},{"F","L","H"})</f>
        <v>F</v>
      </c>
      <c r="H3697" t="s">
        <v>5276</v>
      </c>
      <c r="I3697" s="43" t="str">
        <f>IFERROR(VLOOKUP(#REF!,#REF!,2,FALSE),"No")</f>
        <v>No</v>
      </c>
      <c r="J3697" s="139">
        <v>0.5</v>
      </c>
      <c r="K3697" s="148">
        <v>59</v>
      </c>
      <c r="L3697" s="148"/>
      <c r="M3697" s="148"/>
      <c r="N3697" s="148"/>
      <c r="O3697" s="148"/>
      <c r="P3697" s="148"/>
      <c r="Q3697" s="148"/>
      <c r="R3697" s="148"/>
      <c r="S3697" s="148"/>
      <c r="T3697" s="148"/>
      <c r="U3697" s="148"/>
      <c r="V3697" s="148"/>
      <c r="W3697" s="148"/>
      <c r="X3697" s="139">
        <v>2</v>
      </c>
      <c r="Y3697" s="148">
        <v>1000</v>
      </c>
      <c r="Z3697" s="148"/>
      <c r="AA3697" s="148"/>
      <c r="AB3697" s="148"/>
      <c r="AC3697" s="148"/>
      <c r="AD3697" s="148"/>
      <c r="AE3697" s="148"/>
      <c r="AF3697" s="148"/>
      <c r="AG3697" s="148"/>
      <c r="AH3697" s="148"/>
      <c r="AI3697" s="148"/>
      <c r="AJ3697" s="148"/>
      <c r="AK3697" s="148"/>
      <c r="AL3697" s="139">
        <v>0</v>
      </c>
      <c r="AM3697" s="139">
        <v>0</v>
      </c>
      <c r="AN3697" s="148">
        <f t="shared" si="514"/>
        <v>1000</v>
      </c>
      <c r="AO3697" s="148">
        <f t="shared" si="515"/>
        <v>59</v>
      </c>
      <c r="AP3697" s="148">
        <v>13</v>
      </c>
      <c r="AQ3697" s="140">
        <v>13</v>
      </c>
      <c r="AS3697" s="42">
        <f t="shared" si="516"/>
        <v>4035.8051920323405</v>
      </c>
      <c r="AT3697" s="101">
        <f t="shared" si="517"/>
        <v>0</v>
      </c>
      <c r="AU3697" s="42">
        <f t="shared" si="518"/>
        <v>4035.8051920323405</v>
      </c>
      <c r="AV3697" s="42">
        <f t="shared" si="519"/>
        <v>2500.8432093441561</v>
      </c>
      <c r="AW3697" s="102">
        <f t="shared" si="520"/>
        <v>431</v>
      </c>
      <c r="AX3697" s="43">
        <f t="shared" si="513"/>
        <v>0.5</v>
      </c>
      <c r="AY3697" s="43" t="str">
        <f t="shared" si="521"/>
        <v>UTGS</v>
      </c>
    </row>
    <row r="3698" spans="1:51" hidden="1" x14ac:dyDescent="0.2">
      <c r="A3698" s="38">
        <v>3691</v>
      </c>
      <c r="B3698" t="s">
        <v>5807</v>
      </c>
      <c r="C3698" t="s">
        <v>292</v>
      </c>
      <c r="D3698">
        <v>7800</v>
      </c>
      <c r="E3698" t="s">
        <v>212</v>
      </c>
      <c r="F3698">
        <v>2</v>
      </c>
      <c r="G3698" t="str">
        <f>LOOKUP(F3698,{0,6,45},{"F","L","H"})</f>
        <v>F</v>
      </c>
      <c r="H3698" t="s">
        <v>773</v>
      </c>
      <c r="I3698" s="43" t="str">
        <f>IFERROR(VLOOKUP(#REF!,#REF!,2,FALSE),"No")</f>
        <v>No</v>
      </c>
      <c r="J3698" s="139">
        <v>1.25</v>
      </c>
      <c r="K3698" s="148">
        <v>97</v>
      </c>
      <c r="L3698" s="148"/>
      <c r="M3698" s="148"/>
      <c r="N3698" s="148"/>
      <c r="O3698" s="148"/>
      <c r="P3698" s="148"/>
      <c r="Q3698" s="148"/>
      <c r="R3698" s="148"/>
      <c r="S3698" s="148"/>
      <c r="T3698" s="148"/>
      <c r="U3698" s="148"/>
      <c r="V3698" s="148"/>
      <c r="W3698" s="148"/>
      <c r="X3698" s="139">
        <v>2</v>
      </c>
      <c r="Y3698" s="148">
        <v>235.83</v>
      </c>
      <c r="Z3698" s="149">
        <v>4</v>
      </c>
      <c r="AA3698" s="148">
        <v>764.17</v>
      </c>
      <c r="AB3698" s="149"/>
      <c r="AC3698" s="148"/>
      <c r="AD3698" s="148"/>
      <c r="AE3698" s="148"/>
      <c r="AF3698" s="148"/>
      <c r="AG3698" s="148"/>
      <c r="AH3698" s="148"/>
      <c r="AI3698" s="148"/>
      <c r="AJ3698" s="148"/>
      <c r="AK3698" s="148"/>
      <c r="AL3698" s="139">
        <v>0</v>
      </c>
      <c r="AM3698" s="139">
        <v>0</v>
      </c>
      <c r="AN3698" s="148">
        <f t="shared" si="514"/>
        <v>1000</v>
      </c>
      <c r="AO3698" s="148">
        <f t="shared" si="515"/>
        <v>97</v>
      </c>
      <c r="AP3698" s="148">
        <v>3</v>
      </c>
      <c r="AQ3698" s="140">
        <v>3</v>
      </c>
      <c r="AS3698" s="42">
        <f t="shared" si="516"/>
        <v>7227.8073496124907</v>
      </c>
      <c r="AT3698" s="101">
        <f t="shared" si="517"/>
        <v>0</v>
      </c>
      <c r="AU3698" s="42">
        <f t="shared" si="518"/>
        <v>7227.8073496124907</v>
      </c>
      <c r="AV3698" s="42">
        <f t="shared" si="519"/>
        <v>12663.353540491344</v>
      </c>
      <c r="AW3698" s="102">
        <f t="shared" si="520"/>
        <v>5118</v>
      </c>
      <c r="AX3698" s="43">
        <f t="shared" si="513"/>
        <v>1.25</v>
      </c>
      <c r="AY3698" s="43" t="str">
        <f t="shared" si="521"/>
        <v>UTFS</v>
      </c>
    </row>
    <row r="3699" spans="1:51" hidden="1" x14ac:dyDescent="0.2">
      <c r="A3699" s="38">
        <v>3692</v>
      </c>
      <c r="B3699" t="s">
        <v>5806</v>
      </c>
      <c r="C3699" t="s">
        <v>289</v>
      </c>
      <c r="D3699">
        <v>550</v>
      </c>
      <c r="E3699" t="s">
        <v>1842</v>
      </c>
      <c r="F3699">
        <v>2</v>
      </c>
      <c r="G3699" t="str">
        <f>LOOKUP(F3699,{0,6,45},{"F","L","H"})</f>
        <v>F</v>
      </c>
      <c r="H3699" t="s">
        <v>5277</v>
      </c>
      <c r="I3699" s="43" t="str">
        <f>IFERROR(VLOOKUP(#REF!,#REF!,2,FALSE),"No")</f>
        <v>No</v>
      </c>
      <c r="J3699" s="139">
        <v>0.75</v>
      </c>
      <c r="K3699" s="148">
        <v>86</v>
      </c>
      <c r="L3699" s="148"/>
      <c r="M3699" s="148"/>
      <c r="N3699" s="148"/>
      <c r="O3699" s="148"/>
      <c r="P3699" s="148"/>
      <c r="Q3699" s="148"/>
      <c r="R3699" s="148"/>
      <c r="S3699" s="148"/>
      <c r="T3699" s="148"/>
      <c r="U3699" s="148"/>
      <c r="V3699" s="148"/>
      <c r="W3699" s="148"/>
      <c r="X3699" s="139">
        <v>2</v>
      </c>
      <c r="Y3699" s="148">
        <v>99.5</v>
      </c>
      <c r="Z3699" s="148">
        <v>3</v>
      </c>
      <c r="AA3699" s="148">
        <v>891.99</v>
      </c>
      <c r="AB3699" s="148">
        <v>6</v>
      </c>
      <c r="AC3699" s="148">
        <v>8.51</v>
      </c>
      <c r="AD3699" s="148"/>
      <c r="AE3699" s="148"/>
      <c r="AF3699" s="148"/>
      <c r="AG3699" s="148"/>
      <c r="AH3699" s="148"/>
      <c r="AI3699" s="148"/>
      <c r="AJ3699" s="148"/>
      <c r="AK3699" s="148"/>
      <c r="AL3699" s="139">
        <v>0</v>
      </c>
      <c r="AM3699" s="139">
        <v>0</v>
      </c>
      <c r="AN3699" s="148">
        <f t="shared" si="514"/>
        <v>1000</v>
      </c>
      <c r="AO3699" s="148">
        <f t="shared" si="515"/>
        <v>86</v>
      </c>
      <c r="AP3699" s="148">
        <v>10</v>
      </c>
      <c r="AQ3699" s="140">
        <v>10</v>
      </c>
      <c r="AS3699" s="42">
        <f t="shared" si="516"/>
        <v>5536.9790934708681</v>
      </c>
      <c r="AT3699" s="101">
        <f t="shared" si="517"/>
        <v>0</v>
      </c>
      <c r="AU3699" s="42">
        <f t="shared" si="518"/>
        <v>5536.9790934708681</v>
      </c>
      <c r="AV3699" s="42">
        <f t="shared" si="519"/>
        <v>2143.4723721474038</v>
      </c>
      <c r="AW3699" s="102">
        <f t="shared" si="520"/>
        <v>585.0096169344007</v>
      </c>
      <c r="AX3699" s="43">
        <f t="shared" si="513"/>
        <v>0.75</v>
      </c>
      <c r="AY3699" s="43" t="str">
        <f t="shared" si="521"/>
        <v>UTGS</v>
      </c>
    </row>
    <row r="3700" spans="1:51" hidden="1" x14ac:dyDescent="0.2">
      <c r="A3700" s="38">
        <v>3693</v>
      </c>
      <c r="B3700" t="s">
        <v>362</v>
      </c>
      <c r="C3700" t="s">
        <v>289</v>
      </c>
      <c r="D3700">
        <v>550</v>
      </c>
      <c r="E3700" t="s">
        <v>1842</v>
      </c>
      <c r="F3700">
        <v>2</v>
      </c>
      <c r="G3700" t="str">
        <f>LOOKUP(F3700,{0,6,45},{"F","L","H"})</f>
        <v>F</v>
      </c>
      <c r="H3700" t="s">
        <v>5278</v>
      </c>
      <c r="I3700" s="43" t="str">
        <f>IFERROR(VLOOKUP(#REF!,#REF!,2,FALSE),"No")</f>
        <v>No</v>
      </c>
      <c r="J3700" s="139">
        <v>0.5</v>
      </c>
      <c r="K3700" s="148">
        <v>44</v>
      </c>
      <c r="L3700" s="148"/>
      <c r="M3700" s="148"/>
      <c r="N3700" s="148"/>
      <c r="O3700" s="148"/>
      <c r="P3700" s="148"/>
      <c r="Q3700" s="148"/>
      <c r="R3700" s="148"/>
      <c r="S3700" s="148"/>
      <c r="T3700" s="148"/>
      <c r="U3700" s="148"/>
      <c r="V3700" s="148"/>
      <c r="W3700" s="148"/>
      <c r="X3700" s="139">
        <v>1.25</v>
      </c>
      <c r="Y3700" s="148">
        <v>238</v>
      </c>
      <c r="Z3700" s="148">
        <v>2</v>
      </c>
      <c r="AA3700" s="148">
        <v>341.47</v>
      </c>
      <c r="AB3700" s="148">
        <v>4</v>
      </c>
      <c r="AC3700" s="148">
        <v>420.53</v>
      </c>
      <c r="AD3700" s="148"/>
      <c r="AE3700" s="148"/>
      <c r="AF3700" s="148"/>
      <c r="AG3700" s="148"/>
      <c r="AH3700" s="148"/>
      <c r="AI3700" s="148"/>
      <c r="AJ3700" s="148"/>
      <c r="AK3700" s="148"/>
      <c r="AL3700" s="139">
        <v>0</v>
      </c>
      <c r="AM3700" s="139">
        <v>0</v>
      </c>
      <c r="AN3700" s="148">
        <f t="shared" si="514"/>
        <v>1000</v>
      </c>
      <c r="AO3700" s="148">
        <f t="shared" si="515"/>
        <v>44</v>
      </c>
      <c r="AP3700" s="148">
        <v>19</v>
      </c>
      <c r="AQ3700" s="140">
        <v>19</v>
      </c>
      <c r="AS3700" s="42">
        <f t="shared" si="516"/>
        <v>3009.7530245664911</v>
      </c>
      <c r="AT3700" s="101">
        <f t="shared" si="517"/>
        <v>0</v>
      </c>
      <c r="AU3700" s="42">
        <f t="shared" si="518"/>
        <v>3009.7530245664911</v>
      </c>
      <c r="AV3700" s="42">
        <f t="shared" si="519"/>
        <v>1878.5664116565283</v>
      </c>
      <c r="AW3700" s="102">
        <f t="shared" si="520"/>
        <v>585.0096169344007</v>
      </c>
      <c r="AX3700" s="43">
        <f t="shared" si="513"/>
        <v>0.5</v>
      </c>
      <c r="AY3700" s="43" t="str">
        <f t="shared" si="521"/>
        <v>UTGS</v>
      </c>
    </row>
    <row r="3701" spans="1:51" hidden="1" x14ac:dyDescent="0.2">
      <c r="A3701" s="38">
        <v>3694</v>
      </c>
      <c r="B3701" t="s">
        <v>5806</v>
      </c>
      <c r="C3701" t="s">
        <v>5746</v>
      </c>
      <c r="D3701">
        <v>6600</v>
      </c>
      <c r="E3701" t="s">
        <v>198</v>
      </c>
      <c r="F3701">
        <v>5</v>
      </c>
      <c r="G3701" t="str">
        <f>LOOKUP(F3701,{0,6,45},{"F","L","H"})</f>
        <v>F</v>
      </c>
      <c r="H3701" t="s">
        <v>1968</v>
      </c>
      <c r="I3701" s="43" t="str">
        <f>IFERROR(VLOOKUP(#REF!,#REF!,2,FALSE),"No")</f>
        <v>No</v>
      </c>
      <c r="J3701" s="139">
        <v>2</v>
      </c>
      <c r="K3701" s="148">
        <v>275</v>
      </c>
      <c r="L3701" s="148"/>
      <c r="M3701" s="148"/>
      <c r="N3701" s="148"/>
      <c r="O3701" s="148"/>
      <c r="P3701" s="148"/>
      <c r="Q3701" s="148"/>
      <c r="R3701" s="148"/>
      <c r="S3701" s="148"/>
      <c r="T3701" s="148"/>
      <c r="U3701" s="148"/>
      <c r="V3701" s="148"/>
      <c r="W3701" s="148"/>
      <c r="X3701" s="139">
        <v>2</v>
      </c>
      <c r="Y3701" s="148">
        <v>251.5</v>
      </c>
      <c r="Z3701" s="148">
        <v>4</v>
      </c>
      <c r="AA3701" s="148">
        <v>748.5</v>
      </c>
      <c r="AB3701" s="148"/>
      <c r="AC3701" s="148"/>
      <c r="AD3701" s="148"/>
      <c r="AE3701" s="148"/>
      <c r="AF3701" s="148"/>
      <c r="AG3701" s="148"/>
      <c r="AH3701" s="148"/>
      <c r="AI3701" s="148"/>
      <c r="AJ3701" s="148"/>
      <c r="AK3701" s="148"/>
      <c r="AL3701" s="139">
        <v>0</v>
      </c>
      <c r="AM3701" s="139">
        <v>0</v>
      </c>
      <c r="AN3701" s="148">
        <f t="shared" si="514"/>
        <v>1000</v>
      </c>
      <c r="AO3701" s="148">
        <f t="shared" si="515"/>
        <v>275</v>
      </c>
      <c r="AP3701" s="148">
        <v>3</v>
      </c>
      <c r="AQ3701" s="140">
        <v>3</v>
      </c>
      <c r="AS3701" s="42">
        <f t="shared" si="516"/>
        <v>20070.456403540567</v>
      </c>
      <c r="AT3701" s="101">
        <f t="shared" si="517"/>
        <v>0</v>
      </c>
      <c r="AU3701" s="42">
        <f t="shared" si="518"/>
        <v>20070.456403540567</v>
      </c>
      <c r="AV3701" s="42">
        <f t="shared" si="519"/>
        <v>12625.902240491347</v>
      </c>
      <c r="AW3701" s="102">
        <f t="shared" si="520"/>
        <v>3698.6666666666665</v>
      </c>
      <c r="AX3701" s="43">
        <f t="shared" si="513"/>
        <v>2</v>
      </c>
      <c r="AY3701" s="43" t="str">
        <f t="shared" si="521"/>
        <v>UTTSS</v>
      </c>
    </row>
    <row r="3702" spans="1:51" hidden="1" x14ac:dyDescent="0.2">
      <c r="A3702" s="38">
        <v>3695</v>
      </c>
      <c r="B3702" t="s">
        <v>362</v>
      </c>
      <c r="C3702" t="s">
        <v>289</v>
      </c>
      <c r="D3702">
        <v>630</v>
      </c>
      <c r="E3702" t="s">
        <v>1934</v>
      </c>
      <c r="F3702">
        <v>0.25</v>
      </c>
      <c r="G3702" t="str">
        <f>LOOKUP(F3702,{0,6,45},{"F","L","H"})</f>
        <v>F</v>
      </c>
      <c r="H3702" t="s">
        <v>5280</v>
      </c>
      <c r="I3702" s="43" t="str">
        <f>IFERROR(VLOOKUP(#REF!,#REF!,2,FALSE),"No")</f>
        <v>No</v>
      </c>
      <c r="J3702" s="139">
        <v>0.5</v>
      </c>
      <c r="K3702" s="148">
        <v>53</v>
      </c>
      <c r="L3702" s="148"/>
      <c r="M3702" s="148"/>
      <c r="N3702" s="148"/>
      <c r="O3702" s="148"/>
      <c r="P3702" s="148"/>
      <c r="Q3702" s="148"/>
      <c r="R3702" s="148"/>
      <c r="S3702" s="148"/>
      <c r="T3702" s="148"/>
      <c r="U3702" s="148"/>
      <c r="V3702" s="148"/>
      <c r="W3702" s="148"/>
      <c r="X3702" s="139">
        <v>2</v>
      </c>
      <c r="Y3702" s="148">
        <v>1000</v>
      </c>
      <c r="Z3702" s="148"/>
      <c r="AA3702" s="148"/>
      <c r="AB3702" s="148"/>
      <c r="AC3702" s="148"/>
      <c r="AD3702" s="148"/>
      <c r="AE3702" s="148"/>
      <c r="AF3702" s="148"/>
      <c r="AG3702" s="148"/>
      <c r="AH3702" s="148"/>
      <c r="AI3702" s="148"/>
      <c r="AJ3702" s="148"/>
      <c r="AK3702" s="148"/>
      <c r="AL3702" s="139">
        <v>0</v>
      </c>
      <c r="AM3702" s="139">
        <v>0</v>
      </c>
      <c r="AN3702" s="148">
        <f t="shared" si="514"/>
        <v>1000</v>
      </c>
      <c r="AO3702" s="148">
        <f t="shared" si="515"/>
        <v>53</v>
      </c>
      <c r="AP3702" s="148">
        <v>9</v>
      </c>
      <c r="AQ3702" s="140">
        <v>9</v>
      </c>
      <c r="AS3702" s="42">
        <f t="shared" si="516"/>
        <v>3625.3843250460009</v>
      </c>
      <c r="AT3702" s="101">
        <f t="shared" si="517"/>
        <v>0</v>
      </c>
      <c r="AU3702" s="42">
        <f t="shared" si="518"/>
        <v>3625.3843250460009</v>
      </c>
      <c r="AV3702" s="42">
        <f t="shared" si="519"/>
        <v>3612.3290801637813</v>
      </c>
      <c r="AW3702" s="102">
        <f t="shared" si="520"/>
        <v>1348.3333333333333</v>
      </c>
      <c r="AX3702" s="43">
        <f t="shared" si="513"/>
        <v>0.5</v>
      </c>
      <c r="AY3702" s="43" t="str">
        <f t="shared" si="521"/>
        <v>UTGS</v>
      </c>
    </row>
    <row r="3703" spans="1:51" hidden="1" x14ac:dyDescent="0.2">
      <c r="A3703" s="38">
        <v>3696</v>
      </c>
      <c r="B3703" t="s">
        <v>5806</v>
      </c>
      <c r="C3703" t="s">
        <v>289</v>
      </c>
      <c r="D3703">
        <v>2400</v>
      </c>
      <c r="E3703" t="s">
        <v>193</v>
      </c>
      <c r="F3703">
        <v>2</v>
      </c>
      <c r="G3703" t="str">
        <f>LOOKUP(F3703,{0,6,45},{"F","L","H"})</f>
        <v>F</v>
      </c>
      <c r="H3703" t="s">
        <v>5281</v>
      </c>
      <c r="I3703" s="43" t="str">
        <f>IFERROR(VLOOKUP(#REF!,#REF!,2,FALSE),"No")</f>
        <v>No</v>
      </c>
      <c r="J3703" s="139">
        <v>0.75</v>
      </c>
      <c r="K3703" s="148">
        <v>175</v>
      </c>
      <c r="L3703" s="148"/>
      <c r="M3703" s="148"/>
      <c r="N3703" s="148"/>
      <c r="O3703" s="148"/>
      <c r="P3703" s="148"/>
      <c r="Q3703" s="148"/>
      <c r="R3703" s="148"/>
      <c r="S3703" s="148"/>
      <c r="T3703" s="148"/>
      <c r="U3703" s="148"/>
      <c r="V3703" s="148"/>
      <c r="W3703" s="148"/>
      <c r="X3703" s="139">
        <v>3</v>
      </c>
      <c r="Y3703" s="148">
        <v>160.25</v>
      </c>
      <c r="Z3703" s="148">
        <v>4</v>
      </c>
      <c r="AA3703" s="148">
        <v>839.75</v>
      </c>
      <c r="AB3703" s="148"/>
      <c r="AC3703" s="148"/>
      <c r="AD3703" s="148"/>
      <c r="AE3703" s="148"/>
      <c r="AF3703" s="148"/>
      <c r="AG3703" s="148"/>
      <c r="AH3703" s="148"/>
      <c r="AI3703" s="148"/>
      <c r="AJ3703" s="148"/>
      <c r="AK3703" s="148"/>
      <c r="AL3703" s="139">
        <v>0</v>
      </c>
      <c r="AM3703" s="139">
        <v>0</v>
      </c>
      <c r="AN3703" s="148">
        <f t="shared" si="514"/>
        <v>1000</v>
      </c>
      <c r="AO3703" s="148">
        <f t="shared" si="515"/>
        <v>175</v>
      </c>
      <c r="AP3703" s="148">
        <v>3</v>
      </c>
      <c r="AQ3703" s="140">
        <v>3</v>
      </c>
      <c r="AS3703" s="42">
        <f t="shared" si="516"/>
        <v>11267.108620434907</v>
      </c>
      <c r="AT3703" s="101">
        <f t="shared" si="517"/>
        <v>0</v>
      </c>
      <c r="AU3703" s="42">
        <f t="shared" si="518"/>
        <v>11267.108620434907</v>
      </c>
      <c r="AV3703" s="42">
        <f t="shared" si="519"/>
        <v>12166.666407158011</v>
      </c>
      <c r="AW3703" s="102">
        <f t="shared" si="520"/>
        <v>2428.75</v>
      </c>
      <c r="AX3703" s="43">
        <f t="shared" si="513"/>
        <v>0.75</v>
      </c>
      <c r="AY3703" s="43" t="str">
        <f t="shared" si="521"/>
        <v>UTGS</v>
      </c>
    </row>
    <row r="3704" spans="1:51" hidden="1" x14ac:dyDescent="0.2">
      <c r="A3704" s="38">
        <v>3697</v>
      </c>
      <c r="B3704" t="s">
        <v>362</v>
      </c>
      <c r="C3704" t="s">
        <v>289</v>
      </c>
      <c r="D3704">
        <v>550</v>
      </c>
      <c r="E3704" t="s">
        <v>1247</v>
      </c>
      <c r="F3704">
        <v>2</v>
      </c>
      <c r="G3704" t="str">
        <f>LOOKUP(F3704,{0,6,45},{"F","L","H"})</f>
        <v>F</v>
      </c>
      <c r="H3704" t="s">
        <v>5282</v>
      </c>
      <c r="I3704" s="43" t="str">
        <f>IFERROR(VLOOKUP(#REF!,#REF!,2,FALSE),"No")</f>
        <v>No</v>
      </c>
      <c r="J3704" s="139">
        <v>0.5</v>
      </c>
      <c r="K3704" s="148">
        <v>37</v>
      </c>
      <c r="L3704" s="148"/>
      <c r="M3704" s="148"/>
      <c r="N3704" s="148"/>
      <c r="O3704" s="148"/>
      <c r="P3704" s="148"/>
      <c r="Q3704" s="148"/>
      <c r="R3704" s="148"/>
      <c r="S3704" s="148"/>
      <c r="T3704" s="148"/>
      <c r="U3704" s="148"/>
      <c r="V3704" s="148"/>
      <c r="W3704" s="148"/>
      <c r="X3704" s="139">
        <v>2</v>
      </c>
      <c r="Y3704" s="148">
        <v>1000</v>
      </c>
      <c r="Z3704" s="148"/>
      <c r="AA3704" s="148"/>
      <c r="AB3704" s="148"/>
      <c r="AC3704" s="148"/>
      <c r="AD3704" s="148"/>
      <c r="AE3704" s="148"/>
      <c r="AF3704" s="148"/>
      <c r="AG3704" s="148"/>
      <c r="AH3704" s="148"/>
      <c r="AI3704" s="148"/>
      <c r="AJ3704" s="148"/>
      <c r="AK3704" s="148"/>
      <c r="AL3704" s="139">
        <v>0</v>
      </c>
      <c r="AM3704" s="139">
        <v>0</v>
      </c>
      <c r="AN3704" s="148">
        <f t="shared" si="514"/>
        <v>1000</v>
      </c>
      <c r="AO3704" s="148">
        <f t="shared" si="515"/>
        <v>37</v>
      </c>
      <c r="AP3704" s="148">
        <v>19</v>
      </c>
      <c r="AQ3704" s="140">
        <v>19</v>
      </c>
      <c r="AS3704" s="42">
        <f t="shared" si="516"/>
        <v>2530.928679749095</v>
      </c>
      <c r="AT3704" s="101">
        <f t="shared" si="517"/>
        <v>0</v>
      </c>
      <c r="AU3704" s="42">
        <f t="shared" si="518"/>
        <v>2530.928679749095</v>
      </c>
      <c r="AV3704" s="42">
        <f t="shared" si="519"/>
        <v>1711.1032484986333</v>
      </c>
      <c r="AW3704" s="102">
        <f t="shared" si="520"/>
        <v>585.0096169344007</v>
      </c>
      <c r="AX3704" s="43">
        <f t="shared" si="513"/>
        <v>0.5</v>
      </c>
      <c r="AY3704" s="43" t="str">
        <f t="shared" si="521"/>
        <v>UTGS</v>
      </c>
    </row>
    <row r="3705" spans="1:51" hidden="1" x14ac:dyDescent="0.2">
      <c r="A3705" s="38">
        <v>3698</v>
      </c>
      <c r="B3705" t="s">
        <v>362</v>
      </c>
      <c r="C3705" t="s">
        <v>289</v>
      </c>
      <c r="D3705">
        <v>320</v>
      </c>
      <c r="E3705" t="s">
        <v>1842</v>
      </c>
      <c r="F3705">
        <v>0.25</v>
      </c>
      <c r="G3705" t="str">
        <f>LOOKUP(F3705,{0,6,45},{"F","L","H"})</f>
        <v>F</v>
      </c>
      <c r="H3705" t="s">
        <v>5283</v>
      </c>
      <c r="I3705" s="43" t="str">
        <f>IFERROR(VLOOKUP(#REF!,#REF!,2,FALSE),"No")</f>
        <v>No</v>
      </c>
      <c r="J3705" s="139">
        <v>0.5</v>
      </c>
      <c r="K3705" s="148">
        <v>38</v>
      </c>
      <c r="L3705" s="148"/>
      <c r="M3705" s="148"/>
      <c r="N3705" s="148"/>
      <c r="O3705" s="148"/>
      <c r="P3705" s="148"/>
      <c r="Q3705" s="148"/>
      <c r="R3705" s="148"/>
      <c r="S3705" s="148"/>
      <c r="T3705" s="148"/>
      <c r="U3705" s="148"/>
      <c r="V3705" s="148"/>
      <c r="W3705" s="148"/>
      <c r="X3705" s="139">
        <v>1.25</v>
      </c>
      <c r="Y3705" s="148">
        <v>722.01</v>
      </c>
      <c r="Z3705" s="149">
        <v>2</v>
      </c>
      <c r="AA3705" s="148">
        <v>277.99</v>
      </c>
      <c r="AB3705" s="149"/>
      <c r="AC3705" s="148"/>
      <c r="AD3705" s="148"/>
      <c r="AE3705" s="148"/>
      <c r="AF3705" s="148"/>
      <c r="AG3705" s="148"/>
      <c r="AH3705" s="148"/>
      <c r="AI3705" s="148"/>
      <c r="AJ3705" s="148"/>
      <c r="AK3705" s="148"/>
      <c r="AL3705" s="139">
        <v>0</v>
      </c>
      <c r="AM3705" s="139">
        <v>0</v>
      </c>
      <c r="AN3705" s="148">
        <f t="shared" si="514"/>
        <v>1000</v>
      </c>
      <c r="AO3705" s="148">
        <f t="shared" si="515"/>
        <v>38</v>
      </c>
      <c r="AP3705" s="148">
        <v>8</v>
      </c>
      <c r="AQ3705" s="140">
        <v>8</v>
      </c>
      <c r="AS3705" s="42">
        <f t="shared" si="516"/>
        <v>2599.3321575801515</v>
      </c>
      <c r="AT3705" s="101">
        <f t="shared" si="517"/>
        <v>0</v>
      </c>
      <c r="AU3705" s="42">
        <f t="shared" si="518"/>
        <v>2599.3321575801515</v>
      </c>
      <c r="AV3705" s="42">
        <f t="shared" si="519"/>
        <v>4127.0460901842544</v>
      </c>
      <c r="AW3705" s="102">
        <f t="shared" si="520"/>
        <v>431</v>
      </c>
      <c r="AX3705" s="43">
        <f t="shared" si="513"/>
        <v>0.5</v>
      </c>
      <c r="AY3705" s="43" t="str">
        <f t="shared" si="521"/>
        <v>UTGS</v>
      </c>
    </row>
    <row r="3706" spans="1:51" hidden="1" x14ac:dyDescent="0.2">
      <c r="A3706" s="38">
        <v>3699</v>
      </c>
      <c r="B3706" t="s">
        <v>5806</v>
      </c>
      <c r="C3706" t="s">
        <v>289</v>
      </c>
      <c r="D3706">
        <v>955</v>
      </c>
      <c r="E3706" t="s">
        <v>1221</v>
      </c>
      <c r="F3706">
        <v>2</v>
      </c>
      <c r="G3706" t="str">
        <f>LOOKUP(F3706,{0,6,45},{"F","L","H"})</f>
        <v>F</v>
      </c>
      <c r="H3706" t="s">
        <v>5284</v>
      </c>
      <c r="I3706" s="43" t="str">
        <f>IFERROR(VLOOKUP(#REF!,#REF!,2,FALSE),"No")</f>
        <v>No</v>
      </c>
      <c r="J3706" s="139">
        <v>0.75</v>
      </c>
      <c r="K3706" s="148">
        <v>52</v>
      </c>
      <c r="L3706" s="148"/>
      <c r="M3706" s="148"/>
      <c r="N3706" s="148"/>
      <c r="O3706" s="148"/>
      <c r="P3706" s="148"/>
      <c r="Q3706" s="148"/>
      <c r="R3706" s="148"/>
      <c r="S3706" s="148"/>
      <c r="T3706" s="148"/>
      <c r="U3706" s="148"/>
      <c r="V3706" s="148"/>
      <c r="W3706" s="148"/>
      <c r="X3706" s="139">
        <v>4</v>
      </c>
      <c r="Y3706" s="148">
        <v>1000</v>
      </c>
      <c r="Z3706" s="148"/>
      <c r="AA3706" s="148"/>
      <c r="AB3706" s="148"/>
      <c r="AC3706" s="148"/>
      <c r="AD3706" s="148"/>
      <c r="AE3706" s="148"/>
      <c r="AF3706" s="148"/>
      <c r="AG3706" s="148"/>
      <c r="AH3706" s="148"/>
      <c r="AI3706" s="148"/>
      <c r="AJ3706" s="148"/>
      <c r="AK3706" s="148"/>
      <c r="AL3706" s="139">
        <v>0</v>
      </c>
      <c r="AM3706" s="139">
        <v>0</v>
      </c>
      <c r="AN3706" s="148">
        <f t="shared" si="514"/>
        <v>1000</v>
      </c>
      <c r="AO3706" s="148">
        <f t="shared" si="515"/>
        <v>52</v>
      </c>
      <c r="AP3706" s="148">
        <v>6</v>
      </c>
      <c r="AQ3706" s="140">
        <v>14</v>
      </c>
      <c r="AS3706" s="42">
        <f t="shared" si="516"/>
        <v>3347.9408472149435</v>
      </c>
      <c r="AT3706" s="101">
        <f t="shared" si="517"/>
        <v>0</v>
      </c>
      <c r="AU3706" s="42">
        <f t="shared" si="518"/>
        <v>3347.9408472149435</v>
      </c>
      <c r="AV3706" s="42">
        <f t="shared" si="519"/>
        <v>2834.354408676717</v>
      </c>
      <c r="AW3706" s="102">
        <f t="shared" si="520"/>
        <v>1475.8772811117678</v>
      </c>
      <c r="AX3706" s="43">
        <f t="shared" si="513"/>
        <v>0.75</v>
      </c>
      <c r="AY3706" s="43" t="str">
        <f t="shared" si="521"/>
        <v>UTGS</v>
      </c>
    </row>
    <row r="3707" spans="1:51" hidden="1" x14ac:dyDescent="0.2">
      <c r="A3707" s="38">
        <v>3700</v>
      </c>
      <c r="B3707" t="s">
        <v>362</v>
      </c>
      <c r="C3707" t="s">
        <v>289</v>
      </c>
      <c r="D3707">
        <v>320</v>
      </c>
      <c r="E3707" t="s">
        <v>1842</v>
      </c>
      <c r="F3707">
        <v>0.25</v>
      </c>
      <c r="G3707" t="str">
        <f>LOOKUP(F3707,{0,6,45},{"F","L","H"})</f>
        <v>F</v>
      </c>
      <c r="H3707" t="s">
        <v>5285</v>
      </c>
      <c r="I3707" s="43" t="str">
        <f>IFERROR(VLOOKUP(#REF!,#REF!,2,FALSE),"No")</f>
        <v>No</v>
      </c>
      <c r="J3707" s="139">
        <v>0.5</v>
      </c>
      <c r="K3707" s="148">
        <v>15</v>
      </c>
      <c r="L3707" s="148"/>
      <c r="M3707" s="148"/>
      <c r="N3707" s="148"/>
      <c r="O3707" s="148"/>
      <c r="P3707" s="148"/>
      <c r="Q3707" s="148"/>
      <c r="R3707" s="148"/>
      <c r="S3707" s="148"/>
      <c r="T3707" s="148"/>
      <c r="U3707" s="148"/>
      <c r="V3707" s="148"/>
      <c r="W3707" s="148"/>
      <c r="X3707" s="139">
        <v>0.75</v>
      </c>
      <c r="Y3707" s="148">
        <v>120</v>
      </c>
      <c r="Z3707" s="148">
        <v>2</v>
      </c>
      <c r="AA3707" s="148">
        <v>269.08999999999997</v>
      </c>
      <c r="AB3707" s="148">
        <v>6</v>
      </c>
      <c r="AC3707" s="148">
        <v>610.91</v>
      </c>
      <c r="AD3707" s="148"/>
      <c r="AE3707" s="148"/>
      <c r="AF3707" s="148"/>
      <c r="AG3707" s="148"/>
      <c r="AH3707" s="148"/>
      <c r="AI3707" s="148"/>
      <c r="AJ3707" s="148"/>
      <c r="AK3707" s="148"/>
      <c r="AL3707" s="139">
        <v>0</v>
      </c>
      <c r="AM3707" s="139">
        <v>0</v>
      </c>
      <c r="AN3707" s="148">
        <f t="shared" si="514"/>
        <v>1000</v>
      </c>
      <c r="AO3707" s="148">
        <f t="shared" si="515"/>
        <v>15</v>
      </c>
      <c r="AP3707" s="148">
        <v>14</v>
      </c>
      <c r="AQ3707" s="140">
        <v>14</v>
      </c>
      <c r="AS3707" s="42">
        <f t="shared" si="516"/>
        <v>1026.0521674658494</v>
      </c>
      <c r="AT3707" s="101">
        <f t="shared" si="517"/>
        <v>0</v>
      </c>
      <c r="AU3707" s="42">
        <f t="shared" si="518"/>
        <v>1026.0521674658494</v>
      </c>
      <c r="AV3707" s="42">
        <f t="shared" si="519"/>
        <v>3588.0574943910028</v>
      </c>
      <c r="AW3707" s="102">
        <f t="shared" si="520"/>
        <v>431</v>
      </c>
      <c r="AX3707" s="43">
        <f t="shared" ref="AX3707:AX3770" si="522">IF(J3707&gt;0,J3707,R3707)</f>
        <v>0.5</v>
      </c>
      <c r="AY3707" s="43" t="str">
        <f t="shared" si="521"/>
        <v>UTGS</v>
      </c>
    </row>
    <row r="3708" spans="1:51" hidden="1" x14ac:dyDescent="0.2">
      <c r="A3708" s="38">
        <v>3701</v>
      </c>
      <c r="B3708" t="s">
        <v>362</v>
      </c>
      <c r="C3708" t="s">
        <v>289</v>
      </c>
      <c r="D3708">
        <v>320</v>
      </c>
      <c r="E3708" t="s">
        <v>1842</v>
      </c>
      <c r="F3708">
        <v>0.25</v>
      </c>
      <c r="G3708" t="str">
        <f>LOOKUP(F3708,{0,6,45},{"F","L","H"})</f>
        <v>F</v>
      </c>
      <c r="H3708" t="s">
        <v>5286</v>
      </c>
      <c r="I3708" s="43" t="str">
        <f>IFERROR(VLOOKUP(#REF!,#REF!,2,FALSE),"No")</f>
        <v>No</v>
      </c>
      <c r="J3708" s="139">
        <v>0.5</v>
      </c>
      <c r="K3708" s="148">
        <v>24</v>
      </c>
      <c r="L3708" s="148"/>
      <c r="M3708" s="148"/>
      <c r="N3708" s="148"/>
      <c r="O3708" s="148"/>
      <c r="P3708" s="148"/>
      <c r="Q3708" s="148"/>
      <c r="R3708" s="148"/>
      <c r="S3708" s="148"/>
      <c r="T3708" s="148"/>
      <c r="U3708" s="148"/>
      <c r="V3708" s="148"/>
      <c r="W3708" s="148"/>
      <c r="X3708" s="139">
        <v>2</v>
      </c>
      <c r="Y3708" s="148">
        <v>1000</v>
      </c>
      <c r="Z3708" s="149"/>
      <c r="AA3708" s="148"/>
      <c r="AB3708" s="148"/>
      <c r="AC3708" s="148"/>
      <c r="AD3708" s="148"/>
      <c r="AE3708" s="148"/>
      <c r="AF3708" s="148"/>
      <c r="AG3708" s="148"/>
      <c r="AH3708" s="148"/>
      <c r="AI3708" s="148"/>
      <c r="AJ3708" s="148"/>
      <c r="AK3708" s="148"/>
      <c r="AL3708" s="139">
        <v>0</v>
      </c>
      <c r="AM3708" s="139">
        <v>0</v>
      </c>
      <c r="AN3708" s="148">
        <f t="shared" si="514"/>
        <v>1000</v>
      </c>
      <c r="AO3708" s="148">
        <f t="shared" si="515"/>
        <v>24</v>
      </c>
      <c r="AP3708" s="148">
        <v>6</v>
      </c>
      <c r="AQ3708" s="140">
        <v>6</v>
      </c>
      <c r="AS3708" s="42">
        <f t="shared" si="516"/>
        <v>1641.6834679453589</v>
      </c>
      <c r="AT3708" s="101">
        <f t="shared" si="517"/>
        <v>0</v>
      </c>
      <c r="AU3708" s="42">
        <f t="shared" si="518"/>
        <v>1641.6834679453589</v>
      </c>
      <c r="AV3708" s="42">
        <f t="shared" si="519"/>
        <v>5418.493620245672</v>
      </c>
      <c r="AW3708" s="102">
        <f t="shared" si="520"/>
        <v>431</v>
      </c>
      <c r="AX3708" s="43">
        <f t="shared" si="522"/>
        <v>0.5</v>
      </c>
      <c r="AY3708" s="43" t="str">
        <f t="shared" si="521"/>
        <v>UTGS</v>
      </c>
    </row>
    <row r="3709" spans="1:51" hidden="1" x14ac:dyDescent="0.2">
      <c r="A3709" s="38">
        <v>3702</v>
      </c>
      <c r="B3709" t="s">
        <v>5806</v>
      </c>
      <c r="C3709" t="s">
        <v>5746</v>
      </c>
      <c r="D3709">
        <v>21100</v>
      </c>
      <c r="E3709" t="s">
        <v>197</v>
      </c>
      <c r="F3709">
        <v>5</v>
      </c>
      <c r="G3709" t="str">
        <f>LOOKUP(F3709,{0,6,45},{"F","L","H"})</f>
        <v>F</v>
      </c>
      <c r="H3709" t="s">
        <v>957</v>
      </c>
      <c r="I3709" s="43" t="str">
        <f>IFERROR(VLOOKUP(#REF!,#REF!,2,FALSE),"No")</f>
        <v>No</v>
      </c>
      <c r="J3709" s="139">
        <v>4</v>
      </c>
      <c r="K3709" s="148">
        <v>211</v>
      </c>
      <c r="L3709" s="148"/>
      <c r="M3709" s="148"/>
      <c r="N3709" s="148"/>
      <c r="O3709" s="148"/>
      <c r="P3709" s="148"/>
      <c r="Q3709" s="148"/>
      <c r="R3709" s="148"/>
      <c r="S3709" s="148"/>
      <c r="T3709" s="148"/>
      <c r="U3709" s="148"/>
      <c r="V3709" s="148"/>
      <c r="W3709" s="148"/>
      <c r="X3709" s="139">
        <v>4</v>
      </c>
      <c r="Y3709" s="148">
        <v>919.96</v>
      </c>
      <c r="Z3709" s="148">
        <v>6</v>
      </c>
      <c r="AA3709" s="148">
        <v>80.040000000000006</v>
      </c>
      <c r="AB3709" s="148"/>
      <c r="AC3709" s="148"/>
      <c r="AD3709" s="148"/>
      <c r="AE3709" s="148"/>
      <c r="AF3709" s="148"/>
      <c r="AG3709" s="148"/>
      <c r="AH3709" s="148"/>
      <c r="AI3709" s="148"/>
      <c r="AJ3709" s="148"/>
      <c r="AK3709" s="148"/>
      <c r="AL3709" s="139">
        <v>0</v>
      </c>
      <c r="AM3709" s="139">
        <v>0</v>
      </c>
      <c r="AN3709" s="148">
        <f t="shared" si="514"/>
        <v>1000</v>
      </c>
      <c r="AO3709" s="148">
        <f t="shared" si="515"/>
        <v>211</v>
      </c>
      <c r="AP3709" s="148">
        <v>5</v>
      </c>
      <c r="AQ3709" s="140">
        <v>14</v>
      </c>
      <c r="AS3709" s="42">
        <f t="shared" si="516"/>
        <v>16150.673822352945</v>
      </c>
      <c r="AT3709" s="101">
        <f t="shared" si="517"/>
        <v>0</v>
      </c>
      <c r="AU3709" s="42">
        <f t="shared" si="518"/>
        <v>16150.673822352945</v>
      </c>
      <c r="AV3709" s="42">
        <f t="shared" si="519"/>
        <v>2950.6982658195743</v>
      </c>
      <c r="AW3709" s="102">
        <f t="shared" si="520"/>
        <v>18747.149999999998</v>
      </c>
      <c r="AX3709" s="43">
        <f t="shared" si="522"/>
        <v>4</v>
      </c>
      <c r="AY3709" s="43" t="str">
        <f t="shared" si="521"/>
        <v>UTTSS</v>
      </c>
    </row>
    <row r="3710" spans="1:51" hidden="1" x14ac:dyDescent="0.2">
      <c r="A3710" s="38">
        <v>3703</v>
      </c>
      <c r="B3710" t="s">
        <v>362</v>
      </c>
      <c r="C3710" t="s">
        <v>289</v>
      </c>
      <c r="D3710">
        <v>320</v>
      </c>
      <c r="E3710" t="s">
        <v>1842</v>
      </c>
      <c r="F3710">
        <v>0.25</v>
      </c>
      <c r="G3710" t="str">
        <f>LOOKUP(F3710,{0,6,45},{"F","L","H"})</f>
        <v>F</v>
      </c>
      <c r="H3710" t="s">
        <v>5287</v>
      </c>
      <c r="I3710" s="43" t="str">
        <f>IFERROR(VLOOKUP(#REF!,#REF!,2,FALSE),"No")</f>
        <v>No</v>
      </c>
      <c r="J3710" s="139">
        <v>0.5</v>
      </c>
      <c r="K3710" s="148">
        <v>35</v>
      </c>
      <c r="L3710" s="148"/>
      <c r="M3710" s="148"/>
      <c r="N3710" s="148"/>
      <c r="O3710" s="148"/>
      <c r="P3710" s="148"/>
      <c r="Q3710" s="148"/>
      <c r="R3710" s="148"/>
      <c r="S3710" s="148"/>
      <c r="T3710" s="148"/>
      <c r="U3710" s="148"/>
      <c r="V3710" s="148"/>
      <c r="W3710" s="148"/>
      <c r="X3710" s="139">
        <v>2</v>
      </c>
      <c r="Y3710" s="148">
        <v>1000</v>
      </c>
      <c r="Z3710" s="149"/>
      <c r="AA3710" s="148"/>
      <c r="AB3710" s="149"/>
      <c r="AC3710" s="148"/>
      <c r="AD3710" s="149"/>
      <c r="AE3710" s="148"/>
      <c r="AF3710" s="148"/>
      <c r="AG3710" s="148"/>
      <c r="AH3710" s="148"/>
      <c r="AI3710" s="148"/>
      <c r="AJ3710" s="148"/>
      <c r="AK3710" s="148"/>
      <c r="AL3710" s="139">
        <v>0</v>
      </c>
      <c r="AM3710" s="139">
        <v>0</v>
      </c>
      <c r="AN3710" s="148">
        <f t="shared" si="514"/>
        <v>1000</v>
      </c>
      <c r="AO3710" s="148">
        <f t="shared" si="515"/>
        <v>35</v>
      </c>
      <c r="AP3710" s="148">
        <v>22</v>
      </c>
      <c r="AQ3710" s="140">
        <v>22</v>
      </c>
      <c r="AS3710" s="42">
        <f t="shared" si="516"/>
        <v>2394.1217240869819</v>
      </c>
      <c r="AT3710" s="101">
        <f t="shared" si="517"/>
        <v>0</v>
      </c>
      <c r="AU3710" s="42">
        <f t="shared" si="518"/>
        <v>2394.1217240869819</v>
      </c>
      <c r="AV3710" s="42">
        <f t="shared" si="519"/>
        <v>1477.7709873397287</v>
      </c>
      <c r="AW3710" s="102">
        <f t="shared" si="520"/>
        <v>431</v>
      </c>
      <c r="AX3710" s="43">
        <f t="shared" si="522"/>
        <v>0.5</v>
      </c>
      <c r="AY3710" s="43" t="str">
        <f t="shared" si="521"/>
        <v>UTGS</v>
      </c>
    </row>
    <row r="3711" spans="1:51" hidden="1" x14ac:dyDescent="0.2">
      <c r="A3711" s="38">
        <v>3704</v>
      </c>
      <c r="B3711" t="s">
        <v>362</v>
      </c>
      <c r="C3711" t="s">
        <v>289</v>
      </c>
      <c r="D3711">
        <v>320</v>
      </c>
      <c r="E3711" t="s">
        <v>1228</v>
      </c>
      <c r="F3711">
        <v>0.25</v>
      </c>
      <c r="G3711" t="str">
        <f>LOOKUP(F3711,{0,6,45},{"F","L","H"})</f>
        <v>F</v>
      </c>
      <c r="H3711" t="s">
        <v>5288</v>
      </c>
      <c r="I3711" s="43" t="str">
        <f>IFERROR(VLOOKUP(#REF!,#REF!,2,FALSE),"No")</f>
        <v>No</v>
      </c>
      <c r="J3711" s="139">
        <v>0.5</v>
      </c>
      <c r="K3711" s="148">
        <v>26</v>
      </c>
      <c r="L3711" s="148"/>
      <c r="M3711" s="148"/>
      <c r="N3711" s="148"/>
      <c r="O3711" s="148"/>
      <c r="P3711" s="148"/>
      <c r="Q3711" s="148"/>
      <c r="R3711" s="148"/>
      <c r="S3711" s="148"/>
      <c r="T3711" s="148"/>
      <c r="U3711" s="148"/>
      <c r="V3711" s="148"/>
      <c r="W3711" s="148"/>
      <c r="X3711" s="139">
        <v>2</v>
      </c>
      <c r="Y3711" s="148">
        <v>1000</v>
      </c>
      <c r="Z3711" s="148"/>
      <c r="AA3711" s="148"/>
      <c r="AB3711" s="148"/>
      <c r="AC3711" s="148"/>
      <c r="AD3711" s="148"/>
      <c r="AE3711" s="148"/>
      <c r="AF3711" s="148"/>
      <c r="AG3711" s="148"/>
      <c r="AH3711" s="148"/>
      <c r="AI3711" s="148"/>
      <c r="AJ3711" s="148"/>
      <c r="AK3711" s="148"/>
      <c r="AL3711" s="139">
        <v>0</v>
      </c>
      <c r="AM3711" s="139">
        <v>0</v>
      </c>
      <c r="AN3711" s="148">
        <f t="shared" si="514"/>
        <v>1000</v>
      </c>
      <c r="AO3711" s="148">
        <f t="shared" si="515"/>
        <v>26</v>
      </c>
      <c r="AP3711" s="148">
        <v>7</v>
      </c>
      <c r="AQ3711" s="140">
        <v>7</v>
      </c>
      <c r="AS3711" s="42">
        <f t="shared" si="516"/>
        <v>1778.4904236074722</v>
      </c>
      <c r="AT3711" s="101">
        <f t="shared" si="517"/>
        <v>0</v>
      </c>
      <c r="AU3711" s="42">
        <f t="shared" si="518"/>
        <v>1778.4904236074722</v>
      </c>
      <c r="AV3711" s="42">
        <f t="shared" si="519"/>
        <v>4644.4231030677192</v>
      </c>
      <c r="AW3711" s="102">
        <f t="shared" si="520"/>
        <v>431</v>
      </c>
      <c r="AX3711" s="43">
        <f t="shared" si="522"/>
        <v>0.5</v>
      </c>
      <c r="AY3711" s="43" t="str">
        <f t="shared" si="521"/>
        <v>UTGS</v>
      </c>
    </row>
    <row r="3712" spans="1:51" hidden="1" x14ac:dyDescent="0.2">
      <c r="A3712" s="38">
        <v>3705</v>
      </c>
      <c r="B3712" t="s">
        <v>362</v>
      </c>
      <c r="C3712" t="s">
        <v>289</v>
      </c>
      <c r="D3712">
        <v>175</v>
      </c>
      <c r="E3712" t="s">
        <v>1235</v>
      </c>
      <c r="F3712">
        <v>0.25</v>
      </c>
      <c r="G3712" t="str">
        <f>LOOKUP(F3712,{0,6,45},{"F","L","H"})</f>
        <v>F</v>
      </c>
      <c r="H3712" t="s">
        <v>5289</v>
      </c>
      <c r="I3712" s="43" t="str">
        <f>IFERROR(VLOOKUP(#REF!,#REF!,2,FALSE),"No")</f>
        <v>No</v>
      </c>
      <c r="J3712" s="139">
        <v>0.75</v>
      </c>
      <c r="K3712" s="148">
        <v>16</v>
      </c>
      <c r="L3712" s="148"/>
      <c r="M3712" s="148"/>
      <c r="N3712" s="148"/>
      <c r="O3712" s="148"/>
      <c r="P3712" s="148"/>
      <c r="Q3712" s="148"/>
      <c r="R3712" s="148"/>
      <c r="S3712" s="148"/>
      <c r="T3712" s="148"/>
      <c r="U3712" s="148"/>
      <c r="V3712" s="148"/>
      <c r="W3712" s="148"/>
      <c r="X3712" s="139">
        <v>0.75</v>
      </c>
      <c r="Y3712" s="148">
        <v>39</v>
      </c>
      <c r="Z3712" s="148">
        <v>2</v>
      </c>
      <c r="AA3712" s="148">
        <v>961</v>
      </c>
      <c r="AB3712" s="148"/>
      <c r="AC3712" s="148"/>
      <c r="AD3712" s="148"/>
      <c r="AE3712" s="148"/>
      <c r="AF3712" s="148"/>
      <c r="AG3712" s="148"/>
      <c r="AH3712" s="148"/>
      <c r="AI3712" s="148"/>
      <c r="AJ3712" s="148"/>
      <c r="AK3712" s="148"/>
      <c r="AL3712" s="139">
        <v>0</v>
      </c>
      <c r="AM3712" s="139">
        <v>0</v>
      </c>
      <c r="AN3712" s="148">
        <f t="shared" si="514"/>
        <v>1000</v>
      </c>
      <c r="AO3712" s="148">
        <f t="shared" si="515"/>
        <v>16</v>
      </c>
      <c r="AP3712" s="148">
        <v>19</v>
      </c>
      <c r="AQ3712" s="140">
        <v>40</v>
      </c>
      <c r="AS3712" s="42">
        <f t="shared" si="516"/>
        <v>1030.1356452969058</v>
      </c>
      <c r="AT3712" s="101">
        <f t="shared" si="517"/>
        <v>0</v>
      </c>
      <c r="AU3712" s="42">
        <f t="shared" si="518"/>
        <v>1030.1356452969058</v>
      </c>
      <c r="AV3712" s="42">
        <f t="shared" si="519"/>
        <v>820.16454303685077</v>
      </c>
      <c r="AW3712" s="102">
        <f t="shared" si="520"/>
        <v>431</v>
      </c>
      <c r="AX3712" s="43">
        <f t="shared" si="522"/>
        <v>0.75</v>
      </c>
      <c r="AY3712" s="43" t="str">
        <f t="shared" si="521"/>
        <v>UTGS</v>
      </c>
    </row>
    <row r="3713" spans="1:51" hidden="1" x14ac:dyDescent="0.2">
      <c r="A3713" s="38">
        <v>3706</v>
      </c>
      <c r="B3713" t="s">
        <v>362</v>
      </c>
      <c r="C3713" t="s">
        <v>289</v>
      </c>
      <c r="D3713">
        <v>550</v>
      </c>
      <c r="E3713" t="s">
        <v>1842</v>
      </c>
      <c r="F3713">
        <v>2</v>
      </c>
      <c r="G3713" t="str">
        <f>LOOKUP(F3713,{0,6,45},{"F","L","H"})</f>
        <v>F</v>
      </c>
      <c r="H3713" t="s">
        <v>5290</v>
      </c>
      <c r="I3713" s="43" t="str">
        <f>IFERROR(VLOOKUP(#REF!,#REF!,2,FALSE),"No")</f>
        <v>No</v>
      </c>
      <c r="J3713" s="139">
        <v>1.25</v>
      </c>
      <c r="K3713" s="148">
        <v>118</v>
      </c>
      <c r="L3713" s="148"/>
      <c r="M3713" s="148"/>
      <c r="N3713" s="148"/>
      <c r="O3713" s="148"/>
      <c r="P3713" s="148"/>
      <c r="Q3713" s="148"/>
      <c r="R3713" s="148"/>
      <c r="S3713" s="148"/>
      <c r="T3713" s="148"/>
      <c r="U3713" s="148"/>
      <c r="V3713" s="148"/>
      <c r="W3713" s="148"/>
      <c r="X3713" s="139">
        <v>2</v>
      </c>
      <c r="Y3713" s="148">
        <v>1000</v>
      </c>
      <c r="Z3713" s="148"/>
      <c r="AA3713" s="148"/>
      <c r="AB3713" s="148"/>
      <c r="AC3713" s="148"/>
      <c r="AD3713" s="148"/>
      <c r="AE3713" s="148"/>
      <c r="AF3713" s="148"/>
      <c r="AG3713" s="148"/>
      <c r="AH3713" s="148"/>
      <c r="AI3713" s="148"/>
      <c r="AJ3713" s="148"/>
      <c r="AK3713" s="148"/>
      <c r="AL3713" s="139">
        <v>0</v>
      </c>
      <c r="AM3713" s="139">
        <v>0</v>
      </c>
      <c r="AN3713" s="148">
        <f t="shared" si="514"/>
        <v>1000</v>
      </c>
      <c r="AO3713" s="148">
        <f t="shared" si="515"/>
        <v>118</v>
      </c>
      <c r="AP3713" s="148">
        <v>7</v>
      </c>
      <c r="AQ3713" s="140">
        <v>80</v>
      </c>
      <c r="AS3713" s="42">
        <f t="shared" si="516"/>
        <v>8792.5903840646788</v>
      </c>
      <c r="AT3713" s="101">
        <f t="shared" si="517"/>
        <v>0</v>
      </c>
      <c r="AU3713" s="42">
        <f t="shared" si="518"/>
        <v>8792.5903840646788</v>
      </c>
      <c r="AV3713" s="42">
        <f t="shared" si="519"/>
        <v>406.3870215184254</v>
      </c>
      <c r="AW3713" s="102">
        <f t="shared" si="520"/>
        <v>585.0096169344007</v>
      </c>
      <c r="AX3713" s="43">
        <f t="shared" si="522"/>
        <v>1.25</v>
      </c>
      <c r="AY3713" s="43" t="str">
        <f t="shared" si="521"/>
        <v>UTGS</v>
      </c>
    </row>
    <row r="3714" spans="1:51" hidden="1" x14ac:dyDescent="0.2">
      <c r="A3714" s="38">
        <v>3707</v>
      </c>
      <c r="B3714" t="s">
        <v>5806</v>
      </c>
      <c r="C3714" t="s">
        <v>5746</v>
      </c>
      <c r="D3714">
        <v>4610</v>
      </c>
      <c r="E3714" t="s">
        <v>217</v>
      </c>
      <c r="F3714">
        <v>5</v>
      </c>
      <c r="G3714" t="str">
        <f>LOOKUP(F3714,{0,6,45},{"F","L","H"})</f>
        <v>F</v>
      </c>
      <c r="H3714" t="s">
        <v>395</v>
      </c>
      <c r="I3714" s="43" t="str">
        <f>IFERROR(VLOOKUP(#REF!,#REF!,2,FALSE),"No")</f>
        <v>No</v>
      </c>
      <c r="J3714" s="139">
        <v>1.25</v>
      </c>
      <c r="K3714" s="148">
        <v>76</v>
      </c>
      <c r="L3714" s="148"/>
      <c r="M3714" s="148"/>
      <c r="N3714" s="148"/>
      <c r="O3714" s="148"/>
      <c r="P3714" s="148"/>
      <c r="Q3714" s="148"/>
      <c r="R3714" s="148"/>
      <c r="S3714" s="148"/>
      <c r="T3714" s="148"/>
      <c r="U3714" s="148"/>
      <c r="V3714" s="148"/>
      <c r="W3714" s="148"/>
      <c r="X3714" s="139">
        <v>2</v>
      </c>
      <c r="Y3714" s="148">
        <v>1000</v>
      </c>
      <c r="Z3714" s="148"/>
      <c r="AA3714" s="148"/>
      <c r="AB3714" s="148"/>
      <c r="AC3714" s="148"/>
      <c r="AD3714" s="148"/>
      <c r="AE3714" s="148"/>
      <c r="AF3714" s="148"/>
      <c r="AG3714" s="148"/>
      <c r="AH3714" s="148"/>
      <c r="AI3714" s="148"/>
      <c r="AJ3714" s="148"/>
      <c r="AK3714" s="148"/>
      <c r="AL3714" s="139">
        <v>0</v>
      </c>
      <c r="AM3714" s="139">
        <v>0</v>
      </c>
      <c r="AN3714" s="148">
        <f t="shared" si="514"/>
        <v>1000</v>
      </c>
      <c r="AO3714" s="148">
        <f t="shared" si="515"/>
        <v>76</v>
      </c>
      <c r="AP3714" s="148">
        <v>2</v>
      </c>
      <c r="AQ3714" s="140">
        <v>3</v>
      </c>
      <c r="AS3714" s="42">
        <f t="shared" si="516"/>
        <v>5663.0243151603017</v>
      </c>
      <c r="AT3714" s="101">
        <f t="shared" si="517"/>
        <v>0</v>
      </c>
      <c r="AU3714" s="42">
        <f t="shared" si="518"/>
        <v>5663.0243151603017</v>
      </c>
      <c r="AV3714" s="42">
        <f t="shared" si="519"/>
        <v>10836.987240491344</v>
      </c>
      <c r="AW3714" s="102">
        <f t="shared" si="520"/>
        <v>2145.6666666666665</v>
      </c>
      <c r="AX3714" s="43">
        <f t="shared" si="522"/>
        <v>1.25</v>
      </c>
      <c r="AY3714" s="43" t="str">
        <f t="shared" si="521"/>
        <v>UTTSS</v>
      </c>
    </row>
    <row r="3715" spans="1:51" hidden="1" x14ac:dyDescent="0.2">
      <c r="A3715" s="38">
        <v>3708</v>
      </c>
      <c r="B3715" t="s">
        <v>5806</v>
      </c>
      <c r="C3715" t="s">
        <v>292</v>
      </c>
      <c r="D3715">
        <v>2100</v>
      </c>
      <c r="E3715" t="s">
        <v>204</v>
      </c>
      <c r="F3715">
        <v>5</v>
      </c>
      <c r="G3715" t="str">
        <f>LOOKUP(F3715,{0,6,45},{"F","L","H"})</f>
        <v>F</v>
      </c>
      <c r="H3715" t="s">
        <v>413</v>
      </c>
      <c r="I3715" s="43" t="str">
        <f>IFERROR(VLOOKUP(#REF!,#REF!,2,FALSE),"No")</f>
        <v>No</v>
      </c>
      <c r="J3715" s="139">
        <v>1.25</v>
      </c>
      <c r="K3715" s="148">
        <v>125</v>
      </c>
      <c r="L3715" s="148"/>
      <c r="M3715" s="148"/>
      <c r="N3715" s="148"/>
      <c r="O3715" s="148"/>
      <c r="P3715" s="148"/>
      <c r="Q3715" s="148"/>
      <c r="R3715" s="148"/>
      <c r="S3715" s="148"/>
      <c r="T3715" s="148"/>
      <c r="U3715" s="148"/>
      <c r="V3715" s="148"/>
      <c r="W3715" s="148"/>
      <c r="X3715" s="139">
        <v>2</v>
      </c>
      <c r="Y3715" s="148">
        <v>122.05</v>
      </c>
      <c r="Z3715" s="148">
        <v>4</v>
      </c>
      <c r="AA3715" s="148">
        <v>877.95</v>
      </c>
      <c r="AB3715" s="148"/>
      <c r="AC3715" s="148"/>
      <c r="AD3715" s="148"/>
      <c r="AE3715" s="148"/>
      <c r="AF3715" s="148"/>
      <c r="AG3715" s="148"/>
      <c r="AH3715" s="148"/>
      <c r="AI3715" s="148"/>
      <c r="AJ3715" s="148"/>
      <c r="AK3715" s="148"/>
      <c r="AL3715" s="139">
        <v>0</v>
      </c>
      <c r="AM3715" s="139">
        <v>0</v>
      </c>
      <c r="AN3715" s="148">
        <f t="shared" si="514"/>
        <v>1000</v>
      </c>
      <c r="AO3715" s="148">
        <f t="shared" si="515"/>
        <v>125</v>
      </c>
      <c r="AP3715" s="148">
        <v>6</v>
      </c>
      <c r="AQ3715" s="140">
        <v>11</v>
      </c>
      <c r="AS3715" s="42">
        <f t="shared" si="516"/>
        <v>9314.1847288820754</v>
      </c>
      <c r="AT3715" s="101">
        <f t="shared" si="517"/>
        <v>0</v>
      </c>
      <c r="AU3715" s="42">
        <f t="shared" si="518"/>
        <v>9314.1847288820754</v>
      </c>
      <c r="AV3715" s="42">
        <f t="shared" si="519"/>
        <v>3527.8057474067305</v>
      </c>
      <c r="AW3715" s="102">
        <f t="shared" si="520"/>
        <v>2428.75</v>
      </c>
      <c r="AX3715" s="43">
        <f t="shared" si="522"/>
        <v>1.25</v>
      </c>
      <c r="AY3715" s="43" t="str">
        <f t="shared" si="521"/>
        <v>UTFS</v>
      </c>
    </row>
    <row r="3716" spans="1:51" hidden="1" x14ac:dyDescent="0.2">
      <c r="A3716" s="38">
        <v>3709</v>
      </c>
      <c r="B3716" t="s">
        <v>5806</v>
      </c>
      <c r="C3716" t="s">
        <v>5746</v>
      </c>
      <c r="D3716">
        <v>25600</v>
      </c>
      <c r="E3716" t="s">
        <v>219</v>
      </c>
      <c r="F3716">
        <v>2</v>
      </c>
      <c r="G3716" t="str">
        <f>LOOKUP(F3716,{0,6,45},{"F","L","H"})</f>
        <v>F</v>
      </c>
      <c r="H3716" t="s">
        <v>1653</v>
      </c>
      <c r="I3716" s="43" t="str">
        <f>IFERROR(VLOOKUP(#REF!,#REF!,2,FALSE),"No")</f>
        <v>No</v>
      </c>
      <c r="J3716" s="139">
        <v>2</v>
      </c>
      <c r="K3716" s="148">
        <v>24</v>
      </c>
      <c r="L3716" s="148"/>
      <c r="M3716" s="148"/>
      <c r="N3716" s="148"/>
      <c r="O3716" s="148"/>
      <c r="P3716" s="148"/>
      <c r="Q3716" s="148"/>
      <c r="R3716" s="148"/>
      <c r="S3716" s="148"/>
      <c r="T3716" s="148"/>
      <c r="U3716" s="148"/>
      <c r="V3716" s="148"/>
      <c r="W3716" s="148"/>
      <c r="X3716" s="139">
        <v>1.25</v>
      </c>
      <c r="Y3716" s="148">
        <v>95</v>
      </c>
      <c r="Z3716" s="148">
        <v>4</v>
      </c>
      <c r="AA3716" s="148">
        <v>905</v>
      </c>
      <c r="AB3716" s="148"/>
      <c r="AC3716" s="148"/>
      <c r="AD3716" s="148"/>
      <c r="AE3716" s="148"/>
      <c r="AF3716" s="148"/>
      <c r="AG3716" s="148"/>
      <c r="AH3716" s="148"/>
      <c r="AI3716" s="148"/>
      <c r="AJ3716" s="148"/>
      <c r="AK3716" s="148"/>
      <c r="AL3716" s="139">
        <v>0</v>
      </c>
      <c r="AM3716" s="139">
        <v>0</v>
      </c>
      <c r="AN3716" s="148">
        <f t="shared" si="514"/>
        <v>1000</v>
      </c>
      <c r="AO3716" s="148">
        <f t="shared" si="515"/>
        <v>24</v>
      </c>
      <c r="AP3716" s="148">
        <v>10</v>
      </c>
      <c r="AQ3716" s="140">
        <v>14</v>
      </c>
      <c r="AS3716" s="42">
        <f t="shared" si="516"/>
        <v>1751.6034679453585</v>
      </c>
      <c r="AT3716" s="101">
        <f t="shared" si="517"/>
        <v>0</v>
      </c>
      <c r="AU3716" s="42">
        <f t="shared" si="518"/>
        <v>1751.6034679453585</v>
      </c>
      <c r="AV3716" s="42">
        <f t="shared" si="519"/>
        <v>2790.4508372481455</v>
      </c>
      <c r="AW3716" s="102">
        <f t="shared" si="520"/>
        <v>22191.599999999999</v>
      </c>
      <c r="AX3716" s="43">
        <f t="shared" si="522"/>
        <v>2</v>
      </c>
      <c r="AY3716" s="43" t="str">
        <f t="shared" si="521"/>
        <v>UTTSS</v>
      </c>
    </row>
    <row r="3717" spans="1:51" hidden="1" x14ac:dyDescent="0.2">
      <c r="A3717" s="38">
        <v>3710</v>
      </c>
      <c r="B3717" t="s">
        <v>362</v>
      </c>
      <c r="C3717" t="s">
        <v>289</v>
      </c>
      <c r="D3717">
        <v>320</v>
      </c>
      <c r="E3717" t="s">
        <v>1228</v>
      </c>
      <c r="F3717">
        <v>0.25</v>
      </c>
      <c r="G3717" t="str">
        <f>LOOKUP(F3717,{0,6,45},{"F","L","H"})</f>
        <v>F</v>
      </c>
      <c r="H3717" t="s">
        <v>5291</v>
      </c>
      <c r="I3717" s="43" t="str">
        <f>IFERROR(VLOOKUP(#REF!,#REF!,2,FALSE),"No")</f>
        <v>No</v>
      </c>
      <c r="J3717" s="139">
        <v>0.5</v>
      </c>
      <c r="K3717" s="148">
        <v>8</v>
      </c>
      <c r="L3717" s="148"/>
      <c r="M3717" s="148"/>
      <c r="N3717" s="148"/>
      <c r="O3717" s="148"/>
      <c r="P3717" s="148"/>
      <c r="Q3717" s="148"/>
      <c r="R3717" s="148"/>
      <c r="S3717" s="148"/>
      <c r="T3717" s="148"/>
      <c r="U3717" s="148"/>
      <c r="V3717" s="148"/>
      <c r="W3717" s="148"/>
      <c r="X3717" s="139">
        <v>0.75</v>
      </c>
      <c r="Y3717" s="148">
        <v>112.65</v>
      </c>
      <c r="Z3717" s="149">
        <v>2</v>
      </c>
      <c r="AA3717" s="148">
        <v>887.35</v>
      </c>
      <c r="AB3717" s="148"/>
      <c r="AC3717" s="148"/>
      <c r="AD3717" s="148"/>
      <c r="AE3717" s="148"/>
      <c r="AF3717" s="148"/>
      <c r="AG3717" s="148"/>
      <c r="AH3717" s="148"/>
      <c r="AI3717" s="148"/>
      <c r="AJ3717" s="148"/>
      <c r="AK3717" s="148"/>
      <c r="AL3717" s="139">
        <v>0</v>
      </c>
      <c r="AM3717" s="139">
        <v>0</v>
      </c>
      <c r="AN3717" s="148">
        <f t="shared" si="514"/>
        <v>1000</v>
      </c>
      <c r="AO3717" s="148">
        <f t="shared" si="515"/>
        <v>8</v>
      </c>
      <c r="AP3717" s="148">
        <v>8</v>
      </c>
      <c r="AQ3717" s="140">
        <v>8</v>
      </c>
      <c r="AS3717" s="42">
        <f t="shared" si="516"/>
        <v>547.22782264845296</v>
      </c>
      <c r="AT3717" s="101">
        <f t="shared" si="517"/>
        <v>0</v>
      </c>
      <c r="AU3717" s="42">
        <f t="shared" si="518"/>
        <v>547.22782264845296</v>
      </c>
      <c r="AV3717" s="42">
        <f t="shared" si="519"/>
        <v>4170.6060901842538</v>
      </c>
      <c r="AW3717" s="102">
        <f t="shared" si="520"/>
        <v>431</v>
      </c>
      <c r="AX3717" s="43">
        <f t="shared" si="522"/>
        <v>0.5</v>
      </c>
      <c r="AY3717" s="43" t="str">
        <f t="shared" si="521"/>
        <v>UTGS</v>
      </c>
    </row>
    <row r="3718" spans="1:51" hidden="1" x14ac:dyDescent="0.2">
      <c r="A3718" s="38">
        <v>3711</v>
      </c>
      <c r="B3718" t="s">
        <v>362</v>
      </c>
      <c r="C3718" t="s">
        <v>289</v>
      </c>
      <c r="D3718">
        <v>320</v>
      </c>
      <c r="E3718" t="s">
        <v>1842</v>
      </c>
      <c r="F3718">
        <v>0.25</v>
      </c>
      <c r="G3718" t="str">
        <f>LOOKUP(F3718,{0,6,45},{"F","L","H"})</f>
        <v>F</v>
      </c>
      <c r="H3718" t="s">
        <v>5292</v>
      </c>
      <c r="I3718" s="43" t="str">
        <f>IFERROR(VLOOKUP(#REF!,#REF!,2,FALSE),"No")</f>
        <v>No</v>
      </c>
      <c r="J3718" s="139">
        <v>0.75</v>
      </c>
      <c r="K3718" s="148">
        <v>42</v>
      </c>
      <c r="L3718" s="148"/>
      <c r="M3718" s="148"/>
      <c r="N3718" s="148"/>
      <c r="O3718" s="148"/>
      <c r="P3718" s="148"/>
      <c r="Q3718" s="148"/>
      <c r="R3718" s="148"/>
      <c r="S3718" s="148"/>
      <c r="T3718" s="148"/>
      <c r="U3718" s="148"/>
      <c r="V3718" s="148"/>
      <c r="W3718" s="148"/>
      <c r="X3718" s="139">
        <v>2</v>
      </c>
      <c r="Y3718" s="148">
        <v>526</v>
      </c>
      <c r="Z3718" s="149">
        <v>4</v>
      </c>
      <c r="AA3718" s="148">
        <v>474</v>
      </c>
      <c r="AB3718" s="148"/>
      <c r="AC3718" s="148"/>
      <c r="AD3718" s="148"/>
      <c r="AE3718" s="148"/>
      <c r="AF3718" s="148"/>
      <c r="AG3718" s="148"/>
      <c r="AH3718" s="148"/>
      <c r="AI3718" s="148"/>
      <c r="AJ3718" s="148"/>
      <c r="AK3718" s="148"/>
      <c r="AL3718" s="139">
        <v>0</v>
      </c>
      <c r="AM3718" s="139">
        <v>0</v>
      </c>
      <c r="AN3718" s="148">
        <f t="shared" si="514"/>
        <v>1000</v>
      </c>
      <c r="AO3718" s="148">
        <f t="shared" si="515"/>
        <v>42</v>
      </c>
      <c r="AP3718" s="148">
        <v>10</v>
      </c>
      <c r="AQ3718" s="140">
        <v>116</v>
      </c>
      <c r="AS3718" s="42">
        <f t="shared" si="516"/>
        <v>2704.1060689043775</v>
      </c>
      <c r="AT3718" s="101">
        <f t="shared" si="517"/>
        <v>0</v>
      </c>
      <c r="AU3718" s="42">
        <f t="shared" si="518"/>
        <v>2704.1060689043775</v>
      </c>
      <c r="AV3718" s="42">
        <f t="shared" si="519"/>
        <v>309.56501484029337</v>
      </c>
      <c r="AW3718" s="102">
        <f t="shared" si="520"/>
        <v>431</v>
      </c>
      <c r="AX3718" s="43">
        <f t="shared" si="522"/>
        <v>0.75</v>
      </c>
      <c r="AY3718" s="43" t="str">
        <f t="shared" si="521"/>
        <v>UTGS</v>
      </c>
    </row>
    <row r="3719" spans="1:51" hidden="1" x14ac:dyDescent="0.2">
      <c r="A3719" s="38">
        <v>3712</v>
      </c>
      <c r="B3719" t="s">
        <v>5806</v>
      </c>
      <c r="C3719" t="s">
        <v>5746</v>
      </c>
      <c r="D3719">
        <v>14487</v>
      </c>
      <c r="E3719" t="s">
        <v>291</v>
      </c>
      <c r="F3719">
        <v>5</v>
      </c>
      <c r="G3719" t="str">
        <f>LOOKUP(F3719,{0,6,45},{"F","L","H"})</f>
        <v>F</v>
      </c>
      <c r="H3719" t="s">
        <v>5293</v>
      </c>
      <c r="I3719" s="43" t="str">
        <f>IFERROR(VLOOKUP(#REF!,#REF!,2,FALSE),"No")</f>
        <v>No</v>
      </c>
      <c r="J3719" s="139">
        <v>2</v>
      </c>
      <c r="K3719" s="148">
        <v>1</v>
      </c>
      <c r="L3719" s="148"/>
      <c r="M3719" s="148"/>
      <c r="N3719" s="148"/>
      <c r="O3719" s="148"/>
      <c r="P3719" s="148"/>
      <c r="Q3719" s="148"/>
      <c r="R3719" s="148"/>
      <c r="S3719" s="148"/>
      <c r="T3719" s="148"/>
      <c r="U3719" s="148"/>
      <c r="V3719" s="148"/>
      <c r="W3719" s="148"/>
      <c r="X3719" s="139">
        <v>2</v>
      </c>
      <c r="Y3719" s="148">
        <v>1000</v>
      </c>
      <c r="Z3719" s="148"/>
      <c r="AA3719" s="148"/>
      <c r="AB3719" s="148"/>
      <c r="AC3719" s="148"/>
      <c r="AD3719" s="148"/>
      <c r="AE3719" s="148"/>
      <c r="AF3719" s="148"/>
      <c r="AG3719" s="148"/>
      <c r="AH3719" s="148"/>
      <c r="AI3719" s="148"/>
      <c r="AJ3719" s="148"/>
      <c r="AK3719" s="148"/>
      <c r="AL3719" s="139">
        <v>0</v>
      </c>
      <c r="AM3719" s="139">
        <v>0</v>
      </c>
      <c r="AN3719" s="148">
        <f t="shared" si="514"/>
        <v>1000</v>
      </c>
      <c r="AO3719" s="148">
        <f t="shared" si="515"/>
        <v>1</v>
      </c>
      <c r="AP3719" s="148">
        <v>2</v>
      </c>
      <c r="AQ3719" s="140">
        <v>2</v>
      </c>
      <c r="AS3719" s="42">
        <f t="shared" si="516"/>
        <v>72.983477831056604</v>
      </c>
      <c r="AT3719" s="101">
        <f t="shared" si="517"/>
        <v>0</v>
      </c>
      <c r="AU3719" s="42">
        <f t="shared" si="518"/>
        <v>72.983477831056604</v>
      </c>
      <c r="AV3719" s="42">
        <f t="shared" si="519"/>
        <v>16255.480860737016</v>
      </c>
      <c r="AW3719" s="102">
        <f t="shared" si="520"/>
        <v>10791.333333333334</v>
      </c>
      <c r="AX3719" s="43">
        <f t="shared" si="522"/>
        <v>2</v>
      </c>
      <c r="AY3719" s="43" t="str">
        <f t="shared" si="521"/>
        <v>UTTSS</v>
      </c>
    </row>
    <row r="3720" spans="1:51" hidden="1" x14ac:dyDescent="0.2">
      <c r="A3720" s="38">
        <v>3713</v>
      </c>
      <c r="B3720" t="s">
        <v>362</v>
      </c>
      <c r="C3720" t="s">
        <v>289</v>
      </c>
      <c r="D3720">
        <v>1000</v>
      </c>
      <c r="E3720" t="s">
        <v>193</v>
      </c>
      <c r="F3720">
        <v>0.25</v>
      </c>
      <c r="G3720" t="str">
        <f>LOOKUP(F3720,{0,6,45},{"F","L","H"})</f>
        <v>F</v>
      </c>
      <c r="H3720" t="s">
        <v>5294</v>
      </c>
      <c r="I3720" s="43" t="str">
        <f>IFERROR(VLOOKUP(#REF!,#REF!,2,FALSE),"No")</f>
        <v>No</v>
      </c>
      <c r="J3720" s="139">
        <v>1.25</v>
      </c>
      <c r="K3720" s="148">
        <v>65</v>
      </c>
      <c r="L3720" s="148"/>
      <c r="M3720" s="148"/>
      <c r="N3720" s="148"/>
      <c r="O3720" s="148"/>
      <c r="P3720" s="148"/>
      <c r="Q3720" s="148"/>
      <c r="R3720" s="148"/>
      <c r="S3720" s="148"/>
      <c r="T3720" s="148"/>
      <c r="U3720" s="148"/>
      <c r="V3720" s="148"/>
      <c r="W3720" s="148"/>
      <c r="X3720" s="139">
        <v>2</v>
      </c>
      <c r="Y3720" s="148">
        <v>1000</v>
      </c>
      <c r="Z3720" s="148"/>
      <c r="AA3720" s="148"/>
      <c r="AB3720" s="148"/>
      <c r="AC3720" s="148"/>
      <c r="AD3720" s="148"/>
      <c r="AE3720" s="148"/>
      <c r="AF3720" s="148"/>
      <c r="AG3720" s="148"/>
      <c r="AH3720" s="148"/>
      <c r="AI3720" s="148"/>
      <c r="AJ3720" s="148"/>
      <c r="AK3720" s="148"/>
      <c r="AL3720" s="139">
        <v>0</v>
      </c>
      <c r="AM3720" s="139">
        <v>0</v>
      </c>
      <c r="AN3720" s="148">
        <f t="shared" ref="AN3720:AN3783" si="523">SUM(Y3720,AA3720,AC3720,AE3720,AG3720,AI3720,AK3720,AM3720)</f>
        <v>1000</v>
      </c>
      <c r="AO3720" s="148">
        <f t="shared" ref="AO3720:AO3783" si="524">SUM(K3720,M3720,O3720,Q3720,S3720,U3720,W3720)</f>
        <v>65</v>
      </c>
      <c r="AP3720" s="148">
        <v>8</v>
      </c>
      <c r="AQ3720" s="140">
        <v>8</v>
      </c>
      <c r="AS3720" s="42">
        <f t="shared" ref="AS3720:AS3783" si="525">(VLOOKUP(J3720,Service,2,FALSE)*K3720+VLOOKUP(L3720,Service,2,FALSE)*M3720+VLOOKUP(N3720,Service,2,FALSE)*O3720+VLOOKUP(P3720,Service,2,FALSE)*Q3720)</f>
        <v>4843.3760590186794</v>
      </c>
      <c r="AT3720" s="101">
        <f t="shared" ref="AT3720:AT3783" si="526">VLOOKUP(R3720,serviceHP,2,FALSE)*S3720+VLOOKUP(T3720,serviceHP,2,FALSE)*U3720+VLOOKUP(V3720,serviceHP,2,FALSE)*W3720</f>
        <v>0</v>
      </c>
      <c r="AU3720" s="42">
        <f t="shared" ref="AU3720:AU3783" si="527">AS3720+AT3720</f>
        <v>4843.3760590186794</v>
      </c>
      <c r="AV3720" s="42">
        <f t="shared" ref="AV3720:AV3783" si="528">(VLOOKUP(X3720,Main,2,FALSE)*Y3720+VLOOKUP(Z3720,Main,2,FALSE)*AA3720+VLOOKUP(AB3720,Main,2,FALSE)*AC3720+VLOOKUP(AD3720,Main,2,FALSE)*AE3720+VLOOKUP(AF3720,Main,2,FALSE)*AG3720+VLOOKUP(AL3720,Main,2,FALSE)*AM3720+VLOOKUP(AH3720,Main,2,FALSE)*AI3720+VLOOKUP(AL3720,Main,2,FALSE)*AM3720+VLOOKUP(AJ3720,Main,2,FALSE)*AK3720)/AQ3720</f>
        <v>4063.870215184254</v>
      </c>
      <c r="AW3720" s="102">
        <f t="shared" ref="AW3720:AW3783" si="529">IF(G3720="F",VLOOKUP(D3720,MeterAndReg2,2,TRUE),(IF(G3720="L",VLOOKUP(D3720,MeterAndReg2,3,TRUE),VLOOKUP(D3720,MeterAndReg2,4,TRUE))))</f>
        <v>1475.8772811117678</v>
      </c>
      <c r="AX3720" s="43">
        <f t="shared" si="522"/>
        <v>1.25</v>
      </c>
      <c r="AY3720" s="43" t="str">
        <f t="shared" si="521"/>
        <v>UTGS</v>
      </c>
    </row>
    <row r="3721" spans="1:51" hidden="1" x14ac:dyDescent="0.2">
      <c r="A3721" s="38">
        <v>3714</v>
      </c>
      <c r="B3721" t="s">
        <v>5806</v>
      </c>
      <c r="C3721" t="s">
        <v>5746</v>
      </c>
      <c r="D3721">
        <v>21100</v>
      </c>
      <c r="E3721" t="s">
        <v>197</v>
      </c>
      <c r="F3721">
        <v>5</v>
      </c>
      <c r="G3721" t="str">
        <f>LOOKUP(F3721,{0,6,45},{"F","L","H"})</f>
        <v>F</v>
      </c>
      <c r="H3721" t="s">
        <v>1655</v>
      </c>
      <c r="I3721" s="43" t="str">
        <f>IFERROR(VLOOKUP(#REF!,#REF!,2,FALSE),"No")</f>
        <v>No</v>
      </c>
      <c r="J3721" s="139">
        <v>1.25</v>
      </c>
      <c r="K3721" s="148">
        <v>51</v>
      </c>
      <c r="L3721" s="148"/>
      <c r="M3721" s="148"/>
      <c r="N3721" s="148"/>
      <c r="O3721" s="148"/>
      <c r="P3721" s="148"/>
      <c r="Q3721" s="148"/>
      <c r="R3721" s="148"/>
      <c r="S3721" s="148"/>
      <c r="T3721" s="148"/>
      <c r="U3721" s="148"/>
      <c r="V3721" s="148"/>
      <c r="W3721" s="148"/>
      <c r="X3721" s="139">
        <v>4</v>
      </c>
      <c r="Y3721" s="148">
        <v>1000</v>
      </c>
      <c r="Z3721" s="148"/>
      <c r="AA3721" s="148"/>
      <c r="AB3721" s="148"/>
      <c r="AC3721" s="148"/>
      <c r="AD3721" s="148"/>
      <c r="AE3721" s="148"/>
      <c r="AF3721" s="148"/>
      <c r="AG3721" s="148"/>
      <c r="AH3721" s="148"/>
      <c r="AI3721" s="148"/>
      <c r="AJ3721" s="148"/>
      <c r="AK3721" s="148"/>
      <c r="AL3721" s="139">
        <v>0</v>
      </c>
      <c r="AM3721" s="139">
        <v>0</v>
      </c>
      <c r="AN3721" s="148">
        <f t="shared" si="523"/>
        <v>1000</v>
      </c>
      <c r="AO3721" s="148">
        <f t="shared" si="524"/>
        <v>51</v>
      </c>
      <c r="AP3721" s="148">
        <v>3</v>
      </c>
      <c r="AQ3721" s="140">
        <v>5</v>
      </c>
      <c r="AS3721" s="42">
        <f t="shared" si="525"/>
        <v>3800.187369383887</v>
      </c>
      <c r="AT3721" s="101">
        <f t="shared" si="526"/>
        <v>0</v>
      </c>
      <c r="AU3721" s="42">
        <f t="shared" si="527"/>
        <v>3800.187369383887</v>
      </c>
      <c r="AV3721" s="42">
        <f t="shared" si="528"/>
        <v>7936.1923442948073</v>
      </c>
      <c r="AW3721" s="102">
        <f t="shared" si="529"/>
        <v>18747.149999999998</v>
      </c>
      <c r="AX3721" s="43">
        <f t="shared" si="522"/>
        <v>1.25</v>
      </c>
      <c r="AY3721" s="43" t="str">
        <f t="shared" ref="AY3721:AY3784" si="530">C3721</f>
        <v>UTTSS</v>
      </c>
    </row>
    <row r="3722" spans="1:51" hidden="1" x14ac:dyDescent="0.2">
      <c r="A3722" s="38">
        <v>3715</v>
      </c>
      <c r="B3722" t="s">
        <v>5806</v>
      </c>
      <c r="C3722" t="s">
        <v>5746</v>
      </c>
      <c r="D3722">
        <v>2225</v>
      </c>
      <c r="E3722" t="s">
        <v>196</v>
      </c>
      <c r="F3722">
        <v>2</v>
      </c>
      <c r="G3722" t="str">
        <f>LOOKUP(F3722,{0,6,45},{"F","L","H"})</f>
        <v>F</v>
      </c>
      <c r="H3722" t="s">
        <v>1901</v>
      </c>
      <c r="I3722" s="43" t="str">
        <f>IFERROR(VLOOKUP(#REF!,#REF!,2,FALSE),"No")</f>
        <v>No</v>
      </c>
      <c r="J3722" s="139">
        <v>1.25</v>
      </c>
      <c r="K3722" s="148">
        <v>212</v>
      </c>
      <c r="L3722" s="148"/>
      <c r="M3722" s="148"/>
      <c r="N3722" s="148"/>
      <c r="O3722" s="148"/>
      <c r="P3722" s="148"/>
      <c r="Q3722" s="148"/>
      <c r="R3722" s="148"/>
      <c r="S3722" s="148"/>
      <c r="T3722" s="148"/>
      <c r="U3722" s="148"/>
      <c r="V3722" s="148"/>
      <c r="W3722" s="148"/>
      <c r="X3722" s="139">
        <v>1.25</v>
      </c>
      <c r="Y3722" s="148">
        <v>255.5</v>
      </c>
      <c r="Z3722" s="148">
        <v>2</v>
      </c>
      <c r="AA3722" s="148">
        <v>744.5</v>
      </c>
      <c r="AB3722" s="148"/>
      <c r="AC3722" s="148"/>
      <c r="AD3722" s="148"/>
      <c r="AE3722" s="148"/>
      <c r="AF3722" s="148"/>
      <c r="AG3722" s="148"/>
      <c r="AH3722" s="148"/>
      <c r="AI3722" s="148"/>
      <c r="AJ3722" s="148"/>
      <c r="AK3722" s="148"/>
      <c r="AL3722" s="139">
        <v>0</v>
      </c>
      <c r="AM3722" s="139">
        <v>0</v>
      </c>
      <c r="AN3722" s="148">
        <f t="shared" si="523"/>
        <v>1000</v>
      </c>
      <c r="AO3722" s="148">
        <f t="shared" si="524"/>
        <v>212</v>
      </c>
      <c r="AP3722" s="148">
        <v>10</v>
      </c>
      <c r="AQ3722" s="140">
        <v>25</v>
      </c>
      <c r="AS3722" s="42">
        <f t="shared" si="525"/>
        <v>15796.857300184</v>
      </c>
      <c r="AT3722" s="101">
        <f t="shared" si="526"/>
        <v>0</v>
      </c>
      <c r="AU3722" s="42">
        <f t="shared" si="527"/>
        <v>15796.857300184</v>
      </c>
      <c r="AV3722" s="42">
        <f t="shared" si="528"/>
        <v>1307.5924688589614</v>
      </c>
      <c r="AW3722" s="102">
        <f t="shared" si="529"/>
        <v>2428.75</v>
      </c>
      <c r="AX3722" s="43">
        <f t="shared" si="522"/>
        <v>1.25</v>
      </c>
      <c r="AY3722" s="43" t="str">
        <f t="shared" si="530"/>
        <v>UTTSS</v>
      </c>
    </row>
    <row r="3723" spans="1:51" hidden="1" x14ac:dyDescent="0.2">
      <c r="A3723" s="38">
        <v>3716</v>
      </c>
      <c r="B3723" t="s">
        <v>362</v>
      </c>
      <c r="C3723" t="s">
        <v>289</v>
      </c>
      <c r="D3723">
        <v>320</v>
      </c>
      <c r="E3723" t="s">
        <v>1842</v>
      </c>
      <c r="F3723">
        <v>0.25</v>
      </c>
      <c r="G3723" t="str">
        <f>LOOKUP(F3723,{0,6,45},{"F","L","H"})</f>
        <v>F</v>
      </c>
      <c r="H3723" t="s">
        <v>5296</v>
      </c>
      <c r="I3723" s="43" t="str">
        <f>IFERROR(VLOOKUP(#REF!,#REF!,2,FALSE),"No")</f>
        <v>No</v>
      </c>
      <c r="J3723" s="139">
        <v>0.5</v>
      </c>
      <c r="K3723" s="148">
        <v>21</v>
      </c>
      <c r="L3723" s="148"/>
      <c r="M3723" s="148"/>
      <c r="N3723" s="148"/>
      <c r="O3723" s="148"/>
      <c r="P3723" s="148"/>
      <c r="Q3723" s="148"/>
      <c r="R3723" s="148"/>
      <c r="S3723" s="148"/>
      <c r="T3723" s="148"/>
      <c r="U3723" s="148"/>
      <c r="V3723" s="148"/>
      <c r="W3723" s="148"/>
      <c r="X3723" s="139">
        <v>2</v>
      </c>
      <c r="Y3723" s="148">
        <v>1000</v>
      </c>
      <c r="Z3723" s="149"/>
      <c r="AA3723" s="148"/>
      <c r="AB3723" s="148"/>
      <c r="AC3723" s="148"/>
      <c r="AD3723" s="148"/>
      <c r="AE3723" s="148"/>
      <c r="AF3723" s="148"/>
      <c r="AG3723" s="148"/>
      <c r="AH3723" s="148"/>
      <c r="AI3723" s="148"/>
      <c r="AJ3723" s="148"/>
      <c r="AK3723" s="148"/>
      <c r="AL3723" s="139">
        <v>0</v>
      </c>
      <c r="AM3723" s="139">
        <v>0</v>
      </c>
      <c r="AN3723" s="148">
        <f t="shared" si="523"/>
        <v>1000</v>
      </c>
      <c r="AO3723" s="148">
        <f t="shared" si="524"/>
        <v>21</v>
      </c>
      <c r="AP3723" s="148">
        <v>16</v>
      </c>
      <c r="AQ3723" s="140">
        <v>16</v>
      </c>
      <c r="AS3723" s="42">
        <f t="shared" si="525"/>
        <v>1436.473034452189</v>
      </c>
      <c r="AT3723" s="101">
        <f t="shared" si="526"/>
        <v>0</v>
      </c>
      <c r="AU3723" s="42">
        <f t="shared" si="527"/>
        <v>1436.473034452189</v>
      </c>
      <c r="AV3723" s="42">
        <f t="shared" si="528"/>
        <v>2031.935107592127</v>
      </c>
      <c r="AW3723" s="102">
        <f t="shared" si="529"/>
        <v>431</v>
      </c>
      <c r="AX3723" s="43">
        <f t="shared" si="522"/>
        <v>0.5</v>
      </c>
      <c r="AY3723" s="43" t="str">
        <f t="shared" si="530"/>
        <v>UTGS</v>
      </c>
    </row>
    <row r="3724" spans="1:51" hidden="1" x14ac:dyDescent="0.2">
      <c r="A3724" s="38">
        <v>3717</v>
      </c>
      <c r="B3724" t="s">
        <v>362</v>
      </c>
      <c r="C3724" t="s">
        <v>289</v>
      </c>
      <c r="D3724">
        <v>955</v>
      </c>
      <c r="E3724" t="s">
        <v>1250</v>
      </c>
      <c r="F3724">
        <v>2</v>
      </c>
      <c r="G3724" t="str">
        <f>LOOKUP(F3724,{0,6,45},{"F","L","H"})</f>
        <v>F</v>
      </c>
      <c r="H3724" t="s">
        <v>5297</v>
      </c>
      <c r="I3724" s="43" t="str">
        <f>IFERROR(VLOOKUP(#REF!,#REF!,2,FALSE),"No")</f>
        <v>No</v>
      </c>
      <c r="J3724" s="139">
        <v>0.75</v>
      </c>
      <c r="K3724" s="148">
        <v>100</v>
      </c>
      <c r="L3724" s="148"/>
      <c r="M3724" s="148"/>
      <c r="N3724" s="148"/>
      <c r="O3724" s="148"/>
      <c r="P3724" s="148"/>
      <c r="Q3724" s="148"/>
      <c r="R3724" s="148"/>
      <c r="S3724" s="148"/>
      <c r="T3724" s="148"/>
      <c r="U3724" s="148"/>
      <c r="V3724" s="148"/>
      <c r="W3724" s="148"/>
      <c r="X3724" s="139">
        <v>2</v>
      </c>
      <c r="Y3724" s="148">
        <v>105.4</v>
      </c>
      <c r="Z3724" s="149">
        <v>4</v>
      </c>
      <c r="AA3724" s="148">
        <v>894.6</v>
      </c>
      <c r="AB3724" s="148"/>
      <c r="AC3724" s="148"/>
      <c r="AD3724" s="148"/>
      <c r="AE3724" s="148"/>
      <c r="AF3724" s="148"/>
      <c r="AG3724" s="148"/>
      <c r="AH3724" s="148"/>
      <c r="AI3724" s="148"/>
      <c r="AJ3724" s="148"/>
      <c r="AK3724" s="148"/>
      <c r="AL3724" s="139">
        <v>0</v>
      </c>
      <c r="AM3724" s="139">
        <v>0</v>
      </c>
      <c r="AN3724" s="148">
        <f t="shared" si="523"/>
        <v>1000</v>
      </c>
      <c r="AO3724" s="148">
        <f t="shared" si="524"/>
        <v>100</v>
      </c>
      <c r="AP3724" s="148">
        <v>10</v>
      </c>
      <c r="AQ3724" s="140">
        <v>10</v>
      </c>
      <c r="AS3724" s="42">
        <f t="shared" si="525"/>
        <v>6438.3477831056607</v>
      </c>
      <c r="AT3724" s="101">
        <f t="shared" si="526"/>
        <v>0</v>
      </c>
      <c r="AU3724" s="42">
        <f t="shared" si="527"/>
        <v>6438.3477831056607</v>
      </c>
      <c r="AV3724" s="42">
        <f t="shared" si="528"/>
        <v>3892.5243721474035</v>
      </c>
      <c r="AW3724" s="102">
        <f t="shared" si="529"/>
        <v>1475.8772811117678</v>
      </c>
      <c r="AX3724" s="43">
        <f t="shared" si="522"/>
        <v>0.75</v>
      </c>
      <c r="AY3724" s="43" t="str">
        <f t="shared" si="530"/>
        <v>UTGS</v>
      </c>
    </row>
    <row r="3725" spans="1:51" hidden="1" x14ac:dyDescent="0.2">
      <c r="A3725" s="38">
        <v>3718</v>
      </c>
      <c r="B3725" t="s">
        <v>5806</v>
      </c>
      <c r="C3725" t="s">
        <v>292</v>
      </c>
      <c r="D3725">
        <v>3300</v>
      </c>
      <c r="E3725" t="s">
        <v>207</v>
      </c>
      <c r="F3725">
        <v>2</v>
      </c>
      <c r="G3725" t="str">
        <f>LOOKUP(F3725,{0,6,45},{"F","L","H"})</f>
        <v>F</v>
      </c>
      <c r="H3725" t="s">
        <v>2140</v>
      </c>
      <c r="I3725" s="43" t="str">
        <f>IFERROR(VLOOKUP(#REF!,#REF!,2,FALSE),"No")</f>
        <v>No</v>
      </c>
      <c r="J3725" s="139">
        <v>1.25</v>
      </c>
      <c r="K3725" s="148">
        <v>20</v>
      </c>
      <c r="L3725" s="148"/>
      <c r="M3725" s="148"/>
      <c r="N3725" s="148"/>
      <c r="O3725" s="148"/>
      <c r="P3725" s="148"/>
      <c r="Q3725" s="148"/>
      <c r="R3725" s="148"/>
      <c r="S3725" s="148"/>
      <c r="T3725" s="148"/>
      <c r="U3725" s="148"/>
      <c r="V3725" s="148"/>
      <c r="W3725" s="148"/>
      <c r="X3725" s="139">
        <v>2</v>
      </c>
      <c r="Y3725" s="148">
        <v>438.4</v>
      </c>
      <c r="Z3725" s="149">
        <v>4</v>
      </c>
      <c r="AA3725" s="148">
        <v>561.6</v>
      </c>
      <c r="AB3725" s="148"/>
      <c r="AC3725" s="148"/>
      <c r="AD3725" s="148"/>
      <c r="AE3725" s="148"/>
      <c r="AF3725" s="148"/>
      <c r="AG3725" s="148"/>
      <c r="AH3725" s="148"/>
      <c r="AI3725" s="148"/>
      <c r="AJ3725" s="148"/>
      <c r="AK3725" s="148"/>
      <c r="AL3725" s="139">
        <v>0</v>
      </c>
      <c r="AM3725" s="139">
        <v>0</v>
      </c>
      <c r="AN3725" s="148">
        <f t="shared" si="523"/>
        <v>1000</v>
      </c>
      <c r="AO3725" s="148">
        <f t="shared" si="524"/>
        <v>20</v>
      </c>
      <c r="AP3725" s="148">
        <v>10</v>
      </c>
      <c r="AQ3725" s="140">
        <v>11</v>
      </c>
      <c r="AS3725" s="42">
        <f t="shared" si="525"/>
        <v>1490.2695566211321</v>
      </c>
      <c r="AT3725" s="101">
        <f t="shared" si="526"/>
        <v>0</v>
      </c>
      <c r="AU3725" s="42">
        <f t="shared" si="527"/>
        <v>1490.2695566211321</v>
      </c>
      <c r="AV3725" s="42">
        <f t="shared" si="528"/>
        <v>3321.6030655885484</v>
      </c>
      <c r="AW3725" s="102">
        <f t="shared" si="529"/>
        <v>2145.6666666666665</v>
      </c>
      <c r="AX3725" s="43">
        <f t="shared" si="522"/>
        <v>1.25</v>
      </c>
      <c r="AY3725" s="43" t="str">
        <f t="shared" si="530"/>
        <v>UTFS</v>
      </c>
    </row>
    <row r="3726" spans="1:51" hidden="1" x14ac:dyDescent="0.2">
      <c r="A3726" s="38">
        <v>3719</v>
      </c>
      <c r="B3726" t="s">
        <v>5806</v>
      </c>
      <c r="C3726" t="s">
        <v>289</v>
      </c>
      <c r="D3726">
        <v>21100</v>
      </c>
      <c r="E3726" t="s">
        <v>197</v>
      </c>
      <c r="F3726">
        <v>5</v>
      </c>
      <c r="G3726" t="str">
        <f>LOOKUP(F3726,{0,6,45},{"F","L","H"})</f>
        <v>F</v>
      </c>
      <c r="H3726" t="s">
        <v>1656</v>
      </c>
      <c r="I3726" s="43" t="str">
        <f>IFERROR(VLOOKUP(#REF!,#REF!,2,FALSE),"No")</f>
        <v>No</v>
      </c>
      <c r="J3726" s="139">
        <v>2</v>
      </c>
      <c r="K3726" s="148">
        <v>13</v>
      </c>
      <c r="L3726" s="148"/>
      <c r="M3726" s="148"/>
      <c r="N3726" s="148"/>
      <c r="O3726" s="148"/>
      <c r="P3726" s="148"/>
      <c r="Q3726" s="148"/>
      <c r="R3726" s="148"/>
      <c r="S3726" s="148"/>
      <c r="T3726" s="148"/>
      <c r="U3726" s="148"/>
      <c r="V3726" s="148"/>
      <c r="W3726" s="148"/>
      <c r="X3726" s="139">
        <v>2</v>
      </c>
      <c r="Y3726" s="148">
        <v>706</v>
      </c>
      <c r="Z3726" s="149">
        <v>6</v>
      </c>
      <c r="AA3726" s="148">
        <v>294</v>
      </c>
      <c r="AB3726" s="149"/>
      <c r="AC3726" s="148"/>
      <c r="AD3726" s="148"/>
      <c r="AE3726" s="148"/>
      <c r="AF3726" s="148"/>
      <c r="AG3726" s="148"/>
      <c r="AH3726" s="148"/>
      <c r="AI3726" s="148"/>
      <c r="AJ3726" s="148"/>
      <c r="AK3726" s="148"/>
      <c r="AL3726" s="139">
        <v>0</v>
      </c>
      <c r="AM3726" s="139">
        <v>0</v>
      </c>
      <c r="AN3726" s="148">
        <f t="shared" si="523"/>
        <v>1000</v>
      </c>
      <c r="AO3726" s="148">
        <f t="shared" si="524"/>
        <v>13</v>
      </c>
      <c r="AP3726" s="148">
        <v>3</v>
      </c>
      <c r="AQ3726" s="140">
        <v>6</v>
      </c>
      <c r="AS3726" s="42">
        <f t="shared" si="525"/>
        <v>948.78521180373582</v>
      </c>
      <c r="AT3726" s="101">
        <f t="shared" si="526"/>
        <v>0</v>
      </c>
      <c r="AU3726" s="42">
        <f t="shared" si="527"/>
        <v>948.78521180373582</v>
      </c>
      <c r="AV3726" s="42">
        <f t="shared" si="528"/>
        <v>6766.9736202456725</v>
      </c>
      <c r="AW3726" s="102">
        <f t="shared" si="529"/>
        <v>18747.149999999998</v>
      </c>
      <c r="AX3726" s="43">
        <f t="shared" si="522"/>
        <v>2</v>
      </c>
      <c r="AY3726" s="43" t="str">
        <f t="shared" si="530"/>
        <v>UTGS</v>
      </c>
    </row>
    <row r="3727" spans="1:51" hidden="1" x14ac:dyDescent="0.2">
      <c r="A3727" s="38">
        <v>3720</v>
      </c>
      <c r="B3727" t="s">
        <v>5806</v>
      </c>
      <c r="C3727" t="s">
        <v>5746</v>
      </c>
      <c r="D3727">
        <v>14500</v>
      </c>
      <c r="E3727" t="s">
        <v>215</v>
      </c>
      <c r="F3727">
        <v>5</v>
      </c>
      <c r="G3727" t="str">
        <f>LOOKUP(F3727,{0,6,45},{"F","L","H"})</f>
        <v>F</v>
      </c>
      <c r="H3727" t="s">
        <v>746</v>
      </c>
      <c r="I3727" s="43" t="str">
        <f>IFERROR(VLOOKUP(#REF!,#REF!,2,FALSE),"No")</f>
        <v>No</v>
      </c>
      <c r="J3727" s="139">
        <v>2</v>
      </c>
      <c r="K3727" s="148">
        <v>98</v>
      </c>
      <c r="L3727" s="148"/>
      <c r="M3727" s="148"/>
      <c r="N3727" s="148"/>
      <c r="O3727" s="148"/>
      <c r="P3727" s="148"/>
      <c r="Q3727" s="148"/>
      <c r="R3727" s="148"/>
      <c r="S3727" s="148"/>
      <c r="T3727" s="148"/>
      <c r="U3727" s="148"/>
      <c r="V3727" s="148"/>
      <c r="W3727" s="148"/>
      <c r="X3727" s="139">
        <v>2</v>
      </c>
      <c r="Y3727" s="148">
        <v>62.83</v>
      </c>
      <c r="Z3727" s="149">
        <v>3</v>
      </c>
      <c r="AA3727" s="148">
        <v>7</v>
      </c>
      <c r="AB3727" s="148">
        <v>4</v>
      </c>
      <c r="AC3727" s="148">
        <v>179.17</v>
      </c>
      <c r="AD3727" s="148">
        <v>6</v>
      </c>
      <c r="AE3727" s="148">
        <v>751</v>
      </c>
      <c r="AF3727" s="148"/>
      <c r="AG3727" s="148"/>
      <c r="AH3727" s="148"/>
      <c r="AI3727" s="148"/>
      <c r="AJ3727" s="148"/>
      <c r="AK3727" s="148"/>
      <c r="AL3727" s="139">
        <v>0</v>
      </c>
      <c r="AM3727" s="139">
        <v>0</v>
      </c>
      <c r="AN3727" s="148">
        <f t="shared" si="523"/>
        <v>1000</v>
      </c>
      <c r="AO3727" s="148">
        <f t="shared" si="524"/>
        <v>98</v>
      </c>
      <c r="AP3727" s="148">
        <v>3</v>
      </c>
      <c r="AQ3727" s="140">
        <v>3</v>
      </c>
      <c r="AS3727" s="42">
        <f t="shared" si="525"/>
        <v>7152.3808274435469</v>
      </c>
      <c r="AT3727" s="101">
        <f t="shared" si="526"/>
        <v>0</v>
      </c>
      <c r="AU3727" s="42">
        <f t="shared" si="527"/>
        <v>7152.3808274435469</v>
      </c>
      <c r="AV3727" s="42">
        <f t="shared" si="528"/>
        <v>18124.790207158014</v>
      </c>
      <c r="AW3727" s="102">
        <f t="shared" si="529"/>
        <v>10791.333333333334</v>
      </c>
      <c r="AX3727" s="43">
        <f t="shared" si="522"/>
        <v>2</v>
      </c>
      <c r="AY3727" s="43" t="str">
        <f t="shared" si="530"/>
        <v>UTTSS</v>
      </c>
    </row>
    <row r="3728" spans="1:51" hidden="1" x14ac:dyDescent="0.2">
      <c r="A3728" s="38">
        <v>3721</v>
      </c>
      <c r="B3728" t="s">
        <v>362</v>
      </c>
      <c r="C3728" t="s">
        <v>289</v>
      </c>
      <c r="D3728">
        <v>540</v>
      </c>
      <c r="E3728" t="s">
        <v>195</v>
      </c>
      <c r="F3728">
        <v>0.25</v>
      </c>
      <c r="G3728" t="str">
        <f>LOOKUP(F3728,{0,6,45},{"F","L","H"})</f>
        <v>F</v>
      </c>
      <c r="H3728" t="s">
        <v>5298</v>
      </c>
      <c r="I3728" s="43" t="str">
        <f>IFERROR(VLOOKUP(#REF!,#REF!,2,FALSE),"No")</f>
        <v>No</v>
      </c>
      <c r="J3728" s="139">
        <v>0.75</v>
      </c>
      <c r="K3728" s="148">
        <v>83.93</v>
      </c>
      <c r="L3728" s="148"/>
      <c r="M3728" s="148"/>
      <c r="N3728" s="148"/>
      <c r="O3728" s="148"/>
      <c r="P3728" s="148"/>
      <c r="Q3728" s="148"/>
      <c r="R3728" s="148"/>
      <c r="S3728" s="148"/>
      <c r="T3728" s="148"/>
      <c r="U3728" s="148"/>
      <c r="V3728" s="148"/>
      <c r="W3728" s="148"/>
      <c r="X3728" s="139">
        <v>0.75</v>
      </c>
      <c r="Y3728" s="148">
        <v>215</v>
      </c>
      <c r="Z3728" s="148">
        <v>2</v>
      </c>
      <c r="AA3728" s="148">
        <v>785</v>
      </c>
      <c r="AB3728" s="148"/>
      <c r="AC3728" s="148"/>
      <c r="AD3728" s="148"/>
      <c r="AE3728" s="148"/>
      <c r="AF3728" s="148"/>
      <c r="AG3728" s="148"/>
      <c r="AH3728" s="148"/>
      <c r="AI3728" s="148"/>
      <c r="AJ3728" s="148"/>
      <c r="AK3728" s="148"/>
      <c r="AL3728" s="139">
        <v>0</v>
      </c>
      <c r="AM3728" s="139">
        <v>0</v>
      </c>
      <c r="AN3728" s="148">
        <f t="shared" si="523"/>
        <v>1000</v>
      </c>
      <c r="AO3728" s="148">
        <f t="shared" si="524"/>
        <v>83.93</v>
      </c>
      <c r="AP3728" s="148">
        <v>9</v>
      </c>
      <c r="AQ3728" s="140">
        <v>9</v>
      </c>
      <c r="AS3728" s="42">
        <f t="shared" si="525"/>
        <v>5403.7052943605813</v>
      </c>
      <c r="AT3728" s="101">
        <f t="shared" si="526"/>
        <v>0</v>
      </c>
      <c r="AU3728" s="42">
        <f t="shared" si="527"/>
        <v>5403.7052943605813</v>
      </c>
      <c r="AV3728" s="42">
        <f t="shared" si="528"/>
        <v>3793.4068579415593</v>
      </c>
      <c r="AW3728" s="102">
        <f t="shared" si="529"/>
        <v>585.0096169344007</v>
      </c>
      <c r="AX3728" s="43">
        <f t="shared" si="522"/>
        <v>0.75</v>
      </c>
      <c r="AY3728" s="43" t="str">
        <f t="shared" si="530"/>
        <v>UTGS</v>
      </c>
    </row>
    <row r="3729" spans="1:51" hidden="1" x14ac:dyDescent="0.2">
      <c r="A3729" s="38">
        <v>3722</v>
      </c>
      <c r="B3729" t="s">
        <v>362</v>
      </c>
      <c r="C3729" t="s">
        <v>289</v>
      </c>
      <c r="D3729">
        <v>320</v>
      </c>
      <c r="E3729" t="s">
        <v>1842</v>
      </c>
      <c r="F3729">
        <v>0.25</v>
      </c>
      <c r="G3729" t="str">
        <f>LOOKUP(F3729,{0,6,45},{"F","L","H"})</f>
        <v>F</v>
      </c>
      <c r="H3729" t="s">
        <v>5299</v>
      </c>
      <c r="I3729" s="43" t="str">
        <f>IFERROR(VLOOKUP(#REF!,#REF!,2,FALSE),"No")</f>
        <v>No</v>
      </c>
      <c r="J3729" s="139">
        <v>0.75</v>
      </c>
      <c r="K3729" s="148">
        <v>49</v>
      </c>
      <c r="L3729" s="148">
        <v>1.25</v>
      </c>
      <c r="M3729" s="148">
        <v>1</v>
      </c>
      <c r="N3729" s="148">
        <v>2</v>
      </c>
      <c r="O3729" s="148">
        <v>1</v>
      </c>
      <c r="P3729" s="148"/>
      <c r="Q3729" s="148"/>
      <c r="R3729" s="148"/>
      <c r="S3729" s="148"/>
      <c r="T3729" s="148"/>
      <c r="U3729" s="148"/>
      <c r="V3729" s="148"/>
      <c r="W3729" s="148"/>
      <c r="X3729" s="139">
        <v>2</v>
      </c>
      <c r="Y3729" s="148">
        <v>1000</v>
      </c>
      <c r="Z3729" s="148"/>
      <c r="AA3729" s="148"/>
      <c r="AB3729" s="148"/>
      <c r="AC3729" s="148"/>
      <c r="AD3729" s="148"/>
      <c r="AE3729" s="148"/>
      <c r="AF3729" s="148"/>
      <c r="AG3729" s="148"/>
      <c r="AH3729" s="148"/>
      <c r="AI3729" s="148"/>
      <c r="AJ3729" s="148"/>
      <c r="AK3729" s="148"/>
      <c r="AL3729" s="139">
        <v>0</v>
      </c>
      <c r="AM3729" s="139">
        <v>0</v>
      </c>
      <c r="AN3729" s="148">
        <f t="shared" si="523"/>
        <v>1000</v>
      </c>
      <c r="AO3729" s="148">
        <f t="shared" si="524"/>
        <v>51</v>
      </c>
      <c r="AP3729" s="148">
        <v>26</v>
      </c>
      <c r="AQ3729" s="140">
        <v>44</v>
      </c>
      <c r="AS3729" s="42">
        <f t="shared" si="525"/>
        <v>3302.2873693838869</v>
      </c>
      <c r="AT3729" s="101">
        <f t="shared" si="526"/>
        <v>0</v>
      </c>
      <c r="AU3729" s="42">
        <f t="shared" si="527"/>
        <v>3302.2873693838869</v>
      </c>
      <c r="AV3729" s="42">
        <f t="shared" si="528"/>
        <v>738.88549366986433</v>
      </c>
      <c r="AW3729" s="102">
        <f t="shared" si="529"/>
        <v>431</v>
      </c>
      <c r="AX3729" s="43">
        <f t="shared" si="522"/>
        <v>0.75</v>
      </c>
      <c r="AY3729" s="43" t="str">
        <f t="shared" si="530"/>
        <v>UTGS</v>
      </c>
    </row>
    <row r="3730" spans="1:51" hidden="1" x14ac:dyDescent="0.2">
      <c r="A3730" s="38">
        <v>3723</v>
      </c>
      <c r="B3730" t="s">
        <v>5806</v>
      </c>
      <c r="C3730" t="s">
        <v>289</v>
      </c>
      <c r="D3730">
        <v>21100</v>
      </c>
      <c r="E3730" t="s">
        <v>197</v>
      </c>
      <c r="F3730">
        <v>5</v>
      </c>
      <c r="G3730" t="str">
        <f>LOOKUP(F3730,{0,6,45},{"F","L","H"})</f>
        <v>F</v>
      </c>
      <c r="H3730" t="s">
        <v>1658</v>
      </c>
      <c r="I3730" s="43" t="str">
        <f>IFERROR(VLOOKUP(#REF!,#REF!,2,FALSE),"No")</f>
        <v>No</v>
      </c>
      <c r="J3730" s="139">
        <v>4</v>
      </c>
      <c r="K3730" s="148">
        <v>18</v>
      </c>
      <c r="L3730" s="148"/>
      <c r="M3730" s="148"/>
      <c r="N3730" s="148"/>
      <c r="O3730" s="148"/>
      <c r="P3730" s="148"/>
      <c r="Q3730" s="148"/>
      <c r="R3730" s="148"/>
      <c r="S3730" s="148"/>
      <c r="T3730" s="148"/>
      <c r="U3730" s="148"/>
      <c r="V3730" s="148"/>
      <c r="W3730" s="148"/>
      <c r="X3730" s="139">
        <v>2</v>
      </c>
      <c r="Y3730" s="148">
        <v>15</v>
      </c>
      <c r="Z3730" s="149">
        <v>4</v>
      </c>
      <c r="AA3730" s="148">
        <v>985</v>
      </c>
      <c r="AB3730" s="148"/>
      <c r="AC3730" s="148"/>
      <c r="AD3730" s="148"/>
      <c r="AE3730" s="148"/>
      <c r="AF3730" s="148"/>
      <c r="AG3730" s="148"/>
      <c r="AH3730" s="148"/>
      <c r="AI3730" s="148"/>
      <c r="AJ3730" s="148"/>
      <c r="AK3730" s="148"/>
      <c r="AL3730" s="139">
        <v>0</v>
      </c>
      <c r="AM3730" s="139">
        <v>0</v>
      </c>
      <c r="AN3730" s="148">
        <f t="shared" si="523"/>
        <v>1000</v>
      </c>
      <c r="AO3730" s="148">
        <f t="shared" si="524"/>
        <v>18</v>
      </c>
      <c r="AP3730" s="148">
        <v>4</v>
      </c>
      <c r="AQ3730" s="140">
        <v>8</v>
      </c>
      <c r="AS3730" s="42">
        <f t="shared" si="525"/>
        <v>1377.782600959019</v>
      </c>
      <c r="AT3730" s="101">
        <f t="shared" si="526"/>
        <v>0</v>
      </c>
      <c r="AU3730" s="42">
        <f t="shared" si="527"/>
        <v>1377.782600959019</v>
      </c>
      <c r="AV3730" s="42">
        <f t="shared" si="528"/>
        <v>4946.676465184255</v>
      </c>
      <c r="AW3730" s="102">
        <f t="shared" si="529"/>
        <v>18747.149999999998</v>
      </c>
      <c r="AX3730" s="43">
        <f t="shared" si="522"/>
        <v>4</v>
      </c>
      <c r="AY3730" s="43" t="str">
        <f t="shared" si="530"/>
        <v>UTGS</v>
      </c>
    </row>
    <row r="3731" spans="1:51" hidden="1" x14ac:dyDescent="0.2">
      <c r="A3731" s="38">
        <v>3724</v>
      </c>
      <c r="B3731" t="s">
        <v>362</v>
      </c>
      <c r="C3731" t="s">
        <v>289</v>
      </c>
      <c r="D3731">
        <v>320</v>
      </c>
      <c r="E3731" t="s">
        <v>1842</v>
      </c>
      <c r="F3731">
        <v>0.25</v>
      </c>
      <c r="G3731" t="str">
        <f>LOOKUP(F3731,{0,6,45},{"F","L","H"})</f>
        <v>F</v>
      </c>
      <c r="H3731" t="s">
        <v>5300</v>
      </c>
      <c r="I3731" s="43" t="str">
        <f>IFERROR(VLOOKUP(#REF!,#REF!,2,FALSE),"No")</f>
        <v>No</v>
      </c>
      <c r="J3731" s="139">
        <v>0.5</v>
      </c>
      <c r="K3731" s="148">
        <v>47</v>
      </c>
      <c r="L3731" s="148"/>
      <c r="M3731" s="148"/>
      <c r="N3731" s="148"/>
      <c r="O3731" s="148"/>
      <c r="P3731" s="148"/>
      <c r="Q3731" s="148"/>
      <c r="R3731" s="148"/>
      <c r="S3731" s="148"/>
      <c r="T3731" s="148"/>
      <c r="U3731" s="148"/>
      <c r="V3731" s="148"/>
      <c r="W3731" s="148"/>
      <c r="X3731" s="139">
        <v>2</v>
      </c>
      <c r="Y3731" s="148">
        <v>1000</v>
      </c>
      <c r="Z3731" s="148"/>
      <c r="AA3731" s="148"/>
      <c r="AB3731" s="148"/>
      <c r="AC3731" s="148"/>
      <c r="AD3731" s="148"/>
      <c r="AE3731" s="148"/>
      <c r="AF3731" s="148"/>
      <c r="AG3731" s="148"/>
      <c r="AH3731" s="148"/>
      <c r="AI3731" s="148"/>
      <c r="AJ3731" s="148"/>
      <c r="AK3731" s="148"/>
      <c r="AL3731" s="139">
        <v>0</v>
      </c>
      <c r="AM3731" s="139">
        <v>0</v>
      </c>
      <c r="AN3731" s="148">
        <f t="shared" si="523"/>
        <v>1000</v>
      </c>
      <c r="AO3731" s="148">
        <f t="shared" si="524"/>
        <v>47</v>
      </c>
      <c r="AP3731" s="148">
        <v>7</v>
      </c>
      <c r="AQ3731" s="140">
        <v>7</v>
      </c>
      <c r="AS3731" s="42">
        <f t="shared" si="525"/>
        <v>3214.9634580596612</v>
      </c>
      <c r="AT3731" s="101">
        <f t="shared" si="526"/>
        <v>0</v>
      </c>
      <c r="AU3731" s="42">
        <f t="shared" si="527"/>
        <v>3214.9634580596612</v>
      </c>
      <c r="AV3731" s="42">
        <f t="shared" si="528"/>
        <v>4644.4231030677192</v>
      </c>
      <c r="AW3731" s="102">
        <f t="shared" si="529"/>
        <v>431</v>
      </c>
      <c r="AX3731" s="43">
        <f t="shared" si="522"/>
        <v>0.5</v>
      </c>
      <c r="AY3731" s="43" t="str">
        <f t="shared" si="530"/>
        <v>UTGS</v>
      </c>
    </row>
    <row r="3732" spans="1:51" hidden="1" x14ac:dyDescent="0.2">
      <c r="A3732" s="38">
        <v>3725</v>
      </c>
      <c r="B3732" t="s">
        <v>5806</v>
      </c>
      <c r="C3732" t="s">
        <v>5746</v>
      </c>
      <c r="D3732">
        <v>17800</v>
      </c>
      <c r="E3732" t="s">
        <v>220</v>
      </c>
      <c r="F3732">
        <v>2</v>
      </c>
      <c r="G3732" t="str">
        <f>LOOKUP(F3732,{0,6,45},{"F","L","H"})</f>
        <v>F</v>
      </c>
      <c r="H3732" t="s">
        <v>1659</v>
      </c>
      <c r="I3732" s="43" t="str">
        <f>IFERROR(VLOOKUP(#REF!,#REF!,2,FALSE),"No")</f>
        <v>No</v>
      </c>
      <c r="J3732" s="139">
        <v>2</v>
      </c>
      <c r="K3732" s="148">
        <v>61</v>
      </c>
      <c r="L3732" s="148"/>
      <c r="M3732" s="148"/>
      <c r="N3732" s="148"/>
      <c r="O3732" s="148"/>
      <c r="P3732" s="148"/>
      <c r="Q3732" s="148"/>
      <c r="R3732" s="148"/>
      <c r="S3732" s="148"/>
      <c r="T3732" s="148"/>
      <c r="U3732" s="148"/>
      <c r="V3732" s="148"/>
      <c r="W3732" s="148"/>
      <c r="X3732" s="139">
        <v>4</v>
      </c>
      <c r="Y3732" s="148">
        <v>97.04</v>
      </c>
      <c r="Z3732" s="148">
        <v>6</v>
      </c>
      <c r="AA3732" s="148">
        <v>3</v>
      </c>
      <c r="AB3732" s="148">
        <v>10</v>
      </c>
      <c r="AC3732" s="148">
        <v>0.56999999999999995</v>
      </c>
      <c r="AD3732" s="148">
        <v>16</v>
      </c>
      <c r="AE3732" s="148">
        <v>899.39</v>
      </c>
      <c r="AF3732" s="148"/>
      <c r="AG3732" s="148"/>
      <c r="AH3732" s="148"/>
      <c r="AI3732" s="148"/>
      <c r="AJ3732" s="148"/>
      <c r="AK3732" s="148"/>
      <c r="AL3732" s="139">
        <v>0</v>
      </c>
      <c r="AM3732" s="139">
        <v>0</v>
      </c>
      <c r="AN3732" s="148">
        <f t="shared" si="523"/>
        <v>1000</v>
      </c>
      <c r="AO3732" s="148">
        <f t="shared" si="524"/>
        <v>61</v>
      </c>
      <c r="AP3732" s="148">
        <v>5</v>
      </c>
      <c r="AQ3732" s="140">
        <v>8</v>
      </c>
      <c r="AS3732" s="42">
        <f t="shared" si="525"/>
        <v>4451.9921476944528</v>
      </c>
      <c r="AT3732" s="101">
        <f t="shared" si="526"/>
        <v>0</v>
      </c>
      <c r="AU3732" s="42">
        <f t="shared" si="527"/>
        <v>4451.9921476944528</v>
      </c>
      <c r="AV3732" s="42">
        <f t="shared" si="528"/>
        <v>8699.2106151842545</v>
      </c>
      <c r="AW3732" s="102">
        <f t="shared" si="529"/>
        <v>15242</v>
      </c>
      <c r="AX3732" s="43">
        <f t="shared" si="522"/>
        <v>2</v>
      </c>
      <c r="AY3732" s="43" t="str">
        <f t="shared" si="530"/>
        <v>UTTSS</v>
      </c>
    </row>
    <row r="3733" spans="1:51" hidden="1" x14ac:dyDescent="0.2">
      <c r="A3733" s="38">
        <v>3726</v>
      </c>
      <c r="B3733" t="s">
        <v>362</v>
      </c>
      <c r="C3733" t="s">
        <v>289</v>
      </c>
      <c r="D3733">
        <v>320</v>
      </c>
      <c r="E3733" t="s">
        <v>1842</v>
      </c>
      <c r="F3733">
        <v>0.25</v>
      </c>
      <c r="G3733" t="str">
        <f>LOOKUP(F3733,{0,6,45},{"F","L","H"})</f>
        <v>F</v>
      </c>
      <c r="H3733" t="s">
        <v>5301</v>
      </c>
      <c r="I3733" s="43" t="str">
        <f>IFERROR(VLOOKUP(#REF!,#REF!,2,FALSE),"No")</f>
        <v>No</v>
      </c>
      <c r="J3733" s="149">
        <v>0.5</v>
      </c>
      <c r="K3733" s="148">
        <v>47</v>
      </c>
      <c r="L3733" s="148"/>
      <c r="M3733" s="148"/>
      <c r="N3733" s="148"/>
      <c r="O3733" s="148"/>
      <c r="P3733" s="148"/>
      <c r="Q3733" s="148"/>
      <c r="R3733" s="148"/>
      <c r="S3733" s="148"/>
      <c r="T3733" s="148"/>
      <c r="U3733" s="148"/>
      <c r="V3733" s="148"/>
      <c r="W3733" s="148"/>
      <c r="X3733" s="139">
        <v>2</v>
      </c>
      <c r="Y3733" s="148">
        <v>746.37</v>
      </c>
      <c r="Z3733" s="149">
        <v>4</v>
      </c>
      <c r="AA3733" s="148">
        <v>253.63</v>
      </c>
      <c r="AB3733" s="148"/>
      <c r="AC3733" s="148"/>
      <c r="AD3733" s="148"/>
      <c r="AE3733" s="148"/>
      <c r="AF3733" s="148"/>
      <c r="AG3733" s="148"/>
      <c r="AH3733" s="148"/>
      <c r="AI3733" s="148"/>
      <c r="AJ3733" s="148"/>
      <c r="AK3733" s="148"/>
      <c r="AL3733" s="139">
        <v>0</v>
      </c>
      <c r="AM3733" s="139">
        <v>0</v>
      </c>
      <c r="AN3733" s="148">
        <f t="shared" si="523"/>
        <v>1000</v>
      </c>
      <c r="AO3733" s="148">
        <f t="shared" si="524"/>
        <v>47</v>
      </c>
      <c r="AP3733" s="148">
        <v>7</v>
      </c>
      <c r="AQ3733" s="140">
        <v>7</v>
      </c>
      <c r="AS3733" s="42">
        <f t="shared" si="525"/>
        <v>3214.9634580596612</v>
      </c>
      <c r="AT3733" s="101">
        <f t="shared" si="526"/>
        <v>0</v>
      </c>
      <c r="AU3733" s="42">
        <f t="shared" si="527"/>
        <v>3214.9634580596612</v>
      </c>
      <c r="AV3733" s="42">
        <f t="shared" si="528"/>
        <v>4904.212688782005</v>
      </c>
      <c r="AW3733" s="102">
        <f t="shared" si="529"/>
        <v>431</v>
      </c>
      <c r="AX3733" s="43">
        <f t="shared" si="522"/>
        <v>0.5</v>
      </c>
      <c r="AY3733" s="43" t="str">
        <f t="shared" si="530"/>
        <v>UTGS</v>
      </c>
    </row>
    <row r="3734" spans="1:51" hidden="1" x14ac:dyDescent="0.2">
      <c r="A3734" s="38">
        <v>3727</v>
      </c>
      <c r="B3734" t="s">
        <v>362</v>
      </c>
      <c r="C3734" t="s">
        <v>289</v>
      </c>
      <c r="D3734">
        <v>540</v>
      </c>
      <c r="E3734" t="s">
        <v>1250</v>
      </c>
      <c r="F3734">
        <v>0.25</v>
      </c>
      <c r="G3734" t="str">
        <f>LOOKUP(F3734,{0,6,45},{"F","L","H"})</f>
        <v>F</v>
      </c>
      <c r="H3734" t="s">
        <v>5302</v>
      </c>
      <c r="I3734" s="43" t="str">
        <f>IFERROR(VLOOKUP(#REF!,#REF!,2,FALSE),"No")</f>
        <v>No</v>
      </c>
      <c r="J3734" s="149">
        <v>0.5</v>
      </c>
      <c r="K3734" s="148">
        <v>18</v>
      </c>
      <c r="L3734" s="148"/>
      <c r="M3734" s="148"/>
      <c r="N3734" s="148"/>
      <c r="O3734" s="148"/>
      <c r="P3734" s="148"/>
      <c r="Q3734" s="148"/>
      <c r="R3734" s="148"/>
      <c r="S3734" s="148"/>
      <c r="T3734" s="148"/>
      <c r="U3734" s="148"/>
      <c r="V3734" s="148"/>
      <c r="W3734" s="148"/>
      <c r="X3734" s="139">
        <v>0.75</v>
      </c>
      <c r="Y3734" s="148">
        <v>321.92</v>
      </c>
      <c r="Z3734" s="149">
        <v>2</v>
      </c>
      <c r="AA3734" s="148">
        <v>678.08</v>
      </c>
      <c r="AB3734" s="148"/>
      <c r="AC3734" s="148"/>
      <c r="AD3734" s="148"/>
      <c r="AE3734" s="148"/>
      <c r="AF3734" s="148"/>
      <c r="AG3734" s="148"/>
      <c r="AH3734" s="148"/>
      <c r="AI3734" s="148"/>
      <c r="AJ3734" s="148"/>
      <c r="AK3734" s="148"/>
      <c r="AL3734" s="139">
        <v>0</v>
      </c>
      <c r="AM3734" s="139">
        <v>0</v>
      </c>
      <c r="AN3734" s="148">
        <f t="shared" si="523"/>
        <v>1000</v>
      </c>
      <c r="AO3734" s="148">
        <f t="shared" si="524"/>
        <v>18</v>
      </c>
      <c r="AP3734" s="148">
        <v>18</v>
      </c>
      <c r="AQ3734" s="140">
        <v>18</v>
      </c>
      <c r="AS3734" s="42">
        <f t="shared" si="525"/>
        <v>1231.2626009590192</v>
      </c>
      <c r="AT3734" s="101">
        <f t="shared" si="526"/>
        <v>0</v>
      </c>
      <c r="AU3734" s="42">
        <f t="shared" si="527"/>
        <v>1231.2626009590192</v>
      </c>
      <c r="AV3734" s="42">
        <f t="shared" si="528"/>
        <v>1941.7286289707797</v>
      </c>
      <c r="AW3734" s="102">
        <f t="shared" si="529"/>
        <v>585.0096169344007</v>
      </c>
      <c r="AX3734" s="43">
        <f t="shared" si="522"/>
        <v>0.5</v>
      </c>
      <c r="AY3734" s="43" t="str">
        <f t="shared" si="530"/>
        <v>UTGS</v>
      </c>
    </row>
    <row r="3735" spans="1:51" hidden="1" x14ac:dyDescent="0.2">
      <c r="A3735" s="38">
        <v>3728</v>
      </c>
      <c r="B3735" t="s">
        <v>362</v>
      </c>
      <c r="C3735" t="s">
        <v>289</v>
      </c>
      <c r="D3735">
        <v>306</v>
      </c>
      <c r="E3735" t="s">
        <v>1224</v>
      </c>
      <c r="F3735">
        <v>0.25</v>
      </c>
      <c r="G3735" t="str">
        <f>LOOKUP(F3735,{0,6,45},{"F","L","H"})</f>
        <v>F</v>
      </c>
      <c r="H3735" t="s">
        <v>5303</v>
      </c>
      <c r="I3735" s="43" t="str">
        <f>IFERROR(VLOOKUP(#REF!,#REF!,2,FALSE),"No")</f>
        <v>No</v>
      </c>
      <c r="J3735" s="139">
        <v>0.5</v>
      </c>
      <c r="K3735" s="148">
        <v>46</v>
      </c>
      <c r="L3735" s="148"/>
      <c r="M3735" s="148"/>
      <c r="N3735" s="148"/>
      <c r="O3735" s="148"/>
      <c r="P3735" s="148"/>
      <c r="Q3735" s="148"/>
      <c r="R3735" s="148"/>
      <c r="S3735" s="148"/>
      <c r="T3735" s="148"/>
      <c r="U3735" s="148"/>
      <c r="V3735" s="148"/>
      <c r="W3735" s="148"/>
      <c r="X3735" s="139">
        <v>2</v>
      </c>
      <c r="Y3735" s="148">
        <v>780.27</v>
      </c>
      <c r="Z3735" s="148">
        <v>4</v>
      </c>
      <c r="AA3735" s="148">
        <v>219.73</v>
      </c>
      <c r="AB3735" s="148"/>
      <c r="AC3735" s="148"/>
      <c r="AD3735" s="148"/>
      <c r="AE3735" s="148"/>
      <c r="AF3735" s="148"/>
      <c r="AG3735" s="148"/>
      <c r="AH3735" s="148"/>
      <c r="AI3735" s="148"/>
      <c r="AJ3735" s="148"/>
      <c r="AK3735" s="148"/>
      <c r="AL3735" s="139">
        <v>0</v>
      </c>
      <c r="AM3735" s="139">
        <v>0</v>
      </c>
      <c r="AN3735" s="148">
        <f t="shared" si="523"/>
        <v>1000</v>
      </c>
      <c r="AO3735" s="148">
        <f t="shared" si="524"/>
        <v>46</v>
      </c>
      <c r="AP3735" s="148">
        <v>6</v>
      </c>
      <c r="AQ3735" s="140">
        <v>6</v>
      </c>
      <c r="AS3735" s="42">
        <f t="shared" si="525"/>
        <v>3146.5599802286047</v>
      </c>
      <c r="AT3735" s="101">
        <f t="shared" si="526"/>
        <v>0</v>
      </c>
      <c r="AU3735" s="42">
        <f t="shared" si="527"/>
        <v>3146.5599802286047</v>
      </c>
      <c r="AV3735" s="42">
        <f t="shared" si="528"/>
        <v>5681.0709702456725</v>
      </c>
      <c r="AW3735" s="102">
        <f t="shared" si="529"/>
        <v>431</v>
      </c>
      <c r="AX3735" s="43">
        <f t="shared" si="522"/>
        <v>0.5</v>
      </c>
      <c r="AY3735" s="43" t="str">
        <f t="shared" si="530"/>
        <v>UTGS</v>
      </c>
    </row>
    <row r="3736" spans="1:51" hidden="1" x14ac:dyDescent="0.2">
      <c r="A3736" s="38">
        <v>3729</v>
      </c>
      <c r="B3736" t="s">
        <v>5806</v>
      </c>
      <c r="C3736" t="s">
        <v>289</v>
      </c>
      <c r="D3736">
        <v>30300</v>
      </c>
      <c r="E3736" t="s">
        <v>219</v>
      </c>
      <c r="F3736">
        <v>5</v>
      </c>
      <c r="G3736" t="str">
        <f>LOOKUP(F3736,{0,6,45},{"F","L","H"})</f>
        <v>F</v>
      </c>
      <c r="H3736" t="s">
        <v>1660</v>
      </c>
      <c r="I3736" s="43" t="str">
        <f>IFERROR(VLOOKUP(#REF!,#REF!,2,FALSE),"No")</f>
        <v>No</v>
      </c>
      <c r="J3736" s="139">
        <v>3</v>
      </c>
      <c r="K3736" s="148">
        <v>106</v>
      </c>
      <c r="L3736" s="148"/>
      <c r="M3736" s="148"/>
      <c r="N3736" s="148"/>
      <c r="O3736" s="148"/>
      <c r="P3736" s="148"/>
      <c r="Q3736" s="148"/>
      <c r="R3736" s="148"/>
      <c r="S3736" s="148"/>
      <c r="T3736" s="148"/>
      <c r="U3736" s="148"/>
      <c r="V3736" s="148"/>
      <c r="W3736" s="148"/>
      <c r="X3736" s="139">
        <v>4</v>
      </c>
      <c r="Y3736" s="148">
        <v>1000</v>
      </c>
      <c r="Z3736" s="148"/>
      <c r="AA3736" s="148"/>
      <c r="AB3736" s="148"/>
      <c r="AC3736" s="148"/>
      <c r="AD3736" s="148"/>
      <c r="AE3736" s="148"/>
      <c r="AF3736" s="148"/>
      <c r="AG3736" s="148"/>
      <c r="AH3736" s="148"/>
      <c r="AI3736" s="148"/>
      <c r="AJ3736" s="148"/>
      <c r="AK3736" s="148"/>
      <c r="AL3736" s="139">
        <v>0</v>
      </c>
      <c r="AM3736" s="139">
        <v>0</v>
      </c>
      <c r="AN3736" s="148">
        <f t="shared" si="523"/>
        <v>1000</v>
      </c>
      <c r="AO3736" s="148">
        <f t="shared" si="524"/>
        <v>106</v>
      </c>
      <c r="AP3736" s="148">
        <v>2</v>
      </c>
      <c r="AQ3736" s="140">
        <v>4</v>
      </c>
      <c r="AS3736" s="42">
        <f t="shared" si="525"/>
        <v>7736.2486500920004</v>
      </c>
      <c r="AT3736" s="101">
        <f t="shared" si="526"/>
        <v>0</v>
      </c>
      <c r="AU3736" s="42">
        <f t="shared" si="527"/>
        <v>7736.2486500920004</v>
      </c>
      <c r="AV3736" s="42">
        <f t="shared" si="528"/>
        <v>9920.2404303685089</v>
      </c>
      <c r="AW3736" s="102">
        <f t="shared" si="529"/>
        <v>27686.400000000001</v>
      </c>
      <c r="AX3736" s="43">
        <f t="shared" si="522"/>
        <v>3</v>
      </c>
      <c r="AY3736" s="43" t="str">
        <f t="shared" si="530"/>
        <v>UTGS</v>
      </c>
    </row>
    <row r="3737" spans="1:51" hidden="1" x14ac:dyDescent="0.2">
      <c r="A3737" s="38">
        <v>3730</v>
      </c>
      <c r="B3737" t="s">
        <v>362</v>
      </c>
      <c r="C3737" t="s">
        <v>289</v>
      </c>
      <c r="D3737">
        <v>955</v>
      </c>
      <c r="E3737" t="s">
        <v>1250</v>
      </c>
      <c r="F3737">
        <v>2</v>
      </c>
      <c r="G3737" t="str">
        <f>LOOKUP(F3737,{0,6,45},{"F","L","H"})</f>
        <v>F</v>
      </c>
      <c r="H3737" t="s">
        <v>5304</v>
      </c>
      <c r="I3737" s="43" t="str">
        <f>IFERROR(VLOOKUP(#REF!,#REF!,2,FALSE),"No")</f>
        <v>No</v>
      </c>
      <c r="J3737" s="139">
        <v>0.75</v>
      </c>
      <c r="K3737" s="148">
        <v>50</v>
      </c>
      <c r="L3737" s="148"/>
      <c r="M3737" s="148"/>
      <c r="N3737" s="148"/>
      <c r="O3737" s="148"/>
      <c r="P3737" s="148"/>
      <c r="Q3737" s="148"/>
      <c r="R3737" s="148"/>
      <c r="S3737" s="148"/>
      <c r="T3737" s="148"/>
      <c r="U3737" s="148"/>
      <c r="V3737" s="148"/>
      <c r="W3737" s="148"/>
      <c r="X3737" s="139">
        <v>0.75</v>
      </c>
      <c r="Y3737" s="148">
        <v>288</v>
      </c>
      <c r="Z3737" s="148">
        <v>2</v>
      </c>
      <c r="AA3737" s="148">
        <v>712</v>
      </c>
      <c r="AB3737" s="148"/>
      <c r="AC3737" s="148"/>
      <c r="AD3737" s="148"/>
      <c r="AE3737" s="148"/>
      <c r="AF3737" s="148"/>
      <c r="AG3737" s="148"/>
      <c r="AH3737" s="148"/>
      <c r="AI3737" s="148"/>
      <c r="AJ3737" s="148"/>
      <c r="AK3737" s="148"/>
      <c r="AL3737" s="139">
        <v>0</v>
      </c>
      <c r="AM3737" s="139">
        <v>0</v>
      </c>
      <c r="AN3737" s="148">
        <f t="shared" si="523"/>
        <v>1000</v>
      </c>
      <c r="AO3737" s="148">
        <f t="shared" si="524"/>
        <v>50</v>
      </c>
      <c r="AP3737" s="148">
        <v>16</v>
      </c>
      <c r="AQ3737" s="140">
        <v>16</v>
      </c>
      <c r="AS3737" s="42">
        <f t="shared" si="525"/>
        <v>3219.1738915528304</v>
      </c>
      <c r="AT3737" s="101">
        <f t="shared" si="526"/>
        <v>0</v>
      </c>
      <c r="AU3737" s="42">
        <f t="shared" si="527"/>
        <v>3219.1738915528304</v>
      </c>
      <c r="AV3737" s="42">
        <f t="shared" si="528"/>
        <v>2168.3751075921273</v>
      </c>
      <c r="AW3737" s="102">
        <f t="shared" si="529"/>
        <v>1475.8772811117678</v>
      </c>
      <c r="AX3737" s="43">
        <f t="shared" si="522"/>
        <v>0.75</v>
      </c>
      <c r="AY3737" s="43" t="str">
        <f t="shared" si="530"/>
        <v>UTGS</v>
      </c>
    </row>
    <row r="3738" spans="1:51" hidden="1" x14ac:dyDescent="0.2">
      <c r="A3738" s="38">
        <v>3731</v>
      </c>
      <c r="B3738" t="s">
        <v>362</v>
      </c>
      <c r="C3738" t="s">
        <v>289</v>
      </c>
      <c r="D3738">
        <v>955</v>
      </c>
      <c r="E3738" t="s">
        <v>195</v>
      </c>
      <c r="F3738">
        <v>2</v>
      </c>
      <c r="G3738" t="str">
        <f>LOOKUP(F3738,{0,6,45},{"F","L","H"})</f>
        <v>F</v>
      </c>
      <c r="H3738" t="s">
        <v>5305</v>
      </c>
      <c r="I3738" s="43" t="str">
        <f>IFERROR(VLOOKUP(#REF!,#REF!,2,FALSE),"No")</f>
        <v>No</v>
      </c>
      <c r="J3738" s="139">
        <v>0.75</v>
      </c>
      <c r="K3738" s="148">
        <v>25</v>
      </c>
      <c r="L3738" s="148"/>
      <c r="M3738" s="148"/>
      <c r="N3738" s="148"/>
      <c r="O3738" s="148"/>
      <c r="P3738" s="148"/>
      <c r="Q3738" s="148"/>
      <c r="R3738" s="148"/>
      <c r="S3738" s="148"/>
      <c r="T3738" s="148"/>
      <c r="U3738" s="148"/>
      <c r="V3738" s="148"/>
      <c r="W3738" s="148"/>
      <c r="X3738" s="139">
        <v>0.75</v>
      </c>
      <c r="Y3738" s="148">
        <v>333.17</v>
      </c>
      <c r="Z3738" s="148">
        <v>2</v>
      </c>
      <c r="AA3738" s="148">
        <v>666.83</v>
      </c>
      <c r="AB3738" s="148"/>
      <c r="AC3738" s="148"/>
      <c r="AD3738" s="148"/>
      <c r="AE3738" s="148"/>
      <c r="AF3738" s="148"/>
      <c r="AG3738" s="148"/>
      <c r="AH3738" s="148"/>
      <c r="AI3738" s="148"/>
      <c r="AJ3738" s="148"/>
      <c r="AK3738" s="148"/>
      <c r="AL3738" s="139">
        <v>0</v>
      </c>
      <c r="AM3738" s="139">
        <v>0</v>
      </c>
      <c r="AN3738" s="148">
        <f t="shared" si="523"/>
        <v>1000</v>
      </c>
      <c r="AO3738" s="148">
        <f t="shared" si="524"/>
        <v>25</v>
      </c>
      <c r="AP3738" s="148">
        <v>14</v>
      </c>
      <c r="AQ3738" s="140">
        <v>14</v>
      </c>
      <c r="AS3738" s="42">
        <f t="shared" si="525"/>
        <v>1609.5869457764152</v>
      </c>
      <c r="AT3738" s="101">
        <f t="shared" si="526"/>
        <v>0</v>
      </c>
      <c r="AU3738" s="42">
        <f t="shared" si="527"/>
        <v>1609.5869457764152</v>
      </c>
      <c r="AV3738" s="42">
        <f t="shared" si="528"/>
        <v>2502.5993086767171</v>
      </c>
      <c r="AW3738" s="102">
        <f t="shared" si="529"/>
        <v>1475.8772811117678</v>
      </c>
      <c r="AX3738" s="43">
        <f t="shared" si="522"/>
        <v>0.75</v>
      </c>
      <c r="AY3738" s="43" t="str">
        <f t="shared" si="530"/>
        <v>UTGS</v>
      </c>
    </row>
    <row r="3739" spans="1:51" hidden="1" x14ac:dyDescent="0.2">
      <c r="A3739" s="38">
        <v>3732</v>
      </c>
      <c r="B3739" t="s">
        <v>362</v>
      </c>
      <c r="C3739" t="s">
        <v>289</v>
      </c>
      <c r="D3739">
        <v>550</v>
      </c>
      <c r="E3739" t="s">
        <v>1842</v>
      </c>
      <c r="F3739">
        <v>2</v>
      </c>
      <c r="G3739" t="str">
        <f>LOOKUP(F3739,{0,6,45},{"F","L","H"})</f>
        <v>F</v>
      </c>
      <c r="H3739" t="s">
        <v>5306</v>
      </c>
      <c r="I3739" s="43" t="str">
        <f>IFERROR(VLOOKUP(#REF!,#REF!,2,FALSE),"No")</f>
        <v>No</v>
      </c>
      <c r="J3739" s="139">
        <v>0.75</v>
      </c>
      <c r="K3739" s="148">
        <v>61</v>
      </c>
      <c r="L3739" s="148"/>
      <c r="M3739" s="148"/>
      <c r="N3739" s="148"/>
      <c r="O3739" s="148"/>
      <c r="P3739" s="148"/>
      <c r="Q3739" s="148"/>
      <c r="R3739" s="148"/>
      <c r="S3739" s="148"/>
      <c r="T3739" s="148"/>
      <c r="U3739" s="148"/>
      <c r="V3739" s="148"/>
      <c r="W3739" s="148"/>
      <c r="X3739" s="139">
        <v>2</v>
      </c>
      <c r="Y3739" s="148">
        <v>1000</v>
      </c>
      <c r="Z3739" s="149"/>
      <c r="AA3739" s="148"/>
      <c r="AB3739" s="149"/>
      <c r="AC3739" s="148"/>
      <c r="AD3739" s="148"/>
      <c r="AE3739" s="148"/>
      <c r="AF3739" s="148"/>
      <c r="AG3739" s="148"/>
      <c r="AH3739" s="148"/>
      <c r="AI3739" s="148"/>
      <c r="AJ3739" s="148"/>
      <c r="AK3739" s="148"/>
      <c r="AL3739" s="139">
        <v>0</v>
      </c>
      <c r="AM3739" s="139">
        <v>0</v>
      </c>
      <c r="AN3739" s="148">
        <f t="shared" si="523"/>
        <v>1000</v>
      </c>
      <c r="AO3739" s="148">
        <f t="shared" si="524"/>
        <v>61</v>
      </c>
      <c r="AP3739" s="148">
        <v>13</v>
      </c>
      <c r="AQ3739" s="140">
        <v>70</v>
      </c>
      <c r="AS3739" s="42">
        <f t="shared" si="525"/>
        <v>3927.3921476944533</v>
      </c>
      <c r="AT3739" s="101">
        <f t="shared" si="526"/>
        <v>0</v>
      </c>
      <c r="AU3739" s="42">
        <f t="shared" si="527"/>
        <v>3927.3921476944533</v>
      </c>
      <c r="AV3739" s="42">
        <f t="shared" si="528"/>
        <v>464.4423103067719</v>
      </c>
      <c r="AW3739" s="102">
        <f t="shared" si="529"/>
        <v>585.0096169344007</v>
      </c>
      <c r="AX3739" s="43">
        <f t="shared" si="522"/>
        <v>0.75</v>
      </c>
      <c r="AY3739" s="43" t="str">
        <f t="shared" si="530"/>
        <v>UTGS</v>
      </c>
    </row>
    <row r="3740" spans="1:51" hidden="1" x14ac:dyDescent="0.2">
      <c r="A3740" s="38">
        <v>3733</v>
      </c>
      <c r="B3740" t="s">
        <v>5806</v>
      </c>
      <c r="C3740" t="s">
        <v>292</v>
      </c>
      <c r="D3740">
        <v>9200</v>
      </c>
      <c r="E3740" t="s">
        <v>212</v>
      </c>
      <c r="F3740">
        <v>5</v>
      </c>
      <c r="G3740" t="str">
        <f>LOOKUP(F3740,{0,6,45},{"F","L","H"})</f>
        <v>F</v>
      </c>
      <c r="H3740" t="s">
        <v>2031</v>
      </c>
      <c r="I3740" s="43" t="str">
        <f>IFERROR(VLOOKUP(#REF!,#REF!,2,FALSE),"No")</f>
        <v>No</v>
      </c>
      <c r="J3740" s="139">
        <v>2</v>
      </c>
      <c r="K3740" s="148">
        <v>68</v>
      </c>
      <c r="L3740" s="148"/>
      <c r="M3740" s="148"/>
      <c r="N3740" s="148"/>
      <c r="O3740" s="148"/>
      <c r="P3740" s="148"/>
      <c r="Q3740" s="148"/>
      <c r="R3740" s="148"/>
      <c r="S3740" s="148"/>
      <c r="T3740" s="148"/>
      <c r="U3740" s="148"/>
      <c r="V3740" s="148"/>
      <c r="W3740" s="148"/>
      <c r="X3740" s="139">
        <v>2</v>
      </c>
      <c r="Y3740" s="148">
        <v>1000</v>
      </c>
      <c r="Z3740" s="148"/>
      <c r="AA3740" s="148"/>
      <c r="AB3740" s="148"/>
      <c r="AC3740" s="148"/>
      <c r="AD3740" s="148"/>
      <c r="AE3740" s="148"/>
      <c r="AF3740" s="148"/>
      <c r="AG3740" s="148"/>
      <c r="AH3740" s="148"/>
      <c r="AI3740" s="148"/>
      <c r="AJ3740" s="148"/>
      <c r="AK3740" s="148"/>
      <c r="AL3740" s="139">
        <v>0</v>
      </c>
      <c r="AM3740" s="139">
        <v>0</v>
      </c>
      <c r="AN3740" s="148">
        <f t="shared" si="523"/>
        <v>1000</v>
      </c>
      <c r="AO3740" s="148">
        <f t="shared" si="524"/>
        <v>68</v>
      </c>
      <c r="AP3740" s="148">
        <v>5</v>
      </c>
      <c r="AQ3740" s="140">
        <v>5</v>
      </c>
      <c r="AS3740" s="42">
        <f t="shared" si="525"/>
        <v>4962.8764925118494</v>
      </c>
      <c r="AT3740" s="101">
        <f t="shared" si="526"/>
        <v>0</v>
      </c>
      <c r="AU3740" s="42">
        <f t="shared" si="527"/>
        <v>4962.8764925118494</v>
      </c>
      <c r="AV3740" s="42">
        <f t="shared" si="528"/>
        <v>6502.1923442948064</v>
      </c>
      <c r="AW3740" s="102">
        <f t="shared" si="529"/>
        <v>5118</v>
      </c>
      <c r="AX3740" s="43">
        <f t="shared" si="522"/>
        <v>2</v>
      </c>
      <c r="AY3740" s="43" t="str">
        <f t="shared" si="530"/>
        <v>UTFS</v>
      </c>
    </row>
    <row r="3741" spans="1:51" hidden="1" x14ac:dyDescent="0.2">
      <c r="A3741" s="38">
        <v>3734</v>
      </c>
      <c r="B3741" t="s">
        <v>362</v>
      </c>
      <c r="C3741" t="s">
        <v>289</v>
      </c>
      <c r="D3741">
        <v>550</v>
      </c>
      <c r="E3741" t="s">
        <v>1245</v>
      </c>
      <c r="F3741">
        <v>2</v>
      </c>
      <c r="G3741" t="str">
        <f>LOOKUP(F3741,{0,6,45},{"F","L","H"})</f>
        <v>F</v>
      </c>
      <c r="H3741" t="s">
        <v>5307</v>
      </c>
      <c r="I3741" s="43" t="str">
        <f>IFERROR(VLOOKUP(#REF!,#REF!,2,FALSE),"No")</f>
        <v>No</v>
      </c>
      <c r="J3741" s="139">
        <v>0.75</v>
      </c>
      <c r="K3741" s="148">
        <v>72</v>
      </c>
      <c r="L3741" s="148"/>
      <c r="M3741" s="148"/>
      <c r="N3741" s="148"/>
      <c r="O3741" s="148"/>
      <c r="P3741" s="148"/>
      <c r="Q3741" s="148"/>
      <c r="R3741" s="148"/>
      <c r="S3741" s="148"/>
      <c r="T3741" s="148"/>
      <c r="U3741" s="148"/>
      <c r="V3741" s="148"/>
      <c r="W3741" s="148"/>
      <c r="X3741" s="139">
        <v>2</v>
      </c>
      <c r="Y3741" s="148">
        <v>1000</v>
      </c>
      <c r="Z3741" s="148"/>
      <c r="AA3741" s="148"/>
      <c r="AB3741" s="148"/>
      <c r="AC3741" s="148"/>
      <c r="AD3741" s="148"/>
      <c r="AE3741" s="148"/>
      <c r="AF3741" s="148"/>
      <c r="AG3741" s="148"/>
      <c r="AH3741" s="148"/>
      <c r="AI3741" s="148"/>
      <c r="AJ3741" s="148"/>
      <c r="AK3741" s="148"/>
      <c r="AL3741" s="139">
        <v>0</v>
      </c>
      <c r="AM3741" s="139">
        <v>0</v>
      </c>
      <c r="AN3741" s="148">
        <f t="shared" si="523"/>
        <v>1000</v>
      </c>
      <c r="AO3741" s="148">
        <f t="shared" si="524"/>
        <v>72</v>
      </c>
      <c r="AP3741" s="148">
        <v>11</v>
      </c>
      <c r="AQ3741" s="140">
        <v>34</v>
      </c>
      <c r="AS3741" s="42">
        <f t="shared" si="525"/>
        <v>4635.6104038360754</v>
      </c>
      <c r="AT3741" s="101">
        <f t="shared" si="526"/>
        <v>0</v>
      </c>
      <c r="AU3741" s="42">
        <f t="shared" si="527"/>
        <v>4635.6104038360754</v>
      </c>
      <c r="AV3741" s="42">
        <f t="shared" si="528"/>
        <v>956.20475651394213</v>
      </c>
      <c r="AW3741" s="102">
        <f t="shared" si="529"/>
        <v>585.0096169344007</v>
      </c>
      <c r="AX3741" s="43">
        <f t="shared" si="522"/>
        <v>0.75</v>
      </c>
      <c r="AY3741" s="43" t="str">
        <f t="shared" si="530"/>
        <v>UTGS</v>
      </c>
    </row>
    <row r="3742" spans="1:51" hidden="1" x14ac:dyDescent="0.2">
      <c r="A3742" s="38">
        <v>3735</v>
      </c>
      <c r="B3742" t="s">
        <v>5806</v>
      </c>
      <c r="C3742" t="s">
        <v>292</v>
      </c>
      <c r="D3742">
        <v>2400</v>
      </c>
      <c r="E3742" t="s">
        <v>193</v>
      </c>
      <c r="F3742">
        <v>2</v>
      </c>
      <c r="G3742" t="str">
        <f>LOOKUP(F3742,{0,6,45},{"F","L","H"})</f>
        <v>F</v>
      </c>
      <c r="H3742" t="s">
        <v>685</v>
      </c>
      <c r="I3742" s="43" t="str">
        <f>IFERROR(VLOOKUP(#REF!,#REF!,2,FALSE),"No")</f>
        <v>No</v>
      </c>
      <c r="J3742" s="149">
        <v>1.25</v>
      </c>
      <c r="K3742" s="148">
        <v>143</v>
      </c>
      <c r="L3742" s="148"/>
      <c r="M3742" s="148"/>
      <c r="N3742" s="148"/>
      <c r="O3742" s="148"/>
      <c r="P3742" s="148"/>
      <c r="Q3742" s="148"/>
      <c r="R3742" s="148"/>
      <c r="S3742" s="148"/>
      <c r="T3742" s="148"/>
      <c r="U3742" s="148"/>
      <c r="V3742" s="148"/>
      <c r="W3742" s="148"/>
      <c r="X3742" s="139">
        <v>2</v>
      </c>
      <c r="Y3742" s="148">
        <v>186.64</v>
      </c>
      <c r="Z3742" s="149">
        <v>3</v>
      </c>
      <c r="AA3742" s="148">
        <v>104.86</v>
      </c>
      <c r="AB3742" s="148">
        <v>6</v>
      </c>
      <c r="AC3742" s="148">
        <v>708.5</v>
      </c>
      <c r="AD3742" s="148"/>
      <c r="AE3742" s="148"/>
      <c r="AF3742" s="148"/>
      <c r="AG3742" s="148"/>
      <c r="AH3742" s="148"/>
      <c r="AI3742" s="148"/>
      <c r="AJ3742" s="148"/>
      <c r="AK3742" s="148"/>
      <c r="AL3742" s="139">
        <v>0</v>
      </c>
      <c r="AM3742" s="139">
        <v>0</v>
      </c>
      <c r="AN3742" s="148">
        <f t="shared" si="523"/>
        <v>1000</v>
      </c>
      <c r="AO3742" s="148">
        <f t="shared" si="524"/>
        <v>143</v>
      </c>
      <c r="AP3742" s="148">
        <v>2</v>
      </c>
      <c r="AQ3742" s="140">
        <v>2</v>
      </c>
      <c r="AS3742" s="42">
        <f t="shared" si="525"/>
        <v>10655.427329841095</v>
      </c>
      <c r="AT3742" s="101">
        <f t="shared" si="526"/>
        <v>0</v>
      </c>
      <c r="AU3742" s="42">
        <f t="shared" si="527"/>
        <v>10655.427329841095</v>
      </c>
      <c r="AV3742" s="42">
        <f t="shared" si="528"/>
        <v>25339.628460737018</v>
      </c>
      <c r="AW3742" s="102">
        <f t="shared" si="529"/>
        <v>2428.75</v>
      </c>
      <c r="AX3742" s="43">
        <f t="shared" si="522"/>
        <v>1.25</v>
      </c>
      <c r="AY3742" s="43" t="str">
        <f t="shared" si="530"/>
        <v>UTFS</v>
      </c>
    </row>
    <row r="3743" spans="1:51" hidden="1" x14ac:dyDescent="0.2">
      <c r="A3743" s="38">
        <v>3736</v>
      </c>
      <c r="B3743" t="s">
        <v>5806</v>
      </c>
      <c r="C3743" t="s">
        <v>289</v>
      </c>
      <c r="D3743">
        <v>550</v>
      </c>
      <c r="E3743" t="s">
        <v>1228</v>
      </c>
      <c r="F3743">
        <v>2</v>
      </c>
      <c r="G3743" t="str">
        <f>LOOKUP(F3743,{0,6,45},{"F","L","H"})</f>
        <v>F</v>
      </c>
      <c r="H3743" t="s">
        <v>5308</v>
      </c>
      <c r="I3743" s="43" t="str">
        <f>IFERROR(VLOOKUP(#REF!,#REF!,2,FALSE),"No")</f>
        <v>No</v>
      </c>
      <c r="J3743" s="139">
        <v>1.25</v>
      </c>
      <c r="K3743" s="148">
        <v>41</v>
      </c>
      <c r="L3743" s="148"/>
      <c r="M3743" s="148"/>
      <c r="N3743" s="148"/>
      <c r="O3743" s="148"/>
      <c r="P3743" s="148"/>
      <c r="Q3743" s="148"/>
      <c r="R3743" s="148"/>
      <c r="S3743" s="148"/>
      <c r="T3743" s="148"/>
      <c r="U3743" s="148"/>
      <c r="V3743" s="148"/>
      <c r="W3743" s="148"/>
      <c r="X3743" s="139">
        <v>1.25</v>
      </c>
      <c r="Y3743" s="148">
        <v>13.92</v>
      </c>
      <c r="Z3743" s="149">
        <v>2</v>
      </c>
      <c r="AA3743" s="148">
        <v>41.83</v>
      </c>
      <c r="AB3743" s="148">
        <v>3</v>
      </c>
      <c r="AC3743" s="148">
        <v>180.67</v>
      </c>
      <c r="AD3743" s="148">
        <v>6</v>
      </c>
      <c r="AE3743" s="148">
        <v>759.67</v>
      </c>
      <c r="AF3743" s="148">
        <v>8</v>
      </c>
      <c r="AG3743" s="148">
        <v>3.92</v>
      </c>
      <c r="AH3743" s="148"/>
      <c r="AI3743" s="148"/>
      <c r="AJ3743" s="148"/>
      <c r="AK3743" s="148"/>
      <c r="AL3743" s="139">
        <v>0</v>
      </c>
      <c r="AM3743" s="139">
        <v>0</v>
      </c>
      <c r="AN3743" s="148">
        <f t="shared" si="523"/>
        <v>1000.0099999999999</v>
      </c>
      <c r="AO3743" s="148">
        <f t="shared" si="524"/>
        <v>41</v>
      </c>
      <c r="AP3743" s="148">
        <v>9</v>
      </c>
      <c r="AQ3743" s="140">
        <v>13</v>
      </c>
      <c r="AS3743" s="42">
        <f t="shared" si="525"/>
        <v>3055.0525910733209</v>
      </c>
      <c r="AT3743" s="101">
        <f t="shared" si="526"/>
        <v>0</v>
      </c>
      <c r="AU3743" s="42">
        <f t="shared" si="527"/>
        <v>3055.0525910733209</v>
      </c>
      <c r="AV3743" s="42">
        <f t="shared" si="528"/>
        <v>3945.7220331608655</v>
      </c>
      <c r="AW3743" s="102">
        <f t="shared" si="529"/>
        <v>585.0096169344007</v>
      </c>
      <c r="AX3743" s="43">
        <f t="shared" si="522"/>
        <v>1.25</v>
      </c>
      <c r="AY3743" s="43" t="str">
        <f t="shared" si="530"/>
        <v>UTGS</v>
      </c>
    </row>
    <row r="3744" spans="1:51" hidden="1" x14ac:dyDescent="0.2">
      <c r="A3744" s="38">
        <v>3737</v>
      </c>
      <c r="B3744" t="s">
        <v>362</v>
      </c>
      <c r="C3744" t="s">
        <v>289</v>
      </c>
      <c r="D3744">
        <v>550</v>
      </c>
      <c r="E3744" t="s">
        <v>1223</v>
      </c>
      <c r="F3744">
        <v>2</v>
      </c>
      <c r="G3744" t="str">
        <f>LOOKUP(F3744,{0,6,45},{"F","L","H"})</f>
        <v>F</v>
      </c>
      <c r="H3744" t="s">
        <v>5309</v>
      </c>
      <c r="I3744" s="43" t="str">
        <f>IFERROR(VLOOKUP(#REF!,#REF!,2,FALSE),"No")</f>
        <v>No</v>
      </c>
      <c r="J3744" s="139">
        <v>0.5</v>
      </c>
      <c r="K3744" s="148">
        <v>86</v>
      </c>
      <c r="L3744" s="148"/>
      <c r="M3744" s="148"/>
      <c r="N3744" s="148"/>
      <c r="O3744" s="148"/>
      <c r="P3744" s="148"/>
      <c r="Q3744" s="148"/>
      <c r="R3744" s="148"/>
      <c r="S3744" s="148"/>
      <c r="T3744" s="148"/>
      <c r="U3744" s="148"/>
      <c r="V3744" s="148"/>
      <c r="W3744" s="148"/>
      <c r="X3744" s="139">
        <v>2</v>
      </c>
      <c r="Y3744" s="148">
        <v>1000</v>
      </c>
      <c r="Z3744" s="148"/>
      <c r="AA3744" s="148"/>
      <c r="AB3744" s="148"/>
      <c r="AC3744" s="148"/>
      <c r="AD3744" s="148"/>
      <c r="AE3744" s="148"/>
      <c r="AF3744" s="148"/>
      <c r="AG3744" s="148"/>
      <c r="AH3744" s="148"/>
      <c r="AI3744" s="148"/>
      <c r="AJ3744" s="148"/>
      <c r="AK3744" s="148"/>
      <c r="AL3744" s="139">
        <v>0</v>
      </c>
      <c r="AM3744" s="139">
        <v>0</v>
      </c>
      <c r="AN3744" s="148">
        <f t="shared" si="523"/>
        <v>1000</v>
      </c>
      <c r="AO3744" s="148">
        <f t="shared" si="524"/>
        <v>86</v>
      </c>
      <c r="AP3744" s="148">
        <v>8</v>
      </c>
      <c r="AQ3744" s="140">
        <v>8</v>
      </c>
      <c r="AS3744" s="42">
        <f t="shared" si="525"/>
        <v>5882.6990934708692</v>
      </c>
      <c r="AT3744" s="101">
        <f t="shared" si="526"/>
        <v>0</v>
      </c>
      <c r="AU3744" s="42">
        <f t="shared" si="527"/>
        <v>5882.6990934708692</v>
      </c>
      <c r="AV3744" s="42">
        <f t="shared" si="528"/>
        <v>4063.870215184254</v>
      </c>
      <c r="AW3744" s="102">
        <f t="shared" si="529"/>
        <v>585.0096169344007</v>
      </c>
      <c r="AX3744" s="43">
        <f t="shared" si="522"/>
        <v>0.5</v>
      </c>
      <c r="AY3744" s="43" t="str">
        <f t="shared" si="530"/>
        <v>UTGS</v>
      </c>
    </row>
    <row r="3745" spans="1:51" hidden="1" x14ac:dyDescent="0.2">
      <c r="A3745" s="38">
        <v>3738</v>
      </c>
      <c r="B3745" t="s">
        <v>5806</v>
      </c>
      <c r="C3745" t="s">
        <v>292</v>
      </c>
      <c r="D3745">
        <v>9200</v>
      </c>
      <c r="E3745" t="s">
        <v>212</v>
      </c>
      <c r="F3745">
        <v>5</v>
      </c>
      <c r="G3745" t="str">
        <f>LOOKUP(F3745,{0,6,45},{"F","L","H"})</f>
        <v>F</v>
      </c>
      <c r="H3745" t="s">
        <v>490</v>
      </c>
      <c r="I3745" s="43" t="str">
        <f>IFERROR(VLOOKUP(#REF!,#REF!,2,FALSE),"No")</f>
        <v>No</v>
      </c>
      <c r="J3745" s="139">
        <v>1.25</v>
      </c>
      <c r="K3745" s="148">
        <v>304</v>
      </c>
      <c r="L3745" s="148"/>
      <c r="M3745" s="148"/>
      <c r="N3745" s="148"/>
      <c r="O3745" s="148"/>
      <c r="P3745" s="148"/>
      <c r="Q3745" s="148"/>
      <c r="R3745" s="148"/>
      <c r="S3745" s="148"/>
      <c r="T3745" s="148"/>
      <c r="U3745" s="148"/>
      <c r="V3745" s="148"/>
      <c r="W3745" s="148"/>
      <c r="X3745" s="139">
        <v>2</v>
      </c>
      <c r="Y3745" s="148">
        <v>707.58</v>
      </c>
      <c r="Z3745" s="149">
        <v>4</v>
      </c>
      <c r="AA3745" s="148">
        <v>1</v>
      </c>
      <c r="AB3745" s="148">
        <v>6</v>
      </c>
      <c r="AC3745" s="148">
        <v>291.42</v>
      </c>
      <c r="AD3745" s="148"/>
      <c r="AE3745" s="148"/>
      <c r="AF3745" s="148"/>
      <c r="AG3745" s="148"/>
      <c r="AH3745" s="148"/>
      <c r="AI3745" s="148"/>
      <c r="AJ3745" s="148"/>
      <c r="AK3745" s="148"/>
      <c r="AL3745" s="139">
        <v>0</v>
      </c>
      <c r="AM3745" s="139">
        <v>0</v>
      </c>
      <c r="AN3745" s="148">
        <f t="shared" si="523"/>
        <v>1000</v>
      </c>
      <c r="AO3745" s="148">
        <f t="shared" si="524"/>
        <v>304</v>
      </c>
      <c r="AP3745" s="148">
        <v>1</v>
      </c>
      <c r="AQ3745" s="140">
        <v>1</v>
      </c>
      <c r="AS3745" s="42">
        <f t="shared" si="525"/>
        <v>22652.097260641207</v>
      </c>
      <c r="AT3745" s="101">
        <f t="shared" si="526"/>
        <v>0</v>
      </c>
      <c r="AU3745" s="42">
        <f t="shared" si="527"/>
        <v>22652.097260641207</v>
      </c>
      <c r="AV3745" s="42">
        <f t="shared" si="528"/>
        <v>40538.010121474035</v>
      </c>
      <c r="AW3745" s="102">
        <f t="shared" si="529"/>
        <v>5118</v>
      </c>
      <c r="AX3745" s="43">
        <f t="shared" si="522"/>
        <v>1.25</v>
      </c>
      <c r="AY3745" s="43" t="str">
        <f t="shared" si="530"/>
        <v>UTFS</v>
      </c>
    </row>
    <row r="3746" spans="1:51" hidden="1" x14ac:dyDescent="0.2">
      <c r="A3746" s="38">
        <v>3739</v>
      </c>
      <c r="B3746" t="s">
        <v>5806</v>
      </c>
      <c r="C3746" t="s">
        <v>292</v>
      </c>
      <c r="D3746">
        <v>1000</v>
      </c>
      <c r="E3746" t="s">
        <v>193</v>
      </c>
      <c r="F3746">
        <v>0.25</v>
      </c>
      <c r="G3746" t="str">
        <f>LOOKUP(F3746,{0,6,45},{"F","L","H"})</f>
        <v>F</v>
      </c>
      <c r="H3746" t="s">
        <v>2077</v>
      </c>
      <c r="I3746" s="43" t="str">
        <f>IFERROR(VLOOKUP(#REF!,#REF!,2,FALSE),"No")</f>
        <v>No</v>
      </c>
      <c r="J3746" s="139">
        <v>0.75</v>
      </c>
      <c r="K3746" s="148">
        <v>104</v>
      </c>
      <c r="L3746" s="148"/>
      <c r="M3746" s="148"/>
      <c r="N3746" s="148"/>
      <c r="O3746" s="148"/>
      <c r="P3746" s="148"/>
      <c r="Q3746" s="148"/>
      <c r="R3746" s="148"/>
      <c r="S3746" s="148"/>
      <c r="T3746" s="148"/>
      <c r="U3746" s="148"/>
      <c r="V3746" s="148"/>
      <c r="W3746" s="148"/>
      <c r="X3746" s="139">
        <v>2</v>
      </c>
      <c r="Y3746" s="148">
        <v>663.01</v>
      </c>
      <c r="Z3746" s="148">
        <v>4</v>
      </c>
      <c r="AA3746" s="148">
        <v>336.99</v>
      </c>
      <c r="AB3746" s="148"/>
      <c r="AC3746" s="148"/>
      <c r="AD3746" s="148"/>
      <c r="AE3746" s="148"/>
      <c r="AF3746" s="148"/>
      <c r="AG3746" s="148"/>
      <c r="AH3746" s="148"/>
      <c r="AI3746" s="148"/>
      <c r="AJ3746" s="148"/>
      <c r="AK3746" s="148"/>
      <c r="AL3746" s="139">
        <v>0</v>
      </c>
      <c r="AM3746" s="139">
        <v>0</v>
      </c>
      <c r="AN3746" s="148">
        <f t="shared" si="523"/>
        <v>1000</v>
      </c>
      <c r="AO3746" s="148">
        <f t="shared" si="524"/>
        <v>104</v>
      </c>
      <c r="AP3746" s="148">
        <v>4</v>
      </c>
      <c r="AQ3746" s="140">
        <v>5</v>
      </c>
      <c r="AS3746" s="42">
        <f t="shared" si="525"/>
        <v>6695.8816944298869</v>
      </c>
      <c r="AT3746" s="101">
        <f t="shared" si="526"/>
        <v>0</v>
      </c>
      <c r="AU3746" s="42">
        <f t="shared" si="527"/>
        <v>6695.8816944298869</v>
      </c>
      <c r="AV3746" s="42">
        <f t="shared" si="528"/>
        <v>6985.4360042948074</v>
      </c>
      <c r="AW3746" s="102">
        <f t="shared" si="529"/>
        <v>1475.8772811117678</v>
      </c>
      <c r="AX3746" s="43">
        <f t="shared" si="522"/>
        <v>0.75</v>
      </c>
      <c r="AY3746" s="43" t="str">
        <f t="shared" si="530"/>
        <v>UTFS</v>
      </c>
    </row>
    <row r="3747" spans="1:51" hidden="1" x14ac:dyDescent="0.2">
      <c r="A3747" s="38">
        <v>3740</v>
      </c>
      <c r="B3747" t="s">
        <v>362</v>
      </c>
      <c r="C3747" t="s">
        <v>289</v>
      </c>
      <c r="D3747">
        <v>320</v>
      </c>
      <c r="E3747" t="s">
        <v>1842</v>
      </c>
      <c r="F3747">
        <v>0.25</v>
      </c>
      <c r="G3747" t="str">
        <f>LOOKUP(F3747,{0,6,45},{"F","L","H"})</f>
        <v>F</v>
      </c>
      <c r="H3747" t="s">
        <v>5310</v>
      </c>
      <c r="I3747" s="43" t="str">
        <f>IFERROR(VLOOKUP(#REF!,#REF!,2,FALSE),"No")</f>
        <v>No</v>
      </c>
      <c r="J3747" s="139">
        <v>0.5</v>
      </c>
      <c r="K3747" s="148">
        <v>22</v>
      </c>
      <c r="L3747" s="148"/>
      <c r="M3747" s="148"/>
      <c r="N3747" s="148"/>
      <c r="O3747" s="148"/>
      <c r="P3747" s="148"/>
      <c r="Q3747" s="148"/>
      <c r="R3747" s="148"/>
      <c r="S3747" s="148"/>
      <c r="T3747" s="148"/>
      <c r="U3747" s="148"/>
      <c r="V3747" s="148"/>
      <c r="W3747" s="148"/>
      <c r="X3747" s="139">
        <v>2</v>
      </c>
      <c r="Y3747" s="148">
        <v>1000</v>
      </c>
      <c r="Z3747" s="148"/>
      <c r="AA3747" s="148"/>
      <c r="AB3747" s="148"/>
      <c r="AC3747" s="148"/>
      <c r="AD3747" s="148"/>
      <c r="AE3747" s="148"/>
      <c r="AF3747" s="148"/>
      <c r="AG3747" s="148"/>
      <c r="AH3747" s="148"/>
      <c r="AI3747" s="148"/>
      <c r="AJ3747" s="148"/>
      <c r="AK3747" s="148"/>
      <c r="AL3747" s="139">
        <v>0</v>
      </c>
      <c r="AM3747" s="139">
        <v>0</v>
      </c>
      <c r="AN3747" s="148">
        <f t="shared" si="523"/>
        <v>1000</v>
      </c>
      <c r="AO3747" s="148">
        <f t="shared" si="524"/>
        <v>22</v>
      </c>
      <c r="AP3747" s="148">
        <v>10</v>
      </c>
      <c r="AQ3747" s="140">
        <v>10</v>
      </c>
      <c r="AS3747" s="42">
        <f t="shared" si="525"/>
        <v>1504.8765122832456</v>
      </c>
      <c r="AT3747" s="101">
        <f t="shared" si="526"/>
        <v>0</v>
      </c>
      <c r="AU3747" s="42">
        <f t="shared" si="527"/>
        <v>1504.8765122832456</v>
      </c>
      <c r="AV3747" s="42">
        <f t="shared" si="528"/>
        <v>3251.0961721474032</v>
      </c>
      <c r="AW3747" s="102">
        <f t="shared" si="529"/>
        <v>431</v>
      </c>
      <c r="AX3747" s="43">
        <f t="shared" si="522"/>
        <v>0.5</v>
      </c>
      <c r="AY3747" s="43" t="str">
        <f t="shared" si="530"/>
        <v>UTGS</v>
      </c>
    </row>
    <row r="3748" spans="1:51" hidden="1" x14ac:dyDescent="0.2">
      <c r="A3748" s="38">
        <v>3741</v>
      </c>
      <c r="B3748" t="s">
        <v>362</v>
      </c>
      <c r="C3748" t="s">
        <v>289</v>
      </c>
      <c r="D3748">
        <v>320</v>
      </c>
      <c r="E3748" t="s">
        <v>1842</v>
      </c>
      <c r="F3748">
        <v>0.25</v>
      </c>
      <c r="G3748" t="str">
        <f>LOOKUP(F3748,{0,6,45},{"F","L","H"})</f>
        <v>F</v>
      </c>
      <c r="H3748" t="s">
        <v>5311</v>
      </c>
      <c r="I3748" s="43" t="str">
        <f>IFERROR(VLOOKUP(#REF!,#REF!,2,FALSE),"No")</f>
        <v>No</v>
      </c>
      <c r="J3748" s="139">
        <v>0.5</v>
      </c>
      <c r="K3748" s="148">
        <v>27</v>
      </c>
      <c r="L3748" s="148"/>
      <c r="M3748" s="148"/>
      <c r="N3748" s="148"/>
      <c r="O3748" s="148"/>
      <c r="P3748" s="148"/>
      <c r="Q3748" s="148"/>
      <c r="R3748" s="148"/>
      <c r="S3748" s="148"/>
      <c r="T3748" s="148"/>
      <c r="U3748" s="148"/>
      <c r="V3748" s="148"/>
      <c r="W3748" s="148"/>
      <c r="X3748" s="139">
        <v>2</v>
      </c>
      <c r="Y3748" s="148">
        <v>967.96</v>
      </c>
      <c r="Z3748" s="148">
        <v>4</v>
      </c>
      <c r="AA3748" s="148">
        <v>32.04</v>
      </c>
      <c r="AB3748" s="148"/>
      <c r="AC3748" s="148"/>
      <c r="AD3748" s="148"/>
      <c r="AE3748" s="148"/>
      <c r="AF3748" s="148"/>
      <c r="AG3748" s="148"/>
      <c r="AH3748" s="148"/>
      <c r="AI3748" s="148"/>
      <c r="AJ3748" s="148"/>
      <c r="AK3748" s="148"/>
      <c r="AL3748" s="139">
        <v>0</v>
      </c>
      <c r="AM3748" s="139">
        <v>0</v>
      </c>
      <c r="AN3748" s="148">
        <f t="shared" si="523"/>
        <v>1000</v>
      </c>
      <c r="AO3748" s="148">
        <f t="shared" si="524"/>
        <v>27</v>
      </c>
      <c r="AP3748" s="148">
        <v>10</v>
      </c>
      <c r="AQ3748" s="140">
        <v>10</v>
      </c>
      <c r="AS3748" s="42">
        <f t="shared" si="525"/>
        <v>1846.8939014385287</v>
      </c>
      <c r="AT3748" s="101">
        <f t="shared" si="526"/>
        <v>0</v>
      </c>
      <c r="AU3748" s="42">
        <f t="shared" si="527"/>
        <v>1846.8939014385287</v>
      </c>
      <c r="AV3748" s="42">
        <f t="shared" si="528"/>
        <v>3274.068852147403</v>
      </c>
      <c r="AW3748" s="102">
        <f t="shared" si="529"/>
        <v>431</v>
      </c>
      <c r="AX3748" s="43">
        <f t="shared" si="522"/>
        <v>0.5</v>
      </c>
      <c r="AY3748" s="43" t="str">
        <f t="shared" si="530"/>
        <v>UTGS</v>
      </c>
    </row>
    <row r="3749" spans="1:51" hidden="1" x14ac:dyDescent="0.2">
      <c r="A3749" s="38">
        <v>3742</v>
      </c>
      <c r="B3749" t="s">
        <v>362</v>
      </c>
      <c r="C3749" t="s">
        <v>289</v>
      </c>
      <c r="D3749">
        <v>930</v>
      </c>
      <c r="E3749" t="s">
        <v>1241</v>
      </c>
      <c r="F3749">
        <v>2</v>
      </c>
      <c r="G3749" t="str">
        <f>LOOKUP(F3749,{0,6,45},{"F","L","H"})</f>
        <v>F</v>
      </c>
      <c r="H3749" t="s">
        <v>5312</v>
      </c>
      <c r="I3749" s="43" t="str">
        <f>IFERROR(VLOOKUP(#REF!,#REF!,2,FALSE),"No")</f>
        <v>No</v>
      </c>
      <c r="J3749" s="139">
        <v>0.75</v>
      </c>
      <c r="K3749" s="148">
        <v>99</v>
      </c>
      <c r="L3749" s="148"/>
      <c r="M3749" s="148"/>
      <c r="N3749" s="148"/>
      <c r="O3749" s="148"/>
      <c r="P3749" s="148"/>
      <c r="Q3749" s="148"/>
      <c r="R3749" s="148"/>
      <c r="S3749" s="148"/>
      <c r="T3749" s="148"/>
      <c r="U3749" s="148"/>
      <c r="V3749" s="148"/>
      <c r="W3749" s="148"/>
      <c r="X3749" s="139">
        <v>2</v>
      </c>
      <c r="Y3749" s="148">
        <v>1000</v>
      </c>
      <c r="Z3749" s="149"/>
      <c r="AA3749" s="148"/>
      <c r="AB3749" s="148"/>
      <c r="AC3749" s="148"/>
      <c r="AD3749" s="148"/>
      <c r="AE3749" s="148"/>
      <c r="AF3749" s="148"/>
      <c r="AG3749" s="148"/>
      <c r="AH3749" s="148"/>
      <c r="AI3749" s="148"/>
      <c r="AJ3749" s="148"/>
      <c r="AK3749" s="148"/>
      <c r="AL3749" s="139">
        <v>0</v>
      </c>
      <c r="AM3749" s="139">
        <v>0</v>
      </c>
      <c r="AN3749" s="148">
        <f t="shared" si="523"/>
        <v>1000</v>
      </c>
      <c r="AO3749" s="148">
        <f t="shared" si="524"/>
        <v>99</v>
      </c>
      <c r="AP3749" s="148">
        <v>12</v>
      </c>
      <c r="AQ3749" s="140">
        <v>12</v>
      </c>
      <c r="AS3749" s="42">
        <f t="shared" si="525"/>
        <v>6373.9643052746042</v>
      </c>
      <c r="AT3749" s="101">
        <f t="shared" si="526"/>
        <v>0</v>
      </c>
      <c r="AU3749" s="42">
        <f t="shared" si="527"/>
        <v>6373.9643052746042</v>
      </c>
      <c r="AV3749" s="42">
        <f t="shared" si="528"/>
        <v>2709.246810122836</v>
      </c>
      <c r="AW3749" s="102">
        <f t="shared" si="529"/>
        <v>1475.8772811117678</v>
      </c>
      <c r="AX3749" s="43">
        <f t="shared" si="522"/>
        <v>0.75</v>
      </c>
      <c r="AY3749" s="43" t="str">
        <f t="shared" si="530"/>
        <v>UTGS</v>
      </c>
    </row>
    <row r="3750" spans="1:51" hidden="1" x14ac:dyDescent="0.2">
      <c r="A3750" s="38">
        <v>3743</v>
      </c>
      <c r="B3750" t="s">
        <v>5806</v>
      </c>
      <c r="C3750" t="s">
        <v>5746</v>
      </c>
      <c r="D3750">
        <v>30300</v>
      </c>
      <c r="E3750" t="s">
        <v>219</v>
      </c>
      <c r="F3750">
        <v>5</v>
      </c>
      <c r="G3750" t="str">
        <f>LOOKUP(F3750,{0,6,45},{"F","L","H"})</f>
        <v>F</v>
      </c>
      <c r="H3750" t="s">
        <v>1661</v>
      </c>
      <c r="I3750" s="43" t="str">
        <f>IFERROR(VLOOKUP(#REF!,#REF!,2,FALSE),"No")</f>
        <v>No</v>
      </c>
      <c r="J3750" s="139">
        <v>2</v>
      </c>
      <c r="K3750" s="148">
        <v>22</v>
      </c>
      <c r="L3750" s="148"/>
      <c r="M3750" s="148"/>
      <c r="N3750" s="148"/>
      <c r="O3750" s="148"/>
      <c r="P3750" s="148"/>
      <c r="Q3750" s="148"/>
      <c r="R3750" s="148"/>
      <c r="S3750" s="148"/>
      <c r="T3750" s="148"/>
      <c r="U3750" s="148"/>
      <c r="V3750" s="148"/>
      <c r="W3750" s="148"/>
      <c r="X3750" s="139">
        <v>1.25</v>
      </c>
      <c r="Y3750" s="148">
        <v>71</v>
      </c>
      <c r="Z3750" s="148">
        <v>4</v>
      </c>
      <c r="AA3750" s="148">
        <v>845.05</v>
      </c>
      <c r="AB3750" s="148">
        <v>6</v>
      </c>
      <c r="AC3750" s="148">
        <v>83.95</v>
      </c>
      <c r="AD3750" s="148"/>
      <c r="AE3750" s="148"/>
      <c r="AF3750" s="148"/>
      <c r="AG3750" s="148"/>
      <c r="AH3750" s="148"/>
      <c r="AI3750" s="148"/>
      <c r="AJ3750" s="148"/>
      <c r="AK3750" s="148"/>
      <c r="AL3750" s="139">
        <v>0</v>
      </c>
      <c r="AM3750" s="139">
        <v>0</v>
      </c>
      <c r="AN3750" s="148">
        <f t="shared" si="523"/>
        <v>1000</v>
      </c>
      <c r="AO3750" s="148">
        <f t="shared" si="524"/>
        <v>22</v>
      </c>
      <c r="AP3750" s="148">
        <v>6</v>
      </c>
      <c r="AQ3750" s="140">
        <v>8</v>
      </c>
      <c r="AS3750" s="42">
        <f t="shared" si="525"/>
        <v>1605.6365122832453</v>
      </c>
      <c r="AT3750" s="101">
        <f t="shared" si="526"/>
        <v>0</v>
      </c>
      <c r="AU3750" s="42">
        <f t="shared" si="527"/>
        <v>1605.6365122832453</v>
      </c>
      <c r="AV3750" s="42">
        <f t="shared" si="528"/>
        <v>5116.2467776842541</v>
      </c>
      <c r="AW3750" s="102">
        <f t="shared" si="529"/>
        <v>27686.400000000001</v>
      </c>
      <c r="AX3750" s="43">
        <f t="shared" si="522"/>
        <v>2</v>
      </c>
      <c r="AY3750" s="43" t="str">
        <f t="shared" si="530"/>
        <v>UTTSS</v>
      </c>
    </row>
    <row r="3751" spans="1:51" hidden="1" x14ac:dyDescent="0.2">
      <c r="A3751" s="38">
        <v>3744</v>
      </c>
      <c r="B3751" t="s">
        <v>5806</v>
      </c>
      <c r="C3751" t="s">
        <v>5746</v>
      </c>
      <c r="D3751">
        <v>6600</v>
      </c>
      <c r="E3751" t="s">
        <v>198</v>
      </c>
      <c r="F3751">
        <v>5</v>
      </c>
      <c r="G3751" t="str">
        <f>LOOKUP(F3751,{0,6,45},{"F","L","H"})</f>
        <v>F</v>
      </c>
      <c r="H3751" t="s">
        <v>892</v>
      </c>
      <c r="I3751" s="43" t="str">
        <f>IFERROR(VLOOKUP(#REF!,#REF!,2,FALSE),"No")</f>
        <v>No</v>
      </c>
      <c r="J3751" s="139">
        <v>1.25</v>
      </c>
      <c r="K3751" s="148">
        <v>40</v>
      </c>
      <c r="L3751" s="148"/>
      <c r="M3751" s="148"/>
      <c r="N3751" s="148"/>
      <c r="O3751" s="148"/>
      <c r="P3751" s="148"/>
      <c r="Q3751" s="148"/>
      <c r="R3751" s="148"/>
      <c r="S3751" s="148"/>
      <c r="T3751" s="148"/>
      <c r="U3751" s="148"/>
      <c r="V3751" s="148"/>
      <c r="W3751" s="148"/>
      <c r="X3751" s="139">
        <v>4</v>
      </c>
      <c r="Y3751" s="148">
        <v>1000</v>
      </c>
      <c r="Z3751" s="149"/>
      <c r="AA3751" s="148"/>
      <c r="AB3751" s="149"/>
      <c r="AC3751" s="148"/>
      <c r="AD3751" s="148"/>
      <c r="AE3751" s="148"/>
      <c r="AF3751" s="148"/>
      <c r="AG3751" s="148"/>
      <c r="AH3751" s="148"/>
      <c r="AI3751" s="148"/>
      <c r="AJ3751" s="148"/>
      <c r="AK3751" s="148"/>
      <c r="AL3751" s="139">
        <v>0</v>
      </c>
      <c r="AM3751" s="139">
        <v>0</v>
      </c>
      <c r="AN3751" s="148">
        <f t="shared" si="523"/>
        <v>1000</v>
      </c>
      <c r="AO3751" s="148">
        <f t="shared" si="524"/>
        <v>40</v>
      </c>
      <c r="AP3751" s="148">
        <v>1</v>
      </c>
      <c r="AQ3751" s="140">
        <v>1</v>
      </c>
      <c r="AS3751" s="42">
        <f t="shared" si="525"/>
        <v>2980.5391132422642</v>
      </c>
      <c r="AT3751" s="101">
        <f t="shared" si="526"/>
        <v>0</v>
      </c>
      <c r="AU3751" s="42">
        <f t="shared" si="527"/>
        <v>2980.5391132422642</v>
      </c>
      <c r="AV3751" s="42">
        <f t="shared" si="528"/>
        <v>39680.961721474036</v>
      </c>
      <c r="AW3751" s="102">
        <f t="shared" si="529"/>
        <v>3698.6666666666665</v>
      </c>
      <c r="AX3751" s="43">
        <f t="shared" si="522"/>
        <v>1.25</v>
      </c>
      <c r="AY3751" s="43" t="str">
        <f t="shared" si="530"/>
        <v>UTTSS</v>
      </c>
    </row>
    <row r="3752" spans="1:51" hidden="1" x14ac:dyDescent="0.2">
      <c r="A3752" s="38">
        <v>3745</v>
      </c>
      <c r="B3752" t="s">
        <v>362</v>
      </c>
      <c r="C3752" t="s">
        <v>289</v>
      </c>
      <c r="D3752">
        <v>550</v>
      </c>
      <c r="E3752" t="s">
        <v>1842</v>
      </c>
      <c r="F3752">
        <v>2</v>
      </c>
      <c r="G3752" t="str">
        <f>LOOKUP(F3752,{0,6,45},{"F","L","H"})</f>
        <v>F</v>
      </c>
      <c r="H3752" t="s">
        <v>5313</v>
      </c>
      <c r="I3752" s="43" t="str">
        <f>IFERROR(VLOOKUP(#REF!,#REF!,2,FALSE),"No")</f>
        <v>No</v>
      </c>
      <c r="J3752" s="139">
        <v>0.5</v>
      </c>
      <c r="K3752" s="148">
        <v>55</v>
      </c>
      <c r="L3752" s="148"/>
      <c r="M3752" s="148"/>
      <c r="N3752" s="148"/>
      <c r="O3752" s="148"/>
      <c r="P3752" s="148"/>
      <c r="Q3752" s="148"/>
      <c r="R3752" s="148"/>
      <c r="S3752" s="148"/>
      <c r="T3752" s="148"/>
      <c r="U3752" s="148"/>
      <c r="V3752" s="148"/>
      <c r="W3752" s="148"/>
      <c r="X3752" s="139">
        <v>2</v>
      </c>
      <c r="Y3752" s="148">
        <v>1000</v>
      </c>
      <c r="Z3752" s="148"/>
      <c r="AA3752" s="148"/>
      <c r="AB3752" s="148"/>
      <c r="AC3752" s="148"/>
      <c r="AD3752" s="148"/>
      <c r="AE3752" s="148"/>
      <c r="AF3752" s="148"/>
      <c r="AG3752" s="148"/>
      <c r="AH3752" s="148"/>
      <c r="AI3752" s="148"/>
      <c r="AJ3752" s="148"/>
      <c r="AK3752" s="148"/>
      <c r="AL3752" s="139">
        <v>0</v>
      </c>
      <c r="AM3752" s="139">
        <v>0</v>
      </c>
      <c r="AN3752" s="148">
        <f t="shared" si="523"/>
        <v>1000</v>
      </c>
      <c r="AO3752" s="148">
        <f t="shared" si="524"/>
        <v>55</v>
      </c>
      <c r="AP3752" s="148">
        <v>11</v>
      </c>
      <c r="AQ3752" s="140">
        <v>11</v>
      </c>
      <c r="AS3752" s="42">
        <f t="shared" si="525"/>
        <v>3762.1912807081139</v>
      </c>
      <c r="AT3752" s="101">
        <f t="shared" si="526"/>
        <v>0</v>
      </c>
      <c r="AU3752" s="42">
        <f t="shared" si="527"/>
        <v>3762.1912807081139</v>
      </c>
      <c r="AV3752" s="42">
        <f t="shared" si="528"/>
        <v>2955.5419746794573</v>
      </c>
      <c r="AW3752" s="102">
        <f t="shared" si="529"/>
        <v>585.0096169344007</v>
      </c>
      <c r="AX3752" s="43">
        <f t="shared" si="522"/>
        <v>0.5</v>
      </c>
      <c r="AY3752" s="43" t="str">
        <f t="shared" si="530"/>
        <v>UTGS</v>
      </c>
    </row>
    <row r="3753" spans="1:51" hidden="1" x14ac:dyDescent="0.2">
      <c r="A3753" s="38">
        <v>3746</v>
      </c>
      <c r="B3753" t="s">
        <v>362</v>
      </c>
      <c r="C3753" t="s">
        <v>289</v>
      </c>
      <c r="D3753">
        <v>320</v>
      </c>
      <c r="E3753" t="s">
        <v>1842</v>
      </c>
      <c r="F3753">
        <v>0.25</v>
      </c>
      <c r="G3753" t="str">
        <f>LOOKUP(F3753,{0,6,45},{"F","L","H"})</f>
        <v>F</v>
      </c>
      <c r="H3753" t="s">
        <v>5314</v>
      </c>
      <c r="I3753" s="43" t="str">
        <f>IFERROR(VLOOKUP(#REF!,#REF!,2,FALSE),"No")</f>
        <v>No</v>
      </c>
      <c r="J3753" s="139">
        <v>0.5</v>
      </c>
      <c r="K3753" s="148">
        <v>45</v>
      </c>
      <c r="L3753" s="148"/>
      <c r="M3753" s="148"/>
      <c r="N3753" s="148"/>
      <c r="O3753" s="148"/>
      <c r="P3753" s="148"/>
      <c r="Q3753" s="148"/>
      <c r="R3753" s="148"/>
      <c r="S3753" s="148"/>
      <c r="T3753" s="148"/>
      <c r="U3753" s="148"/>
      <c r="V3753" s="148"/>
      <c r="W3753" s="148"/>
      <c r="X3753" s="139">
        <v>2</v>
      </c>
      <c r="Y3753" s="148">
        <v>1000</v>
      </c>
      <c r="Z3753" s="149"/>
      <c r="AA3753" s="148"/>
      <c r="AB3753" s="148"/>
      <c r="AC3753" s="148"/>
      <c r="AD3753" s="148"/>
      <c r="AE3753" s="148"/>
      <c r="AF3753" s="148"/>
      <c r="AG3753" s="148"/>
      <c r="AH3753" s="148"/>
      <c r="AI3753" s="148"/>
      <c r="AJ3753" s="148"/>
      <c r="AK3753" s="148"/>
      <c r="AL3753" s="139">
        <v>0</v>
      </c>
      <c r="AM3753" s="139">
        <v>0</v>
      </c>
      <c r="AN3753" s="148">
        <f t="shared" si="523"/>
        <v>1000</v>
      </c>
      <c r="AO3753" s="148">
        <f t="shared" si="524"/>
        <v>45</v>
      </c>
      <c r="AP3753" s="148">
        <v>5</v>
      </c>
      <c r="AQ3753" s="140">
        <v>5</v>
      </c>
      <c r="AS3753" s="42">
        <f t="shared" si="525"/>
        <v>3078.1565023975477</v>
      </c>
      <c r="AT3753" s="101">
        <f t="shared" si="526"/>
        <v>0</v>
      </c>
      <c r="AU3753" s="42">
        <f t="shared" si="527"/>
        <v>3078.1565023975477</v>
      </c>
      <c r="AV3753" s="42">
        <f t="shared" si="528"/>
        <v>6502.1923442948064</v>
      </c>
      <c r="AW3753" s="102">
        <f t="shared" si="529"/>
        <v>431</v>
      </c>
      <c r="AX3753" s="43">
        <f t="shared" si="522"/>
        <v>0.5</v>
      </c>
      <c r="AY3753" s="43" t="str">
        <f t="shared" si="530"/>
        <v>UTGS</v>
      </c>
    </row>
    <row r="3754" spans="1:51" hidden="1" x14ac:dyDescent="0.2">
      <c r="A3754" s="38">
        <v>3747</v>
      </c>
      <c r="B3754" t="s">
        <v>362</v>
      </c>
      <c r="C3754" t="s">
        <v>289</v>
      </c>
      <c r="D3754">
        <v>540</v>
      </c>
      <c r="E3754" t="s">
        <v>195</v>
      </c>
      <c r="F3754">
        <v>0.25</v>
      </c>
      <c r="G3754" t="str">
        <f>LOOKUP(F3754,{0,6,45},{"F","L","H"})</f>
        <v>F</v>
      </c>
      <c r="H3754" t="s">
        <v>5315</v>
      </c>
      <c r="I3754" s="43" t="str">
        <f>IFERROR(VLOOKUP(#REF!,#REF!,2,FALSE),"No")</f>
        <v>No</v>
      </c>
      <c r="J3754" s="139">
        <v>0.75</v>
      </c>
      <c r="K3754" s="148">
        <v>55</v>
      </c>
      <c r="L3754" s="148"/>
      <c r="M3754" s="148"/>
      <c r="N3754" s="148"/>
      <c r="O3754" s="148"/>
      <c r="P3754" s="148"/>
      <c r="Q3754" s="148"/>
      <c r="R3754" s="148"/>
      <c r="S3754" s="148"/>
      <c r="T3754" s="148"/>
      <c r="U3754" s="148"/>
      <c r="V3754" s="148"/>
      <c r="W3754" s="148"/>
      <c r="X3754" s="139">
        <v>0.75</v>
      </c>
      <c r="Y3754" s="148">
        <v>204</v>
      </c>
      <c r="Z3754" s="148">
        <v>2</v>
      </c>
      <c r="AA3754" s="148">
        <v>796</v>
      </c>
      <c r="AB3754" s="148"/>
      <c r="AC3754" s="148"/>
      <c r="AD3754" s="148"/>
      <c r="AE3754" s="148"/>
      <c r="AF3754" s="148"/>
      <c r="AG3754" s="148"/>
      <c r="AH3754" s="148"/>
      <c r="AI3754" s="148"/>
      <c r="AJ3754" s="148"/>
      <c r="AK3754" s="148"/>
      <c r="AL3754" s="139">
        <v>0</v>
      </c>
      <c r="AM3754" s="139">
        <v>0</v>
      </c>
      <c r="AN3754" s="148">
        <f t="shared" si="523"/>
        <v>1000</v>
      </c>
      <c r="AO3754" s="148">
        <f t="shared" si="524"/>
        <v>55</v>
      </c>
      <c r="AP3754" s="148">
        <v>11</v>
      </c>
      <c r="AQ3754" s="140">
        <v>11</v>
      </c>
      <c r="AS3754" s="42">
        <f t="shared" si="525"/>
        <v>3541.0912807081136</v>
      </c>
      <c r="AT3754" s="101">
        <f t="shared" si="526"/>
        <v>0</v>
      </c>
      <c r="AU3754" s="42">
        <f t="shared" si="527"/>
        <v>3541.0912807081136</v>
      </c>
      <c r="AV3754" s="42">
        <f t="shared" si="528"/>
        <v>3096.1165201340032</v>
      </c>
      <c r="AW3754" s="102">
        <f t="shared" si="529"/>
        <v>585.0096169344007</v>
      </c>
      <c r="AX3754" s="43">
        <f t="shared" si="522"/>
        <v>0.75</v>
      </c>
      <c r="AY3754" s="43" t="str">
        <f t="shared" si="530"/>
        <v>UTGS</v>
      </c>
    </row>
    <row r="3755" spans="1:51" hidden="1" x14ac:dyDescent="0.2">
      <c r="A3755" s="38">
        <v>3748</v>
      </c>
      <c r="B3755" t="s">
        <v>5806</v>
      </c>
      <c r="C3755" t="s">
        <v>292</v>
      </c>
      <c r="D3755">
        <v>3300</v>
      </c>
      <c r="E3755" t="s">
        <v>207</v>
      </c>
      <c r="F3755">
        <v>2</v>
      </c>
      <c r="G3755" t="str">
        <f>LOOKUP(F3755,{0,6,45},{"F","L","H"})</f>
        <v>F</v>
      </c>
      <c r="H3755" t="s">
        <v>369</v>
      </c>
      <c r="I3755" s="43" t="str">
        <f>IFERROR(VLOOKUP(#REF!,#REF!,2,FALSE),"No")</f>
        <v>No</v>
      </c>
      <c r="J3755" s="139">
        <v>1.25</v>
      </c>
      <c r="K3755" s="148">
        <v>281</v>
      </c>
      <c r="L3755" s="148"/>
      <c r="M3755" s="148"/>
      <c r="N3755" s="148"/>
      <c r="O3755" s="148"/>
      <c r="P3755" s="148"/>
      <c r="Q3755" s="148"/>
      <c r="R3755" s="148"/>
      <c r="S3755" s="148"/>
      <c r="T3755" s="148"/>
      <c r="U3755" s="148"/>
      <c r="V3755" s="148"/>
      <c r="W3755" s="148"/>
      <c r="X3755" s="139">
        <v>4</v>
      </c>
      <c r="Y3755" s="148">
        <v>857.98</v>
      </c>
      <c r="Z3755" s="148">
        <v>6</v>
      </c>
      <c r="AA3755" s="148">
        <v>142.02000000000001</v>
      </c>
      <c r="AB3755" s="148"/>
      <c r="AC3755" s="148"/>
      <c r="AD3755" s="148"/>
      <c r="AE3755" s="148"/>
      <c r="AF3755" s="148"/>
      <c r="AG3755" s="148"/>
      <c r="AH3755" s="148"/>
      <c r="AI3755" s="148"/>
      <c r="AJ3755" s="148"/>
      <c r="AK3755" s="148"/>
      <c r="AL3755" s="139">
        <v>0</v>
      </c>
      <c r="AM3755" s="139">
        <v>0</v>
      </c>
      <c r="AN3755" s="148">
        <f t="shared" si="523"/>
        <v>1000</v>
      </c>
      <c r="AO3755" s="148">
        <f t="shared" si="524"/>
        <v>281</v>
      </c>
      <c r="AP3755" s="148">
        <v>4</v>
      </c>
      <c r="AQ3755" s="140">
        <v>9</v>
      </c>
      <c r="AS3755" s="42">
        <f t="shared" si="525"/>
        <v>20938.287270526907</v>
      </c>
      <c r="AT3755" s="101">
        <f t="shared" si="526"/>
        <v>0</v>
      </c>
      <c r="AU3755" s="42">
        <f t="shared" si="527"/>
        <v>20938.287270526907</v>
      </c>
      <c r="AV3755" s="42">
        <f t="shared" si="528"/>
        <v>4730.1187468304479</v>
      </c>
      <c r="AW3755" s="102">
        <f t="shared" si="529"/>
        <v>2145.6666666666665</v>
      </c>
      <c r="AX3755" s="43">
        <f t="shared" si="522"/>
        <v>1.25</v>
      </c>
      <c r="AY3755" s="43" t="str">
        <f t="shared" si="530"/>
        <v>UTFS</v>
      </c>
    </row>
    <row r="3756" spans="1:51" hidden="1" x14ac:dyDescent="0.2">
      <c r="A3756" s="38">
        <v>3749</v>
      </c>
      <c r="B3756" t="s">
        <v>5806</v>
      </c>
      <c r="C3756" t="s">
        <v>5746</v>
      </c>
      <c r="D3756">
        <v>25600</v>
      </c>
      <c r="E3756" t="s">
        <v>219</v>
      </c>
      <c r="F3756">
        <v>2</v>
      </c>
      <c r="G3756" t="str">
        <f>LOOKUP(F3756,{0,6,45},{"F","L","H"})</f>
        <v>F</v>
      </c>
      <c r="H3756" t="s">
        <v>1662</v>
      </c>
      <c r="I3756" s="43" t="str">
        <f>IFERROR(VLOOKUP(#REF!,#REF!,2,FALSE),"No")</f>
        <v>No</v>
      </c>
      <c r="J3756" s="139">
        <v>3</v>
      </c>
      <c r="K3756" s="148">
        <v>295</v>
      </c>
      <c r="L3756" s="148"/>
      <c r="M3756" s="148"/>
      <c r="N3756" s="148"/>
      <c r="O3756" s="148"/>
      <c r="P3756" s="148"/>
      <c r="Q3756" s="148"/>
      <c r="R3756" s="148"/>
      <c r="S3756" s="148"/>
      <c r="T3756" s="148"/>
      <c r="U3756" s="148"/>
      <c r="V3756" s="148"/>
      <c r="W3756" s="148"/>
      <c r="X3756" s="139">
        <v>4</v>
      </c>
      <c r="Y3756" s="148">
        <v>1000</v>
      </c>
      <c r="Z3756" s="148"/>
      <c r="AA3756" s="148"/>
      <c r="AB3756" s="148"/>
      <c r="AC3756" s="148"/>
      <c r="AD3756" s="148"/>
      <c r="AE3756" s="148"/>
      <c r="AF3756" s="148"/>
      <c r="AG3756" s="148"/>
      <c r="AH3756" s="148"/>
      <c r="AI3756" s="148"/>
      <c r="AJ3756" s="148"/>
      <c r="AK3756" s="148"/>
      <c r="AL3756" s="139">
        <v>0</v>
      </c>
      <c r="AM3756" s="139">
        <v>0</v>
      </c>
      <c r="AN3756" s="148">
        <f t="shared" si="523"/>
        <v>1000</v>
      </c>
      <c r="AO3756" s="148">
        <f t="shared" si="524"/>
        <v>295</v>
      </c>
      <c r="AP3756" s="148">
        <v>2</v>
      </c>
      <c r="AQ3756" s="140">
        <v>2</v>
      </c>
      <c r="AS3756" s="42">
        <f t="shared" si="525"/>
        <v>21530.125960161698</v>
      </c>
      <c r="AT3756" s="101">
        <f t="shared" si="526"/>
        <v>0</v>
      </c>
      <c r="AU3756" s="42">
        <f t="shared" si="527"/>
        <v>21530.125960161698</v>
      </c>
      <c r="AV3756" s="42">
        <f t="shared" si="528"/>
        <v>19840.480860737018</v>
      </c>
      <c r="AW3756" s="102">
        <f t="shared" si="529"/>
        <v>22191.599999999999</v>
      </c>
      <c r="AX3756" s="43">
        <f t="shared" si="522"/>
        <v>3</v>
      </c>
      <c r="AY3756" s="43" t="str">
        <f t="shared" si="530"/>
        <v>UTTSS</v>
      </c>
    </row>
    <row r="3757" spans="1:51" hidden="1" x14ac:dyDescent="0.2">
      <c r="A3757" s="38">
        <v>3750</v>
      </c>
      <c r="B3757" t="s">
        <v>362</v>
      </c>
      <c r="C3757" t="s">
        <v>289</v>
      </c>
      <c r="D3757">
        <v>320</v>
      </c>
      <c r="E3757" t="s">
        <v>1228</v>
      </c>
      <c r="F3757">
        <v>0.25</v>
      </c>
      <c r="G3757" t="str">
        <f>LOOKUP(F3757,{0,6,45},{"F","L","H"})</f>
        <v>F</v>
      </c>
      <c r="H3757" t="s">
        <v>5316</v>
      </c>
      <c r="I3757" s="43" t="str">
        <f>IFERROR(VLOOKUP(#REF!,#REF!,2,FALSE),"No")</f>
        <v>No</v>
      </c>
      <c r="J3757" s="139">
        <v>0.5</v>
      </c>
      <c r="K3757" s="148">
        <v>50</v>
      </c>
      <c r="L3757" s="148"/>
      <c r="M3757" s="148"/>
      <c r="N3757" s="148"/>
      <c r="O3757" s="148"/>
      <c r="P3757" s="148"/>
      <c r="Q3757" s="148"/>
      <c r="R3757" s="148"/>
      <c r="S3757" s="148"/>
      <c r="T3757" s="148"/>
      <c r="U3757" s="148"/>
      <c r="V3757" s="148"/>
      <c r="W3757" s="148"/>
      <c r="X3757" s="139">
        <v>2</v>
      </c>
      <c r="Y3757" s="148">
        <v>1000</v>
      </c>
      <c r="Z3757" s="149"/>
      <c r="AA3757" s="148"/>
      <c r="AB3757" s="148"/>
      <c r="AC3757" s="148"/>
      <c r="AD3757" s="148"/>
      <c r="AE3757" s="148"/>
      <c r="AF3757" s="148"/>
      <c r="AG3757" s="148"/>
      <c r="AH3757" s="148"/>
      <c r="AI3757" s="148"/>
      <c r="AJ3757" s="148"/>
      <c r="AK3757" s="148"/>
      <c r="AL3757" s="139">
        <v>0</v>
      </c>
      <c r="AM3757" s="139">
        <v>0</v>
      </c>
      <c r="AN3757" s="148">
        <f t="shared" si="523"/>
        <v>1000</v>
      </c>
      <c r="AO3757" s="148">
        <f t="shared" si="524"/>
        <v>50</v>
      </c>
      <c r="AP3757" s="148">
        <v>19</v>
      </c>
      <c r="AQ3757" s="140">
        <v>19</v>
      </c>
      <c r="AS3757" s="42">
        <f t="shared" si="525"/>
        <v>3420.1738915528308</v>
      </c>
      <c r="AT3757" s="101">
        <f t="shared" si="526"/>
        <v>0</v>
      </c>
      <c r="AU3757" s="42">
        <f t="shared" si="527"/>
        <v>3420.1738915528308</v>
      </c>
      <c r="AV3757" s="42">
        <f t="shared" si="528"/>
        <v>1711.1032484986333</v>
      </c>
      <c r="AW3757" s="102">
        <f t="shared" si="529"/>
        <v>431</v>
      </c>
      <c r="AX3757" s="43">
        <f t="shared" si="522"/>
        <v>0.5</v>
      </c>
      <c r="AY3757" s="43" t="str">
        <f t="shared" si="530"/>
        <v>UTGS</v>
      </c>
    </row>
    <row r="3758" spans="1:51" hidden="1" x14ac:dyDescent="0.2">
      <c r="A3758" s="38">
        <v>3751</v>
      </c>
      <c r="B3758" t="s">
        <v>362</v>
      </c>
      <c r="C3758" t="s">
        <v>289</v>
      </c>
      <c r="D3758">
        <v>550</v>
      </c>
      <c r="E3758" t="s">
        <v>1842</v>
      </c>
      <c r="F3758">
        <v>2</v>
      </c>
      <c r="G3758" t="str">
        <f>LOOKUP(F3758,{0,6,45},{"F","L","H"})</f>
        <v>F</v>
      </c>
      <c r="H3758" t="s">
        <v>5317</v>
      </c>
      <c r="I3758" s="43" t="str">
        <f>IFERROR(VLOOKUP(#REF!,#REF!,2,FALSE),"No")</f>
        <v>No</v>
      </c>
      <c r="J3758" s="139">
        <v>0.75</v>
      </c>
      <c r="K3758" s="148">
        <v>24</v>
      </c>
      <c r="L3758" s="148"/>
      <c r="M3758" s="148"/>
      <c r="N3758" s="148"/>
      <c r="O3758" s="148"/>
      <c r="P3758" s="148"/>
      <c r="Q3758" s="148"/>
      <c r="R3758" s="148"/>
      <c r="S3758" s="148"/>
      <c r="T3758" s="148"/>
      <c r="U3758" s="148"/>
      <c r="V3758" s="148"/>
      <c r="W3758" s="148"/>
      <c r="X3758" s="139">
        <v>0.75</v>
      </c>
      <c r="Y3758" s="148">
        <v>169.59</v>
      </c>
      <c r="Z3758" s="148">
        <v>2</v>
      </c>
      <c r="AA3758" s="148">
        <v>830.41</v>
      </c>
      <c r="AB3758" s="148"/>
      <c r="AC3758" s="148"/>
      <c r="AD3758" s="148"/>
      <c r="AE3758" s="148"/>
      <c r="AF3758" s="148"/>
      <c r="AG3758" s="148"/>
      <c r="AH3758" s="148"/>
      <c r="AI3758" s="148"/>
      <c r="AJ3758" s="148"/>
      <c r="AK3758" s="148"/>
      <c r="AL3758" s="139">
        <v>0</v>
      </c>
      <c r="AM3758" s="139">
        <v>0</v>
      </c>
      <c r="AN3758" s="148">
        <f t="shared" si="523"/>
        <v>1000</v>
      </c>
      <c r="AO3758" s="148">
        <f t="shared" si="524"/>
        <v>24</v>
      </c>
      <c r="AP3758" s="148">
        <v>7</v>
      </c>
      <c r="AQ3758" s="140">
        <v>21</v>
      </c>
      <c r="AS3758" s="42">
        <f t="shared" si="525"/>
        <v>1545.2034679453586</v>
      </c>
      <c r="AT3758" s="101">
        <f t="shared" si="526"/>
        <v>0</v>
      </c>
      <c r="AU3758" s="42">
        <f t="shared" si="527"/>
        <v>1545.2034679453586</v>
      </c>
      <c r="AV3758" s="42">
        <f t="shared" si="528"/>
        <v>1609.3549486416207</v>
      </c>
      <c r="AW3758" s="102">
        <f t="shared" si="529"/>
        <v>585.0096169344007</v>
      </c>
      <c r="AX3758" s="43">
        <f t="shared" si="522"/>
        <v>0.75</v>
      </c>
      <c r="AY3758" s="43" t="str">
        <f t="shared" si="530"/>
        <v>UTGS</v>
      </c>
    </row>
    <row r="3759" spans="1:51" hidden="1" x14ac:dyDescent="0.2">
      <c r="A3759" s="38">
        <v>3752</v>
      </c>
      <c r="B3759" t="s">
        <v>362</v>
      </c>
      <c r="C3759" t="s">
        <v>289</v>
      </c>
      <c r="D3759">
        <v>320</v>
      </c>
      <c r="E3759" t="s">
        <v>1228</v>
      </c>
      <c r="F3759">
        <v>0.25</v>
      </c>
      <c r="G3759" t="str">
        <f>LOOKUP(F3759,{0,6,45},{"F","L","H"})</f>
        <v>F</v>
      </c>
      <c r="H3759" t="s">
        <v>5318</v>
      </c>
      <c r="I3759" s="43" t="str">
        <f>IFERROR(VLOOKUP(#REF!,#REF!,2,FALSE),"No")</f>
        <v>No</v>
      </c>
      <c r="J3759" s="139">
        <v>0.5</v>
      </c>
      <c r="K3759" s="148">
        <v>47</v>
      </c>
      <c r="L3759" s="148"/>
      <c r="M3759" s="148"/>
      <c r="N3759" s="148"/>
      <c r="O3759" s="148"/>
      <c r="P3759" s="148"/>
      <c r="Q3759" s="148"/>
      <c r="R3759" s="148"/>
      <c r="S3759" s="148"/>
      <c r="T3759" s="148"/>
      <c r="U3759" s="148"/>
      <c r="V3759" s="148"/>
      <c r="W3759" s="148"/>
      <c r="X3759" s="139">
        <v>2</v>
      </c>
      <c r="Y3759" s="148">
        <v>1000</v>
      </c>
      <c r="Z3759" s="149"/>
      <c r="AA3759" s="148"/>
      <c r="AB3759" s="148"/>
      <c r="AC3759" s="148"/>
      <c r="AD3759" s="148"/>
      <c r="AE3759" s="148"/>
      <c r="AF3759" s="148"/>
      <c r="AG3759" s="148"/>
      <c r="AH3759" s="148"/>
      <c r="AI3759" s="148"/>
      <c r="AJ3759" s="148"/>
      <c r="AK3759" s="148"/>
      <c r="AL3759" s="139">
        <v>0</v>
      </c>
      <c r="AM3759" s="139">
        <v>0</v>
      </c>
      <c r="AN3759" s="148">
        <f t="shared" si="523"/>
        <v>1000</v>
      </c>
      <c r="AO3759" s="148">
        <f t="shared" si="524"/>
        <v>47</v>
      </c>
      <c r="AP3759" s="148">
        <v>11</v>
      </c>
      <c r="AQ3759" s="140">
        <v>11</v>
      </c>
      <c r="AS3759" s="42">
        <f t="shared" si="525"/>
        <v>3214.9634580596612</v>
      </c>
      <c r="AT3759" s="101">
        <f t="shared" si="526"/>
        <v>0</v>
      </c>
      <c r="AU3759" s="42">
        <f t="shared" si="527"/>
        <v>3214.9634580596612</v>
      </c>
      <c r="AV3759" s="42">
        <f t="shared" si="528"/>
        <v>2955.5419746794573</v>
      </c>
      <c r="AW3759" s="102">
        <f t="shared" si="529"/>
        <v>431</v>
      </c>
      <c r="AX3759" s="43">
        <f t="shared" si="522"/>
        <v>0.5</v>
      </c>
      <c r="AY3759" s="43" t="str">
        <f t="shared" si="530"/>
        <v>UTGS</v>
      </c>
    </row>
    <row r="3760" spans="1:51" hidden="1" x14ac:dyDescent="0.2">
      <c r="A3760" s="38">
        <v>3753</v>
      </c>
      <c r="B3760" t="s">
        <v>362</v>
      </c>
      <c r="C3760" t="s">
        <v>289</v>
      </c>
      <c r="D3760">
        <v>550</v>
      </c>
      <c r="E3760" t="s">
        <v>1228</v>
      </c>
      <c r="F3760">
        <v>2</v>
      </c>
      <c r="G3760" t="str">
        <f>LOOKUP(F3760,{0,6,45},{"F","L","H"})</f>
        <v>F</v>
      </c>
      <c r="H3760" t="s">
        <v>5319</v>
      </c>
      <c r="I3760" s="43" t="str">
        <f>IFERROR(VLOOKUP(#REF!,#REF!,2,FALSE),"No")</f>
        <v>No</v>
      </c>
      <c r="J3760" s="139">
        <v>0.75</v>
      </c>
      <c r="K3760" s="148">
        <v>42</v>
      </c>
      <c r="L3760" s="148"/>
      <c r="M3760" s="148"/>
      <c r="N3760" s="148"/>
      <c r="O3760" s="148"/>
      <c r="P3760" s="148"/>
      <c r="Q3760" s="148"/>
      <c r="R3760" s="148"/>
      <c r="S3760" s="148"/>
      <c r="T3760" s="148"/>
      <c r="U3760" s="148"/>
      <c r="V3760" s="148"/>
      <c r="W3760" s="148"/>
      <c r="X3760" s="139">
        <v>2</v>
      </c>
      <c r="Y3760" s="148">
        <v>1000</v>
      </c>
      <c r="Z3760" s="148"/>
      <c r="AA3760" s="148"/>
      <c r="AB3760" s="148"/>
      <c r="AC3760" s="148"/>
      <c r="AD3760" s="148"/>
      <c r="AE3760" s="148"/>
      <c r="AF3760" s="148"/>
      <c r="AG3760" s="148"/>
      <c r="AH3760" s="148"/>
      <c r="AI3760" s="148"/>
      <c r="AJ3760" s="148"/>
      <c r="AK3760" s="148"/>
      <c r="AL3760" s="139">
        <v>0</v>
      </c>
      <c r="AM3760" s="139">
        <v>0</v>
      </c>
      <c r="AN3760" s="148">
        <f t="shared" si="523"/>
        <v>1000</v>
      </c>
      <c r="AO3760" s="148">
        <f t="shared" si="524"/>
        <v>42</v>
      </c>
      <c r="AP3760" s="148">
        <v>6</v>
      </c>
      <c r="AQ3760" s="140">
        <v>26</v>
      </c>
      <c r="AS3760" s="42">
        <f t="shared" si="525"/>
        <v>2704.1060689043775</v>
      </c>
      <c r="AT3760" s="101">
        <f t="shared" si="526"/>
        <v>0</v>
      </c>
      <c r="AU3760" s="42">
        <f t="shared" si="527"/>
        <v>2704.1060689043775</v>
      </c>
      <c r="AV3760" s="42">
        <f t="shared" si="528"/>
        <v>1250.421604672078</v>
      </c>
      <c r="AW3760" s="102">
        <f t="shared" si="529"/>
        <v>585.0096169344007</v>
      </c>
      <c r="AX3760" s="43">
        <f t="shared" si="522"/>
        <v>0.75</v>
      </c>
      <c r="AY3760" s="43" t="str">
        <f t="shared" si="530"/>
        <v>UTGS</v>
      </c>
    </row>
    <row r="3761" spans="1:51" hidden="1" x14ac:dyDescent="0.2">
      <c r="A3761" s="38">
        <v>3754</v>
      </c>
      <c r="B3761" t="s">
        <v>362</v>
      </c>
      <c r="C3761" t="s">
        <v>289</v>
      </c>
      <c r="D3761">
        <v>320</v>
      </c>
      <c r="E3761" t="s">
        <v>1842</v>
      </c>
      <c r="F3761">
        <v>0.25</v>
      </c>
      <c r="G3761" t="str">
        <f>LOOKUP(F3761,{0,6,45},{"F","L","H"})</f>
        <v>F</v>
      </c>
      <c r="H3761" t="s">
        <v>5320</v>
      </c>
      <c r="I3761" s="43" t="str">
        <f>IFERROR(VLOOKUP(#REF!,#REF!,2,FALSE),"No")</f>
        <v>No</v>
      </c>
      <c r="J3761" s="139">
        <v>0.5</v>
      </c>
      <c r="K3761" s="148">
        <v>33</v>
      </c>
      <c r="L3761" s="148"/>
      <c r="M3761" s="148"/>
      <c r="N3761" s="148"/>
      <c r="O3761" s="148"/>
      <c r="P3761" s="148"/>
      <c r="Q3761" s="148"/>
      <c r="R3761" s="148"/>
      <c r="S3761" s="148"/>
      <c r="T3761" s="148"/>
      <c r="U3761" s="148"/>
      <c r="V3761" s="148"/>
      <c r="W3761" s="148"/>
      <c r="X3761" s="139">
        <v>2</v>
      </c>
      <c r="Y3761" s="148">
        <v>1000</v>
      </c>
      <c r="Z3761" s="149"/>
      <c r="AA3761" s="148"/>
      <c r="AB3761" s="148"/>
      <c r="AC3761" s="148"/>
      <c r="AD3761" s="148"/>
      <c r="AE3761" s="148"/>
      <c r="AF3761" s="148"/>
      <c r="AG3761" s="148"/>
      <c r="AH3761" s="148"/>
      <c r="AI3761" s="148"/>
      <c r="AJ3761" s="148"/>
      <c r="AK3761" s="148"/>
      <c r="AL3761" s="139">
        <v>0</v>
      </c>
      <c r="AM3761" s="139">
        <v>0</v>
      </c>
      <c r="AN3761" s="148">
        <f t="shared" si="523"/>
        <v>1000</v>
      </c>
      <c r="AO3761" s="148">
        <f t="shared" si="524"/>
        <v>33</v>
      </c>
      <c r="AP3761" s="148">
        <v>7</v>
      </c>
      <c r="AQ3761" s="140">
        <v>7</v>
      </c>
      <c r="AS3761" s="42">
        <f t="shared" si="525"/>
        <v>2257.3147684248684</v>
      </c>
      <c r="AT3761" s="101">
        <f t="shared" si="526"/>
        <v>0</v>
      </c>
      <c r="AU3761" s="42">
        <f t="shared" si="527"/>
        <v>2257.3147684248684</v>
      </c>
      <c r="AV3761" s="42">
        <f t="shared" si="528"/>
        <v>4644.4231030677192</v>
      </c>
      <c r="AW3761" s="102">
        <f t="shared" si="529"/>
        <v>431</v>
      </c>
      <c r="AX3761" s="43">
        <f t="shared" si="522"/>
        <v>0.5</v>
      </c>
      <c r="AY3761" s="43" t="str">
        <f t="shared" si="530"/>
        <v>UTGS</v>
      </c>
    </row>
    <row r="3762" spans="1:51" hidden="1" x14ac:dyDescent="0.2">
      <c r="A3762" s="38">
        <v>3755</v>
      </c>
      <c r="B3762" t="s">
        <v>362</v>
      </c>
      <c r="C3762" t="s">
        <v>289</v>
      </c>
      <c r="D3762">
        <v>320</v>
      </c>
      <c r="E3762" t="s">
        <v>1842</v>
      </c>
      <c r="F3762">
        <v>0.25</v>
      </c>
      <c r="G3762" t="str">
        <f>LOOKUP(F3762,{0,6,45},{"F","L","H"})</f>
        <v>F</v>
      </c>
      <c r="H3762" t="s">
        <v>5321</v>
      </c>
      <c r="I3762" s="43" t="str">
        <f>IFERROR(VLOOKUP(#REF!,#REF!,2,FALSE),"No")</f>
        <v>No</v>
      </c>
      <c r="J3762" s="139">
        <v>0.5</v>
      </c>
      <c r="K3762" s="148">
        <v>46</v>
      </c>
      <c r="L3762" s="148"/>
      <c r="M3762" s="148"/>
      <c r="N3762" s="148"/>
      <c r="O3762" s="148"/>
      <c r="P3762" s="148"/>
      <c r="Q3762" s="148"/>
      <c r="R3762" s="148"/>
      <c r="S3762" s="148"/>
      <c r="T3762" s="148"/>
      <c r="U3762" s="148"/>
      <c r="V3762" s="148"/>
      <c r="W3762" s="148"/>
      <c r="X3762" s="139">
        <v>1.25</v>
      </c>
      <c r="Y3762" s="148">
        <v>149.66</v>
      </c>
      <c r="Z3762" s="149">
        <v>2</v>
      </c>
      <c r="AA3762" s="148">
        <v>230.68</v>
      </c>
      <c r="AB3762" s="149">
        <v>4</v>
      </c>
      <c r="AC3762" s="148">
        <v>619.66</v>
      </c>
      <c r="AD3762" s="148"/>
      <c r="AE3762" s="148"/>
      <c r="AF3762" s="148"/>
      <c r="AG3762" s="148"/>
      <c r="AH3762" s="148"/>
      <c r="AI3762" s="148"/>
      <c r="AJ3762" s="148"/>
      <c r="AK3762" s="148"/>
      <c r="AL3762" s="139">
        <v>0</v>
      </c>
      <c r="AM3762" s="139">
        <v>0</v>
      </c>
      <c r="AN3762" s="148">
        <f t="shared" si="523"/>
        <v>1000</v>
      </c>
      <c r="AO3762" s="148">
        <f t="shared" si="524"/>
        <v>46</v>
      </c>
      <c r="AP3762" s="148">
        <v>8</v>
      </c>
      <c r="AQ3762" s="140">
        <v>8</v>
      </c>
      <c r="AS3762" s="42">
        <f t="shared" si="525"/>
        <v>3146.5599802286047</v>
      </c>
      <c r="AT3762" s="101">
        <f t="shared" si="526"/>
        <v>0</v>
      </c>
      <c r="AU3762" s="42">
        <f t="shared" si="527"/>
        <v>3146.5599802286047</v>
      </c>
      <c r="AV3762" s="42">
        <f t="shared" si="528"/>
        <v>4632.3357401842541</v>
      </c>
      <c r="AW3762" s="102">
        <f t="shared" si="529"/>
        <v>431</v>
      </c>
      <c r="AX3762" s="43">
        <f t="shared" si="522"/>
        <v>0.5</v>
      </c>
      <c r="AY3762" s="43" t="str">
        <f t="shared" si="530"/>
        <v>UTGS</v>
      </c>
    </row>
    <row r="3763" spans="1:51" hidden="1" x14ac:dyDescent="0.2">
      <c r="A3763" s="38">
        <v>3756</v>
      </c>
      <c r="B3763" t="s">
        <v>362</v>
      </c>
      <c r="C3763" t="s">
        <v>289</v>
      </c>
      <c r="D3763">
        <v>550</v>
      </c>
      <c r="E3763" t="s">
        <v>1228</v>
      </c>
      <c r="F3763">
        <v>2</v>
      </c>
      <c r="G3763" t="str">
        <f>LOOKUP(F3763,{0,6,45},{"F","L","H"})</f>
        <v>F</v>
      </c>
      <c r="H3763" t="s">
        <v>5322</v>
      </c>
      <c r="I3763" s="43" t="str">
        <f>IFERROR(VLOOKUP(#REF!,#REF!,2,FALSE),"No")</f>
        <v>No</v>
      </c>
      <c r="J3763" s="139">
        <v>0.75</v>
      </c>
      <c r="K3763" s="148">
        <v>31</v>
      </c>
      <c r="L3763" s="148"/>
      <c r="M3763" s="148"/>
      <c r="N3763" s="148"/>
      <c r="O3763" s="148"/>
      <c r="P3763" s="148"/>
      <c r="Q3763" s="148"/>
      <c r="R3763" s="148"/>
      <c r="S3763" s="148"/>
      <c r="T3763" s="148"/>
      <c r="U3763" s="148"/>
      <c r="V3763" s="148"/>
      <c r="W3763" s="148"/>
      <c r="X3763" s="139">
        <v>2</v>
      </c>
      <c r="Y3763" s="148">
        <v>1000</v>
      </c>
      <c r="Z3763" s="148"/>
      <c r="AA3763" s="148"/>
      <c r="AB3763" s="148"/>
      <c r="AC3763" s="148"/>
      <c r="AD3763" s="148"/>
      <c r="AE3763" s="148"/>
      <c r="AF3763" s="148"/>
      <c r="AG3763" s="148"/>
      <c r="AH3763" s="148"/>
      <c r="AI3763" s="148"/>
      <c r="AJ3763" s="148"/>
      <c r="AK3763" s="148"/>
      <c r="AL3763" s="139">
        <v>0</v>
      </c>
      <c r="AM3763" s="139">
        <v>0</v>
      </c>
      <c r="AN3763" s="148">
        <f t="shared" si="523"/>
        <v>1000</v>
      </c>
      <c r="AO3763" s="148">
        <f t="shared" si="524"/>
        <v>31</v>
      </c>
      <c r="AP3763" s="148">
        <v>8</v>
      </c>
      <c r="AQ3763" s="140">
        <v>8</v>
      </c>
      <c r="AS3763" s="42">
        <f t="shared" si="525"/>
        <v>1995.8878127627549</v>
      </c>
      <c r="AT3763" s="101">
        <f t="shared" si="526"/>
        <v>0</v>
      </c>
      <c r="AU3763" s="42">
        <f t="shared" si="527"/>
        <v>1995.8878127627549</v>
      </c>
      <c r="AV3763" s="42">
        <f t="shared" si="528"/>
        <v>4063.870215184254</v>
      </c>
      <c r="AW3763" s="102">
        <f t="shared" si="529"/>
        <v>585.0096169344007</v>
      </c>
      <c r="AX3763" s="43">
        <f t="shared" si="522"/>
        <v>0.75</v>
      </c>
      <c r="AY3763" s="43" t="str">
        <f t="shared" si="530"/>
        <v>UTGS</v>
      </c>
    </row>
    <row r="3764" spans="1:51" hidden="1" x14ac:dyDescent="0.2">
      <c r="A3764" s="38">
        <v>3757</v>
      </c>
      <c r="B3764" t="s">
        <v>362</v>
      </c>
      <c r="C3764" t="s">
        <v>289</v>
      </c>
      <c r="D3764">
        <v>320</v>
      </c>
      <c r="E3764" t="s">
        <v>1228</v>
      </c>
      <c r="F3764">
        <v>0.25</v>
      </c>
      <c r="G3764" t="str">
        <f>LOOKUP(F3764,{0,6,45},{"F","L","H"})</f>
        <v>F</v>
      </c>
      <c r="H3764" t="s">
        <v>5323</v>
      </c>
      <c r="I3764" s="43" t="str">
        <f>IFERROR(VLOOKUP(#REF!,#REF!,2,FALSE),"No")</f>
        <v>No</v>
      </c>
      <c r="J3764" s="139">
        <v>0.5</v>
      </c>
      <c r="K3764" s="148">
        <v>22</v>
      </c>
      <c r="L3764" s="148"/>
      <c r="M3764" s="148"/>
      <c r="N3764" s="148"/>
      <c r="O3764" s="148"/>
      <c r="P3764" s="148"/>
      <c r="Q3764" s="148"/>
      <c r="R3764" s="148"/>
      <c r="S3764" s="148"/>
      <c r="T3764" s="148"/>
      <c r="U3764" s="148"/>
      <c r="V3764" s="148"/>
      <c r="W3764" s="148"/>
      <c r="X3764" s="139">
        <v>2</v>
      </c>
      <c r="Y3764" s="148">
        <v>1000</v>
      </c>
      <c r="Z3764" s="148"/>
      <c r="AA3764" s="148"/>
      <c r="AB3764" s="148"/>
      <c r="AC3764" s="148"/>
      <c r="AD3764" s="148"/>
      <c r="AE3764" s="148"/>
      <c r="AF3764" s="148"/>
      <c r="AG3764" s="148"/>
      <c r="AH3764" s="148"/>
      <c r="AI3764" s="148"/>
      <c r="AJ3764" s="148"/>
      <c r="AK3764" s="148"/>
      <c r="AL3764" s="139">
        <v>0</v>
      </c>
      <c r="AM3764" s="139">
        <v>0</v>
      </c>
      <c r="AN3764" s="148">
        <f t="shared" si="523"/>
        <v>1000</v>
      </c>
      <c r="AO3764" s="148">
        <f t="shared" si="524"/>
        <v>22</v>
      </c>
      <c r="AP3764" s="148">
        <v>8</v>
      </c>
      <c r="AQ3764" s="140">
        <v>8</v>
      </c>
      <c r="AS3764" s="42">
        <f t="shared" si="525"/>
        <v>1504.8765122832456</v>
      </c>
      <c r="AT3764" s="101">
        <f t="shared" si="526"/>
        <v>0</v>
      </c>
      <c r="AU3764" s="42">
        <f t="shared" si="527"/>
        <v>1504.8765122832456</v>
      </c>
      <c r="AV3764" s="42">
        <f t="shared" si="528"/>
        <v>4063.870215184254</v>
      </c>
      <c r="AW3764" s="102">
        <f t="shared" si="529"/>
        <v>431</v>
      </c>
      <c r="AX3764" s="43">
        <f t="shared" si="522"/>
        <v>0.5</v>
      </c>
      <c r="AY3764" s="43" t="str">
        <f t="shared" si="530"/>
        <v>UTGS</v>
      </c>
    </row>
    <row r="3765" spans="1:51" hidden="1" x14ac:dyDescent="0.2">
      <c r="A3765" s="38">
        <v>3758</v>
      </c>
      <c r="B3765" t="s">
        <v>362</v>
      </c>
      <c r="C3765" t="s">
        <v>289</v>
      </c>
      <c r="D3765">
        <v>550</v>
      </c>
      <c r="E3765" t="s">
        <v>1236</v>
      </c>
      <c r="F3765">
        <v>2</v>
      </c>
      <c r="G3765" t="str">
        <f>LOOKUP(F3765,{0,6,45},{"F","L","H"})</f>
        <v>F</v>
      </c>
      <c r="H3765" t="s">
        <v>5324</v>
      </c>
      <c r="I3765" s="43" t="str">
        <f>IFERROR(VLOOKUP(#REF!,#REF!,2,FALSE),"No")</f>
        <v>No</v>
      </c>
      <c r="J3765" s="139">
        <v>2</v>
      </c>
      <c r="K3765" s="148">
        <v>37</v>
      </c>
      <c r="L3765" s="148"/>
      <c r="M3765" s="148"/>
      <c r="N3765" s="148"/>
      <c r="O3765" s="148"/>
      <c r="P3765" s="148"/>
      <c r="Q3765" s="148"/>
      <c r="R3765" s="148"/>
      <c r="S3765" s="148"/>
      <c r="T3765" s="148"/>
      <c r="U3765" s="148"/>
      <c r="V3765" s="148"/>
      <c r="W3765" s="148"/>
      <c r="X3765" s="139">
        <v>2</v>
      </c>
      <c r="Y3765" s="148">
        <v>1000</v>
      </c>
      <c r="Z3765" s="148"/>
      <c r="AA3765" s="148"/>
      <c r="AB3765" s="148"/>
      <c r="AC3765" s="148"/>
      <c r="AD3765" s="148"/>
      <c r="AE3765" s="148"/>
      <c r="AF3765" s="148"/>
      <c r="AG3765" s="148"/>
      <c r="AH3765" s="148"/>
      <c r="AI3765" s="148"/>
      <c r="AJ3765" s="148"/>
      <c r="AK3765" s="148"/>
      <c r="AL3765" s="139">
        <v>0</v>
      </c>
      <c r="AM3765" s="139">
        <v>0</v>
      </c>
      <c r="AN3765" s="148">
        <f t="shared" si="523"/>
        <v>1000</v>
      </c>
      <c r="AO3765" s="148">
        <f t="shared" si="524"/>
        <v>37</v>
      </c>
      <c r="AP3765" s="148">
        <v>3</v>
      </c>
      <c r="AQ3765" s="140">
        <v>46</v>
      </c>
      <c r="AS3765" s="42">
        <f t="shared" si="525"/>
        <v>2700.3886797490945</v>
      </c>
      <c r="AT3765" s="101">
        <f t="shared" si="526"/>
        <v>0</v>
      </c>
      <c r="AU3765" s="42">
        <f t="shared" si="527"/>
        <v>2700.3886797490945</v>
      </c>
      <c r="AV3765" s="42">
        <f t="shared" si="528"/>
        <v>706.76003742334854</v>
      </c>
      <c r="AW3765" s="102">
        <f t="shared" si="529"/>
        <v>585.0096169344007</v>
      </c>
      <c r="AX3765" s="43">
        <f t="shared" si="522"/>
        <v>2</v>
      </c>
      <c r="AY3765" s="43" t="str">
        <f t="shared" si="530"/>
        <v>UTGS</v>
      </c>
    </row>
    <row r="3766" spans="1:51" hidden="1" x14ac:dyDescent="0.2">
      <c r="A3766" s="38">
        <v>3759</v>
      </c>
      <c r="B3766" t="s">
        <v>362</v>
      </c>
      <c r="C3766" t="s">
        <v>289</v>
      </c>
      <c r="D3766">
        <v>550</v>
      </c>
      <c r="E3766" t="s">
        <v>1223</v>
      </c>
      <c r="F3766">
        <v>2</v>
      </c>
      <c r="G3766" t="str">
        <f>LOOKUP(F3766,{0,6,45},{"F","L","H"})</f>
        <v>F</v>
      </c>
      <c r="H3766" t="s">
        <v>5325</v>
      </c>
      <c r="I3766" s="43" t="str">
        <f>IFERROR(VLOOKUP(#REF!,#REF!,2,FALSE),"No")</f>
        <v>No</v>
      </c>
      <c r="J3766" s="139">
        <v>1.25</v>
      </c>
      <c r="K3766" s="148">
        <v>27</v>
      </c>
      <c r="L3766" s="148"/>
      <c r="M3766" s="148"/>
      <c r="N3766" s="148"/>
      <c r="O3766" s="148"/>
      <c r="P3766" s="148"/>
      <c r="Q3766" s="148"/>
      <c r="R3766" s="148"/>
      <c r="S3766" s="148"/>
      <c r="T3766" s="148"/>
      <c r="U3766" s="148"/>
      <c r="V3766" s="148"/>
      <c r="W3766" s="148"/>
      <c r="X3766" s="139">
        <v>1.25</v>
      </c>
      <c r="Y3766" s="148">
        <v>380.87</v>
      </c>
      <c r="Z3766" s="148">
        <v>2</v>
      </c>
      <c r="AA3766" s="148">
        <v>619.13</v>
      </c>
      <c r="AB3766" s="148"/>
      <c r="AC3766" s="148"/>
      <c r="AD3766" s="148"/>
      <c r="AE3766" s="148"/>
      <c r="AF3766" s="148"/>
      <c r="AG3766" s="148"/>
      <c r="AH3766" s="148"/>
      <c r="AI3766" s="148"/>
      <c r="AJ3766" s="148"/>
      <c r="AK3766" s="148"/>
      <c r="AL3766" s="139">
        <v>0</v>
      </c>
      <c r="AM3766" s="139">
        <v>0</v>
      </c>
      <c r="AN3766" s="148">
        <f t="shared" si="523"/>
        <v>1000</v>
      </c>
      <c r="AO3766" s="148">
        <f t="shared" si="524"/>
        <v>27</v>
      </c>
      <c r="AP3766" s="148">
        <v>7</v>
      </c>
      <c r="AQ3766" s="140">
        <v>68</v>
      </c>
      <c r="AS3766" s="42">
        <f t="shared" si="525"/>
        <v>2011.8639014385283</v>
      </c>
      <c r="AT3766" s="101">
        <f t="shared" si="526"/>
        <v>0</v>
      </c>
      <c r="AU3766" s="42">
        <f t="shared" si="527"/>
        <v>2011.8639014385283</v>
      </c>
      <c r="AV3766" s="42">
        <f t="shared" si="528"/>
        <v>482.02309884520633</v>
      </c>
      <c r="AW3766" s="102">
        <f t="shared" si="529"/>
        <v>585.0096169344007</v>
      </c>
      <c r="AX3766" s="43">
        <f t="shared" si="522"/>
        <v>1.25</v>
      </c>
      <c r="AY3766" s="43" t="str">
        <f t="shared" si="530"/>
        <v>UTGS</v>
      </c>
    </row>
    <row r="3767" spans="1:51" hidden="1" x14ac:dyDescent="0.2">
      <c r="A3767" s="38">
        <v>3760</v>
      </c>
      <c r="B3767" t="s">
        <v>5806</v>
      </c>
      <c r="C3767" t="s">
        <v>5745</v>
      </c>
      <c r="D3767">
        <v>59100</v>
      </c>
      <c r="E3767" t="s">
        <v>197</v>
      </c>
      <c r="F3767">
        <v>40</v>
      </c>
      <c r="G3767" t="str">
        <f>LOOKUP(F3767,{0,6,45},{"F","L","H"})</f>
        <v>L</v>
      </c>
      <c r="H3767" t="s">
        <v>1030</v>
      </c>
      <c r="I3767" s="43" t="str">
        <f>IFERROR(VLOOKUP(#REF!,#REF!,2,FALSE),"No")</f>
        <v>No</v>
      </c>
      <c r="J3767" s="139">
        <v>4</v>
      </c>
      <c r="K3767" s="148">
        <v>79</v>
      </c>
      <c r="L3767" s="148"/>
      <c r="M3767" s="148"/>
      <c r="N3767" s="148"/>
      <c r="O3767" s="148"/>
      <c r="P3767" s="148"/>
      <c r="Q3767" s="148"/>
      <c r="R3767" s="148"/>
      <c r="S3767" s="148"/>
      <c r="T3767" s="148"/>
      <c r="U3767" s="148"/>
      <c r="V3767" s="148"/>
      <c r="W3767" s="148"/>
      <c r="X3767" s="139">
        <v>4</v>
      </c>
      <c r="Y3767" s="148">
        <v>1000</v>
      </c>
      <c r="Z3767" s="149"/>
      <c r="AA3767" s="148"/>
      <c r="AB3767" s="148"/>
      <c r="AC3767" s="148"/>
      <c r="AD3767" s="148"/>
      <c r="AE3767" s="148"/>
      <c r="AF3767" s="148"/>
      <c r="AG3767" s="148"/>
      <c r="AH3767" s="148"/>
      <c r="AI3767" s="148"/>
      <c r="AJ3767" s="148"/>
      <c r="AK3767" s="148"/>
      <c r="AL3767" s="139">
        <v>0</v>
      </c>
      <c r="AM3767" s="139">
        <v>0</v>
      </c>
      <c r="AN3767" s="148">
        <f t="shared" si="523"/>
        <v>1000</v>
      </c>
      <c r="AO3767" s="148">
        <f t="shared" si="524"/>
        <v>79</v>
      </c>
      <c r="AP3767" s="148">
        <v>9</v>
      </c>
      <c r="AQ3767" s="140">
        <v>23</v>
      </c>
      <c r="AS3767" s="42">
        <f t="shared" si="525"/>
        <v>6046.9347486534716</v>
      </c>
      <c r="AT3767" s="101">
        <f t="shared" si="526"/>
        <v>0</v>
      </c>
      <c r="AU3767" s="42">
        <f t="shared" si="527"/>
        <v>6046.9347486534716</v>
      </c>
      <c r="AV3767" s="42">
        <f t="shared" si="528"/>
        <v>1725.2592052814798</v>
      </c>
      <c r="AW3767" s="102">
        <f t="shared" si="529"/>
        <v>45676.61</v>
      </c>
      <c r="AX3767" s="43">
        <f t="shared" si="522"/>
        <v>4</v>
      </c>
      <c r="AY3767" s="43" t="str">
        <f t="shared" si="530"/>
        <v>UTTSM</v>
      </c>
    </row>
    <row r="3768" spans="1:51" hidden="1" x14ac:dyDescent="0.2">
      <c r="A3768" s="38">
        <v>3761</v>
      </c>
      <c r="B3768" t="s">
        <v>5806</v>
      </c>
      <c r="C3768" t="s">
        <v>292</v>
      </c>
      <c r="D3768">
        <v>14500</v>
      </c>
      <c r="E3768" t="s">
        <v>215</v>
      </c>
      <c r="F3768">
        <v>5</v>
      </c>
      <c r="G3768" t="str">
        <f>LOOKUP(F3768,{0,6,45},{"F","L","H"})</f>
        <v>F</v>
      </c>
      <c r="H3768" t="s">
        <v>2047</v>
      </c>
      <c r="I3768" s="43" t="str">
        <f>IFERROR(VLOOKUP(#REF!,#REF!,2,FALSE),"No")</f>
        <v>No</v>
      </c>
      <c r="J3768" s="139">
        <v>2</v>
      </c>
      <c r="K3768" s="148">
        <v>84</v>
      </c>
      <c r="L3768" s="148"/>
      <c r="M3768" s="148"/>
      <c r="N3768" s="148"/>
      <c r="O3768" s="148"/>
      <c r="P3768" s="148"/>
      <c r="Q3768" s="148"/>
      <c r="R3768" s="148"/>
      <c r="S3768" s="148"/>
      <c r="T3768" s="148"/>
      <c r="U3768" s="148"/>
      <c r="V3768" s="148"/>
      <c r="W3768" s="148"/>
      <c r="X3768" s="139">
        <v>4</v>
      </c>
      <c r="Y3768" s="148">
        <v>1000</v>
      </c>
      <c r="Z3768" s="148"/>
      <c r="AA3768" s="148"/>
      <c r="AB3768" s="148"/>
      <c r="AC3768" s="148"/>
      <c r="AD3768" s="148"/>
      <c r="AE3768" s="148"/>
      <c r="AF3768" s="148"/>
      <c r="AG3768" s="148"/>
      <c r="AH3768" s="148"/>
      <c r="AI3768" s="148"/>
      <c r="AJ3768" s="148"/>
      <c r="AK3768" s="148"/>
      <c r="AL3768" s="139">
        <v>0</v>
      </c>
      <c r="AM3768" s="139">
        <v>0</v>
      </c>
      <c r="AN3768" s="148">
        <f t="shared" si="523"/>
        <v>1000</v>
      </c>
      <c r="AO3768" s="148">
        <f t="shared" si="524"/>
        <v>84</v>
      </c>
      <c r="AP3768" s="148">
        <v>4</v>
      </c>
      <c r="AQ3768" s="140">
        <v>18</v>
      </c>
      <c r="AS3768" s="42">
        <f t="shared" si="525"/>
        <v>6130.6121378087546</v>
      </c>
      <c r="AT3768" s="101">
        <f t="shared" si="526"/>
        <v>0</v>
      </c>
      <c r="AU3768" s="42">
        <f t="shared" si="527"/>
        <v>6130.6121378087546</v>
      </c>
      <c r="AV3768" s="42">
        <f t="shared" si="528"/>
        <v>2204.4978734152241</v>
      </c>
      <c r="AW3768" s="102">
        <f t="shared" si="529"/>
        <v>10791.333333333334</v>
      </c>
      <c r="AX3768" s="43">
        <f t="shared" si="522"/>
        <v>2</v>
      </c>
      <c r="AY3768" s="43" t="str">
        <f t="shared" si="530"/>
        <v>UTFS</v>
      </c>
    </row>
    <row r="3769" spans="1:51" hidden="1" x14ac:dyDescent="0.2">
      <c r="A3769" s="38">
        <v>3762</v>
      </c>
      <c r="B3769" t="s">
        <v>5806</v>
      </c>
      <c r="C3769" t="s">
        <v>292</v>
      </c>
      <c r="D3769">
        <v>2400</v>
      </c>
      <c r="E3769" t="s">
        <v>193</v>
      </c>
      <c r="F3769">
        <v>2</v>
      </c>
      <c r="G3769" t="str">
        <f>LOOKUP(F3769,{0,6,45},{"F","L","H"})</f>
        <v>F</v>
      </c>
      <c r="H3769" t="s">
        <v>5326</v>
      </c>
      <c r="I3769" s="43" t="str">
        <f>IFERROR(VLOOKUP(#REF!,#REF!,2,FALSE),"No")</f>
        <v>No</v>
      </c>
      <c r="J3769" s="139">
        <v>1.25</v>
      </c>
      <c r="K3769" s="148">
        <v>32</v>
      </c>
      <c r="L3769" s="148"/>
      <c r="M3769" s="148"/>
      <c r="N3769" s="148"/>
      <c r="O3769" s="148"/>
      <c r="P3769" s="148"/>
      <c r="Q3769" s="148"/>
      <c r="R3769" s="148"/>
      <c r="S3769" s="148"/>
      <c r="T3769" s="148"/>
      <c r="U3769" s="148"/>
      <c r="V3769" s="148"/>
      <c r="W3769" s="148"/>
      <c r="X3769" s="139">
        <v>2</v>
      </c>
      <c r="Y3769" s="148">
        <v>661</v>
      </c>
      <c r="Z3769" s="148">
        <v>3</v>
      </c>
      <c r="AA3769" s="148">
        <v>99.45</v>
      </c>
      <c r="AB3769" s="148">
        <v>4</v>
      </c>
      <c r="AC3769" s="148">
        <v>239.55</v>
      </c>
      <c r="AD3769" s="148"/>
      <c r="AE3769" s="148"/>
      <c r="AF3769" s="148"/>
      <c r="AG3769" s="148"/>
      <c r="AH3769" s="148"/>
      <c r="AI3769" s="148"/>
      <c r="AJ3769" s="148"/>
      <c r="AK3769" s="148"/>
      <c r="AL3769" s="139">
        <v>0</v>
      </c>
      <c r="AM3769" s="139">
        <v>0</v>
      </c>
      <c r="AN3769" s="148">
        <f t="shared" si="523"/>
        <v>1000</v>
      </c>
      <c r="AO3769" s="148">
        <f t="shared" si="524"/>
        <v>32</v>
      </c>
      <c r="AP3769" s="148">
        <v>3</v>
      </c>
      <c r="AQ3769" s="140">
        <v>3</v>
      </c>
      <c r="AS3769" s="42">
        <f t="shared" si="525"/>
        <v>2384.4312905938114</v>
      </c>
      <c r="AT3769" s="101">
        <f t="shared" si="526"/>
        <v>0</v>
      </c>
      <c r="AU3769" s="42">
        <f t="shared" si="527"/>
        <v>2384.4312905938114</v>
      </c>
      <c r="AV3769" s="42">
        <f t="shared" si="528"/>
        <v>10989.169740491343</v>
      </c>
      <c r="AW3769" s="102">
        <f t="shared" si="529"/>
        <v>2428.75</v>
      </c>
      <c r="AX3769" s="43">
        <f t="shared" si="522"/>
        <v>1.25</v>
      </c>
      <c r="AY3769" s="43" t="str">
        <f t="shared" si="530"/>
        <v>UTFS</v>
      </c>
    </row>
    <row r="3770" spans="1:51" hidden="1" x14ac:dyDescent="0.2">
      <c r="A3770" s="38">
        <v>3763</v>
      </c>
      <c r="B3770" t="s">
        <v>362</v>
      </c>
      <c r="C3770" t="s">
        <v>289</v>
      </c>
      <c r="D3770">
        <v>320</v>
      </c>
      <c r="E3770" t="s">
        <v>1842</v>
      </c>
      <c r="F3770">
        <v>0.25</v>
      </c>
      <c r="G3770" t="str">
        <f>LOOKUP(F3770,{0,6,45},{"F","L","H"})</f>
        <v>F</v>
      </c>
      <c r="H3770" t="s">
        <v>5327</v>
      </c>
      <c r="I3770" s="43" t="str">
        <f>IFERROR(VLOOKUP(#REF!,#REF!,2,FALSE),"No")</f>
        <v>No</v>
      </c>
      <c r="J3770" s="139">
        <v>0.5</v>
      </c>
      <c r="K3770" s="148">
        <v>32</v>
      </c>
      <c r="L3770" s="148"/>
      <c r="M3770" s="148"/>
      <c r="N3770" s="148"/>
      <c r="O3770" s="148"/>
      <c r="P3770" s="148"/>
      <c r="Q3770" s="148"/>
      <c r="R3770" s="148"/>
      <c r="S3770" s="148"/>
      <c r="T3770" s="148"/>
      <c r="U3770" s="148"/>
      <c r="V3770" s="148"/>
      <c r="W3770" s="148"/>
      <c r="X3770" s="139">
        <v>2</v>
      </c>
      <c r="Y3770" s="148">
        <v>1000</v>
      </c>
      <c r="Z3770" s="148"/>
      <c r="AA3770" s="148"/>
      <c r="AB3770" s="148"/>
      <c r="AC3770" s="148"/>
      <c r="AD3770" s="148"/>
      <c r="AE3770" s="148"/>
      <c r="AF3770" s="148"/>
      <c r="AG3770" s="148"/>
      <c r="AH3770" s="148"/>
      <c r="AI3770" s="148"/>
      <c r="AJ3770" s="148"/>
      <c r="AK3770" s="148"/>
      <c r="AL3770" s="139">
        <v>0</v>
      </c>
      <c r="AM3770" s="139">
        <v>0</v>
      </c>
      <c r="AN3770" s="148">
        <f t="shared" si="523"/>
        <v>1000</v>
      </c>
      <c r="AO3770" s="148">
        <f t="shared" si="524"/>
        <v>32</v>
      </c>
      <c r="AP3770" s="148">
        <v>7</v>
      </c>
      <c r="AQ3770" s="140">
        <v>7</v>
      </c>
      <c r="AS3770" s="42">
        <f t="shared" si="525"/>
        <v>2188.9112905938118</v>
      </c>
      <c r="AT3770" s="101">
        <f t="shared" si="526"/>
        <v>0</v>
      </c>
      <c r="AU3770" s="42">
        <f t="shared" si="527"/>
        <v>2188.9112905938118</v>
      </c>
      <c r="AV3770" s="42">
        <f t="shared" si="528"/>
        <v>4644.4231030677192</v>
      </c>
      <c r="AW3770" s="102">
        <f t="shared" si="529"/>
        <v>431</v>
      </c>
      <c r="AX3770" s="43">
        <f t="shared" si="522"/>
        <v>0.5</v>
      </c>
      <c r="AY3770" s="43" t="str">
        <f t="shared" si="530"/>
        <v>UTGS</v>
      </c>
    </row>
    <row r="3771" spans="1:51" hidden="1" x14ac:dyDescent="0.2">
      <c r="A3771" s="38">
        <v>3764</v>
      </c>
      <c r="B3771" t="s">
        <v>362</v>
      </c>
      <c r="C3771" t="s">
        <v>289</v>
      </c>
      <c r="D3771">
        <v>550</v>
      </c>
      <c r="E3771" t="s">
        <v>1842</v>
      </c>
      <c r="F3771">
        <v>2</v>
      </c>
      <c r="G3771" t="str">
        <f>LOOKUP(F3771,{0,6,45},{"F","L","H"})</f>
        <v>F</v>
      </c>
      <c r="H3771" t="s">
        <v>5328</v>
      </c>
      <c r="I3771" s="43" t="str">
        <f>IFERROR(VLOOKUP(#REF!,#REF!,2,FALSE),"No")</f>
        <v>No</v>
      </c>
      <c r="J3771" s="139">
        <v>0.75</v>
      </c>
      <c r="K3771" s="148">
        <v>72.709999999999994</v>
      </c>
      <c r="L3771" s="148"/>
      <c r="M3771" s="148"/>
      <c r="N3771" s="148"/>
      <c r="O3771" s="148"/>
      <c r="P3771" s="148"/>
      <c r="Q3771" s="148"/>
      <c r="R3771" s="148"/>
      <c r="S3771" s="148"/>
      <c r="T3771" s="148"/>
      <c r="U3771" s="148"/>
      <c r="V3771" s="148"/>
      <c r="W3771" s="148"/>
      <c r="X3771" s="139">
        <v>2</v>
      </c>
      <c r="Y3771" s="148">
        <v>1000</v>
      </c>
      <c r="Z3771" s="148"/>
      <c r="AA3771" s="148"/>
      <c r="AB3771" s="148"/>
      <c r="AC3771" s="148"/>
      <c r="AD3771" s="148"/>
      <c r="AE3771" s="148"/>
      <c r="AF3771" s="148"/>
      <c r="AG3771" s="148"/>
      <c r="AH3771" s="148"/>
      <c r="AI3771" s="148"/>
      <c r="AJ3771" s="148"/>
      <c r="AK3771" s="148"/>
      <c r="AL3771" s="139">
        <v>0</v>
      </c>
      <c r="AM3771" s="139">
        <v>0</v>
      </c>
      <c r="AN3771" s="148">
        <f t="shared" si="523"/>
        <v>1000</v>
      </c>
      <c r="AO3771" s="148">
        <f t="shared" si="524"/>
        <v>72.709999999999994</v>
      </c>
      <c r="AP3771" s="148">
        <v>7</v>
      </c>
      <c r="AQ3771" s="140">
        <v>20</v>
      </c>
      <c r="AS3771" s="42">
        <f t="shared" si="525"/>
        <v>4681.322673096126</v>
      </c>
      <c r="AT3771" s="101">
        <f t="shared" si="526"/>
        <v>0</v>
      </c>
      <c r="AU3771" s="42">
        <f t="shared" si="527"/>
        <v>4681.322673096126</v>
      </c>
      <c r="AV3771" s="42">
        <f t="shared" si="528"/>
        <v>1625.5480860737016</v>
      </c>
      <c r="AW3771" s="102">
        <f t="shared" si="529"/>
        <v>585.0096169344007</v>
      </c>
      <c r="AX3771" s="43">
        <f t="shared" ref="AX3771:AX3834" si="531">IF(J3771&gt;0,J3771,R3771)</f>
        <v>0.75</v>
      </c>
      <c r="AY3771" s="43" t="str">
        <f t="shared" si="530"/>
        <v>UTGS</v>
      </c>
    </row>
    <row r="3772" spans="1:51" hidden="1" x14ac:dyDescent="0.2">
      <c r="A3772" s="38">
        <v>3765</v>
      </c>
      <c r="B3772" t="s">
        <v>362</v>
      </c>
      <c r="C3772" t="s">
        <v>289</v>
      </c>
      <c r="D3772">
        <v>320</v>
      </c>
      <c r="E3772" t="s">
        <v>1842</v>
      </c>
      <c r="F3772">
        <v>0.25</v>
      </c>
      <c r="G3772" t="str">
        <f>LOOKUP(F3772,{0,6,45},{"F","L","H"})</f>
        <v>F</v>
      </c>
      <c r="H3772" t="s">
        <v>5329</v>
      </c>
      <c r="I3772" s="43" t="str">
        <f>IFERROR(VLOOKUP(#REF!,#REF!,2,FALSE),"No")</f>
        <v>No</v>
      </c>
      <c r="J3772" s="139">
        <v>0.5</v>
      </c>
      <c r="K3772" s="148">
        <v>37</v>
      </c>
      <c r="L3772" s="148"/>
      <c r="M3772" s="148"/>
      <c r="N3772" s="148"/>
      <c r="O3772" s="148"/>
      <c r="P3772" s="148"/>
      <c r="Q3772" s="148"/>
      <c r="R3772" s="148"/>
      <c r="S3772" s="148"/>
      <c r="T3772" s="148"/>
      <c r="U3772" s="148"/>
      <c r="V3772" s="148"/>
      <c r="W3772" s="148"/>
      <c r="X3772" s="139">
        <v>0.5</v>
      </c>
      <c r="Y3772" s="148">
        <v>1.66</v>
      </c>
      <c r="Z3772" s="148">
        <v>0.75</v>
      </c>
      <c r="AA3772" s="148">
        <v>140.86000000000001</v>
      </c>
      <c r="AB3772" s="148">
        <v>1.25</v>
      </c>
      <c r="AC3772" s="148">
        <v>63.66</v>
      </c>
      <c r="AD3772" s="148">
        <v>2</v>
      </c>
      <c r="AE3772" s="148">
        <v>793.81</v>
      </c>
      <c r="AF3772" s="148"/>
      <c r="AG3772" s="148"/>
      <c r="AH3772" s="148"/>
      <c r="AI3772" s="148"/>
      <c r="AJ3772" s="148"/>
      <c r="AK3772" s="148"/>
      <c r="AL3772" s="139">
        <v>0</v>
      </c>
      <c r="AM3772" s="139">
        <v>0</v>
      </c>
      <c r="AN3772" s="148">
        <f t="shared" si="523"/>
        <v>999.99</v>
      </c>
      <c r="AO3772" s="148">
        <f t="shared" si="524"/>
        <v>37</v>
      </c>
      <c r="AP3772" s="148">
        <v>8</v>
      </c>
      <c r="AQ3772" s="140">
        <v>8</v>
      </c>
      <c r="AS3772" s="42">
        <f t="shared" si="525"/>
        <v>2530.928679749095</v>
      </c>
      <c r="AT3772" s="101">
        <f t="shared" si="526"/>
        <v>0</v>
      </c>
      <c r="AU3772" s="42">
        <f t="shared" si="527"/>
        <v>2530.928679749095</v>
      </c>
      <c r="AV3772" s="42">
        <f t="shared" si="528"/>
        <v>4200.2335764821019</v>
      </c>
      <c r="AW3772" s="102">
        <f t="shared" si="529"/>
        <v>431</v>
      </c>
      <c r="AX3772" s="43">
        <f t="shared" si="531"/>
        <v>0.5</v>
      </c>
      <c r="AY3772" s="43" t="str">
        <f t="shared" si="530"/>
        <v>UTGS</v>
      </c>
    </row>
    <row r="3773" spans="1:51" hidden="1" x14ac:dyDescent="0.2">
      <c r="A3773" s="38">
        <v>3766</v>
      </c>
      <c r="B3773" t="s">
        <v>362</v>
      </c>
      <c r="C3773" t="s">
        <v>289</v>
      </c>
      <c r="D3773">
        <v>320</v>
      </c>
      <c r="E3773" t="s">
        <v>1236</v>
      </c>
      <c r="F3773">
        <v>0.25</v>
      </c>
      <c r="G3773" t="str">
        <f>LOOKUP(F3773,{0,6,45},{"F","L","H"})</f>
        <v>F</v>
      </c>
      <c r="H3773" t="s">
        <v>5330</v>
      </c>
      <c r="I3773" s="43" t="str">
        <f>IFERROR(VLOOKUP(#REF!,#REF!,2,FALSE),"No")</f>
        <v>No</v>
      </c>
      <c r="J3773" s="139">
        <v>0.5</v>
      </c>
      <c r="K3773" s="148">
        <v>45</v>
      </c>
      <c r="L3773" s="148"/>
      <c r="M3773" s="148"/>
      <c r="N3773" s="148"/>
      <c r="O3773" s="148"/>
      <c r="P3773" s="148"/>
      <c r="Q3773" s="148"/>
      <c r="R3773" s="148"/>
      <c r="S3773" s="148"/>
      <c r="T3773" s="148"/>
      <c r="U3773" s="148"/>
      <c r="V3773" s="148"/>
      <c r="W3773" s="148"/>
      <c r="X3773" s="139">
        <v>2</v>
      </c>
      <c r="Y3773" s="148">
        <v>1000</v>
      </c>
      <c r="Z3773" s="149"/>
      <c r="AA3773" s="148"/>
      <c r="AB3773" s="149"/>
      <c r="AC3773" s="148"/>
      <c r="AD3773" s="148"/>
      <c r="AE3773" s="148"/>
      <c r="AF3773" s="148"/>
      <c r="AG3773" s="148"/>
      <c r="AH3773" s="148"/>
      <c r="AI3773" s="148"/>
      <c r="AJ3773" s="148"/>
      <c r="AK3773" s="148"/>
      <c r="AL3773" s="139">
        <v>0</v>
      </c>
      <c r="AM3773" s="139">
        <v>0</v>
      </c>
      <c r="AN3773" s="148">
        <f t="shared" si="523"/>
        <v>1000</v>
      </c>
      <c r="AO3773" s="148">
        <f t="shared" si="524"/>
        <v>45</v>
      </c>
      <c r="AP3773" s="148">
        <v>9</v>
      </c>
      <c r="AQ3773" s="140">
        <v>9</v>
      </c>
      <c r="AS3773" s="42">
        <f t="shared" si="525"/>
        <v>3078.1565023975477</v>
      </c>
      <c r="AT3773" s="101">
        <f t="shared" si="526"/>
        <v>0</v>
      </c>
      <c r="AU3773" s="42">
        <f t="shared" si="527"/>
        <v>3078.1565023975477</v>
      </c>
      <c r="AV3773" s="42">
        <f t="shared" si="528"/>
        <v>3612.3290801637813</v>
      </c>
      <c r="AW3773" s="102">
        <f t="shared" si="529"/>
        <v>431</v>
      </c>
      <c r="AX3773" s="43">
        <f t="shared" si="531"/>
        <v>0.5</v>
      </c>
      <c r="AY3773" s="43" t="str">
        <f t="shared" si="530"/>
        <v>UTGS</v>
      </c>
    </row>
    <row r="3774" spans="1:51" hidden="1" x14ac:dyDescent="0.2">
      <c r="A3774" s="38">
        <v>3767</v>
      </c>
      <c r="B3774" t="s">
        <v>5806</v>
      </c>
      <c r="C3774" t="s">
        <v>292</v>
      </c>
      <c r="D3774">
        <v>2100</v>
      </c>
      <c r="E3774" t="s">
        <v>204</v>
      </c>
      <c r="F3774">
        <v>5</v>
      </c>
      <c r="G3774" t="str">
        <f>LOOKUP(F3774,{0,6,45},{"F","L","H"})</f>
        <v>F</v>
      </c>
      <c r="H3774" t="s">
        <v>1015</v>
      </c>
      <c r="I3774" s="43" t="str">
        <f>IFERROR(VLOOKUP(#REF!,#REF!,2,FALSE),"No")</f>
        <v>No</v>
      </c>
      <c r="J3774" s="139">
        <v>1.25</v>
      </c>
      <c r="K3774" s="148">
        <v>120</v>
      </c>
      <c r="L3774" s="148"/>
      <c r="M3774" s="148"/>
      <c r="N3774" s="148"/>
      <c r="O3774" s="148"/>
      <c r="P3774" s="148"/>
      <c r="Q3774" s="148"/>
      <c r="R3774" s="148"/>
      <c r="S3774" s="148"/>
      <c r="T3774" s="148"/>
      <c r="U3774" s="148"/>
      <c r="V3774" s="148"/>
      <c r="W3774" s="148"/>
      <c r="X3774" s="139">
        <v>2</v>
      </c>
      <c r="Y3774" s="148">
        <v>589.41</v>
      </c>
      <c r="Z3774" s="149">
        <v>4</v>
      </c>
      <c r="AA3774" s="148">
        <v>410.59</v>
      </c>
      <c r="AB3774" s="148"/>
      <c r="AC3774" s="148"/>
      <c r="AD3774" s="148"/>
      <c r="AE3774" s="148"/>
      <c r="AF3774" s="148"/>
      <c r="AG3774" s="148"/>
      <c r="AH3774" s="148"/>
      <c r="AI3774" s="148"/>
      <c r="AJ3774" s="148"/>
      <c r="AK3774" s="148"/>
      <c r="AL3774" s="139">
        <v>0</v>
      </c>
      <c r="AM3774" s="139">
        <v>0</v>
      </c>
      <c r="AN3774" s="148">
        <f t="shared" si="523"/>
        <v>1000</v>
      </c>
      <c r="AO3774" s="148">
        <f t="shared" si="524"/>
        <v>120</v>
      </c>
      <c r="AP3774" s="148">
        <v>4</v>
      </c>
      <c r="AQ3774" s="140">
        <v>5</v>
      </c>
      <c r="AS3774" s="42">
        <f t="shared" si="525"/>
        <v>8941.6173397267921</v>
      </c>
      <c r="AT3774" s="101">
        <f t="shared" si="526"/>
        <v>0</v>
      </c>
      <c r="AU3774" s="42">
        <f t="shared" si="527"/>
        <v>8941.6173397267921</v>
      </c>
      <c r="AV3774" s="42">
        <f t="shared" si="528"/>
        <v>7090.9784042948058</v>
      </c>
      <c r="AW3774" s="102">
        <f t="shared" si="529"/>
        <v>2428.75</v>
      </c>
      <c r="AX3774" s="43">
        <f t="shared" si="531"/>
        <v>1.25</v>
      </c>
      <c r="AY3774" s="43" t="str">
        <f t="shared" si="530"/>
        <v>UTFS</v>
      </c>
    </row>
    <row r="3775" spans="1:51" hidden="1" x14ac:dyDescent="0.2">
      <c r="A3775" s="38">
        <v>3768</v>
      </c>
      <c r="B3775" t="s">
        <v>362</v>
      </c>
      <c r="C3775" t="s">
        <v>289</v>
      </c>
      <c r="D3775">
        <v>320</v>
      </c>
      <c r="E3775" t="s">
        <v>1842</v>
      </c>
      <c r="F3775">
        <v>0.25</v>
      </c>
      <c r="G3775" t="str">
        <f>LOOKUP(F3775,{0,6,45},{"F","L","H"})</f>
        <v>F</v>
      </c>
      <c r="H3775" t="s">
        <v>5331</v>
      </c>
      <c r="I3775" s="43" t="str">
        <f>IFERROR(VLOOKUP(#REF!,#REF!,2,FALSE),"No")</f>
        <v>No</v>
      </c>
      <c r="J3775" s="139">
        <v>0.5</v>
      </c>
      <c r="K3775" s="148">
        <v>43</v>
      </c>
      <c r="L3775" s="148"/>
      <c r="M3775" s="148"/>
      <c r="N3775" s="148"/>
      <c r="O3775" s="148"/>
      <c r="P3775" s="148"/>
      <c r="Q3775" s="148"/>
      <c r="R3775" s="148"/>
      <c r="S3775" s="148"/>
      <c r="T3775" s="148"/>
      <c r="U3775" s="148"/>
      <c r="V3775" s="148"/>
      <c r="W3775" s="148"/>
      <c r="X3775" s="139">
        <v>1.25</v>
      </c>
      <c r="Y3775" s="148">
        <v>37.19</v>
      </c>
      <c r="Z3775" s="149">
        <v>2</v>
      </c>
      <c r="AA3775" s="148">
        <v>491.19</v>
      </c>
      <c r="AB3775" s="149">
        <v>6</v>
      </c>
      <c r="AC3775" s="148">
        <v>471.62</v>
      </c>
      <c r="AD3775" s="148"/>
      <c r="AE3775" s="148"/>
      <c r="AF3775" s="148"/>
      <c r="AG3775" s="148"/>
      <c r="AH3775" s="148"/>
      <c r="AI3775" s="148"/>
      <c r="AJ3775" s="148"/>
      <c r="AK3775" s="148"/>
      <c r="AL3775" s="139">
        <v>0</v>
      </c>
      <c r="AM3775" s="139">
        <v>0</v>
      </c>
      <c r="AN3775" s="148">
        <f t="shared" si="523"/>
        <v>1000</v>
      </c>
      <c r="AO3775" s="148">
        <f t="shared" si="524"/>
        <v>43</v>
      </c>
      <c r="AP3775" s="148">
        <v>10</v>
      </c>
      <c r="AQ3775" s="140">
        <v>10</v>
      </c>
      <c r="AS3775" s="42">
        <f t="shared" si="525"/>
        <v>2941.3495467354346</v>
      </c>
      <c r="AT3775" s="101">
        <f t="shared" si="526"/>
        <v>0</v>
      </c>
      <c r="AU3775" s="42">
        <f t="shared" si="527"/>
        <v>2941.3495467354346</v>
      </c>
      <c r="AV3775" s="42">
        <f t="shared" si="528"/>
        <v>4551.5977121474034</v>
      </c>
      <c r="AW3775" s="102">
        <f t="shared" si="529"/>
        <v>431</v>
      </c>
      <c r="AX3775" s="43">
        <f t="shared" si="531"/>
        <v>0.5</v>
      </c>
      <c r="AY3775" s="43" t="str">
        <f t="shared" si="530"/>
        <v>UTGS</v>
      </c>
    </row>
    <row r="3776" spans="1:51" hidden="1" x14ac:dyDescent="0.2">
      <c r="A3776" s="38">
        <v>3769</v>
      </c>
      <c r="B3776" t="s">
        <v>362</v>
      </c>
      <c r="C3776" t="s">
        <v>289</v>
      </c>
      <c r="D3776">
        <v>320</v>
      </c>
      <c r="E3776" t="s">
        <v>1245</v>
      </c>
      <c r="F3776">
        <v>0.25</v>
      </c>
      <c r="G3776" t="str">
        <f>LOOKUP(F3776,{0,6,45},{"F","L","H"})</f>
        <v>F</v>
      </c>
      <c r="H3776" t="s">
        <v>5332</v>
      </c>
      <c r="I3776" s="43" t="str">
        <f>IFERROR(VLOOKUP(#REF!,#REF!,2,FALSE),"No")</f>
        <v>No</v>
      </c>
      <c r="J3776" s="139">
        <v>0.75</v>
      </c>
      <c r="K3776" s="148">
        <v>11</v>
      </c>
      <c r="L3776" s="148"/>
      <c r="M3776" s="148"/>
      <c r="N3776" s="148"/>
      <c r="O3776" s="148"/>
      <c r="P3776" s="148"/>
      <c r="Q3776" s="148"/>
      <c r="R3776" s="148"/>
      <c r="S3776" s="148"/>
      <c r="T3776" s="148"/>
      <c r="U3776" s="148"/>
      <c r="V3776" s="148"/>
      <c r="W3776" s="148"/>
      <c r="X3776" s="139">
        <v>2</v>
      </c>
      <c r="Y3776" s="148">
        <v>718.24</v>
      </c>
      <c r="Z3776" s="148">
        <v>4</v>
      </c>
      <c r="AA3776" s="148">
        <v>281.76</v>
      </c>
      <c r="AB3776" s="148"/>
      <c r="AC3776" s="148"/>
      <c r="AD3776" s="148"/>
      <c r="AE3776" s="148"/>
      <c r="AF3776" s="148"/>
      <c r="AG3776" s="148"/>
      <c r="AH3776" s="148"/>
      <c r="AI3776" s="148"/>
      <c r="AJ3776" s="148"/>
      <c r="AK3776" s="148"/>
      <c r="AL3776" s="139">
        <v>0</v>
      </c>
      <c r="AM3776" s="139">
        <v>0</v>
      </c>
      <c r="AN3776" s="148">
        <f t="shared" si="523"/>
        <v>1000</v>
      </c>
      <c r="AO3776" s="148">
        <f t="shared" si="524"/>
        <v>11</v>
      </c>
      <c r="AP3776" s="148">
        <v>5</v>
      </c>
      <c r="AQ3776" s="140">
        <v>5</v>
      </c>
      <c r="AS3776" s="42">
        <f t="shared" si="525"/>
        <v>708.21825614162276</v>
      </c>
      <c r="AT3776" s="101">
        <f t="shared" si="526"/>
        <v>0</v>
      </c>
      <c r="AU3776" s="42">
        <f t="shared" si="527"/>
        <v>708.21825614162276</v>
      </c>
      <c r="AV3776" s="42">
        <f t="shared" si="528"/>
        <v>6906.2361842948067</v>
      </c>
      <c r="AW3776" s="102">
        <f t="shared" si="529"/>
        <v>431</v>
      </c>
      <c r="AX3776" s="43">
        <f t="shared" si="531"/>
        <v>0.75</v>
      </c>
      <c r="AY3776" s="43" t="str">
        <f t="shared" si="530"/>
        <v>UTGS</v>
      </c>
    </row>
    <row r="3777" spans="1:51" hidden="1" x14ac:dyDescent="0.2">
      <c r="A3777" s="38">
        <v>3770</v>
      </c>
      <c r="B3777" t="s">
        <v>362</v>
      </c>
      <c r="C3777" t="s">
        <v>289</v>
      </c>
      <c r="D3777">
        <v>320</v>
      </c>
      <c r="E3777" t="s">
        <v>1223</v>
      </c>
      <c r="F3777">
        <v>0.25</v>
      </c>
      <c r="G3777" t="str">
        <f>LOOKUP(F3777,{0,6,45},{"F","L","H"})</f>
        <v>F</v>
      </c>
      <c r="H3777" t="s">
        <v>5333</v>
      </c>
      <c r="I3777" s="43" t="str">
        <f>IFERROR(VLOOKUP(#REF!,#REF!,2,FALSE),"No")</f>
        <v>No</v>
      </c>
      <c r="J3777" s="139">
        <v>0.75</v>
      </c>
      <c r="K3777" s="148">
        <v>59</v>
      </c>
      <c r="L3777" s="148"/>
      <c r="M3777" s="148"/>
      <c r="N3777" s="148"/>
      <c r="O3777" s="148"/>
      <c r="P3777" s="148"/>
      <c r="Q3777" s="148"/>
      <c r="R3777" s="148"/>
      <c r="S3777" s="148"/>
      <c r="T3777" s="148"/>
      <c r="U3777" s="148"/>
      <c r="V3777" s="148"/>
      <c r="W3777" s="148"/>
      <c r="X3777" s="139">
        <v>0.75</v>
      </c>
      <c r="Y3777" s="148">
        <v>121.44</v>
      </c>
      <c r="Z3777" s="149">
        <v>2</v>
      </c>
      <c r="AA3777" s="148">
        <v>878.56</v>
      </c>
      <c r="AB3777" s="148"/>
      <c r="AC3777" s="148"/>
      <c r="AD3777" s="148"/>
      <c r="AE3777" s="148"/>
      <c r="AF3777" s="148"/>
      <c r="AG3777" s="148"/>
      <c r="AH3777" s="148"/>
      <c r="AI3777" s="148"/>
      <c r="AJ3777" s="148"/>
      <c r="AK3777" s="148"/>
      <c r="AL3777" s="139">
        <v>0</v>
      </c>
      <c r="AM3777" s="139">
        <v>0</v>
      </c>
      <c r="AN3777" s="148">
        <f t="shared" si="523"/>
        <v>1000</v>
      </c>
      <c r="AO3777" s="148">
        <f t="shared" si="524"/>
        <v>59</v>
      </c>
      <c r="AP3777" s="148">
        <v>6</v>
      </c>
      <c r="AQ3777" s="140">
        <v>6</v>
      </c>
      <c r="AS3777" s="42">
        <f t="shared" si="525"/>
        <v>3798.6251920323398</v>
      </c>
      <c r="AT3777" s="101">
        <f t="shared" si="526"/>
        <v>0</v>
      </c>
      <c r="AU3777" s="42">
        <f t="shared" si="527"/>
        <v>3798.6251920323398</v>
      </c>
      <c r="AV3777" s="42">
        <f t="shared" si="528"/>
        <v>5571.9128202456714</v>
      </c>
      <c r="AW3777" s="102">
        <f t="shared" si="529"/>
        <v>431</v>
      </c>
      <c r="AX3777" s="43">
        <f t="shared" si="531"/>
        <v>0.75</v>
      </c>
      <c r="AY3777" s="43" t="str">
        <f t="shared" si="530"/>
        <v>UTGS</v>
      </c>
    </row>
    <row r="3778" spans="1:51" hidden="1" x14ac:dyDescent="0.2">
      <c r="A3778" s="38">
        <v>3771</v>
      </c>
      <c r="B3778" t="s">
        <v>362</v>
      </c>
      <c r="C3778" t="s">
        <v>289</v>
      </c>
      <c r="D3778">
        <v>540</v>
      </c>
      <c r="E3778" t="s">
        <v>195</v>
      </c>
      <c r="F3778">
        <v>0.25</v>
      </c>
      <c r="G3778" t="str">
        <f>LOOKUP(F3778,{0,6,45},{"F","L","H"})</f>
        <v>F</v>
      </c>
      <c r="H3778" t="s">
        <v>5334</v>
      </c>
      <c r="I3778" s="43" t="str">
        <f>IFERROR(VLOOKUP(#REF!,#REF!,2,FALSE),"No")</f>
        <v>No</v>
      </c>
      <c r="J3778" s="139">
        <v>0.5</v>
      </c>
      <c r="K3778" s="148">
        <v>46</v>
      </c>
      <c r="L3778" s="148"/>
      <c r="M3778" s="148"/>
      <c r="N3778" s="148"/>
      <c r="O3778" s="148"/>
      <c r="P3778" s="148"/>
      <c r="Q3778" s="148"/>
      <c r="R3778" s="148"/>
      <c r="S3778" s="148"/>
      <c r="T3778" s="148"/>
      <c r="U3778" s="148"/>
      <c r="V3778" s="148"/>
      <c r="W3778" s="148"/>
      <c r="X3778" s="139">
        <v>2</v>
      </c>
      <c r="Y3778" s="148">
        <v>710.19</v>
      </c>
      <c r="Z3778" s="148">
        <v>4</v>
      </c>
      <c r="AA3778" s="148">
        <v>289.81</v>
      </c>
      <c r="AB3778" s="148"/>
      <c r="AC3778" s="148"/>
      <c r="AD3778" s="148"/>
      <c r="AE3778" s="148"/>
      <c r="AF3778" s="148"/>
      <c r="AG3778" s="148"/>
      <c r="AH3778" s="148"/>
      <c r="AI3778" s="148"/>
      <c r="AJ3778" s="148"/>
      <c r="AK3778" s="148"/>
      <c r="AL3778" s="139">
        <v>0</v>
      </c>
      <c r="AM3778" s="139">
        <v>0</v>
      </c>
      <c r="AN3778" s="148">
        <f t="shared" si="523"/>
        <v>1000</v>
      </c>
      <c r="AO3778" s="148">
        <f t="shared" si="524"/>
        <v>46</v>
      </c>
      <c r="AP3778" s="148">
        <v>7</v>
      </c>
      <c r="AQ3778" s="140">
        <v>7</v>
      </c>
      <c r="AS3778" s="42">
        <f t="shared" si="525"/>
        <v>3146.5599802286047</v>
      </c>
      <c r="AT3778" s="101">
        <f t="shared" si="526"/>
        <v>0</v>
      </c>
      <c r="AU3778" s="42">
        <f t="shared" si="527"/>
        <v>3146.5599802286047</v>
      </c>
      <c r="AV3778" s="42">
        <f t="shared" si="528"/>
        <v>4941.2713459248625</v>
      </c>
      <c r="AW3778" s="102">
        <f t="shared" si="529"/>
        <v>585.0096169344007</v>
      </c>
      <c r="AX3778" s="43">
        <f t="shared" si="531"/>
        <v>0.5</v>
      </c>
      <c r="AY3778" s="43" t="str">
        <f t="shared" si="530"/>
        <v>UTGS</v>
      </c>
    </row>
    <row r="3779" spans="1:51" hidden="1" x14ac:dyDescent="0.2">
      <c r="A3779" s="38">
        <v>3772</v>
      </c>
      <c r="B3779" t="s">
        <v>362</v>
      </c>
      <c r="C3779" t="s">
        <v>289</v>
      </c>
      <c r="D3779">
        <v>320</v>
      </c>
      <c r="E3779" t="s">
        <v>1228</v>
      </c>
      <c r="F3779">
        <v>0.25</v>
      </c>
      <c r="G3779" t="str">
        <f>LOOKUP(F3779,{0,6,45},{"F","L","H"})</f>
        <v>F</v>
      </c>
      <c r="H3779" t="s">
        <v>5335</v>
      </c>
      <c r="I3779" s="43" t="str">
        <f>IFERROR(VLOOKUP(#REF!,#REF!,2,FALSE),"No")</f>
        <v>No</v>
      </c>
      <c r="J3779" s="139">
        <v>0.5</v>
      </c>
      <c r="K3779" s="148">
        <v>13</v>
      </c>
      <c r="L3779" s="148"/>
      <c r="M3779" s="148"/>
      <c r="N3779" s="148"/>
      <c r="O3779" s="148"/>
      <c r="P3779" s="148"/>
      <c r="Q3779" s="148"/>
      <c r="R3779" s="148"/>
      <c r="S3779" s="148"/>
      <c r="T3779" s="148"/>
      <c r="U3779" s="148"/>
      <c r="V3779" s="148"/>
      <c r="W3779" s="148"/>
      <c r="X3779" s="139">
        <v>2</v>
      </c>
      <c r="Y3779" s="148">
        <v>1000</v>
      </c>
      <c r="Z3779" s="148"/>
      <c r="AA3779" s="148"/>
      <c r="AB3779" s="148"/>
      <c r="AC3779" s="148"/>
      <c r="AD3779" s="148"/>
      <c r="AE3779" s="148"/>
      <c r="AF3779" s="148"/>
      <c r="AG3779" s="148"/>
      <c r="AH3779" s="148"/>
      <c r="AI3779" s="148"/>
      <c r="AJ3779" s="148"/>
      <c r="AK3779" s="148"/>
      <c r="AL3779" s="139">
        <v>0</v>
      </c>
      <c r="AM3779" s="139">
        <v>0</v>
      </c>
      <c r="AN3779" s="148">
        <f t="shared" si="523"/>
        <v>1000</v>
      </c>
      <c r="AO3779" s="148">
        <f t="shared" si="524"/>
        <v>13</v>
      </c>
      <c r="AP3779" s="148">
        <v>11</v>
      </c>
      <c r="AQ3779" s="140">
        <v>11</v>
      </c>
      <c r="AS3779" s="42">
        <f t="shared" si="525"/>
        <v>889.24521180373608</v>
      </c>
      <c r="AT3779" s="101">
        <f t="shared" si="526"/>
        <v>0</v>
      </c>
      <c r="AU3779" s="42">
        <f t="shared" si="527"/>
        <v>889.24521180373608</v>
      </c>
      <c r="AV3779" s="42">
        <f t="shared" si="528"/>
        <v>2955.5419746794573</v>
      </c>
      <c r="AW3779" s="102">
        <f t="shared" si="529"/>
        <v>431</v>
      </c>
      <c r="AX3779" s="43">
        <f t="shared" si="531"/>
        <v>0.5</v>
      </c>
      <c r="AY3779" s="43" t="str">
        <f t="shared" si="530"/>
        <v>UTGS</v>
      </c>
    </row>
    <row r="3780" spans="1:51" hidden="1" x14ac:dyDescent="0.2">
      <c r="A3780" s="38">
        <v>3773</v>
      </c>
      <c r="B3780" t="s">
        <v>362</v>
      </c>
      <c r="C3780" t="s">
        <v>289</v>
      </c>
      <c r="D3780">
        <v>320</v>
      </c>
      <c r="E3780" t="s">
        <v>1842</v>
      </c>
      <c r="F3780">
        <v>0.25</v>
      </c>
      <c r="G3780" t="str">
        <f>LOOKUP(F3780,{0,6,45},{"F","L","H"})</f>
        <v>F</v>
      </c>
      <c r="H3780" t="s">
        <v>5336</v>
      </c>
      <c r="I3780" s="43" t="str">
        <f>IFERROR(VLOOKUP(#REF!,#REF!,2,FALSE),"No")</f>
        <v>No</v>
      </c>
      <c r="J3780" s="139">
        <v>0.5</v>
      </c>
      <c r="K3780" s="148">
        <v>18</v>
      </c>
      <c r="L3780" s="148"/>
      <c r="M3780" s="148"/>
      <c r="N3780" s="148"/>
      <c r="O3780" s="148"/>
      <c r="P3780" s="148"/>
      <c r="Q3780" s="148"/>
      <c r="R3780" s="148"/>
      <c r="S3780" s="148"/>
      <c r="T3780" s="148"/>
      <c r="U3780" s="148"/>
      <c r="V3780" s="148"/>
      <c r="W3780" s="148"/>
      <c r="X3780" s="139">
        <v>2</v>
      </c>
      <c r="Y3780" s="148">
        <v>96.31</v>
      </c>
      <c r="Z3780" s="148">
        <v>4</v>
      </c>
      <c r="AA3780" s="148">
        <v>903.69</v>
      </c>
      <c r="AB3780" s="148"/>
      <c r="AC3780" s="148"/>
      <c r="AD3780" s="148"/>
      <c r="AE3780" s="148"/>
      <c r="AF3780" s="148"/>
      <c r="AG3780" s="148"/>
      <c r="AH3780" s="148"/>
      <c r="AI3780" s="148"/>
      <c r="AJ3780" s="148"/>
      <c r="AK3780" s="148"/>
      <c r="AL3780" s="139">
        <v>0</v>
      </c>
      <c r="AM3780" s="139">
        <v>0</v>
      </c>
      <c r="AN3780" s="148">
        <f t="shared" si="523"/>
        <v>1000</v>
      </c>
      <c r="AO3780" s="148">
        <f t="shared" si="524"/>
        <v>18</v>
      </c>
      <c r="AP3780" s="148">
        <v>12</v>
      </c>
      <c r="AQ3780" s="140">
        <v>12</v>
      </c>
      <c r="AS3780" s="42">
        <f t="shared" si="525"/>
        <v>1231.2626009590192</v>
      </c>
      <c r="AT3780" s="101">
        <f t="shared" si="526"/>
        <v>0</v>
      </c>
      <c r="AU3780" s="42">
        <f t="shared" si="527"/>
        <v>1231.2626009590192</v>
      </c>
      <c r="AV3780" s="42">
        <f t="shared" si="528"/>
        <v>3249.2015851228366</v>
      </c>
      <c r="AW3780" s="102">
        <f t="shared" si="529"/>
        <v>431</v>
      </c>
      <c r="AX3780" s="43">
        <f t="shared" si="531"/>
        <v>0.5</v>
      </c>
      <c r="AY3780" s="43" t="str">
        <f t="shared" si="530"/>
        <v>UTGS</v>
      </c>
    </row>
    <row r="3781" spans="1:51" hidden="1" x14ac:dyDescent="0.2">
      <c r="A3781" s="38">
        <v>3774</v>
      </c>
      <c r="B3781" t="s">
        <v>5806</v>
      </c>
      <c r="C3781" t="s">
        <v>292</v>
      </c>
      <c r="D3781">
        <v>4000</v>
      </c>
      <c r="E3781" t="s">
        <v>207</v>
      </c>
      <c r="F3781">
        <v>5</v>
      </c>
      <c r="G3781" t="str">
        <f>LOOKUP(F3781,{0,6,45},{"F","L","H"})</f>
        <v>F</v>
      </c>
      <c r="H3781" t="s">
        <v>941</v>
      </c>
      <c r="I3781" s="43" t="str">
        <f>IFERROR(VLOOKUP(#REF!,#REF!,2,FALSE),"No")</f>
        <v>No</v>
      </c>
      <c r="J3781" s="139">
        <v>2</v>
      </c>
      <c r="K3781" s="148">
        <v>224</v>
      </c>
      <c r="L3781" s="148"/>
      <c r="M3781" s="148"/>
      <c r="N3781" s="148"/>
      <c r="O3781" s="148"/>
      <c r="P3781" s="148"/>
      <c r="Q3781" s="148"/>
      <c r="R3781" s="148"/>
      <c r="S3781" s="148"/>
      <c r="T3781" s="148"/>
      <c r="U3781" s="148"/>
      <c r="V3781" s="148"/>
      <c r="W3781" s="148"/>
      <c r="X3781" s="139">
        <v>2</v>
      </c>
      <c r="Y3781" s="148">
        <v>430</v>
      </c>
      <c r="Z3781" s="148">
        <v>4</v>
      </c>
      <c r="AA3781" s="148">
        <v>570</v>
      </c>
      <c r="AB3781" s="148"/>
      <c r="AC3781" s="148"/>
      <c r="AD3781" s="148"/>
      <c r="AE3781" s="148"/>
      <c r="AF3781" s="148"/>
      <c r="AG3781" s="148"/>
      <c r="AH3781" s="148"/>
      <c r="AI3781" s="148"/>
      <c r="AJ3781" s="148"/>
      <c r="AK3781" s="148"/>
      <c r="AL3781" s="139">
        <v>0</v>
      </c>
      <c r="AM3781" s="139">
        <v>0</v>
      </c>
      <c r="AN3781" s="148">
        <f t="shared" si="523"/>
        <v>1000</v>
      </c>
      <c r="AO3781" s="148">
        <f t="shared" si="524"/>
        <v>224</v>
      </c>
      <c r="AP3781" s="148">
        <v>4</v>
      </c>
      <c r="AQ3781" s="140">
        <v>5</v>
      </c>
      <c r="AS3781" s="42">
        <f t="shared" si="525"/>
        <v>16348.29903415668</v>
      </c>
      <c r="AT3781" s="101">
        <f t="shared" si="526"/>
        <v>0</v>
      </c>
      <c r="AU3781" s="42">
        <f t="shared" si="527"/>
        <v>16348.29903415668</v>
      </c>
      <c r="AV3781" s="42">
        <f t="shared" si="528"/>
        <v>7319.5723442948056</v>
      </c>
      <c r="AW3781" s="102">
        <f t="shared" si="529"/>
        <v>2145.6666666666665</v>
      </c>
      <c r="AX3781" s="43">
        <f t="shared" si="531"/>
        <v>2</v>
      </c>
      <c r="AY3781" s="43" t="str">
        <f t="shared" si="530"/>
        <v>UTFS</v>
      </c>
    </row>
    <row r="3782" spans="1:51" hidden="1" x14ac:dyDescent="0.2">
      <c r="A3782" s="38">
        <v>3775</v>
      </c>
      <c r="B3782" t="s">
        <v>5806</v>
      </c>
      <c r="C3782" t="s">
        <v>289</v>
      </c>
      <c r="D3782">
        <v>550</v>
      </c>
      <c r="E3782" t="s">
        <v>1228</v>
      </c>
      <c r="F3782">
        <v>2</v>
      </c>
      <c r="G3782" t="str">
        <f>LOOKUP(F3782,{0,6,45},{"F","L","H"})</f>
        <v>F</v>
      </c>
      <c r="H3782" t="s">
        <v>5337</v>
      </c>
      <c r="I3782" s="43" t="str">
        <f>IFERROR(VLOOKUP(#REF!,#REF!,2,FALSE),"No")</f>
        <v>No</v>
      </c>
      <c r="J3782" s="139">
        <v>1.25</v>
      </c>
      <c r="K3782" s="148">
        <v>95.05</v>
      </c>
      <c r="L3782" s="148"/>
      <c r="M3782" s="148"/>
      <c r="N3782" s="148"/>
      <c r="O3782" s="148"/>
      <c r="P3782" s="148"/>
      <c r="Q3782" s="148"/>
      <c r="R3782" s="148"/>
      <c r="S3782" s="148"/>
      <c r="T3782" s="148"/>
      <c r="U3782" s="148"/>
      <c r="V3782" s="148"/>
      <c r="W3782" s="148"/>
      <c r="X3782" s="139">
        <v>2</v>
      </c>
      <c r="Y3782" s="148">
        <v>995.38</v>
      </c>
      <c r="Z3782" s="148">
        <v>8</v>
      </c>
      <c r="AA3782" s="148">
        <v>4.62</v>
      </c>
      <c r="AB3782" s="148"/>
      <c r="AC3782" s="148"/>
      <c r="AD3782" s="148"/>
      <c r="AE3782" s="148"/>
      <c r="AF3782" s="148"/>
      <c r="AG3782" s="148"/>
      <c r="AH3782" s="148"/>
      <c r="AI3782" s="148"/>
      <c r="AJ3782" s="148"/>
      <c r="AK3782" s="148"/>
      <c r="AL3782" s="139">
        <v>0</v>
      </c>
      <c r="AM3782" s="139">
        <v>0</v>
      </c>
      <c r="AN3782" s="148">
        <f t="shared" si="523"/>
        <v>1000</v>
      </c>
      <c r="AO3782" s="148">
        <f t="shared" si="524"/>
        <v>95.05</v>
      </c>
      <c r="AP3782" s="148">
        <v>9</v>
      </c>
      <c r="AQ3782" s="140">
        <v>62</v>
      </c>
      <c r="AS3782" s="42">
        <f t="shared" si="525"/>
        <v>7082.5060678419304</v>
      </c>
      <c r="AT3782" s="101">
        <f t="shared" si="526"/>
        <v>0</v>
      </c>
      <c r="AU3782" s="42">
        <f t="shared" si="527"/>
        <v>7082.5060678419304</v>
      </c>
      <c r="AV3782" s="42">
        <f t="shared" si="528"/>
        <v>527.37633099151662</v>
      </c>
      <c r="AW3782" s="102">
        <f t="shared" si="529"/>
        <v>585.0096169344007</v>
      </c>
      <c r="AX3782" s="43">
        <f t="shared" si="531"/>
        <v>1.25</v>
      </c>
      <c r="AY3782" s="43" t="str">
        <f t="shared" si="530"/>
        <v>UTGS</v>
      </c>
    </row>
    <row r="3783" spans="1:51" hidden="1" x14ac:dyDescent="0.2">
      <c r="A3783" s="38">
        <v>3776</v>
      </c>
      <c r="B3783" t="s">
        <v>5806</v>
      </c>
      <c r="C3783" t="s">
        <v>289</v>
      </c>
      <c r="D3783">
        <v>44350</v>
      </c>
      <c r="E3783" t="s">
        <v>215</v>
      </c>
      <c r="F3783">
        <v>45</v>
      </c>
      <c r="G3783" t="str">
        <f>LOOKUP(F3783,{0,6,45},{"F","L","H"})</f>
        <v>H</v>
      </c>
      <c r="H3783" t="s">
        <v>1664</v>
      </c>
      <c r="I3783" s="43" t="str">
        <f>IFERROR(VLOOKUP(#REF!,#REF!,2,FALSE),"No")</f>
        <v>No</v>
      </c>
      <c r="J3783" s="139">
        <v>4</v>
      </c>
      <c r="K3783" s="148">
        <v>487</v>
      </c>
      <c r="L3783" s="148"/>
      <c r="M3783" s="148"/>
      <c r="N3783" s="148"/>
      <c r="O3783" s="148"/>
      <c r="P3783" s="148"/>
      <c r="Q3783" s="148"/>
      <c r="R3783" s="148"/>
      <c r="S3783" s="148"/>
      <c r="T3783" s="148"/>
      <c r="U3783" s="148"/>
      <c r="V3783" s="148"/>
      <c r="W3783" s="148"/>
      <c r="X3783" s="139">
        <v>2</v>
      </c>
      <c r="Y3783" s="148">
        <v>443.45</v>
      </c>
      <c r="Z3783" s="148">
        <v>4</v>
      </c>
      <c r="AA3783" s="148">
        <v>556.54999999999995</v>
      </c>
      <c r="AB3783" s="148"/>
      <c r="AC3783" s="148"/>
      <c r="AD3783" s="148"/>
      <c r="AE3783" s="148"/>
      <c r="AF3783" s="148"/>
      <c r="AG3783" s="148"/>
      <c r="AH3783" s="148"/>
      <c r="AI3783" s="148"/>
      <c r="AJ3783" s="148"/>
      <c r="AK3783" s="148"/>
      <c r="AL3783" s="139">
        <v>0</v>
      </c>
      <c r="AM3783" s="139">
        <v>0</v>
      </c>
      <c r="AN3783" s="148">
        <f t="shared" si="523"/>
        <v>1000</v>
      </c>
      <c r="AO3783" s="148">
        <f t="shared" si="524"/>
        <v>487</v>
      </c>
      <c r="AP3783" s="148">
        <v>6</v>
      </c>
      <c r="AQ3783" s="140">
        <v>6</v>
      </c>
      <c r="AS3783" s="42">
        <f t="shared" si="525"/>
        <v>37276.673703724569</v>
      </c>
      <c r="AT3783" s="101">
        <f t="shared" si="526"/>
        <v>0</v>
      </c>
      <c r="AU3783" s="42">
        <f t="shared" si="527"/>
        <v>37276.673703724569</v>
      </c>
      <c r="AV3783" s="42">
        <f t="shared" si="528"/>
        <v>6083.5708702456714</v>
      </c>
      <c r="AW3783" s="102">
        <f t="shared" si="529"/>
        <v>60371.752872868376</v>
      </c>
      <c r="AX3783" s="43">
        <f t="shared" si="531"/>
        <v>4</v>
      </c>
      <c r="AY3783" s="43" t="str">
        <f t="shared" si="530"/>
        <v>UTGS</v>
      </c>
    </row>
    <row r="3784" spans="1:51" hidden="1" x14ac:dyDescent="0.2">
      <c r="A3784" s="38">
        <v>3777</v>
      </c>
      <c r="B3784" t="s">
        <v>5806</v>
      </c>
      <c r="C3784" t="s">
        <v>5746</v>
      </c>
      <c r="D3784">
        <v>3300</v>
      </c>
      <c r="E3784" t="s">
        <v>207</v>
      </c>
      <c r="F3784">
        <v>2</v>
      </c>
      <c r="G3784" t="str">
        <f>LOOKUP(F3784,{0,6,45},{"F","L","H"})</f>
        <v>F</v>
      </c>
      <c r="H3784" t="s">
        <v>1666</v>
      </c>
      <c r="I3784" s="43" t="str">
        <f>IFERROR(VLOOKUP(#REF!,#REF!,2,FALSE),"No")</f>
        <v>No</v>
      </c>
      <c r="J3784" s="139">
        <v>1.25</v>
      </c>
      <c r="K3784" s="148">
        <v>349</v>
      </c>
      <c r="L3784" s="148"/>
      <c r="M3784" s="148"/>
      <c r="N3784" s="148"/>
      <c r="O3784" s="148"/>
      <c r="P3784" s="148"/>
      <c r="Q3784" s="148"/>
      <c r="R3784" s="148"/>
      <c r="S3784" s="148"/>
      <c r="T3784" s="148"/>
      <c r="U3784" s="148"/>
      <c r="V3784" s="148"/>
      <c r="W3784" s="148"/>
      <c r="X3784" s="139">
        <v>2</v>
      </c>
      <c r="Y3784" s="148">
        <v>1000</v>
      </c>
      <c r="Z3784" s="148"/>
      <c r="AA3784" s="148"/>
      <c r="AB3784" s="148"/>
      <c r="AC3784" s="148"/>
      <c r="AD3784" s="148"/>
      <c r="AE3784" s="148"/>
      <c r="AF3784" s="148"/>
      <c r="AG3784" s="148"/>
      <c r="AH3784" s="148"/>
      <c r="AI3784" s="148"/>
      <c r="AJ3784" s="148"/>
      <c r="AK3784" s="148"/>
      <c r="AL3784" s="139">
        <v>0</v>
      </c>
      <c r="AM3784" s="139">
        <v>0</v>
      </c>
      <c r="AN3784" s="148">
        <f t="shared" ref="AN3784:AN3847" si="532">SUM(Y3784,AA3784,AC3784,AE3784,AG3784,AI3784,AK3784,AM3784)</f>
        <v>1000</v>
      </c>
      <c r="AO3784" s="148">
        <f t="shared" ref="AO3784:AO3847" si="533">SUM(K3784,M3784,O3784,Q3784,S3784,U3784,W3784)</f>
        <v>349</v>
      </c>
      <c r="AP3784" s="148">
        <v>8</v>
      </c>
      <c r="AQ3784" s="140">
        <v>38</v>
      </c>
      <c r="AS3784" s="42">
        <f t="shared" ref="AS3784:AS3847" si="534">(VLOOKUP(J3784,Service,2,FALSE)*K3784+VLOOKUP(L3784,Service,2,FALSE)*M3784+VLOOKUP(N3784,Service,2,FALSE)*O3784+VLOOKUP(P3784,Service,2,FALSE)*Q3784)</f>
        <v>26005.203763038757</v>
      </c>
      <c r="AT3784" s="101">
        <f t="shared" ref="AT3784:AT3847" si="535">VLOOKUP(R3784,serviceHP,2,FALSE)*S3784+VLOOKUP(T3784,serviceHP,2,FALSE)*U3784+VLOOKUP(V3784,serviceHP,2,FALSE)*W3784</f>
        <v>0</v>
      </c>
      <c r="AU3784" s="42">
        <f t="shared" ref="AU3784:AU3847" si="536">AS3784+AT3784</f>
        <v>26005.203763038757</v>
      </c>
      <c r="AV3784" s="42">
        <f t="shared" ref="AV3784:AV3847" si="537">(VLOOKUP(X3784,Main,2,FALSE)*Y3784+VLOOKUP(Z3784,Main,2,FALSE)*AA3784+VLOOKUP(AB3784,Main,2,FALSE)*AC3784+VLOOKUP(AD3784,Main,2,FALSE)*AE3784+VLOOKUP(AF3784,Main,2,FALSE)*AG3784+VLOOKUP(AL3784,Main,2,FALSE)*AM3784+VLOOKUP(AH3784,Main,2,FALSE)*AI3784+VLOOKUP(AL3784,Main,2,FALSE)*AM3784+VLOOKUP(AJ3784,Main,2,FALSE)*AK3784)/AQ3784</f>
        <v>855.55162424931666</v>
      </c>
      <c r="AW3784" s="102">
        <f t="shared" ref="AW3784:AW3847" si="538">IF(G3784="F",VLOOKUP(D3784,MeterAndReg2,2,TRUE),(IF(G3784="L",VLOOKUP(D3784,MeterAndReg2,3,TRUE),VLOOKUP(D3784,MeterAndReg2,4,TRUE))))</f>
        <v>2145.6666666666665</v>
      </c>
      <c r="AX3784" s="43">
        <f t="shared" si="531"/>
        <v>1.25</v>
      </c>
      <c r="AY3784" s="43" t="str">
        <f t="shared" si="530"/>
        <v>UTTSS</v>
      </c>
    </row>
    <row r="3785" spans="1:51" hidden="1" x14ac:dyDescent="0.2">
      <c r="A3785" s="38">
        <v>3778</v>
      </c>
      <c r="B3785" t="s">
        <v>362</v>
      </c>
      <c r="C3785" t="s">
        <v>289</v>
      </c>
      <c r="D3785">
        <v>320</v>
      </c>
      <c r="E3785" t="s">
        <v>1228</v>
      </c>
      <c r="F3785">
        <v>0.25</v>
      </c>
      <c r="G3785" t="str">
        <f>LOOKUP(F3785,{0,6,45},{"F","L","H"})</f>
        <v>F</v>
      </c>
      <c r="H3785" t="s">
        <v>5339</v>
      </c>
      <c r="I3785" s="43" t="str">
        <f>IFERROR(VLOOKUP(#REF!,#REF!,2,FALSE),"No")</f>
        <v>No</v>
      </c>
      <c r="J3785" s="139">
        <v>0.5</v>
      </c>
      <c r="K3785" s="148">
        <v>18</v>
      </c>
      <c r="L3785" s="148"/>
      <c r="M3785" s="148"/>
      <c r="N3785" s="148"/>
      <c r="O3785" s="148"/>
      <c r="P3785" s="148"/>
      <c r="Q3785" s="148"/>
      <c r="R3785" s="148"/>
      <c r="S3785" s="148"/>
      <c r="T3785" s="148"/>
      <c r="U3785" s="148"/>
      <c r="V3785" s="148"/>
      <c r="W3785" s="148"/>
      <c r="X3785" s="139">
        <v>2</v>
      </c>
      <c r="Y3785" s="148">
        <v>1000</v>
      </c>
      <c r="Z3785" s="149"/>
      <c r="AA3785" s="148"/>
      <c r="AB3785" s="148"/>
      <c r="AC3785" s="148"/>
      <c r="AD3785" s="148"/>
      <c r="AE3785" s="148"/>
      <c r="AF3785" s="148"/>
      <c r="AG3785" s="148"/>
      <c r="AH3785" s="148"/>
      <c r="AI3785" s="148"/>
      <c r="AJ3785" s="148"/>
      <c r="AK3785" s="148"/>
      <c r="AL3785" s="139">
        <v>0</v>
      </c>
      <c r="AM3785" s="139">
        <v>0</v>
      </c>
      <c r="AN3785" s="148">
        <f t="shared" si="532"/>
        <v>1000</v>
      </c>
      <c r="AO3785" s="148">
        <f t="shared" si="533"/>
        <v>18</v>
      </c>
      <c r="AP3785" s="148">
        <v>13</v>
      </c>
      <c r="AQ3785" s="140">
        <v>13</v>
      </c>
      <c r="AS3785" s="42">
        <f t="shared" si="534"/>
        <v>1231.2626009590192</v>
      </c>
      <c r="AT3785" s="101">
        <f t="shared" si="535"/>
        <v>0</v>
      </c>
      <c r="AU3785" s="42">
        <f t="shared" si="536"/>
        <v>1231.2626009590192</v>
      </c>
      <c r="AV3785" s="42">
        <f t="shared" si="537"/>
        <v>2500.8432093441561</v>
      </c>
      <c r="AW3785" s="102">
        <f t="shared" si="538"/>
        <v>431</v>
      </c>
      <c r="AX3785" s="43">
        <f t="shared" si="531"/>
        <v>0.5</v>
      </c>
      <c r="AY3785" s="43" t="str">
        <f t="shared" ref="AY3785:AY3848" si="539">C3785</f>
        <v>UTGS</v>
      </c>
    </row>
    <row r="3786" spans="1:51" hidden="1" x14ac:dyDescent="0.2">
      <c r="A3786" s="38">
        <v>3779</v>
      </c>
      <c r="B3786" t="s">
        <v>362</v>
      </c>
      <c r="C3786" t="s">
        <v>289</v>
      </c>
      <c r="D3786">
        <v>550</v>
      </c>
      <c r="E3786" t="s">
        <v>1228</v>
      </c>
      <c r="F3786">
        <v>2</v>
      </c>
      <c r="G3786" t="str">
        <f>LOOKUP(F3786,{0,6,45},{"F","L","H"})</f>
        <v>F</v>
      </c>
      <c r="H3786" t="s">
        <v>5340</v>
      </c>
      <c r="I3786" s="43" t="str">
        <f>IFERROR(VLOOKUP(#REF!,#REF!,2,FALSE),"No")</f>
        <v>No</v>
      </c>
      <c r="J3786" s="139">
        <v>0.75</v>
      </c>
      <c r="K3786" s="148">
        <v>27</v>
      </c>
      <c r="L3786" s="148"/>
      <c r="M3786" s="148"/>
      <c r="N3786" s="148"/>
      <c r="O3786" s="148"/>
      <c r="P3786" s="148"/>
      <c r="Q3786" s="148"/>
      <c r="R3786" s="148"/>
      <c r="S3786" s="148"/>
      <c r="T3786" s="148"/>
      <c r="U3786" s="148"/>
      <c r="V3786" s="148"/>
      <c r="W3786" s="148"/>
      <c r="X3786" s="139">
        <v>0.75</v>
      </c>
      <c r="Y3786" s="148">
        <v>221.1</v>
      </c>
      <c r="Z3786" s="148">
        <v>2</v>
      </c>
      <c r="AA3786" s="148">
        <v>778.9</v>
      </c>
      <c r="AB3786" s="148"/>
      <c r="AC3786" s="148"/>
      <c r="AD3786" s="148"/>
      <c r="AE3786" s="148"/>
      <c r="AF3786" s="148"/>
      <c r="AG3786" s="148"/>
      <c r="AH3786" s="148"/>
      <c r="AI3786" s="148"/>
      <c r="AJ3786" s="148"/>
      <c r="AK3786" s="148"/>
      <c r="AL3786" s="139">
        <v>0</v>
      </c>
      <c r="AM3786" s="139">
        <v>0</v>
      </c>
      <c r="AN3786" s="148">
        <f t="shared" si="532"/>
        <v>1000</v>
      </c>
      <c r="AO3786" s="148">
        <f t="shared" si="533"/>
        <v>27</v>
      </c>
      <c r="AP3786" s="148">
        <v>13</v>
      </c>
      <c r="AQ3786" s="140">
        <v>39</v>
      </c>
      <c r="AS3786" s="42">
        <f t="shared" si="534"/>
        <v>1738.3539014385285</v>
      </c>
      <c r="AT3786" s="101">
        <f t="shared" si="535"/>
        <v>0</v>
      </c>
      <c r="AU3786" s="42">
        <f t="shared" si="536"/>
        <v>1738.3539014385285</v>
      </c>
      <c r="AV3786" s="42">
        <f t="shared" si="537"/>
        <v>876.58717234548794</v>
      </c>
      <c r="AW3786" s="102">
        <f t="shared" si="538"/>
        <v>585.0096169344007</v>
      </c>
      <c r="AX3786" s="43">
        <f t="shared" si="531"/>
        <v>0.75</v>
      </c>
      <c r="AY3786" s="43" t="str">
        <f t="shared" si="539"/>
        <v>UTGS</v>
      </c>
    </row>
    <row r="3787" spans="1:51" hidden="1" x14ac:dyDescent="0.2">
      <c r="A3787" s="38">
        <v>3780</v>
      </c>
      <c r="B3787" t="s">
        <v>5807</v>
      </c>
      <c r="C3787" t="s">
        <v>5746</v>
      </c>
      <c r="D3787">
        <v>1500</v>
      </c>
      <c r="E3787" t="s">
        <v>201</v>
      </c>
      <c r="F3787">
        <v>0.25</v>
      </c>
      <c r="G3787" t="str">
        <f>LOOKUP(F3787,{0,6,45},{"F","L","H"})</f>
        <v>F</v>
      </c>
      <c r="H3787" t="s">
        <v>1903</v>
      </c>
      <c r="I3787" s="43" t="str">
        <f>IFERROR(VLOOKUP(#REF!,#REF!,2,FALSE),"No")</f>
        <v>No</v>
      </c>
      <c r="J3787" s="139">
        <v>1.25</v>
      </c>
      <c r="K3787" s="148">
        <v>272</v>
      </c>
      <c r="L3787" s="148"/>
      <c r="M3787" s="148"/>
      <c r="N3787" s="148"/>
      <c r="O3787" s="148"/>
      <c r="P3787" s="148"/>
      <c r="Q3787" s="148"/>
      <c r="R3787" s="148"/>
      <c r="S3787" s="148"/>
      <c r="T3787" s="148"/>
      <c r="U3787" s="148"/>
      <c r="V3787" s="148"/>
      <c r="W3787" s="148"/>
      <c r="X3787" s="139">
        <v>2</v>
      </c>
      <c r="Y3787" s="148">
        <v>291.5</v>
      </c>
      <c r="Z3787" s="149">
        <v>3</v>
      </c>
      <c r="AA3787" s="148">
        <v>708.5</v>
      </c>
      <c r="AB3787" s="149"/>
      <c r="AC3787" s="148"/>
      <c r="AD3787" s="148"/>
      <c r="AE3787" s="148"/>
      <c r="AF3787" s="148"/>
      <c r="AG3787" s="148"/>
      <c r="AH3787" s="148"/>
      <c r="AI3787" s="148"/>
      <c r="AJ3787" s="148"/>
      <c r="AK3787" s="148"/>
      <c r="AL3787" s="139">
        <v>0</v>
      </c>
      <c r="AM3787" s="139">
        <v>0</v>
      </c>
      <c r="AN3787" s="148">
        <f t="shared" si="532"/>
        <v>1000</v>
      </c>
      <c r="AO3787" s="148">
        <f t="shared" si="533"/>
        <v>272</v>
      </c>
      <c r="AP3787" s="148">
        <v>7</v>
      </c>
      <c r="AQ3787" s="140">
        <v>7</v>
      </c>
      <c r="AS3787" s="42">
        <f t="shared" si="534"/>
        <v>20267.665970047397</v>
      </c>
      <c r="AT3787" s="101">
        <f t="shared" si="535"/>
        <v>0</v>
      </c>
      <c r="AU3787" s="42">
        <f t="shared" si="536"/>
        <v>20267.665970047397</v>
      </c>
      <c r="AV3787" s="42">
        <f t="shared" si="537"/>
        <v>3361.0259602105766</v>
      </c>
      <c r="AW3787" s="102">
        <f t="shared" si="538"/>
        <v>2169</v>
      </c>
      <c r="AX3787" s="43">
        <f t="shared" si="531"/>
        <v>1.25</v>
      </c>
      <c r="AY3787" s="43" t="str">
        <f t="shared" si="539"/>
        <v>UTTSS</v>
      </c>
    </row>
    <row r="3788" spans="1:51" hidden="1" x14ac:dyDescent="0.2">
      <c r="A3788" s="38">
        <v>3781</v>
      </c>
      <c r="B3788" t="s">
        <v>362</v>
      </c>
      <c r="C3788" t="s">
        <v>289</v>
      </c>
      <c r="D3788">
        <v>320</v>
      </c>
      <c r="E3788" t="s">
        <v>1842</v>
      </c>
      <c r="F3788">
        <v>0.25</v>
      </c>
      <c r="G3788" t="str">
        <f>LOOKUP(F3788,{0,6,45},{"F","L","H"})</f>
        <v>F</v>
      </c>
      <c r="H3788" t="s">
        <v>5342</v>
      </c>
      <c r="I3788" s="43" t="str">
        <f>IFERROR(VLOOKUP(#REF!,#REF!,2,FALSE),"No")</f>
        <v>No</v>
      </c>
      <c r="J3788" s="139">
        <v>0.5</v>
      </c>
      <c r="K3788" s="148">
        <v>11</v>
      </c>
      <c r="L3788" s="148"/>
      <c r="M3788" s="148"/>
      <c r="N3788" s="148"/>
      <c r="O3788" s="148"/>
      <c r="P3788" s="148"/>
      <c r="Q3788" s="148"/>
      <c r="R3788" s="148"/>
      <c r="S3788" s="148"/>
      <c r="T3788" s="148"/>
      <c r="U3788" s="148"/>
      <c r="V3788" s="148"/>
      <c r="W3788" s="148"/>
      <c r="X3788" s="139">
        <v>2</v>
      </c>
      <c r="Y3788" s="148">
        <v>269.32</v>
      </c>
      <c r="Z3788" s="149">
        <v>4</v>
      </c>
      <c r="AA3788" s="148">
        <v>730.68</v>
      </c>
      <c r="AB3788" s="148"/>
      <c r="AC3788" s="148"/>
      <c r="AD3788" s="148"/>
      <c r="AE3788" s="148"/>
      <c r="AF3788" s="148"/>
      <c r="AG3788" s="148"/>
      <c r="AH3788" s="148"/>
      <c r="AI3788" s="148"/>
      <c r="AJ3788" s="148"/>
      <c r="AK3788" s="148"/>
      <c r="AL3788" s="139">
        <v>0</v>
      </c>
      <c r="AM3788" s="139">
        <v>0</v>
      </c>
      <c r="AN3788" s="148">
        <f t="shared" si="532"/>
        <v>1000</v>
      </c>
      <c r="AO3788" s="148">
        <f t="shared" si="533"/>
        <v>11</v>
      </c>
      <c r="AP3788" s="148">
        <v>16</v>
      </c>
      <c r="AQ3788" s="140">
        <v>19</v>
      </c>
      <c r="AS3788" s="42">
        <f t="shared" si="534"/>
        <v>752.43825614162279</v>
      </c>
      <c r="AT3788" s="101">
        <f t="shared" si="535"/>
        <v>0</v>
      </c>
      <c r="AU3788" s="42">
        <f t="shared" si="536"/>
        <v>752.43825614162279</v>
      </c>
      <c r="AV3788" s="42">
        <f t="shared" si="537"/>
        <v>1986.8388063933701</v>
      </c>
      <c r="AW3788" s="102">
        <f t="shared" si="538"/>
        <v>431</v>
      </c>
      <c r="AX3788" s="43">
        <f t="shared" si="531"/>
        <v>0.5</v>
      </c>
      <c r="AY3788" s="43" t="str">
        <f t="shared" si="539"/>
        <v>UTGS</v>
      </c>
    </row>
    <row r="3789" spans="1:51" hidden="1" x14ac:dyDescent="0.2">
      <c r="A3789" s="38">
        <v>3782</v>
      </c>
      <c r="B3789" t="s">
        <v>362</v>
      </c>
      <c r="C3789" t="s">
        <v>289</v>
      </c>
      <c r="D3789">
        <v>320</v>
      </c>
      <c r="E3789" t="s">
        <v>1228</v>
      </c>
      <c r="F3789">
        <v>0.25</v>
      </c>
      <c r="G3789" t="str">
        <f>LOOKUP(F3789,{0,6,45},{"F","L","H"})</f>
        <v>F</v>
      </c>
      <c r="H3789" t="s">
        <v>5343</v>
      </c>
      <c r="I3789" s="43" t="str">
        <f>IFERROR(VLOOKUP(#REF!,#REF!,2,FALSE),"No")</f>
        <v>No</v>
      </c>
      <c r="J3789" s="139">
        <v>0.5</v>
      </c>
      <c r="K3789" s="148">
        <v>36</v>
      </c>
      <c r="L3789" s="148"/>
      <c r="M3789" s="148"/>
      <c r="N3789" s="148"/>
      <c r="O3789" s="148"/>
      <c r="P3789" s="148"/>
      <c r="Q3789" s="148"/>
      <c r="R3789" s="148"/>
      <c r="S3789" s="148"/>
      <c r="T3789" s="148"/>
      <c r="U3789" s="148"/>
      <c r="V3789" s="148"/>
      <c r="W3789" s="148"/>
      <c r="X3789" s="139">
        <v>2</v>
      </c>
      <c r="Y3789" s="148">
        <v>1000</v>
      </c>
      <c r="Z3789" s="148"/>
      <c r="AA3789" s="148"/>
      <c r="AB3789" s="148"/>
      <c r="AC3789" s="148"/>
      <c r="AD3789" s="148"/>
      <c r="AE3789" s="148"/>
      <c r="AF3789" s="148"/>
      <c r="AG3789" s="148"/>
      <c r="AH3789" s="148"/>
      <c r="AI3789" s="148"/>
      <c r="AJ3789" s="148"/>
      <c r="AK3789" s="148"/>
      <c r="AL3789" s="139">
        <v>0</v>
      </c>
      <c r="AM3789" s="139">
        <v>0</v>
      </c>
      <c r="AN3789" s="148">
        <f t="shared" si="532"/>
        <v>1000</v>
      </c>
      <c r="AO3789" s="148">
        <f t="shared" si="533"/>
        <v>36</v>
      </c>
      <c r="AP3789" s="148">
        <v>10</v>
      </c>
      <c r="AQ3789" s="140">
        <v>10</v>
      </c>
      <c r="AS3789" s="42">
        <f t="shared" si="534"/>
        <v>2462.5252019180384</v>
      </c>
      <c r="AT3789" s="101">
        <f t="shared" si="535"/>
        <v>0</v>
      </c>
      <c r="AU3789" s="42">
        <f t="shared" si="536"/>
        <v>2462.5252019180384</v>
      </c>
      <c r="AV3789" s="42">
        <f t="shared" si="537"/>
        <v>3251.0961721474032</v>
      </c>
      <c r="AW3789" s="102">
        <f t="shared" si="538"/>
        <v>431</v>
      </c>
      <c r="AX3789" s="43">
        <f t="shared" si="531"/>
        <v>0.5</v>
      </c>
      <c r="AY3789" s="43" t="str">
        <f t="shared" si="539"/>
        <v>UTGS</v>
      </c>
    </row>
    <row r="3790" spans="1:51" hidden="1" x14ac:dyDescent="0.2">
      <c r="A3790" s="38">
        <v>3783</v>
      </c>
      <c r="B3790" t="s">
        <v>5806</v>
      </c>
      <c r="C3790" t="s">
        <v>292</v>
      </c>
      <c r="D3790">
        <v>3300</v>
      </c>
      <c r="E3790" t="s">
        <v>207</v>
      </c>
      <c r="F3790">
        <v>2</v>
      </c>
      <c r="G3790" t="str">
        <f>LOOKUP(F3790,{0,6,45},{"F","L","H"})</f>
        <v>F</v>
      </c>
      <c r="H3790" t="s">
        <v>2008</v>
      </c>
      <c r="I3790" s="43" t="str">
        <f>IFERROR(VLOOKUP(#REF!,#REF!,2,FALSE),"No")</f>
        <v>No</v>
      </c>
      <c r="J3790" s="139">
        <v>1.25</v>
      </c>
      <c r="K3790" s="148">
        <v>13</v>
      </c>
      <c r="L3790" s="148"/>
      <c r="M3790" s="148"/>
      <c r="N3790" s="148"/>
      <c r="O3790" s="148"/>
      <c r="P3790" s="148"/>
      <c r="Q3790" s="148"/>
      <c r="R3790" s="148"/>
      <c r="S3790" s="148"/>
      <c r="T3790" s="148"/>
      <c r="U3790" s="148"/>
      <c r="V3790" s="148"/>
      <c r="W3790" s="148"/>
      <c r="X3790" s="139">
        <v>2</v>
      </c>
      <c r="Y3790" s="148">
        <v>88.48</v>
      </c>
      <c r="Z3790" s="149">
        <v>4</v>
      </c>
      <c r="AA3790" s="148">
        <v>89.04</v>
      </c>
      <c r="AB3790" s="148">
        <v>6</v>
      </c>
      <c r="AC3790" s="148">
        <v>822.48</v>
      </c>
      <c r="AD3790" s="148"/>
      <c r="AE3790" s="148"/>
      <c r="AF3790" s="148"/>
      <c r="AG3790" s="148"/>
      <c r="AH3790" s="148"/>
      <c r="AI3790" s="148"/>
      <c r="AJ3790" s="148"/>
      <c r="AK3790" s="148"/>
      <c r="AL3790" s="139">
        <v>0</v>
      </c>
      <c r="AM3790" s="139">
        <v>0</v>
      </c>
      <c r="AN3790" s="148">
        <f t="shared" si="532"/>
        <v>1000</v>
      </c>
      <c r="AO3790" s="148">
        <f t="shared" si="533"/>
        <v>13</v>
      </c>
      <c r="AP3790" s="148">
        <v>5</v>
      </c>
      <c r="AQ3790" s="140">
        <v>5</v>
      </c>
      <c r="AS3790" s="42">
        <f t="shared" si="534"/>
        <v>968.67521180373592</v>
      </c>
      <c r="AT3790" s="101">
        <f t="shared" si="535"/>
        <v>0</v>
      </c>
      <c r="AU3790" s="42">
        <f t="shared" si="536"/>
        <v>968.67521180373592</v>
      </c>
      <c r="AV3790" s="42">
        <f t="shared" si="537"/>
        <v>11156.805624294808</v>
      </c>
      <c r="AW3790" s="102">
        <f t="shared" si="538"/>
        <v>2145.6666666666665</v>
      </c>
      <c r="AX3790" s="43">
        <f t="shared" si="531"/>
        <v>1.25</v>
      </c>
      <c r="AY3790" s="43" t="str">
        <f t="shared" si="539"/>
        <v>UTFS</v>
      </c>
    </row>
    <row r="3791" spans="1:51" hidden="1" x14ac:dyDescent="0.2">
      <c r="A3791" s="38">
        <v>3784</v>
      </c>
      <c r="B3791" t="s">
        <v>5806</v>
      </c>
      <c r="C3791" t="s">
        <v>292</v>
      </c>
      <c r="D3791">
        <v>7800</v>
      </c>
      <c r="E3791" t="s">
        <v>212</v>
      </c>
      <c r="F3791">
        <v>2</v>
      </c>
      <c r="G3791" t="str">
        <f>LOOKUP(F3791,{0,6,45},{"F","L","H"})</f>
        <v>F</v>
      </c>
      <c r="H3791" t="s">
        <v>481</v>
      </c>
      <c r="I3791" s="43" t="str">
        <f>IFERROR(VLOOKUP(#REF!,#REF!,2,FALSE),"No")</f>
        <v>No</v>
      </c>
      <c r="J3791" s="139">
        <v>1.25</v>
      </c>
      <c r="K3791" s="148">
        <v>86</v>
      </c>
      <c r="L3791" s="148"/>
      <c r="M3791" s="148"/>
      <c r="N3791" s="148"/>
      <c r="O3791" s="148"/>
      <c r="P3791" s="148"/>
      <c r="Q3791" s="148"/>
      <c r="R3791" s="148"/>
      <c r="S3791" s="148"/>
      <c r="T3791" s="148"/>
      <c r="U3791" s="148"/>
      <c r="V3791" s="148"/>
      <c r="W3791" s="148"/>
      <c r="X3791" s="139">
        <v>2</v>
      </c>
      <c r="Y3791" s="148">
        <v>171</v>
      </c>
      <c r="Z3791" s="149">
        <v>4</v>
      </c>
      <c r="AA3791" s="148">
        <v>829</v>
      </c>
      <c r="AB3791" s="148"/>
      <c r="AC3791" s="148"/>
      <c r="AD3791" s="148"/>
      <c r="AE3791" s="148"/>
      <c r="AF3791" s="148"/>
      <c r="AG3791" s="148"/>
      <c r="AH3791" s="148"/>
      <c r="AI3791" s="148"/>
      <c r="AJ3791" s="148"/>
      <c r="AK3791" s="148"/>
      <c r="AL3791" s="139">
        <v>0</v>
      </c>
      <c r="AM3791" s="139">
        <v>0</v>
      </c>
      <c r="AN3791" s="148">
        <f t="shared" si="532"/>
        <v>1000</v>
      </c>
      <c r="AO3791" s="148">
        <f t="shared" si="533"/>
        <v>86</v>
      </c>
      <c r="AP3791" s="148">
        <v>2</v>
      </c>
      <c r="AQ3791" s="140">
        <v>26</v>
      </c>
      <c r="AS3791" s="42">
        <f t="shared" si="534"/>
        <v>6408.1590934708684</v>
      </c>
      <c r="AT3791" s="101">
        <f t="shared" si="535"/>
        <v>0</v>
      </c>
      <c r="AU3791" s="42">
        <f t="shared" si="536"/>
        <v>6408.1590934708684</v>
      </c>
      <c r="AV3791" s="42">
        <f t="shared" si="537"/>
        <v>1479.0342969797707</v>
      </c>
      <c r="AW3791" s="102">
        <f t="shared" si="538"/>
        <v>5118</v>
      </c>
      <c r="AX3791" s="43">
        <f t="shared" si="531"/>
        <v>1.25</v>
      </c>
      <c r="AY3791" s="43" t="str">
        <f t="shared" si="539"/>
        <v>UTFS</v>
      </c>
    </row>
    <row r="3792" spans="1:51" hidden="1" x14ac:dyDescent="0.2">
      <c r="A3792" s="38">
        <v>3785</v>
      </c>
      <c r="B3792" t="s">
        <v>362</v>
      </c>
      <c r="C3792" t="s">
        <v>289</v>
      </c>
      <c r="D3792">
        <v>550</v>
      </c>
      <c r="E3792" t="s">
        <v>1247</v>
      </c>
      <c r="F3792">
        <v>2</v>
      </c>
      <c r="G3792" t="str">
        <f>LOOKUP(F3792,{0,6,45},{"F","L","H"})</f>
        <v>F</v>
      </c>
      <c r="H3792" t="s">
        <v>5345</v>
      </c>
      <c r="I3792" s="43" t="str">
        <f>IFERROR(VLOOKUP(#REF!,#REF!,2,FALSE),"No")</f>
        <v>No</v>
      </c>
      <c r="J3792" s="139">
        <v>2</v>
      </c>
      <c r="K3792" s="148">
        <v>50</v>
      </c>
      <c r="L3792" s="148"/>
      <c r="M3792" s="148"/>
      <c r="N3792" s="148"/>
      <c r="O3792" s="148"/>
      <c r="P3792" s="148"/>
      <c r="Q3792" s="148"/>
      <c r="R3792" s="148"/>
      <c r="S3792" s="148"/>
      <c r="T3792" s="148"/>
      <c r="U3792" s="148"/>
      <c r="V3792" s="148"/>
      <c r="W3792" s="148"/>
      <c r="X3792" s="139">
        <v>1.25</v>
      </c>
      <c r="Y3792" s="148">
        <v>124.03</v>
      </c>
      <c r="Z3792" s="148">
        <v>2</v>
      </c>
      <c r="AA3792" s="148">
        <v>20</v>
      </c>
      <c r="AB3792" s="148">
        <v>4</v>
      </c>
      <c r="AC3792" s="148">
        <v>855.97</v>
      </c>
      <c r="AD3792" s="148"/>
      <c r="AE3792" s="148"/>
      <c r="AF3792" s="148"/>
      <c r="AG3792" s="148"/>
      <c r="AH3792" s="148"/>
      <c r="AI3792" s="148"/>
      <c r="AJ3792" s="148"/>
      <c r="AK3792" s="148"/>
      <c r="AL3792" s="139">
        <v>0</v>
      </c>
      <c r="AM3792" s="139">
        <v>0</v>
      </c>
      <c r="AN3792" s="148">
        <f t="shared" si="532"/>
        <v>1000</v>
      </c>
      <c r="AO3792" s="148">
        <f t="shared" si="533"/>
        <v>50</v>
      </c>
      <c r="AP3792" s="148">
        <v>6</v>
      </c>
      <c r="AQ3792" s="140">
        <v>88</v>
      </c>
      <c r="AS3792" s="42">
        <f t="shared" si="534"/>
        <v>3649.1738915528304</v>
      </c>
      <c r="AT3792" s="101">
        <f t="shared" si="535"/>
        <v>0</v>
      </c>
      <c r="AU3792" s="42">
        <f t="shared" si="536"/>
        <v>3649.1738915528304</v>
      </c>
      <c r="AV3792" s="42">
        <f t="shared" si="537"/>
        <v>440.17145024402311</v>
      </c>
      <c r="AW3792" s="102">
        <f t="shared" si="538"/>
        <v>585.0096169344007</v>
      </c>
      <c r="AX3792" s="43">
        <f t="shared" si="531"/>
        <v>2</v>
      </c>
      <c r="AY3792" s="43" t="str">
        <f t="shared" si="539"/>
        <v>UTGS</v>
      </c>
    </row>
    <row r="3793" spans="1:51" hidden="1" x14ac:dyDescent="0.2">
      <c r="A3793" s="38">
        <v>3786</v>
      </c>
      <c r="B3793" t="s">
        <v>362</v>
      </c>
      <c r="C3793" t="s">
        <v>289</v>
      </c>
      <c r="D3793">
        <v>320</v>
      </c>
      <c r="E3793" t="s">
        <v>1228</v>
      </c>
      <c r="F3793">
        <v>0.25</v>
      </c>
      <c r="G3793" t="str">
        <f>LOOKUP(F3793,{0,6,45},{"F","L","H"})</f>
        <v>F</v>
      </c>
      <c r="H3793" t="s">
        <v>5347</v>
      </c>
      <c r="I3793" s="43" t="str">
        <f>IFERROR(VLOOKUP(#REF!,#REF!,2,FALSE),"No")</f>
        <v>No</v>
      </c>
      <c r="J3793" s="139">
        <v>0.5</v>
      </c>
      <c r="K3793" s="148">
        <v>37</v>
      </c>
      <c r="L3793" s="148"/>
      <c r="M3793" s="148"/>
      <c r="N3793" s="148"/>
      <c r="O3793" s="148"/>
      <c r="P3793" s="148"/>
      <c r="Q3793" s="148"/>
      <c r="R3793" s="148"/>
      <c r="S3793" s="148"/>
      <c r="T3793" s="148"/>
      <c r="U3793" s="148"/>
      <c r="V3793" s="148"/>
      <c r="W3793" s="148"/>
      <c r="X3793" s="139">
        <v>2</v>
      </c>
      <c r="Y3793" s="148">
        <v>1000</v>
      </c>
      <c r="Z3793" s="148"/>
      <c r="AA3793" s="148"/>
      <c r="AB3793" s="148"/>
      <c r="AC3793" s="148"/>
      <c r="AD3793" s="148"/>
      <c r="AE3793" s="148"/>
      <c r="AF3793" s="148"/>
      <c r="AG3793" s="148"/>
      <c r="AH3793" s="148"/>
      <c r="AI3793" s="148"/>
      <c r="AJ3793" s="148"/>
      <c r="AK3793" s="148"/>
      <c r="AL3793" s="139">
        <v>0</v>
      </c>
      <c r="AM3793" s="139">
        <v>0</v>
      </c>
      <c r="AN3793" s="148">
        <f t="shared" si="532"/>
        <v>1000</v>
      </c>
      <c r="AO3793" s="148">
        <f t="shared" si="533"/>
        <v>37</v>
      </c>
      <c r="AP3793" s="148">
        <v>6</v>
      </c>
      <c r="AQ3793" s="140">
        <v>6</v>
      </c>
      <c r="AS3793" s="42">
        <f t="shared" si="534"/>
        <v>2530.928679749095</v>
      </c>
      <c r="AT3793" s="101">
        <f t="shared" si="535"/>
        <v>0</v>
      </c>
      <c r="AU3793" s="42">
        <f t="shared" si="536"/>
        <v>2530.928679749095</v>
      </c>
      <c r="AV3793" s="42">
        <f t="shared" si="537"/>
        <v>5418.493620245672</v>
      </c>
      <c r="AW3793" s="102">
        <f t="shared" si="538"/>
        <v>431</v>
      </c>
      <c r="AX3793" s="43">
        <f t="shared" si="531"/>
        <v>0.5</v>
      </c>
      <c r="AY3793" s="43" t="str">
        <f t="shared" si="539"/>
        <v>UTGS</v>
      </c>
    </row>
    <row r="3794" spans="1:51" hidden="1" x14ac:dyDescent="0.2">
      <c r="A3794" s="38">
        <v>3787</v>
      </c>
      <c r="B3794" t="s">
        <v>5806</v>
      </c>
      <c r="C3794" t="s">
        <v>289</v>
      </c>
      <c r="D3794">
        <v>1390</v>
      </c>
      <c r="E3794" t="s">
        <v>1934</v>
      </c>
      <c r="F3794">
        <v>2</v>
      </c>
      <c r="G3794" t="str">
        <f>LOOKUP(F3794,{0,6,45},{"F","L","H"})</f>
        <v>F</v>
      </c>
      <c r="H3794" t="s">
        <v>5349</v>
      </c>
      <c r="I3794" s="43" t="str">
        <f>IFERROR(VLOOKUP(#REF!,#REF!,2,FALSE),"No")</f>
        <v>No</v>
      </c>
      <c r="J3794" s="139">
        <v>1.25</v>
      </c>
      <c r="K3794" s="148">
        <v>143</v>
      </c>
      <c r="L3794" s="148">
        <v>2</v>
      </c>
      <c r="M3794" s="148">
        <v>2</v>
      </c>
      <c r="N3794" s="148"/>
      <c r="O3794" s="148"/>
      <c r="P3794" s="148"/>
      <c r="Q3794" s="148"/>
      <c r="R3794" s="148"/>
      <c r="S3794" s="148"/>
      <c r="T3794" s="148"/>
      <c r="U3794" s="148"/>
      <c r="V3794" s="148"/>
      <c r="W3794" s="148"/>
      <c r="X3794" s="139">
        <v>0.75</v>
      </c>
      <c r="Y3794" s="148">
        <v>68.95</v>
      </c>
      <c r="Z3794" s="149">
        <v>2</v>
      </c>
      <c r="AA3794" s="148">
        <v>931.05</v>
      </c>
      <c r="AB3794" s="148"/>
      <c r="AC3794" s="148"/>
      <c r="AD3794" s="148"/>
      <c r="AE3794" s="148"/>
      <c r="AF3794" s="148"/>
      <c r="AG3794" s="148"/>
      <c r="AH3794" s="148"/>
      <c r="AI3794" s="148"/>
      <c r="AJ3794" s="148"/>
      <c r="AK3794" s="148"/>
      <c r="AL3794" s="139">
        <v>0</v>
      </c>
      <c r="AM3794" s="139">
        <v>0</v>
      </c>
      <c r="AN3794" s="148">
        <f t="shared" si="532"/>
        <v>1000</v>
      </c>
      <c r="AO3794" s="148">
        <f t="shared" si="533"/>
        <v>145</v>
      </c>
      <c r="AP3794" s="148">
        <v>11</v>
      </c>
      <c r="AQ3794" s="140">
        <v>43</v>
      </c>
      <c r="AS3794" s="42">
        <f t="shared" si="534"/>
        <v>10801.394285503209</v>
      </c>
      <c r="AT3794" s="101">
        <f t="shared" si="535"/>
        <v>0</v>
      </c>
      <c r="AU3794" s="42">
        <f t="shared" si="536"/>
        <v>10801.394285503209</v>
      </c>
      <c r="AV3794" s="42">
        <f t="shared" si="537"/>
        <v>768.22331910404728</v>
      </c>
      <c r="AW3794" s="102">
        <f t="shared" si="538"/>
        <v>1475.8772811117678</v>
      </c>
      <c r="AX3794" s="43">
        <f t="shared" si="531"/>
        <v>1.25</v>
      </c>
      <c r="AY3794" s="43" t="str">
        <f t="shared" si="539"/>
        <v>UTGS</v>
      </c>
    </row>
    <row r="3795" spans="1:51" hidden="1" x14ac:dyDescent="0.2">
      <c r="A3795" s="38">
        <v>3788</v>
      </c>
      <c r="B3795" t="s">
        <v>362</v>
      </c>
      <c r="C3795" t="s">
        <v>289</v>
      </c>
      <c r="D3795">
        <v>320</v>
      </c>
      <c r="E3795" t="s">
        <v>1228</v>
      </c>
      <c r="F3795">
        <v>0.25</v>
      </c>
      <c r="G3795" t="str">
        <f>LOOKUP(F3795,{0,6,45},{"F","L","H"})</f>
        <v>F</v>
      </c>
      <c r="H3795" t="s">
        <v>5350</v>
      </c>
      <c r="I3795" s="43" t="str">
        <f>IFERROR(VLOOKUP(#REF!,#REF!,2,FALSE),"No")</f>
        <v>No</v>
      </c>
      <c r="J3795" s="139">
        <v>0.5</v>
      </c>
      <c r="K3795" s="148">
        <v>12</v>
      </c>
      <c r="L3795" s="148"/>
      <c r="M3795" s="148"/>
      <c r="N3795" s="148"/>
      <c r="O3795" s="148"/>
      <c r="P3795" s="148"/>
      <c r="Q3795" s="148"/>
      <c r="R3795" s="148"/>
      <c r="S3795" s="148"/>
      <c r="T3795" s="148"/>
      <c r="U3795" s="148"/>
      <c r="V3795" s="148"/>
      <c r="W3795" s="148"/>
      <c r="X3795" s="139">
        <v>2</v>
      </c>
      <c r="Y3795" s="148">
        <v>1000</v>
      </c>
      <c r="Z3795" s="148"/>
      <c r="AA3795" s="148"/>
      <c r="AB3795" s="148"/>
      <c r="AC3795" s="148"/>
      <c r="AD3795" s="148"/>
      <c r="AE3795" s="148"/>
      <c r="AF3795" s="148"/>
      <c r="AG3795" s="148"/>
      <c r="AH3795" s="148"/>
      <c r="AI3795" s="148"/>
      <c r="AJ3795" s="148"/>
      <c r="AK3795" s="148"/>
      <c r="AL3795" s="139">
        <v>0</v>
      </c>
      <c r="AM3795" s="139">
        <v>0</v>
      </c>
      <c r="AN3795" s="148">
        <f t="shared" si="532"/>
        <v>1000</v>
      </c>
      <c r="AO3795" s="148">
        <f t="shared" si="533"/>
        <v>12</v>
      </c>
      <c r="AP3795" s="148">
        <v>5</v>
      </c>
      <c r="AQ3795" s="140">
        <v>5</v>
      </c>
      <c r="AS3795" s="42">
        <f t="shared" si="534"/>
        <v>820.84173397267944</v>
      </c>
      <c r="AT3795" s="101">
        <f t="shared" si="535"/>
        <v>0</v>
      </c>
      <c r="AU3795" s="42">
        <f t="shared" si="536"/>
        <v>820.84173397267944</v>
      </c>
      <c r="AV3795" s="42">
        <f t="shared" si="537"/>
        <v>6502.1923442948064</v>
      </c>
      <c r="AW3795" s="102">
        <f t="shared" si="538"/>
        <v>431</v>
      </c>
      <c r="AX3795" s="43">
        <f t="shared" si="531"/>
        <v>0.5</v>
      </c>
      <c r="AY3795" s="43" t="str">
        <f t="shared" si="539"/>
        <v>UTGS</v>
      </c>
    </row>
    <row r="3796" spans="1:51" hidden="1" x14ac:dyDescent="0.2">
      <c r="A3796" s="38">
        <v>3789</v>
      </c>
      <c r="B3796" t="s">
        <v>362</v>
      </c>
      <c r="C3796" t="s">
        <v>289</v>
      </c>
      <c r="D3796">
        <v>320</v>
      </c>
      <c r="E3796" t="s">
        <v>1228</v>
      </c>
      <c r="F3796">
        <v>0.25</v>
      </c>
      <c r="G3796" t="str">
        <f>LOOKUP(F3796,{0,6,45},{"F","L","H"})</f>
        <v>F</v>
      </c>
      <c r="H3796" t="s">
        <v>5351</v>
      </c>
      <c r="I3796" s="43" t="str">
        <f>IFERROR(VLOOKUP(#REF!,#REF!,2,FALSE),"No")</f>
        <v>No</v>
      </c>
      <c r="J3796" s="139">
        <v>0.5</v>
      </c>
      <c r="K3796" s="148">
        <v>82</v>
      </c>
      <c r="L3796" s="148"/>
      <c r="M3796" s="148"/>
      <c r="N3796" s="148"/>
      <c r="O3796" s="148"/>
      <c r="P3796" s="148"/>
      <c r="Q3796" s="148"/>
      <c r="R3796" s="148"/>
      <c r="S3796" s="148"/>
      <c r="T3796" s="148"/>
      <c r="U3796" s="148"/>
      <c r="V3796" s="148"/>
      <c r="W3796" s="148"/>
      <c r="X3796" s="139">
        <v>2</v>
      </c>
      <c r="Y3796" s="148">
        <v>1000</v>
      </c>
      <c r="Z3796" s="148"/>
      <c r="AA3796" s="148"/>
      <c r="AB3796" s="148"/>
      <c r="AC3796" s="148"/>
      <c r="AD3796" s="148"/>
      <c r="AE3796" s="148"/>
      <c r="AF3796" s="148"/>
      <c r="AG3796" s="148"/>
      <c r="AH3796" s="148"/>
      <c r="AI3796" s="148"/>
      <c r="AJ3796" s="148"/>
      <c r="AK3796" s="148"/>
      <c r="AL3796" s="139">
        <v>0</v>
      </c>
      <c r="AM3796" s="139">
        <v>0</v>
      </c>
      <c r="AN3796" s="148">
        <f t="shared" si="532"/>
        <v>1000</v>
      </c>
      <c r="AO3796" s="148">
        <f t="shared" si="533"/>
        <v>82</v>
      </c>
      <c r="AP3796" s="148">
        <v>7</v>
      </c>
      <c r="AQ3796" s="140">
        <v>7</v>
      </c>
      <c r="AS3796" s="42">
        <f t="shared" si="534"/>
        <v>5609.0851821466431</v>
      </c>
      <c r="AT3796" s="101">
        <f t="shared" si="535"/>
        <v>0</v>
      </c>
      <c r="AU3796" s="42">
        <f t="shared" si="536"/>
        <v>5609.0851821466431</v>
      </c>
      <c r="AV3796" s="42">
        <f t="shared" si="537"/>
        <v>4644.4231030677192</v>
      </c>
      <c r="AW3796" s="102">
        <f t="shared" si="538"/>
        <v>431</v>
      </c>
      <c r="AX3796" s="43">
        <f t="shared" si="531"/>
        <v>0.5</v>
      </c>
      <c r="AY3796" s="43" t="str">
        <f t="shared" si="539"/>
        <v>UTGS</v>
      </c>
    </row>
    <row r="3797" spans="1:51" hidden="1" x14ac:dyDescent="0.2">
      <c r="A3797" s="38">
        <v>3790</v>
      </c>
      <c r="B3797" t="s">
        <v>5806</v>
      </c>
      <c r="C3797" t="s">
        <v>5746</v>
      </c>
      <c r="D3797">
        <v>14500</v>
      </c>
      <c r="E3797" t="s">
        <v>215</v>
      </c>
      <c r="F3797">
        <v>5</v>
      </c>
      <c r="G3797" t="str">
        <f>LOOKUP(F3797,{0,6,45},{"F","L","H"})</f>
        <v>F</v>
      </c>
      <c r="H3797" t="s">
        <v>5352</v>
      </c>
      <c r="I3797" s="43" t="str">
        <f>IFERROR(VLOOKUP(#REF!,#REF!,2,FALSE),"No")</f>
        <v>No</v>
      </c>
      <c r="J3797" s="139">
        <v>3</v>
      </c>
      <c r="K3797" s="148">
        <v>268</v>
      </c>
      <c r="L3797" s="148"/>
      <c r="M3797" s="148"/>
      <c r="N3797" s="148"/>
      <c r="O3797" s="148"/>
      <c r="P3797" s="148"/>
      <c r="Q3797" s="148"/>
      <c r="R3797" s="148"/>
      <c r="S3797" s="148"/>
      <c r="T3797" s="148"/>
      <c r="U3797" s="148"/>
      <c r="V3797" s="148"/>
      <c r="W3797" s="148"/>
      <c r="X3797" s="139">
        <v>4</v>
      </c>
      <c r="Y3797" s="148">
        <v>1000</v>
      </c>
      <c r="Z3797" s="148"/>
      <c r="AA3797" s="148"/>
      <c r="AB3797" s="148"/>
      <c r="AC3797" s="148"/>
      <c r="AD3797" s="148"/>
      <c r="AE3797" s="148"/>
      <c r="AF3797" s="148"/>
      <c r="AG3797" s="148"/>
      <c r="AH3797" s="148"/>
      <c r="AI3797" s="148"/>
      <c r="AJ3797" s="148"/>
      <c r="AK3797" s="148"/>
      <c r="AL3797" s="139">
        <v>0</v>
      </c>
      <c r="AM3797" s="139">
        <v>0</v>
      </c>
      <c r="AN3797" s="148">
        <f t="shared" si="532"/>
        <v>1000</v>
      </c>
      <c r="AO3797" s="148">
        <f t="shared" si="533"/>
        <v>268</v>
      </c>
      <c r="AP3797" s="148">
        <v>6</v>
      </c>
      <c r="AQ3797" s="140">
        <v>68</v>
      </c>
      <c r="AS3797" s="42">
        <f t="shared" si="534"/>
        <v>19559.57205872317</v>
      </c>
      <c r="AT3797" s="101">
        <f t="shared" si="535"/>
        <v>0</v>
      </c>
      <c r="AU3797" s="42">
        <f t="shared" si="536"/>
        <v>19559.57205872317</v>
      </c>
      <c r="AV3797" s="42">
        <f t="shared" si="537"/>
        <v>583.54355472755935</v>
      </c>
      <c r="AW3797" s="102">
        <f t="shared" si="538"/>
        <v>10791.333333333334</v>
      </c>
      <c r="AX3797" s="43">
        <f t="shared" si="531"/>
        <v>3</v>
      </c>
      <c r="AY3797" s="43" t="str">
        <f t="shared" si="539"/>
        <v>UTTSS</v>
      </c>
    </row>
    <row r="3798" spans="1:51" hidden="1" x14ac:dyDescent="0.2">
      <c r="A3798" s="38">
        <v>3791</v>
      </c>
      <c r="B3798" t="s">
        <v>362</v>
      </c>
      <c r="C3798" t="s">
        <v>289</v>
      </c>
      <c r="D3798">
        <v>320</v>
      </c>
      <c r="E3798" t="s">
        <v>1236</v>
      </c>
      <c r="F3798">
        <v>0.25</v>
      </c>
      <c r="G3798" t="str">
        <f>LOOKUP(F3798,{0,6,45},{"F","L","H"})</f>
        <v>F</v>
      </c>
      <c r="H3798" t="s">
        <v>5353</v>
      </c>
      <c r="I3798" s="43" t="str">
        <f>IFERROR(VLOOKUP(#REF!,#REF!,2,FALSE),"No")</f>
        <v>No</v>
      </c>
      <c r="J3798" s="139">
        <v>0.75</v>
      </c>
      <c r="K3798" s="148">
        <v>40</v>
      </c>
      <c r="L3798" s="148"/>
      <c r="M3798" s="148"/>
      <c r="N3798" s="148"/>
      <c r="O3798" s="148"/>
      <c r="P3798" s="148"/>
      <c r="Q3798" s="148"/>
      <c r="R3798" s="148"/>
      <c r="S3798" s="148"/>
      <c r="T3798" s="148"/>
      <c r="U3798" s="148"/>
      <c r="V3798" s="148"/>
      <c r="W3798" s="148"/>
      <c r="X3798" s="139">
        <v>2</v>
      </c>
      <c r="Y3798" s="148">
        <v>1000</v>
      </c>
      <c r="Z3798" s="148"/>
      <c r="AA3798" s="148"/>
      <c r="AB3798" s="148"/>
      <c r="AC3798" s="148"/>
      <c r="AD3798" s="148"/>
      <c r="AE3798" s="148"/>
      <c r="AF3798" s="148"/>
      <c r="AG3798" s="148"/>
      <c r="AH3798" s="148"/>
      <c r="AI3798" s="148"/>
      <c r="AJ3798" s="148"/>
      <c r="AK3798" s="148"/>
      <c r="AL3798" s="139">
        <v>0</v>
      </c>
      <c r="AM3798" s="139">
        <v>0</v>
      </c>
      <c r="AN3798" s="148">
        <f t="shared" si="532"/>
        <v>1000</v>
      </c>
      <c r="AO3798" s="148">
        <f t="shared" si="533"/>
        <v>40</v>
      </c>
      <c r="AP3798" s="148">
        <v>18</v>
      </c>
      <c r="AQ3798" s="140">
        <v>40</v>
      </c>
      <c r="AS3798" s="42">
        <f t="shared" si="534"/>
        <v>2575.3391132422644</v>
      </c>
      <c r="AT3798" s="101">
        <f t="shared" si="535"/>
        <v>0</v>
      </c>
      <c r="AU3798" s="42">
        <f t="shared" si="536"/>
        <v>2575.3391132422644</v>
      </c>
      <c r="AV3798" s="42">
        <f t="shared" si="537"/>
        <v>812.7740430368508</v>
      </c>
      <c r="AW3798" s="102">
        <f t="shared" si="538"/>
        <v>431</v>
      </c>
      <c r="AX3798" s="43">
        <f t="shared" si="531"/>
        <v>0.75</v>
      </c>
      <c r="AY3798" s="43" t="str">
        <f t="shared" si="539"/>
        <v>UTGS</v>
      </c>
    </row>
    <row r="3799" spans="1:51" hidden="1" x14ac:dyDescent="0.2">
      <c r="A3799" s="38">
        <v>3792</v>
      </c>
      <c r="B3799" t="s">
        <v>5806</v>
      </c>
      <c r="C3799" t="s">
        <v>289</v>
      </c>
      <c r="D3799">
        <v>550</v>
      </c>
      <c r="E3799" t="s">
        <v>1228</v>
      </c>
      <c r="F3799">
        <v>2</v>
      </c>
      <c r="G3799" t="str">
        <f>LOOKUP(F3799,{0,6,45},{"F","L","H"})</f>
        <v>F</v>
      </c>
      <c r="H3799" t="s">
        <v>5785</v>
      </c>
      <c r="I3799" s="43" t="str">
        <f>IFERROR(VLOOKUP(#REF!,#REF!,2,FALSE),"No")</f>
        <v>No</v>
      </c>
      <c r="J3799" s="139">
        <v>0.75</v>
      </c>
      <c r="K3799" s="148">
        <v>24</v>
      </c>
      <c r="L3799" s="148"/>
      <c r="M3799" s="148"/>
      <c r="N3799" s="148"/>
      <c r="O3799" s="148"/>
      <c r="P3799" s="148"/>
      <c r="Q3799" s="148"/>
      <c r="R3799" s="148"/>
      <c r="S3799" s="148"/>
      <c r="T3799" s="148"/>
      <c r="U3799" s="148"/>
      <c r="V3799" s="148"/>
      <c r="W3799" s="148"/>
      <c r="X3799" s="139">
        <v>2</v>
      </c>
      <c r="Y3799" s="148">
        <v>1000</v>
      </c>
      <c r="Z3799" s="149"/>
      <c r="AA3799" s="148"/>
      <c r="AB3799" s="148"/>
      <c r="AC3799" s="148"/>
      <c r="AD3799" s="148"/>
      <c r="AE3799" s="148"/>
      <c r="AF3799" s="148"/>
      <c r="AG3799" s="148"/>
      <c r="AH3799" s="148"/>
      <c r="AI3799" s="148"/>
      <c r="AJ3799" s="148"/>
      <c r="AK3799" s="148"/>
      <c r="AL3799" s="139">
        <v>0</v>
      </c>
      <c r="AM3799" s="139">
        <v>0</v>
      </c>
      <c r="AN3799" s="148">
        <f t="shared" si="532"/>
        <v>1000</v>
      </c>
      <c r="AO3799" s="148">
        <f t="shared" si="533"/>
        <v>24</v>
      </c>
      <c r="AP3799" s="148">
        <v>1</v>
      </c>
      <c r="AQ3799" s="140">
        <v>19</v>
      </c>
      <c r="AS3799" s="42">
        <f t="shared" si="534"/>
        <v>1545.2034679453586</v>
      </c>
      <c r="AT3799" s="101">
        <f t="shared" si="535"/>
        <v>0</v>
      </c>
      <c r="AU3799" s="42">
        <f t="shared" si="536"/>
        <v>1545.2034679453586</v>
      </c>
      <c r="AV3799" s="42">
        <f t="shared" si="537"/>
        <v>1711.1032484986333</v>
      </c>
      <c r="AW3799" s="102">
        <f t="shared" si="538"/>
        <v>585.0096169344007</v>
      </c>
      <c r="AX3799" s="43">
        <f t="shared" si="531"/>
        <v>0.75</v>
      </c>
      <c r="AY3799" s="43" t="str">
        <f t="shared" si="539"/>
        <v>UTGS</v>
      </c>
    </row>
    <row r="3800" spans="1:51" hidden="1" x14ac:dyDescent="0.2">
      <c r="A3800" s="38">
        <v>3793</v>
      </c>
      <c r="B3800" t="s">
        <v>5806</v>
      </c>
      <c r="C3800" t="s">
        <v>5746</v>
      </c>
      <c r="D3800">
        <v>1980</v>
      </c>
      <c r="E3800" t="s">
        <v>201</v>
      </c>
      <c r="F3800">
        <v>5</v>
      </c>
      <c r="G3800" t="str">
        <f>LOOKUP(F3800,{0,6,45},{"F","L","H"})</f>
        <v>F</v>
      </c>
      <c r="H3800" t="s">
        <v>552</v>
      </c>
      <c r="I3800" s="43" t="str">
        <f>IFERROR(VLOOKUP(#REF!,#REF!,2,FALSE),"No")</f>
        <v>No</v>
      </c>
      <c r="J3800" s="139">
        <v>1.25</v>
      </c>
      <c r="K3800" s="148">
        <v>197</v>
      </c>
      <c r="L3800" s="148"/>
      <c r="M3800" s="148"/>
      <c r="N3800" s="148"/>
      <c r="O3800" s="148"/>
      <c r="P3800" s="148"/>
      <c r="Q3800" s="148"/>
      <c r="R3800" s="148"/>
      <c r="S3800" s="148"/>
      <c r="T3800" s="148"/>
      <c r="U3800" s="148"/>
      <c r="V3800" s="148"/>
      <c r="W3800" s="148"/>
      <c r="X3800" s="139">
        <v>2</v>
      </c>
      <c r="Y3800" s="148">
        <v>170.87</v>
      </c>
      <c r="Z3800" s="148">
        <v>3</v>
      </c>
      <c r="AA3800" s="148">
        <v>829.13</v>
      </c>
      <c r="AB3800" s="148"/>
      <c r="AC3800" s="148"/>
      <c r="AD3800" s="148"/>
      <c r="AE3800" s="148"/>
      <c r="AF3800" s="148"/>
      <c r="AG3800" s="148"/>
      <c r="AH3800" s="148"/>
      <c r="AI3800" s="148"/>
      <c r="AJ3800" s="148"/>
      <c r="AK3800" s="148"/>
      <c r="AL3800" s="139">
        <v>0</v>
      </c>
      <c r="AM3800" s="139">
        <v>0</v>
      </c>
      <c r="AN3800" s="148">
        <f t="shared" si="532"/>
        <v>1000</v>
      </c>
      <c r="AO3800" s="148">
        <f t="shared" si="533"/>
        <v>197</v>
      </c>
      <c r="AP3800" s="148">
        <v>2</v>
      </c>
      <c r="AQ3800" s="140">
        <v>2</v>
      </c>
      <c r="AS3800" s="42">
        <f t="shared" si="534"/>
        <v>14679.155132718151</v>
      </c>
      <c r="AT3800" s="101">
        <f t="shared" si="535"/>
        <v>0</v>
      </c>
      <c r="AU3800" s="42">
        <f t="shared" si="536"/>
        <v>14679.155132718151</v>
      </c>
      <c r="AV3800" s="42">
        <f t="shared" si="537"/>
        <v>10998.796660737018</v>
      </c>
      <c r="AW3800" s="102">
        <f t="shared" si="538"/>
        <v>2169</v>
      </c>
      <c r="AX3800" s="43">
        <f t="shared" si="531"/>
        <v>1.25</v>
      </c>
      <c r="AY3800" s="43" t="str">
        <f t="shared" si="539"/>
        <v>UTTSS</v>
      </c>
    </row>
    <row r="3801" spans="1:51" hidden="1" x14ac:dyDescent="0.2">
      <c r="A3801" s="38">
        <v>3794</v>
      </c>
      <c r="B3801" t="s">
        <v>362</v>
      </c>
      <c r="C3801" t="s">
        <v>289</v>
      </c>
      <c r="D3801">
        <v>320</v>
      </c>
      <c r="E3801" t="s">
        <v>1245</v>
      </c>
      <c r="F3801">
        <v>0.25</v>
      </c>
      <c r="G3801" t="str">
        <f>LOOKUP(F3801,{0,6,45},{"F","L","H"})</f>
        <v>F</v>
      </c>
      <c r="H3801" t="s">
        <v>5354</v>
      </c>
      <c r="I3801" s="43" t="str">
        <f>IFERROR(VLOOKUP(#REF!,#REF!,2,FALSE),"No")</f>
        <v>No</v>
      </c>
      <c r="J3801" s="139">
        <v>0.5</v>
      </c>
      <c r="K3801" s="148">
        <v>19</v>
      </c>
      <c r="L3801" s="148"/>
      <c r="M3801" s="148"/>
      <c r="N3801" s="148"/>
      <c r="O3801" s="148"/>
      <c r="P3801" s="148"/>
      <c r="Q3801" s="148"/>
      <c r="R3801" s="148"/>
      <c r="S3801" s="148"/>
      <c r="T3801" s="148"/>
      <c r="U3801" s="148"/>
      <c r="V3801" s="148"/>
      <c r="W3801" s="148"/>
      <c r="X3801" s="139">
        <v>2</v>
      </c>
      <c r="Y3801" s="148">
        <v>89.14</v>
      </c>
      <c r="Z3801" s="149">
        <v>4</v>
      </c>
      <c r="AA3801" s="148">
        <v>910.86</v>
      </c>
      <c r="AB3801" s="148"/>
      <c r="AC3801" s="148"/>
      <c r="AD3801" s="148"/>
      <c r="AE3801" s="148"/>
      <c r="AF3801" s="148"/>
      <c r="AG3801" s="148"/>
      <c r="AH3801" s="148"/>
      <c r="AI3801" s="148"/>
      <c r="AJ3801" s="148"/>
      <c r="AK3801" s="148"/>
      <c r="AL3801" s="139">
        <v>0</v>
      </c>
      <c r="AM3801" s="139">
        <v>0</v>
      </c>
      <c r="AN3801" s="148">
        <f t="shared" si="532"/>
        <v>1000</v>
      </c>
      <c r="AO3801" s="148">
        <f t="shared" si="533"/>
        <v>19</v>
      </c>
      <c r="AP3801" s="148">
        <v>8</v>
      </c>
      <c r="AQ3801" s="140">
        <v>8</v>
      </c>
      <c r="AS3801" s="42">
        <f t="shared" si="534"/>
        <v>1299.6660787900757</v>
      </c>
      <c r="AT3801" s="101">
        <f t="shared" si="535"/>
        <v>0</v>
      </c>
      <c r="AU3801" s="42">
        <f t="shared" si="536"/>
        <v>1299.6660787900757</v>
      </c>
      <c r="AV3801" s="42">
        <f t="shared" si="537"/>
        <v>4880.228490184255</v>
      </c>
      <c r="AW3801" s="102">
        <f t="shared" si="538"/>
        <v>431</v>
      </c>
      <c r="AX3801" s="43">
        <f t="shared" si="531"/>
        <v>0.5</v>
      </c>
      <c r="AY3801" s="43" t="str">
        <f t="shared" si="539"/>
        <v>UTGS</v>
      </c>
    </row>
    <row r="3802" spans="1:51" hidden="1" x14ac:dyDescent="0.2">
      <c r="A3802" s="38">
        <v>3795</v>
      </c>
      <c r="B3802" t="s">
        <v>362</v>
      </c>
      <c r="C3802" t="s">
        <v>289</v>
      </c>
      <c r="D3802">
        <v>320</v>
      </c>
      <c r="E3802" t="s">
        <v>1228</v>
      </c>
      <c r="F3802">
        <v>0.25</v>
      </c>
      <c r="G3802" t="str">
        <f>LOOKUP(F3802,{0,6,45},{"F","L","H"})</f>
        <v>F</v>
      </c>
      <c r="H3802" t="s">
        <v>5355</v>
      </c>
      <c r="I3802" s="43" t="str">
        <f>IFERROR(VLOOKUP(#REF!,#REF!,2,FALSE),"No")</f>
        <v>No</v>
      </c>
      <c r="J3802" s="139">
        <v>0.5</v>
      </c>
      <c r="K3802" s="148">
        <v>36</v>
      </c>
      <c r="L3802" s="148"/>
      <c r="M3802" s="148"/>
      <c r="N3802" s="148"/>
      <c r="O3802" s="148"/>
      <c r="P3802" s="148"/>
      <c r="Q3802" s="148"/>
      <c r="R3802" s="148"/>
      <c r="S3802" s="148"/>
      <c r="T3802" s="148"/>
      <c r="U3802" s="148"/>
      <c r="V3802" s="148"/>
      <c r="W3802" s="148"/>
      <c r="X3802" s="139">
        <v>2</v>
      </c>
      <c r="Y3802" s="148">
        <v>142.22999999999999</v>
      </c>
      <c r="Z3802" s="148">
        <v>4</v>
      </c>
      <c r="AA3802" s="148">
        <v>857.77</v>
      </c>
      <c r="AB3802" s="148"/>
      <c r="AC3802" s="148"/>
      <c r="AD3802" s="148"/>
      <c r="AE3802" s="148"/>
      <c r="AF3802" s="148"/>
      <c r="AG3802" s="148"/>
      <c r="AH3802" s="148"/>
      <c r="AI3802" s="148"/>
      <c r="AJ3802" s="148"/>
      <c r="AK3802" s="148"/>
      <c r="AL3802" s="139">
        <v>0</v>
      </c>
      <c r="AM3802" s="139">
        <v>0</v>
      </c>
      <c r="AN3802" s="148">
        <f t="shared" si="532"/>
        <v>1000</v>
      </c>
      <c r="AO3802" s="148">
        <f t="shared" si="533"/>
        <v>36</v>
      </c>
      <c r="AP3802" s="148">
        <v>11</v>
      </c>
      <c r="AQ3802" s="140">
        <v>11</v>
      </c>
      <c r="AS3802" s="42">
        <f t="shared" si="534"/>
        <v>2462.5252019180384</v>
      </c>
      <c r="AT3802" s="101">
        <f t="shared" si="535"/>
        <v>0</v>
      </c>
      <c r="AU3802" s="42">
        <f t="shared" si="536"/>
        <v>2462.5252019180384</v>
      </c>
      <c r="AV3802" s="42">
        <f t="shared" si="537"/>
        <v>3514.6520564976395</v>
      </c>
      <c r="AW3802" s="102">
        <f t="shared" si="538"/>
        <v>431</v>
      </c>
      <c r="AX3802" s="43">
        <f t="shared" si="531"/>
        <v>0.5</v>
      </c>
      <c r="AY3802" s="43" t="str">
        <f t="shared" si="539"/>
        <v>UTGS</v>
      </c>
    </row>
    <row r="3803" spans="1:51" hidden="1" x14ac:dyDescent="0.2">
      <c r="A3803" s="38">
        <v>3796</v>
      </c>
      <c r="B3803" t="s">
        <v>5806</v>
      </c>
      <c r="C3803" t="s">
        <v>5746</v>
      </c>
      <c r="D3803">
        <v>14500</v>
      </c>
      <c r="E3803" t="s">
        <v>215</v>
      </c>
      <c r="F3803">
        <v>5</v>
      </c>
      <c r="G3803" t="str">
        <f>LOOKUP(F3803,{0,6,45},{"F","L","H"})</f>
        <v>F</v>
      </c>
      <c r="H3803" t="s">
        <v>304</v>
      </c>
      <c r="I3803" s="43" t="str">
        <f>IFERROR(VLOOKUP(#REF!,#REF!,2,FALSE),"No")</f>
        <v>No</v>
      </c>
      <c r="J3803" s="139">
        <v>2</v>
      </c>
      <c r="K3803" s="148">
        <v>44</v>
      </c>
      <c r="L3803" s="148"/>
      <c r="M3803" s="148"/>
      <c r="N3803" s="148"/>
      <c r="O3803" s="148"/>
      <c r="P3803" s="148"/>
      <c r="Q3803" s="148"/>
      <c r="R3803" s="148"/>
      <c r="S3803" s="148"/>
      <c r="T3803" s="148"/>
      <c r="U3803" s="148"/>
      <c r="V3803" s="148"/>
      <c r="W3803" s="148"/>
      <c r="X3803" s="139">
        <v>2</v>
      </c>
      <c r="Y3803" s="148">
        <v>86.15</v>
      </c>
      <c r="Z3803" s="148">
        <v>4</v>
      </c>
      <c r="AA3803" s="148">
        <v>913.85</v>
      </c>
      <c r="AB3803" s="148"/>
      <c r="AC3803" s="148"/>
      <c r="AD3803" s="148"/>
      <c r="AE3803" s="148"/>
      <c r="AF3803" s="148"/>
      <c r="AG3803" s="148"/>
      <c r="AH3803" s="148"/>
      <c r="AI3803" s="148"/>
      <c r="AJ3803" s="148"/>
      <c r="AK3803" s="148"/>
      <c r="AL3803" s="139">
        <v>0</v>
      </c>
      <c r="AM3803" s="139">
        <v>0</v>
      </c>
      <c r="AN3803" s="148">
        <f t="shared" si="532"/>
        <v>1000</v>
      </c>
      <c r="AO3803" s="148">
        <f t="shared" si="533"/>
        <v>44</v>
      </c>
      <c r="AP3803" s="148">
        <v>13</v>
      </c>
      <c r="AQ3803" s="140">
        <v>45</v>
      </c>
      <c r="AS3803" s="42">
        <f t="shared" si="534"/>
        <v>3211.2730245664907</v>
      </c>
      <c r="AT3803" s="101">
        <f t="shared" si="535"/>
        <v>0</v>
      </c>
      <c r="AU3803" s="42">
        <f t="shared" si="536"/>
        <v>3211.2730245664907</v>
      </c>
      <c r="AV3803" s="42">
        <f t="shared" si="537"/>
        <v>868.07258269942292</v>
      </c>
      <c r="AW3803" s="102">
        <f t="shared" si="538"/>
        <v>10791.333333333334</v>
      </c>
      <c r="AX3803" s="43">
        <f t="shared" si="531"/>
        <v>2</v>
      </c>
      <c r="AY3803" s="43" t="str">
        <f t="shared" si="539"/>
        <v>UTTSS</v>
      </c>
    </row>
    <row r="3804" spans="1:51" hidden="1" x14ac:dyDescent="0.2">
      <c r="A3804" s="38">
        <v>3797</v>
      </c>
      <c r="B3804" t="s">
        <v>362</v>
      </c>
      <c r="C3804" t="s">
        <v>289</v>
      </c>
      <c r="D3804">
        <v>320</v>
      </c>
      <c r="E3804" t="s">
        <v>1228</v>
      </c>
      <c r="F3804">
        <v>0.25</v>
      </c>
      <c r="G3804" t="str">
        <f>LOOKUP(F3804,{0,6,45},{"F","L","H"})</f>
        <v>F</v>
      </c>
      <c r="H3804" t="s">
        <v>5356</v>
      </c>
      <c r="I3804" s="43" t="str">
        <f>IFERROR(VLOOKUP(#REF!,#REF!,2,FALSE),"No")</f>
        <v>No</v>
      </c>
      <c r="J3804" s="139">
        <v>0.5</v>
      </c>
      <c r="K3804" s="148">
        <v>45</v>
      </c>
      <c r="L3804" s="148"/>
      <c r="M3804" s="148"/>
      <c r="N3804" s="148"/>
      <c r="O3804" s="148"/>
      <c r="P3804" s="148"/>
      <c r="Q3804" s="148"/>
      <c r="R3804" s="148"/>
      <c r="S3804" s="148"/>
      <c r="T3804" s="148"/>
      <c r="U3804" s="148"/>
      <c r="V3804" s="148"/>
      <c r="W3804" s="148"/>
      <c r="X3804" s="139">
        <v>2</v>
      </c>
      <c r="Y3804" s="148">
        <v>1000</v>
      </c>
      <c r="Z3804" s="148"/>
      <c r="AA3804" s="148"/>
      <c r="AB3804" s="148"/>
      <c r="AC3804" s="148"/>
      <c r="AD3804" s="148"/>
      <c r="AE3804" s="148"/>
      <c r="AF3804" s="148"/>
      <c r="AG3804" s="148"/>
      <c r="AH3804" s="148"/>
      <c r="AI3804" s="148"/>
      <c r="AJ3804" s="148"/>
      <c r="AK3804" s="148"/>
      <c r="AL3804" s="139">
        <v>0</v>
      </c>
      <c r="AM3804" s="139">
        <v>0</v>
      </c>
      <c r="AN3804" s="148">
        <f t="shared" si="532"/>
        <v>1000</v>
      </c>
      <c r="AO3804" s="148">
        <f t="shared" si="533"/>
        <v>45</v>
      </c>
      <c r="AP3804" s="148">
        <v>6</v>
      </c>
      <c r="AQ3804" s="140">
        <v>6</v>
      </c>
      <c r="AS3804" s="42">
        <f t="shared" si="534"/>
        <v>3078.1565023975477</v>
      </c>
      <c r="AT3804" s="101">
        <f t="shared" si="535"/>
        <v>0</v>
      </c>
      <c r="AU3804" s="42">
        <f t="shared" si="536"/>
        <v>3078.1565023975477</v>
      </c>
      <c r="AV3804" s="42">
        <f t="shared" si="537"/>
        <v>5418.493620245672</v>
      </c>
      <c r="AW3804" s="102">
        <f t="shared" si="538"/>
        <v>431</v>
      </c>
      <c r="AX3804" s="43">
        <f t="shared" si="531"/>
        <v>0.5</v>
      </c>
      <c r="AY3804" s="43" t="str">
        <f t="shared" si="539"/>
        <v>UTGS</v>
      </c>
    </row>
    <row r="3805" spans="1:51" hidden="1" x14ac:dyDescent="0.2">
      <c r="A3805" s="38">
        <v>3798</v>
      </c>
      <c r="B3805" t="s">
        <v>362</v>
      </c>
      <c r="C3805" t="s">
        <v>289</v>
      </c>
      <c r="D3805">
        <v>320</v>
      </c>
      <c r="E3805" t="s">
        <v>1228</v>
      </c>
      <c r="F3805">
        <v>0.25</v>
      </c>
      <c r="G3805" t="str">
        <f>LOOKUP(F3805,{0,6,45},{"F","L","H"})</f>
        <v>F</v>
      </c>
      <c r="H3805" t="s">
        <v>5357</v>
      </c>
      <c r="I3805" s="43" t="str">
        <f>IFERROR(VLOOKUP(#REF!,#REF!,2,FALSE),"No")</f>
        <v>No</v>
      </c>
      <c r="J3805" s="139">
        <v>0.75</v>
      </c>
      <c r="K3805" s="148">
        <v>8</v>
      </c>
      <c r="L3805" s="148"/>
      <c r="M3805" s="148"/>
      <c r="N3805" s="148"/>
      <c r="O3805" s="148"/>
      <c r="P3805" s="148"/>
      <c r="Q3805" s="148"/>
      <c r="R3805" s="148"/>
      <c r="S3805" s="148"/>
      <c r="T3805" s="148"/>
      <c r="U3805" s="148"/>
      <c r="V3805" s="148"/>
      <c r="W3805" s="148"/>
      <c r="X3805" s="139">
        <v>1.25</v>
      </c>
      <c r="Y3805" s="148">
        <v>70</v>
      </c>
      <c r="Z3805" s="148">
        <v>2</v>
      </c>
      <c r="AA3805" s="148">
        <v>930</v>
      </c>
      <c r="AB3805" s="148"/>
      <c r="AC3805" s="148"/>
      <c r="AD3805" s="148"/>
      <c r="AE3805" s="148"/>
      <c r="AF3805" s="148"/>
      <c r="AG3805" s="148"/>
      <c r="AH3805" s="148"/>
      <c r="AI3805" s="148"/>
      <c r="AJ3805" s="148"/>
      <c r="AK3805" s="148"/>
      <c r="AL3805" s="139">
        <v>0</v>
      </c>
      <c r="AM3805" s="139">
        <v>0</v>
      </c>
      <c r="AN3805" s="148">
        <f t="shared" si="532"/>
        <v>1000</v>
      </c>
      <c r="AO3805" s="148">
        <f t="shared" si="533"/>
        <v>8</v>
      </c>
      <c r="AP3805" s="148">
        <v>5</v>
      </c>
      <c r="AQ3805" s="140">
        <v>18</v>
      </c>
      <c r="AS3805" s="42">
        <f t="shared" si="534"/>
        <v>515.06782264845288</v>
      </c>
      <c r="AT3805" s="101">
        <f t="shared" si="535"/>
        <v>0</v>
      </c>
      <c r="AU3805" s="42">
        <f t="shared" si="536"/>
        <v>515.06782264845288</v>
      </c>
      <c r="AV3805" s="42">
        <f t="shared" si="537"/>
        <v>1808.8867623041128</v>
      </c>
      <c r="AW3805" s="102">
        <f t="shared" si="538"/>
        <v>431</v>
      </c>
      <c r="AX3805" s="43">
        <f t="shared" si="531"/>
        <v>0.75</v>
      </c>
      <c r="AY3805" s="43" t="str">
        <f t="shared" si="539"/>
        <v>UTGS</v>
      </c>
    </row>
    <row r="3806" spans="1:51" hidden="1" x14ac:dyDescent="0.2">
      <c r="A3806" s="38">
        <v>3799</v>
      </c>
      <c r="B3806" t="s">
        <v>362</v>
      </c>
      <c r="C3806" t="s">
        <v>289</v>
      </c>
      <c r="D3806">
        <v>955</v>
      </c>
      <c r="E3806" t="s">
        <v>195</v>
      </c>
      <c r="F3806">
        <v>2</v>
      </c>
      <c r="G3806" t="str">
        <f>LOOKUP(F3806,{0,6,45},{"F","L","H"})</f>
        <v>F</v>
      </c>
      <c r="H3806" t="s">
        <v>5358</v>
      </c>
      <c r="I3806" s="43" t="str">
        <f>IFERROR(VLOOKUP(#REF!,#REF!,2,FALSE),"No")</f>
        <v>No</v>
      </c>
      <c r="J3806" s="139">
        <v>0.75</v>
      </c>
      <c r="K3806" s="148">
        <v>31</v>
      </c>
      <c r="L3806" s="148"/>
      <c r="M3806" s="148"/>
      <c r="N3806" s="148"/>
      <c r="O3806" s="148"/>
      <c r="P3806" s="148"/>
      <c r="Q3806" s="148"/>
      <c r="R3806" s="148"/>
      <c r="S3806" s="148"/>
      <c r="T3806" s="148"/>
      <c r="U3806" s="148"/>
      <c r="V3806" s="148"/>
      <c r="W3806" s="148"/>
      <c r="X3806" s="139">
        <v>2</v>
      </c>
      <c r="Y3806" s="148">
        <v>1000</v>
      </c>
      <c r="Z3806" s="148"/>
      <c r="AA3806" s="148"/>
      <c r="AB3806" s="148"/>
      <c r="AC3806" s="148"/>
      <c r="AD3806" s="148"/>
      <c r="AE3806" s="148"/>
      <c r="AF3806" s="148"/>
      <c r="AG3806" s="148"/>
      <c r="AH3806" s="148"/>
      <c r="AI3806" s="148"/>
      <c r="AJ3806" s="148"/>
      <c r="AK3806" s="148"/>
      <c r="AL3806" s="139">
        <v>0</v>
      </c>
      <c r="AM3806" s="139">
        <v>0</v>
      </c>
      <c r="AN3806" s="148">
        <f t="shared" si="532"/>
        <v>1000</v>
      </c>
      <c r="AO3806" s="148">
        <f t="shared" si="533"/>
        <v>31</v>
      </c>
      <c r="AP3806" s="148">
        <v>8</v>
      </c>
      <c r="AQ3806" s="140">
        <v>8</v>
      </c>
      <c r="AS3806" s="42">
        <f t="shared" si="534"/>
        <v>1995.8878127627549</v>
      </c>
      <c r="AT3806" s="101">
        <f t="shared" si="535"/>
        <v>0</v>
      </c>
      <c r="AU3806" s="42">
        <f t="shared" si="536"/>
        <v>1995.8878127627549</v>
      </c>
      <c r="AV3806" s="42">
        <f t="shared" si="537"/>
        <v>4063.870215184254</v>
      </c>
      <c r="AW3806" s="102">
        <f t="shared" si="538"/>
        <v>1475.8772811117678</v>
      </c>
      <c r="AX3806" s="43">
        <f t="shared" si="531"/>
        <v>0.75</v>
      </c>
      <c r="AY3806" s="43" t="str">
        <f t="shared" si="539"/>
        <v>UTGS</v>
      </c>
    </row>
    <row r="3807" spans="1:51" hidden="1" x14ac:dyDescent="0.2">
      <c r="A3807" s="38">
        <v>3800</v>
      </c>
      <c r="B3807" t="s">
        <v>5806</v>
      </c>
      <c r="C3807" t="s">
        <v>5746</v>
      </c>
      <c r="D3807">
        <v>9200</v>
      </c>
      <c r="E3807" t="s">
        <v>212</v>
      </c>
      <c r="F3807">
        <v>5</v>
      </c>
      <c r="G3807" t="str">
        <f>LOOKUP(F3807,{0,6,45},{"F","L","H"})</f>
        <v>F</v>
      </c>
      <c r="H3807" t="s">
        <v>1669</v>
      </c>
      <c r="I3807" s="43" t="str">
        <f>IFERROR(VLOOKUP(#REF!,#REF!,2,FALSE),"No")</f>
        <v>No</v>
      </c>
      <c r="J3807" s="139">
        <v>2</v>
      </c>
      <c r="K3807" s="148">
        <v>92</v>
      </c>
      <c r="L3807" s="148"/>
      <c r="M3807" s="148"/>
      <c r="N3807" s="148"/>
      <c r="O3807" s="148"/>
      <c r="P3807" s="148"/>
      <c r="Q3807" s="148"/>
      <c r="R3807" s="148"/>
      <c r="S3807" s="148"/>
      <c r="T3807" s="148"/>
      <c r="U3807" s="148"/>
      <c r="V3807" s="148"/>
      <c r="W3807" s="148"/>
      <c r="X3807" s="139">
        <v>4</v>
      </c>
      <c r="Y3807" s="148">
        <v>1000</v>
      </c>
      <c r="Z3807" s="148"/>
      <c r="AA3807" s="148"/>
      <c r="AB3807" s="148"/>
      <c r="AC3807" s="148"/>
      <c r="AD3807" s="148"/>
      <c r="AE3807" s="148"/>
      <c r="AF3807" s="148"/>
      <c r="AG3807" s="148"/>
      <c r="AH3807" s="148"/>
      <c r="AI3807" s="148"/>
      <c r="AJ3807" s="148"/>
      <c r="AK3807" s="148"/>
      <c r="AL3807" s="139">
        <v>0</v>
      </c>
      <c r="AM3807" s="139">
        <v>0</v>
      </c>
      <c r="AN3807" s="148">
        <f t="shared" si="532"/>
        <v>1000</v>
      </c>
      <c r="AO3807" s="148">
        <f t="shared" si="533"/>
        <v>92</v>
      </c>
      <c r="AP3807" s="148">
        <v>3</v>
      </c>
      <c r="AQ3807" s="140">
        <v>3</v>
      </c>
      <c r="AS3807" s="42">
        <f t="shared" si="534"/>
        <v>6714.4799604572072</v>
      </c>
      <c r="AT3807" s="101">
        <f t="shared" si="535"/>
        <v>0</v>
      </c>
      <c r="AU3807" s="42">
        <f t="shared" si="536"/>
        <v>6714.4799604572072</v>
      </c>
      <c r="AV3807" s="42">
        <f t="shared" si="537"/>
        <v>13226.987240491346</v>
      </c>
      <c r="AW3807" s="102">
        <f t="shared" si="538"/>
        <v>5118</v>
      </c>
      <c r="AX3807" s="43">
        <f t="shared" si="531"/>
        <v>2</v>
      </c>
      <c r="AY3807" s="43" t="str">
        <f t="shared" si="539"/>
        <v>UTTSS</v>
      </c>
    </row>
    <row r="3808" spans="1:51" hidden="1" x14ac:dyDescent="0.2">
      <c r="A3808" s="38">
        <v>3801</v>
      </c>
      <c r="B3808" t="s">
        <v>362</v>
      </c>
      <c r="C3808" t="s">
        <v>289</v>
      </c>
      <c r="D3808">
        <v>320</v>
      </c>
      <c r="E3808" t="s">
        <v>1842</v>
      </c>
      <c r="F3808">
        <v>0.25</v>
      </c>
      <c r="G3808" t="str">
        <f>LOOKUP(F3808,{0,6,45},{"F","L","H"})</f>
        <v>F</v>
      </c>
      <c r="H3808" t="s">
        <v>5359</v>
      </c>
      <c r="I3808" s="43" t="str">
        <f>IFERROR(VLOOKUP(#REF!,#REF!,2,FALSE),"No")</f>
        <v>No</v>
      </c>
      <c r="J3808" s="139">
        <v>0.5</v>
      </c>
      <c r="K3808" s="148">
        <v>14</v>
      </c>
      <c r="L3808" s="148"/>
      <c r="M3808" s="148"/>
      <c r="N3808" s="148"/>
      <c r="O3808" s="148"/>
      <c r="P3808" s="148"/>
      <c r="Q3808" s="148"/>
      <c r="R3808" s="148"/>
      <c r="S3808" s="148"/>
      <c r="T3808" s="148"/>
      <c r="U3808" s="148"/>
      <c r="V3808" s="148"/>
      <c r="W3808" s="148"/>
      <c r="X3808" s="139">
        <v>2</v>
      </c>
      <c r="Y3808" s="148">
        <v>1000</v>
      </c>
      <c r="Z3808" s="148"/>
      <c r="AA3808" s="148"/>
      <c r="AB3808" s="148"/>
      <c r="AC3808" s="148"/>
      <c r="AD3808" s="148"/>
      <c r="AE3808" s="148"/>
      <c r="AF3808" s="148"/>
      <c r="AG3808" s="148"/>
      <c r="AH3808" s="148"/>
      <c r="AI3808" s="148"/>
      <c r="AJ3808" s="148"/>
      <c r="AK3808" s="148"/>
      <c r="AL3808" s="139">
        <v>0</v>
      </c>
      <c r="AM3808" s="139">
        <v>0</v>
      </c>
      <c r="AN3808" s="148">
        <f t="shared" si="532"/>
        <v>1000</v>
      </c>
      <c r="AO3808" s="148">
        <f t="shared" si="533"/>
        <v>14</v>
      </c>
      <c r="AP3808" s="148">
        <v>8</v>
      </c>
      <c r="AQ3808" s="140">
        <v>8</v>
      </c>
      <c r="AS3808" s="42">
        <f t="shared" si="534"/>
        <v>957.64868963479262</v>
      </c>
      <c r="AT3808" s="101">
        <f t="shared" si="535"/>
        <v>0</v>
      </c>
      <c r="AU3808" s="42">
        <f t="shared" si="536"/>
        <v>957.64868963479262</v>
      </c>
      <c r="AV3808" s="42">
        <f t="shared" si="537"/>
        <v>4063.870215184254</v>
      </c>
      <c r="AW3808" s="102">
        <f t="shared" si="538"/>
        <v>431</v>
      </c>
      <c r="AX3808" s="43">
        <f t="shared" si="531"/>
        <v>0.5</v>
      </c>
      <c r="AY3808" s="43" t="str">
        <f t="shared" si="539"/>
        <v>UTGS</v>
      </c>
    </row>
    <row r="3809" spans="1:51" hidden="1" x14ac:dyDescent="0.2">
      <c r="A3809" s="38">
        <v>3802</v>
      </c>
      <c r="B3809" t="s">
        <v>5806</v>
      </c>
      <c r="C3809" t="s">
        <v>5746</v>
      </c>
      <c r="D3809">
        <v>11750</v>
      </c>
      <c r="E3809" t="s">
        <v>215</v>
      </c>
      <c r="F3809">
        <v>2</v>
      </c>
      <c r="G3809" t="str">
        <f>LOOKUP(F3809,{0,6,45},{"F","L","H"})</f>
        <v>F</v>
      </c>
      <c r="H3809" t="s">
        <v>1200</v>
      </c>
      <c r="I3809" s="43" t="str">
        <f>IFERROR(VLOOKUP(#REF!,#REF!,2,FALSE),"No")</f>
        <v>No</v>
      </c>
      <c r="J3809" s="139">
        <v>2</v>
      </c>
      <c r="K3809" s="148">
        <v>189</v>
      </c>
      <c r="L3809" s="148"/>
      <c r="M3809" s="148"/>
      <c r="N3809" s="148"/>
      <c r="O3809" s="148"/>
      <c r="P3809" s="148"/>
      <c r="Q3809" s="148"/>
      <c r="R3809" s="148"/>
      <c r="S3809" s="148"/>
      <c r="T3809" s="148"/>
      <c r="U3809" s="148"/>
      <c r="V3809" s="148"/>
      <c r="W3809" s="148"/>
      <c r="X3809" s="139">
        <v>2</v>
      </c>
      <c r="Y3809" s="148">
        <v>642.24</v>
      </c>
      <c r="Z3809" s="149">
        <v>4</v>
      </c>
      <c r="AA3809" s="148">
        <v>357.76</v>
      </c>
      <c r="AB3809" s="148"/>
      <c r="AC3809" s="148"/>
      <c r="AD3809" s="148"/>
      <c r="AE3809" s="148"/>
      <c r="AF3809" s="148"/>
      <c r="AG3809" s="148"/>
      <c r="AH3809" s="148"/>
      <c r="AI3809" s="148"/>
      <c r="AJ3809" s="148"/>
      <c r="AK3809" s="148"/>
      <c r="AL3809" s="139">
        <v>0</v>
      </c>
      <c r="AM3809" s="139">
        <v>0</v>
      </c>
      <c r="AN3809" s="148">
        <f t="shared" si="532"/>
        <v>1000</v>
      </c>
      <c r="AO3809" s="148">
        <f t="shared" si="533"/>
        <v>189</v>
      </c>
      <c r="AP3809" s="148">
        <v>8</v>
      </c>
      <c r="AQ3809" s="140">
        <v>8</v>
      </c>
      <c r="AS3809" s="42">
        <f t="shared" si="534"/>
        <v>13793.877310069698</v>
      </c>
      <c r="AT3809" s="101">
        <f t="shared" si="535"/>
        <v>0</v>
      </c>
      <c r="AU3809" s="42">
        <f t="shared" si="536"/>
        <v>13793.877310069698</v>
      </c>
      <c r="AV3809" s="42">
        <f t="shared" si="537"/>
        <v>4384.5126151842542</v>
      </c>
      <c r="AW3809" s="102">
        <f t="shared" si="538"/>
        <v>10791.333333333334</v>
      </c>
      <c r="AX3809" s="43">
        <f t="shared" si="531"/>
        <v>2</v>
      </c>
      <c r="AY3809" s="43" t="str">
        <f t="shared" si="539"/>
        <v>UTTSS</v>
      </c>
    </row>
    <row r="3810" spans="1:51" hidden="1" x14ac:dyDescent="0.2">
      <c r="A3810" s="38">
        <v>3803</v>
      </c>
      <c r="B3810" t="s">
        <v>5806</v>
      </c>
      <c r="C3810" t="s">
        <v>292</v>
      </c>
      <c r="D3810">
        <v>1847</v>
      </c>
      <c r="E3810" t="s">
        <v>1249</v>
      </c>
      <c r="F3810">
        <v>2</v>
      </c>
      <c r="G3810" t="str">
        <f>LOOKUP(F3810,{0,6,45},{"F","L","H"})</f>
        <v>F</v>
      </c>
      <c r="H3810" t="s">
        <v>2059</v>
      </c>
      <c r="I3810" s="43" t="str">
        <f>IFERROR(VLOOKUP(#REF!,#REF!,2,FALSE),"No")</f>
        <v>No</v>
      </c>
      <c r="J3810" s="139">
        <v>1.25</v>
      </c>
      <c r="K3810" s="148">
        <v>27</v>
      </c>
      <c r="L3810" s="148"/>
      <c r="M3810" s="148"/>
      <c r="N3810" s="148"/>
      <c r="O3810" s="148"/>
      <c r="P3810" s="148"/>
      <c r="Q3810" s="148"/>
      <c r="R3810" s="148"/>
      <c r="S3810" s="148"/>
      <c r="T3810" s="148"/>
      <c r="U3810" s="148"/>
      <c r="V3810" s="148"/>
      <c r="W3810" s="148"/>
      <c r="X3810" s="139">
        <v>4</v>
      </c>
      <c r="Y3810" s="148">
        <v>1000</v>
      </c>
      <c r="Z3810" s="148"/>
      <c r="AA3810" s="148"/>
      <c r="AB3810" s="148"/>
      <c r="AC3810" s="148"/>
      <c r="AD3810" s="148"/>
      <c r="AE3810" s="148"/>
      <c r="AF3810" s="148"/>
      <c r="AG3810" s="148"/>
      <c r="AH3810" s="148"/>
      <c r="AI3810" s="148"/>
      <c r="AJ3810" s="148"/>
      <c r="AK3810" s="148"/>
      <c r="AL3810" s="139">
        <v>0</v>
      </c>
      <c r="AM3810" s="139">
        <v>0</v>
      </c>
      <c r="AN3810" s="148">
        <f t="shared" si="532"/>
        <v>1000</v>
      </c>
      <c r="AO3810" s="148">
        <f t="shared" si="533"/>
        <v>27</v>
      </c>
      <c r="AP3810" s="148">
        <v>4</v>
      </c>
      <c r="AQ3810" s="140">
        <v>13</v>
      </c>
      <c r="AS3810" s="42">
        <f t="shared" si="534"/>
        <v>2011.8639014385283</v>
      </c>
      <c r="AT3810" s="101">
        <f t="shared" si="535"/>
        <v>0</v>
      </c>
      <c r="AU3810" s="42">
        <f t="shared" si="536"/>
        <v>2011.8639014385283</v>
      </c>
      <c r="AV3810" s="42">
        <f t="shared" si="537"/>
        <v>3052.381670882618</v>
      </c>
      <c r="AW3810" s="102">
        <f t="shared" si="538"/>
        <v>2169</v>
      </c>
      <c r="AX3810" s="43">
        <f t="shared" si="531"/>
        <v>1.25</v>
      </c>
      <c r="AY3810" s="43" t="str">
        <f t="shared" si="539"/>
        <v>UTFS</v>
      </c>
    </row>
    <row r="3811" spans="1:51" hidden="1" x14ac:dyDescent="0.2">
      <c r="A3811" s="38">
        <v>3804</v>
      </c>
      <c r="B3811" t="s">
        <v>5806</v>
      </c>
      <c r="C3811" t="s">
        <v>289</v>
      </c>
      <c r="D3811">
        <v>550</v>
      </c>
      <c r="E3811" t="s">
        <v>1228</v>
      </c>
      <c r="F3811">
        <v>2</v>
      </c>
      <c r="G3811" t="str">
        <f>LOOKUP(F3811,{0,6,45},{"F","L","H"})</f>
        <v>F</v>
      </c>
      <c r="H3811" t="s">
        <v>5360</v>
      </c>
      <c r="I3811" s="43" t="str">
        <f>IFERROR(VLOOKUP(#REF!,#REF!,2,FALSE),"No")</f>
        <v>No</v>
      </c>
      <c r="J3811" s="139">
        <v>1.25</v>
      </c>
      <c r="K3811" s="148">
        <v>104</v>
      </c>
      <c r="L3811" s="148"/>
      <c r="M3811" s="148"/>
      <c r="N3811" s="148"/>
      <c r="O3811" s="148"/>
      <c r="P3811" s="148"/>
      <c r="Q3811" s="148"/>
      <c r="R3811" s="148"/>
      <c r="S3811" s="148"/>
      <c r="T3811" s="148"/>
      <c r="U3811" s="148"/>
      <c r="V3811" s="148"/>
      <c r="W3811" s="148"/>
      <c r="X3811" s="139">
        <v>2</v>
      </c>
      <c r="Y3811" s="148">
        <v>1000</v>
      </c>
      <c r="Z3811" s="148"/>
      <c r="AA3811" s="148"/>
      <c r="AB3811" s="148"/>
      <c r="AC3811" s="148"/>
      <c r="AD3811" s="148"/>
      <c r="AE3811" s="148"/>
      <c r="AF3811" s="148"/>
      <c r="AG3811" s="148"/>
      <c r="AH3811" s="148"/>
      <c r="AI3811" s="148"/>
      <c r="AJ3811" s="148"/>
      <c r="AK3811" s="148"/>
      <c r="AL3811" s="139">
        <v>0</v>
      </c>
      <c r="AM3811" s="139">
        <v>0</v>
      </c>
      <c r="AN3811" s="148">
        <f t="shared" si="532"/>
        <v>1000</v>
      </c>
      <c r="AO3811" s="148">
        <f t="shared" si="533"/>
        <v>104</v>
      </c>
      <c r="AP3811" s="148">
        <v>7</v>
      </c>
      <c r="AQ3811" s="140">
        <v>41</v>
      </c>
      <c r="AS3811" s="42">
        <f t="shared" si="534"/>
        <v>7749.4016944298874</v>
      </c>
      <c r="AT3811" s="101">
        <f t="shared" si="535"/>
        <v>0</v>
      </c>
      <c r="AU3811" s="42">
        <f t="shared" si="536"/>
        <v>7749.4016944298874</v>
      </c>
      <c r="AV3811" s="42">
        <f t="shared" si="537"/>
        <v>792.95028588961054</v>
      </c>
      <c r="AW3811" s="102">
        <f t="shared" si="538"/>
        <v>585.0096169344007</v>
      </c>
      <c r="AX3811" s="43">
        <f t="shared" si="531"/>
        <v>1.25</v>
      </c>
      <c r="AY3811" s="43" t="str">
        <f t="shared" si="539"/>
        <v>UTGS</v>
      </c>
    </row>
    <row r="3812" spans="1:51" hidden="1" x14ac:dyDescent="0.2">
      <c r="A3812" s="38">
        <v>3805</v>
      </c>
      <c r="B3812" t="s">
        <v>362</v>
      </c>
      <c r="C3812" t="s">
        <v>289</v>
      </c>
      <c r="D3812">
        <v>550</v>
      </c>
      <c r="E3812" t="s">
        <v>1247</v>
      </c>
      <c r="F3812">
        <v>2</v>
      </c>
      <c r="G3812" t="str">
        <f>LOOKUP(F3812,{0,6,45},{"F","L","H"})</f>
        <v>F</v>
      </c>
      <c r="H3812" t="s">
        <v>5361</v>
      </c>
      <c r="I3812" s="43" t="str">
        <f>IFERROR(VLOOKUP(#REF!,#REF!,2,FALSE),"No")</f>
        <v>No</v>
      </c>
      <c r="J3812" s="139">
        <v>2</v>
      </c>
      <c r="K3812" s="148">
        <v>41</v>
      </c>
      <c r="L3812" s="148"/>
      <c r="M3812" s="148"/>
      <c r="N3812" s="148"/>
      <c r="O3812" s="148"/>
      <c r="P3812" s="148"/>
      <c r="Q3812" s="148"/>
      <c r="R3812" s="148"/>
      <c r="S3812" s="148"/>
      <c r="T3812" s="148"/>
      <c r="U3812" s="148"/>
      <c r="V3812" s="148"/>
      <c r="W3812" s="148"/>
      <c r="X3812" s="139">
        <v>4</v>
      </c>
      <c r="Y3812" s="148">
        <v>715.93</v>
      </c>
      <c r="Z3812" s="149">
        <v>8</v>
      </c>
      <c r="AA3812" s="148">
        <v>284.07</v>
      </c>
      <c r="AB3812" s="148"/>
      <c r="AC3812" s="148"/>
      <c r="AD3812" s="148"/>
      <c r="AE3812" s="148"/>
      <c r="AF3812" s="148"/>
      <c r="AG3812" s="148"/>
      <c r="AH3812" s="148"/>
      <c r="AI3812" s="148"/>
      <c r="AJ3812" s="148"/>
      <c r="AK3812" s="148"/>
      <c r="AL3812" s="139">
        <v>0</v>
      </c>
      <c r="AM3812" s="139">
        <v>0</v>
      </c>
      <c r="AN3812" s="148">
        <f t="shared" si="532"/>
        <v>1000</v>
      </c>
      <c r="AO3812" s="148">
        <f t="shared" si="533"/>
        <v>41</v>
      </c>
      <c r="AP3812" s="148">
        <v>3</v>
      </c>
      <c r="AQ3812" s="140">
        <v>41</v>
      </c>
      <c r="AS3812" s="42">
        <f t="shared" si="534"/>
        <v>2992.3225910733208</v>
      </c>
      <c r="AT3812" s="101">
        <f t="shared" si="535"/>
        <v>0</v>
      </c>
      <c r="AU3812" s="42">
        <f t="shared" si="536"/>
        <v>2992.3225910733208</v>
      </c>
      <c r="AV3812" s="42">
        <f t="shared" si="537"/>
        <v>1197.6478932066839</v>
      </c>
      <c r="AW3812" s="102">
        <f t="shared" si="538"/>
        <v>585.0096169344007</v>
      </c>
      <c r="AX3812" s="43">
        <f t="shared" si="531"/>
        <v>2</v>
      </c>
      <c r="AY3812" s="43" t="str">
        <f t="shared" si="539"/>
        <v>UTGS</v>
      </c>
    </row>
    <row r="3813" spans="1:51" hidden="1" x14ac:dyDescent="0.2">
      <c r="A3813" s="38">
        <v>3806</v>
      </c>
      <c r="B3813" t="s">
        <v>362</v>
      </c>
      <c r="C3813" t="s">
        <v>289</v>
      </c>
      <c r="D3813">
        <v>550</v>
      </c>
      <c r="E3813" t="s">
        <v>1228</v>
      </c>
      <c r="F3813">
        <v>2</v>
      </c>
      <c r="G3813" t="str">
        <f>LOOKUP(F3813,{0,6,45},{"F","L","H"})</f>
        <v>F</v>
      </c>
      <c r="H3813" t="s">
        <v>5362</v>
      </c>
      <c r="I3813" s="43" t="str">
        <f>IFERROR(VLOOKUP(#REF!,#REF!,2,FALSE),"No")</f>
        <v>No</v>
      </c>
      <c r="J3813" s="139">
        <v>0.5</v>
      </c>
      <c r="K3813" s="148">
        <v>24</v>
      </c>
      <c r="L3813" s="148"/>
      <c r="M3813" s="148"/>
      <c r="N3813" s="148"/>
      <c r="O3813" s="148"/>
      <c r="P3813" s="148"/>
      <c r="Q3813" s="148"/>
      <c r="R3813" s="148"/>
      <c r="S3813" s="148"/>
      <c r="T3813" s="148"/>
      <c r="U3813" s="148"/>
      <c r="V3813" s="148"/>
      <c r="W3813" s="148"/>
      <c r="X3813" s="139">
        <v>2</v>
      </c>
      <c r="Y3813" s="148">
        <v>1000</v>
      </c>
      <c r="Z3813" s="148"/>
      <c r="AA3813" s="148"/>
      <c r="AB3813" s="148"/>
      <c r="AC3813" s="148"/>
      <c r="AD3813" s="148"/>
      <c r="AE3813" s="148"/>
      <c r="AF3813" s="148"/>
      <c r="AG3813" s="148"/>
      <c r="AH3813" s="148"/>
      <c r="AI3813" s="148"/>
      <c r="AJ3813" s="148"/>
      <c r="AK3813" s="148"/>
      <c r="AL3813" s="139">
        <v>0</v>
      </c>
      <c r="AM3813" s="139">
        <v>0</v>
      </c>
      <c r="AN3813" s="148">
        <f t="shared" si="532"/>
        <v>1000</v>
      </c>
      <c r="AO3813" s="148">
        <f t="shared" si="533"/>
        <v>24</v>
      </c>
      <c r="AP3813" s="148">
        <v>14</v>
      </c>
      <c r="AQ3813" s="140">
        <v>14</v>
      </c>
      <c r="AS3813" s="42">
        <f t="shared" si="534"/>
        <v>1641.6834679453589</v>
      </c>
      <c r="AT3813" s="101">
        <f t="shared" si="535"/>
        <v>0</v>
      </c>
      <c r="AU3813" s="42">
        <f t="shared" si="536"/>
        <v>1641.6834679453589</v>
      </c>
      <c r="AV3813" s="42">
        <f t="shared" si="537"/>
        <v>2322.2115515338596</v>
      </c>
      <c r="AW3813" s="102">
        <f t="shared" si="538"/>
        <v>585.0096169344007</v>
      </c>
      <c r="AX3813" s="43">
        <f t="shared" si="531"/>
        <v>0.5</v>
      </c>
      <c r="AY3813" s="43" t="str">
        <f t="shared" si="539"/>
        <v>UTGS</v>
      </c>
    </row>
    <row r="3814" spans="1:51" hidden="1" x14ac:dyDescent="0.2">
      <c r="A3814" s="38">
        <v>3807</v>
      </c>
      <c r="B3814" t="s">
        <v>362</v>
      </c>
      <c r="C3814" t="s">
        <v>289</v>
      </c>
      <c r="D3814">
        <v>320</v>
      </c>
      <c r="E3814" t="s">
        <v>1228</v>
      </c>
      <c r="F3814">
        <v>0.25</v>
      </c>
      <c r="G3814" t="str">
        <f>LOOKUP(F3814,{0,6,45},{"F","L","H"})</f>
        <v>F</v>
      </c>
      <c r="H3814" t="s">
        <v>5363</v>
      </c>
      <c r="I3814" s="43" t="str">
        <f>IFERROR(VLOOKUP(#REF!,#REF!,2,FALSE),"No")</f>
        <v>No</v>
      </c>
      <c r="J3814" s="139">
        <v>0.5</v>
      </c>
      <c r="K3814" s="148">
        <v>40</v>
      </c>
      <c r="L3814" s="148"/>
      <c r="M3814" s="148"/>
      <c r="N3814" s="148"/>
      <c r="O3814" s="148"/>
      <c r="P3814" s="148"/>
      <c r="Q3814" s="148"/>
      <c r="R3814" s="148"/>
      <c r="S3814" s="148"/>
      <c r="T3814" s="148"/>
      <c r="U3814" s="148"/>
      <c r="V3814" s="148"/>
      <c r="W3814" s="148"/>
      <c r="X3814" s="139">
        <v>2</v>
      </c>
      <c r="Y3814" s="148">
        <v>1000</v>
      </c>
      <c r="Z3814" s="148"/>
      <c r="AA3814" s="148"/>
      <c r="AB3814" s="148"/>
      <c r="AC3814" s="148"/>
      <c r="AD3814" s="148"/>
      <c r="AE3814" s="148"/>
      <c r="AF3814" s="148"/>
      <c r="AG3814" s="148"/>
      <c r="AH3814" s="148"/>
      <c r="AI3814" s="148"/>
      <c r="AJ3814" s="148"/>
      <c r="AK3814" s="148"/>
      <c r="AL3814" s="139">
        <v>0</v>
      </c>
      <c r="AM3814" s="139">
        <v>0</v>
      </c>
      <c r="AN3814" s="148">
        <f t="shared" si="532"/>
        <v>1000</v>
      </c>
      <c r="AO3814" s="148">
        <f t="shared" si="533"/>
        <v>40</v>
      </c>
      <c r="AP3814" s="148">
        <v>9</v>
      </c>
      <c r="AQ3814" s="140">
        <v>9</v>
      </c>
      <c r="AS3814" s="42">
        <f t="shared" si="534"/>
        <v>2736.139113242265</v>
      </c>
      <c r="AT3814" s="101">
        <f t="shared" si="535"/>
        <v>0</v>
      </c>
      <c r="AU3814" s="42">
        <f t="shared" si="536"/>
        <v>2736.139113242265</v>
      </c>
      <c r="AV3814" s="42">
        <f t="shared" si="537"/>
        <v>3612.3290801637813</v>
      </c>
      <c r="AW3814" s="102">
        <f t="shared" si="538"/>
        <v>431</v>
      </c>
      <c r="AX3814" s="43">
        <f t="shared" si="531"/>
        <v>0.5</v>
      </c>
      <c r="AY3814" s="43" t="str">
        <f t="shared" si="539"/>
        <v>UTGS</v>
      </c>
    </row>
    <row r="3815" spans="1:51" hidden="1" x14ac:dyDescent="0.2">
      <c r="A3815" s="38">
        <v>3808</v>
      </c>
      <c r="B3815" t="s">
        <v>362</v>
      </c>
      <c r="C3815" t="s">
        <v>289</v>
      </c>
      <c r="D3815">
        <v>550</v>
      </c>
      <c r="E3815" t="s">
        <v>1228</v>
      </c>
      <c r="F3815">
        <v>2</v>
      </c>
      <c r="G3815" t="str">
        <f>LOOKUP(F3815,{0,6,45},{"F","L","H"})</f>
        <v>F</v>
      </c>
      <c r="H3815" t="s">
        <v>5364</v>
      </c>
      <c r="I3815" s="43" t="str">
        <f>IFERROR(VLOOKUP(#REF!,#REF!,2,FALSE),"No")</f>
        <v>No</v>
      </c>
      <c r="J3815" s="139">
        <v>0.5</v>
      </c>
      <c r="K3815" s="148">
        <v>73</v>
      </c>
      <c r="L3815" s="148"/>
      <c r="M3815" s="148"/>
      <c r="N3815" s="148"/>
      <c r="O3815" s="148"/>
      <c r="P3815" s="148"/>
      <c r="Q3815" s="148"/>
      <c r="R3815" s="148"/>
      <c r="S3815" s="148"/>
      <c r="T3815" s="148"/>
      <c r="U3815" s="148"/>
      <c r="V3815" s="148"/>
      <c r="W3815" s="148"/>
      <c r="X3815" s="139">
        <v>2</v>
      </c>
      <c r="Y3815" s="148">
        <v>1000</v>
      </c>
      <c r="Z3815" s="149"/>
      <c r="AA3815" s="148"/>
      <c r="AB3815" s="148"/>
      <c r="AC3815" s="148"/>
      <c r="AD3815" s="148"/>
      <c r="AE3815" s="148"/>
      <c r="AF3815" s="148"/>
      <c r="AG3815" s="148"/>
      <c r="AH3815" s="148"/>
      <c r="AI3815" s="148"/>
      <c r="AJ3815" s="148"/>
      <c r="AK3815" s="148"/>
      <c r="AL3815" s="139">
        <v>0</v>
      </c>
      <c r="AM3815" s="139">
        <v>0</v>
      </c>
      <c r="AN3815" s="148">
        <f t="shared" si="532"/>
        <v>1000</v>
      </c>
      <c r="AO3815" s="148">
        <f t="shared" si="533"/>
        <v>73</v>
      </c>
      <c r="AP3815" s="148">
        <v>5</v>
      </c>
      <c r="AQ3815" s="140">
        <v>6</v>
      </c>
      <c r="AS3815" s="42">
        <f t="shared" si="534"/>
        <v>4993.4538816671329</v>
      </c>
      <c r="AT3815" s="101">
        <f t="shared" si="535"/>
        <v>0</v>
      </c>
      <c r="AU3815" s="42">
        <f t="shared" si="536"/>
        <v>4993.4538816671329</v>
      </c>
      <c r="AV3815" s="42">
        <f t="shared" si="537"/>
        <v>5418.493620245672</v>
      </c>
      <c r="AW3815" s="102">
        <f t="shared" si="538"/>
        <v>585.0096169344007</v>
      </c>
      <c r="AX3815" s="43">
        <f t="shared" si="531"/>
        <v>0.5</v>
      </c>
      <c r="AY3815" s="43" t="str">
        <f t="shared" si="539"/>
        <v>UTGS</v>
      </c>
    </row>
    <row r="3816" spans="1:51" hidden="1" x14ac:dyDescent="0.2">
      <c r="A3816" s="38">
        <v>3809</v>
      </c>
      <c r="B3816" t="s">
        <v>5806</v>
      </c>
      <c r="C3816" t="s">
        <v>292</v>
      </c>
      <c r="D3816">
        <v>2400</v>
      </c>
      <c r="E3816" t="s">
        <v>193</v>
      </c>
      <c r="F3816">
        <v>2</v>
      </c>
      <c r="G3816" t="str">
        <f>LOOKUP(F3816,{0,6,45},{"F","L","H"})</f>
        <v>F</v>
      </c>
      <c r="H3816" t="s">
        <v>2000</v>
      </c>
      <c r="I3816" s="43" t="str">
        <f>IFERROR(VLOOKUP(#REF!,#REF!,2,FALSE),"No")</f>
        <v>No</v>
      </c>
      <c r="J3816" s="139">
        <v>1.25</v>
      </c>
      <c r="K3816" s="148">
        <v>178</v>
      </c>
      <c r="L3816" s="148"/>
      <c r="M3816" s="148"/>
      <c r="N3816" s="148"/>
      <c r="O3816" s="148"/>
      <c r="P3816" s="148"/>
      <c r="Q3816" s="148"/>
      <c r="R3816" s="148"/>
      <c r="S3816" s="148"/>
      <c r="T3816" s="148"/>
      <c r="U3816" s="148"/>
      <c r="V3816" s="148"/>
      <c r="W3816" s="148"/>
      <c r="X3816" s="139">
        <v>2</v>
      </c>
      <c r="Y3816" s="148">
        <v>202.79</v>
      </c>
      <c r="Z3816" s="148">
        <v>4</v>
      </c>
      <c r="AA3816" s="148">
        <v>797.21</v>
      </c>
      <c r="AB3816" s="148"/>
      <c r="AC3816" s="148"/>
      <c r="AD3816" s="148"/>
      <c r="AE3816" s="148"/>
      <c r="AF3816" s="148"/>
      <c r="AG3816" s="148"/>
      <c r="AH3816" s="148"/>
      <c r="AI3816" s="148"/>
      <c r="AJ3816" s="148"/>
      <c r="AK3816" s="148"/>
      <c r="AL3816" s="139">
        <v>0</v>
      </c>
      <c r="AM3816" s="139">
        <v>0</v>
      </c>
      <c r="AN3816" s="148">
        <f t="shared" si="532"/>
        <v>1000</v>
      </c>
      <c r="AO3816" s="148">
        <f t="shared" si="533"/>
        <v>178</v>
      </c>
      <c r="AP3816" s="148">
        <v>5</v>
      </c>
      <c r="AQ3816" s="140">
        <v>14</v>
      </c>
      <c r="AS3816" s="42">
        <f t="shared" si="534"/>
        <v>13263.399053928075</v>
      </c>
      <c r="AT3816" s="101">
        <f t="shared" si="535"/>
        <v>0</v>
      </c>
      <c r="AU3816" s="42">
        <f t="shared" si="536"/>
        <v>13263.399053928075</v>
      </c>
      <c r="AV3816" s="42">
        <f t="shared" si="537"/>
        <v>2730.496958676717</v>
      </c>
      <c r="AW3816" s="102">
        <f t="shared" si="538"/>
        <v>2428.75</v>
      </c>
      <c r="AX3816" s="43">
        <f t="shared" si="531"/>
        <v>1.25</v>
      </c>
      <c r="AY3816" s="43" t="str">
        <f t="shared" si="539"/>
        <v>UTFS</v>
      </c>
    </row>
    <row r="3817" spans="1:51" hidden="1" x14ac:dyDescent="0.2">
      <c r="A3817" s="38">
        <v>3810</v>
      </c>
      <c r="B3817" t="s">
        <v>5807</v>
      </c>
      <c r="C3817" t="s">
        <v>5746</v>
      </c>
      <c r="D3817">
        <v>7800</v>
      </c>
      <c r="E3817" t="s">
        <v>212</v>
      </c>
      <c r="F3817">
        <v>2</v>
      </c>
      <c r="G3817" t="str">
        <f>LOOKUP(F3817,{0,6,45},{"F","L","H"})</f>
        <v>F</v>
      </c>
      <c r="H3817" t="s">
        <v>578</v>
      </c>
      <c r="I3817" s="43" t="str">
        <f>IFERROR(VLOOKUP(#REF!,#REF!,2,FALSE),"No")</f>
        <v>No</v>
      </c>
      <c r="J3817" s="139">
        <v>2</v>
      </c>
      <c r="K3817" s="148">
        <v>108</v>
      </c>
      <c r="L3817" s="148"/>
      <c r="M3817" s="148"/>
      <c r="N3817" s="148"/>
      <c r="O3817" s="148"/>
      <c r="P3817" s="148"/>
      <c r="Q3817" s="148"/>
      <c r="R3817" s="148"/>
      <c r="S3817" s="148"/>
      <c r="T3817" s="148"/>
      <c r="U3817" s="148"/>
      <c r="V3817" s="148"/>
      <c r="W3817" s="148"/>
      <c r="X3817" s="139">
        <v>2</v>
      </c>
      <c r="Y3817" s="148">
        <v>776.93</v>
      </c>
      <c r="Z3817" s="148">
        <v>4</v>
      </c>
      <c r="AA3817" s="148">
        <v>110.5</v>
      </c>
      <c r="AB3817" s="148">
        <v>6</v>
      </c>
      <c r="AC3817" s="148">
        <v>112.57</v>
      </c>
      <c r="AD3817" s="148"/>
      <c r="AE3817" s="148"/>
      <c r="AF3817" s="148"/>
      <c r="AG3817" s="148"/>
      <c r="AH3817" s="148"/>
      <c r="AI3817" s="148"/>
      <c r="AJ3817" s="148"/>
      <c r="AK3817" s="148"/>
      <c r="AL3817" s="139">
        <v>0</v>
      </c>
      <c r="AM3817" s="139">
        <v>0</v>
      </c>
      <c r="AN3817" s="148">
        <f t="shared" si="532"/>
        <v>1000</v>
      </c>
      <c r="AO3817" s="148">
        <f t="shared" si="533"/>
        <v>108</v>
      </c>
      <c r="AP3817" s="148">
        <v>6</v>
      </c>
      <c r="AQ3817" s="140">
        <v>6</v>
      </c>
      <c r="AS3817" s="42">
        <f t="shared" si="534"/>
        <v>7882.2156057541133</v>
      </c>
      <c r="AT3817" s="101">
        <f t="shared" si="535"/>
        <v>0</v>
      </c>
      <c r="AU3817" s="42">
        <f t="shared" si="536"/>
        <v>7882.2156057541133</v>
      </c>
      <c r="AV3817" s="42">
        <f t="shared" si="537"/>
        <v>6066.862186912339</v>
      </c>
      <c r="AW3817" s="102">
        <f t="shared" si="538"/>
        <v>5118</v>
      </c>
      <c r="AX3817" s="43">
        <f t="shared" si="531"/>
        <v>2</v>
      </c>
      <c r="AY3817" s="43" t="str">
        <f t="shared" si="539"/>
        <v>UTTSS</v>
      </c>
    </row>
    <row r="3818" spans="1:51" hidden="1" x14ac:dyDescent="0.2">
      <c r="A3818" s="38">
        <v>3811</v>
      </c>
      <c r="B3818" t="s">
        <v>362</v>
      </c>
      <c r="C3818" t="s">
        <v>289</v>
      </c>
      <c r="D3818">
        <v>1000</v>
      </c>
      <c r="E3818" t="s">
        <v>193</v>
      </c>
      <c r="F3818">
        <v>0.25</v>
      </c>
      <c r="G3818" t="str">
        <f>LOOKUP(F3818,{0,6,45},{"F","L","H"})</f>
        <v>F</v>
      </c>
      <c r="H3818" t="s">
        <v>5365</v>
      </c>
      <c r="I3818" s="43" t="str">
        <f>IFERROR(VLOOKUP(#REF!,#REF!,2,FALSE),"No")</f>
        <v>No</v>
      </c>
      <c r="J3818" s="139">
        <v>1.25</v>
      </c>
      <c r="K3818" s="148">
        <v>207</v>
      </c>
      <c r="L3818" s="148"/>
      <c r="M3818" s="148"/>
      <c r="N3818" s="148"/>
      <c r="O3818" s="148"/>
      <c r="P3818" s="148"/>
      <c r="Q3818" s="148"/>
      <c r="R3818" s="148"/>
      <c r="S3818" s="148"/>
      <c r="T3818" s="148"/>
      <c r="U3818" s="148"/>
      <c r="V3818" s="148"/>
      <c r="W3818" s="148"/>
      <c r="X3818" s="139">
        <v>1.25</v>
      </c>
      <c r="Y3818" s="148">
        <v>69</v>
      </c>
      <c r="Z3818" s="148">
        <v>2</v>
      </c>
      <c r="AA3818" s="148">
        <v>214.49</v>
      </c>
      <c r="AB3818" s="148">
        <v>4</v>
      </c>
      <c r="AC3818" s="148">
        <v>716.51</v>
      </c>
      <c r="AD3818" s="148"/>
      <c r="AE3818" s="148"/>
      <c r="AF3818" s="148"/>
      <c r="AG3818" s="148"/>
      <c r="AH3818" s="148"/>
      <c r="AI3818" s="148"/>
      <c r="AJ3818" s="148"/>
      <c r="AK3818" s="148"/>
      <c r="AL3818" s="139">
        <v>0</v>
      </c>
      <c r="AM3818" s="139">
        <v>0</v>
      </c>
      <c r="AN3818" s="148">
        <f t="shared" si="532"/>
        <v>1000</v>
      </c>
      <c r="AO3818" s="148">
        <f t="shared" si="533"/>
        <v>207</v>
      </c>
      <c r="AP3818" s="148">
        <v>5</v>
      </c>
      <c r="AQ3818" s="140">
        <v>5</v>
      </c>
      <c r="AS3818" s="42">
        <f t="shared" si="534"/>
        <v>15424.289911028718</v>
      </c>
      <c r="AT3818" s="101">
        <f t="shared" si="535"/>
        <v>0</v>
      </c>
      <c r="AU3818" s="42">
        <f t="shared" si="536"/>
        <v>15424.289911028718</v>
      </c>
      <c r="AV3818" s="42">
        <f t="shared" si="537"/>
        <v>7539.3276842948062</v>
      </c>
      <c r="AW3818" s="102">
        <f t="shared" si="538"/>
        <v>1475.8772811117678</v>
      </c>
      <c r="AX3818" s="43">
        <f t="shared" si="531"/>
        <v>1.25</v>
      </c>
      <c r="AY3818" s="43" t="str">
        <f t="shared" si="539"/>
        <v>UTGS</v>
      </c>
    </row>
    <row r="3819" spans="1:51" hidden="1" x14ac:dyDescent="0.2">
      <c r="A3819" s="38">
        <v>3812</v>
      </c>
      <c r="B3819" t="s">
        <v>5806</v>
      </c>
      <c r="C3819" t="s">
        <v>5746</v>
      </c>
      <c r="D3819">
        <v>3300</v>
      </c>
      <c r="E3819" t="s">
        <v>207</v>
      </c>
      <c r="F3819">
        <v>2</v>
      </c>
      <c r="G3819" t="str">
        <f>LOOKUP(F3819,{0,6,45},{"F","L","H"})</f>
        <v>F</v>
      </c>
      <c r="H3819" t="s">
        <v>1885</v>
      </c>
      <c r="I3819" s="43" t="str">
        <f>IFERROR(VLOOKUP(#REF!,#REF!,2,FALSE),"No")</f>
        <v>No</v>
      </c>
      <c r="J3819" s="139">
        <v>1.25</v>
      </c>
      <c r="K3819" s="148">
        <v>267</v>
      </c>
      <c r="L3819" s="148"/>
      <c r="M3819" s="148"/>
      <c r="N3819" s="148"/>
      <c r="O3819" s="148"/>
      <c r="P3819" s="148"/>
      <c r="Q3819" s="148"/>
      <c r="R3819" s="148"/>
      <c r="S3819" s="148"/>
      <c r="T3819" s="148"/>
      <c r="U3819" s="148"/>
      <c r="V3819" s="148"/>
      <c r="W3819" s="148"/>
      <c r="X3819" s="139">
        <v>2</v>
      </c>
      <c r="Y3819" s="148">
        <v>4</v>
      </c>
      <c r="Z3819" s="149">
        <v>4</v>
      </c>
      <c r="AA3819" s="148">
        <v>588</v>
      </c>
      <c r="AB3819" s="148">
        <v>6</v>
      </c>
      <c r="AC3819" s="148">
        <v>408</v>
      </c>
      <c r="AD3819" s="148"/>
      <c r="AE3819" s="148"/>
      <c r="AF3819" s="148"/>
      <c r="AG3819" s="148"/>
      <c r="AH3819" s="148"/>
      <c r="AI3819" s="148"/>
      <c r="AJ3819" s="148"/>
      <c r="AK3819" s="148"/>
      <c r="AL3819" s="139">
        <v>0</v>
      </c>
      <c r="AM3819" s="139">
        <v>0</v>
      </c>
      <c r="AN3819" s="148">
        <f t="shared" si="532"/>
        <v>1000</v>
      </c>
      <c r="AO3819" s="148">
        <f t="shared" si="533"/>
        <v>267</v>
      </c>
      <c r="AP3819" s="148">
        <v>3</v>
      </c>
      <c r="AQ3819" s="140">
        <v>3</v>
      </c>
      <c r="AS3819" s="42">
        <f t="shared" si="534"/>
        <v>19895.098580892114</v>
      </c>
      <c r="AT3819" s="101">
        <f t="shared" si="535"/>
        <v>0</v>
      </c>
      <c r="AU3819" s="42">
        <f t="shared" si="536"/>
        <v>19895.098580892114</v>
      </c>
      <c r="AV3819" s="42">
        <f t="shared" si="537"/>
        <v>15985.027240491347</v>
      </c>
      <c r="AW3819" s="102">
        <f t="shared" si="538"/>
        <v>2145.6666666666665</v>
      </c>
      <c r="AX3819" s="43">
        <f t="shared" si="531"/>
        <v>1.25</v>
      </c>
      <c r="AY3819" s="43" t="str">
        <f t="shared" si="539"/>
        <v>UTTSS</v>
      </c>
    </row>
    <row r="3820" spans="1:51" hidden="1" x14ac:dyDescent="0.2">
      <c r="A3820" s="38">
        <v>3813</v>
      </c>
      <c r="B3820" t="s">
        <v>362</v>
      </c>
      <c r="C3820" t="s">
        <v>289</v>
      </c>
      <c r="D3820">
        <v>320</v>
      </c>
      <c r="E3820" t="s">
        <v>1228</v>
      </c>
      <c r="F3820">
        <v>0.25</v>
      </c>
      <c r="G3820" t="str">
        <f>LOOKUP(F3820,{0,6,45},{"F","L","H"})</f>
        <v>F</v>
      </c>
      <c r="H3820" t="s">
        <v>5366</v>
      </c>
      <c r="I3820" s="43" t="str">
        <f>IFERROR(VLOOKUP(#REF!,#REF!,2,FALSE),"No")</f>
        <v>No</v>
      </c>
      <c r="J3820" s="139">
        <v>0.5</v>
      </c>
      <c r="K3820" s="148">
        <v>44</v>
      </c>
      <c r="L3820" s="148"/>
      <c r="M3820" s="148"/>
      <c r="N3820" s="148"/>
      <c r="O3820" s="148"/>
      <c r="P3820" s="148"/>
      <c r="Q3820" s="148"/>
      <c r="R3820" s="148"/>
      <c r="S3820" s="148"/>
      <c r="T3820" s="148"/>
      <c r="U3820" s="148"/>
      <c r="V3820" s="148"/>
      <c r="W3820" s="148"/>
      <c r="X3820" s="139">
        <v>2</v>
      </c>
      <c r="Y3820" s="148">
        <v>335</v>
      </c>
      <c r="Z3820" s="149">
        <v>4</v>
      </c>
      <c r="AA3820" s="148">
        <v>665</v>
      </c>
      <c r="AB3820" s="148"/>
      <c r="AC3820" s="148"/>
      <c r="AD3820" s="148"/>
      <c r="AE3820" s="148"/>
      <c r="AF3820" s="148"/>
      <c r="AG3820" s="148"/>
      <c r="AH3820" s="148"/>
      <c r="AI3820" s="148"/>
      <c r="AJ3820" s="148"/>
      <c r="AK3820" s="148"/>
      <c r="AL3820" s="139">
        <v>0</v>
      </c>
      <c r="AM3820" s="139">
        <v>0</v>
      </c>
      <c r="AN3820" s="148">
        <f t="shared" si="532"/>
        <v>1000</v>
      </c>
      <c r="AO3820" s="148">
        <f t="shared" si="533"/>
        <v>44</v>
      </c>
      <c r="AP3820" s="148">
        <v>12</v>
      </c>
      <c r="AQ3820" s="140">
        <v>12</v>
      </c>
      <c r="AS3820" s="42">
        <f t="shared" si="534"/>
        <v>3009.7530245664911</v>
      </c>
      <c r="AT3820" s="101">
        <f t="shared" si="535"/>
        <v>0</v>
      </c>
      <c r="AU3820" s="42">
        <f t="shared" si="536"/>
        <v>3009.7530245664911</v>
      </c>
      <c r="AV3820" s="42">
        <f t="shared" si="537"/>
        <v>3106.5843101228361</v>
      </c>
      <c r="AW3820" s="102">
        <f t="shared" si="538"/>
        <v>431</v>
      </c>
      <c r="AX3820" s="43">
        <f t="shared" si="531"/>
        <v>0.5</v>
      </c>
      <c r="AY3820" s="43" t="str">
        <f t="shared" si="539"/>
        <v>UTGS</v>
      </c>
    </row>
    <row r="3821" spans="1:51" hidden="1" x14ac:dyDescent="0.2">
      <c r="A3821" s="38">
        <v>3814</v>
      </c>
      <c r="B3821" t="s">
        <v>5806</v>
      </c>
      <c r="C3821" t="s">
        <v>292</v>
      </c>
      <c r="D3821">
        <v>5550</v>
      </c>
      <c r="E3821" t="s">
        <v>198</v>
      </c>
      <c r="F3821">
        <v>2</v>
      </c>
      <c r="G3821" t="str">
        <f>LOOKUP(F3821,{0,6,45},{"F","L","H"})</f>
        <v>F</v>
      </c>
      <c r="H3821" t="s">
        <v>404</v>
      </c>
      <c r="I3821" s="43" t="str">
        <f>IFERROR(VLOOKUP(#REF!,#REF!,2,FALSE),"No")</f>
        <v>No</v>
      </c>
      <c r="J3821" s="139">
        <v>1.25</v>
      </c>
      <c r="K3821" s="148">
        <v>50</v>
      </c>
      <c r="L3821" s="148"/>
      <c r="M3821" s="148"/>
      <c r="N3821" s="148"/>
      <c r="O3821" s="148"/>
      <c r="P3821" s="148"/>
      <c r="Q3821" s="148"/>
      <c r="R3821" s="148"/>
      <c r="S3821" s="148"/>
      <c r="T3821" s="148"/>
      <c r="U3821" s="148"/>
      <c r="V3821" s="148"/>
      <c r="W3821" s="148"/>
      <c r="X3821" s="139">
        <v>2</v>
      </c>
      <c r="Y3821" s="148">
        <v>1000</v>
      </c>
      <c r="Z3821" s="148"/>
      <c r="AA3821" s="148"/>
      <c r="AB3821" s="148"/>
      <c r="AC3821" s="148"/>
      <c r="AD3821" s="148"/>
      <c r="AE3821" s="148"/>
      <c r="AF3821" s="148"/>
      <c r="AG3821" s="148"/>
      <c r="AH3821" s="148"/>
      <c r="AI3821" s="148"/>
      <c r="AJ3821" s="148"/>
      <c r="AK3821" s="148"/>
      <c r="AL3821" s="139">
        <v>0</v>
      </c>
      <c r="AM3821" s="139">
        <v>0</v>
      </c>
      <c r="AN3821" s="148">
        <f t="shared" si="532"/>
        <v>1000</v>
      </c>
      <c r="AO3821" s="148">
        <f t="shared" si="533"/>
        <v>50</v>
      </c>
      <c r="AP3821" s="148">
        <v>4</v>
      </c>
      <c r="AQ3821" s="140">
        <v>4</v>
      </c>
      <c r="AS3821" s="42">
        <f t="shared" si="534"/>
        <v>3725.6738915528304</v>
      </c>
      <c r="AT3821" s="101">
        <f t="shared" si="535"/>
        <v>0</v>
      </c>
      <c r="AU3821" s="42">
        <f t="shared" si="536"/>
        <v>3725.6738915528304</v>
      </c>
      <c r="AV3821" s="42">
        <f t="shared" si="537"/>
        <v>8127.740430368508</v>
      </c>
      <c r="AW3821" s="102">
        <f t="shared" si="538"/>
        <v>3698.6666666666665</v>
      </c>
      <c r="AX3821" s="43">
        <f t="shared" si="531"/>
        <v>1.25</v>
      </c>
      <c r="AY3821" s="43" t="str">
        <f t="shared" si="539"/>
        <v>UTFS</v>
      </c>
    </row>
    <row r="3822" spans="1:51" hidden="1" x14ac:dyDescent="0.2">
      <c r="A3822" s="38">
        <v>3815</v>
      </c>
      <c r="B3822" t="s">
        <v>362</v>
      </c>
      <c r="C3822" t="s">
        <v>289</v>
      </c>
      <c r="D3822">
        <v>320</v>
      </c>
      <c r="E3822" t="s">
        <v>1228</v>
      </c>
      <c r="F3822">
        <v>0.25</v>
      </c>
      <c r="G3822" t="str">
        <f>LOOKUP(F3822,{0,6,45},{"F","L","H"})</f>
        <v>F</v>
      </c>
      <c r="H3822" t="s">
        <v>5367</v>
      </c>
      <c r="I3822" s="43" t="str">
        <f>IFERROR(VLOOKUP(#REF!,#REF!,2,FALSE),"No")</f>
        <v>No</v>
      </c>
      <c r="J3822" s="139">
        <v>0.75</v>
      </c>
      <c r="K3822" s="148">
        <v>160</v>
      </c>
      <c r="L3822" s="148"/>
      <c r="M3822" s="148"/>
      <c r="N3822" s="148"/>
      <c r="O3822" s="148"/>
      <c r="P3822" s="148"/>
      <c r="Q3822" s="148"/>
      <c r="R3822" s="148"/>
      <c r="S3822" s="148"/>
      <c r="T3822" s="148"/>
      <c r="U3822" s="148"/>
      <c r="V3822" s="148"/>
      <c r="W3822" s="148"/>
      <c r="X3822" s="139">
        <v>1.25</v>
      </c>
      <c r="Y3822" s="148">
        <v>522.75</v>
      </c>
      <c r="Z3822" s="149">
        <v>2</v>
      </c>
      <c r="AA3822" s="148">
        <v>477.25</v>
      </c>
      <c r="AB3822" s="148"/>
      <c r="AC3822" s="148"/>
      <c r="AD3822" s="148"/>
      <c r="AE3822" s="148"/>
      <c r="AF3822" s="148"/>
      <c r="AG3822" s="148"/>
      <c r="AH3822" s="148"/>
      <c r="AI3822" s="148"/>
      <c r="AJ3822" s="148"/>
      <c r="AK3822" s="148"/>
      <c r="AL3822" s="139">
        <v>0</v>
      </c>
      <c r="AM3822" s="139">
        <v>0</v>
      </c>
      <c r="AN3822" s="148">
        <f t="shared" si="532"/>
        <v>1000</v>
      </c>
      <c r="AO3822" s="148">
        <f t="shared" si="533"/>
        <v>160</v>
      </c>
      <c r="AP3822" s="148">
        <v>16</v>
      </c>
      <c r="AQ3822" s="140">
        <v>16</v>
      </c>
      <c r="AS3822" s="42">
        <f t="shared" si="534"/>
        <v>10301.356452969058</v>
      </c>
      <c r="AT3822" s="101">
        <f t="shared" si="535"/>
        <v>0</v>
      </c>
      <c r="AU3822" s="42">
        <f t="shared" si="536"/>
        <v>10301.356452969058</v>
      </c>
      <c r="AV3822" s="42">
        <f t="shared" si="537"/>
        <v>2054.805420092127</v>
      </c>
      <c r="AW3822" s="102">
        <f t="shared" si="538"/>
        <v>431</v>
      </c>
      <c r="AX3822" s="43">
        <f t="shared" si="531"/>
        <v>0.75</v>
      </c>
      <c r="AY3822" s="43" t="str">
        <f t="shared" si="539"/>
        <v>UTGS</v>
      </c>
    </row>
    <row r="3823" spans="1:51" hidden="1" x14ac:dyDescent="0.2">
      <c r="A3823" s="38">
        <v>3816</v>
      </c>
      <c r="B3823" t="s">
        <v>5806</v>
      </c>
      <c r="C3823" t="s">
        <v>289</v>
      </c>
      <c r="D3823">
        <v>1390</v>
      </c>
      <c r="E3823" t="s">
        <v>192</v>
      </c>
      <c r="F3823">
        <v>2</v>
      </c>
      <c r="G3823" t="str">
        <f>LOOKUP(F3823,{0,6,45},{"F","L","H"})</f>
        <v>F</v>
      </c>
      <c r="H3823" t="s">
        <v>5368</v>
      </c>
      <c r="I3823" s="43" t="str">
        <f>IFERROR(VLOOKUP(#REF!,#REF!,2,FALSE),"No")</f>
        <v>No</v>
      </c>
      <c r="J3823" s="139">
        <v>0.75</v>
      </c>
      <c r="K3823" s="148">
        <v>108</v>
      </c>
      <c r="L3823" s="148"/>
      <c r="M3823" s="148"/>
      <c r="N3823" s="148"/>
      <c r="O3823" s="148"/>
      <c r="P3823" s="148"/>
      <c r="Q3823" s="148"/>
      <c r="R3823" s="148"/>
      <c r="S3823" s="148"/>
      <c r="T3823" s="148"/>
      <c r="U3823" s="148"/>
      <c r="V3823" s="148"/>
      <c r="W3823" s="148"/>
      <c r="X3823" s="139">
        <v>2</v>
      </c>
      <c r="Y3823" s="148">
        <v>924.38</v>
      </c>
      <c r="Z3823" s="148">
        <v>4</v>
      </c>
      <c r="AA3823" s="148">
        <v>75.62</v>
      </c>
      <c r="AB3823" s="148"/>
      <c r="AC3823" s="148"/>
      <c r="AD3823" s="148"/>
      <c r="AE3823" s="148"/>
      <c r="AF3823" s="148"/>
      <c r="AG3823" s="148"/>
      <c r="AH3823" s="148"/>
      <c r="AI3823" s="148"/>
      <c r="AJ3823" s="148"/>
      <c r="AK3823" s="148"/>
      <c r="AL3823" s="139">
        <v>0</v>
      </c>
      <c r="AM3823" s="139">
        <v>0</v>
      </c>
      <c r="AN3823" s="148">
        <f t="shared" si="532"/>
        <v>1000</v>
      </c>
      <c r="AO3823" s="148">
        <f t="shared" si="533"/>
        <v>108</v>
      </c>
      <c r="AP3823" s="148">
        <v>4</v>
      </c>
      <c r="AQ3823" s="140">
        <v>13</v>
      </c>
      <c r="AS3823" s="42">
        <f t="shared" si="534"/>
        <v>6953.415605754114</v>
      </c>
      <c r="AT3823" s="101">
        <f t="shared" si="535"/>
        <v>0</v>
      </c>
      <c r="AU3823" s="42">
        <f t="shared" si="536"/>
        <v>6953.415605754114</v>
      </c>
      <c r="AV3823" s="42">
        <f t="shared" si="537"/>
        <v>2542.5505478056948</v>
      </c>
      <c r="AW3823" s="102">
        <f t="shared" si="538"/>
        <v>1475.8772811117678</v>
      </c>
      <c r="AX3823" s="43">
        <f t="shared" si="531"/>
        <v>0.75</v>
      </c>
      <c r="AY3823" s="43" t="str">
        <f t="shared" si="539"/>
        <v>UTGS</v>
      </c>
    </row>
    <row r="3824" spans="1:51" hidden="1" x14ac:dyDescent="0.2">
      <c r="A3824" s="38">
        <v>3817</v>
      </c>
      <c r="B3824" t="s">
        <v>362</v>
      </c>
      <c r="C3824" t="s">
        <v>289</v>
      </c>
      <c r="D3824">
        <v>320</v>
      </c>
      <c r="E3824" t="s">
        <v>1228</v>
      </c>
      <c r="F3824">
        <v>0.25</v>
      </c>
      <c r="G3824" t="str">
        <f>LOOKUP(F3824,{0,6,45},{"F","L","H"})</f>
        <v>F</v>
      </c>
      <c r="H3824" t="s">
        <v>5369</v>
      </c>
      <c r="I3824" s="43" t="str">
        <f>IFERROR(VLOOKUP(#REF!,#REF!,2,FALSE),"No")</f>
        <v>No</v>
      </c>
      <c r="J3824" s="149">
        <v>0.5</v>
      </c>
      <c r="K3824" s="148">
        <v>18</v>
      </c>
      <c r="L3824" s="148"/>
      <c r="M3824" s="148"/>
      <c r="N3824" s="148"/>
      <c r="O3824" s="148"/>
      <c r="P3824" s="148"/>
      <c r="Q3824" s="148"/>
      <c r="R3824" s="148"/>
      <c r="S3824" s="148"/>
      <c r="T3824" s="148"/>
      <c r="U3824" s="148"/>
      <c r="V3824" s="148"/>
      <c r="W3824" s="148"/>
      <c r="X3824" s="139">
        <v>2</v>
      </c>
      <c r="Y3824" s="148">
        <v>1000</v>
      </c>
      <c r="Z3824" s="149"/>
      <c r="AA3824" s="148"/>
      <c r="AB3824" s="148"/>
      <c r="AC3824" s="148"/>
      <c r="AD3824" s="148"/>
      <c r="AE3824" s="148"/>
      <c r="AF3824" s="148"/>
      <c r="AG3824" s="148"/>
      <c r="AH3824" s="148"/>
      <c r="AI3824" s="148"/>
      <c r="AJ3824" s="148"/>
      <c r="AK3824" s="148"/>
      <c r="AL3824" s="139">
        <v>0</v>
      </c>
      <c r="AM3824" s="139">
        <v>0</v>
      </c>
      <c r="AN3824" s="148">
        <f t="shared" si="532"/>
        <v>1000</v>
      </c>
      <c r="AO3824" s="148">
        <f t="shared" si="533"/>
        <v>18</v>
      </c>
      <c r="AP3824" s="148">
        <v>10</v>
      </c>
      <c r="AQ3824" s="140">
        <v>10</v>
      </c>
      <c r="AS3824" s="42">
        <f t="shared" si="534"/>
        <v>1231.2626009590192</v>
      </c>
      <c r="AT3824" s="101">
        <f t="shared" si="535"/>
        <v>0</v>
      </c>
      <c r="AU3824" s="42">
        <f t="shared" si="536"/>
        <v>1231.2626009590192</v>
      </c>
      <c r="AV3824" s="42">
        <f t="shared" si="537"/>
        <v>3251.0961721474032</v>
      </c>
      <c r="AW3824" s="102">
        <f t="shared" si="538"/>
        <v>431</v>
      </c>
      <c r="AX3824" s="43">
        <f t="shared" si="531"/>
        <v>0.5</v>
      </c>
      <c r="AY3824" s="43" t="str">
        <f t="shared" si="539"/>
        <v>UTGS</v>
      </c>
    </row>
    <row r="3825" spans="1:51" hidden="1" x14ac:dyDescent="0.2">
      <c r="A3825" s="38">
        <v>3818</v>
      </c>
      <c r="B3825" t="s">
        <v>5806</v>
      </c>
      <c r="C3825" t="s">
        <v>289</v>
      </c>
      <c r="D3825">
        <v>320</v>
      </c>
      <c r="E3825" t="s">
        <v>1228</v>
      </c>
      <c r="F3825">
        <v>0.25</v>
      </c>
      <c r="G3825" t="str">
        <f>LOOKUP(F3825,{0,6,45},{"F","L","H"})</f>
        <v>F</v>
      </c>
      <c r="H3825" t="s">
        <v>5371</v>
      </c>
      <c r="I3825" s="43" t="str">
        <f>IFERROR(VLOOKUP(#REF!,#REF!,2,FALSE),"No")</f>
        <v>No</v>
      </c>
      <c r="J3825" s="139">
        <v>0.75</v>
      </c>
      <c r="K3825" s="148">
        <v>5</v>
      </c>
      <c r="L3825" s="148"/>
      <c r="M3825" s="148"/>
      <c r="N3825" s="148"/>
      <c r="O3825" s="148"/>
      <c r="P3825" s="148"/>
      <c r="Q3825" s="148"/>
      <c r="R3825" s="148"/>
      <c r="S3825" s="148"/>
      <c r="T3825" s="148"/>
      <c r="U3825" s="148"/>
      <c r="V3825" s="148"/>
      <c r="W3825" s="148"/>
      <c r="X3825" s="139">
        <v>2</v>
      </c>
      <c r="Y3825" s="148">
        <v>918</v>
      </c>
      <c r="Z3825" s="148">
        <v>4</v>
      </c>
      <c r="AA3825" s="148">
        <v>82</v>
      </c>
      <c r="AB3825" s="148"/>
      <c r="AC3825" s="148"/>
      <c r="AD3825" s="148"/>
      <c r="AE3825" s="148"/>
      <c r="AF3825" s="148"/>
      <c r="AG3825" s="148"/>
      <c r="AH3825" s="148"/>
      <c r="AI3825" s="148"/>
      <c r="AJ3825" s="148"/>
      <c r="AK3825" s="148"/>
      <c r="AL3825" s="139">
        <v>0</v>
      </c>
      <c r="AM3825" s="139">
        <v>0</v>
      </c>
      <c r="AN3825" s="148">
        <f t="shared" si="532"/>
        <v>1000</v>
      </c>
      <c r="AO3825" s="148">
        <f t="shared" si="533"/>
        <v>5</v>
      </c>
      <c r="AP3825" s="148">
        <v>3</v>
      </c>
      <c r="AQ3825" s="140">
        <v>25</v>
      </c>
      <c r="AS3825" s="42">
        <f t="shared" si="534"/>
        <v>321.91738915528305</v>
      </c>
      <c r="AT3825" s="101">
        <f t="shared" si="535"/>
        <v>0</v>
      </c>
      <c r="AU3825" s="42">
        <f t="shared" si="536"/>
        <v>321.91738915528305</v>
      </c>
      <c r="AV3825" s="42">
        <f t="shared" si="537"/>
        <v>1323.9560688589613</v>
      </c>
      <c r="AW3825" s="102">
        <f t="shared" si="538"/>
        <v>431</v>
      </c>
      <c r="AX3825" s="43">
        <f t="shared" si="531"/>
        <v>0.75</v>
      </c>
      <c r="AY3825" s="43" t="str">
        <f t="shared" si="539"/>
        <v>UTGS</v>
      </c>
    </row>
    <row r="3826" spans="1:51" hidden="1" x14ac:dyDescent="0.2">
      <c r="A3826" s="38">
        <v>3819</v>
      </c>
      <c r="B3826" t="s">
        <v>362</v>
      </c>
      <c r="C3826" t="s">
        <v>289</v>
      </c>
      <c r="D3826">
        <v>320</v>
      </c>
      <c r="E3826" t="s">
        <v>1245</v>
      </c>
      <c r="F3826">
        <v>0.25</v>
      </c>
      <c r="G3826" t="str">
        <f>LOOKUP(F3826,{0,6,45},{"F","L","H"})</f>
        <v>F</v>
      </c>
      <c r="H3826" t="s">
        <v>5372</v>
      </c>
      <c r="I3826" s="43" t="str">
        <f>IFERROR(VLOOKUP(#REF!,#REF!,2,FALSE),"No")</f>
        <v>No</v>
      </c>
      <c r="J3826" s="139">
        <v>0.75</v>
      </c>
      <c r="K3826" s="148">
        <v>61</v>
      </c>
      <c r="L3826" s="148"/>
      <c r="M3826" s="148"/>
      <c r="N3826" s="148"/>
      <c r="O3826" s="148"/>
      <c r="P3826" s="148"/>
      <c r="Q3826" s="148"/>
      <c r="R3826" s="148"/>
      <c r="S3826" s="148"/>
      <c r="T3826" s="148"/>
      <c r="U3826" s="148"/>
      <c r="V3826" s="148"/>
      <c r="W3826" s="148"/>
      <c r="X3826" s="139">
        <v>2</v>
      </c>
      <c r="Y3826" s="148">
        <v>592.48</v>
      </c>
      <c r="Z3826" s="148">
        <v>6</v>
      </c>
      <c r="AA3826" s="148">
        <v>407.52</v>
      </c>
      <c r="AB3826" s="148"/>
      <c r="AC3826" s="148"/>
      <c r="AD3826" s="148"/>
      <c r="AE3826" s="148"/>
      <c r="AF3826" s="148"/>
      <c r="AG3826" s="148"/>
      <c r="AH3826" s="148"/>
      <c r="AI3826" s="148"/>
      <c r="AJ3826" s="148"/>
      <c r="AK3826" s="148"/>
      <c r="AL3826" s="139">
        <v>0</v>
      </c>
      <c r="AM3826" s="139">
        <v>0</v>
      </c>
      <c r="AN3826" s="148">
        <f t="shared" si="532"/>
        <v>1000</v>
      </c>
      <c r="AO3826" s="148">
        <f t="shared" si="533"/>
        <v>61</v>
      </c>
      <c r="AP3826" s="148">
        <v>6</v>
      </c>
      <c r="AQ3826" s="140">
        <v>109</v>
      </c>
      <c r="AS3826" s="42">
        <f t="shared" si="534"/>
        <v>3927.3921476944533</v>
      </c>
      <c r="AT3826" s="101">
        <f t="shared" si="535"/>
        <v>0</v>
      </c>
      <c r="AU3826" s="42">
        <f t="shared" si="536"/>
        <v>3927.3921476944533</v>
      </c>
      <c r="AV3826" s="42">
        <f t="shared" si="537"/>
        <v>401.15515707774347</v>
      </c>
      <c r="AW3826" s="102">
        <f t="shared" si="538"/>
        <v>431</v>
      </c>
      <c r="AX3826" s="43">
        <f t="shared" si="531"/>
        <v>0.75</v>
      </c>
      <c r="AY3826" s="43" t="str">
        <f t="shared" si="539"/>
        <v>UTGS</v>
      </c>
    </row>
    <row r="3827" spans="1:51" hidden="1" x14ac:dyDescent="0.2">
      <c r="A3827" s="38">
        <v>3820</v>
      </c>
      <c r="B3827" t="s">
        <v>5806</v>
      </c>
      <c r="C3827" t="s">
        <v>289</v>
      </c>
      <c r="D3827">
        <v>550</v>
      </c>
      <c r="E3827" t="s">
        <v>1228</v>
      </c>
      <c r="F3827">
        <v>2</v>
      </c>
      <c r="G3827" t="str">
        <f>LOOKUP(F3827,{0,6,45},{"F","L","H"})</f>
        <v>F</v>
      </c>
      <c r="H3827" t="s">
        <v>5373</v>
      </c>
      <c r="I3827" s="43" t="str">
        <f>IFERROR(VLOOKUP(#REF!,#REF!,2,FALSE),"No")</f>
        <v>No</v>
      </c>
      <c r="J3827" s="139">
        <v>1.25</v>
      </c>
      <c r="K3827" s="148">
        <v>103</v>
      </c>
      <c r="L3827" s="148"/>
      <c r="M3827" s="148"/>
      <c r="N3827" s="148"/>
      <c r="O3827" s="148"/>
      <c r="P3827" s="148"/>
      <c r="Q3827" s="148"/>
      <c r="R3827" s="148"/>
      <c r="S3827" s="148"/>
      <c r="T3827" s="148"/>
      <c r="U3827" s="148"/>
      <c r="V3827" s="148"/>
      <c r="W3827" s="148"/>
      <c r="X3827" s="139">
        <v>2</v>
      </c>
      <c r="Y3827" s="148">
        <v>146.31</v>
      </c>
      <c r="Z3827" s="149">
        <v>4</v>
      </c>
      <c r="AA3827" s="148">
        <v>853.69</v>
      </c>
      <c r="AB3827" s="148"/>
      <c r="AC3827" s="148"/>
      <c r="AD3827" s="148"/>
      <c r="AE3827" s="148"/>
      <c r="AF3827" s="148"/>
      <c r="AG3827" s="148"/>
      <c r="AH3827" s="148"/>
      <c r="AI3827" s="148"/>
      <c r="AJ3827" s="148"/>
      <c r="AK3827" s="148"/>
      <c r="AL3827" s="139">
        <v>0</v>
      </c>
      <c r="AM3827" s="139">
        <v>0</v>
      </c>
      <c r="AN3827" s="148">
        <f t="shared" si="532"/>
        <v>1000</v>
      </c>
      <c r="AO3827" s="148">
        <f t="shared" si="533"/>
        <v>103</v>
      </c>
      <c r="AP3827" s="148">
        <v>5</v>
      </c>
      <c r="AQ3827" s="140">
        <v>41</v>
      </c>
      <c r="AS3827" s="42">
        <f t="shared" si="534"/>
        <v>7674.8882165988307</v>
      </c>
      <c r="AT3827" s="101">
        <f t="shared" si="535"/>
        <v>0</v>
      </c>
      <c r="AU3827" s="42">
        <f t="shared" si="536"/>
        <v>7674.8882165988307</v>
      </c>
      <c r="AV3827" s="42">
        <f t="shared" si="537"/>
        <v>942.24192735302529</v>
      </c>
      <c r="AW3827" s="102">
        <f t="shared" si="538"/>
        <v>585.0096169344007</v>
      </c>
      <c r="AX3827" s="43">
        <f t="shared" si="531"/>
        <v>1.25</v>
      </c>
      <c r="AY3827" s="43" t="str">
        <f t="shared" si="539"/>
        <v>UTGS</v>
      </c>
    </row>
    <row r="3828" spans="1:51" hidden="1" x14ac:dyDescent="0.2">
      <c r="A3828" s="38">
        <v>3821</v>
      </c>
      <c r="B3828" t="s">
        <v>5806</v>
      </c>
      <c r="C3828" t="s">
        <v>5746</v>
      </c>
      <c r="D3828">
        <v>21100</v>
      </c>
      <c r="E3828" t="s">
        <v>197</v>
      </c>
      <c r="F3828">
        <v>5</v>
      </c>
      <c r="G3828" t="str">
        <f>LOOKUP(F3828,{0,6,45},{"F","L","H"})</f>
        <v>F</v>
      </c>
      <c r="H3828" t="s">
        <v>1202</v>
      </c>
      <c r="I3828" s="43" t="str">
        <f>IFERROR(VLOOKUP(#REF!,#REF!,2,FALSE),"No")</f>
        <v>No</v>
      </c>
      <c r="J3828" s="139">
        <v>2</v>
      </c>
      <c r="K3828" s="148">
        <v>25</v>
      </c>
      <c r="L3828" s="148"/>
      <c r="M3828" s="148"/>
      <c r="N3828" s="148"/>
      <c r="O3828" s="148"/>
      <c r="P3828" s="148"/>
      <c r="Q3828" s="148"/>
      <c r="R3828" s="148"/>
      <c r="S3828" s="148"/>
      <c r="T3828" s="148"/>
      <c r="U3828" s="148"/>
      <c r="V3828" s="148"/>
      <c r="W3828" s="148"/>
      <c r="X3828" s="139">
        <v>4</v>
      </c>
      <c r="Y3828" s="148">
        <v>1000</v>
      </c>
      <c r="Z3828" s="149"/>
      <c r="AA3828" s="148"/>
      <c r="AB3828" s="148"/>
      <c r="AC3828" s="148"/>
      <c r="AD3828" s="148"/>
      <c r="AE3828" s="148"/>
      <c r="AF3828" s="148"/>
      <c r="AG3828" s="148"/>
      <c r="AH3828" s="148"/>
      <c r="AI3828" s="148"/>
      <c r="AJ3828" s="148"/>
      <c r="AK3828" s="148"/>
      <c r="AL3828" s="139">
        <v>0</v>
      </c>
      <c r="AM3828" s="139">
        <v>0</v>
      </c>
      <c r="AN3828" s="148">
        <f t="shared" si="532"/>
        <v>1000</v>
      </c>
      <c r="AO3828" s="148">
        <f t="shared" si="533"/>
        <v>25</v>
      </c>
      <c r="AP3828" s="148">
        <v>9</v>
      </c>
      <c r="AQ3828" s="140">
        <v>15</v>
      </c>
      <c r="AS3828" s="42">
        <f t="shared" si="534"/>
        <v>1824.5869457764152</v>
      </c>
      <c r="AT3828" s="101">
        <f t="shared" si="535"/>
        <v>0</v>
      </c>
      <c r="AU3828" s="42">
        <f t="shared" si="536"/>
        <v>1824.5869457764152</v>
      </c>
      <c r="AV3828" s="42">
        <f t="shared" si="537"/>
        <v>2645.3974480982693</v>
      </c>
      <c r="AW3828" s="102">
        <f t="shared" si="538"/>
        <v>18747.149999999998</v>
      </c>
      <c r="AX3828" s="43">
        <f t="shared" si="531"/>
        <v>2</v>
      </c>
      <c r="AY3828" s="43" t="str">
        <f t="shared" si="539"/>
        <v>UTTSS</v>
      </c>
    </row>
    <row r="3829" spans="1:51" hidden="1" x14ac:dyDescent="0.2">
      <c r="A3829" s="38">
        <v>3822</v>
      </c>
      <c r="B3829" t="s">
        <v>362</v>
      </c>
      <c r="C3829" t="s">
        <v>289</v>
      </c>
      <c r="D3829">
        <v>550</v>
      </c>
      <c r="E3829" t="s">
        <v>1247</v>
      </c>
      <c r="F3829">
        <v>2</v>
      </c>
      <c r="G3829" t="str">
        <f>LOOKUP(F3829,{0,6,45},{"F","L","H"})</f>
        <v>F</v>
      </c>
      <c r="H3829" t="s">
        <v>5374</v>
      </c>
      <c r="I3829" s="43" t="str">
        <f>IFERROR(VLOOKUP(#REF!,#REF!,2,FALSE),"No")</f>
        <v>No</v>
      </c>
      <c r="J3829" s="139">
        <v>1.25</v>
      </c>
      <c r="K3829" s="148">
        <v>38</v>
      </c>
      <c r="L3829" s="148"/>
      <c r="M3829" s="148"/>
      <c r="N3829" s="148"/>
      <c r="O3829" s="148"/>
      <c r="P3829" s="148"/>
      <c r="Q3829" s="148"/>
      <c r="R3829" s="148"/>
      <c r="S3829" s="148"/>
      <c r="T3829" s="148"/>
      <c r="U3829" s="148"/>
      <c r="V3829" s="148"/>
      <c r="W3829" s="148"/>
      <c r="X3829" s="139">
        <v>2</v>
      </c>
      <c r="Y3829" s="148">
        <v>991.64</v>
      </c>
      <c r="Z3829" s="149">
        <v>4</v>
      </c>
      <c r="AA3829" s="148">
        <v>8.36</v>
      </c>
      <c r="AB3829" s="148"/>
      <c r="AC3829" s="148"/>
      <c r="AD3829" s="148"/>
      <c r="AE3829" s="148"/>
      <c r="AF3829" s="148"/>
      <c r="AG3829" s="148"/>
      <c r="AH3829" s="148"/>
      <c r="AI3829" s="148"/>
      <c r="AJ3829" s="148"/>
      <c r="AK3829" s="148"/>
      <c r="AL3829" s="139">
        <v>0</v>
      </c>
      <c r="AM3829" s="139">
        <v>0</v>
      </c>
      <c r="AN3829" s="148">
        <f t="shared" si="532"/>
        <v>1000</v>
      </c>
      <c r="AO3829" s="148">
        <f t="shared" si="533"/>
        <v>38</v>
      </c>
      <c r="AP3829" s="148">
        <v>6</v>
      </c>
      <c r="AQ3829" s="140">
        <v>17</v>
      </c>
      <c r="AS3829" s="42">
        <f t="shared" si="534"/>
        <v>2831.5121575801509</v>
      </c>
      <c r="AT3829" s="101">
        <f t="shared" si="535"/>
        <v>0</v>
      </c>
      <c r="AU3829" s="42">
        <f t="shared" si="536"/>
        <v>2831.5121575801509</v>
      </c>
      <c r="AV3829" s="42">
        <f t="shared" si="537"/>
        <v>1915.9354659690607</v>
      </c>
      <c r="AW3829" s="102">
        <f t="shared" si="538"/>
        <v>585.0096169344007</v>
      </c>
      <c r="AX3829" s="43">
        <f t="shared" si="531"/>
        <v>1.25</v>
      </c>
      <c r="AY3829" s="43" t="str">
        <f t="shared" si="539"/>
        <v>UTGS</v>
      </c>
    </row>
    <row r="3830" spans="1:51" hidden="1" x14ac:dyDescent="0.2">
      <c r="A3830" s="38">
        <v>3823</v>
      </c>
      <c r="B3830" t="s">
        <v>362</v>
      </c>
      <c r="C3830" t="s">
        <v>289</v>
      </c>
      <c r="D3830">
        <v>550</v>
      </c>
      <c r="E3830" t="s">
        <v>1228</v>
      </c>
      <c r="F3830">
        <v>2</v>
      </c>
      <c r="G3830" t="str">
        <f>LOOKUP(F3830,{0,6,45},{"F","L","H"})</f>
        <v>F</v>
      </c>
      <c r="H3830" t="s">
        <v>5375</v>
      </c>
      <c r="I3830" s="43" t="str">
        <f>IFERROR(VLOOKUP(#REF!,#REF!,2,FALSE),"No")</f>
        <v>No</v>
      </c>
      <c r="J3830" s="139">
        <v>0.75</v>
      </c>
      <c r="K3830" s="148">
        <v>78</v>
      </c>
      <c r="L3830" s="148"/>
      <c r="M3830" s="148"/>
      <c r="N3830" s="148"/>
      <c r="O3830" s="148"/>
      <c r="P3830" s="148"/>
      <c r="Q3830" s="148"/>
      <c r="R3830" s="148"/>
      <c r="S3830" s="148"/>
      <c r="T3830" s="148"/>
      <c r="U3830" s="148"/>
      <c r="V3830" s="148"/>
      <c r="W3830" s="148"/>
      <c r="X3830" s="139">
        <v>2</v>
      </c>
      <c r="Y3830" s="148">
        <v>226.09</v>
      </c>
      <c r="Z3830" s="148">
        <v>4</v>
      </c>
      <c r="AA3830" s="148">
        <v>773.91</v>
      </c>
      <c r="AB3830" s="148"/>
      <c r="AC3830" s="148"/>
      <c r="AD3830" s="148"/>
      <c r="AE3830" s="148"/>
      <c r="AF3830" s="148"/>
      <c r="AG3830" s="148"/>
      <c r="AH3830" s="148"/>
      <c r="AI3830" s="148"/>
      <c r="AJ3830" s="148"/>
      <c r="AK3830" s="148"/>
      <c r="AL3830" s="139">
        <v>0</v>
      </c>
      <c r="AM3830" s="139">
        <v>0</v>
      </c>
      <c r="AN3830" s="148">
        <f t="shared" si="532"/>
        <v>1000</v>
      </c>
      <c r="AO3830" s="148">
        <f t="shared" si="533"/>
        <v>78</v>
      </c>
      <c r="AP3830" s="148">
        <v>9</v>
      </c>
      <c r="AQ3830" s="140">
        <v>23</v>
      </c>
      <c r="AS3830" s="42">
        <f t="shared" si="534"/>
        <v>5021.9112708224156</v>
      </c>
      <c r="AT3830" s="101">
        <f t="shared" si="535"/>
        <v>0</v>
      </c>
      <c r="AU3830" s="42">
        <f t="shared" si="536"/>
        <v>5021.9112708224156</v>
      </c>
      <c r="AV3830" s="42">
        <f t="shared" si="537"/>
        <v>1654.7781052814796</v>
      </c>
      <c r="AW3830" s="102">
        <f t="shared" si="538"/>
        <v>585.0096169344007</v>
      </c>
      <c r="AX3830" s="43">
        <f t="shared" si="531"/>
        <v>0.75</v>
      </c>
      <c r="AY3830" s="43" t="str">
        <f t="shared" si="539"/>
        <v>UTGS</v>
      </c>
    </row>
    <row r="3831" spans="1:51" hidden="1" x14ac:dyDescent="0.2">
      <c r="A3831" s="38">
        <v>3824</v>
      </c>
      <c r="B3831" t="s">
        <v>362</v>
      </c>
      <c r="C3831" t="s">
        <v>289</v>
      </c>
      <c r="D3831">
        <v>320</v>
      </c>
      <c r="E3831" t="s">
        <v>1228</v>
      </c>
      <c r="F3831">
        <v>0.25</v>
      </c>
      <c r="G3831" t="str">
        <f>LOOKUP(F3831,{0,6,45},{"F","L","H"})</f>
        <v>F</v>
      </c>
      <c r="H3831" t="s">
        <v>5376</v>
      </c>
      <c r="I3831" s="43" t="str">
        <f>IFERROR(VLOOKUP(#REF!,#REF!,2,FALSE),"No")</f>
        <v>No</v>
      </c>
      <c r="J3831" s="139">
        <v>0.5</v>
      </c>
      <c r="K3831" s="148">
        <v>24</v>
      </c>
      <c r="L3831" s="148"/>
      <c r="M3831" s="148"/>
      <c r="N3831" s="148"/>
      <c r="O3831" s="148"/>
      <c r="P3831" s="148"/>
      <c r="Q3831" s="148"/>
      <c r="R3831" s="148"/>
      <c r="S3831" s="148"/>
      <c r="T3831" s="148"/>
      <c r="U3831" s="148"/>
      <c r="V3831" s="148"/>
      <c r="W3831" s="148"/>
      <c r="X3831" s="139">
        <v>2</v>
      </c>
      <c r="Y3831" s="148">
        <v>1000</v>
      </c>
      <c r="Z3831" s="149"/>
      <c r="AA3831" s="148"/>
      <c r="AB3831" s="148"/>
      <c r="AC3831" s="148"/>
      <c r="AD3831" s="148"/>
      <c r="AE3831" s="148"/>
      <c r="AF3831" s="148"/>
      <c r="AG3831" s="148"/>
      <c r="AH3831" s="148"/>
      <c r="AI3831" s="148"/>
      <c r="AJ3831" s="148"/>
      <c r="AK3831" s="148"/>
      <c r="AL3831" s="139">
        <v>0</v>
      </c>
      <c r="AM3831" s="139">
        <v>0</v>
      </c>
      <c r="AN3831" s="148">
        <f t="shared" si="532"/>
        <v>1000</v>
      </c>
      <c r="AO3831" s="148">
        <f t="shared" si="533"/>
        <v>24</v>
      </c>
      <c r="AP3831" s="148">
        <v>20</v>
      </c>
      <c r="AQ3831" s="140">
        <v>20</v>
      </c>
      <c r="AS3831" s="42">
        <f t="shared" si="534"/>
        <v>1641.6834679453589</v>
      </c>
      <c r="AT3831" s="101">
        <f t="shared" si="535"/>
        <v>0</v>
      </c>
      <c r="AU3831" s="42">
        <f t="shared" si="536"/>
        <v>1641.6834679453589</v>
      </c>
      <c r="AV3831" s="42">
        <f t="shared" si="537"/>
        <v>1625.5480860737016</v>
      </c>
      <c r="AW3831" s="102">
        <f t="shared" si="538"/>
        <v>431</v>
      </c>
      <c r="AX3831" s="43">
        <f t="shared" si="531"/>
        <v>0.5</v>
      </c>
      <c r="AY3831" s="43" t="str">
        <f t="shared" si="539"/>
        <v>UTGS</v>
      </c>
    </row>
    <row r="3832" spans="1:51" hidden="1" x14ac:dyDescent="0.2">
      <c r="A3832" s="38">
        <v>3825</v>
      </c>
      <c r="B3832" t="s">
        <v>362</v>
      </c>
      <c r="C3832" t="s">
        <v>289</v>
      </c>
      <c r="D3832">
        <v>550</v>
      </c>
      <c r="E3832" t="s">
        <v>1228</v>
      </c>
      <c r="F3832">
        <v>2</v>
      </c>
      <c r="G3832" t="str">
        <f>LOOKUP(F3832,{0,6,45},{"F","L","H"})</f>
        <v>F</v>
      </c>
      <c r="H3832" t="s">
        <v>5377</v>
      </c>
      <c r="I3832" s="43" t="str">
        <f>IFERROR(VLOOKUP(#REF!,#REF!,2,FALSE),"No")</f>
        <v>No</v>
      </c>
      <c r="J3832" s="139">
        <v>0.75</v>
      </c>
      <c r="K3832" s="148">
        <v>95</v>
      </c>
      <c r="L3832" s="148"/>
      <c r="M3832" s="148"/>
      <c r="N3832" s="148"/>
      <c r="O3832" s="148"/>
      <c r="P3832" s="148"/>
      <c r="Q3832" s="148"/>
      <c r="R3832" s="148"/>
      <c r="S3832" s="148"/>
      <c r="T3832" s="148"/>
      <c r="U3832" s="148"/>
      <c r="V3832" s="148"/>
      <c r="W3832" s="148"/>
      <c r="X3832" s="139">
        <v>2</v>
      </c>
      <c r="Y3832" s="148">
        <v>1000</v>
      </c>
      <c r="Z3832" s="149"/>
      <c r="AA3832" s="148"/>
      <c r="AB3832" s="148"/>
      <c r="AC3832" s="148"/>
      <c r="AD3832" s="148"/>
      <c r="AE3832" s="148"/>
      <c r="AF3832" s="148"/>
      <c r="AG3832" s="148"/>
      <c r="AH3832" s="148"/>
      <c r="AI3832" s="148"/>
      <c r="AJ3832" s="148"/>
      <c r="AK3832" s="148"/>
      <c r="AL3832" s="139">
        <v>0</v>
      </c>
      <c r="AM3832" s="139">
        <v>0</v>
      </c>
      <c r="AN3832" s="148">
        <f t="shared" si="532"/>
        <v>1000</v>
      </c>
      <c r="AO3832" s="148">
        <f t="shared" si="533"/>
        <v>95</v>
      </c>
      <c r="AP3832" s="148">
        <v>7</v>
      </c>
      <c r="AQ3832" s="140">
        <v>13</v>
      </c>
      <c r="AS3832" s="42">
        <f t="shared" si="534"/>
        <v>6116.4303939503779</v>
      </c>
      <c r="AT3832" s="101">
        <f t="shared" si="535"/>
        <v>0</v>
      </c>
      <c r="AU3832" s="42">
        <f t="shared" si="536"/>
        <v>6116.4303939503779</v>
      </c>
      <c r="AV3832" s="42">
        <f t="shared" si="537"/>
        <v>2500.8432093441561</v>
      </c>
      <c r="AW3832" s="102">
        <f t="shared" si="538"/>
        <v>585.0096169344007</v>
      </c>
      <c r="AX3832" s="43">
        <f t="shared" si="531"/>
        <v>0.75</v>
      </c>
      <c r="AY3832" s="43" t="str">
        <f t="shared" si="539"/>
        <v>UTGS</v>
      </c>
    </row>
    <row r="3833" spans="1:51" hidden="1" x14ac:dyDescent="0.2">
      <c r="A3833" s="38">
        <v>3826</v>
      </c>
      <c r="B3833" t="s">
        <v>5806</v>
      </c>
      <c r="C3833" t="s">
        <v>292</v>
      </c>
      <c r="D3833">
        <v>14500</v>
      </c>
      <c r="E3833" t="s">
        <v>215</v>
      </c>
      <c r="F3833">
        <v>5</v>
      </c>
      <c r="G3833" t="str">
        <f>LOOKUP(F3833,{0,6,45},{"F","L","H"})</f>
        <v>F</v>
      </c>
      <c r="H3833" t="s">
        <v>1671</v>
      </c>
      <c r="I3833" s="43" t="str">
        <f>IFERROR(VLOOKUP(#REF!,#REF!,2,FALSE),"No")</f>
        <v>No</v>
      </c>
      <c r="J3833" s="139">
        <v>2</v>
      </c>
      <c r="K3833" s="148">
        <v>99</v>
      </c>
      <c r="L3833" s="148"/>
      <c r="M3833" s="148"/>
      <c r="N3833" s="148"/>
      <c r="O3833" s="148"/>
      <c r="P3833" s="148"/>
      <c r="Q3833" s="148"/>
      <c r="R3833" s="148"/>
      <c r="S3833" s="148"/>
      <c r="T3833" s="148"/>
      <c r="U3833" s="148"/>
      <c r="V3833" s="148"/>
      <c r="W3833" s="148"/>
      <c r="X3833" s="139">
        <v>2</v>
      </c>
      <c r="Y3833" s="148">
        <v>93.92</v>
      </c>
      <c r="Z3833" s="148">
        <v>6</v>
      </c>
      <c r="AA3833" s="148">
        <v>906.08</v>
      </c>
      <c r="AB3833" s="148"/>
      <c r="AC3833" s="148"/>
      <c r="AD3833" s="148"/>
      <c r="AE3833" s="148"/>
      <c r="AF3833" s="148"/>
      <c r="AG3833" s="148"/>
      <c r="AH3833" s="148"/>
      <c r="AI3833" s="148"/>
      <c r="AJ3833" s="148"/>
      <c r="AK3833" s="148"/>
      <c r="AL3833" s="139">
        <v>0</v>
      </c>
      <c r="AM3833" s="139">
        <v>0</v>
      </c>
      <c r="AN3833" s="148">
        <f t="shared" si="532"/>
        <v>1000</v>
      </c>
      <c r="AO3833" s="148">
        <f t="shared" si="533"/>
        <v>99</v>
      </c>
      <c r="AP3833" s="148">
        <v>7</v>
      </c>
      <c r="AQ3833" s="140">
        <v>7</v>
      </c>
      <c r="AS3833" s="42">
        <f t="shared" si="534"/>
        <v>7225.3643052746038</v>
      </c>
      <c r="AT3833" s="101">
        <f t="shared" si="535"/>
        <v>0</v>
      </c>
      <c r="AU3833" s="42">
        <f t="shared" si="536"/>
        <v>7225.3643052746038</v>
      </c>
      <c r="AV3833" s="42">
        <f t="shared" si="537"/>
        <v>8206.61190306772</v>
      </c>
      <c r="AW3833" s="102">
        <f t="shared" si="538"/>
        <v>10791.333333333334</v>
      </c>
      <c r="AX3833" s="43">
        <f t="shared" si="531"/>
        <v>2</v>
      </c>
      <c r="AY3833" s="43" t="str">
        <f t="shared" si="539"/>
        <v>UTFS</v>
      </c>
    </row>
    <row r="3834" spans="1:51" hidden="1" x14ac:dyDescent="0.2">
      <c r="A3834" s="38">
        <v>3827</v>
      </c>
      <c r="B3834" t="s">
        <v>5806</v>
      </c>
      <c r="C3834" t="s">
        <v>5746</v>
      </c>
      <c r="D3834">
        <v>17800</v>
      </c>
      <c r="E3834" t="s">
        <v>197</v>
      </c>
      <c r="F3834">
        <v>2</v>
      </c>
      <c r="G3834" t="str">
        <f>LOOKUP(F3834,{0,6,45},{"F","L","H"})</f>
        <v>F</v>
      </c>
      <c r="H3834" t="s">
        <v>1672</v>
      </c>
      <c r="I3834" s="43" t="str">
        <f>IFERROR(VLOOKUP(#REF!,#REF!,2,FALSE),"No")</f>
        <v>No</v>
      </c>
      <c r="J3834" s="139">
        <v>2</v>
      </c>
      <c r="K3834" s="148">
        <v>30</v>
      </c>
      <c r="L3834" s="148"/>
      <c r="M3834" s="148"/>
      <c r="N3834" s="148"/>
      <c r="O3834" s="148"/>
      <c r="P3834" s="148"/>
      <c r="Q3834" s="148"/>
      <c r="R3834" s="148"/>
      <c r="S3834" s="148"/>
      <c r="T3834" s="148"/>
      <c r="U3834" s="148"/>
      <c r="V3834" s="148"/>
      <c r="W3834" s="148"/>
      <c r="X3834" s="139">
        <v>1.25</v>
      </c>
      <c r="Y3834" s="148">
        <v>102</v>
      </c>
      <c r="Z3834" s="148">
        <v>4</v>
      </c>
      <c r="AA3834" s="148">
        <v>898</v>
      </c>
      <c r="AB3834" s="148"/>
      <c r="AC3834" s="148"/>
      <c r="AD3834" s="148"/>
      <c r="AE3834" s="148"/>
      <c r="AF3834" s="148"/>
      <c r="AG3834" s="148"/>
      <c r="AH3834" s="148"/>
      <c r="AI3834" s="148"/>
      <c r="AJ3834" s="148"/>
      <c r="AK3834" s="148"/>
      <c r="AL3834" s="139">
        <v>0</v>
      </c>
      <c r="AM3834" s="139">
        <v>0</v>
      </c>
      <c r="AN3834" s="148">
        <f t="shared" si="532"/>
        <v>1000</v>
      </c>
      <c r="AO3834" s="148">
        <f t="shared" si="533"/>
        <v>30</v>
      </c>
      <c r="AP3834" s="148">
        <v>9</v>
      </c>
      <c r="AQ3834" s="140">
        <v>11</v>
      </c>
      <c r="AS3834" s="42">
        <f t="shared" si="534"/>
        <v>2189.5043349316979</v>
      </c>
      <c r="AT3834" s="101">
        <f t="shared" si="535"/>
        <v>0</v>
      </c>
      <c r="AU3834" s="42">
        <f t="shared" si="536"/>
        <v>2189.5043349316979</v>
      </c>
      <c r="AV3834" s="42">
        <f t="shared" si="537"/>
        <v>3547.3656110430938</v>
      </c>
      <c r="AW3834" s="102">
        <f t="shared" si="538"/>
        <v>15242</v>
      </c>
      <c r="AX3834" s="43">
        <f t="shared" si="531"/>
        <v>2</v>
      </c>
      <c r="AY3834" s="43" t="str">
        <f t="shared" si="539"/>
        <v>UTTSS</v>
      </c>
    </row>
    <row r="3835" spans="1:51" hidden="1" x14ac:dyDescent="0.2">
      <c r="A3835" s="38">
        <v>3828</v>
      </c>
      <c r="B3835" t="s">
        <v>362</v>
      </c>
      <c r="C3835" t="s">
        <v>289</v>
      </c>
      <c r="D3835">
        <v>320</v>
      </c>
      <c r="E3835" t="s">
        <v>1243</v>
      </c>
      <c r="F3835">
        <v>0.25</v>
      </c>
      <c r="G3835" t="str">
        <f>LOOKUP(F3835,{0,6,45},{"F","L","H"})</f>
        <v>F</v>
      </c>
      <c r="H3835" t="s">
        <v>5379</v>
      </c>
      <c r="I3835" s="43" t="str">
        <f>IFERROR(VLOOKUP(#REF!,#REF!,2,FALSE),"No")</f>
        <v>No</v>
      </c>
      <c r="J3835" s="149">
        <v>0.75</v>
      </c>
      <c r="K3835" s="148">
        <v>22</v>
      </c>
      <c r="L3835" s="148"/>
      <c r="M3835" s="148"/>
      <c r="N3835" s="148"/>
      <c r="O3835" s="148"/>
      <c r="P3835" s="148"/>
      <c r="Q3835" s="148"/>
      <c r="R3835" s="148"/>
      <c r="S3835" s="148"/>
      <c r="T3835" s="148"/>
      <c r="U3835" s="148"/>
      <c r="V3835" s="148"/>
      <c r="W3835" s="148"/>
      <c r="X3835" s="139">
        <v>2</v>
      </c>
      <c r="Y3835" s="148">
        <v>908.09</v>
      </c>
      <c r="Z3835" s="148">
        <v>4</v>
      </c>
      <c r="AA3835" s="148">
        <v>91.91</v>
      </c>
      <c r="AB3835" s="148"/>
      <c r="AC3835" s="148"/>
      <c r="AD3835" s="148"/>
      <c r="AE3835" s="148"/>
      <c r="AF3835" s="148"/>
      <c r="AG3835" s="148"/>
      <c r="AH3835" s="148"/>
      <c r="AI3835" s="148"/>
      <c r="AJ3835" s="148"/>
      <c r="AK3835" s="148"/>
      <c r="AL3835" s="139">
        <v>0</v>
      </c>
      <c r="AM3835" s="139">
        <v>0</v>
      </c>
      <c r="AN3835" s="148">
        <f t="shared" si="532"/>
        <v>1000</v>
      </c>
      <c r="AO3835" s="148">
        <f t="shared" si="533"/>
        <v>22</v>
      </c>
      <c r="AP3835" s="148">
        <v>23</v>
      </c>
      <c r="AQ3835" s="140">
        <v>23</v>
      </c>
      <c r="AS3835" s="42">
        <f t="shared" si="534"/>
        <v>1416.4365122832455</v>
      </c>
      <c r="AT3835" s="101">
        <f t="shared" si="535"/>
        <v>0</v>
      </c>
      <c r="AU3835" s="42">
        <f t="shared" si="536"/>
        <v>1416.4365122832455</v>
      </c>
      <c r="AV3835" s="42">
        <f t="shared" si="537"/>
        <v>1442.1720183249579</v>
      </c>
      <c r="AW3835" s="102">
        <f t="shared" si="538"/>
        <v>431</v>
      </c>
      <c r="AX3835" s="43">
        <f t="shared" ref="AX3835:AX3898" si="540">IF(J3835&gt;0,J3835,R3835)</f>
        <v>0.75</v>
      </c>
      <c r="AY3835" s="43" t="str">
        <f t="shared" si="539"/>
        <v>UTGS</v>
      </c>
    </row>
    <row r="3836" spans="1:51" hidden="1" x14ac:dyDescent="0.2">
      <c r="A3836" s="38">
        <v>3829</v>
      </c>
      <c r="B3836" t="s">
        <v>362</v>
      </c>
      <c r="C3836" t="s">
        <v>289</v>
      </c>
      <c r="D3836">
        <v>320</v>
      </c>
      <c r="E3836" t="s">
        <v>1228</v>
      </c>
      <c r="F3836">
        <v>0.25</v>
      </c>
      <c r="G3836" t="str">
        <f>LOOKUP(F3836,{0,6,45},{"F","L","H"})</f>
        <v>F</v>
      </c>
      <c r="H3836" t="s">
        <v>5380</v>
      </c>
      <c r="I3836" s="43" t="str">
        <f>IFERROR(VLOOKUP(#REF!,#REF!,2,FALSE),"No")</f>
        <v>No</v>
      </c>
      <c r="J3836" s="139">
        <v>1.25</v>
      </c>
      <c r="K3836" s="148">
        <v>174</v>
      </c>
      <c r="L3836" s="148"/>
      <c r="M3836" s="148"/>
      <c r="N3836" s="148"/>
      <c r="O3836" s="148"/>
      <c r="P3836" s="148"/>
      <c r="Q3836" s="148"/>
      <c r="R3836" s="148"/>
      <c r="S3836" s="148"/>
      <c r="T3836" s="148"/>
      <c r="U3836" s="148"/>
      <c r="V3836" s="148"/>
      <c r="W3836" s="148"/>
      <c r="X3836" s="139">
        <v>2</v>
      </c>
      <c r="Y3836" s="148">
        <v>882.5</v>
      </c>
      <c r="Z3836" s="148">
        <v>6</v>
      </c>
      <c r="AA3836" s="148">
        <v>117.5</v>
      </c>
      <c r="AB3836" s="148"/>
      <c r="AC3836" s="148"/>
      <c r="AD3836" s="148"/>
      <c r="AE3836" s="148"/>
      <c r="AF3836" s="148"/>
      <c r="AG3836" s="148"/>
      <c r="AH3836" s="148"/>
      <c r="AI3836" s="148"/>
      <c r="AJ3836" s="148"/>
      <c r="AK3836" s="148"/>
      <c r="AL3836" s="139">
        <v>0</v>
      </c>
      <c r="AM3836" s="139">
        <v>0</v>
      </c>
      <c r="AN3836" s="148">
        <f t="shared" si="532"/>
        <v>1000</v>
      </c>
      <c r="AO3836" s="148">
        <f t="shared" si="533"/>
        <v>174</v>
      </c>
      <c r="AP3836" s="148">
        <v>8</v>
      </c>
      <c r="AQ3836" s="140">
        <v>123</v>
      </c>
      <c r="AS3836" s="42">
        <f t="shared" si="534"/>
        <v>12965.34514260385</v>
      </c>
      <c r="AT3836" s="101">
        <f t="shared" si="535"/>
        <v>0</v>
      </c>
      <c r="AU3836" s="42">
        <f t="shared" si="536"/>
        <v>12965.34514260385</v>
      </c>
      <c r="AV3836" s="42">
        <f t="shared" si="537"/>
        <v>290.6061928575125</v>
      </c>
      <c r="AW3836" s="102">
        <f t="shared" si="538"/>
        <v>431</v>
      </c>
      <c r="AX3836" s="43">
        <f t="shared" si="540"/>
        <v>1.25</v>
      </c>
      <c r="AY3836" s="43" t="str">
        <f t="shared" si="539"/>
        <v>UTGS</v>
      </c>
    </row>
    <row r="3837" spans="1:51" hidden="1" x14ac:dyDescent="0.2">
      <c r="A3837" s="38">
        <v>3830</v>
      </c>
      <c r="B3837" t="s">
        <v>5806</v>
      </c>
      <c r="C3837" t="s">
        <v>5746</v>
      </c>
      <c r="D3837">
        <v>44350</v>
      </c>
      <c r="E3837" t="s">
        <v>215</v>
      </c>
      <c r="F3837">
        <v>45</v>
      </c>
      <c r="G3837" t="str">
        <f>LOOKUP(F3837,{0,6,45},{"F","L","H"})</f>
        <v>H</v>
      </c>
      <c r="H3837" t="s">
        <v>2019</v>
      </c>
      <c r="I3837" s="43" t="str">
        <f>IFERROR(VLOOKUP(#REF!,#REF!,2,FALSE),"No")</f>
        <v>No</v>
      </c>
      <c r="J3837" s="139">
        <v>2</v>
      </c>
      <c r="K3837" s="148">
        <v>301</v>
      </c>
      <c r="L3837" s="148"/>
      <c r="M3837" s="148"/>
      <c r="N3837" s="148"/>
      <c r="O3837" s="148"/>
      <c r="P3837" s="148"/>
      <c r="Q3837" s="148"/>
      <c r="R3837" s="148"/>
      <c r="S3837" s="148"/>
      <c r="T3837" s="148"/>
      <c r="U3837" s="148"/>
      <c r="V3837" s="148"/>
      <c r="W3837" s="148"/>
      <c r="X3837" s="139">
        <v>4</v>
      </c>
      <c r="Y3837" s="148">
        <v>1000</v>
      </c>
      <c r="Z3837" s="149"/>
      <c r="AA3837" s="148"/>
      <c r="AB3837" s="148"/>
      <c r="AC3837" s="148"/>
      <c r="AD3837" s="148"/>
      <c r="AE3837" s="148"/>
      <c r="AF3837" s="148"/>
      <c r="AG3837" s="148"/>
      <c r="AH3837" s="148"/>
      <c r="AI3837" s="148"/>
      <c r="AJ3837" s="148"/>
      <c r="AK3837" s="148"/>
      <c r="AL3837" s="139">
        <v>0</v>
      </c>
      <c r="AM3837" s="139">
        <v>0</v>
      </c>
      <c r="AN3837" s="148">
        <f t="shared" si="532"/>
        <v>1000</v>
      </c>
      <c r="AO3837" s="148">
        <f t="shared" si="533"/>
        <v>301</v>
      </c>
      <c r="AP3837" s="148">
        <v>1</v>
      </c>
      <c r="AQ3837" s="140">
        <v>1</v>
      </c>
      <c r="AS3837" s="42">
        <f t="shared" si="534"/>
        <v>21968.026827148038</v>
      </c>
      <c r="AT3837" s="101">
        <f t="shared" si="535"/>
        <v>0</v>
      </c>
      <c r="AU3837" s="42">
        <f t="shared" si="536"/>
        <v>21968.026827148038</v>
      </c>
      <c r="AV3837" s="42">
        <f t="shared" si="537"/>
        <v>39680.961721474036</v>
      </c>
      <c r="AW3837" s="102">
        <f t="shared" si="538"/>
        <v>60371.752872868376</v>
      </c>
      <c r="AX3837" s="43">
        <f t="shared" si="540"/>
        <v>2</v>
      </c>
      <c r="AY3837" s="43" t="str">
        <f t="shared" si="539"/>
        <v>UTTSS</v>
      </c>
    </row>
    <row r="3838" spans="1:51" hidden="1" x14ac:dyDescent="0.2">
      <c r="A3838" s="38">
        <v>3831</v>
      </c>
      <c r="B3838" t="s">
        <v>5806</v>
      </c>
      <c r="C3838" t="s">
        <v>5746</v>
      </c>
      <c r="D3838">
        <v>18200</v>
      </c>
      <c r="E3838" t="s">
        <v>215</v>
      </c>
      <c r="F3838">
        <v>10</v>
      </c>
      <c r="G3838" t="str">
        <f>LOOKUP(F3838,{0,6,45},{"F","L","H"})</f>
        <v>L</v>
      </c>
      <c r="H3838" t="s">
        <v>320</v>
      </c>
      <c r="I3838" s="43" t="str">
        <f>IFERROR(VLOOKUP(#REF!,#REF!,2,FALSE),"No")</f>
        <v>No</v>
      </c>
      <c r="J3838" s="139">
        <v>2</v>
      </c>
      <c r="K3838" s="148">
        <v>266</v>
      </c>
      <c r="L3838" s="148"/>
      <c r="M3838" s="148"/>
      <c r="N3838" s="148"/>
      <c r="O3838" s="148"/>
      <c r="P3838" s="148"/>
      <c r="Q3838" s="148"/>
      <c r="R3838" s="148"/>
      <c r="S3838" s="148"/>
      <c r="T3838" s="148"/>
      <c r="U3838" s="148"/>
      <c r="V3838" s="148"/>
      <c r="W3838" s="148"/>
      <c r="X3838" s="139">
        <v>2</v>
      </c>
      <c r="Y3838" s="148">
        <v>22</v>
      </c>
      <c r="Z3838" s="148">
        <v>4</v>
      </c>
      <c r="AA3838" s="148">
        <v>978</v>
      </c>
      <c r="AB3838" s="148"/>
      <c r="AC3838" s="148"/>
      <c r="AD3838" s="148"/>
      <c r="AE3838" s="148"/>
      <c r="AF3838" s="148"/>
      <c r="AG3838" s="148"/>
      <c r="AH3838" s="148"/>
      <c r="AI3838" s="148"/>
      <c r="AJ3838" s="148"/>
      <c r="AK3838" s="148"/>
      <c r="AL3838" s="139">
        <v>0</v>
      </c>
      <c r="AM3838" s="139">
        <v>0</v>
      </c>
      <c r="AN3838" s="148">
        <f t="shared" si="532"/>
        <v>1000</v>
      </c>
      <c r="AO3838" s="148">
        <f t="shared" si="533"/>
        <v>266</v>
      </c>
      <c r="AP3838" s="148">
        <v>3</v>
      </c>
      <c r="AQ3838" s="140">
        <v>4</v>
      </c>
      <c r="AS3838" s="42">
        <f t="shared" si="534"/>
        <v>19413.605103061058</v>
      </c>
      <c r="AT3838" s="101">
        <f t="shared" si="535"/>
        <v>0</v>
      </c>
      <c r="AU3838" s="42">
        <f t="shared" si="536"/>
        <v>19413.605103061058</v>
      </c>
      <c r="AV3838" s="42">
        <f t="shared" si="537"/>
        <v>9880.8054303685076</v>
      </c>
      <c r="AW3838" s="102">
        <f t="shared" si="538"/>
        <v>17706.400000000001</v>
      </c>
      <c r="AX3838" s="43">
        <f t="shared" si="540"/>
        <v>2</v>
      </c>
      <c r="AY3838" s="43" t="str">
        <f t="shared" si="539"/>
        <v>UTTSS</v>
      </c>
    </row>
    <row r="3839" spans="1:51" hidden="1" x14ac:dyDescent="0.2">
      <c r="A3839" s="38">
        <v>3832</v>
      </c>
      <c r="B3839" t="s">
        <v>362</v>
      </c>
      <c r="C3839" t="s">
        <v>289</v>
      </c>
      <c r="D3839">
        <v>955</v>
      </c>
      <c r="E3839" t="s">
        <v>195</v>
      </c>
      <c r="F3839">
        <v>2</v>
      </c>
      <c r="G3839" t="str">
        <f>LOOKUP(F3839,{0,6,45},{"F","L","H"})</f>
        <v>F</v>
      </c>
      <c r="H3839" t="s">
        <v>5381</v>
      </c>
      <c r="I3839" s="43" t="str">
        <f>IFERROR(VLOOKUP(#REF!,#REF!,2,FALSE),"No")</f>
        <v>No</v>
      </c>
      <c r="J3839" s="139">
        <v>0.75</v>
      </c>
      <c r="K3839" s="148">
        <v>53</v>
      </c>
      <c r="L3839" s="148"/>
      <c r="M3839" s="148"/>
      <c r="N3839" s="148"/>
      <c r="O3839" s="148"/>
      <c r="P3839" s="148"/>
      <c r="Q3839" s="148"/>
      <c r="R3839" s="148"/>
      <c r="S3839" s="148"/>
      <c r="T3839" s="148"/>
      <c r="U3839" s="148"/>
      <c r="V3839" s="148"/>
      <c r="W3839" s="148"/>
      <c r="X3839" s="139">
        <v>2</v>
      </c>
      <c r="Y3839" s="148">
        <v>756.18</v>
      </c>
      <c r="Z3839" s="149">
        <v>4</v>
      </c>
      <c r="AA3839" s="148">
        <v>243.82</v>
      </c>
      <c r="AB3839" s="148"/>
      <c r="AC3839" s="148"/>
      <c r="AD3839" s="148"/>
      <c r="AE3839" s="148"/>
      <c r="AF3839" s="148"/>
      <c r="AG3839" s="148"/>
      <c r="AH3839" s="148"/>
      <c r="AI3839" s="148"/>
      <c r="AJ3839" s="148"/>
      <c r="AK3839" s="148"/>
      <c r="AL3839" s="139">
        <v>0</v>
      </c>
      <c r="AM3839" s="139">
        <v>0</v>
      </c>
      <c r="AN3839" s="148">
        <f t="shared" si="532"/>
        <v>1000</v>
      </c>
      <c r="AO3839" s="148">
        <f t="shared" si="533"/>
        <v>53</v>
      </c>
      <c r="AP3839" s="148">
        <v>21</v>
      </c>
      <c r="AQ3839" s="140">
        <v>29</v>
      </c>
      <c r="AS3839" s="42">
        <f t="shared" si="534"/>
        <v>3412.3243250460005</v>
      </c>
      <c r="AT3839" s="101">
        <f t="shared" si="535"/>
        <v>0</v>
      </c>
      <c r="AU3839" s="42">
        <f t="shared" si="536"/>
        <v>3412.3243250460005</v>
      </c>
      <c r="AV3839" s="42">
        <f t="shared" si="537"/>
        <v>1181.3500386715184</v>
      </c>
      <c r="AW3839" s="102">
        <f t="shared" si="538"/>
        <v>1475.8772811117678</v>
      </c>
      <c r="AX3839" s="43">
        <f t="shared" si="540"/>
        <v>0.75</v>
      </c>
      <c r="AY3839" s="43" t="str">
        <f t="shared" si="539"/>
        <v>UTGS</v>
      </c>
    </row>
    <row r="3840" spans="1:51" hidden="1" x14ac:dyDescent="0.2">
      <c r="A3840" s="38">
        <v>3833</v>
      </c>
      <c r="B3840" t="s">
        <v>362</v>
      </c>
      <c r="C3840" t="s">
        <v>289</v>
      </c>
      <c r="D3840">
        <v>320</v>
      </c>
      <c r="E3840" t="s">
        <v>1236</v>
      </c>
      <c r="F3840">
        <v>0.25</v>
      </c>
      <c r="G3840" t="str">
        <f>LOOKUP(F3840,{0,6,45},{"F","L","H"})</f>
        <v>F</v>
      </c>
      <c r="H3840" t="s">
        <v>5382</v>
      </c>
      <c r="I3840" s="43" t="str">
        <f>IFERROR(VLOOKUP(#REF!,#REF!,2,FALSE),"No")</f>
        <v>No</v>
      </c>
      <c r="J3840" s="139">
        <v>0.75</v>
      </c>
      <c r="K3840" s="148">
        <v>120.89</v>
      </c>
      <c r="L3840" s="148">
        <v>1.25</v>
      </c>
      <c r="M3840" s="148">
        <v>2.76</v>
      </c>
      <c r="N3840" s="148"/>
      <c r="O3840" s="148"/>
      <c r="P3840" s="148"/>
      <c r="Q3840" s="148"/>
      <c r="R3840" s="148"/>
      <c r="S3840" s="148"/>
      <c r="T3840" s="148"/>
      <c r="U3840" s="148"/>
      <c r="V3840" s="148"/>
      <c r="W3840" s="148"/>
      <c r="X3840" s="139">
        <v>1.25</v>
      </c>
      <c r="Y3840" s="148">
        <v>324.5</v>
      </c>
      <c r="Z3840" s="149">
        <v>2</v>
      </c>
      <c r="AA3840" s="148">
        <v>623.08000000000004</v>
      </c>
      <c r="AB3840" s="148">
        <v>6</v>
      </c>
      <c r="AC3840" s="148">
        <v>52.42</v>
      </c>
      <c r="AD3840" s="148"/>
      <c r="AE3840" s="148"/>
      <c r="AF3840" s="148"/>
      <c r="AG3840" s="148"/>
      <c r="AH3840" s="148"/>
      <c r="AI3840" s="148"/>
      <c r="AJ3840" s="148"/>
      <c r="AK3840" s="148"/>
      <c r="AL3840" s="139">
        <v>0</v>
      </c>
      <c r="AM3840" s="139">
        <v>0</v>
      </c>
      <c r="AN3840" s="148">
        <f t="shared" si="532"/>
        <v>1000</v>
      </c>
      <c r="AO3840" s="148">
        <f t="shared" si="533"/>
        <v>123.65</v>
      </c>
      <c r="AP3840" s="148">
        <v>14</v>
      </c>
      <c r="AQ3840" s="140">
        <v>81</v>
      </c>
      <c r="AS3840" s="42">
        <f t="shared" si="534"/>
        <v>7988.9758338101501</v>
      </c>
      <c r="AT3840" s="101">
        <f t="shared" si="535"/>
        <v>0</v>
      </c>
      <c r="AU3840" s="42">
        <f t="shared" si="536"/>
        <v>7988.9758338101501</v>
      </c>
      <c r="AV3840" s="42">
        <f t="shared" si="537"/>
        <v>421.98407557375356</v>
      </c>
      <c r="AW3840" s="102">
        <f t="shared" si="538"/>
        <v>431</v>
      </c>
      <c r="AX3840" s="43">
        <f t="shared" si="540"/>
        <v>0.75</v>
      </c>
      <c r="AY3840" s="43" t="str">
        <f t="shared" si="539"/>
        <v>UTGS</v>
      </c>
    </row>
    <row r="3841" spans="1:51" hidden="1" x14ac:dyDescent="0.2">
      <c r="A3841" s="38">
        <v>3834</v>
      </c>
      <c r="B3841" t="s">
        <v>5806</v>
      </c>
      <c r="C3841" t="s">
        <v>5746</v>
      </c>
      <c r="D3841">
        <v>3300</v>
      </c>
      <c r="E3841" t="s">
        <v>207</v>
      </c>
      <c r="F3841">
        <v>2</v>
      </c>
      <c r="G3841" t="str">
        <f>LOOKUP(F3841,{0,6,45},{"F","L","H"})</f>
        <v>F</v>
      </c>
      <c r="H3841" t="s">
        <v>994</v>
      </c>
      <c r="I3841" s="43" t="str">
        <f>IFERROR(VLOOKUP(#REF!,#REF!,2,FALSE),"No")</f>
        <v>No</v>
      </c>
      <c r="J3841" s="139">
        <v>2</v>
      </c>
      <c r="K3841" s="148">
        <v>278.43</v>
      </c>
      <c r="L3841" s="148"/>
      <c r="M3841" s="148"/>
      <c r="N3841" s="148"/>
      <c r="O3841" s="148"/>
      <c r="P3841" s="148"/>
      <c r="Q3841" s="148"/>
      <c r="R3841" s="148"/>
      <c r="S3841" s="148"/>
      <c r="T3841" s="148"/>
      <c r="U3841" s="148"/>
      <c r="V3841" s="148"/>
      <c r="W3841" s="148"/>
      <c r="X3841" s="139">
        <v>2</v>
      </c>
      <c r="Y3841" s="148">
        <v>156</v>
      </c>
      <c r="Z3841" s="148">
        <v>6</v>
      </c>
      <c r="AA3841" s="148">
        <v>844</v>
      </c>
      <c r="AB3841" s="148"/>
      <c r="AC3841" s="148"/>
      <c r="AD3841" s="148"/>
      <c r="AE3841" s="148"/>
      <c r="AF3841" s="148"/>
      <c r="AG3841" s="148"/>
      <c r="AH3841" s="148"/>
      <c r="AI3841" s="148"/>
      <c r="AJ3841" s="148"/>
      <c r="AK3841" s="148"/>
      <c r="AL3841" s="139">
        <v>0</v>
      </c>
      <c r="AM3841" s="139">
        <v>0</v>
      </c>
      <c r="AN3841" s="148">
        <f t="shared" si="532"/>
        <v>1000</v>
      </c>
      <c r="AO3841" s="148">
        <f t="shared" si="533"/>
        <v>278.43</v>
      </c>
      <c r="AP3841" s="148">
        <v>4</v>
      </c>
      <c r="AQ3841" s="140">
        <v>4</v>
      </c>
      <c r="AS3841" s="42">
        <f t="shared" si="534"/>
        <v>20320.789732501089</v>
      </c>
      <c r="AT3841" s="101">
        <f t="shared" si="535"/>
        <v>0</v>
      </c>
      <c r="AU3841" s="42">
        <f t="shared" si="536"/>
        <v>20320.789732501089</v>
      </c>
      <c r="AV3841" s="42">
        <f t="shared" si="537"/>
        <v>13934.46043036851</v>
      </c>
      <c r="AW3841" s="102">
        <f t="shared" si="538"/>
        <v>2145.6666666666665</v>
      </c>
      <c r="AX3841" s="43">
        <f t="shared" si="540"/>
        <v>2</v>
      </c>
      <c r="AY3841" s="43" t="str">
        <f t="shared" si="539"/>
        <v>UTTSS</v>
      </c>
    </row>
    <row r="3842" spans="1:51" hidden="1" x14ac:dyDescent="0.2">
      <c r="A3842" s="38">
        <v>3835</v>
      </c>
      <c r="B3842" t="s">
        <v>362</v>
      </c>
      <c r="C3842" t="s">
        <v>289</v>
      </c>
      <c r="D3842">
        <v>306</v>
      </c>
      <c r="E3842" t="s">
        <v>1224</v>
      </c>
      <c r="F3842">
        <v>0.25</v>
      </c>
      <c r="G3842" t="str">
        <f>LOOKUP(F3842,{0,6,45},{"F","L","H"})</f>
        <v>F</v>
      </c>
      <c r="H3842" t="s">
        <v>5383</v>
      </c>
      <c r="I3842" s="43" t="str">
        <f>IFERROR(VLOOKUP(#REF!,#REF!,2,FALSE),"No")</f>
        <v>No</v>
      </c>
      <c r="J3842" s="139">
        <v>0.75</v>
      </c>
      <c r="K3842" s="148">
        <v>62</v>
      </c>
      <c r="L3842" s="148"/>
      <c r="M3842" s="148"/>
      <c r="N3842" s="148"/>
      <c r="O3842" s="148"/>
      <c r="P3842" s="148"/>
      <c r="Q3842" s="148"/>
      <c r="R3842" s="148"/>
      <c r="S3842" s="148"/>
      <c r="T3842" s="148"/>
      <c r="U3842" s="148"/>
      <c r="V3842" s="148"/>
      <c r="W3842" s="148"/>
      <c r="X3842" s="139">
        <v>2</v>
      </c>
      <c r="Y3842" s="148">
        <v>1000</v>
      </c>
      <c r="Z3842" s="149"/>
      <c r="AA3842" s="148"/>
      <c r="AB3842" s="148"/>
      <c r="AC3842" s="148"/>
      <c r="AD3842" s="148"/>
      <c r="AE3842" s="148"/>
      <c r="AF3842" s="148"/>
      <c r="AG3842" s="148"/>
      <c r="AH3842" s="148"/>
      <c r="AI3842" s="148"/>
      <c r="AJ3842" s="148"/>
      <c r="AK3842" s="148"/>
      <c r="AL3842" s="139">
        <v>0</v>
      </c>
      <c r="AM3842" s="139">
        <v>0</v>
      </c>
      <c r="AN3842" s="148">
        <f t="shared" si="532"/>
        <v>1000</v>
      </c>
      <c r="AO3842" s="148">
        <f t="shared" si="533"/>
        <v>62</v>
      </c>
      <c r="AP3842" s="148">
        <v>9</v>
      </c>
      <c r="AQ3842" s="140">
        <v>9</v>
      </c>
      <c r="AS3842" s="42">
        <f t="shared" si="534"/>
        <v>3991.7756255255099</v>
      </c>
      <c r="AT3842" s="101">
        <f t="shared" si="535"/>
        <v>0</v>
      </c>
      <c r="AU3842" s="42">
        <f t="shared" si="536"/>
        <v>3991.7756255255099</v>
      </c>
      <c r="AV3842" s="42">
        <f t="shared" si="537"/>
        <v>3612.3290801637813</v>
      </c>
      <c r="AW3842" s="102">
        <f t="shared" si="538"/>
        <v>431</v>
      </c>
      <c r="AX3842" s="43">
        <f t="shared" si="540"/>
        <v>0.75</v>
      </c>
      <c r="AY3842" s="43" t="str">
        <f t="shared" si="539"/>
        <v>UTGS</v>
      </c>
    </row>
    <row r="3843" spans="1:51" hidden="1" x14ac:dyDescent="0.2">
      <c r="A3843" s="38">
        <v>3836</v>
      </c>
      <c r="B3843" t="s">
        <v>5806</v>
      </c>
      <c r="C3843" t="s">
        <v>5746</v>
      </c>
      <c r="D3843">
        <v>9200</v>
      </c>
      <c r="E3843" t="s">
        <v>212</v>
      </c>
      <c r="F3843">
        <v>5</v>
      </c>
      <c r="G3843" t="str">
        <f>LOOKUP(F3843,{0,6,45},{"F","L","H"})</f>
        <v>F</v>
      </c>
      <c r="H3843" t="s">
        <v>475</v>
      </c>
      <c r="I3843" s="43" t="str">
        <f>IFERROR(VLOOKUP(#REF!,#REF!,2,FALSE),"No")</f>
        <v>No</v>
      </c>
      <c r="J3843" s="139">
        <v>2</v>
      </c>
      <c r="K3843" s="148">
        <v>52</v>
      </c>
      <c r="L3843" s="148"/>
      <c r="M3843" s="148"/>
      <c r="N3843" s="148"/>
      <c r="O3843" s="148"/>
      <c r="P3843" s="148"/>
      <c r="Q3843" s="148"/>
      <c r="R3843" s="148"/>
      <c r="S3843" s="148"/>
      <c r="T3843" s="148"/>
      <c r="U3843" s="148"/>
      <c r="V3843" s="148"/>
      <c r="W3843" s="148"/>
      <c r="X3843" s="139">
        <v>2</v>
      </c>
      <c r="Y3843" s="148">
        <v>1000</v>
      </c>
      <c r="Z3843" s="148"/>
      <c r="AA3843" s="148"/>
      <c r="AB3843" s="148"/>
      <c r="AC3843" s="148"/>
      <c r="AD3843" s="148"/>
      <c r="AE3843" s="148"/>
      <c r="AF3843" s="148"/>
      <c r="AG3843" s="148"/>
      <c r="AH3843" s="148"/>
      <c r="AI3843" s="148"/>
      <c r="AJ3843" s="148"/>
      <c r="AK3843" s="148"/>
      <c r="AL3843" s="139">
        <v>0</v>
      </c>
      <c r="AM3843" s="139">
        <v>0</v>
      </c>
      <c r="AN3843" s="148">
        <f t="shared" si="532"/>
        <v>1000</v>
      </c>
      <c r="AO3843" s="148">
        <f t="shared" si="533"/>
        <v>52</v>
      </c>
      <c r="AP3843" s="148">
        <v>2</v>
      </c>
      <c r="AQ3843" s="140">
        <v>2</v>
      </c>
      <c r="AS3843" s="42">
        <f t="shared" si="534"/>
        <v>3795.1408472149433</v>
      </c>
      <c r="AT3843" s="101">
        <f t="shared" si="535"/>
        <v>0</v>
      </c>
      <c r="AU3843" s="42">
        <f t="shared" si="536"/>
        <v>3795.1408472149433</v>
      </c>
      <c r="AV3843" s="42">
        <f t="shared" si="537"/>
        <v>16255.480860737016</v>
      </c>
      <c r="AW3843" s="102">
        <f t="shared" si="538"/>
        <v>5118</v>
      </c>
      <c r="AX3843" s="43">
        <f t="shared" si="540"/>
        <v>2</v>
      </c>
      <c r="AY3843" s="43" t="str">
        <f t="shared" si="539"/>
        <v>UTTSS</v>
      </c>
    </row>
    <row r="3844" spans="1:51" hidden="1" x14ac:dyDescent="0.2">
      <c r="A3844" s="38">
        <v>3837</v>
      </c>
      <c r="B3844" t="s">
        <v>5806</v>
      </c>
      <c r="C3844" t="s">
        <v>5746</v>
      </c>
      <c r="D3844">
        <v>17800</v>
      </c>
      <c r="E3844" t="s">
        <v>197</v>
      </c>
      <c r="F3844">
        <v>2</v>
      </c>
      <c r="G3844" t="str">
        <f>LOOKUP(F3844,{0,6,45},{"F","L","H"})</f>
        <v>F</v>
      </c>
      <c r="H3844" t="s">
        <v>1675</v>
      </c>
      <c r="I3844" s="43" t="str">
        <f>IFERROR(VLOOKUP(#REF!,#REF!,2,FALSE),"No")</f>
        <v>No</v>
      </c>
      <c r="J3844" s="139">
        <v>2</v>
      </c>
      <c r="K3844" s="148">
        <v>145</v>
      </c>
      <c r="L3844" s="148">
        <v>4</v>
      </c>
      <c r="M3844" s="148">
        <v>1</v>
      </c>
      <c r="N3844" s="148">
        <v>6</v>
      </c>
      <c r="O3844" s="148">
        <v>1</v>
      </c>
      <c r="P3844" s="148"/>
      <c r="Q3844" s="148"/>
      <c r="R3844" s="148"/>
      <c r="S3844" s="148"/>
      <c r="T3844" s="148"/>
      <c r="U3844" s="148"/>
      <c r="V3844" s="148"/>
      <c r="W3844" s="148"/>
      <c r="X3844" s="139">
        <v>8</v>
      </c>
      <c r="Y3844" s="148">
        <v>1000</v>
      </c>
      <c r="Z3844" s="148"/>
      <c r="AA3844" s="148"/>
      <c r="AB3844" s="148"/>
      <c r="AC3844" s="148"/>
      <c r="AD3844" s="148"/>
      <c r="AE3844" s="148"/>
      <c r="AF3844" s="148"/>
      <c r="AG3844" s="148"/>
      <c r="AH3844" s="148"/>
      <c r="AI3844" s="148"/>
      <c r="AJ3844" s="148"/>
      <c r="AK3844" s="148"/>
      <c r="AL3844" s="139">
        <v>0</v>
      </c>
      <c r="AM3844" s="139">
        <v>0</v>
      </c>
      <c r="AN3844" s="148">
        <f t="shared" si="532"/>
        <v>1000</v>
      </c>
      <c r="AO3844" s="148">
        <f t="shared" si="533"/>
        <v>147</v>
      </c>
      <c r="AP3844" s="148">
        <v>3</v>
      </c>
      <c r="AQ3844" s="140">
        <v>3</v>
      </c>
      <c r="AS3844" s="42">
        <f t="shared" si="534"/>
        <v>10711.667763334266</v>
      </c>
      <c r="AT3844" s="101">
        <f t="shared" si="535"/>
        <v>0</v>
      </c>
      <c r="AU3844" s="42">
        <f t="shared" si="536"/>
        <v>10711.667763334266</v>
      </c>
      <c r="AV3844" s="42">
        <f t="shared" si="537"/>
        <v>24283.653907158015</v>
      </c>
      <c r="AW3844" s="102">
        <f t="shared" si="538"/>
        <v>15242</v>
      </c>
      <c r="AX3844" s="43">
        <f t="shared" si="540"/>
        <v>2</v>
      </c>
      <c r="AY3844" s="43" t="str">
        <f t="shared" si="539"/>
        <v>UTTSS</v>
      </c>
    </row>
    <row r="3845" spans="1:51" hidden="1" x14ac:dyDescent="0.2">
      <c r="A3845" s="38">
        <v>3838</v>
      </c>
      <c r="B3845" t="s">
        <v>5806</v>
      </c>
      <c r="C3845" t="s">
        <v>5746</v>
      </c>
      <c r="D3845">
        <v>14487</v>
      </c>
      <c r="E3845" t="s">
        <v>291</v>
      </c>
      <c r="F3845">
        <v>5</v>
      </c>
      <c r="G3845" t="str">
        <f>LOOKUP(F3845,{0,6,45},{"F","L","H"})</f>
        <v>F</v>
      </c>
      <c r="H3845" t="s">
        <v>1676</v>
      </c>
      <c r="I3845" s="43" t="str">
        <f>IFERROR(VLOOKUP(#REF!,#REF!,2,FALSE),"No")</f>
        <v>No</v>
      </c>
      <c r="J3845" s="139">
        <v>2</v>
      </c>
      <c r="K3845" s="148">
        <v>392</v>
      </c>
      <c r="L3845" s="148"/>
      <c r="M3845" s="148"/>
      <c r="N3845" s="148"/>
      <c r="O3845" s="148"/>
      <c r="P3845" s="148"/>
      <c r="Q3845" s="148"/>
      <c r="R3845" s="148"/>
      <c r="S3845" s="148"/>
      <c r="T3845" s="148"/>
      <c r="U3845" s="148"/>
      <c r="V3845" s="148"/>
      <c r="W3845" s="148"/>
      <c r="X3845" s="139">
        <v>1.25</v>
      </c>
      <c r="Y3845" s="148">
        <v>106.81</v>
      </c>
      <c r="Z3845" s="148">
        <v>2</v>
      </c>
      <c r="AA3845" s="148">
        <v>223.81</v>
      </c>
      <c r="AB3845" s="148">
        <v>4</v>
      </c>
      <c r="AC3845" s="148">
        <v>669.38</v>
      </c>
      <c r="AD3845" s="148"/>
      <c r="AE3845" s="148"/>
      <c r="AF3845" s="148"/>
      <c r="AG3845" s="148"/>
      <c r="AH3845" s="148"/>
      <c r="AI3845" s="148"/>
      <c r="AJ3845" s="148"/>
      <c r="AK3845" s="148"/>
      <c r="AL3845" s="139">
        <v>0</v>
      </c>
      <c r="AM3845" s="139">
        <v>0</v>
      </c>
      <c r="AN3845" s="148">
        <f t="shared" si="532"/>
        <v>1000</v>
      </c>
      <c r="AO3845" s="148">
        <f t="shared" si="533"/>
        <v>392</v>
      </c>
      <c r="AP3845" s="148">
        <v>4</v>
      </c>
      <c r="AQ3845" s="140">
        <v>5</v>
      </c>
      <c r="AS3845" s="42">
        <f t="shared" si="534"/>
        <v>28609.523309774188</v>
      </c>
      <c r="AT3845" s="101">
        <f t="shared" si="535"/>
        <v>0</v>
      </c>
      <c r="AU3845" s="42">
        <f t="shared" si="536"/>
        <v>28609.523309774188</v>
      </c>
      <c r="AV3845" s="42">
        <f t="shared" si="537"/>
        <v>7477.0366642948065</v>
      </c>
      <c r="AW3845" s="102">
        <f t="shared" si="538"/>
        <v>10791.333333333334</v>
      </c>
      <c r="AX3845" s="43">
        <f t="shared" si="540"/>
        <v>2</v>
      </c>
      <c r="AY3845" s="43" t="str">
        <f t="shared" si="539"/>
        <v>UTTSS</v>
      </c>
    </row>
    <row r="3846" spans="1:51" hidden="1" x14ac:dyDescent="0.2">
      <c r="A3846" s="38">
        <v>3839</v>
      </c>
      <c r="B3846" t="s">
        <v>362</v>
      </c>
      <c r="C3846" t="s">
        <v>289</v>
      </c>
      <c r="D3846">
        <v>320</v>
      </c>
      <c r="E3846" t="s">
        <v>1228</v>
      </c>
      <c r="F3846">
        <v>0.25</v>
      </c>
      <c r="G3846" t="str">
        <f>LOOKUP(F3846,{0,6,45},{"F","L","H"})</f>
        <v>F</v>
      </c>
      <c r="H3846" t="s">
        <v>5384</v>
      </c>
      <c r="I3846" s="43" t="str">
        <f>IFERROR(VLOOKUP(#REF!,#REF!,2,FALSE),"No")</f>
        <v>No</v>
      </c>
      <c r="J3846" s="139">
        <v>0.75</v>
      </c>
      <c r="K3846" s="148">
        <v>33</v>
      </c>
      <c r="L3846" s="148"/>
      <c r="M3846" s="148"/>
      <c r="N3846" s="148"/>
      <c r="O3846" s="148"/>
      <c r="P3846" s="148"/>
      <c r="Q3846" s="148"/>
      <c r="R3846" s="148"/>
      <c r="S3846" s="148"/>
      <c r="T3846" s="148"/>
      <c r="U3846" s="148"/>
      <c r="V3846" s="148"/>
      <c r="W3846" s="148"/>
      <c r="X3846" s="139">
        <v>2</v>
      </c>
      <c r="Y3846" s="148">
        <v>164.25</v>
      </c>
      <c r="Z3846" s="148">
        <v>4</v>
      </c>
      <c r="AA3846" s="148">
        <v>835.75</v>
      </c>
      <c r="AB3846" s="148"/>
      <c r="AC3846" s="148"/>
      <c r="AD3846" s="148"/>
      <c r="AE3846" s="148"/>
      <c r="AF3846" s="148"/>
      <c r="AG3846" s="148"/>
      <c r="AH3846" s="148"/>
      <c r="AI3846" s="148"/>
      <c r="AJ3846" s="148"/>
      <c r="AK3846" s="148"/>
      <c r="AL3846" s="139">
        <v>0</v>
      </c>
      <c r="AM3846" s="139">
        <v>0</v>
      </c>
      <c r="AN3846" s="148">
        <f t="shared" si="532"/>
        <v>1000</v>
      </c>
      <c r="AO3846" s="148">
        <f t="shared" si="533"/>
        <v>33</v>
      </c>
      <c r="AP3846" s="148">
        <v>8</v>
      </c>
      <c r="AQ3846" s="140">
        <v>8</v>
      </c>
      <c r="AS3846" s="42">
        <f t="shared" si="534"/>
        <v>2124.6547684248681</v>
      </c>
      <c r="AT3846" s="101">
        <f t="shared" si="535"/>
        <v>0</v>
      </c>
      <c r="AU3846" s="42">
        <f t="shared" si="536"/>
        <v>2124.6547684248681</v>
      </c>
      <c r="AV3846" s="42">
        <f t="shared" si="537"/>
        <v>4812.9111526842544</v>
      </c>
      <c r="AW3846" s="102">
        <f t="shared" si="538"/>
        <v>431</v>
      </c>
      <c r="AX3846" s="43">
        <f t="shared" si="540"/>
        <v>0.75</v>
      </c>
      <c r="AY3846" s="43" t="str">
        <f t="shared" si="539"/>
        <v>UTGS</v>
      </c>
    </row>
    <row r="3847" spans="1:51" hidden="1" x14ac:dyDescent="0.2">
      <c r="A3847" s="38">
        <v>3840</v>
      </c>
      <c r="B3847" t="s">
        <v>5806</v>
      </c>
      <c r="C3847" t="s">
        <v>289</v>
      </c>
      <c r="D3847">
        <v>2400</v>
      </c>
      <c r="E3847" t="s">
        <v>193</v>
      </c>
      <c r="F3847">
        <v>2</v>
      </c>
      <c r="G3847" t="str">
        <f>LOOKUP(F3847,{0,6,45},{"F","L","H"})</f>
        <v>F</v>
      </c>
      <c r="H3847" t="s">
        <v>5385</v>
      </c>
      <c r="I3847" s="43" t="str">
        <f>IFERROR(VLOOKUP(#REF!,#REF!,2,FALSE),"No")</f>
        <v>No</v>
      </c>
      <c r="J3847" s="139">
        <v>1.25</v>
      </c>
      <c r="K3847" s="148">
        <v>211</v>
      </c>
      <c r="L3847" s="148"/>
      <c r="M3847" s="148"/>
      <c r="N3847" s="148"/>
      <c r="O3847" s="148"/>
      <c r="P3847" s="148"/>
      <c r="Q3847" s="148"/>
      <c r="R3847" s="148"/>
      <c r="S3847" s="148"/>
      <c r="T3847" s="148"/>
      <c r="U3847" s="148"/>
      <c r="V3847" s="148"/>
      <c r="W3847" s="148"/>
      <c r="X3847" s="139">
        <v>1.25</v>
      </c>
      <c r="Y3847" s="148">
        <v>78.75</v>
      </c>
      <c r="Z3847" s="149">
        <v>2</v>
      </c>
      <c r="AA3847" s="148">
        <v>149</v>
      </c>
      <c r="AB3847" s="148">
        <v>3</v>
      </c>
      <c r="AC3847" s="148">
        <v>461.75</v>
      </c>
      <c r="AD3847" s="148">
        <v>4</v>
      </c>
      <c r="AE3847" s="148">
        <v>310.5</v>
      </c>
      <c r="AF3847" s="148"/>
      <c r="AG3847" s="148"/>
      <c r="AH3847" s="148"/>
      <c r="AI3847" s="148"/>
      <c r="AJ3847" s="148"/>
      <c r="AK3847" s="148"/>
      <c r="AL3847" s="139">
        <v>0</v>
      </c>
      <c r="AM3847" s="139">
        <v>0</v>
      </c>
      <c r="AN3847" s="148">
        <f t="shared" si="532"/>
        <v>1000</v>
      </c>
      <c r="AO3847" s="148">
        <f t="shared" si="533"/>
        <v>211</v>
      </c>
      <c r="AP3847" s="148">
        <v>4</v>
      </c>
      <c r="AQ3847" s="140">
        <v>7</v>
      </c>
      <c r="AS3847" s="42">
        <f t="shared" si="534"/>
        <v>15722.343822352943</v>
      </c>
      <c r="AT3847" s="101">
        <f t="shared" si="535"/>
        <v>0</v>
      </c>
      <c r="AU3847" s="42">
        <f t="shared" si="536"/>
        <v>15722.343822352943</v>
      </c>
      <c r="AV3847" s="42">
        <f t="shared" si="537"/>
        <v>4133.9116744962903</v>
      </c>
      <c r="AW3847" s="102">
        <f t="shared" si="538"/>
        <v>2428.75</v>
      </c>
      <c r="AX3847" s="43">
        <f t="shared" si="540"/>
        <v>1.25</v>
      </c>
      <c r="AY3847" s="43" t="str">
        <f t="shared" si="539"/>
        <v>UTGS</v>
      </c>
    </row>
    <row r="3848" spans="1:51" hidden="1" x14ac:dyDescent="0.2">
      <c r="A3848" s="38">
        <v>3841</v>
      </c>
      <c r="B3848" t="s">
        <v>5806</v>
      </c>
      <c r="C3848" t="s">
        <v>289</v>
      </c>
      <c r="D3848">
        <v>320</v>
      </c>
      <c r="E3848" t="s">
        <v>1228</v>
      </c>
      <c r="F3848">
        <v>0.25</v>
      </c>
      <c r="G3848" t="str">
        <f>LOOKUP(F3848,{0,6,45},{"F","L","H"})</f>
        <v>F</v>
      </c>
      <c r="H3848" t="s">
        <v>5386</v>
      </c>
      <c r="I3848" s="43" t="str">
        <f>IFERROR(VLOOKUP(#REF!,#REF!,2,FALSE),"No")</f>
        <v>No</v>
      </c>
      <c r="J3848" s="139">
        <v>0.75</v>
      </c>
      <c r="K3848" s="148">
        <v>25</v>
      </c>
      <c r="L3848" s="148">
        <v>1.25</v>
      </c>
      <c r="M3848" s="148">
        <v>63</v>
      </c>
      <c r="N3848" s="148"/>
      <c r="O3848" s="148"/>
      <c r="P3848" s="148"/>
      <c r="Q3848" s="148"/>
      <c r="R3848" s="148"/>
      <c r="S3848" s="148"/>
      <c r="T3848" s="148"/>
      <c r="U3848" s="148"/>
      <c r="V3848" s="148"/>
      <c r="W3848" s="148"/>
      <c r="X3848" s="139">
        <v>2</v>
      </c>
      <c r="Y3848" s="148">
        <v>1000</v>
      </c>
      <c r="Z3848" s="149"/>
      <c r="AA3848" s="148"/>
      <c r="AB3848" s="148"/>
      <c r="AC3848" s="148"/>
      <c r="AD3848" s="148"/>
      <c r="AE3848" s="148"/>
      <c r="AF3848" s="148"/>
      <c r="AG3848" s="148"/>
      <c r="AH3848" s="148"/>
      <c r="AI3848" s="148"/>
      <c r="AJ3848" s="148"/>
      <c r="AK3848" s="148"/>
      <c r="AL3848" s="139">
        <v>0</v>
      </c>
      <c r="AM3848" s="139">
        <v>0</v>
      </c>
      <c r="AN3848" s="148">
        <f t="shared" ref="AN3848:AN3911" si="541">SUM(Y3848,AA3848,AC3848,AE3848,AG3848,AI3848,AK3848,AM3848)</f>
        <v>1000</v>
      </c>
      <c r="AO3848" s="148">
        <f t="shared" ref="AO3848:AO3911" si="542">SUM(K3848,M3848,O3848,Q3848,S3848,U3848,W3848)</f>
        <v>88</v>
      </c>
      <c r="AP3848" s="148">
        <v>10</v>
      </c>
      <c r="AQ3848" s="140">
        <v>12</v>
      </c>
      <c r="AS3848" s="42">
        <f t="shared" ref="AS3848:AS3911" si="543">(VLOOKUP(J3848,Service,2,FALSE)*K3848+VLOOKUP(L3848,Service,2,FALSE)*M3848+VLOOKUP(N3848,Service,2,FALSE)*O3848+VLOOKUP(P3848,Service,2,FALSE)*Q3848)</f>
        <v>6303.9360491329808</v>
      </c>
      <c r="AT3848" s="101">
        <f t="shared" ref="AT3848:AT3911" si="544">VLOOKUP(R3848,serviceHP,2,FALSE)*S3848+VLOOKUP(T3848,serviceHP,2,FALSE)*U3848+VLOOKUP(V3848,serviceHP,2,FALSE)*W3848</f>
        <v>0</v>
      </c>
      <c r="AU3848" s="42">
        <f t="shared" ref="AU3848:AU3911" si="545">AS3848+AT3848</f>
        <v>6303.9360491329808</v>
      </c>
      <c r="AV3848" s="42">
        <f t="shared" ref="AV3848:AV3911" si="546">(VLOOKUP(X3848,Main,2,FALSE)*Y3848+VLOOKUP(Z3848,Main,2,FALSE)*AA3848+VLOOKUP(AB3848,Main,2,FALSE)*AC3848+VLOOKUP(AD3848,Main,2,FALSE)*AE3848+VLOOKUP(AF3848,Main,2,FALSE)*AG3848+VLOOKUP(AL3848,Main,2,FALSE)*AM3848+VLOOKUP(AH3848,Main,2,FALSE)*AI3848+VLOOKUP(AL3848,Main,2,FALSE)*AM3848+VLOOKUP(AJ3848,Main,2,FALSE)*AK3848)/AQ3848</f>
        <v>2709.246810122836</v>
      </c>
      <c r="AW3848" s="102">
        <f t="shared" ref="AW3848:AW3911" si="547">IF(G3848="F",VLOOKUP(D3848,MeterAndReg2,2,TRUE),(IF(G3848="L",VLOOKUP(D3848,MeterAndReg2,3,TRUE),VLOOKUP(D3848,MeterAndReg2,4,TRUE))))</f>
        <v>431</v>
      </c>
      <c r="AX3848" s="43">
        <f t="shared" si="540"/>
        <v>0.75</v>
      </c>
      <c r="AY3848" s="43" t="str">
        <f t="shared" si="539"/>
        <v>UTGS</v>
      </c>
    </row>
    <row r="3849" spans="1:51" hidden="1" x14ac:dyDescent="0.2">
      <c r="A3849" s="38">
        <v>3842</v>
      </c>
      <c r="B3849" t="s">
        <v>5806</v>
      </c>
      <c r="C3849" t="s">
        <v>5746</v>
      </c>
      <c r="D3849">
        <v>4000</v>
      </c>
      <c r="E3849" t="s">
        <v>207</v>
      </c>
      <c r="F3849">
        <v>5</v>
      </c>
      <c r="G3849" t="str">
        <f>LOOKUP(F3849,{0,6,45},{"F","L","H"})</f>
        <v>F</v>
      </c>
      <c r="H3849" t="s">
        <v>5387</v>
      </c>
      <c r="I3849" s="43" t="str">
        <f>IFERROR(VLOOKUP(#REF!,#REF!,2,FALSE),"No")</f>
        <v>No</v>
      </c>
      <c r="J3849" s="139">
        <v>2</v>
      </c>
      <c r="K3849" s="148">
        <v>1</v>
      </c>
      <c r="L3849" s="148"/>
      <c r="M3849" s="148"/>
      <c r="N3849" s="148"/>
      <c r="O3849" s="148"/>
      <c r="P3849" s="148"/>
      <c r="Q3849" s="148"/>
      <c r="R3849" s="148"/>
      <c r="S3849" s="148"/>
      <c r="T3849" s="148"/>
      <c r="U3849" s="148"/>
      <c r="V3849" s="148"/>
      <c r="W3849" s="148"/>
      <c r="X3849" s="139">
        <v>2</v>
      </c>
      <c r="Y3849" s="148">
        <v>818.75</v>
      </c>
      <c r="Z3849" s="148">
        <v>4</v>
      </c>
      <c r="AA3849" s="148">
        <v>181.25</v>
      </c>
      <c r="AB3849" s="148"/>
      <c r="AC3849" s="148"/>
      <c r="AD3849" s="148"/>
      <c r="AE3849" s="148"/>
      <c r="AF3849" s="148"/>
      <c r="AG3849" s="148"/>
      <c r="AH3849" s="148"/>
      <c r="AI3849" s="148"/>
      <c r="AJ3849" s="148"/>
      <c r="AK3849" s="148"/>
      <c r="AL3849" s="139">
        <v>0</v>
      </c>
      <c r="AM3849" s="139">
        <v>0</v>
      </c>
      <c r="AN3849" s="148">
        <f t="shared" si="541"/>
        <v>1000</v>
      </c>
      <c r="AO3849" s="148">
        <f t="shared" si="542"/>
        <v>1</v>
      </c>
      <c r="AP3849" s="148">
        <v>2</v>
      </c>
      <c r="AQ3849" s="140">
        <v>2</v>
      </c>
      <c r="AS3849" s="42">
        <f t="shared" si="543"/>
        <v>72.983477831056604</v>
      </c>
      <c r="AT3849" s="101">
        <f t="shared" si="544"/>
        <v>0</v>
      </c>
      <c r="AU3849" s="42">
        <f t="shared" si="545"/>
        <v>72.983477831056604</v>
      </c>
      <c r="AV3849" s="42">
        <f t="shared" si="546"/>
        <v>16905.262110737018</v>
      </c>
      <c r="AW3849" s="102">
        <f t="shared" si="547"/>
        <v>2145.6666666666665</v>
      </c>
      <c r="AX3849" s="43">
        <f t="shared" si="540"/>
        <v>2</v>
      </c>
      <c r="AY3849" s="43" t="str">
        <f t="shared" ref="AY3849:AY3912" si="548">C3849</f>
        <v>UTTSS</v>
      </c>
    </row>
    <row r="3850" spans="1:51" hidden="1" x14ac:dyDescent="0.2">
      <c r="A3850" s="38">
        <v>3843</v>
      </c>
      <c r="B3850" t="s">
        <v>362</v>
      </c>
      <c r="C3850" t="s">
        <v>289</v>
      </c>
      <c r="D3850">
        <v>320</v>
      </c>
      <c r="E3850" t="s">
        <v>1228</v>
      </c>
      <c r="F3850">
        <v>0.25</v>
      </c>
      <c r="G3850" t="str">
        <f>LOOKUP(F3850,{0,6,45},{"F","L","H"})</f>
        <v>F</v>
      </c>
      <c r="H3850" t="s">
        <v>5388</v>
      </c>
      <c r="I3850" s="43" t="str">
        <f>IFERROR(VLOOKUP(#REF!,#REF!,2,FALSE),"No")</f>
        <v>No</v>
      </c>
      <c r="J3850" s="139">
        <v>0.75</v>
      </c>
      <c r="K3850" s="148">
        <v>18</v>
      </c>
      <c r="L3850" s="148"/>
      <c r="M3850" s="148"/>
      <c r="N3850" s="148"/>
      <c r="O3850" s="148"/>
      <c r="P3850" s="148"/>
      <c r="Q3850" s="148"/>
      <c r="R3850" s="148"/>
      <c r="S3850" s="148"/>
      <c r="T3850" s="148"/>
      <c r="U3850" s="148"/>
      <c r="V3850" s="148"/>
      <c r="W3850" s="148"/>
      <c r="X3850" s="139">
        <v>1.25</v>
      </c>
      <c r="Y3850" s="148">
        <v>12.11</v>
      </c>
      <c r="Z3850" s="148">
        <v>2</v>
      </c>
      <c r="AA3850" s="148">
        <v>987.89</v>
      </c>
      <c r="AB3850" s="148"/>
      <c r="AC3850" s="148"/>
      <c r="AD3850" s="148"/>
      <c r="AE3850" s="148"/>
      <c r="AF3850" s="148"/>
      <c r="AG3850" s="148"/>
      <c r="AH3850" s="148"/>
      <c r="AI3850" s="148"/>
      <c r="AJ3850" s="148"/>
      <c r="AK3850" s="148"/>
      <c r="AL3850" s="139">
        <v>0</v>
      </c>
      <c r="AM3850" s="139">
        <v>0</v>
      </c>
      <c r="AN3850" s="148">
        <f t="shared" si="541"/>
        <v>1000</v>
      </c>
      <c r="AO3850" s="148">
        <f t="shared" si="542"/>
        <v>18</v>
      </c>
      <c r="AP3850" s="148">
        <v>8</v>
      </c>
      <c r="AQ3850" s="140">
        <v>20</v>
      </c>
      <c r="AS3850" s="42">
        <f t="shared" si="543"/>
        <v>1158.9026009590189</v>
      </c>
      <c r="AT3850" s="101">
        <f t="shared" si="544"/>
        <v>0</v>
      </c>
      <c r="AU3850" s="42">
        <f t="shared" si="545"/>
        <v>1158.9026009590189</v>
      </c>
      <c r="AV3850" s="42">
        <f t="shared" si="546"/>
        <v>1625.9719360737017</v>
      </c>
      <c r="AW3850" s="102">
        <f t="shared" si="547"/>
        <v>431</v>
      </c>
      <c r="AX3850" s="43">
        <f t="shared" si="540"/>
        <v>0.75</v>
      </c>
      <c r="AY3850" s="43" t="str">
        <f t="shared" si="548"/>
        <v>UTGS</v>
      </c>
    </row>
    <row r="3851" spans="1:51" hidden="1" x14ac:dyDescent="0.2">
      <c r="A3851" s="38">
        <v>3844</v>
      </c>
      <c r="B3851" t="s">
        <v>5806</v>
      </c>
      <c r="C3851" t="s">
        <v>292</v>
      </c>
      <c r="D3851">
        <v>6600</v>
      </c>
      <c r="E3851" t="s">
        <v>198</v>
      </c>
      <c r="F3851">
        <v>5</v>
      </c>
      <c r="G3851" t="str">
        <f>LOOKUP(F3851,{0,6,45},{"F","L","H"})</f>
        <v>F</v>
      </c>
      <c r="H3851" t="s">
        <v>2055</v>
      </c>
      <c r="I3851" s="43" t="str">
        <f>IFERROR(VLOOKUP(#REF!,#REF!,2,FALSE),"No")</f>
        <v>No</v>
      </c>
      <c r="J3851" s="139">
        <v>1.25</v>
      </c>
      <c r="K3851" s="148">
        <v>44</v>
      </c>
      <c r="L3851" s="148"/>
      <c r="M3851" s="148"/>
      <c r="N3851" s="148"/>
      <c r="O3851" s="148"/>
      <c r="P3851" s="148"/>
      <c r="Q3851" s="148"/>
      <c r="R3851" s="148"/>
      <c r="S3851" s="148"/>
      <c r="T3851" s="148"/>
      <c r="U3851" s="148"/>
      <c r="V3851" s="148"/>
      <c r="W3851" s="148"/>
      <c r="X3851" s="139">
        <v>2</v>
      </c>
      <c r="Y3851" s="148">
        <v>1000</v>
      </c>
      <c r="Z3851" s="149"/>
      <c r="AA3851" s="148"/>
      <c r="AB3851" s="148"/>
      <c r="AC3851" s="148"/>
      <c r="AD3851" s="148"/>
      <c r="AE3851" s="148"/>
      <c r="AF3851" s="148"/>
      <c r="AG3851" s="148"/>
      <c r="AH3851" s="148"/>
      <c r="AI3851" s="148"/>
      <c r="AJ3851" s="148"/>
      <c r="AK3851" s="148"/>
      <c r="AL3851" s="139">
        <v>0</v>
      </c>
      <c r="AM3851" s="139">
        <v>0</v>
      </c>
      <c r="AN3851" s="148">
        <f t="shared" si="541"/>
        <v>1000</v>
      </c>
      <c r="AO3851" s="148">
        <f t="shared" si="542"/>
        <v>44</v>
      </c>
      <c r="AP3851" s="148">
        <v>12</v>
      </c>
      <c r="AQ3851" s="140">
        <v>16</v>
      </c>
      <c r="AS3851" s="42">
        <f t="shared" si="543"/>
        <v>3278.5930245664904</v>
      </c>
      <c r="AT3851" s="101">
        <f t="shared" si="544"/>
        <v>0</v>
      </c>
      <c r="AU3851" s="42">
        <f t="shared" si="545"/>
        <v>3278.5930245664904</v>
      </c>
      <c r="AV3851" s="42">
        <f t="shared" si="546"/>
        <v>2031.935107592127</v>
      </c>
      <c r="AW3851" s="102">
        <f t="shared" si="547"/>
        <v>3698.6666666666665</v>
      </c>
      <c r="AX3851" s="43">
        <f t="shared" si="540"/>
        <v>1.25</v>
      </c>
      <c r="AY3851" s="43" t="str">
        <f t="shared" si="548"/>
        <v>UTFS</v>
      </c>
    </row>
    <row r="3852" spans="1:51" hidden="1" x14ac:dyDescent="0.2">
      <c r="A3852" s="38">
        <v>3845</v>
      </c>
      <c r="B3852" t="s">
        <v>362</v>
      </c>
      <c r="C3852" t="s">
        <v>289</v>
      </c>
      <c r="D3852">
        <v>306</v>
      </c>
      <c r="E3852" t="s">
        <v>1224</v>
      </c>
      <c r="F3852">
        <v>0.25</v>
      </c>
      <c r="G3852" t="str">
        <f>LOOKUP(F3852,{0,6,45},{"F","L","H"})</f>
        <v>F</v>
      </c>
      <c r="H3852" t="s">
        <v>5389</v>
      </c>
      <c r="I3852" s="43" t="str">
        <f>IFERROR(VLOOKUP(#REF!,#REF!,2,FALSE),"No")</f>
        <v>No</v>
      </c>
      <c r="J3852" s="149">
        <v>0.5</v>
      </c>
      <c r="K3852" s="148">
        <v>92</v>
      </c>
      <c r="L3852" s="148"/>
      <c r="M3852" s="148"/>
      <c r="N3852" s="148"/>
      <c r="O3852" s="148"/>
      <c r="P3852" s="148"/>
      <c r="Q3852" s="148"/>
      <c r="R3852" s="148"/>
      <c r="S3852" s="148"/>
      <c r="T3852" s="148"/>
      <c r="U3852" s="148"/>
      <c r="V3852" s="148"/>
      <c r="W3852" s="148"/>
      <c r="X3852" s="139">
        <v>2</v>
      </c>
      <c r="Y3852" s="148">
        <v>1000</v>
      </c>
      <c r="Z3852" s="149"/>
      <c r="AA3852" s="148"/>
      <c r="AB3852" s="148"/>
      <c r="AC3852" s="148"/>
      <c r="AD3852" s="148"/>
      <c r="AE3852" s="148"/>
      <c r="AF3852" s="148"/>
      <c r="AG3852" s="148"/>
      <c r="AH3852" s="148"/>
      <c r="AI3852" s="148"/>
      <c r="AJ3852" s="148"/>
      <c r="AK3852" s="148"/>
      <c r="AL3852" s="139">
        <v>0</v>
      </c>
      <c r="AM3852" s="139">
        <v>0</v>
      </c>
      <c r="AN3852" s="148">
        <f t="shared" si="541"/>
        <v>1000</v>
      </c>
      <c r="AO3852" s="148">
        <f t="shared" si="542"/>
        <v>92</v>
      </c>
      <c r="AP3852" s="148">
        <v>9</v>
      </c>
      <c r="AQ3852" s="140">
        <v>9</v>
      </c>
      <c r="AS3852" s="42">
        <f t="shared" si="543"/>
        <v>6293.1199604572093</v>
      </c>
      <c r="AT3852" s="101">
        <f t="shared" si="544"/>
        <v>0</v>
      </c>
      <c r="AU3852" s="42">
        <f t="shared" si="545"/>
        <v>6293.1199604572093</v>
      </c>
      <c r="AV3852" s="42">
        <f t="shared" si="546"/>
        <v>3612.3290801637813</v>
      </c>
      <c r="AW3852" s="102">
        <f t="shared" si="547"/>
        <v>431</v>
      </c>
      <c r="AX3852" s="43">
        <f t="shared" si="540"/>
        <v>0.5</v>
      </c>
      <c r="AY3852" s="43" t="str">
        <f t="shared" si="548"/>
        <v>UTGS</v>
      </c>
    </row>
    <row r="3853" spans="1:51" hidden="1" x14ac:dyDescent="0.2">
      <c r="A3853" s="38">
        <v>3846</v>
      </c>
      <c r="B3853" t="s">
        <v>362</v>
      </c>
      <c r="C3853" t="s">
        <v>289</v>
      </c>
      <c r="D3853">
        <v>550</v>
      </c>
      <c r="E3853" t="s">
        <v>1228</v>
      </c>
      <c r="F3853">
        <v>2</v>
      </c>
      <c r="G3853" t="str">
        <f>LOOKUP(F3853,{0,6,45},{"F","L","H"})</f>
        <v>F</v>
      </c>
      <c r="H3853" t="s">
        <v>5390</v>
      </c>
      <c r="I3853" s="43" t="str">
        <f>IFERROR(VLOOKUP(#REF!,#REF!,2,FALSE),"No")</f>
        <v>No</v>
      </c>
      <c r="J3853" s="139">
        <v>0.75</v>
      </c>
      <c r="K3853" s="148">
        <v>21</v>
      </c>
      <c r="L3853" s="148"/>
      <c r="M3853" s="148"/>
      <c r="N3853" s="148"/>
      <c r="O3853" s="148"/>
      <c r="P3853" s="148"/>
      <c r="Q3853" s="148"/>
      <c r="R3853" s="148"/>
      <c r="S3853" s="148"/>
      <c r="T3853" s="148"/>
      <c r="U3853" s="148"/>
      <c r="V3853" s="148"/>
      <c r="W3853" s="148"/>
      <c r="X3853" s="139">
        <v>2</v>
      </c>
      <c r="Y3853" s="148">
        <v>936.72</v>
      </c>
      <c r="Z3853" s="148">
        <v>4</v>
      </c>
      <c r="AA3853" s="148">
        <v>63.28</v>
      </c>
      <c r="AB3853" s="148"/>
      <c r="AC3853" s="148"/>
      <c r="AD3853" s="148"/>
      <c r="AE3853" s="148"/>
      <c r="AF3853" s="148"/>
      <c r="AG3853" s="148"/>
      <c r="AH3853" s="148"/>
      <c r="AI3853" s="148"/>
      <c r="AJ3853" s="148"/>
      <c r="AK3853" s="148"/>
      <c r="AL3853" s="139">
        <v>0</v>
      </c>
      <c r="AM3853" s="139">
        <v>0</v>
      </c>
      <c r="AN3853" s="148">
        <f t="shared" si="541"/>
        <v>1000</v>
      </c>
      <c r="AO3853" s="148">
        <f t="shared" si="542"/>
        <v>21</v>
      </c>
      <c r="AP3853" s="148">
        <v>12</v>
      </c>
      <c r="AQ3853" s="140">
        <v>32</v>
      </c>
      <c r="AS3853" s="42">
        <f t="shared" si="543"/>
        <v>1352.0530344521887</v>
      </c>
      <c r="AT3853" s="101">
        <f t="shared" si="544"/>
        <v>0</v>
      </c>
      <c r="AU3853" s="42">
        <f t="shared" si="545"/>
        <v>1352.0530344521887</v>
      </c>
      <c r="AV3853" s="42">
        <f t="shared" si="546"/>
        <v>1030.1462287960635</v>
      </c>
      <c r="AW3853" s="102">
        <f t="shared" si="547"/>
        <v>585.0096169344007</v>
      </c>
      <c r="AX3853" s="43">
        <f t="shared" si="540"/>
        <v>0.75</v>
      </c>
      <c r="AY3853" s="43" t="str">
        <f t="shared" si="548"/>
        <v>UTGS</v>
      </c>
    </row>
    <row r="3854" spans="1:51" hidden="1" x14ac:dyDescent="0.2">
      <c r="A3854" s="38">
        <v>3847</v>
      </c>
      <c r="B3854" t="s">
        <v>5806</v>
      </c>
      <c r="C3854" t="s">
        <v>289</v>
      </c>
      <c r="D3854">
        <v>21100</v>
      </c>
      <c r="E3854" t="s">
        <v>197</v>
      </c>
      <c r="F3854">
        <v>5</v>
      </c>
      <c r="G3854" t="str">
        <f>LOOKUP(F3854,{0,6,45},{"F","L","H"})</f>
        <v>F</v>
      </c>
      <c r="H3854" t="s">
        <v>650</v>
      </c>
      <c r="I3854" s="43" t="str">
        <f>IFERROR(VLOOKUP(#REF!,#REF!,2,FALSE),"No")</f>
        <v>No</v>
      </c>
      <c r="J3854" s="139">
        <v>2</v>
      </c>
      <c r="K3854" s="148">
        <v>295</v>
      </c>
      <c r="L3854" s="148"/>
      <c r="M3854" s="148"/>
      <c r="N3854" s="148"/>
      <c r="O3854" s="148"/>
      <c r="P3854" s="148"/>
      <c r="Q3854" s="148"/>
      <c r="R3854" s="148"/>
      <c r="S3854" s="148"/>
      <c r="T3854" s="148"/>
      <c r="U3854" s="148"/>
      <c r="V3854" s="148"/>
      <c r="W3854" s="148"/>
      <c r="X3854" s="139">
        <v>4</v>
      </c>
      <c r="Y3854" s="148">
        <v>419</v>
      </c>
      <c r="Z3854" s="148">
        <v>6</v>
      </c>
      <c r="AA3854" s="148">
        <v>581</v>
      </c>
      <c r="AB3854" s="148"/>
      <c r="AC3854" s="148"/>
      <c r="AD3854" s="148"/>
      <c r="AE3854" s="148"/>
      <c r="AF3854" s="148"/>
      <c r="AG3854" s="148"/>
      <c r="AH3854" s="148"/>
      <c r="AI3854" s="148"/>
      <c r="AJ3854" s="148"/>
      <c r="AK3854" s="148"/>
      <c r="AL3854" s="139">
        <v>0</v>
      </c>
      <c r="AM3854" s="139">
        <v>0</v>
      </c>
      <c r="AN3854" s="148">
        <f t="shared" si="541"/>
        <v>1000</v>
      </c>
      <c r="AO3854" s="148">
        <f t="shared" si="542"/>
        <v>295</v>
      </c>
      <c r="AP3854" s="148">
        <v>2</v>
      </c>
      <c r="AQ3854" s="140">
        <v>2</v>
      </c>
      <c r="AS3854" s="42">
        <f t="shared" si="543"/>
        <v>21530.125960161698</v>
      </c>
      <c r="AT3854" s="101">
        <f t="shared" si="544"/>
        <v>0</v>
      </c>
      <c r="AU3854" s="42">
        <f t="shared" si="545"/>
        <v>21530.125960161698</v>
      </c>
      <c r="AV3854" s="42">
        <f t="shared" si="546"/>
        <v>25752.155860737021</v>
      </c>
      <c r="AW3854" s="102">
        <f t="shared" si="547"/>
        <v>18747.149999999998</v>
      </c>
      <c r="AX3854" s="43">
        <f t="shared" si="540"/>
        <v>2</v>
      </c>
      <c r="AY3854" s="43" t="str">
        <f t="shared" si="548"/>
        <v>UTGS</v>
      </c>
    </row>
    <row r="3855" spans="1:51" hidden="1" x14ac:dyDescent="0.2">
      <c r="A3855" s="38">
        <v>3848</v>
      </c>
      <c r="B3855" t="s">
        <v>362</v>
      </c>
      <c r="C3855" t="s">
        <v>289</v>
      </c>
      <c r="D3855">
        <v>320</v>
      </c>
      <c r="E3855" t="s">
        <v>1245</v>
      </c>
      <c r="F3855">
        <v>0.25</v>
      </c>
      <c r="G3855" t="str">
        <f>LOOKUP(F3855,{0,6,45},{"F","L","H"})</f>
        <v>F</v>
      </c>
      <c r="H3855" t="s">
        <v>5391</v>
      </c>
      <c r="I3855" s="43" t="str">
        <f>IFERROR(VLOOKUP(#REF!,#REF!,2,FALSE),"No")</f>
        <v>No</v>
      </c>
      <c r="J3855" s="139">
        <v>0.75</v>
      </c>
      <c r="K3855" s="148">
        <v>72</v>
      </c>
      <c r="L3855" s="148"/>
      <c r="M3855" s="148"/>
      <c r="N3855" s="148"/>
      <c r="O3855" s="148"/>
      <c r="P3855" s="148"/>
      <c r="Q3855" s="148"/>
      <c r="R3855" s="148"/>
      <c r="S3855" s="148"/>
      <c r="T3855" s="148"/>
      <c r="U3855" s="148"/>
      <c r="V3855" s="148"/>
      <c r="W3855" s="148"/>
      <c r="X3855" s="139">
        <v>2</v>
      </c>
      <c r="Y3855" s="148">
        <v>768</v>
      </c>
      <c r="Z3855" s="148">
        <v>4</v>
      </c>
      <c r="AA3855" s="148">
        <v>232</v>
      </c>
      <c r="AB3855" s="148"/>
      <c r="AC3855" s="148"/>
      <c r="AD3855" s="148"/>
      <c r="AE3855" s="148"/>
      <c r="AF3855" s="148"/>
      <c r="AG3855" s="148"/>
      <c r="AH3855" s="148"/>
      <c r="AI3855" s="148"/>
      <c r="AJ3855" s="148"/>
      <c r="AK3855" s="148"/>
      <c r="AL3855" s="139">
        <v>0</v>
      </c>
      <c r="AM3855" s="139">
        <v>0</v>
      </c>
      <c r="AN3855" s="148">
        <f t="shared" si="541"/>
        <v>1000</v>
      </c>
      <c r="AO3855" s="148">
        <f t="shared" si="542"/>
        <v>72</v>
      </c>
      <c r="AP3855" s="148">
        <v>13</v>
      </c>
      <c r="AQ3855" s="140">
        <v>13</v>
      </c>
      <c r="AS3855" s="42">
        <f t="shared" si="543"/>
        <v>4635.6104038360754</v>
      </c>
      <c r="AT3855" s="101">
        <f t="shared" si="544"/>
        <v>0</v>
      </c>
      <c r="AU3855" s="42">
        <f t="shared" si="545"/>
        <v>4635.6104038360754</v>
      </c>
      <c r="AV3855" s="42">
        <f t="shared" si="546"/>
        <v>2628.8001324210791</v>
      </c>
      <c r="AW3855" s="102">
        <f t="shared" si="547"/>
        <v>431</v>
      </c>
      <c r="AX3855" s="43">
        <f t="shared" si="540"/>
        <v>0.75</v>
      </c>
      <c r="AY3855" s="43" t="str">
        <f t="shared" si="548"/>
        <v>UTGS</v>
      </c>
    </row>
    <row r="3856" spans="1:51" hidden="1" x14ac:dyDescent="0.2">
      <c r="A3856" s="38">
        <v>3849</v>
      </c>
      <c r="B3856" t="s">
        <v>5807</v>
      </c>
      <c r="C3856" t="s">
        <v>5746</v>
      </c>
      <c r="D3856">
        <v>14500</v>
      </c>
      <c r="E3856" t="s">
        <v>215</v>
      </c>
      <c r="F3856">
        <v>5</v>
      </c>
      <c r="G3856" t="str">
        <f>LOOKUP(F3856,{0,6,45},{"F","L","H"})</f>
        <v>F</v>
      </c>
      <c r="H3856" t="s">
        <v>965</v>
      </c>
      <c r="I3856" s="43" t="str">
        <f>IFERROR(VLOOKUP(#REF!,#REF!,2,FALSE),"No")</f>
        <v>No</v>
      </c>
      <c r="J3856" s="139">
        <v>4</v>
      </c>
      <c r="K3856" s="148">
        <v>263</v>
      </c>
      <c r="L3856" s="148"/>
      <c r="M3856" s="148"/>
      <c r="N3856" s="148"/>
      <c r="O3856" s="148"/>
      <c r="P3856" s="148"/>
      <c r="Q3856" s="148"/>
      <c r="R3856" s="148"/>
      <c r="S3856" s="148"/>
      <c r="T3856" s="148"/>
      <c r="U3856" s="148"/>
      <c r="V3856" s="148"/>
      <c r="W3856" s="148"/>
      <c r="X3856" s="139">
        <v>4</v>
      </c>
      <c r="Y3856" s="148">
        <v>1000</v>
      </c>
      <c r="Z3856" s="148"/>
      <c r="AA3856" s="148"/>
      <c r="AB3856" s="148"/>
      <c r="AC3856" s="148"/>
      <c r="AD3856" s="148"/>
      <c r="AE3856" s="148"/>
      <c r="AF3856" s="148"/>
      <c r="AG3856" s="148"/>
      <c r="AH3856" s="148"/>
      <c r="AI3856" s="148"/>
      <c r="AJ3856" s="148"/>
      <c r="AK3856" s="148"/>
      <c r="AL3856" s="139">
        <v>0</v>
      </c>
      <c r="AM3856" s="139">
        <v>0</v>
      </c>
      <c r="AN3856" s="148">
        <f t="shared" si="541"/>
        <v>1000</v>
      </c>
      <c r="AO3856" s="148">
        <f t="shared" si="542"/>
        <v>263</v>
      </c>
      <c r="AP3856" s="148">
        <v>1</v>
      </c>
      <c r="AQ3856" s="140">
        <v>1</v>
      </c>
      <c r="AS3856" s="42">
        <f t="shared" si="543"/>
        <v>20130.934669567887</v>
      </c>
      <c r="AT3856" s="101">
        <f t="shared" si="544"/>
        <v>0</v>
      </c>
      <c r="AU3856" s="42">
        <f t="shared" si="545"/>
        <v>20130.934669567887</v>
      </c>
      <c r="AV3856" s="42">
        <f t="shared" si="546"/>
        <v>39680.961721474036</v>
      </c>
      <c r="AW3856" s="102">
        <f t="shared" si="547"/>
        <v>10791.333333333334</v>
      </c>
      <c r="AX3856" s="43">
        <f t="shared" si="540"/>
        <v>4</v>
      </c>
      <c r="AY3856" s="43" t="str">
        <f t="shared" si="548"/>
        <v>UTTSS</v>
      </c>
    </row>
    <row r="3857" spans="1:51" hidden="1" x14ac:dyDescent="0.2">
      <c r="A3857" s="38">
        <v>3850</v>
      </c>
      <c r="B3857" t="s">
        <v>362</v>
      </c>
      <c r="C3857" t="s">
        <v>289</v>
      </c>
      <c r="D3857">
        <v>320</v>
      </c>
      <c r="E3857" t="s">
        <v>1228</v>
      </c>
      <c r="F3857">
        <v>0.25</v>
      </c>
      <c r="G3857" t="str">
        <f>LOOKUP(F3857,{0,6,45},{"F","L","H"})</f>
        <v>F</v>
      </c>
      <c r="H3857" t="s">
        <v>5392</v>
      </c>
      <c r="I3857" s="43" t="str">
        <f>IFERROR(VLOOKUP(#REF!,#REF!,2,FALSE),"No")</f>
        <v>No</v>
      </c>
      <c r="J3857" s="139">
        <v>0.5</v>
      </c>
      <c r="K3857" s="148">
        <v>33</v>
      </c>
      <c r="L3857" s="148"/>
      <c r="M3857" s="148"/>
      <c r="N3857" s="148"/>
      <c r="O3857" s="148"/>
      <c r="P3857" s="148"/>
      <c r="Q3857" s="148"/>
      <c r="R3857" s="148"/>
      <c r="S3857" s="148"/>
      <c r="T3857" s="148"/>
      <c r="U3857" s="148"/>
      <c r="V3857" s="148"/>
      <c r="W3857" s="148"/>
      <c r="X3857" s="139">
        <v>2</v>
      </c>
      <c r="Y3857" s="148">
        <v>1000</v>
      </c>
      <c r="Z3857" s="148"/>
      <c r="AA3857" s="148"/>
      <c r="AB3857" s="148"/>
      <c r="AC3857" s="148"/>
      <c r="AD3857" s="148"/>
      <c r="AE3857" s="148"/>
      <c r="AF3857" s="148"/>
      <c r="AG3857" s="148"/>
      <c r="AH3857" s="148"/>
      <c r="AI3857" s="148"/>
      <c r="AJ3857" s="148"/>
      <c r="AK3857" s="148"/>
      <c r="AL3857" s="139">
        <v>0</v>
      </c>
      <c r="AM3857" s="139">
        <v>0</v>
      </c>
      <c r="AN3857" s="148">
        <f t="shared" si="541"/>
        <v>1000</v>
      </c>
      <c r="AO3857" s="148">
        <f t="shared" si="542"/>
        <v>33</v>
      </c>
      <c r="AP3857" s="148">
        <v>6</v>
      </c>
      <c r="AQ3857" s="140">
        <v>6</v>
      </c>
      <c r="AS3857" s="42">
        <f t="shared" si="543"/>
        <v>2257.3147684248684</v>
      </c>
      <c r="AT3857" s="101">
        <f t="shared" si="544"/>
        <v>0</v>
      </c>
      <c r="AU3857" s="42">
        <f t="shared" si="545"/>
        <v>2257.3147684248684</v>
      </c>
      <c r="AV3857" s="42">
        <f t="shared" si="546"/>
        <v>5418.493620245672</v>
      </c>
      <c r="AW3857" s="102">
        <f t="shared" si="547"/>
        <v>431</v>
      </c>
      <c r="AX3857" s="43">
        <f t="shared" si="540"/>
        <v>0.5</v>
      </c>
      <c r="AY3857" s="43" t="str">
        <f t="shared" si="548"/>
        <v>UTGS</v>
      </c>
    </row>
    <row r="3858" spans="1:51" hidden="1" x14ac:dyDescent="0.2">
      <c r="A3858" s="38">
        <v>3851</v>
      </c>
      <c r="B3858" t="s">
        <v>362</v>
      </c>
      <c r="C3858" t="s">
        <v>289</v>
      </c>
      <c r="D3858">
        <v>550</v>
      </c>
      <c r="E3858" t="s">
        <v>1228</v>
      </c>
      <c r="F3858">
        <v>2</v>
      </c>
      <c r="G3858" t="str">
        <f>LOOKUP(F3858,{0,6,45},{"F","L","H"})</f>
        <v>F</v>
      </c>
      <c r="H3858" t="s">
        <v>5393</v>
      </c>
      <c r="I3858" s="43" t="str">
        <f>IFERROR(VLOOKUP(#REF!,#REF!,2,FALSE),"No")</f>
        <v>No</v>
      </c>
      <c r="J3858" s="139">
        <v>0.75</v>
      </c>
      <c r="K3858" s="148">
        <v>57</v>
      </c>
      <c r="L3858" s="148"/>
      <c r="M3858" s="148"/>
      <c r="N3858" s="148"/>
      <c r="O3858" s="148"/>
      <c r="P3858" s="148"/>
      <c r="Q3858" s="148"/>
      <c r="R3858" s="148"/>
      <c r="S3858" s="148"/>
      <c r="T3858" s="148"/>
      <c r="U3858" s="148"/>
      <c r="V3858" s="148"/>
      <c r="W3858" s="148"/>
      <c r="X3858" s="139">
        <v>2</v>
      </c>
      <c r="Y3858" s="148">
        <v>1000</v>
      </c>
      <c r="Z3858" s="149"/>
      <c r="AA3858" s="148"/>
      <c r="AB3858" s="148"/>
      <c r="AC3858" s="148"/>
      <c r="AD3858" s="148"/>
      <c r="AE3858" s="148"/>
      <c r="AF3858" s="148"/>
      <c r="AG3858" s="148"/>
      <c r="AH3858" s="148"/>
      <c r="AI3858" s="148"/>
      <c r="AJ3858" s="148"/>
      <c r="AK3858" s="148"/>
      <c r="AL3858" s="139">
        <v>0</v>
      </c>
      <c r="AM3858" s="139">
        <v>0</v>
      </c>
      <c r="AN3858" s="148">
        <f t="shared" si="541"/>
        <v>1000</v>
      </c>
      <c r="AO3858" s="148">
        <f t="shared" si="542"/>
        <v>57</v>
      </c>
      <c r="AP3858" s="148">
        <v>13</v>
      </c>
      <c r="AQ3858" s="140">
        <v>47</v>
      </c>
      <c r="AS3858" s="42">
        <f t="shared" si="543"/>
        <v>3669.8582363702267</v>
      </c>
      <c r="AT3858" s="101">
        <f t="shared" si="544"/>
        <v>0</v>
      </c>
      <c r="AU3858" s="42">
        <f t="shared" si="545"/>
        <v>3669.8582363702267</v>
      </c>
      <c r="AV3858" s="42">
        <f t="shared" si="546"/>
        <v>691.72258981859648</v>
      </c>
      <c r="AW3858" s="102">
        <f t="shared" si="547"/>
        <v>585.0096169344007</v>
      </c>
      <c r="AX3858" s="43">
        <f t="shared" si="540"/>
        <v>0.75</v>
      </c>
      <c r="AY3858" s="43" t="str">
        <f t="shared" si="548"/>
        <v>UTGS</v>
      </c>
    </row>
    <row r="3859" spans="1:51" hidden="1" x14ac:dyDescent="0.2">
      <c r="A3859" s="38">
        <v>3852</v>
      </c>
      <c r="B3859" t="s">
        <v>362</v>
      </c>
      <c r="C3859" t="s">
        <v>289</v>
      </c>
      <c r="D3859">
        <v>550</v>
      </c>
      <c r="E3859" t="s">
        <v>1228</v>
      </c>
      <c r="F3859">
        <v>2</v>
      </c>
      <c r="G3859" t="str">
        <f>LOOKUP(F3859,{0,6,45},{"F","L","H"})</f>
        <v>F</v>
      </c>
      <c r="H3859" t="s">
        <v>5394</v>
      </c>
      <c r="I3859" s="43" t="str">
        <f>IFERROR(VLOOKUP(#REF!,#REF!,2,FALSE),"No")</f>
        <v>No</v>
      </c>
      <c r="J3859" s="139">
        <v>0.5</v>
      </c>
      <c r="K3859" s="148">
        <v>24</v>
      </c>
      <c r="L3859" s="148"/>
      <c r="M3859" s="148"/>
      <c r="N3859" s="148"/>
      <c r="O3859" s="148"/>
      <c r="P3859" s="148"/>
      <c r="Q3859" s="148"/>
      <c r="R3859" s="148"/>
      <c r="S3859" s="148"/>
      <c r="T3859" s="148"/>
      <c r="U3859" s="148"/>
      <c r="V3859" s="148"/>
      <c r="W3859" s="148"/>
      <c r="X3859" s="139">
        <v>2</v>
      </c>
      <c r="Y3859" s="148">
        <v>1000</v>
      </c>
      <c r="Z3859" s="148"/>
      <c r="AA3859" s="148"/>
      <c r="AB3859" s="148"/>
      <c r="AC3859" s="148"/>
      <c r="AD3859" s="148"/>
      <c r="AE3859" s="148"/>
      <c r="AF3859" s="148"/>
      <c r="AG3859" s="148"/>
      <c r="AH3859" s="148"/>
      <c r="AI3859" s="148"/>
      <c r="AJ3859" s="148"/>
      <c r="AK3859" s="148"/>
      <c r="AL3859" s="139">
        <v>0</v>
      </c>
      <c r="AM3859" s="139">
        <v>0</v>
      </c>
      <c r="AN3859" s="148">
        <f t="shared" si="541"/>
        <v>1000</v>
      </c>
      <c r="AO3859" s="148">
        <f t="shared" si="542"/>
        <v>24</v>
      </c>
      <c r="AP3859" s="148">
        <v>15</v>
      </c>
      <c r="AQ3859" s="140">
        <v>28</v>
      </c>
      <c r="AS3859" s="42">
        <f t="shared" si="543"/>
        <v>1641.6834679453589</v>
      </c>
      <c r="AT3859" s="101">
        <f t="shared" si="544"/>
        <v>0</v>
      </c>
      <c r="AU3859" s="42">
        <f t="shared" si="545"/>
        <v>1641.6834679453589</v>
      </c>
      <c r="AV3859" s="42">
        <f t="shared" si="546"/>
        <v>1161.1057757669298</v>
      </c>
      <c r="AW3859" s="102">
        <f t="shared" si="547"/>
        <v>585.0096169344007</v>
      </c>
      <c r="AX3859" s="43">
        <f t="shared" si="540"/>
        <v>0.5</v>
      </c>
      <c r="AY3859" s="43" t="str">
        <f t="shared" si="548"/>
        <v>UTGS</v>
      </c>
    </row>
    <row r="3860" spans="1:51" hidden="1" x14ac:dyDescent="0.2">
      <c r="A3860" s="38">
        <v>3853</v>
      </c>
      <c r="B3860" t="s">
        <v>5806</v>
      </c>
      <c r="C3860" t="s">
        <v>292</v>
      </c>
      <c r="D3860">
        <v>5550</v>
      </c>
      <c r="E3860" t="s">
        <v>198</v>
      </c>
      <c r="F3860">
        <v>2</v>
      </c>
      <c r="G3860" t="str">
        <f>LOOKUP(F3860,{0,6,45},{"F","L","H"})</f>
        <v>F</v>
      </c>
      <c r="H3860" t="s">
        <v>2091</v>
      </c>
      <c r="I3860" s="43" t="str">
        <f>IFERROR(VLOOKUP(#REF!,#REF!,2,FALSE),"No")</f>
        <v>No</v>
      </c>
      <c r="J3860" s="139">
        <v>1.25</v>
      </c>
      <c r="K3860" s="148">
        <v>41</v>
      </c>
      <c r="L3860" s="148"/>
      <c r="M3860" s="148"/>
      <c r="N3860" s="148"/>
      <c r="O3860" s="148"/>
      <c r="P3860" s="148"/>
      <c r="Q3860" s="148"/>
      <c r="R3860" s="148"/>
      <c r="S3860" s="148"/>
      <c r="T3860" s="148"/>
      <c r="U3860" s="148"/>
      <c r="V3860" s="148"/>
      <c r="W3860" s="148"/>
      <c r="X3860" s="139">
        <v>6</v>
      </c>
      <c r="Y3860" s="148">
        <v>1000</v>
      </c>
      <c r="Z3860" s="149"/>
      <c r="AA3860" s="148"/>
      <c r="AB3860" s="148"/>
      <c r="AC3860" s="148"/>
      <c r="AD3860" s="148"/>
      <c r="AE3860" s="148"/>
      <c r="AF3860" s="148"/>
      <c r="AG3860" s="148"/>
      <c r="AH3860" s="148"/>
      <c r="AI3860" s="148"/>
      <c r="AJ3860" s="148"/>
      <c r="AK3860" s="148"/>
      <c r="AL3860" s="139">
        <v>0</v>
      </c>
      <c r="AM3860" s="139">
        <v>0</v>
      </c>
      <c r="AN3860" s="148">
        <f t="shared" si="541"/>
        <v>1000</v>
      </c>
      <c r="AO3860" s="148">
        <f t="shared" si="542"/>
        <v>41</v>
      </c>
      <c r="AP3860" s="148">
        <v>2</v>
      </c>
      <c r="AQ3860" s="140">
        <v>2</v>
      </c>
      <c r="AS3860" s="42">
        <f t="shared" si="543"/>
        <v>3055.0525910733209</v>
      </c>
      <c r="AT3860" s="101">
        <f t="shared" si="544"/>
        <v>0</v>
      </c>
      <c r="AU3860" s="42">
        <f t="shared" si="545"/>
        <v>3055.0525910733209</v>
      </c>
      <c r="AV3860" s="42">
        <f t="shared" si="546"/>
        <v>30015.480860737021</v>
      </c>
      <c r="AW3860" s="102">
        <f t="shared" si="547"/>
        <v>3698.6666666666665</v>
      </c>
      <c r="AX3860" s="43">
        <f t="shared" si="540"/>
        <v>1.25</v>
      </c>
      <c r="AY3860" s="43" t="str">
        <f t="shared" si="548"/>
        <v>UTFS</v>
      </c>
    </row>
    <row r="3861" spans="1:51" hidden="1" x14ac:dyDescent="0.2">
      <c r="A3861" s="38">
        <v>3854</v>
      </c>
      <c r="B3861" t="s">
        <v>362</v>
      </c>
      <c r="C3861" t="s">
        <v>289</v>
      </c>
      <c r="D3861">
        <v>320</v>
      </c>
      <c r="E3861" t="s">
        <v>1228</v>
      </c>
      <c r="F3861">
        <v>0.25</v>
      </c>
      <c r="G3861" t="str">
        <f>LOOKUP(F3861,{0,6,45},{"F","L","H"})</f>
        <v>F</v>
      </c>
      <c r="H3861" t="s">
        <v>5395</v>
      </c>
      <c r="I3861" s="43" t="str">
        <f>IFERROR(VLOOKUP(#REF!,#REF!,2,FALSE),"No")</f>
        <v>No</v>
      </c>
      <c r="J3861" s="139">
        <v>0.5</v>
      </c>
      <c r="K3861" s="148">
        <v>67</v>
      </c>
      <c r="L3861" s="148"/>
      <c r="M3861" s="148"/>
      <c r="N3861" s="148"/>
      <c r="O3861" s="148"/>
      <c r="P3861" s="148"/>
      <c r="Q3861" s="148"/>
      <c r="R3861" s="148"/>
      <c r="S3861" s="148"/>
      <c r="T3861" s="148"/>
      <c r="U3861" s="148"/>
      <c r="V3861" s="148"/>
      <c r="W3861" s="148"/>
      <c r="X3861" s="139">
        <v>2</v>
      </c>
      <c r="Y3861" s="148">
        <v>1000</v>
      </c>
      <c r="Z3861" s="148"/>
      <c r="AA3861" s="148"/>
      <c r="AB3861" s="148"/>
      <c r="AC3861" s="148"/>
      <c r="AD3861" s="148"/>
      <c r="AE3861" s="148"/>
      <c r="AF3861" s="148"/>
      <c r="AG3861" s="148"/>
      <c r="AH3861" s="148"/>
      <c r="AI3861" s="148"/>
      <c r="AJ3861" s="148"/>
      <c r="AK3861" s="148"/>
      <c r="AL3861" s="139">
        <v>0</v>
      </c>
      <c r="AM3861" s="139">
        <v>0</v>
      </c>
      <c r="AN3861" s="148">
        <f t="shared" si="541"/>
        <v>1000</v>
      </c>
      <c r="AO3861" s="148">
        <f t="shared" si="542"/>
        <v>67</v>
      </c>
      <c r="AP3861" s="148">
        <v>8</v>
      </c>
      <c r="AQ3861" s="140">
        <v>8</v>
      </c>
      <c r="AS3861" s="42">
        <f t="shared" si="543"/>
        <v>4583.0330146807937</v>
      </c>
      <c r="AT3861" s="101">
        <f t="shared" si="544"/>
        <v>0</v>
      </c>
      <c r="AU3861" s="42">
        <f t="shared" si="545"/>
        <v>4583.0330146807937</v>
      </c>
      <c r="AV3861" s="42">
        <f t="shared" si="546"/>
        <v>4063.870215184254</v>
      </c>
      <c r="AW3861" s="102">
        <f t="shared" si="547"/>
        <v>431</v>
      </c>
      <c r="AX3861" s="43">
        <f t="shared" si="540"/>
        <v>0.5</v>
      </c>
      <c r="AY3861" s="43" t="str">
        <f t="shared" si="548"/>
        <v>UTGS</v>
      </c>
    </row>
    <row r="3862" spans="1:51" hidden="1" x14ac:dyDescent="0.2">
      <c r="A3862" s="38">
        <v>3855</v>
      </c>
      <c r="B3862" t="s">
        <v>5806</v>
      </c>
      <c r="C3862" t="s">
        <v>5746</v>
      </c>
      <c r="D3862">
        <v>7800</v>
      </c>
      <c r="E3862" t="s">
        <v>212</v>
      </c>
      <c r="F3862">
        <v>2</v>
      </c>
      <c r="G3862" t="str">
        <f>LOOKUP(F3862,{0,6,45},{"F","L","H"})</f>
        <v>F</v>
      </c>
      <c r="H3862" t="s">
        <v>1680</v>
      </c>
      <c r="I3862" s="43" t="str">
        <f>IFERROR(VLOOKUP(#REF!,#REF!,2,FALSE),"No")</f>
        <v>No</v>
      </c>
      <c r="J3862" s="139">
        <v>0.5</v>
      </c>
      <c r="K3862" s="148">
        <v>564</v>
      </c>
      <c r="L3862" s="148"/>
      <c r="M3862" s="148"/>
      <c r="N3862" s="148"/>
      <c r="O3862" s="148"/>
      <c r="P3862" s="148"/>
      <c r="Q3862" s="148"/>
      <c r="R3862" s="148"/>
      <c r="S3862" s="148"/>
      <c r="T3862" s="148"/>
      <c r="U3862" s="148"/>
      <c r="V3862" s="148"/>
      <c r="W3862" s="148"/>
      <c r="X3862" s="139">
        <v>2</v>
      </c>
      <c r="Y3862" s="148">
        <v>20</v>
      </c>
      <c r="Z3862" s="148">
        <v>4</v>
      </c>
      <c r="AA3862" s="148">
        <v>3</v>
      </c>
      <c r="AB3862" s="148">
        <v>8</v>
      </c>
      <c r="AC3862" s="148">
        <v>977</v>
      </c>
      <c r="AD3862" s="148"/>
      <c r="AE3862" s="148"/>
      <c r="AF3862" s="148"/>
      <c r="AG3862" s="148"/>
      <c r="AH3862" s="148"/>
      <c r="AI3862" s="148"/>
      <c r="AJ3862" s="148"/>
      <c r="AK3862" s="148"/>
      <c r="AL3862" s="139">
        <v>0</v>
      </c>
      <c r="AM3862" s="139">
        <v>0</v>
      </c>
      <c r="AN3862" s="148">
        <f t="shared" si="541"/>
        <v>1000</v>
      </c>
      <c r="AO3862" s="148">
        <f t="shared" si="542"/>
        <v>564</v>
      </c>
      <c r="AP3862" s="148">
        <v>1</v>
      </c>
      <c r="AQ3862" s="140">
        <v>1</v>
      </c>
      <c r="AS3862" s="42">
        <f t="shared" si="543"/>
        <v>38579.561496715934</v>
      </c>
      <c r="AT3862" s="101">
        <f t="shared" si="544"/>
        <v>0</v>
      </c>
      <c r="AU3862" s="42">
        <f t="shared" si="545"/>
        <v>38579.561496715934</v>
      </c>
      <c r="AV3862" s="42">
        <f t="shared" si="546"/>
        <v>71944.651721474031</v>
      </c>
      <c r="AW3862" s="102">
        <f t="shared" si="547"/>
        <v>5118</v>
      </c>
      <c r="AX3862" s="43">
        <f t="shared" si="540"/>
        <v>0.5</v>
      </c>
      <c r="AY3862" s="43" t="str">
        <f t="shared" si="548"/>
        <v>UTTSS</v>
      </c>
    </row>
    <row r="3863" spans="1:51" hidden="1" x14ac:dyDescent="0.2">
      <c r="A3863" s="38">
        <v>3856</v>
      </c>
      <c r="B3863" t="s">
        <v>5806</v>
      </c>
      <c r="C3863" t="s">
        <v>5746</v>
      </c>
      <c r="D3863">
        <v>7800</v>
      </c>
      <c r="E3863" t="s">
        <v>212</v>
      </c>
      <c r="F3863">
        <v>2</v>
      </c>
      <c r="G3863" t="str">
        <f>LOOKUP(F3863,{0,6,45},{"F","L","H"})</f>
        <v>F</v>
      </c>
      <c r="H3863" t="s">
        <v>1681</v>
      </c>
      <c r="I3863" s="43" t="str">
        <f>IFERROR(VLOOKUP(#REF!,#REF!,2,FALSE),"No")</f>
        <v>No</v>
      </c>
      <c r="J3863" s="139">
        <v>1.25</v>
      </c>
      <c r="K3863" s="148">
        <v>85</v>
      </c>
      <c r="L3863" s="148"/>
      <c r="M3863" s="148"/>
      <c r="N3863" s="148"/>
      <c r="O3863" s="148"/>
      <c r="P3863" s="148"/>
      <c r="Q3863" s="148"/>
      <c r="R3863" s="148"/>
      <c r="S3863" s="148"/>
      <c r="T3863" s="148"/>
      <c r="U3863" s="148"/>
      <c r="V3863" s="148"/>
      <c r="W3863" s="148"/>
      <c r="X3863" s="139">
        <v>2</v>
      </c>
      <c r="Y3863" s="148">
        <v>209.09</v>
      </c>
      <c r="Z3863" s="149">
        <v>3</v>
      </c>
      <c r="AA3863" s="148">
        <v>104.11</v>
      </c>
      <c r="AB3863" s="149">
        <v>4</v>
      </c>
      <c r="AC3863" s="148">
        <v>686.79</v>
      </c>
      <c r="AD3863" s="148"/>
      <c r="AE3863" s="148"/>
      <c r="AF3863" s="148"/>
      <c r="AG3863" s="148"/>
      <c r="AH3863" s="148"/>
      <c r="AI3863" s="148"/>
      <c r="AJ3863" s="148"/>
      <c r="AK3863" s="148"/>
      <c r="AL3863" s="139">
        <v>0</v>
      </c>
      <c r="AM3863" s="139">
        <v>0</v>
      </c>
      <c r="AN3863" s="148">
        <f t="shared" si="541"/>
        <v>999.99</v>
      </c>
      <c r="AO3863" s="148">
        <f t="shared" si="542"/>
        <v>85</v>
      </c>
      <c r="AP3863" s="148">
        <v>10</v>
      </c>
      <c r="AQ3863" s="140">
        <v>11</v>
      </c>
      <c r="AS3863" s="42">
        <f t="shared" si="543"/>
        <v>6333.6456156398117</v>
      </c>
      <c r="AT3863" s="101">
        <f t="shared" si="544"/>
        <v>0</v>
      </c>
      <c r="AU3863" s="42">
        <f t="shared" si="545"/>
        <v>6333.6456156398117</v>
      </c>
      <c r="AV3863" s="42">
        <f t="shared" si="546"/>
        <v>3283.164191986983</v>
      </c>
      <c r="AW3863" s="102">
        <f t="shared" si="547"/>
        <v>5118</v>
      </c>
      <c r="AX3863" s="43">
        <f t="shared" si="540"/>
        <v>1.25</v>
      </c>
      <c r="AY3863" s="43" t="str">
        <f t="shared" si="548"/>
        <v>UTTSS</v>
      </c>
    </row>
    <row r="3864" spans="1:51" hidden="1" x14ac:dyDescent="0.2">
      <c r="A3864" s="38">
        <v>3857</v>
      </c>
      <c r="B3864" t="s">
        <v>5806</v>
      </c>
      <c r="C3864" t="s">
        <v>292</v>
      </c>
      <c r="D3864">
        <v>3300</v>
      </c>
      <c r="E3864" t="s">
        <v>207</v>
      </c>
      <c r="F3864">
        <v>2</v>
      </c>
      <c r="G3864" t="str">
        <f>LOOKUP(F3864,{0,6,45},{"F","L","H"})</f>
        <v>F</v>
      </c>
      <c r="H3864" t="s">
        <v>415</v>
      </c>
      <c r="I3864" s="43" t="str">
        <f>IFERROR(VLOOKUP(#REF!,#REF!,2,FALSE),"No")</f>
        <v>No</v>
      </c>
      <c r="J3864" s="139">
        <v>1.25</v>
      </c>
      <c r="K3864" s="148">
        <v>121</v>
      </c>
      <c r="L3864" s="148"/>
      <c r="M3864" s="148"/>
      <c r="N3864" s="148"/>
      <c r="O3864" s="148"/>
      <c r="P3864" s="148"/>
      <c r="Q3864" s="148"/>
      <c r="R3864" s="148"/>
      <c r="S3864" s="148"/>
      <c r="T3864" s="148"/>
      <c r="U3864" s="148"/>
      <c r="V3864" s="148"/>
      <c r="W3864" s="148"/>
      <c r="X3864" s="139">
        <v>0.75</v>
      </c>
      <c r="Y3864" s="148">
        <v>17</v>
      </c>
      <c r="Z3864" s="148">
        <v>2</v>
      </c>
      <c r="AA3864" s="148">
        <v>129.9</v>
      </c>
      <c r="AB3864" s="148">
        <v>4</v>
      </c>
      <c r="AC3864" s="148">
        <v>853.1</v>
      </c>
      <c r="AD3864" s="148"/>
      <c r="AE3864" s="148"/>
      <c r="AF3864" s="148"/>
      <c r="AG3864" s="148"/>
      <c r="AH3864" s="148"/>
      <c r="AI3864" s="148"/>
      <c r="AJ3864" s="148"/>
      <c r="AK3864" s="148"/>
      <c r="AL3864" s="139">
        <v>0</v>
      </c>
      <c r="AM3864" s="139">
        <v>0</v>
      </c>
      <c r="AN3864" s="148">
        <f t="shared" si="541"/>
        <v>1000</v>
      </c>
      <c r="AO3864" s="148">
        <f t="shared" si="542"/>
        <v>121</v>
      </c>
      <c r="AP3864" s="148">
        <v>6</v>
      </c>
      <c r="AQ3864" s="140">
        <v>13</v>
      </c>
      <c r="AS3864" s="42">
        <f t="shared" si="543"/>
        <v>9016.1308175578488</v>
      </c>
      <c r="AT3864" s="101">
        <f t="shared" si="544"/>
        <v>0</v>
      </c>
      <c r="AU3864" s="42">
        <f t="shared" si="545"/>
        <v>9016.1308175578488</v>
      </c>
      <c r="AV3864" s="42">
        <f t="shared" si="546"/>
        <v>2981.2729785749257</v>
      </c>
      <c r="AW3864" s="102">
        <f t="shared" si="547"/>
        <v>2145.6666666666665</v>
      </c>
      <c r="AX3864" s="43">
        <f t="shared" si="540"/>
        <v>1.25</v>
      </c>
      <c r="AY3864" s="43" t="str">
        <f t="shared" si="548"/>
        <v>UTFS</v>
      </c>
    </row>
    <row r="3865" spans="1:51" hidden="1" x14ac:dyDescent="0.2">
      <c r="A3865" s="38">
        <v>3858</v>
      </c>
      <c r="B3865" t="s">
        <v>5806</v>
      </c>
      <c r="C3865" t="s">
        <v>292</v>
      </c>
      <c r="D3865">
        <v>5550</v>
      </c>
      <c r="E3865" t="s">
        <v>198</v>
      </c>
      <c r="F3865">
        <v>2</v>
      </c>
      <c r="G3865" t="str">
        <f>LOOKUP(F3865,{0,6,45},{"F","L","H"})</f>
        <v>F</v>
      </c>
      <c r="H3865" t="s">
        <v>842</v>
      </c>
      <c r="I3865" s="43" t="str">
        <f>IFERROR(VLOOKUP(#REF!,#REF!,2,FALSE),"No")</f>
        <v>No</v>
      </c>
      <c r="J3865" s="139">
        <v>1.25</v>
      </c>
      <c r="K3865" s="148">
        <v>306.18</v>
      </c>
      <c r="L3865" s="148"/>
      <c r="M3865" s="148"/>
      <c r="N3865" s="148"/>
      <c r="O3865" s="148"/>
      <c r="P3865" s="148"/>
      <c r="Q3865" s="148"/>
      <c r="R3865" s="148"/>
      <c r="S3865" s="148"/>
      <c r="T3865" s="148"/>
      <c r="U3865" s="148"/>
      <c r="V3865" s="148"/>
      <c r="W3865" s="148"/>
      <c r="X3865" s="139">
        <v>1.25</v>
      </c>
      <c r="Y3865" s="148">
        <v>106.05</v>
      </c>
      <c r="Z3865" s="148">
        <v>4</v>
      </c>
      <c r="AA3865" s="148">
        <v>893.95</v>
      </c>
      <c r="AB3865" s="148"/>
      <c r="AC3865" s="148"/>
      <c r="AD3865" s="148"/>
      <c r="AE3865" s="148"/>
      <c r="AF3865" s="148"/>
      <c r="AG3865" s="148"/>
      <c r="AH3865" s="148"/>
      <c r="AI3865" s="148"/>
      <c r="AJ3865" s="148"/>
      <c r="AK3865" s="148"/>
      <c r="AL3865" s="139">
        <v>0</v>
      </c>
      <c r="AM3865" s="139">
        <v>0</v>
      </c>
      <c r="AN3865" s="148">
        <f t="shared" si="541"/>
        <v>1000</v>
      </c>
      <c r="AO3865" s="148">
        <f t="shared" si="542"/>
        <v>306.18</v>
      </c>
      <c r="AP3865" s="148">
        <v>6</v>
      </c>
      <c r="AQ3865" s="140">
        <v>6</v>
      </c>
      <c r="AS3865" s="42">
        <f t="shared" si="543"/>
        <v>22814.536642312913</v>
      </c>
      <c r="AT3865" s="101">
        <f t="shared" si="544"/>
        <v>0</v>
      </c>
      <c r="AU3865" s="42">
        <f t="shared" si="545"/>
        <v>22814.536642312913</v>
      </c>
      <c r="AV3865" s="42">
        <f t="shared" si="546"/>
        <v>6499.136370245672</v>
      </c>
      <c r="AW3865" s="102">
        <f t="shared" si="547"/>
        <v>3698.6666666666665</v>
      </c>
      <c r="AX3865" s="43">
        <f t="shared" si="540"/>
        <v>1.25</v>
      </c>
      <c r="AY3865" s="43" t="str">
        <f t="shared" si="548"/>
        <v>UTFS</v>
      </c>
    </row>
    <row r="3866" spans="1:51" hidden="1" x14ac:dyDescent="0.2">
      <c r="A3866" s="38">
        <v>3859</v>
      </c>
      <c r="B3866" t="s">
        <v>362</v>
      </c>
      <c r="C3866" t="s">
        <v>289</v>
      </c>
      <c r="D3866">
        <v>320</v>
      </c>
      <c r="E3866" t="s">
        <v>1228</v>
      </c>
      <c r="F3866">
        <v>0.25</v>
      </c>
      <c r="G3866" t="str">
        <f>LOOKUP(F3866,{0,6,45},{"F","L","H"})</f>
        <v>F</v>
      </c>
      <c r="H3866" t="s">
        <v>5396</v>
      </c>
      <c r="I3866" s="43" t="str">
        <f>IFERROR(VLOOKUP(#REF!,#REF!,2,FALSE),"No")</f>
        <v>No</v>
      </c>
      <c r="J3866" s="139">
        <v>0.5</v>
      </c>
      <c r="K3866" s="148">
        <v>25</v>
      </c>
      <c r="L3866" s="148"/>
      <c r="M3866" s="148"/>
      <c r="N3866" s="148"/>
      <c r="O3866" s="148"/>
      <c r="P3866" s="148"/>
      <c r="Q3866" s="148"/>
      <c r="R3866" s="148"/>
      <c r="S3866" s="148"/>
      <c r="T3866" s="148"/>
      <c r="U3866" s="148"/>
      <c r="V3866" s="148"/>
      <c r="W3866" s="148"/>
      <c r="X3866" s="139">
        <v>2</v>
      </c>
      <c r="Y3866" s="148">
        <v>1000</v>
      </c>
      <c r="Z3866" s="148"/>
      <c r="AA3866" s="148"/>
      <c r="AB3866" s="148"/>
      <c r="AC3866" s="148"/>
      <c r="AD3866" s="148"/>
      <c r="AE3866" s="148"/>
      <c r="AF3866" s="148"/>
      <c r="AG3866" s="148"/>
      <c r="AH3866" s="148"/>
      <c r="AI3866" s="148"/>
      <c r="AJ3866" s="148"/>
      <c r="AK3866" s="148"/>
      <c r="AL3866" s="139">
        <v>0</v>
      </c>
      <c r="AM3866" s="139">
        <v>0</v>
      </c>
      <c r="AN3866" s="148">
        <f t="shared" si="541"/>
        <v>1000</v>
      </c>
      <c r="AO3866" s="148">
        <f t="shared" si="542"/>
        <v>25</v>
      </c>
      <c r="AP3866" s="148">
        <v>14</v>
      </c>
      <c r="AQ3866" s="140">
        <v>14</v>
      </c>
      <c r="AS3866" s="42">
        <f t="shared" si="543"/>
        <v>1710.0869457764154</v>
      </c>
      <c r="AT3866" s="101">
        <f t="shared" si="544"/>
        <v>0</v>
      </c>
      <c r="AU3866" s="42">
        <f t="shared" si="545"/>
        <v>1710.0869457764154</v>
      </c>
      <c r="AV3866" s="42">
        <f t="shared" si="546"/>
        <v>2322.2115515338596</v>
      </c>
      <c r="AW3866" s="102">
        <f t="shared" si="547"/>
        <v>431</v>
      </c>
      <c r="AX3866" s="43">
        <f t="shared" si="540"/>
        <v>0.5</v>
      </c>
      <c r="AY3866" s="43" t="str">
        <f t="shared" si="548"/>
        <v>UTGS</v>
      </c>
    </row>
    <row r="3867" spans="1:51" hidden="1" x14ac:dyDescent="0.2">
      <c r="A3867" s="38">
        <v>3860</v>
      </c>
      <c r="B3867" t="s">
        <v>362</v>
      </c>
      <c r="C3867" t="s">
        <v>289</v>
      </c>
      <c r="D3867">
        <v>320</v>
      </c>
      <c r="E3867" t="s">
        <v>1228</v>
      </c>
      <c r="F3867">
        <v>0.25</v>
      </c>
      <c r="G3867" t="str">
        <f>LOOKUP(F3867,{0,6,45},{"F","L","H"})</f>
        <v>F</v>
      </c>
      <c r="H3867" t="s">
        <v>5397</v>
      </c>
      <c r="I3867" s="43" t="str">
        <f>IFERROR(VLOOKUP(#REF!,#REF!,2,FALSE),"No")</f>
        <v>No</v>
      </c>
      <c r="J3867" s="139">
        <v>0.75</v>
      </c>
      <c r="K3867" s="148">
        <v>175.75</v>
      </c>
      <c r="L3867" s="148"/>
      <c r="M3867" s="148"/>
      <c r="N3867" s="148"/>
      <c r="O3867" s="148"/>
      <c r="P3867" s="148"/>
      <c r="Q3867" s="148"/>
      <c r="R3867" s="148"/>
      <c r="S3867" s="148"/>
      <c r="T3867" s="148"/>
      <c r="U3867" s="148"/>
      <c r="V3867" s="148"/>
      <c r="W3867" s="148"/>
      <c r="X3867" s="139">
        <v>2</v>
      </c>
      <c r="Y3867" s="148">
        <v>1000</v>
      </c>
      <c r="Z3867" s="148"/>
      <c r="AA3867" s="148"/>
      <c r="AB3867" s="148"/>
      <c r="AC3867" s="148"/>
      <c r="AD3867" s="148"/>
      <c r="AE3867" s="148"/>
      <c r="AF3867" s="148"/>
      <c r="AG3867" s="148"/>
      <c r="AH3867" s="148"/>
      <c r="AI3867" s="148"/>
      <c r="AJ3867" s="148"/>
      <c r="AK3867" s="148"/>
      <c r="AL3867" s="139">
        <v>0</v>
      </c>
      <c r="AM3867" s="139">
        <v>0</v>
      </c>
      <c r="AN3867" s="148">
        <f t="shared" si="541"/>
        <v>1000</v>
      </c>
      <c r="AO3867" s="148">
        <f t="shared" si="542"/>
        <v>175.75</v>
      </c>
      <c r="AP3867" s="148">
        <v>19</v>
      </c>
      <c r="AQ3867" s="140">
        <v>109</v>
      </c>
      <c r="AS3867" s="42">
        <f t="shared" si="543"/>
        <v>11315.396228808198</v>
      </c>
      <c r="AT3867" s="101">
        <f t="shared" si="544"/>
        <v>0</v>
      </c>
      <c r="AU3867" s="42">
        <f t="shared" si="545"/>
        <v>11315.396228808198</v>
      </c>
      <c r="AV3867" s="42">
        <f t="shared" si="546"/>
        <v>298.26570386673421</v>
      </c>
      <c r="AW3867" s="102">
        <f t="shared" si="547"/>
        <v>431</v>
      </c>
      <c r="AX3867" s="43">
        <f t="shared" si="540"/>
        <v>0.75</v>
      </c>
      <c r="AY3867" s="43" t="str">
        <f t="shared" si="548"/>
        <v>UTGS</v>
      </c>
    </row>
    <row r="3868" spans="1:51" hidden="1" x14ac:dyDescent="0.2">
      <c r="A3868" s="38">
        <v>3861</v>
      </c>
      <c r="B3868" t="s">
        <v>362</v>
      </c>
      <c r="C3868" t="s">
        <v>289</v>
      </c>
      <c r="D3868">
        <v>320</v>
      </c>
      <c r="E3868" t="s">
        <v>1228</v>
      </c>
      <c r="F3868">
        <v>0.25</v>
      </c>
      <c r="G3868" t="str">
        <f>LOOKUP(F3868,{0,6,45},{"F","L","H"})</f>
        <v>F</v>
      </c>
      <c r="H3868" t="s">
        <v>5398</v>
      </c>
      <c r="I3868" s="43" t="str">
        <f>IFERROR(VLOOKUP(#REF!,#REF!,2,FALSE),"No")</f>
        <v>No</v>
      </c>
      <c r="J3868" s="139">
        <v>0.75</v>
      </c>
      <c r="K3868" s="148">
        <v>51.8</v>
      </c>
      <c r="L3868" s="148"/>
      <c r="M3868" s="148"/>
      <c r="N3868" s="148"/>
      <c r="O3868" s="148"/>
      <c r="P3868" s="148"/>
      <c r="Q3868" s="148"/>
      <c r="R3868" s="148"/>
      <c r="S3868" s="148"/>
      <c r="T3868" s="148"/>
      <c r="U3868" s="148"/>
      <c r="V3868" s="148"/>
      <c r="W3868" s="148"/>
      <c r="X3868" s="139">
        <v>2</v>
      </c>
      <c r="Y3868" s="148">
        <v>1000</v>
      </c>
      <c r="Z3868" s="149"/>
      <c r="AA3868" s="148"/>
      <c r="AB3868" s="148"/>
      <c r="AC3868" s="148"/>
      <c r="AD3868" s="148"/>
      <c r="AE3868" s="148"/>
      <c r="AF3868" s="148"/>
      <c r="AG3868" s="148"/>
      <c r="AH3868" s="148"/>
      <c r="AI3868" s="148"/>
      <c r="AJ3868" s="148"/>
      <c r="AK3868" s="148"/>
      <c r="AL3868" s="139">
        <v>0</v>
      </c>
      <c r="AM3868" s="139">
        <v>0</v>
      </c>
      <c r="AN3868" s="148">
        <f t="shared" si="541"/>
        <v>1000</v>
      </c>
      <c r="AO3868" s="148">
        <f t="shared" si="542"/>
        <v>51.8</v>
      </c>
      <c r="AP3868" s="148">
        <v>13</v>
      </c>
      <c r="AQ3868" s="140">
        <v>30</v>
      </c>
      <c r="AS3868" s="42">
        <f t="shared" si="543"/>
        <v>3335.0641516487321</v>
      </c>
      <c r="AT3868" s="101">
        <f t="shared" si="544"/>
        <v>0</v>
      </c>
      <c r="AU3868" s="42">
        <f t="shared" si="545"/>
        <v>3335.0641516487321</v>
      </c>
      <c r="AV3868" s="42">
        <f t="shared" si="546"/>
        <v>1083.6987240491344</v>
      </c>
      <c r="AW3868" s="102">
        <f t="shared" si="547"/>
        <v>431</v>
      </c>
      <c r="AX3868" s="43">
        <f t="shared" si="540"/>
        <v>0.75</v>
      </c>
      <c r="AY3868" s="43" t="str">
        <f t="shared" si="548"/>
        <v>UTGS</v>
      </c>
    </row>
    <row r="3869" spans="1:51" hidden="1" x14ac:dyDescent="0.2">
      <c r="A3869" s="38">
        <v>3862</v>
      </c>
      <c r="B3869" t="s">
        <v>362</v>
      </c>
      <c r="C3869" t="s">
        <v>289</v>
      </c>
      <c r="D3869">
        <v>320</v>
      </c>
      <c r="E3869" t="s">
        <v>1228</v>
      </c>
      <c r="F3869">
        <v>0.25</v>
      </c>
      <c r="G3869" t="str">
        <f>LOOKUP(F3869,{0,6,45},{"F","L","H"})</f>
        <v>F</v>
      </c>
      <c r="H3869" t="s">
        <v>5399</v>
      </c>
      <c r="I3869" s="43" t="str">
        <f>IFERROR(VLOOKUP(#REF!,#REF!,2,FALSE),"No")</f>
        <v>No</v>
      </c>
      <c r="J3869" s="139">
        <v>0.75</v>
      </c>
      <c r="K3869" s="148">
        <v>146</v>
      </c>
      <c r="L3869" s="148"/>
      <c r="M3869" s="148"/>
      <c r="N3869" s="148"/>
      <c r="O3869" s="148"/>
      <c r="P3869" s="148"/>
      <c r="Q3869" s="148"/>
      <c r="R3869" s="148"/>
      <c r="S3869" s="148"/>
      <c r="T3869" s="148"/>
      <c r="U3869" s="148"/>
      <c r="V3869" s="148"/>
      <c r="W3869" s="148"/>
      <c r="X3869" s="139">
        <v>2</v>
      </c>
      <c r="Y3869" s="148">
        <v>258.10000000000002</v>
      </c>
      <c r="Z3869" s="148">
        <v>6</v>
      </c>
      <c r="AA3869" s="148">
        <v>741.9</v>
      </c>
      <c r="AB3869" s="148"/>
      <c r="AC3869" s="148"/>
      <c r="AD3869" s="148"/>
      <c r="AE3869" s="148"/>
      <c r="AF3869" s="148"/>
      <c r="AG3869" s="148"/>
      <c r="AH3869" s="148"/>
      <c r="AI3869" s="148"/>
      <c r="AJ3869" s="148"/>
      <c r="AK3869" s="148"/>
      <c r="AL3869" s="139">
        <v>0</v>
      </c>
      <c r="AM3869" s="139">
        <v>0</v>
      </c>
      <c r="AN3869" s="148">
        <f t="shared" si="541"/>
        <v>1000</v>
      </c>
      <c r="AO3869" s="148">
        <f t="shared" si="542"/>
        <v>146</v>
      </c>
      <c r="AP3869" s="148">
        <v>4</v>
      </c>
      <c r="AQ3869" s="140">
        <v>4</v>
      </c>
      <c r="AS3869" s="42">
        <f t="shared" si="543"/>
        <v>9399.9877633342658</v>
      </c>
      <c r="AT3869" s="101">
        <f t="shared" si="544"/>
        <v>0</v>
      </c>
      <c r="AU3869" s="42">
        <f t="shared" si="545"/>
        <v>9399.9877633342658</v>
      </c>
      <c r="AV3869" s="42">
        <f t="shared" si="546"/>
        <v>13232.01243036851</v>
      </c>
      <c r="AW3869" s="102">
        <f t="shared" si="547"/>
        <v>431</v>
      </c>
      <c r="AX3869" s="43">
        <f t="shared" si="540"/>
        <v>0.75</v>
      </c>
      <c r="AY3869" s="43" t="str">
        <f t="shared" si="548"/>
        <v>UTGS</v>
      </c>
    </row>
    <row r="3870" spans="1:51" hidden="1" x14ac:dyDescent="0.2">
      <c r="A3870" s="38">
        <v>3863</v>
      </c>
      <c r="B3870" t="s">
        <v>5806</v>
      </c>
      <c r="C3870" t="s">
        <v>289</v>
      </c>
      <c r="D3870">
        <v>550</v>
      </c>
      <c r="E3870" t="s">
        <v>1228</v>
      </c>
      <c r="F3870">
        <v>2</v>
      </c>
      <c r="G3870" t="str">
        <f>LOOKUP(F3870,{0,6,45},{"F","L","H"})</f>
        <v>F</v>
      </c>
      <c r="H3870" t="s">
        <v>5400</v>
      </c>
      <c r="I3870" s="43" t="str">
        <f>IFERROR(VLOOKUP(#REF!,#REF!,2,FALSE),"No")</f>
        <v>No</v>
      </c>
      <c r="J3870" s="139">
        <v>1.25</v>
      </c>
      <c r="K3870" s="148">
        <v>47.47</v>
      </c>
      <c r="L3870" s="148"/>
      <c r="M3870" s="148"/>
      <c r="N3870" s="148"/>
      <c r="O3870" s="148"/>
      <c r="P3870" s="148"/>
      <c r="Q3870" s="148"/>
      <c r="R3870" s="148"/>
      <c r="S3870" s="148"/>
      <c r="T3870" s="148"/>
      <c r="U3870" s="148"/>
      <c r="V3870" s="148"/>
      <c r="W3870" s="148"/>
      <c r="X3870" s="139">
        <v>1.25</v>
      </c>
      <c r="Y3870" s="148">
        <v>41</v>
      </c>
      <c r="Z3870" s="148">
        <v>2</v>
      </c>
      <c r="AA3870" s="148">
        <v>426</v>
      </c>
      <c r="AB3870" s="148">
        <v>6</v>
      </c>
      <c r="AC3870" s="148">
        <v>533</v>
      </c>
      <c r="AD3870" s="148"/>
      <c r="AE3870" s="148"/>
      <c r="AF3870" s="148"/>
      <c r="AG3870" s="148"/>
      <c r="AH3870" s="148"/>
      <c r="AI3870" s="148"/>
      <c r="AJ3870" s="148"/>
      <c r="AK3870" s="148"/>
      <c r="AL3870" s="139">
        <v>0</v>
      </c>
      <c r="AM3870" s="139">
        <v>0</v>
      </c>
      <c r="AN3870" s="148">
        <f t="shared" si="541"/>
        <v>1000</v>
      </c>
      <c r="AO3870" s="148">
        <f t="shared" si="542"/>
        <v>47.47</v>
      </c>
      <c r="AP3870" s="148">
        <v>3</v>
      </c>
      <c r="AQ3870" s="140">
        <v>17</v>
      </c>
      <c r="AS3870" s="42">
        <f t="shared" si="543"/>
        <v>3537.1547926402568</v>
      </c>
      <c r="AT3870" s="101">
        <f t="shared" si="544"/>
        <v>0</v>
      </c>
      <c r="AU3870" s="42">
        <f t="shared" si="545"/>
        <v>3537.1547926402568</v>
      </c>
      <c r="AV3870" s="42">
        <f t="shared" si="546"/>
        <v>2776.9306894984729</v>
      </c>
      <c r="AW3870" s="102">
        <f t="shared" si="547"/>
        <v>585.0096169344007</v>
      </c>
      <c r="AX3870" s="43">
        <f t="shared" si="540"/>
        <v>1.25</v>
      </c>
      <c r="AY3870" s="43" t="str">
        <f t="shared" si="548"/>
        <v>UTGS</v>
      </c>
    </row>
    <row r="3871" spans="1:51" hidden="1" x14ac:dyDescent="0.2">
      <c r="A3871" s="38">
        <v>3864</v>
      </c>
      <c r="B3871" t="s">
        <v>5806</v>
      </c>
      <c r="C3871" t="s">
        <v>5746</v>
      </c>
      <c r="D3871">
        <v>3300</v>
      </c>
      <c r="E3871" t="s">
        <v>207</v>
      </c>
      <c r="F3871">
        <v>2</v>
      </c>
      <c r="G3871" t="str">
        <f>LOOKUP(F3871,{0,6,45},{"F","L","H"})</f>
        <v>F</v>
      </c>
      <c r="H3871" t="s">
        <v>2007</v>
      </c>
      <c r="I3871" s="43" t="str">
        <f>IFERROR(VLOOKUP(#REF!,#REF!,2,FALSE),"No")</f>
        <v>No</v>
      </c>
      <c r="J3871" s="139">
        <v>2</v>
      </c>
      <c r="K3871" s="148">
        <v>260</v>
      </c>
      <c r="L3871" s="148"/>
      <c r="M3871" s="148"/>
      <c r="N3871" s="148"/>
      <c r="O3871" s="148"/>
      <c r="P3871" s="148"/>
      <c r="Q3871" s="148"/>
      <c r="R3871" s="148"/>
      <c r="S3871" s="148"/>
      <c r="T3871" s="148"/>
      <c r="U3871" s="148"/>
      <c r="V3871" s="148"/>
      <c r="W3871" s="148"/>
      <c r="X3871" s="139">
        <v>4</v>
      </c>
      <c r="Y3871" s="148">
        <v>1000</v>
      </c>
      <c r="Z3871" s="148"/>
      <c r="AA3871" s="148"/>
      <c r="AB3871" s="148"/>
      <c r="AC3871" s="148"/>
      <c r="AD3871" s="148"/>
      <c r="AE3871" s="148"/>
      <c r="AF3871" s="148"/>
      <c r="AG3871" s="148"/>
      <c r="AH3871" s="148"/>
      <c r="AI3871" s="148"/>
      <c r="AJ3871" s="148"/>
      <c r="AK3871" s="148"/>
      <c r="AL3871" s="139">
        <v>0</v>
      </c>
      <c r="AM3871" s="139">
        <v>0</v>
      </c>
      <c r="AN3871" s="148">
        <f t="shared" si="541"/>
        <v>1000</v>
      </c>
      <c r="AO3871" s="148">
        <f t="shared" si="542"/>
        <v>260</v>
      </c>
      <c r="AP3871" s="148">
        <v>1</v>
      </c>
      <c r="AQ3871" s="140">
        <v>1</v>
      </c>
      <c r="AS3871" s="42">
        <f t="shared" si="543"/>
        <v>18975.704236074718</v>
      </c>
      <c r="AT3871" s="101">
        <f t="shared" si="544"/>
        <v>0</v>
      </c>
      <c r="AU3871" s="42">
        <f t="shared" si="545"/>
        <v>18975.704236074718</v>
      </c>
      <c r="AV3871" s="42">
        <f t="shared" si="546"/>
        <v>39680.961721474036</v>
      </c>
      <c r="AW3871" s="102">
        <f t="shared" si="547"/>
        <v>2145.6666666666665</v>
      </c>
      <c r="AX3871" s="43">
        <f t="shared" si="540"/>
        <v>2</v>
      </c>
      <c r="AY3871" s="43" t="str">
        <f t="shared" si="548"/>
        <v>UTTSS</v>
      </c>
    </row>
    <row r="3872" spans="1:51" hidden="1" x14ac:dyDescent="0.2">
      <c r="A3872" s="38">
        <v>3865</v>
      </c>
      <c r="B3872" t="s">
        <v>5806</v>
      </c>
      <c r="C3872" t="s">
        <v>289</v>
      </c>
      <c r="D3872">
        <v>30300</v>
      </c>
      <c r="E3872" t="s">
        <v>219</v>
      </c>
      <c r="F3872">
        <v>5</v>
      </c>
      <c r="G3872" t="str">
        <f>LOOKUP(F3872,{0,6,45},{"F","L","H"})</f>
        <v>F</v>
      </c>
      <c r="H3872" t="s">
        <v>1682</v>
      </c>
      <c r="I3872" s="43" t="str">
        <f>IFERROR(VLOOKUP(#REF!,#REF!,2,FALSE),"No")</f>
        <v>No</v>
      </c>
      <c r="J3872" s="139">
        <v>2</v>
      </c>
      <c r="K3872" s="148">
        <v>5</v>
      </c>
      <c r="L3872" s="148"/>
      <c r="M3872" s="148"/>
      <c r="N3872" s="148"/>
      <c r="O3872" s="148"/>
      <c r="P3872" s="148"/>
      <c r="Q3872" s="148"/>
      <c r="R3872" s="148"/>
      <c r="S3872" s="148"/>
      <c r="T3872" s="148"/>
      <c r="U3872" s="148"/>
      <c r="V3872" s="148"/>
      <c r="W3872" s="148"/>
      <c r="X3872" s="139">
        <v>3</v>
      </c>
      <c r="Y3872" s="148">
        <v>389</v>
      </c>
      <c r="Z3872" s="149">
        <v>4</v>
      </c>
      <c r="AA3872" s="148">
        <v>611</v>
      </c>
      <c r="AB3872" s="148"/>
      <c r="AC3872" s="148"/>
      <c r="AD3872" s="148"/>
      <c r="AE3872" s="148"/>
      <c r="AF3872" s="148"/>
      <c r="AG3872" s="148"/>
      <c r="AH3872" s="148"/>
      <c r="AI3872" s="148"/>
      <c r="AJ3872" s="148"/>
      <c r="AK3872" s="148"/>
      <c r="AL3872" s="139">
        <v>0</v>
      </c>
      <c r="AM3872" s="139">
        <v>0</v>
      </c>
      <c r="AN3872" s="148">
        <f t="shared" si="541"/>
        <v>1000</v>
      </c>
      <c r="AO3872" s="148">
        <f t="shared" si="542"/>
        <v>5</v>
      </c>
      <c r="AP3872" s="148">
        <v>3</v>
      </c>
      <c r="AQ3872" s="140">
        <v>3</v>
      </c>
      <c r="AS3872" s="42">
        <f t="shared" si="543"/>
        <v>364.91738915528299</v>
      </c>
      <c r="AT3872" s="101">
        <f t="shared" si="544"/>
        <v>0</v>
      </c>
      <c r="AU3872" s="42">
        <f t="shared" si="545"/>
        <v>364.91738915528299</v>
      </c>
      <c r="AV3872" s="42">
        <f t="shared" si="546"/>
        <v>10653.103907158011</v>
      </c>
      <c r="AW3872" s="102">
        <f t="shared" si="547"/>
        <v>27686.400000000001</v>
      </c>
      <c r="AX3872" s="43">
        <f t="shared" si="540"/>
        <v>2</v>
      </c>
      <c r="AY3872" s="43" t="str">
        <f t="shared" si="548"/>
        <v>UTGS</v>
      </c>
    </row>
    <row r="3873" spans="1:51" hidden="1" x14ac:dyDescent="0.2">
      <c r="A3873" s="38">
        <v>3866</v>
      </c>
      <c r="B3873" t="s">
        <v>5806</v>
      </c>
      <c r="C3873" t="s">
        <v>5746</v>
      </c>
      <c r="D3873">
        <v>17800</v>
      </c>
      <c r="E3873" t="s">
        <v>220</v>
      </c>
      <c r="F3873">
        <v>2</v>
      </c>
      <c r="G3873" t="str">
        <f>LOOKUP(F3873,{0,6,45},{"F","L","H"})</f>
        <v>F</v>
      </c>
      <c r="H3873" t="s">
        <v>826</v>
      </c>
      <c r="I3873" s="43" t="str">
        <f>IFERROR(VLOOKUP(#REF!,#REF!,2,FALSE),"No")</f>
        <v>No</v>
      </c>
      <c r="J3873" s="139">
        <v>2</v>
      </c>
      <c r="K3873" s="148">
        <v>103</v>
      </c>
      <c r="L3873" s="148"/>
      <c r="M3873" s="148"/>
      <c r="N3873" s="148"/>
      <c r="O3873" s="148"/>
      <c r="P3873" s="148"/>
      <c r="Q3873" s="148"/>
      <c r="R3873" s="148"/>
      <c r="S3873" s="148"/>
      <c r="T3873" s="148"/>
      <c r="U3873" s="148"/>
      <c r="V3873" s="148"/>
      <c r="W3873" s="148"/>
      <c r="X3873" s="139">
        <v>4</v>
      </c>
      <c r="Y3873" s="148">
        <v>747.25</v>
      </c>
      <c r="Z3873" s="149">
        <v>6</v>
      </c>
      <c r="AA3873" s="148">
        <v>252.74</v>
      </c>
      <c r="AB3873" s="148"/>
      <c r="AC3873" s="148"/>
      <c r="AD3873" s="148"/>
      <c r="AE3873" s="148"/>
      <c r="AF3873" s="148"/>
      <c r="AG3873" s="148"/>
      <c r="AH3873" s="148"/>
      <c r="AI3873" s="148"/>
      <c r="AJ3873" s="148"/>
      <c r="AK3873" s="148"/>
      <c r="AL3873" s="139">
        <v>0</v>
      </c>
      <c r="AM3873" s="139">
        <v>0</v>
      </c>
      <c r="AN3873" s="148">
        <f t="shared" si="541"/>
        <v>999.99</v>
      </c>
      <c r="AO3873" s="148">
        <f t="shared" si="542"/>
        <v>103</v>
      </c>
      <c r="AP3873" s="148">
        <v>3</v>
      </c>
      <c r="AQ3873" s="140">
        <v>3</v>
      </c>
      <c r="AS3873" s="42">
        <f t="shared" si="543"/>
        <v>7517.2982165988305</v>
      </c>
      <c r="AT3873" s="101">
        <f t="shared" si="544"/>
        <v>0</v>
      </c>
      <c r="AU3873" s="42">
        <f t="shared" si="545"/>
        <v>7517.2982165988305</v>
      </c>
      <c r="AV3873" s="42">
        <f t="shared" si="546"/>
        <v>14941.274637285607</v>
      </c>
      <c r="AW3873" s="102">
        <f t="shared" si="547"/>
        <v>15242</v>
      </c>
      <c r="AX3873" s="43">
        <f t="shared" si="540"/>
        <v>2</v>
      </c>
      <c r="AY3873" s="43" t="str">
        <f t="shared" si="548"/>
        <v>UTTSS</v>
      </c>
    </row>
    <row r="3874" spans="1:51" hidden="1" x14ac:dyDescent="0.2">
      <c r="A3874" s="38">
        <v>3867</v>
      </c>
      <c r="B3874" t="s">
        <v>5806</v>
      </c>
      <c r="C3874" t="s">
        <v>292</v>
      </c>
      <c r="D3874">
        <v>5550</v>
      </c>
      <c r="E3874" t="s">
        <v>198</v>
      </c>
      <c r="F3874">
        <v>2</v>
      </c>
      <c r="G3874" t="str">
        <f>LOOKUP(F3874,{0,6,45},{"F","L","H"})</f>
        <v>F</v>
      </c>
      <c r="H3874" t="s">
        <v>659</v>
      </c>
      <c r="I3874" s="43" t="str">
        <f>IFERROR(VLOOKUP(#REF!,#REF!,2,FALSE),"No")</f>
        <v>No</v>
      </c>
      <c r="J3874" s="139">
        <v>1.25</v>
      </c>
      <c r="K3874" s="148">
        <v>199</v>
      </c>
      <c r="L3874" s="148"/>
      <c r="M3874" s="148"/>
      <c r="N3874" s="148"/>
      <c r="O3874" s="148"/>
      <c r="P3874" s="148"/>
      <c r="Q3874" s="148"/>
      <c r="R3874" s="148"/>
      <c r="S3874" s="148"/>
      <c r="T3874" s="148"/>
      <c r="U3874" s="148"/>
      <c r="V3874" s="148"/>
      <c r="W3874" s="148"/>
      <c r="X3874" s="139">
        <v>2</v>
      </c>
      <c r="Y3874" s="148">
        <v>290</v>
      </c>
      <c r="Z3874" s="149">
        <v>4</v>
      </c>
      <c r="AA3874" s="148">
        <v>710</v>
      </c>
      <c r="AB3874" s="148"/>
      <c r="AC3874" s="148"/>
      <c r="AD3874" s="148"/>
      <c r="AE3874" s="148"/>
      <c r="AF3874" s="148"/>
      <c r="AG3874" s="148"/>
      <c r="AH3874" s="148"/>
      <c r="AI3874" s="148"/>
      <c r="AJ3874" s="148"/>
      <c r="AK3874" s="148"/>
      <c r="AL3874" s="139">
        <v>0</v>
      </c>
      <c r="AM3874" s="139">
        <v>0</v>
      </c>
      <c r="AN3874" s="148">
        <f t="shared" si="541"/>
        <v>1000</v>
      </c>
      <c r="AO3874" s="148">
        <f t="shared" si="542"/>
        <v>199</v>
      </c>
      <c r="AP3874" s="148">
        <v>1</v>
      </c>
      <c r="AQ3874" s="140">
        <v>1</v>
      </c>
      <c r="AS3874" s="42">
        <f t="shared" si="543"/>
        <v>14828.182088380265</v>
      </c>
      <c r="AT3874" s="101">
        <f t="shared" si="544"/>
        <v>0</v>
      </c>
      <c r="AU3874" s="42">
        <f t="shared" si="545"/>
        <v>14828.182088380265</v>
      </c>
      <c r="AV3874" s="42">
        <f t="shared" si="546"/>
        <v>37601.661721474033</v>
      </c>
      <c r="AW3874" s="102">
        <f t="shared" si="547"/>
        <v>3698.6666666666665</v>
      </c>
      <c r="AX3874" s="43">
        <f t="shared" si="540"/>
        <v>1.25</v>
      </c>
      <c r="AY3874" s="43" t="str">
        <f t="shared" si="548"/>
        <v>UTFS</v>
      </c>
    </row>
    <row r="3875" spans="1:51" hidden="1" x14ac:dyDescent="0.2">
      <c r="A3875" s="38">
        <v>3868</v>
      </c>
      <c r="B3875" t="s">
        <v>5807</v>
      </c>
      <c r="C3875" t="s">
        <v>5746</v>
      </c>
      <c r="D3875">
        <v>14500</v>
      </c>
      <c r="E3875" t="s">
        <v>215</v>
      </c>
      <c r="F3875">
        <v>5</v>
      </c>
      <c r="G3875" t="str">
        <f>LOOKUP(F3875,{0,6,45},{"F","L","H"})</f>
        <v>F</v>
      </c>
      <c r="H3875" t="s">
        <v>397</v>
      </c>
      <c r="I3875" s="43" t="str">
        <f>IFERROR(VLOOKUP(#REF!,#REF!,2,FALSE),"No")</f>
        <v>No</v>
      </c>
      <c r="J3875" s="139">
        <v>2</v>
      </c>
      <c r="K3875" s="148">
        <v>89</v>
      </c>
      <c r="L3875" s="148"/>
      <c r="M3875" s="148"/>
      <c r="N3875" s="148"/>
      <c r="O3875" s="148"/>
      <c r="P3875" s="148"/>
      <c r="Q3875" s="148"/>
      <c r="R3875" s="148"/>
      <c r="S3875" s="148"/>
      <c r="T3875" s="148"/>
      <c r="U3875" s="148"/>
      <c r="V3875" s="148"/>
      <c r="W3875" s="148"/>
      <c r="X3875" s="139">
        <v>2</v>
      </c>
      <c r="Y3875" s="148">
        <v>185.63</v>
      </c>
      <c r="Z3875" s="148">
        <v>4</v>
      </c>
      <c r="AA3875" s="148">
        <v>814.37</v>
      </c>
      <c r="AB3875" s="148"/>
      <c r="AC3875" s="148"/>
      <c r="AD3875" s="148"/>
      <c r="AE3875" s="148"/>
      <c r="AF3875" s="148"/>
      <c r="AG3875" s="148"/>
      <c r="AH3875" s="148"/>
      <c r="AI3875" s="148"/>
      <c r="AJ3875" s="148"/>
      <c r="AK3875" s="148"/>
      <c r="AL3875" s="139">
        <v>0</v>
      </c>
      <c r="AM3875" s="139">
        <v>0</v>
      </c>
      <c r="AN3875" s="148">
        <f t="shared" si="541"/>
        <v>1000</v>
      </c>
      <c r="AO3875" s="148">
        <f t="shared" si="542"/>
        <v>89</v>
      </c>
      <c r="AP3875" s="148">
        <v>2</v>
      </c>
      <c r="AQ3875" s="140">
        <v>3</v>
      </c>
      <c r="AS3875" s="42">
        <f t="shared" si="543"/>
        <v>6495.5295269640374</v>
      </c>
      <c r="AT3875" s="101">
        <f t="shared" si="544"/>
        <v>0</v>
      </c>
      <c r="AU3875" s="42">
        <f t="shared" si="545"/>
        <v>6495.5295269640374</v>
      </c>
      <c r="AV3875" s="42">
        <f t="shared" si="546"/>
        <v>12783.331540491345</v>
      </c>
      <c r="AW3875" s="102">
        <f t="shared" si="547"/>
        <v>10791.333333333334</v>
      </c>
      <c r="AX3875" s="43">
        <f t="shared" si="540"/>
        <v>2</v>
      </c>
      <c r="AY3875" s="43" t="str">
        <f t="shared" si="548"/>
        <v>UTTSS</v>
      </c>
    </row>
    <row r="3876" spans="1:51" hidden="1" x14ac:dyDescent="0.2">
      <c r="A3876" s="38">
        <v>3869</v>
      </c>
      <c r="B3876" t="s">
        <v>5806</v>
      </c>
      <c r="C3876" t="s">
        <v>289</v>
      </c>
      <c r="D3876">
        <v>550</v>
      </c>
      <c r="E3876" t="s">
        <v>1228</v>
      </c>
      <c r="F3876">
        <v>2</v>
      </c>
      <c r="G3876" t="str">
        <f>LOOKUP(F3876,{0,6,45},{"F","L","H"})</f>
        <v>F</v>
      </c>
      <c r="H3876" t="s">
        <v>5402</v>
      </c>
      <c r="I3876" s="43" t="str">
        <f>IFERROR(VLOOKUP(#REF!,#REF!,2,FALSE),"No")</f>
        <v>No</v>
      </c>
      <c r="J3876" s="139">
        <v>0.75</v>
      </c>
      <c r="K3876" s="148">
        <v>106</v>
      </c>
      <c r="L3876" s="148"/>
      <c r="M3876" s="148"/>
      <c r="N3876" s="148"/>
      <c r="O3876" s="148"/>
      <c r="P3876" s="148"/>
      <c r="Q3876" s="148"/>
      <c r="R3876" s="148"/>
      <c r="S3876" s="148"/>
      <c r="T3876" s="148"/>
      <c r="U3876" s="148"/>
      <c r="V3876" s="148"/>
      <c r="W3876" s="148"/>
      <c r="X3876" s="139">
        <v>2</v>
      </c>
      <c r="Y3876" s="148">
        <v>42</v>
      </c>
      <c r="Z3876" s="148">
        <v>6</v>
      </c>
      <c r="AA3876" s="148">
        <v>878.5</v>
      </c>
      <c r="AB3876" s="148">
        <v>8</v>
      </c>
      <c r="AC3876" s="148">
        <v>79.5</v>
      </c>
      <c r="AD3876" s="148"/>
      <c r="AE3876" s="148"/>
      <c r="AF3876" s="148"/>
      <c r="AG3876" s="148"/>
      <c r="AH3876" s="148"/>
      <c r="AI3876" s="148"/>
      <c r="AJ3876" s="148"/>
      <c r="AK3876" s="148"/>
      <c r="AL3876" s="139">
        <v>0</v>
      </c>
      <c r="AM3876" s="139">
        <v>0</v>
      </c>
      <c r="AN3876" s="148">
        <f t="shared" si="541"/>
        <v>1000</v>
      </c>
      <c r="AO3876" s="148">
        <f t="shared" si="542"/>
        <v>106</v>
      </c>
      <c r="AP3876" s="148">
        <v>6</v>
      </c>
      <c r="AQ3876" s="140">
        <v>12</v>
      </c>
      <c r="AS3876" s="42">
        <f t="shared" si="543"/>
        <v>6824.6486500920009</v>
      </c>
      <c r="AT3876" s="101">
        <f t="shared" si="544"/>
        <v>0</v>
      </c>
      <c r="AU3876" s="42">
        <f t="shared" si="545"/>
        <v>6824.6486500920009</v>
      </c>
      <c r="AV3876" s="42">
        <f t="shared" si="546"/>
        <v>4991.1926434561701</v>
      </c>
      <c r="AW3876" s="102">
        <f t="shared" si="547"/>
        <v>585.0096169344007</v>
      </c>
      <c r="AX3876" s="43">
        <f t="shared" si="540"/>
        <v>0.75</v>
      </c>
      <c r="AY3876" s="43" t="str">
        <f t="shared" si="548"/>
        <v>UTGS</v>
      </c>
    </row>
    <row r="3877" spans="1:51" hidden="1" x14ac:dyDescent="0.2">
      <c r="A3877" s="38">
        <v>3870</v>
      </c>
      <c r="B3877" t="s">
        <v>5806</v>
      </c>
      <c r="C3877" t="s">
        <v>5746</v>
      </c>
      <c r="D3877">
        <v>6113</v>
      </c>
      <c r="E3877" t="s">
        <v>218</v>
      </c>
      <c r="F3877">
        <v>2</v>
      </c>
      <c r="G3877" t="str">
        <f>LOOKUP(F3877,{0,6,45},{"F","L","H"})</f>
        <v>F</v>
      </c>
      <c r="H3877" t="s">
        <v>1683</v>
      </c>
      <c r="I3877" s="43" t="str">
        <f>IFERROR(VLOOKUP(#REF!,#REF!,2,FALSE),"No")</f>
        <v>No</v>
      </c>
      <c r="J3877" s="139">
        <v>2</v>
      </c>
      <c r="K3877" s="148">
        <v>198</v>
      </c>
      <c r="L3877" s="148"/>
      <c r="M3877" s="148"/>
      <c r="N3877" s="148"/>
      <c r="O3877" s="148"/>
      <c r="P3877" s="148"/>
      <c r="Q3877" s="148"/>
      <c r="R3877" s="148"/>
      <c r="S3877" s="148"/>
      <c r="T3877" s="148"/>
      <c r="U3877" s="148"/>
      <c r="V3877" s="148"/>
      <c r="W3877" s="148"/>
      <c r="X3877" s="139">
        <v>0.75</v>
      </c>
      <c r="Y3877" s="148">
        <v>219.12</v>
      </c>
      <c r="Z3877" s="149">
        <v>4</v>
      </c>
      <c r="AA3877" s="148">
        <v>780.88</v>
      </c>
      <c r="AB3877" s="148"/>
      <c r="AC3877" s="148"/>
      <c r="AD3877" s="148"/>
      <c r="AE3877" s="148"/>
      <c r="AF3877" s="148"/>
      <c r="AG3877" s="148"/>
      <c r="AH3877" s="148"/>
      <c r="AI3877" s="148"/>
      <c r="AJ3877" s="148"/>
      <c r="AK3877" s="148"/>
      <c r="AL3877" s="139">
        <v>0</v>
      </c>
      <c r="AM3877" s="139">
        <v>0</v>
      </c>
      <c r="AN3877" s="148">
        <f t="shared" si="541"/>
        <v>1000</v>
      </c>
      <c r="AO3877" s="148">
        <f t="shared" si="542"/>
        <v>198</v>
      </c>
      <c r="AP3877" s="148">
        <v>13</v>
      </c>
      <c r="AQ3877" s="140">
        <v>17</v>
      </c>
      <c r="AS3877" s="42">
        <f t="shared" si="543"/>
        <v>14450.728610549208</v>
      </c>
      <c r="AT3877" s="101">
        <f t="shared" si="544"/>
        <v>0</v>
      </c>
      <c r="AU3877" s="42">
        <f t="shared" si="545"/>
        <v>14450.728610549208</v>
      </c>
      <c r="AV3877" s="42">
        <f t="shared" si="546"/>
        <v>2339.4588777337667</v>
      </c>
      <c r="AW3877" s="102">
        <f t="shared" si="547"/>
        <v>3698.6666666666665</v>
      </c>
      <c r="AX3877" s="43">
        <f t="shared" si="540"/>
        <v>2</v>
      </c>
      <c r="AY3877" s="43" t="str">
        <f t="shared" si="548"/>
        <v>UTTSS</v>
      </c>
    </row>
    <row r="3878" spans="1:51" hidden="1" x14ac:dyDescent="0.2">
      <c r="A3878" s="38">
        <v>3871</v>
      </c>
      <c r="B3878" t="s">
        <v>5806</v>
      </c>
      <c r="C3878" t="s">
        <v>5745</v>
      </c>
      <c r="D3878">
        <v>14500</v>
      </c>
      <c r="E3878" t="s">
        <v>215</v>
      </c>
      <c r="F3878">
        <v>5</v>
      </c>
      <c r="G3878" t="str">
        <f>LOOKUP(F3878,{0,6,45},{"F","L","H"})</f>
        <v>F</v>
      </c>
      <c r="H3878" t="s">
        <v>1027</v>
      </c>
      <c r="I3878" s="43" t="str">
        <f>IFERROR(VLOOKUP(#REF!,#REF!,2,FALSE),"No")</f>
        <v>No</v>
      </c>
      <c r="J3878" s="139">
        <v>2</v>
      </c>
      <c r="K3878" s="148">
        <v>323</v>
      </c>
      <c r="L3878" s="148"/>
      <c r="M3878" s="148"/>
      <c r="N3878" s="148"/>
      <c r="O3878" s="148"/>
      <c r="P3878" s="148"/>
      <c r="Q3878" s="148"/>
      <c r="R3878" s="148"/>
      <c r="S3878" s="148"/>
      <c r="T3878" s="148"/>
      <c r="U3878" s="148"/>
      <c r="V3878" s="148"/>
      <c r="W3878" s="148"/>
      <c r="X3878" s="139">
        <v>4</v>
      </c>
      <c r="Y3878" s="148">
        <v>1000</v>
      </c>
      <c r="Z3878" s="149"/>
      <c r="AA3878" s="148"/>
      <c r="AB3878" s="148"/>
      <c r="AC3878" s="148"/>
      <c r="AD3878" s="148"/>
      <c r="AE3878" s="148"/>
      <c r="AF3878" s="148"/>
      <c r="AG3878" s="148"/>
      <c r="AH3878" s="148"/>
      <c r="AI3878" s="148"/>
      <c r="AJ3878" s="148"/>
      <c r="AK3878" s="148"/>
      <c r="AL3878" s="139">
        <v>0</v>
      </c>
      <c r="AM3878" s="139">
        <v>0</v>
      </c>
      <c r="AN3878" s="148">
        <f t="shared" si="541"/>
        <v>1000</v>
      </c>
      <c r="AO3878" s="148">
        <f t="shared" si="542"/>
        <v>323</v>
      </c>
      <c r="AP3878" s="148">
        <v>1</v>
      </c>
      <c r="AQ3878" s="140">
        <v>1</v>
      </c>
      <c r="AS3878" s="42">
        <f t="shared" si="543"/>
        <v>23573.663339431281</v>
      </c>
      <c r="AT3878" s="101">
        <f t="shared" si="544"/>
        <v>0</v>
      </c>
      <c r="AU3878" s="42">
        <f t="shared" si="545"/>
        <v>23573.663339431281</v>
      </c>
      <c r="AV3878" s="42">
        <f t="shared" si="546"/>
        <v>39680.961721474036</v>
      </c>
      <c r="AW3878" s="102">
        <f t="shared" si="547"/>
        <v>10791.333333333334</v>
      </c>
      <c r="AX3878" s="43">
        <f t="shared" si="540"/>
        <v>2</v>
      </c>
      <c r="AY3878" s="43" t="str">
        <f t="shared" si="548"/>
        <v>UTTSM</v>
      </c>
    </row>
    <row r="3879" spans="1:51" hidden="1" x14ac:dyDescent="0.2">
      <c r="A3879" s="38">
        <v>3872</v>
      </c>
      <c r="B3879" t="s">
        <v>362</v>
      </c>
      <c r="C3879" t="s">
        <v>289</v>
      </c>
      <c r="D3879">
        <v>320</v>
      </c>
      <c r="E3879" t="s">
        <v>1228</v>
      </c>
      <c r="F3879">
        <v>0.25</v>
      </c>
      <c r="G3879" t="str">
        <f>LOOKUP(F3879,{0,6,45},{"F","L","H"})</f>
        <v>F</v>
      </c>
      <c r="H3879" t="s">
        <v>5403</v>
      </c>
      <c r="I3879" s="43" t="str">
        <f>IFERROR(VLOOKUP(#REF!,#REF!,2,FALSE),"No")</f>
        <v>No</v>
      </c>
      <c r="J3879" s="139">
        <v>1.25</v>
      </c>
      <c r="K3879" s="148">
        <v>46</v>
      </c>
      <c r="L3879" s="148"/>
      <c r="M3879" s="148"/>
      <c r="N3879" s="148"/>
      <c r="O3879" s="148"/>
      <c r="P3879" s="148"/>
      <c r="Q3879" s="148"/>
      <c r="R3879" s="148"/>
      <c r="S3879" s="148"/>
      <c r="T3879" s="148"/>
      <c r="U3879" s="148"/>
      <c r="V3879" s="148"/>
      <c r="W3879" s="148"/>
      <c r="X3879" s="139">
        <v>1.25</v>
      </c>
      <c r="Y3879" s="148">
        <v>31</v>
      </c>
      <c r="Z3879" s="149">
        <v>2</v>
      </c>
      <c r="AA3879" s="148">
        <v>969</v>
      </c>
      <c r="AB3879" s="148"/>
      <c r="AC3879" s="148"/>
      <c r="AD3879" s="148"/>
      <c r="AE3879" s="148"/>
      <c r="AF3879" s="148"/>
      <c r="AG3879" s="148"/>
      <c r="AH3879" s="148"/>
      <c r="AI3879" s="148"/>
      <c r="AJ3879" s="148"/>
      <c r="AK3879" s="148"/>
      <c r="AL3879" s="139">
        <v>0</v>
      </c>
      <c r="AM3879" s="139">
        <v>0</v>
      </c>
      <c r="AN3879" s="148">
        <f t="shared" si="541"/>
        <v>1000</v>
      </c>
      <c r="AO3879" s="148">
        <f t="shared" si="542"/>
        <v>46</v>
      </c>
      <c r="AP3879" s="148">
        <v>8</v>
      </c>
      <c r="AQ3879" s="140">
        <v>78</v>
      </c>
      <c r="AS3879" s="42">
        <f t="shared" si="543"/>
        <v>3427.6199802286037</v>
      </c>
      <c r="AT3879" s="101">
        <f t="shared" si="544"/>
        <v>0</v>
      </c>
      <c r="AU3879" s="42">
        <f t="shared" si="545"/>
        <v>3427.6199802286037</v>
      </c>
      <c r="AV3879" s="42">
        <f t="shared" si="546"/>
        <v>417.08540668556452</v>
      </c>
      <c r="AW3879" s="102">
        <f t="shared" si="547"/>
        <v>431</v>
      </c>
      <c r="AX3879" s="43">
        <f t="shared" si="540"/>
        <v>1.25</v>
      </c>
      <c r="AY3879" s="43" t="str">
        <f t="shared" si="548"/>
        <v>UTGS</v>
      </c>
    </row>
    <row r="3880" spans="1:51" hidden="1" x14ac:dyDescent="0.2">
      <c r="A3880" s="38">
        <v>3873</v>
      </c>
      <c r="B3880" t="s">
        <v>362</v>
      </c>
      <c r="C3880" t="s">
        <v>289</v>
      </c>
      <c r="D3880">
        <v>550</v>
      </c>
      <c r="E3880" t="s">
        <v>1239</v>
      </c>
      <c r="F3880">
        <v>2</v>
      </c>
      <c r="G3880" t="str">
        <f>LOOKUP(F3880,{0,6,45},{"F","L","H"})</f>
        <v>F</v>
      </c>
      <c r="H3880" t="s">
        <v>5404</v>
      </c>
      <c r="I3880" s="43" t="str">
        <f>IFERROR(VLOOKUP(#REF!,#REF!,2,FALSE),"No")</f>
        <v>No</v>
      </c>
      <c r="J3880" s="139">
        <v>0.75</v>
      </c>
      <c r="K3880" s="148">
        <v>19</v>
      </c>
      <c r="L3880" s="148"/>
      <c r="M3880" s="148"/>
      <c r="N3880" s="148"/>
      <c r="O3880" s="148"/>
      <c r="P3880" s="148"/>
      <c r="Q3880" s="148"/>
      <c r="R3880" s="148"/>
      <c r="S3880" s="148"/>
      <c r="T3880" s="148"/>
      <c r="U3880" s="148"/>
      <c r="V3880" s="148"/>
      <c r="W3880" s="148"/>
      <c r="X3880" s="139">
        <v>2</v>
      </c>
      <c r="Y3880" s="148">
        <v>1000</v>
      </c>
      <c r="Z3880" s="148"/>
      <c r="AA3880" s="148"/>
      <c r="AB3880" s="148"/>
      <c r="AC3880" s="148"/>
      <c r="AD3880" s="148"/>
      <c r="AE3880" s="148"/>
      <c r="AF3880" s="148"/>
      <c r="AG3880" s="148"/>
      <c r="AH3880" s="148"/>
      <c r="AI3880" s="148"/>
      <c r="AJ3880" s="148"/>
      <c r="AK3880" s="148"/>
      <c r="AL3880" s="139">
        <v>0</v>
      </c>
      <c r="AM3880" s="139">
        <v>0</v>
      </c>
      <c r="AN3880" s="148">
        <f t="shared" si="541"/>
        <v>1000</v>
      </c>
      <c r="AO3880" s="148">
        <f t="shared" si="542"/>
        <v>19</v>
      </c>
      <c r="AP3880" s="148">
        <v>9</v>
      </c>
      <c r="AQ3880" s="140">
        <v>72</v>
      </c>
      <c r="AS3880" s="42">
        <f t="shared" si="543"/>
        <v>1223.2860787900756</v>
      </c>
      <c r="AT3880" s="101">
        <f t="shared" si="544"/>
        <v>0</v>
      </c>
      <c r="AU3880" s="42">
        <f t="shared" si="545"/>
        <v>1223.2860787900756</v>
      </c>
      <c r="AV3880" s="42">
        <f t="shared" si="546"/>
        <v>451.54113502047267</v>
      </c>
      <c r="AW3880" s="102">
        <f t="shared" si="547"/>
        <v>585.0096169344007</v>
      </c>
      <c r="AX3880" s="43">
        <f t="shared" si="540"/>
        <v>0.75</v>
      </c>
      <c r="AY3880" s="43" t="str">
        <f t="shared" si="548"/>
        <v>UTGS</v>
      </c>
    </row>
    <row r="3881" spans="1:51" hidden="1" x14ac:dyDescent="0.2">
      <c r="A3881" s="38">
        <v>3874</v>
      </c>
      <c r="B3881" t="s">
        <v>362</v>
      </c>
      <c r="C3881" t="s">
        <v>289</v>
      </c>
      <c r="D3881">
        <v>320</v>
      </c>
      <c r="E3881" t="s">
        <v>1239</v>
      </c>
      <c r="F3881">
        <v>0.25</v>
      </c>
      <c r="G3881" t="str">
        <f>LOOKUP(F3881,{0,6,45},{"F","L","H"})</f>
        <v>F</v>
      </c>
      <c r="H3881" t="s">
        <v>5405</v>
      </c>
      <c r="I3881" s="43" t="str">
        <f>IFERROR(VLOOKUP(#REF!,#REF!,2,FALSE),"No")</f>
        <v>No</v>
      </c>
      <c r="J3881" s="139">
        <v>0.75</v>
      </c>
      <c r="K3881" s="148">
        <v>20</v>
      </c>
      <c r="L3881" s="148"/>
      <c r="M3881" s="148"/>
      <c r="N3881" s="148"/>
      <c r="O3881" s="148"/>
      <c r="P3881" s="148"/>
      <c r="Q3881" s="148"/>
      <c r="R3881" s="148"/>
      <c r="S3881" s="148"/>
      <c r="T3881" s="148"/>
      <c r="U3881" s="148"/>
      <c r="V3881" s="148"/>
      <c r="W3881" s="148"/>
      <c r="X3881" s="139">
        <v>2</v>
      </c>
      <c r="Y3881" s="148">
        <v>1000</v>
      </c>
      <c r="Z3881" s="149"/>
      <c r="AA3881" s="148"/>
      <c r="AB3881" s="148"/>
      <c r="AC3881" s="148"/>
      <c r="AD3881" s="148"/>
      <c r="AE3881" s="148"/>
      <c r="AF3881" s="148"/>
      <c r="AG3881" s="148"/>
      <c r="AH3881" s="148"/>
      <c r="AI3881" s="148"/>
      <c r="AJ3881" s="148"/>
      <c r="AK3881" s="148"/>
      <c r="AL3881" s="139">
        <v>0</v>
      </c>
      <c r="AM3881" s="139">
        <v>0</v>
      </c>
      <c r="AN3881" s="148">
        <f t="shared" si="541"/>
        <v>1000</v>
      </c>
      <c r="AO3881" s="148">
        <f t="shared" si="542"/>
        <v>20</v>
      </c>
      <c r="AP3881" s="148">
        <v>15</v>
      </c>
      <c r="AQ3881" s="140">
        <v>120</v>
      </c>
      <c r="AS3881" s="42">
        <f t="shared" si="543"/>
        <v>1287.6695566211322</v>
      </c>
      <c r="AT3881" s="101">
        <f t="shared" si="544"/>
        <v>0</v>
      </c>
      <c r="AU3881" s="42">
        <f t="shared" si="545"/>
        <v>1287.6695566211322</v>
      </c>
      <c r="AV3881" s="42">
        <f t="shared" si="546"/>
        <v>270.9246810122836</v>
      </c>
      <c r="AW3881" s="102">
        <f t="shared" si="547"/>
        <v>431</v>
      </c>
      <c r="AX3881" s="43">
        <f t="shared" si="540"/>
        <v>0.75</v>
      </c>
      <c r="AY3881" s="43" t="str">
        <f t="shared" si="548"/>
        <v>UTGS</v>
      </c>
    </row>
    <row r="3882" spans="1:51" hidden="1" x14ac:dyDescent="0.2">
      <c r="A3882" s="38">
        <v>3875</v>
      </c>
      <c r="B3882" t="s">
        <v>362</v>
      </c>
      <c r="C3882" t="s">
        <v>289</v>
      </c>
      <c r="D3882">
        <v>320</v>
      </c>
      <c r="E3882" t="s">
        <v>1228</v>
      </c>
      <c r="F3882">
        <v>0.25</v>
      </c>
      <c r="G3882" t="str">
        <f>LOOKUP(F3882,{0,6,45},{"F","L","H"})</f>
        <v>F</v>
      </c>
      <c r="H3882" t="s">
        <v>5406</v>
      </c>
      <c r="I3882" s="43" t="str">
        <f>IFERROR(VLOOKUP(#REF!,#REF!,2,FALSE),"No")</f>
        <v>No</v>
      </c>
      <c r="J3882" s="139">
        <v>0.75</v>
      </c>
      <c r="K3882" s="148">
        <v>90</v>
      </c>
      <c r="L3882" s="148"/>
      <c r="M3882" s="148"/>
      <c r="N3882" s="148"/>
      <c r="O3882" s="148"/>
      <c r="P3882" s="148"/>
      <c r="Q3882" s="148"/>
      <c r="R3882" s="148"/>
      <c r="S3882" s="148"/>
      <c r="T3882" s="148"/>
      <c r="U3882" s="148"/>
      <c r="V3882" s="148"/>
      <c r="W3882" s="148"/>
      <c r="X3882" s="139">
        <v>2</v>
      </c>
      <c r="Y3882" s="148">
        <v>404.71</v>
      </c>
      <c r="Z3882" s="148">
        <v>3</v>
      </c>
      <c r="AA3882" s="148">
        <v>595.29</v>
      </c>
      <c r="AB3882" s="148"/>
      <c r="AC3882" s="148"/>
      <c r="AD3882" s="148"/>
      <c r="AE3882" s="148"/>
      <c r="AF3882" s="148"/>
      <c r="AG3882" s="148"/>
      <c r="AH3882" s="148"/>
      <c r="AI3882" s="148"/>
      <c r="AJ3882" s="148"/>
      <c r="AK3882" s="148"/>
      <c r="AL3882" s="139">
        <v>0</v>
      </c>
      <c r="AM3882" s="139">
        <v>0</v>
      </c>
      <c r="AN3882" s="148">
        <f t="shared" si="541"/>
        <v>1000</v>
      </c>
      <c r="AO3882" s="148">
        <f t="shared" si="542"/>
        <v>90</v>
      </c>
      <c r="AP3882" s="148">
        <v>16</v>
      </c>
      <c r="AQ3882" s="140">
        <v>16</v>
      </c>
      <c r="AS3882" s="42">
        <f t="shared" si="543"/>
        <v>5794.5130047950952</v>
      </c>
      <c r="AT3882" s="101">
        <f t="shared" si="544"/>
        <v>0</v>
      </c>
      <c r="AU3882" s="42">
        <f t="shared" si="545"/>
        <v>5794.5130047950952</v>
      </c>
      <c r="AV3882" s="42">
        <f t="shared" si="546"/>
        <v>1560.167782592127</v>
      </c>
      <c r="AW3882" s="102">
        <f t="shared" si="547"/>
        <v>431</v>
      </c>
      <c r="AX3882" s="43">
        <f t="shared" si="540"/>
        <v>0.75</v>
      </c>
      <c r="AY3882" s="43" t="str">
        <f t="shared" si="548"/>
        <v>UTGS</v>
      </c>
    </row>
    <row r="3883" spans="1:51" hidden="1" x14ac:dyDescent="0.2">
      <c r="A3883" s="38">
        <v>3876</v>
      </c>
      <c r="B3883" t="s">
        <v>362</v>
      </c>
      <c r="C3883" t="s">
        <v>289</v>
      </c>
      <c r="D3883">
        <v>320</v>
      </c>
      <c r="E3883" t="s">
        <v>1228</v>
      </c>
      <c r="F3883">
        <v>0.25</v>
      </c>
      <c r="G3883" t="str">
        <f>LOOKUP(F3883,{0,6,45},{"F","L","H"})</f>
        <v>F</v>
      </c>
      <c r="H3883" t="s">
        <v>5407</v>
      </c>
      <c r="I3883" s="43" t="str">
        <f>IFERROR(VLOOKUP(#REF!,#REF!,2,FALSE),"No")</f>
        <v>No</v>
      </c>
      <c r="J3883" s="139">
        <v>0.5</v>
      </c>
      <c r="K3883" s="148">
        <v>63</v>
      </c>
      <c r="L3883" s="148"/>
      <c r="M3883" s="148"/>
      <c r="N3883" s="148"/>
      <c r="O3883" s="148"/>
      <c r="P3883" s="148"/>
      <c r="Q3883" s="148"/>
      <c r="R3883" s="148"/>
      <c r="S3883" s="148"/>
      <c r="T3883" s="148"/>
      <c r="U3883" s="148"/>
      <c r="V3883" s="148"/>
      <c r="W3883" s="148"/>
      <c r="X3883" s="139">
        <v>2</v>
      </c>
      <c r="Y3883" s="148">
        <v>891.56</v>
      </c>
      <c r="Z3883" s="148">
        <v>4</v>
      </c>
      <c r="AA3883" s="148">
        <v>108.44</v>
      </c>
      <c r="AB3883" s="148"/>
      <c r="AC3883" s="148"/>
      <c r="AD3883" s="148"/>
      <c r="AE3883" s="148"/>
      <c r="AF3883" s="148"/>
      <c r="AG3883" s="148"/>
      <c r="AH3883" s="148"/>
      <c r="AI3883" s="148"/>
      <c r="AJ3883" s="148"/>
      <c r="AK3883" s="148"/>
      <c r="AL3883" s="139">
        <v>0</v>
      </c>
      <c r="AM3883" s="139">
        <v>0</v>
      </c>
      <c r="AN3883" s="148">
        <f t="shared" si="541"/>
        <v>1000</v>
      </c>
      <c r="AO3883" s="148">
        <f t="shared" si="542"/>
        <v>63</v>
      </c>
      <c r="AP3883" s="148">
        <v>6</v>
      </c>
      <c r="AQ3883" s="140">
        <v>6</v>
      </c>
      <c r="AS3883" s="42">
        <f t="shared" si="543"/>
        <v>4309.4191033565667</v>
      </c>
      <c r="AT3883" s="101">
        <f t="shared" si="544"/>
        <v>0</v>
      </c>
      <c r="AU3883" s="42">
        <f t="shared" si="545"/>
        <v>4309.4191033565667</v>
      </c>
      <c r="AV3883" s="42">
        <f t="shared" si="546"/>
        <v>5548.0794202456718</v>
      </c>
      <c r="AW3883" s="102">
        <f t="shared" si="547"/>
        <v>431</v>
      </c>
      <c r="AX3883" s="43">
        <f t="shared" si="540"/>
        <v>0.5</v>
      </c>
      <c r="AY3883" s="43" t="str">
        <f t="shared" si="548"/>
        <v>UTGS</v>
      </c>
    </row>
    <row r="3884" spans="1:51" hidden="1" x14ac:dyDescent="0.2">
      <c r="A3884" s="38">
        <v>3877</v>
      </c>
      <c r="B3884" t="s">
        <v>5806</v>
      </c>
      <c r="C3884" t="s">
        <v>292</v>
      </c>
      <c r="D3884">
        <v>2400</v>
      </c>
      <c r="E3884" t="s">
        <v>1917</v>
      </c>
      <c r="F3884">
        <v>2</v>
      </c>
      <c r="G3884" t="str">
        <f>LOOKUP(F3884,{0,6,45},{"F","L","H"})</f>
        <v>F</v>
      </c>
      <c r="H3884" t="s">
        <v>1687</v>
      </c>
      <c r="I3884" s="43" t="str">
        <f>IFERROR(VLOOKUP(#REF!,#REF!,2,FALSE),"No")</f>
        <v>No</v>
      </c>
      <c r="J3884" s="139">
        <v>2</v>
      </c>
      <c r="K3884" s="148">
        <v>272</v>
      </c>
      <c r="L3884" s="148"/>
      <c r="M3884" s="148"/>
      <c r="N3884" s="148"/>
      <c r="O3884" s="148"/>
      <c r="P3884" s="148"/>
      <c r="Q3884" s="148"/>
      <c r="R3884" s="148"/>
      <c r="S3884" s="148"/>
      <c r="T3884" s="148"/>
      <c r="U3884" s="148"/>
      <c r="V3884" s="148"/>
      <c r="W3884" s="148"/>
      <c r="X3884" s="139">
        <v>0.75</v>
      </c>
      <c r="Y3884" s="148">
        <v>41</v>
      </c>
      <c r="Z3884" s="149">
        <v>1.25</v>
      </c>
      <c r="AA3884" s="148">
        <v>41</v>
      </c>
      <c r="AB3884" s="148">
        <v>2</v>
      </c>
      <c r="AC3884" s="148">
        <v>51.01</v>
      </c>
      <c r="AD3884" s="148">
        <v>4</v>
      </c>
      <c r="AE3884" s="148">
        <v>866.99</v>
      </c>
      <c r="AF3884" s="148"/>
      <c r="AG3884" s="148"/>
      <c r="AH3884" s="148"/>
      <c r="AI3884" s="148"/>
      <c r="AJ3884" s="148"/>
      <c r="AK3884" s="148"/>
      <c r="AL3884" s="139">
        <v>0</v>
      </c>
      <c r="AM3884" s="139">
        <v>0</v>
      </c>
      <c r="AN3884" s="148">
        <f t="shared" si="541"/>
        <v>1000</v>
      </c>
      <c r="AO3884" s="148">
        <f t="shared" si="542"/>
        <v>272</v>
      </c>
      <c r="AP3884" s="148">
        <v>6</v>
      </c>
      <c r="AQ3884" s="140">
        <v>52</v>
      </c>
      <c r="AS3884" s="42">
        <f t="shared" si="543"/>
        <v>19851.505970047398</v>
      </c>
      <c r="AT3884" s="101">
        <f t="shared" si="544"/>
        <v>0</v>
      </c>
      <c r="AU3884" s="42">
        <f t="shared" si="545"/>
        <v>19851.505970047398</v>
      </c>
      <c r="AV3884" s="42">
        <f t="shared" si="546"/>
        <v>751.28384656680839</v>
      </c>
      <c r="AW3884" s="102">
        <f t="shared" si="547"/>
        <v>2428.75</v>
      </c>
      <c r="AX3884" s="43">
        <f t="shared" si="540"/>
        <v>2</v>
      </c>
      <c r="AY3884" s="43" t="str">
        <f t="shared" si="548"/>
        <v>UTFS</v>
      </c>
    </row>
    <row r="3885" spans="1:51" hidden="1" x14ac:dyDescent="0.2">
      <c r="A3885" s="38">
        <v>3878</v>
      </c>
      <c r="B3885" t="s">
        <v>5806</v>
      </c>
      <c r="C3885" t="s">
        <v>5746</v>
      </c>
      <c r="D3885">
        <v>44350</v>
      </c>
      <c r="E3885" t="s">
        <v>215</v>
      </c>
      <c r="F3885">
        <v>45</v>
      </c>
      <c r="G3885" t="str">
        <f>LOOKUP(F3885,{0,6,45},{"F","L","H"})</f>
        <v>H</v>
      </c>
      <c r="H3885" t="s">
        <v>311</v>
      </c>
      <c r="I3885" s="43" t="str">
        <f>IFERROR(VLOOKUP(#REF!,#REF!,2,FALSE),"No")</f>
        <v>No</v>
      </c>
      <c r="J3885" s="139">
        <v>3</v>
      </c>
      <c r="K3885" s="148">
        <v>84</v>
      </c>
      <c r="L3885" s="148"/>
      <c r="M3885" s="148"/>
      <c r="N3885" s="148"/>
      <c r="O3885" s="148"/>
      <c r="P3885" s="148"/>
      <c r="Q3885" s="148"/>
      <c r="R3885" s="148"/>
      <c r="S3885" s="148"/>
      <c r="T3885" s="148"/>
      <c r="U3885" s="148"/>
      <c r="V3885" s="148"/>
      <c r="W3885" s="148"/>
      <c r="X3885" s="139">
        <v>2</v>
      </c>
      <c r="Y3885" s="148">
        <v>2.74</v>
      </c>
      <c r="Z3885" s="148">
        <v>4</v>
      </c>
      <c r="AA3885" s="148">
        <v>997.26</v>
      </c>
      <c r="AB3885" s="148"/>
      <c r="AC3885" s="148"/>
      <c r="AD3885" s="148"/>
      <c r="AE3885" s="148"/>
      <c r="AF3885" s="148"/>
      <c r="AG3885" s="148"/>
      <c r="AH3885" s="148"/>
      <c r="AI3885" s="148"/>
      <c r="AJ3885" s="148"/>
      <c r="AK3885" s="148"/>
      <c r="AL3885" s="139">
        <v>0</v>
      </c>
      <c r="AM3885" s="139">
        <v>0</v>
      </c>
      <c r="AN3885" s="148">
        <f t="shared" si="541"/>
        <v>1000</v>
      </c>
      <c r="AO3885" s="148">
        <f t="shared" si="542"/>
        <v>84</v>
      </c>
      <c r="AP3885" s="148">
        <v>14</v>
      </c>
      <c r="AQ3885" s="140">
        <v>20</v>
      </c>
      <c r="AS3885" s="42">
        <f t="shared" si="543"/>
        <v>6130.6121378087546</v>
      </c>
      <c r="AT3885" s="101">
        <f t="shared" si="544"/>
        <v>0</v>
      </c>
      <c r="AU3885" s="42">
        <f t="shared" si="545"/>
        <v>6130.6121378087546</v>
      </c>
      <c r="AV3885" s="42">
        <f t="shared" si="546"/>
        <v>1983.0657960737014</v>
      </c>
      <c r="AW3885" s="102">
        <f t="shared" si="547"/>
        <v>60371.752872868376</v>
      </c>
      <c r="AX3885" s="43">
        <f t="shared" si="540"/>
        <v>3</v>
      </c>
      <c r="AY3885" s="43" t="str">
        <f t="shared" si="548"/>
        <v>UTTSS</v>
      </c>
    </row>
    <row r="3886" spans="1:51" hidden="1" x14ac:dyDescent="0.2">
      <c r="A3886" s="38">
        <v>3879</v>
      </c>
      <c r="B3886" t="s">
        <v>5806</v>
      </c>
      <c r="C3886" t="s">
        <v>289</v>
      </c>
      <c r="D3886">
        <v>21100</v>
      </c>
      <c r="E3886" t="s">
        <v>220</v>
      </c>
      <c r="F3886">
        <v>5</v>
      </c>
      <c r="G3886" t="str">
        <f>LOOKUP(F3886,{0,6,45},{"F","L","H"})</f>
        <v>F</v>
      </c>
      <c r="H3886" t="s">
        <v>1688</v>
      </c>
      <c r="I3886" s="43" t="str">
        <f>IFERROR(VLOOKUP(#REF!,#REF!,2,FALSE),"No")</f>
        <v>No</v>
      </c>
      <c r="J3886" s="139">
        <v>4</v>
      </c>
      <c r="K3886" s="148">
        <v>310</v>
      </c>
      <c r="L3886" s="148"/>
      <c r="M3886" s="148"/>
      <c r="N3886" s="148"/>
      <c r="O3886" s="148"/>
      <c r="P3886" s="148"/>
      <c r="Q3886" s="148"/>
      <c r="R3886" s="148"/>
      <c r="S3886" s="148"/>
      <c r="T3886" s="148"/>
      <c r="U3886" s="148"/>
      <c r="V3886" s="148"/>
      <c r="W3886" s="148"/>
      <c r="X3886" s="139">
        <v>4</v>
      </c>
      <c r="Y3886" s="148">
        <v>252.28</v>
      </c>
      <c r="Z3886" s="148">
        <v>6</v>
      </c>
      <c r="AA3886" s="148">
        <v>747.72</v>
      </c>
      <c r="AB3886" s="148"/>
      <c r="AC3886" s="148"/>
      <c r="AD3886" s="148"/>
      <c r="AE3886" s="148"/>
      <c r="AF3886" s="148"/>
      <c r="AG3886" s="148"/>
      <c r="AH3886" s="148"/>
      <c r="AI3886" s="148"/>
      <c r="AJ3886" s="148"/>
      <c r="AK3886" s="148"/>
      <c r="AL3886" s="139">
        <v>0</v>
      </c>
      <c r="AM3886" s="139">
        <v>0</v>
      </c>
      <c r="AN3886" s="148">
        <f t="shared" si="541"/>
        <v>1000</v>
      </c>
      <c r="AO3886" s="148">
        <f t="shared" si="542"/>
        <v>310</v>
      </c>
      <c r="AP3886" s="148">
        <v>2</v>
      </c>
      <c r="AQ3886" s="140">
        <v>2</v>
      </c>
      <c r="AS3886" s="42">
        <f t="shared" si="543"/>
        <v>23728.478127627546</v>
      </c>
      <c r="AT3886" s="101">
        <f t="shared" si="544"/>
        <v>0</v>
      </c>
      <c r="AU3886" s="42">
        <f t="shared" si="545"/>
        <v>23728.478127627546</v>
      </c>
      <c r="AV3886" s="42">
        <f t="shared" si="546"/>
        <v>27448.531860737021</v>
      </c>
      <c r="AW3886" s="102">
        <f t="shared" si="547"/>
        <v>18747.149999999998</v>
      </c>
      <c r="AX3886" s="43">
        <f t="shared" si="540"/>
        <v>4</v>
      </c>
      <c r="AY3886" s="43" t="str">
        <f t="shared" si="548"/>
        <v>UTGS</v>
      </c>
    </row>
    <row r="3887" spans="1:51" hidden="1" x14ac:dyDescent="0.2">
      <c r="A3887" s="38">
        <v>3880</v>
      </c>
      <c r="B3887" t="s">
        <v>5806</v>
      </c>
      <c r="C3887" t="s">
        <v>5745</v>
      </c>
      <c r="D3887">
        <v>92750</v>
      </c>
      <c r="E3887" t="s">
        <v>219</v>
      </c>
      <c r="F3887">
        <v>45</v>
      </c>
      <c r="G3887" t="str">
        <f>LOOKUP(F3887,{0,6,45},{"F","L","H"})</f>
        <v>H</v>
      </c>
      <c r="H3887" t="s">
        <v>1205</v>
      </c>
      <c r="I3887" s="43" t="str">
        <f>IFERROR(VLOOKUP(#REF!,#REF!,2,FALSE),"No")</f>
        <v>No</v>
      </c>
      <c r="J3887" s="139">
        <v>4</v>
      </c>
      <c r="K3887" s="148">
        <v>214</v>
      </c>
      <c r="L3887" s="148"/>
      <c r="M3887" s="148"/>
      <c r="N3887" s="148"/>
      <c r="O3887" s="148"/>
      <c r="P3887" s="148"/>
      <c r="Q3887" s="148"/>
      <c r="R3887" s="148"/>
      <c r="S3887" s="148"/>
      <c r="T3887" s="148"/>
      <c r="U3887" s="148"/>
      <c r="V3887" s="148"/>
      <c r="W3887" s="148"/>
      <c r="X3887" s="139">
        <v>4</v>
      </c>
      <c r="Y3887" s="148">
        <v>1000</v>
      </c>
      <c r="Z3887" s="149"/>
      <c r="AA3887" s="148"/>
      <c r="AB3887" s="148"/>
      <c r="AC3887" s="148"/>
      <c r="AD3887" s="148"/>
      <c r="AE3887" s="148"/>
      <c r="AF3887" s="148"/>
      <c r="AG3887" s="148"/>
      <c r="AH3887" s="148"/>
      <c r="AI3887" s="148"/>
      <c r="AJ3887" s="148"/>
      <c r="AK3887" s="148"/>
      <c r="AL3887" s="139">
        <v>0</v>
      </c>
      <c r="AM3887" s="139">
        <v>0</v>
      </c>
      <c r="AN3887" s="148">
        <f t="shared" si="541"/>
        <v>1000</v>
      </c>
      <c r="AO3887" s="148">
        <f t="shared" si="542"/>
        <v>214</v>
      </c>
      <c r="AP3887" s="148">
        <v>2</v>
      </c>
      <c r="AQ3887" s="140">
        <v>2</v>
      </c>
      <c r="AS3887" s="42">
        <f t="shared" si="543"/>
        <v>16380.304255846113</v>
      </c>
      <c r="AT3887" s="101">
        <f t="shared" si="544"/>
        <v>0</v>
      </c>
      <c r="AU3887" s="42">
        <f t="shared" si="545"/>
        <v>16380.304255846113</v>
      </c>
      <c r="AV3887" s="42">
        <f t="shared" si="546"/>
        <v>19840.480860737018</v>
      </c>
      <c r="AW3887" s="102">
        <f t="shared" si="547"/>
        <v>113197.0366366282</v>
      </c>
      <c r="AX3887" s="43">
        <f t="shared" si="540"/>
        <v>4</v>
      </c>
      <c r="AY3887" s="43" t="str">
        <f t="shared" si="548"/>
        <v>UTTSM</v>
      </c>
    </row>
    <row r="3888" spans="1:51" hidden="1" x14ac:dyDescent="0.2">
      <c r="A3888" s="38">
        <v>3881</v>
      </c>
      <c r="B3888" t="s">
        <v>362</v>
      </c>
      <c r="C3888" t="s">
        <v>289</v>
      </c>
      <c r="D3888">
        <v>540</v>
      </c>
      <c r="E3888" t="s">
        <v>195</v>
      </c>
      <c r="F3888">
        <v>0.25</v>
      </c>
      <c r="G3888" t="str">
        <f>LOOKUP(F3888,{0,6,45},{"F","L","H"})</f>
        <v>F</v>
      </c>
      <c r="H3888" t="s">
        <v>5408</v>
      </c>
      <c r="I3888" s="43" t="str">
        <f>IFERROR(VLOOKUP(#REF!,#REF!,2,FALSE),"No")</f>
        <v>No</v>
      </c>
      <c r="J3888" s="139">
        <v>0.5</v>
      </c>
      <c r="K3888" s="148">
        <v>17</v>
      </c>
      <c r="L3888" s="148">
        <v>0.75</v>
      </c>
      <c r="M3888" s="148">
        <v>158.58000000000001</v>
      </c>
      <c r="N3888" s="148"/>
      <c r="O3888" s="148"/>
      <c r="P3888" s="148"/>
      <c r="Q3888" s="148"/>
      <c r="R3888" s="148"/>
      <c r="S3888" s="148"/>
      <c r="T3888" s="148"/>
      <c r="U3888" s="148"/>
      <c r="V3888" s="148"/>
      <c r="W3888" s="148"/>
      <c r="X3888" s="139">
        <v>2</v>
      </c>
      <c r="Y3888" s="148">
        <v>428.94</v>
      </c>
      <c r="Z3888" s="148">
        <v>4</v>
      </c>
      <c r="AA3888" s="148">
        <v>571.05999999999995</v>
      </c>
      <c r="AB3888" s="148"/>
      <c r="AC3888" s="148"/>
      <c r="AD3888" s="148"/>
      <c r="AE3888" s="148"/>
      <c r="AF3888" s="148"/>
      <c r="AG3888" s="148"/>
      <c r="AH3888" s="148"/>
      <c r="AI3888" s="148"/>
      <c r="AJ3888" s="148"/>
      <c r="AK3888" s="148"/>
      <c r="AL3888" s="139">
        <v>0</v>
      </c>
      <c r="AM3888" s="139">
        <v>0</v>
      </c>
      <c r="AN3888" s="148">
        <f t="shared" si="541"/>
        <v>1000</v>
      </c>
      <c r="AO3888" s="148">
        <f t="shared" si="542"/>
        <v>175.58</v>
      </c>
      <c r="AP3888" s="148">
        <v>6</v>
      </c>
      <c r="AQ3888" s="140">
        <v>6</v>
      </c>
      <c r="AS3888" s="42">
        <f t="shared" si="543"/>
        <v>11372.791037576921</v>
      </c>
      <c r="AT3888" s="101">
        <f t="shared" si="544"/>
        <v>0</v>
      </c>
      <c r="AU3888" s="42">
        <f t="shared" si="545"/>
        <v>11372.791037576921</v>
      </c>
      <c r="AV3888" s="42">
        <f t="shared" si="546"/>
        <v>6100.9103202456718</v>
      </c>
      <c r="AW3888" s="102">
        <f t="shared" si="547"/>
        <v>585.0096169344007</v>
      </c>
      <c r="AX3888" s="43">
        <f t="shared" si="540"/>
        <v>0.5</v>
      </c>
      <c r="AY3888" s="43" t="str">
        <f t="shared" si="548"/>
        <v>UTGS</v>
      </c>
    </row>
    <row r="3889" spans="1:51" hidden="1" x14ac:dyDescent="0.2">
      <c r="A3889" s="38">
        <v>3882</v>
      </c>
      <c r="B3889" t="s">
        <v>5806</v>
      </c>
      <c r="C3889" t="s">
        <v>5746</v>
      </c>
      <c r="D3889">
        <v>14500</v>
      </c>
      <c r="E3889" t="s">
        <v>215</v>
      </c>
      <c r="F3889">
        <v>5</v>
      </c>
      <c r="G3889" t="str">
        <f>LOOKUP(F3889,{0,6,45},{"F","L","H"})</f>
        <v>F</v>
      </c>
      <c r="H3889" t="s">
        <v>5409</v>
      </c>
      <c r="I3889" s="43" t="str">
        <f>IFERROR(VLOOKUP(#REF!,#REF!,2,FALSE),"No")</f>
        <v>No</v>
      </c>
      <c r="J3889" s="139">
        <v>2</v>
      </c>
      <c r="K3889" s="148">
        <v>573</v>
      </c>
      <c r="L3889" s="148"/>
      <c r="M3889" s="148"/>
      <c r="N3889" s="148"/>
      <c r="O3889" s="148"/>
      <c r="P3889" s="148"/>
      <c r="Q3889" s="148"/>
      <c r="R3889" s="148"/>
      <c r="S3889" s="148"/>
      <c r="T3889" s="148"/>
      <c r="U3889" s="148"/>
      <c r="V3889" s="148"/>
      <c r="W3889" s="148"/>
      <c r="X3889" s="139">
        <v>4</v>
      </c>
      <c r="Y3889" s="148">
        <v>1000</v>
      </c>
      <c r="Z3889" s="148"/>
      <c r="AA3889" s="148"/>
      <c r="AB3889" s="148"/>
      <c r="AC3889" s="148"/>
      <c r="AD3889" s="148"/>
      <c r="AE3889" s="148"/>
      <c r="AF3889" s="148"/>
      <c r="AG3889" s="148"/>
      <c r="AH3889" s="148"/>
      <c r="AI3889" s="148"/>
      <c r="AJ3889" s="148"/>
      <c r="AK3889" s="148"/>
      <c r="AL3889" s="139">
        <v>0</v>
      </c>
      <c r="AM3889" s="139">
        <v>0</v>
      </c>
      <c r="AN3889" s="148">
        <f t="shared" si="541"/>
        <v>1000</v>
      </c>
      <c r="AO3889" s="148">
        <f t="shared" si="542"/>
        <v>573</v>
      </c>
      <c r="AP3889" s="148">
        <v>3</v>
      </c>
      <c r="AQ3889" s="140">
        <v>3</v>
      </c>
      <c r="AS3889" s="42">
        <f t="shared" si="543"/>
        <v>41819.532797195432</v>
      </c>
      <c r="AT3889" s="101">
        <f t="shared" si="544"/>
        <v>0</v>
      </c>
      <c r="AU3889" s="42">
        <f t="shared" si="545"/>
        <v>41819.532797195432</v>
      </c>
      <c r="AV3889" s="42">
        <f t="shared" si="546"/>
        <v>13226.987240491346</v>
      </c>
      <c r="AW3889" s="102">
        <f t="shared" si="547"/>
        <v>10791.333333333334</v>
      </c>
      <c r="AX3889" s="43">
        <f t="shared" si="540"/>
        <v>2</v>
      </c>
      <c r="AY3889" s="43" t="str">
        <f t="shared" si="548"/>
        <v>UTTSS</v>
      </c>
    </row>
    <row r="3890" spans="1:51" hidden="1" x14ac:dyDescent="0.2">
      <c r="A3890" s="38">
        <v>3883</v>
      </c>
      <c r="B3890" t="s">
        <v>5807</v>
      </c>
      <c r="C3890" t="s">
        <v>5746</v>
      </c>
      <c r="D3890">
        <v>9200</v>
      </c>
      <c r="E3890" t="s">
        <v>212</v>
      </c>
      <c r="F3890">
        <v>5</v>
      </c>
      <c r="G3890" t="str">
        <f>LOOKUP(F3890,{0,6,45},{"F","L","H"})</f>
        <v>F</v>
      </c>
      <c r="H3890" t="s">
        <v>654</v>
      </c>
      <c r="I3890" s="43" t="str">
        <f>IFERROR(VLOOKUP(#REF!,#REF!,2,FALSE),"No")</f>
        <v>No</v>
      </c>
      <c r="J3890" s="139">
        <v>2</v>
      </c>
      <c r="K3890" s="148">
        <v>248</v>
      </c>
      <c r="L3890" s="148"/>
      <c r="M3890" s="148"/>
      <c r="N3890" s="148"/>
      <c r="O3890" s="148"/>
      <c r="P3890" s="148"/>
      <c r="Q3890" s="148"/>
      <c r="R3890" s="148"/>
      <c r="S3890" s="148"/>
      <c r="T3890" s="148"/>
      <c r="U3890" s="148"/>
      <c r="V3890" s="148"/>
      <c r="W3890" s="148"/>
      <c r="X3890" s="139">
        <v>4</v>
      </c>
      <c r="Y3890" s="148">
        <v>1000</v>
      </c>
      <c r="Z3890" s="148"/>
      <c r="AA3890" s="148"/>
      <c r="AB3890" s="148"/>
      <c r="AC3890" s="148"/>
      <c r="AD3890" s="148"/>
      <c r="AE3890" s="148"/>
      <c r="AF3890" s="148"/>
      <c r="AG3890" s="148"/>
      <c r="AH3890" s="148"/>
      <c r="AI3890" s="148"/>
      <c r="AJ3890" s="148"/>
      <c r="AK3890" s="148"/>
      <c r="AL3890" s="139">
        <v>0</v>
      </c>
      <c r="AM3890" s="139">
        <v>0</v>
      </c>
      <c r="AN3890" s="148">
        <f t="shared" si="541"/>
        <v>1000</v>
      </c>
      <c r="AO3890" s="148">
        <f t="shared" si="542"/>
        <v>248</v>
      </c>
      <c r="AP3890" s="148">
        <v>2</v>
      </c>
      <c r="AQ3890" s="140">
        <v>2</v>
      </c>
      <c r="AS3890" s="42">
        <f t="shared" si="543"/>
        <v>18099.902502102039</v>
      </c>
      <c r="AT3890" s="101">
        <f t="shared" si="544"/>
        <v>0</v>
      </c>
      <c r="AU3890" s="42">
        <f t="shared" si="545"/>
        <v>18099.902502102039</v>
      </c>
      <c r="AV3890" s="42">
        <f t="shared" si="546"/>
        <v>19840.480860737018</v>
      </c>
      <c r="AW3890" s="102">
        <f t="shared" si="547"/>
        <v>5118</v>
      </c>
      <c r="AX3890" s="43">
        <f t="shared" si="540"/>
        <v>2</v>
      </c>
      <c r="AY3890" s="43" t="str">
        <f t="shared" si="548"/>
        <v>UTTSS</v>
      </c>
    </row>
    <row r="3891" spans="1:51" hidden="1" x14ac:dyDescent="0.2">
      <c r="A3891" s="38">
        <v>3884</v>
      </c>
      <c r="B3891" t="s">
        <v>362</v>
      </c>
      <c r="C3891" t="s">
        <v>289</v>
      </c>
      <c r="D3891">
        <v>320</v>
      </c>
      <c r="E3891" t="s">
        <v>1228</v>
      </c>
      <c r="F3891">
        <v>0.25</v>
      </c>
      <c r="G3891" t="str">
        <f>LOOKUP(F3891,{0,6,45},{"F","L","H"})</f>
        <v>F</v>
      </c>
      <c r="H3891" t="s">
        <v>5410</v>
      </c>
      <c r="I3891" s="43" t="str">
        <f>IFERROR(VLOOKUP(#REF!,#REF!,2,FALSE),"No")</f>
        <v>No</v>
      </c>
      <c r="J3891" s="139">
        <v>0.75</v>
      </c>
      <c r="K3891" s="148">
        <v>148</v>
      </c>
      <c r="L3891" s="148"/>
      <c r="M3891" s="148"/>
      <c r="N3891" s="148"/>
      <c r="O3891" s="148"/>
      <c r="P3891" s="148"/>
      <c r="Q3891" s="148"/>
      <c r="R3891" s="148"/>
      <c r="S3891" s="148"/>
      <c r="T3891" s="148"/>
      <c r="U3891" s="148"/>
      <c r="V3891" s="148"/>
      <c r="W3891" s="148"/>
      <c r="X3891" s="139">
        <v>2</v>
      </c>
      <c r="Y3891" s="148">
        <v>67.03</v>
      </c>
      <c r="Z3891" s="149">
        <v>4</v>
      </c>
      <c r="AA3891" s="148">
        <v>932.97</v>
      </c>
      <c r="AB3891" s="148"/>
      <c r="AC3891" s="148"/>
      <c r="AD3891" s="148"/>
      <c r="AE3891" s="148"/>
      <c r="AF3891" s="148"/>
      <c r="AG3891" s="148"/>
      <c r="AH3891" s="148"/>
      <c r="AI3891" s="148"/>
      <c r="AJ3891" s="148"/>
      <c r="AK3891" s="148"/>
      <c r="AL3891" s="139">
        <v>0</v>
      </c>
      <c r="AM3891" s="139">
        <v>0</v>
      </c>
      <c r="AN3891" s="148">
        <f t="shared" si="541"/>
        <v>1000</v>
      </c>
      <c r="AO3891" s="148">
        <f t="shared" si="542"/>
        <v>148</v>
      </c>
      <c r="AP3891" s="148">
        <v>4</v>
      </c>
      <c r="AQ3891" s="140">
        <v>4</v>
      </c>
      <c r="AS3891" s="42">
        <f t="shared" si="543"/>
        <v>9528.7547189963789</v>
      </c>
      <c r="AT3891" s="101">
        <f t="shared" si="544"/>
        <v>0</v>
      </c>
      <c r="AU3891" s="42">
        <f t="shared" si="545"/>
        <v>9528.7547189963789</v>
      </c>
      <c r="AV3891" s="42">
        <f t="shared" si="546"/>
        <v>9800.0891553685087</v>
      </c>
      <c r="AW3891" s="102">
        <f t="shared" si="547"/>
        <v>431</v>
      </c>
      <c r="AX3891" s="43">
        <f t="shared" si="540"/>
        <v>0.75</v>
      </c>
      <c r="AY3891" s="43" t="str">
        <f t="shared" si="548"/>
        <v>UTGS</v>
      </c>
    </row>
    <row r="3892" spans="1:51" hidden="1" x14ac:dyDescent="0.2">
      <c r="A3892" s="38">
        <v>3885</v>
      </c>
      <c r="B3892" t="s">
        <v>5806</v>
      </c>
      <c r="C3892" t="s">
        <v>289</v>
      </c>
      <c r="D3892">
        <v>17800</v>
      </c>
      <c r="E3892" t="s">
        <v>197</v>
      </c>
      <c r="F3892">
        <v>2</v>
      </c>
      <c r="G3892" t="str">
        <f>LOOKUP(F3892,{0,6,45},{"F","L","H"})</f>
        <v>F</v>
      </c>
      <c r="H3892" t="s">
        <v>1689</v>
      </c>
      <c r="I3892" s="43" t="str">
        <f>IFERROR(VLOOKUP(#REF!,#REF!,2,FALSE),"No")</f>
        <v>No</v>
      </c>
      <c r="J3892" s="139">
        <v>4</v>
      </c>
      <c r="K3892" s="148">
        <v>286</v>
      </c>
      <c r="L3892" s="148"/>
      <c r="M3892" s="148"/>
      <c r="N3892" s="148"/>
      <c r="O3892" s="148"/>
      <c r="P3892" s="148"/>
      <c r="Q3892" s="148"/>
      <c r="R3892" s="148"/>
      <c r="S3892" s="148"/>
      <c r="T3892" s="148"/>
      <c r="U3892" s="148"/>
      <c r="V3892" s="148"/>
      <c r="W3892" s="148"/>
      <c r="X3892" s="139">
        <v>4</v>
      </c>
      <c r="Y3892" s="148">
        <v>1000</v>
      </c>
      <c r="Z3892" s="148"/>
      <c r="AA3892" s="148"/>
      <c r="AB3892" s="148"/>
      <c r="AC3892" s="148"/>
      <c r="AD3892" s="148"/>
      <c r="AE3892" s="148"/>
      <c r="AF3892" s="148"/>
      <c r="AG3892" s="148"/>
      <c r="AH3892" s="148"/>
      <c r="AI3892" s="148"/>
      <c r="AJ3892" s="148"/>
      <c r="AK3892" s="148"/>
      <c r="AL3892" s="139">
        <v>0</v>
      </c>
      <c r="AM3892" s="139">
        <v>0</v>
      </c>
      <c r="AN3892" s="148">
        <f t="shared" si="541"/>
        <v>1000</v>
      </c>
      <c r="AO3892" s="148">
        <f t="shared" si="542"/>
        <v>286</v>
      </c>
      <c r="AP3892" s="148">
        <v>1</v>
      </c>
      <c r="AQ3892" s="140">
        <v>1</v>
      </c>
      <c r="AS3892" s="42">
        <f t="shared" si="543"/>
        <v>21891.434659682189</v>
      </c>
      <c r="AT3892" s="101">
        <f t="shared" si="544"/>
        <v>0</v>
      </c>
      <c r="AU3892" s="42">
        <f t="shared" si="545"/>
        <v>21891.434659682189</v>
      </c>
      <c r="AV3892" s="42">
        <f t="shared" si="546"/>
        <v>39680.961721474036</v>
      </c>
      <c r="AW3892" s="102">
        <f t="shared" si="547"/>
        <v>15242</v>
      </c>
      <c r="AX3892" s="43">
        <f t="shared" si="540"/>
        <v>4</v>
      </c>
      <c r="AY3892" s="43" t="str">
        <f t="shared" si="548"/>
        <v>UTGS</v>
      </c>
    </row>
    <row r="3893" spans="1:51" hidden="1" x14ac:dyDescent="0.2">
      <c r="A3893" s="38">
        <v>3886</v>
      </c>
      <c r="B3893" t="s">
        <v>362</v>
      </c>
      <c r="C3893" t="s">
        <v>289</v>
      </c>
      <c r="D3893">
        <v>320</v>
      </c>
      <c r="E3893" t="s">
        <v>1228</v>
      </c>
      <c r="F3893">
        <v>0.25</v>
      </c>
      <c r="G3893" t="str">
        <f>LOOKUP(F3893,{0,6,45},{"F","L","H"})</f>
        <v>F</v>
      </c>
      <c r="H3893" t="s">
        <v>5411</v>
      </c>
      <c r="I3893" s="43" t="str">
        <f>IFERROR(VLOOKUP(#REF!,#REF!,2,FALSE),"No")</f>
        <v>No</v>
      </c>
      <c r="J3893" s="139">
        <v>0.5</v>
      </c>
      <c r="K3893" s="148">
        <v>46</v>
      </c>
      <c r="L3893" s="148"/>
      <c r="M3893" s="148"/>
      <c r="N3893" s="148"/>
      <c r="O3893" s="148"/>
      <c r="P3893" s="148"/>
      <c r="Q3893" s="148"/>
      <c r="R3893" s="148"/>
      <c r="S3893" s="148"/>
      <c r="T3893" s="148"/>
      <c r="U3893" s="148"/>
      <c r="V3893" s="148"/>
      <c r="W3893" s="148"/>
      <c r="X3893" s="139">
        <v>2</v>
      </c>
      <c r="Y3893" s="148">
        <v>1000</v>
      </c>
      <c r="Z3893" s="148"/>
      <c r="AA3893" s="148"/>
      <c r="AB3893" s="148"/>
      <c r="AC3893" s="148"/>
      <c r="AD3893" s="148"/>
      <c r="AE3893" s="148"/>
      <c r="AF3893" s="148"/>
      <c r="AG3893" s="148"/>
      <c r="AH3893" s="148"/>
      <c r="AI3893" s="148"/>
      <c r="AJ3893" s="148"/>
      <c r="AK3893" s="148"/>
      <c r="AL3893" s="139">
        <v>0</v>
      </c>
      <c r="AM3893" s="139">
        <v>0</v>
      </c>
      <c r="AN3893" s="148">
        <f t="shared" si="541"/>
        <v>1000</v>
      </c>
      <c r="AO3893" s="148">
        <f t="shared" si="542"/>
        <v>46</v>
      </c>
      <c r="AP3893" s="148">
        <v>9</v>
      </c>
      <c r="AQ3893" s="140">
        <v>9</v>
      </c>
      <c r="AS3893" s="42">
        <f t="shared" si="543"/>
        <v>3146.5599802286047</v>
      </c>
      <c r="AT3893" s="101">
        <f t="shared" si="544"/>
        <v>0</v>
      </c>
      <c r="AU3893" s="42">
        <f t="shared" si="545"/>
        <v>3146.5599802286047</v>
      </c>
      <c r="AV3893" s="42">
        <f t="shared" si="546"/>
        <v>3612.3290801637813</v>
      </c>
      <c r="AW3893" s="102">
        <f t="shared" si="547"/>
        <v>431</v>
      </c>
      <c r="AX3893" s="43">
        <f t="shared" si="540"/>
        <v>0.5</v>
      </c>
      <c r="AY3893" s="43" t="str">
        <f t="shared" si="548"/>
        <v>UTGS</v>
      </c>
    </row>
    <row r="3894" spans="1:51" hidden="1" x14ac:dyDescent="0.2">
      <c r="A3894" s="38">
        <v>3887</v>
      </c>
      <c r="B3894" t="s">
        <v>362</v>
      </c>
      <c r="C3894" t="s">
        <v>289</v>
      </c>
      <c r="D3894">
        <v>320</v>
      </c>
      <c r="E3894" t="s">
        <v>1236</v>
      </c>
      <c r="F3894">
        <v>0.25</v>
      </c>
      <c r="G3894" t="str">
        <f>LOOKUP(F3894,{0,6,45},{"F","L","H"})</f>
        <v>F</v>
      </c>
      <c r="H3894" t="s">
        <v>5412</v>
      </c>
      <c r="I3894" s="43" t="str">
        <f>IFERROR(VLOOKUP(#REF!,#REF!,2,FALSE),"No")</f>
        <v>No</v>
      </c>
      <c r="J3894" s="139">
        <v>0.5</v>
      </c>
      <c r="K3894" s="148">
        <v>40</v>
      </c>
      <c r="L3894" s="148"/>
      <c r="M3894" s="148"/>
      <c r="N3894" s="148"/>
      <c r="O3894" s="148"/>
      <c r="P3894" s="148"/>
      <c r="Q3894" s="148"/>
      <c r="R3894" s="148"/>
      <c r="S3894" s="148"/>
      <c r="T3894" s="148"/>
      <c r="U3894" s="148"/>
      <c r="V3894" s="148"/>
      <c r="W3894" s="148"/>
      <c r="X3894" s="139">
        <v>1.25</v>
      </c>
      <c r="Y3894" s="148">
        <v>56</v>
      </c>
      <c r="Z3894" s="148">
        <v>2</v>
      </c>
      <c r="AA3894" s="148">
        <v>944</v>
      </c>
      <c r="AB3894" s="148"/>
      <c r="AC3894" s="148"/>
      <c r="AD3894" s="148"/>
      <c r="AE3894" s="148"/>
      <c r="AF3894" s="148"/>
      <c r="AG3894" s="148"/>
      <c r="AH3894" s="148"/>
      <c r="AI3894" s="148"/>
      <c r="AJ3894" s="148"/>
      <c r="AK3894" s="148"/>
      <c r="AL3894" s="139">
        <v>0</v>
      </c>
      <c r="AM3894" s="139">
        <v>0</v>
      </c>
      <c r="AN3894" s="148">
        <f t="shared" si="541"/>
        <v>1000</v>
      </c>
      <c r="AO3894" s="148">
        <f t="shared" si="542"/>
        <v>40</v>
      </c>
      <c r="AP3894" s="148">
        <v>9</v>
      </c>
      <c r="AQ3894" s="140">
        <v>9</v>
      </c>
      <c r="AS3894" s="42">
        <f t="shared" si="543"/>
        <v>2736.139113242265</v>
      </c>
      <c r="AT3894" s="101">
        <f t="shared" si="544"/>
        <v>0</v>
      </c>
      <c r="AU3894" s="42">
        <f t="shared" si="545"/>
        <v>2736.139113242265</v>
      </c>
      <c r="AV3894" s="42">
        <f t="shared" si="546"/>
        <v>3616.6846357193372</v>
      </c>
      <c r="AW3894" s="102">
        <f t="shared" si="547"/>
        <v>431</v>
      </c>
      <c r="AX3894" s="43">
        <f t="shared" si="540"/>
        <v>0.5</v>
      </c>
      <c r="AY3894" s="43" t="str">
        <f t="shared" si="548"/>
        <v>UTGS</v>
      </c>
    </row>
    <row r="3895" spans="1:51" hidden="1" x14ac:dyDescent="0.2">
      <c r="A3895" s="38">
        <v>3888</v>
      </c>
      <c r="B3895" t="s">
        <v>362</v>
      </c>
      <c r="C3895" t="s">
        <v>289</v>
      </c>
      <c r="D3895">
        <v>320</v>
      </c>
      <c r="E3895" t="s">
        <v>1228</v>
      </c>
      <c r="F3895">
        <v>0.25</v>
      </c>
      <c r="G3895" t="str">
        <f>LOOKUP(F3895,{0,6,45},{"F","L","H"})</f>
        <v>F</v>
      </c>
      <c r="H3895" t="s">
        <v>5413</v>
      </c>
      <c r="I3895" s="43" t="str">
        <f>IFERROR(VLOOKUP(#REF!,#REF!,2,FALSE),"No")</f>
        <v>No</v>
      </c>
      <c r="J3895" s="149">
        <v>0.75</v>
      </c>
      <c r="K3895" s="148">
        <v>15</v>
      </c>
      <c r="L3895" s="148"/>
      <c r="M3895" s="148"/>
      <c r="N3895" s="148"/>
      <c r="O3895" s="148"/>
      <c r="P3895" s="148"/>
      <c r="Q3895" s="148"/>
      <c r="R3895" s="148"/>
      <c r="S3895" s="148"/>
      <c r="T3895" s="148"/>
      <c r="U3895" s="148"/>
      <c r="V3895" s="148"/>
      <c r="W3895" s="148"/>
      <c r="X3895" s="139">
        <v>2</v>
      </c>
      <c r="Y3895" s="148">
        <v>1000</v>
      </c>
      <c r="Z3895" s="149"/>
      <c r="AA3895" s="148"/>
      <c r="AB3895" s="148"/>
      <c r="AC3895" s="148"/>
      <c r="AD3895" s="148"/>
      <c r="AE3895" s="148"/>
      <c r="AF3895" s="148"/>
      <c r="AG3895" s="148"/>
      <c r="AH3895" s="148"/>
      <c r="AI3895" s="148"/>
      <c r="AJ3895" s="148"/>
      <c r="AK3895" s="148"/>
      <c r="AL3895" s="139">
        <v>0</v>
      </c>
      <c r="AM3895" s="139">
        <v>0</v>
      </c>
      <c r="AN3895" s="148">
        <f t="shared" si="541"/>
        <v>1000</v>
      </c>
      <c r="AO3895" s="148">
        <f t="shared" si="542"/>
        <v>15</v>
      </c>
      <c r="AP3895" s="148">
        <v>19</v>
      </c>
      <c r="AQ3895" s="140">
        <v>22</v>
      </c>
      <c r="AS3895" s="42">
        <f t="shared" si="543"/>
        <v>965.7521674658492</v>
      </c>
      <c r="AT3895" s="101">
        <f t="shared" si="544"/>
        <v>0</v>
      </c>
      <c r="AU3895" s="42">
        <f t="shared" si="545"/>
        <v>965.7521674658492</v>
      </c>
      <c r="AV3895" s="42">
        <f t="shared" si="546"/>
        <v>1477.7709873397287</v>
      </c>
      <c r="AW3895" s="102">
        <f t="shared" si="547"/>
        <v>431</v>
      </c>
      <c r="AX3895" s="43">
        <f t="shared" si="540"/>
        <v>0.75</v>
      </c>
      <c r="AY3895" s="43" t="str">
        <f t="shared" si="548"/>
        <v>UTGS</v>
      </c>
    </row>
    <row r="3896" spans="1:51" hidden="1" x14ac:dyDescent="0.2">
      <c r="A3896" s="38">
        <v>3889</v>
      </c>
      <c r="B3896" t="s">
        <v>5806</v>
      </c>
      <c r="C3896" t="s">
        <v>5746</v>
      </c>
      <c r="D3896">
        <v>64550</v>
      </c>
      <c r="E3896" t="s">
        <v>197</v>
      </c>
      <c r="F3896">
        <v>45</v>
      </c>
      <c r="G3896" t="str">
        <f>LOOKUP(F3896,{0,6,45},{"F","L","H"})</f>
        <v>H</v>
      </c>
      <c r="H3896" t="s">
        <v>987</v>
      </c>
      <c r="I3896" s="43" t="str">
        <f>IFERROR(VLOOKUP(#REF!,#REF!,2,FALSE),"No")</f>
        <v>No</v>
      </c>
      <c r="J3896" s="139">
        <v>4</v>
      </c>
      <c r="K3896" s="148">
        <v>29</v>
      </c>
      <c r="L3896" s="148"/>
      <c r="M3896" s="148"/>
      <c r="N3896" s="148"/>
      <c r="O3896" s="148"/>
      <c r="P3896" s="148"/>
      <c r="Q3896" s="148"/>
      <c r="R3896" s="148"/>
      <c r="S3896" s="148"/>
      <c r="T3896" s="148"/>
      <c r="U3896" s="148"/>
      <c r="V3896" s="148"/>
      <c r="W3896" s="148"/>
      <c r="X3896" s="139">
        <v>2</v>
      </c>
      <c r="Y3896" s="148">
        <v>67.02</v>
      </c>
      <c r="Z3896" s="148">
        <v>4</v>
      </c>
      <c r="AA3896" s="148">
        <v>893.02</v>
      </c>
      <c r="AB3896" s="148">
        <v>6</v>
      </c>
      <c r="AC3896" s="148">
        <v>39.950000000000003</v>
      </c>
      <c r="AD3896" s="148"/>
      <c r="AE3896" s="148"/>
      <c r="AF3896" s="148"/>
      <c r="AG3896" s="148"/>
      <c r="AH3896" s="148"/>
      <c r="AI3896" s="148"/>
      <c r="AJ3896" s="148"/>
      <c r="AK3896" s="148"/>
      <c r="AL3896" s="139">
        <v>0</v>
      </c>
      <c r="AM3896" s="139">
        <v>0</v>
      </c>
      <c r="AN3896" s="148">
        <f t="shared" si="541"/>
        <v>999.99</v>
      </c>
      <c r="AO3896" s="148">
        <f t="shared" si="542"/>
        <v>29</v>
      </c>
      <c r="AP3896" s="148">
        <v>5</v>
      </c>
      <c r="AQ3896" s="140">
        <v>5</v>
      </c>
      <c r="AS3896" s="42">
        <f t="shared" si="543"/>
        <v>2219.7608571006417</v>
      </c>
      <c r="AT3896" s="101">
        <f t="shared" si="544"/>
        <v>0</v>
      </c>
      <c r="AU3896" s="42">
        <f t="shared" si="545"/>
        <v>2219.7608571006417</v>
      </c>
      <c r="AV3896" s="42">
        <f t="shared" si="546"/>
        <v>8002.6028023713616</v>
      </c>
      <c r="AW3896" s="102">
        <f t="shared" si="547"/>
        <v>113197.0366366282</v>
      </c>
      <c r="AX3896" s="43">
        <f t="shared" si="540"/>
        <v>4</v>
      </c>
      <c r="AY3896" s="43" t="str">
        <f t="shared" si="548"/>
        <v>UTTSS</v>
      </c>
    </row>
    <row r="3897" spans="1:51" hidden="1" x14ac:dyDescent="0.2">
      <c r="A3897" s="38">
        <v>3890</v>
      </c>
      <c r="B3897" t="s">
        <v>5806</v>
      </c>
      <c r="C3897" t="s">
        <v>5746</v>
      </c>
      <c r="D3897">
        <v>25600</v>
      </c>
      <c r="E3897" t="s">
        <v>219</v>
      </c>
      <c r="F3897">
        <v>2</v>
      </c>
      <c r="G3897" t="str">
        <f>LOOKUP(F3897,{0,6,45},{"F","L","H"})</f>
        <v>F</v>
      </c>
      <c r="H3897" t="s">
        <v>1693</v>
      </c>
      <c r="I3897" s="43" t="str">
        <f>IFERROR(VLOOKUP(#REF!,#REF!,2,FALSE),"No")</f>
        <v>No</v>
      </c>
      <c r="J3897" s="149">
        <v>3</v>
      </c>
      <c r="K3897" s="148">
        <v>229</v>
      </c>
      <c r="L3897" s="148">
        <v>4</v>
      </c>
      <c r="M3897" s="148">
        <v>22</v>
      </c>
      <c r="N3897" s="148"/>
      <c r="O3897" s="148"/>
      <c r="P3897" s="148"/>
      <c r="Q3897" s="148"/>
      <c r="R3897" s="148"/>
      <c r="S3897" s="148"/>
      <c r="T3897" s="148"/>
      <c r="U3897" s="148"/>
      <c r="V3897" s="148"/>
      <c r="W3897" s="148"/>
      <c r="X3897" s="139">
        <v>4</v>
      </c>
      <c r="Y3897" s="148">
        <v>1000</v>
      </c>
      <c r="Z3897" s="149"/>
      <c r="AA3897" s="148"/>
      <c r="AB3897" s="148"/>
      <c r="AC3897" s="148"/>
      <c r="AD3897" s="148"/>
      <c r="AE3897" s="148"/>
      <c r="AF3897" s="148"/>
      <c r="AG3897" s="148"/>
      <c r="AH3897" s="148"/>
      <c r="AI3897" s="148"/>
      <c r="AJ3897" s="148"/>
      <c r="AK3897" s="148"/>
      <c r="AL3897" s="139">
        <v>0</v>
      </c>
      <c r="AM3897" s="139">
        <v>0</v>
      </c>
      <c r="AN3897" s="148">
        <f t="shared" si="541"/>
        <v>1000</v>
      </c>
      <c r="AO3897" s="148">
        <f t="shared" si="542"/>
        <v>251</v>
      </c>
      <c r="AP3897" s="148">
        <v>2</v>
      </c>
      <c r="AQ3897" s="140">
        <v>2</v>
      </c>
      <c r="AS3897" s="42">
        <f t="shared" si="543"/>
        <v>18397.172935595208</v>
      </c>
      <c r="AT3897" s="101">
        <f t="shared" si="544"/>
        <v>0</v>
      </c>
      <c r="AU3897" s="42">
        <f t="shared" si="545"/>
        <v>18397.172935595208</v>
      </c>
      <c r="AV3897" s="42">
        <f t="shared" si="546"/>
        <v>19840.480860737018</v>
      </c>
      <c r="AW3897" s="102">
        <f t="shared" si="547"/>
        <v>22191.599999999999</v>
      </c>
      <c r="AX3897" s="43">
        <f t="shared" si="540"/>
        <v>3</v>
      </c>
      <c r="AY3897" s="43" t="str">
        <f t="shared" si="548"/>
        <v>UTTSS</v>
      </c>
    </row>
    <row r="3898" spans="1:51" hidden="1" x14ac:dyDescent="0.2">
      <c r="A3898" s="38">
        <v>3891</v>
      </c>
      <c r="B3898" t="s">
        <v>5806</v>
      </c>
      <c r="C3898" t="s">
        <v>292</v>
      </c>
      <c r="D3898">
        <v>3300</v>
      </c>
      <c r="E3898" t="s">
        <v>207</v>
      </c>
      <c r="F3898">
        <v>2</v>
      </c>
      <c r="G3898" t="str">
        <f>LOOKUP(F3898,{0,6,45},{"F","L","H"})</f>
        <v>F</v>
      </c>
      <c r="H3898" t="s">
        <v>431</v>
      </c>
      <c r="I3898" s="43" t="str">
        <f>IFERROR(VLOOKUP(#REF!,#REF!,2,FALSE),"No")</f>
        <v>No</v>
      </c>
      <c r="J3898" s="139">
        <v>1.25</v>
      </c>
      <c r="K3898" s="148">
        <v>114</v>
      </c>
      <c r="L3898" s="148"/>
      <c r="M3898" s="148"/>
      <c r="N3898" s="148"/>
      <c r="O3898" s="148"/>
      <c r="P3898" s="148"/>
      <c r="Q3898" s="148"/>
      <c r="R3898" s="148"/>
      <c r="S3898" s="148"/>
      <c r="T3898" s="148"/>
      <c r="U3898" s="148"/>
      <c r="V3898" s="148"/>
      <c r="W3898" s="148"/>
      <c r="X3898" s="139">
        <v>2</v>
      </c>
      <c r="Y3898" s="148">
        <v>96.42</v>
      </c>
      <c r="Z3898" s="148">
        <v>4</v>
      </c>
      <c r="AA3898" s="148">
        <v>903.58</v>
      </c>
      <c r="AB3898" s="148"/>
      <c r="AC3898" s="148"/>
      <c r="AD3898" s="148"/>
      <c r="AE3898" s="148"/>
      <c r="AF3898" s="148"/>
      <c r="AG3898" s="148"/>
      <c r="AH3898" s="148"/>
      <c r="AI3898" s="148"/>
      <c r="AJ3898" s="148"/>
      <c r="AK3898" s="148"/>
      <c r="AL3898" s="139">
        <v>0</v>
      </c>
      <c r="AM3898" s="139">
        <v>0</v>
      </c>
      <c r="AN3898" s="148">
        <f t="shared" si="541"/>
        <v>1000</v>
      </c>
      <c r="AO3898" s="148">
        <f t="shared" si="542"/>
        <v>114</v>
      </c>
      <c r="AP3898" s="148">
        <v>5</v>
      </c>
      <c r="AQ3898" s="140">
        <v>10</v>
      </c>
      <c r="AS3898" s="42">
        <f t="shared" si="543"/>
        <v>8494.5364727404522</v>
      </c>
      <c r="AT3898" s="101">
        <f t="shared" si="544"/>
        <v>0</v>
      </c>
      <c r="AU3898" s="42">
        <f t="shared" si="545"/>
        <v>8494.5364727404522</v>
      </c>
      <c r="AV3898" s="42">
        <f t="shared" si="546"/>
        <v>3898.9630321474033</v>
      </c>
      <c r="AW3898" s="102">
        <f t="shared" si="547"/>
        <v>2145.6666666666665</v>
      </c>
      <c r="AX3898" s="43">
        <f t="shared" si="540"/>
        <v>1.25</v>
      </c>
      <c r="AY3898" s="43" t="str">
        <f t="shared" si="548"/>
        <v>UTFS</v>
      </c>
    </row>
    <row r="3899" spans="1:51" hidden="1" x14ac:dyDescent="0.2">
      <c r="A3899" s="38">
        <v>3892</v>
      </c>
      <c r="B3899" t="s">
        <v>362</v>
      </c>
      <c r="C3899" t="s">
        <v>289</v>
      </c>
      <c r="D3899">
        <v>550</v>
      </c>
      <c r="E3899" t="s">
        <v>1228</v>
      </c>
      <c r="F3899">
        <v>2</v>
      </c>
      <c r="G3899" t="str">
        <f>LOOKUP(F3899,{0,6,45},{"F","L","H"})</f>
        <v>F</v>
      </c>
      <c r="H3899" t="s">
        <v>5414</v>
      </c>
      <c r="I3899" s="43" t="str">
        <f>IFERROR(VLOOKUP(#REF!,#REF!,2,FALSE),"No")</f>
        <v>No</v>
      </c>
      <c r="J3899" s="139">
        <v>0.5</v>
      </c>
      <c r="K3899" s="148">
        <v>29</v>
      </c>
      <c r="L3899" s="148"/>
      <c r="M3899" s="148"/>
      <c r="N3899" s="148"/>
      <c r="O3899" s="148"/>
      <c r="P3899" s="148"/>
      <c r="Q3899" s="148"/>
      <c r="R3899" s="148"/>
      <c r="S3899" s="148"/>
      <c r="T3899" s="148"/>
      <c r="U3899" s="148"/>
      <c r="V3899" s="148"/>
      <c r="W3899" s="148"/>
      <c r="X3899" s="139">
        <v>2</v>
      </c>
      <c r="Y3899" s="148">
        <v>1000</v>
      </c>
      <c r="Z3899" s="148"/>
      <c r="AA3899" s="148"/>
      <c r="AB3899" s="148"/>
      <c r="AC3899" s="148"/>
      <c r="AD3899" s="148"/>
      <c r="AE3899" s="148"/>
      <c r="AF3899" s="148"/>
      <c r="AG3899" s="148"/>
      <c r="AH3899" s="148"/>
      <c r="AI3899" s="148"/>
      <c r="AJ3899" s="148"/>
      <c r="AK3899" s="148"/>
      <c r="AL3899" s="139">
        <v>0</v>
      </c>
      <c r="AM3899" s="139">
        <v>0</v>
      </c>
      <c r="AN3899" s="148">
        <f t="shared" si="541"/>
        <v>1000</v>
      </c>
      <c r="AO3899" s="148">
        <f t="shared" si="542"/>
        <v>29</v>
      </c>
      <c r="AP3899" s="148">
        <v>5</v>
      </c>
      <c r="AQ3899" s="140">
        <v>5</v>
      </c>
      <c r="AS3899" s="42">
        <f t="shared" si="543"/>
        <v>1983.700857100642</v>
      </c>
      <c r="AT3899" s="101">
        <f t="shared" si="544"/>
        <v>0</v>
      </c>
      <c r="AU3899" s="42">
        <f t="shared" si="545"/>
        <v>1983.700857100642</v>
      </c>
      <c r="AV3899" s="42">
        <f t="shared" si="546"/>
        <v>6502.1923442948064</v>
      </c>
      <c r="AW3899" s="102">
        <f t="shared" si="547"/>
        <v>585.0096169344007</v>
      </c>
      <c r="AX3899" s="43">
        <f t="shared" ref="AX3899:AX3962" si="549">IF(J3899&gt;0,J3899,R3899)</f>
        <v>0.5</v>
      </c>
      <c r="AY3899" s="43" t="str">
        <f t="shared" si="548"/>
        <v>UTGS</v>
      </c>
    </row>
    <row r="3900" spans="1:51" hidden="1" x14ac:dyDescent="0.2">
      <c r="A3900" s="38">
        <v>3893</v>
      </c>
      <c r="B3900" t="s">
        <v>5806</v>
      </c>
      <c r="C3900" t="s">
        <v>292</v>
      </c>
      <c r="D3900">
        <v>3897</v>
      </c>
      <c r="E3900" t="s">
        <v>217</v>
      </c>
      <c r="F3900">
        <v>2</v>
      </c>
      <c r="G3900" t="str">
        <f>LOOKUP(F3900,{0,6,45},{"F","L","H"})</f>
        <v>F</v>
      </c>
      <c r="H3900" t="s">
        <v>584</v>
      </c>
      <c r="I3900" s="43" t="str">
        <f>IFERROR(VLOOKUP(#REF!,#REF!,2,FALSE),"No")</f>
        <v>No</v>
      </c>
      <c r="J3900" s="139">
        <v>0.75</v>
      </c>
      <c r="K3900" s="148">
        <v>14</v>
      </c>
      <c r="L3900" s="148">
        <v>1.25</v>
      </c>
      <c r="M3900" s="148">
        <v>66.84</v>
      </c>
      <c r="N3900" s="148"/>
      <c r="O3900" s="148"/>
      <c r="P3900" s="148"/>
      <c r="Q3900" s="148"/>
      <c r="R3900" s="148"/>
      <c r="S3900" s="148"/>
      <c r="T3900" s="148"/>
      <c r="U3900" s="148"/>
      <c r="V3900" s="148"/>
      <c r="W3900" s="148"/>
      <c r="X3900" s="139">
        <v>2</v>
      </c>
      <c r="Y3900" s="148">
        <v>1000</v>
      </c>
      <c r="Z3900" s="148"/>
      <c r="AA3900" s="148"/>
      <c r="AB3900" s="148"/>
      <c r="AC3900" s="148"/>
      <c r="AD3900" s="148"/>
      <c r="AE3900" s="148"/>
      <c r="AF3900" s="148"/>
      <c r="AG3900" s="148"/>
      <c r="AH3900" s="148"/>
      <c r="AI3900" s="148"/>
      <c r="AJ3900" s="148"/>
      <c r="AK3900" s="148"/>
      <c r="AL3900" s="139">
        <v>0</v>
      </c>
      <c r="AM3900" s="139">
        <v>0</v>
      </c>
      <c r="AN3900" s="148">
        <f t="shared" si="541"/>
        <v>1000</v>
      </c>
      <c r="AO3900" s="148">
        <f t="shared" si="542"/>
        <v>80.84</v>
      </c>
      <c r="AP3900" s="148">
        <v>4</v>
      </c>
      <c r="AQ3900" s="140">
        <v>4</v>
      </c>
      <c r="AS3900" s="42">
        <f t="shared" si="543"/>
        <v>5881.8495478626164</v>
      </c>
      <c r="AT3900" s="101">
        <f t="shared" si="544"/>
        <v>0</v>
      </c>
      <c r="AU3900" s="42">
        <f t="shared" si="545"/>
        <v>5881.8495478626164</v>
      </c>
      <c r="AV3900" s="42">
        <f t="shared" si="546"/>
        <v>8127.740430368508</v>
      </c>
      <c r="AW3900" s="102">
        <f t="shared" si="547"/>
        <v>2145.6666666666665</v>
      </c>
      <c r="AX3900" s="43">
        <f t="shared" si="549"/>
        <v>0.75</v>
      </c>
      <c r="AY3900" s="43" t="str">
        <f t="shared" si="548"/>
        <v>UTFS</v>
      </c>
    </row>
    <row r="3901" spans="1:51" hidden="1" x14ac:dyDescent="0.2">
      <c r="A3901" s="38">
        <v>3894</v>
      </c>
      <c r="B3901" t="s">
        <v>362</v>
      </c>
      <c r="C3901" t="s">
        <v>289</v>
      </c>
      <c r="D3901">
        <v>320</v>
      </c>
      <c r="E3901" t="s">
        <v>1228</v>
      </c>
      <c r="F3901">
        <v>0.25</v>
      </c>
      <c r="G3901" t="str">
        <f>LOOKUP(F3901,{0,6,45},{"F","L","H"})</f>
        <v>F</v>
      </c>
      <c r="H3901" t="s">
        <v>5415</v>
      </c>
      <c r="I3901" s="43" t="str">
        <f>IFERROR(VLOOKUP(#REF!,#REF!,2,FALSE),"No")</f>
        <v>No</v>
      </c>
      <c r="J3901" s="139">
        <v>0.5</v>
      </c>
      <c r="K3901" s="148">
        <v>47</v>
      </c>
      <c r="L3901" s="148"/>
      <c r="M3901" s="148"/>
      <c r="N3901" s="148"/>
      <c r="O3901" s="148"/>
      <c r="P3901" s="148"/>
      <c r="Q3901" s="148"/>
      <c r="R3901" s="148"/>
      <c r="S3901" s="148"/>
      <c r="T3901" s="148"/>
      <c r="U3901" s="148"/>
      <c r="V3901" s="148"/>
      <c r="W3901" s="148"/>
      <c r="X3901" s="139">
        <v>2</v>
      </c>
      <c r="Y3901" s="148">
        <v>1000</v>
      </c>
      <c r="Z3901" s="148"/>
      <c r="AA3901" s="148"/>
      <c r="AB3901" s="148"/>
      <c r="AC3901" s="148"/>
      <c r="AD3901" s="148"/>
      <c r="AE3901" s="148"/>
      <c r="AF3901" s="148"/>
      <c r="AG3901" s="148"/>
      <c r="AH3901" s="148"/>
      <c r="AI3901" s="148"/>
      <c r="AJ3901" s="148"/>
      <c r="AK3901" s="148"/>
      <c r="AL3901" s="139">
        <v>0</v>
      </c>
      <c r="AM3901" s="139">
        <v>0</v>
      </c>
      <c r="AN3901" s="148">
        <f t="shared" si="541"/>
        <v>1000</v>
      </c>
      <c r="AO3901" s="148">
        <f t="shared" si="542"/>
        <v>47</v>
      </c>
      <c r="AP3901" s="148">
        <v>8</v>
      </c>
      <c r="AQ3901" s="140">
        <v>8</v>
      </c>
      <c r="AS3901" s="42">
        <f t="shared" si="543"/>
        <v>3214.9634580596612</v>
      </c>
      <c r="AT3901" s="101">
        <f t="shared" si="544"/>
        <v>0</v>
      </c>
      <c r="AU3901" s="42">
        <f t="shared" si="545"/>
        <v>3214.9634580596612</v>
      </c>
      <c r="AV3901" s="42">
        <f t="shared" si="546"/>
        <v>4063.870215184254</v>
      </c>
      <c r="AW3901" s="102">
        <f t="shared" si="547"/>
        <v>431</v>
      </c>
      <c r="AX3901" s="43">
        <f t="shared" si="549"/>
        <v>0.5</v>
      </c>
      <c r="AY3901" s="43" t="str">
        <f t="shared" si="548"/>
        <v>UTGS</v>
      </c>
    </row>
    <row r="3902" spans="1:51" hidden="1" x14ac:dyDescent="0.2">
      <c r="A3902" s="38">
        <v>3895</v>
      </c>
      <c r="B3902" t="s">
        <v>5806</v>
      </c>
      <c r="C3902" t="s">
        <v>292</v>
      </c>
      <c r="D3902">
        <v>14487</v>
      </c>
      <c r="E3902" t="s">
        <v>291</v>
      </c>
      <c r="F3902">
        <v>5</v>
      </c>
      <c r="G3902" t="str">
        <f>LOOKUP(F3902,{0,6,45},{"F","L","H"})</f>
        <v>F</v>
      </c>
      <c r="H3902" t="s">
        <v>1694</v>
      </c>
      <c r="I3902" s="43" t="str">
        <f>IFERROR(VLOOKUP(#REF!,#REF!,2,FALSE),"No")</f>
        <v>No</v>
      </c>
      <c r="J3902" s="139">
        <v>2</v>
      </c>
      <c r="K3902" s="148">
        <v>37</v>
      </c>
      <c r="L3902" s="148">
        <v>4</v>
      </c>
      <c r="M3902" s="148">
        <v>1</v>
      </c>
      <c r="N3902" s="148">
        <v>6</v>
      </c>
      <c r="O3902" s="148">
        <v>1</v>
      </c>
      <c r="P3902" s="148"/>
      <c r="Q3902" s="148"/>
      <c r="R3902" s="148"/>
      <c r="S3902" s="148"/>
      <c r="T3902" s="148"/>
      <c r="U3902" s="148"/>
      <c r="V3902" s="148"/>
      <c r="W3902" s="148"/>
      <c r="X3902" s="139">
        <v>6</v>
      </c>
      <c r="Y3902" s="148">
        <v>1000</v>
      </c>
      <c r="Z3902" s="149"/>
      <c r="AA3902" s="148"/>
      <c r="AB3902" s="148"/>
      <c r="AC3902" s="148"/>
      <c r="AD3902" s="148"/>
      <c r="AE3902" s="148"/>
      <c r="AF3902" s="148"/>
      <c r="AG3902" s="148"/>
      <c r="AH3902" s="148"/>
      <c r="AI3902" s="148"/>
      <c r="AJ3902" s="148"/>
      <c r="AK3902" s="148"/>
      <c r="AL3902" s="139">
        <v>0</v>
      </c>
      <c r="AM3902" s="139">
        <v>0</v>
      </c>
      <c r="AN3902" s="148">
        <f t="shared" si="541"/>
        <v>1000</v>
      </c>
      <c r="AO3902" s="148">
        <f t="shared" si="542"/>
        <v>39</v>
      </c>
      <c r="AP3902" s="148">
        <v>1</v>
      </c>
      <c r="AQ3902" s="140">
        <v>2</v>
      </c>
      <c r="AS3902" s="42">
        <f t="shared" si="543"/>
        <v>2829.4521575801509</v>
      </c>
      <c r="AT3902" s="101">
        <f t="shared" si="544"/>
        <v>0</v>
      </c>
      <c r="AU3902" s="42">
        <f t="shared" si="545"/>
        <v>2829.4521575801509</v>
      </c>
      <c r="AV3902" s="42">
        <f t="shared" si="546"/>
        <v>30015.480860737021</v>
      </c>
      <c r="AW3902" s="102">
        <f t="shared" si="547"/>
        <v>10791.333333333334</v>
      </c>
      <c r="AX3902" s="43">
        <f t="shared" si="549"/>
        <v>2</v>
      </c>
      <c r="AY3902" s="43" t="str">
        <f t="shared" si="548"/>
        <v>UTFS</v>
      </c>
    </row>
    <row r="3903" spans="1:51" hidden="1" x14ac:dyDescent="0.2">
      <c r="A3903" s="38">
        <v>3896</v>
      </c>
      <c r="B3903" t="s">
        <v>5806</v>
      </c>
      <c r="C3903" t="s">
        <v>292</v>
      </c>
      <c r="D3903">
        <v>14500</v>
      </c>
      <c r="E3903" t="s">
        <v>215</v>
      </c>
      <c r="F3903">
        <v>5</v>
      </c>
      <c r="G3903" t="str">
        <f>LOOKUP(F3903,{0,6,45},{"F","L","H"})</f>
        <v>F</v>
      </c>
      <c r="H3903" t="s">
        <v>388</v>
      </c>
      <c r="I3903" s="43" t="str">
        <f>IFERROR(VLOOKUP(#REF!,#REF!,2,FALSE),"No")</f>
        <v>No</v>
      </c>
      <c r="J3903" s="139">
        <v>2</v>
      </c>
      <c r="K3903" s="148">
        <v>45</v>
      </c>
      <c r="L3903" s="148"/>
      <c r="M3903" s="148"/>
      <c r="N3903" s="148"/>
      <c r="O3903" s="148"/>
      <c r="P3903" s="148"/>
      <c r="Q3903" s="148"/>
      <c r="R3903" s="148"/>
      <c r="S3903" s="148"/>
      <c r="T3903" s="148"/>
      <c r="U3903" s="148"/>
      <c r="V3903" s="148"/>
      <c r="W3903" s="148"/>
      <c r="X3903" s="139">
        <v>4</v>
      </c>
      <c r="Y3903" s="148">
        <v>726</v>
      </c>
      <c r="Z3903" s="148">
        <v>6</v>
      </c>
      <c r="AA3903" s="148">
        <v>1</v>
      </c>
      <c r="AB3903" s="148">
        <v>8</v>
      </c>
      <c r="AC3903" s="148">
        <v>273</v>
      </c>
      <c r="AD3903" s="148"/>
      <c r="AE3903" s="148"/>
      <c r="AF3903" s="148"/>
      <c r="AG3903" s="148"/>
      <c r="AH3903" s="148"/>
      <c r="AI3903" s="148"/>
      <c r="AJ3903" s="148"/>
      <c r="AK3903" s="148"/>
      <c r="AL3903" s="139">
        <v>0</v>
      </c>
      <c r="AM3903" s="139">
        <v>0</v>
      </c>
      <c r="AN3903" s="148">
        <f t="shared" si="541"/>
        <v>1000</v>
      </c>
      <c r="AO3903" s="148">
        <f t="shared" si="542"/>
        <v>45</v>
      </c>
      <c r="AP3903" s="148">
        <v>2</v>
      </c>
      <c r="AQ3903" s="140">
        <v>2</v>
      </c>
      <c r="AS3903" s="42">
        <f t="shared" si="543"/>
        <v>3284.2565023975471</v>
      </c>
      <c r="AT3903" s="101">
        <f t="shared" si="544"/>
        <v>0</v>
      </c>
      <c r="AU3903" s="42">
        <f t="shared" si="545"/>
        <v>3284.2565023975471</v>
      </c>
      <c r="AV3903" s="42">
        <f t="shared" si="546"/>
        <v>24378.360860737019</v>
      </c>
      <c r="AW3903" s="102">
        <f t="shared" si="547"/>
        <v>10791.333333333334</v>
      </c>
      <c r="AX3903" s="43">
        <f t="shared" si="549"/>
        <v>2</v>
      </c>
      <c r="AY3903" s="43" t="str">
        <f t="shared" si="548"/>
        <v>UTFS</v>
      </c>
    </row>
    <row r="3904" spans="1:51" hidden="1" x14ac:dyDescent="0.2">
      <c r="A3904" s="38">
        <v>3897</v>
      </c>
      <c r="B3904" t="s">
        <v>362</v>
      </c>
      <c r="C3904" t="s">
        <v>289</v>
      </c>
      <c r="D3904">
        <v>550</v>
      </c>
      <c r="E3904" t="s">
        <v>1228</v>
      </c>
      <c r="F3904">
        <v>2</v>
      </c>
      <c r="G3904" t="str">
        <f>LOOKUP(F3904,{0,6,45},{"F","L","H"})</f>
        <v>F</v>
      </c>
      <c r="H3904" t="s">
        <v>2189</v>
      </c>
      <c r="I3904" s="43" t="str">
        <f>IFERROR(VLOOKUP(#REF!,#REF!,2,FALSE),"No")</f>
        <v>No</v>
      </c>
      <c r="J3904" s="139">
        <v>0.75</v>
      </c>
      <c r="K3904" s="148">
        <v>17</v>
      </c>
      <c r="L3904" s="148"/>
      <c r="M3904" s="148"/>
      <c r="N3904" s="148"/>
      <c r="O3904" s="148"/>
      <c r="P3904" s="148"/>
      <c r="Q3904" s="148"/>
      <c r="R3904" s="148"/>
      <c r="S3904" s="148"/>
      <c r="T3904" s="148"/>
      <c r="U3904" s="148"/>
      <c r="V3904" s="148"/>
      <c r="W3904" s="148"/>
      <c r="X3904" s="139">
        <v>0.75</v>
      </c>
      <c r="Y3904" s="148">
        <v>182</v>
      </c>
      <c r="Z3904" s="148">
        <v>1.25</v>
      </c>
      <c r="AA3904" s="148">
        <v>35.46</v>
      </c>
      <c r="AB3904" s="148">
        <v>2</v>
      </c>
      <c r="AC3904" s="148">
        <v>782.54</v>
      </c>
      <c r="AD3904" s="148"/>
      <c r="AE3904" s="148"/>
      <c r="AF3904" s="148"/>
      <c r="AG3904" s="148"/>
      <c r="AH3904" s="148"/>
      <c r="AI3904" s="148"/>
      <c r="AJ3904" s="148"/>
      <c r="AK3904" s="148"/>
      <c r="AL3904" s="139">
        <v>0</v>
      </c>
      <c r="AM3904" s="139">
        <v>0</v>
      </c>
      <c r="AN3904" s="148">
        <f t="shared" si="541"/>
        <v>1000</v>
      </c>
      <c r="AO3904" s="148">
        <f t="shared" si="542"/>
        <v>17</v>
      </c>
      <c r="AP3904" s="148">
        <v>7</v>
      </c>
      <c r="AQ3904" s="140">
        <v>35</v>
      </c>
      <c r="AS3904" s="42">
        <f t="shared" si="543"/>
        <v>1094.5191231279623</v>
      </c>
      <c r="AT3904" s="101">
        <f t="shared" si="544"/>
        <v>0</v>
      </c>
      <c r="AU3904" s="42">
        <f t="shared" si="545"/>
        <v>1094.5191231279623</v>
      </c>
      <c r="AV3904" s="42">
        <f t="shared" si="546"/>
        <v>969.00982061354387</v>
      </c>
      <c r="AW3904" s="102">
        <f t="shared" si="547"/>
        <v>585.0096169344007</v>
      </c>
      <c r="AX3904" s="43">
        <f t="shared" si="549"/>
        <v>0.75</v>
      </c>
      <c r="AY3904" s="43" t="str">
        <f t="shared" si="548"/>
        <v>UTGS</v>
      </c>
    </row>
    <row r="3905" spans="1:51" hidden="1" x14ac:dyDescent="0.2">
      <c r="A3905" s="38">
        <v>3898</v>
      </c>
      <c r="B3905" t="s">
        <v>5806</v>
      </c>
      <c r="C3905" t="s">
        <v>292</v>
      </c>
      <c r="D3905">
        <v>4000</v>
      </c>
      <c r="E3905" t="s">
        <v>207</v>
      </c>
      <c r="F3905">
        <v>5</v>
      </c>
      <c r="G3905" t="str">
        <f>LOOKUP(F3905,{0,6,45},{"F","L","H"})</f>
        <v>F</v>
      </c>
      <c r="H3905" t="s">
        <v>687</v>
      </c>
      <c r="I3905" s="43" t="str">
        <f>IFERROR(VLOOKUP(#REF!,#REF!,2,FALSE),"No")</f>
        <v>No</v>
      </c>
      <c r="J3905" s="139">
        <v>1.25</v>
      </c>
      <c r="K3905" s="148">
        <v>48</v>
      </c>
      <c r="L3905" s="148"/>
      <c r="M3905" s="148"/>
      <c r="N3905" s="148"/>
      <c r="O3905" s="148"/>
      <c r="P3905" s="148"/>
      <c r="Q3905" s="148"/>
      <c r="R3905" s="148"/>
      <c r="S3905" s="148"/>
      <c r="T3905" s="148"/>
      <c r="U3905" s="148"/>
      <c r="V3905" s="148"/>
      <c r="W3905" s="148"/>
      <c r="X3905" s="139">
        <v>2</v>
      </c>
      <c r="Y3905" s="148">
        <v>1000</v>
      </c>
      <c r="Z3905" s="148"/>
      <c r="AA3905" s="148"/>
      <c r="AB3905" s="148"/>
      <c r="AC3905" s="148"/>
      <c r="AD3905" s="148"/>
      <c r="AE3905" s="148"/>
      <c r="AF3905" s="148"/>
      <c r="AG3905" s="148"/>
      <c r="AH3905" s="148"/>
      <c r="AI3905" s="148"/>
      <c r="AJ3905" s="148"/>
      <c r="AK3905" s="148"/>
      <c r="AL3905" s="139">
        <v>0</v>
      </c>
      <c r="AM3905" s="139">
        <v>0</v>
      </c>
      <c r="AN3905" s="148">
        <f t="shared" si="541"/>
        <v>1000</v>
      </c>
      <c r="AO3905" s="148">
        <f t="shared" si="542"/>
        <v>48</v>
      </c>
      <c r="AP3905" s="148">
        <v>3</v>
      </c>
      <c r="AQ3905" s="140">
        <v>3</v>
      </c>
      <c r="AS3905" s="42">
        <f t="shared" si="543"/>
        <v>3576.646935890717</v>
      </c>
      <c r="AT3905" s="101">
        <f t="shared" si="544"/>
        <v>0</v>
      </c>
      <c r="AU3905" s="42">
        <f t="shared" si="545"/>
        <v>3576.646935890717</v>
      </c>
      <c r="AV3905" s="42">
        <f t="shared" si="546"/>
        <v>10836.987240491344</v>
      </c>
      <c r="AW3905" s="102">
        <f t="shared" si="547"/>
        <v>2145.6666666666665</v>
      </c>
      <c r="AX3905" s="43">
        <f t="shared" si="549"/>
        <v>1.25</v>
      </c>
      <c r="AY3905" s="43" t="str">
        <f t="shared" si="548"/>
        <v>UTFS</v>
      </c>
    </row>
    <row r="3906" spans="1:51" hidden="1" x14ac:dyDescent="0.2">
      <c r="A3906" s="38">
        <v>3899</v>
      </c>
      <c r="B3906" t="s">
        <v>362</v>
      </c>
      <c r="C3906" t="s">
        <v>289</v>
      </c>
      <c r="D3906">
        <v>550</v>
      </c>
      <c r="E3906" t="s">
        <v>1228</v>
      </c>
      <c r="F3906">
        <v>2</v>
      </c>
      <c r="G3906" t="str">
        <f>LOOKUP(F3906,{0,6,45},{"F","L","H"})</f>
        <v>F</v>
      </c>
      <c r="H3906" t="s">
        <v>5416</v>
      </c>
      <c r="I3906" s="43" t="str">
        <f>IFERROR(VLOOKUP(#REF!,#REF!,2,FALSE),"No")</f>
        <v>No</v>
      </c>
      <c r="J3906" s="139">
        <v>0.75</v>
      </c>
      <c r="K3906" s="148">
        <v>35</v>
      </c>
      <c r="L3906" s="148"/>
      <c r="M3906" s="148"/>
      <c r="N3906" s="148"/>
      <c r="O3906" s="148"/>
      <c r="P3906" s="148"/>
      <c r="Q3906" s="148"/>
      <c r="R3906" s="148"/>
      <c r="S3906" s="148"/>
      <c r="T3906" s="148"/>
      <c r="U3906" s="148"/>
      <c r="V3906" s="148"/>
      <c r="W3906" s="148"/>
      <c r="X3906" s="139">
        <v>2</v>
      </c>
      <c r="Y3906" s="148">
        <v>1000</v>
      </c>
      <c r="Z3906" s="149"/>
      <c r="AA3906" s="148"/>
      <c r="AB3906" s="149"/>
      <c r="AC3906" s="148"/>
      <c r="AD3906" s="148"/>
      <c r="AE3906" s="148"/>
      <c r="AF3906" s="148"/>
      <c r="AG3906" s="148"/>
      <c r="AH3906" s="148"/>
      <c r="AI3906" s="148"/>
      <c r="AJ3906" s="148"/>
      <c r="AK3906" s="148"/>
      <c r="AL3906" s="139">
        <v>0</v>
      </c>
      <c r="AM3906" s="139">
        <v>0</v>
      </c>
      <c r="AN3906" s="148">
        <f t="shared" si="541"/>
        <v>1000</v>
      </c>
      <c r="AO3906" s="148">
        <f t="shared" si="542"/>
        <v>35</v>
      </c>
      <c r="AP3906" s="148">
        <v>10</v>
      </c>
      <c r="AQ3906" s="140">
        <v>74</v>
      </c>
      <c r="AS3906" s="42">
        <f t="shared" si="543"/>
        <v>2253.4217240869812</v>
      </c>
      <c r="AT3906" s="101">
        <f t="shared" si="544"/>
        <v>0</v>
      </c>
      <c r="AU3906" s="42">
        <f t="shared" si="545"/>
        <v>2253.4217240869812</v>
      </c>
      <c r="AV3906" s="42">
        <f t="shared" si="546"/>
        <v>439.33732056045989</v>
      </c>
      <c r="AW3906" s="102">
        <f t="shared" si="547"/>
        <v>585.0096169344007</v>
      </c>
      <c r="AX3906" s="43">
        <f t="shared" si="549"/>
        <v>0.75</v>
      </c>
      <c r="AY3906" s="43" t="str">
        <f t="shared" si="548"/>
        <v>UTGS</v>
      </c>
    </row>
    <row r="3907" spans="1:51" hidden="1" x14ac:dyDescent="0.2">
      <c r="A3907" s="38">
        <v>3900</v>
      </c>
      <c r="B3907" t="s">
        <v>5806</v>
      </c>
      <c r="C3907" t="s">
        <v>292</v>
      </c>
      <c r="D3907">
        <v>3897</v>
      </c>
      <c r="E3907" t="s">
        <v>217</v>
      </c>
      <c r="F3907">
        <v>2</v>
      </c>
      <c r="G3907" t="str">
        <f>LOOKUP(F3907,{0,6,45},{"F","L","H"})</f>
        <v>F</v>
      </c>
      <c r="H3907" t="s">
        <v>380</v>
      </c>
      <c r="I3907" s="43" t="str">
        <f>IFERROR(VLOOKUP(#REF!,#REF!,2,FALSE),"No")</f>
        <v>No</v>
      </c>
      <c r="J3907" s="149">
        <v>1.25</v>
      </c>
      <c r="K3907" s="148">
        <v>33</v>
      </c>
      <c r="L3907" s="148"/>
      <c r="M3907" s="148"/>
      <c r="N3907" s="148"/>
      <c r="O3907" s="148"/>
      <c r="P3907" s="148"/>
      <c r="Q3907" s="148"/>
      <c r="R3907" s="148"/>
      <c r="S3907" s="148"/>
      <c r="T3907" s="148"/>
      <c r="U3907" s="148"/>
      <c r="V3907" s="148"/>
      <c r="W3907" s="148"/>
      <c r="X3907" s="139">
        <v>2</v>
      </c>
      <c r="Y3907" s="148">
        <v>114</v>
      </c>
      <c r="Z3907" s="148">
        <v>4</v>
      </c>
      <c r="AA3907" s="148">
        <v>886</v>
      </c>
      <c r="AB3907" s="148"/>
      <c r="AC3907" s="148"/>
      <c r="AD3907" s="148"/>
      <c r="AE3907" s="148"/>
      <c r="AF3907" s="148"/>
      <c r="AG3907" s="148"/>
      <c r="AH3907" s="148"/>
      <c r="AI3907" s="148"/>
      <c r="AJ3907" s="148"/>
      <c r="AK3907" s="148"/>
      <c r="AL3907" s="139">
        <v>0</v>
      </c>
      <c r="AM3907" s="139">
        <v>0</v>
      </c>
      <c r="AN3907" s="148">
        <f t="shared" si="541"/>
        <v>1000</v>
      </c>
      <c r="AO3907" s="148">
        <f t="shared" si="542"/>
        <v>33</v>
      </c>
      <c r="AP3907" s="148">
        <v>5</v>
      </c>
      <c r="AQ3907" s="140">
        <v>5</v>
      </c>
      <c r="AS3907" s="42">
        <f t="shared" si="543"/>
        <v>2458.944768424868</v>
      </c>
      <c r="AT3907" s="101">
        <f t="shared" si="544"/>
        <v>0</v>
      </c>
      <c r="AU3907" s="42">
        <f t="shared" si="545"/>
        <v>2458.944768424868</v>
      </c>
      <c r="AV3907" s="42">
        <f t="shared" si="546"/>
        <v>7772.7163442948058</v>
      </c>
      <c r="AW3907" s="102">
        <f t="shared" si="547"/>
        <v>2145.6666666666665</v>
      </c>
      <c r="AX3907" s="43">
        <f t="shared" si="549"/>
        <v>1.25</v>
      </c>
      <c r="AY3907" s="43" t="str">
        <f t="shared" si="548"/>
        <v>UTFS</v>
      </c>
    </row>
    <row r="3908" spans="1:51" hidden="1" x14ac:dyDescent="0.2">
      <c r="A3908" s="38">
        <v>3901</v>
      </c>
      <c r="B3908" t="s">
        <v>362</v>
      </c>
      <c r="C3908" t="s">
        <v>289</v>
      </c>
      <c r="D3908">
        <v>320</v>
      </c>
      <c r="E3908" t="s">
        <v>1228</v>
      </c>
      <c r="F3908">
        <v>0.25</v>
      </c>
      <c r="G3908" t="str">
        <f>LOOKUP(F3908,{0,6,45},{"F","L","H"})</f>
        <v>F</v>
      </c>
      <c r="H3908" t="s">
        <v>5417</v>
      </c>
      <c r="I3908" s="43" t="str">
        <f>IFERROR(VLOOKUP(#REF!,#REF!,2,FALSE),"No")</f>
        <v>No</v>
      </c>
      <c r="J3908" s="139">
        <v>0.75</v>
      </c>
      <c r="K3908" s="148">
        <v>21</v>
      </c>
      <c r="L3908" s="148"/>
      <c r="M3908" s="148"/>
      <c r="N3908" s="148"/>
      <c r="O3908" s="148"/>
      <c r="P3908" s="148"/>
      <c r="Q3908" s="148"/>
      <c r="R3908" s="148"/>
      <c r="S3908" s="148"/>
      <c r="T3908" s="148"/>
      <c r="U3908" s="148"/>
      <c r="V3908" s="148"/>
      <c r="W3908" s="148"/>
      <c r="X3908" s="139">
        <v>0.75</v>
      </c>
      <c r="Y3908" s="148">
        <v>367.8</v>
      </c>
      <c r="Z3908" s="148">
        <v>2</v>
      </c>
      <c r="AA3908" s="148">
        <v>632.20000000000005</v>
      </c>
      <c r="AB3908" s="148"/>
      <c r="AC3908" s="148"/>
      <c r="AD3908" s="148"/>
      <c r="AE3908" s="148"/>
      <c r="AF3908" s="148"/>
      <c r="AG3908" s="148"/>
      <c r="AH3908" s="148"/>
      <c r="AI3908" s="148"/>
      <c r="AJ3908" s="148"/>
      <c r="AK3908" s="148"/>
      <c r="AL3908" s="139">
        <v>0</v>
      </c>
      <c r="AM3908" s="139">
        <v>0</v>
      </c>
      <c r="AN3908" s="148">
        <f t="shared" si="541"/>
        <v>1000</v>
      </c>
      <c r="AO3908" s="148">
        <f t="shared" si="542"/>
        <v>21</v>
      </c>
      <c r="AP3908" s="148">
        <v>10</v>
      </c>
      <c r="AQ3908" s="140">
        <v>10</v>
      </c>
      <c r="AS3908" s="42">
        <f t="shared" si="543"/>
        <v>1352.0530344521887</v>
      </c>
      <c r="AT3908" s="101">
        <f t="shared" si="544"/>
        <v>0</v>
      </c>
      <c r="AU3908" s="42">
        <f t="shared" si="545"/>
        <v>1352.0530344521887</v>
      </c>
      <c r="AV3908" s="42">
        <f t="shared" si="546"/>
        <v>3529.8885721474044</v>
      </c>
      <c r="AW3908" s="102">
        <f t="shared" si="547"/>
        <v>431</v>
      </c>
      <c r="AX3908" s="43">
        <f t="shared" si="549"/>
        <v>0.75</v>
      </c>
      <c r="AY3908" s="43" t="str">
        <f t="shared" si="548"/>
        <v>UTGS</v>
      </c>
    </row>
    <row r="3909" spans="1:51" hidden="1" x14ac:dyDescent="0.2">
      <c r="A3909" s="38">
        <v>3902</v>
      </c>
      <c r="B3909" t="s">
        <v>5806</v>
      </c>
      <c r="C3909" t="s">
        <v>292</v>
      </c>
      <c r="D3909">
        <v>7800</v>
      </c>
      <c r="E3909" t="s">
        <v>212</v>
      </c>
      <c r="F3909">
        <v>2</v>
      </c>
      <c r="G3909" t="str">
        <f>LOOKUP(F3909,{0,6,45},{"F","L","H"})</f>
        <v>F</v>
      </c>
      <c r="H3909" t="s">
        <v>576</v>
      </c>
      <c r="I3909" s="43" t="str">
        <f>IFERROR(VLOOKUP(#REF!,#REF!,2,FALSE),"No")</f>
        <v>No</v>
      </c>
      <c r="J3909" s="139">
        <v>2</v>
      </c>
      <c r="K3909" s="148">
        <v>141</v>
      </c>
      <c r="L3909" s="148"/>
      <c r="M3909" s="148"/>
      <c r="N3909" s="148"/>
      <c r="O3909" s="148"/>
      <c r="P3909" s="148"/>
      <c r="Q3909" s="148"/>
      <c r="R3909" s="148"/>
      <c r="S3909" s="148"/>
      <c r="T3909" s="148"/>
      <c r="U3909" s="148"/>
      <c r="V3909" s="148"/>
      <c r="W3909" s="148"/>
      <c r="X3909" s="139">
        <v>4</v>
      </c>
      <c r="Y3909" s="148">
        <v>1000</v>
      </c>
      <c r="Z3909" s="149"/>
      <c r="AA3909" s="148"/>
      <c r="AB3909" s="148"/>
      <c r="AC3909" s="148"/>
      <c r="AD3909" s="148"/>
      <c r="AE3909" s="148"/>
      <c r="AF3909" s="148"/>
      <c r="AG3909" s="148"/>
      <c r="AH3909" s="148"/>
      <c r="AI3909" s="148"/>
      <c r="AJ3909" s="148"/>
      <c r="AK3909" s="148"/>
      <c r="AL3909" s="139">
        <v>0</v>
      </c>
      <c r="AM3909" s="139">
        <v>0</v>
      </c>
      <c r="AN3909" s="148">
        <f t="shared" si="541"/>
        <v>1000</v>
      </c>
      <c r="AO3909" s="148">
        <f t="shared" si="542"/>
        <v>141</v>
      </c>
      <c r="AP3909" s="148">
        <v>6</v>
      </c>
      <c r="AQ3909" s="140">
        <v>6</v>
      </c>
      <c r="AS3909" s="42">
        <f t="shared" si="543"/>
        <v>10290.670374178981</v>
      </c>
      <c r="AT3909" s="101">
        <f t="shared" si="544"/>
        <v>0</v>
      </c>
      <c r="AU3909" s="42">
        <f t="shared" si="545"/>
        <v>10290.670374178981</v>
      </c>
      <c r="AV3909" s="42">
        <f t="shared" si="546"/>
        <v>6613.4936202456729</v>
      </c>
      <c r="AW3909" s="102">
        <f t="shared" si="547"/>
        <v>5118</v>
      </c>
      <c r="AX3909" s="43">
        <f t="shared" si="549"/>
        <v>2</v>
      </c>
      <c r="AY3909" s="43" t="str">
        <f t="shared" si="548"/>
        <v>UTFS</v>
      </c>
    </row>
    <row r="3910" spans="1:51" hidden="1" x14ac:dyDescent="0.2">
      <c r="A3910" s="38">
        <v>3903</v>
      </c>
      <c r="B3910" t="s">
        <v>5806</v>
      </c>
      <c r="C3910" t="s">
        <v>5745</v>
      </c>
      <c r="D3910">
        <v>64550</v>
      </c>
      <c r="E3910" t="s">
        <v>220</v>
      </c>
      <c r="F3910">
        <v>45</v>
      </c>
      <c r="G3910" t="str">
        <f>LOOKUP(F3910,{0,6,45},{"F","L","H"})</f>
        <v>H</v>
      </c>
      <c r="H3910" t="s">
        <v>924</v>
      </c>
      <c r="I3910" s="43" t="str">
        <f>IFERROR(VLOOKUP(#REF!,#REF!,2,FALSE),"No")</f>
        <v>No</v>
      </c>
      <c r="J3910" s="139">
        <v>3</v>
      </c>
      <c r="K3910" s="148">
        <v>65</v>
      </c>
      <c r="L3910" s="148"/>
      <c r="M3910" s="148"/>
      <c r="N3910" s="148"/>
      <c r="O3910" s="148"/>
      <c r="P3910" s="148"/>
      <c r="Q3910" s="148"/>
      <c r="R3910" s="148"/>
      <c r="S3910" s="148"/>
      <c r="T3910" s="148"/>
      <c r="U3910" s="148"/>
      <c r="V3910" s="148"/>
      <c r="W3910" s="148"/>
      <c r="X3910" s="139">
        <v>2</v>
      </c>
      <c r="Y3910" s="148">
        <v>51.5</v>
      </c>
      <c r="Z3910" s="148">
        <v>4</v>
      </c>
      <c r="AA3910" s="148">
        <v>948.5</v>
      </c>
      <c r="AB3910" s="148"/>
      <c r="AC3910" s="148"/>
      <c r="AD3910" s="148"/>
      <c r="AE3910" s="148"/>
      <c r="AF3910" s="148"/>
      <c r="AG3910" s="148"/>
      <c r="AH3910" s="148"/>
      <c r="AI3910" s="148"/>
      <c r="AJ3910" s="148"/>
      <c r="AK3910" s="148"/>
      <c r="AL3910" s="139">
        <v>0</v>
      </c>
      <c r="AM3910" s="139">
        <v>0</v>
      </c>
      <c r="AN3910" s="148">
        <f t="shared" si="541"/>
        <v>1000</v>
      </c>
      <c r="AO3910" s="148">
        <f t="shared" si="542"/>
        <v>65</v>
      </c>
      <c r="AP3910" s="148">
        <v>3</v>
      </c>
      <c r="AQ3910" s="140">
        <v>3</v>
      </c>
      <c r="AS3910" s="42">
        <f t="shared" si="543"/>
        <v>4743.9260590186796</v>
      </c>
      <c r="AT3910" s="101">
        <f t="shared" si="544"/>
        <v>0</v>
      </c>
      <c r="AU3910" s="42">
        <f t="shared" si="545"/>
        <v>4743.9260590186796</v>
      </c>
      <c r="AV3910" s="42">
        <f t="shared" si="546"/>
        <v>13103.902240491347</v>
      </c>
      <c r="AW3910" s="102">
        <f t="shared" si="547"/>
        <v>113197.0366366282</v>
      </c>
      <c r="AX3910" s="43">
        <f t="shared" si="549"/>
        <v>3</v>
      </c>
      <c r="AY3910" s="43" t="str">
        <f t="shared" si="548"/>
        <v>UTTSM</v>
      </c>
    </row>
    <row r="3911" spans="1:51" hidden="1" x14ac:dyDescent="0.2">
      <c r="A3911" s="38">
        <v>3904</v>
      </c>
      <c r="B3911" t="s">
        <v>362</v>
      </c>
      <c r="C3911" t="s">
        <v>289</v>
      </c>
      <c r="D3911">
        <v>320</v>
      </c>
      <c r="E3911" t="s">
        <v>1228</v>
      </c>
      <c r="F3911">
        <v>0.25</v>
      </c>
      <c r="G3911" t="str">
        <f>LOOKUP(F3911,{0,6,45},{"F","L","H"})</f>
        <v>F</v>
      </c>
      <c r="H3911" t="s">
        <v>5418</v>
      </c>
      <c r="I3911" s="43" t="str">
        <f>IFERROR(VLOOKUP(#REF!,#REF!,2,FALSE),"No")</f>
        <v>No</v>
      </c>
      <c r="J3911" s="139">
        <v>0.5</v>
      </c>
      <c r="K3911" s="148">
        <v>32</v>
      </c>
      <c r="L3911" s="148"/>
      <c r="M3911" s="148"/>
      <c r="N3911" s="148"/>
      <c r="O3911" s="148"/>
      <c r="P3911" s="148"/>
      <c r="Q3911" s="148"/>
      <c r="R3911" s="148"/>
      <c r="S3911" s="148"/>
      <c r="T3911" s="148"/>
      <c r="U3911" s="148"/>
      <c r="V3911" s="148"/>
      <c r="W3911" s="148"/>
      <c r="X3911" s="139">
        <v>2</v>
      </c>
      <c r="Y3911" s="148">
        <v>1000</v>
      </c>
      <c r="Z3911" s="148"/>
      <c r="AA3911" s="148"/>
      <c r="AB3911" s="148"/>
      <c r="AC3911" s="148"/>
      <c r="AD3911" s="148"/>
      <c r="AE3911" s="148"/>
      <c r="AF3911" s="148"/>
      <c r="AG3911" s="148"/>
      <c r="AH3911" s="148"/>
      <c r="AI3911" s="148"/>
      <c r="AJ3911" s="148"/>
      <c r="AK3911" s="148"/>
      <c r="AL3911" s="139">
        <v>0</v>
      </c>
      <c r="AM3911" s="139">
        <v>0</v>
      </c>
      <c r="AN3911" s="148">
        <f t="shared" si="541"/>
        <v>1000</v>
      </c>
      <c r="AO3911" s="148">
        <f t="shared" si="542"/>
        <v>32</v>
      </c>
      <c r="AP3911" s="148">
        <v>13</v>
      </c>
      <c r="AQ3911" s="140">
        <v>13</v>
      </c>
      <c r="AS3911" s="42">
        <f t="shared" si="543"/>
        <v>2188.9112905938118</v>
      </c>
      <c r="AT3911" s="101">
        <f t="shared" si="544"/>
        <v>0</v>
      </c>
      <c r="AU3911" s="42">
        <f t="shared" si="545"/>
        <v>2188.9112905938118</v>
      </c>
      <c r="AV3911" s="42">
        <f t="shared" si="546"/>
        <v>2500.8432093441561</v>
      </c>
      <c r="AW3911" s="102">
        <f t="shared" si="547"/>
        <v>431</v>
      </c>
      <c r="AX3911" s="43">
        <f t="shared" si="549"/>
        <v>0.5</v>
      </c>
      <c r="AY3911" s="43" t="str">
        <f t="shared" si="548"/>
        <v>UTGS</v>
      </c>
    </row>
    <row r="3912" spans="1:51" hidden="1" x14ac:dyDescent="0.2">
      <c r="A3912" s="38">
        <v>3905</v>
      </c>
      <c r="B3912" t="s">
        <v>5806</v>
      </c>
      <c r="C3912" t="s">
        <v>292</v>
      </c>
      <c r="D3912">
        <v>7800</v>
      </c>
      <c r="E3912" t="s">
        <v>212</v>
      </c>
      <c r="F3912">
        <v>2</v>
      </c>
      <c r="G3912" t="str">
        <f>LOOKUP(F3912,{0,6,45},{"F","L","H"})</f>
        <v>F</v>
      </c>
      <c r="H3912" t="s">
        <v>383</v>
      </c>
      <c r="I3912" s="43" t="str">
        <f>IFERROR(VLOOKUP(#REF!,#REF!,2,FALSE),"No")</f>
        <v>No</v>
      </c>
      <c r="J3912" s="139">
        <v>2</v>
      </c>
      <c r="K3912" s="148">
        <v>267</v>
      </c>
      <c r="L3912" s="148"/>
      <c r="M3912" s="148"/>
      <c r="N3912" s="148"/>
      <c r="O3912" s="148"/>
      <c r="P3912" s="148"/>
      <c r="Q3912" s="148"/>
      <c r="R3912" s="148"/>
      <c r="S3912" s="148"/>
      <c r="T3912" s="148"/>
      <c r="U3912" s="148"/>
      <c r="V3912" s="148"/>
      <c r="W3912" s="148"/>
      <c r="X3912" s="139">
        <v>2</v>
      </c>
      <c r="Y3912" s="148">
        <v>328.5</v>
      </c>
      <c r="Z3912" s="148">
        <v>8</v>
      </c>
      <c r="AA3912" s="148">
        <v>671.5</v>
      </c>
      <c r="AB3912" s="148"/>
      <c r="AC3912" s="148"/>
      <c r="AD3912" s="148"/>
      <c r="AE3912" s="148"/>
      <c r="AF3912" s="148"/>
      <c r="AG3912" s="148"/>
      <c r="AH3912" s="148"/>
      <c r="AI3912" s="148"/>
      <c r="AJ3912" s="148"/>
      <c r="AK3912" s="148"/>
      <c r="AL3912" s="139">
        <v>0</v>
      </c>
      <c r="AM3912" s="139">
        <v>0</v>
      </c>
      <c r="AN3912" s="148">
        <f t="shared" ref="AN3912:AN3975" si="550">SUM(Y3912,AA3912,AC3912,AE3912,AG3912,AI3912,AK3912,AM3912)</f>
        <v>1000</v>
      </c>
      <c r="AO3912" s="148">
        <f t="shared" ref="AO3912:AO3975" si="551">SUM(K3912,M3912,O3912,Q3912,S3912,U3912,W3912)</f>
        <v>267</v>
      </c>
      <c r="AP3912" s="148">
        <v>2</v>
      </c>
      <c r="AQ3912" s="140">
        <v>2</v>
      </c>
      <c r="AS3912" s="42">
        <f t="shared" ref="AS3912:AS3975" si="552">(VLOOKUP(J3912,Service,2,FALSE)*K3912+VLOOKUP(L3912,Service,2,FALSE)*M3912+VLOOKUP(N3912,Service,2,FALSE)*O3912+VLOOKUP(P3912,Service,2,FALSE)*Q3912)</f>
        <v>19486.588580892112</v>
      </c>
      <c r="AT3912" s="101">
        <f t="shared" ref="AT3912:AT3975" si="553">VLOOKUP(R3912,serviceHP,2,FALSE)*S3912+VLOOKUP(T3912,serviceHP,2,FALSE)*U3912+VLOOKUP(V3912,serviceHP,2,FALSE)*W3912</f>
        <v>0</v>
      </c>
      <c r="AU3912" s="42">
        <f t="shared" ref="AU3912:AU3975" si="554">AS3912+AT3912</f>
        <v>19486.588580892112</v>
      </c>
      <c r="AV3912" s="42">
        <f t="shared" ref="AV3912:AV3975" si="555">(VLOOKUP(X3912,Main,2,FALSE)*Y3912+VLOOKUP(Z3912,Main,2,FALSE)*AA3912+VLOOKUP(AB3912,Main,2,FALSE)*AC3912+VLOOKUP(AD3912,Main,2,FALSE)*AE3912+VLOOKUP(AF3912,Main,2,FALSE)*AG3912+VLOOKUP(AL3912,Main,2,FALSE)*AM3912+VLOOKUP(AH3912,Main,2,FALSE)*AI3912+VLOOKUP(AL3912,Main,2,FALSE)*AM3912+VLOOKUP(AJ3912,Main,2,FALSE)*AK3912)/AQ3912</f>
        <v>29799.63586073702</v>
      </c>
      <c r="AW3912" s="102">
        <f t="shared" ref="AW3912:AW3975" si="556">IF(G3912="F",VLOOKUP(D3912,MeterAndReg2,2,TRUE),(IF(G3912="L",VLOOKUP(D3912,MeterAndReg2,3,TRUE),VLOOKUP(D3912,MeterAndReg2,4,TRUE))))</f>
        <v>5118</v>
      </c>
      <c r="AX3912" s="43">
        <f t="shared" si="549"/>
        <v>2</v>
      </c>
      <c r="AY3912" s="43" t="str">
        <f t="shared" si="548"/>
        <v>UTFS</v>
      </c>
    </row>
    <row r="3913" spans="1:51" hidden="1" x14ac:dyDescent="0.2">
      <c r="A3913" s="38">
        <v>3906</v>
      </c>
      <c r="B3913" t="s">
        <v>5806</v>
      </c>
      <c r="C3913" t="s">
        <v>5746</v>
      </c>
      <c r="D3913">
        <v>21100</v>
      </c>
      <c r="E3913" t="s">
        <v>197</v>
      </c>
      <c r="F3913">
        <v>5</v>
      </c>
      <c r="G3913" t="str">
        <f>LOOKUP(F3913,{0,6,45},{"F","L","H"})</f>
        <v>F</v>
      </c>
      <c r="H3913" t="s">
        <v>1696</v>
      </c>
      <c r="I3913" s="43" t="str">
        <f>IFERROR(VLOOKUP(#REF!,#REF!,2,FALSE),"No")</f>
        <v>No</v>
      </c>
      <c r="J3913" s="139">
        <v>3</v>
      </c>
      <c r="K3913" s="148">
        <v>367</v>
      </c>
      <c r="L3913" s="148"/>
      <c r="M3913" s="148"/>
      <c r="N3913" s="148"/>
      <c r="O3913" s="148"/>
      <c r="P3913" s="148"/>
      <c r="Q3913" s="148"/>
      <c r="R3913" s="148"/>
      <c r="S3913" s="148"/>
      <c r="T3913" s="148"/>
      <c r="U3913" s="148"/>
      <c r="V3913" s="148"/>
      <c r="W3913" s="148"/>
      <c r="X3913" s="139">
        <v>4</v>
      </c>
      <c r="Y3913" s="148">
        <v>1000</v>
      </c>
      <c r="Z3913" s="148"/>
      <c r="AA3913" s="148"/>
      <c r="AB3913" s="148"/>
      <c r="AC3913" s="148"/>
      <c r="AD3913" s="148"/>
      <c r="AE3913" s="148"/>
      <c r="AF3913" s="148"/>
      <c r="AG3913" s="148"/>
      <c r="AH3913" s="148"/>
      <c r="AI3913" s="148"/>
      <c r="AJ3913" s="148"/>
      <c r="AK3913" s="148"/>
      <c r="AL3913" s="139">
        <v>0</v>
      </c>
      <c r="AM3913" s="139">
        <v>0</v>
      </c>
      <c r="AN3913" s="148">
        <f t="shared" si="550"/>
        <v>1000</v>
      </c>
      <c r="AO3913" s="148">
        <f t="shared" si="551"/>
        <v>367</v>
      </c>
      <c r="AP3913" s="148">
        <v>1</v>
      </c>
      <c r="AQ3913" s="140">
        <v>1</v>
      </c>
      <c r="AS3913" s="42">
        <f t="shared" si="552"/>
        <v>26784.936363997775</v>
      </c>
      <c r="AT3913" s="101">
        <f t="shared" si="553"/>
        <v>0</v>
      </c>
      <c r="AU3913" s="42">
        <f t="shared" si="554"/>
        <v>26784.936363997775</v>
      </c>
      <c r="AV3913" s="42">
        <f t="shared" si="555"/>
        <v>39680.961721474036</v>
      </c>
      <c r="AW3913" s="102">
        <f t="shared" si="556"/>
        <v>18747.149999999998</v>
      </c>
      <c r="AX3913" s="43">
        <f t="shared" si="549"/>
        <v>3</v>
      </c>
      <c r="AY3913" s="43" t="str">
        <f t="shared" ref="AY3913:AY3976" si="557">C3913</f>
        <v>UTTSS</v>
      </c>
    </row>
    <row r="3914" spans="1:51" hidden="1" x14ac:dyDescent="0.2">
      <c r="A3914" s="38">
        <v>3907</v>
      </c>
      <c r="B3914" t="s">
        <v>362</v>
      </c>
      <c r="C3914" t="s">
        <v>289</v>
      </c>
      <c r="D3914">
        <v>550</v>
      </c>
      <c r="E3914" t="s">
        <v>1228</v>
      </c>
      <c r="F3914">
        <v>2</v>
      </c>
      <c r="G3914" t="str">
        <f>LOOKUP(F3914,{0,6,45},{"F","L","H"})</f>
        <v>F</v>
      </c>
      <c r="H3914" t="s">
        <v>5419</v>
      </c>
      <c r="I3914" s="43" t="str">
        <f>IFERROR(VLOOKUP(#REF!,#REF!,2,FALSE),"No")</f>
        <v>No</v>
      </c>
      <c r="J3914" s="139">
        <v>0.75</v>
      </c>
      <c r="K3914" s="148">
        <v>45</v>
      </c>
      <c r="L3914" s="148"/>
      <c r="M3914" s="148"/>
      <c r="N3914" s="148"/>
      <c r="O3914" s="148"/>
      <c r="P3914" s="148"/>
      <c r="Q3914" s="148"/>
      <c r="R3914" s="148"/>
      <c r="S3914" s="148"/>
      <c r="T3914" s="148"/>
      <c r="U3914" s="148"/>
      <c r="V3914" s="148"/>
      <c r="W3914" s="148"/>
      <c r="X3914" s="139">
        <v>2</v>
      </c>
      <c r="Y3914" s="148">
        <v>1000</v>
      </c>
      <c r="Z3914" s="148"/>
      <c r="AA3914" s="148"/>
      <c r="AB3914" s="148"/>
      <c r="AC3914" s="148"/>
      <c r="AD3914" s="148"/>
      <c r="AE3914" s="148"/>
      <c r="AF3914" s="148"/>
      <c r="AG3914" s="148"/>
      <c r="AH3914" s="148"/>
      <c r="AI3914" s="148"/>
      <c r="AJ3914" s="148"/>
      <c r="AK3914" s="148"/>
      <c r="AL3914" s="139">
        <v>0</v>
      </c>
      <c r="AM3914" s="139">
        <v>0</v>
      </c>
      <c r="AN3914" s="148">
        <f t="shared" si="550"/>
        <v>1000</v>
      </c>
      <c r="AO3914" s="148">
        <f t="shared" si="551"/>
        <v>45</v>
      </c>
      <c r="AP3914" s="148">
        <v>15</v>
      </c>
      <c r="AQ3914" s="140">
        <v>109</v>
      </c>
      <c r="AS3914" s="42">
        <f t="shared" si="552"/>
        <v>2897.2565023975476</v>
      </c>
      <c r="AT3914" s="101">
        <f t="shared" si="553"/>
        <v>0</v>
      </c>
      <c r="AU3914" s="42">
        <f t="shared" si="554"/>
        <v>2897.2565023975476</v>
      </c>
      <c r="AV3914" s="42">
        <f t="shared" si="555"/>
        <v>298.26570386673421</v>
      </c>
      <c r="AW3914" s="102">
        <f t="shared" si="556"/>
        <v>585.0096169344007</v>
      </c>
      <c r="AX3914" s="43">
        <f t="shared" si="549"/>
        <v>0.75</v>
      </c>
      <c r="AY3914" s="43" t="str">
        <f t="shared" si="557"/>
        <v>UTGS</v>
      </c>
    </row>
    <row r="3915" spans="1:51" hidden="1" x14ac:dyDescent="0.2">
      <c r="A3915" s="38">
        <v>3908</v>
      </c>
      <c r="B3915" t="s">
        <v>362</v>
      </c>
      <c r="C3915" t="s">
        <v>289</v>
      </c>
      <c r="D3915">
        <v>320</v>
      </c>
      <c r="E3915" t="s">
        <v>1228</v>
      </c>
      <c r="F3915">
        <v>0.25</v>
      </c>
      <c r="G3915" t="str">
        <f>LOOKUP(F3915,{0,6,45},{"F","L","H"})</f>
        <v>F</v>
      </c>
      <c r="H3915" t="s">
        <v>5420</v>
      </c>
      <c r="I3915" s="43" t="str">
        <f>IFERROR(VLOOKUP(#REF!,#REF!,2,FALSE),"No")</f>
        <v>No</v>
      </c>
      <c r="J3915" s="139">
        <v>0.75</v>
      </c>
      <c r="K3915" s="148">
        <v>53</v>
      </c>
      <c r="L3915" s="148"/>
      <c r="M3915" s="148"/>
      <c r="N3915" s="148"/>
      <c r="O3915" s="148"/>
      <c r="P3915" s="148"/>
      <c r="Q3915" s="148"/>
      <c r="R3915" s="148"/>
      <c r="S3915" s="148"/>
      <c r="T3915" s="148"/>
      <c r="U3915" s="148"/>
      <c r="V3915" s="148"/>
      <c r="W3915" s="148"/>
      <c r="X3915" s="139">
        <v>2</v>
      </c>
      <c r="Y3915" s="148">
        <v>1000</v>
      </c>
      <c r="Z3915" s="149"/>
      <c r="AA3915" s="148"/>
      <c r="AB3915" s="148"/>
      <c r="AC3915" s="148"/>
      <c r="AD3915" s="148"/>
      <c r="AE3915" s="148"/>
      <c r="AF3915" s="148"/>
      <c r="AG3915" s="148"/>
      <c r="AH3915" s="148"/>
      <c r="AI3915" s="148"/>
      <c r="AJ3915" s="148"/>
      <c r="AK3915" s="148"/>
      <c r="AL3915" s="139">
        <v>0</v>
      </c>
      <c r="AM3915" s="139">
        <v>0</v>
      </c>
      <c r="AN3915" s="148">
        <f t="shared" si="550"/>
        <v>1000</v>
      </c>
      <c r="AO3915" s="148">
        <f t="shared" si="551"/>
        <v>53</v>
      </c>
      <c r="AP3915" s="148">
        <v>6</v>
      </c>
      <c r="AQ3915" s="140">
        <v>27</v>
      </c>
      <c r="AS3915" s="42">
        <f t="shared" si="552"/>
        <v>3412.3243250460005</v>
      </c>
      <c r="AT3915" s="101">
        <f t="shared" si="553"/>
        <v>0</v>
      </c>
      <c r="AU3915" s="42">
        <f t="shared" si="554"/>
        <v>3412.3243250460005</v>
      </c>
      <c r="AV3915" s="42">
        <f t="shared" si="555"/>
        <v>1204.1096933879271</v>
      </c>
      <c r="AW3915" s="102">
        <f t="shared" si="556"/>
        <v>431</v>
      </c>
      <c r="AX3915" s="43">
        <f t="shared" si="549"/>
        <v>0.75</v>
      </c>
      <c r="AY3915" s="43" t="str">
        <f t="shared" si="557"/>
        <v>UTGS</v>
      </c>
    </row>
    <row r="3916" spans="1:51" hidden="1" x14ac:dyDescent="0.2">
      <c r="A3916" s="38">
        <v>3909</v>
      </c>
      <c r="B3916" t="s">
        <v>362</v>
      </c>
      <c r="C3916" t="s">
        <v>289</v>
      </c>
      <c r="D3916">
        <v>550</v>
      </c>
      <c r="E3916" t="s">
        <v>1228</v>
      </c>
      <c r="F3916">
        <v>2</v>
      </c>
      <c r="G3916" t="str">
        <f>LOOKUP(F3916,{0,6,45},{"F","L","H"})</f>
        <v>F</v>
      </c>
      <c r="H3916" t="s">
        <v>5421</v>
      </c>
      <c r="I3916" s="43" t="str">
        <f>IFERROR(VLOOKUP(#REF!,#REF!,2,FALSE),"No")</f>
        <v>No</v>
      </c>
      <c r="J3916" s="139">
        <v>0.75</v>
      </c>
      <c r="K3916" s="148">
        <v>65</v>
      </c>
      <c r="L3916" s="148"/>
      <c r="M3916" s="148"/>
      <c r="N3916" s="148"/>
      <c r="O3916" s="148"/>
      <c r="P3916" s="148"/>
      <c r="Q3916" s="148"/>
      <c r="R3916" s="148"/>
      <c r="S3916" s="148"/>
      <c r="T3916" s="148"/>
      <c r="U3916" s="148"/>
      <c r="V3916" s="148"/>
      <c r="W3916" s="148"/>
      <c r="X3916" s="139">
        <v>2</v>
      </c>
      <c r="Y3916" s="148">
        <v>1000</v>
      </c>
      <c r="Z3916" s="148"/>
      <c r="AA3916" s="148"/>
      <c r="AB3916" s="148"/>
      <c r="AC3916" s="148"/>
      <c r="AD3916" s="148"/>
      <c r="AE3916" s="148"/>
      <c r="AF3916" s="148"/>
      <c r="AG3916" s="148"/>
      <c r="AH3916" s="148"/>
      <c r="AI3916" s="148"/>
      <c r="AJ3916" s="148"/>
      <c r="AK3916" s="148"/>
      <c r="AL3916" s="139">
        <v>0</v>
      </c>
      <c r="AM3916" s="139">
        <v>0</v>
      </c>
      <c r="AN3916" s="148">
        <f t="shared" si="550"/>
        <v>1000</v>
      </c>
      <c r="AO3916" s="148">
        <f t="shared" si="551"/>
        <v>65</v>
      </c>
      <c r="AP3916" s="148">
        <v>8</v>
      </c>
      <c r="AQ3916" s="140">
        <v>8</v>
      </c>
      <c r="AS3916" s="42">
        <f t="shared" si="552"/>
        <v>4184.9260590186796</v>
      </c>
      <c r="AT3916" s="101">
        <f t="shared" si="553"/>
        <v>0</v>
      </c>
      <c r="AU3916" s="42">
        <f t="shared" si="554"/>
        <v>4184.9260590186796</v>
      </c>
      <c r="AV3916" s="42">
        <f t="shared" si="555"/>
        <v>4063.870215184254</v>
      </c>
      <c r="AW3916" s="102">
        <f t="shared" si="556"/>
        <v>585.0096169344007</v>
      </c>
      <c r="AX3916" s="43">
        <f t="shared" si="549"/>
        <v>0.75</v>
      </c>
      <c r="AY3916" s="43" t="str">
        <f t="shared" si="557"/>
        <v>UTGS</v>
      </c>
    </row>
    <row r="3917" spans="1:51" hidden="1" x14ac:dyDescent="0.2">
      <c r="A3917" s="38">
        <v>3910</v>
      </c>
      <c r="B3917" t="s">
        <v>5806</v>
      </c>
      <c r="C3917" t="s">
        <v>5746</v>
      </c>
      <c r="D3917">
        <v>21100</v>
      </c>
      <c r="E3917" t="s">
        <v>197</v>
      </c>
      <c r="F3917">
        <v>5</v>
      </c>
      <c r="G3917" t="str">
        <f>LOOKUP(F3917,{0,6,45},{"F","L","H"})</f>
        <v>F</v>
      </c>
      <c r="H3917" t="s">
        <v>913</v>
      </c>
      <c r="I3917" s="43" t="str">
        <f>IFERROR(VLOOKUP(#REF!,#REF!,2,FALSE),"No")</f>
        <v>No</v>
      </c>
      <c r="J3917" s="139">
        <v>2</v>
      </c>
      <c r="K3917" s="148">
        <v>61</v>
      </c>
      <c r="L3917" s="148"/>
      <c r="M3917" s="148"/>
      <c r="N3917" s="148"/>
      <c r="O3917" s="148"/>
      <c r="P3917" s="148"/>
      <c r="Q3917" s="148"/>
      <c r="R3917" s="148"/>
      <c r="S3917" s="148"/>
      <c r="T3917" s="148"/>
      <c r="U3917" s="148"/>
      <c r="V3917" s="148"/>
      <c r="W3917" s="148"/>
      <c r="X3917" s="139">
        <v>6</v>
      </c>
      <c r="Y3917" s="148">
        <v>1000</v>
      </c>
      <c r="Z3917" s="148"/>
      <c r="AA3917" s="148"/>
      <c r="AB3917" s="148"/>
      <c r="AC3917" s="148"/>
      <c r="AD3917" s="148"/>
      <c r="AE3917" s="148"/>
      <c r="AF3917" s="148"/>
      <c r="AG3917" s="148"/>
      <c r="AH3917" s="148"/>
      <c r="AI3917" s="148"/>
      <c r="AJ3917" s="148"/>
      <c r="AK3917" s="148"/>
      <c r="AL3917" s="139">
        <v>0</v>
      </c>
      <c r="AM3917" s="139">
        <v>0</v>
      </c>
      <c r="AN3917" s="148">
        <f t="shared" si="550"/>
        <v>1000</v>
      </c>
      <c r="AO3917" s="148">
        <f t="shared" si="551"/>
        <v>61</v>
      </c>
      <c r="AP3917" s="148">
        <v>4</v>
      </c>
      <c r="AQ3917" s="140">
        <v>4</v>
      </c>
      <c r="AS3917" s="42">
        <f t="shared" si="552"/>
        <v>4451.9921476944528</v>
      </c>
      <c r="AT3917" s="101">
        <f t="shared" si="553"/>
        <v>0</v>
      </c>
      <c r="AU3917" s="42">
        <f t="shared" si="554"/>
        <v>4451.9921476944528</v>
      </c>
      <c r="AV3917" s="42">
        <f t="shared" si="555"/>
        <v>15007.740430368511</v>
      </c>
      <c r="AW3917" s="102">
        <f t="shared" si="556"/>
        <v>18747.149999999998</v>
      </c>
      <c r="AX3917" s="43">
        <f t="shared" si="549"/>
        <v>2</v>
      </c>
      <c r="AY3917" s="43" t="str">
        <f t="shared" si="557"/>
        <v>UTTSS</v>
      </c>
    </row>
    <row r="3918" spans="1:51" hidden="1" x14ac:dyDescent="0.2">
      <c r="A3918" s="38">
        <v>3911</v>
      </c>
      <c r="B3918" t="s">
        <v>5806</v>
      </c>
      <c r="C3918" t="s">
        <v>5746</v>
      </c>
      <c r="D3918">
        <v>25600</v>
      </c>
      <c r="E3918" t="s">
        <v>219</v>
      </c>
      <c r="F3918">
        <v>2</v>
      </c>
      <c r="G3918" t="str">
        <f>LOOKUP(F3918,{0,6,45},{"F","L","H"})</f>
        <v>F</v>
      </c>
      <c r="H3918" t="s">
        <v>1697</v>
      </c>
      <c r="I3918" s="43" t="str">
        <f>IFERROR(VLOOKUP(#REF!,#REF!,2,FALSE),"No")</f>
        <v>No</v>
      </c>
      <c r="J3918" s="139">
        <v>2</v>
      </c>
      <c r="K3918" s="148">
        <v>340</v>
      </c>
      <c r="L3918" s="148"/>
      <c r="M3918" s="148"/>
      <c r="N3918" s="148"/>
      <c r="O3918" s="148"/>
      <c r="P3918" s="148"/>
      <c r="Q3918" s="148"/>
      <c r="R3918" s="148"/>
      <c r="S3918" s="148"/>
      <c r="T3918" s="148"/>
      <c r="U3918" s="148"/>
      <c r="V3918" s="148"/>
      <c r="W3918" s="148"/>
      <c r="X3918" s="139">
        <v>2</v>
      </c>
      <c r="Y3918" s="148">
        <v>292.81</v>
      </c>
      <c r="Z3918" s="149">
        <v>6</v>
      </c>
      <c r="AA3918" s="148">
        <v>707.19</v>
      </c>
      <c r="AB3918" s="148"/>
      <c r="AC3918" s="148"/>
      <c r="AD3918" s="148"/>
      <c r="AE3918" s="148"/>
      <c r="AF3918" s="148"/>
      <c r="AG3918" s="148"/>
      <c r="AH3918" s="148"/>
      <c r="AI3918" s="148"/>
      <c r="AJ3918" s="148"/>
      <c r="AK3918" s="148"/>
      <c r="AL3918" s="139">
        <v>0</v>
      </c>
      <c r="AM3918" s="139">
        <v>0</v>
      </c>
      <c r="AN3918" s="148">
        <f t="shared" si="550"/>
        <v>1000</v>
      </c>
      <c r="AO3918" s="148">
        <f t="shared" si="551"/>
        <v>340</v>
      </c>
      <c r="AP3918" s="148">
        <v>1</v>
      </c>
      <c r="AQ3918" s="140">
        <v>2</v>
      </c>
      <c r="AS3918" s="42">
        <f t="shared" si="552"/>
        <v>24814.382462559246</v>
      </c>
      <c r="AT3918" s="101">
        <f t="shared" si="553"/>
        <v>0</v>
      </c>
      <c r="AU3918" s="42">
        <f t="shared" si="554"/>
        <v>24814.382462559246</v>
      </c>
      <c r="AV3918" s="42">
        <f t="shared" si="555"/>
        <v>25986.41526073702</v>
      </c>
      <c r="AW3918" s="102">
        <f t="shared" si="556"/>
        <v>22191.599999999999</v>
      </c>
      <c r="AX3918" s="43">
        <f t="shared" si="549"/>
        <v>2</v>
      </c>
      <c r="AY3918" s="43" t="str">
        <f t="shared" si="557"/>
        <v>UTTSS</v>
      </c>
    </row>
    <row r="3919" spans="1:51" hidden="1" x14ac:dyDescent="0.2">
      <c r="A3919" s="38">
        <v>3912</v>
      </c>
      <c r="B3919" t="s">
        <v>362</v>
      </c>
      <c r="C3919" t="s">
        <v>289</v>
      </c>
      <c r="D3919">
        <v>550</v>
      </c>
      <c r="E3919" t="s">
        <v>1228</v>
      </c>
      <c r="F3919">
        <v>2</v>
      </c>
      <c r="G3919" t="str">
        <f>LOOKUP(F3919,{0,6,45},{"F","L","H"})</f>
        <v>F</v>
      </c>
      <c r="H3919" t="s">
        <v>5423</v>
      </c>
      <c r="I3919" s="43" t="str">
        <f>IFERROR(VLOOKUP(#REF!,#REF!,2,FALSE),"No")</f>
        <v>No</v>
      </c>
      <c r="J3919" s="139">
        <v>0.75</v>
      </c>
      <c r="K3919" s="148">
        <v>49</v>
      </c>
      <c r="L3919" s="148">
        <v>1.25</v>
      </c>
      <c r="M3919" s="148">
        <v>28</v>
      </c>
      <c r="N3919" s="148"/>
      <c r="O3919" s="148"/>
      <c r="P3919" s="148"/>
      <c r="Q3919" s="148"/>
      <c r="R3919" s="148"/>
      <c r="S3919" s="148"/>
      <c r="T3919" s="148"/>
      <c r="U3919" s="148"/>
      <c r="V3919" s="148"/>
      <c r="W3919" s="148"/>
      <c r="X3919" s="139">
        <v>4</v>
      </c>
      <c r="Y3919" s="148">
        <v>1000</v>
      </c>
      <c r="Z3919" s="149"/>
      <c r="AA3919" s="148"/>
      <c r="AB3919" s="148"/>
      <c r="AC3919" s="148"/>
      <c r="AD3919" s="148"/>
      <c r="AE3919" s="148"/>
      <c r="AF3919" s="148"/>
      <c r="AG3919" s="148"/>
      <c r="AH3919" s="148"/>
      <c r="AI3919" s="148"/>
      <c r="AJ3919" s="148"/>
      <c r="AK3919" s="148"/>
      <c r="AL3919" s="139">
        <v>0</v>
      </c>
      <c r="AM3919" s="139">
        <v>0</v>
      </c>
      <c r="AN3919" s="148">
        <f t="shared" si="550"/>
        <v>1000</v>
      </c>
      <c r="AO3919" s="148">
        <f t="shared" si="551"/>
        <v>77</v>
      </c>
      <c r="AP3919" s="148">
        <v>8</v>
      </c>
      <c r="AQ3919" s="140">
        <v>60</v>
      </c>
      <c r="AS3919" s="42">
        <f t="shared" si="552"/>
        <v>5241.1677929913585</v>
      </c>
      <c r="AT3919" s="101">
        <f t="shared" si="553"/>
        <v>0</v>
      </c>
      <c r="AU3919" s="42">
        <f t="shared" si="554"/>
        <v>5241.1677929913585</v>
      </c>
      <c r="AV3919" s="42">
        <f t="shared" si="555"/>
        <v>661.34936202456731</v>
      </c>
      <c r="AW3919" s="102">
        <f t="shared" si="556"/>
        <v>585.0096169344007</v>
      </c>
      <c r="AX3919" s="43">
        <f t="shared" si="549"/>
        <v>0.75</v>
      </c>
      <c r="AY3919" s="43" t="str">
        <f t="shared" si="557"/>
        <v>UTGS</v>
      </c>
    </row>
    <row r="3920" spans="1:51" hidden="1" x14ac:dyDescent="0.2">
      <c r="A3920" s="38">
        <v>3913</v>
      </c>
      <c r="B3920" t="s">
        <v>362</v>
      </c>
      <c r="C3920" t="s">
        <v>289</v>
      </c>
      <c r="D3920">
        <v>550</v>
      </c>
      <c r="E3920" t="s">
        <v>1228</v>
      </c>
      <c r="F3920">
        <v>2</v>
      </c>
      <c r="G3920" t="str">
        <f>LOOKUP(F3920,{0,6,45},{"F","L","H"})</f>
        <v>F</v>
      </c>
      <c r="H3920" t="s">
        <v>5424</v>
      </c>
      <c r="I3920" s="43" t="str">
        <f>IFERROR(VLOOKUP(#REF!,#REF!,2,FALSE),"No")</f>
        <v>No</v>
      </c>
      <c r="J3920" s="139">
        <v>0.75</v>
      </c>
      <c r="K3920" s="148">
        <v>47</v>
      </c>
      <c r="L3920" s="148">
        <v>1.25</v>
      </c>
      <c r="M3920" s="148">
        <v>30</v>
      </c>
      <c r="N3920" s="148"/>
      <c r="O3920" s="148"/>
      <c r="P3920" s="148"/>
      <c r="Q3920" s="148"/>
      <c r="R3920" s="148"/>
      <c r="S3920" s="148"/>
      <c r="T3920" s="148"/>
      <c r="U3920" s="148"/>
      <c r="V3920" s="148"/>
      <c r="W3920" s="148"/>
      <c r="X3920" s="139">
        <v>4</v>
      </c>
      <c r="Y3920" s="148">
        <v>1000</v>
      </c>
      <c r="Z3920" s="149"/>
      <c r="AA3920" s="148"/>
      <c r="AB3920" s="148"/>
      <c r="AC3920" s="148"/>
      <c r="AD3920" s="148"/>
      <c r="AE3920" s="148"/>
      <c r="AF3920" s="148"/>
      <c r="AG3920" s="148"/>
      <c r="AH3920" s="148"/>
      <c r="AI3920" s="148"/>
      <c r="AJ3920" s="148"/>
      <c r="AK3920" s="148"/>
      <c r="AL3920" s="139">
        <v>0</v>
      </c>
      <c r="AM3920" s="139">
        <v>0</v>
      </c>
      <c r="AN3920" s="148">
        <f t="shared" si="550"/>
        <v>1000</v>
      </c>
      <c r="AO3920" s="148">
        <f t="shared" si="551"/>
        <v>77</v>
      </c>
      <c r="AP3920" s="148">
        <v>8</v>
      </c>
      <c r="AQ3920" s="140">
        <v>60</v>
      </c>
      <c r="AS3920" s="42">
        <f t="shared" si="552"/>
        <v>5261.4277929913587</v>
      </c>
      <c r="AT3920" s="101">
        <f t="shared" si="553"/>
        <v>0</v>
      </c>
      <c r="AU3920" s="42">
        <f t="shared" si="554"/>
        <v>5261.4277929913587</v>
      </c>
      <c r="AV3920" s="42">
        <f t="shared" si="555"/>
        <v>661.34936202456731</v>
      </c>
      <c r="AW3920" s="102">
        <f t="shared" si="556"/>
        <v>585.0096169344007</v>
      </c>
      <c r="AX3920" s="43">
        <f t="shared" si="549"/>
        <v>0.75</v>
      </c>
      <c r="AY3920" s="43" t="str">
        <f t="shared" si="557"/>
        <v>UTGS</v>
      </c>
    </row>
    <row r="3921" spans="1:51" hidden="1" x14ac:dyDescent="0.2">
      <c r="A3921" s="38">
        <v>3914</v>
      </c>
      <c r="B3921" t="s">
        <v>5806</v>
      </c>
      <c r="C3921" t="s">
        <v>292</v>
      </c>
      <c r="D3921">
        <v>14500</v>
      </c>
      <c r="E3921" t="s">
        <v>215</v>
      </c>
      <c r="F3921">
        <v>5</v>
      </c>
      <c r="G3921" t="str">
        <f>LOOKUP(F3921,{0,6,45},{"F","L","H"})</f>
        <v>F</v>
      </c>
      <c r="H3921" t="s">
        <v>1698</v>
      </c>
      <c r="I3921" s="43" t="str">
        <f>IFERROR(VLOOKUP(#REF!,#REF!,2,FALSE),"No")</f>
        <v>No</v>
      </c>
      <c r="J3921" s="139">
        <v>2</v>
      </c>
      <c r="K3921" s="148">
        <v>344</v>
      </c>
      <c r="L3921" s="148"/>
      <c r="M3921" s="148"/>
      <c r="N3921" s="148"/>
      <c r="O3921" s="148"/>
      <c r="P3921" s="148"/>
      <c r="Q3921" s="148"/>
      <c r="R3921" s="148"/>
      <c r="S3921" s="148"/>
      <c r="T3921" s="148"/>
      <c r="U3921" s="148"/>
      <c r="V3921" s="148"/>
      <c r="W3921" s="148"/>
      <c r="X3921" s="139">
        <v>4</v>
      </c>
      <c r="Y3921" s="148">
        <v>1000</v>
      </c>
      <c r="Z3921" s="149"/>
      <c r="AA3921" s="148"/>
      <c r="AB3921" s="148"/>
      <c r="AC3921" s="148"/>
      <c r="AD3921" s="148"/>
      <c r="AE3921" s="148"/>
      <c r="AF3921" s="148"/>
      <c r="AG3921" s="148"/>
      <c r="AH3921" s="148"/>
      <c r="AI3921" s="148"/>
      <c r="AJ3921" s="148"/>
      <c r="AK3921" s="148"/>
      <c r="AL3921" s="139">
        <v>0</v>
      </c>
      <c r="AM3921" s="139">
        <v>0</v>
      </c>
      <c r="AN3921" s="148">
        <f t="shared" si="550"/>
        <v>1000</v>
      </c>
      <c r="AO3921" s="148">
        <f t="shared" si="551"/>
        <v>344</v>
      </c>
      <c r="AP3921" s="148">
        <v>2</v>
      </c>
      <c r="AQ3921" s="140">
        <v>2</v>
      </c>
      <c r="AS3921" s="42">
        <f t="shared" si="552"/>
        <v>25106.31637388347</v>
      </c>
      <c r="AT3921" s="101">
        <f t="shared" si="553"/>
        <v>0</v>
      </c>
      <c r="AU3921" s="42">
        <f t="shared" si="554"/>
        <v>25106.31637388347</v>
      </c>
      <c r="AV3921" s="42">
        <f t="shared" si="555"/>
        <v>19840.480860737018</v>
      </c>
      <c r="AW3921" s="102">
        <f t="shared" si="556"/>
        <v>10791.333333333334</v>
      </c>
      <c r="AX3921" s="43">
        <f t="shared" si="549"/>
        <v>2</v>
      </c>
      <c r="AY3921" s="43" t="str">
        <f t="shared" si="557"/>
        <v>UTFS</v>
      </c>
    </row>
    <row r="3922" spans="1:51" hidden="1" x14ac:dyDescent="0.2">
      <c r="A3922" s="38">
        <v>3915</v>
      </c>
      <c r="B3922" t="s">
        <v>5806</v>
      </c>
      <c r="C3922" t="s">
        <v>5746</v>
      </c>
      <c r="D3922">
        <v>30300</v>
      </c>
      <c r="E3922" t="s">
        <v>219</v>
      </c>
      <c r="F3922">
        <v>5</v>
      </c>
      <c r="G3922" t="str">
        <f>LOOKUP(F3922,{0,6,45},{"F","L","H"})</f>
        <v>F</v>
      </c>
      <c r="H3922" t="s">
        <v>1699</v>
      </c>
      <c r="I3922" s="43" t="str">
        <f>IFERROR(VLOOKUP(#REF!,#REF!,2,FALSE),"No")</f>
        <v>No</v>
      </c>
      <c r="J3922" s="139">
        <v>3</v>
      </c>
      <c r="K3922" s="148">
        <v>119</v>
      </c>
      <c r="L3922" s="148"/>
      <c r="M3922" s="148"/>
      <c r="N3922" s="148"/>
      <c r="O3922" s="148"/>
      <c r="P3922" s="148"/>
      <c r="Q3922" s="148"/>
      <c r="R3922" s="148"/>
      <c r="S3922" s="148"/>
      <c r="T3922" s="148"/>
      <c r="U3922" s="148"/>
      <c r="V3922" s="148"/>
      <c r="W3922" s="148"/>
      <c r="X3922" s="139">
        <v>2</v>
      </c>
      <c r="Y3922" s="148">
        <v>195.97</v>
      </c>
      <c r="Z3922" s="149">
        <v>4</v>
      </c>
      <c r="AA3922" s="148">
        <v>627.55999999999995</v>
      </c>
      <c r="AB3922" s="148">
        <v>16</v>
      </c>
      <c r="AC3922" s="148">
        <v>176.48</v>
      </c>
      <c r="AD3922" s="148"/>
      <c r="AE3922" s="148"/>
      <c r="AF3922" s="148"/>
      <c r="AG3922" s="148"/>
      <c r="AH3922" s="148"/>
      <c r="AI3922" s="148"/>
      <c r="AJ3922" s="148"/>
      <c r="AK3922" s="148"/>
      <c r="AL3922" s="139">
        <v>0</v>
      </c>
      <c r="AM3922" s="139">
        <v>0</v>
      </c>
      <c r="AN3922" s="148">
        <f t="shared" si="550"/>
        <v>1000.01</v>
      </c>
      <c r="AO3922" s="148">
        <f t="shared" si="551"/>
        <v>119</v>
      </c>
      <c r="AP3922" s="148">
        <v>3</v>
      </c>
      <c r="AQ3922" s="140">
        <v>4</v>
      </c>
      <c r="AS3922" s="42">
        <f t="shared" si="552"/>
        <v>8685.0338618957358</v>
      </c>
      <c r="AT3922" s="101">
        <f t="shared" si="553"/>
        <v>0</v>
      </c>
      <c r="AU3922" s="42">
        <f t="shared" si="554"/>
        <v>8685.0338618957358</v>
      </c>
      <c r="AV3922" s="42">
        <f t="shared" si="555"/>
        <v>11032.523807772812</v>
      </c>
      <c r="AW3922" s="102">
        <f t="shared" si="556"/>
        <v>27686.400000000001</v>
      </c>
      <c r="AX3922" s="43">
        <f t="shared" si="549"/>
        <v>3</v>
      </c>
      <c r="AY3922" s="43" t="str">
        <f t="shared" si="557"/>
        <v>UTTSS</v>
      </c>
    </row>
    <row r="3923" spans="1:51" hidden="1" x14ac:dyDescent="0.2">
      <c r="A3923" s="38">
        <v>3916</v>
      </c>
      <c r="B3923" t="s">
        <v>362</v>
      </c>
      <c r="C3923" t="s">
        <v>289</v>
      </c>
      <c r="D3923">
        <v>320</v>
      </c>
      <c r="E3923" t="s">
        <v>1228</v>
      </c>
      <c r="F3923">
        <v>0.25</v>
      </c>
      <c r="G3923" t="str">
        <f>LOOKUP(F3923,{0,6,45},{"F","L","H"})</f>
        <v>F</v>
      </c>
      <c r="H3923" t="s">
        <v>5426</v>
      </c>
      <c r="I3923" s="43" t="str">
        <f>IFERROR(VLOOKUP(#REF!,#REF!,2,FALSE),"No")</f>
        <v>No</v>
      </c>
      <c r="J3923" s="139">
        <v>0.5</v>
      </c>
      <c r="K3923" s="148">
        <v>29</v>
      </c>
      <c r="L3923" s="148"/>
      <c r="M3923" s="148"/>
      <c r="N3923" s="148"/>
      <c r="O3923" s="148"/>
      <c r="P3923" s="148"/>
      <c r="Q3923" s="148"/>
      <c r="R3923" s="148"/>
      <c r="S3923" s="148"/>
      <c r="T3923" s="148"/>
      <c r="U3923" s="148"/>
      <c r="V3923" s="148"/>
      <c r="W3923" s="148"/>
      <c r="X3923" s="139">
        <v>2</v>
      </c>
      <c r="Y3923" s="148">
        <v>1000</v>
      </c>
      <c r="Z3923" s="148"/>
      <c r="AA3923" s="148"/>
      <c r="AB3923" s="148"/>
      <c r="AC3923" s="148"/>
      <c r="AD3923" s="148"/>
      <c r="AE3923" s="148"/>
      <c r="AF3923" s="148"/>
      <c r="AG3923" s="148"/>
      <c r="AH3923" s="148"/>
      <c r="AI3923" s="148"/>
      <c r="AJ3923" s="148"/>
      <c r="AK3923" s="148"/>
      <c r="AL3923" s="139">
        <v>0</v>
      </c>
      <c r="AM3923" s="139">
        <v>0</v>
      </c>
      <c r="AN3923" s="148">
        <f t="shared" si="550"/>
        <v>1000</v>
      </c>
      <c r="AO3923" s="148">
        <f t="shared" si="551"/>
        <v>29</v>
      </c>
      <c r="AP3923" s="148">
        <v>11</v>
      </c>
      <c r="AQ3923" s="140">
        <v>11</v>
      </c>
      <c r="AS3923" s="42">
        <f t="shared" si="552"/>
        <v>1983.700857100642</v>
      </c>
      <c r="AT3923" s="101">
        <f t="shared" si="553"/>
        <v>0</v>
      </c>
      <c r="AU3923" s="42">
        <f t="shared" si="554"/>
        <v>1983.700857100642</v>
      </c>
      <c r="AV3923" s="42">
        <f t="shared" si="555"/>
        <v>2955.5419746794573</v>
      </c>
      <c r="AW3923" s="102">
        <f t="shared" si="556"/>
        <v>431</v>
      </c>
      <c r="AX3923" s="43">
        <f t="shared" si="549"/>
        <v>0.5</v>
      </c>
      <c r="AY3923" s="43" t="str">
        <f t="shared" si="557"/>
        <v>UTGS</v>
      </c>
    </row>
    <row r="3924" spans="1:51" hidden="1" x14ac:dyDescent="0.2">
      <c r="A3924" s="38">
        <v>3917</v>
      </c>
      <c r="B3924" t="s">
        <v>5806</v>
      </c>
      <c r="C3924" t="s">
        <v>5746</v>
      </c>
      <c r="D3924">
        <v>5550</v>
      </c>
      <c r="E3924" t="s">
        <v>198</v>
      </c>
      <c r="F3924">
        <v>2</v>
      </c>
      <c r="G3924" t="str">
        <f>LOOKUP(F3924,{0,6,45},{"F","L","H"})</f>
        <v>F</v>
      </c>
      <c r="H3924" t="s">
        <v>1700</v>
      </c>
      <c r="I3924" s="43" t="str">
        <f>IFERROR(VLOOKUP(#REF!,#REF!,2,FALSE),"No")</f>
        <v>No</v>
      </c>
      <c r="J3924" s="139">
        <v>0.5</v>
      </c>
      <c r="K3924" s="148">
        <v>143</v>
      </c>
      <c r="L3924" s="148"/>
      <c r="M3924" s="148"/>
      <c r="N3924" s="148"/>
      <c r="O3924" s="148"/>
      <c r="P3924" s="148"/>
      <c r="Q3924" s="148"/>
      <c r="R3924" s="148"/>
      <c r="S3924" s="148"/>
      <c r="T3924" s="148"/>
      <c r="U3924" s="148"/>
      <c r="V3924" s="148"/>
      <c r="W3924" s="148"/>
      <c r="X3924" s="139">
        <v>1.25</v>
      </c>
      <c r="Y3924" s="148">
        <v>51.98</v>
      </c>
      <c r="Z3924" s="149">
        <v>2</v>
      </c>
      <c r="AA3924" s="148">
        <v>321.27</v>
      </c>
      <c r="AB3924" s="148">
        <v>4</v>
      </c>
      <c r="AC3924" s="148">
        <v>626.75</v>
      </c>
      <c r="AD3924" s="148"/>
      <c r="AE3924" s="148"/>
      <c r="AF3924" s="148"/>
      <c r="AG3924" s="148"/>
      <c r="AH3924" s="148"/>
      <c r="AI3924" s="148"/>
      <c r="AJ3924" s="148"/>
      <c r="AK3924" s="148"/>
      <c r="AL3924" s="139">
        <v>0</v>
      </c>
      <c r="AM3924" s="139">
        <v>0</v>
      </c>
      <c r="AN3924" s="148">
        <f t="shared" si="550"/>
        <v>1000</v>
      </c>
      <c r="AO3924" s="148">
        <f t="shared" si="551"/>
        <v>143</v>
      </c>
      <c r="AP3924" s="148">
        <v>7</v>
      </c>
      <c r="AQ3924" s="140">
        <v>15</v>
      </c>
      <c r="AS3924" s="42">
        <f t="shared" si="552"/>
        <v>9781.6973298410958</v>
      </c>
      <c r="AT3924" s="101">
        <f t="shared" si="553"/>
        <v>0</v>
      </c>
      <c r="AU3924" s="42">
        <f t="shared" si="554"/>
        <v>9781.6973298410958</v>
      </c>
      <c r="AV3924" s="42">
        <f t="shared" si="555"/>
        <v>2469.4096814316022</v>
      </c>
      <c r="AW3924" s="102">
        <f t="shared" si="556"/>
        <v>3698.6666666666665</v>
      </c>
      <c r="AX3924" s="43">
        <f t="shared" si="549"/>
        <v>0.5</v>
      </c>
      <c r="AY3924" s="43" t="str">
        <f t="shared" si="557"/>
        <v>UTTSS</v>
      </c>
    </row>
    <row r="3925" spans="1:51" hidden="1" x14ac:dyDescent="0.2">
      <c r="A3925" s="38">
        <v>3918</v>
      </c>
      <c r="B3925" t="s">
        <v>362</v>
      </c>
      <c r="C3925" t="s">
        <v>289</v>
      </c>
      <c r="D3925">
        <v>320</v>
      </c>
      <c r="E3925" t="s">
        <v>1228</v>
      </c>
      <c r="F3925">
        <v>0.25</v>
      </c>
      <c r="G3925" t="str">
        <f>LOOKUP(F3925,{0,6,45},{"F","L","H"})</f>
        <v>F</v>
      </c>
      <c r="H3925" t="s">
        <v>5427</v>
      </c>
      <c r="I3925" s="43" t="str">
        <f>IFERROR(VLOOKUP(#REF!,#REF!,2,FALSE),"No")</f>
        <v>No</v>
      </c>
      <c r="J3925" s="139">
        <v>0.5</v>
      </c>
      <c r="K3925" s="148">
        <v>75</v>
      </c>
      <c r="L3925" s="148"/>
      <c r="M3925" s="148"/>
      <c r="N3925" s="148"/>
      <c r="O3925" s="148"/>
      <c r="P3925" s="148"/>
      <c r="Q3925" s="148"/>
      <c r="R3925" s="148"/>
      <c r="S3925" s="148"/>
      <c r="T3925" s="148"/>
      <c r="U3925" s="148"/>
      <c r="V3925" s="148"/>
      <c r="W3925" s="148"/>
      <c r="X3925" s="139">
        <v>1.5</v>
      </c>
      <c r="Y3925" s="148">
        <v>630.19000000000005</v>
      </c>
      <c r="Z3925" s="148">
        <v>2</v>
      </c>
      <c r="AA3925" s="148">
        <v>369.81</v>
      </c>
      <c r="AB3925" s="148"/>
      <c r="AC3925" s="148"/>
      <c r="AD3925" s="148"/>
      <c r="AE3925" s="148"/>
      <c r="AF3925" s="148"/>
      <c r="AG3925" s="148"/>
      <c r="AH3925" s="148"/>
      <c r="AI3925" s="148"/>
      <c r="AJ3925" s="148"/>
      <c r="AK3925" s="148"/>
      <c r="AL3925" s="139">
        <v>0</v>
      </c>
      <c r="AM3925" s="139">
        <v>0</v>
      </c>
      <c r="AN3925" s="148">
        <f t="shared" si="550"/>
        <v>1000</v>
      </c>
      <c r="AO3925" s="148">
        <f t="shared" si="551"/>
        <v>75</v>
      </c>
      <c r="AP3925" s="148">
        <v>7</v>
      </c>
      <c r="AQ3925" s="140">
        <v>7</v>
      </c>
      <c r="AS3925" s="42">
        <f t="shared" si="552"/>
        <v>5130.2608373292469</v>
      </c>
      <c r="AT3925" s="101">
        <f t="shared" si="553"/>
        <v>0</v>
      </c>
      <c r="AU3925" s="42">
        <f t="shared" si="554"/>
        <v>5130.2608373292469</v>
      </c>
      <c r="AV3925" s="42">
        <f t="shared" si="555"/>
        <v>4073.2898535311874</v>
      </c>
      <c r="AW3925" s="102">
        <f t="shared" si="556"/>
        <v>431</v>
      </c>
      <c r="AX3925" s="43">
        <f t="shared" si="549"/>
        <v>0.5</v>
      </c>
      <c r="AY3925" s="43" t="str">
        <f t="shared" si="557"/>
        <v>UTGS</v>
      </c>
    </row>
    <row r="3926" spans="1:51" hidden="1" x14ac:dyDescent="0.2">
      <c r="A3926" s="38">
        <v>3919</v>
      </c>
      <c r="B3926" t="s">
        <v>5806</v>
      </c>
      <c r="C3926" t="s">
        <v>289</v>
      </c>
      <c r="D3926">
        <v>1847</v>
      </c>
      <c r="E3926" t="s">
        <v>204</v>
      </c>
      <c r="F3926">
        <v>2</v>
      </c>
      <c r="G3926" t="str">
        <f>LOOKUP(F3926,{0,6,45},{"F","L","H"})</f>
        <v>F</v>
      </c>
      <c r="H3926" t="s">
        <v>5428</v>
      </c>
      <c r="I3926" s="43" t="str">
        <f>IFERROR(VLOOKUP(#REF!,#REF!,2,FALSE),"No")</f>
        <v>No</v>
      </c>
      <c r="J3926" s="139">
        <v>1.25</v>
      </c>
      <c r="K3926" s="148">
        <v>341</v>
      </c>
      <c r="L3926" s="148"/>
      <c r="M3926" s="148"/>
      <c r="N3926" s="148"/>
      <c r="O3926" s="148"/>
      <c r="P3926" s="148"/>
      <c r="Q3926" s="148"/>
      <c r="R3926" s="148"/>
      <c r="S3926" s="148"/>
      <c r="T3926" s="148"/>
      <c r="U3926" s="148"/>
      <c r="V3926" s="148"/>
      <c r="W3926" s="148"/>
      <c r="X3926" s="139">
        <v>2</v>
      </c>
      <c r="Y3926" s="148">
        <v>723.95</v>
      </c>
      <c r="Z3926" s="148">
        <v>3</v>
      </c>
      <c r="AA3926" s="148">
        <v>276.05</v>
      </c>
      <c r="AB3926" s="148"/>
      <c r="AC3926" s="148"/>
      <c r="AD3926" s="148"/>
      <c r="AE3926" s="148"/>
      <c r="AF3926" s="148"/>
      <c r="AG3926" s="148"/>
      <c r="AH3926" s="148"/>
      <c r="AI3926" s="148"/>
      <c r="AJ3926" s="148"/>
      <c r="AK3926" s="148"/>
      <c r="AL3926" s="139">
        <v>0</v>
      </c>
      <c r="AM3926" s="139">
        <v>0</v>
      </c>
      <c r="AN3926" s="148">
        <f t="shared" si="550"/>
        <v>1000</v>
      </c>
      <c r="AO3926" s="148">
        <f t="shared" si="551"/>
        <v>341</v>
      </c>
      <c r="AP3926" s="148">
        <v>4</v>
      </c>
      <c r="AQ3926" s="140">
        <v>5</v>
      </c>
      <c r="AS3926" s="42">
        <f t="shared" si="552"/>
        <v>25409.095940390303</v>
      </c>
      <c r="AT3926" s="101">
        <f t="shared" si="553"/>
        <v>0</v>
      </c>
      <c r="AU3926" s="42">
        <f t="shared" si="554"/>
        <v>25409.095940390303</v>
      </c>
      <c r="AV3926" s="42">
        <f t="shared" si="555"/>
        <v>5802.1295442948076</v>
      </c>
      <c r="AW3926" s="102">
        <f t="shared" si="556"/>
        <v>2169</v>
      </c>
      <c r="AX3926" s="43">
        <f t="shared" si="549"/>
        <v>1.25</v>
      </c>
      <c r="AY3926" s="43" t="str">
        <f t="shared" si="557"/>
        <v>UTGS</v>
      </c>
    </row>
    <row r="3927" spans="1:51" hidden="1" x14ac:dyDescent="0.2">
      <c r="A3927" s="38">
        <v>3920</v>
      </c>
      <c r="B3927" t="s">
        <v>362</v>
      </c>
      <c r="C3927" t="s">
        <v>289</v>
      </c>
      <c r="D3927">
        <v>320</v>
      </c>
      <c r="E3927" t="s">
        <v>1228</v>
      </c>
      <c r="F3927">
        <v>0.25</v>
      </c>
      <c r="G3927" t="str">
        <f>LOOKUP(F3927,{0,6,45},{"F","L","H"})</f>
        <v>F</v>
      </c>
      <c r="H3927" t="s">
        <v>5429</v>
      </c>
      <c r="I3927" s="43" t="str">
        <f>IFERROR(VLOOKUP(#REF!,#REF!,2,FALSE),"No")</f>
        <v>No</v>
      </c>
      <c r="J3927" s="139">
        <v>0.5</v>
      </c>
      <c r="K3927" s="148">
        <v>29</v>
      </c>
      <c r="L3927" s="148"/>
      <c r="M3927" s="148"/>
      <c r="N3927" s="148"/>
      <c r="O3927" s="148"/>
      <c r="P3927" s="148"/>
      <c r="Q3927" s="148"/>
      <c r="R3927" s="148"/>
      <c r="S3927" s="148"/>
      <c r="T3927" s="148"/>
      <c r="U3927" s="148"/>
      <c r="V3927" s="148"/>
      <c r="W3927" s="148"/>
      <c r="X3927" s="139">
        <v>2</v>
      </c>
      <c r="Y3927" s="148">
        <v>1000</v>
      </c>
      <c r="Z3927" s="148"/>
      <c r="AA3927" s="148"/>
      <c r="AB3927" s="148"/>
      <c r="AC3927" s="148"/>
      <c r="AD3927" s="148"/>
      <c r="AE3927" s="148"/>
      <c r="AF3927" s="148"/>
      <c r="AG3927" s="148"/>
      <c r="AH3927" s="148"/>
      <c r="AI3927" s="148"/>
      <c r="AJ3927" s="148"/>
      <c r="AK3927" s="148"/>
      <c r="AL3927" s="139">
        <v>0</v>
      </c>
      <c r="AM3927" s="139">
        <v>0</v>
      </c>
      <c r="AN3927" s="148">
        <f t="shared" si="550"/>
        <v>1000</v>
      </c>
      <c r="AO3927" s="148">
        <f t="shared" si="551"/>
        <v>29</v>
      </c>
      <c r="AP3927" s="148">
        <v>12</v>
      </c>
      <c r="AQ3927" s="140">
        <v>12</v>
      </c>
      <c r="AS3927" s="42">
        <f t="shared" si="552"/>
        <v>1983.700857100642</v>
      </c>
      <c r="AT3927" s="101">
        <f t="shared" si="553"/>
        <v>0</v>
      </c>
      <c r="AU3927" s="42">
        <f t="shared" si="554"/>
        <v>1983.700857100642</v>
      </c>
      <c r="AV3927" s="42">
        <f t="shared" si="555"/>
        <v>2709.246810122836</v>
      </c>
      <c r="AW3927" s="102">
        <f t="shared" si="556"/>
        <v>431</v>
      </c>
      <c r="AX3927" s="43">
        <f t="shared" si="549"/>
        <v>0.5</v>
      </c>
      <c r="AY3927" s="43" t="str">
        <f t="shared" si="557"/>
        <v>UTGS</v>
      </c>
    </row>
    <row r="3928" spans="1:51" hidden="1" x14ac:dyDescent="0.2">
      <c r="A3928" s="38">
        <v>3921</v>
      </c>
      <c r="B3928" t="s">
        <v>362</v>
      </c>
      <c r="C3928" t="s">
        <v>289</v>
      </c>
      <c r="D3928">
        <v>630</v>
      </c>
      <c r="E3928" t="s">
        <v>1934</v>
      </c>
      <c r="F3928">
        <v>0.25</v>
      </c>
      <c r="G3928" t="str">
        <f>LOOKUP(F3928,{0,6,45},{"F","L","H"})</f>
        <v>F</v>
      </c>
      <c r="H3928" t="s">
        <v>5430</v>
      </c>
      <c r="I3928" s="43" t="str">
        <f>IFERROR(VLOOKUP(#REF!,#REF!,2,FALSE),"No")</f>
        <v>No</v>
      </c>
      <c r="J3928" s="139">
        <v>0.75</v>
      </c>
      <c r="K3928" s="148">
        <v>88</v>
      </c>
      <c r="L3928" s="148"/>
      <c r="M3928" s="148"/>
      <c r="N3928" s="148"/>
      <c r="O3928" s="148"/>
      <c r="P3928" s="148"/>
      <c r="Q3928" s="148"/>
      <c r="R3928" s="148"/>
      <c r="S3928" s="148"/>
      <c r="T3928" s="148"/>
      <c r="U3928" s="148"/>
      <c r="V3928" s="148"/>
      <c r="W3928" s="148"/>
      <c r="X3928" s="139">
        <v>0.75</v>
      </c>
      <c r="Y3928" s="148">
        <v>63</v>
      </c>
      <c r="Z3928" s="148">
        <v>2</v>
      </c>
      <c r="AA3928" s="148">
        <v>937</v>
      </c>
      <c r="AB3928" s="148"/>
      <c r="AC3928" s="148"/>
      <c r="AD3928" s="148"/>
      <c r="AE3928" s="148"/>
      <c r="AF3928" s="148"/>
      <c r="AG3928" s="148"/>
      <c r="AH3928" s="148"/>
      <c r="AI3928" s="148"/>
      <c r="AJ3928" s="148"/>
      <c r="AK3928" s="148"/>
      <c r="AL3928" s="139">
        <v>0</v>
      </c>
      <c r="AM3928" s="139">
        <v>0</v>
      </c>
      <c r="AN3928" s="148">
        <f t="shared" si="550"/>
        <v>1000</v>
      </c>
      <c r="AO3928" s="148">
        <f t="shared" si="551"/>
        <v>88</v>
      </c>
      <c r="AP3928" s="148">
        <v>6</v>
      </c>
      <c r="AQ3928" s="140">
        <v>6</v>
      </c>
      <c r="AS3928" s="42">
        <f t="shared" si="552"/>
        <v>5665.7460491329821</v>
      </c>
      <c r="AT3928" s="101">
        <f t="shared" si="553"/>
        <v>0</v>
      </c>
      <c r="AU3928" s="42">
        <f t="shared" si="554"/>
        <v>5665.7460491329821</v>
      </c>
      <c r="AV3928" s="42">
        <f t="shared" si="555"/>
        <v>5498.0836202456712</v>
      </c>
      <c r="AW3928" s="102">
        <f t="shared" si="556"/>
        <v>1348.3333333333333</v>
      </c>
      <c r="AX3928" s="43">
        <f t="shared" si="549"/>
        <v>0.75</v>
      </c>
      <c r="AY3928" s="43" t="str">
        <f t="shared" si="557"/>
        <v>UTGS</v>
      </c>
    </row>
    <row r="3929" spans="1:51" hidden="1" x14ac:dyDescent="0.2">
      <c r="A3929" s="38">
        <v>3922</v>
      </c>
      <c r="B3929" t="s">
        <v>5806</v>
      </c>
      <c r="C3929" t="s">
        <v>5746</v>
      </c>
      <c r="D3929">
        <v>12247</v>
      </c>
      <c r="E3929" t="s">
        <v>291</v>
      </c>
      <c r="F3929">
        <v>2</v>
      </c>
      <c r="G3929" t="str">
        <f>LOOKUP(F3929,{0,6,45},{"F","L","H"})</f>
        <v>F</v>
      </c>
      <c r="H3929" t="s">
        <v>1701</v>
      </c>
      <c r="I3929" s="43" t="str">
        <f>IFERROR(VLOOKUP(#REF!,#REF!,2,FALSE),"No")</f>
        <v>No</v>
      </c>
      <c r="J3929" s="139">
        <v>2</v>
      </c>
      <c r="K3929" s="148">
        <v>603</v>
      </c>
      <c r="L3929" s="148"/>
      <c r="M3929" s="148"/>
      <c r="N3929" s="148"/>
      <c r="O3929" s="148"/>
      <c r="P3929" s="148"/>
      <c r="Q3929" s="148"/>
      <c r="R3929" s="148"/>
      <c r="S3929" s="148"/>
      <c r="T3929" s="148"/>
      <c r="U3929" s="148"/>
      <c r="V3929" s="148"/>
      <c r="W3929" s="148"/>
      <c r="X3929" s="139">
        <v>4</v>
      </c>
      <c r="Y3929" s="148">
        <v>1000</v>
      </c>
      <c r="Z3929" s="148"/>
      <c r="AA3929" s="148"/>
      <c r="AB3929" s="148"/>
      <c r="AC3929" s="148"/>
      <c r="AD3929" s="148"/>
      <c r="AE3929" s="148"/>
      <c r="AF3929" s="148"/>
      <c r="AG3929" s="148"/>
      <c r="AH3929" s="148"/>
      <c r="AI3929" s="148"/>
      <c r="AJ3929" s="148"/>
      <c r="AK3929" s="148"/>
      <c r="AL3929" s="139">
        <v>0</v>
      </c>
      <c r="AM3929" s="139">
        <v>0</v>
      </c>
      <c r="AN3929" s="148">
        <f t="shared" si="550"/>
        <v>1000</v>
      </c>
      <c r="AO3929" s="148">
        <f t="shared" si="551"/>
        <v>603</v>
      </c>
      <c r="AP3929" s="148">
        <v>1</v>
      </c>
      <c r="AQ3929" s="140">
        <v>2</v>
      </c>
      <c r="AS3929" s="42">
        <f t="shared" si="552"/>
        <v>44009.03713212713</v>
      </c>
      <c r="AT3929" s="101">
        <f t="shared" si="553"/>
        <v>0</v>
      </c>
      <c r="AU3929" s="42">
        <f t="shared" si="554"/>
        <v>44009.03713212713</v>
      </c>
      <c r="AV3929" s="42">
        <f t="shared" si="555"/>
        <v>19840.480860737018</v>
      </c>
      <c r="AW3929" s="102">
        <f t="shared" si="556"/>
        <v>10791.333333333334</v>
      </c>
      <c r="AX3929" s="43">
        <f t="shared" si="549"/>
        <v>2</v>
      </c>
      <c r="AY3929" s="43" t="str">
        <f t="shared" si="557"/>
        <v>UTTSS</v>
      </c>
    </row>
    <row r="3930" spans="1:51" hidden="1" x14ac:dyDescent="0.2">
      <c r="A3930" s="38">
        <v>3923</v>
      </c>
      <c r="B3930" t="s">
        <v>5806</v>
      </c>
      <c r="C3930" t="s">
        <v>292</v>
      </c>
      <c r="D3930">
        <v>9200</v>
      </c>
      <c r="E3930" t="s">
        <v>212</v>
      </c>
      <c r="F3930">
        <v>5</v>
      </c>
      <c r="G3930" t="str">
        <f>LOOKUP(F3930,{0,6,45},{"F","L","H"})</f>
        <v>F</v>
      </c>
      <c r="H3930" t="s">
        <v>781</v>
      </c>
      <c r="I3930" s="43" t="str">
        <f>IFERROR(VLOOKUP(#REF!,#REF!,2,FALSE),"No")</f>
        <v>No</v>
      </c>
      <c r="J3930" s="139">
        <v>2</v>
      </c>
      <c r="K3930" s="148">
        <v>50</v>
      </c>
      <c r="L3930" s="148"/>
      <c r="M3930" s="148"/>
      <c r="N3930" s="148"/>
      <c r="O3930" s="148"/>
      <c r="P3930" s="148"/>
      <c r="Q3930" s="148"/>
      <c r="R3930" s="148"/>
      <c r="S3930" s="148"/>
      <c r="T3930" s="148"/>
      <c r="U3930" s="148"/>
      <c r="V3930" s="148"/>
      <c r="W3930" s="148"/>
      <c r="X3930" s="139">
        <v>4</v>
      </c>
      <c r="Y3930" s="148">
        <v>144.04</v>
      </c>
      <c r="Z3930" s="148">
        <v>6</v>
      </c>
      <c r="AA3930" s="148">
        <v>288.04000000000002</v>
      </c>
      <c r="AB3930" s="148">
        <v>10</v>
      </c>
      <c r="AC3930" s="148">
        <v>567.91999999999996</v>
      </c>
      <c r="AD3930" s="148"/>
      <c r="AE3930" s="148"/>
      <c r="AF3930" s="148"/>
      <c r="AG3930" s="148"/>
      <c r="AH3930" s="148"/>
      <c r="AI3930" s="148"/>
      <c r="AJ3930" s="148"/>
      <c r="AK3930" s="148"/>
      <c r="AL3930" s="139">
        <v>0</v>
      </c>
      <c r="AM3930" s="139">
        <v>0</v>
      </c>
      <c r="AN3930" s="148">
        <f t="shared" si="550"/>
        <v>1000</v>
      </c>
      <c r="AO3930" s="148">
        <f t="shared" si="551"/>
        <v>50</v>
      </c>
      <c r="AP3930" s="148">
        <v>8</v>
      </c>
      <c r="AQ3930" s="140">
        <v>13</v>
      </c>
      <c r="AS3930" s="42">
        <f t="shared" si="552"/>
        <v>3649.1738915528304</v>
      </c>
      <c r="AT3930" s="101">
        <f t="shared" si="553"/>
        <v>0</v>
      </c>
      <c r="AU3930" s="42">
        <f t="shared" si="554"/>
        <v>3649.1738915528304</v>
      </c>
      <c r="AV3930" s="42">
        <f t="shared" si="555"/>
        <v>4952.3447785749258</v>
      </c>
      <c r="AW3930" s="102">
        <f t="shared" si="556"/>
        <v>5118</v>
      </c>
      <c r="AX3930" s="43">
        <f t="shared" si="549"/>
        <v>2</v>
      </c>
      <c r="AY3930" s="43" t="str">
        <f t="shared" si="557"/>
        <v>UTFS</v>
      </c>
    </row>
    <row r="3931" spans="1:51" hidden="1" x14ac:dyDescent="0.2">
      <c r="A3931" s="38">
        <v>3924</v>
      </c>
      <c r="B3931" t="s">
        <v>5806</v>
      </c>
      <c r="C3931" t="s">
        <v>5746</v>
      </c>
      <c r="D3931">
        <v>30300</v>
      </c>
      <c r="E3931" t="s">
        <v>219</v>
      </c>
      <c r="F3931">
        <v>5</v>
      </c>
      <c r="G3931" t="str">
        <f>LOOKUP(F3931,{0,6,45},{"F","L","H"})</f>
        <v>F</v>
      </c>
      <c r="H3931" t="s">
        <v>1703</v>
      </c>
      <c r="I3931" s="43" t="str">
        <f>IFERROR(VLOOKUP(#REF!,#REF!,2,FALSE),"No")</f>
        <v>No</v>
      </c>
      <c r="J3931" s="139">
        <v>3</v>
      </c>
      <c r="K3931" s="148">
        <v>54</v>
      </c>
      <c r="L3931" s="148"/>
      <c r="M3931" s="148"/>
      <c r="N3931" s="148"/>
      <c r="O3931" s="148"/>
      <c r="P3931" s="148"/>
      <c r="Q3931" s="148"/>
      <c r="R3931" s="148"/>
      <c r="S3931" s="148"/>
      <c r="T3931" s="148"/>
      <c r="U3931" s="148"/>
      <c r="V3931" s="148"/>
      <c r="W3931" s="148"/>
      <c r="X3931" s="139">
        <v>4</v>
      </c>
      <c r="Y3931" s="148">
        <v>152.88</v>
      </c>
      <c r="Z3931" s="149">
        <v>6</v>
      </c>
      <c r="AA3931" s="148">
        <v>296.88</v>
      </c>
      <c r="AB3931" s="149">
        <v>10</v>
      </c>
      <c r="AC3931" s="148">
        <v>550.24</v>
      </c>
      <c r="AD3931" s="148"/>
      <c r="AE3931" s="148"/>
      <c r="AF3931" s="148"/>
      <c r="AG3931" s="148"/>
      <c r="AH3931" s="148"/>
      <c r="AI3931" s="148"/>
      <c r="AJ3931" s="148"/>
      <c r="AK3931" s="148"/>
      <c r="AL3931" s="139">
        <v>0</v>
      </c>
      <c r="AM3931" s="139">
        <v>0</v>
      </c>
      <c r="AN3931" s="148">
        <f t="shared" si="550"/>
        <v>1000</v>
      </c>
      <c r="AO3931" s="148">
        <f t="shared" si="551"/>
        <v>54</v>
      </c>
      <c r="AP3931" s="148">
        <v>9</v>
      </c>
      <c r="AQ3931" s="140">
        <v>14</v>
      </c>
      <c r="AS3931" s="42">
        <f t="shared" si="552"/>
        <v>3941.1078028770567</v>
      </c>
      <c r="AT3931" s="101">
        <f t="shared" si="553"/>
        <v>0</v>
      </c>
      <c r="AU3931" s="42">
        <f t="shared" si="554"/>
        <v>3941.1078028770567</v>
      </c>
      <c r="AV3931" s="42">
        <f t="shared" si="555"/>
        <v>4569.5664658195747</v>
      </c>
      <c r="AW3931" s="102">
        <f t="shared" si="556"/>
        <v>27686.400000000001</v>
      </c>
      <c r="AX3931" s="43">
        <f t="shared" si="549"/>
        <v>3</v>
      </c>
      <c r="AY3931" s="43" t="str">
        <f t="shared" si="557"/>
        <v>UTTSS</v>
      </c>
    </row>
    <row r="3932" spans="1:51" hidden="1" x14ac:dyDescent="0.2">
      <c r="A3932" s="38">
        <v>3925</v>
      </c>
      <c r="B3932" t="s">
        <v>5806</v>
      </c>
      <c r="C3932" t="s">
        <v>5746</v>
      </c>
      <c r="D3932">
        <v>9219</v>
      </c>
      <c r="E3932" t="s">
        <v>290</v>
      </c>
      <c r="F3932">
        <v>5</v>
      </c>
      <c r="G3932" t="str">
        <f>LOOKUP(F3932,{0,6,45},{"F","L","H"})</f>
        <v>F</v>
      </c>
      <c r="H3932" t="s">
        <v>1704</v>
      </c>
      <c r="I3932" s="43" t="str">
        <f>IFERROR(VLOOKUP(#REF!,#REF!,2,FALSE),"No")</f>
        <v>No</v>
      </c>
      <c r="J3932" s="139">
        <v>1.25</v>
      </c>
      <c r="K3932" s="148">
        <v>7</v>
      </c>
      <c r="L3932" s="148">
        <v>2</v>
      </c>
      <c r="M3932" s="148">
        <v>47</v>
      </c>
      <c r="N3932" s="148"/>
      <c r="O3932" s="148"/>
      <c r="P3932" s="148"/>
      <c r="Q3932" s="148"/>
      <c r="R3932" s="148"/>
      <c r="S3932" s="148"/>
      <c r="T3932" s="148"/>
      <c r="U3932" s="148"/>
      <c r="V3932" s="148"/>
      <c r="W3932" s="148"/>
      <c r="X3932" s="139">
        <v>4</v>
      </c>
      <c r="Y3932" s="148">
        <v>76.39</v>
      </c>
      <c r="Z3932" s="149">
        <v>6</v>
      </c>
      <c r="AA3932" s="148">
        <v>3</v>
      </c>
      <c r="AB3932" s="148">
        <v>10</v>
      </c>
      <c r="AC3932" s="148">
        <v>23.96</v>
      </c>
      <c r="AD3932" s="148">
        <v>16</v>
      </c>
      <c r="AE3932" s="148">
        <v>896.65</v>
      </c>
      <c r="AF3932" s="148"/>
      <c r="AG3932" s="148"/>
      <c r="AH3932" s="148"/>
      <c r="AI3932" s="148"/>
      <c r="AJ3932" s="148"/>
      <c r="AK3932" s="148"/>
      <c r="AL3932" s="139">
        <v>0</v>
      </c>
      <c r="AM3932" s="139">
        <v>0</v>
      </c>
      <c r="AN3932" s="148">
        <f t="shared" si="550"/>
        <v>1000</v>
      </c>
      <c r="AO3932" s="148">
        <f t="shared" si="551"/>
        <v>54</v>
      </c>
      <c r="AP3932" s="148">
        <v>5</v>
      </c>
      <c r="AQ3932" s="140">
        <v>8</v>
      </c>
      <c r="AS3932" s="42">
        <f t="shared" si="552"/>
        <v>3951.8178028770567</v>
      </c>
      <c r="AT3932" s="101">
        <f t="shared" si="553"/>
        <v>0</v>
      </c>
      <c r="AU3932" s="42">
        <f t="shared" si="554"/>
        <v>3951.8178028770567</v>
      </c>
      <c r="AV3932" s="42">
        <f t="shared" si="555"/>
        <v>8784.8306776842546</v>
      </c>
      <c r="AW3932" s="102">
        <f t="shared" si="556"/>
        <v>5118</v>
      </c>
      <c r="AX3932" s="43">
        <f t="shared" si="549"/>
        <v>1.25</v>
      </c>
      <c r="AY3932" s="43" t="str">
        <f t="shared" si="557"/>
        <v>UTTSS</v>
      </c>
    </row>
    <row r="3933" spans="1:51" hidden="1" x14ac:dyDescent="0.2">
      <c r="A3933" s="38">
        <v>3926</v>
      </c>
      <c r="B3933" t="s">
        <v>5806</v>
      </c>
      <c r="C3933" t="s">
        <v>5746</v>
      </c>
      <c r="D3933">
        <v>2630</v>
      </c>
      <c r="E3933" t="s">
        <v>196</v>
      </c>
      <c r="F3933">
        <v>5</v>
      </c>
      <c r="G3933" t="str">
        <f>LOOKUP(F3933,{0,6,45},{"F","L","H"})</f>
        <v>F</v>
      </c>
      <c r="H3933" t="s">
        <v>1850</v>
      </c>
      <c r="I3933" s="43" t="str">
        <f>IFERROR(VLOOKUP(#REF!,#REF!,2,FALSE),"No")</f>
        <v>No</v>
      </c>
      <c r="J3933" s="139">
        <v>1.25</v>
      </c>
      <c r="K3933" s="148">
        <v>131</v>
      </c>
      <c r="L3933" s="148"/>
      <c r="M3933" s="148"/>
      <c r="N3933" s="148"/>
      <c r="O3933" s="148"/>
      <c r="P3933" s="148"/>
      <c r="Q3933" s="148"/>
      <c r="R3933" s="148"/>
      <c r="S3933" s="148"/>
      <c r="T3933" s="148"/>
      <c r="U3933" s="148"/>
      <c r="V3933" s="148"/>
      <c r="W3933" s="148"/>
      <c r="X3933" s="139">
        <v>4</v>
      </c>
      <c r="Y3933" s="148">
        <v>1000</v>
      </c>
      <c r="Z3933" s="148"/>
      <c r="AA3933" s="148"/>
      <c r="AB3933" s="148"/>
      <c r="AC3933" s="148"/>
      <c r="AD3933" s="148"/>
      <c r="AE3933" s="148"/>
      <c r="AF3933" s="148"/>
      <c r="AG3933" s="148"/>
      <c r="AH3933" s="148"/>
      <c r="AI3933" s="148"/>
      <c r="AJ3933" s="148"/>
      <c r="AK3933" s="148"/>
      <c r="AL3933" s="139">
        <v>0</v>
      </c>
      <c r="AM3933" s="139">
        <v>0</v>
      </c>
      <c r="AN3933" s="148">
        <f t="shared" si="550"/>
        <v>1000</v>
      </c>
      <c r="AO3933" s="148">
        <f t="shared" si="551"/>
        <v>131</v>
      </c>
      <c r="AP3933" s="148">
        <v>4</v>
      </c>
      <c r="AQ3933" s="140">
        <v>4</v>
      </c>
      <c r="AS3933" s="42">
        <f t="shared" si="552"/>
        <v>9761.2655958684154</v>
      </c>
      <c r="AT3933" s="101">
        <f t="shared" si="553"/>
        <v>0</v>
      </c>
      <c r="AU3933" s="42">
        <f t="shared" si="554"/>
        <v>9761.2655958684154</v>
      </c>
      <c r="AV3933" s="42">
        <f t="shared" si="555"/>
        <v>9920.2404303685089</v>
      </c>
      <c r="AW3933" s="102">
        <f t="shared" si="556"/>
        <v>2428.75</v>
      </c>
      <c r="AX3933" s="43">
        <f t="shared" si="549"/>
        <v>1.25</v>
      </c>
      <c r="AY3933" s="43" t="str">
        <f t="shared" si="557"/>
        <v>UTTSS</v>
      </c>
    </row>
    <row r="3934" spans="1:51" hidden="1" x14ac:dyDescent="0.2">
      <c r="A3934" s="38">
        <v>3927</v>
      </c>
      <c r="B3934" t="s">
        <v>362</v>
      </c>
      <c r="C3934" t="s">
        <v>289</v>
      </c>
      <c r="D3934">
        <v>320</v>
      </c>
      <c r="E3934" t="s">
        <v>1228</v>
      </c>
      <c r="F3934">
        <v>0.25</v>
      </c>
      <c r="G3934" t="str">
        <f>LOOKUP(F3934,{0,6,45},{"F","L","H"})</f>
        <v>F</v>
      </c>
      <c r="H3934" t="s">
        <v>5431</v>
      </c>
      <c r="I3934" s="43" t="str">
        <f>IFERROR(VLOOKUP(#REF!,#REF!,2,FALSE),"No")</f>
        <v>No</v>
      </c>
      <c r="J3934" s="139">
        <v>0.5</v>
      </c>
      <c r="K3934" s="148">
        <v>20</v>
      </c>
      <c r="L3934" s="148"/>
      <c r="M3934" s="148"/>
      <c r="N3934" s="148"/>
      <c r="O3934" s="148"/>
      <c r="P3934" s="148"/>
      <c r="Q3934" s="148"/>
      <c r="R3934" s="148"/>
      <c r="S3934" s="148"/>
      <c r="T3934" s="148"/>
      <c r="U3934" s="148"/>
      <c r="V3934" s="148"/>
      <c r="W3934" s="148"/>
      <c r="X3934" s="139">
        <v>0.75</v>
      </c>
      <c r="Y3934" s="148">
        <v>44.53</v>
      </c>
      <c r="Z3934" s="149">
        <v>2</v>
      </c>
      <c r="AA3934" s="148">
        <v>955.03</v>
      </c>
      <c r="AB3934" s="149">
        <v>4</v>
      </c>
      <c r="AC3934" s="148">
        <v>0.44</v>
      </c>
      <c r="AD3934" s="148"/>
      <c r="AE3934" s="148"/>
      <c r="AF3934" s="148"/>
      <c r="AG3934" s="148"/>
      <c r="AH3934" s="148"/>
      <c r="AI3934" s="148"/>
      <c r="AJ3934" s="148"/>
      <c r="AK3934" s="148"/>
      <c r="AL3934" s="139">
        <v>0</v>
      </c>
      <c r="AM3934" s="139">
        <v>0</v>
      </c>
      <c r="AN3934" s="148">
        <f t="shared" si="550"/>
        <v>1000</v>
      </c>
      <c r="AO3934" s="148">
        <f t="shared" si="551"/>
        <v>20</v>
      </c>
      <c r="AP3934" s="148">
        <v>20</v>
      </c>
      <c r="AQ3934" s="140">
        <v>29</v>
      </c>
      <c r="AS3934" s="42">
        <f t="shared" si="552"/>
        <v>1368.0695566211325</v>
      </c>
      <c r="AT3934" s="101">
        <f t="shared" si="553"/>
        <v>0</v>
      </c>
      <c r="AU3934" s="42">
        <f t="shared" si="554"/>
        <v>1368.0695566211325</v>
      </c>
      <c r="AV3934" s="42">
        <f t="shared" si="555"/>
        <v>1132.8156524646217</v>
      </c>
      <c r="AW3934" s="102">
        <f t="shared" si="556"/>
        <v>431</v>
      </c>
      <c r="AX3934" s="43">
        <f t="shared" si="549"/>
        <v>0.5</v>
      </c>
      <c r="AY3934" s="43" t="str">
        <f t="shared" si="557"/>
        <v>UTGS</v>
      </c>
    </row>
    <row r="3935" spans="1:51" hidden="1" x14ac:dyDescent="0.2">
      <c r="A3935" s="38">
        <v>3928</v>
      </c>
      <c r="B3935" t="s">
        <v>362</v>
      </c>
      <c r="C3935" t="s">
        <v>289</v>
      </c>
      <c r="D3935">
        <v>320</v>
      </c>
      <c r="E3935" t="s">
        <v>1228</v>
      </c>
      <c r="F3935">
        <v>0.25</v>
      </c>
      <c r="G3935" t="str">
        <f>LOOKUP(F3935,{0,6,45},{"F","L","H"})</f>
        <v>F</v>
      </c>
      <c r="H3935" t="s">
        <v>5432</v>
      </c>
      <c r="I3935" s="43" t="str">
        <f>IFERROR(VLOOKUP(#REF!,#REF!,2,FALSE),"No")</f>
        <v>No</v>
      </c>
      <c r="J3935" s="139">
        <v>0.5</v>
      </c>
      <c r="K3935" s="148">
        <v>46</v>
      </c>
      <c r="L3935" s="148"/>
      <c r="M3935" s="148"/>
      <c r="N3935" s="148"/>
      <c r="O3935" s="148"/>
      <c r="P3935" s="148"/>
      <c r="Q3935" s="148"/>
      <c r="R3935" s="148"/>
      <c r="S3935" s="148"/>
      <c r="T3935" s="148"/>
      <c r="U3935" s="148"/>
      <c r="V3935" s="148"/>
      <c r="W3935" s="148"/>
      <c r="X3935" s="139">
        <v>2</v>
      </c>
      <c r="Y3935" s="148">
        <v>1000</v>
      </c>
      <c r="Z3935" s="148"/>
      <c r="AA3935" s="148"/>
      <c r="AB3935" s="148"/>
      <c r="AC3935" s="148"/>
      <c r="AD3935" s="148"/>
      <c r="AE3935" s="148"/>
      <c r="AF3935" s="148"/>
      <c r="AG3935" s="148"/>
      <c r="AH3935" s="148"/>
      <c r="AI3935" s="148"/>
      <c r="AJ3935" s="148"/>
      <c r="AK3935" s="148"/>
      <c r="AL3935" s="139">
        <v>0</v>
      </c>
      <c r="AM3935" s="139">
        <v>0</v>
      </c>
      <c r="AN3935" s="148">
        <f t="shared" si="550"/>
        <v>1000</v>
      </c>
      <c r="AO3935" s="148">
        <f t="shared" si="551"/>
        <v>46</v>
      </c>
      <c r="AP3935" s="148">
        <v>6</v>
      </c>
      <c r="AQ3935" s="140">
        <v>6</v>
      </c>
      <c r="AS3935" s="42">
        <f t="shared" si="552"/>
        <v>3146.5599802286047</v>
      </c>
      <c r="AT3935" s="101">
        <f t="shared" si="553"/>
        <v>0</v>
      </c>
      <c r="AU3935" s="42">
        <f t="shared" si="554"/>
        <v>3146.5599802286047</v>
      </c>
      <c r="AV3935" s="42">
        <f t="shared" si="555"/>
        <v>5418.493620245672</v>
      </c>
      <c r="AW3935" s="102">
        <f t="shared" si="556"/>
        <v>431</v>
      </c>
      <c r="AX3935" s="43">
        <f t="shared" si="549"/>
        <v>0.5</v>
      </c>
      <c r="AY3935" s="43" t="str">
        <f t="shared" si="557"/>
        <v>UTGS</v>
      </c>
    </row>
    <row r="3936" spans="1:51" hidden="1" x14ac:dyDescent="0.2">
      <c r="A3936" s="38">
        <v>3929</v>
      </c>
      <c r="B3936" t="s">
        <v>362</v>
      </c>
      <c r="C3936" t="s">
        <v>289</v>
      </c>
      <c r="D3936">
        <v>540</v>
      </c>
      <c r="E3936" t="s">
        <v>1250</v>
      </c>
      <c r="F3936">
        <v>0.25</v>
      </c>
      <c r="G3936" t="str">
        <f>LOOKUP(F3936,{0,6,45},{"F","L","H"})</f>
        <v>F</v>
      </c>
      <c r="H3936" t="s">
        <v>5433</v>
      </c>
      <c r="I3936" s="43" t="str">
        <f>IFERROR(VLOOKUP(#REF!,#REF!,2,FALSE),"No")</f>
        <v>No</v>
      </c>
      <c r="J3936" s="139">
        <v>0.75</v>
      </c>
      <c r="K3936" s="148">
        <v>35</v>
      </c>
      <c r="L3936" s="148"/>
      <c r="M3936" s="148"/>
      <c r="N3936" s="148"/>
      <c r="O3936" s="148"/>
      <c r="P3936" s="148"/>
      <c r="Q3936" s="148"/>
      <c r="R3936" s="148"/>
      <c r="S3936" s="148"/>
      <c r="T3936" s="148"/>
      <c r="U3936" s="148"/>
      <c r="V3936" s="148"/>
      <c r="W3936" s="148"/>
      <c r="X3936" s="139">
        <v>2</v>
      </c>
      <c r="Y3936" s="148">
        <v>1000</v>
      </c>
      <c r="Z3936" s="149"/>
      <c r="AA3936" s="148"/>
      <c r="AB3936" s="149"/>
      <c r="AC3936" s="148"/>
      <c r="AD3936" s="148"/>
      <c r="AE3936" s="148"/>
      <c r="AF3936" s="148"/>
      <c r="AG3936" s="148"/>
      <c r="AH3936" s="148"/>
      <c r="AI3936" s="148"/>
      <c r="AJ3936" s="148"/>
      <c r="AK3936" s="148"/>
      <c r="AL3936" s="139">
        <v>0</v>
      </c>
      <c r="AM3936" s="139">
        <v>0</v>
      </c>
      <c r="AN3936" s="148">
        <f t="shared" si="550"/>
        <v>1000</v>
      </c>
      <c r="AO3936" s="148">
        <f t="shared" si="551"/>
        <v>35</v>
      </c>
      <c r="AP3936" s="148">
        <v>9</v>
      </c>
      <c r="AQ3936" s="140">
        <v>9</v>
      </c>
      <c r="AS3936" s="42">
        <f t="shared" si="552"/>
        <v>2253.4217240869812</v>
      </c>
      <c r="AT3936" s="101">
        <f t="shared" si="553"/>
        <v>0</v>
      </c>
      <c r="AU3936" s="42">
        <f t="shared" si="554"/>
        <v>2253.4217240869812</v>
      </c>
      <c r="AV3936" s="42">
        <f t="shared" si="555"/>
        <v>3612.3290801637813</v>
      </c>
      <c r="AW3936" s="102">
        <f t="shared" si="556"/>
        <v>585.0096169344007</v>
      </c>
      <c r="AX3936" s="43">
        <f t="shared" si="549"/>
        <v>0.75</v>
      </c>
      <c r="AY3936" s="43" t="str">
        <f t="shared" si="557"/>
        <v>UTGS</v>
      </c>
    </row>
    <row r="3937" spans="1:51" hidden="1" x14ac:dyDescent="0.2">
      <c r="A3937" s="38">
        <v>3930</v>
      </c>
      <c r="B3937" t="s">
        <v>362</v>
      </c>
      <c r="C3937" t="s">
        <v>289</v>
      </c>
      <c r="D3937">
        <v>500</v>
      </c>
      <c r="E3937" t="s">
        <v>1235</v>
      </c>
      <c r="F3937">
        <v>2</v>
      </c>
      <c r="G3937" t="str">
        <f>LOOKUP(F3937,{0,6,45},{"F","L","H"})</f>
        <v>F</v>
      </c>
      <c r="H3937" t="s">
        <v>5434</v>
      </c>
      <c r="I3937" s="43" t="str">
        <f>IFERROR(VLOOKUP(#REF!,#REF!,2,FALSE),"No")</f>
        <v>No</v>
      </c>
      <c r="J3937" s="139">
        <v>0.75</v>
      </c>
      <c r="K3937" s="148">
        <v>18</v>
      </c>
      <c r="L3937" s="148"/>
      <c r="M3937" s="148"/>
      <c r="N3937" s="148"/>
      <c r="O3937" s="148"/>
      <c r="P3937" s="148"/>
      <c r="Q3937" s="148"/>
      <c r="R3937" s="148"/>
      <c r="S3937" s="148"/>
      <c r="T3937" s="148"/>
      <c r="U3937" s="148"/>
      <c r="V3937" s="148"/>
      <c r="W3937" s="148"/>
      <c r="X3937" s="139">
        <v>2</v>
      </c>
      <c r="Y3937" s="148">
        <v>235.1</v>
      </c>
      <c r="Z3937" s="148">
        <v>4</v>
      </c>
      <c r="AA3937" s="148">
        <v>764.9</v>
      </c>
      <c r="AB3937" s="148"/>
      <c r="AC3937" s="148"/>
      <c r="AD3937" s="148"/>
      <c r="AE3937" s="148"/>
      <c r="AF3937" s="148"/>
      <c r="AG3937" s="148"/>
      <c r="AH3937" s="148"/>
      <c r="AI3937" s="148"/>
      <c r="AJ3937" s="148"/>
      <c r="AK3937" s="148"/>
      <c r="AL3937" s="139">
        <v>0</v>
      </c>
      <c r="AM3937" s="139">
        <v>0</v>
      </c>
      <c r="AN3937" s="148">
        <f t="shared" si="550"/>
        <v>1000</v>
      </c>
      <c r="AO3937" s="148">
        <f t="shared" si="551"/>
        <v>18</v>
      </c>
      <c r="AP3937" s="148">
        <v>9</v>
      </c>
      <c r="AQ3937" s="140">
        <v>49</v>
      </c>
      <c r="AS3937" s="42">
        <f t="shared" si="552"/>
        <v>1158.9026009590189</v>
      </c>
      <c r="AT3937" s="101">
        <f t="shared" si="553"/>
        <v>0</v>
      </c>
      <c r="AU3937" s="42">
        <f t="shared" si="554"/>
        <v>1158.9026009590189</v>
      </c>
      <c r="AV3937" s="42">
        <f t="shared" si="555"/>
        <v>775.41417798926602</v>
      </c>
      <c r="AW3937" s="102">
        <f t="shared" si="556"/>
        <v>585.0096169344007</v>
      </c>
      <c r="AX3937" s="43">
        <f t="shared" si="549"/>
        <v>0.75</v>
      </c>
      <c r="AY3937" s="43" t="str">
        <f t="shared" si="557"/>
        <v>UTGS</v>
      </c>
    </row>
    <row r="3938" spans="1:51" hidden="1" x14ac:dyDescent="0.2">
      <c r="A3938" s="38">
        <v>3931</v>
      </c>
      <c r="B3938" t="s">
        <v>362</v>
      </c>
      <c r="C3938" t="s">
        <v>289</v>
      </c>
      <c r="D3938">
        <v>550</v>
      </c>
      <c r="E3938" t="s">
        <v>1228</v>
      </c>
      <c r="F3938">
        <v>2</v>
      </c>
      <c r="G3938" t="str">
        <f>LOOKUP(F3938,{0,6,45},{"F","L","H"})</f>
        <v>F</v>
      </c>
      <c r="H3938" t="s">
        <v>5435</v>
      </c>
      <c r="I3938" s="43" t="str">
        <f>IFERROR(VLOOKUP(#REF!,#REF!,2,FALSE),"No")</f>
        <v>No</v>
      </c>
      <c r="J3938" s="139">
        <v>0.75</v>
      </c>
      <c r="K3938" s="148">
        <v>108</v>
      </c>
      <c r="L3938" s="148"/>
      <c r="M3938" s="148"/>
      <c r="N3938" s="148"/>
      <c r="O3938" s="148"/>
      <c r="P3938" s="148"/>
      <c r="Q3938" s="148"/>
      <c r="R3938" s="148"/>
      <c r="S3938" s="148"/>
      <c r="T3938" s="148"/>
      <c r="U3938" s="148"/>
      <c r="V3938" s="148"/>
      <c r="W3938" s="148"/>
      <c r="X3938" s="139">
        <v>2</v>
      </c>
      <c r="Y3938" s="148">
        <v>1000</v>
      </c>
      <c r="Z3938" s="149"/>
      <c r="AA3938" s="148"/>
      <c r="AB3938" s="148"/>
      <c r="AC3938" s="148"/>
      <c r="AD3938" s="148"/>
      <c r="AE3938" s="148"/>
      <c r="AF3938" s="148"/>
      <c r="AG3938" s="148"/>
      <c r="AH3938" s="148"/>
      <c r="AI3938" s="148"/>
      <c r="AJ3938" s="148"/>
      <c r="AK3938" s="148"/>
      <c r="AL3938" s="139">
        <v>0</v>
      </c>
      <c r="AM3938" s="139">
        <v>0</v>
      </c>
      <c r="AN3938" s="148">
        <f t="shared" si="550"/>
        <v>1000</v>
      </c>
      <c r="AO3938" s="148">
        <f t="shared" si="551"/>
        <v>108</v>
      </c>
      <c r="AP3938" s="148">
        <v>13</v>
      </c>
      <c r="AQ3938" s="140">
        <v>109</v>
      </c>
      <c r="AS3938" s="42">
        <f t="shared" si="552"/>
        <v>6953.415605754114</v>
      </c>
      <c r="AT3938" s="101">
        <f t="shared" si="553"/>
        <v>0</v>
      </c>
      <c r="AU3938" s="42">
        <f t="shared" si="554"/>
        <v>6953.415605754114</v>
      </c>
      <c r="AV3938" s="42">
        <f t="shared" si="555"/>
        <v>298.26570386673421</v>
      </c>
      <c r="AW3938" s="102">
        <f t="shared" si="556"/>
        <v>585.0096169344007</v>
      </c>
      <c r="AX3938" s="43">
        <f t="shared" si="549"/>
        <v>0.75</v>
      </c>
      <c r="AY3938" s="43" t="str">
        <f t="shared" si="557"/>
        <v>UTGS</v>
      </c>
    </row>
    <row r="3939" spans="1:51" hidden="1" x14ac:dyDescent="0.2">
      <c r="A3939" s="38">
        <v>3932</v>
      </c>
      <c r="B3939" t="s">
        <v>362</v>
      </c>
      <c r="C3939" t="s">
        <v>289</v>
      </c>
      <c r="D3939">
        <v>550</v>
      </c>
      <c r="E3939" t="s">
        <v>1228</v>
      </c>
      <c r="F3939">
        <v>2</v>
      </c>
      <c r="G3939" t="str">
        <f>LOOKUP(F3939,{0,6,45},{"F","L","H"})</f>
        <v>F</v>
      </c>
      <c r="H3939" t="s">
        <v>5436</v>
      </c>
      <c r="I3939" s="43" t="str">
        <f>IFERROR(VLOOKUP(#REF!,#REF!,2,FALSE),"No")</f>
        <v>No</v>
      </c>
      <c r="J3939" s="139">
        <v>0.75</v>
      </c>
      <c r="K3939" s="148">
        <v>31</v>
      </c>
      <c r="L3939" s="148"/>
      <c r="M3939" s="148"/>
      <c r="N3939" s="148"/>
      <c r="O3939" s="148"/>
      <c r="P3939" s="148"/>
      <c r="Q3939" s="148"/>
      <c r="R3939" s="148"/>
      <c r="S3939" s="148"/>
      <c r="T3939" s="148"/>
      <c r="U3939" s="148"/>
      <c r="V3939" s="148"/>
      <c r="W3939" s="148"/>
      <c r="X3939" s="139">
        <v>2</v>
      </c>
      <c r="Y3939" s="148">
        <v>1000</v>
      </c>
      <c r="Z3939" s="148"/>
      <c r="AA3939" s="148"/>
      <c r="AB3939" s="148"/>
      <c r="AC3939" s="148"/>
      <c r="AD3939" s="148"/>
      <c r="AE3939" s="148"/>
      <c r="AF3939" s="148"/>
      <c r="AG3939" s="148"/>
      <c r="AH3939" s="148"/>
      <c r="AI3939" s="148"/>
      <c r="AJ3939" s="148"/>
      <c r="AK3939" s="148"/>
      <c r="AL3939" s="139">
        <v>0</v>
      </c>
      <c r="AM3939" s="139">
        <v>0</v>
      </c>
      <c r="AN3939" s="148">
        <f t="shared" si="550"/>
        <v>1000</v>
      </c>
      <c r="AO3939" s="148">
        <f t="shared" si="551"/>
        <v>31</v>
      </c>
      <c r="AP3939" s="148">
        <v>6</v>
      </c>
      <c r="AQ3939" s="140">
        <v>54</v>
      </c>
      <c r="AS3939" s="42">
        <f t="shared" si="552"/>
        <v>1995.8878127627549</v>
      </c>
      <c r="AT3939" s="101">
        <f t="shared" si="553"/>
        <v>0</v>
      </c>
      <c r="AU3939" s="42">
        <f t="shared" si="554"/>
        <v>1995.8878127627549</v>
      </c>
      <c r="AV3939" s="42">
        <f t="shared" si="555"/>
        <v>602.05484669396355</v>
      </c>
      <c r="AW3939" s="102">
        <f t="shared" si="556"/>
        <v>585.0096169344007</v>
      </c>
      <c r="AX3939" s="43">
        <f t="shared" si="549"/>
        <v>0.75</v>
      </c>
      <c r="AY3939" s="43" t="str">
        <f t="shared" si="557"/>
        <v>UTGS</v>
      </c>
    </row>
    <row r="3940" spans="1:51" hidden="1" x14ac:dyDescent="0.2">
      <c r="A3940" s="38">
        <v>3933</v>
      </c>
      <c r="B3940" t="s">
        <v>362</v>
      </c>
      <c r="C3940" t="s">
        <v>289</v>
      </c>
      <c r="D3940">
        <v>320</v>
      </c>
      <c r="E3940" t="s">
        <v>1245</v>
      </c>
      <c r="F3940">
        <v>0.25</v>
      </c>
      <c r="G3940" t="str">
        <f>LOOKUP(F3940,{0,6,45},{"F","L","H"})</f>
        <v>F</v>
      </c>
      <c r="H3940" t="s">
        <v>5437</v>
      </c>
      <c r="I3940" s="43" t="str">
        <f>IFERROR(VLOOKUP(#REF!,#REF!,2,FALSE),"No")</f>
        <v>No</v>
      </c>
      <c r="J3940" s="139">
        <v>0.5</v>
      </c>
      <c r="K3940" s="148">
        <v>23</v>
      </c>
      <c r="L3940" s="148"/>
      <c r="M3940" s="148"/>
      <c r="N3940" s="148"/>
      <c r="O3940" s="148"/>
      <c r="P3940" s="148"/>
      <c r="Q3940" s="148"/>
      <c r="R3940" s="148"/>
      <c r="S3940" s="148"/>
      <c r="T3940" s="148"/>
      <c r="U3940" s="148"/>
      <c r="V3940" s="148"/>
      <c r="W3940" s="148"/>
      <c r="X3940" s="139">
        <v>2</v>
      </c>
      <c r="Y3940" s="148">
        <v>961.09</v>
      </c>
      <c r="Z3940" s="148">
        <v>4</v>
      </c>
      <c r="AA3940" s="148">
        <v>38.909999999999997</v>
      </c>
      <c r="AB3940" s="148"/>
      <c r="AC3940" s="148"/>
      <c r="AD3940" s="148"/>
      <c r="AE3940" s="148"/>
      <c r="AF3940" s="148"/>
      <c r="AG3940" s="148"/>
      <c r="AH3940" s="148"/>
      <c r="AI3940" s="148"/>
      <c r="AJ3940" s="148"/>
      <c r="AK3940" s="148"/>
      <c r="AL3940" s="139">
        <v>0</v>
      </c>
      <c r="AM3940" s="139">
        <v>0</v>
      </c>
      <c r="AN3940" s="148">
        <f t="shared" si="550"/>
        <v>1000</v>
      </c>
      <c r="AO3940" s="148">
        <f t="shared" si="551"/>
        <v>23</v>
      </c>
      <c r="AP3940" s="148">
        <v>9</v>
      </c>
      <c r="AQ3940" s="140">
        <v>9</v>
      </c>
      <c r="AS3940" s="42">
        <f t="shared" si="552"/>
        <v>1573.2799901143023</v>
      </c>
      <c r="AT3940" s="101">
        <f t="shared" si="553"/>
        <v>0</v>
      </c>
      <c r="AU3940" s="42">
        <f t="shared" si="554"/>
        <v>1573.2799901143023</v>
      </c>
      <c r="AV3940" s="42">
        <f t="shared" si="555"/>
        <v>3643.3273801637811</v>
      </c>
      <c r="AW3940" s="102">
        <f t="shared" si="556"/>
        <v>431</v>
      </c>
      <c r="AX3940" s="43">
        <f t="shared" si="549"/>
        <v>0.5</v>
      </c>
      <c r="AY3940" s="43" t="str">
        <f t="shared" si="557"/>
        <v>UTGS</v>
      </c>
    </row>
    <row r="3941" spans="1:51" hidden="1" x14ac:dyDescent="0.2">
      <c r="A3941" s="38">
        <v>3934</v>
      </c>
      <c r="B3941" t="s">
        <v>362</v>
      </c>
      <c r="C3941" t="s">
        <v>289</v>
      </c>
      <c r="D3941">
        <v>320</v>
      </c>
      <c r="E3941" t="s">
        <v>1243</v>
      </c>
      <c r="F3941">
        <v>0.25</v>
      </c>
      <c r="G3941" t="str">
        <f>LOOKUP(F3941,{0,6,45},{"F","L","H"})</f>
        <v>F</v>
      </c>
      <c r="H3941" t="s">
        <v>5438</v>
      </c>
      <c r="I3941" s="43" t="str">
        <f>IFERROR(VLOOKUP(#REF!,#REF!,2,FALSE),"No")</f>
        <v>No</v>
      </c>
      <c r="J3941" s="139">
        <v>0.75</v>
      </c>
      <c r="K3941" s="148">
        <v>40</v>
      </c>
      <c r="L3941" s="148"/>
      <c r="M3941" s="148"/>
      <c r="N3941" s="148"/>
      <c r="O3941" s="148"/>
      <c r="P3941" s="148"/>
      <c r="Q3941" s="148"/>
      <c r="R3941" s="148"/>
      <c r="S3941" s="148"/>
      <c r="T3941" s="148"/>
      <c r="U3941" s="148"/>
      <c r="V3941" s="148"/>
      <c r="W3941" s="148"/>
      <c r="X3941" s="139">
        <v>2</v>
      </c>
      <c r="Y3941" s="148">
        <v>1000</v>
      </c>
      <c r="Z3941" s="149"/>
      <c r="AA3941" s="148"/>
      <c r="AB3941" s="149"/>
      <c r="AC3941" s="148"/>
      <c r="AD3941" s="148"/>
      <c r="AE3941" s="148"/>
      <c r="AF3941" s="148"/>
      <c r="AG3941" s="148"/>
      <c r="AH3941" s="148"/>
      <c r="AI3941" s="148"/>
      <c r="AJ3941" s="148"/>
      <c r="AK3941" s="148"/>
      <c r="AL3941" s="139">
        <v>0</v>
      </c>
      <c r="AM3941" s="139">
        <v>0</v>
      </c>
      <c r="AN3941" s="148">
        <f t="shared" si="550"/>
        <v>1000</v>
      </c>
      <c r="AO3941" s="148">
        <f t="shared" si="551"/>
        <v>40</v>
      </c>
      <c r="AP3941" s="148">
        <v>8</v>
      </c>
      <c r="AQ3941" s="140">
        <v>34</v>
      </c>
      <c r="AS3941" s="42">
        <f t="shared" si="552"/>
        <v>2575.3391132422644</v>
      </c>
      <c r="AT3941" s="101">
        <f t="shared" si="553"/>
        <v>0</v>
      </c>
      <c r="AU3941" s="42">
        <f t="shared" si="554"/>
        <v>2575.3391132422644</v>
      </c>
      <c r="AV3941" s="42">
        <f t="shared" si="555"/>
        <v>956.20475651394213</v>
      </c>
      <c r="AW3941" s="102">
        <f t="shared" si="556"/>
        <v>431</v>
      </c>
      <c r="AX3941" s="43">
        <f t="shared" si="549"/>
        <v>0.75</v>
      </c>
      <c r="AY3941" s="43" t="str">
        <f t="shared" si="557"/>
        <v>UTGS</v>
      </c>
    </row>
    <row r="3942" spans="1:51" hidden="1" x14ac:dyDescent="0.2">
      <c r="A3942" s="38">
        <v>3935</v>
      </c>
      <c r="B3942" t="s">
        <v>5807</v>
      </c>
      <c r="C3942" t="s">
        <v>5746</v>
      </c>
      <c r="D3942">
        <v>14487</v>
      </c>
      <c r="E3942" t="s">
        <v>291</v>
      </c>
      <c r="F3942">
        <v>5</v>
      </c>
      <c r="G3942" t="str">
        <f>LOOKUP(F3942,{0,6,45},{"F","L","H"})</f>
        <v>F</v>
      </c>
      <c r="H3942" t="s">
        <v>302</v>
      </c>
      <c r="I3942" s="43" t="str">
        <f>IFERROR(VLOOKUP(#REF!,#REF!,2,FALSE),"No")</f>
        <v>No</v>
      </c>
      <c r="J3942" s="139">
        <v>2</v>
      </c>
      <c r="K3942" s="148">
        <v>261</v>
      </c>
      <c r="L3942" s="148"/>
      <c r="M3942" s="148"/>
      <c r="N3942" s="148"/>
      <c r="O3942" s="148"/>
      <c r="P3942" s="148"/>
      <c r="Q3942" s="148"/>
      <c r="R3942" s="148"/>
      <c r="S3942" s="148"/>
      <c r="T3942" s="148"/>
      <c r="U3942" s="148"/>
      <c r="V3942" s="148"/>
      <c r="W3942" s="148"/>
      <c r="X3942" s="139">
        <v>6</v>
      </c>
      <c r="Y3942" s="148">
        <v>1000</v>
      </c>
      <c r="Z3942" s="149"/>
      <c r="AA3942" s="148"/>
      <c r="AB3942" s="148"/>
      <c r="AC3942" s="148"/>
      <c r="AD3942" s="148"/>
      <c r="AE3942" s="148"/>
      <c r="AF3942" s="148"/>
      <c r="AG3942" s="148"/>
      <c r="AH3942" s="148"/>
      <c r="AI3942" s="148"/>
      <c r="AJ3942" s="148"/>
      <c r="AK3942" s="148"/>
      <c r="AL3942" s="139">
        <v>0</v>
      </c>
      <c r="AM3942" s="139">
        <v>0</v>
      </c>
      <c r="AN3942" s="148">
        <f t="shared" si="550"/>
        <v>1000</v>
      </c>
      <c r="AO3942" s="148">
        <f t="shared" si="551"/>
        <v>261</v>
      </c>
      <c r="AP3942" s="148">
        <v>1</v>
      </c>
      <c r="AQ3942" s="140">
        <v>1</v>
      </c>
      <c r="AS3942" s="42">
        <f t="shared" si="552"/>
        <v>19048.687713905772</v>
      </c>
      <c r="AT3942" s="101">
        <f t="shared" si="553"/>
        <v>0</v>
      </c>
      <c r="AU3942" s="42">
        <f t="shared" si="554"/>
        <v>19048.687713905772</v>
      </c>
      <c r="AV3942" s="42">
        <f t="shared" si="555"/>
        <v>60030.961721474043</v>
      </c>
      <c r="AW3942" s="102">
        <f t="shared" si="556"/>
        <v>10791.333333333334</v>
      </c>
      <c r="AX3942" s="43">
        <f t="shared" si="549"/>
        <v>2</v>
      </c>
      <c r="AY3942" s="43" t="str">
        <f t="shared" si="557"/>
        <v>UTTSS</v>
      </c>
    </row>
    <row r="3943" spans="1:51" hidden="1" x14ac:dyDescent="0.2">
      <c r="A3943" s="38">
        <v>3936</v>
      </c>
      <c r="B3943" t="s">
        <v>5806</v>
      </c>
      <c r="C3943" t="s">
        <v>5746</v>
      </c>
      <c r="D3943">
        <v>17800</v>
      </c>
      <c r="E3943" t="s">
        <v>197</v>
      </c>
      <c r="F3943">
        <v>2</v>
      </c>
      <c r="G3943" t="str">
        <f>LOOKUP(F3943,{0,6,45},{"F","L","H"})</f>
        <v>F</v>
      </c>
      <c r="H3943" t="s">
        <v>368</v>
      </c>
      <c r="I3943" s="43" t="str">
        <f>IFERROR(VLOOKUP(#REF!,#REF!,2,FALSE),"No")</f>
        <v>No</v>
      </c>
      <c r="J3943" s="139">
        <v>3</v>
      </c>
      <c r="K3943" s="148">
        <v>212</v>
      </c>
      <c r="L3943" s="148"/>
      <c r="M3943" s="148"/>
      <c r="N3943" s="148"/>
      <c r="O3943" s="148"/>
      <c r="P3943" s="148"/>
      <c r="Q3943" s="148"/>
      <c r="R3943" s="148"/>
      <c r="S3943" s="148"/>
      <c r="T3943" s="148"/>
      <c r="U3943" s="148"/>
      <c r="V3943" s="148"/>
      <c r="W3943" s="148"/>
      <c r="X3943" s="139">
        <v>4</v>
      </c>
      <c r="Y3943" s="148">
        <v>51.67</v>
      </c>
      <c r="Z3943" s="148">
        <v>6</v>
      </c>
      <c r="AA3943" s="148">
        <v>948.33</v>
      </c>
      <c r="AB3943" s="148"/>
      <c r="AC3943" s="148"/>
      <c r="AD3943" s="148"/>
      <c r="AE3943" s="148"/>
      <c r="AF3943" s="148"/>
      <c r="AG3943" s="148"/>
      <c r="AH3943" s="148"/>
      <c r="AI3943" s="148"/>
      <c r="AJ3943" s="148"/>
      <c r="AK3943" s="148"/>
      <c r="AL3943" s="139">
        <v>0</v>
      </c>
      <c r="AM3943" s="139">
        <v>0</v>
      </c>
      <c r="AN3943" s="148">
        <f t="shared" si="550"/>
        <v>1000</v>
      </c>
      <c r="AO3943" s="148">
        <f t="shared" si="551"/>
        <v>212</v>
      </c>
      <c r="AP3943" s="148">
        <v>1</v>
      </c>
      <c r="AQ3943" s="140">
        <v>2</v>
      </c>
      <c r="AS3943" s="42">
        <f t="shared" si="552"/>
        <v>15472.497300184001</v>
      </c>
      <c r="AT3943" s="101">
        <f t="shared" si="553"/>
        <v>0</v>
      </c>
      <c r="AU3943" s="42">
        <f t="shared" si="554"/>
        <v>15472.497300184001</v>
      </c>
      <c r="AV3943" s="42">
        <f t="shared" si="555"/>
        <v>29489.738610737026</v>
      </c>
      <c r="AW3943" s="102">
        <f t="shared" si="556"/>
        <v>15242</v>
      </c>
      <c r="AX3943" s="43">
        <f t="shared" si="549"/>
        <v>3</v>
      </c>
      <c r="AY3943" s="43" t="str">
        <f t="shared" si="557"/>
        <v>UTTSS</v>
      </c>
    </row>
    <row r="3944" spans="1:51" hidden="1" x14ac:dyDescent="0.2">
      <c r="A3944" s="38">
        <v>3937</v>
      </c>
      <c r="B3944" t="s">
        <v>362</v>
      </c>
      <c r="C3944" t="s">
        <v>289</v>
      </c>
      <c r="D3944">
        <v>550</v>
      </c>
      <c r="E3944" t="s">
        <v>1239</v>
      </c>
      <c r="F3944">
        <v>2</v>
      </c>
      <c r="G3944" t="str">
        <f>LOOKUP(F3944,{0,6,45},{"F","L","H"})</f>
        <v>F</v>
      </c>
      <c r="H3944" t="s">
        <v>5440</v>
      </c>
      <c r="I3944" s="43" t="str">
        <f>IFERROR(VLOOKUP(#REF!,#REF!,2,FALSE),"No")</f>
        <v>No</v>
      </c>
      <c r="J3944" s="139">
        <v>0.75</v>
      </c>
      <c r="K3944" s="148">
        <v>44</v>
      </c>
      <c r="L3944" s="148"/>
      <c r="M3944" s="148"/>
      <c r="N3944" s="148"/>
      <c r="O3944" s="148"/>
      <c r="P3944" s="148"/>
      <c r="Q3944" s="148"/>
      <c r="R3944" s="148"/>
      <c r="S3944" s="148"/>
      <c r="T3944" s="148"/>
      <c r="U3944" s="148"/>
      <c r="V3944" s="148"/>
      <c r="W3944" s="148"/>
      <c r="X3944" s="139">
        <v>2</v>
      </c>
      <c r="Y3944" s="148">
        <v>1000</v>
      </c>
      <c r="Z3944" s="149"/>
      <c r="AA3944" s="148"/>
      <c r="AB3944" s="148"/>
      <c r="AC3944" s="148"/>
      <c r="AD3944" s="148"/>
      <c r="AE3944" s="148"/>
      <c r="AF3944" s="148"/>
      <c r="AG3944" s="148"/>
      <c r="AH3944" s="148"/>
      <c r="AI3944" s="148"/>
      <c r="AJ3944" s="148"/>
      <c r="AK3944" s="148"/>
      <c r="AL3944" s="139">
        <v>0</v>
      </c>
      <c r="AM3944" s="139">
        <v>0</v>
      </c>
      <c r="AN3944" s="148">
        <f t="shared" si="550"/>
        <v>1000</v>
      </c>
      <c r="AO3944" s="148">
        <f t="shared" si="551"/>
        <v>44</v>
      </c>
      <c r="AP3944" s="148">
        <v>6</v>
      </c>
      <c r="AQ3944" s="140">
        <v>46</v>
      </c>
      <c r="AS3944" s="42">
        <f t="shared" si="552"/>
        <v>2832.873024566491</v>
      </c>
      <c r="AT3944" s="101">
        <f t="shared" si="553"/>
        <v>0</v>
      </c>
      <c r="AU3944" s="42">
        <f t="shared" si="554"/>
        <v>2832.873024566491</v>
      </c>
      <c r="AV3944" s="42">
        <f t="shared" si="555"/>
        <v>706.76003742334854</v>
      </c>
      <c r="AW3944" s="102">
        <f t="shared" si="556"/>
        <v>585.0096169344007</v>
      </c>
      <c r="AX3944" s="43">
        <f t="shared" si="549"/>
        <v>0.75</v>
      </c>
      <c r="AY3944" s="43" t="str">
        <f t="shared" si="557"/>
        <v>UTGS</v>
      </c>
    </row>
    <row r="3945" spans="1:51" hidden="1" x14ac:dyDescent="0.2">
      <c r="A3945" s="38">
        <v>3938</v>
      </c>
      <c r="B3945" t="s">
        <v>362</v>
      </c>
      <c r="C3945" t="s">
        <v>289</v>
      </c>
      <c r="D3945">
        <v>550</v>
      </c>
      <c r="E3945" t="s">
        <v>1245</v>
      </c>
      <c r="F3945">
        <v>2</v>
      </c>
      <c r="G3945" t="str">
        <f>LOOKUP(F3945,{0,6,45},{"F","L","H"})</f>
        <v>F</v>
      </c>
      <c r="H3945" t="s">
        <v>5441</v>
      </c>
      <c r="I3945" s="43" t="str">
        <f>IFERROR(VLOOKUP(#REF!,#REF!,2,FALSE),"No")</f>
        <v>No</v>
      </c>
      <c r="J3945" s="149">
        <v>0.75</v>
      </c>
      <c r="K3945" s="148">
        <v>67</v>
      </c>
      <c r="L3945" s="148"/>
      <c r="M3945" s="148"/>
      <c r="N3945" s="148"/>
      <c r="O3945" s="148"/>
      <c r="P3945" s="148"/>
      <c r="Q3945" s="148"/>
      <c r="R3945" s="148"/>
      <c r="S3945" s="148"/>
      <c r="T3945" s="148"/>
      <c r="U3945" s="148"/>
      <c r="V3945" s="148"/>
      <c r="W3945" s="148"/>
      <c r="X3945" s="139">
        <v>2</v>
      </c>
      <c r="Y3945" s="148">
        <v>1000</v>
      </c>
      <c r="Z3945" s="149"/>
      <c r="AA3945" s="148"/>
      <c r="AB3945" s="149"/>
      <c r="AC3945" s="148"/>
      <c r="AD3945" s="148"/>
      <c r="AE3945" s="148"/>
      <c r="AF3945" s="148"/>
      <c r="AG3945" s="148"/>
      <c r="AH3945" s="148"/>
      <c r="AI3945" s="148"/>
      <c r="AJ3945" s="148"/>
      <c r="AK3945" s="148"/>
      <c r="AL3945" s="139">
        <v>0</v>
      </c>
      <c r="AM3945" s="139">
        <v>0</v>
      </c>
      <c r="AN3945" s="148">
        <f t="shared" si="550"/>
        <v>1000</v>
      </c>
      <c r="AO3945" s="148">
        <f t="shared" si="551"/>
        <v>67</v>
      </c>
      <c r="AP3945" s="148">
        <v>16</v>
      </c>
      <c r="AQ3945" s="140">
        <v>36</v>
      </c>
      <c r="AS3945" s="42">
        <f t="shared" si="552"/>
        <v>4313.6930146807927</v>
      </c>
      <c r="AT3945" s="101">
        <f t="shared" si="553"/>
        <v>0</v>
      </c>
      <c r="AU3945" s="42">
        <f t="shared" si="554"/>
        <v>4313.6930146807927</v>
      </c>
      <c r="AV3945" s="42">
        <f t="shared" si="555"/>
        <v>903.08227004094533</v>
      </c>
      <c r="AW3945" s="102">
        <f t="shared" si="556"/>
        <v>585.0096169344007</v>
      </c>
      <c r="AX3945" s="43">
        <f t="shared" si="549"/>
        <v>0.75</v>
      </c>
      <c r="AY3945" s="43" t="str">
        <f t="shared" si="557"/>
        <v>UTGS</v>
      </c>
    </row>
    <row r="3946" spans="1:51" hidden="1" x14ac:dyDescent="0.2">
      <c r="A3946" s="38">
        <v>3939</v>
      </c>
      <c r="B3946" t="s">
        <v>5806</v>
      </c>
      <c r="C3946" t="s">
        <v>292</v>
      </c>
      <c r="D3946">
        <v>4000</v>
      </c>
      <c r="E3946" t="s">
        <v>207</v>
      </c>
      <c r="F3946">
        <v>5</v>
      </c>
      <c r="G3946" t="str">
        <f>LOOKUP(F3946,{0,6,45},{"F","L","H"})</f>
        <v>F</v>
      </c>
      <c r="H3946" t="s">
        <v>2046</v>
      </c>
      <c r="I3946" s="43" t="str">
        <f>IFERROR(VLOOKUP(#REF!,#REF!,2,FALSE),"No")</f>
        <v>No</v>
      </c>
      <c r="J3946" s="139">
        <v>1.25</v>
      </c>
      <c r="K3946" s="148">
        <v>233</v>
      </c>
      <c r="L3946" s="148"/>
      <c r="M3946" s="148"/>
      <c r="N3946" s="148"/>
      <c r="O3946" s="148"/>
      <c r="P3946" s="148"/>
      <c r="Q3946" s="148"/>
      <c r="R3946" s="148"/>
      <c r="S3946" s="148"/>
      <c r="T3946" s="148"/>
      <c r="U3946" s="148"/>
      <c r="V3946" s="148"/>
      <c r="W3946" s="148"/>
      <c r="X3946" s="139">
        <v>4</v>
      </c>
      <c r="Y3946" s="148">
        <v>1000</v>
      </c>
      <c r="Z3946" s="149"/>
      <c r="AA3946" s="148"/>
      <c r="AB3946" s="148"/>
      <c r="AC3946" s="148"/>
      <c r="AD3946" s="148"/>
      <c r="AE3946" s="148"/>
      <c r="AF3946" s="148"/>
      <c r="AG3946" s="148"/>
      <c r="AH3946" s="148"/>
      <c r="AI3946" s="148"/>
      <c r="AJ3946" s="148"/>
      <c r="AK3946" s="148"/>
      <c r="AL3946" s="139">
        <v>0</v>
      </c>
      <c r="AM3946" s="139">
        <v>0</v>
      </c>
      <c r="AN3946" s="148">
        <f t="shared" si="550"/>
        <v>1000</v>
      </c>
      <c r="AO3946" s="148">
        <f t="shared" si="551"/>
        <v>233</v>
      </c>
      <c r="AP3946" s="148">
        <v>1</v>
      </c>
      <c r="AQ3946" s="140">
        <v>1</v>
      </c>
      <c r="AS3946" s="42">
        <f t="shared" si="552"/>
        <v>17361.640334636188</v>
      </c>
      <c r="AT3946" s="101">
        <f t="shared" si="553"/>
        <v>0</v>
      </c>
      <c r="AU3946" s="42">
        <f t="shared" si="554"/>
        <v>17361.640334636188</v>
      </c>
      <c r="AV3946" s="42">
        <f t="shared" si="555"/>
        <v>39680.961721474036</v>
      </c>
      <c r="AW3946" s="102">
        <f t="shared" si="556"/>
        <v>2145.6666666666665</v>
      </c>
      <c r="AX3946" s="43">
        <f t="shared" si="549"/>
        <v>1.25</v>
      </c>
      <c r="AY3946" s="43" t="str">
        <f t="shared" si="557"/>
        <v>UTFS</v>
      </c>
    </row>
    <row r="3947" spans="1:51" hidden="1" x14ac:dyDescent="0.2">
      <c r="A3947" s="38">
        <v>3940</v>
      </c>
      <c r="B3947" t="s">
        <v>362</v>
      </c>
      <c r="C3947" t="s">
        <v>289</v>
      </c>
      <c r="D3947">
        <v>428</v>
      </c>
      <c r="E3947" t="s">
        <v>1238</v>
      </c>
      <c r="F3947">
        <v>2</v>
      </c>
      <c r="G3947" t="str">
        <f>LOOKUP(F3947,{0,6,45},{"F","L","H"})</f>
        <v>F</v>
      </c>
      <c r="H3947" t="s">
        <v>5442</v>
      </c>
      <c r="I3947" s="43" t="str">
        <f>IFERROR(VLOOKUP(#REF!,#REF!,2,FALSE),"No")</f>
        <v>No</v>
      </c>
      <c r="J3947" s="139">
        <v>1.25</v>
      </c>
      <c r="K3947" s="148">
        <v>104</v>
      </c>
      <c r="L3947" s="148"/>
      <c r="M3947" s="148"/>
      <c r="N3947" s="148"/>
      <c r="O3947" s="148"/>
      <c r="P3947" s="148"/>
      <c r="Q3947" s="148"/>
      <c r="R3947" s="148"/>
      <c r="S3947" s="148"/>
      <c r="T3947" s="148"/>
      <c r="U3947" s="148"/>
      <c r="V3947" s="148"/>
      <c r="W3947" s="148"/>
      <c r="X3947" s="139">
        <v>2</v>
      </c>
      <c r="Y3947" s="148">
        <v>11</v>
      </c>
      <c r="Z3947" s="149">
        <v>4</v>
      </c>
      <c r="AA3947" s="148">
        <v>869.12</v>
      </c>
      <c r="AB3947" s="148">
        <v>6</v>
      </c>
      <c r="AC3947" s="148">
        <v>119.88</v>
      </c>
      <c r="AD3947" s="148"/>
      <c r="AE3947" s="148"/>
      <c r="AF3947" s="148"/>
      <c r="AG3947" s="148"/>
      <c r="AH3947" s="148"/>
      <c r="AI3947" s="148"/>
      <c r="AJ3947" s="148"/>
      <c r="AK3947" s="148"/>
      <c r="AL3947" s="139">
        <v>0</v>
      </c>
      <c r="AM3947" s="139">
        <v>0</v>
      </c>
      <c r="AN3947" s="148">
        <f t="shared" si="550"/>
        <v>1000</v>
      </c>
      <c r="AO3947" s="148">
        <f t="shared" si="551"/>
        <v>104</v>
      </c>
      <c r="AP3947" s="148">
        <v>3</v>
      </c>
      <c r="AQ3947" s="140">
        <v>48</v>
      </c>
      <c r="AS3947" s="42">
        <f t="shared" si="552"/>
        <v>7749.4016944298874</v>
      </c>
      <c r="AT3947" s="101">
        <f t="shared" si="553"/>
        <v>0</v>
      </c>
      <c r="AU3947" s="42">
        <f t="shared" si="554"/>
        <v>7749.4016944298874</v>
      </c>
      <c r="AV3947" s="42">
        <f t="shared" si="555"/>
        <v>875.86770253070915</v>
      </c>
      <c r="AW3947" s="102">
        <f t="shared" si="556"/>
        <v>585.0096169344007</v>
      </c>
      <c r="AX3947" s="43">
        <f t="shared" si="549"/>
        <v>1.25</v>
      </c>
      <c r="AY3947" s="43" t="str">
        <f t="shared" si="557"/>
        <v>UTGS</v>
      </c>
    </row>
    <row r="3948" spans="1:51" hidden="1" x14ac:dyDescent="0.2">
      <c r="A3948" s="38">
        <v>3941</v>
      </c>
      <c r="B3948" t="s">
        <v>5806</v>
      </c>
      <c r="C3948" t="s">
        <v>289</v>
      </c>
      <c r="D3948">
        <v>21100</v>
      </c>
      <c r="E3948" t="s">
        <v>197</v>
      </c>
      <c r="F3948">
        <v>5</v>
      </c>
      <c r="G3948" t="str">
        <f>LOOKUP(F3948,{0,6,45},{"F","L","H"})</f>
        <v>F</v>
      </c>
      <c r="H3948" t="s">
        <v>1706</v>
      </c>
      <c r="I3948" s="43" t="str">
        <f>IFERROR(VLOOKUP(#REF!,#REF!,2,FALSE),"No")</f>
        <v>No</v>
      </c>
      <c r="J3948" s="139">
        <v>2</v>
      </c>
      <c r="K3948" s="148">
        <v>195</v>
      </c>
      <c r="L3948" s="148"/>
      <c r="M3948" s="148"/>
      <c r="N3948" s="148"/>
      <c r="O3948" s="148"/>
      <c r="P3948" s="148"/>
      <c r="Q3948" s="148"/>
      <c r="R3948" s="148"/>
      <c r="S3948" s="148"/>
      <c r="T3948" s="148"/>
      <c r="U3948" s="148"/>
      <c r="V3948" s="148"/>
      <c r="W3948" s="148"/>
      <c r="X3948" s="139">
        <v>4</v>
      </c>
      <c r="Y3948" s="148">
        <v>1000</v>
      </c>
      <c r="Z3948" s="148"/>
      <c r="AA3948" s="148"/>
      <c r="AB3948" s="148"/>
      <c r="AC3948" s="148"/>
      <c r="AD3948" s="148"/>
      <c r="AE3948" s="148"/>
      <c r="AF3948" s="148"/>
      <c r="AG3948" s="148"/>
      <c r="AH3948" s="148"/>
      <c r="AI3948" s="148"/>
      <c r="AJ3948" s="148"/>
      <c r="AK3948" s="148"/>
      <c r="AL3948" s="139">
        <v>0</v>
      </c>
      <c r="AM3948" s="139">
        <v>0</v>
      </c>
      <c r="AN3948" s="148">
        <f t="shared" si="550"/>
        <v>1000</v>
      </c>
      <c r="AO3948" s="148">
        <f t="shared" si="551"/>
        <v>195</v>
      </c>
      <c r="AP3948" s="148">
        <v>2</v>
      </c>
      <c r="AQ3948" s="140">
        <v>2</v>
      </c>
      <c r="AS3948" s="42">
        <f t="shared" si="552"/>
        <v>14231.778177056038</v>
      </c>
      <c r="AT3948" s="101">
        <f t="shared" si="553"/>
        <v>0</v>
      </c>
      <c r="AU3948" s="42">
        <f t="shared" si="554"/>
        <v>14231.778177056038</v>
      </c>
      <c r="AV3948" s="42">
        <f t="shared" si="555"/>
        <v>19840.480860737018</v>
      </c>
      <c r="AW3948" s="102">
        <f t="shared" si="556"/>
        <v>18747.149999999998</v>
      </c>
      <c r="AX3948" s="43">
        <f t="shared" si="549"/>
        <v>2</v>
      </c>
      <c r="AY3948" s="43" t="str">
        <f t="shared" si="557"/>
        <v>UTGS</v>
      </c>
    </row>
    <row r="3949" spans="1:51" hidden="1" x14ac:dyDescent="0.2">
      <c r="A3949" s="38">
        <v>3942</v>
      </c>
      <c r="B3949" t="s">
        <v>5806</v>
      </c>
      <c r="C3949" t="s">
        <v>292</v>
      </c>
      <c r="D3949">
        <v>14500</v>
      </c>
      <c r="E3949" t="s">
        <v>215</v>
      </c>
      <c r="F3949">
        <v>5</v>
      </c>
      <c r="G3949" t="str">
        <f>LOOKUP(F3949,{0,6,45},{"F","L","H"})</f>
        <v>F</v>
      </c>
      <c r="H3949" t="s">
        <v>5786</v>
      </c>
      <c r="I3949" s="43" t="str">
        <f>IFERROR(VLOOKUP(#REF!,#REF!,2,FALSE),"No")</f>
        <v>No</v>
      </c>
      <c r="J3949" s="139">
        <v>2</v>
      </c>
      <c r="K3949" s="148">
        <v>567</v>
      </c>
      <c r="L3949" s="148"/>
      <c r="M3949" s="148"/>
      <c r="N3949" s="148"/>
      <c r="O3949" s="148"/>
      <c r="P3949" s="148"/>
      <c r="Q3949" s="148"/>
      <c r="R3949" s="148"/>
      <c r="S3949" s="148"/>
      <c r="T3949" s="148"/>
      <c r="U3949" s="148"/>
      <c r="V3949" s="148"/>
      <c r="W3949" s="148"/>
      <c r="X3949" s="139">
        <v>4</v>
      </c>
      <c r="Y3949" s="148">
        <v>1000</v>
      </c>
      <c r="Z3949" s="148"/>
      <c r="AA3949" s="148"/>
      <c r="AB3949" s="148"/>
      <c r="AC3949" s="148"/>
      <c r="AD3949" s="148"/>
      <c r="AE3949" s="148"/>
      <c r="AF3949" s="148"/>
      <c r="AG3949" s="148"/>
      <c r="AH3949" s="148"/>
      <c r="AI3949" s="148"/>
      <c r="AJ3949" s="148"/>
      <c r="AK3949" s="148"/>
      <c r="AL3949" s="139">
        <v>0</v>
      </c>
      <c r="AM3949" s="139">
        <v>0</v>
      </c>
      <c r="AN3949" s="148">
        <f t="shared" si="550"/>
        <v>1000</v>
      </c>
      <c r="AO3949" s="148">
        <f t="shared" si="551"/>
        <v>567</v>
      </c>
      <c r="AP3949" s="148">
        <v>1</v>
      </c>
      <c r="AQ3949" s="140">
        <v>2</v>
      </c>
      <c r="AS3949" s="42">
        <f t="shared" si="552"/>
        <v>41381.631930209092</v>
      </c>
      <c r="AT3949" s="101">
        <f t="shared" si="553"/>
        <v>0</v>
      </c>
      <c r="AU3949" s="42">
        <f t="shared" si="554"/>
        <v>41381.631930209092</v>
      </c>
      <c r="AV3949" s="42">
        <f t="shared" si="555"/>
        <v>19840.480860737018</v>
      </c>
      <c r="AW3949" s="102">
        <f t="shared" si="556"/>
        <v>10791.333333333334</v>
      </c>
      <c r="AX3949" s="43">
        <f t="shared" si="549"/>
        <v>2</v>
      </c>
      <c r="AY3949" s="43" t="str">
        <f t="shared" si="557"/>
        <v>UTFS</v>
      </c>
    </row>
    <row r="3950" spans="1:51" hidden="1" x14ac:dyDescent="0.2">
      <c r="A3950" s="38">
        <v>3943</v>
      </c>
      <c r="B3950" t="s">
        <v>5806</v>
      </c>
      <c r="C3950" t="s">
        <v>292</v>
      </c>
      <c r="D3950">
        <v>3897</v>
      </c>
      <c r="E3950" t="s">
        <v>217</v>
      </c>
      <c r="F3950">
        <v>2</v>
      </c>
      <c r="G3950" t="str">
        <f>LOOKUP(F3950,{0,6,45},{"F","L","H"})</f>
        <v>F</v>
      </c>
      <c r="H3950" t="s">
        <v>2027</v>
      </c>
      <c r="I3950" s="43" t="str">
        <f>IFERROR(VLOOKUP(#REF!,#REF!,2,FALSE),"No")</f>
        <v>No</v>
      </c>
      <c r="J3950" s="139">
        <v>1.25</v>
      </c>
      <c r="K3950" s="148">
        <v>129</v>
      </c>
      <c r="L3950" s="148"/>
      <c r="M3950" s="148"/>
      <c r="N3950" s="148"/>
      <c r="O3950" s="148"/>
      <c r="P3950" s="148"/>
      <c r="Q3950" s="148"/>
      <c r="R3950" s="148"/>
      <c r="S3950" s="148"/>
      <c r="T3950" s="148"/>
      <c r="U3950" s="148"/>
      <c r="V3950" s="148"/>
      <c r="W3950" s="148"/>
      <c r="X3950" s="139">
        <v>1.25</v>
      </c>
      <c r="Y3950" s="148">
        <v>81</v>
      </c>
      <c r="Z3950" s="149">
        <v>2</v>
      </c>
      <c r="AA3950" s="148">
        <v>271</v>
      </c>
      <c r="AB3950" s="149">
        <v>8</v>
      </c>
      <c r="AC3950" s="148">
        <v>648</v>
      </c>
      <c r="AD3950" s="148"/>
      <c r="AE3950" s="148"/>
      <c r="AF3950" s="148"/>
      <c r="AG3950" s="148"/>
      <c r="AH3950" s="148"/>
      <c r="AI3950" s="148"/>
      <c r="AJ3950" s="148"/>
      <c r="AK3950" s="148"/>
      <c r="AL3950" s="139">
        <v>0</v>
      </c>
      <c r="AM3950" s="139">
        <v>0</v>
      </c>
      <c r="AN3950" s="148">
        <f t="shared" si="550"/>
        <v>1000</v>
      </c>
      <c r="AO3950" s="148">
        <f t="shared" si="551"/>
        <v>129</v>
      </c>
      <c r="AP3950" s="148">
        <v>15</v>
      </c>
      <c r="AQ3950" s="140">
        <v>18</v>
      </c>
      <c r="AS3950" s="42">
        <f t="shared" si="552"/>
        <v>9612.2386402063021</v>
      </c>
      <c r="AT3950" s="101">
        <f t="shared" si="553"/>
        <v>0</v>
      </c>
      <c r="AU3950" s="42">
        <f t="shared" si="554"/>
        <v>9612.2386402063021</v>
      </c>
      <c r="AV3950" s="42">
        <f t="shared" si="555"/>
        <v>3261.554540081891</v>
      </c>
      <c r="AW3950" s="102">
        <f t="shared" si="556"/>
        <v>2145.6666666666665</v>
      </c>
      <c r="AX3950" s="43">
        <f t="shared" si="549"/>
        <v>1.25</v>
      </c>
      <c r="AY3950" s="43" t="str">
        <f t="shared" si="557"/>
        <v>UTFS</v>
      </c>
    </row>
    <row r="3951" spans="1:51" hidden="1" x14ac:dyDescent="0.2">
      <c r="A3951" s="38">
        <v>3944</v>
      </c>
      <c r="B3951" t="s">
        <v>362</v>
      </c>
      <c r="C3951" t="s">
        <v>289</v>
      </c>
      <c r="D3951">
        <v>540</v>
      </c>
      <c r="E3951" t="s">
        <v>195</v>
      </c>
      <c r="F3951">
        <v>0.25</v>
      </c>
      <c r="G3951" t="str">
        <f>LOOKUP(F3951,{0,6,45},{"F","L","H"})</f>
        <v>F</v>
      </c>
      <c r="H3951" t="s">
        <v>5443</v>
      </c>
      <c r="I3951" s="43" t="str">
        <f>IFERROR(VLOOKUP(#REF!,#REF!,2,FALSE),"No")</f>
        <v>No</v>
      </c>
      <c r="J3951" s="139">
        <v>0.75</v>
      </c>
      <c r="K3951" s="148">
        <v>57</v>
      </c>
      <c r="L3951" s="148"/>
      <c r="M3951" s="148"/>
      <c r="N3951" s="148"/>
      <c r="O3951" s="148"/>
      <c r="P3951" s="148"/>
      <c r="Q3951" s="148"/>
      <c r="R3951" s="148"/>
      <c r="S3951" s="148"/>
      <c r="T3951" s="148"/>
      <c r="U3951" s="148"/>
      <c r="V3951" s="148"/>
      <c r="W3951" s="148"/>
      <c r="X3951" s="139">
        <v>2</v>
      </c>
      <c r="Y3951" s="148">
        <v>1000</v>
      </c>
      <c r="Z3951" s="148"/>
      <c r="AA3951" s="148"/>
      <c r="AB3951" s="148"/>
      <c r="AC3951" s="148"/>
      <c r="AD3951" s="148"/>
      <c r="AE3951" s="148"/>
      <c r="AF3951" s="148"/>
      <c r="AG3951" s="148"/>
      <c r="AH3951" s="148"/>
      <c r="AI3951" s="148"/>
      <c r="AJ3951" s="148"/>
      <c r="AK3951" s="148"/>
      <c r="AL3951" s="139">
        <v>0</v>
      </c>
      <c r="AM3951" s="139">
        <v>0</v>
      </c>
      <c r="AN3951" s="148">
        <f t="shared" si="550"/>
        <v>1000</v>
      </c>
      <c r="AO3951" s="148">
        <f t="shared" si="551"/>
        <v>57</v>
      </c>
      <c r="AP3951" s="148">
        <v>8</v>
      </c>
      <c r="AQ3951" s="140">
        <v>8</v>
      </c>
      <c r="AS3951" s="42">
        <f t="shared" si="552"/>
        <v>3669.8582363702267</v>
      </c>
      <c r="AT3951" s="101">
        <f t="shared" si="553"/>
        <v>0</v>
      </c>
      <c r="AU3951" s="42">
        <f t="shared" si="554"/>
        <v>3669.8582363702267</v>
      </c>
      <c r="AV3951" s="42">
        <f t="shared" si="555"/>
        <v>4063.870215184254</v>
      </c>
      <c r="AW3951" s="102">
        <f t="shared" si="556"/>
        <v>585.0096169344007</v>
      </c>
      <c r="AX3951" s="43">
        <f t="shared" si="549"/>
        <v>0.75</v>
      </c>
      <c r="AY3951" s="43" t="str">
        <f t="shared" si="557"/>
        <v>UTGS</v>
      </c>
    </row>
    <row r="3952" spans="1:51" hidden="1" x14ac:dyDescent="0.2">
      <c r="A3952" s="38">
        <v>3945</v>
      </c>
      <c r="B3952" t="s">
        <v>5806</v>
      </c>
      <c r="C3952" t="s">
        <v>5746</v>
      </c>
      <c r="D3952">
        <v>14487</v>
      </c>
      <c r="E3952" t="s">
        <v>291</v>
      </c>
      <c r="F3952">
        <v>5</v>
      </c>
      <c r="G3952" t="str">
        <f>LOOKUP(F3952,{0,6,45},{"F","L","H"})</f>
        <v>F</v>
      </c>
      <c r="H3952" t="s">
        <v>699</v>
      </c>
      <c r="I3952" s="43" t="str">
        <f>IFERROR(VLOOKUP(#REF!,#REF!,2,FALSE),"No")</f>
        <v>No</v>
      </c>
      <c r="J3952" s="139">
        <v>2</v>
      </c>
      <c r="K3952" s="148">
        <v>140</v>
      </c>
      <c r="L3952" s="148"/>
      <c r="M3952" s="148"/>
      <c r="N3952" s="148"/>
      <c r="O3952" s="148"/>
      <c r="P3952" s="148"/>
      <c r="Q3952" s="148"/>
      <c r="R3952" s="148"/>
      <c r="S3952" s="148"/>
      <c r="T3952" s="148"/>
      <c r="U3952" s="148"/>
      <c r="V3952" s="148"/>
      <c r="W3952" s="148"/>
      <c r="X3952" s="139">
        <v>2</v>
      </c>
      <c r="Y3952" s="148">
        <v>1000</v>
      </c>
      <c r="Z3952" s="148"/>
      <c r="AA3952" s="148"/>
      <c r="AB3952" s="148"/>
      <c r="AC3952" s="148"/>
      <c r="AD3952" s="148"/>
      <c r="AE3952" s="148"/>
      <c r="AF3952" s="148"/>
      <c r="AG3952" s="148"/>
      <c r="AH3952" s="148"/>
      <c r="AI3952" s="148"/>
      <c r="AJ3952" s="148"/>
      <c r="AK3952" s="148"/>
      <c r="AL3952" s="139">
        <v>0</v>
      </c>
      <c r="AM3952" s="139">
        <v>0</v>
      </c>
      <c r="AN3952" s="148">
        <f t="shared" si="550"/>
        <v>1000</v>
      </c>
      <c r="AO3952" s="148">
        <f t="shared" si="551"/>
        <v>140</v>
      </c>
      <c r="AP3952" s="148">
        <v>4</v>
      </c>
      <c r="AQ3952" s="140">
        <v>4</v>
      </c>
      <c r="AS3952" s="42">
        <f t="shared" si="552"/>
        <v>10217.686896347925</v>
      </c>
      <c r="AT3952" s="101">
        <f t="shared" si="553"/>
        <v>0</v>
      </c>
      <c r="AU3952" s="42">
        <f t="shared" si="554"/>
        <v>10217.686896347925</v>
      </c>
      <c r="AV3952" s="42">
        <f t="shared" si="555"/>
        <v>8127.740430368508</v>
      </c>
      <c r="AW3952" s="102">
        <f t="shared" si="556"/>
        <v>10791.333333333334</v>
      </c>
      <c r="AX3952" s="43">
        <f t="shared" si="549"/>
        <v>2</v>
      </c>
      <c r="AY3952" s="43" t="str">
        <f t="shared" si="557"/>
        <v>UTTSS</v>
      </c>
    </row>
    <row r="3953" spans="1:51" hidden="1" x14ac:dyDescent="0.2">
      <c r="A3953" s="38">
        <v>3946</v>
      </c>
      <c r="B3953" t="s">
        <v>5806</v>
      </c>
      <c r="C3953" t="s">
        <v>292</v>
      </c>
      <c r="D3953">
        <v>3300</v>
      </c>
      <c r="E3953" t="s">
        <v>207</v>
      </c>
      <c r="F3953">
        <v>2</v>
      </c>
      <c r="G3953" t="str">
        <f>LOOKUP(F3953,{0,6,45},{"F","L","H"})</f>
        <v>F</v>
      </c>
      <c r="H3953" t="s">
        <v>5444</v>
      </c>
      <c r="I3953" s="43" t="str">
        <f>IFERROR(VLOOKUP(#REF!,#REF!,2,FALSE),"No")</f>
        <v>No</v>
      </c>
      <c r="J3953" s="139">
        <v>1.25</v>
      </c>
      <c r="K3953" s="148">
        <v>81</v>
      </c>
      <c r="L3953" s="148"/>
      <c r="M3953" s="148"/>
      <c r="N3953" s="148"/>
      <c r="O3953" s="148"/>
      <c r="P3953" s="148"/>
      <c r="Q3953" s="148"/>
      <c r="R3953" s="148"/>
      <c r="S3953" s="148"/>
      <c r="T3953" s="148"/>
      <c r="U3953" s="148"/>
      <c r="V3953" s="148"/>
      <c r="W3953" s="148"/>
      <c r="X3953" s="139">
        <v>2</v>
      </c>
      <c r="Y3953" s="148">
        <v>690.22</v>
      </c>
      <c r="Z3953" s="148">
        <v>4</v>
      </c>
      <c r="AA3953" s="148">
        <v>309.77999999999997</v>
      </c>
      <c r="AB3953" s="148"/>
      <c r="AC3953" s="148"/>
      <c r="AD3953" s="148"/>
      <c r="AE3953" s="148"/>
      <c r="AF3953" s="148"/>
      <c r="AG3953" s="148"/>
      <c r="AH3953" s="148"/>
      <c r="AI3953" s="148"/>
      <c r="AJ3953" s="148"/>
      <c r="AK3953" s="148"/>
      <c r="AL3953" s="139">
        <v>0</v>
      </c>
      <c r="AM3953" s="139">
        <v>0</v>
      </c>
      <c r="AN3953" s="148">
        <f t="shared" si="550"/>
        <v>1000</v>
      </c>
      <c r="AO3953" s="148">
        <f t="shared" si="551"/>
        <v>81</v>
      </c>
      <c r="AP3953" s="148">
        <v>2</v>
      </c>
      <c r="AQ3953" s="140">
        <v>2</v>
      </c>
      <c r="AS3953" s="42">
        <f t="shared" si="552"/>
        <v>6035.591704315585</v>
      </c>
      <c r="AT3953" s="101">
        <f t="shared" si="553"/>
        <v>0</v>
      </c>
      <c r="AU3953" s="42">
        <f t="shared" si="554"/>
        <v>6035.591704315585</v>
      </c>
      <c r="AV3953" s="42">
        <f t="shared" si="555"/>
        <v>17366.042160737015</v>
      </c>
      <c r="AW3953" s="102">
        <f t="shared" si="556"/>
        <v>2145.6666666666665</v>
      </c>
      <c r="AX3953" s="43">
        <f t="shared" si="549"/>
        <v>1.25</v>
      </c>
      <c r="AY3953" s="43" t="str">
        <f t="shared" si="557"/>
        <v>UTFS</v>
      </c>
    </row>
    <row r="3954" spans="1:51" hidden="1" x14ac:dyDescent="0.2">
      <c r="A3954" s="38">
        <v>3947</v>
      </c>
      <c r="B3954" t="s">
        <v>362</v>
      </c>
      <c r="C3954" t="s">
        <v>289</v>
      </c>
      <c r="D3954">
        <v>320</v>
      </c>
      <c r="E3954" t="s">
        <v>1228</v>
      </c>
      <c r="F3954">
        <v>0.25</v>
      </c>
      <c r="G3954" t="str">
        <f>LOOKUP(F3954,{0,6,45},{"F","L","H"})</f>
        <v>F</v>
      </c>
      <c r="H3954" t="s">
        <v>5445</v>
      </c>
      <c r="I3954" s="43" t="str">
        <f>IFERROR(VLOOKUP(#REF!,#REF!,2,FALSE),"No")</f>
        <v>No</v>
      </c>
      <c r="J3954" s="139">
        <v>0.5</v>
      </c>
      <c r="K3954" s="148">
        <v>34</v>
      </c>
      <c r="L3954" s="148"/>
      <c r="M3954" s="148"/>
      <c r="N3954" s="148"/>
      <c r="O3954" s="148"/>
      <c r="P3954" s="148"/>
      <c r="Q3954" s="148"/>
      <c r="R3954" s="148"/>
      <c r="S3954" s="148"/>
      <c r="T3954" s="148"/>
      <c r="U3954" s="148"/>
      <c r="V3954" s="148"/>
      <c r="W3954" s="148"/>
      <c r="X3954" s="139">
        <v>2</v>
      </c>
      <c r="Y3954" s="148">
        <v>1000</v>
      </c>
      <c r="Z3954" s="149"/>
      <c r="AA3954" s="148"/>
      <c r="AB3954" s="148"/>
      <c r="AC3954" s="148"/>
      <c r="AD3954" s="148"/>
      <c r="AE3954" s="148"/>
      <c r="AF3954" s="148"/>
      <c r="AG3954" s="148"/>
      <c r="AH3954" s="148"/>
      <c r="AI3954" s="148"/>
      <c r="AJ3954" s="148"/>
      <c r="AK3954" s="148"/>
      <c r="AL3954" s="139">
        <v>0</v>
      </c>
      <c r="AM3954" s="139">
        <v>0</v>
      </c>
      <c r="AN3954" s="148">
        <f t="shared" si="550"/>
        <v>1000</v>
      </c>
      <c r="AO3954" s="148">
        <f t="shared" si="551"/>
        <v>34</v>
      </c>
      <c r="AP3954" s="148">
        <v>9</v>
      </c>
      <c r="AQ3954" s="140">
        <v>9</v>
      </c>
      <c r="AS3954" s="42">
        <f t="shared" si="552"/>
        <v>2325.7182462559249</v>
      </c>
      <c r="AT3954" s="101">
        <f t="shared" si="553"/>
        <v>0</v>
      </c>
      <c r="AU3954" s="42">
        <f t="shared" si="554"/>
        <v>2325.7182462559249</v>
      </c>
      <c r="AV3954" s="42">
        <f t="shared" si="555"/>
        <v>3612.3290801637813</v>
      </c>
      <c r="AW3954" s="102">
        <f t="shared" si="556"/>
        <v>431</v>
      </c>
      <c r="AX3954" s="43">
        <f t="shared" si="549"/>
        <v>0.5</v>
      </c>
      <c r="AY3954" s="43" t="str">
        <f t="shared" si="557"/>
        <v>UTGS</v>
      </c>
    </row>
    <row r="3955" spans="1:51" hidden="1" x14ac:dyDescent="0.2">
      <c r="A3955" s="38">
        <v>3948</v>
      </c>
      <c r="B3955" t="s">
        <v>362</v>
      </c>
      <c r="C3955" t="s">
        <v>289</v>
      </c>
      <c r="D3955">
        <v>550</v>
      </c>
      <c r="E3955" t="s">
        <v>1228</v>
      </c>
      <c r="F3955">
        <v>2</v>
      </c>
      <c r="G3955" t="str">
        <f>LOOKUP(F3955,{0,6,45},{"F","L","H"})</f>
        <v>F</v>
      </c>
      <c r="H3955" t="s">
        <v>5446</v>
      </c>
      <c r="I3955" s="43" t="str">
        <f>IFERROR(VLOOKUP(#REF!,#REF!,2,FALSE),"No")</f>
        <v>No</v>
      </c>
      <c r="J3955" s="139">
        <v>0.75</v>
      </c>
      <c r="K3955" s="148">
        <v>29</v>
      </c>
      <c r="L3955" s="148"/>
      <c r="M3955" s="148"/>
      <c r="N3955" s="148"/>
      <c r="O3955" s="148"/>
      <c r="P3955" s="148"/>
      <c r="Q3955" s="148"/>
      <c r="R3955" s="148"/>
      <c r="S3955" s="148"/>
      <c r="T3955" s="148"/>
      <c r="U3955" s="148"/>
      <c r="V3955" s="148"/>
      <c r="W3955" s="148"/>
      <c r="X3955" s="139">
        <v>2</v>
      </c>
      <c r="Y3955" s="148">
        <v>1000</v>
      </c>
      <c r="Z3955" s="149"/>
      <c r="AA3955" s="148"/>
      <c r="AB3955" s="148"/>
      <c r="AC3955" s="148"/>
      <c r="AD3955" s="148"/>
      <c r="AE3955" s="148"/>
      <c r="AF3955" s="148"/>
      <c r="AG3955" s="148"/>
      <c r="AH3955" s="148"/>
      <c r="AI3955" s="148"/>
      <c r="AJ3955" s="148"/>
      <c r="AK3955" s="148"/>
      <c r="AL3955" s="139">
        <v>0</v>
      </c>
      <c r="AM3955" s="139">
        <v>0</v>
      </c>
      <c r="AN3955" s="148">
        <f t="shared" si="550"/>
        <v>1000</v>
      </c>
      <c r="AO3955" s="148">
        <f t="shared" si="551"/>
        <v>29</v>
      </c>
      <c r="AP3955" s="148">
        <v>8</v>
      </c>
      <c r="AQ3955" s="140">
        <v>15</v>
      </c>
      <c r="AS3955" s="42">
        <f t="shared" si="552"/>
        <v>1867.1208571006416</v>
      </c>
      <c r="AT3955" s="101">
        <f t="shared" si="553"/>
        <v>0</v>
      </c>
      <c r="AU3955" s="42">
        <f t="shared" si="554"/>
        <v>1867.1208571006416</v>
      </c>
      <c r="AV3955" s="42">
        <f t="shared" si="555"/>
        <v>2167.3974480982688</v>
      </c>
      <c r="AW3955" s="102">
        <f t="shared" si="556"/>
        <v>585.0096169344007</v>
      </c>
      <c r="AX3955" s="43">
        <f t="shared" si="549"/>
        <v>0.75</v>
      </c>
      <c r="AY3955" s="43" t="str">
        <f t="shared" si="557"/>
        <v>UTGS</v>
      </c>
    </row>
    <row r="3956" spans="1:51" hidden="1" x14ac:dyDescent="0.2">
      <c r="A3956" s="38">
        <v>3949</v>
      </c>
      <c r="B3956" t="s">
        <v>362</v>
      </c>
      <c r="C3956" t="s">
        <v>289</v>
      </c>
      <c r="D3956">
        <v>320</v>
      </c>
      <c r="E3956" t="s">
        <v>1228</v>
      </c>
      <c r="F3956">
        <v>0.25</v>
      </c>
      <c r="G3956" t="str">
        <f>LOOKUP(F3956,{0,6,45},{"F","L","H"})</f>
        <v>F</v>
      </c>
      <c r="H3956" t="s">
        <v>5448</v>
      </c>
      <c r="I3956" s="43" t="str">
        <f>IFERROR(VLOOKUP(#REF!,#REF!,2,FALSE),"No")</f>
        <v>No</v>
      </c>
      <c r="J3956" s="139">
        <v>0.5</v>
      </c>
      <c r="K3956" s="148">
        <v>20</v>
      </c>
      <c r="L3956" s="148"/>
      <c r="M3956" s="148"/>
      <c r="N3956" s="148"/>
      <c r="O3956" s="148"/>
      <c r="P3956" s="148"/>
      <c r="Q3956" s="148"/>
      <c r="R3956" s="148"/>
      <c r="S3956" s="148"/>
      <c r="T3956" s="148"/>
      <c r="U3956" s="148"/>
      <c r="V3956" s="148"/>
      <c r="W3956" s="148"/>
      <c r="X3956" s="139">
        <v>2</v>
      </c>
      <c r="Y3956" s="148">
        <v>604.37</v>
      </c>
      <c r="Z3956" s="148">
        <v>4</v>
      </c>
      <c r="AA3956" s="148">
        <v>395.63</v>
      </c>
      <c r="AB3956" s="148"/>
      <c r="AC3956" s="148"/>
      <c r="AD3956" s="148"/>
      <c r="AE3956" s="148"/>
      <c r="AF3956" s="148"/>
      <c r="AG3956" s="148"/>
      <c r="AH3956" s="148"/>
      <c r="AI3956" s="148"/>
      <c r="AJ3956" s="148"/>
      <c r="AK3956" s="148"/>
      <c r="AL3956" s="139">
        <v>0</v>
      </c>
      <c r="AM3956" s="139">
        <v>0</v>
      </c>
      <c r="AN3956" s="148">
        <f t="shared" si="550"/>
        <v>1000</v>
      </c>
      <c r="AO3956" s="148">
        <f t="shared" si="551"/>
        <v>20</v>
      </c>
      <c r="AP3956" s="148">
        <v>6</v>
      </c>
      <c r="AQ3956" s="140">
        <v>6</v>
      </c>
      <c r="AS3956" s="42">
        <f t="shared" si="552"/>
        <v>1368.0695566211325</v>
      </c>
      <c r="AT3956" s="101">
        <f t="shared" si="553"/>
        <v>0</v>
      </c>
      <c r="AU3956" s="42">
        <f t="shared" si="554"/>
        <v>1368.0695566211325</v>
      </c>
      <c r="AV3956" s="42">
        <f t="shared" si="555"/>
        <v>5891.2714702456724</v>
      </c>
      <c r="AW3956" s="102">
        <f t="shared" si="556"/>
        <v>431</v>
      </c>
      <c r="AX3956" s="43">
        <f t="shared" si="549"/>
        <v>0.5</v>
      </c>
      <c r="AY3956" s="43" t="str">
        <f t="shared" si="557"/>
        <v>UTGS</v>
      </c>
    </row>
    <row r="3957" spans="1:51" hidden="1" x14ac:dyDescent="0.2">
      <c r="A3957" s="38">
        <v>3950</v>
      </c>
      <c r="B3957" t="s">
        <v>362</v>
      </c>
      <c r="C3957" t="s">
        <v>289</v>
      </c>
      <c r="D3957">
        <v>320</v>
      </c>
      <c r="E3957" t="s">
        <v>1228</v>
      </c>
      <c r="F3957">
        <v>0.25</v>
      </c>
      <c r="G3957" t="str">
        <f>LOOKUP(F3957,{0,6,45},{"F","L","H"})</f>
        <v>F</v>
      </c>
      <c r="H3957" t="s">
        <v>5449</v>
      </c>
      <c r="I3957" s="43" t="str">
        <f>IFERROR(VLOOKUP(#REF!,#REF!,2,FALSE),"No")</f>
        <v>No</v>
      </c>
      <c r="J3957" s="139">
        <v>0.5</v>
      </c>
      <c r="K3957" s="148">
        <v>55</v>
      </c>
      <c r="L3957" s="148"/>
      <c r="M3957" s="148"/>
      <c r="N3957" s="148"/>
      <c r="O3957" s="148"/>
      <c r="P3957" s="148"/>
      <c r="Q3957" s="148"/>
      <c r="R3957" s="148"/>
      <c r="S3957" s="148"/>
      <c r="T3957" s="148"/>
      <c r="U3957" s="148"/>
      <c r="V3957" s="148"/>
      <c r="W3957" s="148"/>
      <c r="X3957" s="139">
        <v>2</v>
      </c>
      <c r="Y3957" s="148">
        <v>1000</v>
      </c>
      <c r="Z3957" s="148"/>
      <c r="AA3957" s="148"/>
      <c r="AB3957" s="148"/>
      <c r="AC3957" s="148"/>
      <c r="AD3957" s="148"/>
      <c r="AE3957" s="148"/>
      <c r="AF3957" s="148"/>
      <c r="AG3957" s="148"/>
      <c r="AH3957" s="148"/>
      <c r="AI3957" s="148"/>
      <c r="AJ3957" s="148"/>
      <c r="AK3957" s="148"/>
      <c r="AL3957" s="139">
        <v>0</v>
      </c>
      <c r="AM3957" s="139">
        <v>0</v>
      </c>
      <c r="AN3957" s="148">
        <f t="shared" si="550"/>
        <v>1000</v>
      </c>
      <c r="AO3957" s="148">
        <f t="shared" si="551"/>
        <v>55</v>
      </c>
      <c r="AP3957" s="148">
        <v>6</v>
      </c>
      <c r="AQ3957" s="140">
        <v>6</v>
      </c>
      <c r="AS3957" s="42">
        <f t="shared" si="552"/>
        <v>3762.1912807081139</v>
      </c>
      <c r="AT3957" s="101">
        <f t="shared" si="553"/>
        <v>0</v>
      </c>
      <c r="AU3957" s="42">
        <f t="shared" si="554"/>
        <v>3762.1912807081139</v>
      </c>
      <c r="AV3957" s="42">
        <f t="shared" si="555"/>
        <v>5418.493620245672</v>
      </c>
      <c r="AW3957" s="102">
        <f t="shared" si="556"/>
        <v>431</v>
      </c>
      <c r="AX3957" s="43">
        <f t="shared" si="549"/>
        <v>0.5</v>
      </c>
      <c r="AY3957" s="43" t="str">
        <f t="shared" si="557"/>
        <v>UTGS</v>
      </c>
    </row>
    <row r="3958" spans="1:51" hidden="1" x14ac:dyDescent="0.2">
      <c r="A3958" s="38">
        <v>3951</v>
      </c>
      <c r="B3958" t="s">
        <v>362</v>
      </c>
      <c r="C3958" t="s">
        <v>289</v>
      </c>
      <c r="D3958">
        <v>320</v>
      </c>
      <c r="E3958" t="s">
        <v>1228</v>
      </c>
      <c r="F3958">
        <v>0.25</v>
      </c>
      <c r="G3958" t="str">
        <f>LOOKUP(F3958,{0,6,45},{"F","L","H"})</f>
        <v>F</v>
      </c>
      <c r="H3958" t="s">
        <v>5450</v>
      </c>
      <c r="I3958" s="43" t="str">
        <f>IFERROR(VLOOKUP(#REF!,#REF!,2,FALSE),"No")</f>
        <v>No</v>
      </c>
      <c r="J3958" s="139">
        <v>0.75</v>
      </c>
      <c r="K3958" s="148">
        <v>40</v>
      </c>
      <c r="L3958" s="148"/>
      <c r="M3958" s="148"/>
      <c r="N3958" s="148"/>
      <c r="O3958" s="148"/>
      <c r="P3958" s="148"/>
      <c r="Q3958" s="148"/>
      <c r="R3958" s="148"/>
      <c r="S3958" s="148"/>
      <c r="T3958" s="148"/>
      <c r="U3958" s="148"/>
      <c r="V3958" s="148"/>
      <c r="W3958" s="148"/>
      <c r="X3958" s="139">
        <v>2</v>
      </c>
      <c r="Y3958" s="148">
        <v>1000</v>
      </c>
      <c r="Z3958" s="149"/>
      <c r="AA3958" s="148"/>
      <c r="AB3958" s="148"/>
      <c r="AC3958" s="148"/>
      <c r="AD3958" s="148"/>
      <c r="AE3958" s="148"/>
      <c r="AF3958" s="148"/>
      <c r="AG3958" s="148"/>
      <c r="AH3958" s="148"/>
      <c r="AI3958" s="148"/>
      <c r="AJ3958" s="148"/>
      <c r="AK3958" s="148"/>
      <c r="AL3958" s="139">
        <v>0</v>
      </c>
      <c r="AM3958" s="139">
        <v>0</v>
      </c>
      <c r="AN3958" s="148">
        <f t="shared" si="550"/>
        <v>1000</v>
      </c>
      <c r="AO3958" s="148">
        <f t="shared" si="551"/>
        <v>40</v>
      </c>
      <c r="AP3958" s="148">
        <v>7</v>
      </c>
      <c r="AQ3958" s="140">
        <v>7</v>
      </c>
      <c r="AS3958" s="42">
        <f t="shared" si="552"/>
        <v>2575.3391132422644</v>
      </c>
      <c r="AT3958" s="101">
        <f t="shared" si="553"/>
        <v>0</v>
      </c>
      <c r="AU3958" s="42">
        <f t="shared" si="554"/>
        <v>2575.3391132422644</v>
      </c>
      <c r="AV3958" s="42">
        <f t="shared" si="555"/>
        <v>4644.4231030677192</v>
      </c>
      <c r="AW3958" s="102">
        <f t="shared" si="556"/>
        <v>431</v>
      </c>
      <c r="AX3958" s="43">
        <f t="shared" si="549"/>
        <v>0.75</v>
      </c>
      <c r="AY3958" s="43" t="str">
        <f t="shared" si="557"/>
        <v>UTGS</v>
      </c>
    </row>
    <row r="3959" spans="1:51" hidden="1" x14ac:dyDescent="0.2">
      <c r="A3959" s="38">
        <v>3952</v>
      </c>
      <c r="B3959" t="s">
        <v>362</v>
      </c>
      <c r="C3959" t="s">
        <v>289</v>
      </c>
      <c r="D3959">
        <v>320</v>
      </c>
      <c r="E3959" t="s">
        <v>1239</v>
      </c>
      <c r="F3959">
        <v>0.25</v>
      </c>
      <c r="G3959" t="str">
        <f>LOOKUP(F3959,{0,6,45},{"F","L","H"})</f>
        <v>F</v>
      </c>
      <c r="H3959" t="s">
        <v>5451</v>
      </c>
      <c r="I3959" s="43" t="str">
        <f>IFERROR(VLOOKUP(#REF!,#REF!,2,FALSE),"No")</f>
        <v>No</v>
      </c>
      <c r="J3959" s="139">
        <v>0.5</v>
      </c>
      <c r="K3959" s="148">
        <v>20</v>
      </c>
      <c r="L3959" s="148"/>
      <c r="M3959" s="148"/>
      <c r="N3959" s="148"/>
      <c r="O3959" s="148"/>
      <c r="P3959" s="148"/>
      <c r="Q3959" s="148"/>
      <c r="R3959" s="148"/>
      <c r="S3959" s="148"/>
      <c r="T3959" s="148"/>
      <c r="U3959" s="148"/>
      <c r="V3959" s="148"/>
      <c r="W3959" s="148"/>
      <c r="X3959" s="139">
        <v>2</v>
      </c>
      <c r="Y3959" s="148">
        <v>1000</v>
      </c>
      <c r="Z3959" s="149"/>
      <c r="AA3959" s="148"/>
      <c r="AB3959" s="148"/>
      <c r="AC3959" s="148"/>
      <c r="AD3959" s="148"/>
      <c r="AE3959" s="148"/>
      <c r="AF3959" s="148"/>
      <c r="AG3959" s="148"/>
      <c r="AH3959" s="148"/>
      <c r="AI3959" s="148"/>
      <c r="AJ3959" s="148"/>
      <c r="AK3959" s="148"/>
      <c r="AL3959" s="139">
        <v>0</v>
      </c>
      <c r="AM3959" s="139">
        <v>0</v>
      </c>
      <c r="AN3959" s="148">
        <f t="shared" si="550"/>
        <v>1000</v>
      </c>
      <c r="AO3959" s="148">
        <f t="shared" si="551"/>
        <v>20</v>
      </c>
      <c r="AP3959" s="148">
        <v>10</v>
      </c>
      <c r="AQ3959" s="140">
        <v>10</v>
      </c>
      <c r="AS3959" s="42">
        <f t="shared" si="552"/>
        <v>1368.0695566211325</v>
      </c>
      <c r="AT3959" s="101">
        <f t="shared" si="553"/>
        <v>0</v>
      </c>
      <c r="AU3959" s="42">
        <f t="shared" si="554"/>
        <v>1368.0695566211325</v>
      </c>
      <c r="AV3959" s="42">
        <f t="shared" si="555"/>
        <v>3251.0961721474032</v>
      </c>
      <c r="AW3959" s="102">
        <f t="shared" si="556"/>
        <v>431</v>
      </c>
      <c r="AX3959" s="43">
        <f t="shared" si="549"/>
        <v>0.5</v>
      </c>
      <c r="AY3959" s="43" t="str">
        <f t="shared" si="557"/>
        <v>UTGS</v>
      </c>
    </row>
    <row r="3960" spans="1:51" hidden="1" x14ac:dyDescent="0.2">
      <c r="A3960" s="38">
        <v>3953</v>
      </c>
      <c r="B3960" t="s">
        <v>5806</v>
      </c>
      <c r="C3960" t="s">
        <v>5746</v>
      </c>
      <c r="D3960">
        <v>6600</v>
      </c>
      <c r="E3960" t="s">
        <v>198</v>
      </c>
      <c r="F3960">
        <v>5</v>
      </c>
      <c r="G3960" t="str">
        <f>LOOKUP(F3960,{0,6,45},{"F","L","H"})</f>
        <v>F</v>
      </c>
      <c r="H3960" t="s">
        <v>2071</v>
      </c>
      <c r="I3960" s="43" t="str">
        <f>IFERROR(VLOOKUP(#REF!,#REF!,2,FALSE),"No")</f>
        <v>No</v>
      </c>
      <c r="J3960" s="139">
        <v>1.25</v>
      </c>
      <c r="K3960" s="148">
        <v>134</v>
      </c>
      <c r="L3960" s="148"/>
      <c r="M3960" s="148"/>
      <c r="N3960" s="148"/>
      <c r="O3960" s="148"/>
      <c r="P3960" s="148"/>
      <c r="Q3960" s="148"/>
      <c r="R3960" s="148"/>
      <c r="S3960" s="148"/>
      <c r="T3960" s="148"/>
      <c r="U3960" s="148"/>
      <c r="V3960" s="148"/>
      <c r="W3960" s="148"/>
      <c r="X3960" s="139">
        <v>4</v>
      </c>
      <c r="Y3960" s="148">
        <v>1000</v>
      </c>
      <c r="Z3960" s="148"/>
      <c r="AA3960" s="148"/>
      <c r="AB3960" s="148"/>
      <c r="AC3960" s="148"/>
      <c r="AD3960" s="148"/>
      <c r="AE3960" s="148"/>
      <c r="AF3960" s="148"/>
      <c r="AG3960" s="148"/>
      <c r="AH3960" s="148"/>
      <c r="AI3960" s="148"/>
      <c r="AJ3960" s="148"/>
      <c r="AK3960" s="148"/>
      <c r="AL3960" s="139">
        <v>0</v>
      </c>
      <c r="AM3960" s="139">
        <v>0</v>
      </c>
      <c r="AN3960" s="148">
        <f t="shared" si="550"/>
        <v>1000</v>
      </c>
      <c r="AO3960" s="148">
        <f t="shared" si="551"/>
        <v>134</v>
      </c>
      <c r="AP3960" s="148">
        <v>3</v>
      </c>
      <c r="AQ3960" s="140">
        <v>5</v>
      </c>
      <c r="AS3960" s="42">
        <f t="shared" si="552"/>
        <v>9984.8060293615854</v>
      </c>
      <c r="AT3960" s="101">
        <f t="shared" si="553"/>
        <v>0</v>
      </c>
      <c r="AU3960" s="42">
        <f t="shared" si="554"/>
        <v>9984.8060293615854</v>
      </c>
      <c r="AV3960" s="42">
        <f t="shared" si="555"/>
        <v>7936.1923442948073</v>
      </c>
      <c r="AW3960" s="102">
        <f t="shared" si="556"/>
        <v>3698.6666666666665</v>
      </c>
      <c r="AX3960" s="43">
        <f t="shared" si="549"/>
        <v>1.25</v>
      </c>
      <c r="AY3960" s="43" t="str">
        <f t="shared" si="557"/>
        <v>UTTSS</v>
      </c>
    </row>
    <row r="3961" spans="1:51" hidden="1" x14ac:dyDescent="0.2">
      <c r="A3961" s="38">
        <v>3954</v>
      </c>
      <c r="B3961" t="s">
        <v>362</v>
      </c>
      <c r="C3961" t="s">
        <v>289</v>
      </c>
      <c r="D3961">
        <v>550</v>
      </c>
      <c r="E3961" t="s">
        <v>1228</v>
      </c>
      <c r="F3961">
        <v>2</v>
      </c>
      <c r="G3961" t="str">
        <f>LOOKUP(F3961,{0,6,45},{"F","L","H"})</f>
        <v>F</v>
      </c>
      <c r="H3961" t="s">
        <v>5452</v>
      </c>
      <c r="I3961" s="43" t="str">
        <f>IFERROR(VLOOKUP(#REF!,#REF!,2,FALSE),"No")</f>
        <v>No</v>
      </c>
      <c r="J3961" s="139">
        <v>1.25</v>
      </c>
      <c r="K3961" s="148">
        <v>37.909999999999997</v>
      </c>
      <c r="L3961" s="148"/>
      <c r="M3961" s="148"/>
      <c r="N3961" s="148"/>
      <c r="O3961" s="148"/>
      <c r="P3961" s="148"/>
      <c r="Q3961" s="148"/>
      <c r="R3961" s="148"/>
      <c r="S3961" s="148"/>
      <c r="T3961" s="148"/>
      <c r="U3961" s="148"/>
      <c r="V3961" s="148"/>
      <c r="W3961" s="148"/>
      <c r="X3961" s="139">
        <v>2</v>
      </c>
      <c r="Y3961" s="148">
        <v>1000</v>
      </c>
      <c r="Z3961" s="149"/>
      <c r="AA3961" s="148"/>
      <c r="AB3961" s="148"/>
      <c r="AC3961" s="148"/>
      <c r="AD3961" s="148"/>
      <c r="AE3961" s="148"/>
      <c r="AF3961" s="148"/>
      <c r="AG3961" s="148"/>
      <c r="AH3961" s="148"/>
      <c r="AI3961" s="148"/>
      <c r="AJ3961" s="148"/>
      <c r="AK3961" s="148"/>
      <c r="AL3961" s="139">
        <v>0</v>
      </c>
      <c r="AM3961" s="139">
        <v>0</v>
      </c>
      <c r="AN3961" s="148">
        <f t="shared" si="550"/>
        <v>1000</v>
      </c>
      <c r="AO3961" s="148">
        <f t="shared" si="551"/>
        <v>37.909999999999997</v>
      </c>
      <c r="AP3961" s="148">
        <v>5</v>
      </c>
      <c r="AQ3961" s="140">
        <v>27</v>
      </c>
      <c r="AS3961" s="42">
        <f t="shared" si="552"/>
        <v>2824.8059445753556</v>
      </c>
      <c r="AT3961" s="101">
        <f t="shared" si="553"/>
        <v>0</v>
      </c>
      <c r="AU3961" s="42">
        <f t="shared" si="554"/>
        <v>2824.8059445753556</v>
      </c>
      <c r="AV3961" s="42">
        <f t="shared" si="555"/>
        <v>1204.1096933879271</v>
      </c>
      <c r="AW3961" s="102">
        <f t="shared" si="556"/>
        <v>585.0096169344007</v>
      </c>
      <c r="AX3961" s="43">
        <f t="shared" si="549"/>
        <v>1.25</v>
      </c>
      <c r="AY3961" s="43" t="str">
        <f t="shared" si="557"/>
        <v>UTGS</v>
      </c>
    </row>
    <row r="3962" spans="1:51" hidden="1" x14ac:dyDescent="0.2">
      <c r="A3962" s="38">
        <v>3955</v>
      </c>
      <c r="B3962" t="s">
        <v>5806</v>
      </c>
      <c r="C3962" t="s">
        <v>5746</v>
      </c>
      <c r="D3962">
        <v>3897</v>
      </c>
      <c r="E3962" t="s">
        <v>217</v>
      </c>
      <c r="F3962">
        <v>2</v>
      </c>
      <c r="G3962" t="str">
        <f>LOOKUP(F3962,{0,6,45},{"F","L","H"})</f>
        <v>F</v>
      </c>
      <c r="H3962" t="s">
        <v>719</v>
      </c>
      <c r="I3962" s="43" t="str">
        <f>IFERROR(VLOOKUP(#REF!,#REF!,2,FALSE),"No")</f>
        <v>No</v>
      </c>
      <c r="J3962" s="139">
        <v>1.25</v>
      </c>
      <c r="K3962" s="148">
        <v>199</v>
      </c>
      <c r="L3962" s="148"/>
      <c r="M3962" s="148"/>
      <c r="N3962" s="148"/>
      <c r="O3962" s="148"/>
      <c r="P3962" s="148"/>
      <c r="Q3962" s="148"/>
      <c r="R3962" s="148"/>
      <c r="S3962" s="148"/>
      <c r="T3962" s="148"/>
      <c r="U3962" s="148"/>
      <c r="V3962" s="148"/>
      <c r="W3962" s="148"/>
      <c r="X3962" s="139">
        <v>2</v>
      </c>
      <c r="Y3962" s="148">
        <v>491</v>
      </c>
      <c r="Z3962" s="148">
        <v>4</v>
      </c>
      <c r="AA3962" s="148">
        <v>509</v>
      </c>
      <c r="AB3962" s="148"/>
      <c r="AC3962" s="148"/>
      <c r="AD3962" s="148"/>
      <c r="AE3962" s="148"/>
      <c r="AF3962" s="148"/>
      <c r="AG3962" s="148"/>
      <c r="AH3962" s="148"/>
      <c r="AI3962" s="148"/>
      <c r="AJ3962" s="148"/>
      <c r="AK3962" s="148"/>
      <c r="AL3962" s="139">
        <v>0</v>
      </c>
      <c r="AM3962" s="139">
        <v>0</v>
      </c>
      <c r="AN3962" s="148">
        <f t="shared" si="550"/>
        <v>1000</v>
      </c>
      <c r="AO3962" s="148">
        <f t="shared" si="551"/>
        <v>199</v>
      </c>
      <c r="AP3962" s="148">
        <v>2</v>
      </c>
      <c r="AQ3962" s="140">
        <v>2</v>
      </c>
      <c r="AS3962" s="42">
        <f t="shared" si="552"/>
        <v>14828.182088380265</v>
      </c>
      <c r="AT3962" s="101">
        <f t="shared" si="553"/>
        <v>0</v>
      </c>
      <c r="AU3962" s="42">
        <f t="shared" si="554"/>
        <v>14828.182088380265</v>
      </c>
      <c r="AV3962" s="42">
        <f t="shared" si="555"/>
        <v>18080.245860737017</v>
      </c>
      <c r="AW3962" s="102">
        <f t="shared" si="556"/>
        <v>2145.6666666666665</v>
      </c>
      <c r="AX3962" s="43">
        <f t="shared" si="549"/>
        <v>1.25</v>
      </c>
      <c r="AY3962" s="43" t="str">
        <f t="shared" si="557"/>
        <v>UTTSS</v>
      </c>
    </row>
    <row r="3963" spans="1:51" hidden="1" x14ac:dyDescent="0.2">
      <c r="A3963" s="38">
        <v>3956</v>
      </c>
      <c r="B3963" t="s">
        <v>362</v>
      </c>
      <c r="C3963" t="s">
        <v>289</v>
      </c>
      <c r="D3963">
        <v>320</v>
      </c>
      <c r="E3963" t="s">
        <v>1228</v>
      </c>
      <c r="F3963">
        <v>0.25</v>
      </c>
      <c r="G3963" t="str">
        <f>LOOKUP(F3963,{0,6,45},{"F","L","H"})</f>
        <v>F</v>
      </c>
      <c r="H3963" t="s">
        <v>5453</v>
      </c>
      <c r="I3963" s="43" t="str">
        <f>IFERROR(VLOOKUP(#REF!,#REF!,2,FALSE),"No")</f>
        <v>No</v>
      </c>
      <c r="J3963" s="139">
        <v>0.5</v>
      </c>
      <c r="K3963" s="148">
        <v>38</v>
      </c>
      <c r="L3963" s="148"/>
      <c r="M3963" s="148"/>
      <c r="N3963" s="148"/>
      <c r="O3963" s="148"/>
      <c r="P3963" s="148"/>
      <c r="Q3963" s="148"/>
      <c r="R3963" s="148"/>
      <c r="S3963" s="148"/>
      <c r="T3963" s="148"/>
      <c r="U3963" s="148"/>
      <c r="V3963" s="148"/>
      <c r="W3963" s="148"/>
      <c r="X3963" s="139">
        <v>2</v>
      </c>
      <c r="Y3963" s="148">
        <v>758.19</v>
      </c>
      <c r="Z3963" s="148">
        <v>4</v>
      </c>
      <c r="AA3963" s="148">
        <v>241.81</v>
      </c>
      <c r="AB3963" s="148"/>
      <c r="AC3963" s="148"/>
      <c r="AD3963" s="148"/>
      <c r="AE3963" s="148"/>
      <c r="AF3963" s="148"/>
      <c r="AG3963" s="148"/>
      <c r="AH3963" s="148"/>
      <c r="AI3963" s="148"/>
      <c r="AJ3963" s="148"/>
      <c r="AK3963" s="148"/>
      <c r="AL3963" s="139">
        <v>0</v>
      </c>
      <c r="AM3963" s="139">
        <v>0</v>
      </c>
      <c r="AN3963" s="148">
        <f t="shared" si="550"/>
        <v>1000</v>
      </c>
      <c r="AO3963" s="148">
        <f t="shared" si="551"/>
        <v>38</v>
      </c>
      <c r="AP3963" s="148">
        <v>6</v>
      </c>
      <c r="AQ3963" s="140">
        <v>6</v>
      </c>
      <c r="AS3963" s="42">
        <f t="shared" si="552"/>
        <v>2599.3321575801515</v>
      </c>
      <c r="AT3963" s="101">
        <f t="shared" si="553"/>
        <v>0</v>
      </c>
      <c r="AU3963" s="42">
        <f t="shared" si="554"/>
        <v>2599.3321575801515</v>
      </c>
      <c r="AV3963" s="42">
        <f t="shared" si="555"/>
        <v>5707.4565702456721</v>
      </c>
      <c r="AW3963" s="102">
        <f t="shared" si="556"/>
        <v>431</v>
      </c>
      <c r="AX3963" s="43">
        <f t="shared" ref="AX3963:AX4026" si="558">IF(J3963&gt;0,J3963,R3963)</f>
        <v>0.5</v>
      </c>
      <c r="AY3963" s="43" t="str">
        <f t="shared" si="557"/>
        <v>UTGS</v>
      </c>
    </row>
    <row r="3964" spans="1:51" hidden="1" x14ac:dyDescent="0.2">
      <c r="A3964" s="38">
        <v>3957</v>
      </c>
      <c r="B3964" t="s">
        <v>5806</v>
      </c>
      <c r="C3964" t="s">
        <v>292</v>
      </c>
      <c r="D3964">
        <v>3300</v>
      </c>
      <c r="E3964" t="s">
        <v>207</v>
      </c>
      <c r="F3964">
        <v>2</v>
      </c>
      <c r="G3964" t="str">
        <f>LOOKUP(F3964,{0,6,45},{"F","L","H"})</f>
        <v>F</v>
      </c>
      <c r="H3964" t="s">
        <v>434</v>
      </c>
      <c r="I3964" s="43" t="str">
        <f>IFERROR(VLOOKUP(#REF!,#REF!,2,FALSE),"No")</f>
        <v>No</v>
      </c>
      <c r="J3964" s="139">
        <v>1.25</v>
      </c>
      <c r="K3964" s="148">
        <v>104.74</v>
      </c>
      <c r="L3964" s="148"/>
      <c r="M3964" s="148"/>
      <c r="N3964" s="148"/>
      <c r="O3964" s="148"/>
      <c r="P3964" s="148"/>
      <c r="Q3964" s="148"/>
      <c r="R3964" s="148"/>
      <c r="S3964" s="148"/>
      <c r="T3964" s="148"/>
      <c r="U3964" s="148"/>
      <c r="V3964" s="148"/>
      <c r="W3964" s="148"/>
      <c r="X3964" s="139">
        <v>2</v>
      </c>
      <c r="Y3964" s="148">
        <v>133.94999999999999</v>
      </c>
      <c r="Z3964" s="148">
        <v>4</v>
      </c>
      <c r="AA3964" s="148">
        <v>16.78</v>
      </c>
      <c r="AB3964" s="148">
        <v>6</v>
      </c>
      <c r="AC3964" s="148">
        <v>849.28</v>
      </c>
      <c r="AD3964" s="148"/>
      <c r="AE3964" s="148"/>
      <c r="AF3964" s="148"/>
      <c r="AG3964" s="148"/>
      <c r="AH3964" s="148"/>
      <c r="AI3964" s="148"/>
      <c r="AJ3964" s="148"/>
      <c r="AK3964" s="148"/>
      <c r="AL3964" s="139">
        <v>0</v>
      </c>
      <c r="AM3964" s="139">
        <v>0</v>
      </c>
      <c r="AN3964" s="148">
        <f t="shared" si="550"/>
        <v>1000.01</v>
      </c>
      <c r="AO3964" s="148">
        <f t="shared" si="551"/>
        <v>104.74</v>
      </c>
      <c r="AP3964" s="148">
        <v>2</v>
      </c>
      <c r="AQ3964" s="140">
        <v>2</v>
      </c>
      <c r="AS3964" s="42">
        <f t="shared" si="552"/>
        <v>7804.5416680248682</v>
      </c>
      <c r="AT3964" s="101">
        <f t="shared" si="553"/>
        <v>0</v>
      </c>
      <c r="AU3964" s="42">
        <f t="shared" si="554"/>
        <v>7804.5416680248682</v>
      </c>
      <c r="AV3964" s="42">
        <f t="shared" si="555"/>
        <v>28001.892515545627</v>
      </c>
      <c r="AW3964" s="102">
        <f t="shared" si="556"/>
        <v>2145.6666666666665</v>
      </c>
      <c r="AX3964" s="43">
        <f t="shared" si="558"/>
        <v>1.25</v>
      </c>
      <c r="AY3964" s="43" t="str">
        <f t="shared" si="557"/>
        <v>UTFS</v>
      </c>
    </row>
    <row r="3965" spans="1:51" hidden="1" x14ac:dyDescent="0.2">
      <c r="A3965" s="38">
        <v>3958</v>
      </c>
      <c r="B3965" t="s">
        <v>362</v>
      </c>
      <c r="C3965" t="s">
        <v>289</v>
      </c>
      <c r="D3965">
        <v>320</v>
      </c>
      <c r="E3965" t="s">
        <v>1228</v>
      </c>
      <c r="F3965">
        <v>0.25</v>
      </c>
      <c r="G3965" t="str">
        <f>LOOKUP(F3965,{0,6,45},{"F","L","H"})</f>
        <v>F</v>
      </c>
      <c r="H3965" t="s">
        <v>5454</v>
      </c>
      <c r="I3965" s="43" t="str">
        <f>IFERROR(VLOOKUP(#REF!,#REF!,2,FALSE),"No")</f>
        <v>No</v>
      </c>
      <c r="J3965" s="139">
        <v>0.75</v>
      </c>
      <c r="K3965" s="148">
        <v>40</v>
      </c>
      <c r="L3965" s="148"/>
      <c r="M3965" s="148"/>
      <c r="N3965" s="148"/>
      <c r="O3965" s="148"/>
      <c r="P3965" s="148"/>
      <c r="Q3965" s="148"/>
      <c r="R3965" s="148"/>
      <c r="S3965" s="148"/>
      <c r="T3965" s="148"/>
      <c r="U3965" s="148"/>
      <c r="V3965" s="148"/>
      <c r="W3965" s="148"/>
      <c r="X3965" s="139">
        <v>0.75</v>
      </c>
      <c r="Y3965" s="148">
        <v>357</v>
      </c>
      <c r="Z3965" s="148">
        <v>2</v>
      </c>
      <c r="AA3965" s="148">
        <v>467.46</v>
      </c>
      <c r="AB3965" s="148">
        <v>4</v>
      </c>
      <c r="AC3965" s="148">
        <v>175.54</v>
      </c>
      <c r="AD3965" s="148"/>
      <c r="AE3965" s="148"/>
      <c r="AF3965" s="148"/>
      <c r="AG3965" s="148"/>
      <c r="AH3965" s="148"/>
      <c r="AI3965" s="148"/>
      <c r="AJ3965" s="148"/>
      <c r="AK3965" s="148"/>
      <c r="AL3965" s="139">
        <v>0</v>
      </c>
      <c r="AM3965" s="139">
        <v>0</v>
      </c>
      <c r="AN3965" s="148">
        <f t="shared" si="550"/>
        <v>1000</v>
      </c>
      <c r="AO3965" s="148">
        <f t="shared" si="551"/>
        <v>40</v>
      </c>
      <c r="AP3965" s="148">
        <v>17</v>
      </c>
      <c r="AQ3965" s="140">
        <v>17</v>
      </c>
      <c r="AS3965" s="42">
        <f t="shared" si="552"/>
        <v>2575.3391132422644</v>
      </c>
      <c r="AT3965" s="101">
        <f t="shared" si="553"/>
        <v>0</v>
      </c>
      <c r="AU3965" s="42">
        <f t="shared" si="554"/>
        <v>2575.3391132422644</v>
      </c>
      <c r="AV3965" s="42">
        <f t="shared" si="555"/>
        <v>2145.6260894984725</v>
      </c>
      <c r="AW3965" s="102">
        <f t="shared" si="556"/>
        <v>431</v>
      </c>
      <c r="AX3965" s="43">
        <f t="shared" si="558"/>
        <v>0.75</v>
      </c>
      <c r="AY3965" s="43" t="str">
        <f t="shared" si="557"/>
        <v>UTGS</v>
      </c>
    </row>
    <row r="3966" spans="1:51" hidden="1" x14ac:dyDescent="0.2">
      <c r="A3966" s="38">
        <v>3959</v>
      </c>
      <c r="B3966" t="s">
        <v>362</v>
      </c>
      <c r="C3966" t="s">
        <v>289</v>
      </c>
      <c r="D3966">
        <v>320</v>
      </c>
      <c r="E3966" t="s">
        <v>1228</v>
      </c>
      <c r="F3966">
        <v>0.25</v>
      </c>
      <c r="G3966" t="str">
        <f>LOOKUP(F3966,{0,6,45},{"F","L","H"})</f>
        <v>F</v>
      </c>
      <c r="H3966" t="s">
        <v>5455</v>
      </c>
      <c r="I3966" s="43" t="str">
        <f>IFERROR(VLOOKUP(#REF!,#REF!,2,FALSE),"No")</f>
        <v>No</v>
      </c>
      <c r="J3966" s="139">
        <v>0.5</v>
      </c>
      <c r="K3966" s="148">
        <v>28</v>
      </c>
      <c r="L3966" s="148"/>
      <c r="M3966" s="148"/>
      <c r="N3966" s="148"/>
      <c r="O3966" s="148"/>
      <c r="P3966" s="148"/>
      <c r="Q3966" s="148"/>
      <c r="R3966" s="148"/>
      <c r="S3966" s="148"/>
      <c r="T3966" s="148"/>
      <c r="U3966" s="148"/>
      <c r="V3966" s="148"/>
      <c r="W3966" s="148"/>
      <c r="X3966" s="139">
        <v>2</v>
      </c>
      <c r="Y3966" s="148">
        <v>1000</v>
      </c>
      <c r="Z3966" s="148"/>
      <c r="AA3966" s="148"/>
      <c r="AB3966" s="148"/>
      <c r="AC3966" s="148"/>
      <c r="AD3966" s="148"/>
      <c r="AE3966" s="148"/>
      <c r="AF3966" s="148"/>
      <c r="AG3966" s="148"/>
      <c r="AH3966" s="148"/>
      <c r="AI3966" s="148"/>
      <c r="AJ3966" s="148"/>
      <c r="AK3966" s="148"/>
      <c r="AL3966" s="139">
        <v>0</v>
      </c>
      <c r="AM3966" s="139">
        <v>0</v>
      </c>
      <c r="AN3966" s="148">
        <f t="shared" si="550"/>
        <v>1000</v>
      </c>
      <c r="AO3966" s="148">
        <f t="shared" si="551"/>
        <v>28</v>
      </c>
      <c r="AP3966" s="148">
        <v>13</v>
      </c>
      <c r="AQ3966" s="140">
        <v>15</v>
      </c>
      <c r="AS3966" s="42">
        <f t="shared" si="552"/>
        <v>1915.2973792695852</v>
      </c>
      <c r="AT3966" s="101">
        <f t="shared" si="553"/>
        <v>0</v>
      </c>
      <c r="AU3966" s="42">
        <f t="shared" si="554"/>
        <v>1915.2973792695852</v>
      </c>
      <c r="AV3966" s="42">
        <f t="shared" si="555"/>
        <v>2167.3974480982688</v>
      </c>
      <c r="AW3966" s="102">
        <f t="shared" si="556"/>
        <v>431</v>
      </c>
      <c r="AX3966" s="43">
        <f t="shared" si="558"/>
        <v>0.5</v>
      </c>
      <c r="AY3966" s="43" t="str">
        <f t="shared" si="557"/>
        <v>UTGS</v>
      </c>
    </row>
    <row r="3967" spans="1:51" hidden="1" x14ac:dyDescent="0.2">
      <c r="A3967" s="38">
        <v>3960</v>
      </c>
      <c r="B3967" t="s">
        <v>5806</v>
      </c>
      <c r="C3967" t="s">
        <v>292</v>
      </c>
      <c r="D3967">
        <v>3897</v>
      </c>
      <c r="E3967" t="s">
        <v>217</v>
      </c>
      <c r="F3967">
        <v>2</v>
      </c>
      <c r="G3967" t="str">
        <f>LOOKUP(F3967,{0,6,45},{"F","L","H"})</f>
        <v>F</v>
      </c>
      <c r="H3967" t="s">
        <v>5787</v>
      </c>
      <c r="I3967" s="43" t="str">
        <f>IFERROR(VLOOKUP(#REF!,#REF!,2,FALSE),"No")</f>
        <v>No</v>
      </c>
      <c r="J3967" s="139">
        <v>1.25</v>
      </c>
      <c r="K3967" s="148">
        <v>117</v>
      </c>
      <c r="L3967" s="148"/>
      <c r="M3967" s="148"/>
      <c r="N3967" s="148"/>
      <c r="O3967" s="148"/>
      <c r="P3967" s="148"/>
      <c r="Q3967" s="148"/>
      <c r="R3967" s="148"/>
      <c r="S3967" s="148"/>
      <c r="T3967" s="148"/>
      <c r="U3967" s="148"/>
      <c r="V3967" s="148"/>
      <c r="W3967" s="148"/>
      <c r="X3967" s="139">
        <v>2</v>
      </c>
      <c r="Y3967" s="148">
        <v>1000</v>
      </c>
      <c r="Z3967" s="149"/>
      <c r="AA3967" s="148"/>
      <c r="AB3967" s="148"/>
      <c r="AC3967" s="148"/>
      <c r="AD3967" s="148"/>
      <c r="AE3967" s="148"/>
      <c r="AF3967" s="148"/>
      <c r="AG3967" s="148"/>
      <c r="AH3967" s="148"/>
      <c r="AI3967" s="148"/>
      <c r="AJ3967" s="148"/>
      <c r="AK3967" s="148"/>
      <c r="AL3967" s="139">
        <v>0</v>
      </c>
      <c r="AM3967" s="139">
        <v>0</v>
      </c>
      <c r="AN3967" s="148">
        <f t="shared" si="550"/>
        <v>1000</v>
      </c>
      <c r="AO3967" s="148">
        <f t="shared" si="551"/>
        <v>117</v>
      </c>
      <c r="AP3967" s="148">
        <v>1</v>
      </c>
      <c r="AQ3967" s="140">
        <v>24</v>
      </c>
      <c r="AS3967" s="42">
        <f t="shared" si="552"/>
        <v>8718.0769062336221</v>
      </c>
      <c r="AT3967" s="101">
        <f t="shared" si="553"/>
        <v>0</v>
      </c>
      <c r="AU3967" s="42">
        <f t="shared" si="554"/>
        <v>8718.0769062336221</v>
      </c>
      <c r="AV3967" s="42">
        <f t="shared" si="555"/>
        <v>1354.623405061418</v>
      </c>
      <c r="AW3967" s="102">
        <f t="shared" si="556"/>
        <v>2145.6666666666665</v>
      </c>
      <c r="AX3967" s="43">
        <f t="shared" si="558"/>
        <v>1.25</v>
      </c>
      <c r="AY3967" s="43" t="str">
        <f t="shared" si="557"/>
        <v>UTFS</v>
      </c>
    </row>
    <row r="3968" spans="1:51" hidden="1" x14ac:dyDescent="0.2">
      <c r="A3968" s="38">
        <v>3961</v>
      </c>
      <c r="B3968" t="s">
        <v>5806</v>
      </c>
      <c r="C3968" t="s">
        <v>5746</v>
      </c>
      <c r="D3968">
        <v>21100</v>
      </c>
      <c r="E3968" t="s">
        <v>220</v>
      </c>
      <c r="F3968">
        <v>5</v>
      </c>
      <c r="G3968" t="str">
        <f>LOOKUP(F3968,{0,6,45},{"F","L","H"})</f>
        <v>F</v>
      </c>
      <c r="H3968" t="s">
        <v>1206</v>
      </c>
      <c r="I3968" s="43" t="str">
        <f>IFERROR(VLOOKUP(#REF!,#REF!,2,FALSE),"No")</f>
        <v>No</v>
      </c>
      <c r="J3968" s="139">
        <v>4</v>
      </c>
      <c r="K3968" s="148">
        <v>97</v>
      </c>
      <c r="L3968" s="148"/>
      <c r="M3968" s="148"/>
      <c r="N3968" s="148"/>
      <c r="O3968" s="148"/>
      <c r="P3968" s="148"/>
      <c r="Q3968" s="148"/>
      <c r="R3968" s="148"/>
      <c r="S3968" s="148"/>
      <c r="T3968" s="148"/>
      <c r="U3968" s="148"/>
      <c r="V3968" s="148"/>
      <c r="W3968" s="148"/>
      <c r="X3968" s="139">
        <v>4</v>
      </c>
      <c r="Y3968" s="148">
        <v>41.49</v>
      </c>
      <c r="Z3968" s="148">
        <v>6</v>
      </c>
      <c r="AA3968" s="148">
        <v>958.51</v>
      </c>
      <c r="AB3968" s="148"/>
      <c r="AC3968" s="148"/>
      <c r="AD3968" s="148"/>
      <c r="AE3968" s="148"/>
      <c r="AF3968" s="148"/>
      <c r="AG3968" s="148"/>
      <c r="AH3968" s="148"/>
      <c r="AI3968" s="148"/>
      <c r="AJ3968" s="148"/>
      <c r="AK3968" s="148"/>
      <c r="AL3968" s="139">
        <v>0</v>
      </c>
      <c r="AM3968" s="139">
        <v>0</v>
      </c>
      <c r="AN3968" s="148">
        <f t="shared" si="550"/>
        <v>1000</v>
      </c>
      <c r="AO3968" s="148">
        <f t="shared" si="551"/>
        <v>97</v>
      </c>
      <c r="AP3968" s="148">
        <v>1</v>
      </c>
      <c r="AQ3968" s="140">
        <v>1</v>
      </c>
      <c r="AS3968" s="42">
        <f t="shared" si="552"/>
        <v>7424.7173496124906</v>
      </c>
      <c r="AT3968" s="101">
        <f t="shared" si="553"/>
        <v>0</v>
      </c>
      <c r="AU3968" s="42">
        <f t="shared" si="554"/>
        <v>7424.7173496124906</v>
      </c>
      <c r="AV3968" s="42">
        <f t="shared" si="555"/>
        <v>59186.640221474045</v>
      </c>
      <c r="AW3968" s="102">
        <f t="shared" si="556"/>
        <v>18747.149999999998</v>
      </c>
      <c r="AX3968" s="43">
        <f t="shared" si="558"/>
        <v>4</v>
      </c>
      <c r="AY3968" s="43" t="str">
        <f t="shared" si="557"/>
        <v>UTTSS</v>
      </c>
    </row>
    <row r="3969" spans="1:51" hidden="1" x14ac:dyDescent="0.2">
      <c r="A3969" s="38">
        <v>3962</v>
      </c>
      <c r="B3969" t="s">
        <v>5806</v>
      </c>
      <c r="C3969" t="s">
        <v>292</v>
      </c>
      <c r="D3969">
        <v>12247</v>
      </c>
      <c r="E3969" t="s">
        <v>291</v>
      </c>
      <c r="F3969">
        <v>2</v>
      </c>
      <c r="G3969" t="str">
        <f>LOOKUP(F3969,{0,6,45},{"F","L","H"})</f>
        <v>F</v>
      </c>
      <c r="H3969" t="s">
        <v>2068</v>
      </c>
      <c r="I3969" s="43" t="str">
        <f>IFERROR(VLOOKUP(#REF!,#REF!,2,FALSE),"No")</f>
        <v>No</v>
      </c>
      <c r="J3969" s="139">
        <v>2</v>
      </c>
      <c r="K3969" s="148">
        <v>58</v>
      </c>
      <c r="L3969" s="148"/>
      <c r="M3969" s="148"/>
      <c r="N3969" s="148"/>
      <c r="O3969" s="148"/>
      <c r="P3969" s="148"/>
      <c r="Q3969" s="148"/>
      <c r="R3969" s="148"/>
      <c r="S3969" s="148"/>
      <c r="T3969" s="148"/>
      <c r="U3969" s="148"/>
      <c r="V3969" s="148"/>
      <c r="W3969" s="148"/>
      <c r="X3969" s="139">
        <v>2</v>
      </c>
      <c r="Y3969" s="148">
        <v>25.46</v>
      </c>
      <c r="Z3969" s="148">
        <v>4</v>
      </c>
      <c r="AA3969" s="148">
        <v>974.54</v>
      </c>
      <c r="AB3969" s="148"/>
      <c r="AC3969" s="148"/>
      <c r="AD3969" s="148"/>
      <c r="AE3969" s="148"/>
      <c r="AF3969" s="148"/>
      <c r="AG3969" s="148"/>
      <c r="AH3969" s="148"/>
      <c r="AI3969" s="148"/>
      <c r="AJ3969" s="148"/>
      <c r="AK3969" s="148"/>
      <c r="AL3969" s="139">
        <v>0</v>
      </c>
      <c r="AM3969" s="139">
        <v>0</v>
      </c>
      <c r="AN3969" s="148">
        <f t="shared" si="550"/>
        <v>1000</v>
      </c>
      <c r="AO3969" s="148">
        <f t="shared" si="551"/>
        <v>58</v>
      </c>
      <c r="AP3969" s="148">
        <v>3</v>
      </c>
      <c r="AQ3969" s="140">
        <v>3</v>
      </c>
      <c r="AS3969" s="42">
        <f t="shared" si="552"/>
        <v>4233.041714201283</v>
      </c>
      <c r="AT3969" s="101">
        <f t="shared" si="553"/>
        <v>0</v>
      </c>
      <c r="AU3969" s="42">
        <f t="shared" si="554"/>
        <v>4233.041714201283</v>
      </c>
      <c r="AV3969" s="42">
        <f t="shared" si="555"/>
        <v>13166.137840491343</v>
      </c>
      <c r="AW3969" s="102">
        <f t="shared" si="556"/>
        <v>10791.333333333334</v>
      </c>
      <c r="AX3969" s="43">
        <f t="shared" si="558"/>
        <v>2</v>
      </c>
      <c r="AY3969" s="43" t="str">
        <f t="shared" si="557"/>
        <v>UTFS</v>
      </c>
    </row>
    <row r="3970" spans="1:51" hidden="1" x14ac:dyDescent="0.2">
      <c r="A3970" s="38">
        <v>3963</v>
      </c>
      <c r="B3970" t="s">
        <v>362</v>
      </c>
      <c r="C3970" t="s">
        <v>289</v>
      </c>
      <c r="D3970">
        <v>320</v>
      </c>
      <c r="E3970" t="s">
        <v>1247</v>
      </c>
      <c r="F3970">
        <v>0.25</v>
      </c>
      <c r="G3970" t="str">
        <f>LOOKUP(F3970,{0,6,45},{"F","L","H"})</f>
        <v>F</v>
      </c>
      <c r="H3970" t="s">
        <v>5456</v>
      </c>
      <c r="I3970" s="43" t="str">
        <f>IFERROR(VLOOKUP(#REF!,#REF!,2,FALSE),"No")</f>
        <v>No</v>
      </c>
      <c r="J3970" s="139">
        <v>0.75</v>
      </c>
      <c r="K3970" s="148">
        <v>91.1</v>
      </c>
      <c r="L3970" s="148"/>
      <c r="M3970" s="148"/>
      <c r="N3970" s="148"/>
      <c r="O3970" s="148"/>
      <c r="P3970" s="148"/>
      <c r="Q3970" s="148"/>
      <c r="R3970" s="148"/>
      <c r="S3970" s="148"/>
      <c r="T3970" s="148"/>
      <c r="U3970" s="148"/>
      <c r="V3970" s="148"/>
      <c r="W3970" s="148"/>
      <c r="X3970" s="139">
        <v>2</v>
      </c>
      <c r="Y3970" s="148">
        <v>360.49</v>
      </c>
      <c r="Z3970" s="148">
        <v>6</v>
      </c>
      <c r="AA3970" s="148">
        <v>639.51</v>
      </c>
      <c r="AB3970" s="148"/>
      <c r="AC3970" s="148"/>
      <c r="AD3970" s="148"/>
      <c r="AE3970" s="148"/>
      <c r="AF3970" s="148"/>
      <c r="AG3970" s="148"/>
      <c r="AH3970" s="148"/>
      <c r="AI3970" s="148"/>
      <c r="AJ3970" s="148"/>
      <c r="AK3970" s="148"/>
      <c r="AL3970" s="139">
        <v>0</v>
      </c>
      <c r="AM3970" s="139">
        <v>0</v>
      </c>
      <c r="AN3970" s="148">
        <f t="shared" si="550"/>
        <v>1000</v>
      </c>
      <c r="AO3970" s="148">
        <f t="shared" si="551"/>
        <v>91.1</v>
      </c>
      <c r="AP3970" s="148">
        <v>10</v>
      </c>
      <c r="AQ3970" s="140">
        <v>10</v>
      </c>
      <c r="AS3970" s="42">
        <f t="shared" si="552"/>
        <v>5865.3348304092569</v>
      </c>
      <c r="AT3970" s="101">
        <f t="shared" si="553"/>
        <v>0</v>
      </c>
      <c r="AU3970" s="42">
        <f t="shared" si="554"/>
        <v>5865.3348304092569</v>
      </c>
      <c r="AV3970" s="42">
        <f t="shared" si="555"/>
        <v>5011.0276921474042</v>
      </c>
      <c r="AW3970" s="102">
        <f t="shared" si="556"/>
        <v>431</v>
      </c>
      <c r="AX3970" s="43">
        <f t="shared" si="558"/>
        <v>0.75</v>
      </c>
      <c r="AY3970" s="43" t="str">
        <f t="shared" si="557"/>
        <v>UTGS</v>
      </c>
    </row>
    <row r="3971" spans="1:51" hidden="1" x14ac:dyDescent="0.2">
      <c r="A3971" s="38">
        <v>3964</v>
      </c>
      <c r="B3971" t="s">
        <v>362</v>
      </c>
      <c r="C3971" t="s">
        <v>289</v>
      </c>
      <c r="D3971">
        <v>955</v>
      </c>
      <c r="E3971" t="s">
        <v>1250</v>
      </c>
      <c r="F3971">
        <v>2</v>
      </c>
      <c r="G3971" t="str">
        <f>LOOKUP(F3971,{0,6,45},{"F","L","H"})</f>
        <v>F</v>
      </c>
      <c r="H3971" t="s">
        <v>5457</v>
      </c>
      <c r="I3971" s="43" t="str">
        <f>IFERROR(VLOOKUP(#REF!,#REF!,2,FALSE),"No")</f>
        <v>No</v>
      </c>
      <c r="J3971" s="139">
        <v>0.75</v>
      </c>
      <c r="K3971" s="148">
        <v>24</v>
      </c>
      <c r="L3971" s="148"/>
      <c r="M3971" s="148"/>
      <c r="N3971" s="148"/>
      <c r="O3971" s="148"/>
      <c r="P3971" s="148"/>
      <c r="Q3971" s="148"/>
      <c r="R3971" s="148"/>
      <c r="S3971" s="148"/>
      <c r="T3971" s="148"/>
      <c r="U3971" s="148"/>
      <c r="V3971" s="148"/>
      <c r="W3971" s="148"/>
      <c r="X3971" s="139">
        <v>0.75</v>
      </c>
      <c r="Y3971" s="148">
        <v>206.85</v>
      </c>
      <c r="Z3971" s="148">
        <v>2</v>
      </c>
      <c r="AA3971" s="148">
        <v>783.85</v>
      </c>
      <c r="AB3971" s="148">
        <v>4</v>
      </c>
      <c r="AC3971" s="148">
        <v>9.2899999999999991</v>
      </c>
      <c r="AD3971" s="148"/>
      <c r="AE3971" s="148"/>
      <c r="AF3971" s="148"/>
      <c r="AG3971" s="148"/>
      <c r="AH3971" s="148"/>
      <c r="AI3971" s="148"/>
      <c r="AJ3971" s="148"/>
      <c r="AK3971" s="148"/>
      <c r="AL3971" s="139">
        <v>0</v>
      </c>
      <c r="AM3971" s="139">
        <v>0</v>
      </c>
      <c r="AN3971" s="148">
        <f t="shared" si="550"/>
        <v>999.99</v>
      </c>
      <c r="AO3971" s="148">
        <f t="shared" si="551"/>
        <v>24</v>
      </c>
      <c r="AP3971" s="148">
        <v>6</v>
      </c>
      <c r="AQ3971" s="140">
        <v>6</v>
      </c>
      <c r="AS3971" s="42">
        <f t="shared" si="552"/>
        <v>1545.2034679453586</v>
      </c>
      <c r="AT3971" s="101">
        <f t="shared" si="553"/>
        <v>0</v>
      </c>
      <c r="AU3971" s="42">
        <f t="shared" si="554"/>
        <v>1545.2034679453586</v>
      </c>
      <c r="AV3971" s="42">
        <f t="shared" si="555"/>
        <v>5690.8614853094696</v>
      </c>
      <c r="AW3971" s="102">
        <f t="shared" si="556"/>
        <v>1475.8772811117678</v>
      </c>
      <c r="AX3971" s="43">
        <f t="shared" si="558"/>
        <v>0.75</v>
      </c>
      <c r="AY3971" s="43" t="str">
        <f t="shared" si="557"/>
        <v>UTGS</v>
      </c>
    </row>
    <row r="3972" spans="1:51" hidden="1" x14ac:dyDescent="0.2">
      <c r="A3972" s="38">
        <v>3965</v>
      </c>
      <c r="B3972" t="s">
        <v>5806</v>
      </c>
      <c r="C3972" t="s">
        <v>289</v>
      </c>
      <c r="D3972">
        <v>593</v>
      </c>
      <c r="E3972" t="s">
        <v>1245</v>
      </c>
      <c r="F3972">
        <v>5</v>
      </c>
      <c r="G3972" t="str">
        <f>LOOKUP(F3972,{0,6,45},{"F","L","H"})</f>
        <v>F</v>
      </c>
      <c r="H3972" t="s">
        <v>5458</v>
      </c>
      <c r="I3972" s="43" t="str">
        <f>IFERROR(VLOOKUP(#REF!,#REF!,2,FALSE),"No")</f>
        <v>No</v>
      </c>
      <c r="J3972" s="139">
        <v>0.75</v>
      </c>
      <c r="K3972" s="148">
        <v>5</v>
      </c>
      <c r="L3972" s="148">
        <v>2</v>
      </c>
      <c r="M3972" s="148">
        <v>42.22</v>
      </c>
      <c r="N3972" s="148"/>
      <c r="O3972" s="148"/>
      <c r="P3972" s="148"/>
      <c r="Q3972" s="148"/>
      <c r="R3972" s="148"/>
      <c r="S3972" s="148"/>
      <c r="T3972" s="148"/>
      <c r="U3972" s="148"/>
      <c r="V3972" s="148"/>
      <c r="W3972" s="148"/>
      <c r="X3972" s="139">
        <v>2</v>
      </c>
      <c r="Y3972" s="148">
        <v>1000</v>
      </c>
      <c r="Z3972" s="148"/>
      <c r="AA3972" s="148"/>
      <c r="AB3972" s="148"/>
      <c r="AC3972" s="148"/>
      <c r="AD3972" s="148"/>
      <c r="AE3972" s="148"/>
      <c r="AF3972" s="148"/>
      <c r="AG3972" s="148"/>
      <c r="AH3972" s="148"/>
      <c r="AI3972" s="148"/>
      <c r="AJ3972" s="148"/>
      <c r="AK3972" s="148"/>
      <c r="AL3972" s="139">
        <v>0</v>
      </c>
      <c r="AM3972" s="139">
        <v>0</v>
      </c>
      <c r="AN3972" s="148">
        <f t="shared" si="550"/>
        <v>1000</v>
      </c>
      <c r="AO3972" s="148">
        <f t="shared" si="551"/>
        <v>47.22</v>
      </c>
      <c r="AP3972" s="148">
        <v>6</v>
      </c>
      <c r="AQ3972" s="140">
        <v>8</v>
      </c>
      <c r="AS3972" s="42">
        <f t="shared" si="552"/>
        <v>3403.2798231824931</v>
      </c>
      <c r="AT3972" s="101">
        <f t="shared" si="553"/>
        <v>0</v>
      </c>
      <c r="AU3972" s="42">
        <f t="shared" si="554"/>
        <v>3403.2798231824931</v>
      </c>
      <c r="AV3972" s="42">
        <f t="shared" si="555"/>
        <v>4063.870215184254</v>
      </c>
      <c r="AW3972" s="102">
        <f t="shared" si="556"/>
        <v>585.0096169344007</v>
      </c>
      <c r="AX3972" s="43">
        <f t="shared" si="558"/>
        <v>0.75</v>
      </c>
      <c r="AY3972" s="43" t="str">
        <f t="shared" si="557"/>
        <v>UTGS</v>
      </c>
    </row>
    <row r="3973" spans="1:51" hidden="1" x14ac:dyDescent="0.2">
      <c r="A3973" s="38">
        <v>3966</v>
      </c>
      <c r="B3973" t="s">
        <v>362</v>
      </c>
      <c r="C3973" t="s">
        <v>289</v>
      </c>
      <c r="D3973">
        <v>540</v>
      </c>
      <c r="E3973" t="s">
        <v>1221</v>
      </c>
      <c r="F3973">
        <v>0.25</v>
      </c>
      <c r="G3973" t="str">
        <f>LOOKUP(F3973,{0,6,45},{"F","L","H"})</f>
        <v>F</v>
      </c>
      <c r="H3973" t="s">
        <v>5459</v>
      </c>
      <c r="I3973" s="43" t="str">
        <f>IFERROR(VLOOKUP(#REF!,#REF!,2,FALSE),"No")</f>
        <v>No</v>
      </c>
      <c r="J3973" s="139">
        <v>0.75</v>
      </c>
      <c r="K3973" s="148">
        <v>53</v>
      </c>
      <c r="L3973" s="148"/>
      <c r="M3973" s="148"/>
      <c r="N3973" s="148"/>
      <c r="O3973" s="148"/>
      <c r="P3973" s="148"/>
      <c r="Q3973" s="148"/>
      <c r="R3973" s="148"/>
      <c r="S3973" s="148"/>
      <c r="T3973" s="148"/>
      <c r="U3973" s="148"/>
      <c r="V3973" s="148"/>
      <c r="W3973" s="148"/>
      <c r="X3973" s="139">
        <v>2</v>
      </c>
      <c r="Y3973" s="148">
        <v>1000</v>
      </c>
      <c r="Z3973" s="148"/>
      <c r="AA3973" s="148"/>
      <c r="AB3973" s="148"/>
      <c r="AC3973" s="148"/>
      <c r="AD3973" s="148"/>
      <c r="AE3973" s="148"/>
      <c r="AF3973" s="148"/>
      <c r="AG3973" s="148"/>
      <c r="AH3973" s="148"/>
      <c r="AI3973" s="148"/>
      <c r="AJ3973" s="148"/>
      <c r="AK3973" s="148"/>
      <c r="AL3973" s="139">
        <v>0</v>
      </c>
      <c r="AM3973" s="139">
        <v>0</v>
      </c>
      <c r="AN3973" s="148">
        <f t="shared" si="550"/>
        <v>1000</v>
      </c>
      <c r="AO3973" s="148">
        <f t="shared" si="551"/>
        <v>53</v>
      </c>
      <c r="AP3973" s="148">
        <v>4</v>
      </c>
      <c r="AQ3973" s="140">
        <v>4</v>
      </c>
      <c r="AS3973" s="42">
        <f t="shared" si="552"/>
        <v>3412.3243250460005</v>
      </c>
      <c r="AT3973" s="101">
        <f t="shared" si="553"/>
        <v>0</v>
      </c>
      <c r="AU3973" s="42">
        <f t="shared" si="554"/>
        <v>3412.3243250460005</v>
      </c>
      <c r="AV3973" s="42">
        <f t="shared" si="555"/>
        <v>8127.740430368508</v>
      </c>
      <c r="AW3973" s="102">
        <f t="shared" si="556"/>
        <v>585.0096169344007</v>
      </c>
      <c r="AX3973" s="43">
        <f t="shared" si="558"/>
        <v>0.75</v>
      </c>
      <c r="AY3973" s="43" t="str">
        <f t="shared" si="557"/>
        <v>UTGS</v>
      </c>
    </row>
    <row r="3974" spans="1:51" hidden="1" x14ac:dyDescent="0.2">
      <c r="A3974" s="38">
        <v>3967</v>
      </c>
      <c r="B3974" t="s">
        <v>362</v>
      </c>
      <c r="C3974" t="s">
        <v>289</v>
      </c>
      <c r="D3974">
        <v>320</v>
      </c>
      <c r="E3974" t="s">
        <v>1228</v>
      </c>
      <c r="F3974">
        <v>0.25</v>
      </c>
      <c r="G3974" t="str">
        <f>LOOKUP(F3974,{0,6,45},{"F","L","H"})</f>
        <v>F</v>
      </c>
      <c r="H3974" t="s">
        <v>5460</v>
      </c>
      <c r="I3974" s="43" t="str">
        <f>IFERROR(VLOOKUP(#REF!,#REF!,2,FALSE),"No")</f>
        <v>No</v>
      </c>
      <c r="J3974" s="139">
        <v>0.75</v>
      </c>
      <c r="K3974" s="148">
        <v>26</v>
      </c>
      <c r="L3974" s="148"/>
      <c r="M3974" s="148"/>
      <c r="N3974" s="148"/>
      <c r="O3974" s="148"/>
      <c r="P3974" s="148"/>
      <c r="Q3974" s="148"/>
      <c r="R3974" s="148"/>
      <c r="S3974" s="148"/>
      <c r="T3974" s="148"/>
      <c r="U3974" s="148"/>
      <c r="V3974" s="148"/>
      <c r="W3974" s="148"/>
      <c r="X3974" s="139">
        <v>2</v>
      </c>
      <c r="Y3974" s="148">
        <v>1000</v>
      </c>
      <c r="Z3974" s="148"/>
      <c r="AA3974" s="148"/>
      <c r="AB3974" s="148"/>
      <c r="AC3974" s="148"/>
      <c r="AD3974" s="148"/>
      <c r="AE3974" s="148"/>
      <c r="AF3974" s="148"/>
      <c r="AG3974" s="148"/>
      <c r="AH3974" s="148"/>
      <c r="AI3974" s="148"/>
      <c r="AJ3974" s="148"/>
      <c r="AK3974" s="148"/>
      <c r="AL3974" s="139">
        <v>0</v>
      </c>
      <c r="AM3974" s="139">
        <v>0</v>
      </c>
      <c r="AN3974" s="148">
        <f t="shared" si="550"/>
        <v>1000</v>
      </c>
      <c r="AO3974" s="148">
        <f t="shared" si="551"/>
        <v>26</v>
      </c>
      <c r="AP3974" s="148">
        <v>22</v>
      </c>
      <c r="AQ3974" s="140">
        <v>34</v>
      </c>
      <c r="AS3974" s="42">
        <f t="shared" si="552"/>
        <v>1673.9704236074717</v>
      </c>
      <c r="AT3974" s="101">
        <f t="shared" si="553"/>
        <v>0</v>
      </c>
      <c r="AU3974" s="42">
        <f t="shared" si="554"/>
        <v>1673.9704236074717</v>
      </c>
      <c r="AV3974" s="42">
        <f t="shared" si="555"/>
        <v>956.20475651394213</v>
      </c>
      <c r="AW3974" s="102">
        <f t="shared" si="556"/>
        <v>431</v>
      </c>
      <c r="AX3974" s="43">
        <f t="shared" si="558"/>
        <v>0.75</v>
      </c>
      <c r="AY3974" s="43" t="str">
        <f t="shared" si="557"/>
        <v>UTGS</v>
      </c>
    </row>
    <row r="3975" spans="1:51" hidden="1" x14ac:dyDescent="0.2">
      <c r="A3975" s="38">
        <v>3968</v>
      </c>
      <c r="B3975" t="s">
        <v>362</v>
      </c>
      <c r="C3975" t="s">
        <v>289</v>
      </c>
      <c r="D3975">
        <v>320</v>
      </c>
      <c r="E3975" t="s">
        <v>1228</v>
      </c>
      <c r="F3975">
        <v>0.25</v>
      </c>
      <c r="G3975" t="str">
        <f>LOOKUP(F3975,{0,6,45},{"F","L","H"})</f>
        <v>F</v>
      </c>
      <c r="H3975" t="s">
        <v>5461</v>
      </c>
      <c r="I3975" s="43" t="str">
        <f>IFERROR(VLOOKUP(#REF!,#REF!,2,FALSE),"No")</f>
        <v>No</v>
      </c>
      <c r="J3975" s="139">
        <v>0.5</v>
      </c>
      <c r="K3975" s="148">
        <v>26</v>
      </c>
      <c r="L3975" s="148"/>
      <c r="M3975" s="148"/>
      <c r="N3975" s="148"/>
      <c r="O3975" s="148"/>
      <c r="P3975" s="148"/>
      <c r="Q3975" s="148"/>
      <c r="R3975" s="148"/>
      <c r="S3975" s="148"/>
      <c r="T3975" s="148"/>
      <c r="U3975" s="148"/>
      <c r="V3975" s="148"/>
      <c r="W3975" s="148"/>
      <c r="X3975" s="139">
        <v>2</v>
      </c>
      <c r="Y3975" s="148">
        <v>1000</v>
      </c>
      <c r="Z3975" s="148"/>
      <c r="AA3975" s="148"/>
      <c r="AB3975" s="148"/>
      <c r="AC3975" s="148"/>
      <c r="AD3975" s="148"/>
      <c r="AE3975" s="148"/>
      <c r="AF3975" s="148"/>
      <c r="AG3975" s="148"/>
      <c r="AH3975" s="148"/>
      <c r="AI3975" s="148"/>
      <c r="AJ3975" s="148"/>
      <c r="AK3975" s="148"/>
      <c r="AL3975" s="139">
        <v>0</v>
      </c>
      <c r="AM3975" s="139">
        <v>0</v>
      </c>
      <c r="AN3975" s="148">
        <f t="shared" si="550"/>
        <v>1000</v>
      </c>
      <c r="AO3975" s="148">
        <f t="shared" si="551"/>
        <v>26</v>
      </c>
      <c r="AP3975" s="148">
        <v>8</v>
      </c>
      <c r="AQ3975" s="140">
        <v>8</v>
      </c>
      <c r="AS3975" s="42">
        <f t="shared" si="552"/>
        <v>1778.4904236074722</v>
      </c>
      <c r="AT3975" s="101">
        <f t="shared" si="553"/>
        <v>0</v>
      </c>
      <c r="AU3975" s="42">
        <f t="shared" si="554"/>
        <v>1778.4904236074722</v>
      </c>
      <c r="AV3975" s="42">
        <f t="shared" si="555"/>
        <v>4063.870215184254</v>
      </c>
      <c r="AW3975" s="102">
        <f t="shared" si="556"/>
        <v>431</v>
      </c>
      <c r="AX3975" s="43">
        <f t="shared" si="558"/>
        <v>0.5</v>
      </c>
      <c r="AY3975" s="43" t="str">
        <f t="shared" si="557"/>
        <v>UTGS</v>
      </c>
    </row>
    <row r="3976" spans="1:51" hidden="1" x14ac:dyDescent="0.2">
      <c r="A3976" s="38">
        <v>3969</v>
      </c>
      <c r="B3976" t="s">
        <v>362</v>
      </c>
      <c r="C3976" t="s">
        <v>289</v>
      </c>
      <c r="D3976">
        <v>550</v>
      </c>
      <c r="E3976" t="s">
        <v>1228</v>
      </c>
      <c r="F3976">
        <v>2</v>
      </c>
      <c r="G3976" t="str">
        <f>LOOKUP(F3976,{0,6,45},{"F","L","H"})</f>
        <v>F</v>
      </c>
      <c r="H3976" t="s">
        <v>5462</v>
      </c>
      <c r="I3976" s="43" t="str">
        <f>IFERROR(VLOOKUP(#REF!,#REF!,2,FALSE),"No")</f>
        <v>No</v>
      </c>
      <c r="J3976" s="139">
        <v>0.75</v>
      </c>
      <c r="K3976" s="148">
        <v>63</v>
      </c>
      <c r="L3976" s="148"/>
      <c r="M3976" s="148"/>
      <c r="N3976" s="148"/>
      <c r="O3976" s="148"/>
      <c r="P3976" s="148"/>
      <c r="Q3976" s="148"/>
      <c r="R3976" s="148"/>
      <c r="S3976" s="148"/>
      <c r="T3976" s="148"/>
      <c r="U3976" s="148"/>
      <c r="V3976" s="148"/>
      <c r="W3976" s="148"/>
      <c r="X3976" s="139">
        <v>2</v>
      </c>
      <c r="Y3976" s="148">
        <v>1000</v>
      </c>
      <c r="Z3976" s="148"/>
      <c r="AA3976" s="148"/>
      <c r="AB3976" s="148"/>
      <c r="AC3976" s="148"/>
      <c r="AD3976" s="148"/>
      <c r="AE3976" s="148"/>
      <c r="AF3976" s="148"/>
      <c r="AG3976" s="148"/>
      <c r="AH3976" s="148"/>
      <c r="AI3976" s="148"/>
      <c r="AJ3976" s="148"/>
      <c r="AK3976" s="148"/>
      <c r="AL3976" s="139">
        <v>0</v>
      </c>
      <c r="AM3976" s="139">
        <v>0</v>
      </c>
      <c r="AN3976" s="148">
        <f t="shared" ref="AN3976:AN4039" si="559">SUM(Y3976,AA3976,AC3976,AE3976,AG3976,AI3976,AK3976,AM3976)</f>
        <v>1000</v>
      </c>
      <c r="AO3976" s="148">
        <f t="shared" ref="AO3976:AO4039" si="560">SUM(K3976,M3976,O3976,Q3976,S3976,U3976,W3976)</f>
        <v>63</v>
      </c>
      <c r="AP3976" s="148">
        <v>8</v>
      </c>
      <c r="AQ3976" s="140">
        <v>84</v>
      </c>
      <c r="AS3976" s="42">
        <f t="shared" ref="AS3976:AS4039" si="561">(VLOOKUP(J3976,Service,2,FALSE)*K3976+VLOOKUP(L3976,Service,2,FALSE)*M3976+VLOOKUP(N3976,Service,2,FALSE)*O3976+VLOOKUP(P3976,Service,2,FALSE)*Q3976)</f>
        <v>4056.1591033565664</v>
      </c>
      <c r="AT3976" s="101">
        <f t="shared" ref="AT3976:AT4039" si="562">VLOOKUP(R3976,serviceHP,2,FALSE)*S3976+VLOOKUP(T3976,serviceHP,2,FALSE)*U3976+VLOOKUP(V3976,serviceHP,2,FALSE)*W3976</f>
        <v>0</v>
      </c>
      <c r="AU3976" s="42">
        <f t="shared" ref="AU3976:AU4039" si="563">AS3976+AT3976</f>
        <v>4056.1591033565664</v>
      </c>
      <c r="AV3976" s="42">
        <f t="shared" ref="AV3976:AV4039" si="564">(VLOOKUP(X3976,Main,2,FALSE)*Y3976+VLOOKUP(Z3976,Main,2,FALSE)*AA3976+VLOOKUP(AB3976,Main,2,FALSE)*AC3976+VLOOKUP(AD3976,Main,2,FALSE)*AE3976+VLOOKUP(AF3976,Main,2,FALSE)*AG3976+VLOOKUP(AL3976,Main,2,FALSE)*AM3976+VLOOKUP(AH3976,Main,2,FALSE)*AI3976+VLOOKUP(AL3976,Main,2,FALSE)*AM3976+VLOOKUP(AJ3976,Main,2,FALSE)*AK3976)/AQ3976</f>
        <v>387.03525858897655</v>
      </c>
      <c r="AW3976" s="102">
        <f t="shared" ref="AW3976:AW4039" si="565">IF(G3976="F",VLOOKUP(D3976,MeterAndReg2,2,TRUE),(IF(G3976="L",VLOOKUP(D3976,MeterAndReg2,3,TRUE),VLOOKUP(D3976,MeterAndReg2,4,TRUE))))</f>
        <v>585.0096169344007</v>
      </c>
      <c r="AX3976" s="43">
        <f t="shared" si="558"/>
        <v>0.75</v>
      </c>
      <c r="AY3976" s="43" t="str">
        <f t="shared" si="557"/>
        <v>UTGS</v>
      </c>
    </row>
    <row r="3977" spans="1:51" hidden="1" x14ac:dyDescent="0.2">
      <c r="A3977" s="38">
        <v>3970</v>
      </c>
      <c r="B3977" t="s">
        <v>362</v>
      </c>
      <c r="C3977" t="s">
        <v>289</v>
      </c>
      <c r="D3977">
        <v>550</v>
      </c>
      <c r="E3977" t="s">
        <v>1228</v>
      </c>
      <c r="F3977">
        <v>2</v>
      </c>
      <c r="G3977" t="str">
        <f>LOOKUP(F3977,{0,6,45},{"F","L","H"})</f>
        <v>F</v>
      </c>
      <c r="H3977" t="s">
        <v>5463</v>
      </c>
      <c r="I3977" s="43" t="str">
        <f>IFERROR(VLOOKUP(#REF!,#REF!,2,FALSE),"No")</f>
        <v>No</v>
      </c>
      <c r="J3977" s="149">
        <v>0.75</v>
      </c>
      <c r="K3977" s="148">
        <v>31</v>
      </c>
      <c r="L3977" s="148"/>
      <c r="M3977" s="148"/>
      <c r="N3977" s="148"/>
      <c r="O3977" s="148"/>
      <c r="P3977" s="148"/>
      <c r="Q3977" s="148"/>
      <c r="R3977" s="148"/>
      <c r="S3977" s="148"/>
      <c r="T3977" s="148"/>
      <c r="U3977" s="148"/>
      <c r="V3977" s="148"/>
      <c r="W3977" s="148"/>
      <c r="X3977" s="139">
        <v>2</v>
      </c>
      <c r="Y3977" s="148">
        <v>1000</v>
      </c>
      <c r="Z3977" s="148"/>
      <c r="AA3977" s="148"/>
      <c r="AB3977" s="148"/>
      <c r="AC3977" s="148"/>
      <c r="AD3977" s="148"/>
      <c r="AE3977" s="148"/>
      <c r="AF3977" s="148"/>
      <c r="AG3977" s="148"/>
      <c r="AH3977" s="148"/>
      <c r="AI3977" s="148"/>
      <c r="AJ3977" s="148"/>
      <c r="AK3977" s="148"/>
      <c r="AL3977" s="139">
        <v>0</v>
      </c>
      <c r="AM3977" s="139">
        <v>0</v>
      </c>
      <c r="AN3977" s="148">
        <f t="shared" si="559"/>
        <v>1000</v>
      </c>
      <c r="AO3977" s="148">
        <f t="shared" si="560"/>
        <v>31</v>
      </c>
      <c r="AP3977" s="148">
        <v>10</v>
      </c>
      <c r="AQ3977" s="140">
        <v>108</v>
      </c>
      <c r="AS3977" s="42">
        <f t="shared" si="561"/>
        <v>1995.8878127627549</v>
      </c>
      <c r="AT3977" s="101">
        <f t="shared" si="562"/>
        <v>0</v>
      </c>
      <c r="AU3977" s="42">
        <f t="shared" si="563"/>
        <v>1995.8878127627549</v>
      </c>
      <c r="AV3977" s="42">
        <f t="shared" si="564"/>
        <v>301.02742334698178</v>
      </c>
      <c r="AW3977" s="102">
        <f t="shared" si="565"/>
        <v>585.0096169344007</v>
      </c>
      <c r="AX3977" s="43">
        <f t="shared" si="558"/>
        <v>0.75</v>
      </c>
      <c r="AY3977" s="43" t="str">
        <f t="shared" ref="AY3977:AY4040" si="566">C3977</f>
        <v>UTGS</v>
      </c>
    </row>
    <row r="3978" spans="1:51" hidden="1" x14ac:dyDescent="0.2">
      <c r="A3978" s="38">
        <v>3971</v>
      </c>
      <c r="B3978" t="s">
        <v>5806</v>
      </c>
      <c r="C3978" t="s">
        <v>289</v>
      </c>
      <c r="D3978">
        <v>31000</v>
      </c>
      <c r="E3978" t="s">
        <v>203</v>
      </c>
      <c r="F3978">
        <v>45</v>
      </c>
      <c r="G3978" t="str">
        <f>LOOKUP(F3978,{0,6,45},{"F","L","H"})</f>
        <v>H</v>
      </c>
      <c r="H3978" t="s">
        <v>1708</v>
      </c>
      <c r="I3978" s="43" t="str">
        <f>IFERROR(VLOOKUP(#REF!,#REF!,2,FALSE),"No")</f>
        <v>No</v>
      </c>
      <c r="J3978" s="139">
        <v>3</v>
      </c>
      <c r="K3978" s="148">
        <v>65</v>
      </c>
      <c r="L3978" s="148"/>
      <c r="M3978" s="148"/>
      <c r="N3978" s="148"/>
      <c r="O3978" s="148"/>
      <c r="P3978" s="148"/>
      <c r="Q3978" s="148"/>
      <c r="R3978" s="148"/>
      <c r="S3978" s="148"/>
      <c r="T3978" s="148"/>
      <c r="U3978" s="148"/>
      <c r="V3978" s="148"/>
      <c r="W3978" s="148"/>
      <c r="X3978" s="139">
        <v>6</v>
      </c>
      <c r="Y3978" s="148">
        <v>2</v>
      </c>
      <c r="Z3978" s="149">
        <v>8</v>
      </c>
      <c r="AA3978" s="148">
        <v>998</v>
      </c>
      <c r="AB3978" s="148"/>
      <c r="AC3978" s="148"/>
      <c r="AD3978" s="148"/>
      <c r="AE3978" s="148"/>
      <c r="AF3978" s="148"/>
      <c r="AG3978" s="148"/>
      <c r="AH3978" s="148"/>
      <c r="AI3978" s="148"/>
      <c r="AJ3978" s="148"/>
      <c r="AK3978" s="148"/>
      <c r="AL3978" s="139">
        <v>0</v>
      </c>
      <c r="AM3978" s="139">
        <v>0</v>
      </c>
      <c r="AN3978" s="148">
        <f t="shared" si="559"/>
        <v>1000</v>
      </c>
      <c r="AO3978" s="148">
        <f t="shared" si="560"/>
        <v>65</v>
      </c>
      <c r="AP3978" s="148">
        <v>4</v>
      </c>
      <c r="AQ3978" s="140">
        <v>4</v>
      </c>
      <c r="AS3978" s="42">
        <f t="shared" si="561"/>
        <v>4743.9260590186796</v>
      </c>
      <c r="AT3978" s="101">
        <f t="shared" si="562"/>
        <v>0</v>
      </c>
      <c r="AU3978" s="42">
        <f t="shared" si="563"/>
        <v>4743.9260590186796</v>
      </c>
      <c r="AV3978" s="42">
        <f t="shared" si="564"/>
        <v>18206.330430368507</v>
      </c>
      <c r="AW3978" s="102">
        <f t="shared" si="565"/>
        <v>60371.752872868376</v>
      </c>
      <c r="AX3978" s="43">
        <f t="shared" si="558"/>
        <v>3</v>
      </c>
      <c r="AY3978" s="43" t="str">
        <f t="shared" si="566"/>
        <v>UTGS</v>
      </c>
    </row>
    <row r="3979" spans="1:51" hidden="1" x14ac:dyDescent="0.2">
      <c r="A3979" s="38">
        <v>3972</v>
      </c>
      <c r="B3979" t="s">
        <v>362</v>
      </c>
      <c r="C3979" t="s">
        <v>289</v>
      </c>
      <c r="D3979">
        <v>550</v>
      </c>
      <c r="E3979" t="s">
        <v>1228</v>
      </c>
      <c r="F3979">
        <v>2</v>
      </c>
      <c r="G3979" t="str">
        <f>LOOKUP(F3979,{0,6,45},{"F","L","H"})</f>
        <v>F</v>
      </c>
      <c r="H3979" t="s">
        <v>5464</v>
      </c>
      <c r="I3979" s="43" t="str">
        <f>IFERROR(VLOOKUP(#REF!,#REF!,2,FALSE),"No")</f>
        <v>No</v>
      </c>
      <c r="J3979" s="139">
        <v>0.75</v>
      </c>
      <c r="K3979" s="148">
        <v>35</v>
      </c>
      <c r="L3979" s="148"/>
      <c r="M3979" s="148"/>
      <c r="N3979" s="148"/>
      <c r="O3979" s="148"/>
      <c r="P3979" s="148"/>
      <c r="Q3979" s="148"/>
      <c r="R3979" s="148"/>
      <c r="S3979" s="148"/>
      <c r="T3979" s="148"/>
      <c r="U3979" s="148"/>
      <c r="V3979" s="148"/>
      <c r="W3979" s="148"/>
      <c r="X3979" s="139">
        <v>2</v>
      </c>
      <c r="Y3979" s="148">
        <v>1000</v>
      </c>
      <c r="Z3979" s="148"/>
      <c r="AA3979" s="148"/>
      <c r="AB3979" s="148"/>
      <c r="AC3979" s="148"/>
      <c r="AD3979" s="148"/>
      <c r="AE3979" s="148"/>
      <c r="AF3979" s="148"/>
      <c r="AG3979" s="148"/>
      <c r="AH3979" s="148"/>
      <c r="AI3979" s="148"/>
      <c r="AJ3979" s="148"/>
      <c r="AK3979" s="148"/>
      <c r="AL3979" s="139">
        <v>0</v>
      </c>
      <c r="AM3979" s="139">
        <v>0</v>
      </c>
      <c r="AN3979" s="148">
        <f t="shared" si="559"/>
        <v>1000</v>
      </c>
      <c r="AO3979" s="148">
        <f t="shared" si="560"/>
        <v>35</v>
      </c>
      <c r="AP3979" s="148">
        <v>6</v>
      </c>
      <c r="AQ3979" s="140">
        <v>71</v>
      </c>
      <c r="AS3979" s="42">
        <f t="shared" si="561"/>
        <v>2253.4217240869812</v>
      </c>
      <c r="AT3979" s="101">
        <f t="shared" si="562"/>
        <v>0</v>
      </c>
      <c r="AU3979" s="42">
        <f t="shared" si="563"/>
        <v>2253.4217240869812</v>
      </c>
      <c r="AV3979" s="42">
        <f t="shared" si="564"/>
        <v>457.90086931653565</v>
      </c>
      <c r="AW3979" s="102">
        <f t="shared" si="565"/>
        <v>585.0096169344007</v>
      </c>
      <c r="AX3979" s="43">
        <f t="shared" si="558"/>
        <v>0.75</v>
      </c>
      <c r="AY3979" s="43" t="str">
        <f t="shared" si="566"/>
        <v>UTGS</v>
      </c>
    </row>
    <row r="3980" spans="1:51" hidden="1" x14ac:dyDescent="0.2">
      <c r="A3980" s="38">
        <v>3973</v>
      </c>
      <c r="B3980" t="s">
        <v>5806</v>
      </c>
      <c r="C3980" t="s">
        <v>5746</v>
      </c>
      <c r="D3980">
        <v>6600</v>
      </c>
      <c r="E3980" t="s">
        <v>198</v>
      </c>
      <c r="F3980">
        <v>5</v>
      </c>
      <c r="G3980" t="str">
        <f>LOOKUP(F3980,{0,6,45},{"F","L","H"})</f>
        <v>F</v>
      </c>
      <c r="H3980" t="s">
        <v>1709</v>
      </c>
      <c r="I3980" s="43" t="str">
        <f>IFERROR(VLOOKUP(#REF!,#REF!,2,FALSE),"No")</f>
        <v>No</v>
      </c>
      <c r="J3980" s="139">
        <v>2</v>
      </c>
      <c r="K3980" s="148">
        <v>179</v>
      </c>
      <c r="L3980" s="148"/>
      <c r="M3980" s="148"/>
      <c r="N3980" s="148"/>
      <c r="O3980" s="148"/>
      <c r="P3980" s="148"/>
      <c r="Q3980" s="148"/>
      <c r="R3980" s="148"/>
      <c r="S3980" s="148"/>
      <c r="T3980" s="148"/>
      <c r="U3980" s="148"/>
      <c r="V3980" s="148"/>
      <c r="W3980" s="148"/>
      <c r="X3980" s="139">
        <v>2</v>
      </c>
      <c r="Y3980" s="148">
        <v>1000</v>
      </c>
      <c r="Z3980" s="148"/>
      <c r="AA3980" s="148"/>
      <c r="AB3980" s="148"/>
      <c r="AC3980" s="148"/>
      <c r="AD3980" s="148"/>
      <c r="AE3980" s="148"/>
      <c r="AF3980" s="148"/>
      <c r="AG3980" s="148"/>
      <c r="AH3980" s="148"/>
      <c r="AI3980" s="148"/>
      <c r="AJ3980" s="148"/>
      <c r="AK3980" s="148"/>
      <c r="AL3980" s="139">
        <v>0</v>
      </c>
      <c r="AM3980" s="139">
        <v>0</v>
      </c>
      <c r="AN3980" s="148">
        <f t="shared" si="559"/>
        <v>1000</v>
      </c>
      <c r="AO3980" s="148">
        <f t="shared" si="560"/>
        <v>179</v>
      </c>
      <c r="AP3980" s="148">
        <v>15</v>
      </c>
      <c r="AQ3980" s="140">
        <v>16</v>
      </c>
      <c r="AS3980" s="42">
        <f t="shared" si="561"/>
        <v>13064.042531759133</v>
      </c>
      <c r="AT3980" s="101">
        <f t="shared" si="562"/>
        <v>0</v>
      </c>
      <c r="AU3980" s="42">
        <f t="shared" si="563"/>
        <v>13064.042531759133</v>
      </c>
      <c r="AV3980" s="42">
        <f t="shared" si="564"/>
        <v>2031.935107592127</v>
      </c>
      <c r="AW3980" s="102">
        <f t="shared" si="565"/>
        <v>3698.6666666666665</v>
      </c>
      <c r="AX3980" s="43">
        <f t="shared" si="558"/>
        <v>2</v>
      </c>
      <c r="AY3980" s="43" t="str">
        <f t="shared" si="566"/>
        <v>UTTSS</v>
      </c>
    </row>
    <row r="3981" spans="1:51" hidden="1" x14ac:dyDescent="0.2">
      <c r="A3981" s="38">
        <v>3974</v>
      </c>
      <c r="B3981" t="s">
        <v>362</v>
      </c>
      <c r="C3981" t="s">
        <v>289</v>
      </c>
      <c r="D3981">
        <v>320</v>
      </c>
      <c r="E3981" t="s">
        <v>1228</v>
      </c>
      <c r="F3981">
        <v>0.25</v>
      </c>
      <c r="G3981" t="str">
        <f>LOOKUP(F3981,{0,6,45},{"F","L","H"})</f>
        <v>F</v>
      </c>
      <c r="H3981" t="s">
        <v>5465</v>
      </c>
      <c r="I3981" s="43" t="str">
        <f>IFERROR(VLOOKUP(#REF!,#REF!,2,FALSE),"No")</f>
        <v>No</v>
      </c>
      <c r="J3981" s="149">
        <v>0.75</v>
      </c>
      <c r="K3981" s="148">
        <v>17</v>
      </c>
      <c r="L3981" s="148"/>
      <c r="M3981" s="148"/>
      <c r="N3981" s="148"/>
      <c r="O3981" s="148"/>
      <c r="P3981" s="148"/>
      <c r="Q3981" s="148"/>
      <c r="R3981" s="148"/>
      <c r="S3981" s="148"/>
      <c r="T3981" s="148"/>
      <c r="U3981" s="148"/>
      <c r="V3981" s="148"/>
      <c r="W3981" s="148"/>
      <c r="X3981" s="139">
        <v>0.75</v>
      </c>
      <c r="Y3981" s="148">
        <v>257.08</v>
      </c>
      <c r="Z3981" s="148">
        <v>2</v>
      </c>
      <c r="AA3981" s="148">
        <v>742.92</v>
      </c>
      <c r="AB3981" s="148"/>
      <c r="AC3981" s="148"/>
      <c r="AD3981" s="148"/>
      <c r="AE3981" s="148"/>
      <c r="AF3981" s="148"/>
      <c r="AG3981" s="148"/>
      <c r="AH3981" s="148"/>
      <c r="AI3981" s="148"/>
      <c r="AJ3981" s="148"/>
      <c r="AK3981" s="148"/>
      <c r="AL3981" s="139">
        <v>0</v>
      </c>
      <c r="AM3981" s="139">
        <v>0</v>
      </c>
      <c r="AN3981" s="148">
        <f t="shared" si="559"/>
        <v>1000</v>
      </c>
      <c r="AO3981" s="148">
        <f t="shared" si="560"/>
        <v>17</v>
      </c>
      <c r="AP3981" s="148">
        <v>13</v>
      </c>
      <c r="AQ3981" s="140">
        <v>13</v>
      </c>
      <c r="AS3981" s="42">
        <f t="shared" si="561"/>
        <v>1094.5191231279623</v>
      </c>
      <c r="AT3981" s="101">
        <f t="shared" si="562"/>
        <v>0</v>
      </c>
      <c r="AU3981" s="42">
        <f t="shared" si="563"/>
        <v>1094.5191231279623</v>
      </c>
      <c r="AV3981" s="42">
        <f t="shared" si="564"/>
        <v>2650.7406247287718</v>
      </c>
      <c r="AW3981" s="102">
        <f t="shared" si="565"/>
        <v>431</v>
      </c>
      <c r="AX3981" s="43">
        <f t="shared" si="558"/>
        <v>0.75</v>
      </c>
      <c r="AY3981" s="43" t="str">
        <f t="shared" si="566"/>
        <v>UTGS</v>
      </c>
    </row>
    <row r="3982" spans="1:51" hidden="1" x14ac:dyDescent="0.2">
      <c r="A3982" s="38">
        <v>3975</v>
      </c>
      <c r="B3982" t="s">
        <v>362</v>
      </c>
      <c r="C3982" t="s">
        <v>289</v>
      </c>
      <c r="D3982">
        <v>550</v>
      </c>
      <c r="E3982" t="s">
        <v>1228</v>
      </c>
      <c r="F3982">
        <v>2</v>
      </c>
      <c r="G3982" t="str">
        <f>LOOKUP(F3982,{0,6,45},{"F","L","H"})</f>
        <v>F</v>
      </c>
      <c r="H3982" t="s">
        <v>5466</v>
      </c>
      <c r="I3982" s="43" t="str">
        <f>IFERROR(VLOOKUP(#REF!,#REF!,2,FALSE),"No")</f>
        <v>No</v>
      </c>
      <c r="J3982" s="139">
        <v>0.75</v>
      </c>
      <c r="K3982" s="148">
        <v>12</v>
      </c>
      <c r="L3982" s="148"/>
      <c r="M3982" s="148"/>
      <c r="N3982" s="148"/>
      <c r="O3982" s="148"/>
      <c r="P3982" s="148"/>
      <c r="Q3982" s="148"/>
      <c r="R3982" s="148"/>
      <c r="S3982" s="148"/>
      <c r="T3982" s="148"/>
      <c r="U3982" s="148"/>
      <c r="V3982" s="148"/>
      <c r="W3982" s="148"/>
      <c r="X3982" s="139">
        <v>2</v>
      </c>
      <c r="Y3982" s="148">
        <v>1000</v>
      </c>
      <c r="Z3982" s="148"/>
      <c r="AA3982" s="148"/>
      <c r="AB3982" s="148"/>
      <c r="AC3982" s="148"/>
      <c r="AD3982" s="148"/>
      <c r="AE3982" s="148"/>
      <c r="AF3982" s="148"/>
      <c r="AG3982" s="148"/>
      <c r="AH3982" s="148"/>
      <c r="AI3982" s="148"/>
      <c r="AJ3982" s="148"/>
      <c r="AK3982" s="148"/>
      <c r="AL3982" s="139">
        <v>0</v>
      </c>
      <c r="AM3982" s="139">
        <v>0</v>
      </c>
      <c r="AN3982" s="148">
        <f t="shared" si="559"/>
        <v>1000</v>
      </c>
      <c r="AO3982" s="148">
        <f t="shared" si="560"/>
        <v>12</v>
      </c>
      <c r="AP3982" s="148">
        <v>10</v>
      </c>
      <c r="AQ3982" s="140">
        <v>18</v>
      </c>
      <c r="AS3982" s="42">
        <f t="shared" si="561"/>
        <v>772.60173397267931</v>
      </c>
      <c r="AT3982" s="101">
        <f t="shared" si="562"/>
        <v>0</v>
      </c>
      <c r="AU3982" s="42">
        <f t="shared" si="563"/>
        <v>772.60173397267931</v>
      </c>
      <c r="AV3982" s="42">
        <f t="shared" si="564"/>
        <v>1806.1645400818907</v>
      </c>
      <c r="AW3982" s="102">
        <f t="shared" si="565"/>
        <v>585.0096169344007</v>
      </c>
      <c r="AX3982" s="43">
        <f t="shared" si="558"/>
        <v>0.75</v>
      </c>
      <c r="AY3982" s="43" t="str">
        <f t="shared" si="566"/>
        <v>UTGS</v>
      </c>
    </row>
    <row r="3983" spans="1:51" hidden="1" x14ac:dyDescent="0.2">
      <c r="A3983" s="38">
        <v>3976</v>
      </c>
      <c r="B3983" t="s">
        <v>5807</v>
      </c>
      <c r="C3983" t="s">
        <v>5746</v>
      </c>
      <c r="D3983">
        <v>14487</v>
      </c>
      <c r="E3983" t="s">
        <v>291</v>
      </c>
      <c r="F3983">
        <v>5</v>
      </c>
      <c r="G3983" t="str">
        <f>LOOKUP(F3983,{0,6,45},{"F","L","H"})</f>
        <v>F</v>
      </c>
      <c r="H3983" t="s">
        <v>398</v>
      </c>
      <c r="I3983" s="43" t="str">
        <f>IFERROR(VLOOKUP(#REF!,#REF!,2,FALSE),"No")</f>
        <v>No</v>
      </c>
      <c r="J3983" s="139">
        <v>2</v>
      </c>
      <c r="K3983" s="148">
        <v>152</v>
      </c>
      <c r="L3983" s="148"/>
      <c r="M3983" s="148"/>
      <c r="N3983" s="148"/>
      <c r="O3983" s="148"/>
      <c r="P3983" s="148"/>
      <c r="Q3983" s="148"/>
      <c r="R3983" s="148"/>
      <c r="S3983" s="148"/>
      <c r="T3983" s="148"/>
      <c r="U3983" s="148"/>
      <c r="V3983" s="148"/>
      <c r="W3983" s="148"/>
      <c r="X3983" s="139">
        <v>2</v>
      </c>
      <c r="Y3983" s="148">
        <v>240.18</v>
      </c>
      <c r="Z3983" s="148">
        <v>4</v>
      </c>
      <c r="AA3983" s="148">
        <v>546.17999999999995</v>
      </c>
      <c r="AB3983" s="148">
        <v>6</v>
      </c>
      <c r="AC3983" s="148">
        <v>213.64</v>
      </c>
      <c r="AD3983" s="148"/>
      <c r="AE3983" s="148"/>
      <c r="AF3983" s="148"/>
      <c r="AG3983" s="148"/>
      <c r="AH3983" s="148"/>
      <c r="AI3983" s="148"/>
      <c r="AJ3983" s="148"/>
      <c r="AK3983" s="148"/>
      <c r="AL3983" s="139">
        <v>0</v>
      </c>
      <c r="AM3983" s="139">
        <v>0</v>
      </c>
      <c r="AN3983" s="148">
        <f t="shared" si="559"/>
        <v>999.99999999999989</v>
      </c>
      <c r="AO3983" s="148">
        <f t="shared" si="560"/>
        <v>152</v>
      </c>
      <c r="AP3983" s="148">
        <v>3</v>
      </c>
      <c r="AQ3983" s="140">
        <v>3</v>
      </c>
      <c r="AS3983" s="42">
        <f t="shared" si="561"/>
        <v>11093.488630320604</v>
      </c>
      <c r="AT3983" s="101">
        <f t="shared" si="562"/>
        <v>0</v>
      </c>
      <c r="AU3983" s="42">
        <f t="shared" si="563"/>
        <v>11093.488630320604</v>
      </c>
      <c r="AV3983" s="42">
        <f t="shared" si="564"/>
        <v>14102.148373824677</v>
      </c>
      <c r="AW3983" s="102">
        <f t="shared" si="565"/>
        <v>10791.333333333334</v>
      </c>
      <c r="AX3983" s="43">
        <f t="shared" si="558"/>
        <v>2</v>
      </c>
      <c r="AY3983" s="43" t="str">
        <f t="shared" si="566"/>
        <v>UTTSS</v>
      </c>
    </row>
    <row r="3984" spans="1:51" hidden="1" x14ac:dyDescent="0.2">
      <c r="A3984" s="38">
        <v>3977</v>
      </c>
      <c r="B3984" t="s">
        <v>362</v>
      </c>
      <c r="C3984" t="s">
        <v>289</v>
      </c>
      <c r="D3984">
        <v>320</v>
      </c>
      <c r="E3984" t="s">
        <v>1228</v>
      </c>
      <c r="F3984">
        <v>0.25</v>
      </c>
      <c r="G3984" t="str">
        <f>LOOKUP(F3984,{0,6,45},{"F","L","H"})</f>
        <v>F</v>
      </c>
      <c r="H3984" t="s">
        <v>5467</v>
      </c>
      <c r="I3984" s="43" t="str">
        <f>IFERROR(VLOOKUP(#REF!,#REF!,2,FALSE),"No")</f>
        <v>No</v>
      </c>
      <c r="J3984" s="139">
        <v>0.5</v>
      </c>
      <c r="K3984" s="148">
        <v>56</v>
      </c>
      <c r="L3984" s="148"/>
      <c r="M3984" s="148"/>
      <c r="N3984" s="148"/>
      <c r="O3984" s="148"/>
      <c r="P3984" s="148"/>
      <c r="Q3984" s="148"/>
      <c r="R3984" s="148"/>
      <c r="S3984" s="148"/>
      <c r="T3984" s="148"/>
      <c r="U3984" s="148"/>
      <c r="V3984" s="148"/>
      <c r="W3984" s="148"/>
      <c r="X3984" s="139">
        <v>2</v>
      </c>
      <c r="Y3984" s="148">
        <v>1000</v>
      </c>
      <c r="Z3984" s="148"/>
      <c r="AA3984" s="148"/>
      <c r="AB3984" s="148"/>
      <c r="AC3984" s="148"/>
      <c r="AD3984" s="148"/>
      <c r="AE3984" s="148"/>
      <c r="AF3984" s="148"/>
      <c r="AG3984" s="148"/>
      <c r="AH3984" s="148"/>
      <c r="AI3984" s="148"/>
      <c r="AJ3984" s="148"/>
      <c r="AK3984" s="148"/>
      <c r="AL3984" s="139">
        <v>0</v>
      </c>
      <c r="AM3984" s="139">
        <v>0</v>
      </c>
      <c r="AN3984" s="148">
        <f t="shared" si="559"/>
        <v>1000</v>
      </c>
      <c r="AO3984" s="148">
        <f t="shared" si="560"/>
        <v>56</v>
      </c>
      <c r="AP3984" s="148">
        <v>6</v>
      </c>
      <c r="AQ3984" s="140">
        <v>6</v>
      </c>
      <c r="AS3984" s="42">
        <f t="shared" si="561"/>
        <v>3830.5947585391705</v>
      </c>
      <c r="AT3984" s="101">
        <f t="shared" si="562"/>
        <v>0</v>
      </c>
      <c r="AU3984" s="42">
        <f t="shared" si="563"/>
        <v>3830.5947585391705</v>
      </c>
      <c r="AV3984" s="42">
        <f t="shared" si="564"/>
        <v>5418.493620245672</v>
      </c>
      <c r="AW3984" s="102">
        <f t="shared" si="565"/>
        <v>431</v>
      </c>
      <c r="AX3984" s="43">
        <f t="shared" si="558"/>
        <v>0.5</v>
      </c>
      <c r="AY3984" s="43" t="str">
        <f t="shared" si="566"/>
        <v>UTGS</v>
      </c>
    </row>
    <row r="3985" spans="1:51" hidden="1" x14ac:dyDescent="0.2">
      <c r="A3985" s="38">
        <v>3978</v>
      </c>
      <c r="B3985" t="s">
        <v>5806</v>
      </c>
      <c r="C3985" t="s">
        <v>289</v>
      </c>
      <c r="D3985">
        <v>22168</v>
      </c>
      <c r="E3985" t="s">
        <v>218</v>
      </c>
      <c r="F3985">
        <v>45</v>
      </c>
      <c r="G3985" t="str">
        <f>LOOKUP(F3985,{0,6,45},{"F","L","H"})</f>
        <v>H</v>
      </c>
      <c r="H3985" t="s">
        <v>1710</v>
      </c>
      <c r="I3985" s="43" t="str">
        <f>IFERROR(VLOOKUP(#REF!,#REF!,2,FALSE),"No")</f>
        <v>No</v>
      </c>
      <c r="J3985" s="139">
        <v>4</v>
      </c>
      <c r="K3985" s="148">
        <v>15</v>
      </c>
      <c r="L3985" s="148">
        <v>6</v>
      </c>
      <c r="M3985" s="148">
        <v>56</v>
      </c>
      <c r="N3985" s="148"/>
      <c r="O3985" s="148"/>
      <c r="P3985" s="148"/>
      <c r="Q3985" s="148"/>
      <c r="R3985" s="148"/>
      <c r="S3985" s="148"/>
      <c r="T3985" s="148"/>
      <c r="U3985" s="148"/>
      <c r="V3985" s="148"/>
      <c r="W3985" s="148"/>
      <c r="X3985" s="139">
        <v>6</v>
      </c>
      <c r="Y3985" s="148">
        <v>1000</v>
      </c>
      <c r="Z3985" s="148"/>
      <c r="AA3985" s="148"/>
      <c r="AB3985" s="148"/>
      <c r="AC3985" s="148"/>
      <c r="AD3985" s="148"/>
      <c r="AE3985" s="148"/>
      <c r="AF3985" s="148"/>
      <c r="AG3985" s="148"/>
      <c r="AH3985" s="148"/>
      <c r="AI3985" s="148"/>
      <c r="AJ3985" s="148"/>
      <c r="AK3985" s="148"/>
      <c r="AL3985" s="139">
        <v>0</v>
      </c>
      <c r="AM3985" s="139">
        <v>0</v>
      </c>
      <c r="AN3985" s="148">
        <f t="shared" si="559"/>
        <v>1000</v>
      </c>
      <c r="AO3985" s="148">
        <f t="shared" si="560"/>
        <v>71</v>
      </c>
      <c r="AP3985" s="148">
        <v>1</v>
      </c>
      <c r="AQ3985" s="140">
        <v>1</v>
      </c>
      <c r="AS3985" s="42">
        <f t="shared" si="561"/>
        <v>4089.2721674658496</v>
      </c>
      <c r="AT3985" s="101">
        <f t="shared" si="562"/>
        <v>0</v>
      </c>
      <c r="AU3985" s="42">
        <f t="shared" si="563"/>
        <v>4089.2721674658496</v>
      </c>
      <c r="AV3985" s="42">
        <f t="shared" si="564"/>
        <v>60030.961721474043</v>
      </c>
      <c r="AW3985" s="102">
        <f t="shared" si="565"/>
        <v>52825.283763759828</v>
      </c>
      <c r="AX3985" s="43">
        <f t="shared" si="558"/>
        <v>4</v>
      </c>
      <c r="AY3985" s="43" t="str">
        <f t="shared" si="566"/>
        <v>UTGS</v>
      </c>
    </row>
    <row r="3986" spans="1:51" hidden="1" x14ac:dyDescent="0.2">
      <c r="A3986" s="38">
        <v>3979</v>
      </c>
      <c r="B3986" t="s">
        <v>5807</v>
      </c>
      <c r="C3986" t="s">
        <v>5746</v>
      </c>
      <c r="D3986">
        <v>21100</v>
      </c>
      <c r="E3986" t="s">
        <v>197</v>
      </c>
      <c r="F3986">
        <v>5</v>
      </c>
      <c r="G3986" t="str">
        <f>LOOKUP(F3986,{0,6,45},{"F","L","H"})</f>
        <v>F</v>
      </c>
      <c r="H3986" t="s">
        <v>436</v>
      </c>
      <c r="I3986" s="43" t="str">
        <f>IFERROR(VLOOKUP(#REF!,#REF!,2,FALSE),"No")</f>
        <v>No</v>
      </c>
      <c r="J3986" s="139">
        <v>3</v>
      </c>
      <c r="K3986" s="148">
        <v>176</v>
      </c>
      <c r="L3986" s="148"/>
      <c r="M3986" s="148"/>
      <c r="N3986" s="148"/>
      <c r="O3986" s="148"/>
      <c r="P3986" s="148"/>
      <c r="Q3986" s="148"/>
      <c r="R3986" s="148"/>
      <c r="S3986" s="148"/>
      <c r="T3986" s="148"/>
      <c r="U3986" s="148"/>
      <c r="V3986" s="148"/>
      <c r="W3986" s="148"/>
      <c r="X3986" s="139">
        <v>2</v>
      </c>
      <c r="Y3986" s="148">
        <v>72.37</v>
      </c>
      <c r="Z3986" s="148">
        <v>3</v>
      </c>
      <c r="AA3986" s="148">
        <v>6.75</v>
      </c>
      <c r="AB3986" s="148">
        <v>4</v>
      </c>
      <c r="AC3986" s="148">
        <v>483.88</v>
      </c>
      <c r="AD3986" s="148">
        <v>6</v>
      </c>
      <c r="AE3986" s="148">
        <v>437</v>
      </c>
      <c r="AF3986" s="148"/>
      <c r="AG3986" s="148"/>
      <c r="AH3986" s="148"/>
      <c r="AI3986" s="148"/>
      <c r="AJ3986" s="148"/>
      <c r="AK3986" s="148"/>
      <c r="AL3986" s="139">
        <v>0</v>
      </c>
      <c r="AM3986" s="139">
        <v>0</v>
      </c>
      <c r="AN3986" s="148">
        <f t="shared" si="559"/>
        <v>1000</v>
      </c>
      <c r="AO3986" s="148">
        <f t="shared" si="560"/>
        <v>176</v>
      </c>
      <c r="AP3986" s="148">
        <v>2</v>
      </c>
      <c r="AQ3986" s="140">
        <v>2</v>
      </c>
      <c r="AS3986" s="42">
        <f t="shared" si="561"/>
        <v>12845.092098265963</v>
      </c>
      <c r="AT3986" s="101">
        <f t="shared" si="562"/>
        <v>0</v>
      </c>
      <c r="AU3986" s="42">
        <f t="shared" si="563"/>
        <v>12845.092098265963</v>
      </c>
      <c r="AV3986" s="42">
        <f t="shared" si="564"/>
        <v>23960.515660737019</v>
      </c>
      <c r="AW3986" s="102">
        <f t="shared" si="565"/>
        <v>18747.149999999998</v>
      </c>
      <c r="AX3986" s="43">
        <f t="shared" si="558"/>
        <v>3</v>
      </c>
      <c r="AY3986" s="43" t="str">
        <f t="shared" si="566"/>
        <v>UTTSS</v>
      </c>
    </row>
    <row r="3987" spans="1:51" hidden="1" x14ac:dyDescent="0.2">
      <c r="A3987" s="38">
        <v>3980</v>
      </c>
      <c r="B3987" t="s">
        <v>362</v>
      </c>
      <c r="C3987" t="s">
        <v>289</v>
      </c>
      <c r="D3987">
        <v>320</v>
      </c>
      <c r="E3987" t="s">
        <v>1228</v>
      </c>
      <c r="F3987">
        <v>0.25</v>
      </c>
      <c r="G3987" t="str">
        <f>LOOKUP(F3987,{0,6,45},{"F","L","H"})</f>
        <v>F</v>
      </c>
      <c r="H3987" t="s">
        <v>5468</v>
      </c>
      <c r="I3987" s="43" t="str">
        <f>IFERROR(VLOOKUP(#REF!,#REF!,2,FALSE),"No")</f>
        <v>No</v>
      </c>
      <c r="J3987" s="139">
        <v>0.5</v>
      </c>
      <c r="K3987" s="148">
        <v>55</v>
      </c>
      <c r="L3987" s="148"/>
      <c r="M3987" s="148"/>
      <c r="N3987" s="148"/>
      <c r="O3987" s="148"/>
      <c r="P3987" s="148"/>
      <c r="Q3987" s="148"/>
      <c r="R3987" s="148"/>
      <c r="S3987" s="148"/>
      <c r="T3987" s="148"/>
      <c r="U3987" s="148"/>
      <c r="V3987" s="148"/>
      <c r="W3987" s="148"/>
      <c r="X3987" s="139">
        <v>2</v>
      </c>
      <c r="Y3987" s="148">
        <v>1000</v>
      </c>
      <c r="Z3987" s="148"/>
      <c r="AA3987" s="148"/>
      <c r="AB3987" s="148"/>
      <c r="AC3987" s="148"/>
      <c r="AD3987" s="148"/>
      <c r="AE3987" s="148"/>
      <c r="AF3987" s="148"/>
      <c r="AG3987" s="148"/>
      <c r="AH3987" s="148"/>
      <c r="AI3987" s="148"/>
      <c r="AJ3987" s="148"/>
      <c r="AK3987" s="148"/>
      <c r="AL3987" s="139">
        <v>0</v>
      </c>
      <c r="AM3987" s="139">
        <v>0</v>
      </c>
      <c r="AN3987" s="148">
        <f t="shared" si="559"/>
        <v>1000</v>
      </c>
      <c r="AO3987" s="148">
        <f t="shared" si="560"/>
        <v>55</v>
      </c>
      <c r="AP3987" s="148">
        <v>6</v>
      </c>
      <c r="AQ3987" s="140">
        <v>6</v>
      </c>
      <c r="AS3987" s="42">
        <f t="shared" si="561"/>
        <v>3762.1912807081139</v>
      </c>
      <c r="AT3987" s="101">
        <f t="shared" si="562"/>
        <v>0</v>
      </c>
      <c r="AU3987" s="42">
        <f t="shared" si="563"/>
        <v>3762.1912807081139</v>
      </c>
      <c r="AV3987" s="42">
        <f t="shared" si="564"/>
        <v>5418.493620245672</v>
      </c>
      <c r="AW3987" s="102">
        <f t="shared" si="565"/>
        <v>431</v>
      </c>
      <c r="AX3987" s="43">
        <f t="shared" si="558"/>
        <v>0.5</v>
      </c>
      <c r="AY3987" s="43" t="str">
        <f t="shared" si="566"/>
        <v>UTGS</v>
      </c>
    </row>
    <row r="3988" spans="1:51" hidden="1" x14ac:dyDescent="0.2">
      <c r="A3988" s="38">
        <v>3981</v>
      </c>
      <c r="B3988" t="s">
        <v>362</v>
      </c>
      <c r="C3988" t="s">
        <v>289</v>
      </c>
      <c r="D3988">
        <v>320</v>
      </c>
      <c r="E3988" t="s">
        <v>1228</v>
      </c>
      <c r="F3988">
        <v>0.25</v>
      </c>
      <c r="G3988" t="str">
        <f>LOOKUP(F3988,{0,6,45},{"F","L","H"})</f>
        <v>F</v>
      </c>
      <c r="H3988" t="s">
        <v>5469</v>
      </c>
      <c r="I3988" s="43" t="str">
        <f>IFERROR(VLOOKUP(#REF!,#REF!,2,FALSE),"No")</f>
        <v>No</v>
      </c>
      <c r="J3988" s="139">
        <v>0.75</v>
      </c>
      <c r="K3988" s="148">
        <v>46</v>
      </c>
      <c r="L3988" s="148"/>
      <c r="M3988" s="148"/>
      <c r="N3988" s="148"/>
      <c r="O3988" s="148"/>
      <c r="P3988" s="148"/>
      <c r="Q3988" s="148"/>
      <c r="R3988" s="148"/>
      <c r="S3988" s="148"/>
      <c r="T3988" s="148"/>
      <c r="U3988" s="148"/>
      <c r="V3988" s="148"/>
      <c r="W3988" s="148"/>
      <c r="X3988" s="139">
        <v>0.75</v>
      </c>
      <c r="Y3988" s="148">
        <v>205.71</v>
      </c>
      <c r="Z3988" s="148">
        <v>2</v>
      </c>
      <c r="AA3988" s="148">
        <v>794.29</v>
      </c>
      <c r="AB3988" s="148"/>
      <c r="AC3988" s="148"/>
      <c r="AD3988" s="148"/>
      <c r="AE3988" s="148"/>
      <c r="AF3988" s="148"/>
      <c r="AG3988" s="148"/>
      <c r="AH3988" s="148"/>
      <c r="AI3988" s="148"/>
      <c r="AJ3988" s="148"/>
      <c r="AK3988" s="148"/>
      <c r="AL3988" s="139">
        <v>0</v>
      </c>
      <c r="AM3988" s="139">
        <v>0</v>
      </c>
      <c r="AN3988" s="148">
        <f t="shared" si="559"/>
        <v>1000</v>
      </c>
      <c r="AO3988" s="148">
        <f t="shared" si="560"/>
        <v>46</v>
      </c>
      <c r="AP3988" s="148">
        <v>15</v>
      </c>
      <c r="AQ3988" s="140">
        <v>15</v>
      </c>
      <c r="AS3988" s="42">
        <f t="shared" si="561"/>
        <v>2961.6399802286041</v>
      </c>
      <c r="AT3988" s="101">
        <f t="shared" si="562"/>
        <v>0</v>
      </c>
      <c r="AU3988" s="42">
        <f t="shared" si="563"/>
        <v>2961.6399802286041</v>
      </c>
      <c r="AV3988" s="42">
        <f t="shared" si="564"/>
        <v>2271.3495680982687</v>
      </c>
      <c r="AW3988" s="102">
        <f t="shared" si="565"/>
        <v>431</v>
      </c>
      <c r="AX3988" s="43">
        <f t="shared" si="558"/>
        <v>0.75</v>
      </c>
      <c r="AY3988" s="43" t="str">
        <f t="shared" si="566"/>
        <v>UTGS</v>
      </c>
    </row>
    <row r="3989" spans="1:51" hidden="1" x14ac:dyDescent="0.2">
      <c r="A3989" s="38">
        <v>3982</v>
      </c>
      <c r="B3989" t="s">
        <v>5806</v>
      </c>
      <c r="C3989" t="s">
        <v>5746</v>
      </c>
      <c r="D3989">
        <v>30300</v>
      </c>
      <c r="E3989" t="s">
        <v>219</v>
      </c>
      <c r="F3989">
        <v>5</v>
      </c>
      <c r="G3989" t="str">
        <f>LOOKUP(F3989,{0,6,45},{"F","L","H"})</f>
        <v>F</v>
      </c>
      <c r="H3989" t="s">
        <v>918</v>
      </c>
      <c r="I3989" s="43" t="str">
        <f>IFERROR(VLOOKUP(#REF!,#REF!,2,FALSE),"No")</f>
        <v>No</v>
      </c>
      <c r="J3989" s="139">
        <v>4</v>
      </c>
      <c r="K3989" s="148">
        <v>5</v>
      </c>
      <c r="L3989" s="148"/>
      <c r="M3989" s="148"/>
      <c r="N3989" s="148"/>
      <c r="O3989" s="148"/>
      <c r="P3989" s="148"/>
      <c r="Q3989" s="148"/>
      <c r="R3989" s="148"/>
      <c r="S3989" s="148"/>
      <c r="T3989" s="148"/>
      <c r="U3989" s="148"/>
      <c r="V3989" s="148"/>
      <c r="W3989" s="148"/>
      <c r="X3989" s="139">
        <v>4</v>
      </c>
      <c r="Y3989" s="148">
        <v>362</v>
      </c>
      <c r="Z3989" s="148">
        <v>6</v>
      </c>
      <c r="AA3989" s="148">
        <v>638</v>
      </c>
      <c r="AB3989" s="148"/>
      <c r="AC3989" s="148"/>
      <c r="AD3989" s="148"/>
      <c r="AE3989" s="148"/>
      <c r="AF3989" s="148"/>
      <c r="AG3989" s="148"/>
      <c r="AH3989" s="148"/>
      <c r="AI3989" s="148"/>
      <c r="AJ3989" s="148"/>
      <c r="AK3989" s="148"/>
      <c r="AL3989" s="139">
        <v>0</v>
      </c>
      <c r="AM3989" s="139">
        <v>0</v>
      </c>
      <c r="AN3989" s="148">
        <f t="shared" si="559"/>
        <v>1000</v>
      </c>
      <c r="AO3989" s="148">
        <f t="shared" si="560"/>
        <v>5</v>
      </c>
      <c r="AP3989" s="148">
        <v>1</v>
      </c>
      <c r="AQ3989" s="140">
        <v>2</v>
      </c>
      <c r="AS3989" s="42">
        <f t="shared" si="561"/>
        <v>382.71738915528306</v>
      </c>
      <c r="AT3989" s="101">
        <f t="shared" si="562"/>
        <v>0</v>
      </c>
      <c r="AU3989" s="42">
        <f t="shared" si="563"/>
        <v>382.71738915528306</v>
      </c>
      <c r="AV3989" s="42">
        <f t="shared" si="564"/>
        <v>26332.130860737023</v>
      </c>
      <c r="AW3989" s="102">
        <f t="shared" si="565"/>
        <v>27686.400000000001</v>
      </c>
      <c r="AX3989" s="43">
        <f t="shared" si="558"/>
        <v>4</v>
      </c>
      <c r="AY3989" s="43" t="str">
        <f t="shared" si="566"/>
        <v>UTTSS</v>
      </c>
    </row>
    <row r="3990" spans="1:51" hidden="1" x14ac:dyDescent="0.2">
      <c r="A3990" s="38">
        <v>3983</v>
      </c>
      <c r="B3990" t="s">
        <v>5806</v>
      </c>
      <c r="C3990" t="s">
        <v>292</v>
      </c>
      <c r="D3990">
        <v>3897</v>
      </c>
      <c r="E3990" t="s">
        <v>217</v>
      </c>
      <c r="F3990">
        <v>2</v>
      </c>
      <c r="G3990" t="str">
        <f>LOOKUP(F3990,{0,6,45},{"F","L","H"})</f>
        <v>F</v>
      </c>
      <c r="H3990" t="s">
        <v>2087</v>
      </c>
      <c r="I3990" s="43" t="str">
        <f>IFERROR(VLOOKUP(#REF!,#REF!,2,FALSE),"No")</f>
        <v>No</v>
      </c>
      <c r="J3990" s="139">
        <v>1.25</v>
      </c>
      <c r="K3990" s="148">
        <v>141</v>
      </c>
      <c r="L3990" s="148"/>
      <c r="M3990" s="148"/>
      <c r="N3990" s="148"/>
      <c r="O3990" s="148"/>
      <c r="P3990" s="148"/>
      <c r="Q3990" s="148"/>
      <c r="R3990" s="148"/>
      <c r="S3990" s="148"/>
      <c r="T3990" s="148"/>
      <c r="U3990" s="148"/>
      <c r="V3990" s="148"/>
      <c r="W3990" s="148"/>
      <c r="X3990" s="139">
        <v>2</v>
      </c>
      <c r="Y3990" s="148">
        <v>924</v>
      </c>
      <c r="Z3990" s="148">
        <v>6</v>
      </c>
      <c r="AA3990" s="148">
        <v>76</v>
      </c>
      <c r="AB3990" s="148"/>
      <c r="AC3990" s="148"/>
      <c r="AD3990" s="148"/>
      <c r="AE3990" s="148"/>
      <c r="AF3990" s="148"/>
      <c r="AG3990" s="148"/>
      <c r="AH3990" s="148"/>
      <c r="AI3990" s="148"/>
      <c r="AJ3990" s="148"/>
      <c r="AK3990" s="148"/>
      <c r="AL3990" s="139">
        <v>0</v>
      </c>
      <c r="AM3990" s="139">
        <v>0</v>
      </c>
      <c r="AN3990" s="148">
        <f t="shared" si="559"/>
        <v>1000</v>
      </c>
      <c r="AO3990" s="148">
        <f t="shared" si="560"/>
        <v>141</v>
      </c>
      <c r="AP3990" s="148">
        <v>3</v>
      </c>
      <c r="AQ3990" s="140">
        <v>3</v>
      </c>
      <c r="AS3990" s="42">
        <f t="shared" si="561"/>
        <v>10506.400374178982</v>
      </c>
      <c r="AT3990" s="101">
        <f t="shared" si="562"/>
        <v>0</v>
      </c>
      <c r="AU3990" s="42">
        <f t="shared" si="563"/>
        <v>10506.400374178982</v>
      </c>
      <c r="AV3990" s="42">
        <f t="shared" si="564"/>
        <v>11534.160573824678</v>
      </c>
      <c r="AW3990" s="102">
        <f t="shared" si="565"/>
        <v>2145.6666666666665</v>
      </c>
      <c r="AX3990" s="43">
        <f t="shared" si="558"/>
        <v>1.25</v>
      </c>
      <c r="AY3990" s="43" t="str">
        <f t="shared" si="566"/>
        <v>UTFS</v>
      </c>
    </row>
    <row r="3991" spans="1:51" hidden="1" x14ac:dyDescent="0.2">
      <c r="A3991" s="38">
        <v>3984</v>
      </c>
      <c r="B3991" t="s">
        <v>5806</v>
      </c>
      <c r="C3991" t="s">
        <v>5745</v>
      </c>
      <c r="D3991">
        <v>14500</v>
      </c>
      <c r="E3991" t="s">
        <v>215</v>
      </c>
      <c r="F3991">
        <v>5</v>
      </c>
      <c r="G3991" t="str">
        <f>LOOKUP(F3991,{0,6,45},{"F","L","H"})</f>
        <v>F</v>
      </c>
      <c r="H3991" t="s">
        <v>1712</v>
      </c>
      <c r="I3991" s="43" t="str">
        <f>IFERROR(VLOOKUP(#REF!,#REF!,2,FALSE),"No")</f>
        <v>No</v>
      </c>
      <c r="J3991" s="139">
        <v>2</v>
      </c>
      <c r="K3991" s="148">
        <v>191</v>
      </c>
      <c r="L3991" s="148"/>
      <c r="M3991" s="148"/>
      <c r="N3991" s="148"/>
      <c r="O3991" s="148"/>
      <c r="P3991" s="148"/>
      <c r="Q3991" s="148"/>
      <c r="R3991" s="148"/>
      <c r="S3991" s="148"/>
      <c r="T3991" s="148"/>
      <c r="U3991" s="148"/>
      <c r="V3991" s="148"/>
      <c r="W3991" s="148"/>
      <c r="X3991" s="139">
        <v>2</v>
      </c>
      <c r="Y3991" s="148">
        <v>608.16</v>
      </c>
      <c r="Z3991" s="149">
        <v>4</v>
      </c>
      <c r="AA3991" s="148">
        <v>391.84</v>
      </c>
      <c r="AB3991" s="149"/>
      <c r="AC3991" s="148"/>
      <c r="AD3991" s="148"/>
      <c r="AE3991" s="148"/>
      <c r="AF3991" s="148"/>
      <c r="AG3991" s="148"/>
      <c r="AH3991" s="148"/>
      <c r="AI3991" s="148"/>
      <c r="AJ3991" s="148"/>
      <c r="AK3991" s="148"/>
      <c r="AL3991" s="139">
        <v>0</v>
      </c>
      <c r="AM3991" s="139">
        <v>0</v>
      </c>
      <c r="AN3991" s="148">
        <f t="shared" si="559"/>
        <v>1000</v>
      </c>
      <c r="AO3991" s="148">
        <f t="shared" si="560"/>
        <v>191</v>
      </c>
      <c r="AP3991" s="148">
        <v>3</v>
      </c>
      <c r="AQ3991" s="140">
        <v>4</v>
      </c>
      <c r="AS3991" s="42">
        <f t="shared" si="561"/>
        <v>13939.844265731812</v>
      </c>
      <c r="AT3991" s="101">
        <f t="shared" si="562"/>
        <v>0</v>
      </c>
      <c r="AU3991" s="42">
        <f t="shared" si="563"/>
        <v>13939.844265731812</v>
      </c>
      <c r="AV3991" s="42">
        <f t="shared" si="564"/>
        <v>8830.1136303685089</v>
      </c>
      <c r="AW3991" s="102">
        <f t="shared" si="565"/>
        <v>10791.333333333334</v>
      </c>
      <c r="AX3991" s="43">
        <f t="shared" si="558"/>
        <v>2</v>
      </c>
      <c r="AY3991" s="43" t="str">
        <f t="shared" si="566"/>
        <v>UTTSM</v>
      </c>
    </row>
    <row r="3992" spans="1:51" hidden="1" x14ac:dyDescent="0.2">
      <c r="A3992" s="38">
        <v>3985</v>
      </c>
      <c r="B3992" t="s">
        <v>5806</v>
      </c>
      <c r="C3992" t="s">
        <v>292</v>
      </c>
      <c r="D3992">
        <v>1847</v>
      </c>
      <c r="E3992" t="s">
        <v>1249</v>
      </c>
      <c r="F3992">
        <v>2</v>
      </c>
      <c r="G3992" t="str">
        <f>LOOKUP(F3992,{0,6,45},{"F","L","H"})</f>
        <v>F</v>
      </c>
      <c r="H3992" t="s">
        <v>899</v>
      </c>
      <c r="I3992" s="43" t="str">
        <f>IFERROR(VLOOKUP(#REF!,#REF!,2,FALSE),"No")</f>
        <v>No</v>
      </c>
      <c r="J3992" s="139">
        <v>0.75</v>
      </c>
      <c r="K3992" s="148">
        <v>50</v>
      </c>
      <c r="L3992" s="148"/>
      <c r="M3992" s="148"/>
      <c r="N3992" s="148"/>
      <c r="O3992" s="148"/>
      <c r="P3992" s="148"/>
      <c r="Q3992" s="148"/>
      <c r="R3992" s="148"/>
      <c r="S3992" s="148"/>
      <c r="T3992" s="148"/>
      <c r="U3992" s="148"/>
      <c r="V3992" s="148"/>
      <c r="W3992" s="148"/>
      <c r="X3992" s="139">
        <v>2</v>
      </c>
      <c r="Y3992" s="148">
        <v>248</v>
      </c>
      <c r="Z3992" s="149">
        <v>6</v>
      </c>
      <c r="AA3992" s="148">
        <v>752</v>
      </c>
      <c r="AB3992" s="149"/>
      <c r="AC3992" s="148"/>
      <c r="AD3992" s="148"/>
      <c r="AE3992" s="148"/>
      <c r="AF3992" s="148"/>
      <c r="AG3992" s="148"/>
      <c r="AH3992" s="148"/>
      <c r="AI3992" s="148"/>
      <c r="AJ3992" s="148"/>
      <c r="AK3992" s="148"/>
      <c r="AL3992" s="139">
        <v>0</v>
      </c>
      <c r="AM3992" s="139">
        <v>0</v>
      </c>
      <c r="AN3992" s="148">
        <f t="shared" si="559"/>
        <v>1000</v>
      </c>
      <c r="AO3992" s="148">
        <f t="shared" si="560"/>
        <v>50</v>
      </c>
      <c r="AP3992" s="148">
        <v>2</v>
      </c>
      <c r="AQ3992" s="140">
        <v>4</v>
      </c>
      <c r="AS3992" s="42">
        <f t="shared" si="561"/>
        <v>3219.1738915528304</v>
      </c>
      <c r="AT3992" s="101">
        <f t="shared" si="562"/>
        <v>0</v>
      </c>
      <c r="AU3992" s="42">
        <f t="shared" si="563"/>
        <v>3219.1738915528304</v>
      </c>
      <c r="AV3992" s="42">
        <f t="shared" si="564"/>
        <v>13301.500430368509</v>
      </c>
      <c r="AW3992" s="102">
        <f t="shared" si="565"/>
        <v>2169</v>
      </c>
      <c r="AX3992" s="43">
        <f t="shared" si="558"/>
        <v>0.75</v>
      </c>
      <c r="AY3992" s="43" t="str">
        <f t="shared" si="566"/>
        <v>UTFS</v>
      </c>
    </row>
    <row r="3993" spans="1:51" hidden="1" x14ac:dyDescent="0.2">
      <c r="A3993" s="38">
        <v>3986</v>
      </c>
      <c r="B3993" t="s">
        <v>362</v>
      </c>
      <c r="C3993" t="s">
        <v>289</v>
      </c>
      <c r="D3993">
        <v>550</v>
      </c>
      <c r="E3993" t="s">
        <v>1245</v>
      </c>
      <c r="F3993">
        <v>2</v>
      </c>
      <c r="G3993" t="str">
        <f>LOOKUP(F3993,{0,6,45},{"F","L","H"})</f>
        <v>F</v>
      </c>
      <c r="H3993" t="s">
        <v>5471</v>
      </c>
      <c r="I3993" s="43" t="str">
        <f>IFERROR(VLOOKUP(#REF!,#REF!,2,FALSE),"No")</f>
        <v>No</v>
      </c>
      <c r="J3993" s="139">
        <v>0.75</v>
      </c>
      <c r="K3993" s="148">
        <v>9</v>
      </c>
      <c r="L3993" s="148"/>
      <c r="M3993" s="148"/>
      <c r="N3993" s="148"/>
      <c r="O3993" s="148"/>
      <c r="P3993" s="148"/>
      <c r="Q3993" s="148"/>
      <c r="R3993" s="148"/>
      <c r="S3993" s="148"/>
      <c r="T3993" s="148"/>
      <c r="U3993" s="148"/>
      <c r="V3993" s="148"/>
      <c r="W3993" s="148"/>
      <c r="X3993" s="139">
        <v>2</v>
      </c>
      <c r="Y3993" s="148">
        <v>1000</v>
      </c>
      <c r="Z3993" s="148"/>
      <c r="AA3993" s="148"/>
      <c r="AB3993" s="148"/>
      <c r="AC3993" s="148"/>
      <c r="AD3993" s="148"/>
      <c r="AE3993" s="148"/>
      <c r="AF3993" s="148"/>
      <c r="AG3993" s="148"/>
      <c r="AH3993" s="148"/>
      <c r="AI3993" s="148"/>
      <c r="AJ3993" s="148"/>
      <c r="AK3993" s="148"/>
      <c r="AL3993" s="139">
        <v>0</v>
      </c>
      <c r="AM3993" s="139">
        <v>0</v>
      </c>
      <c r="AN3993" s="148">
        <f t="shared" si="559"/>
        <v>1000</v>
      </c>
      <c r="AO3993" s="148">
        <f t="shared" si="560"/>
        <v>9</v>
      </c>
      <c r="AP3993" s="148">
        <v>12</v>
      </c>
      <c r="AQ3993" s="140">
        <v>97</v>
      </c>
      <c r="AS3993" s="42">
        <f t="shared" si="561"/>
        <v>579.45130047950943</v>
      </c>
      <c r="AT3993" s="101">
        <f t="shared" si="562"/>
        <v>0</v>
      </c>
      <c r="AU3993" s="42">
        <f t="shared" si="563"/>
        <v>579.45130047950943</v>
      </c>
      <c r="AV3993" s="42">
        <f t="shared" si="564"/>
        <v>335.1645538296292</v>
      </c>
      <c r="AW3993" s="102">
        <f t="shared" si="565"/>
        <v>585.0096169344007</v>
      </c>
      <c r="AX3993" s="43">
        <f t="shared" si="558"/>
        <v>0.75</v>
      </c>
      <c r="AY3993" s="43" t="str">
        <f t="shared" si="566"/>
        <v>UTGS</v>
      </c>
    </row>
    <row r="3994" spans="1:51" hidden="1" x14ac:dyDescent="0.2">
      <c r="A3994" s="38">
        <v>3987</v>
      </c>
      <c r="B3994" t="s">
        <v>362</v>
      </c>
      <c r="C3994" t="s">
        <v>289</v>
      </c>
      <c r="D3994">
        <v>550</v>
      </c>
      <c r="E3994" t="s">
        <v>1243</v>
      </c>
      <c r="F3994">
        <v>2</v>
      </c>
      <c r="G3994" t="str">
        <f>LOOKUP(F3994,{0,6,45},{"F","L","H"})</f>
        <v>F</v>
      </c>
      <c r="H3994" t="s">
        <v>5472</v>
      </c>
      <c r="I3994" s="43" t="str">
        <f>IFERROR(VLOOKUP(#REF!,#REF!,2,FALSE),"No")</f>
        <v>No</v>
      </c>
      <c r="J3994" s="139">
        <v>0.75</v>
      </c>
      <c r="K3994" s="148">
        <v>59.26</v>
      </c>
      <c r="L3994" s="148"/>
      <c r="M3994" s="148"/>
      <c r="N3994" s="148"/>
      <c r="O3994" s="148"/>
      <c r="P3994" s="148"/>
      <c r="Q3994" s="148"/>
      <c r="R3994" s="148"/>
      <c r="S3994" s="148"/>
      <c r="T3994" s="148"/>
      <c r="U3994" s="148"/>
      <c r="V3994" s="148"/>
      <c r="W3994" s="148"/>
      <c r="X3994" s="139">
        <v>2</v>
      </c>
      <c r="Y3994" s="148">
        <v>1000</v>
      </c>
      <c r="Z3994" s="148"/>
      <c r="AA3994" s="148"/>
      <c r="AB3994" s="148"/>
      <c r="AC3994" s="148"/>
      <c r="AD3994" s="148"/>
      <c r="AE3994" s="148"/>
      <c r="AF3994" s="148"/>
      <c r="AG3994" s="148"/>
      <c r="AH3994" s="148"/>
      <c r="AI3994" s="148"/>
      <c r="AJ3994" s="148"/>
      <c r="AK3994" s="148"/>
      <c r="AL3994" s="139">
        <v>0</v>
      </c>
      <c r="AM3994" s="139">
        <v>0</v>
      </c>
      <c r="AN3994" s="148">
        <f t="shared" si="559"/>
        <v>1000</v>
      </c>
      <c r="AO3994" s="148">
        <f t="shared" si="560"/>
        <v>59.26</v>
      </c>
      <c r="AP3994" s="148">
        <v>20</v>
      </c>
      <c r="AQ3994" s="140">
        <v>160</v>
      </c>
      <c r="AS3994" s="42">
        <f t="shared" si="561"/>
        <v>3815.3648962684147</v>
      </c>
      <c r="AT3994" s="101">
        <f t="shared" si="562"/>
        <v>0</v>
      </c>
      <c r="AU3994" s="42">
        <f t="shared" si="563"/>
        <v>3815.3648962684147</v>
      </c>
      <c r="AV3994" s="42">
        <f t="shared" si="564"/>
        <v>203.1935107592127</v>
      </c>
      <c r="AW3994" s="102">
        <f t="shared" si="565"/>
        <v>585.0096169344007</v>
      </c>
      <c r="AX3994" s="43">
        <f t="shared" si="558"/>
        <v>0.75</v>
      </c>
      <c r="AY3994" s="43" t="str">
        <f t="shared" si="566"/>
        <v>UTGS</v>
      </c>
    </row>
    <row r="3995" spans="1:51" hidden="1" x14ac:dyDescent="0.2">
      <c r="A3995" s="38">
        <v>3988</v>
      </c>
      <c r="B3995" t="s">
        <v>5806</v>
      </c>
      <c r="C3995" t="s">
        <v>292</v>
      </c>
      <c r="D3995">
        <v>4000</v>
      </c>
      <c r="E3995" t="s">
        <v>207</v>
      </c>
      <c r="F3995">
        <v>5</v>
      </c>
      <c r="G3995" t="str">
        <f>LOOKUP(F3995,{0,6,45},{"F","L","H"})</f>
        <v>F</v>
      </c>
      <c r="H3995" t="s">
        <v>1713</v>
      </c>
      <c r="I3995" s="43" t="str">
        <f>IFERROR(VLOOKUP(#REF!,#REF!,2,FALSE),"No")</f>
        <v>No</v>
      </c>
      <c r="J3995" s="139">
        <v>2</v>
      </c>
      <c r="K3995" s="148">
        <v>42</v>
      </c>
      <c r="L3995" s="148"/>
      <c r="M3995" s="148"/>
      <c r="N3995" s="148"/>
      <c r="O3995" s="148"/>
      <c r="P3995" s="148"/>
      <c r="Q3995" s="148"/>
      <c r="R3995" s="148"/>
      <c r="S3995" s="148"/>
      <c r="T3995" s="148"/>
      <c r="U3995" s="148"/>
      <c r="V3995" s="148"/>
      <c r="W3995" s="148"/>
      <c r="X3995" s="139">
        <v>2</v>
      </c>
      <c r="Y3995" s="148">
        <v>780.93</v>
      </c>
      <c r="Z3995" s="149">
        <v>4</v>
      </c>
      <c r="AA3995" s="148">
        <v>134.53</v>
      </c>
      <c r="AB3995" s="148">
        <v>6</v>
      </c>
      <c r="AC3995" s="148">
        <v>84.53</v>
      </c>
      <c r="AD3995" s="148"/>
      <c r="AE3995" s="148"/>
      <c r="AF3995" s="148"/>
      <c r="AG3995" s="148"/>
      <c r="AH3995" s="148"/>
      <c r="AI3995" s="148"/>
      <c r="AJ3995" s="148"/>
      <c r="AK3995" s="148"/>
      <c r="AL3995" s="139">
        <v>0</v>
      </c>
      <c r="AM3995" s="139">
        <v>0</v>
      </c>
      <c r="AN3995" s="148">
        <f t="shared" si="559"/>
        <v>999.9899999999999</v>
      </c>
      <c r="AO3995" s="148">
        <f t="shared" si="560"/>
        <v>42</v>
      </c>
      <c r="AP3995" s="148">
        <v>1</v>
      </c>
      <c r="AQ3995" s="140">
        <v>2</v>
      </c>
      <c r="AS3995" s="42">
        <f t="shared" si="561"/>
        <v>3065.3060689043773</v>
      </c>
      <c r="AT3995" s="101">
        <f t="shared" si="562"/>
        <v>0</v>
      </c>
      <c r="AU3995" s="42">
        <f t="shared" si="563"/>
        <v>3065.3060689043773</v>
      </c>
      <c r="AV3995" s="42">
        <f t="shared" si="564"/>
        <v>17900.741155928408</v>
      </c>
      <c r="AW3995" s="102">
        <f t="shared" si="565"/>
        <v>2145.6666666666665</v>
      </c>
      <c r="AX3995" s="43">
        <f t="shared" si="558"/>
        <v>2</v>
      </c>
      <c r="AY3995" s="43" t="str">
        <f t="shared" si="566"/>
        <v>UTFS</v>
      </c>
    </row>
    <row r="3996" spans="1:51" hidden="1" x14ac:dyDescent="0.2">
      <c r="A3996" s="38">
        <v>3989</v>
      </c>
      <c r="B3996" t="s">
        <v>362</v>
      </c>
      <c r="C3996" t="s">
        <v>289</v>
      </c>
      <c r="D3996">
        <v>320</v>
      </c>
      <c r="E3996" t="s">
        <v>1245</v>
      </c>
      <c r="F3996">
        <v>0.25</v>
      </c>
      <c r="G3996" t="str">
        <f>LOOKUP(F3996,{0,6,45},{"F","L","H"})</f>
        <v>F</v>
      </c>
      <c r="H3996" t="s">
        <v>5473</v>
      </c>
      <c r="I3996" s="43" t="str">
        <f>IFERROR(VLOOKUP(#REF!,#REF!,2,FALSE),"No")</f>
        <v>No</v>
      </c>
      <c r="J3996" s="139">
        <v>0.75</v>
      </c>
      <c r="K3996" s="148">
        <v>33</v>
      </c>
      <c r="L3996" s="148"/>
      <c r="M3996" s="148"/>
      <c r="N3996" s="148"/>
      <c r="O3996" s="148"/>
      <c r="P3996" s="148"/>
      <c r="Q3996" s="148"/>
      <c r="R3996" s="148"/>
      <c r="S3996" s="148"/>
      <c r="T3996" s="148"/>
      <c r="U3996" s="148"/>
      <c r="V3996" s="148"/>
      <c r="W3996" s="148"/>
      <c r="X3996" s="139">
        <v>2</v>
      </c>
      <c r="Y3996" s="148">
        <v>1000</v>
      </c>
      <c r="Z3996" s="148"/>
      <c r="AA3996" s="148"/>
      <c r="AB3996" s="148"/>
      <c r="AC3996" s="148"/>
      <c r="AD3996" s="148"/>
      <c r="AE3996" s="148"/>
      <c r="AF3996" s="148"/>
      <c r="AG3996" s="148"/>
      <c r="AH3996" s="148"/>
      <c r="AI3996" s="148"/>
      <c r="AJ3996" s="148"/>
      <c r="AK3996" s="148"/>
      <c r="AL3996" s="139">
        <v>0</v>
      </c>
      <c r="AM3996" s="139">
        <v>0</v>
      </c>
      <c r="AN3996" s="148">
        <f t="shared" si="559"/>
        <v>1000</v>
      </c>
      <c r="AO3996" s="148">
        <f t="shared" si="560"/>
        <v>33</v>
      </c>
      <c r="AP3996" s="148">
        <v>5</v>
      </c>
      <c r="AQ3996" s="140">
        <v>5</v>
      </c>
      <c r="AS3996" s="42">
        <f t="shared" si="561"/>
        <v>2124.6547684248681</v>
      </c>
      <c r="AT3996" s="101">
        <f t="shared" si="562"/>
        <v>0</v>
      </c>
      <c r="AU3996" s="42">
        <f t="shared" si="563"/>
        <v>2124.6547684248681</v>
      </c>
      <c r="AV3996" s="42">
        <f t="shared" si="564"/>
        <v>6502.1923442948064</v>
      </c>
      <c r="AW3996" s="102">
        <f t="shared" si="565"/>
        <v>431</v>
      </c>
      <c r="AX3996" s="43">
        <f t="shared" si="558"/>
        <v>0.75</v>
      </c>
      <c r="AY3996" s="43" t="str">
        <f t="shared" si="566"/>
        <v>UTGS</v>
      </c>
    </row>
    <row r="3997" spans="1:51" hidden="1" x14ac:dyDescent="0.2">
      <c r="A3997" s="38">
        <v>3990</v>
      </c>
      <c r="B3997" t="s">
        <v>5806</v>
      </c>
      <c r="C3997" t="s">
        <v>289</v>
      </c>
      <c r="D3997">
        <v>17800</v>
      </c>
      <c r="E3997" t="s">
        <v>197</v>
      </c>
      <c r="F3997">
        <v>2</v>
      </c>
      <c r="G3997" t="str">
        <f>LOOKUP(F3997,{0,6,45},{"F","L","H"})</f>
        <v>F</v>
      </c>
      <c r="H3997" t="s">
        <v>1714</v>
      </c>
      <c r="I3997" s="43" t="str">
        <f>IFERROR(VLOOKUP(#REF!,#REF!,2,FALSE),"No")</f>
        <v>No</v>
      </c>
      <c r="J3997" s="139">
        <v>3</v>
      </c>
      <c r="K3997" s="148">
        <v>394</v>
      </c>
      <c r="L3997" s="148"/>
      <c r="M3997" s="148"/>
      <c r="N3997" s="148"/>
      <c r="O3997" s="148"/>
      <c r="P3997" s="148"/>
      <c r="Q3997" s="148"/>
      <c r="R3997" s="148"/>
      <c r="S3997" s="148"/>
      <c r="T3997" s="148"/>
      <c r="U3997" s="148"/>
      <c r="V3997" s="148"/>
      <c r="W3997" s="148"/>
      <c r="X3997" s="139">
        <v>4</v>
      </c>
      <c r="Y3997" s="148">
        <v>1000</v>
      </c>
      <c r="Z3997" s="148"/>
      <c r="AA3997" s="148"/>
      <c r="AB3997" s="148"/>
      <c r="AC3997" s="148"/>
      <c r="AD3997" s="148"/>
      <c r="AE3997" s="148"/>
      <c r="AF3997" s="148"/>
      <c r="AG3997" s="148"/>
      <c r="AH3997" s="148"/>
      <c r="AI3997" s="148"/>
      <c r="AJ3997" s="148"/>
      <c r="AK3997" s="148"/>
      <c r="AL3997" s="139">
        <v>0</v>
      </c>
      <c r="AM3997" s="139">
        <v>0</v>
      </c>
      <c r="AN3997" s="148">
        <f t="shared" si="559"/>
        <v>1000</v>
      </c>
      <c r="AO3997" s="148">
        <f t="shared" si="560"/>
        <v>394</v>
      </c>
      <c r="AP3997" s="148">
        <v>3</v>
      </c>
      <c r="AQ3997" s="140">
        <v>6</v>
      </c>
      <c r="AS3997" s="42">
        <f t="shared" si="561"/>
        <v>28755.490265436303</v>
      </c>
      <c r="AT3997" s="101">
        <f t="shared" si="562"/>
        <v>0</v>
      </c>
      <c r="AU3997" s="42">
        <f t="shared" si="563"/>
        <v>28755.490265436303</v>
      </c>
      <c r="AV3997" s="42">
        <f t="shared" si="564"/>
        <v>6613.4936202456729</v>
      </c>
      <c r="AW3997" s="102">
        <f t="shared" si="565"/>
        <v>15242</v>
      </c>
      <c r="AX3997" s="43">
        <f t="shared" si="558"/>
        <v>3</v>
      </c>
      <c r="AY3997" s="43" t="str">
        <f t="shared" si="566"/>
        <v>UTGS</v>
      </c>
    </row>
    <row r="3998" spans="1:51" hidden="1" x14ac:dyDescent="0.2">
      <c r="A3998" s="38">
        <v>3991</v>
      </c>
      <c r="B3998" t="s">
        <v>362</v>
      </c>
      <c r="C3998" t="s">
        <v>289</v>
      </c>
      <c r="D3998">
        <v>550</v>
      </c>
      <c r="E3998" t="s">
        <v>1245</v>
      </c>
      <c r="F3998">
        <v>2</v>
      </c>
      <c r="G3998" t="str">
        <f>LOOKUP(F3998,{0,6,45},{"F","L","H"})</f>
        <v>F</v>
      </c>
      <c r="H3998" t="s">
        <v>5474</v>
      </c>
      <c r="I3998" s="43" t="str">
        <f>IFERROR(VLOOKUP(#REF!,#REF!,2,FALSE),"No")</f>
        <v>No</v>
      </c>
      <c r="J3998" s="139">
        <v>0.75</v>
      </c>
      <c r="K3998" s="148">
        <v>167</v>
      </c>
      <c r="L3998" s="148"/>
      <c r="M3998" s="148"/>
      <c r="N3998" s="148"/>
      <c r="O3998" s="148"/>
      <c r="P3998" s="148"/>
      <c r="Q3998" s="148"/>
      <c r="R3998" s="148"/>
      <c r="S3998" s="148"/>
      <c r="T3998" s="148"/>
      <c r="U3998" s="148"/>
      <c r="V3998" s="148"/>
      <c r="W3998" s="148"/>
      <c r="X3998" s="139">
        <v>2</v>
      </c>
      <c r="Y3998" s="148">
        <v>1000</v>
      </c>
      <c r="Z3998" s="148"/>
      <c r="AA3998" s="148"/>
      <c r="AB3998" s="148"/>
      <c r="AC3998" s="148"/>
      <c r="AD3998" s="148"/>
      <c r="AE3998" s="148"/>
      <c r="AF3998" s="148"/>
      <c r="AG3998" s="148"/>
      <c r="AH3998" s="148"/>
      <c r="AI3998" s="148"/>
      <c r="AJ3998" s="148"/>
      <c r="AK3998" s="148"/>
      <c r="AL3998" s="139">
        <v>0</v>
      </c>
      <c r="AM3998" s="139">
        <v>0</v>
      </c>
      <c r="AN3998" s="148">
        <f t="shared" si="559"/>
        <v>1000</v>
      </c>
      <c r="AO3998" s="148">
        <f t="shared" si="560"/>
        <v>167</v>
      </c>
      <c r="AP3998" s="148">
        <v>5</v>
      </c>
      <c r="AQ3998" s="140">
        <v>5</v>
      </c>
      <c r="AS3998" s="42">
        <f t="shared" si="561"/>
        <v>10752.040797786454</v>
      </c>
      <c r="AT3998" s="101">
        <f t="shared" si="562"/>
        <v>0</v>
      </c>
      <c r="AU3998" s="42">
        <f t="shared" si="563"/>
        <v>10752.040797786454</v>
      </c>
      <c r="AV3998" s="42">
        <f t="shared" si="564"/>
        <v>6502.1923442948064</v>
      </c>
      <c r="AW3998" s="102">
        <f t="shared" si="565"/>
        <v>585.0096169344007</v>
      </c>
      <c r="AX3998" s="43">
        <f t="shared" si="558"/>
        <v>0.75</v>
      </c>
      <c r="AY3998" s="43" t="str">
        <f t="shared" si="566"/>
        <v>UTGS</v>
      </c>
    </row>
    <row r="3999" spans="1:51" hidden="1" x14ac:dyDescent="0.2">
      <c r="A3999" s="38">
        <v>3992</v>
      </c>
      <c r="B3999" t="s">
        <v>362</v>
      </c>
      <c r="C3999" t="s">
        <v>289</v>
      </c>
      <c r="D3999">
        <v>550</v>
      </c>
      <c r="E3999" t="s">
        <v>1245</v>
      </c>
      <c r="F3999">
        <v>2</v>
      </c>
      <c r="G3999" t="str">
        <f>LOOKUP(F3999,{0,6,45},{"F","L","H"})</f>
        <v>F</v>
      </c>
      <c r="H3999" t="s">
        <v>5475</v>
      </c>
      <c r="I3999" s="43" t="str">
        <f>IFERROR(VLOOKUP(#REF!,#REF!,2,FALSE),"No")</f>
        <v>No</v>
      </c>
      <c r="J3999" s="139">
        <v>0.75</v>
      </c>
      <c r="K3999" s="148">
        <v>46</v>
      </c>
      <c r="L3999" s="148"/>
      <c r="M3999" s="148"/>
      <c r="N3999" s="148"/>
      <c r="O3999" s="148"/>
      <c r="P3999" s="148"/>
      <c r="Q3999" s="148"/>
      <c r="R3999" s="148"/>
      <c r="S3999" s="148"/>
      <c r="T3999" s="148"/>
      <c r="U3999" s="148"/>
      <c r="V3999" s="148"/>
      <c r="W3999" s="148"/>
      <c r="X3999" s="139">
        <v>2</v>
      </c>
      <c r="Y3999" s="148">
        <v>1000</v>
      </c>
      <c r="Z3999" s="149"/>
      <c r="AA3999" s="148"/>
      <c r="AB3999" s="148"/>
      <c r="AC3999" s="148"/>
      <c r="AD3999" s="148"/>
      <c r="AE3999" s="148"/>
      <c r="AF3999" s="148"/>
      <c r="AG3999" s="148"/>
      <c r="AH3999" s="148"/>
      <c r="AI3999" s="148"/>
      <c r="AJ3999" s="148"/>
      <c r="AK3999" s="148"/>
      <c r="AL3999" s="139">
        <v>0</v>
      </c>
      <c r="AM3999" s="139">
        <v>0</v>
      </c>
      <c r="AN3999" s="148">
        <f t="shared" si="559"/>
        <v>1000</v>
      </c>
      <c r="AO3999" s="148">
        <f t="shared" si="560"/>
        <v>46</v>
      </c>
      <c r="AP3999" s="148">
        <v>9</v>
      </c>
      <c r="AQ3999" s="140">
        <v>17</v>
      </c>
      <c r="AS3999" s="42">
        <f t="shared" si="561"/>
        <v>2961.6399802286041</v>
      </c>
      <c r="AT3999" s="101">
        <f t="shared" si="562"/>
        <v>0</v>
      </c>
      <c r="AU3999" s="42">
        <f t="shared" si="563"/>
        <v>2961.6399802286041</v>
      </c>
      <c r="AV3999" s="42">
        <f t="shared" si="564"/>
        <v>1912.4095130278843</v>
      </c>
      <c r="AW3999" s="102">
        <f t="shared" si="565"/>
        <v>585.0096169344007</v>
      </c>
      <c r="AX3999" s="43">
        <f t="shared" si="558"/>
        <v>0.75</v>
      </c>
      <c r="AY3999" s="43" t="str">
        <f t="shared" si="566"/>
        <v>UTGS</v>
      </c>
    </row>
    <row r="4000" spans="1:51" hidden="1" x14ac:dyDescent="0.2">
      <c r="A4000" s="38">
        <v>3993</v>
      </c>
      <c r="B4000" t="s">
        <v>5806</v>
      </c>
      <c r="C4000" t="s">
        <v>289</v>
      </c>
      <c r="D4000">
        <v>17800</v>
      </c>
      <c r="E4000" t="s">
        <v>197</v>
      </c>
      <c r="F4000">
        <v>2</v>
      </c>
      <c r="G4000" t="str">
        <f>LOOKUP(F4000,{0,6,45},{"F","L","H"})</f>
        <v>F</v>
      </c>
      <c r="H4000" t="s">
        <v>1715</v>
      </c>
      <c r="I4000" s="43" t="str">
        <f>IFERROR(VLOOKUP(#REF!,#REF!,2,FALSE),"No")</f>
        <v>No</v>
      </c>
      <c r="J4000" s="139">
        <v>2</v>
      </c>
      <c r="K4000" s="148">
        <v>1</v>
      </c>
      <c r="L4000" s="148">
        <v>3</v>
      </c>
      <c r="M4000" s="148">
        <v>181</v>
      </c>
      <c r="N4000" s="148"/>
      <c r="O4000" s="148"/>
      <c r="P4000" s="148"/>
      <c r="Q4000" s="148"/>
      <c r="R4000" s="148"/>
      <c r="S4000" s="148"/>
      <c r="T4000" s="148"/>
      <c r="U4000" s="148"/>
      <c r="V4000" s="148"/>
      <c r="W4000" s="148"/>
      <c r="X4000" s="139">
        <v>2</v>
      </c>
      <c r="Y4000" s="148">
        <v>9</v>
      </c>
      <c r="Z4000" s="149">
        <v>4</v>
      </c>
      <c r="AA4000" s="148">
        <v>991</v>
      </c>
      <c r="AB4000" s="148"/>
      <c r="AC4000" s="148"/>
      <c r="AD4000" s="148"/>
      <c r="AE4000" s="148"/>
      <c r="AF4000" s="148"/>
      <c r="AG4000" s="148"/>
      <c r="AH4000" s="148"/>
      <c r="AI4000" s="148"/>
      <c r="AJ4000" s="148"/>
      <c r="AK4000" s="148"/>
      <c r="AL4000" s="139">
        <v>0</v>
      </c>
      <c r="AM4000" s="139">
        <v>0</v>
      </c>
      <c r="AN4000" s="148">
        <f t="shared" si="559"/>
        <v>1000</v>
      </c>
      <c r="AO4000" s="148">
        <f t="shared" si="560"/>
        <v>182</v>
      </c>
      <c r="AP4000" s="148">
        <v>7</v>
      </c>
      <c r="AQ4000" s="140">
        <v>14</v>
      </c>
      <c r="AS4000" s="42">
        <f t="shared" si="561"/>
        <v>13282.992965252301</v>
      </c>
      <c r="AT4000" s="101">
        <f t="shared" si="562"/>
        <v>0</v>
      </c>
      <c r="AU4000" s="42">
        <f t="shared" si="563"/>
        <v>13282.992965252301</v>
      </c>
      <c r="AV4000" s="42">
        <f t="shared" si="564"/>
        <v>2829.7451229624312</v>
      </c>
      <c r="AW4000" s="102">
        <f t="shared" si="565"/>
        <v>15242</v>
      </c>
      <c r="AX4000" s="43">
        <f t="shared" si="558"/>
        <v>2</v>
      </c>
      <c r="AY4000" s="43" t="str">
        <f t="shared" si="566"/>
        <v>UTGS</v>
      </c>
    </row>
    <row r="4001" spans="1:51" hidden="1" x14ac:dyDescent="0.2">
      <c r="A4001" s="38">
        <v>3994</v>
      </c>
      <c r="B4001" t="s">
        <v>5807</v>
      </c>
      <c r="C4001" t="s">
        <v>5746</v>
      </c>
      <c r="D4001">
        <v>21100</v>
      </c>
      <c r="E4001" t="s">
        <v>197</v>
      </c>
      <c r="F4001">
        <v>5</v>
      </c>
      <c r="G4001" t="str">
        <f>LOOKUP(F4001,{0,6,45},{"F","L","H"})</f>
        <v>F</v>
      </c>
      <c r="H4001" t="s">
        <v>1716</v>
      </c>
      <c r="I4001" s="43" t="str">
        <f>IFERROR(VLOOKUP(#REF!,#REF!,2,FALSE),"No")</f>
        <v>No</v>
      </c>
      <c r="J4001" s="139">
        <v>2</v>
      </c>
      <c r="K4001" s="148">
        <v>81</v>
      </c>
      <c r="L4001" s="148"/>
      <c r="M4001" s="148"/>
      <c r="N4001" s="148"/>
      <c r="O4001" s="148"/>
      <c r="P4001" s="148"/>
      <c r="Q4001" s="148"/>
      <c r="R4001" s="148"/>
      <c r="S4001" s="148"/>
      <c r="T4001" s="148"/>
      <c r="U4001" s="148"/>
      <c r="V4001" s="148"/>
      <c r="W4001" s="148"/>
      <c r="X4001" s="139">
        <v>2</v>
      </c>
      <c r="Y4001" s="148">
        <v>828.8</v>
      </c>
      <c r="Z4001" s="149">
        <v>4</v>
      </c>
      <c r="AA4001" s="148">
        <v>171.2</v>
      </c>
      <c r="AB4001" s="148"/>
      <c r="AC4001" s="148"/>
      <c r="AD4001" s="148"/>
      <c r="AE4001" s="148"/>
      <c r="AF4001" s="148"/>
      <c r="AG4001" s="148"/>
      <c r="AH4001" s="148"/>
      <c r="AI4001" s="148"/>
      <c r="AJ4001" s="148"/>
      <c r="AK4001" s="148"/>
      <c r="AL4001" s="139">
        <v>0</v>
      </c>
      <c r="AM4001" s="139">
        <v>0</v>
      </c>
      <c r="AN4001" s="148">
        <f t="shared" si="559"/>
        <v>1000</v>
      </c>
      <c r="AO4001" s="148">
        <f t="shared" si="560"/>
        <v>81</v>
      </c>
      <c r="AP4001" s="148">
        <v>7</v>
      </c>
      <c r="AQ4001" s="140">
        <v>9</v>
      </c>
      <c r="AS4001" s="42">
        <f t="shared" si="561"/>
        <v>5911.6617043155848</v>
      </c>
      <c r="AT4001" s="101">
        <f t="shared" si="562"/>
        <v>0</v>
      </c>
      <c r="AU4001" s="42">
        <f t="shared" si="563"/>
        <v>5911.6617043155848</v>
      </c>
      <c r="AV4001" s="42">
        <f t="shared" si="564"/>
        <v>3748.7184134971144</v>
      </c>
      <c r="AW4001" s="102">
        <f t="shared" si="565"/>
        <v>18747.149999999998</v>
      </c>
      <c r="AX4001" s="43">
        <f t="shared" si="558"/>
        <v>2</v>
      </c>
      <c r="AY4001" s="43" t="str">
        <f t="shared" si="566"/>
        <v>UTTSS</v>
      </c>
    </row>
    <row r="4002" spans="1:51" hidden="1" x14ac:dyDescent="0.2">
      <c r="A4002" s="38">
        <v>3995</v>
      </c>
      <c r="B4002" t="s">
        <v>362</v>
      </c>
      <c r="C4002" t="s">
        <v>289</v>
      </c>
      <c r="D4002">
        <v>320</v>
      </c>
      <c r="E4002" t="s">
        <v>1245</v>
      </c>
      <c r="F4002">
        <v>0.25</v>
      </c>
      <c r="G4002" t="str">
        <f>LOOKUP(F4002,{0,6,45},{"F","L","H"})</f>
        <v>F</v>
      </c>
      <c r="H4002" t="s">
        <v>5476</v>
      </c>
      <c r="I4002" s="43" t="str">
        <f>IFERROR(VLOOKUP(#REF!,#REF!,2,FALSE),"No")</f>
        <v>No</v>
      </c>
      <c r="J4002" s="139">
        <v>0.5</v>
      </c>
      <c r="K4002" s="148">
        <v>20</v>
      </c>
      <c r="L4002" s="148"/>
      <c r="M4002" s="148"/>
      <c r="N4002" s="148"/>
      <c r="O4002" s="148"/>
      <c r="P4002" s="148"/>
      <c r="Q4002" s="148"/>
      <c r="R4002" s="148"/>
      <c r="S4002" s="148"/>
      <c r="T4002" s="148"/>
      <c r="U4002" s="148"/>
      <c r="V4002" s="148"/>
      <c r="W4002" s="148"/>
      <c r="X4002" s="139">
        <v>2</v>
      </c>
      <c r="Y4002" s="148">
        <v>348.15</v>
      </c>
      <c r="Z4002" s="148">
        <v>4</v>
      </c>
      <c r="AA4002" s="148">
        <v>651.85</v>
      </c>
      <c r="AB4002" s="148"/>
      <c r="AC4002" s="148"/>
      <c r="AD4002" s="148"/>
      <c r="AE4002" s="148"/>
      <c r="AF4002" s="148"/>
      <c r="AG4002" s="148"/>
      <c r="AH4002" s="148"/>
      <c r="AI4002" s="148"/>
      <c r="AJ4002" s="148"/>
      <c r="AK4002" s="148"/>
      <c r="AL4002" s="139">
        <v>0</v>
      </c>
      <c r="AM4002" s="139">
        <v>0</v>
      </c>
      <c r="AN4002" s="148">
        <f t="shared" si="559"/>
        <v>1000</v>
      </c>
      <c r="AO4002" s="148">
        <f t="shared" si="560"/>
        <v>20</v>
      </c>
      <c r="AP4002" s="148">
        <v>4</v>
      </c>
      <c r="AQ4002" s="140">
        <v>4</v>
      </c>
      <c r="AS4002" s="42">
        <f t="shared" si="561"/>
        <v>1368.0695566211325</v>
      </c>
      <c r="AT4002" s="101">
        <f t="shared" si="562"/>
        <v>0</v>
      </c>
      <c r="AU4002" s="42">
        <f t="shared" si="563"/>
        <v>1368.0695566211325</v>
      </c>
      <c r="AV4002" s="42">
        <f t="shared" si="564"/>
        <v>9296.1815553685083</v>
      </c>
      <c r="AW4002" s="102">
        <f t="shared" si="565"/>
        <v>431</v>
      </c>
      <c r="AX4002" s="43">
        <f t="shared" si="558"/>
        <v>0.5</v>
      </c>
      <c r="AY4002" s="43" t="str">
        <f t="shared" si="566"/>
        <v>UTGS</v>
      </c>
    </row>
    <row r="4003" spans="1:51" hidden="1" x14ac:dyDescent="0.2">
      <c r="A4003" s="38">
        <v>3996</v>
      </c>
      <c r="B4003" t="s">
        <v>5806</v>
      </c>
      <c r="C4003" t="s">
        <v>289</v>
      </c>
      <c r="D4003">
        <v>21100</v>
      </c>
      <c r="E4003" t="s">
        <v>197</v>
      </c>
      <c r="F4003">
        <v>5</v>
      </c>
      <c r="G4003" t="str">
        <f>LOOKUP(F4003,{0,6,45},{"F","L","H"})</f>
        <v>F</v>
      </c>
      <c r="H4003" t="s">
        <v>1717</v>
      </c>
      <c r="I4003" s="43" t="str">
        <f>IFERROR(VLOOKUP(#REF!,#REF!,2,FALSE),"No")</f>
        <v>No</v>
      </c>
      <c r="J4003" s="139">
        <v>2</v>
      </c>
      <c r="K4003" s="148">
        <v>158</v>
      </c>
      <c r="L4003" s="148"/>
      <c r="M4003" s="148"/>
      <c r="N4003" s="148"/>
      <c r="O4003" s="148"/>
      <c r="P4003" s="148"/>
      <c r="Q4003" s="148"/>
      <c r="R4003" s="148"/>
      <c r="S4003" s="148"/>
      <c r="T4003" s="148"/>
      <c r="U4003" s="148"/>
      <c r="V4003" s="148"/>
      <c r="W4003" s="148"/>
      <c r="X4003" s="139">
        <v>2</v>
      </c>
      <c r="Y4003" s="148">
        <v>255.13</v>
      </c>
      <c r="Z4003" s="149">
        <v>4</v>
      </c>
      <c r="AA4003" s="148">
        <v>744.87</v>
      </c>
      <c r="AB4003" s="148"/>
      <c r="AC4003" s="148"/>
      <c r="AD4003" s="148"/>
      <c r="AE4003" s="148"/>
      <c r="AF4003" s="148"/>
      <c r="AG4003" s="148"/>
      <c r="AH4003" s="148"/>
      <c r="AI4003" s="148"/>
      <c r="AJ4003" s="148"/>
      <c r="AK4003" s="148"/>
      <c r="AL4003" s="139">
        <v>0</v>
      </c>
      <c r="AM4003" s="139">
        <v>0</v>
      </c>
      <c r="AN4003" s="148">
        <f t="shared" si="559"/>
        <v>1000</v>
      </c>
      <c r="AO4003" s="148">
        <f t="shared" si="560"/>
        <v>158</v>
      </c>
      <c r="AP4003" s="148">
        <v>2</v>
      </c>
      <c r="AQ4003" s="140">
        <v>2</v>
      </c>
      <c r="AS4003" s="42">
        <f t="shared" si="561"/>
        <v>11531.389497306944</v>
      </c>
      <c r="AT4003" s="101">
        <f t="shared" si="562"/>
        <v>0</v>
      </c>
      <c r="AU4003" s="42">
        <f t="shared" si="563"/>
        <v>11531.389497306944</v>
      </c>
      <c r="AV4003" s="42">
        <f t="shared" si="564"/>
        <v>18925.839810737016</v>
      </c>
      <c r="AW4003" s="102">
        <f t="shared" si="565"/>
        <v>18747.149999999998</v>
      </c>
      <c r="AX4003" s="43">
        <f t="shared" si="558"/>
        <v>2</v>
      </c>
      <c r="AY4003" s="43" t="str">
        <f t="shared" si="566"/>
        <v>UTGS</v>
      </c>
    </row>
    <row r="4004" spans="1:51" hidden="1" x14ac:dyDescent="0.2">
      <c r="A4004" s="38">
        <v>3997</v>
      </c>
      <c r="B4004" t="s">
        <v>362</v>
      </c>
      <c r="C4004" t="s">
        <v>289</v>
      </c>
      <c r="D4004">
        <v>320</v>
      </c>
      <c r="E4004" t="s">
        <v>1245</v>
      </c>
      <c r="F4004">
        <v>0.25</v>
      </c>
      <c r="G4004" t="str">
        <f>LOOKUP(F4004,{0,6,45},{"F","L","H"})</f>
        <v>F</v>
      </c>
      <c r="H4004" t="s">
        <v>5477</v>
      </c>
      <c r="I4004" s="43" t="str">
        <f>IFERROR(VLOOKUP(#REF!,#REF!,2,FALSE),"No")</f>
        <v>No</v>
      </c>
      <c r="J4004" s="139">
        <v>0.75</v>
      </c>
      <c r="K4004" s="148">
        <v>81</v>
      </c>
      <c r="L4004" s="148"/>
      <c r="M4004" s="148"/>
      <c r="N4004" s="148"/>
      <c r="O4004" s="148"/>
      <c r="P4004" s="148"/>
      <c r="Q4004" s="148"/>
      <c r="R4004" s="148"/>
      <c r="S4004" s="148"/>
      <c r="T4004" s="148"/>
      <c r="U4004" s="148"/>
      <c r="V4004" s="148"/>
      <c r="W4004" s="148"/>
      <c r="X4004" s="139">
        <v>1.25</v>
      </c>
      <c r="Y4004" s="148">
        <v>367</v>
      </c>
      <c r="Z4004" s="149">
        <v>2</v>
      </c>
      <c r="AA4004" s="148">
        <v>633</v>
      </c>
      <c r="AB4004" s="148"/>
      <c r="AC4004" s="148"/>
      <c r="AD4004" s="148"/>
      <c r="AE4004" s="148"/>
      <c r="AF4004" s="148"/>
      <c r="AG4004" s="148"/>
      <c r="AH4004" s="148"/>
      <c r="AI4004" s="148"/>
      <c r="AJ4004" s="148"/>
      <c r="AK4004" s="148"/>
      <c r="AL4004" s="139">
        <v>0</v>
      </c>
      <c r="AM4004" s="139">
        <v>0</v>
      </c>
      <c r="AN4004" s="148">
        <f t="shared" si="559"/>
        <v>1000</v>
      </c>
      <c r="AO4004" s="148">
        <f t="shared" si="560"/>
        <v>81</v>
      </c>
      <c r="AP4004" s="148">
        <v>14</v>
      </c>
      <c r="AQ4004" s="140">
        <v>14</v>
      </c>
      <c r="AS4004" s="42">
        <f t="shared" si="561"/>
        <v>5215.0617043155853</v>
      </c>
      <c r="AT4004" s="101">
        <f t="shared" si="562"/>
        <v>0</v>
      </c>
      <c r="AU4004" s="42">
        <f t="shared" si="563"/>
        <v>5215.0617043155853</v>
      </c>
      <c r="AV4004" s="42">
        <f t="shared" si="564"/>
        <v>2340.56155153386</v>
      </c>
      <c r="AW4004" s="102">
        <f t="shared" si="565"/>
        <v>431</v>
      </c>
      <c r="AX4004" s="43">
        <f t="shared" si="558"/>
        <v>0.75</v>
      </c>
      <c r="AY4004" s="43" t="str">
        <f t="shared" si="566"/>
        <v>UTGS</v>
      </c>
    </row>
    <row r="4005" spans="1:51" hidden="1" x14ac:dyDescent="0.2">
      <c r="A4005" s="38">
        <v>3998</v>
      </c>
      <c r="B4005" t="s">
        <v>362</v>
      </c>
      <c r="C4005" t="s">
        <v>289</v>
      </c>
      <c r="D4005">
        <v>320</v>
      </c>
      <c r="E4005" t="s">
        <v>1245</v>
      </c>
      <c r="F4005">
        <v>0.25</v>
      </c>
      <c r="G4005" t="str">
        <f>LOOKUP(F4005,{0,6,45},{"F","L","H"})</f>
        <v>F</v>
      </c>
      <c r="H4005" t="s">
        <v>5478</v>
      </c>
      <c r="I4005" s="43" t="str">
        <f>IFERROR(VLOOKUP(#REF!,#REF!,2,FALSE),"No")</f>
        <v>No</v>
      </c>
      <c r="J4005" s="139">
        <v>0.75</v>
      </c>
      <c r="K4005" s="148">
        <v>41</v>
      </c>
      <c r="L4005" s="148"/>
      <c r="M4005" s="148"/>
      <c r="N4005" s="148"/>
      <c r="O4005" s="148"/>
      <c r="P4005" s="148"/>
      <c r="Q4005" s="148"/>
      <c r="R4005" s="148"/>
      <c r="S4005" s="148"/>
      <c r="T4005" s="148"/>
      <c r="U4005" s="148"/>
      <c r="V4005" s="148"/>
      <c r="W4005" s="148"/>
      <c r="X4005" s="139">
        <v>2</v>
      </c>
      <c r="Y4005" s="148">
        <v>1000</v>
      </c>
      <c r="Z4005" s="148"/>
      <c r="AA4005" s="148"/>
      <c r="AB4005" s="148"/>
      <c r="AC4005" s="148"/>
      <c r="AD4005" s="148"/>
      <c r="AE4005" s="148"/>
      <c r="AF4005" s="148"/>
      <c r="AG4005" s="148"/>
      <c r="AH4005" s="148"/>
      <c r="AI4005" s="148"/>
      <c r="AJ4005" s="148"/>
      <c r="AK4005" s="148"/>
      <c r="AL4005" s="139">
        <v>0</v>
      </c>
      <c r="AM4005" s="139">
        <v>0</v>
      </c>
      <c r="AN4005" s="148">
        <f t="shared" si="559"/>
        <v>1000</v>
      </c>
      <c r="AO4005" s="148">
        <f t="shared" si="560"/>
        <v>41</v>
      </c>
      <c r="AP4005" s="148">
        <v>8</v>
      </c>
      <c r="AQ4005" s="140">
        <v>8</v>
      </c>
      <c r="AS4005" s="42">
        <f t="shared" si="561"/>
        <v>2639.7225910733209</v>
      </c>
      <c r="AT4005" s="101">
        <f t="shared" si="562"/>
        <v>0</v>
      </c>
      <c r="AU4005" s="42">
        <f t="shared" si="563"/>
        <v>2639.7225910733209</v>
      </c>
      <c r="AV4005" s="42">
        <f t="shared" si="564"/>
        <v>4063.870215184254</v>
      </c>
      <c r="AW4005" s="102">
        <f t="shared" si="565"/>
        <v>431</v>
      </c>
      <c r="AX4005" s="43">
        <f t="shared" si="558"/>
        <v>0.75</v>
      </c>
      <c r="AY4005" s="43" t="str">
        <f t="shared" si="566"/>
        <v>UTGS</v>
      </c>
    </row>
    <row r="4006" spans="1:51" hidden="1" x14ac:dyDescent="0.2">
      <c r="A4006" s="38">
        <v>3999</v>
      </c>
      <c r="B4006" t="s">
        <v>5806</v>
      </c>
      <c r="C4006" t="s">
        <v>5746</v>
      </c>
      <c r="D4006">
        <v>5550</v>
      </c>
      <c r="E4006" t="s">
        <v>198</v>
      </c>
      <c r="F4006">
        <v>2</v>
      </c>
      <c r="G4006" t="str">
        <f>LOOKUP(F4006,{0,6,45},{"F","L","H"})</f>
        <v>F</v>
      </c>
      <c r="H4006" t="s">
        <v>724</v>
      </c>
      <c r="I4006" s="43" t="str">
        <f>IFERROR(VLOOKUP(#REF!,#REF!,2,FALSE),"No")</f>
        <v>No</v>
      </c>
      <c r="J4006" s="139">
        <v>1.25</v>
      </c>
      <c r="K4006" s="148">
        <v>183</v>
      </c>
      <c r="L4006" s="148"/>
      <c r="M4006" s="148"/>
      <c r="N4006" s="148"/>
      <c r="O4006" s="148"/>
      <c r="P4006" s="148"/>
      <c r="Q4006" s="148"/>
      <c r="R4006" s="148"/>
      <c r="S4006" s="148"/>
      <c r="T4006" s="148"/>
      <c r="U4006" s="148"/>
      <c r="V4006" s="148"/>
      <c r="W4006" s="148"/>
      <c r="X4006" s="139">
        <v>2</v>
      </c>
      <c r="Y4006" s="148">
        <v>986.49</v>
      </c>
      <c r="Z4006" s="149">
        <v>4</v>
      </c>
      <c r="AA4006" s="148">
        <v>13.51</v>
      </c>
      <c r="AB4006" s="148"/>
      <c r="AC4006" s="148"/>
      <c r="AD4006" s="148"/>
      <c r="AE4006" s="148"/>
      <c r="AF4006" s="148"/>
      <c r="AG4006" s="148"/>
      <c r="AH4006" s="148"/>
      <c r="AI4006" s="148"/>
      <c r="AJ4006" s="148"/>
      <c r="AK4006" s="148"/>
      <c r="AL4006" s="139">
        <v>0</v>
      </c>
      <c r="AM4006" s="139">
        <v>0</v>
      </c>
      <c r="AN4006" s="148">
        <f t="shared" si="559"/>
        <v>1000</v>
      </c>
      <c r="AO4006" s="148">
        <f t="shared" si="560"/>
        <v>183</v>
      </c>
      <c r="AP4006" s="148">
        <v>8</v>
      </c>
      <c r="AQ4006" s="140">
        <v>20</v>
      </c>
      <c r="AS4006" s="42">
        <f t="shared" si="561"/>
        <v>13635.966443083358</v>
      </c>
      <c r="AT4006" s="101">
        <f t="shared" si="562"/>
        <v>0</v>
      </c>
      <c r="AU4006" s="42">
        <f t="shared" si="563"/>
        <v>13635.966443083358</v>
      </c>
      <c r="AV4006" s="42">
        <f t="shared" si="564"/>
        <v>1630.3914210737016</v>
      </c>
      <c r="AW4006" s="102">
        <f t="shared" si="565"/>
        <v>3698.6666666666665</v>
      </c>
      <c r="AX4006" s="43">
        <f t="shared" si="558"/>
        <v>1.25</v>
      </c>
      <c r="AY4006" s="43" t="str">
        <f t="shared" si="566"/>
        <v>UTTSS</v>
      </c>
    </row>
    <row r="4007" spans="1:51" hidden="1" x14ac:dyDescent="0.2">
      <c r="A4007" s="38">
        <v>4000</v>
      </c>
      <c r="B4007" t="s">
        <v>5806</v>
      </c>
      <c r="C4007" t="s">
        <v>5746</v>
      </c>
      <c r="D4007">
        <v>3897</v>
      </c>
      <c r="E4007" t="s">
        <v>217</v>
      </c>
      <c r="F4007">
        <v>2</v>
      </c>
      <c r="G4007" t="str">
        <f>LOOKUP(F4007,{0,6,45},{"F","L","H"})</f>
        <v>F</v>
      </c>
      <c r="H4007" t="s">
        <v>1719</v>
      </c>
      <c r="I4007" s="43" t="str">
        <f>IFERROR(VLOOKUP(#REF!,#REF!,2,FALSE),"No")</f>
        <v>No</v>
      </c>
      <c r="J4007" s="139">
        <v>1.25</v>
      </c>
      <c r="K4007" s="148">
        <v>155</v>
      </c>
      <c r="L4007" s="148"/>
      <c r="M4007" s="148"/>
      <c r="N4007" s="148"/>
      <c r="O4007" s="148"/>
      <c r="P4007" s="148"/>
      <c r="Q4007" s="148"/>
      <c r="R4007" s="148"/>
      <c r="S4007" s="148"/>
      <c r="T4007" s="148"/>
      <c r="U4007" s="148"/>
      <c r="V4007" s="148"/>
      <c r="W4007" s="148"/>
      <c r="X4007" s="139">
        <v>2</v>
      </c>
      <c r="Y4007" s="148">
        <v>372</v>
      </c>
      <c r="Z4007" s="149">
        <v>8</v>
      </c>
      <c r="AA4007" s="148">
        <v>628</v>
      </c>
      <c r="AB4007" s="148"/>
      <c r="AC4007" s="148"/>
      <c r="AD4007" s="148"/>
      <c r="AE4007" s="148"/>
      <c r="AF4007" s="148"/>
      <c r="AG4007" s="148"/>
      <c r="AH4007" s="148"/>
      <c r="AI4007" s="148"/>
      <c r="AJ4007" s="148"/>
      <c r="AK4007" s="148"/>
      <c r="AL4007" s="139">
        <v>0</v>
      </c>
      <c r="AM4007" s="139">
        <v>0</v>
      </c>
      <c r="AN4007" s="148">
        <f t="shared" si="559"/>
        <v>1000</v>
      </c>
      <c r="AO4007" s="148">
        <f t="shared" si="560"/>
        <v>155</v>
      </c>
      <c r="AP4007" s="148">
        <v>12</v>
      </c>
      <c r="AQ4007" s="140">
        <v>12</v>
      </c>
      <c r="AS4007" s="42">
        <f t="shared" si="561"/>
        <v>11549.589063813773</v>
      </c>
      <c r="AT4007" s="101">
        <f t="shared" si="562"/>
        <v>0</v>
      </c>
      <c r="AU4007" s="42">
        <f t="shared" si="563"/>
        <v>11549.589063813773</v>
      </c>
      <c r="AV4007" s="42">
        <f t="shared" si="564"/>
        <v>4820.373476789503</v>
      </c>
      <c r="AW4007" s="102">
        <f t="shared" si="565"/>
        <v>2145.6666666666665</v>
      </c>
      <c r="AX4007" s="43">
        <f t="shared" si="558"/>
        <v>1.25</v>
      </c>
      <c r="AY4007" s="43" t="str">
        <f t="shared" si="566"/>
        <v>UTTSS</v>
      </c>
    </row>
    <row r="4008" spans="1:51" hidden="1" x14ac:dyDescent="0.2">
      <c r="A4008" s="38">
        <v>4001</v>
      </c>
      <c r="B4008" t="s">
        <v>5806</v>
      </c>
      <c r="C4008" t="s">
        <v>292</v>
      </c>
      <c r="D4008">
        <v>9219</v>
      </c>
      <c r="E4008" t="s">
        <v>290</v>
      </c>
      <c r="F4008">
        <v>5</v>
      </c>
      <c r="G4008" t="str">
        <f>LOOKUP(F4008,{0,6,45},{"F","L","H"})</f>
        <v>F</v>
      </c>
      <c r="H4008" t="s">
        <v>2078</v>
      </c>
      <c r="I4008" s="43" t="str">
        <f>IFERROR(VLOOKUP(#REF!,#REF!,2,FALSE),"No")</f>
        <v>No</v>
      </c>
      <c r="J4008" s="139">
        <v>1.25</v>
      </c>
      <c r="K4008" s="148">
        <v>34</v>
      </c>
      <c r="L4008" s="148"/>
      <c r="M4008" s="148"/>
      <c r="N4008" s="148"/>
      <c r="O4008" s="148"/>
      <c r="P4008" s="148"/>
      <c r="Q4008" s="148"/>
      <c r="R4008" s="148"/>
      <c r="S4008" s="148"/>
      <c r="T4008" s="148"/>
      <c r="U4008" s="148"/>
      <c r="V4008" s="148"/>
      <c r="W4008" s="148"/>
      <c r="X4008" s="139">
        <v>2</v>
      </c>
      <c r="Y4008" s="148">
        <v>112.54</v>
      </c>
      <c r="Z4008" s="149">
        <v>4</v>
      </c>
      <c r="AA4008" s="148">
        <v>887.46</v>
      </c>
      <c r="AB4008" s="148"/>
      <c r="AC4008" s="148"/>
      <c r="AD4008" s="148"/>
      <c r="AE4008" s="148"/>
      <c r="AF4008" s="148"/>
      <c r="AG4008" s="148"/>
      <c r="AH4008" s="148"/>
      <c r="AI4008" s="148"/>
      <c r="AJ4008" s="148"/>
      <c r="AK4008" s="148"/>
      <c r="AL4008" s="139">
        <v>0</v>
      </c>
      <c r="AM4008" s="139">
        <v>0</v>
      </c>
      <c r="AN4008" s="148">
        <f t="shared" si="559"/>
        <v>1000</v>
      </c>
      <c r="AO4008" s="148">
        <f t="shared" si="560"/>
        <v>34</v>
      </c>
      <c r="AP4008" s="148">
        <v>6</v>
      </c>
      <c r="AQ4008" s="140">
        <v>19</v>
      </c>
      <c r="AS4008" s="42">
        <f t="shared" si="561"/>
        <v>2533.4582462559247</v>
      </c>
      <c r="AT4008" s="101">
        <f t="shared" si="562"/>
        <v>0</v>
      </c>
      <c r="AU4008" s="42">
        <f t="shared" si="563"/>
        <v>2533.4582462559247</v>
      </c>
      <c r="AV4008" s="42">
        <f t="shared" si="564"/>
        <v>2046.0026274460022</v>
      </c>
      <c r="AW4008" s="102">
        <f t="shared" si="565"/>
        <v>5118</v>
      </c>
      <c r="AX4008" s="43">
        <f t="shared" si="558"/>
        <v>1.25</v>
      </c>
      <c r="AY4008" s="43" t="str">
        <f t="shared" si="566"/>
        <v>UTFS</v>
      </c>
    </row>
    <row r="4009" spans="1:51" hidden="1" x14ac:dyDescent="0.2">
      <c r="A4009" s="38">
        <v>4002</v>
      </c>
      <c r="B4009" t="s">
        <v>362</v>
      </c>
      <c r="C4009" t="s">
        <v>289</v>
      </c>
      <c r="D4009">
        <v>320</v>
      </c>
      <c r="E4009" t="s">
        <v>1245</v>
      </c>
      <c r="F4009">
        <v>0.25</v>
      </c>
      <c r="G4009" t="str">
        <f>LOOKUP(F4009,{0,6,45},{"F","L","H"})</f>
        <v>F</v>
      </c>
      <c r="H4009" t="s">
        <v>5479</v>
      </c>
      <c r="I4009" s="43" t="str">
        <f>IFERROR(VLOOKUP(#REF!,#REF!,2,FALSE),"No")</f>
        <v>No</v>
      </c>
      <c r="J4009" s="139">
        <v>0.75</v>
      </c>
      <c r="K4009" s="148">
        <v>62</v>
      </c>
      <c r="L4009" s="148"/>
      <c r="M4009" s="148"/>
      <c r="N4009" s="148"/>
      <c r="O4009" s="148"/>
      <c r="P4009" s="148"/>
      <c r="Q4009" s="148"/>
      <c r="R4009" s="148"/>
      <c r="S4009" s="148"/>
      <c r="T4009" s="148"/>
      <c r="U4009" s="148"/>
      <c r="V4009" s="148"/>
      <c r="W4009" s="148"/>
      <c r="X4009" s="139">
        <v>2</v>
      </c>
      <c r="Y4009" s="148">
        <v>1000</v>
      </c>
      <c r="Z4009" s="149"/>
      <c r="AA4009" s="148"/>
      <c r="AB4009" s="148"/>
      <c r="AC4009" s="148"/>
      <c r="AD4009" s="148"/>
      <c r="AE4009" s="148"/>
      <c r="AF4009" s="148"/>
      <c r="AG4009" s="148"/>
      <c r="AH4009" s="148"/>
      <c r="AI4009" s="148"/>
      <c r="AJ4009" s="148"/>
      <c r="AK4009" s="148"/>
      <c r="AL4009" s="139">
        <v>0</v>
      </c>
      <c r="AM4009" s="139">
        <v>0</v>
      </c>
      <c r="AN4009" s="148">
        <f t="shared" si="559"/>
        <v>1000</v>
      </c>
      <c r="AO4009" s="148">
        <f t="shared" si="560"/>
        <v>62</v>
      </c>
      <c r="AP4009" s="148">
        <v>9</v>
      </c>
      <c r="AQ4009" s="140">
        <v>9</v>
      </c>
      <c r="AS4009" s="42">
        <f t="shared" si="561"/>
        <v>3991.7756255255099</v>
      </c>
      <c r="AT4009" s="101">
        <f t="shared" si="562"/>
        <v>0</v>
      </c>
      <c r="AU4009" s="42">
        <f t="shared" si="563"/>
        <v>3991.7756255255099</v>
      </c>
      <c r="AV4009" s="42">
        <f t="shared" si="564"/>
        <v>3612.3290801637813</v>
      </c>
      <c r="AW4009" s="102">
        <f t="shared" si="565"/>
        <v>431</v>
      </c>
      <c r="AX4009" s="43">
        <f t="shared" si="558"/>
        <v>0.75</v>
      </c>
      <c r="AY4009" s="43" t="str">
        <f t="shared" si="566"/>
        <v>UTGS</v>
      </c>
    </row>
    <row r="4010" spans="1:51" hidden="1" x14ac:dyDescent="0.2">
      <c r="A4010" s="38">
        <v>4003</v>
      </c>
      <c r="B4010" t="s">
        <v>5806</v>
      </c>
      <c r="C4010" t="s">
        <v>5746</v>
      </c>
      <c r="D4010">
        <v>21100</v>
      </c>
      <c r="E4010" t="s">
        <v>220</v>
      </c>
      <c r="F4010">
        <v>5</v>
      </c>
      <c r="G4010" t="str">
        <f>LOOKUP(F4010,{0,6,45},{"F","L","H"})</f>
        <v>F</v>
      </c>
      <c r="H4010" t="s">
        <v>663</v>
      </c>
      <c r="I4010" s="43" t="str">
        <f>IFERROR(VLOOKUP(#REF!,#REF!,2,FALSE),"No")</f>
        <v>No</v>
      </c>
      <c r="J4010" s="139">
        <v>4</v>
      </c>
      <c r="K4010" s="148">
        <v>106</v>
      </c>
      <c r="L4010" s="148"/>
      <c r="M4010" s="148"/>
      <c r="N4010" s="148"/>
      <c r="O4010" s="148"/>
      <c r="P4010" s="148"/>
      <c r="Q4010" s="148"/>
      <c r="R4010" s="148"/>
      <c r="S4010" s="148"/>
      <c r="T4010" s="148"/>
      <c r="U4010" s="148"/>
      <c r="V4010" s="148"/>
      <c r="W4010" s="148"/>
      <c r="X4010" s="139">
        <v>3</v>
      </c>
      <c r="Y4010" s="148">
        <v>241.25</v>
      </c>
      <c r="Z4010" s="148">
        <v>4</v>
      </c>
      <c r="AA4010" s="148">
        <v>758.75</v>
      </c>
      <c r="AB4010" s="148"/>
      <c r="AC4010" s="148"/>
      <c r="AD4010" s="148"/>
      <c r="AE4010" s="148"/>
      <c r="AF4010" s="148"/>
      <c r="AG4010" s="148"/>
      <c r="AH4010" s="148"/>
      <c r="AI4010" s="148"/>
      <c r="AJ4010" s="148"/>
      <c r="AK4010" s="148"/>
      <c r="AL4010" s="139">
        <v>0</v>
      </c>
      <c r="AM4010" s="139">
        <v>0</v>
      </c>
      <c r="AN4010" s="148">
        <f t="shared" si="559"/>
        <v>1000</v>
      </c>
      <c r="AO4010" s="148">
        <f t="shared" si="560"/>
        <v>106</v>
      </c>
      <c r="AP4010" s="148">
        <v>3</v>
      </c>
      <c r="AQ4010" s="140">
        <v>3</v>
      </c>
      <c r="AS4010" s="42">
        <f t="shared" si="561"/>
        <v>8113.6086500920001</v>
      </c>
      <c r="AT4010" s="101">
        <f t="shared" si="562"/>
        <v>0</v>
      </c>
      <c r="AU4010" s="42">
        <f t="shared" si="563"/>
        <v>8113.6086500920001</v>
      </c>
      <c r="AV4010" s="42">
        <f t="shared" si="564"/>
        <v>11630.716407158012</v>
      </c>
      <c r="AW4010" s="102">
        <f t="shared" si="565"/>
        <v>18747.149999999998</v>
      </c>
      <c r="AX4010" s="43">
        <f t="shared" si="558"/>
        <v>4</v>
      </c>
      <c r="AY4010" s="43" t="str">
        <f t="shared" si="566"/>
        <v>UTTSS</v>
      </c>
    </row>
    <row r="4011" spans="1:51" hidden="1" x14ac:dyDescent="0.2">
      <c r="A4011" s="38">
        <v>4004</v>
      </c>
      <c r="B4011" t="s">
        <v>362</v>
      </c>
      <c r="C4011" t="s">
        <v>289</v>
      </c>
      <c r="D4011">
        <v>320</v>
      </c>
      <c r="E4011" t="s">
        <v>1245</v>
      </c>
      <c r="F4011">
        <v>0.25</v>
      </c>
      <c r="G4011" t="str">
        <f>LOOKUP(F4011,{0,6,45},{"F","L","H"})</f>
        <v>F</v>
      </c>
      <c r="H4011" t="s">
        <v>5480</v>
      </c>
      <c r="I4011" s="43" t="str">
        <f>IFERROR(VLOOKUP(#REF!,#REF!,2,FALSE),"No")</f>
        <v>No</v>
      </c>
      <c r="J4011" s="139">
        <v>0.75</v>
      </c>
      <c r="K4011" s="148">
        <v>32</v>
      </c>
      <c r="L4011" s="148"/>
      <c r="M4011" s="148"/>
      <c r="N4011" s="148"/>
      <c r="O4011" s="148"/>
      <c r="P4011" s="148"/>
      <c r="Q4011" s="148"/>
      <c r="R4011" s="148"/>
      <c r="S4011" s="148"/>
      <c r="T4011" s="148"/>
      <c r="U4011" s="148"/>
      <c r="V4011" s="148"/>
      <c r="W4011" s="148"/>
      <c r="X4011" s="139">
        <v>2</v>
      </c>
      <c r="Y4011" s="148">
        <v>1000</v>
      </c>
      <c r="Z4011" s="149"/>
      <c r="AA4011" s="148"/>
      <c r="AB4011" s="148"/>
      <c r="AC4011" s="148"/>
      <c r="AD4011" s="148"/>
      <c r="AE4011" s="148"/>
      <c r="AF4011" s="148"/>
      <c r="AG4011" s="148"/>
      <c r="AH4011" s="148"/>
      <c r="AI4011" s="148"/>
      <c r="AJ4011" s="148"/>
      <c r="AK4011" s="148"/>
      <c r="AL4011" s="139">
        <v>0</v>
      </c>
      <c r="AM4011" s="139">
        <v>0</v>
      </c>
      <c r="AN4011" s="148">
        <f t="shared" si="559"/>
        <v>1000</v>
      </c>
      <c r="AO4011" s="148">
        <f t="shared" si="560"/>
        <v>32</v>
      </c>
      <c r="AP4011" s="148">
        <v>7</v>
      </c>
      <c r="AQ4011" s="140">
        <v>7</v>
      </c>
      <c r="AS4011" s="42">
        <f t="shared" si="561"/>
        <v>2060.2712905938115</v>
      </c>
      <c r="AT4011" s="101">
        <f t="shared" si="562"/>
        <v>0</v>
      </c>
      <c r="AU4011" s="42">
        <f t="shared" si="563"/>
        <v>2060.2712905938115</v>
      </c>
      <c r="AV4011" s="42">
        <f t="shared" si="564"/>
        <v>4644.4231030677192</v>
      </c>
      <c r="AW4011" s="102">
        <f t="shared" si="565"/>
        <v>431</v>
      </c>
      <c r="AX4011" s="43">
        <f t="shared" si="558"/>
        <v>0.75</v>
      </c>
      <c r="AY4011" s="43" t="str">
        <f t="shared" si="566"/>
        <v>UTGS</v>
      </c>
    </row>
    <row r="4012" spans="1:51" hidden="1" x14ac:dyDescent="0.2">
      <c r="A4012" s="38">
        <v>4005</v>
      </c>
      <c r="B4012" t="s">
        <v>5806</v>
      </c>
      <c r="C4012" t="s">
        <v>5746</v>
      </c>
      <c r="D4012">
        <v>3897</v>
      </c>
      <c r="E4012" t="s">
        <v>217</v>
      </c>
      <c r="F4012">
        <v>2</v>
      </c>
      <c r="G4012" t="str">
        <f>LOOKUP(F4012,{0,6,45},{"F","L","H"})</f>
        <v>F</v>
      </c>
      <c r="H4012" t="s">
        <v>1722</v>
      </c>
      <c r="I4012" s="43" t="str">
        <f>IFERROR(VLOOKUP(#REF!,#REF!,2,FALSE),"No")</f>
        <v>No</v>
      </c>
      <c r="J4012" s="139">
        <v>1.25</v>
      </c>
      <c r="K4012" s="148">
        <v>48</v>
      </c>
      <c r="L4012" s="148"/>
      <c r="M4012" s="148"/>
      <c r="N4012" s="148"/>
      <c r="O4012" s="148"/>
      <c r="P4012" s="148"/>
      <c r="Q4012" s="148"/>
      <c r="R4012" s="148"/>
      <c r="S4012" s="148"/>
      <c r="T4012" s="148"/>
      <c r="U4012" s="148"/>
      <c r="V4012" s="148"/>
      <c r="W4012" s="148"/>
      <c r="X4012" s="139">
        <v>3</v>
      </c>
      <c r="Y4012" s="148">
        <v>344</v>
      </c>
      <c r="Z4012" s="148">
        <v>4</v>
      </c>
      <c r="AA4012" s="148">
        <v>31</v>
      </c>
      <c r="AB4012" s="148">
        <v>6</v>
      </c>
      <c r="AC4012" s="148">
        <v>1</v>
      </c>
      <c r="AD4012" s="148">
        <v>8</v>
      </c>
      <c r="AE4012" s="148">
        <v>624</v>
      </c>
      <c r="AF4012" s="148"/>
      <c r="AG4012" s="148"/>
      <c r="AH4012" s="148"/>
      <c r="AI4012" s="148"/>
      <c r="AJ4012" s="148"/>
      <c r="AK4012" s="148"/>
      <c r="AL4012" s="139">
        <v>0</v>
      </c>
      <c r="AM4012" s="139">
        <v>0</v>
      </c>
      <c r="AN4012" s="148">
        <f t="shared" si="559"/>
        <v>1000</v>
      </c>
      <c r="AO4012" s="148">
        <f t="shared" si="560"/>
        <v>48</v>
      </c>
      <c r="AP4012" s="148">
        <v>4</v>
      </c>
      <c r="AQ4012" s="140">
        <v>6</v>
      </c>
      <c r="AS4012" s="42">
        <f t="shared" si="561"/>
        <v>3576.646935890717</v>
      </c>
      <c r="AT4012" s="101">
        <f t="shared" si="562"/>
        <v>0</v>
      </c>
      <c r="AU4012" s="42">
        <f t="shared" si="563"/>
        <v>3576.646935890717</v>
      </c>
      <c r="AV4012" s="42">
        <f t="shared" si="564"/>
        <v>8928.498620245673</v>
      </c>
      <c r="AW4012" s="102">
        <f t="shared" si="565"/>
        <v>2145.6666666666665</v>
      </c>
      <c r="AX4012" s="43">
        <f t="shared" si="558"/>
        <v>1.25</v>
      </c>
      <c r="AY4012" s="43" t="str">
        <f t="shared" si="566"/>
        <v>UTTSS</v>
      </c>
    </row>
    <row r="4013" spans="1:51" hidden="1" x14ac:dyDescent="0.2">
      <c r="A4013" s="38">
        <v>4006</v>
      </c>
      <c r="B4013" t="s">
        <v>5806</v>
      </c>
      <c r="C4013" t="s">
        <v>5746</v>
      </c>
      <c r="D4013">
        <v>3300</v>
      </c>
      <c r="E4013" t="s">
        <v>207</v>
      </c>
      <c r="F4013">
        <v>2</v>
      </c>
      <c r="G4013" t="str">
        <f>LOOKUP(F4013,{0,6,45},{"F","L","H"})</f>
        <v>F</v>
      </c>
      <c r="H4013" t="s">
        <v>5482</v>
      </c>
      <c r="I4013" s="43" t="str">
        <f>IFERROR(VLOOKUP(#REF!,#REF!,2,FALSE),"No")</f>
        <v>No</v>
      </c>
      <c r="J4013" s="139">
        <v>2</v>
      </c>
      <c r="K4013" s="148">
        <v>177</v>
      </c>
      <c r="L4013" s="148"/>
      <c r="M4013" s="148"/>
      <c r="N4013" s="148"/>
      <c r="O4013" s="148"/>
      <c r="P4013" s="148"/>
      <c r="Q4013" s="148"/>
      <c r="R4013" s="148"/>
      <c r="S4013" s="148"/>
      <c r="T4013" s="148"/>
      <c r="U4013" s="148"/>
      <c r="V4013" s="148"/>
      <c r="W4013" s="148"/>
      <c r="X4013" s="139">
        <v>4</v>
      </c>
      <c r="Y4013" s="148">
        <v>167.93</v>
      </c>
      <c r="Z4013" s="149">
        <v>6</v>
      </c>
      <c r="AA4013" s="148">
        <v>832.07</v>
      </c>
      <c r="AB4013" s="148"/>
      <c r="AC4013" s="148"/>
      <c r="AD4013" s="148"/>
      <c r="AE4013" s="148"/>
      <c r="AF4013" s="148"/>
      <c r="AG4013" s="148"/>
      <c r="AH4013" s="148"/>
      <c r="AI4013" s="148"/>
      <c r="AJ4013" s="148"/>
      <c r="AK4013" s="148"/>
      <c r="AL4013" s="139">
        <v>0</v>
      </c>
      <c r="AM4013" s="139">
        <v>0</v>
      </c>
      <c r="AN4013" s="148">
        <f t="shared" si="559"/>
        <v>1000</v>
      </c>
      <c r="AO4013" s="148">
        <f t="shared" si="560"/>
        <v>177</v>
      </c>
      <c r="AP4013" s="148">
        <v>3</v>
      </c>
      <c r="AQ4013" s="140">
        <v>3</v>
      </c>
      <c r="AS4013" s="42">
        <f t="shared" si="561"/>
        <v>12918.075576097019</v>
      </c>
      <c r="AT4013" s="101">
        <f t="shared" si="562"/>
        <v>0</v>
      </c>
      <c r="AU4013" s="42">
        <f t="shared" si="563"/>
        <v>12918.075576097019</v>
      </c>
      <c r="AV4013" s="42">
        <f t="shared" si="564"/>
        <v>18871.195407158015</v>
      </c>
      <c r="AW4013" s="102">
        <f t="shared" si="565"/>
        <v>2145.6666666666665</v>
      </c>
      <c r="AX4013" s="43">
        <f t="shared" si="558"/>
        <v>2</v>
      </c>
      <c r="AY4013" s="43" t="str">
        <f t="shared" si="566"/>
        <v>UTTSS</v>
      </c>
    </row>
    <row r="4014" spans="1:51" hidden="1" x14ac:dyDescent="0.2">
      <c r="A4014" s="38">
        <v>4007</v>
      </c>
      <c r="B4014" t="s">
        <v>362</v>
      </c>
      <c r="C4014" t="s">
        <v>289</v>
      </c>
      <c r="D4014">
        <v>320</v>
      </c>
      <c r="E4014" t="s">
        <v>1245</v>
      </c>
      <c r="F4014">
        <v>0.25</v>
      </c>
      <c r="G4014" t="str">
        <f>LOOKUP(F4014,{0,6,45},{"F","L","H"})</f>
        <v>F</v>
      </c>
      <c r="H4014" t="s">
        <v>5483</v>
      </c>
      <c r="I4014" s="43" t="str">
        <f>IFERROR(VLOOKUP(#REF!,#REF!,2,FALSE),"No")</f>
        <v>No</v>
      </c>
      <c r="J4014" s="139">
        <v>0.75</v>
      </c>
      <c r="K4014" s="148">
        <v>29</v>
      </c>
      <c r="L4014" s="148"/>
      <c r="M4014" s="148"/>
      <c r="N4014" s="148"/>
      <c r="O4014" s="148"/>
      <c r="P4014" s="148"/>
      <c r="Q4014" s="148"/>
      <c r="R4014" s="148"/>
      <c r="S4014" s="148"/>
      <c r="T4014" s="148"/>
      <c r="U4014" s="148"/>
      <c r="V4014" s="148"/>
      <c r="W4014" s="148"/>
      <c r="X4014" s="139">
        <v>2</v>
      </c>
      <c r="Y4014" s="148">
        <v>1000</v>
      </c>
      <c r="Z4014" s="148"/>
      <c r="AA4014" s="148"/>
      <c r="AB4014" s="148"/>
      <c r="AC4014" s="148"/>
      <c r="AD4014" s="148"/>
      <c r="AE4014" s="148"/>
      <c r="AF4014" s="148"/>
      <c r="AG4014" s="148"/>
      <c r="AH4014" s="148"/>
      <c r="AI4014" s="148"/>
      <c r="AJ4014" s="148"/>
      <c r="AK4014" s="148"/>
      <c r="AL4014" s="139">
        <v>0</v>
      </c>
      <c r="AM4014" s="139">
        <v>0</v>
      </c>
      <c r="AN4014" s="148">
        <f t="shared" si="559"/>
        <v>1000</v>
      </c>
      <c r="AO4014" s="148">
        <f t="shared" si="560"/>
        <v>29</v>
      </c>
      <c r="AP4014" s="148">
        <v>9</v>
      </c>
      <c r="AQ4014" s="140">
        <v>9</v>
      </c>
      <c r="AS4014" s="42">
        <f t="shared" si="561"/>
        <v>1867.1208571006416</v>
      </c>
      <c r="AT4014" s="101">
        <f t="shared" si="562"/>
        <v>0</v>
      </c>
      <c r="AU4014" s="42">
        <f t="shared" si="563"/>
        <v>1867.1208571006416</v>
      </c>
      <c r="AV4014" s="42">
        <f t="shared" si="564"/>
        <v>3612.3290801637813</v>
      </c>
      <c r="AW4014" s="102">
        <f t="shared" si="565"/>
        <v>431</v>
      </c>
      <c r="AX4014" s="43">
        <f t="shared" si="558"/>
        <v>0.75</v>
      </c>
      <c r="AY4014" s="43" t="str">
        <f t="shared" si="566"/>
        <v>UTGS</v>
      </c>
    </row>
    <row r="4015" spans="1:51" hidden="1" x14ac:dyDescent="0.2">
      <c r="A4015" s="38">
        <v>4008</v>
      </c>
      <c r="B4015" t="s">
        <v>362</v>
      </c>
      <c r="C4015" t="s">
        <v>289</v>
      </c>
      <c r="D4015">
        <v>320</v>
      </c>
      <c r="E4015" t="s">
        <v>1245</v>
      </c>
      <c r="F4015">
        <v>0.25</v>
      </c>
      <c r="G4015" t="str">
        <f>LOOKUP(F4015,{0,6,45},{"F","L","H"})</f>
        <v>F</v>
      </c>
      <c r="H4015" t="s">
        <v>5484</v>
      </c>
      <c r="I4015" s="43" t="str">
        <f>IFERROR(VLOOKUP(#REF!,#REF!,2,FALSE),"No")</f>
        <v>No</v>
      </c>
      <c r="J4015" s="139">
        <v>0.5</v>
      </c>
      <c r="K4015" s="148">
        <v>66</v>
      </c>
      <c r="L4015" s="148"/>
      <c r="M4015" s="148"/>
      <c r="N4015" s="148"/>
      <c r="O4015" s="148"/>
      <c r="P4015" s="148"/>
      <c r="Q4015" s="148"/>
      <c r="R4015" s="148"/>
      <c r="S4015" s="148"/>
      <c r="T4015" s="148"/>
      <c r="U4015" s="148"/>
      <c r="V4015" s="148"/>
      <c r="W4015" s="148"/>
      <c r="X4015" s="139">
        <v>2</v>
      </c>
      <c r="Y4015" s="148">
        <v>1000</v>
      </c>
      <c r="Z4015" s="148"/>
      <c r="AA4015" s="148"/>
      <c r="AB4015" s="148"/>
      <c r="AC4015" s="148"/>
      <c r="AD4015" s="148"/>
      <c r="AE4015" s="148"/>
      <c r="AF4015" s="148"/>
      <c r="AG4015" s="148"/>
      <c r="AH4015" s="148"/>
      <c r="AI4015" s="148"/>
      <c r="AJ4015" s="148"/>
      <c r="AK4015" s="148"/>
      <c r="AL4015" s="139">
        <v>0</v>
      </c>
      <c r="AM4015" s="139">
        <v>0</v>
      </c>
      <c r="AN4015" s="148">
        <f t="shared" si="559"/>
        <v>1000</v>
      </c>
      <c r="AO4015" s="148">
        <f t="shared" si="560"/>
        <v>66</v>
      </c>
      <c r="AP4015" s="148">
        <v>7</v>
      </c>
      <c r="AQ4015" s="140">
        <v>7</v>
      </c>
      <c r="AS4015" s="42">
        <f t="shared" si="561"/>
        <v>4514.6295368497367</v>
      </c>
      <c r="AT4015" s="101">
        <f t="shared" si="562"/>
        <v>0</v>
      </c>
      <c r="AU4015" s="42">
        <f t="shared" si="563"/>
        <v>4514.6295368497367</v>
      </c>
      <c r="AV4015" s="42">
        <f t="shared" si="564"/>
        <v>4644.4231030677192</v>
      </c>
      <c r="AW4015" s="102">
        <f t="shared" si="565"/>
        <v>431</v>
      </c>
      <c r="AX4015" s="43">
        <f t="shared" si="558"/>
        <v>0.5</v>
      </c>
      <c r="AY4015" s="43" t="str">
        <f t="shared" si="566"/>
        <v>UTGS</v>
      </c>
    </row>
    <row r="4016" spans="1:51" hidden="1" x14ac:dyDescent="0.2">
      <c r="A4016" s="38">
        <v>4009</v>
      </c>
      <c r="B4016" t="s">
        <v>362</v>
      </c>
      <c r="C4016" t="s">
        <v>289</v>
      </c>
      <c r="D4016">
        <v>1847</v>
      </c>
      <c r="E4016" t="s">
        <v>1249</v>
      </c>
      <c r="F4016">
        <v>2</v>
      </c>
      <c r="G4016" t="str">
        <f>LOOKUP(F4016,{0,6,45},{"F","L","H"})</f>
        <v>F</v>
      </c>
      <c r="H4016" t="s">
        <v>5485</v>
      </c>
      <c r="I4016" s="43" t="str">
        <f>IFERROR(VLOOKUP(#REF!,#REF!,2,FALSE),"No")</f>
        <v>No</v>
      </c>
      <c r="J4016" s="139">
        <v>0.75</v>
      </c>
      <c r="K4016" s="148">
        <v>37</v>
      </c>
      <c r="L4016" s="148"/>
      <c r="M4016" s="148"/>
      <c r="N4016" s="148"/>
      <c r="O4016" s="148"/>
      <c r="P4016" s="148"/>
      <c r="Q4016" s="148"/>
      <c r="R4016" s="148"/>
      <c r="S4016" s="148"/>
      <c r="T4016" s="148"/>
      <c r="U4016" s="148"/>
      <c r="V4016" s="148"/>
      <c r="W4016" s="148"/>
      <c r="X4016" s="139">
        <v>1.25</v>
      </c>
      <c r="Y4016" s="148">
        <v>516</v>
      </c>
      <c r="Z4016" s="149">
        <v>3</v>
      </c>
      <c r="AA4016" s="148">
        <v>46</v>
      </c>
      <c r="AB4016" s="148">
        <v>4</v>
      </c>
      <c r="AC4016" s="148">
        <v>438</v>
      </c>
      <c r="AD4016" s="148"/>
      <c r="AE4016" s="148"/>
      <c r="AF4016" s="148"/>
      <c r="AG4016" s="148"/>
      <c r="AH4016" s="148"/>
      <c r="AI4016" s="148"/>
      <c r="AJ4016" s="148"/>
      <c r="AK4016" s="148"/>
      <c r="AL4016" s="139">
        <v>0</v>
      </c>
      <c r="AM4016" s="139">
        <v>0</v>
      </c>
      <c r="AN4016" s="148">
        <f t="shared" si="559"/>
        <v>1000</v>
      </c>
      <c r="AO4016" s="148">
        <f t="shared" si="560"/>
        <v>37</v>
      </c>
      <c r="AP4016" s="148">
        <v>10</v>
      </c>
      <c r="AQ4016" s="140">
        <v>10</v>
      </c>
      <c r="AS4016" s="42">
        <f t="shared" si="561"/>
        <v>2382.1886797490947</v>
      </c>
      <c r="AT4016" s="101">
        <f t="shared" si="562"/>
        <v>0</v>
      </c>
      <c r="AU4016" s="42">
        <f t="shared" si="563"/>
        <v>2382.1886797490947</v>
      </c>
      <c r="AV4016" s="42">
        <f t="shared" si="564"/>
        <v>3542.9341721474034</v>
      </c>
      <c r="AW4016" s="102">
        <f t="shared" si="565"/>
        <v>2169</v>
      </c>
      <c r="AX4016" s="43">
        <f t="shared" si="558"/>
        <v>0.75</v>
      </c>
      <c r="AY4016" s="43" t="str">
        <f t="shared" si="566"/>
        <v>UTGS</v>
      </c>
    </row>
    <row r="4017" spans="1:51" hidden="1" x14ac:dyDescent="0.2">
      <c r="A4017" s="38">
        <v>4010</v>
      </c>
      <c r="B4017" t="s">
        <v>362</v>
      </c>
      <c r="C4017" t="s">
        <v>289</v>
      </c>
      <c r="D4017">
        <v>320</v>
      </c>
      <c r="E4017" t="s">
        <v>1223</v>
      </c>
      <c r="F4017">
        <v>0.25</v>
      </c>
      <c r="G4017" t="str">
        <f>LOOKUP(F4017,{0,6,45},{"F","L","H"})</f>
        <v>F</v>
      </c>
      <c r="H4017" t="s">
        <v>5486</v>
      </c>
      <c r="I4017" s="43" t="str">
        <f>IFERROR(VLOOKUP(#REF!,#REF!,2,FALSE),"No")</f>
        <v>No</v>
      </c>
      <c r="J4017" s="139">
        <v>0.5</v>
      </c>
      <c r="K4017" s="148">
        <v>42</v>
      </c>
      <c r="L4017" s="148"/>
      <c r="M4017" s="148"/>
      <c r="N4017" s="148"/>
      <c r="O4017" s="148"/>
      <c r="P4017" s="148"/>
      <c r="Q4017" s="148"/>
      <c r="R4017" s="148"/>
      <c r="S4017" s="148"/>
      <c r="T4017" s="148"/>
      <c r="U4017" s="148"/>
      <c r="V4017" s="148"/>
      <c r="W4017" s="148"/>
      <c r="X4017" s="139">
        <v>1.25</v>
      </c>
      <c r="Y4017" s="148">
        <v>711</v>
      </c>
      <c r="Z4017" s="148">
        <v>2</v>
      </c>
      <c r="AA4017" s="148">
        <v>289</v>
      </c>
      <c r="AB4017" s="148"/>
      <c r="AC4017" s="148"/>
      <c r="AD4017" s="148"/>
      <c r="AE4017" s="148"/>
      <c r="AF4017" s="148"/>
      <c r="AG4017" s="148"/>
      <c r="AH4017" s="148"/>
      <c r="AI4017" s="148"/>
      <c r="AJ4017" s="148"/>
      <c r="AK4017" s="148"/>
      <c r="AL4017" s="139">
        <v>0</v>
      </c>
      <c r="AM4017" s="139">
        <v>0</v>
      </c>
      <c r="AN4017" s="148">
        <f t="shared" si="559"/>
        <v>1000</v>
      </c>
      <c r="AO4017" s="148">
        <f t="shared" si="560"/>
        <v>42</v>
      </c>
      <c r="AP4017" s="148">
        <v>21</v>
      </c>
      <c r="AQ4017" s="140">
        <v>21</v>
      </c>
      <c r="AS4017" s="42">
        <f t="shared" si="561"/>
        <v>2872.9460689043781</v>
      </c>
      <c r="AT4017" s="101">
        <f t="shared" si="562"/>
        <v>0</v>
      </c>
      <c r="AU4017" s="42">
        <f t="shared" si="563"/>
        <v>2872.9460689043781</v>
      </c>
      <c r="AV4017" s="42">
        <f t="shared" si="564"/>
        <v>1571.8410343559062</v>
      </c>
      <c r="AW4017" s="102">
        <f t="shared" si="565"/>
        <v>431</v>
      </c>
      <c r="AX4017" s="43">
        <f t="shared" si="558"/>
        <v>0.5</v>
      </c>
      <c r="AY4017" s="43" t="str">
        <f t="shared" si="566"/>
        <v>UTGS</v>
      </c>
    </row>
    <row r="4018" spans="1:51" hidden="1" x14ac:dyDescent="0.2">
      <c r="A4018" s="38">
        <v>4011</v>
      </c>
      <c r="B4018" t="s">
        <v>5806</v>
      </c>
      <c r="C4018" t="s">
        <v>292</v>
      </c>
      <c r="D4018">
        <v>7794</v>
      </c>
      <c r="E4018" t="s">
        <v>290</v>
      </c>
      <c r="F4018">
        <v>2</v>
      </c>
      <c r="G4018" t="str">
        <f>LOOKUP(F4018,{0,6,45},{"F","L","H"})</f>
        <v>F</v>
      </c>
      <c r="H4018" t="s">
        <v>2025</v>
      </c>
      <c r="I4018" s="43" t="str">
        <f>IFERROR(VLOOKUP(#REF!,#REF!,2,FALSE),"No")</f>
        <v>No</v>
      </c>
      <c r="J4018" s="139">
        <v>1.25</v>
      </c>
      <c r="K4018" s="148">
        <v>36</v>
      </c>
      <c r="L4018" s="148"/>
      <c r="M4018" s="148"/>
      <c r="N4018" s="148"/>
      <c r="O4018" s="148"/>
      <c r="P4018" s="148"/>
      <c r="Q4018" s="148"/>
      <c r="R4018" s="148"/>
      <c r="S4018" s="148"/>
      <c r="T4018" s="148"/>
      <c r="U4018" s="148"/>
      <c r="V4018" s="148"/>
      <c r="W4018" s="148"/>
      <c r="X4018" s="139">
        <v>2</v>
      </c>
      <c r="Y4018" s="148">
        <v>178.22</v>
      </c>
      <c r="Z4018" s="148">
        <v>4</v>
      </c>
      <c r="AA4018" s="148">
        <v>648.5</v>
      </c>
      <c r="AB4018" s="148">
        <v>6</v>
      </c>
      <c r="AC4018" s="148">
        <v>173.28</v>
      </c>
      <c r="AD4018" s="148"/>
      <c r="AE4018" s="148"/>
      <c r="AF4018" s="148"/>
      <c r="AG4018" s="148"/>
      <c r="AH4018" s="148"/>
      <c r="AI4018" s="148"/>
      <c r="AJ4018" s="148"/>
      <c r="AK4018" s="148"/>
      <c r="AL4018" s="139">
        <v>0</v>
      </c>
      <c r="AM4018" s="139">
        <v>0</v>
      </c>
      <c r="AN4018" s="148">
        <f t="shared" si="559"/>
        <v>1000</v>
      </c>
      <c r="AO4018" s="148">
        <f t="shared" si="560"/>
        <v>36</v>
      </c>
      <c r="AP4018" s="148">
        <v>3</v>
      </c>
      <c r="AQ4018" s="140">
        <v>13</v>
      </c>
      <c r="AS4018" s="42">
        <f t="shared" si="561"/>
        <v>2682.485201918038</v>
      </c>
      <c r="AT4018" s="101">
        <f t="shared" si="562"/>
        <v>0</v>
      </c>
      <c r="AU4018" s="42">
        <f t="shared" si="563"/>
        <v>2682.485201918038</v>
      </c>
      <c r="AV4018" s="42">
        <f t="shared" si="564"/>
        <v>3225.3363324210795</v>
      </c>
      <c r="AW4018" s="102">
        <f t="shared" si="565"/>
        <v>5118</v>
      </c>
      <c r="AX4018" s="43">
        <f t="shared" si="558"/>
        <v>1.25</v>
      </c>
      <c r="AY4018" s="43" t="str">
        <f t="shared" si="566"/>
        <v>UTFS</v>
      </c>
    </row>
    <row r="4019" spans="1:51" hidden="1" x14ac:dyDescent="0.2">
      <c r="A4019" s="38">
        <v>4012</v>
      </c>
      <c r="B4019" t="s">
        <v>362</v>
      </c>
      <c r="C4019" t="s">
        <v>289</v>
      </c>
      <c r="D4019">
        <v>320</v>
      </c>
      <c r="E4019" t="s">
        <v>1245</v>
      </c>
      <c r="F4019">
        <v>0.25</v>
      </c>
      <c r="G4019" t="str">
        <f>LOOKUP(F4019,{0,6,45},{"F","L","H"})</f>
        <v>F</v>
      </c>
      <c r="H4019" t="s">
        <v>5487</v>
      </c>
      <c r="I4019" s="43" t="str">
        <f>IFERROR(VLOOKUP(#REF!,#REF!,2,FALSE),"No")</f>
        <v>No</v>
      </c>
      <c r="J4019" s="139">
        <v>0.75</v>
      </c>
      <c r="K4019" s="148">
        <v>42</v>
      </c>
      <c r="L4019" s="148"/>
      <c r="M4019" s="148"/>
      <c r="N4019" s="148"/>
      <c r="O4019" s="148"/>
      <c r="P4019" s="148"/>
      <c r="Q4019" s="148"/>
      <c r="R4019" s="148"/>
      <c r="S4019" s="148"/>
      <c r="T4019" s="148"/>
      <c r="U4019" s="148"/>
      <c r="V4019" s="148"/>
      <c r="W4019" s="148"/>
      <c r="X4019" s="139">
        <v>2</v>
      </c>
      <c r="Y4019" s="148">
        <v>1000</v>
      </c>
      <c r="Z4019" s="149"/>
      <c r="AA4019" s="148"/>
      <c r="AB4019" s="148"/>
      <c r="AC4019" s="148"/>
      <c r="AD4019" s="148"/>
      <c r="AE4019" s="148"/>
      <c r="AF4019" s="148"/>
      <c r="AG4019" s="148"/>
      <c r="AH4019" s="148"/>
      <c r="AI4019" s="148"/>
      <c r="AJ4019" s="148"/>
      <c r="AK4019" s="148"/>
      <c r="AL4019" s="139">
        <v>0</v>
      </c>
      <c r="AM4019" s="139">
        <v>0</v>
      </c>
      <c r="AN4019" s="148">
        <f t="shared" si="559"/>
        <v>1000</v>
      </c>
      <c r="AO4019" s="148">
        <f t="shared" si="560"/>
        <v>42</v>
      </c>
      <c r="AP4019" s="148">
        <v>6</v>
      </c>
      <c r="AQ4019" s="140">
        <v>6</v>
      </c>
      <c r="AS4019" s="42">
        <f t="shared" si="561"/>
        <v>2704.1060689043775</v>
      </c>
      <c r="AT4019" s="101">
        <f t="shared" si="562"/>
        <v>0</v>
      </c>
      <c r="AU4019" s="42">
        <f t="shared" si="563"/>
        <v>2704.1060689043775</v>
      </c>
      <c r="AV4019" s="42">
        <f t="shared" si="564"/>
        <v>5418.493620245672</v>
      </c>
      <c r="AW4019" s="102">
        <f t="shared" si="565"/>
        <v>431</v>
      </c>
      <c r="AX4019" s="43">
        <f t="shared" si="558"/>
        <v>0.75</v>
      </c>
      <c r="AY4019" s="43" t="str">
        <f t="shared" si="566"/>
        <v>UTGS</v>
      </c>
    </row>
    <row r="4020" spans="1:51" hidden="1" x14ac:dyDescent="0.2">
      <c r="A4020" s="38">
        <v>4013</v>
      </c>
      <c r="B4020" t="s">
        <v>362</v>
      </c>
      <c r="C4020" t="s">
        <v>289</v>
      </c>
      <c r="D4020">
        <v>550</v>
      </c>
      <c r="E4020" t="s">
        <v>1245</v>
      </c>
      <c r="F4020">
        <v>2</v>
      </c>
      <c r="G4020" t="str">
        <f>LOOKUP(F4020,{0,6,45},{"F","L","H"})</f>
        <v>F</v>
      </c>
      <c r="H4020" t="s">
        <v>5488</v>
      </c>
      <c r="I4020" s="43" t="str">
        <f>IFERROR(VLOOKUP(#REF!,#REF!,2,FALSE),"No")</f>
        <v>No</v>
      </c>
      <c r="J4020" s="139">
        <v>0.75</v>
      </c>
      <c r="K4020" s="148">
        <v>80</v>
      </c>
      <c r="L4020" s="148"/>
      <c r="M4020" s="148"/>
      <c r="N4020" s="148"/>
      <c r="O4020" s="148"/>
      <c r="P4020" s="148"/>
      <c r="Q4020" s="148"/>
      <c r="R4020" s="148"/>
      <c r="S4020" s="148"/>
      <c r="T4020" s="148"/>
      <c r="U4020" s="148"/>
      <c r="V4020" s="148"/>
      <c r="W4020" s="148"/>
      <c r="X4020" s="139">
        <v>2</v>
      </c>
      <c r="Y4020" s="148">
        <v>1000</v>
      </c>
      <c r="Z4020" s="148"/>
      <c r="AA4020" s="148"/>
      <c r="AB4020" s="148"/>
      <c r="AC4020" s="148"/>
      <c r="AD4020" s="148"/>
      <c r="AE4020" s="148"/>
      <c r="AF4020" s="148"/>
      <c r="AG4020" s="148"/>
      <c r="AH4020" s="148"/>
      <c r="AI4020" s="148"/>
      <c r="AJ4020" s="148"/>
      <c r="AK4020" s="148"/>
      <c r="AL4020" s="139">
        <v>0</v>
      </c>
      <c r="AM4020" s="139">
        <v>0</v>
      </c>
      <c r="AN4020" s="148">
        <f t="shared" si="559"/>
        <v>1000</v>
      </c>
      <c r="AO4020" s="148">
        <f t="shared" si="560"/>
        <v>80</v>
      </c>
      <c r="AP4020" s="148">
        <v>6</v>
      </c>
      <c r="AQ4020" s="140">
        <v>6</v>
      </c>
      <c r="AS4020" s="42">
        <f t="shared" si="561"/>
        <v>5150.6782264845288</v>
      </c>
      <c r="AT4020" s="101">
        <f t="shared" si="562"/>
        <v>0</v>
      </c>
      <c r="AU4020" s="42">
        <f t="shared" si="563"/>
        <v>5150.6782264845288</v>
      </c>
      <c r="AV4020" s="42">
        <f t="shared" si="564"/>
        <v>5418.493620245672</v>
      </c>
      <c r="AW4020" s="102">
        <f t="shared" si="565"/>
        <v>585.0096169344007</v>
      </c>
      <c r="AX4020" s="43">
        <f t="shared" si="558"/>
        <v>0.75</v>
      </c>
      <c r="AY4020" s="43" t="str">
        <f t="shared" si="566"/>
        <v>UTGS</v>
      </c>
    </row>
    <row r="4021" spans="1:51" hidden="1" x14ac:dyDescent="0.2">
      <c r="A4021" s="38">
        <v>4014</v>
      </c>
      <c r="B4021" t="s">
        <v>362</v>
      </c>
      <c r="C4021" t="s">
        <v>289</v>
      </c>
      <c r="D4021">
        <v>550</v>
      </c>
      <c r="E4021" t="s">
        <v>1245</v>
      </c>
      <c r="F4021">
        <v>2</v>
      </c>
      <c r="G4021" t="str">
        <f>LOOKUP(F4021,{0,6,45},{"F","L","H"})</f>
        <v>F</v>
      </c>
      <c r="H4021" t="s">
        <v>5489</v>
      </c>
      <c r="I4021" s="43" t="str">
        <f>IFERROR(VLOOKUP(#REF!,#REF!,2,FALSE),"No")</f>
        <v>No</v>
      </c>
      <c r="J4021" s="139">
        <v>1.25</v>
      </c>
      <c r="K4021" s="148">
        <v>7</v>
      </c>
      <c r="L4021" s="148"/>
      <c r="M4021" s="148"/>
      <c r="N4021" s="148"/>
      <c r="O4021" s="148"/>
      <c r="P4021" s="148"/>
      <c r="Q4021" s="148"/>
      <c r="R4021" s="148"/>
      <c r="S4021" s="148"/>
      <c r="T4021" s="148"/>
      <c r="U4021" s="148"/>
      <c r="V4021" s="148"/>
      <c r="W4021" s="148"/>
      <c r="X4021" s="139">
        <v>2</v>
      </c>
      <c r="Y4021" s="148">
        <v>182</v>
      </c>
      <c r="Z4021" s="149">
        <v>4</v>
      </c>
      <c r="AA4021" s="148">
        <v>809.33</v>
      </c>
      <c r="AB4021" s="148">
        <v>8</v>
      </c>
      <c r="AC4021" s="148">
        <v>8.67</v>
      </c>
      <c r="AD4021" s="148"/>
      <c r="AE4021" s="148"/>
      <c r="AF4021" s="148"/>
      <c r="AG4021" s="148"/>
      <c r="AH4021" s="148"/>
      <c r="AI4021" s="148"/>
      <c r="AJ4021" s="148"/>
      <c r="AK4021" s="148"/>
      <c r="AL4021" s="139">
        <v>0</v>
      </c>
      <c r="AM4021" s="139">
        <v>0</v>
      </c>
      <c r="AN4021" s="148">
        <f t="shared" si="559"/>
        <v>1000</v>
      </c>
      <c r="AO4021" s="148">
        <f t="shared" si="560"/>
        <v>7</v>
      </c>
      <c r="AP4021" s="148">
        <v>7</v>
      </c>
      <c r="AQ4021" s="140">
        <v>134</v>
      </c>
      <c r="AS4021" s="42">
        <f t="shared" si="561"/>
        <v>521.59434481739618</v>
      </c>
      <c r="AT4021" s="101">
        <f t="shared" si="562"/>
        <v>0</v>
      </c>
      <c r="AU4021" s="42">
        <f t="shared" si="563"/>
        <v>521.59434481739618</v>
      </c>
      <c r="AV4021" s="42">
        <f t="shared" si="564"/>
        <v>288.53437030950772</v>
      </c>
      <c r="AW4021" s="102">
        <f t="shared" si="565"/>
        <v>585.0096169344007</v>
      </c>
      <c r="AX4021" s="43">
        <f t="shared" si="558"/>
        <v>1.25</v>
      </c>
      <c r="AY4021" s="43" t="str">
        <f t="shared" si="566"/>
        <v>UTGS</v>
      </c>
    </row>
    <row r="4022" spans="1:51" hidden="1" x14ac:dyDescent="0.2">
      <c r="A4022" s="38">
        <v>4015</v>
      </c>
      <c r="B4022" t="s">
        <v>362</v>
      </c>
      <c r="C4022" t="s">
        <v>289</v>
      </c>
      <c r="D4022">
        <v>320</v>
      </c>
      <c r="E4022" t="s">
        <v>1245</v>
      </c>
      <c r="F4022">
        <v>0.25</v>
      </c>
      <c r="G4022" t="str">
        <f>LOOKUP(F4022,{0,6,45},{"F","L","H"})</f>
        <v>F</v>
      </c>
      <c r="H4022" t="s">
        <v>5490</v>
      </c>
      <c r="I4022" s="43" t="str">
        <f>IFERROR(VLOOKUP(#REF!,#REF!,2,FALSE),"No")</f>
        <v>No</v>
      </c>
      <c r="J4022" s="139">
        <v>0.75</v>
      </c>
      <c r="K4022" s="148">
        <v>26</v>
      </c>
      <c r="L4022" s="148"/>
      <c r="M4022" s="148"/>
      <c r="N4022" s="148"/>
      <c r="O4022" s="148"/>
      <c r="P4022" s="148"/>
      <c r="Q4022" s="148"/>
      <c r="R4022" s="148"/>
      <c r="S4022" s="148"/>
      <c r="T4022" s="148"/>
      <c r="U4022" s="148"/>
      <c r="V4022" s="148"/>
      <c r="W4022" s="148"/>
      <c r="X4022" s="139">
        <v>2</v>
      </c>
      <c r="Y4022" s="148">
        <v>957.03</v>
      </c>
      <c r="Z4022" s="148">
        <v>4</v>
      </c>
      <c r="AA4022" s="148">
        <v>42.97</v>
      </c>
      <c r="AB4022" s="148"/>
      <c r="AC4022" s="148"/>
      <c r="AD4022" s="148"/>
      <c r="AE4022" s="148"/>
      <c r="AF4022" s="148"/>
      <c r="AG4022" s="148"/>
      <c r="AH4022" s="148"/>
      <c r="AI4022" s="148"/>
      <c r="AJ4022" s="148"/>
      <c r="AK4022" s="148"/>
      <c r="AL4022" s="139">
        <v>0</v>
      </c>
      <c r="AM4022" s="139">
        <v>0</v>
      </c>
      <c r="AN4022" s="148">
        <f t="shared" si="559"/>
        <v>1000</v>
      </c>
      <c r="AO4022" s="148">
        <f t="shared" si="560"/>
        <v>26</v>
      </c>
      <c r="AP4022" s="148">
        <v>6</v>
      </c>
      <c r="AQ4022" s="140">
        <v>6</v>
      </c>
      <c r="AS4022" s="42">
        <f t="shared" si="561"/>
        <v>1673.9704236074717</v>
      </c>
      <c r="AT4022" s="101">
        <f t="shared" si="562"/>
        <v>0</v>
      </c>
      <c r="AU4022" s="42">
        <f t="shared" si="563"/>
        <v>1673.9704236074717</v>
      </c>
      <c r="AV4022" s="42">
        <f t="shared" si="564"/>
        <v>5469.842770245672</v>
      </c>
      <c r="AW4022" s="102">
        <f t="shared" si="565"/>
        <v>431</v>
      </c>
      <c r="AX4022" s="43">
        <f t="shared" si="558"/>
        <v>0.75</v>
      </c>
      <c r="AY4022" s="43" t="str">
        <f t="shared" si="566"/>
        <v>UTGS</v>
      </c>
    </row>
    <row r="4023" spans="1:51" hidden="1" x14ac:dyDescent="0.2">
      <c r="A4023" s="38">
        <v>4016</v>
      </c>
      <c r="B4023" t="s">
        <v>362</v>
      </c>
      <c r="C4023" t="s">
        <v>289</v>
      </c>
      <c r="D4023">
        <v>320</v>
      </c>
      <c r="E4023" t="s">
        <v>1245</v>
      </c>
      <c r="F4023">
        <v>0.25</v>
      </c>
      <c r="G4023" t="str">
        <f>LOOKUP(F4023,{0,6,45},{"F","L","H"})</f>
        <v>F</v>
      </c>
      <c r="H4023" t="s">
        <v>5491</v>
      </c>
      <c r="I4023" s="43" t="str">
        <f>IFERROR(VLOOKUP(#REF!,#REF!,2,FALSE),"No")</f>
        <v>No</v>
      </c>
      <c r="J4023" s="139">
        <v>0.75</v>
      </c>
      <c r="K4023" s="148">
        <v>33</v>
      </c>
      <c r="L4023" s="148"/>
      <c r="M4023" s="148"/>
      <c r="N4023" s="148"/>
      <c r="O4023" s="148"/>
      <c r="P4023" s="148"/>
      <c r="Q4023" s="148"/>
      <c r="R4023" s="148"/>
      <c r="S4023" s="148"/>
      <c r="T4023" s="148"/>
      <c r="U4023" s="148"/>
      <c r="V4023" s="148"/>
      <c r="W4023" s="148"/>
      <c r="X4023" s="139">
        <v>2</v>
      </c>
      <c r="Y4023" s="148">
        <v>495.75</v>
      </c>
      <c r="Z4023" s="149">
        <v>4</v>
      </c>
      <c r="AA4023" s="148">
        <v>504.25</v>
      </c>
      <c r="AB4023" s="148"/>
      <c r="AC4023" s="148"/>
      <c r="AD4023" s="148"/>
      <c r="AE4023" s="148"/>
      <c r="AF4023" s="148"/>
      <c r="AG4023" s="148"/>
      <c r="AH4023" s="148"/>
      <c r="AI4023" s="148"/>
      <c r="AJ4023" s="148"/>
      <c r="AK4023" s="148"/>
      <c r="AL4023" s="139">
        <v>0</v>
      </c>
      <c r="AM4023" s="139">
        <v>0</v>
      </c>
      <c r="AN4023" s="148">
        <f t="shared" si="559"/>
        <v>1000</v>
      </c>
      <c r="AO4023" s="148">
        <f t="shared" si="560"/>
        <v>33</v>
      </c>
      <c r="AP4023" s="148">
        <v>5</v>
      </c>
      <c r="AQ4023" s="140">
        <v>5</v>
      </c>
      <c r="AS4023" s="42">
        <f t="shared" si="561"/>
        <v>2124.6547684248681</v>
      </c>
      <c r="AT4023" s="101">
        <f t="shared" si="562"/>
        <v>0</v>
      </c>
      <c r="AU4023" s="42">
        <f t="shared" si="563"/>
        <v>2124.6547684248681</v>
      </c>
      <c r="AV4023" s="42">
        <f t="shared" si="564"/>
        <v>7225.2868442948065</v>
      </c>
      <c r="AW4023" s="102">
        <f t="shared" si="565"/>
        <v>431</v>
      </c>
      <c r="AX4023" s="43">
        <f t="shared" si="558"/>
        <v>0.75</v>
      </c>
      <c r="AY4023" s="43" t="str">
        <f t="shared" si="566"/>
        <v>UTGS</v>
      </c>
    </row>
    <row r="4024" spans="1:51" hidden="1" x14ac:dyDescent="0.2">
      <c r="A4024" s="38">
        <v>4017</v>
      </c>
      <c r="B4024" t="s">
        <v>362</v>
      </c>
      <c r="C4024" t="s">
        <v>289</v>
      </c>
      <c r="D4024">
        <v>320</v>
      </c>
      <c r="E4024" t="s">
        <v>1245</v>
      </c>
      <c r="F4024">
        <v>0.25</v>
      </c>
      <c r="G4024" t="str">
        <f>LOOKUP(F4024,{0,6,45},{"F","L","H"})</f>
        <v>F</v>
      </c>
      <c r="H4024" t="s">
        <v>5492</v>
      </c>
      <c r="I4024" s="43" t="str">
        <f>IFERROR(VLOOKUP(#REF!,#REF!,2,FALSE),"No")</f>
        <v>No</v>
      </c>
      <c r="J4024" s="139">
        <v>1.25</v>
      </c>
      <c r="K4024" s="148">
        <v>73</v>
      </c>
      <c r="L4024" s="148"/>
      <c r="M4024" s="148"/>
      <c r="N4024" s="148"/>
      <c r="O4024" s="148"/>
      <c r="P4024" s="148"/>
      <c r="Q4024" s="148"/>
      <c r="R4024" s="148"/>
      <c r="S4024" s="148"/>
      <c r="T4024" s="148"/>
      <c r="U4024" s="148"/>
      <c r="V4024" s="148"/>
      <c r="W4024" s="148"/>
      <c r="X4024" s="139">
        <v>1.25</v>
      </c>
      <c r="Y4024" s="148">
        <v>380.1</v>
      </c>
      <c r="Z4024" s="148">
        <v>2</v>
      </c>
      <c r="AA4024" s="148">
        <v>102.75</v>
      </c>
      <c r="AB4024" s="148">
        <v>3</v>
      </c>
      <c r="AC4024" s="148">
        <v>517.15</v>
      </c>
      <c r="AD4024" s="148"/>
      <c r="AE4024" s="148"/>
      <c r="AF4024" s="148"/>
      <c r="AG4024" s="148"/>
      <c r="AH4024" s="148"/>
      <c r="AI4024" s="148"/>
      <c r="AJ4024" s="148"/>
      <c r="AK4024" s="148"/>
      <c r="AL4024" s="139">
        <v>0</v>
      </c>
      <c r="AM4024" s="139">
        <v>0</v>
      </c>
      <c r="AN4024" s="148">
        <f t="shared" si="559"/>
        <v>1000</v>
      </c>
      <c r="AO4024" s="148">
        <f t="shared" si="560"/>
        <v>73</v>
      </c>
      <c r="AP4024" s="148">
        <v>11</v>
      </c>
      <c r="AQ4024" s="140">
        <v>34</v>
      </c>
      <c r="AS4024" s="42">
        <f t="shared" si="561"/>
        <v>5439.4838816671318</v>
      </c>
      <c r="AT4024" s="101">
        <f t="shared" si="562"/>
        <v>0</v>
      </c>
      <c r="AU4024" s="42">
        <f t="shared" si="563"/>
        <v>5439.4838816671318</v>
      </c>
      <c r="AV4024" s="42">
        <f t="shared" si="564"/>
        <v>771.16381533747165</v>
      </c>
      <c r="AW4024" s="102">
        <f t="shared" si="565"/>
        <v>431</v>
      </c>
      <c r="AX4024" s="43">
        <f t="shared" si="558"/>
        <v>1.25</v>
      </c>
      <c r="AY4024" s="43" t="str">
        <f t="shared" si="566"/>
        <v>UTGS</v>
      </c>
    </row>
    <row r="4025" spans="1:51" hidden="1" x14ac:dyDescent="0.2">
      <c r="A4025" s="38">
        <v>4018</v>
      </c>
      <c r="B4025" t="s">
        <v>362</v>
      </c>
      <c r="C4025" t="s">
        <v>289</v>
      </c>
      <c r="D4025">
        <v>320</v>
      </c>
      <c r="E4025" t="s">
        <v>1245</v>
      </c>
      <c r="F4025">
        <v>0.25</v>
      </c>
      <c r="G4025" t="str">
        <f>LOOKUP(F4025,{0,6,45},{"F","L","H"})</f>
        <v>F</v>
      </c>
      <c r="H4025" t="s">
        <v>5493</v>
      </c>
      <c r="I4025" s="43" t="str">
        <f>IFERROR(VLOOKUP(#REF!,#REF!,2,FALSE),"No")</f>
        <v>No</v>
      </c>
      <c r="J4025" s="139">
        <v>0.75</v>
      </c>
      <c r="K4025" s="148">
        <v>46</v>
      </c>
      <c r="L4025" s="148"/>
      <c r="M4025" s="148"/>
      <c r="N4025" s="148"/>
      <c r="O4025" s="148"/>
      <c r="P4025" s="148"/>
      <c r="Q4025" s="148"/>
      <c r="R4025" s="148"/>
      <c r="S4025" s="148"/>
      <c r="T4025" s="148"/>
      <c r="U4025" s="148"/>
      <c r="V4025" s="148"/>
      <c r="W4025" s="148"/>
      <c r="X4025" s="139">
        <v>2</v>
      </c>
      <c r="Y4025" s="148">
        <v>1000</v>
      </c>
      <c r="Z4025" s="148"/>
      <c r="AA4025" s="148"/>
      <c r="AB4025" s="148"/>
      <c r="AC4025" s="148"/>
      <c r="AD4025" s="148"/>
      <c r="AE4025" s="148"/>
      <c r="AF4025" s="148"/>
      <c r="AG4025" s="148"/>
      <c r="AH4025" s="148"/>
      <c r="AI4025" s="148"/>
      <c r="AJ4025" s="148"/>
      <c r="AK4025" s="148"/>
      <c r="AL4025" s="139">
        <v>0</v>
      </c>
      <c r="AM4025" s="139">
        <v>0</v>
      </c>
      <c r="AN4025" s="148">
        <f t="shared" si="559"/>
        <v>1000</v>
      </c>
      <c r="AO4025" s="148">
        <f t="shared" si="560"/>
        <v>46</v>
      </c>
      <c r="AP4025" s="148">
        <v>5</v>
      </c>
      <c r="AQ4025" s="140">
        <v>5</v>
      </c>
      <c r="AS4025" s="42">
        <f t="shared" si="561"/>
        <v>2961.6399802286041</v>
      </c>
      <c r="AT4025" s="101">
        <f t="shared" si="562"/>
        <v>0</v>
      </c>
      <c r="AU4025" s="42">
        <f t="shared" si="563"/>
        <v>2961.6399802286041</v>
      </c>
      <c r="AV4025" s="42">
        <f t="shared" si="564"/>
        <v>6502.1923442948064</v>
      </c>
      <c r="AW4025" s="102">
        <f t="shared" si="565"/>
        <v>431</v>
      </c>
      <c r="AX4025" s="43">
        <f t="shared" si="558"/>
        <v>0.75</v>
      </c>
      <c r="AY4025" s="43" t="str">
        <f t="shared" si="566"/>
        <v>UTGS</v>
      </c>
    </row>
    <row r="4026" spans="1:51" hidden="1" x14ac:dyDescent="0.2">
      <c r="A4026" s="38">
        <v>4019</v>
      </c>
      <c r="B4026" t="s">
        <v>362</v>
      </c>
      <c r="C4026" t="s">
        <v>289</v>
      </c>
      <c r="D4026">
        <v>320</v>
      </c>
      <c r="E4026" t="s">
        <v>1245</v>
      </c>
      <c r="F4026">
        <v>0.25</v>
      </c>
      <c r="G4026" t="str">
        <f>LOOKUP(F4026,{0,6,45},{"F","L","H"})</f>
        <v>F</v>
      </c>
      <c r="H4026" t="s">
        <v>5494</v>
      </c>
      <c r="I4026" s="43" t="str">
        <f>IFERROR(VLOOKUP(#REF!,#REF!,2,FALSE),"No")</f>
        <v>No</v>
      </c>
      <c r="J4026" s="139">
        <v>0.75</v>
      </c>
      <c r="K4026" s="148">
        <v>27</v>
      </c>
      <c r="L4026" s="148"/>
      <c r="M4026" s="148"/>
      <c r="N4026" s="148"/>
      <c r="O4026" s="148"/>
      <c r="P4026" s="148"/>
      <c r="Q4026" s="148"/>
      <c r="R4026" s="148"/>
      <c r="S4026" s="148"/>
      <c r="T4026" s="148"/>
      <c r="U4026" s="148"/>
      <c r="V4026" s="148"/>
      <c r="W4026" s="148"/>
      <c r="X4026" s="139">
        <v>2</v>
      </c>
      <c r="Y4026" s="148">
        <v>1000</v>
      </c>
      <c r="Z4026" s="148"/>
      <c r="AA4026" s="148"/>
      <c r="AB4026" s="148"/>
      <c r="AC4026" s="148"/>
      <c r="AD4026" s="148"/>
      <c r="AE4026" s="148"/>
      <c r="AF4026" s="148"/>
      <c r="AG4026" s="148"/>
      <c r="AH4026" s="148"/>
      <c r="AI4026" s="148"/>
      <c r="AJ4026" s="148"/>
      <c r="AK4026" s="148"/>
      <c r="AL4026" s="139">
        <v>0</v>
      </c>
      <c r="AM4026" s="139">
        <v>0</v>
      </c>
      <c r="AN4026" s="148">
        <f t="shared" si="559"/>
        <v>1000</v>
      </c>
      <c r="AO4026" s="148">
        <f t="shared" si="560"/>
        <v>27</v>
      </c>
      <c r="AP4026" s="148">
        <v>9</v>
      </c>
      <c r="AQ4026" s="140">
        <v>40</v>
      </c>
      <c r="AS4026" s="42">
        <f t="shared" si="561"/>
        <v>1738.3539014385285</v>
      </c>
      <c r="AT4026" s="101">
        <f t="shared" si="562"/>
        <v>0</v>
      </c>
      <c r="AU4026" s="42">
        <f t="shared" si="563"/>
        <v>1738.3539014385285</v>
      </c>
      <c r="AV4026" s="42">
        <f t="shared" si="564"/>
        <v>812.7740430368508</v>
      </c>
      <c r="AW4026" s="102">
        <f t="shared" si="565"/>
        <v>431</v>
      </c>
      <c r="AX4026" s="43">
        <f t="shared" si="558"/>
        <v>0.75</v>
      </c>
      <c r="AY4026" s="43" t="str">
        <f t="shared" si="566"/>
        <v>UTGS</v>
      </c>
    </row>
    <row r="4027" spans="1:51" hidden="1" x14ac:dyDescent="0.2">
      <c r="A4027" s="38">
        <v>4020</v>
      </c>
      <c r="B4027" t="s">
        <v>362</v>
      </c>
      <c r="C4027" t="s">
        <v>289</v>
      </c>
      <c r="D4027">
        <v>320</v>
      </c>
      <c r="E4027" t="s">
        <v>1245</v>
      </c>
      <c r="F4027">
        <v>0.25</v>
      </c>
      <c r="G4027" t="str">
        <f>LOOKUP(F4027,{0,6,45},{"F","L","H"})</f>
        <v>F</v>
      </c>
      <c r="H4027" t="s">
        <v>5495</v>
      </c>
      <c r="I4027" s="43" t="str">
        <f>IFERROR(VLOOKUP(#REF!,#REF!,2,FALSE),"No")</f>
        <v>No</v>
      </c>
      <c r="J4027" s="139">
        <v>0.75</v>
      </c>
      <c r="K4027" s="148">
        <v>77</v>
      </c>
      <c r="L4027" s="148"/>
      <c r="M4027" s="148"/>
      <c r="N4027" s="148"/>
      <c r="O4027" s="148"/>
      <c r="P4027" s="148"/>
      <c r="Q4027" s="148"/>
      <c r="R4027" s="148"/>
      <c r="S4027" s="148"/>
      <c r="T4027" s="148"/>
      <c r="U4027" s="148"/>
      <c r="V4027" s="148"/>
      <c r="W4027" s="148"/>
      <c r="X4027" s="139">
        <v>2</v>
      </c>
      <c r="Y4027" s="148">
        <v>1000</v>
      </c>
      <c r="Z4027" s="148"/>
      <c r="AA4027" s="148"/>
      <c r="AB4027" s="148"/>
      <c r="AC4027" s="148"/>
      <c r="AD4027" s="148"/>
      <c r="AE4027" s="148"/>
      <c r="AF4027" s="148"/>
      <c r="AG4027" s="148"/>
      <c r="AH4027" s="148"/>
      <c r="AI4027" s="148"/>
      <c r="AJ4027" s="148"/>
      <c r="AK4027" s="148"/>
      <c r="AL4027" s="139">
        <v>0</v>
      </c>
      <c r="AM4027" s="139">
        <v>0</v>
      </c>
      <c r="AN4027" s="148">
        <f t="shared" si="559"/>
        <v>1000</v>
      </c>
      <c r="AO4027" s="148">
        <f t="shared" si="560"/>
        <v>77</v>
      </c>
      <c r="AP4027" s="148">
        <v>13</v>
      </c>
      <c r="AQ4027" s="140">
        <v>64</v>
      </c>
      <c r="AS4027" s="42">
        <f t="shared" si="561"/>
        <v>4957.5277929913591</v>
      </c>
      <c r="AT4027" s="101">
        <f t="shared" si="562"/>
        <v>0</v>
      </c>
      <c r="AU4027" s="42">
        <f t="shared" si="563"/>
        <v>4957.5277929913591</v>
      </c>
      <c r="AV4027" s="42">
        <f t="shared" si="564"/>
        <v>507.98377689803175</v>
      </c>
      <c r="AW4027" s="102">
        <f t="shared" si="565"/>
        <v>431</v>
      </c>
      <c r="AX4027" s="43">
        <f t="shared" ref="AX4027:AX4090" si="567">IF(J4027&gt;0,J4027,R4027)</f>
        <v>0.75</v>
      </c>
      <c r="AY4027" s="43" t="str">
        <f t="shared" si="566"/>
        <v>UTGS</v>
      </c>
    </row>
    <row r="4028" spans="1:51" hidden="1" x14ac:dyDescent="0.2">
      <c r="A4028" s="38">
        <v>4021</v>
      </c>
      <c r="B4028" t="s">
        <v>362</v>
      </c>
      <c r="C4028" t="s">
        <v>289</v>
      </c>
      <c r="D4028">
        <v>320</v>
      </c>
      <c r="E4028" t="s">
        <v>1245</v>
      </c>
      <c r="F4028">
        <v>0.25</v>
      </c>
      <c r="G4028" t="str">
        <f>LOOKUP(F4028,{0,6,45},{"F","L","H"})</f>
        <v>F</v>
      </c>
      <c r="H4028" t="s">
        <v>5496</v>
      </c>
      <c r="I4028" s="43" t="str">
        <f>IFERROR(VLOOKUP(#REF!,#REF!,2,FALSE),"No")</f>
        <v>No</v>
      </c>
      <c r="J4028" s="139">
        <v>0.75</v>
      </c>
      <c r="K4028" s="148">
        <v>136.22999999999999</v>
      </c>
      <c r="L4028" s="148"/>
      <c r="M4028" s="148"/>
      <c r="N4028" s="148"/>
      <c r="O4028" s="148"/>
      <c r="P4028" s="148"/>
      <c r="Q4028" s="148"/>
      <c r="R4028" s="148"/>
      <c r="S4028" s="148"/>
      <c r="T4028" s="148"/>
      <c r="U4028" s="148"/>
      <c r="V4028" s="148"/>
      <c r="W4028" s="148"/>
      <c r="X4028" s="139">
        <v>2</v>
      </c>
      <c r="Y4028" s="148">
        <v>1000</v>
      </c>
      <c r="Z4028" s="148"/>
      <c r="AA4028" s="148"/>
      <c r="AB4028" s="148"/>
      <c r="AC4028" s="148"/>
      <c r="AD4028" s="148"/>
      <c r="AE4028" s="148"/>
      <c r="AF4028" s="148"/>
      <c r="AG4028" s="148"/>
      <c r="AH4028" s="148"/>
      <c r="AI4028" s="148"/>
      <c r="AJ4028" s="148"/>
      <c r="AK4028" s="148"/>
      <c r="AL4028" s="139">
        <v>0</v>
      </c>
      <c r="AM4028" s="139">
        <v>0</v>
      </c>
      <c r="AN4028" s="148">
        <f t="shared" si="559"/>
        <v>1000</v>
      </c>
      <c r="AO4028" s="148">
        <f t="shared" si="560"/>
        <v>136.22999999999999</v>
      </c>
      <c r="AP4028" s="148">
        <v>15</v>
      </c>
      <c r="AQ4028" s="140">
        <v>78</v>
      </c>
      <c r="AS4028" s="42">
        <f t="shared" si="561"/>
        <v>8770.9611849248413</v>
      </c>
      <c r="AT4028" s="101">
        <f t="shared" si="562"/>
        <v>0</v>
      </c>
      <c r="AU4028" s="42">
        <f t="shared" si="563"/>
        <v>8770.9611849248413</v>
      </c>
      <c r="AV4028" s="42">
        <f t="shared" si="564"/>
        <v>416.80720155735941</v>
      </c>
      <c r="AW4028" s="102">
        <f t="shared" si="565"/>
        <v>431</v>
      </c>
      <c r="AX4028" s="43">
        <f t="shared" si="567"/>
        <v>0.75</v>
      </c>
      <c r="AY4028" s="43" t="str">
        <f t="shared" si="566"/>
        <v>UTGS</v>
      </c>
    </row>
    <row r="4029" spans="1:51" hidden="1" x14ac:dyDescent="0.2">
      <c r="A4029" s="38">
        <v>4022</v>
      </c>
      <c r="B4029" t="s">
        <v>362</v>
      </c>
      <c r="C4029" t="s">
        <v>289</v>
      </c>
      <c r="D4029">
        <v>550</v>
      </c>
      <c r="E4029" t="s">
        <v>1245</v>
      </c>
      <c r="F4029">
        <v>2</v>
      </c>
      <c r="G4029" t="str">
        <f>LOOKUP(F4029,{0,6,45},{"F","L","H"})</f>
        <v>F</v>
      </c>
      <c r="H4029" t="s">
        <v>5497</v>
      </c>
      <c r="I4029" s="43" t="str">
        <f>IFERROR(VLOOKUP(#REF!,#REF!,2,FALSE),"No")</f>
        <v>No</v>
      </c>
      <c r="J4029" s="139">
        <v>0.75</v>
      </c>
      <c r="K4029" s="148">
        <v>23</v>
      </c>
      <c r="L4029" s="148"/>
      <c r="M4029" s="148"/>
      <c r="N4029" s="148"/>
      <c r="O4029" s="148"/>
      <c r="P4029" s="148"/>
      <c r="Q4029" s="148"/>
      <c r="R4029" s="148"/>
      <c r="S4029" s="148"/>
      <c r="T4029" s="148"/>
      <c r="U4029" s="148"/>
      <c r="V4029" s="148"/>
      <c r="W4029" s="148"/>
      <c r="X4029" s="139">
        <v>0.75</v>
      </c>
      <c r="Y4029" s="148">
        <v>83</v>
      </c>
      <c r="Z4029" s="148">
        <v>2</v>
      </c>
      <c r="AA4029" s="148">
        <v>591.62</v>
      </c>
      <c r="AB4029" s="148">
        <v>4</v>
      </c>
      <c r="AC4029" s="148">
        <v>325.38</v>
      </c>
      <c r="AD4029" s="148"/>
      <c r="AE4029" s="148"/>
      <c r="AF4029" s="148"/>
      <c r="AG4029" s="148"/>
      <c r="AH4029" s="148"/>
      <c r="AI4029" s="148"/>
      <c r="AJ4029" s="148"/>
      <c r="AK4029" s="148"/>
      <c r="AL4029" s="139">
        <v>0</v>
      </c>
      <c r="AM4029" s="139">
        <v>0</v>
      </c>
      <c r="AN4029" s="148">
        <f t="shared" si="559"/>
        <v>1000</v>
      </c>
      <c r="AO4029" s="148">
        <f t="shared" si="560"/>
        <v>23</v>
      </c>
      <c r="AP4029" s="148">
        <v>10</v>
      </c>
      <c r="AQ4029" s="140">
        <v>34</v>
      </c>
      <c r="AS4029" s="42">
        <f t="shared" si="561"/>
        <v>1480.8199901143021</v>
      </c>
      <c r="AT4029" s="101">
        <f t="shared" si="562"/>
        <v>0</v>
      </c>
      <c r="AU4029" s="42">
        <f t="shared" si="563"/>
        <v>1480.8199901143021</v>
      </c>
      <c r="AV4029" s="42">
        <f t="shared" si="564"/>
        <v>1043.3257741610009</v>
      </c>
      <c r="AW4029" s="102">
        <f t="shared" si="565"/>
        <v>585.0096169344007</v>
      </c>
      <c r="AX4029" s="43">
        <f t="shared" si="567"/>
        <v>0.75</v>
      </c>
      <c r="AY4029" s="43" t="str">
        <f t="shared" si="566"/>
        <v>UTGS</v>
      </c>
    </row>
    <row r="4030" spans="1:51" hidden="1" x14ac:dyDescent="0.2">
      <c r="A4030" s="38">
        <v>4023</v>
      </c>
      <c r="B4030" t="s">
        <v>5807</v>
      </c>
      <c r="C4030" t="s">
        <v>5746</v>
      </c>
      <c r="D4030">
        <v>14500</v>
      </c>
      <c r="E4030" t="s">
        <v>215</v>
      </c>
      <c r="F4030">
        <v>5</v>
      </c>
      <c r="G4030" t="str">
        <f>LOOKUP(F4030,{0,6,45},{"F","L","H"})</f>
        <v>F</v>
      </c>
      <c r="H4030" t="s">
        <v>1724</v>
      </c>
      <c r="I4030" s="43" t="str">
        <f>IFERROR(VLOOKUP(#REF!,#REF!,2,FALSE),"No")</f>
        <v>No</v>
      </c>
      <c r="J4030" s="139">
        <v>2</v>
      </c>
      <c r="K4030" s="148">
        <v>157</v>
      </c>
      <c r="L4030" s="148"/>
      <c r="M4030" s="148"/>
      <c r="N4030" s="148"/>
      <c r="O4030" s="148"/>
      <c r="P4030" s="148"/>
      <c r="Q4030" s="148"/>
      <c r="R4030" s="148"/>
      <c r="S4030" s="148"/>
      <c r="T4030" s="148"/>
      <c r="U4030" s="148"/>
      <c r="V4030" s="148"/>
      <c r="W4030" s="148"/>
      <c r="X4030" s="139">
        <v>4</v>
      </c>
      <c r="Y4030" s="148">
        <v>1000</v>
      </c>
      <c r="Z4030" s="149"/>
      <c r="AA4030" s="148"/>
      <c r="AB4030" s="148"/>
      <c r="AC4030" s="148"/>
      <c r="AD4030" s="148"/>
      <c r="AE4030" s="148"/>
      <c r="AF4030" s="148"/>
      <c r="AG4030" s="148"/>
      <c r="AH4030" s="148"/>
      <c r="AI4030" s="148"/>
      <c r="AJ4030" s="148"/>
      <c r="AK4030" s="148"/>
      <c r="AL4030" s="139">
        <v>0</v>
      </c>
      <c r="AM4030" s="139">
        <v>0</v>
      </c>
      <c r="AN4030" s="148">
        <f t="shared" si="559"/>
        <v>1000</v>
      </c>
      <c r="AO4030" s="148">
        <f t="shared" si="560"/>
        <v>157</v>
      </c>
      <c r="AP4030" s="148">
        <v>2</v>
      </c>
      <c r="AQ4030" s="140">
        <v>2</v>
      </c>
      <c r="AS4030" s="42">
        <f t="shared" si="561"/>
        <v>11458.406019475888</v>
      </c>
      <c r="AT4030" s="101">
        <f t="shared" si="562"/>
        <v>0</v>
      </c>
      <c r="AU4030" s="42">
        <f t="shared" si="563"/>
        <v>11458.406019475888</v>
      </c>
      <c r="AV4030" s="42">
        <f t="shared" si="564"/>
        <v>19840.480860737018</v>
      </c>
      <c r="AW4030" s="102">
        <f t="shared" si="565"/>
        <v>10791.333333333334</v>
      </c>
      <c r="AX4030" s="43">
        <f t="shared" si="567"/>
        <v>2</v>
      </c>
      <c r="AY4030" s="43" t="str">
        <f t="shared" si="566"/>
        <v>UTTSS</v>
      </c>
    </row>
    <row r="4031" spans="1:51" hidden="1" x14ac:dyDescent="0.2">
      <c r="A4031" s="38">
        <v>4024</v>
      </c>
      <c r="B4031" t="s">
        <v>5806</v>
      </c>
      <c r="C4031" t="s">
        <v>5746</v>
      </c>
      <c r="D4031">
        <v>17800</v>
      </c>
      <c r="E4031" t="s">
        <v>197</v>
      </c>
      <c r="F4031">
        <v>2</v>
      </c>
      <c r="G4031" t="str">
        <f>LOOKUP(F4031,{0,6,45},{"F","L","H"})</f>
        <v>F</v>
      </c>
      <c r="H4031" t="s">
        <v>1209</v>
      </c>
      <c r="I4031" s="43" t="str">
        <f>IFERROR(VLOOKUP(#REF!,#REF!,2,FALSE),"No")</f>
        <v>No</v>
      </c>
      <c r="J4031" s="139">
        <v>3</v>
      </c>
      <c r="K4031" s="148">
        <v>493</v>
      </c>
      <c r="L4031" s="148"/>
      <c r="M4031" s="148"/>
      <c r="N4031" s="148"/>
      <c r="O4031" s="148"/>
      <c r="P4031" s="148"/>
      <c r="Q4031" s="148"/>
      <c r="R4031" s="148"/>
      <c r="S4031" s="148"/>
      <c r="T4031" s="148"/>
      <c r="U4031" s="148"/>
      <c r="V4031" s="148"/>
      <c r="W4031" s="148"/>
      <c r="X4031" s="139">
        <v>4</v>
      </c>
      <c r="Y4031" s="148">
        <v>111</v>
      </c>
      <c r="Z4031" s="149">
        <v>6</v>
      </c>
      <c r="AA4031" s="148">
        <v>888.47</v>
      </c>
      <c r="AB4031" s="148"/>
      <c r="AC4031" s="148"/>
      <c r="AD4031" s="148"/>
      <c r="AE4031" s="148"/>
      <c r="AF4031" s="148"/>
      <c r="AG4031" s="148"/>
      <c r="AH4031" s="148"/>
      <c r="AI4031" s="148"/>
      <c r="AJ4031" s="148"/>
      <c r="AK4031" s="148"/>
      <c r="AL4031" s="139">
        <v>0</v>
      </c>
      <c r="AM4031" s="139">
        <v>0</v>
      </c>
      <c r="AN4031" s="148">
        <f t="shared" si="559"/>
        <v>999.47</v>
      </c>
      <c r="AO4031" s="148">
        <f t="shared" si="560"/>
        <v>493</v>
      </c>
      <c r="AP4031" s="148">
        <v>2</v>
      </c>
      <c r="AQ4031" s="140">
        <v>2</v>
      </c>
      <c r="AS4031" s="42">
        <f t="shared" si="561"/>
        <v>35980.854570710908</v>
      </c>
      <c r="AT4031" s="101">
        <f t="shared" si="562"/>
        <v>0</v>
      </c>
      <c r="AU4031" s="42">
        <f t="shared" si="563"/>
        <v>35980.854570710908</v>
      </c>
      <c r="AV4031" s="42">
        <f t="shared" si="564"/>
        <v>28870.147655880832</v>
      </c>
      <c r="AW4031" s="102">
        <f t="shared" si="565"/>
        <v>15242</v>
      </c>
      <c r="AX4031" s="43">
        <f t="shared" si="567"/>
        <v>3</v>
      </c>
      <c r="AY4031" s="43" t="str">
        <f t="shared" si="566"/>
        <v>UTTSS</v>
      </c>
    </row>
    <row r="4032" spans="1:51" hidden="1" x14ac:dyDescent="0.2">
      <c r="A4032" s="38">
        <v>4025</v>
      </c>
      <c r="B4032" t="s">
        <v>362</v>
      </c>
      <c r="C4032" t="s">
        <v>289</v>
      </c>
      <c r="D4032">
        <v>550</v>
      </c>
      <c r="E4032" t="s">
        <v>1245</v>
      </c>
      <c r="F4032">
        <v>2</v>
      </c>
      <c r="G4032" t="str">
        <f>LOOKUP(F4032,{0,6,45},{"F","L","H"})</f>
        <v>F</v>
      </c>
      <c r="H4032" t="s">
        <v>5498</v>
      </c>
      <c r="I4032" s="43" t="str">
        <f>IFERROR(VLOOKUP(#REF!,#REF!,2,FALSE),"No")</f>
        <v>No</v>
      </c>
      <c r="J4032" s="139">
        <v>0.75</v>
      </c>
      <c r="K4032" s="148">
        <v>17</v>
      </c>
      <c r="L4032" s="148"/>
      <c r="M4032" s="148"/>
      <c r="N4032" s="148"/>
      <c r="O4032" s="148"/>
      <c r="P4032" s="148"/>
      <c r="Q4032" s="148"/>
      <c r="R4032" s="148"/>
      <c r="S4032" s="148"/>
      <c r="T4032" s="148"/>
      <c r="U4032" s="148"/>
      <c r="V4032" s="148"/>
      <c r="W4032" s="148"/>
      <c r="X4032" s="139">
        <v>2</v>
      </c>
      <c r="Y4032" s="148">
        <v>1000</v>
      </c>
      <c r="Z4032" s="149"/>
      <c r="AA4032" s="148"/>
      <c r="AB4032" s="148"/>
      <c r="AC4032" s="148"/>
      <c r="AD4032" s="148"/>
      <c r="AE4032" s="148"/>
      <c r="AF4032" s="148"/>
      <c r="AG4032" s="148"/>
      <c r="AH4032" s="148"/>
      <c r="AI4032" s="148"/>
      <c r="AJ4032" s="148"/>
      <c r="AK4032" s="148"/>
      <c r="AL4032" s="139">
        <v>0</v>
      </c>
      <c r="AM4032" s="139">
        <v>0</v>
      </c>
      <c r="AN4032" s="148">
        <f t="shared" si="559"/>
        <v>1000</v>
      </c>
      <c r="AO4032" s="148">
        <f t="shared" si="560"/>
        <v>17</v>
      </c>
      <c r="AP4032" s="148">
        <v>8</v>
      </c>
      <c r="AQ4032" s="140">
        <v>19</v>
      </c>
      <c r="AS4032" s="42">
        <f t="shared" si="561"/>
        <v>1094.5191231279623</v>
      </c>
      <c r="AT4032" s="101">
        <f t="shared" si="562"/>
        <v>0</v>
      </c>
      <c r="AU4032" s="42">
        <f t="shared" si="563"/>
        <v>1094.5191231279623</v>
      </c>
      <c r="AV4032" s="42">
        <f t="shared" si="564"/>
        <v>1711.1032484986333</v>
      </c>
      <c r="AW4032" s="102">
        <f t="shared" si="565"/>
        <v>585.0096169344007</v>
      </c>
      <c r="AX4032" s="43">
        <f t="shared" si="567"/>
        <v>0.75</v>
      </c>
      <c r="AY4032" s="43" t="str">
        <f t="shared" si="566"/>
        <v>UTGS</v>
      </c>
    </row>
    <row r="4033" spans="1:51" hidden="1" x14ac:dyDescent="0.2">
      <c r="A4033" s="38">
        <v>4026</v>
      </c>
      <c r="B4033" t="s">
        <v>362</v>
      </c>
      <c r="C4033" t="s">
        <v>289</v>
      </c>
      <c r="D4033">
        <v>320</v>
      </c>
      <c r="E4033" t="s">
        <v>1245</v>
      </c>
      <c r="F4033">
        <v>0.25</v>
      </c>
      <c r="G4033" t="str">
        <f>LOOKUP(F4033,{0,6,45},{"F","L","H"})</f>
        <v>F</v>
      </c>
      <c r="H4033" t="s">
        <v>5499</v>
      </c>
      <c r="I4033" s="43" t="str">
        <f>IFERROR(VLOOKUP(#REF!,#REF!,2,FALSE),"No")</f>
        <v>No</v>
      </c>
      <c r="J4033" s="139">
        <v>0.75</v>
      </c>
      <c r="K4033" s="148">
        <v>87.67</v>
      </c>
      <c r="L4033" s="148"/>
      <c r="M4033" s="148"/>
      <c r="N4033" s="148"/>
      <c r="O4033" s="148"/>
      <c r="P4033" s="148"/>
      <c r="Q4033" s="148"/>
      <c r="R4033" s="148"/>
      <c r="S4033" s="148"/>
      <c r="T4033" s="148"/>
      <c r="U4033" s="148"/>
      <c r="V4033" s="148"/>
      <c r="W4033" s="148"/>
      <c r="X4033" s="139">
        <v>2</v>
      </c>
      <c r="Y4033" s="148">
        <v>963.58</v>
      </c>
      <c r="Z4033" s="148">
        <v>4</v>
      </c>
      <c r="AA4033" s="148">
        <v>36.42</v>
      </c>
      <c r="AB4033" s="148"/>
      <c r="AC4033" s="148"/>
      <c r="AD4033" s="148"/>
      <c r="AE4033" s="148"/>
      <c r="AF4033" s="148"/>
      <c r="AG4033" s="148"/>
      <c r="AH4033" s="148"/>
      <c r="AI4033" s="148"/>
      <c r="AJ4033" s="148"/>
      <c r="AK4033" s="148"/>
      <c r="AL4033" s="139">
        <v>0</v>
      </c>
      <c r="AM4033" s="139">
        <v>0</v>
      </c>
      <c r="AN4033" s="148">
        <f t="shared" si="559"/>
        <v>1000</v>
      </c>
      <c r="AO4033" s="148">
        <f t="shared" si="560"/>
        <v>87.67</v>
      </c>
      <c r="AP4033" s="148">
        <v>15</v>
      </c>
      <c r="AQ4033" s="140">
        <v>16</v>
      </c>
      <c r="AS4033" s="42">
        <f t="shared" si="561"/>
        <v>5644.4995014487331</v>
      </c>
      <c r="AT4033" s="101">
        <f t="shared" si="562"/>
        <v>0</v>
      </c>
      <c r="AU4033" s="42">
        <f t="shared" si="563"/>
        <v>5644.4995014487331</v>
      </c>
      <c r="AV4033" s="42">
        <f t="shared" si="564"/>
        <v>2048.2558200921271</v>
      </c>
      <c r="AW4033" s="102">
        <f t="shared" si="565"/>
        <v>431</v>
      </c>
      <c r="AX4033" s="43">
        <f t="shared" si="567"/>
        <v>0.75</v>
      </c>
      <c r="AY4033" s="43" t="str">
        <f t="shared" si="566"/>
        <v>UTGS</v>
      </c>
    </row>
    <row r="4034" spans="1:51" hidden="1" x14ac:dyDescent="0.2">
      <c r="A4034" s="38">
        <v>4027</v>
      </c>
      <c r="B4034" t="s">
        <v>362</v>
      </c>
      <c r="C4034" t="s">
        <v>289</v>
      </c>
      <c r="D4034">
        <v>320</v>
      </c>
      <c r="E4034" t="s">
        <v>1245</v>
      </c>
      <c r="F4034">
        <v>0.25</v>
      </c>
      <c r="G4034" t="str">
        <f>LOOKUP(F4034,{0,6,45},{"F","L","H"})</f>
        <v>F</v>
      </c>
      <c r="H4034" t="s">
        <v>5500</v>
      </c>
      <c r="I4034" s="43" t="str">
        <f>IFERROR(VLOOKUP(#REF!,#REF!,2,FALSE),"No")</f>
        <v>No</v>
      </c>
      <c r="J4034" s="139">
        <v>0.5</v>
      </c>
      <c r="K4034" s="148">
        <v>28</v>
      </c>
      <c r="L4034" s="148"/>
      <c r="M4034" s="148"/>
      <c r="N4034" s="148"/>
      <c r="O4034" s="148"/>
      <c r="P4034" s="148"/>
      <c r="Q4034" s="148"/>
      <c r="R4034" s="148"/>
      <c r="S4034" s="148"/>
      <c r="T4034" s="148"/>
      <c r="U4034" s="148"/>
      <c r="V4034" s="148"/>
      <c r="W4034" s="148"/>
      <c r="X4034" s="139">
        <v>2</v>
      </c>
      <c r="Y4034" s="148">
        <v>1000</v>
      </c>
      <c r="Z4034" s="149"/>
      <c r="AA4034" s="148"/>
      <c r="AB4034" s="148"/>
      <c r="AC4034" s="148"/>
      <c r="AD4034" s="148"/>
      <c r="AE4034" s="148"/>
      <c r="AF4034" s="148"/>
      <c r="AG4034" s="148"/>
      <c r="AH4034" s="148"/>
      <c r="AI4034" s="148"/>
      <c r="AJ4034" s="148"/>
      <c r="AK4034" s="148"/>
      <c r="AL4034" s="139">
        <v>0</v>
      </c>
      <c r="AM4034" s="139">
        <v>0</v>
      </c>
      <c r="AN4034" s="148">
        <f t="shared" si="559"/>
        <v>1000</v>
      </c>
      <c r="AO4034" s="148">
        <f t="shared" si="560"/>
        <v>28</v>
      </c>
      <c r="AP4034" s="148">
        <v>11</v>
      </c>
      <c r="AQ4034" s="140">
        <v>11</v>
      </c>
      <c r="AS4034" s="42">
        <f t="shared" si="561"/>
        <v>1915.2973792695852</v>
      </c>
      <c r="AT4034" s="101">
        <f t="shared" si="562"/>
        <v>0</v>
      </c>
      <c r="AU4034" s="42">
        <f t="shared" si="563"/>
        <v>1915.2973792695852</v>
      </c>
      <c r="AV4034" s="42">
        <f t="shared" si="564"/>
        <v>2955.5419746794573</v>
      </c>
      <c r="AW4034" s="102">
        <f t="shared" si="565"/>
        <v>431</v>
      </c>
      <c r="AX4034" s="43">
        <f t="shared" si="567"/>
        <v>0.5</v>
      </c>
      <c r="AY4034" s="43" t="str">
        <f t="shared" si="566"/>
        <v>UTGS</v>
      </c>
    </row>
    <row r="4035" spans="1:51" hidden="1" x14ac:dyDescent="0.2">
      <c r="A4035" s="38">
        <v>4028</v>
      </c>
      <c r="B4035" t="s">
        <v>362</v>
      </c>
      <c r="C4035" t="s">
        <v>289</v>
      </c>
      <c r="D4035">
        <v>550</v>
      </c>
      <c r="E4035" t="s">
        <v>1247</v>
      </c>
      <c r="F4035">
        <v>2</v>
      </c>
      <c r="G4035" t="str">
        <f>LOOKUP(F4035,{0,6,45},{"F","L","H"})</f>
        <v>F</v>
      </c>
      <c r="H4035" t="s">
        <v>1727</v>
      </c>
      <c r="I4035" s="43" t="str">
        <f>IFERROR(VLOOKUP(#REF!,#REF!,2,FALSE),"No")</f>
        <v>No</v>
      </c>
      <c r="J4035" s="139">
        <v>0.75</v>
      </c>
      <c r="K4035" s="148">
        <v>35</v>
      </c>
      <c r="L4035" s="148"/>
      <c r="M4035" s="148"/>
      <c r="N4035" s="148"/>
      <c r="O4035" s="148"/>
      <c r="P4035" s="148"/>
      <c r="Q4035" s="148"/>
      <c r="R4035" s="148"/>
      <c r="S4035" s="148"/>
      <c r="T4035" s="148"/>
      <c r="U4035" s="148"/>
      <c r="V4035" s="148"/>
      <c r="W4035" s="148"/>
      <c r="X4035" s="139">
        <v>2</v>
      </c>
      <c r="Y4035" s="148">
        <v>1000</v>
      </c>
      <c r="Z4035" s="149"/>
      <c r="AA4035" s="148"/>
      <c r="AB4035" s="148"/>
      <c r="AC4035" s="148"/>
      <c r="AD4035" s="148"/>
      <c r="AE4035" s="148"/>
      <c r="AF4035" s="148"/>
      <c r="AG4035" s="148"/>
      <c r="AH4035" s="148"/>
      <c r="AI4035" s="148"/>
      <c r="AJ4035" s="148"/>
      <c r="AK4035" s="148"/>
      <c r="AL4035" s="139">
        <v>0</v>
      </c>
      <c r="AM4035" s="139">
        <v>0</v>
      </c>
      <c r="AN4035" s="148">
        <f t="shared" si="559"/>
        <v>1000</v>
      </c>
      <c r="AO4035" s="148">
        <f t="shared" si="560"/>
        <v>35</v>
      </c>
      <c r="AP4035" s="148">
        <v>5</v>
      </c>
      <c r="AQ4035" s="140">
        <v>26</v>
      </c>
      <c r="AS4035" s="42">
        <f t="shared" si="561"/>
        <v>2253.4217240869812</v>
      </c>
      <c r="AT4035" s="101">
        <f t="shared" si="562"/>
        <v>0</v>
      </c>
      <c r="AU4035" s="42">
        <f t="shared" si="563"/>
        <v>2253.4217240869812</v>
      </c>
      <c r="AV4035" s="42">
        <f t="shared" si="564"/>
        <v>1250.421604672078</v>
      </c>
      <c r="AW4035" s="102">
        <f t="shared" si="565"/>
        <v>585.0096169344007</v>
      </c>
      <c r="AX4035" s="43">
        <f t="shared" si="567"/>
        <v>0.75</v>
      </c>
      <c r="AY4035" s="43" t="str">
        <f t="shared" si="566"/>
        <v>UTGS</v>
      </c>
    </row>
    <row r="4036" spans="1:51" hidden="1" x14ac:dyDescent="0.2">
      <c r="A4036" s="38">
        <v>4029</v>
      </c>
      <c r="B4036" t="s">
        <v>5807</v>
      </c>
      <c r="C4036" t="s">
        <v>5745</v>
      </c>
      <c r="D4036">
        <v>21100</v>
      </c>
      <c r="E4036" t="s">
        <v>220</v>
      </c>
      <c r="F4036">
        <v>5</v>
      </c>
      <c r="G4036" t="str">
        <f>LOOKUP(F4036,{0,6,45},{"F","L","H"})</f>
        <v>F</v>
      </c>
      <c r="H4036" t="s">
        <v>411</v>
      </c>
      <c r="I4036" s="43" t="str">
        <f>IFERROR(VLOOKUP(#REF!,#REF!,2,FALSE),"No")</f>
        <v>No</v>
      </c>
      <c r="J4036" s="139">
        <v>3</v>
      </c>
      <c r="K4036" s="148">
        <v>6</v>
      </c>
      <c r="L4036" s="148">
        <v>4</v>
      </c>
      <c r="M4036" s="148">
        <v>241</v>
      </c>
      <c r="N4036" s="148"/>
      <c r="O4036" s="148"/>
      <c r="P4036" s="148"/>
      <c r="Q4036" s="148"/>
      <c r="R4036" s="148"/>
      <c r="S4036" s="148"/>
      <c r="T4036" s="148"/>
      <c r="U4036" s="148"/>
      <c r="V4036" s="148"/>
      <c r="W4036" s="148"/>
      <c r="X4036" s="139">
        <v>3</v>
      </c>
      <c r="Y4036" s="148">
        <v>869.56</v>
      </c>
      <c r="Z4036" s="149">
        <v>4</v>
      </c>
      <c r="AA4036" s="148">
        <v>130.44</v>
      </c>
      <c r="AB4036" s="148"/>
      <c r="AC4036" s="148"/>
      <c r="AD4036" s="148"/>
      <c r="AE4036" s="148"/>
      <c r="AF4036" s="148"/>
      <c r="AG4036" s="148"/>
      <c r="AH4036" s="148"/>
      <c r="AI4036" s="148"/>
      <c r="AJ4036" s="148"/>
      <c r="AK4036" s="148"/>
      <c r="AL4036" s="139">
        <v>0</v>
      </c>
      <c r="AM4036" s="139">
        <v>0</v>
      </c>
      <c r="AN4036" s="148">
        <f t="shared" si="559"/>
        <v>1000</v>
      </c>
      <c r="AO4036" s="148">
        <f t="shared" si="560"/>
        <v>247</v>
      </c>
      <c r="AP4036" s="148">
        <v>5</v>
      </c>
      <c r="AQ4036" s="140">
        <v>9</v>
      </c>
      <c r="AS4036" s="42">
        <f t="shared" si="561"/>
        <v>18884.87902427098</v>
      </c>
      <c r="AT4036" s="101">
        <f t="shared" si="562"/>
        <v>0</v>
      </c>
      <c r="AU4036" s="42">
        <f t="shared" si="563"/>
        <v>18884.87902427098</v>
      </c>
      <c r="AV4036" s="42">
        <f t="shared" si="564"/>
        <v>2491.1328579415595</v>
      </c>
      <c r="AW4036" s="102">
        <f t="shared" si="565"/>
        <v>18747.149999999998</v>
      </c>
      <c r="AX4036" s="43">
        <f t="shared" si="567"/>
        <v>3</v>
      </c>
      <c r="AY4036" s="43" t="str">
        <f t="shared" si="566"/>
        <v>UTTSM</v>
      </c>
    </row>
    <row r="4037" spans="1:51" hidden="1" x14ac:dyDescent="0.2">
      <c r="A4037" s="38">
        <v>4030</v>
      </c>
      <c r="B4037" t="s">
        <v>5806</v>
      </c>
      <c r="C4037" t="s">
        <v>292</v>
      </c>
      <c r="D4037">
        <v>5550</v>
      </c>
      <c r="E4037" t="s">
        <v>198</v>
      </c>
      <c r="F4037">
        <v>2</v>
      </c>
      <c r="G4037" t="str">
        <f>LOOKUP(F4037,{0,6,45},{"F","L","H"})</f>
        <v>F</v>
      </c>
      <c r="H4037" t="s">
        <v>474</v>
      </c>
      <c r="I4037" s="43" t="str">
        <f>IFERROR(VLOOKUP(#REF!,#REF!,2,FALSE),"No")</f>
        <v>No</v>
      </c>
      <c r="J4037" s="139">
        <v>1.25</v>
      </c>
      <c r="K4037" s="148">
        <v>151</v>
      </c>
      <c r="L4037" s="148"/>
      <c r="M4037" s="148"/>
      <c r="N4037" s="148"/>
      <c r="O4037" s="148"/>
      <c r="P4037" s="148"/>
      <c r="Q4037" s="148"/>
      <c r="R4037" s="148"/>
      <c r="S4037" s="148"/>
      <c r="T4037" s="148"/>
      <c r="U4037" s="148"/>
      <c r="V4037" s="148"/>
      <c r="W4037" s="148"/>
      <c r="X4037" s="139">
        <v>2</v>
      </c>
      <c r="Y4037" s="148">
        <v>24.18</v>
      </c>
      <c r="Z4037" s="148">
        <v>3</v>
      </c>
      <c r="AA4037" s="148">
        <v>59.32</v>
      </c>
      <c r="AB4037" s="148">
        <v>6</v>
      </c>
      <c r="AC4037" s="148">
        <v>916.5</v>
      </c>
      <c r="AD4037" s="148"/>
      <c r="AE4037" s="148"/>
      <c r="AF4037" s="148"/>
      <c r="AG4037" s="148"/>
      <c r="AH4037" s="148"/>
      <c r="AI4037" s="148"/>
      <c r="AJ4037" s="148"/>
      <c r="AK4037" s="148"/>
      <c r="AL4037" s="139">
        <v>0</v>
      </c>
      <c r="AM4037" s="139">
        <v>0</v>
      </c>
      <c r="AN4037" s="148">
        <f t="shared" si="559"/>
        <v>1000</v>
      </c>
      <c r="AO4037" s="148">
        <f t="shared" si="560"/>
        <v>151</v>
      </c>
      <c r="AP4037" s="148">
        <v>11</v>
      </c>
      <c r="AQ4037" s="140">
        <v>22</v>
      </c>
      <c r="AS4037" s="42">
        <f t="shared" si="561"/>
        <v>11251.535152489547</v>
      </c>
      <c r="AT4037" s="101">
        <f t="shared" si="562"/>
        <v>0</v>
      </c>
      <c r="AU4037" s="42">
        <f t="shared" si="563"/>
        <v>11251.535152489547</v>
      </c>
      <c r="AV4037" s="42">
        <f t="shared" si="564"/>
        <v>2590.0392782488202</v>
      </c>
      <c r="AW4037" s="102">
        <f t="shared" si="565"/>
        <v>3698.6666666666665</v>
      </c>
      <c r="AX4037" s="43">
        <f t="shared" si="567"/>
        <v>1.25</v>
      </c>
      <c r="AY4037" s="43" t="str">
        <f t="shared" si="566"/>
        <v>UTFS</v>
      </c>
    </row>
    <row r="4038" spans="1:51" hidden="1" x14ac:dyDescent="0.2">
      <c r="A4038" s="38">
        <v>4031</v>
      </c>
      <c r="B4038" t="s">
        <v>362</v>
      </c>
      <c r="C4038" t="s">
        <v>289</v>
      </c>
      <c r="D4038">
        <v>320</v>
      </c>
      <c r="E4038" t="s">
        <v>1245</v>
      </c>
      <c r="F4038">
        <v>0.25</v>
      </c>
      <c r="G4038" t="str">
        <f>LOOKUP(F4038,{0,6,45},{"F","L","H"})</f>
        <v>F</v>
      </c>
      <c r="H4038" t="s">
        <v>5501</v>
      </c>
      <c r="I4038" s="43" t="str">
        <f>IFERROR(VLOOKUP(#REF!,#REF!,2,FALSE),"No")</f>
        <v>No</v>
      </c>
      <c r="J4038" s="139">
        <v>0.75</v>
      </c>
      <c r="K4038" s="148">
        <v>19</v>
      </c>
      <c r="L4038" s="148"/>
      <c r="M4038" s="148"/>
      <c r="N4038" s="148"/>
      <c r="O4038" s="148"/>
      <c r="P4038" s="148"/>
      <c r="Q4038" s="148"/>
      <c r="R4038" s="148"/>
      <c r="S4038" s="148"/>
      <c r="T4038" s="148"/>
      <c r="U4038" s="148"/>
      <c r="V4038" s="148"/>
      <c r="W4038" s="148"/>
      <c r="X4038" s="139">
        <v>0.75</v>
      </c>
      <c r="Y4038" s="148">
        <v>132</v>
      </c>
      <c r="Z4038" s="149">
        <v>2</v>
      </c>
      <c r="AA4038" s="148">
        <v>868</v>
      </c>
      <c r="AB4038" s="148"/>
      <c r="AC4038" s="148"/>
      <c r="AD4038" s="148"/>
      <c r="AE4038" s="148"/>
      <c r="AF4038" s="148"/>
      <c r="AG4038" s="148"/>
      <c r="AH4038" s="148"/>
      <c r="AI4038" s="148"/>
      <c r="AJ4038" s="148"/>
      <c r="AK4038" s="148"/>
      <c r="AL4038" s="139">
        <v>0</v>
      </c>
      <c r="AM4038" s="139">
        <v>0</v>
      </c>
      <c r="AN4038" s="148">
        <f t="shared" si="559"/>
        <v>1000</v>
      </c>
      <c r="AO4038" s="148">
        <f t="shared" si="560"/>
        <v>19</v>
      </c>
      <c r="AP4038" s="148">
        <v>8</v>
      </c>
      <c r="AQ4038" s="140">
        <v>8</v>
      </c>
      <c r="AS4038" s="42">
        <f t="shared" si="561"/>
        <v>1223.2860787900756</v>
      </c>
      <c r="AT4038" s="101">
        <f t="shared" si="562"/>
        <v>0</v>
      </c>
      <c r="AU4038" s="42">
        <f t="shared" si="563"/>
        <v>1223.2860787900756</v>
      </c>
      <c r="AV4038" s="42">
        <f t="shared" si="564"/>
        <v>4188.9402151842542</v>
      </c>
      <c r="AW4038" s="102">
        <f t="shared" si="565"/>
        <v>431</v>
      </c>
      <c r="AX4038" s="43">
        <f t="shared" si="567"/>
        <v>0.75</v>
      </c>
      <c r="AY4038" s="43" t="str">
        <f t="shared" si="566"/>
        <v>UTGS</v>
      </c>
    </row>
    <row r="4039" spans="1:51" hidden="1" x14ac:dyDescent="0.2">
      <c r="A4039" s="38">
        <v>4032</v>
      </c>
      <c r="B4039" t="s">
        <v>362</v>
      </c>
      <c r="C4039" t="s">
        <v>289</v>
      </c>
      <c r="D4039">
        <v>955</v>
      </c>
      <c r="E4039" t="s">
        <v>1250</v>
      </c>
      <c r="F4039">
        <v>2</v>
      </c>
      <c r="G4039" t="str">
        <f>LOOKUP(F4039,{0,6,45},{"F","L","H"})</f>
        <v>F</v>
      </c>
      <c r="H4039" t="s">
        <v>5502</v>
      </c>
      <c r="I4039" s="43" t="str">
        <f>IFERROR(VLOOKUP(#REF!,#REF!,2,FALSE),"No")</f>
        <v>No</v>
      </c>
      <c r="J4039" s="139">
        <v>0.75</v>
      </c>
      <c r="K4039" s="148">
        <v>123</v>
      </c>
      <c r="L4039" s="148">
        <v>1.25</v>
      </c>
      <c r="M4039" s="148">
        <v>75</v>
      </c>
      <c r="N4039" s="148"/>
      <c r="O4039" s="148"/>
      <c r="P4039" s="148"/>
      <c r="Q4039" s="148"/>
      <c r="R4039" s="148"/>
      <c r="S4039" s="148"/>
      <c r="T4039" s="148"/>
      <c r="U4039" s="148"/>
      <c r="V4039" s="148"/>
      <c r="W4039" s="148"/>
      <c r="X4039" s="139">
        <v>4</v>
      </c>
      <c r="Y4039" s="148">
        <v>1000</v>
      </c>
      <c r="Z4039" s="148"/>
      <c r="AA4039" s="148"/>
      <c r="AB4039" s="148"/>
      <c r="AC4039" s="148"/>
      <c r="AD4039" s="148"/>
      <c r="AE4039" s="148"/>
      <c r="AF4039" s="148"/>
      <c r="AG4039" s="148"/>
      <c r="AH4039" s="148"/>
      <c r="AI4039" s="148"/>
      <c r="AJ4039" s="148"/>
      <c r="AK4039" s="148"/>
      <c r="AL4039" s="139">
        <v>0</v>
      </c>
      <c r="AM4039" s="139">
        <v>0</v>
      </c>
      <c r="AN4039" s="148">
        <f t="shared" si="559"/>
        <v>1000</v>
      </c>
      <c r="AO4039" s="148">
        <f t="shared" si="560"/>
        <v>198</v>
      </c>
      <c r="AP4039" s="148">
        <v>2</v>
      </c>
      <c r="AQ4039" s="140">
        <v>2</v>
      </c>
      <c r="AS4039" s="42">
        <f t="shared" si="561"/>
        <v>13507.678610549208</v>
      </c>
      <c r="AT4039" s="101">
        <f t="shared" si="562"/>
        <v>0</v>
      </c>
      <c r="AU4039" s="42">
        <f t="shared" si="563"/>
        <v>13507.678610549208</v>
      </c>
      <c r="AV4039" s="42">
        <f t="shared" si="564"/>
        <v>19840.480860737018</v>
      </c>
      <c r="AW4039" s="102">
        <f t="shared" si="565"/>
        <v>1475.8772811117678</v>
      </c>
      <c r="AX4039" s="43">
        <f t="shared" si="567"/>
        <v>0.75</v>
      </c>
      <c r="AY4039" s="43" t="str">
        <f t="shared" si="566"/>
        <v>UTGS</v>
      </c>
    </row>
    <row r="4040" spans="1:51" hidden="1" x14ac:dyDescent="0.2">
      <c r="A4040" s="38">
        <v>4033</v>
      </c>
      <c r="B4040" t="s">
        <v>362</v>
      </c>
      <c r="C4040" t="s">
        <v>289</v>
      </c>
      <c r="D4040">
        <v>320</v>
      </c>
      <c r="E4040" t="s">
        <v>1245</v>
      </c>
      <c r="F4040">
        <v>0.25</v>
      </c>
      <c r="G4040" t="str">
        <f>LOOKUP(F4040,{0,6,45},{"F","L","H"})</f>
        <v>F</v>
      </c>
      <c r="H4040" t="s">
        <v>5503</v>
      </c>
      <c r="I4040" s="43" t="str">
        <f>IFERROR(VLOOKUP(#REF!,#REF!,2,FALSE),"No")</f>
        <v>No</v>
      </c>
      <c r="J4040" s="139">
        <v>0.75</v>
      </c>
      <c r="K4040" s="148">
        <v>35</v>
      </c>
      <c r="L4040" s="148"/>
      <c r="M4040" s="148"/>
      <c r="N4040" s="148"/>
      <c r="O4040" s="148"/>
      <c r="P4040" s="148"/>
      <c r="Q4040" s="148"/>
      <c r="R4040" s="148"/>
      <c r="S4040" s="148"/>
      <c r="T4040" s="148"/>
      <c r="U4040" s="148"/>
      <c r="V4040" s="148"/>
      <c r="W4040" s="148"/>
      <c r="X4040" s="139">
        <v>2</v>
      </c>
      <c r="Y4040" s="148">
        <v>1000</v>
      </c>
      <c r="Z4040" s="148"/>
      <c r="AA4040" s="148"/>
      <c r="AB4040" s="148"/>
      <c r="AC4040" s="148"/>
      <c r="AD4040" s="148"/>
      <c r="AE4040" s="148"/>
      <c r="AF4040" s="148"/>
      <c r="AG4040" s="148"/>
      <c r="AH4040" s="148"/>
      <c r="AI4040" s="148"/>
      <c r="AJ4040" s="148"/>
      <c r="AK4040" s="148"/>
      <c r="AL4040" s="139">
        <v>0</v>
      </c>
      <c r="AM4040" s="139">
        <v>0</v>
      </c>
      <c r="AN4040" s="148">
        <f t="shared" ref="AN4040:AN4103" si="568">SUM(Y4040,AA4040,AC4040,AE4040,AG4040,AI4040,AK4040,AM4040)</f>
        <v>1000</v>
      </c>
      <c r="AO4040" s="148">
        <f t="shared" ref="AO4040:AO4103" si="569">SUM(K4040,M4040,O4040,Q4040,S4040,U4040,W4040)</f>
        <v>35</v>
      </c>
      <c r="AP4040" s="148">
        <v>14</v>
      </c>
      <c r="AQ4040" s="140">
        <v>14</v>
      </c>
      <c r="AS4040" s="42">
        <f t="shared" ref="AS4040:AS4103" si="570">(VLOOKUP(J4040,Service,2,FALSE)*K4040+VLOOKUP(L4040,Service,2,FALSE)*M4040+VLOOKUP(N4040,Service,2,FALSE)*O4040+VLOOKUP(P4040,Service,2,FALSE)*Q4040)</f>
        <v>2253.4217240869812</v>
      </c>
      <c r="AT4040" s="101">
        <f t="shared" ref="AT4040:AT4103" si="571">VLOOKUP(R4040,serviceHP,2,FALSE)*S4040+VLOOKUP(T4040,serviceHP,2,FALSE)*U4040+VLOOKUP(V4040,serviceHP,2,FALSE)*W4040</f>
        <v>0</v>
      </c>
      <c r="AU4040" s="42">
        <f t="shared" ref="AU4040:AU4103" si="572">AS4040+AT4040</f>
        <v>2253.4217240869812</v>
      </c>
      <c r="AV4040" s="42">
        <f t="shared" ref="AV4040:AV4103" si="573">(VLOOKUP(X4040,Main,2,FALSE)*Y4040+VLOOKUP(Z4040,Main,2,FALSE)*AA4040+VLOOKUP(AB4040,Main,2,FALSE)*AC4040+VLOOKUP(AD4040,Main,2,FALSE)*AE4040+VLOOKUP(AF4040,Main,2,FALSE)*AG4040+VLOOKUP(AL4040,Main,2,FALSE)*AM4040+VLOOKUP(AH4040,Main,2,FALSE)*AI4040+VLOOKUP(AL4040,Main,2,FALSE)*AM4040+VLOOKUP(AJ4040,Main,2,FALSE)*AK4040)/AQ4040</f>
        <v>2322.2115515338596</v>
      </c>
      <c r="AW4040" s="102">
        <f t="shared" ref="AW4040:AW4103" si="574">IF(G4040="F",VLOOKUP(D4040,MeterAndReg2,2,TRUE),(IF(G4040="L",VLOOKUP(D4040,MeterAndReg2,3,TRUE),VLOOKUP(D4040,MeterAndReg2,4,TRUE))))</f>
        <v>431</v>
      </c>
      <c r="AX4040" s="43">
        <f t="shared" si="567"/>
        <v>0.75</v>
      </c>
      <c r="AY4040" s="43" t="str">
        <f t="shared" si="566"/>
        <v>UTGS</v>
      </c>
    </row>
    <row r="4041" spans="1:51" hidden="1" x14ac:dyDescent="0.2">
      <c r="A4041" s="38">
        <v>4034</v>
      </c>
      <c r="B4041" t="s">
        <v>362</v>
      </c>
      <c r="C4041" t="s">
        <v>289</v>
      </c>
      <c r="D4041">
        <v>320</v>
      </c>
      <c r="E4041" t="s">
        <v>1239</v>
      </c>
      <c r="F4041">
        <v>0.25</v>
      </c>
      <c r="G4041" t="str">
        <f>LOOKUP(F4041,{0,6,45},{"F","L","H"})</f>
        <v>F</v>
      </c>
      <c r="H4041" t="s">
        <v>5504</v>
      </c>
      <c r="I4041" s="43" t="str">
        <f>IFERROR(VLOOKUP(#REF!,#REF!,2,FALSE),"No")</f>
        <v>No</v>
      </c>
      <c r="J4041" s="149">
        <v>0.5</v>
      </c>
      <c r="K4041" s="148">
        <v>60</v>
      </c>
      <c r="L4041" s="148"/>
      <c r="M4041" s="148"/>
      <c r="N4041" s="148"/>
      <c r="O4041" s="148"/>
      <c r="P4041" s="148"/>
      <c r="Q4041" s="148"/>
      <c r="R4041" s="148"/>
      <c r="S4041" s="148"/>
      <c r="T4041" s="148"/>
      <c r="U4041" s="148"/>
      <c r="V4041" s="148"/>
      <c r="W4041" s="148"/>
      <c r="X4041" s="139">
        <v>2</v>
      </c>
      <c r="Y4041" s="148">
        <v>1000</v>
      </c>
      <c r="Z4041" s="148"/>
      <c r="AA4041" s="148"/>
      <c r="AB4041" s="148"/>
      <c r="AC4041" s="148"/>
      <c r="AD4041" s="148"/>
      <c r="AE4041" s="148"/>
      <c r="AF4041" s="148"/>
      <c r="AG4041" s="148"/>
      <c r="AH4041" s="148"/>
      <c r="AI4041" s="148"/>
      <c r="AJ4041" s="148"/>
      <c r="AK4041" s="148"/>
      <c r="AL4041" s="139">
        <v>0</v>
      </c>
      <c r="AM4041" s="139">
        <v>0</v>
      </c>
      <c r="AN4041" s="148">
        <f t="shared" si="568"/>
        <v>1000</v>
      </c>
      <c r="AO4041" s="148">
        <f t="shared" si="569"/>
        <v>60</v>
      </c>
      <c r="AP4041" s="148">
        <v>9</v>
      </c>
      <c r="AQ4041" s="140">
        <v>9</v>
      </c>
      <c r="AS4041" s="42">
        <f t="shared" si="570"/>
        <v>4104.2086698633975</v>
      </c>
      <c r="AT4041" s="101">
        <f t="shared" si="571"/>
        <v>0</v>
      </c>
      <c r="AU4041" s="42">
        <f t="shared" si="572"/>
        <v>4104.2086698633975</v>
      </c>
      <c r="AV4041" s="42">
        <f t="shared" si="573"/>
        <v>3612.3290801637813</v>
      </c>
      <c r="AW4041" s="102">
        <f t="shared" si="574"/>
        <v>431</v>
      </c>
      <c r="AX4041" s="43">
        <f t="shared" si="567"/>
        <v>0.5</v>
      </c>
      <c r="AY4041" s="43" t="str">
        <f t="shared" ref="AY4041:AY4104" si="575">C4041</f>
        <v>UTGS</v>
      </c>
    </row>
    <row r="4042" spans="1:51" hidden="1" x14ac:dyDescent="0.2">
      <c r="A4042" s="38">
        <v>4035</v>
      </c>
      <c r="B4042" t="s">
        <v>5806</v>
      </c>
      <c r="C4042" t="s">
        <v>5746</v>
      </c>
      <c r="D4042">
        <v>14487</v>
      </c>
      <c r="E4042" t="s">
        <v>291</v>
      </c>
      <c r="F4042">
        <v>5</v>
      </c>
      <c r="G4042" t="str">
        <f>LOOKUP(F4042,{0,6,45},{"F","L","H"})</f>
        <v>F</v>
      </c>
      <c r="H4042" t="s">
        <v>1003</v>
      </c>
      <c r="I4042" s="43" t="str">
        <f>IFERROR(VLOOKUP(#REF!,#REF!,2,FALSE),"No")</f>
        <v>No</v>
      </c>
      <c r="J4042" s="139">
        <v>2</v>
      </c>
      <c r="K4042" s="148">
        <v>116</v>
      </c>
      <c r="L4042" s="148"/>
      <c r="M4042" s="148"/>
      <c r="N4042" s="148"/>
      <c r="O4042" s="148"/>
      <c r="P4042" s="148"/>
      <c r="Q4042" s="148"/>
      <c r="R4042" s="148"/>
      <c r="S4042" s="148"/>
      <c r="T4042" s="148"/>
      <c r="U4042" s="148"/>
      <c r="V4042" s="148"/>
      <c r="W4042" s="148"/>
      <c r="X4042" s="139">
        <v>2</v>
      </c>
      <c r="Y4042" s="148">
        <v>141.16999999999999</v>
      </c>
      <c r="Z4042" s="148">
        <v>6</v>
      </c>
      <c r="AA4042" s="148">
        <v>858.83</v>
      </c>
      <c r="AB4042" s="148"/>
      <c r="AC4042" s="148"/>
      <c r="AD4042" s="148"/>
      <c r="AE4042" s="148"/>
      <c r="AF4042" s="148"/>
      <c r="AG4042" s="148"/>
      <c r="AH4042" s="148"/>
      <c r="AI4042" s="148"/>
      <c r="AJ4042" s="148"/>
      <c r="AK4042" s="148"/>
      <c r="AL4042" s="139">
        <v>0</v>
      </c>
      <c r="AM4042" s="139">
        <v>0</v>
      </c>
      <c r="AN4042" s="148">
        <f t="shared" si="568"/>
        <v>1000</v>
      </c>
      <c r="AO4042" s="148">
        <f t="shared" si="569"/>
        <v>116</v>
      </c>
      <c r="AP4042" s="148">
        <v>2</v>
      </c>
      <c r="AQ4042" s="140">
        <v>2</v>
      </c>
      <c r="AS4042" s="42">
        <f t="shared" si="570"/>
        <v>8466.0834284025659</v>
      </c>
      <c r="AT4042" s="101">
        <f t="shared" si="571"/>
        <v>0</v>
      </c>
      <c r="AU4042" s="42">
        <f t="shared" si="572"/>
        <v>8466.0834284025659</v>
      </c>
      <c r="AV4042" s="42">
        <f t="shared" si="573"/>
        <v>28072.981660737023</v>
      </c>
      <c r="AW4042" s="102">
        <f t="shared" si="574"/>
        <v>10791.333333333334</v>
      </c>
      <c r="AX4042" s="43">
        <f t="shared" si="567"/>
        <v>2</v>
      </c>
      <c r="AY4042" s="43" t="str">
        <f t="shared" si="575"/>
        <v>UTTSS</v>
      </c>
    </row>
    <row r="4043" spans="1:51" hidden="1" x14ac:dyDescent="0.2">
      <c r="A4043" s="38">
        <v>4036</v>
      </c>
      <c r="B4043" t="s">
        <v>362</v>
      </c>
      <c r="C4043" t="s">
        <v>289</v>
      </c>
      <c r="D4043">
        <v>320</v>
      </c>
      <c r="E4043" t="s">
        <v>1245</v>
      </c>
      <c r="F4043">
        <v>0.25</v>
      </c>
      <c r="G4043" t="str">
        <f>LOOKUP(F4043,{0,6,45},{"F","L","H"})</f>
        <v>F</v>
      </c>
      <c r="H4043" t="s">
        <v>5505</v>
      </c>
      <c r="I4043" s="43" t="str">
        <f>IFERROR(VLOOKUP(#REF!,#REF!,2,FALSE),"No")</f>
        <v>No</v>
      </c>
      <c r="J4043" s="139">
        <v>0.75</v>
      </c>
      <c r="K4043" s="148">
        <v>26</v>
      </c>
      <c r="L4043" s="148"/>
      <c r="M4043" s="148"/>
      <c r="N4043" s="148"/>
      <c r="O4043" s="148"/>
      <c r="P4043" s="148"/>
      <c r="Q4043" s="148"/>
      <c r="R4043" s="148"/>
      <c r="S4043" s="148"/>
      <c r="T4043" s="148"/>
      <c r="U4043" s="148"/>
      <c r="V4043" s="148"/>
      <c r="W4043" s="148"/>
      <c r="X4043" s="139">
        <v>0.75</v>
      </c>
      <c r="Y4043" s="148">
        <v>180.18</v>
      </c>
      <c r="Z4043" s="149">
        <v>2</v>
      </c>
      <c r="AA4043" s="148">
        <v>819.82</v>
      </c>
      <c r="AB4043" s="148"/>
      <c r="AC4043" s="148"/>
      <c r="AD4043" s="148"/>
      <c r="AE4043" s="148"/>
      <c r="AF4043" s="148"/>
      <c r="AG4043" s="148"/>
      <c r="AH4043" s="148"/>
      <c r="AI4043" s="148"/>
      <c r="AJ4043" s="148"/>
      <c r="AK4043" s="148"/>
      <c r="AL4043" s="139">
        <v>0</v>
      </c>
      <c r="AM4043" s="139">
        <v>0</v>
      </c>
      <c r="AN4043" s="148">
        <f t="shared" si="568"/>
        <v>1000</v>
      </c>
      <c r="AO4043" s="148">
        <f t="shared" si="569"/>
        <v>26</v>
      </c>
      <c r="AP4043" s="148">
        <v>9</v>
      </c>
      <c r="AQ4043" s="140">
        <v>9</v>
      </c>
      <c r="AS4043" s="42">
        <f t="shared" si="570"/>
        <v>1673.9704236074717</v>
      </c>
      <c r="AT4043" s="101">
        <f t="shared" si="571"/>
        <v>0</v>
      </c>
      <c r="AU4043" s="42">
        <f t="shared" si="572"/>
        <v>1673.9704236074717</v>
      </c>
      <c r="AV4043" s="42">
        <f t="shared" si="573"/>
        <v>3764.0806801637818</v>
      </c>
      <c r="AW4043" s="102">
        <f t="shared" si="574"/>
        <v>431</v>
      </c>
      <c r="AX4043" s="43">
        <f t="shared" si="567"/>
        <v>0.75</v>
      </c>
      <c r="AY4043" s="43" t="str">
        <f t="shared" si="575"/>
        <v>UTGS</v>
      </c>
    </row>
    <row r="4044" spans="1:51" hidden="1" x14ac:dyDescent="0.2">
      <c r="A4044" s="38">
        <v>4037</v>
      </c>
      <c r="B4044" t="s">
        <v>362</v>
      </c>
      <c r="C4044" t="s">
        <v>289</v>
      </c>
      <c r="D4044">
        <v>320</v>
      </c>
      <c r="E4044" t="s">
        <v>1245</v>
      </c>
      <c r="F4044">
        <v>0.25</v>
      </c>
      <c r="G4044" t="str">
        <f>LOOKUP(F4044,{0,6,45},{"F","L","H"})</f>
        <v>F</v>
      </c>
      <c r="H4044" t="s">
        <v>5506</v>
      </c>
      <c r="I4044" s="43" t="str">
        <f>IFERROR(VLOOKUP(#REF!,#REF!,2,FALSE),"No")</f>
        <v>No</v>
      </c>
      <c r="J4044" s="139">
        <v>0.75</v>
      </c>
      <c r="K4044" s="148">
        <v>33</v>
      </c>
      <c r="L4044" s="148"/>
      <c r="M4044" s="148"/>
      <c r="N4044" s="148"/>
      <c r="O4044" s="148"/>
      <c r="P4044" s="148"/>
      <c r="Q4044" s="148"/>
      <c r="R4044" s="148"/>
      <c r="S4044" s="148"/>
      <c r="T4044" s="148"/>
      <c r="U4044" s="148"/>
      <c r="V4044" s="148"/>
      <c r="W4044" s="148"/>
      <c r="X4044" s="139">
        <v>0.75</v>
      </c>
      <c r="Y4044" s="148">
        <v>235.1</v>
      </c>
      <c r="Z4044" s="148">
        <v>2</v>
      </c>
      <c r="AA4044" s="148">
        <v>764.9</v>
      </c>
      <c r="AB4044" s="148"/>
      <c r="AC4044" s="148"/>
      <c r="AD4044" s="148"/>
      <c r="AE4044" s="148"/>
      <c r="AF4044" s="148"/>
      <c r="AG4044" s="148"/>
      <c r="AH4044" s="148"/>
      <c r="AI4044" s="148"/>
      <c r="AJ4044" s="148"/>
      <c r="AK4044" s="148"/>
      <c r="AL4044" s="139">
        <v>0</v>
      </c>
      <c r="AM4044" s="139">
        <v>0</v>
      </c>
      <c r="AN4044" s="148">
        <f t="shared" si="568"/>
        <v>1000</v>
      </c>
      <c r="AO4044" s="148">
        <f t="shared" si="569"/>
        <v>33</v>
      </c>
      <c r="AP4044" s="148">
        <v>15</v>
      </c>
      <c r="AQ4044" s="140">
        <v>15</v>
      </c>
      <c r="AS4044" s="42">
        <f t="shared" si="570"/>
        <v>2124.6547684248681</v>
      </c>
      <c r="AT4044" s="101">
        <f t="shared" si="571"/>
        <v>0</v>
      </c>
      <c r="AU4044" s="42">
        <f t="shared" si="572"/>
        <v>2124.6547684248681</v>
      </c>
      <c r="AV4044" s="42">
        <f t="shared" si="573"/>
        <v>2286.2013147649354</v>
      </c>
      <c r="AW4044" s="102">
        <f t="shared" si="574"/>
        <v>431</v>
      </c>
      <c r="AX4044" s="43">
        <f t="shared" si="567"/>
        <v>0.75</v>
      </c>
      <c r="AY4044" s="43" t="str">
        <f t="shared" si="575"/>
        <v>UTGS</v>
      </c>
    </row>
    <row r="4045" spans="1:51" hidden="1" x14ac:dyDescent="0.2">
      <c r="A4045" s="38">
        <v>4038</v>
      </c>
      <c r="B4045" t="s">
        <v>362</v>
      </c>
      <c r="C4045" t="s">
        <v>289</v>
      </c>
      <c r="D4045">
        <v>550</v>
      </c>
      <c r="E4045" t="s">
        <v>1239</v>
      </c>
      <c r="F4045">
        <v>2</v>
      </c>
      <c r="G4045" t="str">
        <f>LOOKUP(F4045,{0,6,45},{"F","L","H"})</f>
        <v>F</v>
      </c>
      <c r="H4045" t="s">
        <v>5507</v>
      </c>
      <c r="I4045" s="43" t="str">
        <f>IFERROR(VLOOKUP(#REF!,#REF!,2,FALSE),"No")</f>
        <v>No</v>
      </c>
      <c r="J4045" s="139">
        <v>0.75</v>
      </c>
      <c r="K4045" s="148">
        <v>17</v>
      </c>
      <c r="L4045" s="148"/>
      <c r="M4045" s="148"/>
      <c r="N4045" s="148"/>
      <c r="O4045" s="148"/>
      <c r="P4045" s="148"/>
      <c r="Q4045" s="148"/>
      <c r="R4045" s="148"/>
      <c r="S4045" s="148"/>
      <c r="T4045" s="148"/>
      <c r="U4045" s="148"/>
      <c r="V4045" s="148"/>
      <c r="W4045" s="148"/>
      <c r="X4045" s="139">
        <v>2</v>
      </c>
      <c r="Y4045" s="148">
        <v>1000</v>
      </c>
      <c r="Z4045" s="148"/>
      <c r="AA4045" s="148"/>
      <c r="AB4045" s="148"/>
      <c r="AC4045" s="148"/>
      <c r="AD4045" s="148"/>
      <c r="AE4045" s="148"/>
      <c r="AF4045" s="148"/>
      <c r="AG4045" s="148"/>
      <c r="AH4045" s="148"/>
      <c r="AI4045" s="148"/>
      <c r="AJ4045" s="148"/>
      <c r="AK4045" s="148"/>
      <c r="AL4045" s="139">
        <v>0</v>
      </c>
      <c r="AM4045" s="139">
        <v>0</v>
      </c>
      <c r="AN4045" s="148">
        <f t="shared" si="568"/>
        <v>1000</v>
      </c>
      <c r="AO4045" s="148">
        <f t="shared" si="569"/>
        <v>17</v>
      </c>
      <c r="AP4045" s="148">
        <v>19</v>
      </c>
      <c r="AQ4045" s="140">
        <v>109</v>
      </c>
      <c r="AS4045" s="42">
        <f t="shared" si="570"/>
        <v>1094.5191231279623</v>
      </c>
      <c r="AT4045" s="101">
        <f t="shared" si="571"/>
        <v>0</v>
      </c>
      <c r="AU4045" s="42">
        <f t="shared" si="572"/>
        <v>1094.5191231279623</v>
      </c>
      <c r="AV4045" s="42">
        <f t="shared" si="573"/>
        <v>298.26570386673421</v>
      </c>
      <c r="AW4045" s="102">
        <f t="shared" si="574"/>
        <v>585.0096169344007</v>
      </c>
      <c r="AX4045" s="43">
        <f t="shared" si="567"/>
        <v>0.75</v>
      </c>
      <c r="AY4045" s="43" t="str">
        <f t="shared" si="575"/>
        <v>UTGS</v>
      </c>
    </row>
    <row r="4046" spans="1:51" hidden="1" x14ac:dyDescent="0.2">
      <c r="A4046" s="38">
        <v>4039</v>
      </c>
      <c r="B4046" t="s">
        <v>362</v>
      </c>
      <c r="C4046" t="s">
        <v>289</v>
      </c>
      <c r="D4046">
        <v>550</v>
      </c>
      <c r="E4046" t="s">
        <v>1228</v>
      </c>
      <c r="F4046">
        <v>2</v>
      </c>
      <c r="G4046" t="str">
        <f>LOOKUP(F4046,{0,6,45},{"F","L","H"})</f>
        <v>F</v>
      </c>
      <c r="H4046" t="s">
        <v>5508</v>
      </c>
      <c r="I4046" s="43" t="str">
        <f>IFERROR(VLOOKUP(#REF!,#REF!,2,FALSE),"No")</f>
        <v>No</v>
      </c>
      <c r="J4046" s="139">
        <v>0.75</v>
      </c>
      <c r="K4046" s="148">
        <v>21</v>
      </c>
      <c r="L4046" s="148"/>
      <c r="M4046" s="148"/>
      <c r="N4046" s="148"/>
      <c r="O4046" s="148"/>
      <c r="P4046" s="148"/>
      <c r="Q4046" s="148"/>
      <c r="R4046" s="148"/>
      <c r="S4046" s="148"/>
      <c r="T4046" s="148"/>
      <c r="U4046" s="148"/>
      <c r="V4046" s="148"/>
      <c r="W4046" s="148"/>
      <c r="X4046" s="139">
        <v>2</v>
      </c>
      <c r="Y4046" s="148">
        <v>1000</v>
      </c>
      <c r="Z4046" s="148"/>
      <c r="AA4046" s="148"/>
      <c r="AB4046" s="148"/>
      <c r="AC4046" s="148"/>
      <c r="AD4046" s="148"/>
      <c r="AE4046" s="148"/>
      <c r="AF4046" s="148"/>
      <c r="AG4046" s="148"/>
      <c r="AH4046" s="148"/>
      <c r="AI4046" s="148"/>
      <c r="AJ4046" s="148"/>
      <c r="AK4046" s="148"/>
      <c r="AL4046" s="139">
        <v>0</v>
      </c>
      <c r="AM4046" s="139">
        <v>0</v>
      </c>
      <c r="AN4046" s="148">
        <f t="shared" si="568"/>
        <v>1000</v>
      </c>
      <c r="AO4046" s="148">
        <f t="shared" si="569"/>
        <v>21</v>
      </c>
      <c r="AP4046" s="148">
        <v>15</v>
      </c>
      <c r="AQ4046" s="140">
        <v>93</v>
      </c>
      <c r="AS4046" s="42">
        <f t="shared" si="570"/>
        <v>1352.0530344521887</v>
      </c>
      <c r="AT4046" s="101">
        <f t="shared" si="571"/>
        <v>0</v>
      </c>
      <c r="AU4046" s="42">
        <f t="shared" si="572"/>
        <v>1352.0530344521887</v>
      </c>
      <c r="AV4046" s="42">
        <f t="shared" si="573"/>
        <v>349.58023356423689</v>
      </c>
      <c r="AW4046" s="102">
        <f t="shared" si="574"/>
        <v>585.0096169344007</v>
      </c>
      <c r="AX4046" s="43">
        <f t="shared" si="567"/>
        <v>0.75</v>
      </c>
      <c r="AY4046" s="43" t="str">
        <f t="shared" si="575"/>
        <v>UTGS</v>
      </c>
    </row>
    <row r="4047" spans="1:51" hidden="1" x14ac:dyDescent="0.2">
      <c r="A4047" s="38">
        <v>4040</v>
      </c>
      <c r="B4047" t="s">
        <v>362</v>
      </c>
      <c r="C4047" t="s">
        <v>289</v>
      </c>
      <c r="D4047">
        <v>320</v>
      </c>
      <c r="E4047" t="s">
        <v>1223</v>
      </c>
      <c r="F4047">
        <v>0.25</v>
      </c>
      <c r="G4047" t="str">
        <f>LOOKUP(F4047,{0,6,45},{"F","L","H"})</f>
        <v>F</v>
      </c>
      <c r="H4047" t="s">
        <v>5509</v>
      </c>
      <c r="I4047" s="43" t="str">
        <f>IFERROR(VLOOKUP(#REF!,#REF!,2,FALSE),"No")</f>
        <v>No</v>
      </c>
      <c r="J4047" s="139">
        <v>0.5</v>
      </c>
      <c r="K4047" s="148">
        <v>11</v>
      </c>
      <c r="L4047" s="148"/>
      <c r="M4047" s="148"/>
      <c r="N4047" s="148"/>
      <c r="O4047" s="148"/>
      <c r="P4047" s="148"/>
      <c r="Q4047" s="148"/>
      <c r="R4047" s="148"/>
      <c r="S4047" s="148"/>
      <c r="T4047" s="148"/>
      <c r="U4047" s="148"/>
      <c r="V4047" s="148"/>
      <c r="W4047" s="148"/>
      <c r="X4047" s="139">
        <v>2</v>
      </c>
      <c r="Y4047" s="148">
        <v>1000</v>
      </c>
      <c r="Z4047" s="149"/>
      <c r="AA4047" s="148"/>
      <c r="AB4047" s="149"/>
      <c r="AC4047" s="148"/>
      <c r="AD4047" s="148"/>
      <c r="AE4047" s="148"/>
      <c r="AF4047" s="148"/>
      <c r="AG4047" s="148"/>
      <c r="AH4047" s="148"/>
      <c r="AI4047" s="148"/>
      <c r="AJ4047" s="148"/>
      <c r="AK4047" s="148"/>
      <c r="AL4047" s="139">
        <v>0</v>
      </c>
      <c r="AM4047" s="139">
        <v>0</v>
      </c>
      <c r="AN4047" s="148">
        <f t="shared" si="568"/>
        <v>1000</v>
      </c>
      <c r="AO4047" s="148">
        <f t="shared" si="569"/>
        <v>11</v>
      </c>
      <c r="AP4047" s="148">
        <v>13</v>
      </c>
      <c r="AQ4047" s="140">
        <v>13</v>
      </c>
      <c r="AS4047" s="42">
        <f t="shared" si="570"/>
        <v>752.43825614162279</v>
      </c>
      <c r="AT4047" s="101">
        <f t="shared" si="571"/>
        <v>0</v>
      </c>
      <c r="AU4047" s="42">
        <f t="shared" si="572"/>
        <v>752.43825614162279</v>
      </c>
      <c r="AV4047" s="42">
        <f t="shared" si="573"/>
        <v>2500.8432093441561</v>
      </c>
      <c r="AW4047" s="102">
        <f t="shared" si="574"/>
        <v>431</v>
      </c>
      <c r="AX4047" s="43">
        <f t="shared" si="567"/>
        <v>0.5</v>
      </c>
      <c r="AY4047" s="43" t="str">
        <f t="shared" si="575"/>
        <v>UTGS</v>
      </c>
    </row>
    <row r="4048" spans="1:51" hidden="1" x14ac:dyDescent="0.2">
      <c r="A4048" s="38">
        <v>4041</v>
      </c>
      <c r="B4048" t="s">
        <v>362</v>
      </c>
      <c r="C4048" t="s">
        <v>289</v>
      </c>
      <c r="D4048">
        <v>320</v>
      </c>
      <c r="E4048" t="s">
        <v>1245</v>
      </c>
      <c r="F4048">
        <v>0.25</v>
      </c>
      <c r="G4048" t="str">
        <f>LOOKUP(F4048,{0,6,45},{"F","L","H"})</f>
        <v>F</v>
      </c>
      <c r="H4048" t="s">
        <v>1731</v>
      </c>
      <c r="I4048" s="43" t="str">
        <f>IFERROR(VLOOKUP(#REF!,#REF!,2,FALSE),"No")</f>
        <v>No</v>
      </c>
      <c r="J4048" s="139">
        <v>0.75</v>
      </c>
      <c r="K4048" s="148">
        <v>34</v>
      </c>
      <c r="L4048" s="148"/>
      <c r="M4048" s="148"/>
      <c r="N4048" s="148"/>
      <c r="O4048" s="148"/>
      <c r="P4048" s="148"/>
      <c r="Q4048" s="148"/>
      <c r="R4048" s="148"/>
      <c r="S4048" s="148"/>
      <c r="T4048" s="148"/>
      <c r="U4048" s="148"/>
      <c r="V4048" s="148"/>
      <c r="W4048" s="148"/>
      <c r="X4048" s="139">
        <v>2</v>
      </c>
      <c r="Y4048" s="148">
        <v>1000</v>
      </c>
      <c r="Z4048" s="148"/>
      <c r="AA4048" s="148"/>
      <c r="AB4048" s="148"/>
      <c r="AC4048" s="148"/>
      <c r="AD4048" s="148"/>
      <c r="AE4048" s="148"/>
      <c r="AF4048" s="148"/>
      <c r="AG4048" s="148"/>
      <c r="AH4048" s="148"/>
      <c r="AI4048" s="148"/>
      <c r="AJ4048" s="148"/>
      <c r="AK4048" s="148"/>
      <c r="AL4048" s="139">
        <v>0</v>
      </c>
      <c r="AM4048" s="139">
        <v>0</v>
      </c>
      <c r="AN4048" s="148">
        <f t="shared" si="568"/>
        <v>1000</v>
      </c>
      <c r="AO4048" s="148">
        <f t="shared" si="569"/>
        <v>34</v>
      </c>
      <c r="AP4048" s="148">
        <v>9</v>
      </c>
      <c r="AQ4048" s="140">
        <v>9</v>
      </c>
      <c r="AS4048" s="42">
        <f t="shared" si="570"/>
        <v>2189.0382462559246</v>
      </c>
      <c r="AT4048" s="101">
        <f t="shared" si="571"/>
        <v>0</v>
      </c>
      <c r="AU4048" s="42">
        <f t="shared" si="572"/>
        <v>2189.0382462559246</v>
      </c>
      <c r="AV4048" s="42">
        <f t="shared" si="573"/>
        <v>3612.3290801637813</v>
      </c>
      <c r="AW4048" s="102">
        <f t="shared" si="574"/>
        <v>431</v>
      </c>
      <c r="AX4048" s="43">
        <f t="shared" si="567"/>
        <v>0.75</v>
      </c>
      <c r="AY4048" s="43" t="str">
        <f t="shared" si="575"/>
        <v>UTGS</v>
      </c>
    </row>
    <row r="4049" spans="1:51" hidden="1" x14ac:dyDescent="0.2">
      <c r="A4049" s="38">
        <v>4042</v>
      </c>
      <c r="B4049" t="s">
        <v>362</v>
      </c>
      <c r="C4049" t="s">
        <v>289</v>
      </c>
      <c r="D4049">
        <v>320</v>
      </c>
      <c r="E4049" t="s">
        <v>1245</v>
      </c>
      <c r="F4049">
        <v>0.25</v>
      </c>
      <c r="G4049" t="str">
        <f>LOOKUP(F4049,{0,6,45},{"F","L","H"})</f>
        <v>F</v>
      </c>
      <c r="H4049" t="s">
        <v>5510</v>
      </c>
      <c r="I4049" s="43" t="str">
        <f>IFERROR(VLOOKUP(#REF!,#REF!,2,FALSE),"No")</f>
        <v>No</v>
      </c>
      <c r="J4049" s="139">
        <v>0.75</v>
      </c>
      <c r="K4049" s="148">
        <v>28</v>
      </c>
      <c r="L4049" s="148"/>
      <c r="M4049" s="148"/>
      <c r="N4049" s="148"/>
      <c r="O4049" s="148"/>
      <c r="P4049" s="148"/>
      <c r="Q4049" s="148"/>
      <c r="R4049" s="148"/>
      <c r="S4049" s="148"/>
      <c r="T4049" s="148"/>
      <c r="U4049" s="148"/>
      <c r="V4049" s="148"/>
      <c r="W4049" s="148"/>
      <c r="X4049" s="139">
        <v>0.75</v>
      </c>
      <c r="Y4049" s="148">
        <v>388.67</v>
      </c>
      <c r="Z4049" s="148">
        <v>2</v>
      </c>
      <c r="AA4049" s="148">
        <v>611.33000000000004</v>
      </c>
      <c r="AB4049" s="148"/>
      <c r="AC4049" s="148"/>
      <c r="AD4049" s="148"/>
      <c r="AE4049" s="148"/>
      <c r="AF4049" s="148"/>
      <c r="AG4049" s="148"/>
      <c r="AH4049" s="148"/>
      <c r="AI4049" s="148"/>
      <c r="AJ4049" s="148"/>
      <c r="AK4049" s="148"/>
      <c r="AL4049" s="139">
        <v>0</v>
      </c>
      <c r="AM4049" s="139">
        <v>0</v>
      </c>
      <c r="AN4049" s="148">
        <f t="shared" si="568"/>
        <v>1000</v>
      </c>
      <c r="AO4049" s="148">
        <f t="shared" si="569"/>
        <v>28</v>
      </c>
      <c r="AP4049" s="148">
        <v>15</v>
      </c>
      <c r="AQ4049" s="140">
        <v>15</v>
      </c>
      <c r="AS4049" s="42">
        <f t="shared" si="570"/>
        <v>1802.7373792695851</v>
      </c>
      <c r="AT4049" s="101">
        <f t="shared" si="571"/>
        <v>0</v>
      </c>
      <c r="AU4049" s="42">
        <f t="shared" si="572"/>
        <v>1802.7373792695851</v>
      </c>
      <c r="AV4049" s="42">
        <f t="shared" si="573"/>
        <v>2363.8053547649356</v>
      </c>
      <c r="AW4049" s="102">
        <f t="shared" si="574"/>
        <v>431</v>
      </c>
      <c r="AX4049" s="43">
        <f t="shared" si="567"/>
        <v>0.75</v>
      </c>
      <c r="AY4049" s="43" t="str">
        <f t="shared" si="575"/>
        <v>UTGS</v>
      </c>
    </row>
    <row r="4050" spans="1:51" hidden="1" x14ac:dyDescent="0.2">
      <c r="A4050" s="38">
        <v>4043</v>
      </c>
      <c r="B4050" t="s">
        <v>362</v>
      </c>
      <c r="C4050" t="s">
        <v>289</v>
      </c>
      <c r="D4050">
        <v>320</v>
      </c>
      <c r="E4050" t="s">
        <v>1245</v>
      </c>
      <c r="F4050">
        <v>0.25</v>
      </c>
      <c r="G4050" t="str">
        <f>LOOKUP(F4050,{0,6,45},{"F","L","H"})</f>
        <v>F</v>
      </c>
      <c r="H4050" t="s">
        <v>5511</v>
      </c>
      <c r="I4050" s="43" t="str">
        <f>IFERROR(VLOOKUP(#REF!,#REF!,2,FALSE),"No")</f>
        <v>No</v>
      </c>
      <c r="J4050" s="139">
        <v>0.75</v>
      </c>
      <c r="K4050" s="148">
        <v>20</v>
      </c>
      <c r="L4050" s="148"/>
      <c r="M4050" s="148"/>
      <c r="N4050" s="148"/>
      <c r="O4050" s="148"/>
      <c r="P4050" s="148"/>
      <c r="Q4050" s="148"/>
      <c r="R4050" s="148"/>
      <c r="S4050" s="148"/>
      <c r="T4050" s="148"/>
      <c r="U4050" s="148"/>
      <c r="V4050" s="148"/>
      <c r="W4050" s="148"/>
      <c r="X4050" s="139">
        <v>2</v>
      </c>
      <c r="Y4050" s="148">
        <v>1000</v>
      </c>
      <c r="Z4050" s="148"/>
      <c r="AA4050" s="148"/>
      <c r="AB4050" s="148"/>
      <c r="AC4050" s="148"/>
      <c r="AD4050" s="148"/>
      <c r="AE4050" s="148"/>
      <c r="AF4050" s="148"/>
      <c r="AG4050" s="148"/>
      <c r="AH4050" s="148"/>
      <c r="AI4050" s="148"/>
      <c r="AJ4050" s="148"/>
      <c r="AK4050" s="148"/>
      <c r="AL4050" s="139">
        <v>0</v>
      </c>
      <c r="AM4050" s="139">
        <v>0</v>
      </c>
      <c r="AN4050" s="148">
        <f t="shared" si="568"/>
        <v>1000</v>
      </c>
      <c r="AO4050" s="148">
        <f t="shared" si="569"/>
        <v>20</v>
      </c>
      <c r="AP4050" s="148">
        <v>14</v>
      </c>
      <c r="AQ4050" s="140">
        <v>14</v>
      </c>
      <c r="AS4050" s="42">
        <f t="shared" si="570"/>
        <v>1287.6695566211322</v>
      </c>
      <c r="AT4050" s="101">
        <f t="shared" si="571"/>
        <v>0</v>
      </c>
      <c r="AU4050" s="42">
        <f t="shared" si="572"/>
        <v>1287.6695566211322</v>
      </c>
      <c r="AV4050" s="42">
        <f t="shared" si="573"/>
        <v>2322.2115515338596</v>
      </c>
      <c r="AW4050" s="102">
        <f t="shared" si="574"/>
        <v>431</v>
      </c>
      <c r="AX4050" s="43">
        <f t="shared" si="567"/>
        <v>0.75</v>
      </c>
      <c r="AY4050" s="43" t="str">
        <f t="shared" si="575"/>
        <v>UTGS</v>
      </c>
    </row>
    <row r="4051" spans="1:51" hidden="1" x14ac:dyDescent="0.2">
      <c r="A4051" s="38">
        <v>4044</v>
      </c>
      <c r="B4051" t="s">
        <v>362</v>
      </c>
      <c r="C4051" t="s">
        <v>289</v>
      </c>
      <c r="D4051">
        <v>320</v>
      </c>
      <c r="E4051" t="s">
        <v>1236</v>
      </c>
      <c r="F4051">
        <v>0.25</v>
      </c>
      <c r="G4051" t="str">
        <f>LOOKUP(F4051,{0,6,45},{"F","L","H"})</f>
        <v>F</v>
      </c>
      <c r="H4051" t="s">
        <v>5512</v>
      </c>
      <c r="I4051" s="43" t="str">
        <f>IFERROR(VLOOKUP(#REF!,#REF!,2,FALSE),"No")</f>
        <v>No</v>
      </c>
      <c r="J4051" s="139">
        <v>0.5</v>
      </c>
      <c r="K4051" s="148">
        <v>36</v>
      </c>
      <c r="L4051" s="148"/>
      <c r="M4051" s="148"/>
      <c r="N4051" s="148"/>
      <c r="O4051" s="148"/>
      <c r="P4051" s="148"/>
      <c r="Q4051" s="148"/>
      <c r="R4051" s="148"/>
      <c r="S4051" s="148"/>
      <c r="T4051" s="148"/>
      <c r="U4051" s="148"/>
      <c r="V4051" s="148"/>
      <c r="W4051" s="148"/>
      <c r="X4051" s="139">
        <v>2</v>
      </c>
      <c r="Y4051" s="148">
        <v>1000</v>
      </c>
      <c r="Z4051" s="149"/>
      <c r="AA4051" s="148"/>
      <c r="AB4051" s="148"/>
      <c r="AC4051" s="148"/>
      <c r="AD4051" s="148"/>
      <c r="AE4051" s="148"/>
      <c r="AF4051" s="148"/>
      <c r="AG4051" s="148"/>
      <c r="AH4051" s="148"/>
      <c r="AI4051" s="148"/>
      <c r="AJ4051" s="148"/>
      <c r="AK4051" s="148"/>
      <c r="AL4051" s="139">
        <v>0</v>
      </c>
      <c r="AM4051" s="139">
        <v>0</v>
      </c>
      <c r="AN4051" s="148">
        <f t="shared" si="568"/>
        <v>1000</v>
      </c>
      <c r="AO4051" s="148">
        <f t="shared" si="569"/>
        <v>36</v>
      </c>
      <c r="AP4051" s="148">
        <v>10</v>
      </c>
      <c r="AQ4051" s="140">
        <v>10</v>
      </c>
      <c r="AS4051" s="42">
        <f t="shared" si="570"/>
        <v>2462.5252019180384</v>
      </c>
      <c r="AT4051" s="101">
        <f t="shared" si="571"/>
        <v>0</v>
      </c>
      <c r="AU4051" s="42">
        <f t="shared" si="572"/>
        <v>2462.5252019180384</v>
      </c>
      <c r="AV4051" s="42">
        <f t="shared" si="573"/>
        <v>3251.0961721474032</v>
      </c>
      <c r="AW4051" s="102">
        <f t="shared" si="574"/>
        <v>431</v>
      </c>
      <c r="AX4051" s="43">
        <f t="shared" si="567"/>
        <v>0.5</v>
      </c>
      <c r="AY4051" s="43" t="str">
        <f t="shared" si="575"/>
        <v>UTGS</v>
      </c>
    </row>
    <row r="4052" spans="1:51" hidden="1" x14ac:dyDescent="0.2">
      <c r="A4052" s="38">
        <v>4045</v>
      </c>
      <c r="B4052" t="s">
        <v>362</v>
      </c>
      <c r="C4052" t="s">
        <v>289</v>
      </c>
      <c r="D4052">
        <v>550</v>
      </c>
      <c r="E4052" t="s">
        <v>1245</v>
      </c>
      <c r="F4052">
        <v>2</v>
      </c>
      <c r="G4052" t="str">
        <f>LOOKUP(F4052,{0,6,45},{"F","L","H"})</f>
        <v>F</v>
      </c>
      <c r="H4052" t="s">
        <v>5513</v>
      </c>
      <c r="I4052" s="43" t="str">
        <f>IFERROR(VLOOKUP(#REF!,#REF!,2,FALSE),"No")</f>
        <v>No</v>
      </c>
      <c r="J4052" s="139">
        <v>0.75</v>
      </c>
      <c r="K4052" s="148">
        <v>160</v>
      </c>
      <c r="L4052" s="148"/>
      <c r="M4052" s="148"/>
      <c r="N4052" s="148"/>
      <c r="O4052" s="148"/>
      <c r="P4052" s="148"/>
      <c r="Q4052" s="148"/>
      <c r="R4052" s="148"/>
      <c r="S4052" s="148"/>
      <c r="T4052" s="148"/>
      <c r="U4052" s="148"/>
      <c r="V4052" s="148"/>
      <c r="W4052" s="148"/>
      <c r="X4052" s="139">
        <v>4</v>
      </c>
      <c r="Y4052" s="148">
        <v>1000</v>
      </c>
      <c r="Z4052" s="149"/>
      <c r="AA4052" s="148"/>
      <c r="AB4052" s="148"/>
      <c r="AC4052" s="148"/>
      <c r="AD4052" s="148"/>
      <c r="AE4052" s="148"/>
      <c r="AF4052" s="148"/>
      <c r="AG4052" s="148"/>
      <c r="AH4052" s="148"/>
      <c r="AI4052" s="148"/>
      <c r="AJ4052" s="148"/>
      <c r="AK4052" s="148"/>
      <c r="AL4052" s="139">
        <v>0</v>
      </c>
      <c r="AM4052" s="139">
        <v>0</v>
      </c>
      <c r="AN4052" s="148">
        <f t="shared" si="568"/>
        <v>1000</v>
      </c>
      <c r="AO4052" s="148">
        <f t="shared" si="569"/>
        <v>160</v>
      </c>
      <c r="AP4052" s="148">
        <v>4</v>
      </c>
      <c r="AQ4052" s="140">
        <v>4</v>
      </c>
      <c r="AS4052" s="42">
        <f t="shared" si="570"/>
        <v>10301.356452969058</v>
      </c>
      <c r="AT4052" s="101">
        <f t="shared" si="571"/>
        <v>0</v>
      </c>
      <c r="AU4052" s="42">
        <f t="shared" si="572"/>
        <v>10301.356452969058</v>
      </c>
      <c r="AV4052" s="42">
        <f t="shared" si="573"/>
        <v>9920.2404303685089</v>
      </c>
      <c r="AW4052" s="102">
        <f t="shared" si="574"/>
        <v>585.0096169344007</v>
      </c>
      <c r="AX4052" s="43">
        <f t="shared" si="567"/>
        <v>0.75</v>
      </c>
      <c r="AY4052" s="43" t="str">
        <f t="shared" si="575"/>
        <v>UTGS</v>
      </c>
    </row>
    <row r="4053" spans="1:51" hidden="1" x14ac:dyDescent="0.2">
      <c r="A4053" s="38">
        <v>4046</v>
      </c>
      <c r="B4053" t="s">
        <v>362</v>
      </c>
      <c r="C4053" t="s">
        <v>289</v>
      </c>
      <c r="D4053">
        <v>320</v>
      </c>
      <c r="E4053" t="s">
        <v>1245</v>
      </c>
      <c r="F4053">
        <v>0.25</v>
      </c>
      <c r="G4053" t="str">
        <f>LOOKUP(F4053,{0,6,45},{"F","L","H"})</f>
        <v>F</v>
      </c>
      <c r="H4053" t="s">
        <v>5514</v>
      </c>
      <c r="I4053" s="43" t="str">
        <f>IFERROR(VLOOKUP(#REF!,#REF!,2,FALSE),"No")</f>
        <v>No</v>
      </c>
      <c r="J4053" s="139">
        <v>0.75</v>
      </c>
      <c r="K4053" s="148">
        <v>45</v>
      </c>
      <c r="L4053" s="148"/>
      <c r="M4053" s="148"/>
      <c r="N4053" s="148"/>
      <c r="O4053" s="148"/>
      <c r="P4053" s="148"/>
      <c r="Q4053" s="148"/>
      <c r="R4053" s="148"/>
      <c r="S4053" s="148"/>
      <c r="T4053" s="148"/>
      <c r="U4053" s="148"/>
      <c r="V4053" s="148"/>
      <c r="W4053" s="148"/>
      <c r="X4053" s="139">
        <v>2</v>
      </c>
      <c r="Y4053" s="148">
        <v>1000</v>
      </c>
      <c r="Z4053" s="149"/>
      <c r="AA4053" s="148"/>
      <c r="AB4053" s="148"/>
      <c r="AC4053" s="148"/>
      <c r="AD4053" s="148"/>
      <c r="AE4053" s="148"/>
      <c r="AF4053" s="148"/>
      <c r="AG4053" s="148"/>
      <c r="AH4053" s="148"/>
      <c r="AI4053" s="148"/>
      <c r="AJ4053" s="148"/>
      <c r="AK4053" s="148"/>
      <c r="AL4053" s="139">
        <v>0</v>
      </c>
      <c r="AM4053" s="139">
        <v>0</v>
      </c>
      <c r="AN4053" s="148">
        <f t="shared" si="568"/>
        <v>1000</v>
      </c>
      <c r="AO4053" s="148">
        <f t="shared" si="569"/>
        <v>45</v>
      </c>
      <c r="AP4053" s="148">
        <v>8</v>
      </c>
      <c r="AQ4053" s="140">
        <v>8</v>
      </c>
      <c r="AS4053" s="42">
        <f t="shared" si="570"/>
        <v>2897.2565023975476</v>
      </c>
      <c r="AT4053" s="101">
        <f t="shared" si="571"/>
        <v>0</v>
      </c>
      <c r="AU4053" s="42">
        <f t="shared" si="572"/>
        <v>2897.2565023975476</v>
      </c>
      <c r="AV4053" s="42">
        <f t="shared" si="573"/>
        <v>4063.870215184254</v>
      </c>
      <c r="AW4053" s="102">
        <f t="shared" si="574"/>
        <v>431</v>
      </c>
      <c r="AX4053" s="43">
        <f t="shared" si="567"/>
        <v>0.75</v>
      </c>
      <c r="AY4053" s="43" t="str">
        <f t="shared" si="575"/>
        <v>UTGS</v>
      </c>
    </row>
    <row r="4054" spans="1:51" hidden="1" x14ac:dyDescent="0.2">
      <c r="A4054" s="38">
        <v>4047</v>
      </c>
      <c r="B4054" t="s">
        <v>362</v>
      </c>
      <c r="C4054" t="s">
        <v>289</v>
      </c>
      <c r="D4054">
        <v>500</v>
      </c>
      <c r="E4054" t="s">
        <v>1241</v>
      </c>
      <c r="F4054">
        <v>0.25</v>
      </c>
      <c r="G4054" t="str">
        <f>LOOKUP(F4054,{0,6,45},{"F","L","H"})</f>
        <v>F</v>
      </c>
      <c r="H4054" t="s">
        <v>5515</v>
      </c>
      <c r="I4054" s="43" t="str">
        <f>IFERROR(VLOOKUP(#REF!,#REF!,2,FALSE),"No")</f>
        <v>No</v>
      </c>
      <c r="J4054" s="139">
        <v>0.75</v>
      </c>
      <c r="K4054" s="148">
        <v>40</v>
      </c>
      <c r="L4054" s="148"/>
      <c r="M4054" s="148"/>
      <c r="N4054" s="148"/>
      <c r="O4054" s="148"/>
      <c r="P4054" s="148"/>
      <c r="Q4054" s="148"/>
      <c r="R4054" s="148"/>
      <c r="S4054" s="148"/>
      <c r="T4054" s="148"/>
      <c r="U4054" s="148"/>
      <c r="V4054" s="148"/>
      <c r="W4054" s="148"/>
      <c r="X4054" s="139">
        <v>2</v>
      </c>
      <c r="Y4054" s="148">
        <v>1000</v>
      </c>
      <c r="Z4054" s="148"/>
      <c r="AA4054" s="148"/>
      <c r="AB4054" s="148"/>
      <c r="AC4054" s="148"/>
      <c r="AD4054" s="148"/>
      <c r="AE4054" s="148"/>
      <c r="AF4054" s="148"/>
      <c r="AG4054" s="148"/>
      <c r="AH4054" s="148"/>
      <c r="AI4054" s="148"/>
      <c r="AJ4054" s="148"/>
      <c r="AK4054" s="148"/>
      <c r="AL4054" s="139">
        <v>0</v>
      </c>
      <c r="AM4054" s="139">
        <v>0</v>
      </c>
      <c r="AN4054" s="148">
        <f t="shared" si="568"/>
        <v>1000</v>
      </c>
      <c r="AO4054" s="148">
        <f t="shared" si="569"/>
        <v>40</v>
      </c>
      <c r="AP4054" s="148">
        <v>8</v>
      </c>
      <c r="AQ4054" s="140">
        <v>8</v>
      </c>
      <c r="AS4054" s="42">
        <f t="shared" si="570"/>
        <v>2575.3391132422644</v>
      </c>
      <c r="AT4054" s="101">
        <f t="shared" si="571"/>
        <v>0</v>
      </c>
      <c r="AU4054" s="42">
        <f t="shared" si="572"/>
        <v>2575.3391132422644</v>
      </c>
      <c r="AV4054" s="42">
        <f t="shared" si="573"/>
        <v>4063.870215184254</v>
      </c>
      <c r="AW4054" s="102">
        <f t="shared" si="574"/>
        <v>585.0096169344007</v>
      </c>
      <c r="AX4054" s="43">
        <f t="shared" si="567"/>
        <v>0.75</v>
      </c>
      <c r="AY4054" s="43" t="str">
        <f t="shared" si="575"/>
        <v>UTGS</v>
      </c>
    </row>
    <row r="4055" spans="1:51" hidden="1" x14ac:dyDescent="0.2">
      <c r="A4055" s="38">
        <v>4048</v>
      </c>
      <c r="B4055" t="s">
        <v>5806</v>
      </c>
      <c r="C4055" t="s">
        <v>5746</v>
      </c>
      <c r="D4055">
        <v>12247</v>
      </c>
      <c r="E4055" t="s">
        <v>291</v>
      </c>
      <c r="F4055">
        <v>2</v>
      </c>
      <c r="G4055" t="str">
        <f>LOOKUP(F4055,{0,6,45},{"F","L","H"})</f>
        <v>F</v>
      </c>
      <c r="H4055" t="s">
        <v>1211</v>
      </c>
      <c r="I4055" s="43" t="str">
        <f>IFERROR(VLOOKUP(#REF!,#REF!,2,FALSE),"No")</f>
        <v>No</v>
      </c>
      <c r="J4055" s="139">
        <v>2</v>
      </c>
      <c r="K4055" s="148">
        <v>46</v>
      </c>
      <c r="L4055" s="148">
        <v>4</v>
      </c>
      <c r="M4055" s="148">
        <v>1</v>
      </c>
      <c r="N4055" s="148"/>
      <c r="O4055" s="148"/>
      <c r="P4055" s="148"/>
      <c r="Q4055" s="148"/>
      <c r="R4055" s="148"/>
      <c r="S4055" s="148"/>
      <c r="T4055" s="148"/>
      <c r="U4055" s="148"/>
      <c r="V4055" s="148"/>
      <c r="W4055" s="148"/>
      <c r="X4055" s="139">
        <v>4</v>
      </c>
      <c r="Y4055" s="148">
        <v>1000</v>
      </c>
      <c r="Z4055" s="148"/>
      <c r="AA4055" s="148"/>
      <c r="AB4055" s="148"/>
      <c r="AC4055" s="148"/>
      <c r="AD4055" s="148"/>
      <c r="AE4055" s="148"/>
      <c r="AF4055" s="148"/>
      <c r="AG4055" s="148"/>
      <c r="AH4055" s="148"/>
      <c r="AI4055" s="148"/>
      <c r="AJ4055" s="148"/>
      <c r="AK4055" s="148"/>
      <c r="AL4055" s="139">
        <v>0</v>
      </c>
      <c r="AM4055" s="139">
        <v>0</v>
      </c>
      <c r="AN4055" s="148">
        <f t="shared" si="568"/>
        <v>1000</v>
      </c>
      <c r="AO4055" s="148">
        <f t="shared" si="569"/>
        <v>47</v>
      </c>
      <c r="AP4055" s="148">
        <v>4</v>
      </c>
      <c r="AQ4055" s="140">
        <v>24</v>
      </c>
      <c r="AS4055" s="42">
        <f t="shared" si="570"/>
        <v>3433.78345805966</v>
      </c>
      <c r="AT4055" s="101">
        <f t="shared" si="571"/>
        <v>0</v>
      </c>
      <c r="AU4055" s="42">
        <f t="shared" si="572"/>
        <v>3433.78345805966</v>
      </c>
      <c r="AV4055" s="42">
        <f t="shared" si="573"/>
        <v>1653.3734050614182</v>
      </c>
      <c r="AW4055" s="102">
        <f t="shared" si="574"/>
        <v>10791.333333333334</v>
      </c>
      <c r="AX4055" s="43">
        <f t="shared" si="567"/>
        <v>2</v>
      </c>
      <c r="AY4055" s="43" t="str">
        <f t="shared" si="575"/>
        <v>UTTSS</v>
      </c>
    </row>
    <row r="4056" spans="1:51" hidden="1" x14ac:dyDescent="0.2">
      <c r="A4056" s="38">
        <v>4049</v>
      </c>
      <c r="B4056" t="s">
        <v>362</v>
      </c>
      <c r="C4056" t="s">
        <v>289</v>
      </c>
      <c r="D4056">
        <v>550</v>
      </c>
      <c r="E4056" t="s">
        <v>1247</v>
      </c>
      <c r="F4056">
        <v>2</v>
      </c>
      <c r="G4056" t="str">
        <f>LOOKUP(F4056,{0,6,45},{"F","L","H"})</f>
        <v>F</v>
      </c>
      <c r="H4056" t="s">
        <v>5516</v>
      </c>
      <c r="I4056" s="43" t="str">
        <f>IFERROR(VLOOKUP(#REF!,#REF!,2,FALSE),"No")</f>
        <v>No</v>
      </c>
      <c r="J4056" s="139">
        <v>0.75</v>
      </c>
      <c r="K4056" s="148">
        <v>10</v>
      </c>
      <c r="L4056" s="148"/>
      <c r="M4056" s="148"/>
      <c r="N4056" s="148"/>
      <c r="O4056" s="148"/>
      <c r="P4056" s="148"/>
      <c r="Q4056" s="148"/>
      <c r="R4056" s="148"/>
      <c r="S4056" s="148"/>
      <c r="T4056" s="148"/>
      <c r="U4056" s="148"/>
      <c r="V4056" s="148"/>
      <c r="W4056" s="148"/>
      <c r="X4056" s="139">
        <v>2</v>
      </c>
      <c r="Y4056" s="148">
        <v>667.91</v>
      </c>
      <c r="Z4056" s="148">
        <v>4</v>
      </c>
      <c r="AA4056" s="148">
        <v>332.09</v>
      </c>
      <c r="AB4056" s="148"/>
      <c r="AC4056" s="148"/>
      <c r="AD4056" s="148"/>
      <c r="AE4056" s="148"/>
      <c r="AF4056" s="148"/>
      <c r="AG4056" s="148"/>
      <c r="AH4056" s="148"/>
      <c r="AI4056" s="148"/>
      <c r="AJ4056" s="148"/>
      <c r="AK4056" s="148"/>
      <c r="AL4056" s="139">
        <v>0</v>
      </c>
      <c r="AM4056" s="139">
        <v>0</v>
      </c>
      <c r="AN4056" s="148">
        <f t="shared" si="568"/>
        <v>1000</v>
      </c>
      <c r="AO4056" s="148">
        <f t="shared" si="569"/>
        <v>10</v>
      </c>
      <c r="AP4056" s="148">
        <v>9</v>
      </c>
      <c r="AQ4056" s="140">
        <v>27</v>
      </c>
      <c r="AS4056" s="42">
        <f t="shared" si="570"/>
        <v>643.83477831056609</v>
      </c>
      <c r="AT4056" s="101">
        <f t="shared" si="571"/>
        <v>0</v>
      </c>
      <c r="AU4056" s="42">
        <f t="shared" si="572"/>
        <v>643.83477831056609</v>
      </c>
      <c r="AV4056" s="42">
        <f t="shared" si="573"/>
        <v>1292.2980378323716</v>
      </c>
      <c r="AW4056" s="102">
        <f t="shared" si="574"/>
        <v>585.0096169344007</v>
      </c>
      <c r="AX4056" s="43">
        <f t="shared" si="567"/>
        <v>0.75</v>
      </c>
      <c r="AY4056" s="43" t="str">
        <f t="shared" si="575"/>
        <v>UTGS</v>
      </c>
    </row>
    <row r="4057" spans="1:51" hidden="1" x14ac:dyDescent="0.2">
      <c r="A4057" s="38">
        <v>4050</v>
      </c>
      <c r="B4057" t="s">
        <v>362</v>
      </c>
      <c r="C4057" t="s">
        <v>289</v>
      </c>
      <c r="D4057">
        <v>320</v>
      </c>
      <c r="E4057" t="s">
        <v>1245</v>
      </c>
      <c r="F4057">
        <v>0.25</v>
      </c>
      <c r="G4057" t="str">
        <f>LOOKUP(F4057,{0,6,45},{"F","L","H"})</f>
        <v>F</v>
      </c>
      <c r="H4057" t="s">
        <v>5517</v>
      </c>
      <c r="I4057" s="43" t="str">
        <f>IFERROR(VLOOKUP(#REF!,#REF!,2,FALSE),"No")</f>
        <v>No</v>
      </c>
      <c r="J4057" s="139">
        <v>0.75</v>
      </c>
      <c r="K4057" s="148">
        <v>38</v>
      </c>
      <c r="L4057" s="148"/>
      <c r="M4057" s="148"/>
      <c r="N4057" s="148"/>
      <c r="O4057" s="148"/>
      <c r="P4057" s="148"/>
      <c r="Q4057" s="148"/>
      <c r="R4057" s="148"/>
      <c r="S4057" s="148"/>
      <c r="T4057" s="148"/>
      <c r="U4057" s="148"/>
      <c r="V4057" s="148"/>
      <c r="W4057" s="148"/>
      <c r="X4057" s="139">
        <v>2</v>
      </c>
      <c r="Y4057" s="148">
        <v>1000</v>
      </c>
      <c r="Z4057" s="148"/>
      <c r="AA4057" s="148"/>
      <c r="AB4057" s="148"/>
      <c r="AC4057" s="148"/>
      <c r="AD4057" s="148"/>
      <c r="AE4057" s="148"/>
      <c r="AF4057" s="148"/>
      <c r="AG4057" s="148"/>
      <c r="AH4057" s="148"/>
      <c r="AI4057" s="148"/>
      <c r="AJ4057" s="148"/>
      <c r="AK4057" s="148"/>
      <c r="AL4057" s="139">
        <v>0</v>
      </c>
      <c r="AM4057" s="139">
        <v>0</v>
      </c>
      <c r="AN4057" s="148">
        <f t="shared" si="568"/>
        <v>1000</v>
      </c>
      <c r="AO4057" s="148">
        <f t="shared" si="569"/>
        <v>38</v>
      </c>
      <c r="AP4057" s="148">
        <v>8</v>
      </c>
      <c r="AQ4057" s="140">
        <v>8</v>
      </c>
      <c r="AS4057" s="42">
        <f t="shared" si="570"/>
        <v>2446.5721575801513</v>
      </c>
      <c r="AT4057" s="101">
        <f t="shared" si="571"/>
        <v>0</v>
      </c>
      <c r="AU4057" s="42">
        <f t="shared" si="572"/>
        <v>2446.5721575801513</v>
      </c>
      <c r="AV4057" s="42">
        <f t="shared" si="573"/>
        <v>4063.870215184254</v>
      </c>
      <c r="AW4057" s="102">
        <f t="shared" si="574"/>
        <v>431</v>
      </c>
      <c r="AX4057" s="43">
        <f t="shared" si="567"/>
        <v>0.75</v>
      </c>
      <c r="AY4057" s="43" t="str">
        <f t="shared" si="575"/>
        <v>UTGS</v>
      </c>
    </row>
    <row r="4058" spans="1:51" hidden="1" x14ac:dyDescent="0.2">
      <c r="A4058" s="38">
        <v>4051</v>
      </c>
      <c r="B4058" t="s">
        <v>362</v>
      </c>
      <c r="C4058" t="s">
        <v>289</v>
      </c>
      <c r="D4058">
        <v>550</v>
      </c>
      <c r="E4058" t="s">
        <v>1245</v>
      </c>
      <c r="F4058">
        <v>2</v>
      </c>
      <c r="G4058" t="str">
        <f>LOOKUP(F4058,{0,6,45},{"F","L","H"})</f>
        <v>F</v>
      </c>
      <c r="H4058" t="s">
        <v>5518</v>
      </c>
      <c r="I4058" s="43" t="str">
        <f>IFERROR(VLOOKUP(#REF!,#REF!,2,FALSE),"No")</f>
        <v>No</v>
      </c>
      <c r="J4058" s="149">
        <v>0.75</v>
      </c>
      <c r="K4058" s="148">
        <v>55</v>
      </c>
      <c r="L4058" s="148"/>
      <c r="M4058" s="148"/>
      <c r="N4058" s="148"/>
      <c r="O4058" s="148"/>
      <c r="P4058" s="148"/>
      <c r="Q4058" s="148"/>
      <c r="R4058" s="148"/>
      <c r="S4058" s="148"/>
      <c r="T4058" s="148"/>
      <c r="U4058" s="148"/>
      <c r="V4058" s="148"/>
      <c r="W4058" s="148"/>
      <c r="X4058" s="139">
        <v>0.75</v>
      </c>
      <c r="Y4058" s="148">
        <v>204.12</v>
      </c>
      <c r="Z4058" s="149">
        <v>2</v>
      </c>
      <c r="AA4058" s="148">
        <v>791.06</v>
      </c>
      <c r="AB4058" s="149">
        <v>4</v>
      </c>
      <c r="AC4058" s="148">
        <v>4.8099999999999996</v>
      </c>
      <c r="AD4058" s="148"/>
      <c r="AE4058" s="148"/>
      <c r="AF4058" s="148"/>
      <c r="AG4058" s="148"/>
      <c r="AH4058" s="148"/>
      <c r="AI4058" s="148"/>
      <c r="AJ4058" s="148"/>
      <c r="AK4058" s="148"/>
      <c r="AL4058" s="139">
        <v>0</v>
      </c>
      <c r="AM4058" s="139">
        <v>0</v>
      </c>
      <c r="AN4058" s="148">
        <f t="shared" si="568"/>
        <v>999.9899999999999</v>
      </c>
      <c r="AO4058" s="148">
        <f t="shared" si="569"/>
        <v>55</v>
      </c>
      <c r="AP4058" s="148">
        <v>4</v>
      </c>
      <c r="AQ4058" s="140">
        <v>40</v>
      </c>
      <c r="AS4058" s="42">
        <f t="shared" si="570"/>
        <v>3541.0912807081136</v>
      </c>
      <c r="AT4058" s="101">
        <f t="shared" si="571"/>
        <v>0</v>
      </c>
      <c r="AU4058" s="42">
        <f t="shared" si="572"/>
        <v>3541.0912807081136</v>
      </c>
      <c r="AV4058" s="42">
        <f t="shared" si="573"/>
        <v>852.30884779642054</v>
      </c>
      <c r="AW4058" s="102">
        <f t="shared" si="574"/>
        <v>585.0096169344007</v>
      </c>
      <c r="AX4058" s="43">
        <f t="shared" si="567"/>
        <v>0.75</v>
      </c>
      <c r="AY4058" s="43" t="str">
        <f t="shared" si="575"/>
        <v>UTGS</v>
      </c>
    </row>
    <row r="4059" spans="1:51" hidden="1" x14ac:dyDescent="0.2">
      <c r="A4059" s="38">
        <v>4052</v>
      </c>
      <c r="B4059" t="s">
        <v>362</v>
      </c>
      <c r="C4059" t="s">
        <v>289</v>
      </c>
      <c r="D4059">
        <v>550</v>
      </c>
      <c r="E4059" t="s">
        <v>1245</v>
      </c>
      <c r="F4059">
        <v>2</v>
      </c>
      <c r="G4059" t="str">
        <f>LOOKUP(F4059,{0,6,45},{"F","L","H"})</f>
        <v>F</v>
      </c>
      <c r="H4059" t="s">
        <v>5519</v>
      </c>
      <c r="I4059" s="43" t="str">
        <f>IFERROR(VLOOKUP(#REF!,#REF!,2,FALSE),"No")</f>
        <v>No</v>
      </c>
      <c r="J4059" s="139">
        <v>0.75</v>
      </c>
      <c r="K4059" s="148">
        <v>47</v>
      </c>
      <c r="L4059" s="148"/>
      <c r="M4059" s="148"/>
      <c r="N4059" s="148"/>
      <c r="O4059" s="148"/>
      <c r="P4059" s="148"/>
      <c r="Q4059" s="148"/>
      <c r="R4059" s="148"/>
      <c r="S4059" s="148"/>
      <c r="T4059" s="148"/>
      <c r="U4059" s="148"/>
      <c r="V4059" s="148"/>
      <c r="W4059" s="148"/>
      <c r="X4059" s="139">
        <v>0.75</v>
      </c>
      <c r="Y4059" s="148">
        <v>109</v>
      </c>
      <c r="Z4059" s="149">
        <v>2</v>
      </c>
      <c r="AA4059" s="148">
        <v>101.55</v>
      </c>
      <c r="AB4059" s="148">
        <v>4</v>
      </c>
      <c r="AC4059" s="148">
        <v>789.45</v>
      </c>
      <c r="AD4059" s="148"/>
      <c r="AE4059" s="148"/>
      <c r="AF4059" s="148"/>
      <c r="AG4059" s="148"/>
      <c r="AH4059" s="148"/>
      <c r="AI4059" s="148"/>
      <c r="AJ4059" s="148"/>
      <c r="AK4059" s="148"/>
      <c r="AL4059" s="139">
        <v>0</v>
      </c>
      <c r="AM4059" s="139">
        <v>0</v>
      </c>
      <c r="AN4059" s="148">
        <f t="shared" si="568"/>
        <v>1000</v>
      </c>
      <c r="AO4059" s="148">
        <f t="shared" si="569"/>
        <v>47</v>
      </c>
      <c r="AP4059" s="148">
        <v>5</v>
      </c>
      <c r="AQ4059" s="140">
        <v>41</v>
      </c>
      <c r="AS4059" s="42">
        <f t="shared" si="570"/>
        <v>3026.0234580596607</v>
      </c>
      <c r="AT4059" s="101">
        <f t="shared" si="571"/>
        <v>0</v>
      </c>
      <c r="AU4059" s="42">
        <f t="shared" si="572"/>
        <v>3026.0234580596607</v>
      </c>
      <c r="AV4059" s="42">
        <f t="shared" si="573"/>
        <v>951.15946881643993</v>
      </c>
      <c r="AW4059" s="102">
        <f t="shared" si="574"/>
        <v>585.0096169344007</v>
      </c>
      <c r="AX4059" s="43">
        <f t="shared" si="567"/>
        <v>0.75</v>
      </c>
      <c r="AY4059" s="43" t="str">
        <f t="shared" si="575"/>
        <v>UTGS</v>
      </c>
    </row>
    <row r="4060" spans="1:51" hidden="1" x14ac:dyDescent="0.2">
      <c r="A4060" s="38">
        <v>4053</v>
      </c>
      <c r="B4060" t="s">
        <v>362</v>
      </c>
      <c r="C4060" t="s">
        <v>289</v>
      </c>
      <c r="D4060">
        <v>550</v>
      </c>
      <c r="E4060" t="s">
        <v>1245</v>
      </c>
      <c r="F4060">
        <v>2</v>
      </c>
      <c r="G4060" t="str">
        <f>LOOKUP(F4060,{0,6,45},{"F","L","H"})</f>
        <v>F</v>
      </c>
      <c r="H4060" t="s">
        <v>5520</v>
      </c>
      <c r="I4060" s="43" t="str">
        <f>IFERROR(VLOOKUP(#REF!,#REF!,2,FALSE),"No")</f>
        <v>No</v>
      </c>
      <c r="J4060" s="139">
        <v>0.75</v>
      </c>
      <c r="K4060" s="148">
        <v>14</v>
      </c>
      <c r="L4060" s="148"/>
      <c r="M4060" s="148"/>
      <c r="N4060" s="148"/>
      <c r="O4060" s="148"/>
      <c r="P4060" s="148"/>
      <c r="Q4060" s="148"/>
      <c r="R4060" s="148"/>
      <c r="S4060" s="148"/>
      <c r="T4060" s="148"/>
      <c r="U4060" s="148"/>
      <c r="V4060" s="148"/>
      <c r="W4060" s="148"/>
      <c r="X4060" s="139">
        <v>0.75</v>
      </c>
      <c r="Y4060" s="148">
        <v>182.16</v>
      </c>
      <c r="Z4060" s="148">
        <v>2</v>
      </c>
      <c r="AA4060" s="148">
        <v>592.26</v>
      </c>
      <c r="AB4060" s="148">
        <v>4</v>
      </c>
      <c r="AC4060" s="148">
        <v>225.58</v>
      </c>
      <c r="AD4060" s="148"/>
      <c r="AE4060" s="148"/>
      <c r="AF4060" s="148"/>
      <c r="AG4060" s="148"/>
      <c r="AH4060" s="148"/>
      <c r="AI4060" s="148"/>
      <c r="AJ4060" s="148"/>
      <c r="AK4060" s="148"/>
      <c r="AL4060" s="139">
        <v>0</v>
      </c>
      <c r="AM4060" s="139">
        <v>0</v>
      </c>
      <c r="AN4060" s="148">
        <f t="shared" si="568"/>
        <v>1000</v>
      </c>
      <c r="AO4060" s="148">
        <f t="shared" si="569"/>
        <v>14</v>
      </c>
      <c r="AP4060" s="148">
        <v>5</v>
      </c>
      <c r="AQ4060" s="140">
        <v>50</v>
      </c>
      <c r="AS4060" s="42">
        <f t="shared" si="570"/>
        <v>901.36868963479253</v>
      </c>
      <c r="AT4060" s="101">
        <f t="shared" si="571"/>
        <v>0</v>
      </c>
      <c r="AU4060" s="42">
        <f t="shared" si="572"/>
        <v>901.36868963479253</v>
      </c>
      <c r="AV4060" s="42">
        <f t="shared" si="573"/>
        <v>710.18286242948056</v>
      </c>
      <c r="AW4060" s="102">
        <f t="shared" si="574"/>
        <v>585.0096169344007</v>
      </c>
      <c r="AX4060" s="43">
        <f t="shared" si="567"/>
        <v>0.75</v>
      </c>
      <c r="AY4060" s="43" t="str">
        <f t="shared" si="575"/>
        <v>UTGS</v>
      </c>
    </row>
    <row r="4061" spans="1:51" hidden="1" x14ac:dyDescent="0.2">
      <c r="A4061" s="38">
        <v>4054</v>
      </c>
      <c r="B4061" t="s">
        <v>5806</v>
      </c>
      <c r="C4061" t="s">
        <v>5746</v>
      </c>
      <c r="D4061">
        <v>6113</v>
      </c>
      <c r="E4061" t="s">
        <v>218</v>
      </c>
      <c r="F4061">
        <v>2</v>
      </c>
      <c r="G4061" t="str">
        <f>LOOKUP(F4061,{0,6,45},{"F","L","H"})</f>
        <v>F</v>
      </c>
      <c r="H4061" t="s">
        <v>1874</v>
      </c>
      <c r="I4061" s="43" t="str">
        <f>IFERROR(VLOOKUP(#REF!,#REF!,2,FALSE),"No")</f>
        <v>No</v>
      </c>
      <c r="J4061" s="139">
        <v>1.25</v>
      </c>
      <c r="K4061" s="148">
        <v>355</v>
      </c>
      <c r="L4061" s="148"/>
      <c r="M4061" s="148"/>
      <c r="N4061" s="148"/>
      <c r="O4061" s="148"/>
      <c r="P4061" s="148"/>
      <c r="Q4061" s="148"/>
      <c r="R4061" s="148"/>
      <c r="S4061" s="148"/>
      <c r="T4061" s="148"/>
      <c r="U4061" s="148"/>
      <c r="V4061" s="148"/>
      <c r="W4061" s="148"/>
      <c r="X4061" s="139">
        <v>3</v>
      </c>
      <c r="Y4061" s="148">
        <v>1000</v>
      </c>
      <c r="Z4061" s="148"/>
      <c r="AA4061" s="148"/>
      <c r="AB4061" s="148"/>
      <c r="AC4061" s="148"/>
      <c r="AD4061" s="148"/>
      <c r="AE4061" s="148"/>
      <c r="AF4061" s="148"/>
      <c r="AG4061" s="148"/>
      <c r="AH4061" s="148"/>
      <c r="AI4061" s="148"/>
      <c r="AJ4061" s="148"/>
      <c r="AK4061" s="148"/>
      <c r="AL4061" s="139">
        <v>0</v>
      </c>
      <c r="AM4061" s="139">
        <v>0</v>
      </c>
      <c r="AN4061" s="148">
        <f t="shared" si="568"/>
        <v>1000</v>
      </c>
      <c r="AO4061" s="148">
        <f t="shared" si="569"/>
        <v>355</v>
      </c>
      <c r="AP4061" s="148">
        <v>2</v>
      </c>
      <c r="AQ4061" s="140">
        <v>2</v>
      </c>
      <c r="AS4061" s="42">
        <f t="shared" si="570"/>
        <v>26452.284630025093</v>
      </c>
      <c r="AT4061" s="101">
        <f t="shared" si="571"/>
        <v>0</v>
      </c>
      <c r="AU4061" s="42">
        <f t="shared" si="572"/>
        <v>26452.284630025093</v>
      </c>
      <c r="AV4061" s="42">
        <f t="shared" si="573"/>
        <v>9915.4808607370178</v>
      </c>
      <c r="AW4061" s="102">
        <f t="shared" si="574"/>
        <v>3698.6666666666665</v>
      </c>
      <c r="AX4061" s="43">
        <f t="shared" si="567"/>
        <v>1.25</v>
      </c>
      <c r="AY4061" s="43" t="str">
        <f t="shared" si="575"/>
        <v>UTTSS</v>
      </c>
    </row>
    <row r="4062" spans="1:51" hidden="1" x14ac:dyDescent="0.2">
      <c r="A4062" s="38">
        <v>4055</v>
      </c>
      <c r="B4062" t="s">
        <v>5807</v>
      </c>
      <c r="C4062" t="s">
        <v>5746</v>
      </c>
      <c r="D4062">
        <v>25600</v>
      </c>
      <c r="E4062" t="s">
        <v>219</v>
      </c>
      <c r="F4062">
        <v>2</v>
      </c>
      <c r="G4062" t="str">
        <f>LOOKUP(F4062,{0,6,45},{"F","L","H"})</f>
        <v>F</v>
      </c>
      <c r="H4062" t="s">
        <v>1733</v>
      </c>
      <c r="I4062" s="43" t="str">
        <f>IFERROR(VLOOKUP(#REF!,#REF!,2,FALSE),"No")</f>
        <v>No</v>
      </c>
      <c r="J4062" s="139">
        <v>4</v>
      </c>
      <c r="K4062" s="148">
        <v>235</v>
      </c>
      <c r="L4062" s="148"/>
      <c r="M4062" s="148"/>
      <c r="N4062" s="148"/>
      <c r="O4062" s="148"/>
      <c r="P4062" s="148"/>
      <c r="Q4062" s="148"/>
      <c r="R4062" s="148"/>
      <c r="S4062" s="148"/>
      <c r="T4062" s="148"/>
      <c r="U4062" s="148"/>
      <c r="V4062" s="148"/>
      <c r="W4062" s="148"/>
      <c r="X4062" s="139">
        <v>2</v>
      </c>
      <c r="Y4062" s="148">
        <v>137.38</v>
      </c>
      <c r="Z4062" s="148">
        <v>4</v>
      </c>
      <c r="AA4062" s="148">
        <v>862.62</v>
      </c>
      <c r="AB4062" s="148"/>
      <c r="AC4062" s="148"/>
      <c r="AD4062" s="148"/>
      <c r="AE4062" s="148"/>
      <c r="AF4062" s="148"/>
      <c r="AG4062" s="148"/>
      <c r="AH4062" s="148"/>
      <c r="AI4062" s="148"/>
      <c r="AJ4062" s="148"/>
      <c r="AK4062" s="148"/>
      <c r="AL4062" s="139">
        <v>0</v>
      </c>
      <c r="AM4062" s="139">
        <v>0</v>
      </c>
      <c r="AN4062" s="148">
        <f t="shared" si="568"/>
        <v>1000</v>
      </c>
      <c r="AO4062" s="148">
        <f t="shared" si="569"/>
        <v>235</v>
      </c>
      <c r="AP4062" s="148">
        <v>17</v>
      </c>
      <c r="AQ4062" s="140">
        <v>29</v>
      </c>
      <c r="AS4062" s="42">
        <f t="shared" si="570"/>
        <v>17987.717290298304</v>
      </c>
      <c r="AT4062" s="101">
        <f t="shared" si="571"/>
        <v>0</v>
      </c>
      <c r="AU4062" s="42">
        <f t="shared" si="572"/>
        <v>17987.717290298304</v>
      </c>
      <c r="AV4062" s="42">
        <f t="shared" si="573"/>
        <v>1334.3430041887598</v>
      </c>
      <c r="AW4062" s="102">
        <f t="shared" si="574"/>
        <v>22191.599999999999</v>
      </c>
      <c r="AX4062" s="43">
        <f t="shared" si="567"/>
        <v>4</v>
      </c>
      <c r="AY4062" s="43" t="str">
        <f t="shared" si="575"/>
        <v>UTTSS</v>
      </c>
    </row>
    <row r="4063" spans="1:51" hidden="1" x14ac:dyDescent="0.2">
      <c r="A4063" s="38">
        <v>4056</v>
      </c>
      <c r="B4063" t="s">
        <v>362</v>
      </c>
      <c r="C4063" t="s">
        <v>289</v>
      </c>
      <c r="D4063">
        <v>550</v>
      </c>
      <c r="E4063" t="s">
        <v>1243</v>
      </c>
      <c r="F4063">
        <v>2</v>
      </c>
      <c r="G4063" t="str">
        <f>LOOKUP(F4063,{0,6,45},{"F","L","H"})</f>
        <v>F</v>
      </c>
      <c r="H4063" t="s">
        <v>2171</v>
      </c>
      <c r="I4063" s="43" t="str">
        <f>IFERROR(VLOOKUP(#REF!,#REF!,2,FALSE),"No")</f>
        <v>No</v>
      </c>
      <c r="J4063" s="139">
        <v>0.75</v>
      </c>
      <c r="K4063" s="148">
        <v>26</v>
      </c>
      <c r="L4063" s="148"/>
      <c r="M4063" s="148"/>
      <c r="N4063" s="148"/>
      <c r="O4063" s="148"/>
      <c r="P4063" s="148"/>
      <c r="Q4063" s="148"/>
      <c r="R4063" s="148"/>
      <c r="S4063" s="148"/>
      <c r="T4063" s="148"/>
      <c r="U4063" s="148"/>
      <c r="V4063" s="148"/>
      <c r="W4063" s="148"/>
      <c r="X4063" s="139">
        <v>2</v>
      </c>
      <c r="Y4063" s="148">
        <v>787.5</v>
      </c>
      <c r="Z4063" s="148">
        <v>4</v>
      </c>
      <c r="AA4063" s="148">
        <v>212.5</v>
      </c>
      <c r="AB4063" s="148"/>
      <c r="AC4063" s="148"/>
      <c r="AD4063" s="148"/>
      <c r="AE4063" s="148"/>
      <c r="AF4063" s="148"/>
      <c r="AG4063" s="148"/>
      <c r="AH4063" s="148"/>
      <c r="AI4063" s="148"/>
      <c r="AJ4063" s="148"/>
      <c r="AK4063" s="148"/>
      <c r="AL4063" s="139">
        <v>0</v>
      </c>
      <c r="AM4063" s="139">
        <v>0</v>
      </c>
      <c r="AN4063" s="148">
        <f t="shared" si="568"/>
        <v>1000</v>
      </c>
      <c r="AO4063" s="148">
        <f t="shared" si="569"/>
        <v>26</v>
      </c>
      <c r="AP4063" s="148">
        <v>9</v>
      </c>
      <c r="AQ4063" s="140">
        <v>72</v>
      </c>
      <c r="AS4063" s="42">
        <f t="shared" si="570"/>
        <v>1673.9704236074717</v>
      </c>
      <c r="AT4063" s="101">
        <f t="shared" si="571"/>
        <v>0</v>
      </c>
      <c r="AU4063" s="42">
        <f t="shared" si="572"/>
        <v>1673.9704236074717</v>
      </c>
      <c r="AV4063" s="42">
        <f t="shared" si="573"/>
        <v>472.70259335380592</v>
      </c>
      <c r="AW4063" s="102">
        <f t="shared" si="574"/>
        <v>585.0096169344007</v>
      </c>
      <c r="AX4063" s="43">
        <f t="shared" si="567"/>
        <v>0.75</v>
      </c>
      <c r="AY4063" s="43" t="str">
        <f t="shared" si="575"/>
        <v>UTGS</v>
      </c>
    </row>
    <row r="4064" spans="1:51" hidden="1" x14ac:dyDescent="0.2">
      <c r="A4064" s="38">
        <v>4057</v>
      </c>
      <c r="B4064" t="s">
        <v>362</v>
      </c>
      <c r="C4064" t="s">
        <v>289</v>
      </c>
      <c r="D4064">
        <v>550</v>
      </c>
      <c r="E4064" t="s">
        <v>1239</v>
      </c>
      <c r="F4064">
        <v>2</v>
      </c>
      <c r="G4064" t="str">
        <f>LOOKUP(F4064,{0,6,45},{"F","L","H"})</f>
        <v>F</v>
      </c>
      <c r="H4064" t="s">
        <v>5522</v>
      </c>
      <c r="I4064" s="43" t="str">
        <f>IFERROR(VLOOKUP(#REF!,#REF!,2,FALSE),"No")</f>
        <v>No</v>
      </c>
      <c r="J4064" s="139">
        <v>0.75</v>
      </c>
      <c r="K4064" s="148">
        <v>54</v>
      </c>
      <c r="L4064" s="148"/>
      <c r="M4064" s="148"/>
      <c r="N4064" s="148"/>
      <c r="O4064" s="148"/>
      <c r="P4064" s="148"/>
      <c r="Q4064" s="148"/>
      <c r="R4064" s="148"/>
      <c r="S4064" s="148"/>
      <c r="T4064" s="148"/>
      <c r="U4064" s="148"/>
      <c r="V4064" s="148"/>
      <c r="W4064" s="148"/>
      <c r="X4064" s="139">
        <v>2</v>
      </c>
      <c r="Y4064" s="148">
        <v>1000</v>
      </c>
      <c r="Z4064" s="148"/>
      <c r="AA4064" s="148"/>
      <c r="AB4064" s="148"/>
      <c r="AC4064" s="148"/>
      <c r="AD4064" s="148"/>
      <c r="AE4064" s="148"/>
      <c r="AF4064" s="148"/>
      <c r="AG4064" s="148"/>
      <c r="AH4064" s="148"/>
      <c r="AI4064" s="148"/>
      <c r="AJ4064" s="148"/>
      <c r="AK4064" s="148"/>
      <c r="AL4064" s="139">
        <v>0</v>
      </c>
      <c r="AM4064" s="139">
        <v>0</v>
      </c>
      <c r="AN4064" s="148">
        <f t="shared" si="568"/>
        <v>1000</v>
      </c>
      <c r="AO4064" s="148">
        <f t="shared" si="569"/>
        <v>54</v>
      </c>
      <c r="AP4064" s="148">
        <v>10</v>
      </c>
      <c r="AQ4064" s="140">
        <v>78</v>
      </c>
      <c r="AS4064" s="42">
        <f t="shared" si="570"/>
        <v>3476.707802877057</v>
      </c>
      <c r="AT4064" s="101">
        <f t="shared" si="571"/>
        <v>0</v>
      </c>
      <c r="AU4064" s="42">
        <f t="shared" si="572"/>
        <v>3476.707802877057</v>
      </c>
      <c r="AV4064" s="42">
        <f t="shared" si="573"/>
        <v>416.80720155735941</v>
      </c>
      <c r="AW4064" s="102">
        <f t="shared" si="574"/>
        <v>585.0096169344007</v>
      </c>
      <c r="AX4064" s="43">
        <f t="shared" si="567"/>
        <v>0.75</v>
      </c>
      <c r="AY4064" s="43" t="str">
        <f t="shared" si="575"/>
        <v>UTGS</v>
      </c>
    </row>
    <row r="4065" spans="1:51" hidden="1" x14ac:dyDescent="0.2">
      <c r="A4065" s="38">
        <v>4058</v>
      </c>
      <c r="B4065" t="s">
        <v>362</v>
      </c>
      <c r="C4065" t="s">
        <v>289</v>
      </c>
      <c r="D4065">
        <v>320</v>
      </c>
      <c r="E4065" t="s">
        <v>1245</v>
      </c>
      <c r="F4065">
        <v>0.25</v>
      </c>
      <c r="G4065" t="str">
        <f>LOOKUP(F4065,{0,6,45},{"F","L","H"})</f>
        <v>F</v>
      </c>
      <c r="H4065" t="s">
        <v>5523</v>
      </c>
      <c r="I4065" s="43" t="str">
        <f>IFERROR(VLOOKUP(#REF!,#REF!,2,FALSE),"No")</f>
        <v>No</v>
      </c>
      <c r="J4065" s="139">
        <v>0.75</v>
      </c>
      <c r="K4065" s="148">
        <v>28</v>
      </c>
      <c r="L4065" s="148"/>
      <c r="M4065" s="148"/>
      <c r="N4065" s="148"/>
      <c r="O4065" s="148"/>
      <c r="P4065" s="148"/>
      <c r="Q4065" s="148"/>
      <c r="R4065" s="148"/>
      <c r="S4065" s="148"/>
      <c r="T4065" s="148"/>
      <c r="U4065" s="148"/>
      <c r="V4065" s="148"/>
      <c r="W4065" s="148"/>
      <c r="X4065" s="139">
        <v>2</v>
      </c>
      <c r="Y4065" s="148">
        <v>1000</v>
      </c>
      <c r="Z4065" s="148"/>
      <c r="AA4065" s="148"/>
      <c r="AB4065" s="148"/>
      <c r="AC4065" s="148"/>
      <c r="AD4065" s="148"/>
      <c r="AE4065" s="148"/>
      <c r="AF4065" s="148"/>
      <c r="AG4065" s="148"/>
      <c r="AH4065" s="148"/>
      <c r="AI4065" s="148"/>
      <c r="AJ4065" s="148"/>
      <c r="AK4065" s="148"/>
      <c r="AL4065" s="139">
        <v>0</v>
      </c>
      <c r="AM4065" s="139">
        <v>0</v>
      </c>
      <c r="AN4065" s="148">
        <f t="shared" si="568"/>
        <v>1000</v>
      </c>
      <c r="AO4065" s="148">
        <f t="shared" si="569"/>
        <v>28</v>
      </c>
      <c r="AP4065" s="148">
        <v>8</v>
      </c>
      <c r="AQ4065" s="140">
        <v>8</v>
      </c>
      <c r="AS4065" s="42">
        <f t="shared" si="570"/>
        <v>1802.7373792695851</v>
      </c>
      <c r="AT4065" s="101">
        <f t="shared" si="571"/>
        <v>0</v>
      </c>
      <c r="AU4065" s="42">
        <f t="shared" si="572"/>
        <v>1802.7373792695851</v>
      </c>
      <c r="AV4065" s="42">
        <f t="shared" si="573"/>
        <v>4063.870215184254</v>
      </c>
      <c r="AW4065" s="102">
        <f t="shared" si="574"/>
        <v>431</v>
      </c>
      <c r="AX4065" s="43">
        <f t="shared" si="567"/>
        <v>0.75</v>
      </c>
      <c r="AY4065" s="43" t="str">
        <f t="shared" si="575"/>
        <v>UTGS</v>
      </c>
    </row>
    <row r="4066" spans="1:51" hidden="1" x14ac:dyDescent="0.2">
      <c r="A4066" s="38">
        <v>4059</v>
      </c>
      <c r="B4066" t="s">
        <v>5806</v>
      </c>
      <c r="C4066" t="s">
        <v>292</v>
      </c>
      <c r="D4066">
        <v>3897</v>
      </c>
      <c r="E4066" t="s">
        <v>217</v>
      </c>
      <c r="F4066">
        <v>2</v>
      </c>
      <c r="G4066" t="str">
        <f>LOOKUP(F4066,{0,6,45},{"F","L","H"})</f>
        <v>F</v>
      </c>
      <c r="H4066" t="s">
        <v>2106</v>
      </c>
      <c r="I4066" s="43" t="str">
        <f>IFERROR(VLOOKUP(#REF!,#REF!,2,FALSE),"No")</f>
        <v>No</v>
      </c>
      <c r="J4066" s="139">
        <v>1.25</v>
      </c>
      <c r="K4066" s="148">
        <v>251</v>
      </c>
      <c r="L4066" s="148"/>
      <c r="M4066" s="148"/>
      <c r="N4066" s="148"/>
      <c r="O4066" s="148"/>
      <c r="P4066" s="148"/>
      <c r="Q4066" s="148"/>
      <c r="R4066" s="148"/>
      <c r="S4066" s="148"/>
      <c r="T4066" s="148"/>
      <c r="U4066" s="148"/>
      <c r="V4066" s="148"/>
      <c r="W4066" s="148"/>
      <c r="X4066" s="139">
        <v>2</v>
      </c>
      <c r="Y4066" s="148">
        <v>466.71</v>
      </c>
      <c r="Z4066" s="149">
        <v>4</v>
      </c>
      <c r="AA4066" s="148">
        <v>533.29</v>
      </c>
      <c r="AB4066" s="149"/>
      <c r="AC4066" s="148"/>
      <c r="AD4066" s="148"/>
      <c r="AE4066" s="148"/>
      <c r="AF4066" s="148"/>
      <c r="AG4066" s="148"/>
      <c r="AH4066" s="148"/>
      <c r="AI4066" s="148"/>
      <c r="AJ4066" s="148"/>
      <c r="AK4066" s="148"/>
      <c r="AL4066" s="139">
        <v>0</v>
      </c>
      <c r="AM4066" s="139">
        <v>0</v>
      </c>
      <c r="AN4066" s="148">
        <f t="shared" si="568"/>
        <v>1000</v>
      </c>
      <c r="AO4066" s="148">
        <f t="shared" si="569"/>
        <v>251</v>
      </c>
      <c r="AP4066" s="148">
        <v>2</v>
      </c>
      <c r="AQ4066" s="140">
        <v>2</v>
      </c>
      <c r="AS4066" s="42">
        <f t="shared" si="570"/>
        <v>18702.882935595208</v>
      </c>
      <c r="AT4066" s="101">
        <f t="shared" si="571"/>
        <v>0</v>
      </c>
      <c r="AU4066" s="42">
        <f t="shared" si="572"/>
        <v>18702.882935595208</v>
      </c>
      <c r="AV4066" s="42">
        <f t="shared" si="573"/>
        <v>18167.325510737017</v>
      </c>
      <c r="AW4066" s="102">
        <f t="shared" si="574"/>
        <v>2145.6666666666665</v>
      </c>
      <c r="AX4066" s="43">
        <f t="shared" si="567"/>
        <v>1.25</v>
      </c>
      <c r="AY4066" s="43" t="str">
        <f t="shared" si="575"/>
        <v>UTFS</v>
      </c>
    </row>
    <row r="4067" spans="1:51" hidden="1" x14ac:dyDescent="0.2">
      <c r="A4067" s="38">
        <v>4060</v>
      </c>
      <c r="B4067" t="s">
        <v>362</v>
      </c>
      <c r="C4067" t="s">
        <v>289</v>
      </c>
      <c r="D4067">
        <v>550</v>
      </c>
      <c r="E4067" t="s">
        <v>1245</v>
      </c>
      <c r="F4067">
        <v>2</v>
      </c>
      <c r="G4067" t="str">
        <f>LOOKUP(F4067,{0,6,45},{"F","L","H"})</f>
        <v>F</v>
      </c>
      <c r="H4067" t="s">
        <v>5524</v>
      </c>
      <c r="I4067" s="43" t="str">
        <f>IFERROR(VLOOKUP(#REF!,#REF!,2,FALSE),"No")</f>
        <v>No</v>
      </c>
      <c r="J4067" s="139">
        <v>0.75</v>
      </c>
      <c r="K4067" s="148">
        <v>83</v>
      </c>
      <c r="L4067" s="148"/>
      <c r="M4067" s="148"/>
      <c r="N4067" s="148"/>
      <c r="O4067" s="148"/>
      <c r="P4067" s="148"/>
      <c r="Q4067" s="148"/>
      <c r="R4067" s="148"/>
      <c r="S4067" s="148"/>
      <c r="T4067" s="148"/>
      <c r="U4067" s="148"/>
      <c r="V4067" s="148"/>
      <c r="W4067" s="148"/>
      <c r="X4067" s="139">
        <v>2</v>
      </c>
      <c r="Y4067" s="148">
        <v>1000</v>
      </c>
      <c r="Z4067" s="148"/>
      <c r="AA4067" s="148"/>
      <c r="AB4067" s="148"/>
      <c r="AC4067" s="148"/>
      <c r="AD4067" s="148"/>
      <c r="AE4067" s="148"/>
      <c r="AF4067" s="148"/>
      <c r="AG4067" s="148"/>
      <c r="AH4067" s="148"/>
      <c r="AI4067" s="148"/>
      <c r="AJ4067" s="148"/>
      <c r="AK4067" s="148"/>
      <c r="AL4067" s="139">
        <v>0</v>
      </c>
      <c r="AM4067" s="139">
        <v>0</v>
      </c>
      <c r="AN4067" s="148">
        <f t="shared" si="568"/>
        <v>1000</v>
      </c>
      <c r="AO4067" s="148">
        <f t="shared" si="569"/>
        <v>83</v>
      </c>
      <c r="AP4067" s="148">
        <v>10</v>
      </c>
      <c r="AQ4067" s="140">
        <v>80</v>
      </c>
      <c r="AS4067" s="42">
        <f t="shared" si="570"/>
        <v>5343.8286599776984</v>
      </c>
      <c r="AT4067" s="101">
        <f t="shared" si="571"/>
        <v>0</v>
      </c>
      <c r="AU4067" s="42">
        <f t="shared" si="572"/>
        <v>5343.8286599776984</v>
      </c>
      <c r="AV4067" s="42">
        <f t="shared" si="573"/>
        <v>406.3870215184254</v>
      </c>
      <c r="AW4067" s="102">
        <f t="shared" si="574"/>
        <v>585.0096169344007</v>
      </c>
      <c r="AX4067" s="43">
        <f t="shared" si="567"/>
        <v>0.75</v>
      </c>
      <c r="AY4067" s="43" t="str">
        <f t="shared" si="575"/>
        <v>UTGS</v>
      </c>
    </row>
    <row r="4068" spans="1:51" hidden="1" x14ac:dyDescent="0.2">
      <c r="A4068" s="38">
        <v>4061</v>
      </c>
      <c r="B4068" t="s">
        <v>362</v>
      </c>
      <c r="C4068" t="s">
        <v>289</v>
      </c>
      <c r="D4068">
        <v>550</v>
      </c>
      <c r="E4068" t="s">
        <v>1245</v>
      </c>
      <c r="F4068">
        <v>2</v>
      </c>
      <c r="G4068" t="str">
        <f>LOOKUP(F4068,{0,6,45},{"F","L","H"})</f>
        <v>F</v>
      </c>
      <c r="H4068" t="s">
        <v>5525</v>
      </c>
      <c r="I4068" s="43" t="str">
        <f>IFERROR(VLOOKUP(#REF!,#REF!,2,FALSE),"No")</f>
        <v>No</v>
      </c>
      <c r="J4068" s="139">
        <v>0.75</v>
      </c>
      <c r="K4068" s="148">
        <v>31</v>
      </c>
      <c r="L4068" s="148"/>
      <c r="M4068" s="148"/>
      <c r="N4068" s="148"/>
      <c r="O4068" s="148"/>
      <c r="P4068" s="148"/>
      <c r="Q4068" s="148"/>
      <c r="R4068" s="148"/>
      <c r="S4068" s="148"/>
      <c r="T4068" s="148"/>
      <c r="U4068" s="148"/>
      <c r="V4068" s="148"/>
      <c r="W4068" s="148"/>
      <c r="X4068" s="139">
        <v>2</v>
      </c>
      <c r="Y4068" s="148">
        <v>1000</v>
      </c>
      <c r="Z4068" s="148"/>
      <c r="AA4068" s="148"/>
      <c r="AB4068" s="148"/>
      <c r="AC4068" s="148"/>
      <c r="AD4068" s="148"/>
      <c r="AE4068" s="148"/>
      <c r="AF4068" s="148"/>
      <c r="AG4068" s="148"/>
      <c r="AH4068" s="148"/>
      <c r="AI4068" s="148"/>
      <c r="AJ4068" s="148"/>
      <c r="AK4068" s="148"/>
      <c r="AL4068" s="139">
        <v>0</v>
      </c>
      <c r="AM4068" s="139">
        <v>0</v>
      </c>
      <c r="AN4068" s="148">
        <f t="shared" si="568"/>
        <v>1000</v>
      </c>
      <c r="AO4068" s="148">
        <f t="shared" si="569"/>
        <v>31</v>
      </c>
      <c r="AP4068" s="148">
        <v>7</v>
      </c>
      <c r="AQ4068" s="140">
        <v>84</v>
      </c>
      <c r="AS4068" s="42">
        <f t="shared" si="570"/>
        <v>1995.8878127627549</v>
      </c>
      <c r="AT4068" s="101">
        <f t="shared" si="571"/>
        <v>0</v>
      </c>
      <c r="AU4068" s="42">
        <f t="shared" si="572"/>
        <v>1995.8878127627549</v>
      </c>
      <c r="AV4068" s="42">
        <f t="shared" si="573"/>
        <v>387.03525858897655</v>
      </c>
      <c r="AW4068" s="102">
        <f t="shared" si="574"/>
        <v>585.0096169344007</v>
      </c>
      <c r="AX4068" s="43">
        <f t="shared" si="567"/>
        <v>0.75</v>
      </c>
      <c r="AY4068" s="43" t="str">
        <f t="shared" si="575"/>
        <v>UTGS</v>
      </c>
    </row>
    <row r="4069" spans="1:51" hidden="1" x14ac:dyDescent="0.2">
      <c r="A4069" s="38">
        <v>4062</v>
      </c>
      <c r="B4069" t="s">
        <v>362</v>
      </c>
      <c r="C4069" t="s">
        <v>289</v>
      </c>
      <c r="D4069">
        <v>320</v>
      </c>
      <c r="E4069" t="s">
        <v>1228</v>
      </c>
      <c r="F4069">
        <v>0.25</v>
      </c>
      <c r="G4069" t="str">
        <f>LOOKUP(F4069,{0,6,45},{"F","L","H"})</f>
        <v>F</v>
      </c>
      <c r="H4069" t="s">
        <v>5526</v>
      </c>
      <c r="I4069" s="43" t="str">
        <f>IFERROR(VLOOKUP(#REF!,#REF!,2,FALSE),"No")</f>
        <v>No</v>
      </c>
      <c r="J4069" s="139">
        <v>0.75</v>
      </c>
      <c r="K4069" s="148">
        <v>29</v>
      </c>
      <c r="L4069" s="148"/>
      <c r="M4069" s="148"/>
      <c r="N4069" s="148"/>
      <c r="O4069" s="148"/>
      <c r="P4069" s="148"/>
      <c r="Q4069" s="148"/>
      <c r="R4069" s="148"/>
      <c r="S4069" s="148"/>
      <c r="T4069" s="148"/>
      <c r="U4069" s="148"/>
      <c r="V4069" s="148"/>
      <c r="W4069" s="148"/>
      <c r="X4069" s="139">
        <v>2</v>
      </c>
      <c r="Y4069" s="148">
        <v>1000</v>
      </c>
      <c r="Z4069" s="149"/>
      <c r="AA4069" s="148"/>
      <c r="AB4069" s="148"/>
      <c r="AC4069" s="148"/>
      <c r="AD4069" s="148"/>
      <c r="AE4069" s="148"/>
      <c r="AF4069" s="148"/>
      <c r="AG4069" s="148"/>
      <c r="AH4069" s="148"/>
      <c r="AI4069" s="148"/>
      <c r="AJ4069" s="148"/>
      <c r="AK4069" s="148"/>
      <c r="AL4069" s="139">
        <v>0</v>
      </c>
      <c r="AM4069" s="139">
        <v>0</v>
      </c>
      <c r="AN4069" s="148">
        <f t="shared" si="568"/>
        <v>1000</v>
      </c>
      <c r="AO4069" s="148">
        <f t="shared" si="569"/>
        <v>29</v>
      </c>
      <c r="AP4069" s="148">
        <v>13</v>
      </c>
      <c r="AQ4069" s="140">
        <v>13</v>
      </c>
      <c r="AS4069" s="42">
        <f t="shared" si="570"/>
        <v>1867.1208571006416</v>
      </c>
      <c r="AT4069" s="101">
        <f t="shared" si="571"/>
        <v>0</v>
      </c>
      <c r="AU4069" s="42">
        <f t="shared" si="572"/>
        <v>1867.1208571006416</v>
      </c>
      <c r="AV4069" s="42">
        <f t="shared" si="573"/>
        <v>2500.8432093441561</v>
      </c>
      <c r="AW4069" s="102">
        <f t="shared" si="574"/>
        <v>431</v>
      </c>
      <c r="AX4069" s="43">
        <f t="shared" si="567"/>
        <v>0.75</v>
      </c>
      <c r="AY4069" s="43" t="str">
        <f t="shared" si="575"/>
        <v>UTGS</v>
      </c>
    </row>
    <row r="4070" spans="1:51" hidden="1" x14ac:dyDescent="0.2">
      <c r="A4070" s="38">
        <v>4063</v>
      </c>
      <c r="B4070" t="s">
        <v>362</v>
      </c>
      <c r="C4070" t="s">
        <v>289</v>
      </c>
      <c r="D4070">
        <v>320</v>
      </c>
      <c r="E4070" t="s">
        <v>1245</v>
      </c>
      <c r="F4070">
        <v>0.25</v>
      </c>
      <c r="G4070" t="str">
        <f>LOOKUP(F4070,{0,6,45},{"F","L","H"})</f>
        <v>F</v>
      </c>
      <c r="H4070" t="s">
        <v>5527</v>
      </c>
      <c r="I4070" s="43" t="str">
        <f>IFERROR(VLOOKUP(#REF!,#REF!,2,FALSE),"No")</f>
        <v>No</v>
      </c>
      <c r="J4070" s="139">
        <v>0.75</v>
      </c>
      <c r="K4070" s="148">
        <v>16</v>
      </c>
      <c r="L4070" s="148"/>
      <c r="M4070" s="148"/>
      <c r="N4070" s="148"/>
      <c r="O4070" s="148"/>
      <c r="P4070" s="148"/>
      <c r="Q4070" s="148"/>
      <c r="R4070" s="148"/>
      <c r="S4070" s="148"/>
      <c r="T4070" s="148"/>
      <c r="U4070" s="148"/>
      <c r="V4070" s="148"/>
      <c r="W4070" s="148"/>
      <c r="X4070" s="139">
        <v>2</v>
      </c>
      <c r="Y4070" s="148">
        <v>1000</v>
      </c>
      <c r="Z4070" s="148"/>
      <c r="AA4070" s="148"/>
      <c r="AB4070" s="148"/>
      <c r="AC4070" s="148"/>
      <c r="AD4070" s="148"/>
      <c r="AE4070" s="148"/>
      <c r="AF4070" s="148"/>
      <c r="AG4070" s="148"/>
      <c r="AH4070" s="148"/>
      <c r="AI4070" s="148"/>
      <c r="AJ4070" s="148"/>
      <c r="AK4070" s="148"/>
      <c r="AL4070" s="139">
        <v>0</v>
      </c>
      <c r="AM4070" s="139">
        <v>0</v>
      </c>
      <c r="AN4070" s="148">
        <f t="shared" si="568"/>
        <v>1000</v>
      </c>
      <c r="AO4070" s="148">
        <f t="shared" si="569"/>
        <v>16</v>
      </c>
      <c r="AP4070" s="148">
        <v>6</v>
      </c>
      <c r="AQ4070" s="140">
        <v>24</v>
      </c>
      <c r="AS4070" s="42">
        <f t="shared" si="570"/>
        <v>1030.1356452969058</v>
      </c>
      <c r="AT4070" s="101">
        <f t="shared" si="571"/>
        <v>0</v>
      </c>
      <c r="AU4070" s="42">
        <f t="shared" si="572"/>
        <v>1030.1356452969058</v>
      </c>
      <c r="AV4070" s="42">
        <f t="shared" si="573"/>
        <v>1354.623405061418</v>
      </c>
      <c r="AW4070" s="102">
        <f t="shared" si="574"/>
        <v>431</v>
      </c>
      <c r="AX4070" s="43">
        <f t="shared" si="567"/>
        <v>0.75</v>
      </c>
      <c r="AY4070" s="43" t="str">
        <f t="shared" si="575"/>
        <v>UTGS</v>
      </c>
    </row>
    <row r="4071" spans="1:51" hidden="1" x14ac:dyDescent="0.2">
      <c r="A4071" s="38">
        <v>4064</v>
      </c>
      <c r="B4071" t="s">
        <v>5806</v>
      </c>
      <c r="C4071" t="s">
        <v>289</v>
      </c>
      <c r="D4071">
        <v>21100</v>
      </c>
      <c r="E4071" t="s">
        <v>197</v>
      </c>
      <c r="F4071">
        <v>5</v>
      </c>
      <c r="G4071" t="str">
        <f>LOOKUP(F4071,{0,6,45},{"F","L","H"})</f>
        <v>F</v>
      </c>
      <c r="H4071" t="s">
        <v>1734</v>
      </c>
      <c r="I4071" s="43" t="str">
        <f>IFERROR(VLOOKUP(#REF!,#REF!,2,FALSE),"No")</f>
        <v>No</v>
      </c>
      <c r="J4071" s="139">
        <v>4</v>
      </c>
      <c r="K4071" s="148">
        <v>251</v>
      </c>
      <c r="L4071" s="148"/>
      <c r="M4071" s="148"/>
      <c r="N4071" s="148"/>
      <c r="O4071" s="148"/>
      <c r="P4071" s="148"/>
      <c r="Q4071" s="148"/>
      <c r="R4071" s="148"/>
      <c r="S4071" s="148"/>
      <c r="T4071" s="148"/>
      <c r="U4071" s="148"/>
      <c r="V4071" s="148"/>
      <c r="W4071" s="148"/>
      <c r="X4071" s="139">
        <v>2</v>
      </c>
      <c r="Y4071" s="148">
        <v>999</v>
      </c>
      <c r="Z4071" s="148">
        <v>4</v>
      </c>
      <c r="AA4071" s="148">
        <v>1</v>
      </c>
      <c r="AB4071" s="148"/>
      <c r="AC4071" s="148"/>
      <c r="AD4071" s="148"/>
      <c r="AE4071" s="148"/>
      <c r="AF4071" s="148"/>
      <c r="AG4071" s="148"/>
      <c r="AH4071" s="148"/>
      <c r="AI4071" s="148"/>
      <c r="AJ4071" s="148"/>
      <c r="AK4071" s="148"/>
      <c r="AL4071" s="139">
        <v>0</v>
      </c>
      <c r="AM4071" s="139">
        <v>0</v>
      </c>
      <c r="AN4071" s="148">
        <f t="shared" si="568"/>
        <v>1000</v>
      </c>
      <c r="AO4071" s="148">
        <f t="shared" si="569"/>
        <v>251</v>
      </c>
      <c r="AP4071" s="148">
        <v>6</v>
      </c>
      <c r="AQ4071" s="140">
        <v>28</v>
      </c>
      <c r="AS4071" s="42">
        <f t="shared" si="570"/>
        <v>19212.412935595206</v>
      </c>
      <c r="AT4071" s="101">
        <f t="shared" si="571"/>
        <v>0</v>
      </c>
      <c r="AU4071" s="42">
        <f t="shared" si="572"/>
        <v>19212.412935595206</v>
      </c>
      <c r="AV4071" s="42">
        <f t="shared" si="573"/>
        <v>1161.3618471955012</v>
      </c>
      <c r="AW4071" s="102">
        <f t="shared" si="574"/>
        <v>18747.149999999998</v>
      </c>
      <c r="AX4071" s="43">
        <f t="shared" si="567"/>
        <v>4</v>
      </c>
      <c r="AY4071" s="43" t="str">
        <f t="shared" si="575"/>
        <v>UTGS</v>
      </c>
    </row>
    <row r="4072" spans="1:51" hidden="1" x14ac:dyDescent="0.2">
      <c r="A4072" s="38">
        <v>4065</v>
      </c>
      <c r="B4072" t="s">
        <v>362</v>
      </c>
      <c r="C4072" t="s">
        <v>289</v>
      </c>
      <c r="D4072">
        <v>320</v>
      </c>
      <c r="E4072" t="s">
        <v>1245</v>
      </c>
      <c r="F4072">
        <v>0.25</v>
      </c>
      <c r="G4072" t="str">
        <f>LOOKUP(F4072,{0,6,45},{"F","L","H"})</f>
        <v>F</v>
      </c>
      <c r="H4072" t="s">
        <v>5529</v>
      </c>
      <c r="I4072" s="43" t="str">
        <f>IFERROR(VLOOKUP(#REF!,#REF!,2,FALSE),"No")</f>
        <v>No</v>
      </c>
      <c r="J4072" s="139">
        <v>0.75</v>
      </c>
      <c r="K4072" s="148">
        <v>71</v>
      </c>
      <c r="L4072" s="148"/>
      <c r="M4072" s="148"/>
      <c r="N4072" s="148"/>
      <c r="O4072" s="148"/>
      <c r="P4072" s="148"/>
      <c r="Q4072" s="148"/>
      <c r="R4072" s="148"/>
      <c r="S4072" s="148"/>
      <c r="T4072" s="148"/>
      <c r="U4072" s="148"/>
      <c r="V4072" s="148"/>
      <c r="W4072" s="148"/>
      <c r="X4072" s="139">
        <v>2</v>
      </c>
      <c r="Y4072" s="148">
        <v>1000</v>
      </c>
      <c r="Z4072" s="148"/>
      <c r="AA4072" s="148"/>
      <c r="AB4072" s="148"/>
      <c r="AC4072" s="148"/>
      <c r="AD4072" s="148"/>
      <c r="AE4072" s="148"/>
      <c r="AF4072" s="148"/>
      <c r="AG4072" s="148"/>
      <c r="AH4072" s="148"/>
      <c r="AI4072" s="148"/>
      <c r="AJ4072" s="148"/>
      <c r="AK4072" s="148"/>
      <c r="AL4072" s="139">
        <v>0</v>
      </c>
      <c r="AM4072" s="139">
        <v>0</v>
      </c>
      <c r="AN4072" s="148">
        <f t="shared" si="568"/>
        <v>1000</v>
      </c>
      <c r="AO4072" s="148">
        <f t="shared" si="569"/>
        <v>71</v>
      </c>
      <c r="AP4072" s="148">
        <v>6</v>
      </c>
      <c r="AQ4072" s="140">
        <v>6</v>
      </c>
      <c r="AS4072" s="42">
        <f t="shared" si="570"/>
        <v>4571.2269260050189</v>
      </c>
      <c r="AT4072" s="101">
        <f t="shared" si="571"/>
        <v>0</v>
      </c>
      <c r="AU4072" s="42">
        <f t="shared" si="572"/>
        <v>4571.2269260050189</v>
      </c>
      <c r="AV4072" s="42">
        <f t="shared" si="573"/>
        <v>5418.493620245672</v>
      </c>
      <c r="AW4072" s="102">
        <f t="shared" si="574"/>
        <v>431</v>
      </c>
      <c r="AX4072" s="43">
        <f t="shared" si="567"/>
        <v>0.75</v>
      </c>
      <c r="AY4072" s="43" t="str">
        <f t="shared" si="575"/>
        <v>UTGS</v>
      </c>
    </row>
    <row r="4073" spans="1:51" hidden="1" x14ac:dyDescent="0.2">
      <c r="A4073" s="38">
        <v>4066</v>
      </c>
      <c r="B4073" t="s">
        <v>5806</v>
      </c>
      <c r="C4073" t="s">
        <v>289</v>
      </c>
      <c r="D4073">
        <v>21100</v>
      </c>
      <c r="E4073" t="s">
        <v>197</v>
      </c>
      <c r="F4073">
        <v>5</v>
      </c>
      <c r="G4073" t="str">
        <f>LOOKUP(F4073,{0,6,45},{"F","L","H"})</f>
        <v>F</v>
      </c>
      <c r="H4073" t="s">
        <v>1737</v>
      </c>
      <c r="I4073" s="43" t="str">
        <f>IFERROR(VLOOKUP(#REF!,#REF!,2,FALSE),"No")</f>
        <v>No</v>
      </c>
      <c r="J4073" s="149">
        <v>2</v>
      </c>
      <c r="K4073" s="148">
        <v>36</v>
      </c>
      <c r="L4073" s="148"/>
      <c r="M4073" s="148"/>
      <c r="N4073" s="148"/>
      <c r="O4073" s="148"/>
      <c r="P4073" s="148"/>
      <c r="Q4073" s="148"/>
      <c r="R4073" s="148"/>
      <c r="S4073" s="148"/>
      <c r="T4073" s="148"/>
      <c r="U4073" s="148"/>
      <c r="V4073" s="148"/>
      <c r="W4073" s="148"/>
      <c r="X4073" s="139">
        <v>2</v>
      </c>
      <c r="Y4073" s="148">
        <v>717.59</v>
      </c>
      <c r="Z4073" s="148">
        <v>4</v>
      </c>
      <c r="AA4073" s="148">
        <v>282.41000000000003</v>
      </c>
      <c r="AB4073" s="148"/>
      <c r="AC4073" s="148"/>
      <c r="AD4073" s="148"/>
      <c r="AE4073" s="148"/>
      <c r="AF4073" s="148"/>
      <c r="AG4073" s="148"/>
      <c r="AH4073" s="148"/>
      <c r="AI4073" s="148"/>
      <c r="AJ4073" s="148"/>
      <c r="AK4073" s="148"/>
      <c r="AL4073" s="139">
        <v>0</v>
      </c>
      <c r="AM4073" s="139">
        <v>0</v>
      </c>
      <c r="AN4073" s="148">
        <f t="shared" si="568"/>
        <v>1000</v>
      </c>
      <c r="AO4073" s="148">
        <f t="shared" si="569"/>
        <v>36</v>
      </c>
      <c r="AP4073" s="148">
        <v>4</v>
      </c>
      <c r="AQ4073" s="140">
        <v>6</v>
      </c>
      <c r="AS4073" s="42">
        <f t="shared" si="570"/>
        <v>2627.4052019180376</v>
      </c>
      <c r="AT4073" s="101">
        <f t="shared" si="571"/>
        <v>0</v>
      </c>
      <c r="AU4073" s="42">
        <f t="shared" si="572"/>
        <v>2627.4052019180376</v>
      </c>
      <c r="AV4073" s="42">
        <f t="shared" si="573"/>
        <v>5755.9735702456719</v>
      </c>
      <c r="AW4073" s="102">
        <f t="shared" si="574"/>
        <v>18747.149999999998</v>
      </c>
      <c r="AX4073" s="43">
        <f t="shared" si="567"/>
        <v>2</v>
      </c>
      <c r="AY4073" s="43" t="str">
        <f t="shared" si="575"/>
        <v>UTGS</v>
      </c>
    </row>
    <row r="4074" spans="1:51" hidden="1" x14ac:dyDescent="0.2">
      <c r="A4074" s="38">
        <v>4067</v>
      </c>
      <c r="B4074" t="s">
        <v>362</v>
      </c>
      <c r="C4074" t="s">
        <v>289</v>
      </c>
      <c r="D4074">
        <v>320</v>
      </c>
      <c r="E4074" t="s">
        <v>1245</v>
      </c>
      <c r="F4074">
        <v>0.25</v>
      </c>
      <c r="G4074" t="str">
        <f>LOOKUP(F4074,{0,6,45},{"F","L","H"})</f>
        <v>F</v>
      </c>
      <c r="H4074" t="s">
        <v>5530</v>
      </c>
      <c r="I4074" s="43" t="str">
        <f>IFERROR(VLOOKUP(#REF!,#REF!,2,FALSE),"No")</f>
        <v>No</v>
      </c>
      <c r="J4074" s="139">
        <v>0.75</v>
      </c>
      <c r="K4074" s="148">
        <v>26</v>
      </c>
      <c r="L4074" s="148"/>
      <c r="M4074" s="148"/>
      <c r="N4074" s="148"/>
      <c r="O4074" s="148"/>
      <c r="P4074" s="148"/>
      <c r="Q4074" s="148"/>
      <c r="R4074" s="148"/>
      <c r="S4074" s="148"/>
      <c r="T4074" s="148"/>
      <c r="U4074" s="148"/>
      <c r="V4074" s="148"/>
      <c r="W4074" s="148"/>
      <c r="X4074" s="139">
        <v>2</v>
      </c>
      <c r="Y4074" s="148">
        <v>1000</v>
      </c>
      <c r="Z4074" s="148"/>
      <c r="AA4074" s="148"/>
      <c r="AB4074" s="148"/>
      <c r="AC4074" s="148"/>
      <c r="AD4074" s="148"/>
      <c r="AE4074" s="148"/>
      <c r="AF4074" s="148"/>
      <c r="AG4074" s="148"/>
      <c r="AH4074" s="148"/>
      <c r="AI4074" s="148"/>
      <c r="AJ4074" s="148"/>
      <c r="AK4074" s="148"/>
      <c r="AL4074" s="139">
        <v>0</v>
      </c>
      <c r="AM4074" s="139">
        <v>0</v>
      </c>
      <c r="AN4074" s="148">
        <f t="shared" si="568"/>
        <v>1000</v>
      </c>
      <c r="AO4074" s="148">
        <f t="shared" si="569"/>
        <v>26</v>
      </c>
      <c r="AP4074" s="148">
        <v>11</v>
      </c>
      <c r="AQ4074" s="140">
        <v>11</v>
      </c>
      <c r="AS4074" s="42">
        <f t="shared" si="570"/>
        <v>1673.9704236074717</v>
      </c>
      <c r="AT4074" s="101">
        <f t="shared" si="571"/>
        <v>0</v>
      </c>
      <c r="AU4074" s="42">
        <f t="shared" si="572"/>
        <v>1673.9704236074717</v>
      </c>
      <c r="AV4074" s="42">
        <f t="shared" si="573"/>
        <v>2955.5419746794573</v>
      </c>
      <c r="AW4074" s="102">
        <f t="shared" si="574"/>
        <v>431</v>
      </c>
      <c r="AX4074" s="43">
        <f t="shared" si="567"/>
        <v>0.75</v>
      </c>
      <c r="AY4074" s="43" t="str">
        <f t="shared" si="575"/>
        <v>UTGS</v>
      </c>
    </row>
    <row r="4075" spans="1:51" hidden="1" x14ac:dyDescent="0.2">
      <c r="A4075" s="38">
        <v>4068</v>
      </c>
      <c r="B4075" t="s">
        <v>362</v>
      </c>
      <c r="C4075" t="s">
        <v>289</v>
      </c>
      <c r="D4075">
        <v>320</v>
      </c>
      <c r="E4075" t="s">
        <v>1245</v>
      </c>
      <c r="F4075">
        <v>0.25</v>
      </c>
      <c r="G4075" t="str">
        <f>LOOKUP(F4075,{0,6,45},{"F","L","H"})</f>
        <v>F</v>
      </c>
      <c r="H4075" t="s">
        <v>5531</v>
      </c>
      <c r="I4075" s="43" t="str">
        <f>IFERROR(VLOOKUP(#REF!,#REF!,2,FALSE),"No")</f>
        <v>No</v>
      </c>
      <c r="J4075" s="139">
        <v>0.75</v>
      </c>
      <c r="K4075" s="148">
        <v>37</v>
      </c>
      <c r="L4075" s="148"/>
      <c r="M4075" s="148"/>
      <c r="N4075" s="148"/>
      <c r="O4075" s="148"/>
      <c r="P4075" s="148"/>
      <c r="Q4075" s="148"/>
      <c r="R4075" s="148"/>
      <c r="S4075" s="148"/>
      <c r="T4075" s="148"/>
      <c r="U4075" s="148"/>
      <c r="V4075" s="148"/>
      <c r="W4075" s="148"/>
      <c r="X4075" s="139">
        <v>2</v>
      </c>
      <c r="Y4075" s="148">
        <v>164.94</v>
      </c>
      <c r="Z4075" s="149">
        <v>4</v>
      </c>
      <c r="AA4075" s="148">
        <v>117</v>
      </c>
      <c r="AB4075" s="149">
        <v>6</v>
      </c>
      <c r="AC4075" s="148">
        <v>141.81</v>
      </c>
      <c r="AD4075" s="148">
        <v>8</v>
      </c>
      <c r="AE4075" s="148">
        <v>576.25</v>
      </c>
      <c r="AF4075" s="148"/>
      <c r="AG4075" s="148"/>
      <c r="AH4075" s="148"/>
      <c r="AI4075" s="148"/>
      <c r="AJ4075" s="148"/>
      <c r="AK4075" s="148"/>
      <c r="AL4075" s="139">
        <v>0</v>
      </c>
      <c r="AM4075" s="139">
        <v>0</v>
      </c>
      <c r="AN4075" s="148">
        <f t="shared" si="568"/>
        <v>1000</v>
      </c>
      <c r="AO4075" s="148">
        <f t="shared" si="569"/>
        <v>37</v>
      </c>
      <c r="AP4075" s="148">
        <v>5</v>
      </c>
      <c r="AQ4075" s="140">
        <v>5</v>
      </c>
      <c r="AS4075" s="42">
        <f t="shared" si="570"/>
        <v>2382.1886797490947</v>
      </c>
      <c r="AT4075" s="101">
        <f t="shared" si="571"/>
        <v>0</v>
      </c>
      <c r="AU4075" s="42">
        <f t="shared" si="572"/>
        <v>2382.1886797490947</v>
      </c>
      <c r="AV4075" s="42">
        <f t="shared" si="573"/>
        <v>12099.677584294808</v>
      </c>
      <c r="AW4075" s="102">
        <f t="shared" si="574"/>
        <v>431</v>
      </c>
      <c r="AX4075" s="43">
        <f t="shared" si="567"/>
        <v>0.75</v>
      </c>
      <c r="AY4075" s="43" t="str">
        <f t="shared" si="575"/>
        <v>UTGS</v>
      </c>
    </row>
    <row r="4076" spans="1:51" hidden="1" x14ac:dyDescent="0.2">
      <c r="A4076" s="38">
        <v>4069</v>
      </c>
      <c r="B4076" t="s">
        <v>5806</v>
      </c>
      <c r="C4076" t="s">
        <v>5746</v>
      </c>
      <c r="D4076">
        <v>21100</v>
      </c>
      <c r="E4076" t="s">
        <v>197</v>
      </c>
      <c r="F4076">
        <v>5</v>
      </c>
      <c r="G4076" t="str">
        <f>LOOKUP(F4076,{0,6,45},{"F","L","H"})</f>
        <v>F</v>
      </c>
      <c r="H4076" t="s">
        <v>1739</v>
      </c>
      <c r="I4076" s="43" t="str">
        <f>IFERROR(VLOOKUP(#REF!,#REF!,2,FALSE),"No")</f>
        <v>No</v>
      </c>
      <c r="J4076" s="139">
        <v>3</v>
      </c>
      <c r="K4076" s="148">
        <v>154</v>
      </c>
      <c r="L4076" s="148"/>
      <c r="M4076" s="148"/>
      <c r="N4076" s="148"/>
      <c r="O4076" s="148"/>
      <c r="P4076" s="148"/>
      <c r="Q4076" s="148"/>
      <c r="R4076" s="148"/>
      <c r="S4076" s="148"/>
      <c r="T4076" s="148"/>
      <c r="U4076" s="148"/>
      <c r="V4076" s="148"/>
      <c r="W4076" s="148"/>
      <c r="X4076" s="139">
        <v>4</v>
      </c>
      <c r="Y4076" s="148">
        <v>1000</v>
      </c>
      <c r="Z4076" s="149"/>
      <c r="AA4076" s="148"/>
      <c r="AB4076" s="149"/>
      <c r="AC4076" s="148"/>
      <c r="AD4076" s="148"/>
      <c r="AE4076" s="148"/>
      <c r="AF4076" s="148"/>
      <c r="AG4076" s="148"/>
      <c r="AH4076" s="148"/>
      <c r="AI4076" s="148"/>
      <c r="AJ4076" s="148"/>
      <c r="AK4076" s="148"/>
      <c r="AL4076" s="139">
        <v>0</v>
      </c>
      <c r="AM4076" s="139">
        <v>0</v>
      </c>
      <c r="AN4076" s="148">
        <f t="shared" si="568"/>
        <v>1000</v>
      </c>
      <c r="AO4076" s="148">
        <f t="shared" si="569"/>
        <v>154</v>
      </c>
      <c r="AP4076" s="148">
        <v>1</v>
      </c>
      <c r="AQ4076" s="140">
        <v>2</v>
      </c>
      <c r="AS4076" s="42">
        <f t="shared" si="570"/>
        <v>11239.455585982718</v>
      </c>
      <c r="AT4076" s="101">
        <f t="shared" si="571"/>
        <v>0</v>
      </c>
      <c r="AU4076" s="42">
        <f t="shared" si="572"/>
        <v>11239.455585982718</v>
      </c>
      <c r="AV4076" s="42">
        <f t="shared" si="573"/>
        <v>19840.480860737018</v>
      </c>
      <c r="AW4076" s="102">
        <f t="shared" si="574"/>
        <v>18747.149999999998</v>
      </c>
      <c r="AX4076" s="43">
        <f t="shared" si="567"/>
        <v>3</v>
      </c>
      <c r="AY4076" s="43" t="str">
        <f t="shared" si="575"/>
        <v>UTTSS</v>
      </c>
    </row>
    <row r="4077" spans="1:51" hidden="1" x14ac:dyDescent="0.2">
      <c r="A4077" s="38">
        <v>4070</v>
      </c>
      <c r="B4077" t="s">
        <v>362</v>
      </c>
      <c r="C4077" t="s">
        <v>289</v>
      </c>
      <c r="D4077">
        <v>320</v>
      </c>
      <c r="E4077" t="s">
        <v>1245</v>
      </c>
      <c r="F4077">
        <v>0.25</v>
      </c>
      <c r="G4077" t="str">
        <f>LOOKUP(F4077,{0,6,45},{"F","L","H"})</f>
        <v>F</v>
      </c>
      <c r="H4077" t="s">
        <v>5532</v>
      </c>
      <c r="I4077" s="43" t="str">
        <f>IFERROR(VLOOKUP(#REF!,#REF!,2,FALSE),"No")</f>
        <v>No</v>
      </c>
      <c r="J4077" s="139">
        <v>0.75</v>
      </c>
      <c r="K4077" s="148">
        <v>15</v>
      </c>
      <c r="L4077" s="148"/>
      <c r="M4077" s="148"/>
      <c r="N4077" s="148"/>
      <c r="O4077" s="148"/>
      <c r="P4077" s="148"/>
      <c r="Q4077" s="148"/>
      <c r="R4077" s="148"/>
      <c r="S4077" s="148"/>
      <c r="T4077" s="148"/>
      <c r="U4077" s="148"/>
      <c r="V4077" s="148"/>
      <c r="W4077" s="148"/>
      <c r="X4077" s="139">
        <v>2</v>
      </c>
      <c r="Y4077" s="148">
        <v>1000</v>
      </c>
      <c r="Z4077" s="148"/>
      <c r="AA4077" s="148"/>
      <c r="AB4077" s="148"/>
      <c r="AC4077" s="148"/>
      <c r="AD4077" s="148"/>
      <c r="AE4077" s="148"/>
      <c r="AF4077" s="148"/>
      <c r="AG4077" s="148"/>
      <c r="AH4077" s="148"/>
      <c r="AI4077" s="148"/>
      <c r="AJ4077" s="148"/>
      <c r="AK4077" s="148"/>
      <c r="AL4077" s="139">
        <v>0</v>
      </c>
      <c r="AM4077" s="139">
        <v>0</v>
      </c>
      <c r="AN4077" s="148">
        <f t="shared" si="568"/>
        <v>1000</v>
      </c>
      <c r="AO4077" s="148">
        <f t="shared" si="569"/>
        <v>15</v>
      </c>
      <c r="AP4077" s="148">
        <v>9</v>
      </c>
      <c r="AQ4077" s="140">
        <v>61</v>
      </c>
      <c r="AS4077" s="42">
        <f t="shared" si="570"/>
        <v>965.7521674658492</v>
      </c>
      <c r="AT4077" s="101">
        <f t="shared" si="571"/>
        <v>0</v>
      </c>
      <c r="AU4077" s="42">
        <f t="shared" si="572"/>
        <v>965.7521674658492</v>
      </c>
      <c r="AV4077" s="42">
        <f t="shared" si="573"/>
        <v>532.96658559793491</v>
      </c>
      <c r="AW4077" s="102">
        <f t="shared" si="574"/>
        <v>431</v>
      </c>
      <c r="AX4077" s="43">
        <f t="shared" si="567"/>
        <v>0.75</v>
      </c>
      <c r="AY4077" s="43" t="str">
        <f t="shared" si="575"/>
        <v>UTGS</v>
      </c>
    </row>
    <row r="4078" spans="1:51" hidden="1" x14ac:dyDescent="0.2">
      <c r="A4078" s="38">
        <v>4071</v>
      </c>
      <c r="B4078" t="s">
        <v>5806</v>
      </c>
      <c r="C4078" t="s">
        <v>292</v>
      </c>
      <c r="D4078">
        <v>6113</v>
      </c>
      <c r="E4078" t="s">
        <v>218</v>
      </c>
      <c r="F4078">
        <v>2</v>
      </c>
      <c r="G4078" t="str">
        <f>LOOKUP(F4078,{0,6,45},{"F","L","H"})</f>
        <v>F</v>
      </c>
      <c r="H4078" t="s">
        <v>1741</v>
      </c>
      <c r="I4078" s="43" t="str">
        <f>IFERROR(VLOOKUP(#REF!,#REF!,2,FALSE),"No")</f>
        <v>No</v>
      </c>
      <c r="J4078" s="139">
        <v>2</v>
      </c>
      <c r="K4078" s="148">
        <v>58</v>
      </c>
      <c r="L4078" s="148"/>
      <c r="M4078" s="148"/>
      <c r="N4078" s="148"/>
      <c r="O4078" s="148"/>
      <c r="P4078" s="148"/>
      <c r="Q4078" s="148"/>
      <c r="R4078" s="148"/>
      <c r="S4078" s="148"/>
      <c r="T4078" s="148"/>
      <c r="U4078" s="148"/>
      <c r="V4078" s="148"/>
      <c r="W4078" s="148"/>
      <c r="X4078" s="139">
        <v>2</v>
      </c>
      <c r="Y4078" s="148">
        <v>18.13</v>
      </c>
      <c r="Z4078" s="148">
        <v>3</v>
      </c>
      <c r="AA4078" s="148">
        <v>900.63</v>
      </c>
      <c r="AB4078" s="148">
        <v>4</v>
      </c>
      <c r="AC4078" s="148">
        <v>81.25</v>
      </c>
      <c r="AD4078" s="148"/>
      <c r="AE4078" s="148"/>
      <c r="AF4078" s="148"/>
      <c r="AG4078" s="148"/>
      <c r="AH4078" s="148"/>
      <c r="AI4078" s="148"/>
      <c r="AJ4078" s="148"/>
      <c r="AK4078" s="148"/>
      <c r="AL4078" s="139">
        <v>0</v>
      </c>
      <c r="AM4078" s="139">
        <v>0</v>
      </c>
      <c r="AN4078" s="148">
        <f t="shared" si="568"/>
        <v>1000.01</v>
      </c>
      <c r="AO4078" s="148">
        <f t="shared" si="569"/>
        <v>58</v>
      </c>
      <c r="AP4078" s="148">
        <v>1</v>
      </c>
      <c r="AQ4078" s="140">
        <v>1</v>
      </c>
      <c r="AS4078" s="42">
        <f t="shared" si="570"/>
        <v>4233.041714201283</v>
      </c>
      <c r="AT4078" s="101">
        <f t="shared" si="571"/>
        <v>0</v>
      </c>
      <c r="AU4078" s="42">
        <f t="shared" si="572"/>
        <v>4233.041714201283</v>
      </c>
      <c r="AV4078" s="42">
        <f t="shared" si="573"/>
        <v>21673.860931091251</v>
      </c>
      <c r="AW4078" s="102">
        <f t="shared" si="574"/>
        <v>3698.6666666666665</v>
      </c>
      <c r="AX4078" s="43">
        <f t="shared" si="567"/>
        <v>2</v>
      </c>
      <c r="AY4078" s="43" t="str">
        <f t="shared" si="575"/>
        <v>UTFS</v>
      </c>
    </row>
    <row r="4079" spans="1:51" hidden="1" x14ac:dyDescent="0.2">
      <c r="A4079" s="38">
        <v>4072</v>
      </c>
      <c r="B4079" t="s">
        <v>5807</v>
      </c>
      <c r="C4079" t="s">
        <v>5746</v>
      </c>
      <c r="D4079">
        <v>21100</v>
      </c>
      <c r="E4079" t="s">
        <v>197</v>
      </c>
      <c r="F4079">
        <v>5</v>
      </c>
      <c r="G4079" t="str">
        <f>LOOKUP(F4079,{0,6,45},{"F","L","H"})</f>
        <v>F</v>
      </c>
      <c r="H4079" t="s">
        <v>1043</v>
      </c>
      <c r="I4079" s="43" t="str">
        <f>IFERROR(VLOOKUP(#REF!,#REF!,2,FALSE),"No")</f>
        <v>No</v>
      </c>
      <c r="J4079" s="139">
        <v>2</v>
      </c>
      <c r="K4079" s="148">
        <v>82</v>
      </c>
      <c r="L4079" s="148"/>
      <c r="M4079" s="148"/>
      <c r="N4079" s="148"/>
      <c r="O4079" s="148"/>
      <c r="P4079" s="148"/>
      <c r="Q4079" s="148"/>
      <c r="R4079" s="148"/>
      <c r="S4079" s="148"/>
      <c r="T4079" s="148"/>
      <c r="U4079" s="148"/>
      <c r="V4079" s="148"/>
      <c r="W4079" s="148"/>
      <c r="X4079" s="139">
        <v>4</v>
      </c>
      <c r="Y4079" s="148">
        <v>1000</v>
      </c>
      <c r="Z4079" s="148"/>
      <c r="AA4079" s="148"/>
      <c r="AB4079" s="148"/>
      <c r="AC4079" s="148"/>
      <c r="AD4079" s="148"/>
      <c r="AE4079" s="148"/>
      <c r="AF4079" s="148"/>
      <c r="AG4079" s="148"/>
      <c r="AH4079" s="148"/>
      <c r="AI4079" s="148"/>
      <c r="AJ4079" s="148"/>
      <c r="AK4079" s="148"/>
      <c r="AL4079" s="139">
        <v>0</v>
      </c>
      <c r="AM4079" s="139">
        <v>0</v>
      </c>
      <c r="AN4079" s="148">
        <f t="shared" si="568"/>
        <v>1000</v>
      </c>
      <c r="AO4079" s="148">
        <f t="shared" si="569"/>
        <v>82</v>
      </c>
      <c r="AP4079" s="148">
        <v>2</v>
      </c>
      <c r="AQ4079" s="140">
        <v>6</v>
      </c>
      <c r="AS4079" s="42">
        <f t="shared" si="570"/>
        <v>5984.6451821466417</v>
      </c>
      <c r="AT4079" s="101">
        <f t="shared" si="571"/>
        <v>0</v>
      </c>
      <c r="AU4079" s="42">
        <f t="shared" si="572"/>
        <v>5984.6451821466417</v>
      </c>
      <c r="AV4079" s="42">
        <f t="shared" si="573"/>
        <v>6613.4936202456729</v>
      </c>
      <c r="AW4079" s="102">
        <f t="shared" si="574"/>
        <v>18747.149999999998</v>
      </c>
      <c r="AX4079" s="43">
        <f t="shared" si="567"/>
        <v>2</v>
      </c>
      <c r="AY4079" s="43" t="str">
        <f t="shared" si="575"/>
        <v>UTTSS</v>
      </c>
    </row>
    <row r="4080" spans="1:51" hidden="1" x14ac:dyDescent="0.2">
      <c r="A4080" s="38">
        <v>4073</v>
      </c>
      <c r="B4080" t="s">
        <v>362</v>
      </c>
      <c r="C4080" t="s">
        <v>289</v>
      </c>
      <c r="D4080">
        <v>320</v>
      </c>
      <c r="E4080" t="s">
        <v>1245</v>
      </c>
      <c r="F4080">
        <v>0.25</v>
      </c>
      <c r="G4080" t="str">
        <f>LOOKUP(F4080,{0,6,45},{"F","L","H"})</f>
        <v>F</v>
      </c>
      <c r="H4080" t="s">
        <v>5533</v>
      </c>
      <c r="I4080" s="43" t="str">
        <f>IFERROR(VLOOKUP(#REF!,#REF!,2,FALSE),"No")</f>
        <v>No</v>
      </c>
      <c r="J4080" s="139">
        <v>0.75</v>
      </c>
      <c r="K4080" s="148">
        <v>15</v>
      </c>
      <c r="L4080" s="148"/>
      <c r="M4080" s="148"/>
      <c r="N4080" s="148"/>
      <c r="O4080" s="148"/>
      <c r="P4080" s="148"/>
      <c r="Q4080" s="148"/>
      <c r="R4080" s="148"/>
      <c r="S4080" s="148"/>
      <c r="T4080" s="148"/>
      <c r="U4080" s="148"/>
      <c r="V4080" s="148"/>
      <c r="W4080" s="148"/>
      <c r="X4080" s="139">
        <v>0.75</v>
      </c>
      <c r="Y4080" s="148">
        <v>39.119999999999997</v>
      </c>
      <c r="Z4080" s="148">
        <v>2</v>
      </c>
      <c r="AA4080" s="148">
        <v>960.88</v>
      </c>
      <c r="AB4080" s="148"/>
      <c r="AC4080" s="148"/>
      <c r="AD4080" s="148"/>
      <c r="AE4080" s="148"/>
      <c r="AF4080" s="148"/>
      <c r="AG4080" s="148"/>
      <c r="AH4080" s="148"/>
      <c r="AI4080" s="148"/>
      <c r="AJ4080" s="148"/>
      <c r="AK4080" s="148"/>
      <c r="AL4080" s="139">
        <v>0</v>
      </c>
      <c r="AM4080" s="139">
        <v>0</v>
      </c>
      <c r="AN4080" s="148">
        <f t="shared" si="568"/>
        <v>1000</v>
      </c>
      <c r="AO4080" s="148">
        <f t="shared" si="569"/>
        <v>15</v>
      </c>
      <c r="AP4080" s="148">
        <v>4</v>
      </c>
      <c r="AQ4080" s="140">
        <v>4</v>
      </c>
      <c r="AS4080" s="42">
        <f t="shared" si="570"/>
        <v>965.7521674658492</v>
      </c>
      <c r="AT4080" s="101">
        <f t="shared" si="571"/>
        <v>0</v>
      </c>
      <c r="AU4080" s="42">
        <f t="shared" si="572"/>
        <v>965.7521674658492</v>
      </c>
      <c r="AV4080" s="42">
        <f t="shared" si="573"/>
        <v>8201.8728303685075</v>
      </c>
      <c r="AW4080" s="102">
        <f t="shared" si="574"/>
        <v>431</v>
      </c>
      <c r="AX4080" s="43">
        <f t="shared" si="567"/>
        <v>0.75</v>
      </c>
      <c r="AY4080" s="43" t="str">
        <f t="shared" si="575"/>
        <v>UTGS</v>
      </c>
    </row>
    <row r="4081" spans="1:51" hidden="1" x14ac:dyDescent="0.2">
      <c r="A4081" s="38">
        <v>4074</v>
      </c>
      <c r="B4081" t="s">
        <v>5806</v>
      </c>
      <c r="C4081" t="s">
        <v>5746</v>
      </c>
      <c r="D4081">
        <v>7794</v>
      </c>
      <c r="E4081" t="s">
        <v>290</v>
      </c>
      <c r="F4081">
        <v>2</v>
      </c>
      <c r="G4081" t="str">
        <f>LOOKUP(F4081,{0,6,45},{"F","L","H"})</f>
        <v>F</v>
      </c>
      <c r="H4081" t="s">
        <v>799</v>
      </c>
      <c r="I4081" s="43" t="str">
        <f>IFERROR(VLOOKUP(#REF!,#REF!,2,FALSE),"No")</f>
        <v>No</v>
      </c>
      <c r="J4081" s="139">
        <v>2</v>
      </c>
      <c r="K4081" s="148">
        <v>128</v>
      </c>
      <c r="L4081" s="148"/>
      <c r="M4081" s="148"/>
      <c r="N4081" s="148"/>
      <c r="O4081" s="148"/>
      <c r="P4081" s="148"/>
      <c r="Q4081" s="148"/>
      <c r="R4081" s="148"/>
      <c r="S4081" s="148"/>
      <c r="T4081" s="148"/>
      <c r="U4081" s="148"/>
      <c r="V4081" s="148"/>
      <c r="W4081" s="148"/>
      <c r="X4081" s="139">
        <v>2</v>
      </c>
      <c r="Y4081" s="148">
        <v>1000</v>
      </c>
      <c r="Z4081" s="148"/>
      <c r="AA4081" s="148"/>
      <c r="AB4081" s="148"/>
      <c r="AC4081" s="148"/>
      <c r="AD4081" s="148"/>
      <c r="AE4081" s="148"/>
      <c r="AF4081" s="148"/>
      <c r="AG4081" s="148"/>
      <c r="AH4081" s="148"/>
      <c r="AI4081" s="148"/>
      <c r="AJ4081" s="148"/>
      <c r="AK4081" s="148"/>
      <c r="AL4081" s="139">
        <v>0</v>
      </c>
      <c r="AM4081" s="139">
        <v>0</v>
      </c>
      <c r="AN4081" s="148">
        <f t="shared" si="568"/>
        <v>1000</v>
      </c>
      <c r="AO4081" s="148">
        <f t="shared" si="569"/>
        <v>128</v>
      </c>
      <c r="AP4081" s="148">
        <v>16</v>
      </c>
      <c r="AQ4081" s="140">
        <v>16</v>
      </c>
      <c r="AS4081" s="42">
        <f t="shared" si="570"/>
        <v>9341.8851623752453</v>
      </c>
      <c r="AT4081" s="101">
        <f t="shared" si="571"/>
        <v>0</v>
      </c>
      <c r="AU4081" s="42">
        <f t="shared" si="572"/>
        <v>9341.8851623752453</v>
      </c>
      <c r="AV4081" s="42">
        <f t="shared" si="573"/>
        <v>2031.935107592127</v>
      </c>
      <c r="AW4081" s="102">
        <f t="shared" si="574"/>
        <v>5118</v>
      </c>
      <c r="AX4081" s="43">
        <f t="shared" si="567"/>
        <v>2</v>
      </c>
      <c r="AY4081" s="43" t="str">
        <f t="shared" si="575"/>
        <v>UTTSS</v>
      </c>
    </row>
    <row r="4082" spans="1:51" hidden="1" x14ac:dyDescent="0.2">
      <c r="A4082" s="38">
        <v>4075</v>
      </c>
      <c r="B4082" t="s">
        <v>362</v>
      </c>
      <c r="C4082" t="s">
        <v>289</v>
      </c>
      <c r="D4082">
        <v>320</v>
      </c>
      <c r="E4082" t="s">
        <v>1245</v>
      </c>
      <c r="F4082">
        <v>0.25</v>
      </c>
      <c r="G4082" t="str">
        <f>LOOKUP(F4082,{0,6,45},{"F","L","H"})</f>
        <v>F</v>
      </c>
      <c r="H4082" t="s">
        <v>5534</v>
      </c>
      <c r="I4082" s="43" t="str">
        <f>IFERROR(VLOOKUP(#REF!,#REF!,2,FALSE),"No")</f>
        <v>No</v>
      </c>
      <c r="J4082" s="139">
        <v>0.75</v>
      </c>
      <c r="K4082" s="148">
        <v>26</v>
      </c>
      <c r="L4082" s="148"/>
      <c r="M4082" s="148"/>
      <c r="N4082" s="148"/>
      <c r="O4082" s="148"/>
      <c r="P4082" s="148"/>
      <c r="Q4082" s="148"/>
      <c r="R4082" s="148"/>
      <c r="S4082" s="148"/>
      <c r="T4082" s="148"/>
      <c r="U4082" s="148"/>
      <c r="V4082" s="148"/>
      <c r="W4082" s="148"/>
      <c r="X4082" s="139">
        <v>2</v>
      </c>
      <c r="Y4082" s="148">
        <v>1000</v>
      </c>
      <c r="Z4082" s="148"/>
      <c r="AA4082" s="148"/>
      <c r="AB4082" s="148"/>
      <c r="AC4082" s="148"/>
      <c r="AD4082" s="148"/>
      <c r="AE4082" s="148"/>
      <c r="AF4082" s="148"/>
      <c r="AG4082" s="148"/>
      <c r="AH4082" s="148"/>
      <c r="AI4082" s="148"/>
      <c r="AJ4082" s="148"/>
      <c r="AK4082" s="148"/>
      <c r="AL4082" s="139">
        <v>0</v>
      </c>
      <c r="AM4082" s="139">
        <v>0</v>
      </c>
      <c r="AN4082" s="148">
        <f t="shared" si="568"/>
        <v>1000</v>
      </c>
      <c r="AO4082" s="148">
        <f t="shared" si="569"/>
        <v>26</v>
      </c>
      <c r="AP4082" s="148">
        <v>7</v>
      </c>
      <c r="AQ4082" s="140">
        <v>7</v>
      </c>
      <c r="AS4082" s="42">
        <f t="shared" si="570"/>
        <v>1673.9704236074717</v>
      </c>
      <c r="AT4082" s="101">
        <f t="shared" si="571"/>
        <v>0</v>
      </c>
      <c r="AU4082" s="42">
        <f t="shared" si="572"/>
        <v>1673.9704236074717</v>
      </c>
      <c r="AV4082" s="42">
        <f t="shared" si="573"/>
        <v>4644.4231030677192</v>
      </c>
      <c r="AW4082" s="102">
        <f t="shared" si="574"/>
        <v>431</v>
      </c>
      <c r="AX4082" s="43">
        <f t="shared" si="567"/>
        <v>0.75</v>
      </c>
      <c r="AY4082" s="43" t="str">
        <f t="shared" si="575"/>
        <v>UTGS</v>
      </c>
    </row>
    <row r="4083" spans="1:51" hidden="1" x14ac:dyDescent="0.2">
      <c r="A4083" s="38">
        <v>4076</v>
      </c>
      <c r="B4083" t="s">
        <v>5806</v>
      </c>
      <c r="C4083" t="s">
        <v>289</v>
      </c>
      <c r="D4083">
        <v>550</v>
      </c>
      <c r="E4083" t="s">
        <v>1245</v>
      </c>
      <c r="F4083">
        <v>2</v>
      </c>
      <c r="G4083" t="str">
        <f>LOOKUP(F4083,{0,6,45},{"F","L","H"})</f>
        <v>F</v>
      </c>
      <c r="H4083" t="s">
        <v>5535</v>
      </c>
      <c r="I4083" s="43" t="str">
        <f>IFERROR(VLOOKUP(#REF!,#REF!,2,FALSE),"No")</f>
        <v>No</v>
      </c>
      <c r="J4083" s="139">
        <v>0.75</v>
      </c>
      <c r="K4083" s="148">
        <v>93</v>
      </c>
      <c r="L4083" s="148"/>
      <c r="M4083" s="148"/>
      <c r="N4083" s="148"/>
      <c r="O4083" s="148"/>
      <c r="P4083" s="148"/>
      <c r="Q4083" s="148"/>
      <c r="R4083" s="148"/>
      <c r="S4083" s="148"/>
      <c r="T4083" s="148"/>
      <c r="U4083" s="148"/>
      <c r="V4083" s="148"/>
      <c r="W4083" s="148"/>
      <c r="X4083" s="139">
        <v>2</v>
      </c>
      <c r="Y4083" s="148">
        <v>1000</v>
      </c>
      <c r="Z4083" s="148"/>
      <c r="AA4083" s="148"/>
      <c r="AB4083" s="148"/>
      <c r="AC4083" s="148"/>
      <c r="AD4083" s="148"/>
      <c r="AE4083" s="148"/>
      <c r="AF4083" s="148"/>
      <c r="AG4083" s="148"/>
      <c r="AH4083" s="148"/>
      <c r="AI4083" s="148"/>
      <c r="AJ4083" s="148"/>
      <c r="AK4083" s="148"/>
      <c r="AL4083" s="139">
        <v>0</v>
      </c>
      <c r="AM4083" s="139">
        <v>0</v>
      </c>
      <c r="AN4083" s="148">
        <f t="shared" si="568"/>
        <v>1000</v>
      </c>
      <c r="AO4083" s="148">
        <f t="shared" si="569"/>
        <v>93</v>
      </c>
      <c r="AP4083" s="148">
        <v>11</v>
      </c>
      <c r="AQ4083" s="140">
        <v>13</v>
      </c>
      <c r="AS4083" s="42">
        <f t="shared" si="570"/>
        <v>5987.6634382882648</v>
      </c>
      <c r="AT4083" s="101">
        <f t="shared" si="571"/>
        <v>0</v>
      </c>
      <c r="AU4083" s="42">
        <f t="shared" si="572"/>
        <v>5987.6634382882648</v>
      </c>
      <c r="AV4083" s="42">
        <f t="shared" si="573"/>
        <v>2500.8432093441561</v>
      </c>
      <c r="AW4083" s="102">
        <f t="shared" si="574"/>
        <v>585.0096169344007</v>
      </c>
      <c r="AX4083" s="43">
        <f t="shared" si="567"/>
        <v>0.75</v>
      </c>
      <c r="AY4083" s="43" t="str">
        <f t="shared" si="575"/>
        <v>UTGS</v>
      </c>
    </row>
    <row r="4084" spans="1:51" hidden="1" x14ac:dyDescent="0.2">
      <c r="A4084" s="38">
        <v>4077</v>
      </c>
      <c r="B4084" t="s">
        <v>362</v>
      </c>
      <c r="C4084" t="s">
        <v>289</v>
      </c>
      <c r="D4084">
        <v>1000</v>
      </c>
      <c r="E4084" t="s">
        <v>1917</v>
      </c>
      <c r="F4084">
        <v>0.25</v>
      </c>
      <c r="G4084" t="str">
        <f>LOOKUP(F4084,{0,6,45},{"F","L","H"})</f>
        <v>F</v>
      </c>
      <c r="H4084" t="s">
        <v>5537</v>
      </c>
      <c r="I4084" s="43" t="str">
        <f>IFERROR(VLOOKUP(#REF!,#REF!,2,FALSE),"No")</f>
        <v>No</v>
      </c>
      <c r="J4084" s="139">
        <v>0.75</v>
      </c>
      <c r="K4084" s="148">
        <v>40</v>
      </c>
      <c r="L4084" s="148"/>
      <c r="M4084" s="148"/>
      <c r="N4084" s="148"/>
      <c r="O4084" s="148"/>
      <c r="P4084" s="148"/>
      <c r="Q4084" s="148"/>
      <c r="R4084" s="148"/>
      <c r="S4084" s="148"/>
      <c r="T4084" s="148"/>
      <c r="U4084" s="148"/>
      <c r="V4084" s="148"/>
      <c r="W4084" s="148"/>
      <c r="X4084" s="139">
        <v>2</v>
      </c>
      <c r="Y4084" s="148">
        <v>1000</v>
      </c>
      <c r="Z4084" s="149"/>
      <c r="AA4084" s="148"/>
      <c r="AB4084" s="148"/>
      <c r="AC4084" s="148"/>
      <c r="AD4084" s="148"/>
      <c r="AE4084" s="148"/>
      <c r="AF4084" s="148"/>
      <c r="AG4084" s="148"/>
      <c r="AH4084" s="148"/>
      <c r="AI4084" s="148"/>
      <c r="AJ4084" s="148"/>
      <c r="AK4084" s="148"/>
      <c r="AL4084" s="139">
        <v>0</v>
      </c>
      <c r="AM4084" s="139">
        <v>0</v>
      </c>
      <c r="AN4084" s="148">
        <f t="shared" si="568"/>
        <v>1000</v>
      </c>
      <c r="AO4084" s="148">
        <f t="shared" si="569"/>
        <v>40</v>
      </c>
      <c r="AP4084" s="148">
        <v>9</v>
      </c>
      <c r="AQ4084" s="140">
        <v>9</v>
      </c>
      <c r="AS4084" s="42">
        <f t="shared" si="570"/>
        <v>2575.3391132422644</v>
      </c>
      <c r="AT4084" s="101">
        <f t="shared" si="571"/>
        <v>0</v>
      </c>
      <c r="AU4084" s="42">
        <f t="shared" si="572"/>
        <v>2575.3391132422644</v>
      </c>
      <c r="AV4084" s="42">
        <f t="shared" si="573"/>
        <v>3612.3290801637813</v>
      </c>
      <c r="AW4084" s="102">
        <f t="shared" si="574"/>
        <v>1475.8772811117678</v>
      </c>
      <c r="AX4084" s="43">
        <f t="shared" si="567"/>
        <v>0.75</v>
      </c>
      <c r="AY4084" s="43" t="str">
        <f t="shared" si="575"/>
        <v>UTGS</v>
      </c>
    </row>
    <row r="4085" spans="1:51" hidden="1" x14ac:dyDescent="0.2">
      <c r="A4085" s="38">
        <v>4078</v>
      </c>
      <c r="B4085" t="s">
        <v>362</v>
      </c>
      <c r="C4085" t="s">
        <v>289</v>
      </c>
      <c r="D4085">
        <v>320</v>
      </c>
      <c r="E4085" t="s">
        <v>1245</v>
      </c>
      <c r="F4085">
        <v>0.25</v>
      </c>
      <c r="G4085" t="str">
        <f>LOOKUP(F4085,{0,6,45},{"F","L","H"})</f>
        <v>F</v>
      </c>
      <c r="H4085" t="s">
        <v>5538</v>
      </c>
      <c r="I4085" s="43" t="str">
        <f>IFERROR(VLOOKUP(#REF!,#REF!,2,FALSE),"No")</f>
        <v>No</v>
      </c>
      <c r="J4085" s="139">
        <v>0.75</v>
      </c>
      <c r="K4085" s="148">
        <v>35</v>
      </c>
      <c r="L4085" s="148"/>
      <c r="M4085" s="148"/>
      <c r="N4085" s="148"/>
      <c r="O4085" s="148"/>
      <c r="P4085" s="148"/>
      <c r="Q4085" s="148"/>
      <c r="R4085" s="148"/>
      <c r="S4085" s="148"/>
      <c r="T4085" s="148"/>
      <c r="U4085" s="148"/>
      <c r="V4085" s="148"/>
      <c r="W4085" s="148"/>
      <c r="X4085" s="139">
        <v>2</v>
      </c>
      <c r="Y4085" s="148">
        <v>1000</v>
      </c>
      <c r="Z4085" s="149"/>
      <c r="AA4085" s="148"/>
      <c r="AB4085" s="148"/>
      <c r="AC4085" s="148"/>
      <c r="AD4085" s="148"/>
      <c r="AE4085" s="148"/>
      <c r="AF4085" s="148"/>
      <c r="AG4085" s="148"/>
      <c r="AH4085" s="148"/>
      <c r="AI4085" s="148"/>
      <c r="AJ4085" s="148"/>
      <c r="AK4085" s="148"/>
      <c r="AL4085" s="139">
        <v>0</v>
      </c>
      <c r="AM4085" s="139">
        <v>0</v>
      </c>
      <c r="AN4085" s="148">
        <f t="shared" si="568"/>
        <v>1000</v>
      </c>
      <c r="AO4085" s="148">
        <f t="shared" si="569"/>
        <v>35</v>
      </c>
      <c r="AP4085" s="148">
        <v>9</v>
      </c>
      <c r="AQ4085" s="140">
        <v>9</v>
      </c>
      <c r="AS4085" s="42">
        <f t="shared" si="570"/>
        <v>2253.4217240869812</v>
      </c>
      <c r="AT4085" s="101">
        <f t="shared" si="571"/>
        <v>0</v>
      </c>
      <c r="AU4085" s="42">
        <f t="shared" si="572"/>
        <v>2253.4217240869812</v>
      </c>
      <c r="AV4085" s="42">
        <f t="shared" si="573"/>
        <v>3612.3290801637813</v>
      </c>
      <c r="AW4085" s="102">
        <f t="shared" si="574"/>
        <v>431</v>
      </c>
      <c r="AX4085" s="43">
        <f t="shared" si="567"/>
        <v>0.75</v>
      </c>
      <c r="AY4085" s="43" t="str">
        <f t="shared" si="575"/>
        <v>UTGS</v>
      </c>
    </row>
    <row r="4086" spans="1:51" hidden="1" x14ac:dyDescent="0.2">
      <c r="A4086" s="38">
        <v>4079</v>
      </c>
      <c r="B4086" t="s">
        <v>362</v>
      </c>
      <c r="C4086" t="s">
        <v>289</v>
      </c>
      <c r="D4086">
        <v>320</v>
      </c>
      <c r="E4086" t="s">
        <v>1245</v>
      </c>
      <c r="F4086">
        <v>0.25</v>
      </c>
      <c r="G4086" t="str">
        <f>LOOKUP(F4086,{0,6,45},{"F","L","H"})</f>
        <v>F</v>
      </c>
      <c r="H4086" t="s">
        <v>5539</v>
      </c>
      <c r="I4086" s="43" t="str">
        <f>IFERROR(VLOOKUP(#REF!,#REF!,2,FALSE),"No")</f>
        <v>No</v>
      </c>
      <c r="J4086" s="139">
        <v>0.75</v>
      </c>
      <c r="K4086" s="148">
        <v>55</v>
      </c>
      <c r="L4086" s="148"/>
      <c r="M4086" s="148"/>
      <c r="N4086" s="148"/>
      <c r="O4086" s="148"/>
      <c r="P4086" s="148"/>
      <c r="Q4086" s="148"/>
      <c r="R4086" s="148"/>
      <c r="S4086" s="148"/>
      <c r="T4086" s="148"/>
      <c r="U4086" s="148"/>
      <c r="V4086" s="148"/>
      <c r="W4086" s="148"/>
      <c r="X4086" s="139">
        <v>2</v>
      </c>
      <c r="Y4086" s="148">
        <v>1000</v>
      </c>
      <c r="Z4086" s="148"/>
      <c r="AA4086" s="148"/>
      <c r="AB4086" s="148"/>
      <c r="AC4086" s="148"/>
      <c r="AD4086" s="148"/>
      <c r="AE4086" s="148"/>
      <c r="AF4086" s="148"/>
      <c r="AG4086" s="148"/>
      <c r="AH4086" s="148"/>
      <c r="AI4086" s="148"/>
      <c r="AJ4086" s="148"/>
      <c r="AK4086" s="148"/>
      <c r="AL4086" s="139">
        <v>0</v>
      </c>
      <c r="AM4086" s="139">
        <v>0</v>
      </c>
      <c r="AN4086" s="148">
        <f t="shared" si="568"/>
        <v>1000</v>
      </c>
      <c r="AO4086" s="148">
        <f t="shared" si="569"/>
        <v>55</v>
      </c>
      <c r="AP4086" s="148">
        <v>6</v>
      </c>
      <c r="AQ4086" s="140">
        <v>6</v>
      </c>
      <c r="AS4086" s="42">
        <f t="shared" si="570"/>
        <v>3541.0912807081136</v>
      </c>
      <c r="AT4086" s="101">
        <f t="shared" si="571"/>
        <v>0</v>
      </c>
      <c r="AU4086" s="42">
        <f t="shared" si="572"/>
        <v>3541.0912807081136</v>
      </c>
      <c r="AV4086" s="42">
        <f t="shared" si="573"/>
        <v>5418.493620245672</v>
      </c>
      <c r="AW4086" s="102">
        <f t="shared" si="574"/>
        <v>431</v>
      </c>
      <c r="AX4086" s="43">
        <f t="shared" si="567"/>
        <v>0.75</v>
      </c>
      <c r="AY4086" s="43" t="str">
        <f t="shared" si="575"/>
        <v>UTGS</v>
      </c>
    </row>
    <row r="4087" spans="1:51" hidden="1" x14ac:dyDescent="0.2">
      <c r="A4087" s="38">
        <v>4080</v>
      </c>
      <c r="B4087" t="s">
        <v>362</v>
      </c>
      <c r="C4087" t="s">
        <v>289</v>
      </c>
      <c r="D4087">
        <v>320</v>
      </c>
      <c r="E4087" t="s">
        <v>1245</v>
      </c>
      <c r="F4087">
        <v>0.25</v>
      </c>
      <c r="G4087" t="str">
        <f>LOOKUP(F4087,{0,6,45},{"F","L","H"})</f>
        <v>F</v>
      </c>
      <c r="H4087" t="s">
        <v>5540</v>
      </c>
      <c r="I4087" s="43" t="str">
        <f>IFERROR(VLOOKUP(#REF!,#REF!,2,FALSE),"No")</f>
        <v>No</v>
      </c>
      <c r="J4087" s="139">
        <v>0.75</v>
      </c>
      <c r="K4087" s="148">
        <v>60</v>
      </c>
      <c r="L4087" s="148"/>
      <c r="M4087" s="148"/>
      <c r="N4087" s="148"/>
      <c r="O4087" s="148"/>
      <c r="P4087" s="148"/>
      <c r="Q4087" s="148"/>
      <c r="R4087" s="148"/>
      <c r="S4087" s="148"/>
      <c r="T4087" s="148"/>
      <c r="U4087" s="148"/>
      <c r="V4087" s="148"/>
      <c r="W4087" s="148"/>
      <c r="X4087" s="139">
        <v>2</v>
      </c>
      <c r="Y4087" s="148">
        <v>1000</v>
      </c>
      <c r="Z4087" s="148"/>
      <c r="AA4087" s="148"/>
      <c r="AB4087" s="148"/>
      <c r="AC4087" s="148"/>
      <c r="AD4087" s="148"/>
      <c r="AE4087" s="148"/>
      <c r="AF4087" s="148"/>
      <c r="AG4087" s="148"/>
      <c r="AH4087" s="148"/>
      <c r="AI4087" s="148"/>
      <c r="AJ4087" s="148"/>
      <c r="AK4087" s="148"/>
      <c r="AL4087" s="139">
        <v>0</v>
      </c>
      <c r="AM4087" s="139">
        <v>0</v>
      </c>
      <c r="AN4087" s="148">
        <f t="shared" si="568"/>
        <v>1000</v>
      </c>
      <c r="AO4087" s="148">
        <f t="shared" si="569"/>
        <v>60</v>
      </c>
      <c r="AP4087" s="148">
        <v>8</v>
      </c>
      <c r="AQ4087" s="140">
        <v>8</v>
      </c>
      <c r="AS4087" s="42">
        <f t="shared" si="570"/>
        <v>3863.0086698633968</v>
      </c>
      <c r="AT4087" s="101">
        <f t="shared" si="571"/>
        <v>0</v>
      </c>
      <c r="AU4087" s="42">
        <f t="shared" si="572"/>
        <v>3863.0086698633968</v>
      </c>
      <c r="AV4087" s="42">
        <f t="shared" si="573"/>
        <v>4063.870215184254</v>
      </c>
      <c r="AW4087" s="102">
        <f t="shared" si="574"/>
        <v>431</v>
      </c>
      <c r="AX4087" s="43">
        <f t="shared" si="567"/>
        <v>0.75</v>
      </c>
      <c r="AY4087" s="43" t="str">
        <f t="shared" si="575"/>
        <v>UTGS</v>
      </c>
    </row>
    <row r="4088" spans="1:51" hidden="1" x14ac:dyDescent="0.2">
      <c r="A4088" s="38">
        <v>4081</v>
      </c>
      <c r="B4088" t="s">
        <v>5806</v>
      </c>
      <c r="C4088" t="s">
        <v>289</v>
      </c>
      <c r="D4088">
        <v>320</v>
      </c>
      <c r="E4088" t="s">
        <v>1245</v>
      </c>
      <c r="F4088">
        <v>0.25</v>
      </c>
      <c r="G4088" t="str">
        <f>LOOKUP(F4088,{0,6,45},{"F","L","H"})</f>
        <v>F</v>
      </c>
      <c r="H4088" t="s">
        <v>5541</v>
      </c>
      <c r="I4088" s="43" t="str">
        <f>IFERROR(VLOOKUP(#REF!,#REF!,2,FALSE),"No")</f>
        <v>No</v>
      </c>
      <c r="J4088" s="139">
        <v>0.75</v>
      </c>
      <c r="K4088" s="148">
        <v>84</v>
      </c>
      <c r="L4088" s="148"/>
      <c r="M4088" s="148"/>
      <c r="N4088" s="148"/>
      <c r="O4088" s="148"/>
      <c r="P4088" s="148"/>
      <c r="Q4088" s="148"/>
      <c r="R4088" s="148"/>
      <c r="S4088" s="148"/>
      <c r="T4088" s="148"/>
      <c r="U4088" s="148"/>
      <c r="V4088" s="148"/>
      <c r="W4088" s="148"/>
      <c r="X4088" s="139">
        <v>2</v>
      </c>
      <c r="Y4088" s="148">
        <v>1000</v>
      </c>
      <c r="Z4088" s="149"/>
      <c r="AA4088" s="148"/>
      <c r="AB4088" s="148"/>
      <c r="AC4088" s="148"/>
      <c r="AD4088" s="148"/>
      <c r="AE4088" s="148"/>
      <c r="AF4088" s="148"/>
      <c r="AG4088" s="148"/>
      <c r="AH4088" s="148"/>
      <c r="AI4088" s="148"/>
      <c r="AJ4088" s="148"/>
      <c r="AK4088" s="148"/>
      <c r="AL4088" s="139">
        <v>0</v>
      </c>
      <c r="AM4088" s="139">
        <v>0</v>
      </c>
      <c r="AN4088" s="148">
        <f t="shared" si="568"/>
        <v>1000</v>
      </c>
      <c r="AO4088" s="148">
        <f t="shared" si="569"/>
        <v>84</v>
      </c>
      <c r="AP4088" s="148">
        <v>4</v>
      </c>
      <c r="AQ4088" s="140">
        <v>4</v>
      </c>
      <c r="AS4088" s="42">
        <f t="shared" si="570"/>
        <v>5408.212137808755</v>
      </c>
      <c r="AT4088" s="101">
        <f t="shared" si="571"/>
        <v>0</v>
      </c>
      <c r="AU4088" s="42">
        <f t="shared" si="572"/>
        <v>5408.212137808755</v>
      </c>
      <c r="AV4088" s="42">
        <f t="shared" si="573"/>
        <v>8127.740430368508</v>
      </c>
      <c r="AW4088" s="102">
        <f t="shared" si="574"/>
        <v>431</v>
      </c>
      <c r="AX4088" s="43">
        <f t="shared" si="567"/>
        <v>0.75</v>
      </c>
      <c r="AY4088" s="43" t="str">
        <f t="shared" si="575"/>
        <v>UTGS</v>
      </c>
    </row>
    <row r="4089" spans="1:51" hidden="1" x14ac:dyDescent="0.2">
      <c r="A4089" s="38">
        <v>4082</v>
      </c>
      <c r="B4089" t="s">
        <v>362</v>
      </c>
      <c r="C4089" t="s">
        <v>289</v>
      </c>
      <c r="D4089">
        <v>320</v>
      </c>
      <c r="E4089" t="s">
        <v>1245</v>
      </c>
      <c r="F4089">
        <v>0.25</v>
      </c>
      <c r="G4089" t="str">
        <f>LOOKUP(F4089,{0,6,45},{"F","L","H"})</f>
        <v>F</v>
      </c>
      <c r="H4089" t="s">
        <v>5542</v>
      </c>
      <c r="I4089" s="43" t="str">
        <f>IFERROR(VLOOKUP(#REF!,#REF!,2,FALSE),"No")</f>
        <v>No</v>
      </c>
      <c r="J4089" s="139">
        <v>0.5</v>
      </c>
      <c r="K4089" s="148">
        <v>23</v>
      </c>
      <c r="L4089" s="148"/>
      <c r="M4089" s="148"/>
      <c r="N4089" s="148"/>
      <c r="O4089" s="148"/>
      <c r="P4089" s="148"/>
      <c r="Q4089" s="148"/>
      <c r="R4089" s="148"/>
      <c r="S4089" s="148"/>
      <c r="T4089" s="148"/>
      <c r="U4089" s="148"/>
      <c r="V4089" s="148"/>
      <c r="W4089" s="148"/>
      <c r="X4089" s="139">
        <v>2</v>
      </c>
      <c r="Y4089" s="148">
        <v>1000</v>
      </c>
      <c r="Z4089" s="148"/>
      <c r="AA4089" s="148"/>
      <c r="AB4089" s="148"/>
      <c r="AC4089" s="148"/>
      <c r="AD4089" s="148"/>
      <c r="AE4089" s="148"/>
      <c r="AF4089" s="148"/>
      <c r="AG4089" s="148"/>
      <c r="AH4089" s="148"/>
      <c r="AI4089" s="148"/>
      <c r="AJ4089" s="148"/>
      <c r="AK4089" s="148"/>
      <c r="AL4089" s="139">
        <v>0</v>
      </c>
      <c r="AM4089" s="139">
        <v>0</v>
      </c>
      <c r="AN4089" s="148">
        <f t="shared" si="568"/>
        <v>1000</v>
      </c>
      <c r="AO4089" s="148">
        <f t="shared" si="569"/>
        <v>23</v>
      </c>
      <c r="AP4089" s="148">
        <v>15</v>
      </c>
      <c r="AQ4089" s="140">
        <v>15</v>
      </c>
      <c r="AS4089" s="42">
        <f t="shared" si="570"/>
        <v>1573.2799901143023</v>
      </c>
      <c r="AT4089" s="101">
        <f t="shared" si="571"/>
        <v>0</v>
      </c>
      <c r="AU4089" s="42">
        <f t="shared" si="572"/>
        <v>1573.2799901143023</v>
      </c>
      <c r="AV4089" s="42">
        <f t="shared" si="573"/>
        <v>2167.3974480982688</v>
      </c>
      <c r="AW4089" s="102">
        <f t="shared" si="574"/>
        <v>431</v>
      </c>
      <c r="AX4089" s="43">
        <f t="shared" si="567"/>
        <v>0.5</v>
      </c>
      <c r="AY4089" s="43" t="str">
        <f t="shared" si="575"/>
        <v>UTGS</v>
      </c>
    </row>
    <row r="4090" spans="1:51" hidden="1" x14ac:dyDescent="0.2">
      <c r="A4090" s="38">
        <v>4083</v>
      </c>
      <c r="B4090" t="s">
        <v>362</v>
      </c>
      <c r="C4090" t="s">
        <v>289</v>
      </c>
      <c r="D4090">
        <v>540</v>
      </c>
      <c r="E4090" t="s">
        <v>1250</v>
      </c>
      <c r="F4090">
        <v>0.25</v>
      </c>
      <c r="G4090" t="str">
        <f>LOOKUP(F4090,{0,6,45},{"F","L","H"})</f>
        <v>F</v>
      </c>
      <c r="H4090" t="s">
        <v>5543</v>
      </c>
      <c r="I4090" s="43" t="str">
        <f>IFERROR(VLOOKUP(#REF!,#REF!,2,FALSE),"No")</f>
        <v>No</v>
      </c>
      <c r="J4090" s="139">
        <v>0.75</v>
      </c>
      <c r="K4090" s="148">
        <v>114</v>
      </c>
      <c r="L4090" s="148"/>
      <c r="M4090" s="148"/>
      <c r="N4090" s="148"/>
      <c r="O4090" s="148"/>
      <c r="P4090" s="148"/>
      <c r="Q4090" s="148"/>
      <c r="R4090" s="148"/>
      <c r="S4090" s="148"/>
      <c r="T4090" s="148"/>
      <c r="U4090" s="148"/>
      <c r="V4090" s="148"/>
      <c r="W4090" s="148"/>
      <c r="X4090" s="139">
        <v>0.75</v>
      </c>
      <c r="Y4090" s="148">
        <v>204</v>
      </c>
      <c r="Z4090" s="149">
        <v>2</v>
      </c>
      <c r="AA4090" s="148">
        <v>796</v>
      </c>
      <c r="AB4090" s="148"/>
      <c r="AC4090" s="148"/>
      <c r="AD4090" s="148"/>
      <c r="AE4090" s="148"/>
      <c r="AF4090" s="148"/>
      <c r="AG4090" s="148"/>
      <c r="AH4090" s="148"/>
      <c r="AI4090" s="148"/>
      <c r="AJ4090" s="148"/>
      <c r="AK4090" s="148"/>
      <c r="AL4090" s="139">
        <v>0</v>
      </c>
      <c r="AM4090" s="139">
        <v>0</v>
      </c>
      <c r="AN4090" s="148">
        <f t="shared" si="568"/>
        <v>1000</v>
      </c>
      <c r="AO4090" s="148">
        <f t="shared" si="569"/>
        <v>114</v>
      </c>
      <c r="AP4090" s="148">
        <v>5</v>
      </c>
      <c r="AQ4090" s="140">
        <v>5</v>
      </c>
      <c r="AS4090" s="42">
        <f t="shared" si="570"/>
        <v>7339.7164727404534</v>
      </c>
      <c r="AT4090" s="101">
        <f t="shared" si="571"/>
        <v>0</v>
      </c>
      <c r="AU4090" s="42">
        <f t="shared" si="572"/>
        <v>7339.7164727404534</v>
      </c>
      <c r="AV4090" s="42">
        <f t="shared" si="573"/>
        <v>6811.4563442948074</v>
      </c>
      <c r="AW4090" s="102">
        <f t="shared" si="574"/>
        <v>585.0096169344007</v>
      </c>
      <c r="AX4090" s="43">
        <f t="shared" si="567"/>
        <v>0.75</v>
      </c>
      <c r="AY4090" s="43" t="str">
        <f t="shared" si="575"/>
        <v>UTGS</v>
      </c>
    </row>
    <row r="4091" spans="1:51" hidden="1" x14ac:dyDescent="0.2">
      <c r="A4091" s="38">
        <v>4084</v>
      </c>
      <c r="B4091" t="s">
        <v>362</v>
      </c>
      <c r="C4091" t="s">
        <v>289</v>
      </c>
      <c r="D4091">
        <v>320</v>
      </c>
      <c r="E4091" t="s">
        <v>1245</v>
      </c>
      <c r="F4091">
        <v>0.25</v>
      </c>
      <c r="G4091" t="str">
        <f>LOOKUP(F4091,{0,6,45},{"F","L","H"})</f>
        <v>F</v>
      </c>
      <c r="H4091" t="s">
        <v>5544</v>
      </c>
      <c r="I4091" s="43" t="str">
        <f>IFERROR(VLOOKUP(#REF!,#REF!,2,FALSE),"No")</f>
        <v>No</v>
      </c>
      <c r="J4091" s="139">
        <v>0.75</v>
      </c>
      <c r="K4091" s="148">
        <v>14</v>
      </c>
      <c r="L4091" s="148"/>
      <c r="M4091" s="148"/>
      <c r="N4091" s="148"/>
      <c r="O4091" s="148"/>
      <c r="P4091" s="148"/>
      <c r="Q4091" s="148"/>
      <c r="R4091" s="148"/>
      <c r="S4091" s="148"/>
      <c r="T4091" s="148"/>
      <c r="U4091" s="148"/>
      <c r="V4091" s="148"/>
      <c r="W4091" s="148"/>
      <c r="X4091" s="139">
        <v>2</v>
      </c>
      <c r="Y4091" s="148">
        <v>1000</v>
      </c>
      <c r="Z4091" s="149"/>
      <c r="AA4091" s="148"/>
      <c r="AB4091" s="148"/>
      <c r="AC4091" s="148"/>
      <c r="AD4091" s="148"/>
      <c r="AE4091" s="148"/>
      <c r="AF4091" s="148"/>
      <c r="AG4091" s="148"/>
      <c r="AH4091" s="148"/>
      <c r="AI4091" s="148"/>
      <c r="AJ4091" s="148"/>
      <c r="AK4091" s="148"/>
      <c r="AL4091" s="139">
        <v>0</v>
      </c>
      <c r="AM4091" s="139">
        <v>0</v>
      </c>
      <c r="AN4091" s="148">
        <f t="shared" si="568"/>
        <v>1000</v>
      </c>
      <c r="AO4091" s="148">
        <f t="shared" si="569"/>
        <v>14</v>
      </c>
      <c r="AP4091" s="148">
        <v>8</v>
      </c>
      <c r="AQ4091" s="140">
        <v>8</v>
      </c>
      <c r="AS4091" s="42">
        <f t="shared" si="570"/>
        <v>901.36868963479253</v>
      </c>
      <c r="AT4091" s="101">
        <f t="shared" si="571"/>
        <v>0</v>
      </c>
      <c r="AU4091" s="42">
        <f t="shared" si="572"/>
        <v>901.36868963479253</v>
      </c>
      <c r="AV4091" s="42">
        <f t="shared" si="573"/>
        <v>4063.870215184254</v>
      </c>
      <c r="AW4091" s="102">
        <f t="shared" si="574"/>
        <v>431</v>
      </c>
      <c r="AX4091" s="43">
        <f t="shared" ref="AX4091:AX4154" si="576">IF(J4091&gt;0,J4091,R4091)</f>
        <v>0.75</v>
      </c>
      <c r="AY4091" s="43" t="str">
        <f t="shared" si="575"/>
        <v>UTGS</v>
      </c>
    </row>
    <row r="4092" spans="1:51" hidden="1" x14ac:dyDescent="0.2">
      <c r="A4092" s="38">
        <v>4085</v>
      </c>
      <c r="B4092" t="s">
        <v>362</v>
      </c>
      <c r="C4092" t="s">
        <v>289</v>
      </c>
      <c r="D4092">
        <v>550</v>
      </c>
      <c r="E4092" t="s">
        <v>1245</v>
      </c>
      <c r="F4092">
        <v>2</v>
      </c>
      <c r="G4092" t="str">
        <f>LOOKUP(F4092,{0,6,45},{"F","L","H"})</f>
        <v>F</v>
      </c>
      <c r="H4092" t="s">
        <v>5546</v>
      </c>
      <c r="I4092" s="43" t="str">
        <f>IFERROR(VLOOKUP(#REF!,#REF!,2,FALSE),"No")</f>
        <v>No</v>
      </c>
      <c r="J4092" s="139">
        <v>0.75</v>
      </c>
      <c r="K4092" s="148">
        <v>6</v>
      </c>
      <c r="L4092" s="148"/>
      <c r="M4092" s="148"/>
      <c r="N4092" s="148"/>
      <c r="O4092" s="148"/>
      <c r="P4092" s="148"/>
      <c r="Q4092" s="148"/>
      <c r="R4092" s="148"/>
      <c r="S4092" s="148"/>
      <c r="T4092" s="148"/>
      <c r="U4092" s="148"/>
      <c r="V4092" s="148"/>
      <c r="W4092" s="148"/>
      <c r="X4092" s="139">
        <v>0.75</v>
      </c>
      <c r="Y4092" s="148">
        <v>63</v>
      </c>
      <c r="Z4092" s="149">
        <v>2</v>
      </c>
      <c r="AA4092" s="148">
        <v>937</v>
      </c>
      <c r="AB4092" s="148"/>
      <c r="AC4092" s="148"/>
      <c r="AD4092" s="148"/>
      <c r="AE4092" s="148"/>
      <c r="AF4092" s="148"/>
      <c r="AG4092" s="148"/>
      <c r="AH4092" s="148"/>
      <c r="AI4092" s="148"/>
      <c r="AJ4092" s="148"/>
      <c r="AK4092" s="148"/>
      <c r="AL4092" s="139">
        <v>0</v>
      </c>
      <c r="AM4092" s="139">
        <v>0</v>
      </c>
      <c r="AN4092" s="148">
        <f t="shared" si="568"/>
        <v>1000</v>
      </c>
      <c r="AO4092" s="148">
        <f t="shared" si="569"/>
        <v>6</v>
      </c>
      <c r="AP4092" s="148">
        <v>8</v>
      </c>
      <c r="AQ4092" s="140">
        <v>81</v>
      </c>
      <c r="AS4092" s="42">
        <f t="shared" si="570"/>
        <v>386.30086698633966</v>
      </c>
      <c r="AT4092" s="101">
        <f t="shared" si="571"/>
        <v>0</v>
      </c>
      <c r="AU4092" s="42">
        <f t="shared" si="572"/>
        <v>386.30086698633966</v>
      </c>
      <c r="AV4092" s="42">
        <f t="shared" si="573"/>
        <v>407.26545335153122</v>
      </c>
      <c r="AW4092" s="102">
        <f t="shared" si="574"/>
        <v>585.0096169344007</v>
      </c>
      <c r="AX4092" s="43">
        <f t="shared" si="576"/>
        <v>0.75</v>
      </c>
      <c r="AY4092" s="43" t="str">
        <f t="shared" si="575"/>
        <v>UTGS</v>
      </c>
    </row>
    <row r="4093" spans="1:51" hidden="1" x14ac:dyDescent="0.2">
      <c r="A4093" s="38">
        <v>4086</v>
      </c>
      <c r="B4093" t="s">
        <v>5806</v>
      </c>
      <c r="C4093" t="s">
        <v>5746</v>
      </c>
      <c r="D4093">
        <v>2225</v>
      </c>
      <c r="E4093" t="s">
        <v>196</v>
      </c>
      <c r="F4093">
        <v>2</v>
      </c>
      <c r="G4093" t="str">
        <f>LOOKUP(F4093,{0,6,45},{"F","L","H"})</f>
        <v>F</v>
      </c>
      <c r="H4093" t="s">
        <v>1900</v>
      </c>
      <c r="I4093" s="43" t="str">
        <f>IFERROR(VLOOKUP(#REF!,#REF!,2,FALSE),"No")</f>
        <v>No</v>
      </c>
      <c r="J4093" s="139">
        <v>1.25</v>
      </c>
      <c r="K4093" s="148">
        <v>188</v>
      </c>
      <c r="L4093" s="148"/>
      <c r="M4093" s="148"/>
      <c r="N4093" s="148"/>
      <c r="O4093" s="148"/>
      <c r="P4093" s="148"/>
      <c r="Q4093" s="148"/>
      <c r="R4093" s="148"/>
      <c r="S4093" s="148"/>
      <c r="T4093" s="148"/>
      <c r="U4093" s="148"/>
      <c r="V4093" s="148"/>
      <c r="W4093" s="148"/>
      <c r="X4093" s="139">
        <v>6</v>
      </c>
      <c r="Y4093" s="148">
        <v>1000</v>
      </c>
      <c r="Z4093" s="148"/>
      <c r="AA4093" s="148"/>
      <c r="AB4093" s="148"/>
      <c r="AC4093" s="148"/>
      <c r="AD4093" s="148"/>
      <c r="AE4093" s="148"/>
      <c r="AF4093" s="148"/>
      <c r="AG4093" s="148"/>
      <c r="AH4093" s="148"/>
      <c r="AI4093" s="148"/>
      <c r="AJ4093" s="148"/>
      <c r="AK4093" s="148"/>
      <c r="AL4093" s="139">
        <v>0</v>
      </c>
      <c r="AM4093" s="139">
        <v>0</v>
      </c>
      <c r="AN4093" s="148">
        <f t="shared" si="568"/>
        <v>1000</v>
      </c>
      <c r="AO4093" s="148">
        <f t="shared" si="569"/>
        <v>188</v>
      </c>
      <c r="AP4093" s="148">
        <v>6</v>
      </c>
      <c r="AQ4093" s="140">
        <v>6</v>
      </c>
      <c r="AS4093" s="42">
        <f t="shared" si="570"/>
        <v>14008.533832238641</v>
      </c>
      <c r="AT4093" s="101">
        <f t="shared" si="571"/>
        <v>0</v>
      </c>
      <c r="AU4093" s="42">
        <f t="shared" si="572"/>
        <v>14008.533832238641</v>
      </c>
      <c r="AV4093" s="42">
        <f t="shared" si="573"/>
        <v>10005.16028691234</v>
      </c>
      <c r="AW4093" s="102">
        <f t="shared" si="574"/>
        <v>2428.75</v>
      </c>
      <c r="AX4093" s="43">
        <f t="shared" si="576"/>
        <v>1.25</v>
      </c>
      <c r="AY4093" s="43" t="str">
        <f t="shared" si="575"/>
        <v>UTTSS</v>
      </c>
    </row>
    <row r="4094" spans="1:51" hidden="1" x14ac:dyDescent="0.2">
      <c r="A4094" s="38">
        <v>4087</v>
      </c>
      <c r="B4094" t="s">
        <v>5806</v>
      </c>
      <c r="C4094" t="s">
        <v>292</v>
      </c>
      <c r="D4094">
        <v>6113</v>
      </c>
      <c r="E4094" t="s">
        <v>218</v>
      </c>
      <c r="F4094">
        <v>2</v>
      </c>
      <c r="G4094" t="str">
        <f>LOOKUP(F4094,{0,6,45},{"F","L","H"})</f>
        <v>F</v>
      </c>
      <c r="H4094" t="s">
        <v>1928</v>
      </c>
      <c r="I4094" s="43" t="str">
        <f>IFERROR(VLOOKUP(#REF!,#REF!,2,FALSE),"No")</f>
        <v>No</v>
      </c>
      <c r="J4094" s="139">
        <v>2</v>
      </c>
      <c r="K4094" s="148">
        <v>36</v>
      </c>
      <c r="L4094" s="148"/>
      <c r="M4094" s="148"/>
      <c r="N4094" s="148"/>
      <c r="O4094" s="148"/>
      <c r="P4094" s="148"/>
      <c r="Q4094" s="148"/>
      <c r="R4094" s="148"/>
      <c r="S4094" s="148"/>
      <c r="T4094" s="148"/>
      <c r="U4094" s="148"/>
      <c r="V4094" s="148"/>
      <c r="W4094" s="148"/>
      <c r="X4094" s="139">
        <v>4</v>
      </c>
      <c r="Y4094" s="148">
        <v>1000</v>
      </c>
      <c r="Z4094" s="148"/>
      <c r="AA4094" s="148"/>
      <c r="AB4094" s="148"/>
      <c r="AC4094" s="148"/>
      <c r="AD4094" s="148"/>
      <c r="AE4094" s="148"/>
      <c r="AF4094" s="148"/>
      <c r="AG4094" s="148"/>
      <c r="AH4094" s="148"/>
      <c r="AI4094" s="148"/>
      <c r="AJ4094" s="148"/>
      <c r="AK4094" s="148"/>
      <c r="AL4094" s="139">
        <v>0</v>
      </c>
      <c r="AM4094" s="139">
        <v>0</v>
      </c>
      <c r="AN4094" s="148">
        <f t="shared" si="568"/>
        <v>1000</v>
      </c>
      <c r="AO4094" s="148">
        <f t="shared" si="569"/>
        <v>36</v>
      </c>
      <c r="AP4094" s="148">
        <v>3</v>
      </c>
      <c r="AQ4094" s="140">
        <v>3</v>
      </c>
      <c r="AS4094" s="42">
        <f t="shared" si="570"/>
        <v>2627.4052019180376</v>
      </c>
      <c r="AT4094" s="101">
        <f t="shared" si="571"/>
        <v>0</v>
      </c>
      <c r="AU4094" s="42">
        <f t="shared" si="572"/>
        <v>2627.4052019180376</v>
      </c>
      <c r="AV4094" s="42">
        <f t="shared" si="573"/>
        <v>13226.987240491346</v>
      </c>
      <c r="AW4094" s="102">
        <f t="shared" si="574"/>
        <v>3698.6666666666665</v>
      </c>
      <c r="AX4094" s="43">
        <f t="shared" si="576"/>
        <v>2</v>
      </c>
      <c r="AY4094" s="43" t="str">
        <f t="shared" si="575"/>
        <v>UTFS</v>
      </c>
    </row>
    <row r="4095" spans="1:51" hidden="1" x14ac:dyDescent="0.2">
      <c r="A4095" s="38">
        <v>4088</v>
      </c>
      <c r="B4095" t="s">
        <v>362</v>
      </c>
      <c r="C4095" t="s">
        <v>289</v>
      </c>
      <c r="D4095">
        <v>320</v>
      </c>
      <c r="E4095" t="s">
        <v>1245</v>
      </c>
      <c r="F4095">
        <v>0.25</v>
      </c>
      <c r="G4095" t="str">
        <f>LOOKUP(F4095,{0,6,45},{"F","L","H"})</f>
        <v>F</v>
      </c>
      <c r="H4095" t="s">
        <v>5547</v>
      </c>
      <c r="I4095" s="43" t="str">
        <f>IFERROR(VLOOKUP(#REF!,#REF!,2,FALSE),"No")</f>
        <v>No</v>
      </c>
      <c r="J4095" s="139">
        <v>0.75</v>
      </c>
      <c r="K4095" s="148">
        <v>22</v>
      </c>
      <c r="L4095" s="148"/>
      <c r="M4095" s="148"/>
      <c r="N4095" s="148"/>
      <c r="O4095" s="148"/>
      <c r="P4095" s="148"/>
      <c r="Q4095" s="148"/>
      <c r="R4095" s="148"/>
      <c r="S4095" s="148"/>
      <c r="T4095" s="148"/>
      <c r="U4095" s="148"/>
      <c r="V4095" s="148"/>
      <c r="W4095" s="148"/>
      <c r="X4095" s="139">
        <v>2</v>
      </c>
      <c r="Y4095" s="148">
        <v>1000</v>
      </c>
      <c r="Z4095" s="149"/>
      <c r="AA4095" s="148"/>
      <c r="AB4095" s="149"/>
      <c r="AC4095" s="148"/>
      <c r="AD4095" s="148"/>
      <c r="AE4095" s="148"/>
      <c r="AF4095" s="148"/>
      <c r="AG4095" s="148"/>
      <c r="AH4095" s="148"/>
      <c r="AI4095" s="148"/>
      <c r="AJ4095" s="148"/>
      <c r="AK4095" s="148"/>
      <c r="AL4095" s="139">
        <v>0</v>
      </c>
      <c r="AM4095" s="139">
        <v>0</v>
      </c>
      <c r="AN4095" s="148">
        <f t="shared" si="568"/>
        <v>1000</v>
      </c>
      <c r="AO4095" s="148">
        <f t="shared" si="569"/>
        <v>22</v>
      </c>
      <c r="AP4095" s="148">
        <v>11</v>
      </c>
      <c r="AQ4095" s="140">
        <v>11</v>
      </c>
      <c r="AS4095" s="42">
        <f t="shared" si="570"/>
        <v>1416.4365122832455</v>
      </c>
      <c r="AT4095" s="101">
        <f t="shared" si="571"/>
        <v>0</v>
      </c>
      <c r="AU4095" s="42">
        <f t="shared" si="572"/>
        <v>1416.4365122832455</v>
      </c>
      <c r="AV4095" s="42">
        <f t="shared" si="573"/>
        <v>2955.5419746794573</v>
      </c>
      <c r="AW4095" s="102">
        <f t="shared" si="574"/>
        <v>431</v>
      </c>
      <c r="AX4095" s="43">
        <f t="shared" si="576"/>
        <v>0.75</v>
      </c>
      <c r="AY4095" s="43" t="str">
        <f t="shared" si="575"/>
        <v>UTGS</v>
      </c>
    </row>
    <row r="4096" spans="1:51" hidden="1" x14ac:dyDescent="0.2">
      <c r="A4096" s="38">
        <v>4089</v>
      </c>
      <c r="B4096" t="s">
        <v>362</v>
      </c>
      <c r="C4096" t="s">
        <v>289</v>
      </c>
      <c r="D4096">
        <v>550</v>
      </c>
      <c r="E4096" t="s">
        <v>1245</v>
      </c>
      <c r="F4096">
        <v>2</v>
      </c>
      <c r="G4096" t="str">
        <f>LOOKUP(F4096,{0,6,45},{"F","L","H"})</f>
        <v>F</v>
      </c>
      <c r="H4096" t="s">
        <v>5548</v>
      </c>
      <c r="I4096" s="43" t="str">
        <f>IFERROR(VLOOKUP(#REF!,#REF!,2,FALSE),"No")</f>
        <v>No</v>
      </c>
      <c r="J4096" s="149">
        <v>0.75</v>
      </c>
      <c r="K4096" s="148">
        <v>55</v>
      </c>
      <c r="L4096" s="148"/>
      <c r="M4096" s="148"/>
      <c r="N4096" s="148"/>
      <c r="O4096" s="148"/>
      <c r="P4096" s="148"/>
      <c r="Q4096" s="148"/>
      <c r="R4096" s="148"/>
      <c r="S4096" s="148"/>
      <c r="T4096" s="148"/>
      <c r="U4096" s="148"/>
      <c r="V4096" s="148"/>
      <c r="W4096" s="148"/>
      <c r="X4096" s="139">
        <v>2</v>
      </c>
      <c r="Y4096" s="148">
        <v>1000</v>
      </c>
      <c r="Z4096" s="149"/>
      <c r="AA4096" s="148"/>
      <c r="AB4096" s="148"/>
      <c r="AC4096" s="148"/>
      <c r="AD4096" s="148"/>
      <c r="AE4096" s="148"/>
      <c r="AF4096" s="148"/>
      <c r="AG4096" s="148"/>
      <c r="AH4096" s="148"/>
      <c r="AI4096" s="148"/>
      <c r="AJ4096" s="148"/>
      <c r="AK4096" s="148"/>
      <c r="AL4096" s="139">
        <v>0</v>
      </c>
      <c r="AM4096" s="139">
        <v>0</v>
      </c>
      <c r="AN4096" s="148">
        <f t="shared" si="568"/>
        <v>1000</v>
      </c>
      <c r="AO4096" s="148">
        <f t="shared" si="569"/>
        <v>55</v>
      </c>
      <c r="AP4096" s="148">
        <v>6</v>
      </c>
      <c r="AQ4096" s="140">
        <v>50</v>
      </c>
      <c r="AS4096" s="42">
        <f t="shared" si="570"/>
        <v>3541.0912807081136</v>
      </c>
      <c r="AT4096" s="101">
        <f t="shared" si="571"/>
        <v>0</v>
      </c>
      <c r="AU4096" s="42">
        <f t="shared" si="572"/>
        <v>3541.0912807081136</v>
      </c>
      <c r="AV4096" s="42">
        <f t="shared" si="573"/>
        <v>650.21923442948059</v>
      </c>
      <c r="AW4096" s="102">
        <f t="shared" si="574"/>
        <v>585.0096169344007</v>
      </c>
      <c r="AX4096" s="43">
        <f t="shared" si="576"/>
        <v>0.75</v>
      </c>
      <c r="AY4096" s="43" t="str">
        <f t="shared" si="575"/>
        <v>UTGS</v>
      </c>
    </row>
    <row r="4097" spans="1:51" hidden="1" x14ac:dyDescent="0.2">
      <c r="A4097" s="38">
        <v>4090</v>
      </c>
      <c r="B4097" t="s">
        <v>362</v>
      </c>
      <c r="C4097" t="s">
        <v>289</v>
      </c>
      <c r="D4097">
        <v>320</v>
      </c>
      <c r="E4097" t="s">
        <v>1223</v>
      </c>
      <c r="F4097">
        <v>0.25</v>
      </c>
      <c r="G4097" t="str">
        <f>LOOKUP(F4097,{0,6,45},{"F","L","H"})</f>
        <v>F</v>
      </c>
      <c r="H4097" t="s">
        <v>5549</v>
      </c>
      <c r="I4097" s="43" t="str">
        <f>IFERROR(VLOOKUP(#REF!,#REF!,2,FALSE),"No")</f>
        <v>No</v>
      </c>
      <c r="J4097" s="139">
        <v>0.75</v>
      </c>
      <c r="K4097" s="148">
        <v>105</v>
      </c>
      <c r="L4097" s="148"/>
      <c r="M4097" s="148"/>
      <c r="N4097" s="148"/>
      <c r="O4097" s="148"/>
      <c r="P4097" s="148"/>
      <c r="Q4097" s="148"/>
      <c r="R4097" s="148"/>
      <c r="S4097" s="148"/>
      <c r="T4097" s="148"/>
      <c r="U4097" s="148"/>
      <c r="V4097" s="148"/>
      <c r="W4097" s="148"/>
      <c r="X4097" s="139">
        <v>2</v>
      </c>
      <c r="Y4097" s="148">
        <v>798.79</v>
      </c>
      <c r="Z4097" s="149">
        <v>4</v>
      </c>
      <c r="AA4097" s="148">
        <v>201.21</v>
      </c>
      <c r="AB4097" s="148"/>
      <c r="AC4097" s="148"/>
      <c r="AD4097" s="148"/>
      <c r="AE4097" s="148"/>
      <c r="AF4097" s="148"/>
      <c r="AG4097" s="148"/>
      <c r="AH4097" s="148"/>
      <c r="AI4097" s="148"/>
      <c r="AJ4097" s="148"/>
      <c r="AK4097" s="148"/>
      <c r="AL4097" s="139">
        <v>0</v>
      </c>
      <c r="AM4097" s="139">
        <v>0</v>
      </c>
      <c r="AN4097" s="148">
        <f t="shared" si="568"/>
        <v>1000</v>
      </c>
      <c r="AO4097" s="148">
        <f t="shared" si="569"/>
        <v>105</v>
      </c>
      <c r="AP4097" s="148">
        <v>20</v>
      </c>
      <c r="AQ4097" s="140">
        <v>22</v>
      </c>
      <c r="AS4097" s="42">
        <f t="shared" si="570"/>
        <v>6760.2651722609444</v>
      </c>
      <c r="AT4097" s="101">
        <f t="shared" si="571"/>
        <v>0</v>
      </c>
      <c r="AU4097" s="42">
        <f t="shared" si="572"/>
        <v>6760.2651722609444</v>
      </c>
      <c r="AV4097" s="42">
        <f t="shared" si="573"/>
        <v>1543.3471555215472</v>
      </c>
      <c r="AW4097" s="102">
        <f t="shared" si="574"/>
        <v>431</v>
      </c>
      <c r="AX4097" s="43">
        <f t="shared" si="576"/>
        <v>0.75</v>
      </c>
      <c r="AY4097" s="43" t="str">
        <f t="shared" si="575"/>
        <v>UTGS</v>
      </c>
    </row>
    <row r="4098" spans="1:51" hidden="1" x14ac:dyDescent="0.2">
      <c r="A4098" s="38">
        <v>4091</v>
      </c>
      <c r="B4098" t="s">
        <v>362</v>
      </c>
      <c r="C4098" t="s">
        <v>289</v>
      </c>
      <c r="D4098">
        <v>550</v>
      </c>
      <c r="E4098" t="s">
        <v>1245</v>
      </c>
      <c r="F4098">
        <v>2</v>
      </c>
      <c r="G4098" t="str">
        <f>LOOKUP(F4098,{0,6,45},{"F","L","H"})</f>
        <v>F</v>
      </c>
      <c r="H4098" t="s">
        <v>5550</v>
      </c>
      <c r="I4098" s="43" t="str">
        <f>IFERROR(VLOOKUP(#REF!,#REF!,2,FALSE),"No")</f>
        <v>No</v>
      </c>
      <c r="J4098" s="139">
        <v>0.75</v>
      </c>
      <c r="K4098" s="148">
        <v>40</v>
      </c>
      <c r="L4098" s="148"/>
      <c r="M4098" s="148"/>
      <c r="N4098" s="148"/>
      <c r="O4098" s="148"/>
      <c r="P4098" s="148"/>
      <c r="Q4098" s="148"/>
      <c r="R4098" s="148"/>
      <c r="S4098" s="148"/>
      <c r="T4098" s="148"/>
      <c r="U4098" s="148"/>
      <c r="V4098" s="148"/>
      <c r="W4098" s="148"/>
      <c r="X4098" s="139">
        <v>2</v>
      </c>
      <c r="Y4098" s="148">
        <v>1000</v>
      </c>
      <c r="Z4098" s="149"/>
      <c r="AA4098" s="148"/>
      <c r="AB4098" s="148"/>
      <c r="AC4098" s="148"/>
      <c r="AD4098" s="148"/>
      <c r="AE4098" s="148"/>
      <c r="AF4098" s="148"/>
      <c r="AG4098" s="148"/>
      <c r="AH4098" s="148"/>
      <c r="AI4098" s="148"/>
      <c r="AJ4098" s="148"/>
      <c r="AK4098" s="148"/>
      <c r="AL4098" s="139">
        <v>0</v>
      </c>
      <c r="AM4098" s="139">
        <v>0</v>
      </c>
      <c r="AN4098" s="148">
        <f t="shared" si="568"/>
        <v>1000</v>
      </c>
      <c r="AO4098" s="148">
        <f t="shared" si="569"/>
        <v>40</v>
      </c>
      <c r="AP4098" s="148">
        <v>8</v>
      </c>
      <c r="AQ4098" s="140">
        <v>78</v>
      </c>
      <c r="AS4098" s="42">
        <f t="shared" si="570"/>
        <v>2575.3391132422644</v>
      </c>
      <c r="AT4098" s="101">
        <f t="shared" si="571"/>
        <v>0</v>
      </c>
      <c r="AU4098" s="42">
        <f t="shared" si="572"/>
        <v>2575.3391132422644</v>
      </c>
      <c r="AV4098" s="42">
        <f t="shared" si="573"/>
        <v>416.80720155735941</v>
      </c>
      <c r="AW4098" s="102">
        <f t="shared" si="574"/>
        <v>585.0096169344007</v>
      </c>
      <c r="AX4098" s="43">
        <f t="shared" si="576"/>
        <v>0.75</v>
      </c>
      <c r="AY4098" s="43" t="str">
        <f t="shared" si="575"/>
        <v>UTGS</v>
      </c>
    </row>
    <row r="4099" spans="1:51" hidden="1" x14ac:dyDescent="0.2">
      <c r="A4099" s="38">
        <v>4092</v>
      </c>
      <c r="B4099" t="s">
        <v>362</v>
      </c>
      <c r="C4099" t="s">
        <v>289</v>
      </c>
      <c r="D4099">
        <v>550</v>
      </c>
      <c r="E4099" t="s">
        <v>1245</v>
      </c>
      <c r="F4099">
        <v>2</v>
      </c>
      <c r="G4099" t="str">
        <f>LOOKUP(F4099,{0,6,45},{"F","L","H"})</f>
        <v>F</v>
      </c>
      <c r="H4099" t="s">
        <v>5551</v>
      </c>
      <c r="I4099" s="43" t="str">
        <f>IFERROR(VLOOKUP(#REF!,#REF!,2,FALSE),"No")</f>
        <v>No</v>
      </c>
      <c r="J4099" s="139">
        <v>0.75</v>
      </c>
      <c r="K4099" s="148">
        <v>22</v>
      </c>
      <c r="L4099" s="148"/>
      <c r="M4099" s="148"/>
      <c r="N4099" s="148"/>
      <c r="O4099" s="148"/>
      <c r="P4099" s="148"/>
      <c r="Q4099" s="148"/>
      <c r="R4099" s="148"/>
      <c r="S4099" s="148"/>
      <c r="T4099" s="148"/>
      <c r="U4099" s="148"/>
      <c r="V4099" s="148"/>
      <c r="W4099" s="148"/>
      <c r="X4099" s="139">
        <v>2</v>
      </c>
      <c r="Y4099" s="148">
        <v>1000</v>
      </c>
      <c r="Z4099" s="148"/>
      <c r="AA4099" s="148"/>
      <c r="AB4099" s="148"/>
      <c r="AC4099" s="148"/>
      <c r="AD4099" s="148"/>
      <c r="AE4099" s="148"/>
      <c r="AF4099" s="148"/>
      <c r="AG4099" s="148"/>
      <c r="AH4099" s="148"/>
      <c r="AI4099" s="148"/>
      <c r="AJ4099" s="148"/>
      <c r="AK4099" s="148"/>
      <c r="AL4099" s="139">
        <v>0</v>
      </c>
      <c r="AM4099" s="139">
        <v>0</v>
      </c>
      <c r="AN4099" s="148">
        <f t="shared" si="568"/>
        <v>1000</v>
      </c>
      <c r="AO4099" s="148">
        <f t="shared" si="569"/>
        <v>22</v>
      </c>
      <c r="AP4099" s="148">
        <v>9</v>
      </c>
      <c r="AQ4099" s="140">
        <v>88</v>
      </c>
      <c r="AS4099" s="42">
        <f t="shared" si="570"/>
        <v>1416.4365122832455</v>
      </c>
      <c r="AT4099" s="101">
        <f t="shared" si="571"/>
        <v>0</v>
      </c>
      <c r="AU4099" s="42">
        <f t="shared" si="572"/>
        <v>1416.4365122832455</v>
      </c>
      <c r="AV4099" s="42">
        <f t="shared" si="573"/>
        <v>369.44274683493217</v>
      </c>
      <c r="AW4099" s="102">
        <f t="shared" si="574"/>
        <v>585.0096169344007</v>
      </c>
      <c r="AX4099" s="43">
        <f t="shared" si="576"/>
        <v>0.75</v>
      </c>
      <c r="AY4099" s="43" t="str">
        <f t="shared" si="575"/>
        <v>UTGS</v>
      </c>
    </row>
    <row r="4100" spans="1:51" hidden="1" x14ac:dyDescent="0.2">
      <c r="A4100" s="38">
        <v>4093</v>
      </c>
      <c r="B4100" t="s">
        <v>362</v>
      </c>
      <c r="C4100" t="s">
        <v>289</v>
      </c>
      <c r="D4100">
        <v>550</v>
      </c>
      <c r="E4100" t="s">
        <v>1245</v>
      </c>
      <c r="F4100">
        <v>2</v>
      </c>
      <c r="G4100" t="str">
        <f>LOOKUP(F4100,{0,6,45},{"F","L","H"})</f>
        <v>F</v>
      </c>
      <c r="H4100" t="s">
        <v>5552</v>
      </c>
      <c r="I4100" s="43" t="str">
        <f>IFERROR(VLOOKUP(#REF!,#REF!,2,FALSE),"No")</f>
        <v>No</v>
      </c>
      <c r="J4100" s="139">
        <v>2</v>
      </c>
      <c r="K4100" s="148">
        <v>82</v>
      </c>
      <c r="L4100" s="148"/>
      <c r="M4100" s="148"/>
      <c r="N4100" s="148"/>
      <c r="O4100" s="148"/>
      <c r="P4100" s="148"/>
      <c r="Q4100" s="148"/>
      <c r="R4100" s="148"/>
      <c r="S4100" s="148"/>
      <c r="T4100" s="148"/>
      <c r="U4100" s="148"/>
      <c r="V4100" s="148"/>
      <c r="W4100" s="148"/>
      <c r="X4100" s="139">
        <v>2</v>
      </c>
      <c r="Y4100" s="148">
        <v>1000</v>
      </c>
      <c r="Z4100" s="149"/>
      <c r="AA4100" s="148"/>
      <c r="AB4100" s="148"/>
      <c r="AC4100" s="148"/>
      <c r="AD4100" s="148"/>
      <c r="AE4100" s="148"/>
      <c r="AF4100" s="148"/>
      <c r="AG4100" s="148"/>
      <c r="AH4100" s="148"/>
      <c r="AI4100" s="148"/>
      <c r="AJ4100" s="148"/>
      <c r="AK4100" s="148"/>
      <c r="AL4100" s="139">
        <v>0</v>
      </c>
      <c r="AM4100" s="139">
        <v>0</v>
      </c>
      <c r="AN4100" s="148">
        <f t="shared" si="568"/>
        <v>1000</v>
      </c>
      <c r="AO4100" s="148">
        <f t="shared" si="569"/>
        <v>82</v>
      </c>
      <c r="AP4100" s="148">
        <v>10</v>
      </c>
      <c r="AQ4100" s="140">
        <v>418</v>
      </c>
      <c r="AS4100" s="42">
        <f t="shared" si="570"/>
        <v>5984.6451821466417</v>
      </c>
      <c r="AT4100" s="101">
        <f t="shared" si="571"/>
        <v>0</v>
      </c>
      <c r="AU4100" s="42">
        <f t="shared" si="572"/>
        <v>5984.6451821466417</v>
      </c>
      <c r="AV4100" s="42">
        <f t="shared" si="573"/>
        <v>77.777420386301515</v>
      </c>
      <c r="AW4100" s="102">
        <f t="shared" si="574"/>
        <v>585.0096169344007</v>
      </c>
      <c r="AX4100" s="43">
        <f t="shared" si="576"/>
        <v>2</v>
      </c>
      <c r="AY4100" s="43" t="str">
        <f t="shared" si="575"/>
        <v>UTGS</v>
      </c>
    </row>
    <row r="4101" spans="1:51" hidden="1" x14ac:dyDescent="0.2">
      <c r="A4101" s="38">
        <v>4094</v>
      </c>
      <c r="B4101" t="s">
        <v>362</v>
      </c>
      <c r="C4101" t="s">
        <v>289</v>
      </c>
      <c r="D4101">
        <v>320</v>
      </c>
      <c r="E4101" t="s">
        <v>1245</v>
      </c>
      <c r="F4101">
        <v>0.25</v>
      </c>
      <c r="G4101" t="str">
        <f>LOOKUP(F4101,{0,6,45},{"F","L","H"})</f>
        <v>F</v>
      </c>
      <c r="H4101" t="s">
        <v>5553</v>
      </c>
      <c r="I4101" s="43" t="str">
        <f>IFERROR(VLOOKUP(#REF!,#REF!,2,FALSE),"No")</f>
        <v>No</v>
      </c>
      <c r="J4101" s="139">
        <v>0.75</v>
      </c>
      <c r="K4101" s="148">
        <v>190</v>
      </c>
      <c r="L4101" s="148"/>
      <c r="M4101" s="148"/>
      <c r="N4101" s="148"/>
      <c r="O4101" s="148"/>
      <c r="P4101" s="148"/>
      <c r="Q4101" s="148"/>
      <c r="R4101" s="148"/>
      <c r="S4101" s="148"/>
      <c r="T4101" s="148"/>
      <c r="U4101" s="148"/>
      <c r="V4101" s="148"/>
      <c r="W4101" s="148"/>
      <c r="X4101" s="139">
        <v>2</v>
      </c>
      <c r="Y4101" s="148">
        <v>337.25</v>
      </c>
      <c r="Z4101" s="149">
        <v>4</v>
      </c>
      <c r="AA4101" s="148">
        <v>662.75</v>
      </c>
      <c r="AB4101" s="148"/>
      <c r="AC4101" s="148"/>
      <c r="AD4101" s="148"/>
      <c r="AE4101" s="148"/>
      <c r="AF4101" s="148"/>
      <c r="AG4101" s="148"/>
      <c r="AH4101" s="148"/>
      <c r="AI4101" s="148"/>
      <c r="AJ4101" s="148"/>
      <c r="AK4101" s="148"/>
      <c r="AL4101" s="139">
        <v>0</v>
      </c>
      <c r="AM4101" s="139">
        <v>0</v>
      </c>
      <c r="AN4101" s="148">
        <f t="shared" si="568"/>
        <v>1000</v>
      </c>
      <c r="AO4101" s="148">
        <f t="shared" si="569"/>
        <v>190</v>
      </c>
      <c r="AP4101" s="148">
        <v>5</v>
      </c>
      <c r="AQ4101" s="140">
        <v>5</v>
      </c>
      <c r="AS4101" s="42">
        <f t="shared" si="570"/>
        <v>12232.860787900756</v>
      </c>
      <c r="AT4101" s="101">
        <f t="shared" si="571"/>
        <v>0</v>
      </c>
      <c r="AU4101" s="42">
        <f t="shared" si="572"/>
        <v>12232.860787900756</v>
      </c>
      <c r="AV4101" s="42">
        <f t="shared" si="573"/>
        <v>7452.5758442948081</v>
      </c>
      <c r="AW4101" s="102">
        <f t="shared" si="574"/>
        <v>431</v>
      </c>
      <c r="AX4101" s="43">
        <f t="shared" si="576"/>
        <v>0.75</v>
      </c>
      <c r="AY4101" s="43" t="str">
        <f t="shared" si="575"/>
        <v>UTGS</v>
      </c>
    </row>
    <row r="4102" spans="1:51" hidden="1" x14ac:dyDescent="0.2">
      <c r="A4102" s="38">
        <v>4095</v>
      </c>
      <c r="B4102" t="s">
        <v>362</v>
      </c>
      <c r="C4102" t="s">
        <v>289</v>
      </c>
      <c r="D4102">
        <v>550</v>
      </c>
      <c r="E4102" t="s">
        <v>1245</v>
      </c>
      <c r="F4102">
        <v>2</v>
      </c>
      <c r="G4102" t="str">
        <f>LOOKUP(F4102,{0,6,45},{"F","L","H"})</f>
        <v>F</v>
      </c>
      <c r="H4102" t="s">
        <v>5554</v>
      </c>
      <c r="I4102" s="43" t="str">
        <f>IFERROR(VLOOKUP(#REF!,#REF!,2,FALSE),"No")</f>
        <v>No</v>
      </c>
      <c r="J4102" s="139">
        <v>0.75</v>
      </c>
      <c r="K4102" s="148">
        <v>49</v>
      </c>
      <c r="L4102" s="148"/>
      <c r="M4102" s="148"/>
      <c r="N4102" s="148"/>
      <c r="O4102" s="148"/>
      <c r="P4102" s="148"/>
      <c r="Q4102" s="148"/>
      <c r="R4102" s="148"/>
      <c r="S4102" s="148"/>
      <c r="T4102" s="148"/>
      <c r="U4102" s="148"/>
      <c r="V4102" s="148"/>
      <c r="W4102" s="148"/>
      <c r="X4102" s="139">
        <v>2</v>
      </c>
      <c r="Y4102" s="148">
        <v>995</v>
      </c>
      <c r="Z4102" s="149">
        <v>4</v>
      </c>
      <c r="AA4102" s="148">
        <v>5</v>
      </c>
      <c r="AB4102" s="148"/>
      <c r="AC4102" s="148"/>
      <c r="AD4102" s="148"/>
      <c r="AE4102" s="148"/>
      <c r="AF4102" s="148"/>
      <c r="AG4102" s="148"/>
      <c r="AH4102" s="148"/>
      <c r="AI4102" s="148"/>
      <c r="AJ4102" s="148"/>
      <c r="AK4102" s="148"/>
      <c r="AL4102" s="139">
        <v>0</v>
      </c>
      <c r="AM4102" s="139">
        <v>0</v>
      </c>
      <c r="AN4102" s="148">
        <f t="shared" si="568"/>
        <v>1000</v>
      </c>
      <c r="AO4102" s="148">
        <f t="shared" si="569"/>
        <v>49</v>
      </c>
      <c r="AP4102" s="148">
        <v>11</v>
      </c>
      <c r="AQ4102" s="140">
        <v>75</v>
      </c>
      <c r="AS4102" s="42">
        <f t="shared" si="570"/>
        <v>3154.7904137217738</v>
      </c>
      <c r="AT4102" s="101">
        <f t="shared" si="571"/>
        <v>0</v>
      </c>
      <c r="AU4102" s="42">
        <f t="shared" si="572"/>
        <v>3154.7904137217738</v>
      </c>
      <c r="AV4102" s="42">
        <f t="shared" si="573"/>
        <v>433.95748961965381</v>
      </c>
      <c r="AW4102" s="102">
        <f t="shared" si="574"/>
        <v>585.0096169344007</v>
      </c>
      <c r="AX4102" s="43">
        <f t="shared" si="576"/>
        <v>0.75</v>
      </c>
      <c r="AY4102" s="43" t="str">
        <f t="shared" si="575"/>
        <v>UTGS</v>
      </c>
    </row>
    <row r="4103" spans="1:51" hidden="1" x14ac:dyDescent="0.2">
      <c r="A4103" s="38">
        <v>4096</v>
      </c>
      <c r="B4103" t="s">
        <v>362</v>
      </c>
      <c r="C4103" t="s">
        <v>289</v>
      </c>
      <c r="D4103">
        <v>320</v>
      </c>
      <c r="E4103" t="s">
        <v>1245</v>
      </c>
      <c r="F4103">
        <v>0.25</v>
      </c>
      <c r="G4103" t="str">
        <f>LOOKUP(F4103,{0,6,45},{"F","L","H"})</f>
        <v>F</v>
      </c>
      <c r="H4103" t="s">
        <v>2156</v>
      </c>
      <c r="I4103" s="43" t="str">
        <f>IFERROR(VLOOKUP(#REF!,#REF!,2,FALSE),"No")</f>
        <v>No</v>
      </c>
      <c r="J4103" s="139">
        <v>0.75</v>
      </c>
      <c r="K4103" s="148">
        <v>8</v>
      </c>
      <c r="L4103" s="148"/>
      <c r="M4103" s="148"/>
      <c r="N4103" s="148"/>
      <c r="O4103" s="148"/>
      <c r="P4103" s="148"/>
      <c r="Q4103" s="148"/>
      <c r="R4103" s="148"/>
      <c r="S4103" s="148"/>
      <c r="T4103" s="148"/>
      <c r="U4103" s="148"/>
      <c r="V4103" s="148"/>
      <c r="W4103" s="148"/>
      <c r="X4103" s="139">
        <v>2</v>
      </c>
      <c r="Y4103" s="148">
        <v>1000</v>
      </c>
      <c r="Z4103" s="148"/>
      <c r="AA4103" s="148"/>
      <c r="AB4103" s="148"/>
      <c r="AC4103" s="148"/>
      <c r="AD4103" s="148"/>
      <c r="AE4103" s="148"/>
      <c r="AF4103" s="148"/>
      <c r="AG4103" s="148"/>
      <c r="AH4103" s="148"/>
      <c r="AI4103" s="148"/>
      <c r="AJ4103" s="148"/>
      <c r="AK4103" s="148"/>
      <c r="AL4103" s="139">
        <v>0</v>
      </c>
      <c r="AM4103" s="139">
        <v>0</v>
      </c>
      <c r="AN4103" s="148">
        <f t="shared" si="568"/>
        <v>1000</v>
      </c>
      <c r="AO4103" s="148">
        <f t="shared" si="569"/>
        <v>8</v>
      </c>
      <c r="AP4103" s="148">
        <v>12</v>
      </c>
      <c r="AQ4103" s="140">
        <v>12</v>
      </c>
      <c r="AS4103" s="42">
        <f t="shared" si="570"/>
        <v>515.06782264845288</v>
      </c>
      <c r="AT4103" s="101">
        <f t="shared" si="571"/>
        <v>0</v>
      </c>
      <c r="AU4103" s="42">
        <f t="shared" si="572"/>
        <v>515.06782264845288</v>
      </c>
      <c r="AV4103" s="42">
        <f t="shared" si="573"/>
        <v>2709.246810122836</v>
      </c>
      <c r="AW4103" s="102">
        <f t="shared" si="574"/>
        <v>431</v>
      </c>
      <c r="AX4103" s="43">
        <f t="shared" si="576"/>
        <v>0.75</v>
      </c>
      <c r="AY4103" s="43" t="str">
        <f t="shared" si="575"/>
        <v>UTGS</v>
      </c>
    </row>
    <row r="4104" spans="1:51" hidden="1" x14ac:dyDescent="0.2">
      <c r="A4104" s="38">
        <v>4097</v>
      </c>
      <c r="B4104" t="s">
        <v>362</v>
      </c>
      <c r="C4104" t="s">
        <v>289</v>
      </c>
      <c r="D4104">
        <v>320</v>
      </c>
      <c r="E4104" t="s">
        <v>1245</v>
      </c>
      <c r="F4104">
        <v>0.25</v>
      </c>
      <c r="G4104" t="str">
        <f>LOOKUP(F4104,{0,6,45},{"F","L","H"})</f>
        <v>F</v>
      </c>
      <c r="H4104" t="s">
        <v>5555</v>
      </c>
      <c r="I4104" s="43" t="str">
        <f>IFERROR(VLOOKUP(#REF!,#REF!,2,FALSE),"No")</f>
        <v>No</v>
      </c>
      <c r="J4104" s="139">
        <v>0.75</v>
      </c>
      <c r="K4104" s="148">
        <v>61</v>
      </c>
      <c r="L4104" s="148"/>
      <c r="M4104" s="148"/>
      <c r="N4104" s="148"/>
      <c r="O4104" s="148"/>
      <c r="P4104" s="148"/>
      <c r="Q4104" s="148"/>
      <c r="R4104" s="148"/>
      <c r="S4104" s="148"/>
      <c r="T4104" s="148"/>
      <c r="U4104" s="148"/>
      <c r="V4104" s="148"/>
      <c r="W4104" s="148"/>
      <c r="X4104" s="139">
        <v>2</v>
      </c>
      <c r="Y4104" s="148">
        <v>1000</v>
      </c>
      <c r="Z4104" s="148"/>
      <c r="AA4104" s="148"/>
      <c r="AB4104" s="148"/>
      <c r="AC4104" s="148"/>
      <c r="AD4104" s="148"/>
      <c r="AE4104" s="148"/>
      <c r="AF4104" s="148"/>
      <c r="AG4104" s="148"/>
      <c r="AH4104" s="148"/>
      <c r="AI4104" s="148"/>
      <c r="AJ4104" s="148"/>
      <c r="AK4104" s="148"/>
      <c r="AL4104" s="139">
        <v>0</v>
      </c>
      <c r="AM4104" s="139">
        <v>0</v>
      </c>
      <c r="AN4104" s="148">
        <f t="shared" ref="AN4104:AN4167" si="577">SUM(Y4104,AA4104,AC4104,AE4104,AG4104,AI4104,AK4104,AM4104)</f>
        <v>1000</v>
      </c>
      <c r="AO4104" s="148">
        <f t="shared" ref="AO4104:AO4167" si="578">SUM(K4104,M4104,O4104,Q4104,S4104,U4104,W4104)</f>
        <v>61</v>
      </c>
      <c r="AP4104" s="148">
        <v>10</v>
      </c>
      <c r="AQ4104" s="140">
        <v>10</v>
      </c>
      <c r="AS4104" s="42">
        <f t="shared" ref="AS4104:AS4167" si="579">(VLOOKUP(J4104,Service,2,FALSE)*K4104+VLOOKUP(L4104,Service,2,FALSE)*M4104+VLOOKUP(N4104,Service,2,FALSE)*O4104+VLOOKUP(P4104,Service,2,FALSE)*Q4104)</f>
        <v>3927.3921476944533</v>
      </c>
      <c r="AT4104" s="101">
        <f t="shared" ref="AT4104:AT4167" si="580">VLOOKUP(R4104,serviceHP,2,FALSE)*S4104+VLOOKUP(T4104,serviceHP,2,FALSE)*U4104+VLOOKUP(V4104,serviceHP,2,FALSE)*W4104</f>
        <v>0</v>
      </c>
      <c r="AU4104" s="42">
        <f t="shared" ref="AU4104:AU4167" si="581">AS4104+AT4104</f>
        <v>3927.3921476944533</v>
      </c>
      <c r="AV4104" s="42">
        <f t="shared" ref="AV4104:AV4167" si="582">(VLOOKUP(X4104,Main,2,FALSE)*Y4104+VLOOKUP(Z4104,Main,2,FALSE)*AA4104+VLOOKUP(AB4104,Main,2,FALSE)*AC4104+VLOOKUP(AD4104,Main,2,FALSE)*AE4104+VLOOKUP(AF4104,Main,2,FALSE)*AG4104+VLOOKUP(AL4104,Main,2,FALSE)*AM4104+VLOOKUP(AH4104,Main,2,FALSE)*AI4104+VLOOKUP(AL4104,Main,2,FALSE)*AM4104+VLOOKUP(AJ4104,Main,2,FALSE)*AK4104)/AQ4104</f>
        <v>3251.0961721474032</v>
      </c>
      <c r="AW4104" s="102">
        <f t="shared" ref="AW4104:AW4167" si="583">IF(G4104="F",VLOOKUP(D4104,MeterAndReg2,2,TRUE),(IF(G4104="L",VLOOKUP(D4104,MeterAndReg2,3,TRUE),VLOOKUP(D4104,MeterAndReg2,4,TRUE))))</f>
        <v>431</v>
      </c>
      <c r="AX4104" s="43">
        <f t="shared" si="576"/>
        <v>0.75</v>
      </c>
      <c r="AY4104" s="43" t="str">
        <f t="shared" si="575"/>
        <v>UTGS</v>
      </c>
    </row>
    <row r="4105" spans="1:51" hidden="1" x14ac:dyDescent="0.2">
      <c r="A4105" s="38">
        <v>4098</v>
      </c>
      <c r="B4105" t="s">
        <v>362</v>
      </c>
      <c r="C4105" t="s">
        <v>289</v>
      </c>
      <c r="D4105">
        <v>320</v>
      </c>
      <c r="E4105" t="s">
        <v>1245</v>
      </c>
      <c r="F4105">
        <v>0.25</v>
      </c>
      <c r="G4105" t="str">
        <f>LOOKUP(F4105,{0,6,45},{"F","L","H"})</f>
        <v>F</v>
      </c>
      <c r="H4105" t="s">
        <v>5556</v>
      </c>
      <c r="I4105" s="43" t="str">
        <f>IFERROR(VLOOKUP(#REF!,#REF!,2,FALSE),"No")</f>
        <v>No</v>
      </c>
      <c r="J4105" s="139">
        <v>0.75</v>
      </c>
      <c r="K4105" s="148">
        <v>31</v>
      </c>
      <c r="L4105" s="148"/>
      <c r="M4105" s="148"/>
      <c r="N4105" s="148"/>
      <c r="O4105" s="148"/>
      <c r="P4105" s="148"/>
      <c r="Q4105" s="148"/>
      <c r="R4105" s="148"/>
      <c r="S4105" s="148"/>
      <c r="T4105" s="148"/>
      <c r="U4105" s="148"/>
      <c r="V4105" s="148"/>
      <c r="W4105" s="148"/>
      <c r="X4105" s="139">
        <v>2</v>
      </c>
      <c r="Y4105" s="148">
        <v>1000</v>
      </c>
      <c r="Z4105" s="148"/>
      <c r="AA4105" s="148"/>
      <c r="AB4105" s="148"/>
      <c r="AC4105" s="148"/>
      <c r="AD4105" s="148"/>
      <c r="AE4105" s="148"/>
      <c r="AF4105" s="148"/>
      <c r="AG4105" s="148"/>
      <c r="AH4105" s="148"/>
      <c r="AI4105" s="148"/>
      <c r="AJ4105" s="148"/>
      <c r="AK4105" s="148"/>
      <c r="AL4105" s="139">
        <v>0</v>
      </c>
      <c r="AM4105" s="139">
        <v>0</v>
      </c>
      <c r="AN4105" s="148">
        <f t="shared" si="577"/>
        <v>1000</v>
      </c>
      <c r="AO4105" s="148">
        <f t="shared" si="578"/>
        <v>31</v>
      </c>
      <c r="AP4105" s="148">
        <v>17</v>
      </c>
      <c r="AQ4105" s="140">
        <v>17</v>
      </c>
      <c r="AS4105" s="42">
        <f t="shared" si="579"/>
        <v>1995.8878127627549</v>
      </c>
      <c r="AT4105" s="101">
        <f t="shared" si="580"/>
        <v>0</v>
      </c>
      <c r="AU4105" s="42">
        <f t="shared" si="581"/>
        <v>1995.8878127627549</v>
      </c>
      <c r="AV4105" s="42">
        <f t="shared" si="582"/>
        <v>1912.4095130278843</v>
      </c>
      <c r="AW4105" s="102">
        <f t="shared" si="583"/>
        <v>431</v>
      </c>
      <c r="AX4105" s="43">
        <f t="shared" si="576"/>
        <v>0.75</v>
      </c>
      <c r="AY4105" s="43" t="str">
        <f t="shared" ref="AY4105:AY4168" si="584">C4105</f>
        <v>UTGS</v>
      </c>
    </row>
    <row r="4106" spans="1:51" hidden="1" x14ac:dyDescent="0.2">
      <c r="A4106" s="38">
        <v>4099</v>
      </c>
      <c r="B4106" t="s">
        <v>362</v>
      </c>
      <c r="C4106" t="s">
        <v>289</v>
      </c>
      <c r="D4106">
        <v>320</v>
      </c>
      <c r="E4106" t="s">
        <v>1245</v>
      </c>
      <c r="F4106">
        <v>0.25</v>
      </c>
      <c r="G4106" t="str">
        <f>LOOKUP(F4106,{0,6,45},{"F","L","H"})</f>
        <v>F</v>
      </c>
      <c r="H4106" t="s">
        <v>5557</v>
      </c>
      <c r="I4106" s="43" t="str">
        <f>IFERROR(VLOOKUP(#REF!,#REF!,2,FALSE),"No")</f>
        <v>No</v>
      </c>
      <c r="J4106" s="139">
        <v>0.75</v>
      </c>
      <c r="K4106" s="148">
        <v>42</v>
      </c>
      <c r="L4106" s="148"/>
      <c r="M4106" s="148"/>
      <c r="N4106" s="148"/>
      <c r="O4106" s="148"/>
      <c r="P4106" s="148"/>
      <c r="Q4106" s="148"/>
      <c r="R4106" s="148"/>
      <c r="S4106" s="148"/>
      <c r="T4106" s="148"/>
      <c r="U4106" s="148"/>
      <c r="V4106" s="148"/>
      <c r="W4106" s="148"/>
      <c r="X4106" s="139">
        <v>2</v>
      </c>
      <c r="Y4106" s="148">
        <v>1000</v>
      </c>
      <c r="Z4106" s="149"/>
      <c r="AA4106" s="148"/>
      <c r="AB4106" s="148"/>
      <c r="AC4106" s="148"/>
      <c r="AD4106" s="148"/>
      <c r="AE4106" s="148"/>
      <c r="AF4106" s="148"/>
      <c r="AG4106" s="148"/>
      <c r="AH4106" s="148"/>
      <c r="AI4106" s="148"/>
      <c r="AJ4106" s="148"/>
      <c r="AK4106" s="148"/>
      <c r="AL4106" s="139">
        <v>0</v>
      </c>
      <c r="AM4106" s="139">
        <v>0</v>
      </c>
      <c r="AN4106" s="148">
        <f t="shared" si="577"/>
        <v>1000</v>
      </c>
      <c r="AO4106" s="148">
        <f t="shared" si="578"/>
        <v>42</v>
      </c>
      <c r="AP4106" s="148">
        <v>8</v>
      </c>
      <c r="AQ4106" s="140">
        <v>8</v>
      </c>
      <c r="AS4106" s="42">
        <f t="shared" si="579"/>
        <v>2704.1060689043775</v>
      </c>
      <c r="AT4106" s="101">
        <f t="shared" si="580"/>
        <v>0</v>
      </c>
      <c r="AU4106" s="42">
        <f t="shared" si="581"/>
        <v>2704.1060689043775</v>
      </c>
      <c r="AV4106" s="42">
        <f t="shared" si="582"/>
        <v>4063.870215184254</v>
      </c>
      <c r="AW4106" s="102">
        <f t="shared" si="583"/>
        <v>431</v>
      </c>
      <c r="AX4106" s="43">
        <f t="shared" si="576"/>
        <v>0.75</v>
      </c>
      <c r="AY4106" s="43" t="str">
        <f t="shared" si="584"/>
        <v>UTGS</v>
      </c>
    </row>
    <row r="4107" spans="1:51" hidden="1" x14ac:dyDescent="0.2">
      <c r="A4107" s="38">
        <v>4100</v>
      </c>
      <c r="B4107" t="s">
        <v>362</v>
      </c>
      <c r="C4107" t="s">
        <v>289</v>
      </c>
      <c r="D4107">
        <v>320</v>
      </c>
      <c r="E4107" t="s">
        <v>1245</v>
      </c>
      <c r="F4107">
        <v>0.25</v>
      </c>
      <c r="G4107" t="str">
        <f>LOOKUP(F4107,{0,6,45},{"F","L","H"})</f>
        <v>F</v>
      </c>
      <c r="H4107" t="s">
        <v>5558</v>
      </c>
      <c r="I4107" s="43" t="str">
        <f>IFERROR(VLOOKUP(#REF!,#REF!,2,FALSE),"No")</f>
        <v>No</v>
      </c>
      <c r="J4107" s="139">
        <v>0.75</v>
      </c>
      <c r="K4107" s="148">
        <v>37</v>
      </c>
      <c r="L4107" s="148"/>
      <c r="M4107" s="148"/>
      <c r="N4107" s="148"/>
      <c r="O4107" s="148"/>
      <c r="P4107" s="148"/>
      <c r="Q4107" s="148"/>
      <c r="R4107" s="148"/>
      <c r="S4107" s="148"/>
      <c r="T4107" s="148"/>
      <c r="U4107" s="148"/>
      <c r="V4107" s="148"/>
      <c r="W4107" s="148"/>
      <c r="X4107" s="139">
        <v>2</v>
      </c>
      <c r="Y4107" s="148">
        <v>1000</v>
      </c>
      <c r="Z4107" s="149"/>
      <c r="AA4107" s="148"/>
      <c r="AB4107" s="148"/>
      <c r="AC4107" s="148"/>
      <c r="AD4107" s="148"/>
      <c r="AE4107" s="148"/>
      <c r="AF4107" s="148"/>
      <c r="AG4107" s="148"/>
      <c r="AH4107" s="148"/>
      <c r="AI4107" s="148"/>
      <c r="AJ4107" s="148"/>
      <c r="AK4107" s="148"/>
      <c r="AL4107" s="139">
        <v>0</v>
      </c>
      <c r="AM4107" s="139">
        <v>0</v>
      </c>
      <c r="AN4107" s="148">
        <f t="shared" si="577"/>
        <v>1000</v>
      </c>
      <c r="AO4107" s="148">
        <f t="shared" si="578"/>
        <v>37</v>
      </c>
      <c r="AP4107" s="148">
        <v>15</v>
      </c>
      <c r="AQ4107" s="140">
        <v>15</v>
      </c>
      <c r="AS4107" s="42">
        <f t="shared" si="579"/>
        <v>2382.1886797490947</v>
      </c>
      <c r="AT4107" s="101">
        <f t="shared" si="580"/>
        <v>0</v>
      </c>
      <c r="AU4107" s="42">
        <f t="shared" si="581"/>
        <v>2382.1886797490947</v>
      </c>
      <c r="AV4107" s="42">
        <f t="shared" si="582"/>
        <v>2167.3974480982688</v>
      </c>
      <c r="AW4107" s="102">
        <f t="shared" si="583"/>
        <v>431</v>
      </c>
      <c r="AX4107" s="43">
        <f t="shared" si="576"/>
        <v>0.75</v>
      </c>
      <c r="AY4107" s="43" t="str">
        <f t="shared" si="584"/>
        <v>UTGS</v>
      </c>
    </row>
    <row r="4108" spans="1:51" hidden="1" x14ac:dyDescent="0.2">
      <c r="A4108" s="38">
        <v>4101</v>
      </c>
      <c r="B4108" t="s">
        <v>5806</v>
      </c>
      <c r="C4108" t="s">
        <v>289</v>
      </c>
      <c r="D4108">
        <v>2225</v>
      </c>
      <c r="E4108" t="s">
        <v>196</v>
      </c>
      <c r="F4108">
        <v>2</v>
      </c>
      <c r="G4108" t="str">
        <f>LOOKUP(F4108,{0,6,45},{"F","L","H"})</f>
        <v>F</v>
      </c>
      <c r="H4108" t="s">
        <v>5559</v>
      </c>
      <c r="I4108" s="43" t="str">
        <f>IFERROR(VLOOKUP(#REF!,#REF!,2,FALSE),"No")</f>
        <v>No</v>
      </c>
      <c r="J4108" s="139">
        <v>1.25</v>
      </c>
      <c r="K4108" s="148">
        <v>37</v>
      </c>
      <c r="L4108" s="148">
        <v>2</v>
      </c>
      <c r="M4108" s="148">
        <v>1</v>
      </c>
      <c r="N4108" s="148"/>
      <c r="O4108" s="148"/>
      <c r="P4108" s="148"/>
      <c r="Q4108" s="148"/>
      <c r="R4108" s="148"/>
      <c r="S4108" s="148"/>
      <c r="T4108" s="148"/>
      <c r="U4108" s="148"/>
      <c r="V4108" s="148"/>
      <c r="W4108" s="148"/>
      <c r="X4108" s="139">
        <v>2</v>
      </c>
      <c r="Y4108" s="148">
        <v>1000</v>
      </c>
      <c r="Z4108" s="149"/>
      <c r="AA4108" s="148"/>
      <c r="AB4108" s="149"/>
      <c r="AC4108" s="148"/>
      <c r="AD4108" s="148"/>
      <c r="AE4108" s="148"/>
      <c r="AF4108" s="148"/>
      <c r="AG4108" s="148"/>
      <c r="AH4108" s="148"/>
      <c r="AI4108" s="148"/>
      <c r="AJ4108" s="148"/>
      <c r="AK4108" s="148"/>
      <c r="AL4108" s="139">
        <v>0</v>
      </c>
      <c r="AM4108" s="139">
        <v>0</v>
      </c>
      <c r="AN4108" s="148">
        <f t="shared" si="577"/>
        <v>1000</v>
      </c>
      <c r="AO4108" s="148">
        <f t="shared" si="578"/>
        <v>38</v>
      </c>
      <c r="AP4108" s="148">
        <v>2</v>
      </c>
      <c r="AQ4108" s="140">
        <v>2</v>
      </c>
      <c r="AS4108" s="42">
        <f t="shared" si="579"/>
        <v>2829.9821575801507</v>
      </c>
      <c r="AT4108" s="101">
        <f t="shared" si="580"/>
        <v>0</v>
      </c>
      <c r="AU4108" s="42">
        <f t="shared" si="581"/>
        <v>2829.9821575801507</v>
      </c>
      <c r="AV4108" s="42">
        <f t="shared" si="582"/>
        <v>16255.480860737016</v>
      </c>
      <c r="AW4108" s="102">
        <f t="shared" si="583"/>
        <v>2428.75</v>
      </c>
      <c r="AX4108" s="43">
        <f t="shared" si="576"/>
        <v>1.25</v>
      </c>
      <c r="AY4108" s="43" t="str">
        <f t="shared" si="584"/>
        <v>UTGS</v>
      </c>
    </row>
    <row r="4109" spans="1:51" hidden="1" x14ac:dyDescent="0.2">
      <c r="A4109" s="38">
        <v>4102</v>
      </c>
      <c r="B4109" t="s">
        <v>362</v>
      </c>
      <c r="C4109" t="s">
        <v>289</v>
      </c>
      <c r="D4109">
        <v>320</v>
      </c>
      <c r="E4109" t="s">
        <v>1245</v>
      </c>
      <c r="F4109">
        <v>0.25</v>
      </c>
      <c r="G4109" t="str">
        <f>LOOKUP(F4109,{0,6,45},{"F","L","H"})</f>
        <v>F</v>
      </c>
      <c r="H4109" t="s">
        <v>5560</v>
      </c>
      <c r="I4109" s="43" t="str">
        <f>IFERROR(VLOOKUP(#REF!,#REF!,2,FALSE),"No")</f>
        <v>No</v>
      </c>
      <c r="J4109" s="139">
        <v>0.5</v>
      </c>
      <c r="K4109" s="148">
        <v>53</v>
      </c>
      <c r="L4109" s="148"/>
      <c r="M4109" s="148"/>
      <c r="N4109" s="148"/>
      <c r="O4109" s="148"/>
      <c r="P4109" s="148"/>
      <c r="Q4109" s="148"/>
      <c r="R4109" s="148"/>
      <c r="S4109" s="148"/>
      <c r="T4109" s="148"/>
      <c r="U4109" s="148"/>
      <c r="V4109" s="148"/>
      <c r="W4109" s="148"/>
      <c r="X4109" s="139">
        <v>2</v>
      </c>
      <c r="Y4109" s="148">
        <v>1000</v>
      </c>
      <c r="Z4109" s="148"/>
      <c r="AA4109" s="148"/>
      <c r="AB4109" s="148"/>
      <c r="AC4109" s="148"/>
      <c r="AD4109" s="148"/>
      <c r="AE4109" s="148"/>
      <c r="AF4109" s="148"/>
      <c r="AG4109" s="148"/>
      <c r="AH4109" s="148"/>
      <c r="AI4109" s="148"/>
      <c r="AJ4109" s="148"/>
      <c r="AK4109" s="148"/>
      <c r="AL4109" s="139">
        <v>0</v>
      </c>
      <c r="AM4109" s="139">
        <v>0</v>
      </c>
      <c r="AN4109" s="148">
        <f t="shared" si="577"/>
        <v>1000</v>
      </c>
      <c r="AO4109" s="148">
        <f t="shared" si="578"/>
        <v>53</v>
      </c>
      <c r="AP4109" s="148">
        <v>9</v>
      </c>
      <c r="AQ4109" s="140">
        <v>9</v>
      </c>
      <c r="AS4109" s="42">
        <f t="shared" si="579"/>
        <v>3625.3843250460009</v>
      </c>
      <c r="AT4109" s="101">
        <f t="shared" si="580"/>
        <v>0</v>
      </c>
      <c r="AU4109" s="42">
        <f t="shared" si="581"/>
        <v>3625.3843250460009</v>
      </c>
      <c r="AV4109" s="42">
        <f t="shared" si="582"/>
        <v>3612.3290801637813</v>
      </c>
      <c r="AW4109" s="102">
        <f t="shared" si="583"/>
        <v>431</v>
      </c>
      <c r="AX4109" s="43">
        <f t="shared" si="576"/>
        <v>0.5</v>
      </c>
      <c r="AY4109" s="43" t="str">
        <f t="shared" si="584"/>
        <v>UTGS</v>
      </c>
    </row>
    <row r="4110" spans="1:51" hidden="1" x14ac:dyDescent="0.2">
      <c r="A4110" s="38">
        <v>4103</v>
      </c>
      <c r="B4110" t="s">
        <v>362</v>
      </c>
      <c r="C4110" t="s">
        <v>289</v>
      </c>
      <c r="D4110">
        <v>320</v>
      </c>
      <c r="E4110" t="s">
        <v>1245</v>
      </c>
      <c r="F4110">
        <v>0.25</v>
      </c>
      <c r="G4110" t="str">
        <f>LOOKUP(F4110,{0,6,45},{"F","L","H"})</f>
        <v>F</v>
      </c>
      <c r="H4110" t="s">
        <v>5561</v>
      </c>
      <c r="I4110" s="43" t="str">
        <f>IFERROR(VLOOKUP(#REF!,#REF!,2,FALSE),"No")</f>
        <v>No</v>
      </c>
      <c r="J4110" s="139">
        <v>0.75</v>
      </c>
      <c r="K4110" s="148">
        <v>27</v>
      </c>
      <c r="L4110" s="148"/>
      <c r="M4110" s="148"/>
      <c r="N4110" s="148"/>
      <c r="O4110" s="148"/>
      <c r="P4110" s="148"/>
      <c r="Q4110" s="148"/>
      <c r="R4110" s="148"/>
      <c r="S4110" s="148"/>
      <c r="T4110" s="148"/>
      <c r="U4110" s="148"/>
      <c r="V4110" s="148"/>
      <c r="W4110" s="148"/>
      <c r="X4110" s="139">
        <v>2</v>
      </c>
      <c r="Y4110" s="148">
        <v>1000</v>
      </c>
      <c r="Z4110" s="149"/>
      <c r="AA4110" s="148"/>
      <c r="AB4110" s="148"/>
      <c r="AC4110" s="148"/>
      <c r="AD4110" s="148"/>
      <c r="AE4110" s="148"/>
      <c r="AF4110" s="148"/>
      <c r="AG4110" s="148"/>
      <c r="AH4110" s="148"/>
      <c r="AI4110" s="148"/>
      <c r="AJ4110" s="148"/>
      <c r="AK4110" s="148"/>
      <c r="AL4110" s="139">
        <v>0</v>
      </c>
      <c r="AM4110" s="139">
        <v>0</v>
      </c>
      <c r="AN4110" s="148">
        <f t="shared" si="577"/>
        <v>1000</v>
      </c>
      <c r="AO4110" s="148">
        <f t="shared" si="578"/>
        <v>27</v>
      </c>
      <c r="AP4110" s="148">
        <v>15</v>
      </c>
      <c r="AQ4110" s="140">
        <v>15</v>
      </c>
      <c r="AS4110" s="42">
        <f t="shared" si="579"/>
        <v>1738.3539014385285</v>
      </c>
      <c r="AT4110" s="101">
        <f t="shared" si="580"/>
        <v>0</v>
      </c>
      <c r="AU4110" s="42">
        <f t="shared" si="581"/>
        <v>1738.3539014385285</v>
      </c>
      <c r="AV4110" s="42">
        <f t="shared" si="582"/>
        <v>2167.3974480982688</v>
      </c>
      <c r="AW4110" s="102">
        <f t="shared" si="583"/>
        <v>431</v>
      </c>
      <c r="AX4110" s="43">
        <f t="shared" si="576"/>
        <v>0.75</v>
      </c>
      <c r="AY4110" s="43" t="str">
        <f t="shared" si="584"/>
        <v>UTGS</v>
      </c>
    </row>
    <row r="4111" spans="1:51" hidden="1" x14ac:dyDescent="0.2">
      <c r="A4111" s="38">
        <v>4104</v>
      </c>
      <c r="B4111" t="s">
        <v>5806</v>
      </c>
      <c r="C4111" t="s">
        <v>289</v>
      </c>
      <c r="D4111">
        <v>550</v>
      </c>
      <c r="E4111" t="s">
        <v>1245</v>
      </c>
      <c r="F4111">
        <v>2</v>
      </c>
      <c r="G4111" t="str">
        <f>LOOKUP(F4111,{0,6,45},{"F","L","H"})</f>
        <v>F</v>
      </c>
      <c r="H4111" t="s">
        <v>1921</v>
      </c>
      <c r="I4111" s="43" t="str">
        <f>IFERROR(VLOOKUP(#REF!,#REF!,2,FALSE),"No")</f>
        <v>No</v>
      </c>
      <c r="J4111" s="139">
        <v>0.75</v>
      </c>
      <c r="K4111" s="148">
        <v>52</v>
      </c>
      <c r="L4111" s="148">
        <v>1.25</v>
      </c>
      <c r="M4111" s="148">
        <v>118</v>
      </c>
      <c r="N4111" s="148"/>
      <c r="O4111" s="148"/>
      <c r="P4111" s="148"/>
      <c r="Q4111" s="148"/>
      <c r="R4111" s="148"/>
      <c r="S4111" s="148"/>
      <c r="T4111" s="148"/>
      <c r="U4111" s="148"/>
      <c r="V4111" s="148"/>
      <c r="W4111" s="148"/>
      <c r="X4111" s="139">
        <v>1.25</v>
      </c>
      <c r="Y4111" s="148">
        <v>23.2</v>
      </c>
      <c r="Z4111" s="148">
        <v>2</v>
      </c>
      <c r="AA4111" s="148">
        <v>767.2</v>
      </c>
      <c r="AB4111" s="148">
        <v>4</v>
      </c>
      <c r="AC4111" s="148">
        <v>209.6</v>
      </c>
      <c r="AD4111" s="148"/>
      <c r="AE4111" s="148"/>
      <c r="AF4111" s="148"/>
      <c r="AG4111" s="148"/>
      <c r="AH4111" s="148"/>
      <c r="AI4111" s="148"/>
      <c r="AJ4111" s="148"/>
      <c r="AK4111" s="148"/>
      <c r="AL4111" s="139">
        <v>0</v>
      </c>
      <c r="AM4111" s="139">
        <v>0</v>
      </c>
      <c r="AN4111" s="148">
        <f t="shared" si="577"/>
        <v>1000.0000000000001</v>
      </c>
      <c r="AO4111" s="148">
        <f t="shared" si="578"/>
        <v>170</v>
      </c>
      <c r="AP4111" s="148">
        <v>3</v>
      </c>
      <c r="AQ4111" s="140">
        <v>6</v>
      </c>
      <c r="AS4111" s="42">
        <f t="shared" si="579"/>
        <v>12140.531231279623</v>
      </c>
      <c r="AT4111" s="101">
        <f t="shared" si="580"/>
        <v>0</v>
      </c>
      <c r="AU4111" s="42">
        <f t="shared" si="581"/>
        <v>12140.531231279623</v>
      </c>
      <c r="AV4111" s="42">
        <f t="shared" si="582"/>
        <v>5671.6722869123378</v>
      </c>
      <c r="AW4111" s="102">
        <f t="shared" si="583"/>
        <v>585.0096169344007</v>
      </c>
      <c r="AX4111" s="43">
        <f t="shared" si="576"/>
        <v>0.75</v>
      </c>
      <c r="AY4111" s="43" t="str">
        <f t="shared" si="584"/>
        <v>UTGS</v>
      </c>
    </row>
    <row r="4112" spans="1:51" hidden="1" x14ac:dyDescent="0.2">
      <c r="A4112" s="38">
        <v>4105</v>
      </c>
      <c r="B4112" t="s">
        <v>5806</v>
      </c>
      <c r="C4112" t="s">
        <v>5746</v>
      </c>
      <c r="D4112">
        <v>12247</v>
      </c>
      <c r="E4112" t="s">
        <v>291</v>
      </c>
      <c r="F4112">
        <v>2</v>
      </c>
      <c r="G4112" t="str">
        <f>LOOKUP(F4112,{0,6,45},{"F","L","H"})</f>
        <v>F</v>
      </c>
      <c r="H4112" t="s">
        <v>2128</v>
      </c>
      <c r="I4112" s="43" t="str">
        <f>IFERROR(VLOOKUP(#REF!,#REF!,2,FALSE),"No")</f>
        <v>No</v>
      </c>
      <c r="J4112" s="139">
        <v>2</v>
      </c>
      <c r="K4112" s="148">
        <v>139</v>
      </c>
      <c r="L4112" s="148"/>
      <c r="M4112" s="148"/>
      <c r="N4112" s="148"/>
      <c r="O4112" s="148"/>
      <c r="P4112" s="148"/>
      <c r="Q4112" s="148"/>
      <c r="R4112" s="148"/>
      <c r="S4112" s="148"/>
      <c r="T4112" s="148"/>
      <c r="U4112" s="148"/>
      <c r="V4112" s="148"/>
      <c r="W4112" s="148"/>
      <c r="X4112" s="139">
        <v>2</v>
      </c>
      <c r="Y4112" s="148">
        <v>53.53</v>
      </c>
      <c r="Z4112" s="148">
        <v>4</v>
      </c>
      <c r="AA4112" s="148">
        <v>744</v>
      </c>
      <c r="AB4112" s="148">
        <v>16</v>
      </c>
      <c r="AC4112" s="148">
        <v>202.47</v>
      </c>
      <c r="AD4112" s="148"/>
      <c r="AE4112" s="148"/>
      <c r="AF4112" s="148"/>
      <c r="AG4112" s="148"/>
      <c r="AH4112" s="148"/>
      <c r="AI4112" s="148"/>
      <c r="AJ4112" s="148"/>
      <c r="AK4112" s="148"/>
      <c r="AL4112" s="139">
        <v>0</v>
      </c>
      <c r="AM4112" s="139">
        <v>0</v>
      </c>
      <c r="AN4112" s="148">
        <f t="shared" si="577"/>
        <v>1000</v>
      </c>
      <c r="AO4112" s="148">
        <f t="shared" si="578"/>
        <v>139</v>
      </c>
      <c r="AP4112" s="148">
        <v>2</v>
      </c>
      <c r="AQ4112" s="140">
        <v>2</v>
      </c>
      <c r="AS4112" s="42">
        <f t="shared" si="579"/>
        <v>10144.703418516869</v>
      </c>
      <c r="AT4112" s="101">
        <f t="shared" si="580"/>
        <v>0</v>
      </c>
      <c r="AU4112" s="42">
        <f t="shared" si="581"/>
        <v>10144.703418516869</v>
      </c>
      <c r="AV4112" s="42">
        <f t="shared" si="582"/>
        <v>23006.540760737018</v>
      </c>
      <c r="AW4112" s="102">
        <f t="shared" si="583"/>
        <v>10791.333333333334</v>
      </c>
      <c r="AX4112" s="43">
        <f t="shared" si="576"/>
        <v>2</v>
      </c>
      <c r="AY4112" s="43" t="str">
        <f t="shared" si="584"/>
        <v>UTTSS</v>
      </c>
    </row>
    <row r="4113" spans="1:51" hidden="1" x14ac:dyDescent="0.2">
      <c r="A4113" s="38">
        <v>4106</v>
      </c>
      <c r="B4113" t="s">
        <v>5806</v>
      </c>
      <c r="C4113" t="s">
        <v>292</v>
      </c>
      <c r="D4113">
        <v>3300</v>
      </c>
      <c r="E4113" t="s">
        <v>207</v>
      </c>
      <c r="F4113">
        <v>2</v>
      </c>
      <c r="G4113" t="str">
        <f>LOOKUP(F4113,{0,6,45},{"F","L","H"})</f>
        <v>F</v>
      </c>
      <c r="H4113" t="s">
        <v>5562</v>
      </c>
      <c r="I4113" s="43" t="str">
        <f>IFERROR(VLOOKUP(#REF!,#REF!,2,FALSE),"No")</f>
        <v>No</v>
      </c>
      <c r="J4113" s="139">
        <v>1.25</v>
      </c>
      <c r="K4113" s="148">
        <v>28</v>
      </c>
      <c r="L4113" s="148">
        <v>2</v>
      </c>
      <c r="M4113" s="148">
        <v>1</v>
      </c>
      <c r="N4113" s="148"/>
      <c r="O4113" s="148"/>
      <c r="P4113" s="148"/>
      <c r="Q4113" s="148"/>
      <c r="R4113" s="148"/>
      <c r="S4113" s="148"/>
      <c r="T4113" s="148"/>
      <c r="U4113" s="148"/>
      <c r="V4113" s="148"/>
      <c r="W4113" s="148"/>
      <c r="X4113" s="139">
        <v>2</v>
      </c>
      <c r="Y4113" s="148">
        <v>401</v>
      </c>
      <c r="Z4113" s="149">
        <v>4</v>
      </c>
      <c r="AA4113" s="148">
        <v>599</v>
      </c>
      <c r="AB4113" s="148"/>
      <c r="AC4113" s="148"/>
      <c r="AD4113" s="148"/>
      <c r="AE4113" s="148"/>
      <c r="AF4113" s="148"/>
      <c r="AG4113" s="148"/>
      <c r="AH4113" s="148"/>
      <c r="AI4113" s="148"/>
      <c r="AJ4113" s="148"/>
      <c r="AK4113" s="148"/>
      <c r="AL4113" s="139">
        <v>0</v>
      </c>
      <c r="AM4113" s="139">
        <v>0</v>
      </c>
      <c r="AN4113" s="148">
        <f t="shared" si="577"/>
        <v>1000</v>
      </c>
      <c r="AO4113" s="148">
        <f t="shared" si="578"/>
        <v>29</v>
      </c>
      <c r="AP4113" s="148">
        <v>6</v>
      </c>
      <c r="AQ4113" s="140">
        <v>9</v>
      </c>
      <c r="AS4113" s="42">
        <f t="shared" si="579"/>
        <v>2159.3608571006412</v>
      </c>
      <c r="AT4113" s="101">
        <f t="shared" si="580"/>
        <v>0</v>
      </c>
      <c r="AU4113" s="42">
        <f t="shared" si="581"/>
        <v>2159.3608571006412</v>
      </c>
      <c r="AV4113" s="42">
        <f t="shared" si="582"/>
        <v>4089.5324134971152</v>
      </c>
      <c r="AW4113" s="102">
        <f t="shared" si="583"/>
        <v>2145.6666666666665</v>
      </c>
      <c r="AX4113" s="43">
        <f t="shared" si="576"/>
        <v>1.25</v>
      </c>
      <c r="AY4113" s="43" t="str">
        <f t="shared" si="584"/>
        <v>UTFS</v>
      </c>
    </row>
    <row r="4114" spans="1:51" hidden="1" x14ac:dyDescent="0.2">
      <c r="A4114" s="38">
        <v>4107</v>
      </c>
      <c r="B4114" t="s">
        <v>362</v>
      </c>
      <c r="C4114" t="s">
        <v>289</v>
      </c>
      <c r="D4114">
        <v>320</v>
      </c>
      <c r="E4114" t="s">
        <v>1245</v>
      </c>
      <c r="F4114">
        <v>0.25</v>
      </c>
      <c r="G4114" t="str">
        <f>LOOKUP(F4114,{0,6,45},{"F","L","H"})</f>
        <v>F</v>
      </c>
      <c r="H4114" t="s">
        <v>5563</v>
      </c>
      <c r="I4114" s="43" t="str">
        <f>IFERROR(VLOOKUP(#REF!,#REF!,2,FALSE),"No")</f>
        <v>No</v>
      </c>
      <c r="J4114" s="139">
        <v>0.75</v>
      </c>
      <c r="K4114" s="148">
        <v>31</v>
      </c>
      <c r="L4114" s="148"/>
      <c r="M4114" s="148"/>
      <c r="N4114" s="148"/>
      <c r="O4114" s="148"/>
      <c r="P4114" s="148"/>
      <c r="Q4114" s="148"/>
      <c r="R4114" s="148"/>
      <c r="S4114" s="148"/>
      <c r="T4114" s="148"/>
      <c r="U4114" s="148"/>
      <c r="V4114" s="148"/>
      <c r="W4114" s="148"/>
      <c r="X4114" s="139">
        <v>2</v>
      </c>
      <c r="Y4114" s="148">
        <v>1000</v>
      </c>
      <c r="Z4114" s="148"/>
      <c r="AA4114" s="148"/>
      <c r="AB4114" s="148"/>
      <c r="AC4114" s="148"/>
      <c r="AD4114" s="148"/>
      <c r="AE4114" s="148"/>
      <c r="AF4114" s="148"/>
      <c r="AG4114" s="148"/>
      <c r="AH4114" s="148"/>
      <c r="AI4114" s="148"/>
      <c r="AJ4114" s="148"/>
      <c r="AK4114" s="148"/>
      <c r="AL4114" s="139">
        <v>0</v>
      </c>
      <c r="AM4114" s="139">
        <v>0</v>
      </c>
      <c r="AN4114" s="148">
        <f t="shared" si="577"/>
        <v>1000</v>
      </c>
      <c r="AO4114" s="148">
        <f t="shared" si="578"/>
        <v>31</v>
      </c>
      <c r="AP4114" s="148">
        <v>7</v>
      </c>
      <c r="AQ4114" s="140">
        <v>7</v>
      </c>
      <c r="AS4114" s="42">
        <f t="shared" si="579"/>
        <v>1995.8878127627549</v>
      </c>
      <c r="AT4114" s="101">
        <f t="shared" si="580"/>
        <v>0</v>
      </c>
      <c r="AU4114" s="42">
        <f t="shared" si="581"/>
        <v>1995.8878127627549</v>
      </c>
      <c r="AV4114" s="42">
        <f t="shared" si="582"/>
        <v>4644.4231030677192</v>
      </c>
      <c r="AW4114" s="102">
        <f t="shared" si="583"/>
        <v>431</v>
      </c>
      <c r="AX4114" s="43">
        <f t="shared" si="576"/>
        <v>0.75</v>
      </c>
      <c r="AY4114" s="43" t="str">
        <f t="shared" si="584"/>
        <v>UTGS</v>
      </c>
    </row>
    <row r="4115" spans="1:51" hidden="1" x14ac:dyDescent="0.2">
      <c r="A4115" s="38">
        <v>4108</v>
      </c>
      <c r="B4115" t="s">
        <v>362</v>
      </c>
      <c r="C4115" t="s">
        <v>289</v>
      </c>
      <c r="D4115">
        <v>540</v>
      </c>
      <c r="E4115" t="s">
        <v>1250</v>
      </c>
      <c r="F4115">
        <v>0.25</v>
      </c>
      <c r="G4115" t="str">
        <f>LOOKUP(F4115,{0,6,45},{"F","L","H"})</f>
        <v>F</v>
      </c>
      <c r="H4115" t="s">
        <v>5564</v>
      </c>
      <c r="I4115" s="43" t="str">
        <f>IFERROR(VLOOKUP(#REF!,#REF!,2,FALSE),"No")</f>
        <v>No</v>
      </c>
      <c r="J4115" s="139">
        <v>0.75</v>
      </c>
      <c r="K4115" s="148">
        <v>80</v>
      </c>
      <c r="L4115" s="148"/>
      <c r="M4115" s="148"/>
      <c r="N4115" s="148"/>
      <c r="O4115" s="148"/>
      <c r="P4115" s="148"/>
      <c r="Q4115" s="148"/>
      <c r="R4115" s="148"/>
      <c r="S4115" s="148"/>
      <c r="T4115" s="148"/>
      <c r="U4115" s="148"/>
      <c r="V4115" s="148"/>
      <c r="W4115" s="148"/>
      <c r="X4115" s="139">
        <v>2</v>
      </c>
      <c r="Y4115" s="148">
        <v>1000</v>
      </c>
      <c r="Z4115" s="148"/>
      <c r="AA4115" s="148"/>
      <c r="AB4115" s="148"/>
      <c r="AC4115" s="148"/>
      <c r="AD4115" s="148"/>
      <c r="AE4115" s="148"/>
      <c r="AF4115" s="148"/>
      <c r="AG4115" s="148"/>
      <c r="AH4115" s="148"/>
      <c r="AI4115" s="148"/>
      <c r="AJ4115" s="148"/>
      <c r="AK4115" s="148"/>
      <c r="AL4115" s="139">
        <v>0</v>
      </c>
      <c r="AM4115" s="139">
        <v>0</v>
      </c>
      <c r="AN4115" s="148">
        <f t="shared" si="577"/>
        <v>1000</v>
      </c>
      <c r="AO4115" s="148">
        <f t="shared" si="578"/>
        <v>80</v>
      </c>
      <c r="AP4115" s="148">
        <v>2</v>
      </c>
      <c r="AQ4115" s="140">
        <v>2</v>
      </c>
      <c r="AS4115" s="42">
        <f t="shared" si="579"/>
        <v>5150.6782264845288</v>
      </c>
      <c r="AT4115" s="101">
        <f t="shared" si="580"/>
        <v>0</v>
      </c>
      <c r="AU4115" s="42">
        <f t="shared" si="581"/>
        <v>5150.6782264845288</v>
      </c>
      <c r="AV4115" s="42">
        <f t="shared" si="582"/>
        <v>16255.480860737016</v>
      </c>
      <c r="AW4115" s="102">
        <f t="shared" si="583"/>
        <v>585.0096169344007</v>
      </c>
      <c r="AX4115" s="43">
        <f t="shared" si="576"/>
        <v>0.75</v>
      </c>
      <c r="AY4115" s="43" t="str">
        <f t="shared" si="584"/>
        <v>UTGS</v>
      </c>
    </row>
    <row r="4116" spans="1:51" hidden="1" x14ac:dyDescent="0.2">
      <c r="A4116" s="38">
        <v>4109</v>
      </c>
      <c r="B4116" t="s">
        <v>362</v>
      </c>
      <c r="C4116" t="s">
        <v>289</v>
      </c>
      <c r="D4116">
        <v>320</v>
      </c>
      <c r="E4116" t="s">
        <v>1245</v>
      </c>
      <c r="F4116">
        <v>0.25</v>
      </c>
      <c r="G4116" t="str">
        <f>LOOKUP(F4116,{0,6,45},{"F","L","H"})</f>
        <v>F</v>
      </c>
      <c r="H4116" t="s">
        <v>5565</v>
      </c>
      <c r="I4116" s="43" t="str">
        <f>IFERROR(VLOOKUP(#REF!,#REF!,2,FALSE),"No")</f>
        <v>No</v>
      </c>
      <c r="J4116" s="139">
        <v>0.75</v>
      </c>
      <c r="K4116" s="148">
        <v>53</v>
      </c>
      <c r="L4116" s="148"/>
      <c r="M4116" s="148"/>
      <c r="N4116" s="148"/>
      <c r="O4116" s="148"/>
      <c r="P4116" s="148"/>
      <c r="Q4116" s="148"/>
      <c r="R4116" s="148"/>
      <c r="S4116" s="148"/>
      <c r="T4116" s="148"/>
      <c r="U4116" s="148"/>
      <c r="V4116" s="148"/>
      <c r="W4116" s="148"/>
      <c r="X4116" s="139">
        <v>2</v>
      </c>
      <c r="Y4116" s="148">
        <v>174.64</v>
      </c>
      <c r="Z4116" s="148">
        <v>4</v>
      </c>
      <c r="AA4116" s="148">
        <v>774.64</v>
      </c>
      <c r="AB4116" s="148">
        <v>6</v>
      </c>
      <c r="AC4116" s="148">
        <v>50.71</v>
      </c>
      <c r="AD4116" s="148"/>
      <c r="AE4116" s="148"/>
      <c r="AF4116" s="148"/>
      <c r="AG4116" s="148"/>
      <c r="AH4116" s="148"/>
      <c r="AI4116" s="148"/>
      <c r="AJ4116" s="148"/>
      <c r="AK4116" s="148"/>
      <c r="AL4116" s="139">
        <v>0</v>
      </c>
      <c r="AM4116" s="139">
        <v>0</v>
      </c>
      <c r="AN4116" s="148">
        <f t="shared" si="577"/>
        <v>999.99</v>
      </c>
      <c r="AO4116" s="148">
        <f t="shared" si="578"/>
        <v>53</v>
      </c>
      <c r="AP4116" s="148">
        <v>5</v>
      </c>
      <c r="AQ4116" s="140">
        <v>25</v>
      </c>
      <c r="AS4116" s="42">
        <f t="shared" si="579"/>
        <v>3412.3243250460005</v>
      </c>
      <c r="AT4116" s="101">
        <f t="shared" si="580"/>
        <v>0</v>
      </c>
      <c r="AU4116" s="42">
        <f t="shared" si="581"/>
        <v>3412.3243250460005</v>
      </c>
      <c r="AV4116" s="42">
        <f t="shared" si="582"/>
        <v>1578.4137844742727</v>
      </c>
      <c r="AW4116" s="102">
        <f t="shared" si="583"/>
        <v>431</v>
      </c>
      <c r="AX4116" s="43">
        <f t="shared" si="576"/>
        <v>0.75</v>
      </c>
      <c r="AY4116" s="43" t="str">
        <f t="shared" si="584"/>
        <v>UTGS</v>
      </c>
    </row>
    <row r="4117" spans="1:51" hidden="1" x14ac:dyDescent="0.2">
      <c r="A4117" s="38">
        <v>4110</v>
      </c>
      <c r="B4117" t="s">
        <v>5806</v>
      </c>
      <c r="C4117" t="s">
        <v>5745</v>
      </c>
      <c r="D4117">
        <v>30300</v>
      </c>
      <c r="E4117" t="s">
        <v>219</v>
      </c>
      <c r="F4117">
        <v>5</v>
      </c>
      <c r="G4117" t="str">
        <f>LOOKUP(F4117,{0,6,45},{"F","L","H"})</f>
        <v>F</v>
      </c>
      <c r="H4117" t="s">
        <v>1746</v>
      </c>
      <c r="I4117" s="43" t="str">
        <f>IFERROR(VLOOKUP(#REF!,#REF!,2,FALSE),"No")</f>
        <v>No</v>
      </c>
      <c r="J4117" s="139">
        <v>4</v>
      </c>
      <c r="K4117" s="148">
        <v>291</v>
      </c>
      <c r="L4117" s="148"/>
      <c r="M4117" s="148"/>
      <c r="N4117" s="148"/>
      <c r="O4117" s="148"/>
      <c r="P4117" s="148"/>
      <c r="Q4117" s="148"/>
      <c r="R4117" s="148"/>
      <c r="S4117" s="148"/>
      <c r="T4117" s="148"/>
      <c r="U4117" s="148"/>
      <c r="V4117" s="148"/>
      <c r="W4117" s="148"/>
      <c r="X4117" s="139">
        <v>4</v>
      </c>
      <c r="Y4117" s="148">
        <v>1000</v>
      </c>
      <c r="Z4117" s="148"/>
      <c r="AA4117" s="148"/>
      <c r="AB4117" s="148"/>
      <c r="AC4117" s="148"/>
      <c r="AD4117" s="148"/>
      <c r="AE4117" s="148"/>
      <c r="AF4117" s="148"/>
      <c r="AG4117" s="148"/>
      <c r="AH4117" s="148"/>
      <c r="AI4117" s="148"/>
      <c r="AJ4117" s="148"/>
      <c r="AK4117" s="148"/>
      <c r="AL4117" s="139">
        <v>0</v>
      </c>
      <c r="AM4117" s="139">
        <v>0</v>
      </c>
      <c r="AN4117" s="148">
        <f t="shared" si="577"/>
        <v>1000</v>
      </c>
      <c r="AO4117" s="148">
        <f t="shared" si="578"/>
        <v>291</v>
      </c>
      <c r="AP4117" s="148">
        <v>4</v>
      </c>
      <c r="AQ4117" s="140">
        <v>4</v>
      </c>
      <c r="AS4117" s="42">
        <f t="shared" si="579"/>
        <v>22274.152048837474</v>
      </c>
      <c r="AT4117" s="101">
        <f t="shared" si="580"/>
        <v>0</v>
      </c>
      <c r="AU4117" s="42">
        <f t="shared" si="581"/>
        <v>22274.152048837474</v>
      </c>
      <c r="AV4117" s="42">
        <f t="shared" si="582"/>
        <v>9920.2404303685089</v>
      </c>
      <c r="AW4117" s="102">
        <f t="shared" si="583"/>
        <v>27686.400000000001</v>
      </c>
      <c r="AX4117" s="43">
        <f t="shared" si="576"/>
        <v>4</v>
      </c>
      <c r="AY4117" s="43" t="str">
        <f t="shared" si="584"/>
        <v>UTTSM</v>
      </c>
    </row>
    <row r="4118" spans="1:51" hidden="1" x14ac:dyDescent="0.2">
      <c r="A4118" s="38">
        <v>4111</v>
      </c>
      <c r="B4118" t="s">
        <v>362</v>
      </c>
      <c r="C4118" t="s">
        <v>289</v>
      </c>
      <c r="D4118">
        <v>550</v>
      </c>
      <c r="E4118" t="s">
        <v>1245</v>
      </c>
      <c r="F4118">
        <v>2</v>
      </c>
      <c r="G4118" t="str">
        <f>LOOKUP(F4118,{0,6,45},{"F","L","H"})</f>
        <v>F</v>
      </c>
      <c r="H4118" t="s">
        <v>5566</v>
      </c>
      <c r="I4118" s="43" t="str">
        <f>IFERROR(VLOOKUP(#REF!,#REF!,2,FALSE),"No")</f>
        <v>No</v>
      </c>
      <c r="J4118" s="139">
        <v>0.75</v>
      </c>
      <c r="K4118" s="148">
        <v>68</v>
      </c>
      <c r="L4118" s="148">
        <v>1.25</v>
      </c>
      <c r="M4118" s="148">
        <v>60.81</v>
      </c>
      <c r="N4118" s="148"/>
      <c r="O4118" s="148"/>
      <c r="P4118" s="148"/>
      <c r="Q4118" s="148"/>
      <c r="R4118" s="148"/>
      <c r="S4118" s="148"/>
      <c r="T4118" s="148"/>
      <c r="U4118" s="148"/>
      <c r="V4118" s="148"/>
      <c r="W4118" s="148"/>
      <c r="X4118" s="139">
        <v>2</v>
      </c>
      <c r="Y4118" s="148">
        <v>877.02</v>
      </c>
      <c r="Z4118" s="148">
        <v>4</v>
      </c>
      <c r="AA4118" s="148">
        <v>122.98</v>
      </c>
      <c r="AB4118" s="148"/>
      <c r="AC4118" s="148"/>
      <c r="AD4118" s="148"/>
      <c r="AE4118" s="148"/>
      <c r="AF4118" s="148"/>
      <c r="AG4118" s="148"/>
      <c r="AH4118" s="148"/>
      <c r="AI4118" s="148"/>
      <c r="AJ4118" s="148"/>
      <c r="AK4118" s="148"/>
      <c r="AL4118" s="139">
        <v>0</v>
      </c>
      <c r="AM4118" s="139">
        <v>0</v>
      </c>
      <c r="AN4118" s="148">
        <f t="shared" si="577"/>
        <v>1000</v>
      </c>
      <c r="AO4118" s="148">
        <f t="shared" si="578"/>
        <v>128.81</v>
      </c>
      <c r="AP4118" s="148">
        <v>10</v>
      </c>
      <c r="AQ4118" s="140">
        <v>117</v>
      </c>
      <c r="AS4118" s="42">
        <f t="shared" si="579"/>
        <v>8909.2410794184016</v>
      </c>
      <c r="AT4118" s="101">
        <f t="shared" si="580"/>
        <v>0</v>
      </c>
      <c r="AU4118" s="42">
        <f t="shared" si="581"/>
        <v>8909.2410794184016</v>
      </c>
      <c r="AV4118" s="42">
        <f t="shared" si="582"/>
        <v>285.40793437157294</v>
      </c>
      <c r="AW4118" s="102">
        <f t="shared" si="583"/>
        <v>585.0096169344007</v>
      </c>
      <c r="AX4118" s="43">
        <f t="shared" si="576"/>
        <v>0.75</v>
      </c>
      <c r="AY4118" s="43" t="str">
        <f t="shared" si="584"/>
        <v>UTGS</v>
      </c>
    </row>
    <row r="4119" spans="1:51" hidden="1" x14ac:dyDescent="0.2">
      <c r="A4119" s="38">
        <v>4112</v>
      </c>
      <c r="B4119" t="s">
        <v>5806</v>
      </c>
      <c r="C4119" t="s">
        <v>292</v>
      </c>
      <c r="D4119">
        <v>5550</v>
      </c>
      <c r="E4119" t="s">
        <v>198</v>
      </c>
      <c r="F4119">
        <v>2</v>
      </c>
      <c r="G4119" t="str">
        <f>LOOKUP(F4119,{0,6,45},{"F","L","H"})</f>
        <v>F</v>
      </c>
      <c r="H4119" t="s">
        <v>1998</v>
      </c>
      <c r="I4119" s="43" t="str">
        <f>IFERROR(VLOOKUP(#REF!,#REF!,2,FALSE),"No")</f>
        <v>No</v>
      </c>
      <c r="J4119" s="139">
        <v>1.25</v>
      </c>
      <c r="K4119" s="148">
        <v>241</v>
      </c>
      <c r="L4119" s="148"/>
      <c r="M4119" s="148"/>
      <c r="N4119" s="148"/>
      <c r="O4119" s="148"/>
      <c r="P4119" s="148"/>
      <c r="Q4119" s="148"/>
      <c r="R4119" s="148"/>
      <c r="S4119" s="148"/>
      <c r="T4119" s="148"/>
      <c r="U4119" s="148"/>
      <c r="V4119" s="148"/>
      <c r="W4119" s="148"/>
      <c r="X4119" s="139">
        <v>1.25</v>
      </c>
      <c r="Y4119" s="148">
        <v>23</v>
      </c>
      <c r="Z4119" s="148">
        <v>2</v>
      </c>
      <c r="AA4119" s="148">
        <v>487</v>
      </c>
      <c r="AB4119" s="148">
        <v>4</v>
      </c>
      <c r="AC4119" s="148">
        <v>490</v>
      </c>
      <c r="AD4119" s="148"/>
      <c r="AE4119" s="148"/>
      <c r="AF4119" s="148"/>
      <c r="AG4119" s="148"/>
      <c r="AH4119" s="148"/>
      <c r="AI4119" s="148"/>
      <c r="AJ4119" s="148"/>
      <c r="AK4119" s="148"/>
      <c r="AL4119" s="139">
        <v>0</v>
      </c>
      <c r="AM4119" s="139">
        <v>0</v>
      </c>
      <c r="AN4119" s="148">
        <f t="shared" si="577"/>
        <v>1000</v>
      </c>
      <c r="AO4119" s="148">
        <f t="shared" si="578"/>
        <v>241</v>
      </c>
      <c r="AP4119" s="148">
        <v>2</v>
      </c>
      <c r="AQ4119" s="140">
        <v>2</v>
      </c>
      <c r="AS4119" s="42">
        <f t="shared" si="579"/>
        <v>17957.748157284641</v>
      </c>
      <c r="AT4119" s="101">
        <f t="shared" si="580"/>
        <v>0</v>
      </c>
      <c r="AU4119" s="42">
        <f t="shared" si="581"/>
        <v>17957.748157284641</v>
      </c>
      <c r="AV4119" s="42">
        <f t="shared" si="582"/>
        <v>18020.180860737019</v>
      </c>
      <c r="AW4119" s="102">
        <f t="shared" si="583"/>
        <v>3698.6666666666665</v>
      </c>
      <c r="AX4119" s="43">
        <f t="shared" si="576"/>
        <v>1.25</v>
      </c>
      <c r="AY4119" s="43" t="str">
        <f t="shared" si="584"/>
        <v>UTFS</v>
      </c>
    </row>
    <row r="4120" spans="1:51" hidden="1" x14ac:dyDescent="0.2">
      <c r="A4120" s="38">
        <v>4113</v>
      </c>
      <c r="B4120" t="s">
        <v>362</v>
      </c>
      <c r="C4120" t="s">
        <v>289</v>
      </c>
      <c r="D4120">
        <v>320</v>
      </c>
      <c r="E4120" t="s">
        <v>1245</v>
      </c>
      <c r="F4120">
        <v>0.25</v>
      </c>
      <c r="G4120" t="str">
        <f>LOOKUP(F4120,{0,6,45},{"F","L","H"})</f>
        <v>F</v>
      </c>
      <c r="H4120" t="s">
        <v>2170</v>
      </c>
      <c r="I4120" s="43" t="str">
        <f>IFERROR(VLOOKUP(#REF!,#REF!,2,FALSE),"No")</f>
        <v>No</v>
      </c>
      <c r="J4120" s="139">
        <v>0.75</v>
      </c>
      <c r="K4120" s="148">
        <v>35</v>
      </c>
      <c r="L4120" s="148"/>
      <c r="M4120" s="148"/>
      <c r="N4120" s="148"/>
      <c r="O4120" s="148"/>
      <c r="P4120" s="148"/>
      <c r="Q4120" s="148"/>
      <c r="R4120" s="148"/>
      <c r="S4120" s="148"/>
      <c r="T4120" s="148"/>
      <c r="U4120" s="148"/>
      <c r="V4120" s="148"/>
      <c r="W4120" s="148"/>
      <c r="X4120" s="139">
        <v>2</v>
      </c>
      <c r="Y4120" s="148">
        <v>811.13</v>
      </c>
      <c r="Z4120" s="149">
        <v>4</v>
      </c>
      <c r="AA4120" s="148">
        <v>188.87</v>
      </c>
      <c r="AB4120" s="148"/>
      <c r="AC4120" s="148"/>
      <c r="AD4120" s="148"/>
      <c r="AE4120" s="148"/>
      <c r="AF4120" s="148"/>
      <c r="AG4120" s="148"/>
      <c r="AH4120" s="148"/>
      <c r="AI4120" s="148"/>
      <c r="AJ4120" s="148"/>
      <c r="AK4120" s="148"/>
      <c r="AL4120" s="139">
        <v>0</v>
      </c>
      <c r="AM4120" s="139">
        <v>0</v>
      </c>
      <c r="AN4120" s="148">
        <f t="shared" si="577"/>
        <v>1000</v>
      </c>
      <c r="AO4120" s="148">
        <f t="shared" si="578"/>
        <v>35</v>
      </c>
      <c r="AP4120" s="148">
        <v>13</v>
      </c>
      <c r="AQ4120" s="140">
        <v>13</v>
      </c>
      <c r="AS4120" s="42">
        <f t="shared" si="579"/>
        <v>2253.4217240869812</v>
      </c>
      <c r="AT4120" s="101">
        <f t="shared" si="580"/>
        <v>0</v>
      </c>
      <c r="AU4120" s="42">
        <f t="shared" si="581"/>
        <v>2253.4217240869812</v>
      </c>
      <c r="AV4120" s="42">
        <f t="shared" si="582"/>
        <v>2605.0122785749259</v>
      </c>
      <c r="AW4120" s="102">
        <f t="shared" si="583"/>
        <v>431</v>
      </c>
      <c r="AX4120" s="43">
        <f t="shared" si="576"/>
        <v>0.75</v>
      </c>
      <c r="AY4120" s="43" t="str">
        <f t="shared" si="584"/>
        <v>UTGS</v>
      </c>
    </row>
    <row r="4121" spans="1:51" hidden="1" x14ac:dyDescent="0.2">
      <c r="A4121" s="38">
        <v>4114</v>
      </c>
      <c r="B4121" t="s">
        <v>5806</v>
      </c>
      <c r="C4121" t="s">
        <v>292</v>
      </c>
      <c r="D4121">
        <v>5550</v>
      </c>
      <c r="E4121" t="s">
        <v>198</v>
      </c>
      <c r="F4121">
        <v>2</v>
      </c>
      <c r="G4121" t="str">
        <f>LOOKUP(F4121,{0,6,45},{"F","L","H"})</f>
        <v>F</v>
      </c>
      <c r="H4121" t="s">
        <v>1966</v>
      </c>
      <c r="I4121" s="43" t="str">
        <f>IFERROR(VLOOKUP(#REF!,#REF!,2,FALSE),"No")</f>
        <v>No</v>
      </c>
      <c r="J4121" s="139">
        <v>2</v>
      </c>
      <c r="K4121" s="148">
        <v>125</v>
      </c>
      <c r="L4121" s="148"/>
      <c r="M4121" s="148"/>
      <c r="N4121" s="148"/>
      <c r="O4121" s="148"/>
      <c r="P4121" s="148"/>
      <c r="Q4121" s="148"/>
      <c r="R4121" s="148"/>
      <c r="S4121" s="148"/>
      <c r="T4121" s="148"/>
      <c r="U4121" s="148"/>
      <c r="V4121" s="148"/>
      <c r="W4121" s="148"/>
      <c r="X4121" s="139">
        <v>2</v>
      </c>
      <c r="Y4121" s="148">
        <v>211.53</v>
      </c>
      <c r="Z4121" s="148">
        <v>4</v>
      </c>
      <c r="AA4121" s="148">
        <v>788.47</v>
      </c>
      <c r="AB4121" s="148"/>
      <c r="AC4121" s="148"/>
      <c r="AD4121" s="148"/>
      <c r="AE4121" s="148"/>
      <c r="AF4121" s="148"/>
      <c r="AG4121" s="148"/>
      <c r="AH4121" s="148"/>
      <c r="AI4121" s="148"/>
      <c r="AJ4121" s="148"/>
      <c r="AK4121" s="148"/>
      <c r="AL4121" s="139">
        <v>0</v>
      </c>
      <c r="AM4121" s="139">
        <v>0</v>
      </c>
      <c r="AN4121" s="148">
        <f t="shared" si="577"/>
        <v>1000</v>
      </c>
      <c r="AO4121" s="148">
        <f t="shared" si="578"/>
        <v>125</v>
      </c>
      <c r="AP4121" s="148">
        <v>2</v>
      </c>
      <c r="AQ4121" s="140">
        <v>2</v>
      </c>
      <c r="AS4121" s="42">
        <f t="shared" si="579"/>
        <v>9122.9347288820754</v>
      </c>
      <c r="AT4121" s="101">
        <f t="shared" si="580"/>
        <v>0</v>
      </c>
      <c r="AU4121" s="42">
        <f t="shared" si="581"/>
        <v>9122.9347288820754</v>
      </c>
      <c r="AV4121" s="42">
        <f t="shared" si="582"/>
        <v>19082.14581073702</v>
      </c>
      <c r="AW4121" s="102">
        <f t="shared" si="583"/>
        <v>3698.6666666666665</v>
      </c>
      <c r="AX4121" s="43">
        <f t="shared" si="576"/>
        <v>2</v>
      </c>
      <c r="AY4121" s="43" t="str">
        <f t="shared" si="584"/>
        <v>UTFS</v>
      </c>
    </row>
    <row r="4122" spans="1:51" hidden="1" x14ac:dyDescent="0.2">
      <c r="A4122" s="38">
        <v>4115</v>
      </c>
      <c r="B4122" t="s">
        <v>362</v>
      </c>
      <c r="C4122" t="s">
        <v>289</v>
      </c>
      <c r="D4122">
        <v>320</v>
      </c>
      <c r="E4122" t="s">
        <v>1245</v>
      </c>
      <c r="F4122">
        <v>0.25</v>
      </c>
      <c r="G4122" t="str">
        <f>LOOKUP(F4122,{0,6,45},{"F","L","H"})</f>
        <v>F</v>
      </c>
      <c r="H4122" t="s">
        <v>5567</v>
      </c>
      <c r="I4122" s="43" t="str">
        <f>IFERROR(VLOOKUP(#REF!,#REF!,2,FALSE),"No")</f>
        <v>No</v>
      </c>
      <c r="J4122" s="139">
        <v>0.5</v>
      </c>
      <c r="K4122" s="148">
        <v>34</v>
      </c>
      <c r="L4122" s="148"/>
      <c r="M4122" s="148"/>
      <c r="N4122" s="148"/>
      <c r="O4122" s="148"/>
      <c r="P4122" s="148"/>
      <c r="Q4122" s="148"/>
      <c r="R4122" s="148"/>
      <c r="S4122" s="148"/>
      <c r="T4122" s="148"/>
      <c r="U4122" s="148"/>
      <c r="V4122" s="148"/>
      <c r="W4122" s="148"/>
      <c r="X4122" s="139">
        <v>2</v>
      </c>
      <c r="Y4122" s="148">
        <v>1000</v>
      </c>
      <c r="Z4122" s="148"/>
      <c r="AA4122" s="148"/>
      <c r="AB4122" s="148"/>
      <c r="AC4122" s="148"/>
      <c r="AD4122" s="148"/>
      <c r="AE4122" s="148"/>
      <c r="AF4122" s="148"/>
      <c r="AG4122" s="148"/>
      <c r="AH4122" s="148"/>
      <c r="AI4122" s="148"/>
      <c r="AJ4122" s="148"/>
      <c r="AK4122" s="148"/>
      <c r="AL4122" s="139">
        <v>0</v>
      </c>
      <c r="AM4122" s="139">
        <v>0</v>
      </c>
      <c r="AN4122" s="148">
        <f t="shared" si="577"/>
        <v>1000</v>
      </c>
      <c r="AO4122" s="148">
        <f t="shared" si="578"/>
        <v>34</v>
      </c>
      <c r="AP4122" s="148">
        <v>8</v>
      </c>
      <c r="AQ4122" s="140">
        <v>8</v>
      </c>
      <c r="AS4122" s="42">
        <f t="shared" si="579"/>
        <v>2325.7182462559249</v>
      </c>
      <c r="AT4122" s="101">
        <f t="shared" si="580"/>
        <v>0</v>
      </c>
      <c r="AU4122" s="42">
        <f t="shared" si="581"/>
        <v>2325.7182462559249</v>
      </c>
      <c r="AV4122" s="42">
        <f t="shared" si="582"/>
        <v>4063.870215184254</v>
      </c>
      <c r="AW4122" s="102">
        <f t="shared" si="583"/>
        <v>431</v>
      </c>
      <c r="AX4122" s="43">
        <f t="shared" si="576"/>
        <v>0.5</v>
      </c>
      <c r="AY4122" s="43" t="str">
        <f t="shared" si="584"/>
        <v>UTGS</v>
      </c>
    </row>
    <row r="4123" spans="1:51" hidden="1" x14ac:dyDescent="0.2">
      <c r="A4123" s="38">
        <v>4116</v>
      </c>
      <c r="B4123" t="s">
        <v>362</v>
      </c>
      <c r="C4123" t="s">
        <v>289</v>
      </c>
      <c r="D4123">
        <v>550</v>
      </c>
      <c r="E4123" t="s">
        <v>1245</v>
      </c>
      <c r="F4123">
        <v>2</v>
      </c>
      <c r="G4123" t="str">
        <f>LOOKUP(F4123,{0,6,45},{"F","L","H"})</f>
        <v>F</v>
      </c>
      <c r="H4123" t="s">
        <v>5568</v>
      </c>
      <c r="I4123" s="43" t="str">
        <f>IFERROR(VLOOKUP(#REF!,#REF!,2,FALSE),"No")</f>
        <v>No</v>
      </c>
      <c r="J4123" s="139">
        <v>0.75</v>
      </c>
      <c r="K4123" s="148">
        <v>9</v>
      </c>
      <c r="L4123" s="148"/>
      <c r="M4123" s="148"/>
      <c r="N4123" s="148"/>
      <c r="O4123" s="148"/>
      <c r="P4123" s="148"/>
      <c r="Q4123" s="148"/>
      <c r="R4123" s="148"/>
      <c r="S4123" s="148"/>
      <c r="T4123" s="148"/>
      <c r="U4123" s="148"/>
      <c r="V4123" s="148"/>
      <c r="W4123" s="148"/>
      <c r="X4123" s="139">
        <v>2</v>
      </c>
      <c r="Y4123" s="148">
        <v>503.98</v>
      </c>
      <c r="Z4123" s="149">
        <v>4</v>
      </c>
      <c r="AA4123" s="148">
        <v>496.02</v>
      </c>
      <c r="AB4123" s="149"/>
      <c r="AC4123" s="148"/>
      <c r="AD4123" s="148"/>
      <c r="AE4123" s="148"/>
      <c r="AF4123" s="148"/>
      <c r="AG4123" s="148"/>
      <c r="AH4123" s="148"/>
      <c r="AI4123" s="148"/>
      <c r="AJ4123" s="148"/>
      <c r="AK4123" s="148"/>
      <c r="AL4123" s="139">
        <v>0</v>
      </c>
      <c r="AM4123" s="139">
        <v>0</v>
      </c>
      <c r="AN4123" s="148">
        <f t="shared" si="577"/>
        <v>1000</v>
      </c>
      <c r="AO4123" s="148">
        <f t="shared" si="578"/>
        <v>9</v>
      </c>
      <c r="AP4123" s="148">
        <v>8</v>
      </c>
      <c r="AQ4123" s="140">
        <v>23</v>
      </c>
      <c r="AS4123" s="42">
        <f t="shared" si="579"/>
        <v>579.45130047950943</v>
      </c>
      <c r="AT4123" s="101">
        <f t="shared" si="580"/>
        <v>0</v>
      </c>
      <c r="AU4123" s="42">
        <f t="shared" si="581"/>
        <v>579.45130047950943</v>
      </c>
      <c r="AV4123" s="42">
        <f t="shared" si="582"/>
        <v>1568.148918324958</v>
      </c>
      <c r="AW4123" s="102">
        <f t="shared" si="583"/>
        <v>585.0096169344007</v>
      </c>
      <c r="AX4123" s="43">
        <f t="shared" si="576"/>
        <v>0.75</v>
      </c>
      <c r="AY4123" s="43" t="str">
        <f t="shared" si="584"/>
        <v>UTGS</v>
      </c>
    </row>
    <row r="4124" spans="1:51" hidden="1" x14ac:dyDescent="0.2">
      <c r="A4124" s="38">
        <v>4117</v>
      </c>
      <c r="B4124" t="s">
        <v>5806</v>
      </c>
      <c r="C4124" t="s">
        <v>5746</v>
      </c>
      <c r="D4124">
        <v>14500</v>
      </c>
      <c r="E4124" t="s">
        <v>215</v>
      </c>
      <c r="F4124">
        <v>5</v>
      </c>
      <c r="G4124" t="str">
        <f>LOOKUP(F4124,{0,6,45},{"F","L","H"})</f>
        <v>F</v>
      </c>
      <c r="H4124" t="s">
        <v>544</v>
      </c>
      <c r="I4124" s="43" t="str">
        <f>IFERROR(VLOOKUP(#REF!,#REF!,2,FALSE),"No")</f>
        <v>No</v>
      </c>
      <c r="J4124" s="139">
        <v>2</v>
      </c>
      <c r="K4124" s="148">
        <v>127</v>
      </c>
      <c r="L4124" s="148"/>
      <c r="M4124" s="148"/>
      <c r="N4124" s="148"/>
      <c r="O4124" s="148"/>
      <c r="P4124" s="148"/>
      <c r="Q4124" s="148"/>
      <c r="R4124" s="148"/>
      <c r="S4124" s="148"/>
      <c r="T4124" s="148"/>
      <c r="U4124" s="148"/>
      <c r="V4124" s="148"/>
      <c r="W4124" s="148"/>
      <c r="X4124" s="139">
        <v>3</v>
      </c>
      <c r="Y4124" s="148">
        <v>778.47</v>
      </c>
      <c r="Z4124" s="148">
        <v>6</v>
      </c>
      <c r="AA4124" s="148">
        <v>221.53</v>
      </c>
      <c r="AB4124" s="148"/>
      <c r="AC4124" s="148"/>
      <c r="AD4124" s="148"/>
      <c r="AE4124" s="148"/>
      <c r="AF4124" s="148"/>
      <c r="AG4124" s="148"/>
      <c r="AH4124" s="148"/>
      <c r="AI4124" s="148"/>
      <c r="AJ4124" s="148"/>
      <c r="AK4124" s="148"/>
      <c r="AL4124" s="139">
        <v>0</v>
      </c>
      <c r="AM4124" s="139">
        <v>0</v>
      </c>
      <c r="AN4124" s="148">
        <f t="shared" si="577"/>
        <v>1000</v>
      </c>
      <c r="AO4124" s="148">
        <f t="shared" si="578"/>
        <v>127</v>
      </c>
      <c r="AP4124" s="148">
        <v>5</v>
      </c>
      <c r="AQ4124" s="140">
        <v>5</v>
      </c>
      <c r="AS4124" s="42">
        <f t="shared" si="579"/>
        <v>9268.9016845441893</v>
      </c>
      <c r="AT4124" s="101">
        <f t="shared" si="580"/>
        <v>0</v>
      </c>
      <c r="AU4124" s="42">
        <f t="shared" si="581"/>
        <v>9268.9016845441893</v>
      </c>
      <c r="AV4124" s="42">
        <f t="shared" si="582"/>
        <v>5747.2935442948074</v>
      </c>
      <c r="AW4124" s="102">
        <f t="shared" si="583"/>
        <v>10791.333333333334</v>
      </c>
      <c r="AX4124" s="43">
        <f t="shared" si="576"/>
        <v>2</v>
      </c>
      <c r="AY4124" s="43" t="str">
        <f t="shared" si="584"/>
        <v>UTTSS</v>
      </c>
    </row>
    <row r="4125" spans="1:51" hidden="1" x14ac:dyDescent="0.2">
      <c r="A4125" s="38">
        <v>4118</v>
      </c>
      <c r="B4125" t="s">
        <v>362</v>
      </c>
      <c r="C4125" t="s">
        <v>289</v>
      </c>
      <c r="D4125">
        <v>320</v>
      </c>
      <c r="E4125" t="s">
        <v>1245</v>
      </c>
      <c r="F4125">
        <v>0.25</v>
      </c>
      <c r="G4125" t="str">
        <f>LOOKUP(F4125,{0,6,45},{"F","L","H"})</f>
        <v>F</v>
      </c>
      <c r="H4125" t="s">
        <v>5571</v>
      </c>
      <c r="I4125" s="43" t="str">
        <f>IFERROR(VLOOKUP(#REF!,#REF!,2,FALSE),"No")</f>
        <v>No</v>
      </c>
      <c r="J4125" s="139">
        <v>0.75</v>
      </c>
      <c r="K4125" s="148">
        <v>25</v>
      </c>
      <c r="L4125" s="148"/>
      <c r="M4125" s="148"/>
      <c r="N4125" s="148"/>
      <c r="O4125" s="148"/>
      <c r="P4125" s="148"/>
      <c r="Q4125" s="148"/>
      <c r="R4125" s="148"/>
      <c r="S4125" s="148"/>
      <c r="T4125" s="148"/>
      <c r="U4125" s="148"/>
      <c r="V4125" s="148"/>
      <c r="W4125" s="148"/>
      <c r="X4125" s="139">
        <v>4</v>
      </c>
      <c r="Y4125" s="148">
        <v>1000</v>
      </c>
      <c r="Z4125" s="149"/>
      <c r="AA4125" s="148"/>
      <c r="AB4125" s="148"/>
      <c r="AC4125" s="148"/>
      <c r="AD4125" s="148"/>
      <c r="AE4125" s="148"/>
      <c r="AF4125" s="148"/>
      <c r="AG4125" s="148"/>
      <c r="AH4125" s="148"/>
      <c r="AI4125" s="148"/>
      <c r="AJ4125" s="148"/>
      <c r="AK4125" s="148"/>
      <c r="AL4125" s="139">
        <v>0</v>
      </c>
      <c r="AM4125" s="139">
        <v>0</v>
      </c>
      <c r="AN4125" s="148">
        <f t="shared" si="577"/>
        <v>1000</v>
      </c>
      <c r="AO4125" s="148">
        <f t="shared" si="578"/>
        <v>25</v>
      </c>
      <c r="AP4125" s="148">
        <v>10</v>
      </c>
      <c r="AQ4125" s="140">
        <v>10</v>
      </c>
      <c r="AS4125" s="42">
        <f t="shared" si="579"/>
        <v>1609.5869457764152</v>
      </c>
      <c r="AT4125" s="101">
        <f t="shared" si="580"/>
        <v>0</v>
      </c>
      <c r="AU4125" s="42">
        <f t="shared" si="581"/>
        <v>1609.5869457764152</v>
      </c>
      <c r="AV4125" s="42">
        <f t="shared" si="582"/>
        <v>3968.0961721474036</v>
      </c>
      <c r="AW4125" s="102">
        <f t="shared" si="583"/>
        <v>431</v>
      </c>
      <c r="AX4125" s="43">
        <f t="shared" si="576"/>
        <v>0.75</v>
      </c>
      <c r="AY4125" s="43" t="str">
        <f t="shared" si="584"/>
        <v>UTGS</v>
      </c>
    </row>
    <row r="4126" spans="1:51" hidden="1" x14ac:dyDescent="0.2">
      <c r="A4126" s="38">
        <v>4119</v>
      </c>
      <c r="B4126" t="s">
        <v>5807</v>
      </c>
      <c r="C4126" t="s">
        <v>5745</v>
      </c>
      <c r="D4126">
        <v>30300</v>
      </c>
      <c r="E4126" t="s">
        <v>219</v>
      </c>
      <c r="F4126">
        <v>5</v>
      </c>
      <c r="G4126" t="str">
        <f>LOOKUP(F4126,{0,6,45},{"F","L","H"})</f>
        <v>F</v>
      </c>
      <c r="H4126" t="s">
        <v>1034</v>
      </c>
      <c r="I4126" s="43" t="str">
        <f>IFERROR(VLOOKUP(#REF!,#REF!,2,FALSE),"No")</f>
        <v>No</v>
      </c>
      <c r="J4126" s="139">
        <v>2</v>
      </c>
      <c r="K4126" s="148">
        <v>3</v>
      </c>
      <c r="L4126" s="148">
        <v>4</v>
      </c>
      <c r="M4126" s="148">
        <v>35</v>
      </c>
      <c r="N4126" s="148"/>
      <c r="O4126" s="148"/>
      <c r="P4126" s="148"/>
      <c r="Q4126" s="148"/>
      <c r="R4126" s="148"/>
      <c r="S4126" s="148"/>
      <c r="T4126" s="148"/>
      <c r="U4126" s="148"/>
      <c r="V4126" s="148"/>
      <c r="W4126" s="148"/>
      <c r="X4126" s="139">
        <v>2</v>
      </c>
      <c r="Y4126" s="148">
        <v>85</v>
      </c>
      <c r="Z4126" s="148">
        <v>4</v>
      </c>
      <c r="AA4126" s="148">
        <v>915</v>
      </c>
      <c r="AB4126" s="148"/>
      <c r="AC4126" s="148"/>
      <c r="AD4126" s="148"/>
      <c r="AE4126" s="148"/>
      <c r="AF4126" s="148"/>
      <c r="AG4126" s="148"/>
      <c r="AH4126" s="148"/>
      <c r="AI4126" s="148"/>
      <c r="AJ4126" s="148"/>
      <c r="AK4126" s="148"/>
      <c r="AL4126" s="139">
        <v>0</v>
      </c>
      <c r="AM4126" s="139">
        <v>0</v>
      </c>
      <c r="AN4126" s="148">
        <f t="shared" si="577"/>
        <v>1000</v>
      </c>
      <c r="AO4126" s="148">
        <f t="shared" si="578"/>
        <v>38</v>
      </c>
      <c r="AP4126" s="148">
        <v>3</v>
      </c>
      <c r="AQ4126" s="140">
        <v>3</v>
      </c>
      <c r="AS4126" s="42">
        <f t="shared" si="579"/>
        <v>2897.9721575801509</v>
      </c>
      <c r="AT4126" s="101">
        <f t="shared" si="580"/>
        <v>0</v>
      </c>
      <c r="AU4126" s="42">
        <f t="shared" si="581"/>
        <v>2897.9721575801509</v>
      </c>
      <c r="AV4126" s="42">
        <f t="shared" si="582"/>
        <v>13023.837240491346</v>
      </c>
      <c r="AW4126" s="102">
        <f t="shared" si="583"/>
        <v>27686.400000000001</v>
      </c>
      <c r="AX4126" s="43">
        <f t="shared" si="576"/>
        <v>2</v>
      </c>
      <c r="AY4126" s="43" t="str">
        <f t="shared" si="584"/>
        <v>UTTSM</v>
      </c>
    </row>
    <row r="4127" spans="1:51" hidden="1" x14ac:dyDescent="0.2">
      <c r="A4127" s="38">
        <v>4120</v>
      </c>
      <c r="B4127" t="s">
        <v>362</v>
      </c>
      <c r="C4127" t="s">
        <v>289</v>
      </c>
      <c r="D4127">
        <v>320</v>
      </c>
      <c r="E4127" t="s">
        <v>1245</v>
      </c>
      <c r="F4127">
        <v>0.25</v>
      </c>
      <c r="G4127" t="str">
        <f>LOOKUP(F4127,{0,6,45},{"F","L","H"})</f>
        <v>F</v>
      </c>
      <c r="H4127" t="s">
        <v>5572</v>
      </c>
      <c r="I4127" s="43" t="str">
        <f>IFERROR(VLOOKUP(#REF!,#REF!,2,FALSE),"No")</f>
        <v>No</v>
      </c>
      <c r="J4127" s="139">
        <v>0.75</v>
      </c>
      <c r="K4127" s="148">
        <v>32</v>
      </c>
      <c r="L4127" s="148"/>
      <c r="M4127" s="148"/>
      <c r="N4127" s="148"/>
      <c r="O4127" s="148"/>
      <c r="P4127" s="148"/>
      <c r="Q4127" s="148"/>
      <c r="R4127" s="148"/>
      <c r="S4127" s="148"/>
      <c r="T4127" s="148"/>
      <c r="U4127" s="148"/>
      <c r="V4127" s="148"/>
      <c r="W4127" s="148"/>
      <c r="X4127" s="139">
        <v>2</v>
      </c>
      <c r="Y4127" s="148">
        <v>942.12</v>
      </c>
      <c r="Z4127" s="148">
        <v>4</v>
      </c>
      <c r="AA4127" s="148">
        <v>57.88</v>
      </c>
      <c r="AB4127" s="148"/>
      <c r="AC4127" s="148"/>
      <c r="AD4127" s="148"/>
      <c r="AE4127" s="148"/>
      <c r="AF4127" s="148"/>
      <c r="AG4127" s="148"/>
      <c r="AH4127" s="148"/>
      <c r="AI4127" s="148"/>
      <c r="AJ4127" s="148"/>
      <c r="AK4127" s="148"/>
      <c r="AL4127" s="139">
        <v>0</v>
      </c>
      <c r="AM4127" s="139">
        <v>0</v>
      </c>
      <c r="AN4127" s="148">
        <f t="shared" si="577"/>
        <v>1000</v>
      </c>
      <c r="AO4127" s="148">
        <f t="shared" si="578"/>
        <v>32</v>
      </c>
      <c r="AP4127" s="148">
        <v>7</v>
      </c>
      <c r="AQ4127" s="140">
        <v>7</v>
      </c>
      <c r="AS4127" s="42">
        <f t="shared" si="579"/>
        <v>2060.2712905938115</v>
      </c>
      <c r="AT4127" s="101">
        <f t="shared" si="580"/>
        <v>0</v>
      </c>
      <c r="AU4127" s="42">
        <f t="shared" si="581"/>
        <v>2060.2712905938115</v>
      </c>
      <c r="AV4127" s="42">
        <f t="shared" si="582"/>
        <v>4703.7087602105757</v>
      </c>
      <c r="AW4127" s="102">
        <f t="shared" si="583"/>
        <v>431</v>
      </c>
      <c r="AX4127" s="43">
        <f t="shared" si="576"/>
        <v>0.75</v>
      </c>
      <c r="AY4127" s="43" t="str">
        <f t="shared" si="584"/>
        <v>UTGS</v>
      </c>
    </row>
    <row r="4128" spans="1:51" hidden="1" x14ac:dyDescent="0.2">
      <c r="A4128" s="38">
        <v>4121</v>
      </c>
      <c r="B4128" t="s">
        <v>362</v>
      </c>
      <c r="C4128" t="s">
        <v>289</v>
      </c>
      <c r="D4128">
        <v>320</v>
      </c>
      <c r="E4128" t="s">
        <v>1245</v>
      </c>
      <c r="F4128">
        <v>0.25</v>
      </c>
      <c r="G4128" t="str">
        <f>LOOKUP(F4128,{0,6,45},{"F","L","H"})</f>
        <v>F</v>
      </c>
      <c r="H4128" t="s">
        <v>5573</v>
      </c>
      <c r="I4128" s="43" t="str">
        <f>IFERROR(VLOOKUP(#REF!,#REF!,2,FALSE),"No")</f>
        <v>No</v>
      </c>
      <c r="J4128" s="139">
        <v>0.75</v>
      </c>
      <c r="K4128" s="148">
        <v>20</v>
      </c>
      <c r="L4128" s="148"/>
      <c r="M4128" s="148"/>
      <c r="N4128" s="148"/>
      <c r="O4128" s="148"/>
      <c r="P4128" s="148"/>
      <c r="Q4128" s="148"/>
      <c r="R4128" s="148"/>
      <c r="S4128" s="148"/>
      <c r="T4128" s="148"/>
      <c r="U4128" s="148"/>
      <c r="V4128" s="148"/>
      <c r="W4128" s="148"/>
      <c r="X4128" s="139">
        <v>2</v>
      </c>
      <c r="Y4128" s="148">
        <v>1000</v>
      </c>
      <c r="Z4128" s="148"/>
      <c r="AA4128" s="148"/>
      <c r="AB4128" s="148"/>
      <c r="AC4128" s="148"/>
      <c r="AD4128" s="148"/>
      <c r="AE4128" s="148"/>
      <c r="AF4128" s="148"/>
      <c r="AG4128" s="148"/>
      <c r="AH4128" s="148"/>
      <c r="AI4128" s="148"/>
      <c r="AJ4128" s="148"/>
      <c r="AK4128" s="148"/>
      <c r="AL4128" s="139">
        <v>0</v>
      </c>
      <c r="AM4128" s="139">
        <v>0</v>
      </c>
      <c r="AN4128" s="148">
        <f t="shared" si="577"/>
        <v>1000</v>
      </c>
      <c r="AO4128" s="148">
        <f t="shared" si="578"/>
        <v>20</v>
      </c>
      <c r="AP4128" s="148">
        <v>14</v>
      </c>
      <c r="AQ4128" s="140">
        <v>14</v>
      </c>
      <c r="AS4128" s="42">
        <f t="shared" si="579"/>
        <v>1287.6695566211322</v>
      </c>
      <c r="AT4128" s="101">
        <f t="shared" si="580"/>
        <v>0</v>
      </c>
      <c r="AU4128" s="42">
        <f t="shared" si="581"/>
        <v>1287.6695566211322</v>
      </c>
      <c r="AV4128" s="42">
        <f t="shared" si="582"/>
        <v>2322.2115515338596</v>
      </c>
      <c r="AW4128" s="102">
        <f t="shared" si="583"/>
        <v>431</v>
      </c>
      <c r="AX4128" s="43">
        <f t="shared" si="576"/>
        <v>0.75</v>
      </c>
      <c r="AY4128" s="43" t="str">
        <f t="shared" si="584"/>
        <v>UTGS</v>
      </c>
    </row>
    <row r="4129" spans="1:51" hidden="1" x14ac:dyDescent="0.2">
      <c r="A4129" s="38">
        <v>4122</v>
      </c>
      <c r="B4129" t="s">
        <v>362</v>
      </c>
      <c r="C4129" t="s">
        <v>289</v>
      </c>
      <c r="D4129">
        <v>550</v>
      </c>
      <c r="E4129" t="s">
        <v>1245</v>
      </c>
      <c r="F4129">
        <v>2</v>
      </c>
      <c r="G4129" t="str">
        <f>LOOKUP(F4129,{0,6,45},{"F","L","H"})</f>
        <v>F</v>
      </c>
      <c r="H4129" t="s">
        <v>5574</v>
      </c>
      <c r="I4129" s="43" t="str">
        <f>IFERROR(VLOOKUP(#REF!,#REF!,2,FALSE),"No")</f>
        <v>No</v>
      </c>
      <c r="J4129" s="139">
        <v>1.25</v>
      </c>
      <c r="K4129" s="148">
        <v>12</v>
      </c>
      <c r="L4129" s="148"/>
      <c r="M4129" s="148"/>
      <c r="N4129" s="148"/>
      <c r="O4129" s="148"/>
      <c r="P4129" s="148"/>
      <c r="Q4129" s="148"/>
      <c r="R4129" s="148"/>
      <c r="S4129" s="148"/>
      <c r="T4129" s="148"/>
      <c r="U4129" s="148"/>
      <c r="V4129" s="148"/>
      <c r="W4129" s="148"/>
      <c r="X4129" s="139">
        <v>2</v>
      </c>
      <c r="Y4129" s="148">
        <v>1000</v>
      </c>
      <c r="Z4129" s="149"/>
      <c r="AA4129" s="148"/>
      <c r="AB4129" s="148"/>
      <c r="AC4129" s="148"/>
      <c r="AD4129" s="148"/>
      <c r="AE4129" s="148"/>
      <c r="AF4129" s="148"/>
      <c r="AG4129" s="148"/>
      <c r="AH4129" s="148"/>
      <c r="AI4129" s="148"/>
      <c r="AJ4129" s="148"/>
      <c r="AK4129" s="148"/>
      <c r="AL4129" s="139">
        <v>0</v>
      </c>
      <c r="AM4129" s="139">
        <v>0</v>
      </c>
      <c r="AN4129" s="148">
        <f t="shared" si="577"/>
        <v>1000</v>
      </c>
      <c r="AO4129" s="148">
        <f t="shared" si="578"/>
        <v>12</v>
      </c>
      <c r="AP4129" s="148">
        <v>5</v>
      </c>
      <c r="AQ4129" s="140">
        <v>129</v>
      </c>
      <c r="AS4129" s="42">
        <f t="shared" si="579"/>
        <v>894.16173397267926</v>
      </c>
      <c r="AT4129" s="101">
        <f t="shared" si="580"/>
        <v>0</v>
      </c>
      <c r="AU4129" s="42">
        <f t="shared" si="581"/>
        <v>894.16173397267926</v>
      </c>
      <c r="AV4129" s="42">
        <f t="shared" si="582"/>
        <v>252.02295908119405</v>
      </c>
      <c r="AW4129" s="102">
        <f t="shared" si="583"/>
        <v>585.0096169344007</v>
      </c>
      <c r="AX4129" s="43">
        <f t="shared" si="576"/>
        <v>1.25</v>
      </c>
      <c r="AY4129" s="43" t="str">
        <f t="shared" si="584"/>
        <v>UTGS</v>
      </c>
    </row>
    <row r="4130" spans="1:51" hidden="1" x14ac:dyDescent="0.2">
      <c r="A4130" s="38">
        <v>4123</v>
      </c>
      <c r="B4130" t="s">
        <v>362</v>
      </c>
      <c r="C4130" t="s">
        <v>289</v>
      </c>
      <c r="D4130">
        <v>320</v>
      </c>
      <c r="E4130" t="s">
        <v>1245</v>
      </c>
      <c r="F4130">
        <v>0.25</v>
      </c>
      <c r="G4130" t="str">
        <f>LOOKUP(F4130,{0,6,45},{"F","L","H"})</f>
        <v>F</v>
      </c>
      <c r="H4130" t="s">
        <v>5575</v>
      </c>
      <c r="I4130" s="43" t="str">
        <f>IFERROR(VLOOKUP(#REF!,#REF!,2,FALSE),"No")</f>
        <v>No</v>
      </c>
      <c r="J4130" s="139">
        <v>0.75</v>
      </c>
      <c r="K4130" s="148">
        <v>54</v>
      </c>
      <c r="L4130" s="148"/>
      <c r="M4130" s="148"/>
      <c r="N4130" s="148"/>
      <c r="O4130" s="148"/>
      <c r="P4130" s="148"/>
      <c r="Q4130" s="148"/>
      <c r="R4130" s="148"/>
      <c r="S4130" s="148"/>
      <c r="T4130" s="148"/>
      <c r="U4130" s="148"/>
      <c r="V4130" s="148"/>
      <c r="W4130" s="148"/>
      <c r="X4130" s="139">
        <v>2</v>
      </c>
      <c r="Y4130" s="148">
        <v>1000</v>
      </c>
      <c r="Z4130" s="148"/>
      <c r="AA4130" s="148"/>
      <c r="AB4130" s="148"/>
      <c r="AC4130" s="148"/>
      <c r="AD4130" s="148"/>
      <c r="AE4130" s="148"/>
      <c r="AF4130" s="148"/>
      <c r="AG4130" s="148"/>
      <c r="AH4130" s="148"/>
      <c r="AI4130" s="148"/>
      <c r="AJ4130" s="148"/>
      <c r="AK4130" s="148"/>
      <c r="AL4130" s="139">
        <v>0</v>
      </c>
      <c r="AM4130" s="139">
        <v>0</v>
      </c>
      <c r="AN4130" s="148">
        <f t="shared" si="577"/>
        <v>1000</v>
      </c>
      <c r="AO4130" s="148">
        <f t="shared" si="578"/>
        <v>54</v>
      </c>
      <c r="AP4130" s="148">
        <v>7</v>
      </c>
      <c r="AQ4130" s="140">
        <v>7</v>
      </c>
      <c r="AS4130" s="42">
        <f t="shared" si="579"/>
        <v>3476.707802877057</v>
      </c>
      <c r="AT4130" s="101">
        <f t="shared" si="580"/>
        <v>0</v>
      </c>
      <c r="AU4130" s="42">
        <f t="shared" si="581"/>
        <v>3476.707802877057</v>
      </c>
      <c r="AV4130" s="42">
        <f t="shared" si="582"/>
        <v>4644.4231030677192</v>
      </c>
      <c r="AW4130" s="102">
        <f t="shared" si="583"/>
        <v>431</v>
      </c>
      <c r="AX4130" s="43">
        <f t="shared" si="576"/>
        <v>0.75</v>
      </c>
      <c r="AY4130" s="43" t="str">
        <f t="shared" si="584"/>
        <v>UTGS</v>
      </c>
    </row>
    <row r="4131" spans="1:51" hidden="1" x14ac:dyDescent="0.2">
      <c r="A4131" s="38">
        <v>4124</v>
      </c>
      <c r="B4131" t="s">
        <v>362</v>
      </c>
      <c r="C4131" t="s">
        <v>289</v>
      </c>
      <c r="D4131">
        <v>540</v>
      </c>
      <c r="E4131" t="s">
        <v>1250</v>
      </c>
      <c r="F4131">
        <v>0.25</v>
      </c>
      <c r="G4131" t="str">
        <f>LOOKUP(F4131,{0,6,45},{"F","L","H"})</f>
        <v>F</v>
      </c>
      <c r="H4131" t="s">
        <v>5576</v>
      </c>
      <c r="I4131" s="43" t="str">
        <f>IFERROR(VLOOKUP(#REF!,#REF!,2,FALSE),"No")</f>
        <v>No</v>
      </c>
      <c r="J4131" s="139">
        <v>0.75</v>
      </c>
      <c r="K4131" s="148">
        <v>47</v>
      </c>
      <c r="L4131" s="148"/>
      <c r="M4131" s="148"/>
      <c r="N4131" s="148"/>
      <c r="O4131" s="148"/>
      <c r="P4131" s="148"/>
      <c r="Q4131" s="148"/>
      <c r="R4131" s="148"/>
      <c r="S4131" s="148"/>
      <c r="T4131" s="148"/>
      <c r="U4131" s="148"/>
      <c r="V4131" s="148"/>
      <c r="W4131" s="148"/>
      <c r="X4131" s="139">
        <v>4</v>
      </c>
      <c r="Y4131" s="148">
        <v>1000</v>
      </c>
      <c r="Z4131" s="149"/>
      <c r="AA4131" s="148"/>
      <c r="AB4131" s="148"/>
      <c r="AC4131" s="148"/>
      <c r="AD4131" s="148"/>
      <c r="AE4131" s="148"/>
      <c r="AF4131" s="148"/>
      <c r="AG4131" s="148"/>
      <c r="AH4131" s="148"/>
      <c r="AI4131" s="148"/>
      <c r="AJ4131" s="148"/>
      <c r="AK4131" s="148"/>
      <c r="AL4131" s="139">
        <v>0</v>
      </c>
      <c r="AM4131" s="139">
        <v>0</v>
      </c>
      <c r="AN4131" s="148">
        <f t="shared" si="577"/>
        <v>1000</v>
      </c>
      <c r="AO4131" s="148">
        <f t="shared" si="578"/>
        <v>47</v>
      </c>
      <c r="AP4131" s="148">
        <v>30</v>
      </c>
      <c r="AQ4131" s="140">
        <v>30</v>
      </c>
      <c r="AS4131" s="42">
        <f t="shared" si="579"/>
        <v>3026.0234580596607</v>
      </c>
      <c r="AT4131" s="101">
        <f t="shared" si="580"/>
        <v>0</v>
      </c>
      <c r="AU4131" s="42">
        <f t="shared" si="581"/>
        <v>3026.0234580596607</v>
      </c>
      <c r="AV4131" s="42">
        <f t="shared" si="582"/>
        <v>1322.6987240491346</v>
      </c>
      <c r="AW4131" s="102">
        <f t="shared" si="583"/>
        <v>585.0096169344007</v>
      </c>
      <c r="AX4131" s="43">
        <f t="shared" si="576"/>
        <v>0.75</v>
      </c>
      <c r="AY4131" s="43" t="str">
        <f t="shared" si="584"/>
        <v>UTGS</v>
      </c>
    </row>
    <row r="4132" spans="1:51" hidden="1" x14ac:dyDescent="0.2">
      <c r="A4132" s="38">
        <v>4125</v>
      </c>
      <c r="B4132" t="s">
        <v>362</v>
      </c>
      <c r="C4132" t="s">
        <v>289</v>
      </c>
      <c r="D4132">
        <v>17800</v>
      </c>
      <c r="E4132" t="s">
        <v>220</v>
      </c>
      <c r="F4132">
        <v>2</v>
      </c>
      <c r="G4132" t="str">
        <f>LOOKUP(F4132,{0,6,45},{"F","L","H"})</f>
        <v>F</v>
      </c>
      <c r="H4132" t="s">
        <v>1755</v>
      </c>
      <c r="I4132" s="43" t="str">
        <f>IFERROR(VLOOKUP(#REF!,#REF!,2,FALSE),"No")</f>
        <v>No</v>
      </c>
      <c r="J4132" s="139">
        <v>3</v>
      </c>
      <c r="K4132" s="148">
        <v>222</v>
      </c>
      <c r="L4132" s="148"/>
      <c r="M4132" s="148"/>
      <c r="N4132" s="148"/>
      <c r="O4132" s="148"/>
      <c r="P4132" s="148"/>
      <c r="Q4132" s="148"/>
      <c r="R4132" s="148"/>
      <c r="S4132" s="148"/>
      <c r="T4132" s="148"/>
      <c r="U4132" s="148"/>
      <c r="V4132" s="148"/>
      <c r="W4132" s="148"/>
      <c r="X4132" s="139">
        <v>2</v>
      </c>
      <c r="Y4132" s="148">
        <v>344.04</v>
      </c>
      <c r="Z4132" s="148">
        <v>3</v>
      </c>
      <c r="AA4132" s="148">
        <v>655.96</v>
      </c>
      <c r="AB4132" s="148"/>
      <c r="AC4132" s="148"/>
      <c r="AD4132" s="148"/>
      <c r="AE4132" s="148"/>
      <c r="AF4132" s="148"/>
      <c r="AG4132" s="148"/>
      <c r="AH4132" s="148"/>
      <c r="AI4132" s="148"/>
      <c r="AJ4132" s="148"/>
      <c r="AK4132" s="148"/>
      <c r="AL4132" s="139">
        <v>0</v>
      </c>
      <c r="AM4132" s="139">
        <v>0</v>
      </c>
      <c r="AN4132" s="148">
        <f t="shared" si="577"/>
        <v>1000</v>
      </c>
      <c r="AO4132" s="148">
        <f t="shared" si="578"/>
        <v>222</v>
      </c>
      <c r="AP4132" s="148">
        <v>9</v>
      </c>
      <c r="AQ4132" s="140">
        <v>15</v>
      </c>
      <c r="AS4132" s="42">
        <f t="shared" si="579"/>
        <v>16202.332078494566</v>
      </c>
      <c r="AT4132" s="101">
        <f t="shared" si="580"/>
        <v>0</v>
      </c>
      <c r="AU4132" s="42">
        <f t="shared" si="581"/>
        <v>16202.332078494566</v>
      </c>
      <c r="AV4132" s="42">
        <f t="shared" si="582"/>
        <v>1612.8925947649357</v>
      </c>
      <c r="AW4132" s="102">
        <f t="shared" si="583"/>
        <v>15242</v>
      </c>
      <c r="AX4132" s="43">
        <f t="shared" si="576"/>
        <v>3</v>
      </c>
      <c r="AY4132" s="43" t="str">
        <f t="shared" si="584"/>
        <v>UTGS</v>
      </c>
    </row>
    <row r="4133" spans="1:51" hidden="1" x14ac:dyDescent="0.2">
      <c r="A4133" s="38">
        <v>4126</v>
      </c>
      <c r="B4133" t="s">
        <v>5806</v>
      </c>
      <c r="C4133" t="s">
        <v>292</v>
      </c>
      <c r="D4133">
        <v>3000</v>
      </c>
      <c r="E4133" t="s">
        <v>207</v>
      </c>
      <c r="F4133">
        <v>0.25</v>
      </c>
      <c r="G4133" t="str">
        <f>LOOKUP(F4133,{0,6,45},{"F","L","H"})</f>
        <v>F</v>
      </c>
      <c r="H4133" t="s">
        <v>2058</v>
      </c>
      <c r="I4133" s="43" t="str">
        <f>IFERROR(VLOOKUP(#REF!,#REF!,2,FALSE),"No")</f>
        <v>No</v>
      </c>
      <c r="J4133" s="139">
        <v>1.25</v>
      </c>
      <c r="K4133" s="148">
        <v>49</v>
      </c>
      <c r="L4133" s="148"/>
      <c r="M4133" s="148"/>
      <c r="N4133" s="148"/>
      <c r="O4133" s="148"/>
      <c r="P4133" s="148"/>
      <c r="Q4133" s="148"/>
      <c r="R4133" s="148"/>
      <c r="S4133" s="148"/>
      <c r="T4133" s="148"/>
      <c r="U4133" s="148"/>
      <c r="V4133" s="148"/>
      <c r="W4133" s="148"/>
      <c r="X4133" s="139">
        <v>2</v>
      </c>
      <c r="Y4133" s="148">
        <v>1000</v>
      </c>
      <c r="Z4133" s="148"/>
      <c r="AA4133" s="148"/>
      <c r="AB4133" s="148"/>
      <c r="AC4133" s="148"/>
      <c r="AD4133" s="148"/>
      <c r="AE4133" s="148"/>
      <c r="AF4133" s="148"/>
      <c r="AG4133" s="148"/>
      <c r="AH4133" s="148"/>
      <c r="AI4133" s="148"/>
      <c r="AJ4133" s="148"/>
      <c r="AK4133" s="148"/>
      <c r="AL4133" s="139">
        <v>0</v>
      </c>
      <c r="AM4133" s="139">
        <v>0</v>
      </c>
      <c r="AN4133" s="148">
        <f t="shared" si="577"/>
        <v>1000</v>
      </c>
      <c r="AO4133" s="148">
        <f t="shared" si="578"/>
        <v>49</v>
      </c>
      <c r="AP4133" s="148">
        <v>4</v>
      </c>
      <c r="AQ4133" s="140">
        <v>9</v>
      </c>
      <c r="AS4133" s="42">
        <f t="shared" si="579"/>
        <v>3651.1604137217737</v>
      </c>
      <c r="AT4133" s="101">
        <f t="shared" si="580"/>
        <v>0</v>
      </c>
      <c r="AU4133" s="42">
        <f t="shared" si="581"/>
        <v>3651.1604137217737</v>
      </c>
      <c r="AV4133" s="42">
        <f t="shared" si="582"/>
        <v>3612.3290801637813</v>
      </c>
      <c r="AW4133" s="102">
        <f t="shared" si="583"/>
        <v>2145.6666666666665</v>
      </c>
      <c r="AX4133" s="43">
        <f t="shared" si="576"/>
        <v>1.25</v>
      </c>
      <c r="AY4133" s="43" t="str">
        <f t="shared" si="584"/>
        <v>UTFS</v>
      </c>
    </row>
    <row r="4134" spans="1:51" hidden="1" x14ac:dyDescent="0.2">
      <c r="A4134" s="38">
        <v>4127</v>
      </c>
      <c r="B4134" t="s">
        <v>5806</v>
      </c>
      <c r="C4134" t="s">
        <v>289</v>
      </c>
      <c r="D4134">
        <v>30300</v>
      </c>
      <c r="E4134" t="s">
        <v>219</v>
      </c>
      <c r="F4134">
        <v>5</v>
      </c>
      <c r="G4134" t="str">
        <f>LOOKUP(F4134,{0,6,45},{"F","L","H"})</f>
        <v>F</v>
      </c>
      <c r="H4134" t="s">
        <v>1214</v>
      </c>
      <c r="I4134" s="43" t="str">
        <f>IFERROR(VLOOKUP(#REF!,#REF!,2,FALSE),"No")</f>
        <v>No</v>
      </c>
      <c r="J4134" s="139">
        <v>4</v>
      </c>
      <c r="K4134" s="148">
        <v>40</v>
      </c>
      <c r="L4134" s="148"/>
      <c r="M4134" s="148"/>
      <c r="N4134" s="148"/>
      <c r="O4134" s="148"/>
      <c r="P4134" s="148"/>
      <c r="Q4134" s="148"/>
      <c r="R4134" s="148"/>
      <c r="S4134" s="148"/>
      <c r="T4134" s="148"/>
      <c r="U4134" s="148"/>
      <c r="V4134" s="148"/>
      <c r="W4134" s="148"/>
      <c r="X4134" s="139">
        <v>4</v>
      </c>
      <c r="Y4134" s="148">
        <v>1000</v>
      </c>
      <c r="Z4134" s="149"/>
      <c r="AA4134" s="148"/>
      <c r="AB4134" s="148"/>
      <c r="AC4134" s="148"/>
      <c r="AD4134" s="148"/>
      <c r="AE4134" s="148"/>
      <c r="AF4134" s="148"/>
      <c r="AG4134" s="148"/>
      <c r="AH4134" s="148"/>
      <c r="AI4134" s="148"/>
      <c r="AJ4134" s="148"/>
      <c r="AK4134" s="148"/>
      <c r="AL4134" s="139">
        <v>0</v>
      </c>
      <c r="AM4134" s="139">
        <v>0</v>
      </c>
      <c r="AN4134" s="148">
        <f t="shared" si="577"/>
        <v>1000</v>
      </c>
      <c r="AO4134" s="148">
        <f t="shared" si="578"/>
        <v>40</v>
      </c>
      <c r="AP4134" s="148">
        <v>1</v>
      </c>
      <c r="AQ4134" s="140">
        <v>1</v>
      </c>
      <c r="AS4134" s="42">
        <f t="shared" si="579"/>
        <v>3061.7391132422645</v>
      </c>
      <c r="AT4134" s="101">
        <f t="shared" si="580"/>
        <v>0</v>
      </c>
      <c r="AU4134" s="42">
        <f t="shared" si="581"/>
        <v>3061.7391132422645</v>
      </c>
      <c r="AV4134" s="42">
        <f t="shared" si="582"/>
        <v>39680.961721474036</v>
      </c>
      <c r="AW4134" s="102">
        <f t="shared" si="583"/>
        <v>27686.400000000001</v>
      </c>
      <c r="AX4134" s="43">
        <f t="shared" si="576"/>
        <v>4</v>
      </c>
      <c r="AY4134" s="43" t="str">
        <f t="shared" si="584"/>
        <v>UTGS</v>
      </c>
    </row>
    <row r="4135" spans="1:51" hidden="1" x14ac:dyDescent="0.2">
      <c r="A4135" s="38">
        <v>4128</v>
      </c>
      <c r="B4135" t="s">
        <v>362</v>
      </c>
      <c r="C4135" t="s">
        <v>289</v>
      </c>
      <c r="D4135">
        <v>550</v>
      </c>
      <c r="E4135" t="s">
        <v>1245</v>
      </c>
      <c r="F4135">
        <v>2</v>
      </c>
      <c r="G4135" t="str">
        <f>LOOKUP(F4135,{0,6,45},{"F","L","H"})</f>
        <v>F</v>
      </c>
      <c r="H4135" t="s">
        <v>5577</v>
      </c>
      <c r="I4135" s="43" t="str">
        <f>IFERROR(VLOOKUP(#REF!,#REF!,2,FALSE),"No")</f>
        <v>No</v>
      </c>
      <c r="J4135" s="139">
        <v>2</v>
      </c>
      <c r="K4135" s="148">
        <v>64</v>
      </c>
      <c r="L4135" s="148"/>
      <c r="M4135" s="148"/>
      <c r="N4135" s="148"/>
      <c r="O4135" s="148"/>
      <c r="P4135" s="148"/>
      <c r="Q4135" s="148"/>
      <c r="R4135" s="148"/>
      <c r="S4135" s="148"/>
      <c r="T4135" s="148"/>
      <c r="U4135" s="148"/>
      <c r="V4135" s="148"/>
      <c r="W4135" s="148"/>
      <c r="X4135" s="139">
        <v>2</v>
      </c>
      <c r="Y4135" s="148">
        <v>808.14</v>
      </c>
      <c r="Z4135" s="148">
        <v>4</v>
      </c>
      <c r="AA4135" s="148">
        <v>191.86</v>
      </c>
      <c r="AB4135" s="148"/>
      <c r="AC4135" s="148"/>
      <c r="AD4135" s="148"/>
      <c r="AE4135" s="148"/>
      <c r="AF4135" s="148"/>
      <c r="AG4135" s="148"/>
      <c r="AH4135" s="148"/>
      <c r="AI4135" s="148"/>
      <c r="AJ4135" s="148"/>
      <c r="AK4135" s="148"/>
      <c r="AL4135" s="139">
        <v>0</v>
      </c>
      <c r="AM4135" s="139">
        <v>0</v>
      </c>
      <c r="AN4135" s="148">
        <f t="shared" si="577"/>
        <v>1000</v>
      </c>
      <c r="AO4135" s="148">
        <f t="shared" si="578"/>
        <v>64</v>
      </c>
      <c r="AP4135" s="148">
        <v>16</v>
      </c>
      <c r="AQ4135" s="140">
        <v>80</v>
      </c>
      <c r="AS4135" s="42">
        <f t="shared" si="579"/>
        <v>4670.9425811876226</v>
      </c>
      <c r="AT4135" s="101">
        <f t="shared" si="580"/>
        <v>0</v>
      </c>
      <c r="AU4135" s="42">
        <f t="shared" si="581"/>
        <v>4670.9425811876226</v>
      </c>
      <c r="AV4135" s="42">
        <f t="shared" si="582"/>
        <v>423.58247401842539</v>
      </c>
      <c r="AW4135" s="102">
        <f t="shared" si="583"/>
        <v>585.0096169344007</v>
      </c>
      <c r="AX4135" s="43">
        <f t="shared" si="576"/>
        <v>2</v>
      </c>
      <c r="AY4135" s="43" t="str">
        <f t="shared" si="584"/>
        <v>UTGS</v>
      </c>
    </row>
    <row r="4136" spans="1:51" hidden="1" x14ac:dyDescent="0.2">
      <c r="A4136" s="38">
        <v>4129</v>
      </c>
      <c r="B4136" t="s">
        <v>362</v>
      </c>
      <c r="C4136" t="s">
        <v>289</v>
      </c>
      <c r="D4136">
        <v>320</v>
      </c>
      <c r="E4136" t="s">
        <v>1245</v>
      </c>
      <c r="F4136">
        <v>0.25</v>
      </c>
      <c r="G4136" t="str">
        <f>LOOKUP(F4136,{0,6,45},{"F","L","H"})</f>
        <v>F</v>
      </c>
      <c r="H4136" t="s">
        <v>5578</v>
      </c>
      <c r="I4136" s="43" t="str">
        <f>IFERROR(VLOOKUP(#REF!,#REF!,2,FALSE),"No")</f>
        <v>No</v>
      </c>
      <c r="J4136" s="139">
        <v>0.75</v>
      </c>
      <c r="K4136" s="148">
        <v>40</v>
      </c>
      <c r="L4136" s="148"/>
      <c r="M4136" s="148"/>
      <c r="N4136" s="148"/>
      <c r="O4136" s="148"/>
      <c r="P4136" s="148"/>
      <c r="Q4136" s="148"/>
      <c r="R4136" s="148"/>
      <c r="S4136" s="148"/>
      <c r="T4136" s="148"/>
      <c r="U4136" s="148"/>
      <c r="V4136" s="148"/>
      <c r="W4136" s="148"/>
      <c r="X4136" s="139">
        <v>2</v>
      </c>
      <c r="Y4136" s="148">
        <v>12.19</v>
      </c>
      <c r="Z4136" s="148">
        <v>4</v>
      </c>
      <c r="AA4136" s="148">
        <v>987.81</v>
      </c>
      <c r="AB4136" s="148"/>
      <c r="AC4136" s="148"/>
      <c r="AD4136" s="148"/>
      <c r="AE4136" s="148"/>
      <c r="AF4136" s="148"/>
      <c r="AG4136" s="148"/>
      <c r="AH4136" s="148"/>
      <c r="AI4136" s="148"/>
      <c r="AJ4136" s="148"/>
      <c r="AK4136" s="148"/>
      <c r="AL4136" s="139">
        <v>0</v>
      </c>
      <c r="AM4136" s="139">
        <v>0</v>
      </c>
      <c r="AN4136" s="148">
        <f t="shared" si="577"/>
        <v>1000</v>
      </c>
      <c r="AO4136" s="148">
        <f t="shared" si="578"/>
        <v>40</v>
      </c>
      <c r="AP4136" s="148">
        <v>19</v>
      </c>
      <c r="AQ4136" s="140">
        <v>19</v>
      </c>
      <c r="AS4136" s="42">
        <f t="shared" si="579"/>
        <v>2575.3391132422644</v>
      </c>
      <c r="AT4136" s="101">
        <f t="shared" si="580"/>
        <v>0</v>
      </c>
      <c r="AU4136" s="42">
        <f t="shared" si="581"/>
        <v>2575.3391132422644</v>
      </c>
      <c r="AV4136" s="42">
        <f t="shared" si="582"/>
        <v>2083.8715484986333</v>
      </c>
      <c r="AW4136" s="102">
        <f t="shared" si="583"/>
        <v>431</v>
      </c>
      <c r="AX4136" s="43">
        <f t="shared" si="576"/>
        <v>0.75</v>
      </c>
      <c r="AY4136" s="43" t="str">
        <f t="shared" si="584"/>
        <v>UTGS</v>
      </c>
    </row>
    <row r="4137" spans="1:51" hidden="1" x14ac:dyDescent="0.2">
      <c r="A4137" s="38">
        <v>4130</v>
      </c>
      <c r="B4137" t="s">
        <v>5806</v>
      </c>
      <c r="C4137" t="s">
        <v>289</v>
      </c>
      <c r="D4137">
        <v>21100</v>
      </c>
      <c r="E4137" t="s">
        <v>220</v>
      </c>
      <c r="F4137">
        <v>5</v>
      </c>
      <c r="G4137" t="str">
        <f>LOOKUP(F4137,{0,6,45},{"F","L","H"})</f>
        <v>F</v>
      </c>
      <c r="H4137" t="s">
        <v>1756</v>
      </c>
      <c r="I4137" s="43" t="str">
        <f>IFERROR(VLOOKUP(#REF!,#REF!,2,FALSE),"No")</f>
        <v>No</v>
      </c>
      <c r="J4137" s="139">
        <v>0.75</v>
      </c>
      <c r="K4137" s="148">
        <v>78</v>
      </c>
      <c r="L4137" s="148"/>
      <c r="M4137" s="148"/>
      <c r="N4137" s="148"/>
      <c r="O4137" s="148"/>
      <c r="P4137" s="148"/>
      <c r="Q4137" s="148"/>
      <c r="R4137" s="148"/>
      <c r="S4137" s="148"/>
      <c r="T4137" s="148"/>
      <c r="U4137" s="148"/>
      <c r="V4137" s="148"/>
      <c r="W4137" s="148"/>
      <c r="X4137" s="139">
        <v>4</v>
      </c>
      <c r="Y4137" s="148">
        <v>894.04</v>
      </c>
      <c r="Z4137" s="148">
        <v>6</v>
      </c>
      <c r="AA4137" s="148">
        <v>105.96</v>
      </c>
      <c r="AB4137" s="148"/>
      <c r="AC4137" s="148"/>
      <c r="AD4137" s="148"/>
      <c r="AE4137" s="148"/>
      <c r="AF4137" s="148"/>
      <c r="AG4137" s="148"/>
      <c r="AH4137" s="148"/>
      <c r="AI4137" s="148"/>
      <c r="AJ4137" s="148"/>
      <c r="AK4137" s="148"/>
      <c r="AL4137" s="139">
        <v>0</v>
      </c>
      <c r="AM4137" s="139">
        <v>0</v>
      </c>
      <c r="AN4137" s="148">
        <f t="shared" si="577"/>
        <v>1000</v>
      </c>
      <c r="AO4137" s="148">
        <f t="shared" si="578"/>
        <v>78</v>
      </c>
      <c r="AP4137" s="148">
        <v>2</v>
      </c>
      <c r="AQ4137" s="140">
        <v>2</v>
      </c>
      <c r="AS4137" s="42">
        <f t="shared" si="579"/>
        <v>5021.9112708224156</v>
      </c>
      <c r="AT4137" s="101">
        <f t="shared" si="580"/>
        <v>0</v>
      </c>
      <c r="AU4137" s="42">
        <f t="shared" si="581"/>
        <v>5021.9112708224156</v>
      </c>
      <c r="AV4137" s="42">
        <f t="shared" si="582"/>
        <v>20918.623860737018</v>
      </c>
      <c r="AW4137" s="102">
        <f t="shared" si="583"/>
        <v>18747.149999999998</v>
      </c>
      <c r="AX4137" s="43">
        <f t="shared" si="576"/>
        <v>0.75</v>
      </c>
      <c r="AY4137" s="43" t="str">
        <f t="shared" si="584"/>
        <v>UTGS</v>
      </c>
    </row>
    <row r="4138" spans="1:51" hidden="1" x14ac:dyDescent="0.2">
      <c r="A4138" s="38">
        <v>4131</v>
      </c>
      <c r="B4138" t="s">
        <v>5806</v>
      </c>
      <c r="C4138" t="s">
        <v>289</v>
      </c>
      <c r="D4138">
        <v>320</v>
      </c>
      <c r="E4138" t="s">
        <v>1245</v>
      </c>
      <c r="F4138">
        <v>0.25</v>
      </c>
      <c r="G4138" t="str">
        <f>LOOKUP(F4138,{0,6,45},{"F","L","H"})</f>
        <v>F</v>
      </c>
      <c r="H4138" t="s">
        <v>5580</v>
      </c>
      <c r="I4138" s="43" t="str">
        <f>IFERROR(VLOOKUP(#REF!,#REF!,2,FALSE),"No")</f>
        <v>No</v>
      </c>
      <c r="J4138" s="139">
        <v>0.75</v>
      </c>
      <c r="K4138" s="148">
        <v>125</v>
      </c>
      <c r="L4138" s="148"/>
      <c r="M4138" s="148"/>
      <c r="N4138" s="148"/>
      <c r="O4138" s="148"/>
      <c r="P4138" s="148"/>
      <c r="Q4138" s="148"/>
      <c r="R4138" s="148"/>
      <c r="S4138" s="148"/>
      <c r="T4138" s="148"/>
      <c r="U4138" s="148"/>
      <c r="V4138" s="148"/>
      <c r="W4138" s="148"/>
      <c r="X4138" s="139">
        <v>2</v>
      </c>
      <c r="Y4138" s="148">
        <v>484.75</v>
      </c>
      <c r="Z4138" s="149">
        <v>4</v>
      </c>
      <c r="AA4138" s="148">
        <v>515.25</v>
      </c>
      <c r="AB4138" s="148"/>
      <c r="AC4138" s="148"/>
      <c r="AD4138" s="148"/>
      <c r="AE4138" s="148"/>
      <c r="AF4138" s="148"/>
      <c r="AG4138" s="148"/>
      <c r="AH4138" s="148"/>
      <c r="AI4138" s="148"/>
      <c r="AJ4138" s="148"/>
      <c r="AK4138" s="148"/>
      <c r="AL4138" s="139">
        <v>0</v>
      </c>
      <c r="AM4138" s="139">
        <v>0</v>
      </c>
      <c r="AN4138" s="148">
        <f t="shared" si="577"/>
        <v>1000</v>
      </c>
      <c r="AO4138" s="148">
        <f t="shared" si="578"/>
        <v>125</v>
      </c>
      <c r="AP4138" s="148">
        <v>10</v>
      </c>
      <c r="AQ4138" s="140">
        <v>17</v>
      </c>
      <c r="AS4138" s="42">
        <f t="shared" si="579"/>
        <v>8047.9347288820763</v>
      </c>
      <c r="AT4138" s="101">
        <f t="shared" si="580"/>
        <v>0</v>
      </c>
      <c r="AU4138" s="42">
        <f t="shared" si="581"/>
        <v>8047.9347288820763</v>
      </c>
      <c r="AV4138" s="42">
        <f t="shared" si="582"/>
        <v>2129.7237777337668</v>
      </c>
      <c r="AW4138" s="102">
        <f t="shared" si="583"/>
        <v>431</v>
      </c>
      <c r="AX4138" s="43">
        <f t="shared" si="576"/>
        <v>0.75</v>
      </c>
      <c r="AY4138" s="43" t="str">
        <f t="shared" si="584"/>
        <v>UTGS</v>
      </c>
    </row>
    <row r="4139" spans="1:51" hidden="1" x14ac:dyDescent="0.2">
      <c r="A4139" s="38">
        <v>4132</v>
      </c>
      <c r="B4139" t="s">
        <v>362</v>
      </c>
      <c r="C4139" t="s">
        <v>289</v>
      </c>
      <c r="D4139">
        <v>320</v>
      </c>
      <c r="E4139" t="s">
        <v>1245</v>
      </c>
      <c r="F4139">
        <v>0.25</v>
      </c>
      <c r="G4139" t="str">
        <f>LOOKUP(F4139,{0,6,45},{"F","L","H"})</f>
        <v>F</v>
      </c>
      <c r="H4139" t="s">
        <v>5581</v>
      </c>
      <c r="I4139" s="43" t="str">
        <f>IFERROR(VLOOKUP(#REF!,#REF!,2,FALSE),"No")</f>
        <v>No</v>
      </c>
      <c r="J4139" s="139">
        <v>0.5</v>
      </c>
      <c r="K4139" s="148">
        <v>12</v>
      </c>
      <c r="L4139" s="148"/>
      <c r="M4139" s="148"/>
      <c r="N4139" s="148"/>
      <c r="O4139" s="148"/>
      <c r="P4139" s="148"/>
      <c r="Q4139" s="148"/>
      <c r="R4139" s="148"/>
      <c r="S4139" s="148"/>
      <c r="T4139" s="148"/>
      <c r="U4139" s="148"/>
      <c r="V4139" s="148"/>
      <c r="W4139" s="148"/>
      <c r="X4139" s="139">
        <v>2</v>
      </c>
      <c r="Y4139" s="148">
        <v>482.66</v>
      </c>
      <c r="Z4139" s="148">
        <v>4</v>
      </c>
      <c r="AA4139" s="148">
        <v>54.17</v>
      </c>
      <c r="AB4139" s="148">
        <v>6</v>
      </c>
      <c r="AC4139" s="148">
        <v>463.16</v>
      </c>
      <c r="AD4139" s="148"/>
      <c r="AE4139" s="148"/>
      <c r="AF4139" s="148"/>
      <c r="AG4139" s="148"/>
      <c r="AH4139" s="148"/>
      <c r="AI4139" s="148"/>
      <c r="AJ4139" s="148"/>
      <c r="AK4139" s="148"/>
      <c r="AL4139" s="139">
        <v>0</v>
      </c>
      <c r="AM4139" s="139">
        <v>0</v>
      </c>
      <c r="AN4139" s="148">
        <f t="shared" si="577"/>
        <v>999.99</v>
      </c>
      <c r="AO4139" s="148">
        <f t="shared" si="578"/>
        <v>12</v>
      </c>
      <c r="AP4139" s="148">
        <v>9</v>
      </c>
      <c r="AQ4139" s="140">
        <v>9</v>
      </c>
      <c r="AS4139" s="42">
        <f t="shared" si="579"/>
        <v>820.84173397267944</v>
      </c>
      <c r="AT4139" s="101">
        <f t="shared" si="580"/>
        <v>0</v>
      </c>
      <c r="AU4139" s="42">
        <f t="shared" si="581"/>
        <v>820.84173397267944</v>
      </c>
      <c r="AV4139" s="42">
        <f t="shared" si="582"/>
        <v>5071.6887457618686</v>
      </c>
      <c r="AW4139" s="102">
        <f t="shared" si="583"/>
        <v>431</v>
      </c>
      <c r="AX4139" s="43">
        <f t="shared" si="576"/>
        <v>0.5</v>
      </c>
      <c r="AY4139" s="43" t="str">
        <f t="shared" si="584"/>
        <v>UTGS</v>
      </c>
    </row>
    <row r="4140" spans="1:51" hidden="1" x14ac:dyDescent="0.2">
      <c r="A4140" s="38">
        <v>4133</v>
      </c>
      <c r="B4140" t="s">
        <v>362</v>
      </c>
      <c r="C4140" t="s">
        <v>289</v>
      </c>
      <c r="D4140">
        <v>320</v>
      </c>
      <c r="E4140" t="s">
        <v>1245</v>
      </c>
      <c r="F4140">
        <v>0.25</v>
      </c>
      <c r="G4140" t="str">
        <f>LOOKUP(F4140,{0,6,45},{"F","L","H"})</f>
        <v>F</v>
      </c>
      <c r="H4140" t="s">
        <v>5582</v>
      </c>
      <c r="I4140" s="43" t="str">
        <f>IFERROR(VLOOKUP(#REF!,#REF!,2,FALSE),"No")</f>
        <v>No</v>
      </c>
      <c r="J4140" s="139">
        <v>0.75</v>
      </c>
      <c r="K4140" s="148">
        <v>35</v>
      </c>
      <c r="L4140" s="148"/>
      <c r="M4140" s="148"/>
      <c r="N4140" s="148"/>
      <c r="O4140" s="148"/>
      <c r="P4140" s="148"/>
      <c r="Q4140" s="148"/>
      <c r="R4140" s="148"/>
      <c r="S4140" s="148"/>
      <c r="T4140" s="148"/>
      <c r="U4140" s="148"/>
      <c r="V4140" s="148"/>
      <c r="W4140" s="148"/>
      <c r="X4140" s="139">
        <v>2</v>
      </c>
      <c r="Y4140" s="148">
        <v>619.19000000000005</v>
      </c>
      <c r="Z4140" s="148">
        <v>4</v>
      </c>
      <c r="AA4140" s="148">
        <v>380.81</v>
      </c>
      <c r="AB4140" s="148"/>
      <c r="AC4140" s="148"/>
      <c r="AD4140" s="148"/>
      <c r="AE4140" s="148"/>
      <c r="AF4140" s="148"/>
      <c r="AG4140" s="148"/>
      <c r="AH4140" s="148"/>
      <c r="AI4140" s="148"/>
      <c r="AJ4140" s="148"/>
      <c r="AK4140" s="148"/>
      <c r="AL4140" s="139">
        <v>0</v>
      </c>
      <c r="AM4140" s="139">
        <v>0</v>
      </c>
      <c r="AN4140" s="148">
        <f t="shared" si="577"/>
        <v>1000</v>
      </c>
      <c r="AO4140" s="148">
        <f t="shared" si="578"/>
        <v>35</v>
      </c>
      <c r="AP4140" s="148">
        <v>6</v>
      </c>
      <c r="AQ4140" s="140">
        <v>6</v>
      </c>
      <c r="AS4140" s="42">
        <f t="shared" si="579"/>
        <v>2253.4217240869812</v>
      </c>
      <c r="AT4140" s="101">
        <f t="shared" si="580"/>
        <v>0</v>
      </c>
      <c r="AU4140" s="42">
        <f t="shared" si="581"/>
        <v>2253.4217240869812</v>
      </c>
      <c r="AV4140" s="42">
        <f t="shared" si="582"/>
        <v>5873.5615702456735</v>
      </c>
      <c r="AW4140" s="102">
        <f t="shared" si="583"/>
        <v>431</v>
      </c>
      <c r="AX4140" s="43">
        <f t="shared" si="576"/>
        <v>0.75</v>
      </c>
      <c r="AY4140" s="43" t="str">
        <f t="shared" si="584"/>
        <v>UTGS</v>
      </c>
    </row>
    <row r="4141" spans="1:51" hidden="1" x14ac:dyDescent="0.2">
      <c r="A4141" s="38">
        <v>4134</v>
      </c>
      <c r="B4141" t="s">
        <v>5806</v>
      </c>
      <c r="C4141" t="s">
        <v>5746</v>
      </c>
      <c r="D4141">
        <v>7794</v>
      </c>
      <c r="E4141" t="s">
        <v>290</v>
      </c>
      <c r="F4141">
        <v>2</v>
      </c>
      <c r="G4141" t="str">
        <f>LOOKUP(F4141,{0,6,45},{"F","L","H"})</f>
        <v>F</v>
      </c>
      <c r="H4141" t="s">
        <v>1759</v>
      </c>
      <c r="I4141" s="43" t="str">
        <f>IFERROR(VLOOKUP(#REF!,#REF!,2,FALSE),"No")</f>
        <v>No</v>
      </c>
      <c r="J4141" s="139">
        <v>1.25</v>
      </c>
      <c r="K4141" s="148">
        <v>131</v>
      </c>
      <c r="L4141" s="148"/>
      <c r="M4141" s="148"/>
      <c r="N4141" s="148"/>
      <c r="O4141" s="148"/>
      <c r="P4141" s="148"/>
      <c r="Q4141" s="148"/>
      <c r="R4141" s="148"/>
      <c r="S4141" s="148"/>
      <c r="T4141" s="148"/>
      <c r="U4141" s="148"/>
      <c r="V4141" s="148"/>
      <c r="W4141" s="148"/>
      <c r="X4141" s="139">
        <v>4</v>
      </c>
      <c r="Y4141" s="148">
        <v>1000</v>
      </c>
      <c r="Z4141" s="148"/>
      <c r="AA4141" s="148"/>
      <c r="AB4141" s="148"/>
      <c r="AC4141" s="148"/>
      <c r="AD4141" s="148"/>
      <c r="AE4141" s="148"/>
      <c r="AF4141" s="148"/>
      <c r="AG4141" s="148"/>
      <c r="AH4141" s="148"/>
      <c r="AI4141" s="148"/>
      <c r="AJ4141" s="148"/>
      <c r="AK4141" s="148"/>
      <c r="AL4141" s="139">
        <v>0</v>
      </c>
      <c r="AM4141" s="139">
        <v>0</v>
      </c>
      <c r="AN4141" s="148">
        <f t="shared" si="577"/>
        <v>1000</v>
      </c>
      <c r="AO4141" s="148">
        <f t="shared" si="578"/>
        <v>131</v>
      </c>
      <c r="AP4141" s="148">
        <v>1</v>
      </c>
      <c r="AQ4141" s="140">
        <v>1</v>
      </c>
      <c r="AS4141" s="42">
        <f t="shared" si="579"/>
        <v>9761.2655958684154</v>
      </c>
      <c r="AT4141" s="101">
        <f t="shared" si="580"/>
        <v>0</v>
      </c>
      <c r="AU4141" s="42">
        <f t="shared" si="581"/>
        <v>9761.2655958684154</v>
      </c>
      <c r="AV4141" s="42">
        <f t="shared" si="582"/>
        <v>39680.961721474036</v>
      </c>
      <c r="AW4141" s="102">
        <f t="shared" si="583"/>
        <v>5118</v>
      </c>
      <c r="AX4141" s="43">
        <f t="shared" si="576"/>
        <v>1.25</v>
      </c>
      <c r="AY4141" s="43" t="str">
        <f t="shared" si="584"/>
        <v>UTTSS</v>
      </c>
    </row>
    <row r="4142" spans="1:51" hidden="1" x14ac:dyDescent="0.2">
      <c r="A4142" s="38">
        <v>4135</v>
      </c>
      <c r="B4142" t="s">
        <v>362</v>
      </c>
      <c r="C4142" t="s">
        <v>289</v>
      </c>
      <c r="D4142">
        <v>320</v>
      </c>
      <c r="E4142" t="s">
        <v>1245</v>
      </c>
      <c r="F4142">
        <v>0.25</v>
      </c>
      <c r="G4142" t="str">
        <f>LOOKUP(F4142,{0,6,45},{"F","L","H"})</f>
        <v>F</v>
      </c>
      <c r="H4142" t="s">
        <v>5583</v>
      </c>
      <c r="I4142" s="43" t="str">
        <f>IFERROR(VLOOKUP(#REF!,#REF!,2,FALSE),"No")</f>
        <v>No</v>
      </c>
      <c r="J4142" s="139">
        <v>0.75</v>
      </c>
      <c r="K4142" s="148">
        <v>16</v>
      </c>
      <c r="L4142" s="148"/>
      <c r="M4142" s="148"/>
      <c r="N4142" s="148"/>
      <c r="O4142" s="148"/>
      <c r="P4142" s="148"/>
      <c r="Q4142" s="148"/>
      <c r="R4142" s="148"/>
      <c r="S4142" s="148"/>
      <c r="T4142" s="148"/>
      <c r="U4142" s="148"/>
      <c r="V4142" s="148"/>
      <c r="W4142" s="148"/>
      <c r="X4142" s="139">
        <v>2</v>
      </c>
      <c r="Y4142" s="148">
        <v>956.92</v>
      </c>
      <c r="Z4142" s="148">
        <v>4</v>
      </c>
      <c r="AA4142" s="148">
        <v>43.08</v>
      </c>
      <c r="AB4142" s="148"/>
      <c r="AC4142" s="148"/>
      <c r="AD4142" s="148"/>
      <c r="AE4142" s="148"/>
      <c r="AF4142" s="148"/>
      <c r="AG4142" s="148"/>
      <c r="AH4142" s="148"/>
      <c r="AI4142" s="148"/>
      <c r="AJ4142" s="148"/>
      <c r="AK4142" s="148"/>
      <c r="AL4142" s="139">
        <v>0</v>
      </c>
      <c r="AM4142" s="139">
        <v>0</v>
      </c>
      <c r="AN4142" s="148">
        <f t="shared" si="577"/>
        <v>1000</v>
      </c>
      <c r="AO4142" s="148">
        <f t="shared" si="578"/>
        <v>16</v>
      </c>
      <c r="AP4142" s="148">
        <v>5</v>
      </c>
      <c r="AQ4142" s="140">
        <v>5</v>
      </c>
      <c r="AS4142" s="42">
        <f t="shared" si="579"/>
        <v>1030.1356452969058</v>
      </c>
      <c r="AT4142" s="101">
        <f t="shared" si="580"/>
        <v>0</v>
      </c>
      <c r="AU4142" s="42">
        <f t="shared" si="581"/>
        <v>1030.1356452969058</v>
      </c>
      <c r="AV4142" s="42">
        <f t="shared" si="582"/>
        <v>6563.9690642948062</v>
      </c>
      <c r="AW4142" s="102">
        <f t="shared" si="583"/>
        <v>431</v>
      </c>
      <c r="AX4142" s="43">
        <f t="shared" si="576"/>
        <v>0.75</v>
      </c>
      <c r="AY4142" s="43" t="str">
        <f t="shared" si="584"/>
        <v>UTGS</v>
      </c>
    </row>
    <row r="4143" spans="1:51" hidden="1" x14ac:dyDescent="0.2">
      <c r="A4143" s="38">
        <v>4136</v>
      </c>
      <c r="B4143" t="s">
        <v>362</v>
      </c>
      <c r="C4143" t="s">
        <v>289</v>
      </c>
      <c r="D4143">
        <v>320</v>
      </c>
      <c r="E4143" t="s">
        <v>1245</v>
      </c>
      <c r="F4143">
        <v>0.25</v>
      </c>
      <c r="G4143" t="str">
        <f>LOOKUP(F4143,{0,6,45},{"F","L","H"})</f>
        <v>F</v>
      </c>
      <c r="H4143" t="s">
        <v>5584</v>
      </c>
      <c r="I4143" s="43" t="str">
        <f>IFERROR(VLOOKUP(#REF!,#REF!,2,FALSE),"No")</f>
        <v>No</v>
      </c>
      <c r="J4143" s="139">
        <v>0.5</v>
      </c>
      <c r="K4143" s="148">
        <v>24</v>
      </c>
      <c r="L4143" s="148"/>
      <c r="M4143" s="148"/>
      <c r="N4143" s="148"/>
      <c r="O4143" s="148"/>
      <c r="P4143" s="148"/>
      <c r="Q4143" s="148"/>
      <c r="R4143" s="148"/>
      <c r="S4143" s="148"/>
      <c r="T4143" s="148"/>
      <c r="U4143" s="148"/>
      <c r="V4143" s="148"/>
      <c r="W4143" s="148"/>
      <c r="X4143" s="139">
        <v>2</v>
      </c>
      <c r="Y4143" s="148">
        <v>605.13</v>
      </c>
      <c r="Z4143" s="149">
        <v>4</v>
      </c>
      <c r="AA4143" s="148">
        <v>394.87</v>
      </c>
      <c r="AB4143" s="148"/>
      <c r="AC4143" s="148"/>
      <c r="AD4143" s="148"/>
      <c r="AE4143" s="148"/>
      <c r="AF4143" s="148"/>
      <c r="AG4143" s="148"/>
      <c r="AH4143" s="148"/>
      <c r="AI4143" s="148"/>
      <c r="AJ4143" s="148"/>
      <c r="AK4143" s="148"/>
      <c r="AL4143" s="139">
        <v>0</v>
      </c>
      <c r="AM4143" s="139">
        <v>0</v>
      </c>
      <c r="AN4143" s="148">
        <f t="shared" si="577"/>
        <v>1000</v>
      </c>
      <c r="AO4143" s="148">
        <f t="shared" si="578"/>
        <v>24</v>
      </c>
      <c r="AP4143" s="148">
        <v>6</v>
      </c>
      <c r="AQ4143" s="140">
        <v>6</v>
      </c>
      <c r="AS4143" s="42">
        <f t="shared" si="579"/>
        <v>1641.6834679453589</v>
      </c>
      <c r="AT4143" s="101">
        <f t="shared" si="580"/>
        <v>0</v>
      </c>
      <c r="AU4143" s="42">
        <f t="shared" si="581"/>
        <v>1641.6834679453589</v>
      </c>
      <c r="AV4143" s="42">
        <f t="shared" si="582"/>
        <v>5890.3632702456716</v>
      </c>
      <c r="AW4143" s="102">
        <f t="shared" si="583"/>
        <v>431</v>
      </c>
      <c r="AX4143" s="43">
        <f t="shared" si="576"/>
        <v>0.5</v>
      </c>
      <c r="AY4143" s="43" t="str">
        <f t="shared" si="584"/>
        <v>UTGS</v>
      </c>
    </row>
    <row r="4144" spans="1:51" hidden="1" x14ac:dyDescent="0.2">
      <c r="A4144" s="38">
        <v>4137</v>
      </c>
      <c r="B4144" t="s">
        <v>362</v>
      </c>
      <c r="C4144" t="s">
        <v>289</v>
      </c>
      <c r="D4144">
        <v>540</v>
      </c>
      <c r="E4144" t="s">
        <v>1250</v>
      </c>
      <c r="F4144">
        <v>0.25</v>
      </c>
      <c r="G4144" t="str">
        <f>LOOKUP(F4144,{0,6,45},{"F","L","H"})</f>
        <v>F</v>
      </c>
      <c r="H4144" t="s">
        <v>5585</v>
      </c>
      <c r="I4144" s="43" t="str">
        <f>IFERROR(VLOOKUP(#REF!,#REF!,2,FALSE),"No")</f>
        <v>No</v>
      </c>
      <c r="J4144" s="139">
        <v>0.5</v>
      </c>
      <c r="K4144" s="148">
        <v>29</v>
      </c>
      <c r="L4144" s="148"/>
      <c r="M4144" s="148"/>
      <c r="N4144" s="148"/>
      <c r="O4144" s="148"/>
      <c r="P4144" s="148"/>
      <c r="Q4144" s="148"/>
      <c r="R4144" s="148"/>
      <c r="S4144" s="148"/>
      <c r="T4144" s="148"/>
      <c r="U4144" s="148"/>
      <c r="V4144" s="148"/>
      <c r="W4144" s="148"/>
      <c r="X4144" s="139">
        <v>2</v>
      </c>
      <c r="Y4144" s="148">
        <v>1000</v>
      </c>
      <c r="Z4144" s="148"/>
      <c r="AA4144" s="148"/>
      <c r="AB4144" s="148"/>
      <c r="AC4144" s="148"/>
      <c r="AD4144" s="148"/>
      <c r="AE4144" s="148"/>
      <c r="AF4144" s="148"/>
      <c r="AG4144" s="148"/>
      <c r="AH4144" s="148"/>
      <c r="AI4144" s="148"/>
      <c r="AJ4144" s="148"/>
      <c r="AK4144" s="148"/>
      <c r="AL4144" s="139">
        <v>0</v>
      </c>
      <c r="AM4144" s="139">
        <v>0</v>
      </c>
      <c r="AN4144" s="148">
        <f t="shared" si="577"/>
        <v>1000</v>
      </c>
      <c r="AO4144" s="148">
        <f t="shared" si="578"/>
        <v>29</v>
      </c>
      <c r="AP4144" s="148">
        <v>8</v>
      </c>
      <c r="AQ4144" s="140">
        <v>8</v>
      </c>
      <c r="AS4144" s="42">
        <f t="shared" si="579"/>
        <v>1983.700857100642</v>
      </c>
      <c r="AT4144" s="101">
        <f t="shared" si="580"/>
        <v>0</v>
      </c>
      <c r="AU4144" s="42">
        <f t="shared" si="581"/>
        <v>1983.700857100642</v>
      </c>
      <c r="AV4144" s="42">
        <f t="shared" si="582"/>
        <v>4063.870215184254</v>
      </c>
      <c r="AW4144" s="102">
        <f t="shared" si="583"/>
        <v>585.0096169344007</v>
      </c>
      <c r="AX4144" s="43">
        <f t="shared" si="576"/>
        <v>0.5</v>
      </c>
      <c r="AY4144" s="43" t="str">
        <f t="shared" si="584"/>
        <v>UTGS</v>
      </c>
    </row>
    <row r="4145" spans="1:51" hidden="1" x14ac:dyDescent="0.2">
      <c r="A4145" s="38">
        <v>4138</v>
      </c>
      <c r="B4145" t="s">
        <v>5806</v>
      </c>
      <c r="C4145" t="s">
        <v>5746</v>
      </c>
      <c r="D4145">
        <v>3897</v>
      </c>
      <c r="E4145" t="s">
        <v>217</v>
      </c>
      <c r="F4145">
        <v>2</v>
      </c>
      <c r="G4145" t="str">
        <f>LOOKUP(F4145,{0,6,45},{"F","L","H"})</f>
        <v>F</v>
      </c>
      <c r="H4145" t="s">
        <v>1761</v>
      </c>
      <c r="I4145" s="43" t="str">
        <f>IFERROR(VLOOKUP(#REF!,#REF!,2,FALSE),"No")</f>
        <v>No</v>
      </c>
      <c r="J4145" s="139">
        <v>1.25</v>
      </c>
      <c r="K4145" s="148">
        <v>95</v>
      </c>
      <c r="L4145" s="148"/>
      <c r="M4145" s="148"/>
      <c r="N4145" s="148"/>
      <c r="O4145" s="148"/>
      <c r="P4145" s="148"/>
      <c r="Q4145" s="148"/>
      <c r="R4145" s="148"/>
      <c r="S4145" s="148"/>
      <c r="T4145" s="148"/>
      <c r="U4145" s="148"/>
      <c r="V4145" s="148"/>
      <c r="W4145" s="148"/>
      <c r="X4145" s="139">
        <v>2</v>
      </c>
      <c r="Y4145" s="148">
        <v>190.07</v>
      </c>
      <c r="Z4145" s="149">
        <v>4</v>
      </c>
      <c r="AA4145" s="148">
        <v>809.93</v>
      </c>
      <c r="AB4145" s="148"/>
      <c r="AC4145" s="148"/>
      <c r="AD4145" s="148"/>
      <c r="AE4145" s="148"/>
      <c r="AF4145" s="148"/>
      <c r="AG4145" s="148"/>
      <c r="AH4145" s="148"/>
      <c r="AI4145" s="148"/>
      <c r="AJ4145" s="148"/>
      <c r="AK4145" s="148"/>
      <c r="AL4145" s="139">
        <v>0</v>
      </c>
      <c r="AM4145" s="139">
        <v>0</v>
      </c>
      <c r="AN4145" s="148">
        <f t="shared" si="577"/>
        <v>1000</v>
      </c>
      <c r="AO4145" s="148">
        <f t="shared" si="578"/>
        <v>95</v>
      </c>
      <c r="AP4145" s="148">
        <v>2</v>
      </c>
      <c r="AQ4145" s="140">
        <v>2</v>
      </c>
      <c r="AS4145" s="42">
        <f t="shared" si="579"/>
        <v>7078.7803939503774</v>
      </c>
      <c r="AT4145" s="101">
        <f t="shared" si="580"/>
        <v>0</v>
      </c>
      <c r="AU4145" s="42">
        <f t="shared" si="581"/>
        <v>7078.7803939503774</v>
      </c>
      <c r="AV4145" s="42">
        <f t="shared" si="582"/>
        <v>19159.079910737015</v>
      </c>
      <c r="AW4145" s="102">
        <f t="shared" si="583"/>
        <v>2145.6666666666665</v>
      </c>
      <c r="AX4145" s="43">
        <f t="shared" si="576"/>
        <v>1.25</v>
      </c>
      <c r="AY4145" s="43" t="str">
        <f t="shared" si="584"/>
        <v>UTTSS</v>
      </c>
    </row>
    <row r="4146" spans="1:51" hidden="1" x14ac:dyDescent="0.2">
      <c r="A4146" s="38">
        <v>4139</v>
      </c>
      <c r="B4146" t="s">
        <v>362</v>
      </c>
      <c r="C4146" t="s">
        <v>289</v>
      </c>
      <c r="D4146">
        <v>320</v>
      </c>
      <c r="E4146" t="s">
        <v>1245</v>
      </c>
      <c r="F4146">
        <v>0.25</v>
      </c>
      <c r="G4146" t="str">
        <f>LOOKUP(F4146,{0,6,45},{"F","L","H"})</f>
        <v>F</v>
      </c>
      <c r="H4146" t="s">
        <v>5586</v>
      </c>
      <c r="I4146" s="43" t="str">
        <f>IFERROR(VLOOKUP(#REF!,#REF!,2,FALSE),"No")</f>
        <v>No</v>
      </c>
      <c r="J4146" s="139">
        <v>0.75</v>
      </c>
      <c r="K4146" s="148">
        <v>51</v>
      </c>
      <c r="L4146" s="148"/>
      <c r="M4146" s="148"/>
      <c r="N4146" s="148"/>
      <c r="O4146" s="148"/>
      <c r="P4146" s="148"/>
      <c r="Q4146" s="148"/>
      <c r="R4146" s="148"/>
      <c r="S4146" s="148"/>
      <c r="T4146" s="148"/>
      <c r="U4146" s="148"/>
      <c r="V4146" s="148"/>
      <c r="W4146" s="148"/>
      <c r="X4146" s="139">
        <v>2</v>
      </c>
      <c r="Y4146" s="148">
        <v>891.2</v>
      </c>
      <c r="Z4146" s="149">
        <v>4</v>
      </c>
      <c r="AA4146" s="148">
        <v>108.8</v>
      </c>
      <c r="AB4146" s="148"/>
      <c r="AC4146" s="148"/>
      <c r="AD4146" s="148"/>
      <c r="AE4146" s="148"/>
      <c r="AF4146" s="148"/>
      <c r="AG4146" s="148"/>
      <c r="AH4146" s="148"/>
      <c r="AI4146" s="148"/>
      <c r="AJ4146" s="148"/>
      <c r="AK4146" s="148"/>
      <c r="AL4146" s="139">
        <v>0</v>
      </c>
      <c r="AM4146" s="139">
        <v>0</v>
      </c>
      <c r="AN4146" s="148">
        <f t="shared" si="577"/>
        <v>1000</v>
      </c>
      <c r="AO4146" s="148">
        <f t="shared" si="578"/>
        <v>51</v>
      </c>
      <c r="AP4146" s="148">
        <v>5</v>
      </c>
      <c r="AQ4146" s="140">
        <v>54</v>
      </c>
      <c r="AS4146" s="42">
        <f t="shared" si="579"/>
        <v>3283.5573693838869</v>
      </c>
      <c r="AT4146" s="101">
        <f t="shared" si="580"/>
        <v>0</v>
      </c>
      <c r="AU4146" s="42">
        <f t="shared" si="581"/>
        <v>3283.5573693838869</v>
      </c>
      <c r="AV4146" s="42">
        <f t="shared" si="582"/>
        <v>616.50106891618577</v>
      </c>
      <c r="AW4146" s="102">
        <f t="shared" si="583"/>
        <v>431</v>
      </c>
      <c r="AX4146" s="43">
        <f t="shared" si="576"/>
        <v>0.75</v>
      </c>
      <c r="AY4146" s="43" t="str">
        <f t="shared" si="584"/>
        <v>UTGS</v>
      </c>
    </row>
    <row r="4147" spans="1:51" hidden="1" x14ac:dyDescent="0.2">
      <c r="A4147" s="38">
        <v>4140</v>
      </c>
      <c r="B4147" t="s">
        <v>362</v>
      </c>
      <c r="C4147" t="s">
        <v>289</v>
      </c>
      <c r="D4147">
        <v>320</v>
      </c>
      <c r="E4147" t="s">
        <v>1245</v>
      </c>
      <c r="F4147">
        <v>0.25</v>
      </c>
      <c r="G4147" t="str">
        <f>LOOKUP(F4147,{0,6,45},{"F","L","H"})</f>
        <v>F</v>
      </c>
      <c r="H4147" t="s">
        <v>5587</v>
      </c>
      <c r="I4147" s="43" t="str">
        <f>IFERROR(VLOOKUP(#REF!,#REF!,2,FALSE),"No")</f>
        <v>No</v>
      </c>
      <c r="J4147" s="139">
        <v>0.75</v>
      </c>
      <c r="K4147" s="148">
        <v>101</v>
      </c>
      <c r="L4147" s="148"/>
      <c r="M4147" s="148"/>
      <c r="N4147" s="148"/>
      <c r="O4147" s="148"/>
      <c r="P4147" s="148"/>
      <c r="Q4147" s="148"/>
      <c r="R4147" s="148"/>
      <c r="S4147" s="148"/>
      <c r="T4147" s="148"/>
      <c r="U4147" s="148"/>
      <c r="V4147" s="148"/>
      <c r="W4147" s="148"/>
      <c r="X4147" s="139">
        <v>2</v>
      </c>
      <c r="Y4147" s="148">
        <v>1000</v>
      </c>
      <c r="Z4147" s="148"/>
      <c r="AA4147" s="148"/>
      <c r="AB4147" s="148"/>
      <c r="AC4147" s="148"/>
      <c r="AD4147" s="148"/>
      <c r="AE4147" s="148"/>
      <c r="AF4147" s="148"/>
      <c r="AG4147" s="148"/>
      <c r="AH4147" s="148"/>
      <c r="AI4147" s="148"/>
      <c r="AJ4147" s="148"/>
      <c r="AK4147" s="148"/>
      <c r="AL4147" s="139">
        <v>0</v>
      </c>
      <c r="AM4147" s="139">
        <v>0</v>
      </c>
      <c r="AN4147" s="148">
        <f t="shared" si="577"/>
        <v>1000</v>
      </c>
      <c r="AO4147" s="148">
        <f t="shared" si="578"/>
        <v>101</v>
      </c>
      <c r="AP4147" s="148">
        <v>8</v>
      </c>
      <c r="AQ4147" s="140">
        <v>85</v>
      </c>
      <c r="AS4147" s="42">
        <f t="shared" si="579"/>
        <v>6502.7312609367173</v>
      </c>
      <c r="AT4147" s="101">
        <f t="shared" si="580"/>
        <v>0</v>
      </c>
      <c r="AU4147" s="42">
        <f t="shared" si="581"/>
        <v>6502.7312609367173</v>
      </c>
      <c r="AV4147" s="42">
        <f t="shared" si="582"/>
        <v>382.48190260557686</v>
      </c>
      <c r="AW4147" s="102">
        <f t="shared" si="583"/>
        <v>431</v>
      </c>
      <c r="AX4147" s="43">
        <f t="shared" si="576"/>
        <v>0.75</v>
      </c>
      <c r="AY4147" s="43" t="str">
        <f t="shared" si="584"/>
        <v>UTGS</v>
      </c>
    </row>
    <row r="4148" spans="1:51" hidden="1" x14ac:dyDescent="0.2">
      <c r="A4148" s="38">
        <v>4141</v>
      </c>
      <c r="B4148" t="s">
        <v>362</v>
      </c>
      <c r="C4148" t="s">
        <v>289</v>
      </c>
      <c r="D4148">
        <v>320</v>
      </c>
      <c r="E4148" t="s">
        <v>1236</v>
      </c>
      <c r="F4148">
        <v>0.25</v>
      </c>
      <c r="G4148" t="str">
        <f>LOOKUP(F4148,{0,6,45},{"F","L","H"})</f>
        <v>F</v>
      </c>
      <c r="H4148" t="s">
        <v>5588</v>
      </c>
      <c r="I4148" s="43" t="str">
        <f>IFERROR(VLOOKUP(#REF!,#REF!,2,FALSE),"No")</f>
        <v>No</v>
      </c>
      <c r="J4148" s="139">
        <v>0.75</v>
      </c>
      <c r="K4148" s="148">
        <v>137</v>
      </c>
      <c r="L4148" s="148"/>
      <c r="M4148" s="148"/>
      <c r="N4148" s="148"/>
      <c r="O4148" s="148"/>
      <c r="P4148" s="148"/>
      <c r="Q4148" s="148"/>
      <c r="R4148" s="148"/>
      <c r="S4148" s="148"/>
      <c r="T4148" s="148"/>
      <c r="U4148" s="148"/>
      <c r="V4148" s="148"/>
      <c r="W4148" s="148"/>
      <c r="X4148" s="139">
        <v>2</v>
      </c>
      <c r="Y4148" s="148">
        <v>441.75</v>
      </c>
      <c r="Z4148" s="148">
        <v>4</v>
      </c>
      <c r="AA4148" s="148">
        <v>558.25</v>
      </c>
      <c r="AB4148" s="148"/>
      <c r="AC4148" s="148"/>
      <c r="AD4148" s="148"/>
      <c r="AE4148" s="148"/>
      <c r="AF4148" s="148"/>
      <c r="AG4148" s="148"/>
      <c r="AH4148" s="148"/>
      <c r="AI4148" s="148"/>
      <c r="AJ4148" s="148"/>
      <c r="AK4148" s="148"/>
      <c r="AL4148" s="139">
        <v>0</v>
      </c>
      <c r="AM4148" s="139">
        <v>0</v>
      </c>
      <c r="AN4148" s="148">
        <f t="shared" si="577"/>
        <v>1000</v>
      </c>
      <c r="AO4148" s="148">
        <f t="shared" si="578"/>
        <v>137</v>
      </c>
      <c r="AP4148" s="148">
        <v>4</v>
      </c>
      <c r="AQ4148" s="140">
        <v>4</v>
      </c>
      <c r="AS4148" s="42">
        <f t="shared" si="579"/>
        <v>8820.5364628547559</v>
      </c>
      <c r="AT4148" s="101">
        <f t="shared" si="580"/>
        <v>0</v>
      </c>
      <c r="AU4148" s="42">
        <f t="shared" si="581"/>
        <v>8820.5364628547559</v>
      </c>
      <c r="AV4148" s="42">
        <f t="shared" si="582"/>
        <v>9128.403555368508</v>
      </c>
      <c r="AW4148" s="102">
        <f t="shared" si="583"/>
        <v>431</v>
      </c>
      <c r="AX4148" s="43">
        <f t="shared" si="576"/>
        <v>0.75</v>
      </c>
      <c r="AY4148" s="43" t="str">
        <f t="shared" si="584"/>
        <v>UTGS</v>
      </c>
    </row>
    <row r="4149" spans="1:51" hidden="1" x14ac:dyDescent="0.2">
      <c r="A4149" s="38">
        <v>4142</v>
      </c>
      <c r="B4149" t="s">
        <v>362</v>
      </c>
      <c r="C4149" t="s">
        <v>289</v>
      </c>
      <c r="D4149">
        <v>550</v>
      </c>
      <c r="E4149" t="s">
        <v>1243</v>
      </c>
      <c r="F4149">
        <v>2</v>
      </c>
      <c r="G4149" t="str">
        <f>LOOKUP(F4149,{0,6,45},{"F","L","H"})</f>
        <v>F</v>
      </c>
      <c r="H4149" t="s">
        <v>5589</v>
      </c>
      <c r="I4149" s="43" t="str">
        <f>IFERROR(VLOOKUP(#REF!,#REF!,2,FALSE),"No")</f>
        <v>No</v>
      </c>
      <c r="J4149" s="139">
        <v>0.75</v>
      </c>
      <c r="K4149" s="148">
        <v>95</v>
      </c>
      <c r="L4149" s="148"/>
      <c r="M4149" s="148"/>
      <c r="N4149" s="148"/>
      <c r="O4149" s="148"/>
      <c r="P4149" s="148"/>
      <c r="Q4149" s="148"/>
      <c r="R4149" s="148"/>
      <c r="S4149" s="148"/>
      <c r="T4149" s="148"/>
      <c r="U4149" s="148"/>
      <c r="V4149" s="148"/>
      <c r="W4149" s="148"/>
      <c r="X4149" s="139">
        <v>2</v>
      </c>
      <c r="Y4149" s="148">
        <v>1000</v>
      </c>
      <c r="Z4149" s="148"/>
      <c r="AA4149" s="148"/>
      <c r="AB4149" s="148"/>
      <c r="AC4149" s="148"/>
      <c r="AD4149" s="148"/>
      <c r="AE4149" s="148"/>
      <c r="AF4149" s="148"/>
      <c r="AG4149" s="148"/>
      <c r="AH4149" s="148"/>
      <c r="AI4149" s="148"/>
      <c r="AJ4149" s="148"/>
      <c r="AK4149" s="148"/>
      <c r="AL4149" s="139">
        <v>0</v>
      </c>
      <c r="AM4149" s="139">
        <v>0</v>
      </c>
      <c r="AN4149" s="148">
        <f t="shared" si="577"/>
        <v>1000</v>
      </c>
      <c r="AO4149" s="148">
        <f t="shared" si="578"/>
        <v>95</v>
      </c>
      <c r="AP4149" s="148">
        <v>5</v>
      </c>
      <c r="AQ4149" s="140">
        <v>44</v>
      </c>
      <c r="AS4149" s="42">
        <f t="shared" si="579"/>
        <v>6116.4303939503779</v>
      </c>
      <c r="AT4149" s="101">
        <f t="shared" si="580"/>
        <v>0</v>
      </c>
      <c r="AU4149" s="42">
        <f t="shared" si="581"/>
        <v>6116.4303939503779</v>
      </c>
      <c r="AV4149" s="42">
        <f t="shared" si="582"/>
        <v>738.88549366986433</v>
      </c>
      <c r="AW4149" s="102">
        <f t="shared" si="583"/>
        <v>585.0096169344007</v>
      </c>
      <c r="AX4149" s="43">
        <f t="shared" si="576"/>
        <v>0.75</v>
      </c>
      <c r="AY4149" s="43" t="str">
        <f t="shared" si="584"/>
        <v>UTGS</v>
      </c>
    </row>
    <row r="4150" spans="1:51" hidden="1" x14ac:dyDescent="0.2">
      <c r="A4150" s="38">
        <v>4143</v>
      </c>
      <c r="B4150" t="s">
        <v>5806</v>
      </c>
      <c r="C4150" t="s">
        <v>5746</v>
      </c>
      <c r="D4150">
        <v>30300</v>
      </c>
      <c r="E4150" t="s">
        <v>219</v>
      </c>
      <c r="F4150">
        <v>5</v>
      </c>
      <c r="G4150" t="str">
        <f>LOOKUP(F4150,{0,6,45},{"F","L","H"})</f>
        <v>F</v>
      </c>
      <c r="H4150" t="s">
        <v>1764</v>
      </c>
      <c r="I4150" s="43" t="str">
        <f>IFERROR(VLOOKUP(#REF!,#REF!,2,FALSE),"No")</f>
        <v>No</v>
      </c>
      <c r="J4150" s="139">
        <v>4</v>
      </c>
      <c r="K4150" s="148">
        <v>123</v>
      </c>
      <c r="L4150" s="148"/>
      <c r="M4150" s="148"/>
      <c r="N4150" s="148"/>
      <c r="O4150" s="148"/>
      <c r="P4150" s="148"/>
      <c r="Q4150" s="148"/>
      <c r="R4150" s="148"/>
      <c r="S4150" s="148"/>
      <c r="T4150" s="148"/>
      <c r="U4150" s="148"/>
      <c r="V4150" s="148"/>
      <c r="W4150" s="148"/>
      <c r="X4150" s="139">
        <v>4</v>
      </c>
      <c r="Y4150" s="148">
        <v>1000</v>
      </c>
      <c r="Z4150" s="148"/>
      <c r="AA4150" s="148"/>
      <c r="AB4150" s="148"/>
      <c r="AC4150" s="148"/>
      <c r="AD4150" s="148"/>
      <c r="AE4150" s="148"/>
      <c r="AF4150" s="148"/>
      <c r="AG4150" s="148"/>
      <c r="AH4150" s="148"/>
      <c r="AI4150" s="148"/>
      <c r="AJ4150" s="148"/>
      <c r="AK4150" s="148"/>
      <c r="AL4150" s="139">
        <v>0</v>
      </c>
      <c r="AM4150" s="139">
        <v>0</v>
      </c>
      <c r="AN4150" s="148">
        <f t="shared" si="577"/>
        <v>1000</v>
      </c>
      <c r="AO4150" s="148">
        <f t="shared" si="578"/>
        <v>123</v>
      </c>
      <c r="AP4150" s="148">
        <v>3</v>
      </c>
      <c r="AQ4150" s="140">
        <v>4</v>
      </c>
      <c r="AS4150" s="42">
        <f t="shared" si="579"/>
        <v>9414.8477732199626</v>
      </c>
      <c r="AT4150" s="101">
        <f t="shared" si="580"/>
        <v>0</v>
      </c>
      <c r="AU4150" s="42">
        <f t="shared" si="581"/>
        <v>9414.8477732199626</v>
      </c>
      <c r="AV4150" s="42">
        <f t="shared" si="582"/>
        <v>9920.2404303685089</v>
      </c>
      <c r="AW4150" s="102">
        <f t="shared" si="583"/>
        <v>27686.400000000001</v>
      </c>
      <c r="AX4150" s="43">
        <f t="shared" si="576"/>
        <v>4</v>
      </c>
      <c r="AY4150" s="43" t="str">
        <f t="shared" si="584"/>
        <v>UTTSS</v>
      </c>
    </row>
    <row r="4151" spans="1:51" hidden="1" x14ac:dyDescent="0.2">
      <c r="A4151" s="38">
        <v>4144</v>
      </c>
      <c r="B4151" t="s">
        <v>362</v>
      </c>
      <c r="C4151" t="s">
        <v>289</v>
      </c>
      <c r="D4151">
        <v>550</v>
      </c>
      <c r="E4151" t="s">
        <v>1245</v>
      </c>
      <c r="F4151">
        <v>2</v>
      </c>
      <c r="G4151" t="str">
        <f>LOOKUP(F4151,{0,6,45},{"F","L","H"})</f>
        <v>F</v>
      </c>
      <c r="H4151" t="s">
        <v>5590</v>
      </c>
      <c r="I4151" s="43" t="str">
        <f>IFERROR(VLOOKUP(#REF!,#REF!,2,FALSE),"No")</f>
        <v>No</v>
      </c>
      <c r="J4151" s="139">
        <v>0.75</v>
      </c>
      <c r="K4151" s="148">
        <v>20</v>
      </c>
      <c r="L4151" s="148"/>
      <c r="M4151" s="148"/>
      <c r="N4151" s="148"/>
      <c r="O4151" s="148"/>
      <c r="P4151" s="148"/>
      <c r="Q4151" s="148"/>
      <c r="R4151" s="148"/>
      <c r="S4151" s="148"/>
      <c r="T4151" s="148"/>
      <c r="U4151" s="148"/>
      <c r="V4151" s="148"/>
      <c r="W4151" s="148"/>
      <c r="X4151" s="139">
        <v>2</v>
      </c>
      <c r="Y4151" s="148">
        <v>690.33</v>
      </c>
      <c r="Z4151" s="148">
        <v>4</v>
      </c>
      <c r="AA4151" s="148">
        <v>309.67</v>
      </c>
      <c r="AB4151" s="148"/>
      <c r="AC4151" s="148"/>
      <c r="AD4151" s="148"/>
      <c r="AE4151" s="148"/>
      <c r="AF4151" s="148"/>
      <c r="AG4151" s="148"/>
      <c r="AH4151" s="148"/>
      <c r="AI4151" s="148"/>
      <c r="AJ4151" s="148"/>
      <c r="AK4151" s="148"/>
      <c r="AL4151" s="139">
        <v>0</v>
      </c>
      <c r="AM4151" s="139">
        <v>0</v>
      </c>
      <c r="AN4151" s="148">
        <f t="shared" si="577"/>
        <v>1000</v>
      </c>
      <c r="AO4151" s="148">
        <f t="shared" si="578"/>
        <v>20</v>
      </c>
      <c r="AP4151" s="148">
        <v>13</v>
      </c>
      <c r="AQ4151" s="140">
        <v>49</v>
      </c>
      <c r="AS4151" s="42">
        <f t="shared" si="579"/>
        <v>1287.6695566211322</v>
      </c>
      <c r="AT4151" s="101">
        <f t="shared" si="580"/>
        <v>0</v>
      </c>
      <c r="AU4151" s="42">
        <f t="shared" si="581"/>
        <v>1287.6695566211322</v>
      </c>
      <c r="AV4151" s="42">
        <f t="shared" si="582"/>
        <v>708.80195145865378</v>
      </c>
      <c r="AW4151" s="102">
        <f t="shared" si="583"/>
        <v>585.0096169344007</v>
      </c>
      <c r="AX4151" s="43">
        <f t="shared" si="576"/>
        <v>0.75</v>
      </c>
      <c r="AY4151" s="43" t="str">
        <f t="shared" si="584"/>
        <v>UTGS</v>
      </c>
    </row>
    <row r="4152" spans="1:51" hidden="1" x14ac:dyDescent="0.2">
      <c r="A4152" s="38">
        <v>4145</v>
      </c>
      <c r="B4152" t="s">
        <v>362</v>
      </c>
      <c r="C4152" t="s">
        <v>289</v>
      </c>
      <c r="D4152">
        <v>550</v>
      </c>
      <c r="E4152" t="s">
        <v>1245</v>
      </c>
      <c r="F4152">
        <v>2</v>
      </c>
      <c r="G4152" t="str">
        <f>LOOKUP(F4152,{0,6,45},{"F","L","H"})</f>
        <v>F</v>
      </c>
      <c r="H4152" t="s">
        <v>5591</v>
      </c>
      <c r="I4152" s="43" t="str">
        <f>IFERROR(VLOOKUP(#REF!,#REF!,2,FALSE),"No")</f>
        <v>No</v>
      </c>
      <c r="J4152" s="139">
        <v>0.75</v>
      </c>
      <c r="K4152" s="148">
        <v>19</v>
      </c>
      <c r="L4152" s="148"/>
      <c r="M4152" s="148"/>
      <c r="N4152" s="148"/>
      <c r="O4152" s="148"/>
      <c r="P4152" s="148"/>
      <c r="Q4152" s="148"/>
      <c r="R4152" s="148"/>
      <c r="S4152" s="148"/>
      <c r="T4152" s="148"/>
      <c r="U4152" s="148"/>
      <c r="V4152" s="148"/>
      <c r="W4152" s="148"/>
      <c r="X4152" s="139">
        <v>0.75</v>
      </c>
      <c r="Y4152" s="148">
        <v>49.56</v>
      </c>
      <c r="Z4152" s="148">
        <v>1.25</v>
      </c>
      <c r="AA4152" s="148">
        <v>32.56</v>
      </c>
      <c r="AB4152" s="148">
        <v>2</v>
      </c>
      <c r="AC4152" s="148">
        <v>917.88</v>
      </c>
      <c r="AD4152" s="148"/>
      <c r="AE4152" s="148"/>
      <c r="AF4152" s="148"/>
      <c r="AG4152" s="148"/>
      <c r="AH4152" s="148"/>
      <c r="AI4152" s="148"/>
      <c r="AJ4152" s="148"/>
      <c r="AK4152" s="148"/>
      <c r="AL4152" s="139">
        <v>0</v>
      </c>
      <c r="AM4152" s="139">
        <v>0</v>
      </c>
      <c r="AN4152" s="148">
        <f t="shared" si="577"/>
        <v>1000</v>
      </c>
      <c r="AO4152" s="148">
        <f t="shared" si="578"/>
        <v>19</v>
      </c>
      <c r="AP4152" s="148">
        <v>12</v>
      </c>
      <c r="AQ4152" s="140">
        <v>46</v>
      </c>
      <c r="AS4152" s="42">
        <f t="shared" si="579"/>
        <v>1223.2860787900756</v>
      </c>
      <c r="AT4152" s="101">
        <f t="shared" si="580"/>
        <v>0</v>
      </c>
      <c r="AU4152" s="42">
        <f t="shared" si="581"/>
        <v>1223.2860787900756</v>
      </c>
      <c r="AV4152" s="42">
        <f t="shared" si="582"/>
        <v>715.42214177117455</v>
      </c>
      <c r="AW4152" s="102">
        <f t="shared" si="583"/>
        <v>585.0096169344007</v>
      </c>
      <c r="AX4152" s="43">
        <f t="shared" si="576"/>
        <v>0.75</v>
      </c>
      <c r="AY4152" s="43" t="str">
        <f t="shared" si="584"/>
        <v>UTGS</v>
      </c>
    </row>
    <row r="4153" spans="1:51" hidden="1" x14ac:dyDescent="0.2">
      <c r="A4153" s="38">
        <v>4146</v>
      </c>
      <c r="B4153" t="s">
        <v>362</v>
      </c>
      <c r="C4153" t="s">
        <v>289</v>
      </c>
      <c r="D4153">
        <v>320</v>
      </c>
      <c r="E4153" t="s">
        <v>1247</v>
      </c>
      <c r="F4153">
        <v>0.25</v>
      </c>
      <c r="G4153" t="str">
        <f>LOOKUP(F4153,{0,6,45},{"F","L","H"})</f>
        <v>F</v>
      </c>
      <c r="H4153" t="s">
        <v>2182</v>
      </c>
      <c r="I4153" s="43" t="str">
        <f>IFERROR(VLOOKUP(#REF!,#REF!,2,FALSE),"No")</f>
        <v>No</v>
      </c>
      <c r="J4153" s="139">
        <v>0.5</v>
      </c>
      <c r="K4153" s="148">
        <v>42</v>
      </c>
      <c r="L4153" s="148"/>
      <c r="M4153" s="148"/>
      <c r="N4153" s="148"/>
      <c r="O4153" s="148"/>
      <c r="P4153" s="148"/>
      <c r="Q4153" s="148"/>
      <c r="R4153" s="148"/>
      <c r="S4153" s="148"/>
      <c r="T4153" s="148"/>
      <c r="U4153" s="148"/>
      <c r="V4153" s="148"/>
      <c r="W4153" s="148"/>
      <c r="X4153" s="139">
        <v>2</v>
      </c>
      <c r="Y4153" s="148">
        <v>1000</v>
      </c>
      <c r="Z4153" s="148"/>
      <c r="AA4153" s="148"/>
      <c r="AB4153" s="148"/>
      <c r="AC4153" s="148"/>
      <c r="AD4153" s="148"/>
      <c r="AE4153" s="148"/>
      <c r="AF4153" s="148"/>
      <c r="AG4153" s="148"/>
      <c r="AH4153" s="148"/>
      <c r="AI4153" s="148"/>
      <c r="AJ4153" s="148"/>
      <c r="AK4153" s="148"/>
      <c r="AL4153" s="139">
        <v>0</v>
      </c>
      <c r="AM4153" s="139">
        <v>0</v>
      </c>
      <c r="AN4153" s="148">
        <f t="shared" si="577"/>
        <v>1000</v>
      </c>
      <c r="AO4153" s="148">
        <f t="shared" si="578"/>
        <v>42</v>
      </c>
      <c r="AP4153" s="148">
        <v>10</v>
      </c>
      <c r="AQ4153" s="140">
        <v>10</v>
      </c>
      <c r="AS4153" s="42">
        <f t="shared" si="579"/>
        <v>2872.9460689043781</v>
      </c>
      <c r="AT4153" s="101">
        <f t="shared" si="580"/>
        <v>0</v>
      </c>
      <c r="AU4153" s="42">
        <f t="shared" si="581"/>
        <v>2872.9460689043781</v>
      </c>
      <c r="AV4153" s="42">
        <f t="shared" si="582"/>
        <v>3251.0961721474032</v>
      </c>
      <c r="AW4153" s="102">
        <f t="shared" si="583"/>
        <v>431</v>
      </c>
      <c r="AX4153" s="43">
        <f t="shared" si="576"/>
        <v>0.5</v>
      </c>
      <c r="AY4153" s="43" t="str">
        <f t="shared" si="584"/>
        <v>UTGS</v>
      </c>
    </row>
    <row r="4154" spans="1:51" hidden="1" x14ac:dyDescent="0.2">
      <c r="A4154" s="38">
        <v>4147</v>
      </c>
      <c r="B4154" t="s">
        <v>5806</v>
      </c>
      <c r="C4154" t="s">
        <v>289</v>
      </c>
      <c r="D4154">
        <v>25600</v>
      </c>
      <c r="E4154" t="s">
        <v>219</v>
      </c>
      <c r="F4154">
        <v>2</v>
      </c>
      <c r="G4154" t="str">
        <f>LOOKUP(F4154,{0,6,45},{"F","L","H"})</f>
        <v>F</v>
      </c>
      <c r="H4154" t="s">
        <v>1765</v>
      </c>
      <c r="I4154" s="43" t="str">
        <f>IFERROR(VLOOKUP(#REF!,#REF!,2,FALSE),"No")</f>
        <v>No</v>
      </c>
      <c r="J4154" s="139">
        <v>4</v>
      </c>
      <c r="K4154" s="148">
        <v>294</v>
      </c>
      <c r="L4154" s="148">
        <v>6</v>
      </c>
      <c r="M4154" s="148">
        <v>1</v>
      </c>
      <c r="N4154" s="148"/>
      <c r="O4154" s="148"/>
      <c r="P4154" s="148"/>
      <c r="Q4154" s="148"/>
      <c r="R4154" s="148"/>
      <c r="S4154" s="148"/>
      <c r="T4154" s="148"/>
      <c r="U4154" s="148"/>
      <c r="V4154" s="148"/>
      <c r="W4154" s="148"/>
      <c r="X4154" s="139">
        <v>2</v>
      </c>
      <c r="Y4154" s="148">
        <v>185.15</v>
      </c>
      <c r="Z4154" s="148">
        <v>6</v>
      </c>
      <c r="AA4154" s="148">
        <v>814.85</v>
      </c>
      <c r="AB4154" s="148"/>
      <c r="AC4154" s="148"/>
      <c r="AD4154" s="148"/>
      <c r="AE4154" s="148"/>
      <c r="AF4154" s="148"/>
      <c r="AG4154" s="148"/>
      <c r="AH4154" s="148"/>
      <c r="AI4154" s="148"/>
      <c r="AJ4154" s="148"/>
      <c r="AK4154" s="148"/>
      <c r="AL4154" s="139">
        <v>0</v>
      </c>
      <c r="AM4154" s="139">
        <v>0</v>
      </c>
      <c r="AN4154" s="148">
        <f t="shared" si="577"/>
        <v>1000</v>
      </c>
      <c r="AO4154" s="148">
        <f t="shared" si="578"/>
        <v>295</v>
      </c>
      <c r="AP4154" s="148">
        <v>2</v>
      </c>
      <c r="AQ4154" s="140">
        <v>2</v>
      </c>
      <c r="AS4154" s="42">
        <f t="shared" si="579"/>
        <v>22556.302482330644</v>
      </c>
      <c r="AT4154" s="101">
        <f t="shared" si="580"/>
        <v>0</v>
      </c>
      <c r="AU4154" s="42">
        <f t="shared" si="581"/>
        <v>22556.302482330644</v>
      </c>
      <c r="AV4154" s="42">
        <f t="shared" si="582"/>
        <v>27467.816860737021</v>
      </c>
      <c r="AW4154" s="102">
        <f t="shared" si="583"/>
        <v>22191.599999999999</v>
      </c>
      <c r="AX4154" s="43">
        <f t="shared" si="576"/>
        <v>4</v>
      </c>
      <c r="AY4154" s="43" t="str">
        <f t="shared" si="584"/>
        <v>UTGS</v>
      </c>
    </row>
    <row r="4155" spans="1:51" hidden="1" x14ac:dyDescent="0.2">
      <c r="A4155" s="38">
        <v>4148</v>
      </c>
      <c r="B4155" t="s">
        <v>5807</v>
      </c>
      <c r="C4155" t="s">
        <v>5746</v>
      </c>
      <c r="D4155">
        <v>9219</v>
      </c>
      <c r="E4155" t="s">
        <v>290</v>
      </c>
      <c r="F4155">
        <v>5</v>
      </c>
      <c r="G4155" t="str">
        <f>LOOKUP(F4155,{0,6,45},{"F","L","H"})</f>
        <v>F</v>
      </c>
      <c r="H4155" t="s">
        <v>1853</v>
      </c>
      <c r="I4155" s="43" t="str">
        <f>IFERROR(VLOOKUP(#REF!,#REF!,2,FALSE),"No")</f>
        <v>No</v>
      </c>
      <c r="J4155" s="139">
        <v>2</v>
      </c>
      <c r="K4155" s="148">
        <v>308</v>
      </c>
      <c r="L4155" s="148"/>
      <c r="M4155" s="148"/>
      <c r="N4155" s="148"/>
      <c r="O4155" s="148"/>
      <c r="P4155" s="148"/>
      <c r="Q4155" s="148"/>
      <c r="R4155" s="148"/>
      <c r="S4155" s="148"/>
      <c r="T4155" s="148"/>
      <c r="U4155" s="148"/>
      <c r="V4155" s="148"/>
      <c r="W4155" s="148"/>
      <c r="X4155" s="139">
        <v>2</v>
      </c>
      <c r="Y4155" s="148">
        <v>1000</v>
      </c>
      <c r="Z4155" s="148"/>
      <c r="AA4155" s="148"/>
      <c r="AB4155" s="148"/>
      <c r="AC4155" s="148"/>
      <c r="AD4155" s="148"/>
      <c r="AE4155" s="148"/>
      <c r="AF4155" s="148"/>
      <c r="AG4155" s="148"/>
      <c r="AH4155" s="148"/>
      <c r="AI4155" s="148"/>
      <c r="AJ4155" s="148"/>
      <c r="AK4155" s="148"/>
      <c r="AL4155" s="139">
        <v>0</v>
      </c>
      <c r="AM4155" s="139">
        <v>0</v>
      </c>
      <c r="AN4155" s="148">
        <f t="shared" si="577"/>
        <v>1000</v>
      </c>
      <c r="AO4155" s="148">
        <f t="shared" si="578"/>
        <v>308</v>
      </c>
      <c r="AP4155" s="148">
        <v>2</v>
      </c>
      <c r="AQ4155" s="140">
        <v>2</v>
      </c>
      <c r="AS4155" s="42">
        <f t="shared" si="579"/>
        <v>22478.911171965436</v>
      </c>
      <c r="AT4155" s="101">
        <f t="shared" si="580"/>
        <v>0</v>
      </c>
      <c r="AU4155" s="42">
        <f t="shared" si="581"/>
        <v>22478.911171965436</v>
      </c>
      <c r="AV4155" s="42">
        <f t="shared" si="582"/>
        <v>16255.480860737016</v>
      </c>
      <c r="AW4155" s="102">
        <f t="shared" si="583"/>
        <v>5118</v>
      </c>
      <c r="AX4155" s="43">
        <f t="shared" ref="AX4155:AX4218" si="585">IF(J4155&gt;0,J4155,R4155)</f>
        <v>2</v>
      </c>
      <c r="AY4155" s="43" t="str">
        <f t="shared" si="584"/>
        <v>UTTSS</v>
      </c>
    </row>
    <row r="4156" spans="1:51" hidden="1" x14ac:dyDescent="0.2">
      <c r="A4156" s="38">
        <v>4149</v>
      </c>
      <c r="B4156" t="s">
        <v>362</v>
      </c>
      <c r="C4156" t="s">
        <v>289</v>
      </c>
      <c r="D4156">
        <v>320</v>
      </c>
      <c r="E4156" t="s">
        <v>1243</v>
      </c>
      <c r="F4156">
        <v>0.25</v>
      </c>
      <c r="G4156" t="str">
        <f>LOOKUP(F4156,{0,6,45},{"F","L","H"})</f>
        <v>F</v>
      </c>
      <c r="H4156" t="s">
        <v>5592</v>
      </c>
      <c r="I4156" s="43" t="str">
        <f>IFERROR(VLOOKUP(#REF!,#REF!,2,FALSE),"No")</f>
        <v>No</v>
      </c>
      <c r="J4156" s="139">
        <v>0.75</v>
      </c>
      <c r="K4156" s="148">
        <v>13</v>
      </c>
      <c r="L4156" s="148"/>
      <c r="M4156" s="148"/>
      <c r="N4156" s="148"/>
      <c r="O4156" s="148"/>
      <c r="P4156" s="148"/>
      <c r="Q4156" s="148"/>
      <c r="R4156" s="148"/>
      <c r="S4156" s="148"/>
      <c r="T4156" s="148"/>
      <c r="U4156" s="148"/>
      <c r="V4156" s="148"/>
      <c r="W4156" s="148"/>
      <c r="X4156" s="139">
        <v>2</v>
      </c>
      <c r="Y4156" s="148">
        <v>982.36</v>
      </c>
      <c r="Z4156" s="149">
        <v>4</v>
      </c>
      <c r="AA4156" s="148">
        <v>17.64</v>
      </c>
      <c r="AB4156" s="148"/>
      <c r="AC4156" s="148"/>
      <c r="AD4156" s="148"/>
      <c r="AE4156" s="148"/>
      <c r="AF4156" s="148"/>
      <c r="AG4156" s="148"/>
      <c r="AH4156" s="148"/>
      <c r="AI4156" s="148"/>
      <c r="AJ4156" s="148"/>
      <c r="AK4156" s="148"/>
      <c r="AL4156" s="139">
        <v>0</v>
      </c>
      <c r="AM4156" s="139">
        <v>0</v>
      </c>
      <c r="AN4156" s="148">
        <f t="shared" si="577"/>
        <v>1000</v>
      </c>
      <c r="AO4156" s="148">
        <f t="shared" si="578"/>
        <v>13</v>
      </c>
      <c r="AP4156" s="148">
        <v>10</v>
      </c>
      <c r="AQ4156" s="140">
        <v>90</v>
      </c>
      <c r="AS4156" s="42">
        <f t="shared" si="579"/>
        <v>836.98521180373587</v>
      </c>
      <c r="AT4156" s="101">
        <f t="shared" si="580"/>
        <v>0</v>
      </c>
      <c r="AU4156" s="42">
        <f t="shared" si="581"/>
        <v>836.98521180373587</v>
      </c>
      <c r="AV4156" s="42">
        <f t="shared" si="582"/>
        <v>362.63822801637815</v>
      </c>
      <c r="AW4156" s="102">
        <f t="shared" si="583"/>
        <v>431</v>
      </c>
      <c r="AX4156" s="43">
        <f t="shared" si="585"/>
        <v>0.75</v>
      </c>
      <c r="AY4156" s="43" t="str">
        <f t="shared" si="584"/>
        <v>UTGS</v>
      </c>
    </row>
    <row r="4157" spans="1:51" hidden="1" x14ac:dyDescent="0.2">
      <c r="A4157" s="38">
        <v>4150</v>
      </c>
      <c r="B4157" t="s">
        <v>5806</v>
      </c>
      <c r="C4157" t="s">
        <v>292</v>
      </c>
      <c r="D4157">
        <v>6113</v>
      </c>
      <c r="E4157" t="s">
        <v>218</v>
      </c>
      <c r="F4157">
        <v>2</v>
      </c>
      <c r="G4157" t="str">
        <f>LOOKUP(F4157,{0,6,45},{"F","L","H"})</f>
        <v>F</v>
      </c>
      <c r="H4157" t="s">
        <v>5593</v>
      </c>
      <c r="I4157" s="43" t="str">
        <f>IFERROR(VLOOKUP(#REF!,#REF!,2,FALSE),"No")</f>
        <v>No</v>
      </c>
      <c r="J4157" s="139">
        <v>1.25</v>
      </c>
      <c r="K4157" s="148">
        <v>80</v>
      </c>
      <c r="L4157" s="148"/>
      <c r="M4157" s="148"/>
      <c r="N4157" s="148"/>
      <c r="O4157" s="148"/>
      <c r="P4157" s="148"/>
      <c r="Q4157" s="148"/>
      <c r="R4157" s="148"/>
      <c r="S4157" s="148"/>
      <c r="T4157" s="148"/>
      <c r="U4157" s="148"/>
      <c r="V4157" s="148"/>
      <c r="W4157" s="148"/>
      <c r="X4157" s="139">
        <v>2</v>
      </c>
      <c r="Y4157" s="148">
        <v>1000</v>
      </c>
      <c r="Z4157" s="149"/>
      <c r="AA4157" s="148"/>
      <c r="AB4157" s="148"/>
      <c r="AC4157" s="148"/>
      <c r="AD4157" s="148"/>
      <c r="AE4157" s="148"/>
      <c r="AF4157" s="148"/>
      <c r="AG4157" s="148"/>
      <c r="AH4157" s="148"/>
      <c r="AI4157" s="148"/>
      <c r="AJ4157" s="148"/>
      <c r="AK4157" s="148"/>
      <c r="AL4157" s="139">
        <v>0</v>
      </c>
      <c r="AM4157" s="139">
        <v>0</v>
      </c>
      <c r="AN4157" s="148">
        <f t="shared" si="577"/>
        <v>1000</v>
      </c>
      <c r="AO4157" s="148">
        <f t="shared" si="578"/>
        <v>80</v>
      </c>
      <c r="AP4157" s="148">
        <v>7</v>
      </c>
      <c r="AQ4157" s="140">
        <v>7</v>
      </c>
      <c r="AS4157" s="42">
        <f t="shared" si="579"/>
        <v>5961.0782264845284</v>
      </c>
      <c r="AT4157" s="101">
        <f t="shared" si="580"/>
        <v>0</v>
      </c>
      <c r="AU4157" s="42">
        <f t="shared" si="581"/>
        <v>5961.0782264845284</v>
      </c>
      <c r="AV4157" s="42">
        <f t="shared" si="582"/>
        <v>4644.4231030677192</v>
      </c>
      <c r="AW4157" s="102">
        <f t="shared" si="583"/>
        <v>3698.6666666666665</v>
      </c>
      <c r="AX4157" s="43">
        <f t="shared" si="585"/>
        <v>1.25</v>
      </c>
      <c r="AY4157" s="43" t="str">
        <f t="shared" si="584"/>
        <v>UTFS</v>
      </c>
    </row>
    <row r="4158" spans="1:51" hidden="1" x14ac:dyDescent="0.2">
      <c r="A4158" s="38">
        <v>4151</v>
      </c>
      <c r="B4158" t="s">
        <v>362</v>
      </c>
      <c r="C4158" t="s">
        <v>289</v>
      </c>
      <c r="D4158">
        <v>320</v>
      </c>
      <c r="E4158" t="s">
        <v>1245</v>
      </c>
      <c r="F4158">
        <v>0.25</v>
      </c>
      <c r="G4158" t="str">
        <f>LOOKUP(F4158,{0,6,45},{"F","L","H"})</f>
        <v>F</v>
      </c>
      <c r="H4158" t="s">
        <v>5595</v>
      </c>
      <c r="I4158" s="43" t="str">
        <f>IFERROR(VLOOKUP(#REF!,#REF!,2,FALSE),"No")</f>
        <v>No</v>
      </c>
      <c r="J4158" s="139">
        <v>0.75</v>
      </c>
      <c r="K4158" s="148">
        <v>33</v>
      </c>
      <c r="L4158" s="148"/>
      <c r="M4158" s="148"/>
      <c r="N4158" s="148"/>
      <c r="O4158" s="148"/>
      <c r="P4158" s="148"/>
      <c r="Q4158" s="148"/>
      <c r="R4158" s="148"/>
      <c r="S4158" s="148"/>
      <c r="T4158" s="148"/>
      <c r="U4158" s="148"/>
      <c r="V4158" s="148"/>
      <c r="W4158" s="148"/>
      <c r="X4158" s="139">
        <v>2</v>
      </c>
      <c r="Y4158" s="148">
        <v>1000</v>
      </c>
      <c r="Z4158" s="148"/>
      <c r="AA4158" s="148"/>
      <c r="AB4158" s="148"/>
      <c r="AC4158" s="148"/>
      <c r="AD4158" s="148"/>
      <c r="AE4158" s="148"/>
      <c r="AF4158" s="148"/>
      <c r="AG4158" s="148"/>
      <c r="AH4158" s="148"/>
      <c r="AI4158" s="148"/>
      <c r="AJ4158" s="148"/>
      <c r="AK4158" s="148"/>
      <c r="AL4158" s="139">
        <v>0</v>
      </c>
      <c r="AM4158" s="139">
        <v>0</v>
      </c>
      <c r="AN4158" s="148">
        <f t="shared" si="577"/>
        <v>1000</v>
      </c>
      <c r="AO4158" s="148">
        <f t="shared" si="578"/>
        <v>33</v>
      </c>
      <c r="AP4158" s="148">
        <v>10</v>
      </c>
      <c r="AQ4158" s="140">
        <v>10</v>
      </c>
      <c r="AS4158" s="42">
        <f t="shared" si="579"/>
        <v>2124.6547684248681</v>
      </c>
      <c r="AT4158" s="101">
        <f t="shared" si="580"/>
        <v>0</v>
      </c>
      <c r="AU4158" s="42">
        <f t="shared" si="581"/>
        <v>2124.6547684248681</v>
      </c>
      <c r="AV4158" s="42">
        <f t="shared" si="582"/>
        <v>3251.0961721474032</v>
      </c>
      <c r="AW4158" s="102">
        <f t="shared" si="583"/>
        <v>431</v>
      </c>
      <c r="AX4158" s="43">
        <f t="shared" si="585"/>
        <v>0.75</v>
      </c>
      <c r="AY4158" s="43" t="str">
        <f t="shared" si="584"/>
        <v>UTGS</v>
      </c>
    </row>
    <row r="4159" spans="1:51" hidden="1" x14ac:dyDescent="0.2">
      <c r="A4159" s="38">
        <v>4152</v>
      </c>
      <c r="B4159" t="s">
        <v>362</v>
      </c>
      <c r="C4159" t="s">
        <v>289</v>
      </c>
      <c r="D4159">
        <v>320</v>
      </c>
      <c r="E4159" t="s">
        <v>1245</v>
      </c>
      <c r="F4159">
        <v>0.25</v>
      </c>
      <c r="G4159" t="str">
        <f>LOOKUP(F4159,{0,6,45},{"F","L","H"})</f>
        <v>F</v>
      </c>
      <c r="H4159" t="s">
        <v>5596</v>
      </c>
      <c r="I4159" s="43" t="str">
        <f>IFERROR(VLOOKUP(#REF!,#REF!,2,FALSE),"No")</f>
        <v>No</v>
      </c>
      <c r="J4159" s="139">
        <v>0.75</v>
      </c>
      <c r="K4159" s="148">
        <v>30</v>
      </c>
      <c r="L4159" s="148"/>
      <c r="M4159" s="148"/>
      <c r="N4159" s="148"/>
      <c r="O4159" s="148"/>
      <c r="P4159" s="148"/>
      <c r="Q4159" s="148"/>
      <c r="R4159" s="148"/>
      <c r="S4159" s="148"/>
      <c r="T4159" s="148"/>
      <c r="U4159" s="148"/>
      <c r="V4159" s="148"/>
      <c r="W4159" s="148"/>
      <c r="X4159" s="139">
        <v>2</v>
      </c>
      <c r="Y4159" s="148">
        <v>1000</v>
      </c>
      <c r="Z4159" s="148"/>
      <c r="AA4159" s="148"/>
      <c r="AB4159" s="148"/>
      <c r="AC4159" s="148"/>
      <c r="AD4159" s="148"/>
      <c r="AE4159" s="148"/>
      <c r="AF4159" s="148"/>
      <c r="AG4159" s="148"/>
      <c r="AH4159" s="148"/>
      <c r="AI4159" s="148"/>
      <c r="AJ4159" s="148"/>
      <c r="AK4159" s="148"/>
      <c r="AL4159" s="139">
        <v>0</v>
      </c>
      <c r="AM4159" s="139">
        <v>0</v>
      </c>
      <c r="AN4159" s="148">
        <f t="shared" si="577"/>
        <v>1000</v>
      </c>
      <c r="AO4159" s="148">
        <f t="shared" si="578"/>
        <v>30</v>
      </c>
      <c r="AP4159" s="148">
        <v>10</v>
      </c>
      <c r="AQ4159" s="140">
        <v>10</v>
      </c>
      <c r="AS4159" s="42">
        <f t="shared" si="579"/>
        <v>1931.5043349316984</v>
      </c>
      <c r="AT4159" s="101">
        <f t="shared" si="580"/>
        <v>0</v>
      </c>
      <c r="AU4159" s="42">
        <f t="shared" si="581"/>
        <v>1931.5043349316984</v>
      </c>
      <c r="AV4159" s="42">
        <f t="shared" si="582"/>
        <v>3251.0961721474032</v>
      </c>
      <c r="AW4159" s="102">
        <f t="shared" si="583"/>
        <v>431</v>
      </c>
      <c r="AX4159" s="43">
        <f t="shared" si="585"/>
        <v>0.75</v>
      </c>
      <c r="AY4159" s="43" t="str">
        <f t="shared" si="584"/>
        <v>UTGS</v>
      </c>
    </row>
    <row r="4160" spans="1:51" hidden="1" x14ac:dyDescent="0.2">
      <c r="A4160" s="38">
        <v>4153</v>
      </c>
      <c r="B4160" t="s">
        <v>362</v>
      </c>
      <c r="C4160" t="s">
        <v>289</v>
      </c>
      <c r="D4160">
        <v>320</v>
      </c>
      <c r="E4160" t="s">
        <v>1245</v>
      </c>
      <c r="F4160">
        <v>0.25</v>
      </c>
      <c r="G4160" t="str">
        <f>LOOKUP(F4160,{0,6,45},{"F","L","H"})</f>
        <v>F</v>
      </c>
      <c r="H4160" t="s">
        <v>5597</v>
      </c>
      <c r="I4160" s="43" t="str">
        <f>IFERROR(VLOOKUP(#REF!,#REF!,2,FALSE),"No")</f>
        <v>No</v>
      </c>
      <c r="J4160" s="139">
        <v>0.75</v>
      </c>
      <c r="K4160" s="148">
        <v>33</v>
      </c>
      <c r="L4160" s="148"/>
      <c r="M4160" s="148"/>
      <c r="N4160" s="148"/>
      <c r="O4160" s="148"/>
      <c r="P4160" s="148"/>
      <c r="Q4160" s="148"/>
      <c r="R4160" s="148"/>
      <c r="S4160" s="148"/>
      <c r="T4160" s="148"/>
      <c r="U4160" s="148"/>
      <c r="V4160" s="148"/>
      <c r="W4160" s="148"/>
      <c r="X4160" s="139">
        <v>2</v>
      </c>
      <c r="Y4160" s="148">
        <v>1000</v>
      </c>
      <c r="Z4160" s="148"/>
      <c r="AA4160" s="148"/>
      <c r="AB4160" s="148"/>
      <c r="AC4160" s="148"/>
      <c r="AD4160" s="148"/>
      <c r="AE4160" s="148"/>
      <c r="AF4160" s="148"/>
      <c r="AG4160" s="148"/>
      <c r="AH4160" s="148"/>
      <c r="AI4160" s="148"/>
      <c r="AJ4160" s="148"/>
      <c r="AK4160" s="148"/>
      <c r="AL4160" s="139">
        <v>0</v>
      </c>
      <c r="AM4160" s="139">
        <v>0</v>
      </c>
      <c r="AN4160" s="148">
        <f t="shared" si="577"/>
        <v>1000</v>
      </c>
      <c r="AO4160" s="148">
        <f t="shared" si="578"/>
        <v>33</v>
      </c>
      <c r="AP4160" s="148">
        <v>12</v>
      </c>
      <c r="AQ4160" s="140">
        <v>12</v>
      </c>
      <c r="AS4160" s="42">
        <f t="shared" si="579"/>
        <v>2124.6547684248681</v>
      </c>
      <c r="AT4160" s="101">
        <f t="shared" si="580"/>
        <v>0</v>
      </c>
      <c r="AU4160" s="42">
        <f t="shared" si="581"/>
        <v>2124.6547684248681</v>
      </c>
      <c r="AV4160" s="42">
        <f t="shared" si="582"/>
        <v>2709.246810122836</v>
      </c>
      <c r="AW4160" s="102">
        <f t="shared" si="583"/>
        <v>431</v>
      </c>
      <c r="AX4160" s="43">
        <f t="shared" si="585"/>
        <v>0.75</v>
      </c>
      <c r="AY4160" s="43" t="str">
        <f t="shared" si="584"/>
        <v>UTGS</v>
      </c>
    </row>
    <row r="4161" spans="1:51" hidden="1" x14ac:dyDescent="0.2">
      <c r="A4161" s="38">
        <v>4154</v>
      </c>
      <c r="B4161" t="s">
        <v>5806</v>
      </c>
      <c r="C4161" t="s">
        <v>5746</v>
      </c>
      <c r="D4161">
        <v>5550</v>
      </c>
      <c r="E4161" t="s">
        <v>198</v>
      </c>
      <c r="F4161">
        <v>2</v>
      </c>
      <c r="G4161" t="str">
        <f>LOOKUP(F4161,{0,6,45},{"F","L","H"})</f>
        <v>F</v>
      </c>
      <c r="H4161" t="s">
        <v>1768</v>
      </c>
      <c r="I4161" s="43" t="str">
        <f>IFERROR(VLOOKUP(#REF!,#REF!,2,FALSE),"No")</f>
        <v>No</v>
      </c>
      <c r="J4161" s="139">
        <v>1.25</v>
      </c>
      <c r="K4161" s="148">
        <v>38</v>
      </c>
      <c r="L4161" s="148"/>
      <c r="M4161" s="148"/>
      <c r="N4161" s="148"/>
      <c r="O4161" s="148"/>
      <c r="P4161" s="148"/>
      <c r="Q4161" s="148"/>
      <c r="R4161" s="148"/>
      <c r="S4161" s="148"/>
      <c r="T4161" s="148"/>
      <c r="U4161" s="148"/>
      <c r="V4161" s="148"/>
      <c r="W4161" s="148"/>
      <c r="X4161" s="139">
        <v>2</v>
      </c>
      <c r="Y4161" s="148">
        <v>1000</v>
      </c>
      <c r="Z4161" s="148"/>
      <c r="AA4161" s="148"/>
      <c r="AB4161" s="148"/>
      <c r="AC4161" s="148"/>
      <c r="AD4161" s="148"/>
      <c r="AE4161" s="148"/>
      <c r="AF4161" s="148"/>
      <c r="AG4161" s="148"/>
      <c r="AH4161" s="148"/>
      <c r="AI4161" s="148"/>
      <c r="AJ4161" s="148"/>
      <c r="AK4161" s="148"/>
      <c r="AL4161" s="139">
        <v>0</v>
      </c>
      <c r="AM4161" s="139">
        <v>0</v>
      </c>
      <c r="AN4161" s="148">
        <f t="shared" si="577"/>
        <v>1000</v>
      </c>
      <c r="AO4161" s="148">
        <f t="shared" si="578"/>
        <v>38</v>
      </c>
      <c r="AP4161" s="148">
        <v>8</v>
      </c>
      <c r="AQ4161" s="140">
        <v>8</v>
      </c>
      <c r="AS4161" s="42">
        <f t="shared" si="579"/>
        <v>2831.5121575801509</v>
      </c>
      <c r="AT4161" s="101">
        <f t="shared" si="580"/>
        <v>0</v>
      </c>
      <c r="AU4161" s="42">
        <f t="shared" si="581"/>
        <v>2831.5121575801509</v>
      </c>
      <c r="AV4161" s="42">
        <f t="shared" si="582"/>
        <v>4063.870215184254</v>
      </c>
      <c r="AW4161" s="102">
        <f t="shared" si="583"/>
        <v>3698.6666666666665</v>
      </c>
      <c r="AX4161" s="43">
        <f t="shared" si="585"/>
        <v>1.25</v>
      </c>
      <c r="AY4161" s="43" t="str">
        <f t="shared" si="584"/>
        <v>UTTSS</v>
      </c>
    </row>
    <row r="4162" spans="1:51" hidden="1" x14ac:dyDescent="0.2">
      <c r="A4162" s="38">
        <v>4155</v>
      </c>
      <c r="B4162" t="s">
        <v>362</v>
      </c>
      <c r="C4162" t="s">
        <v>289</v>
      </c>
      <c r="D4162">
        <v>320</v>
      </c>
      <c r="E4162" t="s">
        <v>1245</v>
      </c>
      <c r="F4162">
        <v>0.25</v>
      </c>
      <c r="G4162" t="str">
        <f>LOOKUP(F4162,{0,6,45},{"F","L","H"})</f>
        <v>F</v>
      </c>
      <c r="H4162" t="s">
        <v>5598</v>
      </c>
      <c r="I4162" s="43" t="str">
        <f>IFERROR(VLOOKUP(#REF!,#REF!,2,FALSE),"No")</f>
        <v>No</v>
      </c>
      <c r="J4162" s="139">
        <v>0.75</v>
      </c>
      <c r="K4162" s="148">
        <v>47</v>
      </c>
      <c r="L4162" s="148"/>
      <c r="M4162" s="148"/>
      <c r="N4162" s="148"/>
      <c r="O4162" s="148"/>
      <c r="P4162" s="148"/>
      <c r="Q4162" s="148"/>
      <c r="R4162" s="148"/>
      <c r="S4162" s="148"/>
      <c r="T4162" s="148"/>
      <c r="U4162" s="148"/>
      <c r="V4162" s="148"/>
      <c r="W4162" s="148"/>
      <c r="X4162" s="139">
        <v>2</v>
      </c>
      <c r="Y4162" s="148">
        <v>921.97</v>
      </c>
      <c r="Z4162" s="148">
        <v>4</v>
      </c>
      <c r="AA4162" s="148">
        <v>78.03</v>
      </c>
      <c r="AB4162" s="148"/>
      <c r="AC4162" s="148"/>
      <c r="AD4162" s="148"/>
      <c r="AE4162" s="148"/>
      <c r="AF4162" s="148"/>
      <c r="AG4162" s="148"/>
      <c r="AH4162" s="148"/>
      <c r="AI4162" s="148"/>
      <c r="AJ4162" s="148"/>
      <c r="AK4162" s="148"/>
      <c r="AL4162" s="139">
        <v>0</v>
      </c>
      <c r="AM4162" s="139">
        <v>0</v>
      </c>
      <c r="AN4162" s="148">
        <f t="shared" si="577"/>
        <v>1000</v>
      </c>
      <c r="AO4162" s="148">
        <f t="shared" si="578"/>
        <v>47</v>
      </c>
      <c r="AP4162" s="148">
        <v>5</v>
      </c>
      <c r="AQ4162" s="140">
        <v>5</v>
      </c>
      <c r="AS4162" s="42">
        <f t="shared" si="579"/>
        <v>3026.0234580596607</v>
      </c>
      <c r="AT4162" s="101">
        <f t="shared" si="580"/>
        <v>0</v>
      </c>
      <c r="AU4162" s="42">
        <f t="shared" si="581"/>
        <v>3026.0234580596607</v>
      </c>
      <c r="AV4162" s="42">
        <f t="shared" si="582"/>
        <v>6614.0873642948063</v>
      </c>
      <c r="AW4162" s="102">
        <f t="shared" si="583"/>
        <v>431</v>
      </c>
      <c r="AX4162" s="43">
        <f t="shared" si="585"/>
        <v>0.75</v>
      </c>
      <c r="AY4162" s="43" t="str">
        <f t="shared" si="584"/>
        <v>UTGS</v>
      </c>
    </row>
    <row r="4163" spans="1:51" hidden="1" x14ac:dyDescent="0.2">
      <c r="A4163" s="38">
        <v>4156</v>
      </c>
      <c r="B4163" t="s">
        <v>5806</v>
      </c>
      <c r="C4163" t="s">
        <v>5746</v>
      </c>
      <c r="D4163">
        <v>6113</v>
      </c>
      <c r="E4163" t="s">
        <v>218</v>
      </c>
      <c r="F4163">
        <v>2</v>
      </c>
      <c r="G4163" t="str">
        <f>LOOKUP(F4163,{0,6,45},{"F","L","H"})</f>
        <v>F</v>
      </c>
      <c r="H4163" t="s">
        <v>1892</v>
      </c>
      <c r="I4163" s="43" t="str">
        <f>IFERROR(VLOOKUP(#REF!,#REF!,2,FALSE),"No")</f>
        <v>No</v>
      </c>
      <c r="J4163" s="139">
        <v>2</v>
      </c>
      <c r="K4163" s="148">
        <v>328</v>
      </c>
      <c r="L4163" s="148"/>
      <c r="M4163" s="148"/>
      <c r="N4163" s="148"/>
      <c r="O4163" s="148"/>
      <c r="P4163" s="148"/>
      <c r="Q4163" s="148"/>
      <c r="R4163" s="148"/>
      <c r="S4163" s="148"/>
      <c r="T4163" s="148"/>
      <c r="U4163" s="148"/>
      <c r="V4163" s="148"/>
      <c r="W4163" s="148"/>
      <c r="X4163" s="139">
        <v>2</v>
      </c>
      <c r="Y4163" s="148">
        <v>340.25</v>
      </c>
      <c r="Z4163" s="148">
        <v>6</v>
      </c>
      <c r="AA4163" s="148">
        <v>659.75</v>
      </c>
      <c r="AB4163" s="148"/>
      <c r="AC4163" s="148"/>
      <c r="AD4163" s="148"/>
      <c r="AE4163" s="148"/>
      <c r="AF4163" s="148"/>
      <c r="AG4163" s="148"/>
      <c r="AH4163" s="148"/>
      <c r="AI4163" s="148"/>
      <c r="AJ4163" s="148"/>
      <c r="AK4163" s="148"/>
      <c r="AL4163" s="139">
        <v>0</v>
      </c>
      <c r="AM4163" s="139">
        <v>0</v>
      </c>
      <c r="AN4163" s="148">
        <f t="shared" si="577"/>
        <v>1000</v>
      </c>
      <c r="AO4163" s="148">
        <f t="shared" si="578"/>
        <v>328</v>
      </c>
      <c r="AP4163" s="148">
        <v>1</v>
      </c>
      <c r="AQ4163" s="140">
        <v>2</v>
      </c>
      <c r="AS4163" s="42">
        <f t="shared" si="579"/>
        <v>23938.580728586567</v>
      </c>
      <c r="AT4163" s="101">
        <f t="shared" si="580"/>
        <v>0</v>
      </c>
      <c r="AU4163" s="42">
        <f t="shared" si="581"/>
        <v>23938.580728586567</v>
      </c>
      <c r="AV4163" s="42">
        <f t="shared" si="582"/>
        <v>25333.640860737018</v>
      </c>
      <c r="AW4163" s="102">
        <f t="shared" si="583"/>
        <v>3698.6666666666665</v>
      </c>
      <c r="AX4163" s="43">
        <f t="shared" si="585"/>
        <v>2</v>
      </c>
      <c r="AY4163" s="43" t="str">
        <f t="shared" si="584"/>
        <v>UTTSS</v>
      </c>
    </row>
    <row r="4164" spans="1:51" hidden="1" x14ac:dyDescent="0.2">
      <c r="A4164" s="38">
        <v>4157</v>
      </c>
      <c r="B4164" t="s">
        <v>362</v>
      </c>
      <c r="C4164" t="s">
        <v>289</v>
      </c>
      <c r="D4164">
        <v>320</v>
      </c>
      <c r="E4164" t="s">
        <v>1245</v>
      </c>
      <c r="F4164">
        <v>0.25</v>
      </c>
      <c r="G4164" t="str">
        <f>LOOKUP(F4164,{0,6,45},{"F","L","H"})</f>
        <v>F</v>
      </c>
      <c r="H4164" t="s">
        <v>5599</v>
      </c>
      <c r="I4164" s="43" t="str">
        <f>IFERROR(VLOOKUP(#REF!,#REF!,2,FALSE),"No")</f>
        <v>No</v>
      </c>
      <c r="J4164" s="149">
        <v>0.75</v>
      </c>
      <c r="K4164" s="148">
        <v>34</v>
      </c>
      <c r="L4164" s="148"/>
      <c r="M4164" s="148"/>
      <c r="N4164" s="148"/>
      <c r="O4164" s="148"/>
      <c r="P4164" s="148"/>
      <c r="Q4164" s="148"/>
      <c r="R4164" s="148"/>
      <c r="S4164" s="148"/>
      <c r="T4164" s="148"/>
      <c r="U4164" s="148"/>
      <c r="V4164" s="148"/>
      <c r="W4164" s="148"/>
      <c r="X4164" s="139">
        <v>2</v>
      </c>
      <c r="Y4164" s="148">
        <v>1000</v>
      </c>
      <c r="Z4164" s="148"/>
      <c r="AA4164" s="148"/>
      <c r="AB4164" s="148"/>
      <c r="AC4164" s="148"/>
      <c r="AD4164" s="148"/>
      <c r="AE4164" s="148"/>
      <c r="AF4164" s="148"/>
      <c r="AG4164" s="148"/>
      <c r="AH4164" s="148"/>
      <c r="AI4164" s="148"/>
      <c r="AJ4164" s="148"/>
      <c r="AK4164" s="148"/>
      <c r="AL4164" s="139">
        <v>0</v>
      </c>
      <c r="AM4164" s="139">
        <v>0</v>
      </c>
      <c r="AN4164" s="148">
        <f t="shared" si="577"/>
        <v>1000</v>
      </c>
      <c r="AO4164" s="148">
        <f t="shared" si="578"/>
        <v>34</v>
      </c>
      <c r="AP4164" s="148">
        <v>13</v>
      </c>
      <c r="AQ4164" s="140">
        <v>13</v>
      </c>
      <c r="AS4164" s="42">
        <f t="shared" si="579"/>
        <v>2189.0382462559246</v>
      </c>
      <c r="AT4164" s="101">
        <f t="shared" si="580"/>
        <v>0</v>
      </c>
      <c r="AU4164" s="42">
        <f t="shared" si="581"/>
        <v>2189.0382462559246</v>
      </c>
      <c r="AV4164" s="42">
        <f t="shared" si="582"/>
        <v>2500.8432093441561</v>
      </c>
      <c r="AW4164" s="102">
        <f t="shared" si="583"/>
        <v>431</v>
      </c>
      <c r="AX4164" s="43">
        <f t="shared" si="585"/>
        <v>0.75</v>
      </c>
      <c r="AY4164" s="43" t="str">
        <f t="shared" si="584"/>
        <v>UTGS</v>
      </c>
    </row>
    <row r="4165" spans="1:51" hidden="1" x14ac:dyDescent="0.2">
      <c r="A4165" s="38">
        <v>4158</v>
      </c>
      <c r="B4165" t="s">
        <v>5806</v>
      </c>
      <c r="C4165" t="s">
        <v>5746</v>
      </c>
      <c r="D4165">
        <v>21100</v>
      </c>
      <c r="E4165" t="s">
        <v>197</v>
      </c>
      <c r="F4165">
        <v>5</v>
      </c>
      <c r="G4165" t="str">
        <f>LOOKUP(F4165,{0,6,45},{"F","L","H"})</f>
        <v>F</v>
      </c>
      <c r="H4165" t="s">
        <v>1770</v>
      </c>
      <c r="I4165" s="43" t="str">
        <f>IFERROR(VLOOKUP(#REF!,#REF!,2,FALSE),"No")</f>
        <v>No</v>
      </c>
      <c r="J4165" s="139">
        <v>3</v>
      </c>
      <c r="K4165" s="148">
        <v>151</v>
      </c>
      <c r="L4165" s="148"/>
      <c r="M4165" s="148"/>
      <c r="N4165" s="148"/>
      <c r="O4165" s="148"/>
      <c r="P4165" s="148"/>
      <c r="Q4165" s="148"/>
      <c r="R4165" s="148"/>
      <c r="S4165" s="148"/>
      <c r="T4165" s="148"/>
      <c r="U4165" s="148"/>
      <c r="V4165" s="148"/>
      <c r="W4165" s="148"/>
      <c r="X4165" s="139">
        <v>2</v>
      </c>
      <c r="Y4165" s="148">
        <v>203.67</v>
      </c>
      <c r="Z4165" s="149">
        <v>3</v>
      </c>
      <c r="AA4165" s="148">
        <v>796.33</v>
      </c>
      <c r="AB4165" s="148"/>
      <c r="AC4165" s="148"/>
      <c r="AD4165" s="148"/>
      <c r="AE4165" s="148"/>
      <c r="AF4165" s="148"/>
      <c r="AG4165" s="148"/>
      <c r="AH4165" s="148"/>
      <c r="AI4165" s="148"/>
      <c r="AJ4165" s="148"/>
      <c r="AK4165" s="148"/>
      <c r="AL4165" s="139">
        <v>0</v>
      </c>
      <c r="AM4165" s="139">
        <v>0</v>
      </c>
      <c r="AN4165" s="148">
        <f t="shared" si="577"/>
        <v>1000</v>
      </c>
      <c r="AO4165" s="148">
        <f t="shared" si="578"/>
        <v>151</v>
      </c>
      <c r="AP4165" s="148">
        <v>9</v>
      </c>
      <c r="AQ4165" s="140">
        <v>13</v>
      </c>
      <c r="AS4165" s="42">
        <f t="shared" si="579"/>
        <v>11020.505152489548</v>
      </c>
      <c r="AT4165" s="101">
        <f t="shared" si="580"/>
        <v>0</v>
      </c>
      <c r="AU4165" s="42">
        <f t="shared" si="581"/>
        <v>11020.505152489548</v>
      </c>
      <c r="AV4165" s="42">
        <f t="shared" si="582"/>
        <v>1724.1151785749259</v>
      </c>
      <c r="AW4165" s="102">
        <f t="shared" si="583"/>
        <v>18747.149999999998</v>
      </c>
      <c r="AX4165" s="43">
        <f t="shared" si="585"/>
        <v>3</v>
      </c>
      <c r="AY4165" s="43" t="str">
        <f t="shared" si="584"/>
        <v>UTTSS</v>
      </c>
    </row>
    <row r="4166" spans="1:51" hidden="1" x14ac:dyDescent="0.2">
      <c r="A4166" s="38">
        <v>4159</v>
      </c>
      <c r="B4166" t="s">
        <v>362</v>
      </c>
      <c r="C4166" t="s">
        <v>289</v>
      </c>
      <c r="D4166">
        <v>320</v>
      </c>
      <c r="E4166" t="s">
        <v>1239</v>
      </c>
      <c r="F4166">
        <v>0.25</v>
      </c>
      <c r="G4166" t="str">
        <f>LOOKUP(F4166,{0,6,45},{"F","L","H"})</f>
        <v>F</v>
      </c>
      <c r="H4166" t="s">
        <v>5600</v>
      </c>
      <c r="I4166" s="43" t="str">
        <f>IFERROR(VLOOKUP(#REF!,#REF!,2,FALSE),"No")</f>
        <v>No</v>
      </c>
      <c r="J4166" s="139">
        <v>0.75</v>
      </c>
      <c r="K4166" s="148">
        <v>34</v>
      </c>
      <c r="L4166" s="148"/>
      <c r="M4166" s="148"/>
      <c r="N4166" s="148"/>
      <c r="O4166" s="148"/>
      <c r="P4166" s="148"/>
      <c r="Q4166" s="148"/>
      <c r="R4166" s="148"/>
      <c r="S4166" s="148"/>
      <c r="T4166" s="148"/>
      <c r="U4166" s="148"/>
      <c r="V4166" s="148"/>
      <c r="W4166" s="148"/>
      <c r="X4166" s="139">
        <v>2</v>
      </c>
      <c r="Y4166" s="148">
        <v>1000</v>
      </c>
      <c r="Z4166" s="148"/>
      <c r="AA4166" s="148"/>
      <c r="AB4166" s="148"/>
      <c r="AC4166" s="148"/>
      <c r="AD4166" s="148"/>
      <c r="AE4166" s="148"/>
      <c r="AF4166" s="148"/>
      <c r="AG4166" s="148"/>
      <c r="AH4166" s="148"/>
      <c r="AI4166" s="148"/>
      <c r="AJ4166" s="148"/>
      <c r="AK4166" s="148"/>
      <c r="AL4166" s="139">
        <v>0</v>
      </c>
      <c r="AM4166" s="139">
        <v>0</v>
      </c>
      <c r="AN4166" s="148">
        <f t="shared" si="577"/>
        <v>1000</v>
      </c>
      <c r="AO4166" s="148">
        <f t="shared" si="578"/>
        <v>34</v>
      </c>
      <c r="AP4166" s="148">
        <v>10</v>
      </c>
      <c r="AQ4166" s="140">
        <v>67</v>
      </c>
      <c r="AS4166" s="42">
        <f t="shared" si="579"/>
        <v>2189.0382462559246</v>
      </c>
      <c r="AT4166" s="101">
        <f t="shared" si="580"/>
        <v>0</v>
      </c>
      <c r="AU4166" s="42">
        <f t="shared" si="581"/>
        <v>2189.0382462559246</v>
      </c>
      <c r="AV4166" s="42">
        <f t="shared" si="582"/>
        <v>485.23823464886613</v>
      </c>
      <c r="AW4166" s="102">
        <f t="shared" si="583"/>
        <v>431</v>
      </c>
      <c r="AX4166" s="43">
        <f t="shared" si="585"/>
        <v>0.75</v>
      </c>
      <c r="AY4166" s="43" t="str">
        <f t="shared" si="584"/>
        <v>UTGS</v>
      </c>
    </row>
    <row r="4167" spans="1:51" hidden="1" x14ac:dyDescent="0.2">
      <c r="A4167" s="38">
        <v>4160</v>
      </c>
      <c r="B4167" t="s">
        <v>5806</v>
      </c>
      <c r="C4167" t="s">
        <v>292</v>
      </c>
      <c r="D4167">
        <v>9219</v>
      </c>
      <c r="E4167" t="s">
        <v>290</v>
      </c>
      <c r="F4167">
        <v>5</v>
      </c>
      <c r="G4167" t="str">
        <f>LOOKUP(F4167,{0,6,45},{"F","L","H"})</f>
        <v>F</v>
      </c>
      <c r="H4167" t="s">
        <v>1985</v>
      </c>
      <c r="I4167" s="43" t="str">
        <f>IFERROR(VLOOKUP(#REF!,#REF!,2,FALSE),"No")</f>
        <v>No</v>
      </c>
      <c r="J4167" s="139">
        <v>1.25</v>
      </c>
      <c r="K4167" s="148">
        <v>262</v>
      </c>
      <c r="L4167" s="148"/>
      <c r="M4167" s="148"/>
      <c r="N4167" s="148"/>
      <c r="O4167" s="148"/>
      <c r="P4167" s="148"/>
      <c r="Q4167" s="148"/>
      <c r="R4167" s="148"/>
      <c r="S4167" s="148"/>
      <c r="T4167" s="148"/>
      <c r="U4167" s="148"/>
      <c r="V4167" s="148"/>
      <c r="W4167" s="148"/>
      <c r="X4167" s="139">
        <v>1.25</v>
      </c>
      <c r="Y4167" s="148">
        <v>228.84</v>
      </c>
      <c r="Z4167" s="148">
        <v>4</v>
      </c>
      <c r="AA4167" s="148">
        <v>771.16</v>
      </c>
      <c r="AB4167" s="148"/>
      <c r="AC4167" s="148"/>
      <c r="AD4167" s="148"/>
      <c r="AE4167" s="148"/>
      <c r="AF4167" s="148"/>
      <c r="AG4167" s="148"/>
      <c r="AH4167" s="148"/>
      <c r="AI4167" s="148"/>
      <c r="AJ4167" s="148"/>
      <c r="AK4167" s="148"/>
      <c r="AL4167" s="139">
        <v>0</v>
      </c>
      <c r="AM4167" s="139">
        <v>0</v>
      </c>
      <c r="AN4167" s="148">
        <f t="shared" si="577"/>
        <v>1000</v>
      </c>
      <c r="AO4167" s="148">
        <f t="shared" si="578"/>
        <v>262</v>
      </c>
      <c r="AP4167" s="148">
        <v>3</v>
      </c>
      <c r="AQ4167" s="140">
        <v>10</v>
      </c>
      <c r="AS4167" s="42">
        <f t="shared" si="579"/>
        <v>19522.531191736831</v>
      </c>
      <c r="AT4167" s="101">
        <f t="shared" si="580"/>
        <v>0</v>
      </c>
      <c r="AU4167" s="42">
        <f t="shared" si="581"/>
        <v>19522.531191736831</v>
      </c>
      <c r="AV4167" s="42">
        <f t="shared" si="582"/>
        <v>3820.0366921474038</v>
      </c>
      <c r="AW4167" s="102">
        <f t="shared" si="583"/>
        <v>5118</v>
      </c>
      <c r="AX4167" s="43">
        <f t="shared" si="585"/>
        <v>1.25</v>
      </c>
      <c r="AY4167" s="43" t="str">
        <f t="shared" si="584"/>
        <v>UTFS</v>
      </c>
    </row>
    <row r="4168" spans="1:51" hidden="1" x14ac:dyDescent="0.2">
      <c r="A4168" s="38">
        <v>4161</v>
      </c>
      <c r="B4168" t="s">
        <v>362</v>
      </c>
      <c r="C4168" t="s">
        <v>289</v>
      </c>
      <c r="D4168">
        <v>550</v>
      </c>
      <c r="E4168" t="s">
        <v>1245</v>
      </c>
      <c r="F4168">
        <v>2</v>
      </c>
      <c r="G4168" t="str">
        <f>LOOKUP(F4168,{0,6,45},{"F","L","H"})</f>
        <v>F</v>
      </c>
      <c r="H4168" t="s">
        <v>5602</v>
      </c>
      <c r="I4168" s="43" t="str">
        <f>IFERROR(VLOOKUP(#REF!,#REF!,2,FALSE),"No")</f>
        <v>No</v>
      </c>
      <c r="J4168" s="139">
        <v>1.25</v>
      </c>
      <c r="K4168" s="148">
        <v>82</v>
      </c>
      <c r="L4168" s="148"/>
      <c r="M4168" s="148"/>
      <c r="N4168" s="148"/>
      <c r="O4168" s="148"/>
      <c r="P4168" s="148"/>
      <c r="Q4168" s="148"/>
      <c r="R4168" s="148"/>
      <c r="S4168" s="148"/>
      <c r="T4168" s="148"/>
      <c r="U4168" s="148"/>
      <c r="V4168" s="148"/>
      <c r="W4168" s="148"/>
      <c r="X4168" s="139">
        <v>2</v>
      </c>
      <c r="Y4168" s="148">
        <v>861.97</v>
      </c>
      <c r="Z4168" s="148">
        <v>6</v>
      </c>
      <c r="AA4168" s="148">
        <v>138.03</v>
      </c>
      <c r="AB4168" s="148"/>
      <c r="AC4168" s="148"/>
      <c r="AD4168" s="148"/>
      <c r="AE4168" s="148"/>
      <c r="AF4168" s="148"/>
      <c r="AG4168" s="148"/>
      <c r="AH4168" s="148"/>
      <c r="AI4168" s="148"/>
      <c r="AJ4168" s="148"/>
      <c r="AK4168" s="148"/>
      <c r="AL4168" s="139">
        <v>0</v>
      </c>
      <c r="AM4168" s="139">
        <v>0</v>
      </c>
      <c r="AN4168" s="148">
        <f t="shared" ref="AN4168:AN4231" si="586">SUM(Y4168,AA4168,AC4168,AE4168,AG4168,AI4168,AK4168,AM4168)</f>
        <v>1000</v>
      </c>
      <c r="AO4168" s="148">
        <f t="shared" ref="AO4168:AO4231" si="587">SUM(K4168,M4168,O4168,Q4168,S4168,U4168,W4168)</f>
        <v>82</v>
      </c>
      <c r="AP4168" s="148">
        <v>2</v>
      </c>
      <c r="AQ4168" s="140">
        <v>106</v>
      </c>
      <c r="AS4168" s="42">
        <f t="shared" ref="AS4168:AS4231" si="588">(VLOOKUP(J4168,Service,2,FALSE)*K4168+VLOOKUP(L4168,Service,2,FALSE)*M4168+VLOOKUP(N4168,Service,2,FALSE)*O4168+VLOOKUP(P4168,Service,2,FALSE)*Q4168)</f>
        <v>6110.1051821466417</v>
      </c>
      <c r="AT4168" s="101">
        <f t="shared" ref="AT4168:AT4231" si="589">VLOOKUP(R4168,serviceHP,2,FALSE)*S4168+VLOOKUP(T4168,serviceHP,2,FALSE)*U4168+VLOOKUP(V4168,serviceHP,2,FALSE)*W4168</f>
        <v>0</v>
      </c>
      <c r="AU4168" s="42">
        <f t="shared" ref="AU4168:AU4231" si="590">AS4168+AT4168</f>
        <v>6110.1051821466417</v>
      </c>
      <c r="AV4168" s="42">
        <f t="shared" ref="AV4168:AV4231" si="591">(VLOOKUP(X4168,Main,2,FALSE)*Y4168+VLOOKUP(Z4168,Main,2,FALSE)*AA4168+VLOOKUP(AB4168,Main,2,FALSE)*AC4168+VLOOKUP(AD4168,Main,2,FALSE)*AE4168+VLOOKUP(AF4168,Main,2,FALSE)*AG4168+VLOOKUP(AL4168,Main,2,FALSE)*AM4168+VLOOKUP(AH4168,Main,2,FALSE)*AI4168+VLOOKUP(AL4168,Main,2,FALSE)*AM4168+VLOOKUP(AJ4168,Main,2,FALSE)*AK4168)/AQ4168</f>
        <v>342.54289925918903</v>
      </c>
      <c r="AW4168" s="102">
        <f t="shared" ref="AW4168:AW4231" si="592">IF(G4168="F",VLOOKUP(D4168,MeterAndReg2,2,TRUE),(IF(G4168="L",VLOOKUP(D4168,MeterAndReg2,3,TRUE),VLOOKUP(D4168,MeterAndReg2,4,TRUE))))</f>
        <v>585.0096169344007</v>
      </c>
      <c r="AX4168" s="43">
        <f t="shared" si="585"/>
        <v>1.25</v>
      </c>
      <c r="AY4168" s="43" t="str">
        <f t="shared" si="584"/>
        <v>UTGS</v>
      </c>
    </row>
    <row r="4169" spans="1:51" hidden="1" x14ac:dyDescent="0.2">
      <c r="A4169" s="38">
        <v>4162</v>
      </c>
      <c r="B4169" t="s">
        <v>5806</v>
      </c>
      <c r="C4169" t="s">
        <v>5746</v>
      </c>
      <c r="D4169">
        <v>11750</v>
      </c>
      <c r="E4169" t="s">
        <v>215</v>
      </c>
      <c r="F4169">
        <v>2</v>
      </c>
      <c r="G4169" t="str">
        <f>LOOKUP(F4169,{0,6,45},{"F","L","H"})</f>
        <v>F</v>
      </c>
      <c r="H4169" t="s">
        <v>1773</v>
      </c>
      <c r="I4169" s="43" t="str">
        <f>IFERROR(VLOOKUP(#REF!,#REF!,2,FALSE),"No")</f>
        <v>No</v>
      </c>
      <c r="J4169" s="139">
        <v>4</v>
      </c>
      <c r="K4169" s="148">
        <v>109</v>
      </c>
      <c r="L4169" s="148"/>
      <c r="M4169" s="148"/>
      <c r="N4169" s="148"/>
      <c r="O4169" s="148"/>
      <c r="P4169" s="148"/>
      <c r="Q4169" s="148"/>
      <c r="R4169" s="148"/>
      <c r="S4169" s="148"/>
      <c r="T4169" s="148"/>
      <c r="U4169" s="148"/>
      <c r="V4169" s="148"/>
      <c r="W4169" s="148"/>
      <c r="X4169" s="139">
        <v>4</v>
      </c>
      <c r="Y4169" s="148">
        <v>340</v>
      </c>
      <c r="Z4169" s="149">
        <v>6</v>
      </c>
      <c r="AA4169" s="148">
        <v>472.5</v>
      </c>
      <c r="AB4169" s="148">
        <v>10</v>
      </c>
      <c r="AC4169" s="148">
        <v>187.5</v>
      </c>
      <c r="AD4169" s="148"/>
      <c r="AE4169" s="148"/>
      <c r="AF4169" s="148"/>
      <c r="AG4169" s="148"/>
      <c r="AH4169" s="148"/>
      <c r="AI4169" s="148"/>
      <c r="AJ4169" s="148"/>
      <c r="AK4169" s="148"/>
      <c r="AL4169" s="139">
        <v>0</v>
      </c>
      <c r="AM4169" s="139">
        <v>0</v>
      </c>
      <c r="AN4169" s="148">
        <f t="shared" si="586"/>
        <v>1000</v>
      </c>
      <c r="AO4169" s="148">
        <f t="shared" si="587"/>
        <v>109</v>
      </c>
      <c r="AP4169" s="148">
        <v>14</v>
      </c>
      <c r="AQ4169" s="140">
        <v>20</v>
      </c>
      <c r="AS4169" s="42">
        <f t="shared" si="588"/>
        <v>8343.2390835851693</v>
      </c>
      <c r="AT4169" s="101">
        <f t="shared" si="589"/>
        <v>0</v>
      </c>
      <c r="AU4169" s="42">
        <f t="shared" si="590"/>
        <v>8343.2390835851693</v>
      </c>
      <c r="AV4169" s="42">
        <f t="shared" si="591"/>
        <v>2775.7855860737018</v>
      </c>
      <c r="AW4169" s="102">
        <f t="shared" si="592"/>
        <v>10791.333333333334</v>
      </c>
      <c r="AX4169" s="43">
        <f t="shared" si="585"/>
        <v>4</v>
      </c>
      <c r="AY4169" s="43" t="str">
        <f t="shared" ref="AY4169:AY4232" si="593">C4169</f>
        <v>UTTSS</v>
      </c>
    </row>
    <row r="4170" spans="1:51" hidden="1" x14ac:dyDescent="0.2">
      <c r="A4170" s="38">
        <v>4163</v>
      </c>
      <c r="B4170" t="s">
        <v>5806</v>
      </c>
      <c r="C4170" t="s">
        <v>289</v>
      </c>
      <c r="D4170">
        <v>550</v>
      </c>
      <c r="E4170" t="s">
        <v>1245</v>
      </c>
      <c r="F4170">
        <v>2</v>
      </c>
      <c r="G4170" t="str">
        <f>LOOKUP(F4170,{0,6,45},{"F","L","H"})</f>
        <v>F</v>
      </c>
      <c r="H4170" t="s">
        <v>5603</v>
      </c>
      <c r="I4170" s="43" t="str">
        <f>IFERROR(VLOOKUP(#REF!,#REF!,2,FALSE),"No")</f>
        <v>No</v>
      </c>
      <c r="J4170" s="139">
        <v>1.25</v>
      </c>
      <c r="K4170" s="148">
        <v>196</v>
      </c>
      <c r="L4170" s="148"/>
      <c r="M4170" s="148"/>
      <c r="N4170" s="148"/>
      <c r="O4170" s="148"/>
      <c r="P4170" s="148"/>
      <c r="Q4170" s="148"/>
      <c r="R4170" s="148"/>
      <c r="S4170" s="148"/>
      <c r="T4170" s="148"/>
      <c r="U4170" s="148"/>
      <c r="V4170" s="148"/>
      <c r="W4170" s="148"/>
      <c r="X4170" s="139">
        <v>2</v>
      </c>
      <c r="Y4170" s="148">
        <v>822.35</v>
      </c>
      <c r="Z4170" s="148">
        <v>4</v>
      </c>
      <c r="AA4170" s="148">
        <v>177.65</v>
      </c>
      <c r="AB4170" s="148"/>
      <c r="AC4170" s="148"/>
      <c r="AD4170" s="148"/>
      <c r="AE4170" s="148"/>
      <c r="AF4170" s="148"/>
      <c r="AG4170" s="148"/>
      <c r="AH4170" s="148"/>
      <c r="AI4170" s="148"/>
      <c r="AJ4170" s="148"/>
      <c r="AK4170" s="148"/>
      <c r="AL4170" s="139">
        <v>0</v>
      </c>
      <c r="AM4170" s="139">
        <v>0</v>
      </c>
      <c r="AN4170" s="148">
        <f t="shared" si="586"/>
        <v>1000</v>
      </c>
      <c r="AO4170" s="148">
        <f t="shared" si="587"/>
        <v>196</v>
      </c>
      <c r="AP4170" s="148">
        <v>3</v>
      </c>
      <c r="AQ4170" s="140">
        <v>19</v>
      </c>
      <c r="AS4170" s="42">
        <f t="shared" si="588"/>
        <v>14604.641654887095</v>
      </c>
      <c r="AT4170" s="101">
        <f t="shared" si="589"/>
        <v>0</v>
      </c>
      <c r="AU4170" s="42">
        <f t="shared" si="590"/>
        <v>14604.641654887095</v>
      </c>
      <c r="AV4170" s="42">
        <f t="shared" si="591"/>
        <v>1778.1427484986336</v>
      </c>
      <c r="AW4170" s="102">
        <f t="shared" si="592"/>
        <v>585.0096169344007</v>
      </c>
      <c r="AX4170" s="43">
        <f t="shared" si="585"/>
        <v>1.25</v>
      </c>
      <c r="AY4170" s="43" t="str">
        <f t="shared" si="593"/>
        <v>UTGS</v>
      </c>
    </row>
    <row r="4171" spans="1:51" hidden="1" x14ac:dyDescent="0.2">
      <c r="A4171" s="38">
        <v>4164</v>
      </c>
      <c r="B4171" t="s">
        <v>362</v>
      </c>
      <c r="C4171" t="s">
        <v>289</v>
      </c>
      <c r="D4171">
        <v>320</v>
      </c>
      <c r="E4171" t="s">
        <v>1245</v>
      </c>
      <c r="F4171">
        <v>0.25</v>
      </c>
      <c r="G4171" t="str">
        <f>LOOKUP(F4171,{0,6,45},{"F","L","H"})</f>
        <v>F</v>
      </c>
      <c r="H4171" t="s">
        <v>5604</v>
      </c>
      <c r="I4171" s="43" t="str">
        <f>IFERROR(VLOOKUP(#REF!,#REF!,2,FALSE),"No")</f>
        <v>No</v>
      </c>
      <c r="J4171" s="139">
        <v>0.75</v>
      </c>
      <c r="K4171" s="148">
        <v>25</v>
      </c>
      <c r="L4171" s="148"/>
      <c r="M4171" s="148"/>
      <c r="N4171" s="148"/>
      <c r="O4171" s="148"/>
      <c r="P4171" s="148"/>
      <c r="Q4171" s="148"/>
      <c r="R4171" s="148"/>
      <c r="S4171" s="148"/>
      <c r="T4171" s="148"/>
      <c r="U4171" s="148"/>
      <c r="V4171" s="148"/>
      <c r="W4171" s="148"/>
      <c r="X4171" s="139">
        <v>2</v>
      </c>
      <c r="Y4171" s="148">
        <v>875.2</v>
      </c>
      <c r="Z4171" s="149">
        <v>6</v>
      </c>
      <c r="AA4171" s="148">
        <v>124.8</v>
      </c>
      <c r="AB4171" s="148"/>
      <c r="AC4171" s="148"/>
      <c r="AD4171" s="148"/>
      <c r="AE4171" s="148"/>
      <c r="AF4171" s="148"/>
      <c r="AG4171" s="148"/>
      <c r="AH4171" s="148"/>
      <c r="AI4171" s="148"/>
      <c r="AJ4171" s="148"/>
      <c r="AK4171" s="148"/>
      <c r="AL4171" s="139">
        <v>0</v>
      </c>
      <c r="AM4171" s="139">
        <v>0</v>
      </c>
      <c r="AN4171" s="148">
        <f t="shared" si="586"/>
        <v>1000</v>
      </c>
      <c r="AO4171" s="148">
        <f t="shared" si="587"/>
        <v>25</v>
      </c>
      <c r="AP4171" s="148">
        <v>10</v>
      </c>
      <c r="AQ4171" s="140">
        <v>10</v>
      </c>
      <c r="AS4171" s="42">
        <f t="shared" si="588"/>
        <v>1609.5869457764152</v>
      </c>
      <c r="AT4171" s="101">
        <f t="shared" si="589"/>
        <v>0</v>
      </c>
      <c r="AU4171" s="42">
        <f t="shared" si="590"/>
        <v>1609.5869457764152</v>
      </c>
      <c r="AV4171" s="42">
        <f t="shared" si="591"/>
        <v>3594.5457721474036</v>
      </c>
      <c r="AW4171" s="102">
        <f t="shared" si="592"/>
        <v>431</v>
      </c>
      <c r="AX4171" s="43">
        <f t="shared" si="585"/>
        <v>0.75</v>
      </c>
      <c r="AY4171" s="43" t="str">
        <f t="shared" si="593"/>
        <v>UTGS</v>
      </c>
    </row>
    <row r="4172" spans="1:51" hidden="1" x14ac:dyDescent="0.2">
      <c r="A4172" s="38">
        <v>4165</v>
      </c>
      <c r="B4172" t="s">
        <v>362</v>
      </c>
      <c r="C4172" t="s">
        <v>289</v>
      </c>
      <c r="D4172">
        <v>550</v>
      </c>
      <c r="E4172" t="s">
        <v>1245</v>
      </c>
      <c r="F4172">
        <v>2</v>
      </c>
      <c r="G4172" t="str">
        <f>LOOKUP(F4172,{0,6,45},{"F","L","H"})</f>
        <v>F</v>
      </c>
      <c r="H4172" t="s">
        <v>5606</v>
      </c>
      <c r="I4172" s="43" t="str">
        <f>IFERROR(VLOOKUP(#REF!,#REF!,2,FALSE),"No")</f>
        <v>No</v>
      </c>
      <c r="J4172" s="139">
        <v>0.75</v>
      </c>
      <c r="K4172" s="148">
        <v>46</v>
      </c>
      <c r="L4172" s="148"/>
      <c r="M4172" s="148"/>
      <c r="N4172" s="148"/>
      <c r="O4172" s="148"/>
      <c r="P4172" s="148"/>
      <c r="Q4172" s="148"/>
      <c r="R4172" s="148"/>
      <c r="S4172" s="148"/>
      <c r="T4172" s="148"/>
      <c r="U4172" s="148"/>
      <c r="V4172" s="148"/>
      <c r="W4172" s="148"/>
      <c r="X4172" s="139">
        <v>2</v>
      </c>
      <c r="Y4172" s="148">
        <v>891.09</v>
      </c>
      <c r="Z4172" s="149">
        <v>6</v>
      </c>
      <c r="AA4172" s="148">
        <v>108.91</v>
      </c>
      <c r="AB4172" s="148"/>
      <c r="AC4172" s="148"/>
      <c r="AD4172" s="148"/>
      <c r="AE4172" s="148"/>
      <c r="AF4172" s="148"/>
      <c r="AG4172" s="148"/>
      <c r="AH4172" s="148"/>
      <c r="AI4172" s="148"/>
      <c r="AJ4172" s="148"/>
      <c r="AK4172" s="148"/>
      <c r="AL4172" s="139">
        <v>0</v>
      </c>
      <c r="AM4172" s="139">
        <v>0</v>
      </c>
      <c r="AN4172" s="148">
        <f t="shared" si="586"/>
        <v>1000</v>
      </c>
      <c r="AO4172" s="148">
        <f t="shared" si="587"/>
        <v>46</v>
      </c>
      <c r="AP4172" s="148">
        <v>7</v>
      </c>
      <c r="AQ4172" s="140">
        <v>21</v>
      </c>
      <c r="AS4172" s="42">
        <f t="shared" si="588"/>
        <v>2961.6399802286041</v>
      </c>
      <c r="AT4172" s="101">
        <f t="shared" si="589"/>
        <v>0</v>
      </c>
      <c r="AU4172" s="42">
        <f t="shared" si="590"/>
        <v>2961.6399802286041</v>
      </c>
      <c r="AV4172" s="42">
        <f t="shared" si="591"/>
        <v>1690.8649962606685</v>
      </c>
      <c r="AW4172" s="102">
        <f t="shared" si="592"/>
        <v>585.0096169344007</v>
      </c>
      <c r="AX4172" s="43">
        <f t="shared" si="585"/>
        <v>0.75</v>
      </c>
      <c r="AY4172" s="43" t="str">
        <f t="shared" si="593"/>
        <v>UTGS</v>
      </c>
    </row>
    <row r="4173" spans="1:51" hidden="1" x14ac:dyDescent="0.2">
      <c r="A4173" s="38">
        <v>4166</v>
      </c>
      <c r="B4173" t="s">
        <v>5806</v>
      </c>
      <c r="C4173" t="s">
        <v>5746</v>
      </c>
      <c r="D4173">
        <v>4610</v>
      </c>
      <c r="E4173" t="s">
        <v>217</v>
      </c>
      <c r="F4173">
        <v>5</v>
      </c>
      <c r="G4173" t="str">
        <f>LOOKUP(F4173,{0,6,45},{"F","L","H"})</f>
        <v>F</v>
      </c>
      <c r="H4173" t="s">
        <v>1775</v>
      </c>
      <c r="I4173" s="43" t="str">
        <f>IFERROR(VLOOKUP(#REF!,#REF!,2,FALSE),"No")</f>
        <v>No</v>
      </c>
      <c r="J4173" s="139">
        <v>1.25</v>
      </c>
      <c r="K4173" s="148">
        <v>192</v>
      </c>
      <c r="L4173" s="148"/>
      <c r="M4173" s="148"/>
      <c r="N4173" s="148"/>
      <c r="O4173" s="148"/>
      <c r="P4173" s="148"/>
      <c r="Q4173" s="148"/>
      <c r="R4173" s="148"/>
      <c r="S4173" s="148"/>
      <c r="T4173" s="148"/>
      <c r="U4173" s="148"/>
      <c r="V4173" s="148"/>
      <c r="W4173" s="148"/>
      <c r="X4173" s="139">
        <v>6</v>
      </c>
      <c r="Y4173" s="148">
        <v>1000</v>
      </c>
      <c r="Z4173" s="149"/>
      <c r="AA4173" s="148"/>
      <c r="AB4173" s="148"/>
      <c r="AC4173" s="148"/>
      <c r="AD4173" s="148"/>
      <c r="AE4173" s="148"/>
      <c r="AF4173" s="148"/>
      <c r="AG4173" s="148"/>
      <c r="AH4173" s="148"/>
      <c r="AI4173" s="148"/>
      <c r="AJ4173" s="148"/>
      <c r="AK4173" s="148"/>
      <c r="AL4173" s="139">
        <v>0</v>
      </c>
      <c r="AM4173" s="139">
        <v>0</v>
      </c>
      <c r="AN4173" s="148">
        <f t="shared" si="586"/>
        <v>1000</v>
      </c>
      <c r="AO4173" s="148">
        <f t="shared" si="587"/>
        <v>192</v>
      </c>
      <c r="AP4173" s="148">
        <v>3</v>
      </c>
      <c r="AQ4173" s="140">
        <v>3</v>
      </c>
      <c r="AS4173" s="42">
        <f t="shared" si="588"/>
        <v>14306.587743562868</v>
      </c>
      <c r="AT4173" s="101">
        <f t="shared" si="589"/>
        <v>0</v>
      </c>
      <c r="AU4173" s="42">
        <f t="shared" si="590"/>
        <v>14306.587743562868</v>
      </c>
      <c r="AV4173" s="42">
        <f t="shared" si="591"/>
        <v>20010.32057382468</v>
      </c>
      <c r="AW4173" s="102">
        <f t="shared" si="592"/>
        <v>2145.6666666666665</v>
      </c>
      <c r="AX4173" s="43">
        <f t="shared" si="585"/>
        <v>1.25</v>
      </c>
      <c r="AY4173" s="43" t="str">
        <f t="shared" si="593"/>
        <v>UTTSS</v>
      </c>
    </row>
    <row r="4174" spans="1:51" hidden="1" x14ac:dyDescent="0.2">
      <c r="A4174" s="38">
        <v>4167</v>
      </c>
      <c r="B4174" t="s">
        <v>362</v>
      </c>
      <c r="C4174" t="s">
        <v>289</v>
      </c>
      <c r="D4174">
        <v>550</v>
      </c>
      <c r="E4174" t="s">
        <v>1245</v>
      </c>
      <c r="F4174">
        <v>2</v>
      </c>
      <c r="G4174" t="str">
        <f>LOOKUP(F4174,{0,6,45},{"F","L","H"})</f>
        <v>F</v>
      </c>
      <c r="H4174" t="s">
        <v>5607</v>
      </c>
      <c r="I4174" s="43" t="str">
        <f>IFERROR(VLOOKUP(#REF!,#REF!,2,FALSE),"No")</f>
        <v>No</v>
      </c>
      <c r="J4174" s="139">
        <v>1.25</v>
      </c>
      <c r="K4174" s="148">
        <v>11</v>
      </c>
      <c r="L4174" s="148">
        <v>2</v>
      </c>
      <c r="M4174" s="148">
        <v>1</v>
      </c>
      <c r="N4174" s="148"/>
      <c r="O4174" s="148"/>
      <c r="P4174" s="148"/>
      <c r="Q4174" s="148"/>
      <c r="R4174" s="148"/>
      <c r="S4174" s="148"/>
      <c r="T4174" s="148"/>
      <c r="U4174" s="148"/>
      <c r="V4174" s="148"/>
      <c r="W4174" s="148"/>
      <c r="X4174" s="139">
        <v>2</v>
      </c>
      <c r="Y4174" s="148">
        <v>662</v>
      </c>
      <c r="Z4174" s="148">
        <v>4</v>
      </c>
      <c r="AA4174" s="148">
        <v>338</v>
      </c>
      <c r="AB4174" s="148"/>
      <c r="AC4174" s="148"/>
      <c r="AD4174" s="148"/>
      <c r="AE4174" s="148"/>
      <c r="AF4174" s="148"/>
      <c r="AG4174" s="148"/>
      <c r="AH4174" s="148"/>
      <c r="AI4174" s="148"/>
      <c r="AJ4174" s="148"/>
      <c r="AK4174" s="148"/>
      <c r="AL4174" s="139">
        <v>0</v>
      </c>
      <c r="AM4174" s="139">
        <v>0</v>
      </c>
      <c r="AN4174" s="148">
        <f t="shared" si="586"/>
        <v>1000</v>
      </c>
      <c r="AO4174" s="148">
        <f t="shared" si="587"/>
        <v>12</v>
      </c>
      <c r="AP4174" s="148">
        <v>10</v>
      </c>
      <c r="AQ4174" s="140">
        <v>151</v>
      </c>
      <c r="AS4174" s="42">
        <f t="shared" si="588"/>
        <v>892.63173397267917</v>
      </c>
      <c r="AT4174" s="101">
        <f t="shared" si="589"/>
        <v>0</v>
      </c>
      <c r="AU4174" s="42">
        <f t="shared" si="590"/>
        <v>892.63173397267917</v>
      </c>
      <c r="AV4174" s="42">
        <f t="shared" si="591"/>
        <v>231.35378623492738</v>
      </c>
      <c r="AW4174" s="102">
        <f t="shared" si="592"/>
        <v>585.0096169344007</v>
      </c>
      <c r="AX4174" s="43">
        <f t="shared" si="585"/>
        <v>1.25</v>
      </c>
      <c r="AY4174" s="43" t="str">
        <f t="shared" si="593"/>
        <v>UTGS</v>
      </c>
    </row>
    <row r="4175" spans="1:51" hidden="1" x14ac:dyDescent="0.2">
      <c r="A4175" s="38">
        <v>4168</v>
      </c>
      <c r="B4175" t="s">
        <v>362</v>
      </c>
      <c r="C4175" t="s">
        <v>289</v>
      </c>
      <c r="D4175">
        <v>320</v>
      </c>
      <c r="E4175" t="s">
        <v>1245</v>
      </c>
      <c r="F4175">
        <v>0.25</v>
      </c>
      <c r="G4175" t="str">
        <f>LOOKUP(F4175,{0,6,45},{"F","L","H"})</f>
        <v>F</v>
      </c>
      <c r="H4175" t="s">
        <v>5609</v>
      </c>
      <c r="I4175" s="43" t="str">
        <f>IFERROR(VLOOKUP(#REF!,#REF!,2,FALSE),"No")</f>
        <v>No</v>
      </c>
      <c r="J4175" s="139">
        <v>0.75</v>
      </c>
      <c r="K4175" s="148">
        <v>39</v>
      </c>
      <c r="L4175" s="148"/>
      <c r="M4175" s="148"/>
      <c r="N4175" s="148"/>
      <c r="O4175" s="148"/>
      <c r="P4175" s="148"/>
      <c r="Q4175" s="148"/>
      <c r="R4175" s="148"/>
      <c r="S4175" s="148"/>
      <c r="T4175" s="148"/>
      <c r="U4175" s="148"/>
      <c r="V4175" s="148"/>
      <c r="W4175" s="148"/>
      <c r="X4175" s="139">
        <v>2</v>
      </c>
      <c r="Y4175" s="148">
        <v>555.5</v>
      </c>
      <c r="Z4175" s="148">
        <v>4</v>
      </c>
      <c r="AA4175" s="148">
        <v>444.5</v>
      </c>
      <c r="AB4175" s="148"/>
      <c r="AC4175" s="148"/>
      <c r="AD4175" s="148"/>
      <c r="AE4175" s="148"/>
      <c r="AF4175" s="148"/>
      <c r="AG4175" s="148"/>
      <c r="AH4175" s="148"/>
      <c r="AI4175" s="148"/>
      <c r="AJ4175" s="148"/>
      <c r="AK4175" s="148"/>
      <c r="AL4175" s="139">
        <v>0</v>
      </c>
      <c r="AM4175" s="139">
        <v>0</v>
      </c>
      <c r="AN4175" s="148">
        <f t="shared" si="586"/>
        <v>1000</v>
      </c>
      <c r="AO4175" s="148">
        <f t="shared" si="587"/>
        <v>39</v>
      </c>
      <c r="AP4175" s="148">
        <v>7</v>
      </c>
      <c r="AQ4175" s="140">
        <v>37</v>
      </c>
      <c r="AS4175" s="42">
        <f t="shared" si="588"/>
        <v>2510.9556354112078</v>
      </c>
      <c r="AT4175" s="101">
        <f t="shared" si="589"/>
        <v>0</v>
      </c>
      <c r="AU4175" s="42">
        <f t="shared" si="590"/>
        <v>2510.9556354112078</v>
      </c>
      <c r="AV4175" s="42">
        <f t="shared" si="591"/>
        <v>964.81153301281165</v>
      </c>
      <c r="AW4175" s="102">
        <f t="shared" si="592"/>
        <v>431</v>
      </c>
      <c r="AX4175" s="43">
        <f t="shared" si="585"/>
        <v>0.75</v>
      </c>
      <c r="AY4175" s="43" t="str">
        <f t="shared" si="593"/>
        <v>UTGS</v>
      </c>
    </row>
    <row r="4176" spans="1:51" hidden="1" x14ac:dyDescent="0.2">
      <c r="A4176" s="38">
        <v>4169</v>
      </c>
      <c r="B4176" t="s">
        <v>5807</v>
      </c>
      <c r="C4176" t="s">
        <v>5746</v>
      </c>
      <c r="D4176">
        <v>9219</v>
      </c>
      <c r="E4176" t="s">
        <v>290</v>
      </c>
      <c r="F4176">
        <v>5</v>
      </c>
      <c r="G4176" t="str">
        <f>LOOKUP(F4176,{0,6,45},{"F","L","H"})</f>
        <v>F</v>
      </c>
      <c r="H4176" t="s">
        <v>1849</v>
      </c>
      <c r="I4176" s="43" t="str">
        <f>IFERROR(VLOOKUP(#REF!,#REF!,2,FALSE),"No")</f>
        <v>No</v>
      </c>
      <c r="J4176" s="139">
        <v>2</v>
      </c>
      <c r="K4176" s="148">
        <v>638</v>
      </c>
      <c r="L4176" s="148"/>
      <c r="M4176" s="148"/>
      <c r="N4176" s="148"/>
      <c r="O4176" s="148"/>
      <c r="P4176" s="148"/>
      <c r="Q4176" s="148"/>
      <c r="R4176" s="148"/>
      <c r="S4176" s="148"/>
      <c r="T4176" s="148"/>
      <c r="U4176" s="148"/>
      <c r="V4176" s="148"/>
      <c r="W4176" s="148"/>
      <c r="X4176" s="139">
        <v>2</v>
      </c>
      <c r="Y4176" s="148">
        <v>1000</v>
      </c>
      <c r="Z4176" s="148"/>
      <c r="AA4176" s="148"/>
      <c r="AB4176" s="148"/>
      <c r="AC4176" s="148"/>
      <c r="AD4176" s="148"/>
      <c r="AE4176" s="148"/>
      <c r="AF4176" s="148"/>
      <c r="AG4176" s="148"/>
      <c r="AH4176" s="148"/>
      <c r="AI4176" s="148"/>
      <c r="AJ4176" s="148"/>
      <c r="AK4176" s="148"/>
      <c r="AL4176" s="139">
        <v>0</v>
      </c>
      <c r="AM4176" s="139">
        <v>0</v>
      </c>
      <c r="AN4176" s="148">
        <f t="shared" si="586"/>
        <v>1000</v>
      </c>
      <c r="AO4176" s="148">
        <f t="shared" si="587"/>
        <v>638</v>
      </c>
      <c r="AP4176" s="148">
        <v>2</v>
      </c>
      <c r="AQ4176" s="140">
        <v>2</v>
      </c>
      <c r="AS4176" s="42">
        <f t="shared" si="588"/>
        <v>46563.458856214114</v>
      </c>
      <c r="AT4176" s="101">
        <f t="shared" si="589"/>
        <v>0</v>
      </c>
      <c r="AU4176" s="42">
        <f t="shared" si="590"/>
        <v>46563.458856214114</v>
      </c>
      <c r="AV4176" s="42">
        <f t="shared" si="591"/>
        <v>16255.480860737016</v>
      </c>
      <c r="AW4176" s="102">
        <f t="shared" si="592"/>
        <v>5118</v>
      </c>
      <c r="AX4176" s="43">
        <f t="shared" si="585"/>
        <v>2</v>
      </c>
      <c r="AY4176" s="43" t="str">
        <f t="shared" si="593"/>
        <v>UTTSS</v>
      </c>
    </row>
    <row r="4177" spans="1:51" hidden="1" x14ac:dyDescent="0.2">
      <c r="A4177" s="38">
        <v>4170</v>
      </c>
      <c r="B4177" t="s">
        <v>362</v>
      </c>
      <c r="C4177" t="s">
        <v>289</v>
      </c>
      <c r="D4177">
        <v>540</v>
      </c>
      <c r="E4177" t="s">
        <v>1250</v>
      </c>
      <c r="F4177">
        <v>0.25</v>
      </c>
      <c r="G4177" t="str">
        <f>LOOKUP(F4177,{0,6,45},{"F","L","H"})</f>
        <v>F</v>
      </c>
      <c r="H4177" t="s">
        <v>5610</v>
      </c>
      <c r="I4177" s="43" t="str">
        <f>IFERROR(VLOOKUP(#REF!,#REF!,2,FALSE),"No")</f>
        <v>No</v>
      </c>
      <c r="J4177" s="139">
        <v>0.75</v>
      </c>
      <c r="K4177" s="148">
        <v>31</v>
      </c>
      <c r="L4177" s="148"/>
      <c r="M4177" s="148"/>
      <c r="N4177" s="148"/>
      <c r="O4177" s="148"/>
      <c r="P4177" s="148"/>
      <c r="Q4177" s="148"/>
      <c r="R4177" s="148"/>
      <c r="S4177" s="148"/>
      <c r="T4177" s="148"/>
      <c r="U4177" s="148"/>
      <c r="V4177" s="148"/>
      <c r="W4177" s="148"/>
      <c r="X4177" s="139">
        <v>4</v>
      </c>
      <c r="Y4177" s="148">
        <v>100.25</v>
      </c>
      <c r="Z4177" s="148">
        <v>8</v>
      </c>
      <c r="AA4177" s="148">
        <v>899.75</v>
      </c>
      <c r="AB4177" s="148"/>
      <c r="AC4177" s="148"/>
      <c r="AD4177" s="148"/>
      <c r="AE4177" s="148"/>
      <c r="AF4177" s="148"/>
      <c r="AG4177" s="148"/>
      <c r="AH4177" s="148"/>
      <c r="AI4177" s="148"/>
      <c r="AJ4177" s="148"/>
      <c r="AK4177" s="148"/>
      <c r="AL4177" s="139">
        <v>0</v>
      </c>
      <c r="AM4177" s="139">
        <v>0</v>
      </c>
      <c r="AN4177" s="148">
        <f t="shared" si="586"/>
        <v>1000</v>
      </c>
      <c r="AO4177" s="148">
        <f t="shared" si="587"/>
        <v>31</v>
      </c>
      <c r="AP4177" s="148">
        <v>9</v>
      </c>
      <c r="AQ4177" s="140">
        <v>9</v>
      </c>
      <c r="AS4177" s="42">
        <f t="shared" si="588"/>
        <v>1995.8878127627549</v>
      </c>
      <c r="AT4177" s="101">
        <f t="shared" si="589"/>
        <v>0</v>
      </c>
      <c r="AU4177" s="42">
        <f t="shared" si="590"/>
        <v>1995.8878127627549</v>
      </c>
      <c r="AV4177" s="42">
        <f t="shared" si="591"/>
        <v>7725.0743579415594</v>
      </c>
      <c r="AW4177" s="102">
        <f t="shared" si="592"/>
        <v>585.0096169344007</v>
      </c>
      <c r="AX4177" s="43">
        <f t="shared" si="585"/>
        <v>0.75</v>
      </c>
      <c r="AY4177" s="43" t="str">
        <f t="shared" si="593"/>
        <v>UTGS</v>
      </c>
    </row>
    <row r="4178" spans="1:51" hidden="1" x14ac:dyDescent="0.2">
      <c r="A4178" s="38">
        <v>4171</v>
      </c>
      <c r="B4178" t="s">
        <v>5806</v>
      </c>
      <c r="C4178" t="s">
        <v>289</v>
      </c>
      <c r="D4178">
        <v>21100</v>
      </c>
      <c r="E4178" t="s">
        <v>220</v>
      </c>
      <c r="F4178">
        <v>5</v>
      </c>
      <c r="G4178" t="str">
        <f>LOOKUP(F4178,{0,6,45},{"F","L","H"})</f>
        <v>F</v>
      </c>
      <c r="H4178" t="s">
        <v>1778</v>
      </c>
      <c r="I4178" s="43" t="str">
        <f>IFERROR(VLOOKUP(#REF!,#REF!,2,FALSE),"No")</f>
        <v>No</v>
      </c>
      <c r="J4178" s="139">
        <v>3</v>
      </c>
      <c r="K4178" s="148">
        <v>255</v>
      </c>
      <c r="L4178" s="148">
        <v>4</v>
      </c>
      <c r="M4178" s="148">
        <v>1</v>
      </c>
      <c r="N4178" s="148">
        <v>6</v>
      </c>
      <c r="O4178" s="148">
        <v>1</v>
      </c>
      <c r="P4178" s="148"/>
      <c r="Q4178" s="148"/>
      <c r="R4178" s="148"/>
      <c r="S4178" s="148"/>
      <c r="T4178" s="148"/>
      <c r="U4178" s="148"/>
      <c r="V4178" s="148"/>
      <c r="W4178" s="148"/>
      <c r="X4178" s="139">
        <v>2</v>
      </c>
      <c r="Y4178" s="148">
        <v>184.39</v>
      </c>
      <c r="Z4178" s="148">
        <v>4</v>
      </c>
      <c r="AA4178" s="148">
        <v>18.73</v>
      </c>
      <c r="AB4178" s="148">
        <v>6</v>
      </c>
      <c r="AC4178" s="148">
        <v>796.88</v>
      </c>
      <c r="AD4178" s="148"/>
      <c r="AE4178" s="148"/>
      <c r="AF4178" s="148"/>
      <c r="AG4178" s="148"/>
      <c r="AH4178" s="148"/>
      <c r="AI4178" s="148"/>
      <c r="AJ4178" s="148"/>
      <c r="AK4178" s="148"/>
      <c r="AL4178" s="139">
        <v>0</v>
      </c>
      <c r="AM4178" s="139">
        <v>0</v>
      </c>
      <c r="AN4178" s="148">
        <f t="shared" si="586"/>
        <v>1000</v>
      </c>
      <c r="AO4178" s="148">
        <f t="shared" si="587"/>
        <v>257</v>
      </c>
      <c r="AP4178" s="148">
        <v>2</v>
      </c>
      <c r="AQ4178" s="140">
        <v>2</v>
      </c>
      <c r="AS4178" s="42">
        <f t="shared" si="588"/>
        <v>18739.850324750489</v>
      </c>
      <c r="AT4178" s="101">
        <f t="shared" si="589"/>
        <v>0</v>
      </c>
      <c r="AU4178" s="42">
        <f t="shared" si="590"/>
        <v>18739.850324750489</v>
      </c>
      <c r="AV4178" s="42">
        <f t="shared" si="591"/>
        <v>27287.696710737022</v>
      </c>
      <c r="AW4178" s="102">
        <f t="shared" si="592"/>
        <v>18747.149999999998</v>
      </c>
      <c r="AX4178" s="43">
        <f t="shared" si="585"/>
        <v>3</v>
      </c>
      <c r="AY4178" s="43" t="str">
        <f t="shared" si="593"/>
        <v>UTGS</v>
      </c>
    </row>
    <row r="4179" spans="1:51" hidden="1" x14ac:dyDescent="0.2">
      <c r="A4179" s="38">
        <v>4172</v>
      </c>
      <c r="B4179" t="s">
        <v>362</v>
      </c>
      <c r="C4179" t="s">
        <v>289</v>
      </c>
      <c r="D4179">
        <v>550</v>
      </c>
      <c r="E4179" t="s">
        <v>1245</v>
      </c>
      <c r="F4179">
        <v>2</v>
      </c>
      <c r="G4179" t="str">
        <f>LOOKUP(F4179,{0,6,45},{"F","L","H"})</f>
        <v>F</v>
      </c>
      <c r="H4179" t="s">
        <v>5611</v>
      </c>
      <c r="I4179" s="43" t="str">
        <f>IFERROR(VLOOKUP(#REF!,#REF!,2,FALSE),"No")</f>
        <v>No</v>
      </c>
      <c r="J4179" s="139">
        <v>0.75</v>
      </c>
      <c r="K4179" s="148">
        <v>41</v>
      </c>
      <c r="L4179" s="148"/>
      <c r="M4179" s="148"/>
      <c r="N4179" s="148"/>
      <c r="O4179" s="148"/>
      <c r="P4179" s="148"/>
      <c r="Q4179" s="148"/>
      <c r="R4179" s="148"/>
      <c r="S4179" s="148"/>
      <c r="T4179" s="148"/>
      <c r="U4179" s="148"/>
      <c r="V4179" s="148"/>
      <c r="W4179" s="148"/>
      <c r="X4179" s="139">
        <v>2</v>
      </c>
      <c r="Y4179" s="148">
        <v>761.65</v>
      </c>
      <c r="Z4179" s="149">
        <v>4</v>
      </c>
      <c r="AA4179" s="148">
        <v>163.18</v>
      </c>
      <c r="AB4179" s="148">
        <v>6</v>
      </c>
      <c r="AC4179" s="148">
        <v>75.180000000000007</v>
      </c>
      <c r="AD4179" s="148"/>
      <c r="AE4179" s="148"/>
      <c r="AF4179" s="148"/>
      <c r="AG4179" s="148"/>
      <c r="AH4179" s="148"/>
      <c r="AI4179" s="148"/>
      <c r="AJ4179" s="148"/>
      <c r="AK4179" s="148"/>
      <c r="AL4179" s="139">
        <v>0</v>
      </c>
      <c r="AM4179" s="139">
        <v>0</v>
      </c>
      <c r="AN4179" s="148">
        <f t="shared" si="586"/>
        <v>1000.01</v>
      </c>
      <c r="AO4179" s="148">
        <f t="shared" si="587"/>
        <v>41</v>
      </c>
      <c r="AP4179" s="148">
        <v>6</v>
      </c>
      <c r="AQ4179" s="140">
        <v>78</v>
      </c>
      <c r="AS4179" s="42">
        <f t="shared" si="588"/>
        <v>2639.7225910733209</v>
      </c>
      <c r="AT4179" s="101">
        <f t="shared" si="589"/>
        <v>0</v>
      </c>
      <c r="AU4179" s="42">
        <f t="shared" si="590"/>
        <v>2639.7225910733209</v>
      </c>
      <c r="AV4179" s="42">
        <f t="shared" si="591"/>
        <v>458.33642347552876</v>
      </c>
      <c r="AW4179" s="102">
        <f t="shared" si="592"/>
        <v>585.0096169344007</v>
      </c>
      <c r="AX4179" s="43">
        <f t="shared" si="585"/>
        <v>0.75</v>
      </c>
      <c r="AY4179" s="43" t="str">
        <f t="shared" si="593"/>
        <v>UTGS</v>
      </c>
    </row>
    <row r="4180" spans="1:51" hidden="1" x14ac:dyDescent="0.2">
      <c r="A4180" s="38">
        <v>4173</v>
      </c>
      <c r="B4180" t="s">
        <v>5806</v>
      </c>
      <c r="C4180" t="s">
        <v>289</v>
      </c>
      <c r="D4180">
        <v>1390</v>
      </c>
      <c r="E4180" t="s">
        <v>192</v>
      </c>
      <c r="F4180">
        <v>2</v>
      </c>
      <c r="G4180" t="str">
        <f>LOOKUP(F4180,{0,6,45},{"F","L","H"})</f>
        <v>F</v>
      </c>
      <c r="H4180" t="s">
        <v>5612</v>
      </c>
      <c r="I4180" s="43" t="str">
        <f>IFERROR(VLOOKUP(#REF!,#REF!,2,FALSE),"No")</f>
        <v>No</v>
      </c>
      <c r="J4180" s="139">
        <v>1.25</v>
      </c>
      <c r="K4180" s="148">
        <v>53</v>
      </c>
      <c r="L4180" s="148"/>
      <c r="M4180" s="148"/>
      <c r="N4180" s="148"/>
      <c r="O4180" s="148"/>
      <c r="P4180" s="148"/>
      <c r="Q4180" s="148"/>
      <c r="R4180" s="148"/>
      <c r="S4180" s="148"/>
      <c r="T4180" s="148"/>
      <c r="U4180" s="148"/>
      <c r="V4180" s="148"/>
      <c r="W4180" s="148"/>
      <c r="X4180" s="139">
        <v>2</v>
      </c>
      <c r="Y4180" s="148">
        <v>350</v>
      </c>
      <c r="Z4180" s="149">
        <v>6</v>
      </c>
      <c r="AA4180" s="148">
        <v>650</v>
      </c>
      <c r="AB4180" s="149"/>
      <c r="AC4180" s="148"/>
      <c r="AD4180" s="148"/>
      <c r="AE4180" s="148"/>
      <c r="AF4180" s="148"/>
      <c r="AG4180" s="148"/>
      <c r="AH4180" s="148"/>
      <c r="AI4180" s="148"/>
      <c r="AJ4180" s="148"/>
      <c r="AK4180" s="148"/>
      <c r="AL4180" s="139">
        <v>0</v>
      </c>
      <c r="AM4180" s="139">
        <v>0</v>
      </c>
      <c r="AN4180" s="148">
        <f t="shared" si="586"/>
        <v>1000</v>
      </c>
      <c r="AO4180" s="148">
        <f t="shared" si="587"/>
        <v>53</v>
      </c>
      <c r="AP4180" s="148">
        <v>5</v>
      </c>
      <c r="AQ4180" s="140">
        <v>11</v>
      </c>
      <c r="AS4180" s="42">
        <f t="shared" si="588"/>
        <v>3949.2143250459999</v>
      </c>
      <c r="AT4180" s="101">
        <f t="shared" si="589"/>
        <v>0</v>
      </c>
      <c r="AU4180" s="42">
        <f t="shared" si="590"/>
        <v>3949.2143250459999</v>
      </c>
      <c r="AV4180" s="42">
        <f t="shared" si="591"/>
        <v>4581.7237928612767</v>
      </c>
      <c r="AW4180" s="102">
        <f t="shared" si="592"/>
        <v>1475.8772811117678</v>
      </c>
      <c r="AX4180" s="43">
        <f t="shared" si="585"/>
        <v>1.25</v>
      </c>
      <c r="AY4180" s="43" t="str">
        <f t="shared" si="593"/>
        <v>UTGS</v>
      </c>
    </row>
    <row r="4181" spans="1:51" hidden="1" x14ac:dyDescent="0.2">
      <c r="A4181" s="38">
        <v>4174</v>
      </c>
      <c r="B4181" t="s">
        <v>5806</v>
      </c>
      <c r="C4181" t="s">
        <v>289</v>
      </c>
      <c r="D4181">
        <v>2400</v>
      </c>
      <c r="E4181" t="s">
        <v>1917</v>
      </c>
      <c r="F4181">
        <v>2</v>
      </c>
      <c r="G4181" t="str">
        <f>LOOKUP(F4181,{0,6,45},{"F","L","H"})</f>
        <v>F</v>
      </c>
      <c r="H4181" t="s">
        <v>5613</v>
      </c>
      <c r="I4181" s="43" t="str">
        <f>IFERROR(VLOOKUP(#REF!,#REF!,2,FALSE),"No")</f>
        <v>No</v>
      </c>
      <c r="J4181" s="139">
        <v>1.25</v>
      </c>
      <c r="K4181" s="148">
        <v>12</v>
      </c>
      <c r="L4181" s="148">
        <v>2</v>
      </c>
      <c r="M4181" s="148">
        <v>1</v>
      </c>
      <c r="N4181" s="148"/>
      <c r="O4181" s="148"/>
      <c r="P4181" s="148"/>
      <c r="Q4181" s="148"/>
      <c r="R4181" s="148"/>
      <c r="S4181" s="148"/>
      <c r="T4181" s="148"/>
      <c r="U4181" s="148"/>
      <c r="V4181" s="148"/>
      <c r="W4181" s="148"/>
      <c r="X4181" s="139">
        <v>2</v>
      </c>
      <c r="Y4181" s="148">
        <v>1000</v>
      </c>
      <c r="Z4181" s="148"/>
      <c r="AA4181" s="148"/>
      <c r="AB4181" s="148"/>
      <c r="AC4181" s="148"/>
      <c r="AD4181" s="148"/>
      <c r="AE4181" s="148"/>
      <c r="AF4181" s="148"/>
      <c r="AG4181" s="148"/>
      <c r="AH4181" s="148"/>
      <c r="AI4181" s="148"/>
      <c r="AJ4181" s="148"/>
      <c r="AK4181" s="148"/>
      <c r="AL4181" s="139">
        <v>0</v>
      </c>
      <c r="AM4181" s="139">
        <v>0</v>
      </c>
      <c r="AN4181" s="148">
        <f t="shared" si="586"/>
        <v>1000</v>
      </c>
      <c r="AO4181" s="148">
        <f t="shared" si="587"/>
        <v>13</v>
      </c>
      <c r="AP4181" s="148">
        <v>4</v>
      </c>
      <c r="AQ4181" s="140">
        <v>50</v>
      </c>
      <c r="AS4181" s="42">
        <f t="shared" si="588"/>
        <v>967.14521180373583</v>
      </c>
      <c r="AT4181" s="101">
        <f t="shared" si="589"/>
        <v>0</v>
      </c>
      <c r="AU4181" s="42">
        <f t="shared" si="590"/>
        <v>967.14521180373583</v>
      </c>
      <c r="AV4181" s="42">
        <f t="shared" si="591"/>
        <v>650.21923442948059</v>
      </c>
      <c r="AW4181" s="102">
        <f t="shared" si="592"/>
        <v>2428.75</v>
      </c>
      <c r="AX4181" s="43">
        <f t="shared" si="585"/>
        <v>1.25</v>
      </c>
      <c r="AY4181" s="43" t="str">
        <f t="shared" si="593"/>
        <v>UTGS</v>
      </c>
    </row>
    <row r="4182" spans="1:51" hidden="1" x14ac:dyDescent="0.2">
      <c r="A4182" s="38">
        <v>4175</v>
      </c>
      <c r="B4182" t="s">
        <v>362</v>
      </c>
      <c r="C4182" t="s">
        <v>289</v>
      </c>
      <c r="D4182">
        <v>540</v>
      </c>
      <c r="E4182" t="s">
        <v>1250</v>
      </c>
      <c r="F4182">
        <v>0.25</v>
      </c>
      <c r="G4182" t="str">
        <f>LOOKUP(F4182,{0,6,45},{"F","L","H"})</f>
        <v>F</v>
      </c>
      <c r="H4182" t="s">
        <v>5614</v>
      </c>
      <c r="I4182" s="43" t="str">
        <f>IFERROR(VLOOKUP(#REF!,#REF!,2,FALSE),"No")</f>
        <v>No</v>
      </c>
      <c r="J4182" s="139">
        <v>0.75</v>
      </c>
      <c r="K4182" s="148">
        <v>29</v>
      </c>
      <c r="L4182" s="148"/>
      <c r="M4182" s="148"/>
      <c r="N4182" s="148"/>
      <c r="O4182" s="148"/>
      <c r="P4182" s="148"/>
      <c r="Q4182" s="148"/>
      <c r="R4182" s="148"/>
      <c r="S4182" s="148"/>
      <c r="T4182" s="148"/>
      <c r="U4182" s="148"/>
      <c r="V4182" s="148"/>
      <c r="W4182" s="148"/>
      <c r="X4182" s="139">
        <v>0.75</v>
      </c>
      <c r="Y4182" s="148">
        <v>219.71</v>
      </c>
      <c r="Z4182" s="148">
        <v>2</v>
      </c>
      <c r="AA4182" s="148">
        <v>780.29</v>
      </c>
      <c r="AB4182" s="148"/>
      <c r="AC4182" s="148"/>
      <c r="AD4182" s="148"/>
      <c r="AE4182" s="148"/>
      <c r="AF4182" s="148"/>
      <c r="AG4182" s="148"/>
      <c r="AH4182" s="148"/>
      <c r="AI4182" s="148"/>
      <c r="AJ4182" s="148"/>
      <c r="AK4182" s="148"/>
      <c r="AL4182" s="139">
        <v>0</v>
      </c>
      <c r="AM4182" s="139">
        <v>0</v>
      </c>
      <c r="AN4182" s="148">
        <f t="shared" si="586"/>
        <v>1000</v>
      </c>
      <c r="AO4182" s="148">
        <f t="shared" si="587"/>
        <v>29</v>
      </c>
      <c r="AP4182" s="148">
        <v>6</v>
      </c>
      <c r="AQ4182" s="140">
        <v>6</v>
      </c>
      <c r="AS4182" s="42">
        <f t="shared" si="588"/>
        <v>1867.1208571006416</v>
      </c>
      <c r="AT4182" s="101">
        <f t="shared" si="589"/>
        <v>0</v>
      </c>
      <c r="AU4182" s="42">
        <f t="shared" si="590"/>
        <v>1867.1208571006416</v>
      </c>
      <c r="AV4182" s="42">
        <f t="shared" si="591"/>
        <v>5696.0605869123392</v>
      </c>
      <c r="AW4182" s="102">
        <f t="shared" si="592"/>
        <v>585.0096169344007</v>
      </c>
      <c r="AX4182" s="43">
        <f t="shared" si="585"/>
        <v>0.75</v>
      </c>
      <c r="AY4182" s="43" t="str">
        <f t="shared" si="593"/>
        <v>UTGS</v>
      </c>
    </row>
    <row r="4183" spans="1:51" hidden="1" x14ac:dyDescent="0.2">
      <c r="A4183" s="38">
        <v>4176</v>
      </c>
      <c r="B4183" t="s">
        <v>362</v>
      </c>
      <c r="C4183" t="s">
        <v>289</v>
      </c>
      <c r="D4183">
        <v>550</v>
      </c>
      <c r="E4183" t="s">
        <v>1245</v>
      </c>
      <c r="F4183">
        <v>2</v>
      </c>
      <c r="G4183" t="str">
        <f>LOOKUP(F4183,{0,6,45},{"F","L","H"})</f>
        <v>F</v>
      </c>
      <c r="H4183" t="s">
        <v>5615</v>
      </c>
      <c r="I4183" s="43" t="str">
        <f>IFERROR(VLOOKUP(#REF!,#REF!,2,FALSE),"No")</f>
        <v>No</v>
      </c>
      <c r="J4183" s="139">
        <v>1.25</v>
      </c>
      <c r="K4183" s="148">
        <v>19</v>
      </c>
      <c r="L4183" s="148">
        <v>2</v>
      </c>
      <c r="M4183" s="148">
        <v>1</v>
      </c>
      <c r="N4183" s="148"/>
      <c r="O4183" s="148"/>
      <c r="P4183" s="148"/>
      <c r="Q4183" s="148"/>
      <c r="R4183" s="148"/>
      <c r="S4183" s="148"/>
      <c r="T4183" s="148"/>
      <c r="U4183" s="148"/>
      <c r="V4183" s="148"/>
      <c r="W4183" s="148"/>
      <c r="X4183" s="139">
        <v>2</v>
      </c>
      <c r="Y4183" s="148">
        <v>1000</v>
      </c>
      <c r="Z4183" s="148"/>
      <c r="AA4183" s="148"/>
      <c r="AB4183" s="148"/>
      <c r="AC4183" s="148"/>
      <c r="AD4183" s="148"/>
      <c r="AE4183" s="148"/>
      <c r="AF4183" s="148"/>
      <c r="AG4183" s="148"/>
      <c r="AH4183" s="148"/>
      <c r="AI4183" s="148"/>
      <c r="AJ4183" s="148"/>
      <c r="AK4183" s="148"/>
      <c r="AL4183" s="139">
        <v>0</v>
      </c>
      <c r="AM4183" s="139">
        <v>0</v>
      </c>
      <c r="AN4183" s="148">
        <f t="shared" si="586"/>
        <v>1000</v>
      </c>
      <c r="AO4183" s="148">
        <f t="shared" si="587"/>
        <v>20</v>
      </c>
      <c r="AP4183" s="148">
        <v>6</v>
      </c>
      <c r="AQ4183" s="140">
        <v>103</v>
      </c>
      <c r="AS4183" s="42">
        <f t="shared" si="588"/>
        <v>1488.7395566211321</v>
      </c>
      <c r="AT4183" s="101">
        <f t="shared" si="589"/>
        <v>0</v>
      </c>
      <c r="AU4183" s="42">
        <f t="shared" si="590"/>
        <v>1488.7395566211321</v>
      </c>
      <c r="AV4183" s="42">
        <f t="shared" si="591"/>
        <v>315.64040506285465</v>
      </c>
      <c r="AW4183" s="102">
        <f t="shared" si="592"/>
        <v>585.0096169344007</v>
      </c>
      <c r="AX4183" s="43">
        <f t="shared" si="585"/>
        <v>1.25</v>
      </c>
      <c r="AY4183" s="43" t="str">
        <f t="shared" si="593"/>
        <v>UTGS</v>
      </c>
    </row>
    <row r="4184" spans="1:51" hidden="1" x14ac:dyDescent="0.2">
      <c r="A4184" s="38">
        <v>4177</v>
      </c>
      <c r="B4184" t="s">
        <v>5807</v>
      </c>
      <c r="C4184" t="s">
        <v>5746</v>
      </c>
      <c r="D4184">
        <v>9219</v>
      </c>
      <c r="E4184" t="s">
        <v>290</v>
      </c>
      <c r="F4184">
        <v>5</v>
      </c>
      <c r="G4184" t="str">
        <f>LOOKUP(F4184,{0,6,45},{"F","L","H"})</f>
        <v>F</v>
      </c>
      <c r="H4184" t="s">
        <v>1216</v>
      </c>
      <c r="I4184" s="43" t="str">
        <f>IFERROR(VLOOKUP(#REF!,#REF!,2,FALSE),"No")</f>
        <v>No</v>
      </c>
      <c r="J4184" s="139">
        <v>2</v>
      </c>
      <c r="K4184" s="148">
        <v>32</v>
      </c>
      <c r="L4184" s="148"/>
      <c r="M4184" s="148"/>
      <c r="N4184" s="148"/>
      <c r="O4184" s="148"/>
      <c r="P4184" s="148"/>
      <c r="Q4184" s="148"/>
      <c r="R4184" s="148"/>
      <c r="S4184" s="148"/>
      <c r="T4184" s="148"/>
      <c r="U4184" s="148"/>
      <c r="V4184" s="148"/>
      <c r="W4184" s="148"/>
      <c r="X4184" s="139">
        <v>2</v>
      </c>
      <c r="Y4184" s="148">
        <v>1000</v>
      </c>
      <c r="Z4184" s="148"/>
      <c r="AA4184" s="148"/>
      <c r="AB4184" s="148"/>
      <c r="AC4184" s="148"/>
      <c r="AD4184" s="148"/>
      <c r="AE4184" s="148"/>
      <c r="AF4184" s="148"/>
      <c r="AG4184" s="148"/>
      <c r="AH4184" s="148"/>
      <c r="AI4184" s="148"/>
      <c r="AJ4184" s="148"/>
      <c r="AK4184" s="148"/>
      <c r="AL4184" s="139">
        <v>0</v>
      </c>
      <c r="AM4184" s="139">
        <v>0</v>
      </c>
      <c r="AN4184" s="148">
        <f t="shared" si="586"/>
        <v>1000</v>
      </c>
      <c r="AO4184" s="148">
        <f t="shared" si="587"/>
        <v>32</v>
      </c>
      <c r="AP4184" s="148">
        <v>1</v>
      </c>
      <c r="AQ4184" s="140">
        <v>2</v>
      </c>
      <c r="AS4184" s="42">
        <f t="shared" si="588"/>
        <v>2335.4712905938113</v>
      </c>
      <c r="AT4184" s="101">
        <f t="shared" si="589"/>
        <v>0</v>
      </c>
      <c r="AU4184" s="42">
        <f t="shared" si="590"/>
        <v>2335.4712905938113</v>
      </c>
      <c r="AV4184" s="42">
        <f t="shared" si="591"/>
        <v>16255.480860737016</v>
      </c>
      <c r="AW4184" s="102">
        <f t="shared" si="592"/>
        <v>5118</v>
      </c>
      <c r="AX4184" s="43">
        <f t="shared" si="585"/>
        <v>2</v>
      </c>
      <c r="AY4184" s="43" t="str">
        <f t="shared" si="593"/>
        <v>UTTSS</v>
      </c>
    </row>
    <row r="4185" spans="1:51" hidden="1" x14ac:dyDescent="0.2">
      <c r="A4185" s="38">
        <v>4178</v>
      </c>
      <c r="B4185" t="s">
        <v>362</v>
      </c>
      <c r="C4185" t="s">
        <v>289</v>
      </c>
      <c r="D4185">
        <v>955</v>
      </c>
      <c r="E4185" t="s">
        <v>1250</v>
      </c>
      <c r="F4185">
        <v>2</v>
      </c>
      <c r="G4185" t="str">
        <f>LOOKUP(F4185,{0,6,45},{"F","L","H"})</f>
        <v>F</v>
      </c>
      <c r="H4185" t="s">
        <v>5616</v>
      </c>
      <c r="I4185" s="43" t="str">
        <f>IFERROR(VLOOKUP(#REF!,#REF!,2,FALSE),"No")</f>
        <v>No</v>
      </c>
      <c r="J4185" s="139">
        <v>0.75</v>
      </c>
      <c r="K4185" s="148">
        <v>18</v>
      </c>
      <c r="L4185" s="148"/>
      <c r="M4185" s="148"/>
      <c r="N4185" s="148"/>
      <c r="O4185" s="148"/>
      <c r="P4185" s="148"/>
      <c r="Q4185" s="148"/>
      <c r="R4185" s="148"/>
      <c r="S4185" s="148"/>
      <c r="T4185" s="148"/>
      <c r="U4185" s="148"/>
      <c r="V4185" s="148"/>
      <c r="W4185" s="148"/>
      <c r="X4185" s="139">
        <v>0.75</v>
      </c>
      <c r="Y4185" s="148">
        <v>77</v>
      </c>
      <c r="Z4185" s="149">
        <v>2</v>
      </c>
      <c r="AA4185" s="148">
        <v>923</v>
      </c>
      <c r="AB4185" s="148"/>
      <c r="AC4185" s="148"/>
      <c r="AD4185" s="148"/>
      <c r="AE4185" s="148"/>
      <c r="AF4185" s="148"/>
      <c r="AG4185" s="148"/>
      <c r="AH4185" s="148"/>
      <c r="AI4185" s="148"/>
      <c r="AJ4185" s="148"/>
      <c r="AK4185" s="148"/>
      <c r="AL4185" s="139">
        <v>0</v>
      </c>
      <c r="AM4185" s="139">
        <v>0</v>
      </c>
      <c r="AN4185" s="148">
        <f t="shared" si="586"/>
        <v>1000</v>
      </c>
      <c r="AO4185" s="148">
        <f t="shared" si="587"/>
        <v>18</v>
      </c>
      <c r="AP4185" s="148">
        <v>7</v>
      </c>
      <c r="AQ4185" s="140">
        <v>7</v>
      </c>
      <c r="AS4185" s="42">
        <f t="shared" si="588"/>
        <v>1158.9026009590189</v>
      </c>
      <c r="AT4185" s="101">
        <f t="shared" si="589"/>
        <v>0</v>
      </c>
      <c r="AU4185" s="42">
        <f t="shared" si="590"/>
        <v>1158.9026009590189</v>
      </c>
      <c r="AV4185" s="42">
        <f t="shared" si="591"/>
        <v>4727.8031030677184</v>
      </c>
      <c r="AW4185" s="102">
        <f t="shared" si="592"/>
        <v>1475.8772811117678</v>
      </c>
      <c r="AX4185" s="43">
        <f t="shared" si="585"/>
        <v>0.75</v>
      </c>
      <c r="AY4185" s="43" t="str">
        <f t="shared" si="593"/>
        <v>UTGS</v>
      </c>
    </row>
    <row r="4186" spans="1:51" hidden="1" x14ac:dyDescent="0.2">
      <c r="A4186" s="38">
        <v>4179</v>
      </c>
      <c r="B4186" t="s">
        <v>362</v>
      </c>
      <c r="C4186" t="s">
        <v>289</v>
      </c>
      <c r="D4186">
        <v>320</v>
      </c>
      <c r="E4186" t="s">
        <v>1243</v>
      </c>
      <c r="F4186">
        <v>0.25</v>
      </c>
      <c r="G4186" t="str">
        <f>LOOKUP(F4186,{0,6,45},{"F","L","H"})</f>
        <v>F</v>
      </c>
      <c r="H4186" t="s">
        <v>5617</v>
      </c>
      <c r="I4186" s="43" t="str">
        <f>IFERROR(VLOOKUP(#REF!,#REF!,2,FALSE),"No")</f>
        <v>No</v>
      </c>
      <c r="J4186" s="139">
        <v>0.75</v>
      </c>
      <c r="K4186" s="148">
        <v>25</v>
      </c>
      <c r="L4186" s="148"/>
      <c r="M4186" s="148"/>
      <c r="N4186" s="148"/>
      <c r="O4186" s="148"/>
      <c r="P4186" s="148"/>
      <c r="Q4186" s="148"/>
      <c r="R4186" s="148"/>
      <c r="S4186" s="148"/>
      <c r="T4186" s="148"/>
      <c r="U4186" s="148"/>
      <c r="V4186" s="148"/>
      <c r="W4186" s="148"/>
      <c r="X4186" s="139">
        <v>1.25</v>
      </c>
      <c r="Y4186" s="148">
        <v>210.54</v>
      </c>
      <c r="Z4186" s="148">
        <v>2</v>
      </c>
      <c r="AA4186" s="148">
        <v>789.46</v>
      </c>
      <c r="AB4186" s="148"/>
      <c r="AC4186" s="148"/>
      <c r="AD4186" s="148"/>
      <c r="AE4186" s="148"/>
      <c r="AF4186" s="148"/>
      <c r="AG4186" s="148"/>
      <c r="AH4186" s="148"/>
      <c r="AI4186" s="148"/>
      <c r="AJ4186" s="148"/>
      <c r="AK4186" s="148"/>
      <c r="AL4186" s="139">
        <v>0</v>
      </c>
      <c r="AM4186" s="139">
        <v>0</v>
      </c>
      <c r="AN4186" s="148">
        <f t="shared" si="586"/>
        <v>1000</v>
      </c>
      <c r="AO4186" s="148">
        <f t="shared" si="587"/>
        <v>25</v>
      </c>
      <c r="AP4186" s="148">
        <v>33</v>
      </c>
      <c r="AQ4186" s="140">
        <v>33</v>
      </c>
      <c r="AS4186" s="42">
        <f t="shared" si="588"/>
        <v>1609.5869457764152</v>
      </c>
      <c r="AT4186" s="101">
        <f t="shared" si="589"/>
        <v>0</v>
      </c>
      <c r="AU4186" s="42">
        <f t="shared" si="590"/>
        <v>1609.5869457764152</v>
      </c>
      <c r="AV4186" s="42">
        <f t="shared" si="591"/>
        <v>989.6466582264859</v>
      </c>
      <c r="AW4186" s="102">
        <f t="shared" si="592"/>
        <v>431</v>
      </c>
      <c r="AX4186" s="43">
        <f t="shared" si="585"/>
        <v>0.75</v>
      </c>
      <c r="AY4186" s="43" t="str">
        <f t="shared" si="593"/>
        <v>UTGS</v>
      </c>
    </row>
    <row r="4187" spans="1:51" hidden="1" x14ac:dyDescent="0.2">
      <c r="A4187" s="38">
        <v>4180</v>
      </c>
      <c r="B4187" t="s">
        <v>362</v>
      </c>
      <c r="C4187" t="s">
        <v>289</v>
      </c>
      <c r="D4187">
        <v>320</v>
      </c>
      <c r="E4187" t="s">
        <v>1236</v>
      </c>
      <c r="F4187">
        <v>0.25</v>
      </c>
      <c r="G4187" t="str">
        <f>LOOKUP(F4187,{0,6,45},{"F","L","H"})</f>
        <v>F</v>
      </c>
      <c r="H4187" t="s">
        <v>5618</v>
      </c>
      <c r="I4187" s="43" t="str">
        <f>IFERROR(VLOOKUP(#REF!,#REF!,2,FALSE),"No")</f>
        <v>No</v>
      </c>
      <c r="J4187" s="139">
        <v>0.75</v>
      </c>
      <c r="K4187" s="148">
        <v>19</v>
      </c>
      <c r="L4187" s="148"/>
      <c r="M4187" s="148"/>
      <c r="N4187" s="148"/>
      <c r="O4187" s="148"/>
      <c r="P4187" s="148"/>
      <c r="Q4187" s="148"/>
      <c r="R4187" s="148"/>
      <c r="S4187" s="148"/>
      <c r="T4187" s="148"/>
      <c r="U4187" s="148"/>
      <c r="V4187" s="148"/>
      <c r="W4187" s="148"/>
      <c r="X4187" s="139">
        <v>2</v>
      </c>
      <c r="Y4187" s="148">
        <v>1000</v>
      </c>
      <c r="Z4187" s="148"/>
      <c r="AA4187" s="148"/>
      <c r="AB4187" s="148"/>
      <c r="AC4187" s="148"/>
      <c r="AD4187" s="148"/>
      <c r="AE4187" s="148"/>
      <c r="AF4187" s="148"/>
      <c r="AG4187" s="148"/>
      <c r="AH4187" s="148"/>
      <c r="AI4187" s="148"/>
      <c r="AJ4187" s="148"/>
      <c r="AK4187" s="148"/>
      <c r="AL4187" s="139">
        <v>0</v>
      </c>
      <c r="AM4187" s="139">
        <v>0</v>
      </c>
      <c r="AN4187" s="148">
        <f t="shared" si="586"/>
        <v>1000</v>
      </c>
      <c r="AO4187" s="148">
        <f t="shared" si="587"/>
        <v>19</v>
      </c>
      <c r="AP4187" s="148">
        <v>9</v>
      </c>
      <c r="AQ4187" s="140">
        <v>9</v>
      </c>
      <c r="AS4187" s="42">
        <f t="shared" si="588"/>
        <v>1223.2860787900756</v>
      </c>
      <c r="AT4187" s="101">
        <f t="shared" si="589"/>
        <v>0</v>
      </c>
      <c r="AU4187" s="42">
        <f t="shared" si="590"/>
        <v>1223.2860787900756</v>
      </c>
      <c r="AV4187" s="42">
        <f t="shared" si="591"/>
        <v>3612.3290801637813</v>
      </c>
      <c r="AW4187" s="102">
        <f t="shared" si="592"/>
        <v>431</v>
      </c>
      <c r="AX4187" s="43">
        <f t="shared" si="585"/>
        <v>0.75</v>
      </c>
      <c r="AY4187" s="43" t="str">
        <f t="shared" si="593"/>
        <v>UTGS</v>
      </c>
    </row>
    <row r="4188" spans="1:51" hidden="1" x14ac:dyDescent="0.2">
      <c r="A4188" s="38">
        <v>4181</v>
      </c>
      <c r="B4188" t="s">
        <v>362</v>
      </c>
      <c r="C4188" t="s">
        <v>289</v>
      </c>
      <c r="D4188">
        <v>320</v>
      </c>
      <c r="E4188" t="s">
        <v>1223</v>
      </c>
      <c r="F4188">
        <v>0.25</v>
      </c>
      <c r="G4188" t="str">
        <f>LOOKUP(F4188,{0,6,45},{"F","L","H"})</f>
        <v>F</v>
      </c>
      <c r="H4188" t="s">
        <v>5619</v>
      </c>
      <c r="I4188" s="43" t="str">
        <f>IFERROR(VLOOKUP(#REF!,#REF!,2,FALSE),"No")</f>
        <v>No</v>
      </c>
      <c r="J4188" s="139">
        <v>0.75</v>
      </c>
      <c r="K4188" s="148">
        <v>30</v>
      </c>
      <c r="L4188" s="148"/>
      <c r="M4188" s="148"/>
      <c r="N4188" s="148"/>
      <c r="O4188" s="148"/>
      <c r="P4188" s="148"/>
      <c r="Q4188" s="148"/>
      <c r="R4188" s="148"/>
      <c r="S4188" s="148"/>
      <c r="T4188" s="148"/>
      <c r="U4188" s="148"/>
      <c r="V4188" s="148"/>
      <c r="W4188" s="148"/>
      <c r="X4188" s="139">
        <v>2</v>
      </c>
      <c r="Y4188" s="148">
        <v>2</v>
      </c>
      <c r="Z4188" s="148">
        <v>4</v>
      </c>
      <c r="AA4188" s="148">
        <v>921.55</v>
      </c>
      <c r="AB4188" s="148">
        <v>6</v>
      </c>
      <c r="AC4188" s="148">
        <v>76.45</v>
      </c>
      <c r="AD4188" s="148"/>
      <c r="AE4188" s="148"/>
      <c r="AF4188" s="148"/>
      <c r="AG4188" s="148"/>
      <c r="AH4188" s="148"/>
      <c r="AI4188" s="148"/>
      <c r="AJ4188" s="148"/>
      <c r="AK4188" s="148"/>
      <c r="AL4188" s="139">
        <v>0</v>
      </c>
      <c r="AM4188" s="139">
        <v>0</v>
      </c>
      <c r="AN4188" s="148">
        <f t="shared" si="586"/>
        <v>1000</v>
      </c>
      <c r="AO4188" s="148">
        <f t="shared" si="587"/>
        <v>30</v>
      </c>
      <c r="AP4188" s="148">
        <v>5</v>
      </c>
      <c r="AQ4188" s="140">
        <v>5</v>
      </c>
      <c r="AS4188" s="42">
        <f t="shared" si="588"/>
        <v>1931.5043349316984</v>
      </c>
      <c r="AT4188" s="101">
        <f t="shared" si="589"/>
        <v>0</v>
      </c>
      <c r="AU4188" s="42">
        <f t="shared" si="590"/>
        <v>1931.5043349316984</v>
      </c>
      <c r="AV4188" s="42">
        <f t="shared" si="591"/>
        <v>8244.4758442948059</v>
      </c>
      <c r="AW4188" s="102">
        <f t="shared" si="592"/>
        <v>431</v>
      </c>
      <c r="AX4188" s="43">
        <f t="shared" si="585"/>
        <v>0.75</v>
      </c>
      <c r="AY4188" s="43" t="str">
        <f t="shared" si="593"/>
        <v>UTGS</v>
      </c>
    </row>
    <row r="4189" spans="1:51" hidden="1" x14ac:dyDescent="0.2">
      <c r="A4189" s="38">
        <v>4182</v>
      </c>
      <c r="B4189" t="s">
        <v>362</v>
      </c>
      <c r="C4189" t="s">
        <v>289</v>
      </c>
      <c r="D4189">
        <v>550</v>
      </c>
      <c r="E4189" t="s">
        <v>1245</v>
      </c>
      <c r="F4189">
        <v>2</v>
      </c>
      <c r="G4189" t="str">
        <f>LOOKUP(F4189,{0,6,45},{"F","L","H"})</f>
        <v>F</v>
      </c>
      <c r="H4189" t="s">
        <v>5620</v>
      </c>
      <c r="I4189" s="43" t="str">
        <f>IFERROR(VLOOKUP(#REF!,#REF!,2,FALSE),"No")</f>
        <v>No</v>
      </c>
      <c r="J4189" s="139">
        <v>0.75</v>
      </c>
      <c r="K4189" s="148">
        <v>24</v>
      </c>
      <c r="L4189" s="148"/>
      <c r="M4189" s="148"/>
      <c r="N4189" s="148"/>
      <c r="O4189" s="148"/>
      <c r="P4189" s="148"/>
      <c r="Q4189" s="148"/>
      <c r="R4189" s="148"/>
      <c r="S4189" s="148"/>
      <c r="T4189" s="148"/>
      <c r="U4189" s="148"/>
      <c r="V4189" s="148"/>
      <c r="W4189" s="148"/>
      <c r="X4189" s="139">
        <v>0.75</v>
      </c>
      <c r="Y4189" s="148">
        <v>195</v>
      </c>
      <c r="Z4189" s="148">
        <v>2</v>
      </c>
      <c r="AA4189" s="148">
        <v>805</v>
      </c>
      <c r="AB4189" s="148"/>
      <c r="AC4189" s="148"/>
      <c r="AD4189" s="148"/>
      <c r="AE4189" s="148"/>
      <c r="AF4189" s="148"/>
      <c r="AG4189" s="148"/>
      <c r="AH4189" s="148"/>
      <c r="AI4189" s="148"/>
      <c r="AJ4189" s="148"/>
      <c r="AK4189" s="148"/>
      <c r="AL4189" s="139">
        <v>0</v>
      </c>
      <c r="AM4189" s="139">
        <v>0</v>
      </c>
      <c r="AN4189" s="148">
        <f t="shared" si="586"/>
        <v>1000</v>
      </c>
      <c r="AO4189" s="148">
        <f t="shared" si="587"/>
        <v>24</v>
      </c>
      <c r="AP4189" s="148">
        <v>9</v>
      </c>
      <c r="AQ4189" s="140">
        <v>46</v>
      </c>
      <c r="AS4189" s="42">
        <f t="shared" si="588"/>
        <v>1545.2034679453586</v>
      </c>
      <c r="AT4189" s="101">
        <f t="shared" si="589"/>
        <v>0</v>
      </c>
      <c r="AU4189" s="42">
        <f t="shared" si="590"/>
        <v>1545.2034679453586</v>
      </c>
      <c r="AV4189" s="42">
        <f t="shared" si="591"/>
        <v>738.89264611900069</v>
      </c>
      <c r="AW4189" s="102">
        <f t="shared" si="592"/>
        <v>585.0096169344007</v>
      </c>
      <c r="AX4189" s="43">
        <f t="shared" si="585"/>
        <v>0.75</v>
      </c>
      <c r="AY4189" s="43" t="str">
        <f t="shared" si="593"/>
        <v>UTGS</v>
      </c>
    </row>
    <row r="4190" spans="1:51" hidden="1" x14ac:dyDescent="0.2">
      <c r="A4190" s="38">
        <v>4183</v>
      </c>
      <c r="B4190" t="s">
        <v>362</v>
      </c>
      <c r="C4190" t="s">
        <v>289</v>
      </c>
      <c r="D4190">
        <v>550</v>
      </c>
      <c r="E4190" t="s">
        <v>1245</v>
      </c>
      <c r="F4190">
        <v>2</v>
      </c>
      <c r="G4190" t="str">
        <f>LOOKUP(F4190,{0,6,45},{"F","L","H"})</f>
        <v>F</v>
      </c>
      <c r="H4190" t="s">
        <v>1781</v>
      </c>
      <c r="I4190" s="43" t="str">
        <f>IFERROR(VLOOKUP(#REF!,#REF!,2,FALSE),"No")</f>
        <v>No</v>
      </c>
      <c r="J4190" s="139">
        <v>0.75</v>
      </c>
      <c r="K4190" s="148">
        <v>26</v>
      </c>
      <c r="L4190" s="148"/>
      <c r="M4190" s="148"/>
      <c r="N4190" s="148"/>
      <c r="O4190" s="148"/>
      <c r="P4190" s="148"/>
      <c r="Q4190" s="148"/>
      <c r="R4190" s="148"/>
      <c r="S4190" s="148"/>
      <c r="T4190" s="148"/>
      <c r="U4190" s="148"/>
      <c r="V4190" s="148"/>
      <c r="W4190" s="148"/>
      <c r="X4190" s="139">
        <v>2</v>
      </c>
      <c r="Y4190" s="148">
        <v>1000</v>
      </c>
      <c r="Z4190" s="148"/>
      <c r="AA4190" s="148"/>
      <c r="AB4190" s="148"/>
      <c r="AC4190" s="148"/>
      <c r="AD4190" s="148"/>
      <c r="AE4190" s="148"/>
      <c r="AF4190" s="148"/>
      <c r="AG4190" s="148"/>
      <c r="AH4190" s="148"/>
      <c r="AI4190" s="148"/>
      <c r="AJ4190" s="148"/>
      <c r="AK4190" s="148"/>
      <c r="AL4190" s="139">
        <v>0</v>
      </c>
      <c r="AM4190" s="139">
        <v>0</v>
      </c>
      <c r="AN4190" s="148">
        <f t="shared" si="586"/>
        <v>1000</v>
      </c>
      <c r="AO4190" s="148">
        <f t="shared" si="587"/>
        <v>26</v>
      </c>
      <c r="AP4190" s="148">
        <v>7</v>
      </c>
      <c r="AQ4190" s="140">
        <v>29</v>
      </c>
      <c r="AS4190" s="42">
        <f t="shared" si="588"/>
        <v>1673.9704236074717</v>
      </c>
      <c r="AT4190" s="101">
        <f t="shared" si="589"/>
        <v>0</v>
      </c>
      <c r="AU4190" s="42">
        <f t="shared" si="590"/>
        <v>1673.9704236074717</v>
      </c>
      <c r="AV4190" s="42">
        <f t="shared" si="591"/>
        <v>1121.06764556807</v>
      </c>
      <c r="AW4190" s="102">
        <f t="shared" si="592"/>
        <v>585.0096169344007</v>
      </c>
      <c r="AX4190" s="43">
        <f t="shared" si="585"/>
        <v>0.75</v>
      </c>
      <c r="AY4190" s="43" t="str">
        <f t="shared" si="593"/>
        <v>UTGS</v>
      </c>
    </row>
    <row r="4191" spans="1:51" hidden="1" x14ac:dyDescent="0.2">
      <c r="A4191" s="38">
        <v>4184</v>
      </c>
      <c r="B4191" t="s">
        <v>362</v>
      </c>
      <c r="C4191" t="s">
        <v>289</v>
      </c>
      <c r="D4191">
        <v>320</v>
      </c>
      <c r="E4191" t="s">
        <v>1245</v>
      </c>
      <c r="F4191">
        <v>0.25</v>
      </c>
      <c r="G4191" t="str">
        <f>LOOKUP(F4191,{0,6,45},{"F","L","H"})</f>
        <v>F</v>
      </c>
      <c r="H4191" t="s">
        <v>5621</v>
      </c>
      <c r="I4191" s="43" t="str">
        <f>IFERROR(VLOOKUP(#REF!,#REF!,2,FALSE),"No")</f>
        <v>No</v>
      </c>
      <c r="J4191" s="139">
        <v>0.75</v>
      </c>
      <c r="K4191" s="148">
        <v>14</v>
      </c>
      <c r="L4191" s="148"/>
      <c r="M4191" s="148"/>
      <c r="N4191" s="148"/>
      <c r="O4191" s="148"/>
      <c r="P4191" s="148"/>
      <c r="Q4191" s="148"/>
      <c r="R4191" s="148"/>
      <c r="S4191" s="148"/>
      <c r="T4191" s="148"/>
      <c r="U4191" s="148"/>
      <c r="V4191" s="148"/>
      <c r="W4191" s="148"/>
      <c r="X4191" s="139">
        <v>2</v>
      </c>
      <c r="Y4191" s="148">
        <v>1000</v>
      </c>
      <c r="Z4191" s="149"/>
      <c r="AA4191" s="148"/>
      <c r="AB4191" s="148"/>
      <c r="AC4191" s="148"/>
      <c r="AD4191" s="148"/>
      <c r="AE4191" s="148"/>
      <c r="AF4191" s="148"/>
      <c r="AG4191" s="148"/>
      <c r="AH4191" s="148"/>
      <c r="AI4191" s="148"/>
      <c r="AJ4191" s="148"/>
      <c r="AK4191" s="148"/>
      <c r="AL4191" s="139">
        <v>0</v>
      </c>
      <c r="AM4191" s="139">
        <v>0</v>
      </c>
      <c r="AN4191" s="148">
        <f t="shared" si="586"/>
        <v>1000</v>
      </c>
      <c r="AO4191" s="148">
        <f t="shared" si="587"/>
        <v>14</v>
      </c>
      <c r="AP4191" s="148">
        <v>11</v>
      </c>
      <c r="AQ4191" s="140">
        <v>11</v>
      </c>
      <c r="AS4191" s="42">
        <f t="shared" si="588"/>
        <v>901.36868963479253</v>
      </c>
      <c r="AT4191" s="101">
        <f t="shared" si="589"/>
        <v>0</v>
      </c>
      <c r="AU4191" s="42">
        <f t="shared" si="590"/>
        <v>901.36868963479253</v>
      </c>
      <c r="AV4191" s="42">
        <f t="shared" si="591"/>
        <v>2955.5419746794573</v>
      </c>
      <c r="AW4191" s="102">
        <f t="shared" si="592"/>
        <v>431</v>
      </c>
      <c r="AX4191" s="43">
        <f t="shared" si="585"/>
        <v>0.75</v>
      </c>
      <c r="AY4191" s="43" t="str">
        <f t="shared" si="593"/>
        <v>UTGS</v>
      </c>
    </row>
    <row r="4192" spans="1:51" hidden="1" x14ac:dyDescent="0.2">
      <c r="A4192" s="38">
        <v>4185</v>
      </c>
      <c r="B4192" t="s">
        <v>362</v>
      </c>
      <c r="C4192" t="s">
        <v>289</v>
      </c>
      <c r="D4192">
        <v>550</v>
      </c>
      <c r="E4192" t="s">
        <v>1245</v>
      </c>
      <c r="F4192">
        <v>2</v>
      </c>
      <c r="G4192" t="str">
        <f>LOOKUP(F4192,{0,6,45},{"F","L","H"})</f>
        <v>F</v>
      </c>
      <c r="H4192" t="s">
        <v>5622</v>
      </c>
      <c r="I4192" s="43" t="str">
        <f>IFERROR(VLOOKUP(#REF!,#REF!,2,FALSE),"No")</f>
        <v>No</v>
      </c>
      <c r="J4192" s="139">
        <v>0.75</v>
      </c>
      <c r="K4192" s="148">
        <v>52</v>
      </c>
      <c r="L4192" s="148"/>
      <c r="M4192" s="148"/>
      <c r="N4192" s="148"/>
      <c r="O4192" s="148"/>
      <c r="P4192" s="148"/>
      <c r="Q4192" s="148"/>
      <c r="R4192" s="148"/>
      <c r="S4192" s="148"/>
      <c r="T4192" s="148"/>
      <c r="U4192" s="148"/>
      <c r="V4192" s="148"/>
      <c r="W4192" s="148"/>
      <c r="X4192" s="139">
        <v>1.25</v>
      </c>
      <c r="Y4192" s="148">
        <v>70.09</v>
      </c>
      <c r="Z4192" s="148">
        <v>2</v>
      </c>
      <c r="AA4192" s="148">
        <v>929.91</v>
      </c>
      <c r="AB4192" s="148"/>
      <c r="AC4192" s="148"/>
      <c r="AD4192" s="148"/>
      <c r="AE4192" s="148"/>
      <c r="AF4192" s="148"/>
      <c r="AG4192" s="148"/>
      <c r="AH4192" s="148"/>
      <c r="AI4192" s="148"/>
      <c r="AJ4192" s="148"/>
      <c r="AK4192" s="148"/>
      <c r="AL4192" s="139">
        <v>0</v>
      </c>
      <c r="AM4192" s="139">
        <v>0</v>
      </c>
      <c r="AN4192" s="148">
        <f t="shared" si="586"/>
        <v>1000</v>
      </c>
      <c r="AO4192" s="148">
        <f t="shared" si="587"/>
        <v>52</v>
      </c>
      <c r="AP4192" s="148">
        <v>2</v>
      </c>
      <c r="AQ4192" s="140">
        <v>20</v>
      </c>
      <c r="AS4192" s="42">
        <f t="shared" si="588"/>
        <v>3347.9408472149435</v>
      </c>
      <c r="AT4192" s="101">
        <f t="shared" si="589"/>
        <v>0</v>
      </c>
      <c r="AU4192" s="42">
        <f t="shared" si="590"/>
        <v>3347.9408472149435</v>
      </c>
      <c r="AV4192" s="42">
        <f t="shared" si="591"/>
        <v>1628.0012360737016</v>
      </c>
      <c r="AW4192" s="102">
        <f t="shared" si="592"/>
        <v>585.0096169344007</v>
      </c>
      <c r="AX4192" s="43">
        <f t="shared" si="585"/>
        <v>0.75</v>
      </c>
      <c r="AY4192" s="43" t="str">
        <f t="shared" si="593"/>
        <v>UTGS</v>
      </c>
    </row>
    <row r="4193" spans="1:51" hidden="1" x14ac:dyDescent="0.2">
      <c r="A4193" s="38">
        <v>4186</v>
      </c>
      <c r="B4193" t="s">
        <v>362</v>
      </c>
      <c r="C4193" t="s">
        <v>289</v>
      </c>
      <c r="D4193">
        <v>550</v>
      </c>
      <c r="E4193" t="s">
        <v>1245</v>
      </c>
      <c r="F4193">
        <v>2</v>
      </c>
      <c r="G4193" t="str">
        <f>LOOKUP(F4193,{0,6,45},{"F","L","H"})</f>
        <v>F</v>
      </c>
      <c r="H4193" t="s">
        <v>5623</v>
      </c>
      <c r="I4193" s="43" t="str">
        <f>IFERROR(VLOOKUP(#REF!,#REF!,2,FALSE),"No")</f>
        <v>No</v>
      </c>
      <c r="J4193" s="139">
        <v>0.75</v>
      </c>
      <c r="K4193" s="148">
        <v>17</v>
      </c>
      <c r="L4193" s="148">
        <v>1.25</v>
      </c>
      <c r="M4193" s="148">
        <v>1</v>
      </c>
      <c r="N4193" s="148"/>
      <c r="O4193" s="148"/>
      <c r="P4193" s="148"/>
      <c r="Q4193" s="148"/>
      <c r="R4193" s="148"/>
      <c r="S4193" s="148"/>
      <c r="T4193" s="148"/>
      <c r="U4193" s="148"/>
      <c r="V4193" s="148"/>
      <c r="W4193" s="148"/>
      <c r="X4193" s="139">
        <v>1.25</v>
      </c>
      <c r="Y4193" s="148">
        <v>155.31</v>
      </c>
      <c r="Z4193" s="148">
        <v>2</v>
      </c>
      <c r="AA4193" s="148">
        <v>735.17</v>
      </c>
      <c r="AB4193" s="148">
        <v>4</v>
      </c>
      <c r="AC4193" s="148">
        <v>109.52</v>
      </c>
      <c r="AD4193" s="148"/>
      <c r="AE4193" s="148"/>
      <c r="AF4193" s="148"/>
      <c r="AG4193" s="148"/>
      <c r="AH4193" s="148"/>
      <c r="AI4193" s="148"/>
      <c r="AJ4193" s="148"/>
      <c r="AK4193" s="148"/>
      <c r="AL4193" s="139">
        <v>0</v>
      </c>
      <c r="AM4193" s="139">
        <v>0</v>
      </c>
      <c r="AN4193" s="148">
        <f t="shared" si="586"/>
        <v>1000</v>
      </c>
      <c r="AO4193" s="148">
        <f t="shared" si="587"/>
        <v>18</v>
      </c>
      <c r="AP4193" s="148">
        <v>4</v>
      </c>
      <c r="AQ4193" s="140">
        <v>52</v>
      </c>
      <c r="AS4193" s="42">
        <f t="shared" si="588"/>
        <v>1169.032600959019</v>
      </c>
      <c r="AT4193" s="101">
        <f t="shared" si="589"/>
        <v>0</v>
      </c>
      <c r="AU4193" s="42">
        <f t="shared" si="590"/>
        <v>1169.032600959019</v>
      </c>
      <c r="AV4193" s="42">
        <f t="shared" si="591"/>
        <v>642.40263695142369</v>
      </c>
      <c r="AW4193" s="102">
        <f t="shared" si="592"/>
        <v>585.0096169344007</v>
      </c>
      <c r="AX4193" s="43">
        <f t="shared" si="585"/>
        <v>0.75</v>
      </c>
      <c r="AY4193" s="43" t="str">
        <f t="shared" si="593"/>
        <v>UTGS</v>
      </c>
    </row>
    <row r="4194" spans="1:51" hidden="1" x14ac:dyDescent="0.2">
      <c r="A4194" s="38">
        <v>4187</v>
      </c>
      <c r="B4194" t="s">
        <v>362</v>
      </c>
      <c r="C4194" t="s">
        <v>289</v>
      </c>
      <c r="D4194">
        <v>320</v>
      </c>
      <c r="E4194" t="s">
        <v>1245</v>
      </c>
      <c r="F4194">
        <v>0.25</v>
      </c>
      <c r="G4194" t="str">
        <f>LOOKUP(F4194,{0,6,45},{"F","L","H"})</f>
        <v>F</v>
      </c>
      <c r="H4194" t="s">
        <v>5624</v>
      </c>
      <c r="I4194" s="43" t="str">
        <f>IFERROR(VLOOKUP(#REF!,#REF!,2,FALSE),"No")</f>
        <v>No</v>
      </c>
      <c r="J4194" s="139">
        <v>0.75</v>
      </c>
      <c r="K4194" s="148">
        <v>71</v>
      </c>
      <c r="L4194" s="148"/>
      <c r="M4194" s="148"/>
      <c r="N4194" s="148"/>
      <c r="O4194" s="148"/>
      <c r="P4194" s="148"/>
      <c r="Q4194" s="148"/>
      <c r="R4194" s="148"/>
      <c r="S4194" s="148"/>
      <c r="T4194" s="148"/>
      <c r="U4194" s="148"/>
      <c r="V4194" s="148"/>
      <c r="W4194" s="148"/>
      <c r="X4194" s="139">
        <v>2</v>
      </c>
      <c r="Y4194" s="148">
        <v>1000</v>
      </c>
      <c r="Z4194" s="148"/>
      <c r="AA4194" s="148"/>
      <c r="AB4194" s="148"/>
      <c r="AC4194" s="148"/>
      <c r="AD4194" s="148"/>
      <c r="AE4194" s="148"/>
      <c r="AF4194" s="148"/>
      <c r="AG4194" s="148"/>
      <c r="AH4194" s="148"/>
      <c r="AI4194" s="148"/>
      <c r="AJ4194" s="148"/>
      <c r="AK4194" s="148"/>
      <c r="AL4194" s="139">
        <v>0</v>
      </c>
      <c r="AM4194" s="139">
        <v>0</v>
      </c>
      <c r="AN4194" s="148">
        <f t="shared" si="586"/>
        <v>1000</v>
      </c>
      <c r="AO4194" s="148">
        <f t="shared" si="587"/>
        <v>71</v>
      </c>
      <c r="AP4194" s="148">
        <v>9</v>
      </c>
      <c r="AQ4194" s="140">
        <v>9</v>
      </c>
      <c r="AS4194" s="42">
        <f t="shared" si="588"/>
        <v>4571.2269260050189</v>
      </c>
      <c r="AT4194" s="101">
        <f t="shared" si="589"/>
        <v>0</v>
      </c>
      <c r="AU4194" s="42">
        <f t="shared" si="590"/>
        <v>4571.2269260050189</v>
      </c>
      <c r="AV4194" s="42">
        <f t="shared" si="591"/>
        <v>3612.3290801637813</v>
      </c>
      <c r="AW4194" s="102">
        <f t="shared" si="592"/>
        <v>431</v>
      </c>
      <c r="AX4194" s="43">
        <f t="shared" si="585"/>
        <v>0.75</v>
      </c>
      <c r="AY4194" s="43" t="str">
        <f t="shared" si="593"/>
        <v>UTGS</v>
      </c>
    </row>
    <row r="4195" spans="1:51" hidden="1" x14ac:dyDescent="0.2">
      <c r="A4195" s="38">
        <v>4188</v>
      </c>
      <c r="B4195" t="s">
        <v>362</v>
      </c>
      <c r="C4195" t="s">
        <v>289</v>
      </c>
      <c r="D4195">
        <v>550</v>
      </c>
      <c r="E4195" t="s">
        <v>1245</v>
      </c>
      <c r="F4195">
        <v>2</v>
      </c>
      <c r="G4195" t="str">
        <f>LOOKUP(F4195,{0,6,45},{"F","L","H"})</f>
        <v>F</v>
      </c>
      <c r="H4195" t="s">
        <v>5625</v>
      </c>
      <c r="I4195" s="43" t="str">
        <f>IFERROR(VLOOKUP(#REF!,#REF!,2,FALSE),"No")</f>
        <v>No</v>
      </c>
      <c r="J4195" s="139">
        <v>0.75</v>
      </c>
      <c r="K4195" s="148">
        <v>33</v>
      </c>
      <c r="L4195" s="148"/>
      <c r="M4195" s="148"/>
      <c r="N4195" s="148"/>
      <c r="O4195" s="148"/>
      <c r="P4195" s="148"/>
      <c r="Q4195" s="148"/>
      <c r="R4195" s="148"/>
      <c r="S4195" s="148"/>
      <c r="T4195" s="148"/>
      <c r="U4195" s="148"/>
      <c r="V4195" s="148"/>
      <c r="W4195" s="148"/>
      <c r="X4195" s="139">
        <v>0.75</v>
      </c>
      <c r="Y4195" s="148">
        <v>229.23</v>
      </c>
      <c r="Z4195" s="149">
        <v>2</v>
      </c>
      <c r="AA4195" s="148">
        <v>679.49</v>
      </c>
      <c r="AB4195" s="148">
        <v>4</v>
      </c>
      <c r="AC4195" s="148">
        <v>11</v>
      </c>
      <c r="AD4195" s="148">
        <v>6</v>
      </c>
      <c r="AE4195" s="148">
        <v>1</v>
      </c>
      <c r="AF4195" s="148">
        <v>8</v>
      </c>
      <c r="AG4195" s="148">
        <v>79.27</v>
      </c>
      <c r="AH4195" s="148"/>
      <c r="AI4195" s="148"/>
      <c r="AJ4195" s="148"/>
      <c r="AK4195" s="148"/>
      <c r="AL4195" s="139">
        <v>0</v>
      </c>
      <c r="AM4195" s="139">
        <v>0</v>
      </c>
      <c r="AN4195" s="148">
        <f t="shared" si="586"/>
        <v>999.99</v>
      </c>
      <c r="AO4195" s="148">
        <f t="shared" si="587"/>
        <v>33</v>
      </c>
      <c r="AP4195" s="148">
        <v>10</v>
      </c>
      <c r="AQ4195" s="140">
        <v>64</v>
      </c>
      <c r="AS4195" s="42">
        <f t="shared" si="588"/>
        <v>2124.6547684248681</v>
      </c>
      <c r="AT4195" s="101">
        <f t="shared" si="589"/>
        <v>0</v>
      </c>
      <c r="AU4195" s="42">
        <f t="shared" si="590"/>
        <v>2124.6547684248681</v>
      </c>
      <c r="AV4195" s="42">
        <f t="shared" si="591"/>
        <v>586.75534081026274</v>
      </c>
      <c r="AW4195" s="102">
        <f t="shared" si="592"/>
        <v>585.0096169344007</v>
      </c>
      <c r="AX4195" s="43">
        <f t="shared" si="585"/>
        <v>0.75</v>
      </c>
      <c r="AY4195" s="43" t="str">
        <f t="shared" si="593"/>
        <v>UTGS</v>
      </c>
    </row>
    <row r="4196" spans="1:51" hidden="1" x14ac:dyDescent="0.2">
      <c r="A4196" s="38">
        <v>4189</v>
      </c>
      <c r="B4196" t="s">
        <v>362</v>
      </c>
      <c r="C4196" t="s">
        <v>289</v>
      </c>
      <c r="D4196">
        <v>550</v>
      </c>
      <c r="E4196" t="s">
        <v>1245</v>
      </c>
      <c r="F4196">
        <v>2</v>
      </c>
      <c r="G4196" t="str">
        <f>LOOKUP(F4196,{0,6,45},{"F","L","H"})</f>
        <v>F</v>
      </c>
      <c r="H4196" t="s">
        <v>5626</v>
      </c>
      <c r="I4196" s="43" t="str">
        <f>IFERROR(VLOOKUP(#REF!,#REF!,2,FALSE),"No")</f>
        <v>No</v>
      </c>
      <c r="J4196" s="139">
        <v>0.75</v>
      </c>
      <c r="K4196" s="148">
        <v>66</v>
      </c>
      <c r="L4196" s="148"/>
      <c r="M4196" s="148"/>
      <c r="N4196" s="148"/>
      <c r="O4196" s="148"/>
      <c r="P4196" s="148"/>
      <c r="Q4196" s="148"/>
      <c r="R4196" s="148"/>
      <c r="S4196" s="148"/>
      <c r="T4196" s="148"/>
      <c r="U4196" s="148"/>
      <c r="V4196" s="148"/>
      <c r="W4196" s="148"/>
      <c r="X4196" s="139">
        <v>0.75</v>
      </c>
      <c r="Y4196" s="148">
        <v>261.57</v>
      </c>
      <c r="Z4196" s="148">
        <v>2</v>
      </c>
      <c r="AA4196" s="148">
        <v>721.48</v>
      </c>
      <c r="AB4196" s="148">
        <v>4</v>
      </c>
      <c r="AC4196" s="148">
        <v>11</v>
      </c>
      <c r="AD4196" s="148">
        <v>6</v>
      </c>
      <c r="AE4196" s="148">
        <v>1</v>
      </c>
      <c r="AF4196" s="148">
        <v>8</v>
      </c>
      <c r="AG4196" s="148">
        <v>4.95</v>
      </c>
      <c r="AH4196" s="148"/>
      <c r="AI4196" s="148"/>
      <c r="AJ4196" s="148"/>
      <c r="AK4196" s="148"/>
      <c r="AL4196" s="139">
        <v>0</v>
      </c>
      <c r="AM4196" s="139">
        <v>0</v>
      </c>
      <c r="AN4196" s="148">
        <f t="shared" si="586"/>
        <v>1000</v>
      </c>
      <c r="AO4196" s="148">
        <f t="shared" si="587"/>
        <v>66</v>
      </c>
      <c r="AP4196" s="148">
        <v>12</v>
      </c>
      <c r="AQ4196" s="140">
        <v>80</v>
      </c>
      <c r="AS4196" s="42">
        <f t="shared" si="588"/>
        <v>4249.3095368497361</v>
      </c>
      <c r="AT4196" s="101">
        <f t="shared" si="589"/>
        <v>0</v>
      </c>
      <c r="AU4196" s="42">
        <f t="shared" si="590"/>
        <v>4249.3095368497361</v>
      </c>
      <c r="AV4196" s="42">
        <f t="shared" si="591"/>
        <v>434.99669151842545</v>
      </c>
      <c r="AW4196" s="102">
        <f t="shared" si="592"/>
        <v>585.0096169344007</v>
      </c>
      <c r="AX4196" s="43">
        <f t="shared" si="585"/>
        <v>0.75</v>
      </c>
      <c r="AY4196" s="43" t="str">
        <f t="shared" si="593"/>
        <v>UTGS</v>
      </c>
    </row>
    <row r="4197" spans="1:51" hidden="1" x14ac:dyDescent="0.2">
      <c r="A4197" s="38">
        <v>4190</v>
      </c>
      <c r="B4197" t="s">
        <v>362</v>
      </c>
      <c r="C4197" t="s">
        <v>289</v>
      </c>
      <c r="D4197">
        <v>320</v>
      </c>
      <c r="E4197" t="s">
        <v>1223</v>
      </c>
      <c r="F4197">
        <v>0.25</v>
      </c>
      <c r="G4197" t="str">
        <f>LOOKUP(F4197,{0,6,45},{"F","L","H"})</f>
        <v>F</v>
      </c>
      <c r="H4197" t="s">
        <v>5627</v>
      </c>
      <c r="I4197" s="43" t="str">
        <f>IFERROR(VLOOKUP(#REF!,#REF!,2,FALSE),"No")</f>
        <v>No</v>
      </c>
      <c r="J4197" s="139">
        <v>0.75</v>
      </c>
      <c r="K4197" s="148">
        <v>42</v>
      </c>
      <c r="L4197" s="148"/>
      <c r="M4197" s="148"/>
      <c r="N4197" s="148"/>
      <c r="O4197" s="148"/>
      <c r="P4197" s="148"/>
      <c r="Q4197" s="148"/>
      <c r="R4197" s="148"/>
      <c r="S4197" s="148"/>
      <c r="T4197" s="148"/>
      <c r="U4197" s="148"/>
      <c r="V4197" s="148"/>
      <c r="W4197" s="148"/>
      <c r="X4197" s="139">
        <v>2</v>
      </c>
      <c r="Y4197" s="148">
        <v>1000</v>
      </c>
      <c r="Z4197" s="149"/>
      <c r="AA4197" s="148"/>
      <c r="AB4197" s="148"/>
      <c r="AC4197" s="148"/>
      <c r="AD4197" s="148"/>
      <c r="AE4197" s="148"/>
      <c r="AF4197" s="148"/>
      <c r="AG4197" s="148"/>
      <c r="AH4197" s="148"/>
      <c r="AI4197" s="148"/>
      <c r="AJ4197" s="148"/>
      <c r="AK4197" s="148"/>
      <c r="AL4197" s="139">
        <v>0</v>
      </c>
      <c r="AM4197" s="139">
        <v>0</v>
      </c>
      <c r="AN4197" s="148">
        <f t="shared" si="586"/>
        <v>1000</v>
      </c>
      <c r="AO4197" s="148">
        <f t="shared" si="587"/>
        <v>42</v>
      </c>
      <c r="AP4197" s="148">
        <v>4</v>
      </c>
      <c r="AQ4197" s="140">
        <v>4</v>
      </c>
      <c r="AS4197" s="42">
        <f t="shared" si="588"/>
        <v>2704.1060689043775</v>
      </c>
      <c r="AT4197" s="101">
        <f t="shared" si="589"/>
        <v>0</v>
      </c>
      <c r="AU4197" s="42">
        <f t="shared" si="590"/>
        <v>2704.1060689043775</v>
      </c>
      <c r="AV4197" s="42">
        <f t="shared" si="591"/>
        <v>8127.740430368508</v>
      </c>
      <c r="AW4197" s="102">
        <f t="shared" si="592"/>
        <v>431</v>
      </c>
      <c r="AX4197" s="43">
        <f t="shared" si="585"/>
        <v>0.75</v>
      </c>
      <c r="AY4197" s="43" t="str">
        <f t="shared" si="593"/>
        <v>UTGS</v>
      </c>
    </row>
    <row r="4198" spans="1:51" hidden="1" x14ac:dyDescent="0.2">
      <c r="A4198" s="38">
        <v>4191</v>
      </c>
      <c r="B4198" t="s">
        <v>5806</v>
      </c>
      <c r="C4198" t="s">
        <v>5746</v>
      </c>
      <c r="D4198">
        <v>5550</v>
      </c>
      <c r="E4198" t="s">
        <v>198</v>
      </c>
      <c r="F4198">
        <v>2</v>
      </c>
      <c r="G4198" t="str">
        <f>LOOKUP(F4198,{0,6,45},{"F","L","H"})</f>
        <v>F</v>
      </c>
      <c r="H4198" t="s">
        <v>1782</v>
      </c>
      <c r="I4198" s="43" t="str">
        <f>IFERROR(VLOOKUP(#REF!,#REF!,2,FALSE),"No")</f>
        <v>No</v>
      </c>
      <c r="J4198" s="139">
        <v>1.25</v>
      </c>
      <c r="K4198" s="148">
        <v>91</v>
      </c>
      <c r="L4198" s="148"/>
      <c r="M4198" s="148"/>
      <c r="N4198" s="148"/>
      <c r="O4198" s="148"/>
      <c r="P4198" s="148"/>
      <c r="Q4198" s="148"/>
      <c r="R4198" s="148"/>
      <c r="S4198" s="148"/>
      <c r="T4198" s="148"/>
      <c r="U4198" s="148"/>
      <c r="V4198" s="148"/>
      <c r="W4198" s="148"/>
      <c r="X4198" s="139">
        <v>2</v>
      </c>
      <c r="Y4198" s="148">
        <v>241.5</v>
      </c>
      <c r="Z4198" s="148">
        <v>4</v>
      </c>
      <c r="AA4198" s="148">
        <v>170.5</v>
      </c>
      <c r="AB4198" s="148">
        <v>6</v>
      </c>
      <c r="AC4198" s="148">
        <v>588</v>
      </c>
      <c r="AD4198" s="148"/>
      <c r="AE4198" s="148"/>
      <c r="AF4198" s="148"/>
      <c r="AG4198" s="148"/>
      <c r="AH4198" s="148"/>
      <c r="AI4198" s="148"/>
      <c r="AJ4198" s="148"/>
      <c r="AK4198" s="148"/>
      <c r="AL4198" s="139">
        <v>0</v>
      </c>
      <c r="AM4198" s="139">
        <v>0</v>
      </c>
      <c r="AN4198" s="148">
        <f t="shared" si="586"/>
        <v>1000</v>
      </c>
      <c r="AO4198" s="148">
        <f t="shared" si="587"/>
        <v>91</v>
      </c>
      <c r="AP4198" s="148">
        <v>3</v>
      </c>
      <c r="AQ4198" s="140">
        <v>3</v>
      </c>
      <c r="AS4198" s="42">
        <f t="shared" si="588"/>
        <v>6780.7264826261508</v>
      </c>
      <c r="AT4198" s="101">
        <f t="shared" si="589"/>
        <v>0</v>
      </c>
      <c r="AU4198" s="42">
        <f t="shared" si="590"/>
        <v>6780.7264826261508</v>
      </c>
      <c r="AV4198" s="42">
        <f t="shared" si="591"/>
        <v>16638.402240491345</v>
      </c>
      <c r="AW4198" s="102">
        <f t="shared" si="592"/>
        <v>3698.6666666666665</v>
      </c>
      <c r="AX4198" s="43">
        <f t="shared" si="585"/>
        <v>1.25</v>
      </c>
      <c r="AY4198" s="43" t="str">
        <f t="shared" si="593"/>
        <v>UTTSS</v>
      </c>
    </row>
    <row r="4199" spans="1:51" hidden="1" x14ac:dyDescent="0.2">
      <c r="A4199" s="38">
        <v>4192</v>
      </c>
      <c r="B4199" t="s">
        <v>5806</v>
      </c>
      <c r="C4199" t="s">
        <v>292</v>
      </c>
      <c r="D4199">
        <v>2400</v>
      </c>
      <c r="E4199" t="s">
        <v>1917</v>
      </c>
      <c r="F4199">
        <v>2</v>
      </c>
      <c r="G4199" t="str">
        <f>LOOKUP(F4199,{0,6,45},{"F","L","H"})</f>
        <v>F</v>
      </c>
      <c r="H4199" t="s">
        <v>5628</v>
      </c>
      <c r="I4199" s="43" t="str">
        <f>IFERROR(VLOOKUP(#REF!,#REF!,2,FALSE),"No")</f>
        <v>No</v>
      </c>
      <c r="J4199" s="139">
        <v>1.25</v>
      </c>
      <c r="K4199" s="148">
        <v>42</v>
      </c>
      <c r="L4199" s="148"/>
      <c r="M4199" s="148"/>
      <c r="N4199" s="148"/>
      <c r="O4199" s="148"/>
      <c r="P4199" s="148"/>
      <c r="Q4199" s="148"/>
      <c r="R4199" s="148"/>
      <c r="S4199" s="148"/>
      <c r="T4199" s="148"/>
      <c r="U4199" s="148"/>
      <c r="V4199" s="148"/>
      <c r="W4199" s="148"/>
      <c r="X4199" s="139">
        <v>1.25</v>
      </c>
      <c r="Y4199" s="148">
        <v>248.5</v>
      </c>
      <c r="Z4199" s="148">
        <v>2</v>
      </c>
      <c r="AA4199" s="148">
        <v>751.5</v>
      </c>
      <c r="AB4199" s="148"/>
      <c r="AC4199" s="148"/>
      <c r="AD4199" s="148"/>
      <c r="AE4199" s="148"/>
      <c r="AF4199" s="148"/>
      <c r="AG4199" s="148"/>
      <c r="AH4199" s="148"/>
      <c r="AI4199" s="148"/>
      <c r="AJ4199" s="148"/>
      <c r="AK4199" s="148"/>
      <c r="AL4199" s="139">
        <v>0</v>
      </c>
      <c r="AM4199" s="139">
        <v>0</v>
      </c>
      <c r="AN4199" s="148">
        <f t="shared" si="586"/>
        <v>1000</v>
      </c>
      <c r="AO4199" s="148">
        <f t="shared" si="587"/>
        <v>42</v>
      </c>
      <c r="AP4199" s="148">
        <v>17</v>
      </c>
      <c r="AQ4199" s="140">
        <v>17</v>
      </c>
      <c r="AS4199" s="42">
        <f t="shared" si="588"/>
        <v>3129.5660689043775</v>
      </c>
      <c r="AT4199" s="101">
        <f t="shared" si="589"/>
        <v>0</v>
      </c>
      <c r="AU4199" s="42">
        <f t="shared" si="590"/>
        <v>3129.5660689043775</v>
      </c>
      <c r="AV4199" s="42">
        <f t="shared" si="591"/>
        <v>1922.6418659690607</v>
      </c>
      <c r="AW4199" s="102">
        <f t="shared" si="592"/>
        <v>2428.75</v>
      </c>
      <c r="AX4199" s="43">
        <f t="shared" si="585"/>
        <v>1.25</v>
      </c>
      <c r="AY4199" s="43" t="str">
        <f t="shared" si="593"/>
        <v>UTFS</v>
      </c>
    </row>
    <row r="4200" spans="1:51" hidden="1" x14ac:dyDescent="0.2">
      <c r="A4200" s="38">
        <v>4193</v>
      </c>
      <c r="B4200" t="s">
        <v>362</v>
      </c>
      <c r="C4200" t="s">
        <v>289</v>
      </c>
      <c r="D4200">
        <v>320</v>
      </c>
      <c r="E4200" t="s">
        <v>1245</v>
      </c>
      <c r="F4200">
        <v>0.25</v>
      </c>
      <c r="G4200" t="str">
        <f>LOOKUP(F4200,{0,6,45},{"F","L","H"})</f>
        <v>F</v>
      </c>
      <c r="H4200" t="s">
        <v>5629</v>
      </c>
      <c r="I4200" s="43" t="str">
        <f>IFERROR(VLOOKUP(#REF!,#REF!,2,FALSE),"No")</f>
        <v>No</v>
      </c>
      <c r="J4200" s="139">
        <v>0.75</v>
      </c>
      <c r="K4200" s="148">
        <v>28</v>
      </c>
      <c r="L4200" s="148"/>
      <c r="M4200" s="148"/>
      <c r="N4200" s="148"/>
      <c r="O4200" s="148"/>
      <c r="P4200" s="148"/>
      <c r="Q4200" s="148"/>
      <c r="R4200" s="148"/>
      <c r="S4200" s="148"/>
      <c r="T4200" s="148"/>
      <c r="U4200" s="148"/>
      <c r="V4200" s="148"/>
      <c r="W4200" s="148"/>
      <c r="X4200" s="139">
        <v>2</v>
      </c>
      <c r="Y4200" s="148">
        <v>1000</v>
      </c>
      <c r="Z4200" s="148"/>
      <c r="AA4200" s="148"/>
      <c r="AB4200" s="148"/>
      <c r="AC4200" s="148"/>
      <c r="AD4200" s="148"/>
      <c r="AE4200" s="148"/>
      <c r="AF4200" s="148"/>
      <c r="AG4200" s="148"/>
      <c r="AH4200" s="148"/>
      <c r="AI4200" s="148"/>
      <c r="AJ4200" s="148"/>
      <c r="AK4200" s="148"/>
      <c r="AL4200" s="139">
        <v>0</v>
      </c>
      <c r="AM4200" s="139">
        <v>0</v>
      </c>
      <c r="AN4200" s="148">
        <f t="shared" si="586"/>
        <v>1000</v>
      </c>
      <c r="AO4200" s="148">
        <f t="shared" si="587"/>
        <v>28</v>
      </c>
      <c r="AP4200" s="148">
        <v>10</v>
      </c>
      <c r="AQ4200" s="140">
        <v>10</v>
      </c>
      <c r="AS4200" s="42">
        <f t="shared" si="588"/>
        <v>1802.7373792695851</v>
      </c>
      <c r="AT4200" s="101">
        <f t="shared" si="589"/>
        <v>0</v>
      </c>
      <c r="AU4200" s="42">
        <f t="shared" si="590"/>
        <v>1802.7373792695851</v>
      </c>
      <c r="AV4200" s="42">
        <f t="shared" si="591"/>
        <v>3251.0961721474032</v>
      </c>
      <c r="AW4200" s="102">
        <f t="shared" si="592"/>
        <v>431</v>
      </c>
      <c r="AX4200" s="43">
        <f t="shared" si="585"/>
        <v>0.75</v>
      </c>
      <c r="AY4200" s="43" t="str">
        <f t="shared" si="593"/>
        <v>UTGS</v>
      </c>
    </row>
    <row r="4201" spans="1:51" hidden="1" x14ac:dyDescent="0.2">
      <c r="A4201" s="38">
        <v>4194</v>
      </c>
      <c r="B4201" t="s">
        <v>5806</v>
      </c>
      <c r="C4201" t="s">
        <v>292</v>
      </c>
      <c r="D4201">
        <v>6113</v>
      </c>
      <c r="E4201" t="s">
        <v>218</v>
      </c>
      <c r="F4201">
        <v>2</v>
      </c>
      <c r="G4201" t="str">
        <f>LOOKUP(F4201,{0,6,45},{"F","L","H"})</f>
        <v>F</v>
      </c>
      <c r="H4201" t="s">
        <v>5788</v>
      </c>
      <c r="I4201" s="43" t="str">
        <f>IFERROR(VLOOKUP(#REF!,#REF!,2,FALSE),"No")</f>
        <v>No</v>
      </c>
      <c r="J4201" s="139">
        <v>2</v>
      </c>
      <c r="K4201" s="148">
        <v>276</v>
      </c>
      <c r="L4201" s="148"/>
      <c r="M4201" s="148"/>
      <c r="N4201" s="148"/>
      <c r="O4201" s="148"/>
      <c r="P4201" s="148"/>
      <c r="Q4201" s="148"/>
      <c r="R4201" s="148"/>
      <c r="S4201" s="148"/>
      <c r="T4201" s="148"/>
      <c r="U4201" s="148"/>
      <c r="V4201" s="148"/>
      <c r="W4201" s="148"/>
      <c r="X4201" s="139">
        <v>2</v>
      </c>
      <c r="Y4201" s="148">
        <v>55</v>
      </c>
      <c r="Z4201" s="148">
        <v>4</v>
      </c>
      <c r="AA4201" s="148">
        <v>945</v>
      </c>
      <c r="AB4201" s="148"/>
      <c r="AC4201" s="148"/>
      <c r="AD4201" s="148"/>
      <c r="AE4201" s="148"/>
      <c r="AF4201" s="148"/>
      <c r="AG4201" s="148"/>
      <c r="AH4201" s="148"/>
      <c r="AI4201" s="148"/>
      <c r="AJ4201" s="148"/>
      <c r="AK4201" s="148"/>
      <c r="AL4201" s="139">
        <v>0</v>
      </c>
      <c r="AM4201" s="139">
        <v>0</v>
      </c>
      <c r="AN4201" s="148">
        <f t="shared" si="586"/>
        <v>1000</v>
      </c>
      <c r="AO4201" s="148">
        <f t="shared" si="587"/>
        <v>276</v>
      </c>
      <c r="AP4201" s="148">
        <v>1</v>
      </c>
      <c r="AQ4201" s="140">
        <v>2</v>
      </c>
      <c r="AS4201" s="42">
        <f t="shared" si="588"/>
        <v>20143.439881371622</v>
      </c>
      <c r="AT4201" s="101">
        <f t="shared" si="589"/>
        <v>0</v>
      </c>
      <c r="AU4201" s="42">
        <f t="shared" si="590"/>
        <v>20143.439881371622</v>
      </c>
      <c r="AV4201" s="42">
        <f t="shared" si="591"/>
        <v>19643.305860737015</v>
      </c>
      <c r="AW4201" s="102">
        <f t="shared" si="592"/>
        <v>3698.6666666666665</v>
      </c>
      <c r="AX4201" s="43">
        <f t="shared" si="585"/>
        <v>2</v>
      </c>
      <c r="AY4201" s="43" t="str">
        <f t="shared" si="593"/>
        <v>UTFS</v>
      </c>
    </row>
    <row r="4202" spans="1:51" hidden="1" x14ac:dyDescent="0.2">
      <c r="A4202" s="38">
        <v>4195</v>
      </c>
      <c r="B4202" t="s">
        <v>362</v>
      </c>
      <c r="C4202" t="s">
        <v>289</v>
      </c>
      <c r="D4202">
        <v>320</v>
      </c>
      <c r="E4202" t="s">
        <v>1245</v>
      </c>
      <c r="F4202">
        <v>0.25</v>
      </c>
      <c r="G4202" t="str">
        <f>LOOKUP(F4202,{0,6,45},{"F","L","H"})</f>
        <v>F</v>
      </c>
      <c r="H4202" t="s">
        <v>5631</v>
      </c>
      <c r="I4202" s="43" t="str">
        <f>IFERROR(VLOOKUP(#REF!,#REF!,2,FALSE),"No")</f>
        <v>No</v>
      </c>
      <c r="J4202" s="139">
        <v>0.75</v>
      </c>
      <c r="K4202" s="148">
        <v>6</v>
      </c>
      <c r="L4202" s="148">
        <v>1.25</v>
      </c>
      <c r="M4202" s="148">
        <v>132</v>
      </c>
      <c r="N4202" s="148"/>
      <c r="O4202" s="148"/>
      <c r="P4202" s="148"/>
      <c r="Q4202" s="148"/>
      <c r="R4202" s="148"/>
      <c r="S4202" s="148"/>
      <c r="T4202" s="148"/>
      <c r="U4202" s="148"/>
      <c r="V4202" s="148"/>
      <c r="W4202" s="148"/>
      <c r="X4202" s="139">
        <v>2</v>
      </c>
      <c r="Y4202" s="148">
        <v>1000</v>
      </c>
      <c r="Z4202" s="148"/>
      <c r="AA4202" s="148"/>
      <c r="AB4202" s="148"/>
      <c r="AC4202" s="148"/>
      <c r="AD4202" s="148"/>
      <c r="AE4202" s="148"/>
      <c r="AF4202" s="148"/>
      <c r="AG4202" s="148"/>
      <c r="AH4202" s="148"/>
      <c r="AI4202" s="148"/>
      <c r="AJ4202" s="148"/>
      <c r="AK4202" s="148"/>
      <c r="AL4202" s="139">
        <v>0</v>
      </c>
      <c r="AM4202" s="139">
        <v>0</v>
      </c>
      <c r="AN4202" s="148">
        <f t="shared" si="586"/>
        <v>1000</v>
      </c>
      <c r="AO4202" s="148">
        <f t="shared" si="587"/>
        <v>138</v>
      </c>
      <c r="AP4202" s="148">
        <v>10</v>
      </c>
      <c r="AQ4202" s="140">
        <v>35</v>
      </c>
      <c r="AS4202" s="42">
        <f t="shared" si="588"/>
        <v>10222.079940685811</v>
      </c>
      <c r="AT4202" s="101">
        <f t="shared" si="589"/>
        <v>0</v>
      </c>
      <c r="AU4202" s="42">
        <f t="shared" si="590"/>
        <v>10222.079940685811</v>
      </c>
      <c r="AV4202" s="42">
        <f t="shared" si="591"/>
        <v>928.8846206135438</v>
      </c>
      <c r="AW4202" s="102">
        <f t="shared" si="592"/>
        <v>431</v>
      </c>
      <c r="AX4202" s="43">
        <f t="shared" si="585"/>
        <v>0.75</v>
      </c>
      <c r="AY4202" s="43" t="str">
        <f t="shared" si="593"/>
        <v>UTGS</v>
      </c>
    </row>
    <row r="4203" spans="1:51" hidden="1" x14ac:dyDescent="0.2">
      <c r="A4203" s="38">
        <v>4196</v>
      </c>
      <c r="B4203" t="s">
        <v>362</v>
      </c>
      <c r="C4203" t="s">
        <v>289</v>
      </c>
      <c r="D4203">
        <v>320</v>
      </c>
      <c r="E4203" t="s">
        <v>1245</v>
      </c>
      <c r="F4203">
        <v>0.25</v>
      </c>
      <c r="G4203" t="str">
        <f>LOOKUP(F4203,{0,6,45},{"F","L","H"})</f>
        <v>F</v>
      </c>
      <c r="H4203" t="s">
        <v>5632</v>
      </c>
      <c r="I4203" s="43" t="str">
        <f>IFERROR(VLOOKUP(#REF!,#REF!,2,FALSE),"No")</f>
        <v>No</v>
      </c>
      <c r="J4203" s="139">
        <v>0.75</v>
      </c>
      <c r="K4203" s="148">
        <v>59</v>
      </c>
      <c r="L4203" s="148"/>
      <c r="M4203" s="148"/>
      <c r="N4203" s="148"/>
      <c r="O4203" s="148"/>
      <c r="P4203" s="148"/>
      <c r="Q4203" s="148"/>
      <c r="R4203" s="148"/>
      <c r="S4203" s="148"/>
      <c r="T4203" s="148"/>
      <c r="U4203" s="148"/>
      <c r="V4203" s="148"/>
      <c r="W4203" s="148"/>
      <c r="X4203" s="139">
        <v>2</v>
      </c>
      <c r="Y4203" s="148">
        <v>966.21</v>
      </c>
      <c r="Z4203" s="148">
        <v>4</v>
      </c>
      <c r="AA4203" s="148">
        <v>33.79</v>
      </c>
      <c r="AB4203" s="148"/>
      <c r="AC4203" s="148"/>
      <c r="AD4203" s="148"/>
      <c r="AE4203" s="148"/>
      <c r="AF4203" s="148"/>
      <c r="AG4203" s="148"/>
      <c r="AH4203" s="148"/>
      <c r="AI4203" s="148"/>
      <c r="AJ4203" s="148"/>
      <c r="AK4203" s="148"/>
      <c r="AL4203" s="139">
        <v>0</v>
      </c>
      <c r="AM4203" s="139">
        <v>0</v>
      </c>
      <c r="AN4203" s="148">
        <f t="shared" si="586"/>
        <v>1000</v>
      </c>
      <c r="AO4203" s="148">
        <f t="shared" si="587"/>
        <v>59</v>
      </c>
      <c r="AP4203" s="148">
        <v>14</v>
      </c>
      <c r="AQ4203" s="140">
        <v>14</v>
      </c>
      <c r="AS4203" s="42">
        <f t="shared" si="588"/>
        <v>3798.6251920323398</v>
      </c>
      <c r="AT4203" s="101">
        <f t="shared" si="589"/>
        <v>0</v>
      </c>
      <c r="AU4203" s="42">
        <f t="shared" si="590"/>
        <v>3798.6251920323398</v>
      </c>
      <c r="AV4203" s="42">
        <f t="shared" si="591"/>
        <v>2339.5168586767168</v>
      </c>
      <c r="AW4203" s="102">
        <f t="shared" si="592"/>
        <v>431</v>
      </c>
      <c r="AX4203" s="43">
        <f t="shared" si="585"/>
        <v>0.75</v>
      </c>
      <c r="AY4203" s="43" t="str">
        <f t="shared" si="593"/>
        <v>UTGS</v>
      </c>
    </row>
    <row r="4204" spans="1:51" hidden="1" x14ac:dyDescent="0.2">
      <c r="A4204" s="38">
        <v>4197</v>
      </c>
      <c r="B4204" t="s">
        <v>5806</v>
      </c>
      <c r="C4204" t="s">
        <v>289</v>
      </c>
      <c r="D4204">
        <v>64550</v>
      </c>
      <c r="E4204" t="s">
        <v>197</v>
      </c>
      <c r="F4204">
        <v>45</v>
      </c>
      <c r="G4204" t="str">
        <f>LOOKUP(F4204,{0,6,45},{"F","L","H"})</f>
        <v>H</v>
      </c>
      <c r="H4204" t="s">
        <v>1784</v>
      </c>
      <c r="I4204" s="43" t="str">
        <f>IFERROR(VLOOKUP(#REF!,#REF!,2,FALSE),"No")</f>
        <v>No</v>
      </c>
      <c r="J4204" s="139">
        <v>4</v>
      </c>
      <c r="K4204" s="148">
        <v>176</v>
      </c>
      <c r="L4204" s="148"/>
      <c r="M4204" s="148"/>
      <c r="N4204" s="148"/>
      <c r="O4204" s="148"/>
      <c r="P4204" s="148"/>
      <c r="Q4204" s="148"/>
      <c r="R4204" s="148"/>
      <c r="S4204" s="148"/>
      <c r="T4204" s="148"/>
      <c r="U4204" s="148"/>
      <c r="V4204" s="148"/>
      <c r="W4204" s="148"/>
      <c r="X4204" s="139">
        <v>2</v>
      </c>
      <c r="Y4204" s="148">
        <v>237</v>
      </c>
      <c r="Z4204" s="148">
        <v>4</v>
      </c>
      <c r="AA4204" s="148">
        <v>763</v>
      </c>
      <c r="AB4204" s="148"/>
      <c r="AC4204" s="148"/>
      <c r="AD4204" s="148"/>
      <c r="AE4204" s="148"/>
      <c r="AF4204" s="148"/>
      <c r="AG4204" s="148"/>
      <c r="AH4204" s="148"/>
      <c r="AI4204" s="148"/>
      <c r="AJ4204" s="148"/>
      <c r="AK4204" s="148"/>
      <c r="AL4204" s="139">
        <v>0</v>
      </c>
      <c r="AM4204" s="139">
        <v>0</v>
      </c>
      <c r="AN4204" s="148">
        <f t="shared" si="586"/>
        <v>1000</v>
      </c>
      <c r="AO4204" s="148">
        <f t="shared" si="587"/>
        <v>176</v>
      </c>
      <c r="AP4204" s="148">
        <v>3</v>
      </c>
      <c r="AQ4204" s="140">
        <v>3</v>
      </c>
      <c r="AS4204" s="42">
        <f t="shared" si="588"/>
        <v>13471.652098265962</v>
      </c>
      <c r="AT4204" s="101">
        <f t="shared" si="589"/>
        <v>0</v>
      </c>
      <c r="AU4204" s="42">
        <f t="shared" si="590"/>
        <v>13471.652098265962</v>
      </c>
      <c r="AV4204" s="42">
        <f t="shared" si="591"/>
        <v>12660.557240491346</v>
      </c>
      <c r="AW4204" s="102">
        <f t="shared" si="592"/>
        <v>113197.0366366282</v>
      </c>
      <c r="AX4204" s="43">
        <f t="shared" si="585"/>
        <v>4</v>
      </c>
      <c r="AY4204" s="43" t="str">
        <f t="shared" si="593"/>
        <v>UTGS</v>
      </c>
    </row>
    <row r="4205" spans="1:51" hidden="1" x14ac:dyDescent="0.2">
      <c r="A4205" s="38">
        <v>4198</v>
      </c>
      <c r="B4205" t="s">
        <v>362</v>
      </c>
      <c r="C4205" t="s">
        <v>289</v>
      </c>
      <c r="D4205">
        <v>320</v>
      </c>
      <c r="E4205" t="s">
        <v>1245</v>
      </c>
      <c r="F4205">
        <v>0.25</v>
      </c>
      <c r="G4205" t="str">
        <f>LOOKUP(F4205,{0,6,45},{"F","L","H"})</f>
        <v>F</v>
      </c>
      <c r="H4205" t="s">
        <v>5633</v>
      </c>
      <c r="I4205" s="43" t="str">
        <f>IFERROR(VLOOKUP(#REF!,#REF!,2,FALSE),"No")</f>
        <v>No</v>
      </c>
      <c r="J4205" s="139">
        <v>0.75</v>
      </c>
      <c r="K4205" s="148">
        <v>8</v>
      </c>
      <c r="L4205" s="148"/>
      <c r="M4205" s="148"/>
      <c r="N4205" s="148"/>
      <c r="O4205" s="148"/>
      <c r="P4205" s="148"/>
      <c r="Q4205" s="148"/>
      <c r="R4205" s="148"/>
      <c r="S4205" s="148"/>
      <c r="T4205" s="148"/>
      <c r="U4205" s="148"/>
      <c r="V4205" s="148"/>
      <c r="W4205" s="148"/>
      <c r="X4205" s="139">
        <v>2</v>
      </c>
      <c r="Y4205" s="148">
        <v>1000</v>
      </c>
      <c r="Z4205" s="148"/>
      <c r="AA4205" s="148"/>
      <c r="AB4205" s="148"/>
      <c r="AC4205" s="148"/>
      <c r="AD4205" s="148"/>
      <c r="AE4205" s="148"/>
      <c r="AF4205" s="148"/>
      <c r="AG4205" s="148"/>
      <c r="AH4205" s="148"/>
      <c r="AI4205" s="148"/>
      <c r="AJ4205" s="148"/>
      <c r="AK4205" s="148"/>
      <c r="AL4205" s="139">
        <v>0</v>
      </c>
      <c r="AM4205" s="139">
        <v>0</v>
      </c>
      <c r="AN4205" s="148">
        <f t="shared" si="586"/>
        <v>1000</v>
      </c>
      <c r="AO4205" s="148">
        <f t="shared" si="587"/>
        <v>8</v>
      </c>
      <c r="AP4205" s="148">
        <v>15</v>
      </c>
      <c r="AQ4205" s="140">
        <v>15</v>
      </c>
      <c r="AS4205" s="42">
        <f t="shared" si="588"/>
        <v>515.06782264845288</v>
      </c>
      <c r="AT4205" s="101">
        <f t="shared" si="589"/>
        <v>0</v>
      </c>
      <c r="AU4205" s="42">
        <f t="shared" si="590"/>
        <v>515.06782264845288</v>
      </c>
      <c r="AV4205" s="42">
        <f t="shared" si="591"/>
        <v>2167.3974480982688</v>
      </c>
      <c r="AW4205" s="102">
        <f t="shared" si="592"/>
        <v>431</v>
      </c>
      <c r="AX4205" s="43">
        <f t="shared" si="585"/>
        <v>0.75</v>
      </c>
      <c r="AY4205" s="43" t="str">
        <f t="shared" si="593"/>
        <v>UTGS</v>
      </c>
    </row>
    <row r="4206" spans="1:51" hidden="1" x14ac:dyDescent="0.2">
      <c r="A4206" s="38">
        <v>4199</v>
      </c>
      <c r="B4206" t="s">
        <v>362</v>
      </c>
      <c r="C4206" t="s">
        <v>289</v>
      </c>
      <c r="D4206">
        <v>325</v>
      </c>
      <c r="E4206" t="s">
        <v>2167</v>
      </c>
      <c r="F4206">
        <v>0.25</v>
      </c>
      <c r="G4206" t="str">
        <f>LOOKUP(F4206,{0,6,45},{"F","L","H"})</f>
        <v>F</v>
      </c>
      <c r="H4206" t="s">
        <v>5634</v>
      </c>
      <c r="I4206" s="43" t="str">
        <f>IFERROR(VLOOKUP(#REF!,#REF!,2,FALSE),"No")</f>
        <v>No</v>
      </c>
      <c r="J4206" s="139">
        <v>0.75</v>
      </c>
      <c r="K4206" s="148">
        <v>24</v>
      </c>
      <c r="L4206" s="148"/>
      <c r="M4206" s="148"/>
      <c r="N4206" s="148"/>
      <c r="O4206" s="148"/>
      <c r="P4206" s="148"/>
      <c r="Q4206" s="148"/>
      <c r="R4206" s="148"/>
      <c r="S4206" s="148"/>
      <c r="T4206" s="148"/>
      <c r="U4206" s="148"/>
      <c r="V4206" s="148"/>
      <c r="W4206" s="148"/>
      <c r="X4206" s="139">
        <v>2</v>
      </c>
      <c r="Y4206" s="148">
        <v>1000</v>
      </c>
      <c r="Z4206" s="149"/>
      <c r="AA4206" s="148"/>
      <c r="AB4206" s="148"/>
      <c r="AC4206" s="148"/>
      <c r="AD4206" s="148"/>
      <c r="AE4206" s="148"/>
      <c r="AF4206" s="148"/>
      <c r="AG4206" s="148"/>
      <c r="AH4206" s="148"/>
      <c r="AI4206" s="148"/>
      <c r="AJ4206" s="148"/>
      <c r="AK4206" s="148"/>
      <c r="AL4206" s="139">
        <v>0</v>
      </c>
      <c r="AM4206" s="139">
        <v>0</v>
      </c>
      <c r="AN4206" s="148">
        <f t="shared" si="586"/>
        <v>1000</v>
      </c>
      <c r="AO4206" s="148">
        <f t="shared" si="587"/>
        <v>24</v>
      </c>
      <c r="AP4206" s="148">
        <v>8</v>
      </c>
      <c r="AQ4206" s="140">
        <v>8</v>
      </c>
      <c r="AS4206" s="42">
        <f t="shared" si="588"/>
        <v>1545.2034679453586</v>
      </c>
      <c r="AT4206" s="101">
        <f t="shared" si="589"/>
        <v>0</v>
      </c>
      <c r="AU4206" s="42">
        <f t="shared" si="590"/>
        <v>1545.2034679453586</v>
      </c>
      <c r="AV4206" s="42">
        <f t="shared" si="591"/>
        <v>4063.870215184254</v>
      </c>
      <c r="AW4206" s="102">
        <f t="shared" si="592"/>
        <v>431</v>
      </c>
      <c r="AX4206" s="43">
        <f t="shared" si="585"/>
        <v>0.75</v>
      </c>
      <c r="AY4206" s="43" t="str">
        <f t="shared" si="593"/>
        <v>UTGS</v>
      </c>
    </row>
    <row r="4207" spans="1:51" hidden="1" x14ac:dyDescent="0.2">
      <c r="A4207" s="38">
        <v>4200</v>
      </c>
      <c r="B4207" t="s">
        <v>362</v>
      </c>
      <c r="C4207" t="s">
        <v>289</v>
      </c>
      <c r="D4207">
        <v>325</v>
      </c>
      <c r="E4207" t="s">
        <v>2167</v>
      </c>
      <c r="F4207">
        <v>0.25</v>
      </c>
      <c r="G4207" t="str">
        <f>LOOKUP(F4207,{0,6,45},{"F","L","H"})</f>
        <v>F</v>
      </c>
      <c r="H4207" t="s">
        <v>5635</v>
      </c>
      <c r="I4207" s="43" t="str">
        <f>IFERROR(VLOOKUP(#REF!,#REF!,2,FALSE),"No")</f>
        <v>No</v>
      </c>
      <c r="J4207" s="139">
        <v>0.75</v>
      </c>
      <c r="K4207" s="148">
        <v>42</v>
      </c>
      <c r="L4207" s="148"/>
      <c r="M4207" s="148"/>
      <c r="N4207" s="148"/>
      <c r="O4207" s="148"/>
      <c r="P4207" s="148"/>
      <c r="Q4207" s="148"/>
      <c r="R4207" s="148"/>
      <c r="S4207" s="148"/>
      <c r="T4207" s="148"/>
      <c r="U4207" s="148"/>
      <c r="V4207" s="148"/>
      <c r="W4207" s="148"/>
      <c r="X4207" s="139">
        <v>2</v>
      </c>
      <c r="Y4207" s="148">
        <v>1000</v>
      </c>
      <c r="Z4207" s="149"/>
      <c r="AA4207" s="148"/>
      <c r="AB4207" s="148"/>
      <c r="AC4207" s="148"/>
      <c r="AD4207" s="148"/>
      <c r="AE4207" s="148"/>
      <c r="AF4207" s="148"/>
      <c r="AG4207" s="148"/>
      <c r="AH4207" s="148"/>
      <c r="AI4207" s="148"/>
      <c r="AJ4207" s="148"/>
      <c r="AK4207" s="148"/>
      <c r="AL4207" s="139">
        <v>0</v>
      </c>
      <c r="AM4207" s="139">
        <v>0</v>
      </c>
      <c r="AN4207" s="148">
        <f t="shared" si="586"/>
        <v>1000</v>
      </c>
      <c r="AO4207" s="148">
        <f t="shared" si="587"/>
        <v>42</v>
      </c>
      <c r="AP4207" s="148">
        <v>17</v>
      </c>
      <c r="AQ4207" s="140">
        <v>17</v>
      </c>
      <c r="AS4207" s="42">
        <f t="shared" si="588"/>
        <v>2704.1060689043775</v>
      </c>
      <c r="AT4207" s="101">
        <f t="shared" si="589"/>
        <v>0</v>
      </c>
      <c r="AU4207" s="42">
        <f t="shared" si="590"/>
        <v>2704.1060689043775</v>
      </c>
      <c r="AV4207" s="42">
        <f t="shared" si="591"/>
        <v>1912.4095130278843</v>
      </c>
      <c r="AW4207" s="102">
        <f t="shared" si="592"/>
        <v>431</v>
      </c>
      <c r="AX4207" s="43">
        <f t="shared" si="585"/>
        <v>0.75</v>
      </c>
      <c r="AY4207" s="43" t="str">
        <f t="shared" si="593"/>
        <v>UTGS</v>
      </c>
    </row>
    <row r="4208" spans="1:51" hidden="1" x14ac:dyDescent="0.2">
      <c r="A4208" s="38">
        <v>4201</v>
      </c>
      <c r="B4208" t="s">
        <v>362</v>
      </c>
      <c r="C4208" t="s">
        <v>289</v>
      </c>
      <c r="D4208">
        <v>320</v>
      </c>
      <c r="E4208" t="s">
        <v>1245</v>
      </c>
      <c r="F4208">
        <v>0.25</v>
      </c>
      <c r="G4208" t="str">
        <f>LOOKUP(F4208,{0,6,45},{"F","L","H"})</f>
        <v>F</v>
      </c>
      <c r="H4208" t="s">
        <v>5636</v>
      </c>
      <c r="I4208" s="43" t="str">
        <f>IFERROR(VLOOKUP(#REF!,#REF!,2,FALSE),"No")</f>
        <v>No</v>
      </c>
      <c r="J4208" s="139">
        <v>0.75</v>
      </c>
      <c r="K4208" s="148">
        <v>27</v>
      </c>
      <c r="L4208" s="148"/>
      <c r="M4208" s="148"/>
      <c r="N4208" s="148"/>
      <c r="O4208" s="148"/>
      <c r="P4208" s="148"/>
      <c r="Q4208" s="148"/>
      <c r="R4208" s="148"/>
      <c r="S4208" s="148"/>
      <c r="T4208" s="148"/>
      <c r="U4208" s="148"/>
      <c r="V4208" s="148"/>
      <c r="W4208" s="148"/>
      <c r="X4208" s="139">
        <v>2</v>
      </c>
      <c r="Y4208" s="148">
        <v>1000</v>
      </c>
      <c r="Z4208" s="148"/>
      <c r="AA4208" s="148"/>
      <c r="AB4208" s="148"/>
      <c r="AC4208" s="148"/>
      <c r="AD4208" s="148"/>
      <c r="AE4208" s="148"/>
      <c r="AF4208" s="148"/>
      <c r="AG4208" s="148"/>
      <c r="AH4208" s="148"/>
      <c r="AI4208" s="148"/>
      <c r="AJ4208" s="148"/>
      <c r="AK4208" s="148"/>
      <c r="AL4208" s="139">
        <v>0</v>
      </c>
      <c r="AM4208" s="139">
        <v>0</v>
      </c>
      <c r="AN4208" s="148">
        <f t="shared" si="586"/>
        <v>1000</v>
      </c>
      <c r="AO4208" s="148">
        <f t="shared" si="587"/>
        <v>27</v>
      </c>
      <c r="AP4208" s="148">
        <v>12</v>
      </c>
      <c r="AQ4208" s="140">
        <v>12</v>
      </c>
      <c r="AS4208" s="42">
        <f t="shared" si="588"/>
        <v>1738.3539014385285</v>
      </c>
      <c r="AT4208" s="101">
        <f t="shared" si="589"/>
        <v>0</v>
      </c>
      <c r="AU4208" s="42">
        <f t="shared" si="590"/>
        <v>1738.3539014385285</v>
      </c>
      <c r="AV4208" s="42">
        <f t="shared" si="591"/>
        <v>2709.246810122836</v>
      </c>
      <c r="AW4208" s="102">
        <f t="shared" si="592"/>
        <v>431</v>
      </c>
      <c r="AX4208" s="43">
        <f t="shared" si="585"/>
        <v>0.75</v>
      </c>
      <c r="AY4208" s="43" t="str">
        <f t="shared" si="593"/>
        <v>UTGS</v>
      </c>
    </row>
    <row r="4209" spans="1:51" hidden="1" x14ac:dyDescent="0.2">
      <c r="A4209" s="38">
        <v>4202</v>
      </c>
      <c r="B4209" t="s">
        <v>362</v>
      </c>
      <c r="C4209" t="s">
        <v>289</v>
      </c>
      <c r="D4209">
        <v>320</v>
      </c>
      <c r="E4209" t="s">
        <v>1246</v>
      </c>
      <c r="F4209">
        <v>0.25</v>
      </c>
      <c r="G4209" t="str">
        <f>LOOKUP(F4209,{0,6,45},{"F","L","H"})</f>
        <v>F</v>
      </c>
      <c r="H4209" t="s">
        <v>5637</v>
      </c>
      <c r="I4209" s="43" t="str">
        <f>IFERROR(VLOOKUP(#REF!,#REF!,2,FALSE),"No")</f>
        <v>No</v>
      </c>
      <c r="J4209" s="139">
        <v>0.75</v>
      </c>
      <c r="K4209" s="148">
        <v>53</v>
      </c>
      <c r="L4209" s="148"/>
      <c r="M4209" s="148"/>
      <c r="N4209" s="148"/>
      <c r="O4209" s="148"/>
      <c r="P4209" s="148"/>
      <c r="Q4209" s="148"/>
      <c r="R4209" s="148"/>
      <c r="S4209" s="148"/>
      <c r="T4209" s="148"/>
      <c r="U4209" s="148"/>
      <c r="V4209" s="148"/>
      <c r="W4209" s="148"/>
      <c r="X4209" s="139">
        <v>2</v>
      </c>
      <c r="Y4209" s="148">
        <v>1000</v>
      </c>
      <c r="Z4209" s="148"/>
      <c r="AA4209" s="148"/>
      <c r="AB4209" s="148"/>
      <c r="AC4209" s="148"/>
      <c r="AD4209" s="148"/>
      <c r="AE4209" s="148"/>
      <c r="AF4209" s="148"/>
      <c r="AG4209" s="148"/>
      <c r="AH4209" s="148"/>
      <c r="AI4209" s="148"/>
      <c r="AJ4209" s="148"/>
      <c r="AK4209" s="148"/>
      <c r="AL4209" s="139">
        <v>0</v>
      </c>
      <c r="AM4209" s="139">
        <v>0</v>
      </c>
      <c r="AN4209" s="148">
        <f t="shared" si="586"/>
        <v>1000</v>
      </c>
      <c r="AO4209" s="148">
        <f t="shared" si="587"/>
        <v>53</v>
      </c>
      <c r="AP4209" s="148">
        <v>12</v>
      </c>
      <c r="AQ4209" s="140">
        <v>12</v>
      </c>
      <c r="AS4209" s="42">
        <f t="shared" si="588"/>
        <v>3412.3243250460005</v>
      </c>
      <c r="AT4209" s="101">
        <f t="shared" si="589"/>
        <v>0</v>
      </c>
      <c r="AU4209" s="42">
        <f t="shared" si="590"/>
        <v>3412.3243250460005</v>
      </c>
      <c r="AV4209" s="42">
        <f t="shared" si="591"/>
        <v>2709.246810122836</v>
      </c>
      <c r="AW4209" s="102">
        <f t="shared" si="592"/>
        <v>431</v>
      </c>
      <c r="AX4209" s="43">
        <f t="shared" si="585"/>
        <v>0.75</v>
      </c>
      <c r="AY4209" s="43" t="str">
        <f t="shared" si="593"/>
        <v>UTGS</v>
      </c>
    </row>
    <row r="4210" spans="1:51" hidden="1" x14ac:dyDescent="0.2">
      <c r="A4210" s="38">
        <v>4203</v>
      </c>
      <c r="B4210" t="s">
        <v>362</v>
      </c>
      <c r="C4210" t="s">
        <v>289</v>
      </c>
      <c r="D4210">
        <v>306</v>
      </c>
      <c r="E4210" t="s">
        <v>1248</v>
      </c>
      <c r="F4210">
        <v>0.25</v>
      </c>
      <c r="G4210" t="str">
        <f>LOOKUP(F4210,{0,6,45},{"F","L","H"})</f>
        <v>F</v>
      </c>
      <c r="H4210" t="s">
        <v>5638</v>
      </c>
      <c r="I4210" s="43" t="str">
        <f>IFERROR(VLOOKUP(#REF!,#REF!,2,FALSE),"No")</f>
        <v>No</v>
      </c>
      <c r="J4210" s="139">
        <v>0.75</v>
      </c>
      <c r="K4210" s="148">
        <v>16</v>
      </c>
      <c r="L4210" s="148"/>
      <c r="M4210" s="148"/>
      <c r="N4210" s="148"/>
      <c r="O4210" s="148"/>
      <c r="P4210" s="148"/>
      <c r="Q4210" s="148"/>
      <c r="R4210" s="148"/>
      <c r="S4210" s="148"/>
      <c r="T4210" s="148"/>
      <c r="U4210" s="148"/>
      <c r="V4210" s="148"/>
      <c r="W4210" s="148"/>
      <c r="X4210" s="139">
        <v>2</v>
      </c>
      <c r="Y4210" s="148">
        <v>1000</v>
      </c>
      <c r="Z4210" s="148"/>
      <c r="AA4210" s="148"/>
      <c r="AB4210" s="148"/>
      <c r="AC4210" s="148"/>
      <c r="AD4210" s="148"/>
      <c r="AE4210" s="148"/>
      <c r="AF4210" s="148"/>
      <c r="AG4210" s="148"/>
      <c r="AH4210" s="148"/>
      <c r="AI4210" s="148"/>
      <c r="AJ4210" s="148"/>
      <c r="AK4210" s="148"/>
      <c r="AL4210" s="139">
        <v>0</v>
      </c>
      <c r="AM4210" s="139">
        <v>0</v>
      </c>
      <c r="AN4210" s="148">
        <f t="shared" si="586"/>
        <v>1000</v>
      </c>
      <c r="AO4210" s="148">
        <f t="shared" si="587"/>
        <v>16</v>
      </c>
      <c r="AP4210" s="148">
        <v>11</v>
      </c>
      <c r="AQ4210" s="140">
        <v>11</v>
      </c>
      <c r="AS4210" s="42">
        <f t="shared" si="588"/>
        <v>1030.1356452969058</v>
      </c>
      <c r="AT4210" s="101">
        <f t="shared" si="589"/>
        <v>0</v>
      </c>
      <c r="AU4210" s="42">
        <f t="shared" si="590"/>
        <v>1030.1356452969058</v>
      </c>
      <c r="AV4210" s="42">
        <f t="shared" si="591"/>
        <v>2955.5419746794573</v>
      </c>
      <c r="AW4210" s="102">
        <f t="shared" si="592"/>
        <v>431</v>
      </c>
      <c r="AX4210" s="43">
        <f t="shared" si="585"/>
        <v>0.75</v>
      </c>
      <c r="AY4210" s="43" t="str">
        <f t="shared" si="593"/>
        <v>UTGS</v>
      </c>
    </row>
    <row r="4211" spans="1:51" hidden="1" x14ac:dyDescent="0.2">
      <c r="A4211" s="38">
        <v>4204</v>
      </c>
      <c r="B4211" t="s">
        <v>362</v>
      </c>
      <c r="C4211" t="s">
        <v>289</v>
      </c>
      <c r="D4211">
        <v>320</v>
      </c>
      <c r="E4211" t="s">
        <v>1245</v>
      </c>
      <c r="F4211">
        <v>0.25</v>
      </c>
      <c r="G4211" t="str">
        <f>LOOKUP(F4211,{0,6,45},{"F","L","H"})</f>
        <v>F</v>
      </c>
      <c r="H4211" t="s">
        <v>5639</v>
      </c>
      <c r="I4211" s="43" t="str">
        <f>IFERROR(VLOOKUP(#REF!,#REF!,2,FALSE),"No")</f>
        <v>No</v>
      </c>
      <c r="J4211" s="139">
        <v>0.75</v>
      </c>
      <c r="K4211" s="148">
        <v>17</v>
      </c>
      <c r="L4211" s="148"/>
      <c r="M4211" s="148"/>
      <c r="N4211" s="148"/>
      <c r="O4211" s="148"/>
      <c r="P4211" s="148"/>
      <c r="Q4211" s="148"/>
      <c r="R4211" s="148"/>
      <c r="S4211" s="148"/>
      <c r="T4211" s="148"/>
      <c r="U4211" s="148"/>
      <c r="V4211" s="148"/>
      <c r="W4211" s="148"/>
      <c r="X4211" s="139">
        <v>2</v>
      </c>
      <c r="Y4211" s="148">
        <v>1000</v>
      </c>
      <c r="Z4211" s="148"/>
      <c r="AA4211" s="148"/>
      <c r="AB4211" s="148"/>
      <c r="AC4211" s="148"/>
      <c r="AD4211" s="148"/>
      <c r="AE4211" s="148"/>
      <c r="AF4211" s="148"/>
      <c r="AG4211" s="148"/>
      <c r="AH4211" s="148"/>
      <c r="AI4211" s="148"/>
      <c r="AJ4211" s="148"/>
      <c r="AK4211" s="148"/>
      <c r="AL4211" s="139">
        <v>0</v>
      </c>
      <c r="AM4211" s="139">
        <v>0</v>
      </c>
      <c r="AN4211" s="148">
        <f t="shared" si="586"/>
        <v>1000</v>
      </c>
      <c r="AO4211" s="148">
        <f t="shared" si="587"/>
        <v>17</v>
      </c>
      <c r="AP4211" s="148">
        <v>13</v>
      </c>
      <c r="AQ4211" s="140">
        <v>13</v>
      </c>
      <c r="AS4211" s="42">
        <f t="shared" si="588"/>
        <v>1094.5191231279623</v>
      </c>
      <c r="AT4211" s="101">
        <f t="shared" si="589"/>
        <v>0</v>
      </c>
      <c r="AU4211" s="42">
        <f t="shared" si="590"/>
        <v>1094.5191231279623</v>
      </c>
      <c r="AV4211" s="42">
        <f t="shared" si="591"/>
        <v>2500.8432093441561</v>
      </c>
      <c r="AW4211" s="102">
        <f t="shared" si="592"/>
        <v>431</v>
      </c>
      <c r="AX4211" s="43">
        <f t="shared" si="585"/>
        <v>0.75</v>
      </c>
      <c r="AY4211" s="43" t="str">
        <f t="shared" si="593"/>
        <v>UTGS</v>
      </c>
    </row>
    <row r="4212" spans="1:51" hidden="1" x14ac:dyDescent="0.2">
      <c r="A4212" s="38">
        <v>4205</v>
      </c>
      <c r="B4212" t="s">
        <v>362</v>
      </c>
      <c r="C4212" t="s">
        <v>289</v>
      </c>
      <c r="D4212">
        <v>325</v>
      </c>
      <c r="E4212" t="s">
        <v>2167</v>
      </c>
      <c r="F4212">
        <v>0.25</v>
      </c>
      <c r="G4212" t="str">
        <f>LOOKUP(F4212,{0,6,45},{"F","L","H"})</f>
        <v>F</v>
      </c>
      <c r="H4212" t="s">
        <v>5640</v>
      </c>
      <c r="I4212" s="43" t="str">
        <f>IFERROR(VLOOKUP(#REF!,#REF!,2,FALSE),"No")</f>
        <v>No</v>
      </c>
      <c r="J4212" s="139">
        <v>0.75</v>
      </c>
      <c r="K4212" s="148">
        <v>34</v>
      </c>
      <c r="L4212" s="148"/>
      <c r="M4212" s="148"/>
      <c r="N4212" s="148"/>
      <c r="O4212" s="148"/>
      <c r="P4212" s="148"/>
      <c r="Q4212" s="148"/>
      <c r="R4212" s="148"/>
      <c r="S4212" s="148"/>
      <c r="T4212" s="148"/>
      <c r="U4212" s="148"/>
      <c r="V4212" s="148"/>
      <c r="W4212" s="148"/>
      <c r="X4212" s="139">
        <v>2</v>
      </c>
      <c r="Y4212" s="148">
        <v>1000</v>
      </c>
      <c r="Z4212" s="149"/>
      <c r="AA4212" s="148"/>
      <c r="AB4212" s="148"/>
      <c r="AC4212" s="148"/>
      <c r="AD4212" s="148"/>
      <c r="AE4212" s="148"/>
      <c r="AF4212" s="148"/>
      <c r="AG4212" s="148"/>
      <c r="AH4212" s="148"/>
      <c r="AI4212" s="148"/>
      <c r="AJ4212" s="148"/>
      <c r="AK4212" s="148"/>
      <c r="AL4212" s="139">
        <v>0</v>
      </c>
      <c r="AM4212" s="139">
        <v>0</v>
      </c>
      <c r="AN4212" s="148">
        <f t="shared" si="586"/>
        <v>1000</v>
      </c>
      <c r="AO4212" s="148">
        <f t="shared" si="587"/>
        <v>34</v>
      </c>
      <c r="AP4212" s="148">
        <v>14</v>
      </c>
      <c r="AQ4212" s="140">
        <v>14</v>
      </c>
      <c r="AS4212" s="42">
        <f t="shared" si="588"/>
        <v>2189.0382462559246</v>
      </c>
      <c r="AT4212" s="101">
        <f t="shared" si="589"/>
        <v>0</v>
      </c>
      <c r="AU4212" s="42">
        <f t="shared" si="590"/>
        <v>2189.0382462559246</v>
      </c>
      <c r="AV4212" s="42">
        <f t="shared" si="591"/>
        <v>2322.2115515338596</v>
      </c>
      <c r="AW4212" s="102">
        <f t="shared" si="592"/>
        <v>431</v>
      </c>
      <c r="AX4212" s="43">
        <f t="shared" si="585"/>
        <v>0.75</v>
      </c>
      <c r="AY4212" s="43" t="str">
        <f t="shared" si="593"/>
        <v>UTGS</v>
      </c>
    </row>
    <row r="4213" spans="1:51" hidden="1" x14ac:dyDescent="0.2">
      <c r="A4213" s="38">
        <v>4206</v>
      </c>
      <c r="B4213" t="s">
        <v>362</v>
      </c>
      <c r="C4213" t="s">
        <v>289</v>
      </c>
      <c r="D4213">
        <v>320</v>
      </c>
      <c r="E4213" t="s">
        <v>1251</v>
      </c>
      <c r="F4213">
        <v>0.25</v>
      </c>
      <c r="G4213" t="str">
        <f>LOOKUP(F4213,{0,6,45},{"F","L","H"})</f>
        <v>F</v>
      </c>
      <c r="H4213" t="s">
        <v>5641</v>
      </c>
      <c r="I4213" s="43" t="str">
        <f>IFERROR(VLOOKUP(#REF!,#REF!,2,FALSE),"No")</f>
        <v>No</v>
      </c>
      <c r="J4213" s="139">
        <v>0.75</v>
      </c>
      <c r="K4213" s="148">
        <v>32</v>
      </c>
      <c r="L4213" s="148"/>
      <c r="M4213" s="148"/>
      <c r="N4213" s="148"/>
      <c r="O4213" s="148"/>
      <c r="P4213" s="148"/>
      <c r="Q4213" s="148"/>
      <c r="R4213" s="148"/>
      <c r="S4213" s="148"/>
      <c r="T4213" s="148"/>
      <c r="U4213" s="148"/>
      <c r="V4213" s="148"/>
      <c r="W4213" s="148"/>
      <c r="X4213" s="139">
        <v>2</v>
      </c>
      <c r="Y4213" s="148">
        <v>1000</v>
      </c>
      <c r="Z4213" s="148"/>
      <c r="AA4213" s="148"/>
      <c r="AB4213" s="148"/>
      <c r="AC4213" s="148"/>
      <c r="AD4213" s="148"/>
      <c r="AE4213" s="148"/>
      <c r="AF4213" s="148"/>
      <c r="AG4213" s="148"/>
      <c r="AH4213" s="148"/>
      <c r="AI4213" s="148"/>
      <c r="AJ4213" s="148"/>
      <c r="AK4213" s="148"/>
      <c r="AL4213" s="139">
        <v>0</v>
      </c>
      <c r="AM4213" s="139">
        <v>0</v>
      </c>
      <c r="AN4213" s="148">
        <f t="shared" si="586"/>
        <v>1000</v>
      </c>
      <c r="AO4213" s="148">
        <f t="shared" si="587"/>
        <v>32</v>
      </c>
      <c r="AP4213" s="148">
        <v>10</v>
      </c>
      <c r="AQ4213" s="140">
        <v>10</v>
      </c>
      <c r="AS4213" s="42">
        <f t="shared" si="588"/>
        <v>2060.2712905938115</v>
      </c>
      <c r="AT4213" s="101">
        <f t="shared" si="589"/>
        <v>0</v>
      </c>
      <c r="AU4213" s="42">
        <f t="shared" si="590"/>
        <v>2060.2712905938115</v>
      </c>
      <c r="AV4213" s="42">
        <f t="shared" si="591"/>
        <v>3251.0961721474032</v>
      </c>
      <c r="AW4213" s="102">
        <f t="shared" si="592"/>
        <v>431</v>
      </c>
      <c r="AX4213" s="43">
        <f t="shared" si="585"/>
        <v>0.75</v>
      </c>
      <c r="AY4213" s="43" t="str">
        <f t="shared" si="593"/>
        <v>UTGS</v>
      </c>
    </row>
    <row r="4214" spans="1:51" hidden="1" x14ac:dyDescent="0.2">
      <c r="A4214" s="38">
        <v>4207</v>
      </c>
      <c r="B4214" t="s">
        <v>362</v>
      </c>
      <c r="C4214" t="s">
        <v>289</v>
      </c>
      <c r="D4214">
        <v>320</v>
      </c>
      <c r="E4214" t="s">
        <v>1228</v>
      </c>
      <c r="F4214">
        <v>0.25</v>
      </c>
      <c r="G4214" t="str">
        <f>LOOKUP(F4214,{0,6,45},{"F","L","H"})</f>
        <v>F</v>
      </c>
      <c r="H4214" t="s">
        <v>5642</v>
      </c>
      <c r="I4214" s="43" t="str">
        <f>IFERROR(VLOOKUP(#REF!,#REF!,2,FALSE),"No")</f>
        <v>No</v>
      </c>
      <c r="J4214" s="139">
        <v>0.75</v>
      </c>
      <c r="K4214" s="148">
        <v>22</v>
      </c>
      <c r="L4214" s="148"/>
      <c r="M4214" s="148"/>
      <c r="N4214" s="148"/>
      <c r="O4214" s="148"/>
      <c r="P4214" s="148"/>
      <c r="Q4214" s="148"/>
      <c r="R4214" s="148"/>
      <c r="S4214" s="148"/>
      <c r="T4214" s="148"/>
      <c r="U4214" s="148"/>
      <c r="V4214" s="148"/>
      <c r="W4214" s="148"/>
      <c r="X4214" s="139">
        <v>2</v>
      </c>
      <c r="Y4214" s="148">
        <v>1000</v>
      </c>
      <c r="Z4214" s="148"/>
      <c r="AA4214" s="148"/>
      <c r="AB4214" s="148"/>
      <c r="AC4214" s="148"/>
      <c r="AD4214" s="148"/>
      <c r="AE4214" s="148"/>
      <c r="AF4214" s="148"/>
      <c r="AG4214" s="148"/>
      <c r="AH4214" s="148"/>
      <c r="AI4214" s="148"/>
      <c r="AJ4214" s="148"/>
      <c r="AK4214" s="148"/>
      <c r="AL4214" s="139">
        <v>0</v>
      </c>
      <c r="AM4214" s="139">
        <v>0</v>
      </c>
      <c r="AN4214" s="148">
        <f t="shared" si="586"/>
        <v>1000</v>
      </c>
      <c r="AO4214" s="148">
        <f t="shared" si="587"/>
        <v>22</v>
      </c>
      <c r="AP4214" s="148">
        <v>12</v>
      </c>
      <c r="AQ4214" s="140">
        <v>12</v>
      </c>
      <c r="AS4214" s="42">
        <f t="shared" si="588"/>
        <v>1416.4365122832455</v>
      </c>
      <c r="AT4214" s="101">
        <f t="shared" si="589"/>
        <v>0</v>
      </c>
      <c r="AU4214" s="42">
        <f t="shared" si="590"/>
        <v>1416.4365122832455</v>
      </c>
      <c r="AV4214" s="42">
        <f t="shared" si="591"/>
        <v>2709.246810122836</v>
      </c>
      <c r="AW4214" s="102">
        <f t="shared" si="592"/>
        <v>431</v>
      </c>
      <c r="AX4214" s="43">
        <f t="shared" si="585"/>
        <v>0.75</v>
      </c>
      <c r="AY4214" s="43" t="str">
        <f t="shared" si="593"/>
        <v>UTGS</v>
      </c>
    </row>
    <row r="4215" spans="1:51" hidden="1" x14ac:dyDescent="0.2">
      <c r="A4215" s="38">
        <v>4208</v>
      </c>
      <c r="B4215" t="s">
        <v>362</v>
      </c>
      <c r="C4215" t="s">
        <v>289</v>
      </c>
      <c r="D4215">
        <v>320</v>
      </c>
      <c r="E4215" t="s">
        <v>1245</v>
      </c>
      <c r="F4215">
        <v>0.25</v>
      </c>
      <c r="G4215" t="str">
        <f>LOOKUP(F4215,{0,6,45},{"F","L","H"})</f>
        <v>F</v>
      </c>
      <c r="H4215" t="s">
        <v>1785</v>
      </c>
      <c r="I4215" s="43" t="str">
        <f>IFERROR(VLOOKUP(#REF!,#REF!,2,FALSE),"No")</f>
        <v>No</v>
      </c>
      <c r="J4215" s="139">
        <v>0.75</v>
      </c>
      <c r="K4215" s="148">
        <v>22</v>
      </c>
      <c r="L4215" s="148"/>
      <c r="M4215" s="148"/>
      <c r="N4215" s="148"/>
      <c r="O4215" s="148"/>
      <c r="P4215" s="148"/>
      <c r="Q4215" s="148"/>
      <c r="R4215" s="148"/>
      <c r="S4215" s="148"/>
      <c r="T4215" s="148"/>
      <c r="U4215" s="148"/>
      <c r="V4215" s="148"/>
      <c r="W4215" s="148"/>
      <c r="X4215" s="139">
        <v>2</v>
      </c>
      <c r="Y4215" s="148">
        <v>1000</v>
      </c>
      <c r="Z4215" s="149"/>
      <c r="AA4215" s="148"/>
      <c r="AB4215" s="149"/>
      <c r="AC4215" s="148"/>
      <c r="AD4215" s="148"/>
      <c r="AE4215" s="148"/>
      <c r="AF4215" s="148"/>
      <c r="AG4215" s="148"/>
      <c r="AH4215" s="148"/>
      <c r="AI4215" s="148"/>
      <c r="AJ4215" s="148"/>
      <c r="AK4215" s="148"/>
      <c r="AL4215" s="139">
        <v>0</v>
      </c>
      <c r="AM4215" s="139">
        <v>0</v>
      </c>
      <c r="AN4215" s="148">
        <f t="shared" si="586"/>
        <v>1000</v>
      </c>
      <c r="AO4215" s="148">
        <f t="shared" si="587"/>
        <v>22</v>
      </c>
      <c r="AP4215" s="148">
        <v>13</v>
      </c>
      <c r="AQ4215" s="140">
        <v>13</v>
      </c>
      <c r="AS4215" s="42">
        <f t="shared" si="588"/>
        <v>1416.4365122832455</v>
      </c>
      <c r="AT4215" s="101">
        <f t="shared" si="589"/>
        <v>0</v>
      </c>
      <c r="AU4215" s="42">
        <f t="shared" si="590"/>
        <v>1416.4365122832455</v>
      </c>
      <c r="AV4215" s="42">
        <f t="shared" si="591"/>
        <v>2500.8432093441561</v>
      </c>
      <c r="AW4215" s="102">
        <f t="shared" si="592"/>
        <v>431</v>
      </c>
      <c r="AX4215" s="43">
        <f t="shared" si="585"/>
        <v>0.75</v>
      </c>
      <c r="AY4215" s="43" t="str">
        <f t="shared" si="593"/>
        <v>UTGS</v>
      </c>
    </row>
    <row r="4216" spans="1:51" hidden="1" x14ac:dyDescent="0.2">
      <c r="A4216" s="38">
        <v>4209</v>
      </c>
      <c r="B4216" t="s">
        <v>362</v>
      </c>
      <c r="C4216" t="s">
        <v>289</v>
      </c>
      <c r="D4216">
        <v>550</v>
      </c>
      <c r="E4216" t="s">
        <v>1247</v>
      </c>
      <c r="F4216">
        <v>2</v>
      </c>
      <c r="G4216" t="str">
        <f>LOOKUP(F4216,{0,6,45},{"F","L","H"})</f>
        <v>F</v>
      </c>
      <c r="H4216" t="s">
        <v>2168</v>
      </c>
      <c r="I4216" s="43" t="str">
        <f>IFERROR(VLOOKUP(#REF!,#REF!,2,FALSE),"No")</f>
        <v>No</v>
      </c>
      <c r="J4216" s="139">
        <v>2</v>
      </c>
      <c r="K4216" s="148">
        <v>6</v>
      </c>
      <c r="L4216" s="148">
        <v>3</v>
      </c>
      <c r="M4216" s="148">
        <v>213</v>
      </c>
      <c r="N4216" s="148"/>
      <c r="O4216" s="148"/>
      <c r="P4216" s="148"/>
      <c r="Q4216" s="148"/>
      <c r="R4216" s="148"/>
      <c r="S4216" s="148"/>
      <c r="T4216" s="148"/>
      <c r="U4216" s="148"/>
      <c r="V4216" s="148"/>
      <c r="W4216" s="148"/>
      <c r="X4216" s="139">
        <v>2</v>
      </c>
      <c r="Y4216" s="148">
        <v>930.6</v>
      </c>
      <c r="Z4216" s="149">
        <v>4</v>
      </c>
      <c r="AA4216" s="148">
        <v>69.400000000000006</v>
      </c>
      <c r="AB4216" s="149"/>
      <c r="AC4216" s="148"/>
      <c r="AD4216" s="148"/>
      <c r="AE4216" s="148"/>
      <c r="AF4216" s="148"/>
      <c r="AG4216" s="148"/>
      <c r="AH4216" s="148"/>
      <c r="AI4216" s="148"/>
      <c r="AJ4216" s="148"/>
      <c r="AK4216" s="148"/>
      <c r="AL4216" s="139">
        <v>0</v>
      </c>
      <c r="AM4216" s="139">
        <v>0</v>
      </c>
      <c r="AN4216" s="148">
        <f t="shared" si="586"/>
        <v>1000</v>
      </c>
      <c r="AO4216" s="148">
        <f t="shared" si="587"/>
        <v>219</v>
      </c>
      <c r="AP4216" s="148">
        <v>12</v>
      </c>
      <c r="AQ4216" s="140">
        <v>191</v>
      </c>
      <c r="AS4216" s="42">
        <f t="shared" si="588"/>
        <v>15983.381645001396</v>
      </c>
      <c r="AT4216" s="101">
        <f t="shared" si="589"/>
        <v>0</v>
      </c>
      <c r="AU4216" s="42">
        <f t="shared" si="590"/>
        <v>15983.381645001396</v>
      </c>
      <c r="AV4216" s="42">
        <f t="shared" si="591"/>
        <v>172.81968440562321</v>
      </c>
      <c r="AW4216" s="102">
        <f t="shared" si="592"/>
        <v>585.0096169344007</v>
      </c>
      <c r="AX4216" s="43">
        <f t="shared" si="585"/>
        <v>2</v>
      </c>
      <c r="AY4216" s="43" t="str">
        <f t="shared" si="593"/>
        <v>UTGS</v>
      </c>
    </row>
    <row r="4217" spans="1:51" hidden="1" x14ac:dyDescent="0.2">
      <c r="A4217" s="38">
        <v>4210</v>
      </c>
      <c r="B4217" t="s">
        <v>362</v>
      </c>
      <c r="C4217" t="s">
        <v>289</v>
      </c>
      <c r="D4217">
        <v>550</v>
      </c>
      <c r="E4217" t="s">
        <v>1245</v>
      </c>
      <c r="F4217">
        <v>2</v>
      </c>
      <c r="G4217" t="str">
        <f>LOOKUP(F4217,{0,6,45},{"F","L","H"})</f>
        <v>F</v>
      </c>
      <c r="H4217" t="s">
        <v>5643</v>
      </c>
      <c r="I4217" s="43" t="str">
        <f>IFERROR(VLOOKUP(#REF!,#REF!,2,FALSE),"No")</f>
        <v>No</v>
      </c>
      <c r="J4217" s="139">
        <v>2</v>
      </c>
      <c r="K4217" s="148">
        <v>192</v>
      </c>
      <c r="L4217" s="148"/>
      <c r="M4217" s="148"/>
      <c r="N4217" s="148"/>
      <c r="O4217" s="148"/>
      <c r="P4217" s="148"/>
      <c r="Q4217" s="148"/>
      <c r="R4217" s="148"/>
      <c r="S4217" s="148"/>
      <c r="T4217" s="148"/>
      <c r="U4217" s="148"/>
      <c r="V4217" s="148"/>
      <c r="W4217" s="148"/>
      <c r="X4217" s="139">
        <v>2</v>
      </c>
      <c r="Y4217" s="148">
        <v>44</v>
      </c>
      <c r="Z4217" s="149">
        <v>4</v>
      </c>
      <c r="AA4217" s="148">
        <v>33.090000000000003</v>
      </c>
      <c r="AB4217" s="148">
        <v>6</v>
      </c>
      <c r="AC4217" s="148">
        <v>832.55</v>
      </c>
      <c r="AD4217" s="148">
        <v>8</v>
      </c>
      <c r="AE4217" s="148">
        <v>90.36</v>
      </c>
      <c r="AF4217" s="148"/>
      <c r="AG4217" s="148"/>
      <c r="AH4217" s="148"/>
      <c r="AI4217" s="148"/>
      <c r="AJ4217" s="148"/>
      <c r="AK4217" s="148"/>
      <c r="AL4217" s="139">
        <v>0</v>
      </c>
      <c r="AM4217" s="139">
        <v>0</v>
      </c>
      <c r="AN4217" s="148">
        <f t="shared" si="586"/>
        <v>1000</v>
      </c>
      <c r="AO4217" s="148">
        <f t="shared" si="587"/>
        <v>192</v>
      </c>
      <c r="AP4217" s="148">
        <v>11</v>
      </c>
      <c r="AQ4217" s="140">
        <v>218</v>
      </c>
      <c r="AS4217" s="42">
        <f t="shared" si="588"/>
        <v>14012.827743562868</v>
      </c>
      <c r="AT4217" s="101">
        <f t="shared" si="589"/>
        <v>0</v>
      </c>
      <c r="AU4217" s="42">
        <f t="shared" si="590"/>
        <v>14012.827743562868</v>
      </c>
      <c r="AV4217" s="42">
        <f t="shared" si="591"/>
        <v>272.04181385997265</v>
      </c>
      <c r="AW4217" s="102">
        <f t="shared" si="592"/>
        <v>585.0096169344007</v>
      </c>
      <c r="AX4217" s="43">
        <f t="shared" si="585"/>
        <v>2</v>
      </c>
      <c r="AY4217" s="43" t="str">
        <f t="shared" si="593"/>
        <v>UTGS</v>
      </c>
    </row>
    <row r="4218" spans="1:51" hidden="1" x14ac:dyDescent="0.2">
      <c r="A4218" s="38">
        <v>4211</v>
      </c>
      <c r="B4218" t="s">
        <v>362</v>
      </c>
      <c r="C4218" t="s">
        <v>289</v>
      </c>
      <c r="D4218">
        <v>320</v>
      </c>
      <c r="E4218" t="s">
        <v>1245</v>
      </c>
      <c r="F4218">
        <v>0.25</v>
      </c>
      <c r="G4218" t="str">
        <f>LOOKUP(F4218,{0,6,45},{"F","L","H"})</f>
        <v>F</v>
      </c>
      <c r="H4218" t="s">
        <v>5644</v>
      </c>
      <c r="I4218" s="43" t="str">
        <f>IFERROR(VLOOKUP(#REF!,#REF!,2,FALSE),"No")</f>
        <v>No</v>
      </c>
      <c r="J4218" s="139">
        <v>0.75</v>
      </c>
      <c r="K4218" s="148">
        <v>30</v>
      </c>
      <c r="L4218" s="148"/>
      <c r="M4218" s="148"/>
      <c r="N4218" s="148"/>
      <c r="O4218" s="148"/>
      <c r="P4218" s="148"/>
      <c r="Q4218" s="148"/>
      <c r="R4218" s="148"/>
      <c r="S4218" s="148"/>
      <c r="T4218" s="148"/>
      <c r="U4218" s="148"/>
      <c r="V4218" s="148"/>
      <c r="W4218" s="148"/>
      <c r="X4218" s="139">
        <v>2</v>
      </c>
      <c r="Y4218" s="148">
        <v>1000</v>
      </c>
      <c r="Z4218" s="148"/>
      <c r="AA4218" s="148"/>
      <c r="AB4218" s="148"/>
      <c r="AC4218" s="148"/>
      <c r="AD4218" s="148"/>
      <c r="AE4218" s="148"/>
      <c r="AF4218" s="148"/>
      <c r="AG4218" s="148"/>
      <c r="AH4218" s="148"/>
      <c r="AI4218" s="148"/>
      <c r="AJ4218" s="148"/>
      <c r="AK4218" s="148"/>
      <c r="AL4218" s="139">
        <v>0</v>
      </c>
      <c r="AM4218" s="139">
        <v>0</v>
      </c>
      <c r="AN4218" s="148">
        <f t="shared" si="586"/>
        <v>1000</v>
      </c>
      <c r="AO4218" s="148">
        <f t="shared" si="587"/>
        <v>30</v>
      </c>
      <c r="AP4218" s="148">
        <v>8</v>
      </c>
      <c r="AQ4218" s="140">
        <v>8</v>
      </c>
      <c r="AS4218" s="42">
        <f t="shared" si="588"/>
        <v>1931.5043349316984</v>
      </c>
      <c r="AT4218" s="101">
        <f t="shared" si="589"/>
        <v>0</v>
      </c>
      <c r="AU4218" s="42">
        <f t="shared" si="590"/>
        <v>1931.5043349316984</v>
      </c>
      <c r="AV4218" s="42">
        <f t="shared" si="591"/>
        <v>4063.870215184254</v>
      </c>
      <c r="AW4218" s="102">
        <f t="shared" si="592"/>
        <v>431</v>
      </c>
      <c r="AX4218" s="43">
        <f t="shared" si="585"/>
        <v>0.75</v>
      </c>
      <c r="AY4218" s="43" t="str">
        <f t="shared" si="593"/>
        <v>UTGS</v>
      </c>
    </row>
    <row r="4219" spans="1:51" hidden="1" x14ac:dyDescent="0.2">
      <c r="A4219" s="38">
        <v>4212</v>
      </c>
      <c r="B4219" t="s">
        <v>362</v>
      </c>
      <c r="C4219" t="s">
        <v>289</v>
      </c>
      <c r="D4219">
        <v>550</v>
      </c>
      <c r="E4219" t="s">
        <v>1245</v>
      </c>
      <c r="F4219">
        <v>2</v>
      </c>
      <c r="G4219" t="str">
        <f>LOOKUP(F4219,{0,6,45},{"F","L","H"})</f>
        <v>F</v>
      </c>
      <c r="H4219" t="s">
        <v>5645</v>
      </c>
      <c r="I4219" s="43" t="str">
        <f>IFERROR(VLOOKUP(#REF!,#REF!,2,FALSE),"No")</f>
        <v>No</v>
      </c>
      <c r="J4219" s="139">
        <v>0.75</v>
      </c>
      <c r="K4219" s="148">
        <v>31.53</v>
      </c>
      <c r="L4219" s="148"/>
      <c r="M4219" s="148"/>
      <c r="N4219" s="148"/>
      <c r="O4219" s="148"/>
      <c r="P4219" s="148"/>
      <c r="Q4219" s="148"/>
      <c r="R4219" s="148"/>
      <c r="S4219" s="148"/>
      <c r="T4219" s="148"/>
      <c r="U4219" s="148"/>
      <c r="V4219" s="148"/>
      <c r="W4219" s="148"/>
      <c r="X4219" s="139">
        <v>1.25</v>
      </c>
      <c r="Y4219" s="148">
        <v>96.42</v>
      </c>
      <c r="Z4219" s="148">
        <v>2</v>
      </c>
      <c r="AA4219" s="148">
        <v>903.58</v>
      </c>
      <c r="AB4219" s="148"/>
      <c r="AC4219" s="148"/>
      <c r="AD4219" s="148"/>
      <c r="AE4219" s="148"/>
      <c r="AF4219" s="148"/>
      <c r="AG4219" s="148"/>
      <c r="AH4219" s="148"/>
      <c r="AI4219" s="148"/>
      <c r="AJ4219" s="148"/>
      <c r="AK4219" s="148"/>
      <c r="AL4219" s="139">
        <v>0</v>
      </c>
      <c r="AM4219" s="139">
        <v>0</v>
      </c>
      <c r="AN4219" s="148">
        <f t="shared" si="586"/>
        <v>1000</v>
      </c>
      <c r="AO4219" s="148">
        <f t="shared" si="587"/>
        <v>31.53</v>
      </c>
      <c r="AP4219" s="148">
        <v>5</v>
      </c>
      <c r="AQ4219" s="140">
        <v>64</v>
      </c>
      <c r="AS4219" s="42">
        <f t="shared" si="588"/>
        <v>2030.011056013215</v>
      </c>
      <c r="AT4219" s="101">
        <f t="shared" si="589"/>
        <v>0</v>
      </c>
      <c r="AU4219" s="42">
        <f t="shared" si="590"/>
        <v>2030.011056013215</v>
      </c>
      <c r="AV4219" s="42">
        <f t="shared" si="591"/>
        <v>509.03837064803179</v>
      </c>
      <c r="AW4219" s="102">
        <f t="shared" si="592"/>
        <v>585.0096169344007</v>
      </c>
      <c r="AX4219" s="43">
        <f t="shared" ref="AX4219:AX4282" si="594">IF(J4219&gt;0,J4219,R4219)</f>
        <v>0.75</v>
      </c>
      <c r="AY4219" s="43" t="str">
        <f t="shared" si="593"/>
        <v>UTGS</v>
      </c>
    </row>
    <row r="4220" spans="1:51" hidden="1" x14ac:dyDescent="0.2">
      <c r="A4220" s="38">
        <v>4213</v>
      </c>
      <c r="B4220" t="s">
        <v>5806</v>
      </c>
      <c r="C4220" t="s">
        <v>292</v>
      </c>
      <c r="D4220">
        <v>3300</v>
      </c>
      <c r="E4220" t="s">
        <v>207</v>
      </c>
      <c r="F4220">
        <v>2</v>
      </c>
      <c r="G4220" t="str">
        <f>LOOKUP(F4220,{0,6,45},{"F","L","H"})</f>
        <v>F</v>
      </c>
      <c r="H4220" t="s">
        <v>5646</v>
      </c>
      <c r="I4220" s="43" t="str">
        <f>IFERROR(VLOOKUP(#REF!,#REF!,2,FALSE),"No")</f>
        <v>No</v>
      </c>
      <c r="J4220" s="139">
        <v>1.25</v>
      </c>
      <c r="K4220" s="148">
        <v>26</v>
      </c>
      <c r="L4220" s="148"/>
      <c r="M4220" s="148"/>
      <c r="N4220" s="148"/>
      <c r="O4220" s="148"/>
      <c r="P4220" s="148"/>
      <c r="Q4220" s="148"/>
      <c r="R4220" s="148"/>
      <c r="S4220" s="148"/>
      <c r="T4220" s="148"/>
      <c r="U4220" s="148"/>
      <c r="V4220" s="148"/>
      <c r="W4220" s="148"/>
      <c r="X4220" s="139">
        <v>6</v>
      </c>
      <c r="Y4220" s="148">
        <v>1000</v>
      </c>
      <c r="Z4220" s="149"/>
      <c r="AA4220" s="148"/>
      <c r="AB4220" s="148"/>
      <c r="AC4220" s="148"/>
      <c r="AD4220" s="148"/>
      <c r="AE4220" s="148"/>
      <c r="AF4220" s="148"/>
      <c r="AG4220" s="148"/>
      <c r="AH4220" s="148"/>
      <c r="AI4220" s="148"/>
      <c r="AJ4220" s="148"/>
      <c r="AK4220" s="148"/>
      <c r="AL4220" s="139">
        <v>0</v>
      </c>
      <c r="AM4220" s="139">
        <v>0</v>
      </c>
      <c r="AN4220" s="148">
        <f t="shared" si="586"/>
        <v>1000</v>
      </c>
      <c r="AO4220" s="148">
        <f t="shared" si="587"/>
        <v>26</v>
      </c>
      <c r="AP4220" s="148">
        <v>3</v>
      </c>
      <c r="AQ4220" s="140">
        <v>4</v>
      </c>
      <c r="AS4220" s="42">
        <f t="shared" si="588"/>
        <v>1937.3504236074718</v>
      </c>
      <c r="AT4220" s="101">
        <f t="shared" si="589"/>
        <v>0</v>
      </c>
      <c r="AU4220" s="42">
        <f t="shared" si="590"/>
        <v>1937.3504236074718</v>
      </c>
      <c r="AV4220" s="42">
        <f t="shared" si="591"/>
        <v>15007.740430368511</v>
      </c>
      <c r="AW4220" s="102">
        <f t="shared" si="592"/>
        <v>2145.6666666666665</v>
      </c>
      <c r="AX4220" s="43">
        <f t="shared" si="594"/>
        <v>1.25</v>
      </c>
      <c r="AY4220" s="43" t="str">
        <f t="shared" si="593"/>
        <v>UTFS</v>
      </c>
    </row>
    <row r="4221" spans="1:51" hidden="1" x14ac:dyDescent="0.2">
      <c r="A4221" s="38">
        <v>4214</v>
      </c>
      <c r="B4221" t="s">
        <v>5806</v>
      </c>
      <c r="C4221" t="s">
        <v>289</v>
      </c>
      <c r="D4221">
        <v>21100</v>
      </c>
      <c r="E4221" t="s">
        <v>220</v>
      </c>
      <c r="F4221">
        <v>5</v>
      </c>
      <c r="G4221" t="str">
        <f>LOOKUP(F4221,{0,6,45},{"F","L","H"})</f>
        <v>F</v>
      </c>
      <c r="H4221" t="s">
        <v>1786</v>
      </c>
      <c r="I4221" s="43" t="str">
        <f>IFERROR(VLOOKUP(#REF!,#REF!,2,FALSE),"No")</f>
        <v>No</v>
      </c>
      <c r="J4221" s="139">
        <v>3</v>
      </c>
      <c r="K4221" s="148">
        <v>57</v>
      </c>
      <c r="L4221" s="148"/>
      <c r="M4221" s="148"/>
      <c r="N4221" s="148"/>
      <c r="O4221" s="148"/>
      <c r="P4221" s="148"/>
      <c r="Q4221" s="148"/>
      <c r="R4221" s="148"/>
      <c r="S4221" s="148"/>
      <c r="T4221" s="148"/>
      <c r="U4221" s="148"/>
      <c r="V4221" s="148"/>
      <c r="W4221" s="148"/>
      <c r="X4221" s="139">
        <v>2</v>
      </c>
      <c r="Y4221" s="148">
        <v>225.5</v>
      </c>
      <c r="Z4221" s="148">
        <v>3</v>
      </c>
      <c r="AA4221" s="148">
        <v>774.5</v>
      </c>
      <c r="AB4221" s="148"/>
      <c r="AC4221" s="148"/>
      <c r="AD4221" s="148"/>
      <c r="AE4221" s="148"/>
      <c r="AF4221" s="148"/>
      <c r="AG4221" s="148"/>
      <c r="AH4221" s="148"/>
      <c r="AI4221" s="148"/>
      <c r="AJ4221" s="148"/>
      <c r="AK4221" s="148"/>
      <c r="AL4221" s="139">
        <v>0</v>
      </c>
      <c r="AM4221" s="139">
        <v>0</v>
      </c>
      <c r="AN4221" s="148">
        <f t="shared" si="586"/>
        <v>1000</v>
      </c>
      <c r="AO4221" s="148">
        <f t="shared" si="587"/>
        <v>57</v>
      </c>
      <c r="AP4221" s="148">
        <v>8</v>
      </c>
      <c r="AQ4221" s="140">
        <v>8</v>
      </c>
      <c r="AS4221" s="42">
        <f t="shared" si="588"/>
        <v>4160.058236370226</v>
      </c>
      <c r="AT4221" s="101">
        <f t="shared" si="589"/>
        <v>0</v>
      </c>
      <c r="AU4221" s="42">
        <f t="shared" si="590"/>
        <v>4160.058236370226</v>
      </c>
      <c r="AV4221" s="42">
        <f t="shared" si="591"/>
        <v>2836.2877151842545</v>
      </c>
      <c r="AW4221" s="102">
        <f t="shared" si="592"/>
        <v>18747.149999999998</v>
      </c>
      <c r="AX4221" s="43">
        <f t="shared" si="594"/>
        <v>3</v>
      </c>
      <c r="AY4221" s="43" t="str">
        <f t="shared" si="593"/>
        <v>UTGS</v>
      </c>
    </row>
    <row r="4222" spans="1:51" hidden="1" x14ac:dyDescent="0.2">
      <c r="A4222" s="38">
        <v>4215</v>
      </c>
      <c r="B4222" t="s">
        <v>362</v>
      </c>
      <c r="C4222" t="s">
        <v>289</v>
      </c>
      <c r="D4222">
        <v>320</v>
      </c>
      <c r="E4222" t="s">
        <v>1239</v>
      </c>
      <c r="F4222">
        <v>0.25</v>
      </c>
      <c r="G4222" t="str">
        <f>LOOKUP(F4222,{0,6,45},{"F","L","H"})</f>
        <v>F</v>
      </c>
      <c r="H4222" t="s">
        <v>5647</v>
      </c>
      <c r="I4222" s="43" t="str">
        <f>IFERROR(VLOOKUP(#REF!,#REF!,2,FALSE),"No")</f>
        <v>No</v>
      </c>
      <c r="J4222" s="139">
        <v>0.75</v>
      </c>
      <c r="K4222" s="148">
        <v>17</v>
      </c>
      <c r="L4222" s="148"/>
      <c r="M4222" s="148"/>
      <c r="N4222" s="148"/>
      <c r="O4222" s="148"/>
      <c r="P4222" s="148"/>
      <c r="Q4222" s="148"/>
      <c r="R4222" s="148"/>
      <c r="S4222" s="148"/>
      <c r="T4222" s="148"/>
      <c r="U4222" s="148"/>
      <c r="V4222" s="148"/>
      <c r="W4222" s="148"/>
      <c r="X4222" s="139">
        <v>1.25</v>
      </c>
      <c r="Y4222" s="148">
        <v>275</v>
      </c>
      <c r="Z4222" s="148">
        <v>2</v>
      </c>
      <c r="AA4222" s="148">
        <v>725</v>
      </c>
      <c r="AB4222" s="148"/>
      <c r="AC4222" s="148"/>
      <c r="AD4222" s="148"/>
      <c r="AE4222" s="148"/>
      <c r="AF4222" s="148"/>
      <c r="AG4222" s="148"/>
      <c r="AH4222" s="148"/>
      <c r="AI4222" s="148"/>
      <c r="AJ4222" s="148"/>
      <c r="AK4222" s="148"/>
      <c r="AL4222" s="139">
        <v>0</v>
      </c>
      <c r="AM4222" s="139">
        <v>0</v>
      </c>
      <c r="AN4222" s="148">
        <f t="shared" si="586"/>
        <v>1000</v>
      </c>
      <c r="AO4222" s="148">
        <f t="shared" si="587"/>
        <v>17</v>
      </c>
      <c r="AP4222" s="148">
        <v>15</v>
      </c>
      <c r="AQ4222" s="140">
        <v>15</v>
      </c>
      <c r="AS4222" s="42">
        <f t="shared" si="588"/>
        <v>1094.5191231279623</v>
      </c>
      <c r="AT4222" s="101">
        <f t="shared" si="589"/>
        <v>0</v>
      </c>
      <c r="AU4222" s="42">
        <f t="shared" si="590"/>
        <v>1094.5191231279623</v>
      </c>
      <c r="AV4222" s="42">
        <f t="shared" si="591"/>
        <v>2180.2307814316023</v>
      </c>
      <c r="AW4222" s="102">
        <f t="shared" si="592"/>
        <v>431</v>
      </c>
      <c r="AX4222" s="43">
        <f t="shared" si="594"/>
        <v>0.75</v>
      </c>
      <c r="AY4222" s="43" t="str">
        <f t="shared" si="593"/>
        <v>UTGS</v>
      </c>
    </row>
    <row r="4223" spans="1:51" hidden="1" x14ac:dyDescent="0.2">
      <c r="A4223" s="38">
        <v>4216</v>
      </c>
      <c r="B4223" t="s">
        <v>362</v>
      </c>
      <c r="C4223" t="s">
        <v>289</v>
      </c>
      <c r="D4223">
        <v>550</v>
      </c>
      <c r="E4223" t="s">
        <v>1245</v>
      </c>
      <c r="F4223">
        <v>2</v>
      </c>
      <c r="G4223" t="str">
        <f>LOOKUP(F4223,{0,6,45},{"F","L","H"})</f>
        <v>F</v>
      </c>
      <c r="H4223" t="s">
        <v>5648</v>
      </c>
      <c r="I4223" s="43" t="str">
        <f>IFERROR(VLOOKUP(#REF!,#REF!,2,FALSE),"No")</f>
        <v>No</v>
      </c>
      <c r="J4223" s="139">
        <v>2</v>
      </c>
      <c r="K4223" s="148">
        <v>38.19</v>
      </c>
      <c r="L4223" s="148"/>
      <c r="M4223" s="148"/>
      <c r="N4223" s="148"/>
      <c r="O4223" s="148"/>
      <c r="P4223" s="148"/>
      <c r="Q4223" s="148"/>
      <c r="R4223" s="148"/>
      <c r="S4223" s="148"/>
      <c r="T4223" s="148"/>
      <c r="U4223" s="148"/>
      <c r="V4223" s="148"/>
      <c r="W4223" s="148"/>
      <c r="X4223" s="139">
        <v>2</v>
      </c>
      <c r="Y4223" s="148">
        <v>734</v>
      </c>
      <c r="Z4223" s="148">
        <v>4</v>
      </c>
      <c r="AA4223" s="148">
        <v>48.5</v>
      </c>
      <c r="AB4223" s="148">
        <v>8</v>
      </c>
      <c r="AC4223" s="148">
        <v>217.5</v>
      </c>
      <c r="AD4223" s="148"/>
      <c r="AE4223" s="148"/>
      <c r="AF4223" s="148"/>
      <c r="AG4223" s="148"/>
      <c r="AH4223" s="148"/>
      <c r="AI4223" s="148"/>
      <c r="AJ4223" s="148"/>
      <c r="AK4223" s="148"/>
      <c r="AL4223" s="139">
        <v>0</v>
      </c>
      <c r="AM4223" s="139">
        <v>0</v>
      </c>
      <c r="AN4223" s="148">
        <f t="shared" si="586"/>
        <v>1000</v>
      </c>
      <c r="AO4223" s="148">
        <f t="shared" si="587"/>
        <v>38.19</v>
      </c>
      <c r="AP4223" s="148">
        <v>7</v>
      </c>
      <c r="AQ4223" s="140">
        <v>170</v>
      </c>
      <c r="AS4223" s="42">
        <f t="shared" si="588"/>
        <v>2787.2390183680513</v>
      </c>
      <c r="AT4223" s="101">
        <f t="shared" si="589"/>
        <v>0</v>
      </c>
      <c r="AU4223" s="42">
        <f t="shared" si="590"/>
        <v>2787.2390183680513</v>
      </c>
      <c r="AV4223" s="42">
        <f t="shared" si="591"/>
        <v>244.89798071455314</v>
      </c>
      <c r="AW4223" s="102">
        <f t="shared" si="592"/>
        <v>585.0096169344007</v>
      </c>
      <c r="AX4223" s="43">
        <f t="shared" si="594"/>
        <v>2</v>
      </c>
      <c r="AY4223" s="43" t="str">
        <f t="shared" si="593"/>
        <v>UTGS</v>
      </c>
    </row>
    <row r="4224" spans="1:51" hidden="1" x14ac:dyDescent="0.2">
      <c r="A4224" s="38">
        <v>4217</v>
      </c>
      <c r="B4224" t="s">
        <v>5806</v>
      </c>
      <c r="C4224" t="s">
        <v>292</v>
      </c>
      <c r="D4224">
        <v>3897</v>
      </c>
      <c r="E4224" t="s">
        <v>217</v>
      </c>
      <c r="F4224">
        <v>2</v>
      </c>
      <c r="G4224" t="str">
        <f>LOOKUP(F4224,{0,6,45},{"F","L","H"})</f>
        <v>F</v>
      </c>
      <c r="H4224" t="s">
        <v>5649</v>
      </c>
      <c r="I4224" s="43" t="str">
        <f>IFERROR(VLOOKUP(#REF!,#REF!,2,FALSE),"No")</f>
        <v>No</v>
      </c>
      <c r="J4224" s="139">
        <v>1.25</v>
      </c>
      <c r="K4224" s="148">
        <v>80</v>
      </c>
      <c r="L4224" s="148"/>
      <c r="M4224" s="148"/>
      <c r="N4224" s="148"/>
      <c r="O4224" s="148"/>
      <c r="P4224" s="148"/>
      <c r="Q4224" s="148"/>
      <c r="R4224" s="148"/>
      <c r="S4224" s="148"/>
      <c r="T4224" s="148"/>
      <c r="U4224" s="148"/>
      <c r="V4224" s="148"/>
      <c r="W4224" s="148"/>
      <c r="X4224" s="139">
        <v>2</v>
      </c>
      <c r="Y4224" s="148">
        <v>1000</v>
      </c>
      <c r="Z4224" s="148"/>
      <c r="AA4224" s="148"/>
      <c r="AB4224" s="148"/>
      <c r="AC4224" s="148"/>
      <c r="AD4224" s="148"/>
      <c r="AE4224" s="148"/>
      <c r="AF4224" s="148"/>
      <c r="AG4224" s="148"/>
      <c r="AH4224" s="148"/>
      <c r="AI4224" s="148"/>
      <c r="AJ4224" s="148"/>
      <c r="AK4224" s="148"/>
      <c r="AL4224" s="139">
        <v>0</v>
      </c>
      <c r="AM4224" s="139">
        <v>0</v>
      </c>
      <c r="AN4224" s="148">
        <f t="shared" si="586"/>
        <v>1000</v>
      </c>
      <c r="AO4224" s="148">
        <f t="shared" si="587"/>
        <v>80</v>
      </c>
      <c r="AP4224" s="148">
        <v>5</v>
      </c>
      <c r="AQ4224" s="140">
        <v>25</v>
      </c>
      <c r="AS4224" s="42">
        <f t="shared" si="588"/>
        <v>5961.0782264845284</v>
      </c>
      <c r="AT4224" s="101">
        <f t="shared" si="589"/>
        <v>0</v>
      </c>
      <c r="AU4224" s="42">
        <f t="shared" si="590"/>
        <v>5961.0782264845284</v>
      </c>
      <c r="AV4224" s="42">
        <f t="shared" si="591"/>
        <v>1300.4384688589612</v>
      </c>
      <c r="AW4224" s="102">
        <f t="shared" si="592"/>
        <v>2145.6666666666665</v>
      </c>
      <c r="AX4224" s="43">
        <f t="shared" si="594"/>
        <v>1.25</v>
      </c>
      <c r="AY4224" s="43" t="str">
        <f t="shared" si="593"/>
        <v>UTFS</v>
      </c>
    </row>
    <row r="4225" spans="1:51" hidden="1" x14ac:dyDescent="0.2">
      <c r="A4225" s="38">
        <v>4218</v>
      </c>
      <c r="B4225" t="s">
        <v>362</v>
      </c>
      <c r="C4225" t="s">
        <v>289</v>
      </c>
      <c r="D4225">
        <v>320</v>
      </c>
      <c r="E4225" t="s">
        <v>1245</v>
      </c>
      <c r="F4225">
        <v>0.25</v>
      </c>
      <c r="G4225" t="str">
        <f>LOOKUP(F4225,{0,6,45},{"F","L","H"})</f>
        <v>F</v>
      </c>
      <c r="H4225" t="s">
        <v>5650</v>
      </c>
      <c r="I4225" s="43" t="str">
        <f>IFERROR(VLOOKUP(#REF!,#REF!,2,FALSE),"No")</f>
        <v>No</v>
      </c>
      <c r="J4225" s="139">
        <v>0.75</v>
      </c>
      <c r="K4225" s="148">
        <v>21</v>
      </c>
      <c r="L4225" s="148"/>
      <c r="M4225" s="148"/>
      <c r="N4225" s="148"/>
      <c r="O4225" s="148"/>
      <c r="P4225" s="148"/>
      <c r="Q4225" s="148"/>
      <c r="R4225" s="148"/>
      <c r="S4225" s="148"/>
      <c r="T4225" s="148"/>
      <c r="U4225" s="148"/>
      <c r="V4225" s="148"/>
      <c r="W4225" s="148"/>
      <c r="X4225" s="139">
        <v>2</v>
      </c>
      <c r="Y4225" s="148">
        <v>726.4</v>
      </c>
      <c r="Z4225" s="149">
        <v>4</v>
      </c>
      <c r="AA4225" s="148">
        <v>273.60000000000002</v>
      </c>
      <c r="AB4225" s="148"/>
      <c r="AC4225" s="148"/>
      <c r="AD4225" s="148"/>
      <c r="AE4225" s="148"/>
      <c r="AF4225" s="148"/>
      <c r="AG4225" s="148"/>
      <c r="AH4225" s="148"/>
      <c r="AI4225" s="148"/>
      <c r="AJ4225" s="148"/>
      <c r="AK4225" s="148"/>
      <c r="AL4225" s="139">
        <v>0</v>
      </c>
      <c r="AM4225" s="139">
        <v>0</v>
      </c>
      <c r="AN4225" s="148">
        <f t="shared" si="586"/>
        <v>1000</v>
      </c>
      <c r="AO4225" s="148">
        <f t="shared" si="587"/>
        <v>21</v>
      </c>
      <c r="AP4225" s="148">
        <v>9</v>
      </c>
      <c r="AQ4225" s="140">
        <v>9</v>
      </c>
      <c r="AS4225" s="42">
        <f t="shared" si="588"/>
        <v>1352.0530344521887</v>
      </c>
      <c r="AT4225" s="101">
        <f t="shared" si="589"/>
        <v>0</v>
      </c>
      <c r="AU4225" s="42">
        <f t="shared" si="590"/>
        <v>1352.0530344521887</v>
      </c>
      <c r="AV4225" s="42">
        <f t="shared" si="591"/>
        <v>3830.2970801637816</v>
      </c>
      <c r="AW4225" s="102">
        <f t="shared" si="592"/>
        <v>431</v>
      </c>
      <c r="AX4225" s="43">
        <f t="shared" si="594"/>
        <v>0.75</v>
      </c>
      <c r="AY4225" s="43" t="str">
        <f t="shared" si="593"/>
        <v>UTGS</v>
      </c>
    </row>
    <row r="4226" spans="1:51" hidden="1" x14ac:dyDescent="0.2">
      <c r="A4226" s="38">
        <v>4219</v>
      </c>
      <c r="B4226" t="s">
        <v>362</v>
      </c>
      <c r="C4226" t="s">
        <v>289</v>
      </c>
      <c r="D4226">
        <v>320</v>
      </c>
      <c r="E4226" t="s">
        <v>1245</v>
      </c>
      <c r="F4226">
        <v>0.25</v>
      </c>
      <c r="G4226" t="str">
        <f>LOOKUP(F4226,{0,6,45},{"F","L","H"})</f>
        <v>F</v>
      </c>
      <c r="H4226" t="s">
        <v>5651</v>
      </c>
      <c r="I4226" s="43" t="str">
        <f>IFERROR(VLOOKUP(#REF!,#REF!,2,FALSE),"No")</f>
        <v>No</v>
      </c>
      <c r="J4226" s="139">
        <v>0.75</v>
      </c>
      <c r="K4226" s="148">
        <v>30</v>
      </c>
      <c r="L4226" s="148"/>
      <c r="M4226" s="148"/>
      <c r="N4226" s="148"/>
      <c r="O4226" s="148"/>
      <c r="P4226" s="148"/>
      <c r="Q4226" s="148"/>
      <c r="R4226" s="148"/>
      <c r="S4226" s="148"/>
      <c r="T4226" s="148"/>
      <c r="U4226" s="148"/>
      <c r="V4226" s="148"/>
      <c r="W4226" s="148"/>
      <c r="X4226" s="139">
        <v>2</v>
      </c>
      <c r="Y4226" s="148">
        <v>920.2</v>
      </c>
      <c r="Z4226" s="148">
        <v>4</v>
      </c>
      <c r="AA4226" s="148">
        <v>79.8</v>
      </c>
      <c r="AB4226" s="148"/>
      <c r="AC4226" s="148"/>
      <c r="AD4226" s="148"/>
      <c r="AE4226" s="148"/>
      <c r="AF4226" s="148"/>
      <c r="AG4226" s="148"/>
      <c r="AH4226" s="148"/>
      <c r="AI4226" s="148"/>
      <c r="AJ4226" s="148"/>
      <c r="AK4226" s="148"/>
      <c r="AL4226" s="139">
        <v>0</v>
      </c>
      <c r="AM4226" s="139">
        <v>0</v>
      </c>
      <c r="AN4226" s="148">
        <f t="shared" si="586"/>
        <v>1000</v>
      </c>
      <c r="AO4226" s="148">
        <f t="shared" si="587"/>
        <v>30</v>
      </c>
      <c r="AP4226" s="148">
        <v>15</v>
      </c>
      <c r="AQ4226" s="140">
        <v>15</v>
      </c>
      <c r="AS4226" s="42">
        <f t="shared" si="588"/>
        <v>1931.5043349316984</v>
      </c>
      <c r="AT4226" s="101">
        <f t="shared" si="589"/>
        <v>0</v>
      </c>
      <c r="AU4226" s="42">
        <f t="shared" si="590"/>
        <v>1931.5043349316984</v>
      </c>
      <c r="AV4226" s="42">
        <f t="shared" si="591"/>
        <v>2205.5418480982689</v>
      </c>
      <c r="AW4226" s="102">
        <f t="shared" si="592"/>
        <v>431</v>
      </c>
      <c r="AX4226" s="43">
        <f t="shared" si="594"/>
        <v>0.75</v>
      </c>
      <c r="AY4226" s="43" t="str">
        <f t="shared" si="593"/>
        <v>UTGS</v>
      </c>
    </row>
    <row r="4227" spans="1:51" hidden="1" x14ac:dyDescent="0.2">
      <c r="A4227" s="38">
        <v>4220</v>
      </c>
      <c r="B4227" t="s">
        <v>362</v>
      </c>
      <c r="C4227" t="s">
        <v>289</v>
      </c>
      <c r="D4227">
        <v>550</v>
      </c>
      <c r="E4227" t="s">
        <v>1245</v>
      </c>
      <c r="F4227">
        <v>2</v>
      </c>
      <c r="G4227" t="str">
        <f>LOOKUP(F4227,{0,6,45},{"F","L","H"})</f>
        <v>F</v>
      </c>
      <c r="H4227" t="s">
        <v>5652</v>
      </c>
      <c r="I4227" s="43" t="str">
        <f>IFERROR(VLOOKUP(#REF!,#REF!,2,FALSE),"No")</f>
        <v>No</v>
      </c>
      <c r="J4227" s="139">
        <v>0.75</v>
      </c>
      <c r="K4227" s="148">
        <v>15.34</v>
      </c>
      <c r="L4227" s="148"/>
      <c r="M4227" s="148"/>
      <c r="N4227" s="148"/>
      <c r="O4227" s="148"/>
      <c r="P4227" s="148"/>
      <c r="Q4227" s="148"/>
      <c r="R4227" s="148"/>
      <c r="S4227" s="148"/>
      <c r="T4227" s="148"/>
      <c r="U4227" s="148"/>
      <c r="V4227" s="148"/>
      <c r="W4227" s="148"/>
      <c r="X4227" s="139">
        <v>2</v>
      </c>
      <c r="Y4227" s="148">
        <v>159.66</v>
      </c>
      <c r="Z4227" s="148">
        <v>4</v>
      </c>
      <c r="AA4227" s="148">
        <v>203.13</v>
      </c>
      <c r="AB4227" s="148">
        <v>6</v>
      </c>
      <c r="AC4227" s="148">
        <v>637.21</v>
      </c>
      <c r="AD4227" s="148"/>
      <c r="AE4227" s="148"/>
      <c r="AF4227" s="148"/>
      <c r="AG4227" s="148"/>
      <c r="AH4227" s="148"/>
      <c r="AI4227" s="148"/>
      <c r="AJ4227" s="148"/>
      <c r="AK4227" s="148"/>
      <c r="AL4227" s="139">
        <v>0</v>
      </c>
      <c r="AM4227" s="139">
        <v>0</v>
      </c>
      <c r="AN4227" s="148">
        <f t="shared" si="586"/>
        <v>1000</v>
      </c>
      <c r="AO4227" s="148">
        <f t="shared" si="587"/>
        <v>15.34</v>
      </c>
      <c r="AP4227" s="148">
        <v>11</v>
      </c>
      <c r="AQ4227" s="140">
        <v>36</v>
      </c>
      <c r="AS4227" s="42">
        <f t="shared" si="588"/>
        <v>987.64254992840836</v>
      </c>
      <c r="AT4227" s="101">
        <f t="shared" si="589"/>
        <v>0</v>
      </c>
      <c r="AU4227" s="42">
        <f t="shared" si="590"/>
        <v>987.64254992840836</v>
      </c>
      <c r="AV4227" s="42">
        <f t="shared" si="591"/>
        <v>1430.65063948539</v>
      </c>
      <c r="AW4227" s="102">
        <f t="shared" si="592"/>
        <v>585.0096169344007</v>
      </c>
      <c r="AX4227" s="43">
        <f t="shared" si="594"/>
        <v>0.75</v>
      </c>
      <c r="AY4227" s="43" t="str">
        <f t="shared" si="593"/>
        <v>UTGS</v>
      </c>
    </row>
    <row r="4228" spans="1:51" hidden="1" x14ac:dyDescent="0.2">
      <c r="A4228" s="38">
        <v>4221</v>
      </c>
      <c r="B4228" t="s">
        <v>362</v>
      </c>
      <c r="C4228" t="s">
        <v>289</v>
      </c>
      <c r="D4228">
        <v>550</v>
      </c>
      <c r="E4228" t="s">
        <v>1245</v>
      </c>
      <c r="F4228">
        <v>2</v>
      </c>
      <c r="G4228" t="str">
        <f>LOOKUP(F4228,{0,6,45},{"F","L","H"})</f>
        <v>F</v>
      </c>
      <c r="H4228" t="s">
        <v>1788</v>
      </c>
      <c r="I4228" s="43" t="str">
        <f>IFERROR(VLOOKUP(#REF!,#REF!,2,FALSE),"No")</f>
        <v>No</v>
      </c>
      <c r="J4228" s="139">
        <v>2</v>
      </c>
      <c r="K4228" s="148">
        <v>156</v>
      </c>
      <c r="L4228" s="148"/>
      <c r="M4228" s="148"/>
      <c r="N4228" s="148"/>
      <c r="O4228" s="148"/>
      <c r="P4228" s="148"/>
      <c r="Q4228" s="148"/>
      <c r="R4228" s="148"/>
      <c r="S4228" s="148"/>
      <c r="T4228" s="148"/>
      <c r="U4228" s="148"/>
      <c r="V4228" s="148"/>
      <c r="W4228" s="148"/>
      <c r="X4228" s="139">
        <v>2</v>
      </c>
      <c r="Y4228" s="148">
        <v>75.58</v>
      </c>
      <c r="Z4228" s="148">
        <v>4</v>
      </c>
      <c r="AA4228" s="148">
        <v>924.42</v>
      </c>
      <c r="AB4228" s="148"/>
      <c r="AC4228" s="148"/>
      <c r="AD4228" s="148"/>
      <c r="AE4228" s="148"/>
      <c r="AF4228" s="148"/>
      <c r="AG4228" s="148"/>
      <c r="AH4228" s="148"/>
      <c r="AI4228" s="148"/>
      <c r="AJ4228" s="148"/>
      <c r="AK4228" s="148"/>
      <c r="AL4228" s="139">
        <v>0</v>
      </c>
      <c r="AM4228" s="139">
        <v>0</v>
      </c>
      <c r="AN4228" s="148">
        <f t="shared" si="586"/>
        <v>1000</v>
      </c>
      <c r="AO4228" s="148">
        <f t="shared" si="587"/>
        <v>156</v>
      </c>
      <c r="AP4228" s="148">
        <v>10</v>
      </c>
      <c r="AQ4228" s="140">
        <v>132</v>
      </c>
      <c r="AS4228" s="42">
        <f t="shared" si="588"/>
        <v>11385.42254164483</v>
      </c>
      <c r="AT4228" s="101">
        <f t="shared" si="589"/>
        <v>0</v>
      </c>
      <c r="AU4228" s="42">
        <f t="shared" si="590"/>
        <v>11385.42254164483</v>
      </c>
      <c r="AV4228" s="42">
        <f t="shared" si="591"/>
        <v>296.50797819298504</v>
      </c>
      <c r="AW4228" s="102">
        <f t="shared" si="592"/>
        <v>585.0096169344007</v>
      </c>
      <c r="AX4228" s="43">
        <f t="shared" si="594"/>
        <v>2</v>
      </c>
      <c r="AY4228" s="43" t="str">
        <f t="shared" si="593"/>
        <v>UTGS</v>
      </c>
    </row>
    <row r="4229" spans="1:51" hidden="1" x14ac:dyDescent="0.2">
      <c r="A4229" s="38">
        <v>4222</v>
      </c>
      <c r="B4229" t="s">
        <v>5806</v>
      </c>
      <c r="C4229" t="s">
        <v>5745</v>
      </c>
      <c r="D4229">
        <v>92750</v>
      </c>
      <c r="E4229" t="s">
        <v>219</v>
      </c>
      <c r="F4229">
        <v>45</v>
      </c>
      <c r="G4229" t="str">
        <f>LOOKUP(F4229,{0,6,45},{"F","L","H"})</f>
        <v>H</v>
      </c>
      <c r="H4229" t="s">
        <v>1789</v>
      </c>
      <c r="I4229" s="43" t="str">
        <f>IFERROR(VLOOKUP(#REF!,#REF!,2,FALSE),"No")</f>
        <v>No</v>
      </c>
      <c r="J4229" s="139">
        <v>4</v>
      </c>
      <c r="K4229" s="148">
        <v>204</v>
      </c>
      <c r="L4229" s="148"/>
      <c r="M4229" s="148"/>
      <c r="N4229" s="148"/>
      <c r="O4229" s="148"/>
      <c r="P4229" s="148"/>
      <c r="Q4229" s="148"/>
      <c r="R4229" s="148"/>
      <c r="S4229" s="148"/>
      <c r="T4229" s="148"/>
      <c r="U4229" s="148"/>
      <c r="V4229" s="148"/>
      <c r="W4229" s="148"/>
      <c r="X4229" s="139">
        <v>2</v>
      </c>
      <c r="Y4229" s="148">
        <v>131</v>
      </c>
      <c r="Z4229" s="149">
        <v>4</v>
      </c>
      <c r="AA4229" s="148">
        <v>827.5</v>
      </c>
      <c r="AB4229" s="148">
        <v>6</v>
      </c>
      <c r="AC4229" s="148">
        <v>41.5</v>
      </c>
      <c r="AD4229" s="148"/>
      <c r="AE4229" s="148"/>
      <c r="AF4229" s="148"/>
      <c r="AG4229" s="148"/>
      <c r="AH4229" s="148"/>
      <c r="AI4229" s="148"/>
      <c r="AJ4229" s="148"/>
      <c r="AK4229" s="148"/>
      <c r="AL4229" s="139">
        <v>0</v>
      </c>
      <c r="AM4229" s="139">
        <v>0</v>
      </c>
      <c r="AN4229" s="148">
        <f t="shared" si="586"/>
        <v>1000</v>
      </c>
      <c r="AO4229" s="148">
        <f t="shared" si="587"/>
        <v>204</v>
      </c>
      <c r="AP4229" s="148">
        <v>1</v>
      </c>
      <c r="AQ4229" s="140">
        <v>1</v>
      </c>
      <c r="AS4229" s="42">
        <f t="shared" si="588"/>
        <v>15614.869477535547</v>
      </c>
      <c r="AT4229" s="101">
        <f t="shared" si="589"/>
        <v>0</v>
      </c>
      <c r="AU4229" s="42">
        <f t="shared" si="590"/>
        <v>15614.869477535547</v>
      </c>
      <c r="AV4229" s="42">
        <f t="shared" si="591"/>
        <v>39586.216721474033</v>
      </c>
      <c r="AW4229" s="102">
        <f t="shared" si="592"/>
        <v>113197.0366366282</v>
      </c>
      <c r="AX4229" s="43">
        <f t="shared" si="594"/>
        <v>4</v>
      </c>
      <c r="AY4229" s="43" t="str">
        <f t="shared" si="593"/>
        <v>UTTSM</v>
      </c>
    </row>
    <row r="4230" spans="1:51" hidden="1" x14ac:dyDescent="0.2">
      <c r="A4230" s="38">
        <v>4223</v>
      </c>
      <c r="B4230" t="s">
        <v>362</v>
      </c>
      <c r="C4230" t="s">
        <v>289</v>
      </c>
      <c r="D4230">
        <v>930</v>
      </c>
      <c r="E4230" t="s">
        <v>1241</v>
      </c>
      <c r="F4230">
        <v>2</v>
      </c>
      <c r="G4230" t="str">
        <f>LOOKUP(F4230,{0,6,45},{"F","L","H"})</f>
        <v>F</v>
      </c>
      <c r="H4230" t="s">
        <v>1790</v>
      </c>
      <c r="I4230" s="43" t="str">
        <f>IFERROR(VLOOKUP(#REF!,#REF!,2,FALSE),"No")</f>
        <v>No</v>
      </c>
      <c r="J4230" s="139">
        <v>0.75</v>
      </c>
      <c r="K4230" s="148">
        <v>50</v>
      </c>
      <c r="L4230" s="148"/>
      <c r="M4230" s="148"/>
      <c r="N4230" s="148"/>
      <c r="O4230" s="148"/>
      <c r="P4230" s="148"/>
      <c r="Q4230" s="148"/>
      <c r="R4230" s="148"/>
      <c r="S4230" s="148"/>
      <c r="T4230" s="148"/>
      <c r="U4230" s="148"/>
      <c r="V4230" s="148"/>
      <c r="W4230" s="148"/>
      <c r="X4230" s="139">
        <v>2</v>
      </c>
      <c r="Y4230" s="148">
        <v>1000</v>
      </c>
      <c r="Z4230" s="148"/>
      <c r="AA4230" s="148"/>
      <c r="AB4230" s="148"/>
      <c r="AC4230" s="148"/>
      <c r="AD4230" s="148"/>
      <c r="AE4230" s="148"/>
      <c r="AF4230" s="148"/>
      <c r="AG4230" s="148"/>
      <c r="AH4230" s="148"/>
      <c r="AI4230" s="148"/>
      <c r="AJ4230" s="148"/>
      <c r="AK4230" s="148"/>
      <c r="AL4230" s="139">
        <v>0</v>
      </c>
      <c r="AM4230" s="139">
        <v>0</v>
      </c>
      <c r="AN4230" s="148">
        <f t="shared" si="586"/>
        <v>1000</v>
      </c>
      <c r="AO4230" s="148">
        <f t="shared" si="587"/>
        <v>50</v>
      </c>
      <c r="AP4230" s="148">
        <v>6</v>
      </c>
      <c r="AQ4230" s="140">
        <v>6</v>
      </c>
      <c r="AS4230" s="42">
        <f t="shared" si="588"/>
        <v>3219.1738915528304</v>
      </c>
      <c r="AT4230" s="101">
        <f t="shared" si="589"/>
        <v>0</v>
      </c>
      <c r="AU4230" s="42">
        <f t="shared" si="590"/>
        <v>3219.1738915528304</v>
      </c>
      <c r="AV4230" s="42">
        <f t="shared" si="591"/>
        <v>5418.493620245672</v>
      </c>
      <c r="AW4230" s="102">
        <f t="shared" si="592"/>
        <v>1475.8772811117678</v>
      </c>
      <c r="AX4230" s="43">
        <f t="shared" si="594"/>
        <v>0.75</v>
      </c>
      <c r="AY4230" s="43" t="str">
        <f t="shared" si="593"/>
        <v>UTGS</v>
      </c>
    </row>
    <row r="4231" spans="1:51" hidden="1" x14ac:dyDescent="0.2">
      <c r="A4231" s="38">
        <v>4224</v>
      </c>
      <c r="B4231" t="s">
        <v>362</v>
      </c>
      <c r="C4231" t="s">
        <v>289</v>
      </c>
      <c r="D4231">
        <v>320</v>
      </c>
      <c r="E4231" t="s">
        <v>1251</v>
      </c>
      <c r="F4231">
        <v>0.25</v>
      </c>
      <c r="G4231" t="str">
        <f>LOOKUP(F4231,{0,6,45},{"F","L","H"})</f>
        <v>F</v>
      </c>
      <c r="H4231" t="s">
        <v>5653</v>
      </c>
      <c r="I4231" s="43" t="str">
        <f>IFERROR(VLOOKUP(#REF!,#REF!,2,FALSE),"No")</f>
        <v>No</v>
      </c>
      <c r="J4231" s="139">
        <v>0.75</v>
      </c>
      <c r="K4231" s="148">
        <v>81</v>
      </c>
      <c r="L4231" s="148"/>
      <c r="M4231" s="148"/>
      <c r="N4231" s="148"/>
      <c r="O4231" s="148"/>
      <c r="P4231" s="148"/>
      <c r="Q4231" s="148"/>
      <c r="R4231" s="148"/>
      <c r="S4231" s="148"/>
      <c r="T4231" s="148"/>
      <c r="U4231" s="148"/>
      <c r="V4231" s="148"/>
      <c r="W4231" s="148"/>
      <c r="X4231" s="139">
        <v>2</v>
      </c>
      <c r="Y4231" s="148">
        <v>1000</v>
      </c>
      <c r="Z4231" s="148"/>
      <c r="AA4231" s="148"/>
      <c r="AB4231" s="148"/>
      <c r="AC4231" s="148"/>
      <c r="AD4231" s="148"/>
      <c r="AE4231" s="148"/>
      <c r="AF4231" s="148"/>
      <c r="AG4231" s="148"/>
      <c r="AH4231" s="148"/>
      <c r="AI4231" s="148"/>
      <c r="AJ4231" s="148"/>
      <c r="AK4231" s="148"/>
      <c r="AL4231" s="139">
        <v>0</v>
      </c>
      <c r="AM4231" s="139">
        <v>0</v>
      </c>
      <c r="AN4231" s="148">
        <f t="shared" si="586"/>
        <v>1000</v>
      </c>
      <c r="AO4231" s="148">
        <f t="shared" si="587"/>
        <v>81</v>
      </c>
      <c r="AP4231" s="148">
        <v>2</v>
      </c>
      <c r="AQ4231" s="140">
        <v>2</v>
      </c>
      <c r="AS4231" s="42">
        <f t="shared" si="588"/>
        <v>5215.0617043155853</v>
      </c>
      <c r="AT4231" s="101">
        <f t="shared" si="589"/>
        <v>0</v>
      </c>
      <c r="AU4231" s="42">
        <f t="shared" si="590"/>
        <v>5215.0617043155853</v>
      </c>
      <c r="AV4231" s="42">
        <f t="shared" si="591"/>
        <v>16255.480860737016</v>
      </c>
      <c r="AW4231" s="102">
        <f t="shared" si="592"/>
        <v>431</v>
      </c>
      <c r="AX4231" s="43">
        <f t="shared" si="594"/>
        <v>0.75</v>
      </c>
      <c r="AY4231" s="43" t="str">
        <f t="shared" si="593"/>
        <v>UTGS</v>
      </c>
    </row>
    <row r="4232" spans="1:51" hidden="1" x14ac:dyDescent="0.2">
      <c r="A4232" s="38">
        <v>4225</v>
      </c>
      <c r="B4232" t="s">
        <v>362</v>
      </c>
      <c r="C4232" t="s">
        <v>289</v>
      </c>
      <c r="D4232">
        <v>550</v>
      </c>
      <c r="E4232" t="s">
        <v>1245</v>
      </c>
      <c r="F4232">
        <v>2</v>
      </c>
      <c r="G4232" t="str">
        <f>LOOKUP(F4232,{0,6,45},{"F","L","H"})</f>
        <v>F</v>
      </c>
      <c r="H4232" t="s">
        <v>5654</v>
      </c>
      <c r="I4232" s="43" t="str">
        <f>IFERROR(VLOOKUP(#REF!,#REF!,2,FALSE),"No")</f>
        <v>No</v>
      </c>
      <c r="J4232" s="139">
        <v>2</v>
      </c>
      <c r="K4232" s="148">
        <v>125</v>
      </c>
      <c r="L4232" s="148"/>
      <c r="M4232" s="148"/>
      <c r="N4232" s="148"/>
      <c r="O4232" s="148"/>
      <c r="P4232" s="148"/>
      <c r="Q4232" s="148"/>
      <c r="R4232" s="148"/>
      <c r="S4232" s="148"/>
      <c r="T4232" s="148"/>
      <c r="U4232" s="148"/>
      <c r="V4232" s="148"/>
      <c r="W4232" s="148"/>
      <c r="X4232" s="139">
        <v>3</v>
      </c>
      <c r="Y4232" s="148">
        <v>10.63</v>
      </c>
      <c r="Z4232" s="149">
        <v>6</v>
      </c>
      <c r="AA4232" s="148">
        <v>847.75</v>
      </c>
      <c r="AB4232" s="148">
        <v>8</v>
      </c>
      <c r="AC4232" s="148">
        <v>141.63</v>
      </c>
      <c r="AD4232" s="148"/>
      <c r="AE4232" s="148"/>
      <c r="AF4232" s="148"/>
      <c r="AG4232" s="148"/>
      <c r="AH4232" s="148"/>
      <c r="AI4232" s="148"/>
      <c r="AJ4232" s="148"/>
      <c r="AK4232" s="148"/>
      <c r="AL4232" s="139">
        <v>0</v>
      </c>
      <c r="AM4232" s="139">
        <v>0</v>
      </c>
      <c r="AN4232" s="148">
        <f t="shared" ref="AN4232:AN4295" si="595">SUM(Y4232,AA4232,AC4232,AE4232,AG4232,AI4232,AK4232,AM4232)</f>
        <v>1000.01</v>
      </c>
      <c r="AO4232" s="148">
        <f t="shared" ref="AO4232:AO4295" si="596">SUM(K4232,M4232,O4232,Q4232,S4232,U4232,W4232)</f>
        <v>125</v>
      </c>
      <c r="AP4232" s="148">
        <v>5</v>
      </c>
      <c r="AQ4232" s="140">
        <v>41</v>
      </c>
      <c r="AS4232" s="42">
        <f t="shared" ref="AS4232:AS4295" si="597">(VLOOKUP(J4232,Service,2,FALSE)*K4232+VLOOKUP(L4232,Service,2,FALSE)*M4232+VLOOKUP(N4232,Service,2,FALSE)*O4232+VLOOKUP(P4232,Service,2,FALSE)*Q4232)</f>
        <v>9122.9347288820754</v>
      </c>
      <c r="AT4232" s="101">
        <f t="shared" ref="AT4232:AT4295" si="598">VLOOKUP(R4232,serviceHP,2,FALSE)*S4232+VLOOKUP(T4232,serviceHP,2,FALSE)*U4232+VLOOKUP(V4232,serviceHP,2,FALSE)*W4232</f>
        <v>0</v>
      </c>
      <c r="AU4232" s="42">
        <f t="shared" ref="AU4232:AU4295" si="599">AS4232+AT4232</f>
        <v>9122.9347288820754</v>
      </c>
      <c r="AV4232" s="42">
        <f t="shared" ref="AV4232:AV4295" si="600">(VLOOKUP(X4232,Main,2,FALSE)*Y4232+VLOOKUP(Z4232,Main,2,FALSE)*AA4232+VLOOKUP(AB4232,Main,2,FALSE)*AC4232+VLOOKUP(AD4232,Main,2,FALSE)*AE4232+VLOOKUP(AF4232,Main,2,FALSE)*AG4232+VLOOKUP(AL4232,Main,2,FALSE)*AM4232+VLOOKUP(AH4232,Main,2,FALSE)*AI4232+VLOOKUP(AL4232,Main,2,FALSE)*AM4232+VLOOKUP(AJ4232,Main,2,FALSE)*AK4232)/AQ4232</f>
        <v>1498.0471373436892</v>
      </c>
      <c r="AW4232" s="102">
        <f t="shared" ref="AW4232:AW4295" si="601">IF(G4232="F",VLOOKUP(D4232,MeterAndReg2,2,TRUE),(IF(G4232="L",VLOOKUP(D4232,MeterAndReg2,3,TRUE),VLOOKUP(D4232,MeterAndReg2,4,TRUE))))</f>
        <v>585.0096169344007</v>
      </c>
      <c r="AX4232" s="43">
        <f t="shared" si="594"/>
        <v>2</v>
      </c>
      <c r="AY4232" s="43" t="str">
        <f t="shared" si="593"/>
        <v>UTGS</v>
      </c>
    </row>
    <row r="4233" spans="1:51" hidden="1" x14ac:dyDescent="0.2">
      <c r="A4233" s="38">
        <v>4226</v>
      </c>
      <c r="B4233" t="s">
        <v>362</v>
      </c>
      <c r="C4233" t="s">
        <v>289</v>
      </c>
      <c r="D4233">
        <v>320</v>
      </c>
      <c r="E4233" t="s">
        <v>1245</v>
      </c>
      <c r="F4233">
        <v>0.25</v>
      </c>
      <c r="G4233" t="str">
        <f>LOOKUP(F4233,{0,6,45},{"F","L","H"})</f>
        <v>F</v>
      </c>
      <c r="H4233" t="s">
        <v>5655</v>
      </c>
      <c r="I4233" s="43" t="str">
        <f>IFERROR(VLOOKUP(#REF!,#REF!,2,FALSE),"No")</f>
        <v>No</v>
      </c>
      <c r="J4233" s="139">
        <v>0.75</v>
      </c>
      <c r="K4233" s="148">
        <v>45</v>
      </c>
      <c r="L4233" s="148"/>
      <c r="M4233" s="148"/>
      <c r="N4233" s="148"/>
      <c r="O4233" s="148"/>
      <c r="P4233" s="148"/>
      <c r="Q4233" s="148"/>
      <c r="R4233" s="148"/>
      <c r="S4233" s="148"/>
      <c r="T4233" s="148"/>
      <c r="U4233" s="148"/>
      <c r="V4233" s="148"/>
      <c r="W4233" s="148"/>
      <c r="X4233" s="139">
        <v>2</v>
      </c>
      <c r="Y4233" s="148">
        <v>1000</v>
      </c>
      <c r="Z4233" s="148"/>
      <c r="AA4233" s="148"/>
      <c r="AB4233" s="148"/>
      <c r="AC4233" s="148"/>
      <c r="AD4233" s="148"/>
      <c r="AE4233" s="148"/>
      <c r="AF4233" s="148"/>
      <c r="AG4233" s="148"/>
      <c r="AH4233" s="148"/>
      <c r="AI4233" s="148"/>
      <c r="AJ4233" s="148"/>
      <c r="AK4233" s="148"/>
      <c r="AL4233" s="139">
        <v>0</v>
      </c>
      <c r="AM4233" s="139">
        <v>0</v>
      </c>
      <c r="AN4233" s="148">
        <f t="shared" si="595"/>
        <v>1000</v>
      </c>
      <c r="AO4233" s="148">
        <f t="shared" si="596"/>
        <v>45</v>
      </c>
      <c r="AP4233" s="148">
        <v>15</v>
      </c>
      <c r="AQ4233" s="140">
        <v>15</v>
      </c>
      <c r="AS4233" s="42">
        <f t="shared" si="597"/>
        <v>2897.2565023975476</v>
      </c>
      <c r="AT4233" s="101">
        <f t="shared" si="598"/>
        <v>0</v>
      </c>
      <c r="AU4233" s="42">
        <f t="shared" si="599"/>
        <v>2897.2565023975476</v>
      </c>
      <c r="AV4233" s="42">
        <f t="shared" si="600"/>
        <v>2167.3974480982688</v>
      </c>
      <c r="AW4233" s="102">
        <f t="shared" si="601"/>
        <v>431</v>
      </c>
      <c r="AX4233" s="43">
        <f t="shared" si="594"/>
        <v>0.75</v>
      </c>
      <c r="AY4233" s="43" t="str">
        <f t="shared" ref="AY4233:AY4296" si="602">C4233</f>
        <v>UTGS</v>
      </c>
    </row>
    <row r="4234" spans="1:51" hidden="1" x14ac:dyDescent="0.2">
      <c r="A4234" s="38">
        <v>4227</v>
      </c>
      <c r="B4234" t="s">
        <v>362</v>
      </c>
      <c r="C4234" t="s">
        <v>289</v>
      </c>
      <c r="D4234">
        <v>306</v>
      </c>
      <c r="E4234" t="s">
        <v>1238</v>
      </c>
      <c r="F4234">
        <v>0.25</v>
      </c>
      <c r="G4234" t="str">
        <f>LOOKUP(F4234,{0,6,45},{"F","L","H"})</f>
        <v>F</v>
      </c>
      <c r="H4234" t="s">
        <v>5656</v>
      </c>
      <c r="I4234" s="43" t="str">
        <f>IFERROR(VLOOKUP(#REF!,#REF!,2,FALSE),"No")</f>
        <v>No</v>
      </c>
      <c r="J4234" s="139">
        <v>0.75</v>
      </c>
      <c r="K4234" s="148">
        <v>59</v>
      </c>
      <c r="L4234" s="148"/>
      <c r="M4234" s="148"/>
      <c r="N4234" s="148"/>
      <c r="O4234" s="148"/>
      <c r="P4234" s="148"/>
      <c r="Q4234" s="148"/>
      <c r="R4234" s="148"/>
      <c r="S4234" s="148"/>
      <c r="T4234" s="148"/>
      <c r="U4234" s="148"/>
      <c r="V4234" s="148"/>
      <c r="W4234" s="148"/>
      <c r="X4234" s="139">
        <v>2</v>
      </c>
      <c r="Y4234" s="148">
        <v>741</v>
      </c>
      <c r="Z4234" s="149">
        <v>4</v>
      </c>
      <c r="AA4234" s="148">
        <v>259</v>
      </c>
      <c r="AB4234" s="148"/>
      <c r="AC4234" s="148"/>
      <c r="AD4234" s="148"/>
      <c r="AE4234" s="148"/>
      <c r="AF4234" s="148"/>
      <c r="AG4234" s="148"/>
      <c r="AH4234" s="148"/>
      <c r="AI4234" s="148"/>
      <c r="AJ4234" s="148"/>
      <c r="AK4234" s="148"/>
      <c r="AL4234" s="139">
        <v>0</v>
      </c>
      <c r="AM4234" s="139">
        <v>0</v>
      </c>
      <c r="AN4234" s="148">
        <f t="shared" si="595"/>
        <v>1000</v>
      </c>
      <c r="AO4234" s="148">
        <f t="shared" si="596"/>
        <v>59</v>
      </c>
      <c r="AP4234" s="148">
        <v>11</v>
      </c>
      <c r="AQ4234" s="140">
        <v>80</v>
      </c>
      <c r="AS4234" s="42">
        <f t="shared" si="597"/>
        <v>3798.6251920323398</v>
      </c>
      <c r="AT4234" s="101">
        <f t="shared" si="598"/>
        <v>0</v>
      </c>
      <c r="AU4234" s="42">
        <f t="shared" si="599"/>
        <v>3798.6251920323398</v>
      </c>
      <c r="AV4234" s="42">
        <f t="shared" si="600"/>
        <v>429.59989651842545</v>
      </c>
      <c r="AW4234" s="102">
        <f t="shared" si="601"/>
        <v>431</v>
      </c>
      <c r="AX4234" s="43">
        <f t="shared" si="594"/>
        <v>0.75</v>
      </c>
      <c r="AY4234" s="43" t="str">
        <f t="shared" si="602"/>
        <v>UTGS</v>
      </c>
    </row>
    <row r="4235" spans="1:51" hidden="1" x14ac:dyDescent="0.2">
      <c r="A4235" s="38">
        <v>4228</v>
      </c>
      <c r="B4235" t="s">
        <v>362</v>
      </c>
      <c r="C4235" t="s">
        <v>289</v>
      </c>
      <c r="D4235">
        <v>550</v>
      </c>
      <c r="E4235" t="s">
        <v>1245</v>
      </c>
      <c r="F4235">
        <v>2</v>
      </c>
      <c r="G4235" t="str">
        <f>LOOKUP(F4235,{0,6,45},{"F","L","H"})</f>
        <v>F</v>
      </c>
      <c r="H4235" t="s">
        <v>5657</v>
      </c>
      <c r="I4235" s="43" t="str">
        <f>IFERROR(VLOOKUP(#REF!,#REF!,2,FALSE),"No")</f>
        <v>No</v>
      </c>
      <c r="J4235" s="139">
        <v>1.25</v>
      </c>
      <c r="K4235" s="148">
        <v>22</v>
      </c>
      <c r="L4235" s="148"/>
      <c r="M4235" s="148"/>
      <c r="N4235" s="148"/>
      <c r="O4235" s="148"/>
      <c r="P4235" s="148"/>
      <c r="Q4235" s="148"/>
      <c r="R4235" s="148"/>
      <c r="S4235" s="148"/>
      <c r="T4235" s="148"/>
      <c r="U4235" s="148"/>
      <c r="V4235" s="148"/>
      <c r="W4235" s="148"/>
      <c r="X4235" s="139">
        <v>1.25</v>
      </c>
      <c r="Y4235" s="148">
        <v>56</v>
      </c>
      <c r="Z4235" s="148">
        <v>2</v>
      </c>
      <c r="AA4235" s="148">
        <v>944</v>
      </c>
      <c r="AB4235" s="148"/>
      <c r="AC4235" s="148"/>
      <c r="AD4235" s="148"/>
      <c r="AE4235" s="148"/>
      <c r="AF4235" s="148"/>
      <c r="AG4235" s="148"/>
      <c r="AH4235" s="148"/>
      <c r="AI4235" s="148"/>
      <c r="AJ4235" s="148"/>
      <c r="AK4235" s="148"/>
      <c r="AL4235" s="139">
        <v>0</v>
      </c>
      <c r="AM4235" s="139">
        <v>0</v>
      </c>
      <c r="AN4235" s="148">
        <f t="shared" si="595"/>
        <v>1000</v>
      </c>
      <c r="AO4235" s="148">
        <f t="shared" si="596"/>
        <v>22</v>
      </c>
      <c r="AP4235" s="148">
        <v>10</v>
      </c>
      <c r="AQ4235" s="140">
        <v>242</v>
      </c>
      <c r="AS4235" s="42">
        <f t="shared" si="597"/>
        <v>1639.2965122832452</v>
      </c>
      <c r="AT4235" s="101">
        <f t="shared" si="598"/>
        <v>0</v>
      </c>
      <c r="AU4235" s="42">
        <f t="shared" si="599"/>
        <v>1639.2965122832452</v>
      </c>
      <c r="AV4235" s="42">
        <f t="shared" si="600"/>
        <v>134.50480050195881</v>
      </c>
      <c r="AW4235" s="102">
        <f t="shared" si="601"/>
        <v>585.0096169344007</v>
      </c>
      <c r="AX4235" s="43">
        <f t="shared" si="594"/>
        <v>1.25</v>
      </c>
      <c r="AY4235" s="43" t="str">
        <f t="shared" si="602"/>
        <v>UTGS</v>
      </c>
    </row>
    <row r="4236" spans="1:51" hidden="1" x14ac:dyDescent="0.2">
      <c r="A4236" s="38">
        <v>4229</v>
      </c>
      <c r="B4236" t="s">
        <v>5806</v>
      </c>
      <c r="C4236" t="s">
        <v>292</v>
      </c>
      <c r="D4236">
        <v>9219</v>
      </c>
      <c r="E4236" t="s">
        <v>290</v>
      </c>
      <c r="F4236">
        <v>5</v>
      </c>
      <c r="G4236" t="str">
        <f>LOOKUP(F4236,{0,6,45},{"F","L","H"})</f>
        <v>F</v>
      </c>
      <c r="H4236" t="s">
        <v>1792</v>
      </c>
      <c r="I4236" s="43" t="str">
        <f>IFERROR(VLOOKUP(#REF!,#REF!,2,FALSE),"No")</f>
        <v>No</v>
      </c>
      <c r="J4236" s="139">
        <v>2</v>
      </c>
      <c r="K4236" s="148">
        <v>104</v>
      </c>
      <c r="L4236" s="148"/>
      <c r="M4236" s="148"/>
      <c r="N4236" s="148"/>
      <c r="O4236" s="148"/>
      <c r="P4236" s="148"/>
      <c r="Q4236" s="148"/>
      <c r="R4236" s="148"/>
      <c r="S4236" s="148"/>
      <c r="T4236" s="148"/>
      <c r="U4236" s="148"/>
      <c r="V4236" s="148"/>
      <c r="W4236" s="148"/>
      <c r="X4236" s="139">
        <v>2</v>
      </c>
      <c r="Y4236" s="148">
        <v>485</v>
      </c>
      <c r="Z4236" s="149">
        <v>4</v>
      </c>
      <c r="AA4236" s="148">
        <v>515</v>
      </c>
      <c r="AB4236" s="148"/>
      <c r="AC4236" s="148"/>
      <c r="AD4236" s="148"/>
      <c r="AE4236" s="148"/>
      <c r="AF4236" s="148"/>
      <c r="AG4236" s="148"/>
      <c r="AH4236" s="148"/>
      <c r="AI4236" s="148"/>
      <c r="AJ4236" s="148"/>
      <c r="AK4236" s="148"/>
      <c r="AL4236" s="139">
        <v>0</v>
      </c>
      <c r="AM4236" s="139">
        <v>0</v>
      </c>
      <c r="AN4236" s="148">
        <f t="shared" si="595"/>
        <v>1000</v>
      </c>
      <c r="AO4236" s="148">
        <f t="shared" si="596"/>
        <v>104</v>
      </c>
      <c r="AP4236" s="148">
        <v>1</v>
      </c>
      <c r="AQ4236" s="140">
        <v>1</v>
      </c>
      <c r="AS4236" s="42">
        <f t="shared" si="597"/>
        <v>7590.2816944298866</v>
      </c>
      <c r="AT4236" s="101">
        <f t="shared" si="598"/>
        <v>0</v>
      </c>
      <c r="AU4236" s="42">
        <f t="shared" si="599"/>
        <v>7590.2816944298866</v>
      </c>
      <c r="AV4236" s="42">
        <f t="shared" si="600"/>
        <v>36203.511721474031</v>
      </c>
      <c r="AW4236" s="102">
        <f t="shared" si="601"/>
        <v>5118</v>
      </c>
      <c r="AX4236" s="43">
        <f t="shared" si="594"/>
        <v>2</v>
      </c>
      <c r="AY4236" s="43" t="str">
        <f t="shared" si="602"/>
        <v>UTFS</v>
      </c>
    </row>
    <row r="4237" spans="1:51" hidden="1" x14ac:dyDescent="0.2">
      <c r="A4237" s="38">
        <v>4230</v>
      </c>
      <c r="B4237" t="s">
        <v>362</v>
      </c>
      <c r="C4237" t="s">
        <v>289</v>
      </c>
      <c r="D4237">
        <v>320</v>
      </c>
      <c r="E4237" t="s">
        <v>1245</v>
      </c>
      <c r="F4237">
        <v>0.25</v>
      </c>
      <c r="G4237" t="str">
        <f>LOOKUP(F4237,{0,6,45},{"F","L","H"})</f>
        <v>F</v>
      </c>
      <c r="H4237" t="s">
        <v>5658</v>
      </c>
      <c r="I4237" s="43" t="str">
        <f>IFERROR(VLOOKUP(#REF!,#REF!,2,FALSE),"No")</f>
        <v>No</v>
      </c>
      <c r="J4237" s="139">
        <v>0.75</v>
      </c>
      <c r="K4237" s="148">
        <v>20</v>
      </c>
      <c r="L4237" s="148"/>
      <c r="M4237" s="148"/>
      <c r="N4237" s="148"/>
      <c r="O4237" s="148"/>
      <c r="P4237" s="148"/>
      <c r="Q4237" s="148"/>
      <c r="R4237" s="148"/>
      <c r="S4237" s="148"/>
      <c r="T4237" s="148"/>
      <c r="U4237" s="148"/>
      <c r="V4237" s="148"/>
      <c r="W4237" s="148"/>
      <c r="X4237" s="139">
        <v>2</v>
      </c>
      <c r="Y4237" s="148">
        <v>715.7</v>
      </c>
      <c r="Z4237" s="148">
        <v>4</v>
      </c>
      <c r="AA4237" s="148">
        <v>284.3</v>
      </c>
      <c r="AB4237" s="148"/>
      <c r="AC4237" s="148"/>
      <c r="AD4237" s="148"/>
      <c r="AE4237" s="148"/>
      <c r="AF4237" s="148"/>
      <c r="AG4237" s="148"/>
      <c r="AH4237" s="148"/>
      <c r="AI4237" s="148"/>
      <c r="AJ4237" s="148"/>
      <c r="AK4237" s="148"/>
      <c r="AL4237" s="139">
        <v>0</v>
      </c>
      <c r="AM4237" s="139">
        <v>0</v>
      </c>
      <c r="AN4237" s="148">
        <f t="shared" si="595"/>
        <v>1000</v>
      </c>
      <c r="AO4237" s="148">
        <f t="shared" si="596"/>
        <v>20</v>
      </c>
      <c r="AP4237" s="148">
        <v>12</v>
      </c>
      <c r="AQ4237" s="140">
        <v>36</v>
      </c>
      <c r="AS4237" s="42">
        <f t="shared" si="597"/>
        <v>1287.6695566211322</v>
      </c>
      <c r="AT4237" s="101">
        <f t="shared" si="598"/>
        <v>0</v>
      </c>
      <c r="AU4237" s="42">
        <f t="shared" si="599"/>
        <v>1287.6695566211322</v>
      </c>
      <c r="AV4237" s="42">
        <f t="shared" si="600"/>
        <v>959.70535337427873</v>
      </c>
      <c r="AW4237" s="102">
        <f t="shared" si="601"/>
        <v>431</v>
      </c>
      <c r="AX4237" s="43">
        <f t="shared" si="594"/>
        <v>0.75</v>
      </c>
      <c r="AY4237" s="43" t="str">
        <f t="shared" si="602"/>
        <v>UTGS</v>
      </c>
    </row>
    <row r="4238" spans="1:51" hidden="1" x14ac:dyDescent="0.2">
      <c r="A4238" s="38">
        <v>4231</v>
      </c>
      <c r="B4238" t="s">
        <v>362</v>
      </c>
      <c r="C4238" t="s">
        <v>289</v>
      </c>
      <c r="D4238">
        <v>320</v>
      </c>
      <c r="E4238" t="s">
        <v>1245</v>
      </c>
      <c r="F4238">
        <v>0.25</v>
      </c>
      <c r="G4238" t="str">
        <f>LOOKUP(F4238,{0,6,45},{"F","L","H"})</f>
        <v>F</v>
      </c>
      <c r="H4238" t="s">
        <v>5659</v>
      </c>
      <c r="I4238" s="43" t="str">
        <f>IFERROR(VLOOKUP(#REF!,#REF!,2,FALSE),"No")</f>
        <v>No</v>
      </c>
      <c r="J4238" s="139">
        <v>0.75</v>
      </c>
      <c r="K4238" s="148">
        <v>38</v>
      </c>
      <c r="L4238" s="148"/>
      <c r="M4238" s="148"/>
      <c r="N4238" s="148"/>
      <c r="O4238" s="148"/>
      <c r="P4238" s="148"/>
      <c r="Q4238" s="148"/>
      <c r="R4238" s="148"/>
      <c r="S4238" s="148"/>
      <c r="T4238" s="148"/>
      <c r="U4238" s="148"/>
      <c r="V4238" s="148"/>
      <c r="W4238" s="148"/>
      <c r="X4238" s="139">
        <v>2</v>
      </c>
      <c r="Y4238" s="148">
        <v>1000</v>
      </c>
      <c r="Z4238" s="148"/>
      <c r="AA4238" s="148"/>
      <c r="AB4238" s="148"/>
      <c r="AC4238" s="148"/>
      <c r="AD4238" s="148"/>
      <c r="AE4238" s="148"/>
      <c r="AF4238" s="148"/>
      <c r="AG4238" s="148"/>
      <c r="AH4238" s="148"/>
      <c r="AI4238" s="148"/>
      <c r="AJ4238" s="148"/>
      <c r="AK4238" s="148"/>
      <c r="AL4238" s="139">
        <v>0</v>
      </c>
      <c r="AM4238" s="139">
        <v>0</v>
      </c>
      <c r="AN4238" s="148">
        <f t="shared" si="595"/>
        <v>1000</v>
      </c>
      <c r="AO4238" s="148">
        <f t="shared" si="596"/>
        <v>38</v>
      </c>
      <c r="AP4238" s="148">
        <v>8</v>
      </c>
      <c r="AQ4238" s="140">
        <v>8</v>
      </c>
      <c r="AS4238" s="42">
        <f t="shared" si="597"/>
        <v>2446.5721575801513</v>
      </c>
      <c r="AT4238" s="101">
        <f t="shared" si="598"/>
        <v>0</v>
      </c>
      <c r="AU4238" s="42">
        <f t="shared" si="599"/>
        <v>2446.5721575801513</v>
      </c>
      <c r="AV4238" s="42">
        <f t="shared" si="600"/>
        <v>4063.870215184254</v>
      </c>
      <c r="AW4238" s="102">
        <f t="shared" si="601"/>
        <v>431</v>
      </c>
      <c r="AX4238" s="43">
        <f t="shared" si="594"/>
        <v>0.75</v>
      </c>
      <c r="AY4238" s="43" t="str">
        <f t="shared" si="602"/>
        <v>UTGS</v>
      </c>
    </row>
    <row r="4239" spans="1:51" hidden="1" x14ac:dyDescent="0.2">
      <c r="A4239" s="38">
        <v>4232</v>
      </c>
      <c r="B4239" t="s">
        <v>362</v>
      </c>
      <c r="C4239" t="s">
        <v>289</v>
      </c>
      <c r="D4239">
        <v>550</v>
      </c>
      <c r="E4239" t="s">
        <v>1245</v>
      </c>
      <c r="F4239">
        <v>2</v>
      </c>
      <c r="G4239" t="str">
        <f>LOOKUP(F4239,{0,6,45},{"F","L","H"})</f>
        <v>F</v>
      </c>
      <c r="H4239" t="s">
        <v>5660</v>
      </c>
      <c r="I4239" s="43" t="str">
        <f>IFERROR(VLOOKUP(#REF!,#REF!,2,FALSE),"No")</f>
        <v>No</v>
      </c>
      <c r="J4239" s="139">
        <v>1.25</v>
      </c>
      <c r="K4239" s="148">
        <v>7</v>
      </c>
      <c r="L4239" s="148">
        <v>2</v>
      </c>
      <c r="M4239" s="148">
        <v>93.49</v>
      </c>
      <c r="N4239" s="148"/>
      <c r="O4239" s="148"/>
      <c r="P4239" s="148"/>
      <c r="Q4239" s="148"/>
      <c r="R4239" s="148"/>
      <c r="S4239" s="148"/>
      <c r="T4239" s="148"/>
      <c r="U4239" s="148"/>
      <c r="V4239" s="148"/>
      <c r="W4239" s="148"/>
      <c r="X4239" s="139">
        <v>2</v>
      </c>
      <c r="Y4239" s="148">
        <v>25</v>
      </c>
      <c r="Z4239" s="149">
        <v>3</v>
      </c>
      <c r="AA4239" s="148">
        <v>321</v>
      </c>
      <c r="AB4239" s="149">
        <v>4</v>
      </c>
      <c r="AC4239" s="148">
        <v>654</v>
      </c>
      <c r="AD4239" s="148"/>
      <c r="AE4239" s="148"/>
      <c r="AF4239" s="148"/>
      <c r="AG4239" s="148"/>
      <c r="AH4239" s="148"/>
      <c r="AI4239" s="148"/>
      <c r="AJ4239" s="148"/>
      <c r="AK4239" s="148"/>
      <c r="AL4239" s="139">
        <v>0</v>
      </c>
      <c r="AM4239" s="139">
        <v>0</v>
      </c>
      <c r="AN4239" s="148">
        <f t="shared" si="595"/>
        <v>1000</v>
      </c>
      <c r="AO4239" s="148">
        <f t="shared" si="596"/>
        <v>100.49</v>
      </c>
      <c r="AP4239" s="148">
        <v>7</v>
      </c>
      <c r="AQ4239" s="140">
        <v>113</v>
      </c>
      <c r="AS4239" s="42">
        <f t="shared" si="597"/>
        <v>7344.819687242878</v>
      </c>
      <c r="AT4239" s="101">
        <f t="shared" si="598"/>
        <v>0</v>
      </c>
      <c r="AU4239" s="42">
        <f t="shared" si="599"/>
        <v>7344.819687242878</v>
      </c>
      <c r="AV4239" s="42">
        <f t="shared" si="600"/>
        <v>293.18461700419499</v>
      </c>
      <c r="AW4239" s="102">
        <f t="shared" si="601"/>
        <v>585.0096169344007</v>
      </c>
      <c r="AX4239" s="43">
        <f t="shared" si="594"/>
        <v>1.25</v>
      </c>
      <c r="AY4239" s="43" t="str">
        <f t="shared" si="602"/>
        <v>UTGS</v>
      </c>
    </row>
    <row r="4240" spans="1:51" hidden="1" x14ac:dyDescent="0.2">
      <c r="A4240" s="38">
        <v>4233</v>
      </c>
      <c r="B4240" t="s">
        <v>5806</v>
      </c>
      <c r="C4240" t="s">
        <v>5746</v>
      </c>
      <c r="D4240">
        <v>12247</v>
      </c>
      <c r="E4240" t="s">
        <v>291</v>
      </c>
      <c r="F4240">
        <v>2</v>
      </c>
      <c r="G4240" t="str">
        <f>LOOKUP(F4240,{0,6,45},{"F","L","H"})</f>
        <v>F</v>
      </c>
      <c r="H4240" t="s">
        <v>1794</v>
      </c>
      <c r="I4240" s="43" t="str">
        <f>IFERROR(VLOOKUP(#REF!,#REF!,2,FALSE),"No")</f>
        <v>No</v>
      </c>
      <c r="J4240" s="149">
        <v>2</v>
      </c>
      <c r="K4240" s="148">
        <v>614</v>
      </c>
      <c r="L4240" s="148"/>
      <c r="M4240" s="148"/>
      <c r="N4240" s="148"/>
      <c r="O4240" s="148"/>
      <c r="P4240" s="148"/>
      <c r="Q4240" s="148"/>
      <c r="R4240" s="148"/>
      <c r="S4240" s="148"/>
      <c r="T4240" s="148"/>
      <c r="U4240" s="148"/>
      <c r="V4240" s="148"/>
      <c r="W4240" s="148"/>
      <c r="X4240" s="139">
        <v>4</v>
      </c>
      <c r="Y4240" s="148">
        <v>1000</v>
      </c>
      <c r="Z4240" s="149"/>
      <c r="AA4240" s="148"/>
      <c r="AB4240" s="148"/>
      <c r="AC4240" s="148"/>
      <c r="AD4240" s="148"/>
      <c r="AE4240" s="148"/>
      <c r="AF4240" s="148"/>
      <c r="AG4240" s="148"/>
      <c r="AH4240" s="148"/>
      <c r="AI4240" s="148"/>
      <c r="AJ4240" s="148"/>
      <c r="AK4240" s="148"/>
      <c r="AL4240" s="139">
        <v>0</v>
      </c>
      <c r="AM4240" s="139">
        <v>0</v>
      </c>
      <c r="AN4240" s="148">
        <f t="shared" si="595"/>
        <v>1000</v>
      </c>
      <c r="AO4240" s="148">
        <f t="shared" si="596"/>
        <v>614</v>
      </c>
      <c r="AP4240" s="148">
        <v>2</v>
      </c>
      <c r="AQ4240" s="140">
        <v>2</v>
      </c>
      <c r="AS4240" s="42">
        <f t="shared" si="597"/>
        <v>44811.855388268756</v>
      </c>
      <c r="AT4240" s="101">
        <f t="shared" si="598"/>
        <v>0</v>
      </c>
      <c r="AU4240" s="42">
        <f t="shared" si="599"/>
        <v>44811.855388268756</v>
      </c>
      <c r="AV4240" s="42">
        <f t="shared" si="600"/>
        <v>19840.480860737018</v>
      </c>
      <c r="AW4240" s="102">
        <f t="shared" si="601"/>
        <v>10791.333333333334</v>
      </c>
      <c r="AX4240" s="43">
        <f t="shared" si="594"/>
        <v>2</v>
      </c>
      <c r="AY4240" s="43" t="str">
        <f t="shared" si="602"/>
        <v>UTTSS</v>
      </c>
    </row>
    <row r="4241" spans="1:51" hidden="1" x14ac:dyDescent="0.2">
      <c r="A4241" s="38">
        <v>4234</v>
      </c>
      <c r="B4241" t="s">
        <v>362</v>
      </c>
      <c r="C4241" t="s">
        <v>289</v>
      </c>
      <c r="D4241">
        <v>320</v>
      </c>
      <c r="E4241" t="s">
        <v>1245</v>
      </c>
      <c r="F4241">
        <v>0.25</v>
      </c>
      <c r="G4241" t="str">
        <f>LOOKUP(F4241,{0,6,45},{"F","L","H"})</f>
        <v>F</v>
      </c>
      <c r="H4241" t="s">
        <v>5661</v>
      </c>
      <c r="I4241" s="43" t="str">
        <f>IFERROR(VLOOKUP(#REF!,#REF!,2,FALSE),"No")</f>
        <v>No</v>
      </c>
      <c r="J4241" s="139">
        <v>0.75</v>
      </c>
      <c r="K4241" s="148">
        <v>72</v>
      </c>
      <c r="L4241" s="148"/>
      <c r="M4241" s="148"/>
      <c r="N4241" s="148"/>
      <c r="O4241" s="148"/>
      <c r="P4241" s="148"/>
      <c r="Q4241" s="148"/>
      <c r="R4241" s="148"/>
      <c r="S4241" s="148"/>
      <c r="T4241" s="148"/>
      <c r="U4241" s="148"/>
      <c r="V4241" s="148"/>
      <c r="W4241" s="148"/>
      <c r="X4241" s="139">
        <v>2</v>
      </c>
      <c r="Y4241" s="148">
        <v>1000</v>
      </c>
      <c r="Z4241" s="148"/>
      <c r="AA4241" s="148"/>
      <c r="AB4241" s="148"/>
      <c r="AC4241" s="148"/>
      <c r="AD4241" s="148"/>
      <c r="AE4241" s="148"/>
      <c r="AF4241" s="148"/>
      <c r="AG4241" s="148"/>
      <c r="AH4241" s="148"/>
      <c r="AI4241" s="148"/>
      <c r="AJ4241" s="148"/>
      <c r="AK4241" s="148"/>
      <c r="AL4241" s="139">
        <v>0</v>
      </c>
      <c r="AM4241" s="139">
        <v>0</v>
      </c>
      <c r="AN4241" s="148">
        <f t="shared" si="595"/>
        <v>1000</v>
      </c>
      <c r="AO4241" s="148">
        <f t="shared" si="596"/>
        <v>72</v>
      </c>
      <c r="AP4241" s="148">
        <v>21</v>
      </c>
      <c r="AQ4241" s="140">
        <v>21</v>
      </c>
      <c r="AS4241" s="42">
        <f t="shared" si="597"/>
        <v>4635.6104038360754</v>
      </c>
      <c r="AT4241" s="101">
        <f t="shared" si="598"/>
        <v>0</v>
      </c>
      <c r="AU4241" s="42">
        <f t="shared" si="599"/>
        <v>4635.6104038360754</v>
      </c>
      <c r="AV4241" s="42">
        <f t="shared" si="600"/>
        <v>1548.1410343559062</v>
      </c>
      <c r="AW4241" s="102">
        <f t="shared" si="601"/>
        <v>431</v>
      </c>
      <c r="AX4241" s="43">
        <f t="shared" si="594"/>
        <v>0.75</v>
      </c>
      <c r="AY4241" s="43" t="str">
        <f t="shared" si="602"/>
        <v>UTGS</v>
      </c>
    </row>
    <row r="4242" spans="1:51" hidden="1" x14ac:dyDescent="0.2">
      <c r="A4242" s="38">
        <v>4235</v>
      </c>
      <c r="B4242" t="s">
        <v>362</v>
      </c>
      <c r="C4242" t="s">
        <v>289</v>
      </c>
      <c r="D4242">
        <v>320</v>
      </c>
      <c r="E4242" t="s">
        <v>1245</v>
      </c>
      <c r="F4242">
        <v>0.25</v>
      </c>
      <c r="G4242" t="str">
        <f>LOOKUP(F4242,{0,6,45},{"F","L","H"})</f>
        <v>F</v>
      </c>
      <c r="H4242" t="s">
        <v>5662</v>
      </c>
      <c r="I4242" s="43" t="str">
        <f>IFERROR(VLOOKUP(#REF!,#REF!,2,FALSE),"No")</f>
        <v>No</v>
      </c>
      <c r="J4242" s="149">
        <v>0.75</v>
      </c>
      <c r="K4242" s="148">
        <v>56</v>
      </c>
      <c r="L4242" s="148"/>
      <c r="M4242" s="148"/>
      <c r="N4242" s="148"/>
      <c r="O4242" s="148"/>
      <c r="P4242" s="148"/>
      <c r="Q4242" s="148"/>
      <c r="R4242" s="148"/>
      <c r="S4242" s="148"/>
      <c r="T4242" s="148"/>
      <c r="U4242" s="148"/>
      <c r="V4242" s="148"/>
      <c r="W4242" s="148"/>
      <c r="X4242" s="139">
        <v>2</v>
      </c>
      <c r="Y4242" s="148">
        <v>1000</v>
      </c>
      <c r="Z4242" s="149"/>
      <c r="AA4242" s="148"/>
      <c r="AB4242" s="148"/>
      <c r="AC4242" s="148"/>
      <c r="AD4242" s="148"/>
      <c r="AE4242" s="148"/>
      <c r="AF4242" s="148"/>
      <c r="AG4242" s="148"/>
      <c r="AH4242" s="148"/>
      <c r="AI4242" s="148"/>
      <c r="AJ4242" s="148"/>
      <c r="AK4242" s="148"/>
      <c r="AL4242" s="139">
        <v>0</v>
      </c>
      <c r="AM4242" s="139">
        <v>0</v>
      </c>
      <c r="AN4242" s="148">
        <f t="shared" si="595"/>
        <v>1000</v>
      </c>
      <c r="AO4242" s="148">
        <f t="shared" si="596"/>
        <v>56</v>
      </c>
      <c r="AP4242" s="148">
        <v>9</v>
      </c>
      <c r="AQ4242" s="140">
        <v>54</v>
      </c>
      <c r="AS4242" s="42">
        <f t="shared" si="597"/>
        <v>3605.4747585391701</v>
      </c>
      <c r="AT4242" s="101">
        <f t="shared" si="598"/>
        <v>0</v>
      </c>
      <c r="AU4242" s="42">
        <f t="shared" si="599"/>
        <v>3605.4747585391701</v>
      </c>
      <c r="AV4242" s="42">
        <f t="shared" si="600"/>
        <v>602.05484669396355</v>
      </c>
      <c r="AW4242" s="102">
        <f t="shared" si="601"/>
        <v>431</v>
      </c>
      <c r="AX4242" s="43">
        <f t="shared" si="594"/>
        <v>0.75</v>
      </c>
      <c r="AY4242" s="43" t="str">
        <f t="shared" si="602"/>
        <v>UTGS</v>
      </c>
    </row>
    <row r="4243" spans="1:51" hidden="1" x14ac:dyDescent="0.2">
      <c r="A4243" s="38">
        <v>4236</v>
      </c>
      <c r="B4243" t="s">
        <v>5807</v>
      </c>
      <c r="C4243" t="s">
        <v>5746</v>
      </c>
      <c r="D4243">
        <v>64550</v>
      </c>
      <c r="E4243" t="s">
        <v>197</v>
      </c>
      <c r="F4243">
        <v>45</v>
      </c>
      <c r="G4243" t="str">
        <f>LOOKUP(F4243,{0,6,45},{"F","L","H"})</f>
        <v>H</v>
      </c>
      <c r="H4243" t="s">
        <v>1795</v>
      </c>
      <c r="I4243" s="43" t="str">
        <f>IFERROR(VLOOKUP(#REF!,#REF!,2,FALSE),"No")</f>
        <v>No</v>
      </c>
      <c r="J4243" s="139">
        <v>4</v>
      </c>
      <c r="K4243" s="148">
        <v>85</v>
      </c>
      <c r="L4243" s="148"/>
      <c r="M4243" s="148"/>
      <c r="N4243" s="148"/>
      <c r="O4243" s="148"/>
      <c r="P4243" s="148"/>
      <c r="Q4243" s="148"/>
      <c r="R4243" s="148"/>
      <c r="S4243" s="148"/>
      <c r="T4243" s="148"/>
      <c r="U4243" s="148"/>
      <c r="V4243" s="148"/>
      <c r="W4243" s="148"/>
      <c r="X4243" s="139">
        <v>4</v>
      </c>
      <c r="Y4243" s="148">
        <v>1000</v>
      </c>
      <c r="Z4243" s="148"/>
      <c r="AA4243" s="148"/>
      <c r="AB4243" s="148"/>
      <c r="AC4243" s="148"/>
      <c r="AD4243" s="148"/>
      <c r="AE4243" s="148"/>
      <c r="AF4243" s="148"/>
      <c r="AG4243" s="148"/>
      <c r="AH4243" s="148"/>
      <c r="AI4243" s="148"/>
      <c r="AJ4243" s="148"/>
      <c r="AK4243" s="148"/>
      <c r="AL4243" s="139">
        <v>0</v>
      </c>
      <c r="AM4243" s="139">
        <v>0</v>
      </c>
      <c r="AN4243" s="148">
        <f t="shared" si="595"/>
        <v>1000</v>
      </c>
      <c r="AO4243" s="148">
        <f t="shared" si="596"/>
        <v>85</v>
      </c>
      <c r="AP4243" s="148">
        <v>1</v>
      </c>
      <c r="AQ4243" s="140">
        <v>2</v>
      </c>
      <c r="AS4243" s="42">
        <f t="shared" si="597"/>
        <v>6506.1956156398119</v>
      </c>
      <c r="AT4243" s="101">
        <f t="shared" si="598"/>
        <v>0</v>
      </c>
      <c r="AU4243" s="42">
        <f t="shared" si="599"/>
        <v>6506.1956156398119</v>
      </c>
      <c r="AV4243" s="42">
        <f t="shared" si="600"/>
        <v>19840.480860737018</v>
      </c>
      <c r="AW4243" s="102">
        <f t="shared" si="601"/>
        <v>113197.0366366282</v>
      </c>
      <c r="AX4243" s="43">
        <f t="shared" si="594"/>
        <v>4</v>
      </c>
      <c r="AY4243" s="43" t="str">
        <f t="shared" si="602"/>
        <v>UTTSS</v>
      </c>
    </row>
    <row r="4244" spans="1:51" hidden="1" x14ac:dyDescent="0.2">
      <c r="A4244" s="38">
        <v>4237</v>
      </c>
      <c r="B4244" t="s">
        <v>362</v>
      </c>
      <c r="C4244" t="s">
        <v>289</v>
      </c>
      <c r="D4244">
        <v>306</v>
      </c>
      <c r="E4244" t="s">
        <v>1224</v>
      </c>
      <c r="F4244">
        <v>0.25</v>
      </c>
      <c r="G4244" t="str">
        <f>LOOKUP(F4244,{0,6,45},{"F","L","H"})</f>
        <v>F</v>
      </c>
      <c r="H4244" t="s">
        <v>5663</v>
      </c>
      <c r="I4244" s="43" t="str">
        <f>IFERROR(VLOOKUP(#REF!,#REF!,2,FALSE),"No")</f>
        <v>No</v>
      </c>
      <c r="J4244" s="139">
        <v>0.75</v>
      </c>
      <c r="K4244" s="148">
        <v>16</v>
      </c>
      <c r="L4244" s="148"/>
      <c r="M4244" s="148"/>
      <c r="N4244" s="148"/>
      <c r="O4244" s="148"/>
      <c r="P4244" s="148"/>
      <c r="Q4244" s="148"/>
      <c r="R4244" s="148"/>
      <c r="S4244" s="148"/>
      <c r="T4244" s="148"/>
      <c r="U4244" s="148"/>
      <c r="V4244" s="148"/>
      <c r="W4244" s="148"/>
      <c r="X4244" s="139">
        <v>2</v>
      </c>
      <c r="Y4244" s="148">
        <v>1000</v>
      </c>
      <c r="Z4244" s="148"/>
      <c r="AA4244" s="148"/>
      <c r="AB4244" s="148"/>
      <c r="AC4244" s="148"/>
      <c r="AD4244" s="148"/>
      <c r="AE4244" s="148"/>
      <c r="AF4244" s="148"/>
      <c r="AG4244" s="148"/>
      <c r="AH4244" s="148"/>
      <c r="AI4244" s="148"/>
      <c r="AJ4244" s="148"/>
      <c r="AK4244" s="148"/>
      <c r="AL4244" s="139">
        <v>0</v>
      </c>
      <c r="AM4244" s="139">
        <v>0</v>
      </c>
      <c r="AN4244" s="148">
        <f t="shared" si="595"/>
        <v>1000</v>
      </c>
      <c r="AO4244" s="148">
        <f t="shared" si="596"/>
        <v>16</v>
      </c>
      <c r="AP4244" s="148">
        <v>10</v>
      </c>
      <c r="AQ4244" s="140">
        <v>10</v>
      </c>
      <c r="AS4244" s="42">
        <f t="shared" si="597"/>
        <v>1030.1356452969058</v>
      </c>
      <c r="AT4244" s="101">
        <f t="shared" si="598"/>
        <v>0</v>
      </c>
      <c r="AU4244" s="42">
        <f t="shared" si="599"/>
        <v>1030.1356452969058</v>
      </c>
      <c r="AV4244" s="42">
        <f t="shared" si="600"/>
        <v>3251.0961721474032</v>
      </c>
      <c r="AW4244" s="102">
        <f t="shared" si="601"/>
        <v>431</v>
      </c>
      <c r="AX4244" s="43">
        <f t="shared" si="594"/>
        <v>0.75</v>
      </c>
      <c r="AY4244" s="43" t="str">
        <f t="shared" si="602"/>
        <v>UTGS</v>
      </c>
    </row>
    <row r="4245" spans="1:51" hidden="1" x14ac:dyDescent="0.2">
      <c r="A4245" s="38">
        <v>4238</v>
      </c>
      <c r="B4245" t="s">
        <v>362</v>
      </c>
      <c r="C4245" t="s">
        <v>289</v>
      </c>
      <c r="D4245">
        <v>320</v>
      </c>
      <c r="E4245" t="s">
        <v>1245</v>
      </c>
      <c r="F4245">
        <v>0.25</v>
      </c>
      <c r="G4245" t="str">
        <f>LOOKUP(F4245,{0,6,45},{"F","L","H"})</f>
        <v>F</v>
      </c>
      <c r="H4245" t="s">
        <v>5664</v>
      </c>
      <c r="I4245" s="43" t="str">
        <f>IFERROR(VLOOKUP(#REF!,#REF!,2,FALSE),"No")</f>
        <v>No</v>
      </c>
      <c r="J4245" s="139">
        <v>0.75</v>
      </c>
      <c r="K4245" s="148">
        <v>20</v>
      </c>
      <c r="L4245" s="148"/>
      <c r="M4245" s="148"/>
      <c r="N4245" s="148"/>
      <c r="O4245" s="148"/>
      <c r="P4245" s="148"/>
      <c r="Q4245" s="148"/>
      <c r="R4245" s="148"/>
      <c r="S4245" s="148"/>
      <c r="T4245" s="148"/>
      <c r="U4245" s="148"/>
      <c r="V4245" s="148"/>
      <c r="W4245" s="148"/>
      <c r="X4245" s="139">
        <v>2</v>
      </c>
      <c r="Y4245" s="148">
        <v>1000</v>
      </c>
      <c r="Z4245" s="149"/>
      <c r="AA4245" s="148"/>
      <c r="AB4245" s="148"/>
      <c r="AC4245" s="148"/>
      <c r="AD4245" s="148"/>
      <c r="AE4245" s="148"/>
      <c r="AF4245" s="148"/>
      <c r="AG4245" s="148"/>
      <c r="AH4245" s="148"/>
      <c r="AI4245" s="148"/>
      <c r="AJ4245" s="148"/>
      <c r="AK4245" s="148"/>
      <c r="AL4245" s="139">
        <v>0</v>
      </c>
      <c r="AM4245" s="139">
        <v>0</v>
      </c>
      <c r="AN4245" s="148">
        <f t="shared" si="595"/>
        <v>1000</v>
      </c>
      <c r="AO4245" s="148">
        <f t="shared" si="596"/>
        <v>20</v>
      </c>
      <c r="AP4245" s="148">
        <v>16</v>
      </c>
      <c r="AQ4245" s="140">
        <v>16</v>
      </c>
      <c r="AS4245" s="42">
        <f t="shared" si="597"/>
        <v>1287.6695566211322</v>
      </c>
      <c r="AT4245" s="101">
        <f t="shared" si="598"/>
        <v>0</v>
      </c>
      <c r="AU4245" s="42">
        <f t="shared" si="599"/>
        <v>1287.6695566211322</v>
      </c>
      <c r="AV4245" s="42">
        <f t="shared" si="600"/>
        <v>2031.935107592127</v>
      </c>
      <c r="AW4245" s="102">
        <f t="shared" si="601"/>
        <v>431</v>
      </c>
      <c r="AX4245" s="43">
        <f t="shared" si="594"/>
        <v>0.75</v>
      </c>
      <c r="AY4245" s="43" t="str">
        <f t="shared" si="602"/>
        <v>UTGS</v>
      </c>
    </row>
    <row r="4246" spans="1:51" hidden="1" x14ac:dyDescent="0.2">
      <c r="A4246" s="38">
        <v>4239</v>
      </c>
      <c r="B4246" t="s">
        <v>362</v>
      </c>
      <c r="C4246" t="s">
        <v>289</v>
      </c>
      <c r="D4246">
        <v>550</v>
      </c>
      <c r="E4246" t="s">
        <v>1245</v>
      </c>
      <c r="F4246">
        <v>2</v>
      </c>
      <c r="G4246" t="str">
        <f>LOOKUP(F4246,{0,6,45},{"F","L","H"})</f>
        <v>F</v>
      </c>
      <c r="H4246" t="s">
        <v>5665</v>
      </c>
      <c r="I4246" s="43" t="str">
        <f>IFERROR(VLOOKUP(#REF!,#REF!,2,FALSE),"No")</f>
        <v>No</v>
      </c>
      <c r="J4246" s="139">
        <v>0.75</v>
      </c>
      <c r="K4246" s="148">
        <v>39</v>
      </c>
      <c r="L4246" s="148"/>
      <c r="M4246" s="148"/>
      <c r="N4246" s="148"/>
      <c r="O4246" s="148"/>
      <c r="P4246" s="148"/>
      <c r="Q4246" s="148"/>
      <c r="R4246" s="148"/>
      <c r="S4246" s="148"/>
      <c r="T4246" s="148"/>
      <c r="U4246" s="148"/>
      <c r="V4246" s="148"/>
      <c r="W4246" s="148"/>
      <c r="X4246" s="139">
        <v>2</v>
      </c>
      <c r="Y4246" s="148">
        <v>1000</v>
      </c>
      <c r="Z4246" s="149"/>
      <c r="AA4246" s="148"/>
      <c r="AB4246" s="148"/>
      <c r="AC4246" s="148"/>
      <c r="AD4246" s="148"/>
      <c r="AE4246" s="148"/>
      <c r="AF4246" s="148"/>
      <c r="AG4246" s="148"/>
      <c r="AH4246" s="148"/>
      <c r="AI4246" s="148"/>
      <c r="AJ4246" s="148"/>
      <c r="AK4246" s="148"/>
      <c r="AL4246" s="139">
        <v>0</v>
      </c>
      <c r="AM4246" s="139">
        <v>0</v>
      </c>
      <c r="AN4246" s="148">
        <f t="shared" si="595"/>
        <v>1000</v>
      </c>
      <c r="AO4246" s="148">
        <f t="shared" si="596"/>
        <v>39</v>
      </c>
      <c r="AP4246" s="148">
        <v>13</v>
      </c>
      <c r="AQ4246" s="140">
        <v>78</v>
      </c>
      <c r="AS4246" s="42">
        <f t="shared" si="597"/>
        <v>2510.9556354112078</v>
      </c>
      <c r="AT4246" s="101">
        <f t="shared" si="598"/>
        <v>0</v>
      </c>
      <c r="AU4246" s="42">
        <f t="shared" si="599"/>
        <v>2510.9556354112078</v>
      </c>
      <c r="AV4246" s="42">
        <f t="shared" si="600"/>
        <v>416.80720155735941</v>
      </c>
      <c r="AW4246" s="102">
        <f t="shared" si="601"/>
        <v>585.0096169344007</v>
      </c>
      <c r="AX4246" s="43">
        <f t="shared" si="594"/>
        <v>0.75</v>
      </c>
      <c r="AY4246" s="43" t="str">
        <f t="shared" si="602"/>
        <v>UTGS</v>
      </c>
    </row>
    <row r="4247" spans="1:51" hidden="1" x14ac:dyDescent="0.2">
      <c r="A4247" s="38">
        <v>4240</v>
      </c>
      <c r="B4247" t="s">
        <v>362</v>
      </c>
      <c r="C4247" t="s">
        <v>289</v>
      </c>
      <c r="D4247">
        <v>320</v>
      </c>
      <c r="E4247" t="s">
        <v>1239</v>
      </c>
      <c r="F4247">
        <v>0.25</v>
      </c>
      <c r="G4247" t="str">
        <f>LOOKUP(F4247,{0,6,45},{"F","L","H"})</f>
        <v>F</v>
      </c>
      <c r="H4247" t="s">
        <v>5666</v>
      </c>
      <c r="I4247" s="43" t="str">
        <f>IFERROR(VLOOKUP(#REF!,#REF!,2,FALSE),"No")</f>
        <v>No</v>
      </c>
      <c r="J4247" s="139">
        <v>0.75</v>
      </c>
      <c r="K4247" s="148">
        <v>39</v>
      </c>
      <c r="L4247" s="148"/>
      <c r="M4247" s="148"/>
      <c r="N4247" s="148"/>
      <c r="O4247" s="148"/>
      <c r="P4247" s="148"/>
      <c r="Q4247" s="148"/>
      <c r="R4247" s="148"/>
      <c r="S4247" s="148"/>
      <c r="T4247" s="148"/>
      <c r="U4247" s="148"/>
      <c r="V4247" s="148"/>
      <c r="W4247" s="148"/>
      <c r="X4247" s="139">
        <v>0.75</v>
      </c>
      <c r="Y4247" s="148">
        <v>302.64999999999998</v>
      </c>
      <c r="Z4247" s="148">
        <v>2</v>
      </c>
      <c r="AA4247" s="148">
        <v>697.35</v>
      </c>
      <c r="AB4247" s="148"/>
      <c r="AC4247" s="148"/>
      <c r="AD4247" s="148"/>
      <c r="AE4247" s="148"/>
      <c r="AF4247" s="148"/>
      <c r="AG4247" s="148"/>
      <c r="AH4247" s="148"/>
      <c r="AI4247" s="148"/>
      <c r="AJ4247" s="148"/>
      <c r="AK4247" s="148"/>
      <c r="AL4247" s="139">
        <v>0</v>
      </c>
      <c r="AM4247" s="139">
        <v>0</v>
      </c>
      <c r="AN4247" s="148">
        <f t="shared" si="595"/>
        <v>1000</v>
      </c>
      <c r="AO4247" s="148">
        <f t="shared" si="596"/>
        <v>39</v>
      </c>
      <c r="AP4247" s="148">
        <v>16</v>
      </c>
      <c r="AQ4247" s="140">
        <v>16</v>
      </c>
      <c r="AS4247" s="42">
        <f t="shared" si="597"/>
        <v>2510.9556354112078</v>
      </c>
      <c r="AT4247" s="101">
        <f t="shared" si="598"/>
        <v>0</v>
      </c>
      <c r="AU4247" s="42">
        <f t="shared" si="599"/>
        <v>2510.9556354112078</v>
      </c>
      <c r="AV4247" s="42">
        <f t="shared" si="600"/>
        <v>2175.3155450921272</v>
      </c>
      <c r="AW4247" s="102">
        <f t="shared" si="601"/>
        <v>431</v>
      </c>
      <c r="AX4247" s="43">
        <f t="shared" si="594"/>
        <v>0.75</v>
      </c>
      <c r="AY4247" s="43" t="str">
        <f t="shared" si="602"/>
        <v>UTGS</v>
      </c>
    </row>
    <row r="4248" spans="1:51" hidden="1" x14ac:dyDescent="0.2">
      <c r="A4248" s="38">
        <v>4241</v>
      </c>
      <c r="B4248" t="s">
        <v>362</v>
      </c>
      <c r="C4248" t="s">
        <v>289</v>
      </c>
      <c r="D4248">
        <v>500</v>
      </c>
      <c r="E4248" t="s">
        <v>1241</v>
      </c>
      <c r="F4248">
        <v>0.25</v>
      </c>
      <c r="G4248" t="str">
        <f>LOOKUP(F4248,{0,6,45},{"F","L","H"})</f>
        <v>F</v>
      </c>
      <c r="H4248" t="s">
        <v>5667</v>
      </c>
      <c r="I4248" s="43" t="str">
        <f>IFERROR(VLOOKUP(#REF!,#REF!,2,FALSE),"No")</f>
        <v>No</v>
      </c>
      <c r="J4248" s="139">
        <v>0.75</v>
      </c>
      <c r="K4248" s="148">
        <v>15</v>
      </c>
      <c r="L4248" s="148"/>
      <c r="M4248" s="148"/>
      <c r="N4248" s="148"/>
      <c r="O4248" s="148"/>
      <c r="P4248" s="148"/>
      <c r="Q4248" s="148"/>
      <c r="R4248" s="148"/>
      <c r="S4248" s="148"/>
      <c r="T4248" s="148"/>
      <c r="U4248" s="148"/>
      <c r="V4248" s="148"/>
      <c r="W4248" s="148"/>
      <c r="X4248" s="139">
        <v>2</v>
      </c>
      <c r="Y4248" s="148">
        <v>676.02</v>
      </c>
      <c r="Z4248" s="149">
        <v>4</v>
      </c>
      <c r="AA4248" s="148">
        <v>323.98</v>
      </c>
      <c r="AB4248" s="148"/>
      <c r="AC4248" s="148"/>
      <c r="AD4248" s="148"/>
      <c r="AE4248" s="148"/>
      <c r="AF4248" s="148"/>
      <c r="AG4248" s="148"/>
      <c r="AH4248" s="148"/>
      <c r="AI4248" s="148"/>
      <c r="AJ4248" s="148"/>
      <c r="AK4248" s="148"/>
      <c r="AL4248" s="139">
        <v>0</v>
      </c>
      <c r="AM4248" s="139">
        <v>0</v>
      </c>
      <c r="AN4248" s="148">
        <f t="shared" si="595"/>
        <v>1000</v>
      </c>
      <c r="AO4248" s="148">
        <f t="shared" si="596"/>
        <v>15</v>
      </c>
      <c r="AP4248" s="148">
        <v>8</v>
      </c>
      <c r="AQ4248" s="140">
        <v>8</v>
      </c>
      <c r="AS4248" s="42">
        <f t="shared" si="597"/>
        <v>965.7521674658492</v>
      </c>
      <c r="AT4248" s="101">
        <f t="shared" si="598"/>
        <v>0</v>
      </c>
      <c r="AU4248" s="42">
        <f t="shared" si="599"/>
        <v>965.7521674658492</v>
      </c>
      <c r="AV4248" s="42">
        <f t="shared" si="600"/>
        <v>4354.2372901842537</v>
      </c>
      <c r="AW4248" s="102">
        <f t="shared" si="601"/>
        <v>585.0096169344007</v>
      </c>
      <c r="AX4248" s="43">
        <f t="shared" si="594"/>
        <v>0.75</v>
      </c>
      <c r="AY4248" s="43" t="str">
        <f t="shared" si="602"/>
        <v>UTGS</v>
      </c>
    </row>
    <row r="4249" spans="1:51" hidden="1" x14ac:dyDescent="0.2">
      <c r="A4249" s="38">
        <v>4242</v>
      </c>
      <c r="B4249" t="s">
        <v>362</v>
      </c>
      <c r="C4249" t="s">
        <v>289</v>
      </c>
      <c r="D4249">
        <v>320</v>
      </c>
      <c r="E4249" t="s">
        <v>1245</v>
      </c>
      <c r="F4249">
        <v>0.25</v>
      </c>
      <c r="G4249" t="str">
        <f>LOOKUP(F4249,{0,6,45},{"F","L","H"})</f>
        <v>F</v>
      </c>
      <c r="H4249" t="s">
        <v>5668</v>
      </c>
      <c r="I4249" s="43" t="str">
        <f>IFERROR(VLOOKUP(#REF!,#REF!,2,FALSE),"No")</f>
        <v>No</v>
      </c>
      <c r="J4249" s="139">
        <v>0.75</v>
      </c>
      <c r="K4249" s="148">
        <v>70</v>
      </c>
      <c r="L4249" s="148"/>
      <c r="M4249" s="148"/>
      <c r="N4249" s="148"/>
      <c r="O4249" s="148"/>
      <c r="P4249" s="148"/>
      <c r="Q4249" s="148"/>
      <c r="R4249" s="148"/>
      <c r="S4249" s="148"/>
      <c r="T4249" s="148"/>
      <c r="U4249" s="148"/>
      <c r="V4249" s="148"/>
      <c r="W4249" s="148"/>
      <c r="X4249" s="139">
        <v>2</v>
      </c>
      <c r="Y4249" s="148">
        <v>1000</v>
      </c>
      <c r="Z4249" s="148"/>
      <c r="AA4249" s="148"/>
      <c r="AB4249" s="148"/>
      <c r="AC4249" s="148"/>
      <c r="AD4249" s="148"/>
      <c r="AE4249" s="148"/>
      <c r="AF4249" s="148"/>
      <c r="AG4249" s="148"/>
      <c r="AH4249" s="148"/>
      <c r="AI4249" s="148"/>
      <c r="AJ4249" s="148"/>
      <c r="AK4249" s="148"/>
      <c r="AL4249" s="139">
        <v>0</v>
      </c>
      <c r="AM4249" s="139">
        <v>0</v>
      </c>
      <c r="AN4249" s="148">
        <f t="shared" si="595"/>
        <v>1000</v>
      </c>
      <c r="AO4249" s="148">
        <f t="shared" si="596"/>
        <v>70</v>
      </c>
      <c r="AP4249" s="148">
        <v>19</v>
      </c>
      <c r="AQ4249" s="140">
        <v>41</v>
      </c>
      <c r="AS4249" s="42">
        <f t="shared" si="597"/>
        <v>4506.8434481739623</v>
      </c>
      <c r="AT4249" s="101">
        <f t="shared" si="598"/>
        <v>0</v>
      </c>
      <c r="AU4249" s="42">
        <f t="shared" si="599"/>
        <v>4506.8434481739623</v>
      </c>
      <c r="AV4249" s="42">
        <f t="shared" si="600"/>
        <v>792.95028588961054</v>
      </c>
      <c r="AW4249" s="102">
        <f t="shared" si="601"/>
        <v>431</v>
      </c>
      <c r="AX4249" s="43">
        <f t="shared" si="594"/>
        <v>0.75</v>
      </c>
      <c r="AY4249" s="43" t="str">
        <f t="shared" si="602"/>
        <v>UTGS</v>
      </c>
    </row>
    <row r="4250" spans="1:51" hidden="1" x14ac:dyDescent="0.2">
      <c r="A4250" s="38">
        <v>4243</v>
      </c>
      <c r="B4250" t="s">
        <v>362</v>
      </c>
      <c r="C4250" t="s">
        <v>289</v>
      </c>
      <c r="D4250">
        <v>320</v>
      </c>
      <c r="E4250" t="s">
        <v>1245</v>
      </c>
      <c r="F4250">
        <v>0.25</v>
      </c>
      <c r="G4250" t="str">
        <f>LOOKUP(F4250,{0,6,45},{"F","L","H"})</f>
        <v>F</v>
      </c>
      <c r="H4250" t="s">
        <v>5669</v>
      </c>
      <c r="I4250" s="43" t="str">
        <f>IFERROR(VLOOKUP(#REF!,#REF!,2,FALSE),"No")</f>
        <v>No</v>
      </c>
      <c r="J4250" s="139">
        <v>0.75</v>
      </c>
      <c r="K4250" s="148">
        <v>45</v>
      </c>
      <c r="L4250" s="148"/>
      <c r="M4250" s="148"/>
      <c r="N4250" s="148"/>
      <c r="O4250" s="148"/>
      <c r="P4250" s="148"/>
      <c r="Q4250" s="148"/>
      <c r="R4250" s="148"/>
      <c r="S4250" s="148"/>
      <c r="T4250" s="148"/>
      <c r="U4250" s="148"/>
      <c r="V4250" s="148"/>
      <c r="W4250" s="148"/>
      <c r="X4250" s="139">
        <v>2</v>
      </c>
      <c r="Y4250" s="148">
        <v>1000</v>
      </c>
      <c r="Z4250" s="148"/>
      <c r="AA4250" s="148"/>
      <c r="AB4250" s="148"/>
      <c r="AC4250" s="148"/>
      <c r="AD4250" s="148"/>
      <c r="AE4250" s="148"/>
      <c r="AF4250" s="148"/>
      <c r="AG4250" s="148"/>
      <c r="AH4250" s="148"/>
      <c r="AI4250" s="148"/>
      <c r="AJ4250" s="148"/>
      <c r="AK4250" s="148"/>
      <c r="AL4250" s="139">
        <v>0</v>
      </c>
      <c r="AM4250" s="139">
        <v>0</v>
      </c>
      <c r="AN4250" s="148">
        <f t="shared" si="595"/>
        <v>1000</v>
      </c>
      <c r="AO4250" s="148">
        <f t="shared" si="596"/>
        <v>45</v>
      </c>
      <c r="AP4250" s="148">
        <v>11</v>
      </c>
      <c r="AQ4250" s="140">
        <v>11</v>
      </c>
      <c r="AS4250" s="42">
        <f t="shared" si="597"/>
        <v>2897.2565023975476</v>
      </c>
      <c r="AT4250" s="101">
        <f t="shared" si="598"/>
        <v>0</v>
      </c>
      <c r="AU4250" s="42">
        <f t="shared" si="599"/>
        <v>2897.2565023975476</v>
      </c>
      <c r="AV4250" s="42">
        <f t="shared" si="600"/>
        <v>2955.5419746794573</v>
      </c>
      <c r="AW4250" s="102">
        <f t="shared" si="601"/>
        <v>431</v>
      </c>
      <c r="AX4250" s="43">
        <f t="shared" si="594"/>
        <v>0.75</v>
      </c>
      <c r="AY4250" s="43" t="str">
        <f t="shared" si="602"/>
        <v>UTGS</v>
      </c>
    </row>
    <row r="4251" spans="1:51" hidden="1" x14ac:dyDescent="0.2">
      <c r="A4251" s="38">
        <v>4244</v>
      </c>
      <c r="B4251" t="s">
        <v>362</v>
      </c>
      <c r="C4251" t="s">
        <v>289</v>
      </c>
      <c r="D4251">
        <v>550</v>
      </c>
      <c r="E4251" t="s">
        <v>1245</v>
      </c>
      <c r="F4251">
        <v>2</v>
      </c>
      <c r="G4251" t="str">
        <f>LOOKUP(F4251,{0,6,45},{"F","L","H"})</f>
        <v>F</v>
      </c>
      <c r="H4251" t="s">
        <v>5670</v>
      </c>
      <c r="I4251" s="43" t="str">
        <f>IFERROR(VLOOKUP(#REF!,#REF!,2,FALSE),"No")</f>
        <v>No</v>
      </c>
      <c r="J4251" s="139">
        <v>1.25</v>
      </c>
      <c r="K4251" s="148">
        <v>185.42</v>
      </c>
      <c r="L4251" s="148">
        <v>2</v>
      </c>
      <c r="M4251" s="148">
        <v>2</v>
      </c>
      <c r="N4251" s="148"/>
      <c r="O4251" s="148"/>
      <c r="P4251" s="148"/>
      <c r="Q4251" s="148"/>
      <c r="R4251" s="148"/>
      <c r="S4251" s="148"/>
      <c r="T4251" s="148"/>
      <c r="U4251" s="148"/>
      <c r="V4251" s="148"/>
      <c r="W4251" s="148"/>
      <c r="X4251" s="139">
        <v>2</v>
      </c>
      <c r="Y4251" s="148">
        <v>918.95</v>
      </c>
      <c r="Z4251" s="148">
        <v>4</v>
      </c>
      <c r="AA4251" s="148">
        <v>81.05</v>
      </c>
      <c r="AB4251" s="148"/>
      <c r="AC4251" s="148"/>
      <c r="AD4251" s="148"/>
      <c r="AE4251" s="148"/>
      <c r="AF4251" s="148"/>
      <c r="AG4251" s="148"/>
      <c r="AH4251" s="148"/>
      <c r="AI4251" s="148"/>
      <c r="AJ4251" s="148"/>
      <c r="AK4251" s="148"/>
      <c r="AL4251" s="139">
        <v>0</v>
      </c>
      <c r="AM4251" s="139">
        <v>0</v>
      </c>
      <c r="AN4251" s="148">
        <f t="shared" si="595"/>
        <v>1000</v>
      </c>
      <c r="AO4251" s="148">
        <f t="shared" si="596"/>
        <v>187.42</v>
      </c>
      <c r="AP4251" s="148">
        <v>8</v>
      </c>
      <c r="AQ4251" s="140">
        <v>84</v>
      </c>
      <c r="AS4251" s="42">
        <f t="shared" si="597"/>
        <v>13962.256015096629</v>
      </c>
      <c r="AT4251" s="101">
        <f t="shared" si="598"/>
        <v>0</v>
      </c>
      <c r="AU4251" s="42">
        <f t="shared" si="599"/>
        <v>13962.256015096629</v>
      </c>
      <c r="AV4251" s="42">
        <f t="shared" si="600"/>
        <v>393.95345501754804</v>
      </c>
      <c r="AW4251" s="102">
        <f t="shared" si="601"/>
        <v>585.0096169344007</v>
      </c>
      <c r="AX4251" s="43">
        <f t="shared" si="594"/>
        <v>1.25</v>
      </c>
      <c r="AY4251" s="43" t="str">
        <f t="shared" si="602"/>
        <v>UTGS</v>
      </c>
    </row>
    <row r="4252" spans="1:51" hidden="1" x14ac:dyDescent="0.2">
      <c r="A4252" s="38">
        <v>4245</v>
      </c>
      <c r="B4252" t="s">
        <v>362</v>
      </c>
      <c r="C4252" t="s">
        <v>289</v>
      </c>
      <c r="D4252">
        <v>550</v>
      </c>
      <c r="E4252" t="s">
        <v>1245</v>
      </c>
      <c r="F4252">
        <v>2</v>
      </c>
      <c r="G4252" t="str">
        <f>LOOKUP(F4252,{0,6,45},{"F","L","H"})</f>
        <v>F</v>
      </c>
      <c r="H4252" t="s">
        <v>5671</v>
      </c>
      <c r="I4252" s="43" t="str">
        <f>IFERROR(VLOOKUP(#REF!,#REF!,2,FALSE),"No")</f>
        <v>No</v>
      </c>
      <c r="J4252" s="139">
        <v>2</v>
      </c>
      <c r="K4252" s="148">
        <v>112</v>
      </c>
      <c r="L4252" s="148"/>
      <c r="M4252" s="148"/>
      <c r="N4252" s="148"/>
      <c r="O4252" s="148"/>
      <c r="P4252" s="148"/>
      <c r="Q4252" s="148"/>
      <c r="R4252" s="148"/>
      <c r="S4252" s="148"/>
      <c r="T4252" s="148"/>
      <c r="U4252" s="148"/>
      <c r="V4252" s="148"/>
      <c r="W4252" s="148"/>
      <c r="X4252" s="139">
        <v>2</v>
      </c>
      <c r="Y4252" s="148">
        <v>60.29</v>
      </c>
      <c r="Z4252" s="148">
        <v>4</v>
      </c>
      <c r="AA4252" s="148">
        <v>939.71</v>
      </c>
      <c r="AB4252" s="148"/>
      <c r="AC4252" s="148"/>
      <c r="AD4252" s="148"/>
      <c r="AE4252" s="148"/>
      <c r="AF4252" s="148"/>
      <c r="AG4252" s="148"/>
      <c r="AH4252" s="148"/>
      <c r="AI4252" s="148"/>
      <c r="AJ4252" s="148"/>
      <c r="AK4252" s="148"/>
      <c r="AL4252" s="139">
        <v>0</v>
      </c>
      <c r="AM4252" s="139">
        <v>0</v>
      </c>
      <c r="AN4252" s="148">
        <f t="shared" si="595"/>
        <v>1000</v>
      </c>
      <c r="AO4252" s="148">
        <f t="shared" si="596"/>
        <v>112</v>
      </c>
      <c r="AP4252" s="148">
        <v>2</v>
      </c>
      <c r="AQ4252" s="140">
        <v>103</v>
      </c>
      <c r="AS4252" s="42">
        <f t="shared" si="597"/>
        <v>8174.1495170783401</v>
      </c>
      <c r="AT4252" s="101">
        <f t="shared" si="598"/>
        <v>0</v>
      </c>
      <c r="AU4252" s="42">
        <f t="shared" si="599"/>
        <v>8174.1495170783401</v>
      </c>
      <c r="AV4252" s="42">
        <f t="shared" si="600"/>
        <v>381.05516914052458</v>
      </c>
      <c r="AW4252" s="102">
        <f t="shared" si="601"/>
        <v>585.0096169344007</v>
      </c>
      <c r="AX4252" s="43">
        <f t="shared" si="594"/>
        <v>2</v>
      </c>
      <c r="AY4252" s="43" t="str">
        <f t="shared" si="602"/>
        <v>UTGS</v>
      </c>
    </row>
    <row r="4253" spans="1:51" hidden="1" x14ac:dyDescent="0.2">
      <c r="A4253" s="38">
        <v>4246</v>
      </c>
      <c r="B4253" t="s">
        <v>362</v>
      </c>
      <c r="C4253" t="s">
        <v>289</v>
      </c>
      <c r="D4253">
        <v>550</v>
      </c>
      <c r="E4253" t="s">
        <v>1245</v>
      </c>
      <c r="F4253">
        <v>2</v>
      </c>
      <c r="G4253" t="str">
        <f>LOOKUP(F4253,{0,6,45},{"F","L","H"})</f>
        <v>F</v>
      </c>
      <c r="H4253" t="s">
        <v>5672</v>
      </c>
      <c r="I4253" s="43" t="str">
        <f>IFERROR(VLOOKUP(#REF!,#REF!,2,FALSE),"No")</f>
        <v>No</v>
      </c>
      <c r="J4253" s="139">
        <v>2</v>
      </c>
      <c r="K4253" s="148">
        <v>21</v>
      </c>
      <c r="L4253" s="148"/>
      <c r="M4253" s="148"/>
      <c r="N4253" s="148"/>
      <c r="O4253" s="148"/>
      <c r="P4253" s="148"/>
      <c r="Q4253" s="148"/>
      <c r="R4253" s="148"/>
      <c r="S4253" s="148"/>
      <c r="T4253" s="148"/>
      <c r="U4253" s="148"/>
      <c r="V4253" s="148"/>
      <c r="W4253" s="148"/>
      <c r="X4253" s="139">
        <v>2</v>
      </c>
      <c r="Y4253" s="148">
        <v>140.31</v>
      </c>
      <c r="Z4253" s="148">
        <v>4</v>
      </c>
      <c r="AA4253" s="148">
        <v>859.69</v>
      </c>
      <c r="AB4253" s="148"/>
      <c r="AC4253" s="148"/>
      <c r="AD4253" s="148"/>
      <c r="AE4253" s="148"/>
      <c r="AF4253" s="148"/>
      <c r="AG4253" s="148"/>
      <c r="AH4253" s="148"/>
      <c r="AI4253" s="148"/>
      <c r="AJ4253" s="148"/>
      <c r="AK4253" s="148"/>
      <c r="AL4253" s="139">
        <v>0</v>
      </c>
      <c r="AM4253" s="139">
        <v>0</v>
      </c>
      <c r="AN4253" s="148">
        <f t="shared" si="595"/>
        <v>1000</v>
      </c>
      <c r="AO4253" s="148">
        <f t="shared" si="596"/>
        <v>21</v>
      </c>
      <c r="AP4253" s="148">
        <v>6</v>
      </c>
      <c r="AQ4253" s="140">
        <v>224</v>
      </c>
      <c r="AS4253" s="42">
        <f t="shared" si="597"/>
        <v>1532.6530344521886</v>
      </c>
      <c r="AT4253" s="101">
        <f t="shared" si="598"/>
        <v>0</v>
      </c>
      <c r="AU4253" s="42">
        <f t="shared" si="599"/>
        <v>1532.6530344521886</v>
      </c>
      <c r="AV4253" s="42">
        <f t="shared" si="600"/>
        <v>172.65597777443764</v>
      </c>
      <c r="AW4253" s="102">
        <f t="shared" si="601"/>
        <v>585.0096169344007</v>
      </c>
      <c r="AX4253" s="43">
        <f t="shared" si="594"/>
        <v>2</v>
      </c>
      <c r="AY4253" s="43" t="str">
        <f t="shared" si="602"/>
        <v>UTGS</v>
      </c>
    </row>
    <row r="4254" spans="1:51" hidden="1" x14ac:dyDescent="0.2">
      <c r="A4254" s="38">
        <v>4247</v>
      </c>
      <c r="B4254" t="s">
        <v>362</v>
      </c>
      <c r="C4254" t="s">
        <v>289</v>
      </c>
      <c r="D4254">
        <v>550</v>
      </c>
      <c r="E4254" t="s">
        <v>1245</v>
      </c>
      <c r="F4254">
        <v>2</v>
      </c>
      <c r="G4254" t="str">
        <f>LOOKUP(F4254,{0,6,45},{"F","L","H"})</f>
        <v>F</v>
      </c>
      <c r="H4254" t="s">
        <v>5673</v>
      </c>
      <c r="I4254" s="43" t="str">
        <f>IFERROR(VLOOKUP(#REF!,#REF!,2,FALSE),"No")</f>
        <v>No</v>
      </c>
      <c r="J4254" s="139">
        <v>1.25</v>
      </c>
      <c r="K4254" s="148">
        <v>42</v>
      </c>
      <c r="L4254" s="148">
        <v>2</v>
      </c>
      <c r="M4254" s="148">
        <v>2</v>
      </c>
      <c r="N4254" s="148"/>
      <c r="O4254" s="148"/>
      <c r="P4254" s="148"/>
      <c r="Q4254" s="148"/>
      <c r="R4254" s="148"/>
      <c r="S4254" s="148"/>
      <c r="T4254" s="148"/>
      <c r="U4254" s="148"/>
      <c r="V4254" s="148"/>
      <c r="W4254" s="148"/>
      <c r="X4254" s="139">
        <v>2</v>
      </c>
      <c r="Y4254" s="148">
        <v>1000</v>
      </c>
      <c r="Z4254" s="149"/>
      <c r="AA4254" s="148"/>
      <c r="AB4254" s="149"/>
      <c r="AC4254" s="148"/>
      <c r="AD4254" s="149"/>
      <c r="AE4254" s="148"/>
      <c r="AF4254" s="148"/>
      <c r="AG4254" s="148"/>
      <c r="AH4254" s="148"/>
      <c r="AI4254" s="148"/>
      <c r="AJ4254" s="148"/>
      <c r="AK4254" s="148"/>
      <c r="AL4254" s="139">
        <v>0</v>
      </c>
      <c r="AM4254" s="139">
        <v>0</v>
      </c>
      <c r="AN4254" s="148">
        <f t="shared" si="595"/>
        <v>1000</v>
      </c>
      <c r="AO4254" s="148">
        <f t="shared" si="596"/>
        <v>44</v>
      </c>
      <c r="AP4254" s="148">
        <v>3</v>
      </c>
      <c r="AQ4254" s="140">
        <v>153</v>
      </c>
      <c r="AS4254" s="42">
        <f t="shared" si="597"/>
        <v>3275.5330245664909</v>
      </c>
      <c r="AT4254" s="101">
        <f t="shared" si="598"/>
        <v>0</v>
      </c>
      <c r="AU4254" s="42">
        <f t="shared" si="599"/>
        <v>3275.5330245664909</v>
      </c>
      <c r="AV4254" s="42">
        <f t="shared" si="600"/>
        <v>212.48994589198713</v>
      </c>
      <c r="AW4254" s="102">
        <f t="shared" si="601"/>
        <v>585.0096169344007</v>
      </c>
      <c r="AX4254" s="43">
        <f t="shared" si="594"/>
        <v>1.25</v>
      </c>
      <c r="AY4254" s="43" t="str">
        <f t="shared" si="602"/>
        <v>UTGS</v>
      </c>
    </row>
    <row r="4255" spans="1:51" hidden="1" x14ac:dyDescent="0.2">
      <c r="A4255" s="38">
        <v>4248</v>
      </c>
      <c r="B4255" t="s">
        <v>362</v>
      </c>
      <c r="C4255" t="s">
        <v>289</v>
      </c>
      <c r="D4255">
        <v>320</v>
      </c>
      <c r="E4255" t="s">
        <v>1247</v>
      </c>
      <c r="F4255">
        <v>0.25</v>
      </c>
      <c r="G4255" t="str">
        <f>LOOKUP(F4255,{0,6,45},{"F","L","H"})</f>
        <v>F</v>
      </c>
      <c r="H4255" t="s">
        <v>5675</v>
      </c>
      <c r="I4255" s="43" t="str">
        <f>IFERROR(VLOOKUP(#REF!,#REF!,2,FALSE),"No")</f>
        <v>No</v>
      </c>
      <c r="J4255" s="139">
        <v>0.75</v>
      </c>
      <c r="K4255" s="148">
        <v>27</v>
      </c>
      <c r="L4255" s="148"/>
      <c r="M4255" s="148"/>
      <c r="N4255" s="148"/>
      <c r="O4255" s="148"/>
      <c r="P4255" s="148"/>
      <c r="Q4255" s="148"/>
      <c r="R4255" s="148"/>
      <c r="S4255" s="148"/>
      <c r="T4255" s="148"/>
      <c r="U4255" s="148"/>
      <c r="V4255" s="148"/>
      <c r="W4255" s="148"/>
      <c r="X4255" s="139">
        <v>0.75</v>
      </c>
      <c r="Y4255" s="148">
        <v>43.23</v>
      </c>
      <c r="Z4255" s="148">
        <v>2</v>
      </c>
      <c r="AA4255" s="148">
        <v>921.34</v>
      </c>
      <c r="AB4255" s="148">
        <v>4</v>
      </c>
      <c r="AC4255" s="148">
        <v>35.43</v>
      </c>
      <c r="AD4255" s="148"/>
      <c r="AE4255" s="148"/>
      <c r="AF4255" s="148"/>
      <c r="AG4255" s="148"/>
      <c r="AH4255" s="148"/>
      <c r="AI4255" s="148"/>
      <c r="AJ4255" s="148"/>
      <c r="AK4255" s="148"/>
      <c r="AL4255" s="139">
        <v>0</v>
      </c>
      <c r="AM4255" s="139">
        <v>0</v>
      </c>
      <c r="AN4255" s="148">
        <f t="shared" si="595"/>
        <v>1000</v>
      </c>
      <c r="AO4255" s="148">
        <f t="shared" si="596"/>
        <v>27</v>
      </c>
      <c r="AP4255" s="148">
        <v>6</v>
      </c>
      <c r="AQ4255" s="140">
        <v>6</v>
      </c>
      <c r="AS4255" s="42">
        <f t="shared" si="597"/>
        <v>1738.3539014385285</v>
      </c>
      <c r="AT4255" s="101">
        <f t="shared" si="598"/>
        <v>0</v>
      </c>
      <c r="AU4255" s="42">
        <f t="shared" si="599"/>
        <v>1738.3539014385285</v>
      </c>
      <c r="AV4255" s="42">
        <f t="shared" si="600"/>
        <v>5515.4463702456733</v>
      </c>
      <c r="AW4255" s="102">
        <f t="shared" si="601"/>
        <v>431</v>
      </c>
      <c r="AX4255" s="43">
        <f t="shared" si="594"/>
        <v>0.75</v>
      </c>
      <c r="AY4255" s="43" t="str">
        <f t="shared" si="602"/>
        <v>UTGS</v>
      </c>
    </row>
    <row r="4256" spans="1:51" hidden="1" x14ac:dyDescent="0.2">
      <c r="A4256" s="38">
        <v>4249</v>
      </c>
      <c r="B4256" t="s">
        <v>5806</v>
      </c>
      <c r="C4256" t="s">
        <v>292</v>
      </c>
      <c r="D4256">
        <v>5550</v>
      </c>
      <c r="E4256" t="s">
        <v>198</v>
      </c>
      <c r="F4256">
        <v>2</v>
      </c>
      <c r="G4256" t="str">
        <f>LOOKUP(F4256,{0,6,45},{"F","L","H"})</f>
        <v>F</v>
      </c>
      <c r="H4256" t="s">
        <v>1952</v>
      </c>
      <c r="I4256" s="43" t="str">
        <f>IFERROR(VLOOKUP(#REF!,#REF!,2,FALSE),"No")</f>
        <v>No</v>
      </c>
      <c r="J4256" s="139">
        <v>1.25</v>
      </c>
      <c r="K4256" s="148">
        <v>42</v>
      </c>
      <c r="L4256" s="148"/>
      <c r="M4256" s="148"/>
      <c r="N4256" s="148"/>
      <c r="O4256" s="148"/>
      <c r="P4256" s="148"/>
      <c r="Q4256" s="148"/>
      <c r="R4256" s="148"/>
      <c r="S4256" s="148"/>
      <c r="T4256" s="148"/>
      <c r="U4256" s="148"/>
      <c r="V4256" s="148"/>
      <c r="W4256" s="148"/>
      <c r="X4256" s="139">
        <v>4</v>
      </c>
      <c r="Y4256" s="148">
        <v>1000</v>
      </c>
      <c r="Z4256" s="149"/>
      <c r="AA4256" s="148"/>
      <c r="AB4256" s="148"/>
      <c r="AC4256" s="148"/>
      <c r="AD4256" s="148"/>
      <c r="AE4256" s="148"/>
      <c r="AF4256" s="148"/>
      <c r="AG4256" s="148"/>
      <c r="AH4256" s="148"/>
      <c r="AI4256" s="148"/>
      <c r="AJ4256" s="148"/>
      <c r="AK4256" s="148"/>
      <c r="AL4256" s="139">
        <v>0</v>
      </c>
      <c r="AM4256" s="139">
        <v>0</v>
      </c>
      <c r="AN4256" s="148">
        <f t="shared" si="595"/>
        <v>1000</v>
      </c>
      <c r="AO4256" s="148">
        <f t="shared" si="596"/>
        <v>42</v>
      </c>
      <c r="AP4256" s="148">
        <v>3</v>
      </c>
      <c r="AQ4256" s="140">
        <v>12</v>
      </c>
      <c r="AS4256" s="42">
        <f t="shared" si="597"/>
        <v>3129.5660689043775</v>
      </c>
      <c r="AT4256" s="101">
        <f t="shared" si="598"/>
        <v>0</v>
      </c>
      <c r="AU4256" s="42">
        <f t="shared" si="599"/>
        <v>3129.5660689043775</v>
      </c>
      <c r="AV4256" s="42">
        <f t="shared" si="600"/>
        <v>3306.7468101228365</v>
      </c>
      <c r="AW4256" s="102">
        <f t="shared" si="601"/>
        <v>3698.6666666666665</v>
      </c>
      <c r="AX4256" s="43">
        <f t="shared" si="594"/>
        <v>1.25</v>
      </c>
      <c r="AY4256" s="43" t="str">
        <f t="shared" si="602"/>
        <v>UTFS</v>
      </c>
    </row>
    <row r="4257" spans="1:51" hidden="1" x14ac:dyDescent="0.2">
      <c r="A4257" s="38">
        <v>4250</v>
      </c>
      <c r="B4257" t="s">
        <v>362</v>
      </c>
      <c r="C4257" t="s">
        <v>289</v>
      </c>
      <c r="D4257">
        <v>930</v>
      </c>
      <c r="E4257" t="s">
        <v>1253</v>
      </c>
      <c r="F4257">
        <v>2</v>
      </c>
      <c r="G4257" t="str">
        <f>LOOKUP(F4257,{0,6,45},{"F","L","H"})</f>
        <v>F</v>
      </c>
      <c r="H4257" t="s">
        <v>5676</v>
      </c>
      <c r="I4257" s="43" t="str">
        <f>IFERROR(VLOOKUP(#REF!,#REF!,2,FALSE),"No")</f>
        <v>No</v>
      </c>
      <c r="J4257" s="139">
        <v>0.75</v>
      </c>
      <c r="K4257" s="148">
        <v>56</v>
      </c>
      <c r="L4257" s="148"/>
      <c r="M4257" s="148"/>
      <c r="N4257" s="148"/>
      <c r="O4257" s="148"/>
      <c r="P4257" s="148"/>
      <c r="Q4257" s="148"/>
      <c r="R4257" s="148"/>
      <c r="S4257" s="148"/>
      <c r="T4257" s="148"/>
      <c r="U4257" s="148"/>
      <c r="V4257" s="148"/>
      <c r="W4257" s="148"/>
      <c r="X4257" s="139">
        <v>2</v>
      </c>
      <c r="Y4257" s="148">
        <v>1000</v>
      </c>
      <c r="Z4257" s="148"/>
      <c r="AA4257" s="148"/>
      <c r="AB4257" s="148"/>
      <c r="AC4257" s="148"/>
      <c r="AD4257" s="148"/>
      <c r="AE4257" s="148"/>
      <c r="AF4257" s="148"/>
      <c r="AG4257" s="148"/>
      <c r="AH4257" s="148"/>
      <c r="AI4257" s="148"/>
      <c r="AJ4257" s="148"/>
      <c r="AK4257" s="148"/>
      <c r="AL4257" s="139">
        <v>0</v>
      </c>
      <c r="AM4257" s="139">
        <v>0</v>
      </c>
      <c r="AN4257" s="148">
        <f t="shared" si="595"/>
        <v>1000</v>
      </c>
      <c r="AO4257" s="148">
        <f t="shared" si="596"/>
        <v>56</v>
      </c>
      <c r="AP4257" s="148">
        <v>4</v>
      </c>
      <c r="AQ4257" s="140">
        <v>4</v>
      </c>
      <c r="AS4257" s="42">
        <f t="shared" si="597"/>
        <v>3605.4747585391701</v>
      </c>
      <c r="AT4257" s="101">
        <f t="shared" si="598"/>
        <v>0</v>
      </c>
      <c r="AU4257" s="42">
        <f t="shared" si="599"/>
        <v>3605.4747585391701</v>
      </c>
      <c r="AV4257" s="42">
        <f t="shared" si="600"/>
        <v>8127.740430368508</v>
      </c>
      <c r="AW4257" s="102">
        <f t="shared" si="601"/>
        <v>1475.8772811117678</v>
      </c>
      <c r="AX4257" s="43">
        <f t="shared" si="594"/>
        <v>0.75</v>
      </c>
      <c r="AY4257" s="43" t="str">
        <f t="shared" si="602"/>
        <v>UTGS</v>
      </c>
    </row>
    <row r="4258" spans="1:51" hidden="1" x14ac:dyDescent="0.2">
      <c r="A4258" s="38">
        <v>4251</v>
      </c>
      <c r="B4258" t="s">
        <v>362</v>
      </c>
      <c r="C4258" t="s">
        <v>289</v>
      </c>
      <c r="D4258">
        <v>320</v>
      </c>
      <c r="E4258" t="s">
        <v>1245</v>
      </c>
      <c r="F4258">
        <v>0.25</v>
      </c>
      <c r="G4258" t="str">
        <f>LOOKUP(F4258,{0,6,45},{"F","L","H"})</f>
        <v>F</v>
      </c>
      <c r="H4258" t="s">
        <v>5677</v>
      </c>
      <c r="I4258" s="43" t="str">
        <f>IFERROR(VLOOKUP(#REF!,#REF!,2,FALSE),"No")</f>
        <v>No</v>
      </c>
      <c r="J4258" s="139">
        <v>0.75</v>
      </c>
      <c r="K4258" s="148">
        <v>59</v>
      </c>
      <c r="L4258" s="148"/>
      <c r="M4258" s="148"/>
      <c r="N4258" s="148"/>
      <c r="O4258" s="148"/>
      <c r="P4258" s="148"/>
      <c r="Q4258" s="148"/>
      <c r="R4258" s="148"/>
      <c r="S4258" s="148"/>
      <c r="T4258" s="148"/>
      <c r="U4258" s="148"/>
      <c r="V4258" s="148"/>
      <c r="W4258" s="148"/>
      <c r="X4258" s="139">
        <v>2</v>
      </c>
      <c r="Y4258" s="148">
        <v>1000</v>
      </c>
      <c r="Z4258" s="148"/>
      <c r="AA4258" s="148"/>
      <c r="AB4258" s="148"/>
      <c r="AC4258" s="148"/>
      <c r="AD4258" s="148"/>
      <c r="AE4258" s="148"/>
      <c r="AF4258" s="148"/>
      <c r="AG4258" s="148"/>
      <c r="AH4258" s="148"/>
      <c r="AI4258" s="148"/>
      <c r="AJ4258" s="148"/>
      <c r="AK4258" s="148"/>
      <c r="AL4258" s="139">
        <v>0</v>
      </c>
      <c r="AM4258" s="139">
        <v>0</v>
      </c>
      <c r="AN4258" s="148">
        <f t="shared" si="595"/>
        <v>1000</v>
      </c>
      <c r="AO4258" s="148">
        <f t="shared" si="596"/>
        <v>59</v>
      </c>
      <c r="AP4258" s="148">
        <v>13</v>
      </c>
      <c r="AQ4258" s="140">
        <v>13</v>
      </c>
      <c r="AS4258" s="42">
        <f t="shared" si="597"/>
        <v>3798.6251920323398</v>
      </c>
      <c r="AT4258" s="101">
        <f t="shared" si="598"/>
        <v>0</v>
      </c>
      <c r="AU4258" s="42">
        <f t="shared" si="599"/>
        <v>3798.6251920323398</v>
      </c>
      <c r="AV4258" s="42">
        <f t="shared" si="600"/>
        <v>2500.8432093441561</v>
      </c>
      <c r="AW4258" s="102">
        <f t="shared" si="601"/>
        <v>431</v>
      </c>
      <c r="AX4258" s="43">
        <f t="shared" si="594"/>
        <v>0.75</v>
      </c>
      <c r="AY4258" s="43" t="str">
        <f t="shared" si="602"/>
        <v>UTGS</v>
      </c>
    </row>
    <row r="4259" spans="1:51" hidden="1" x14ac:dyDescent="0.2">
      <c r="A4259" s="38">
        <v>4252</v>
      </c>
      <c r="B4259" t="s">
        <v>362</v>
      </c>
      <c r="C4259" t="s">
        <v>289</v>
      </c>
      <c r="D4259">
        <v>306</v>
      </c>
      <c r="E4259" t="s">
        <v>1238</v>
      </c>
      <c r="F4259">
        <v>0.25</v>
      </c>
      <c r="G4259" t="str">
        <f>LOOKUP(F4259,{0,6,45},{"F","L","H"})</f>
        <v>F</v>
      </c>
      <c r="H4259" t="s">
        <v>5678</v>
      </c>
      <c r="I4259" s="43" t="str">
        <f>IFERROR(VLOOKUP(#REF!,#REF!,2,FALSE),"No")</f>
        <v>No</v>
      </c>
      <c r="J4259" s="139">
        <v>0.75</v>
      </c>
      <c r="K4259" s="148">
        <v>55</v>
      </c>
      <c r="L4259" s="148"/>
      <c r="M4259" s="148"/>
      <c r="N4259" s="148"/>
      <c r="O4259" s="148"/>
      <c r="P4259" s="148"/>
      <c r="Q4259" s="148"/>
      <c r="R4259" s="148"/>
      <c r="S4259" s="148"/>
      <c r="T4259" s="148"/>
      <c r="U4259" s="148"/>
      <c r="V4259" s="148"/>
      <c r="W4259" s="148"/>
      <c r="X4259" s="139">
        <v>2</v>
      </c>
      <c r="Y4259" s="148">
        <v>1000</v>
      </c>
      <c r="Z4259" s="148"/>
      <c r="AA4259" s="148"/>
      <c r="AB4259" s="148"/>
      <c r="AC4259" s="148"/>
      <c r="AD4259" s="148"/>
      <c r="AE4259" s="148"/>
      <c r="AF4259" s="148"/>
      <c r="AG4259" s="148"/>
      <c r="AH4259" s="148"/>
      <c r="AI4259" s="148"/>
      <c r="AJ4259" s="148"/>
      <c r="AK4259" s="148"/>
      <c r="AL4259" s="139">
        <v>0</v>
      </c>
      <c r="AM4259" s="139">
        <v>0</v>
      </c>
      <c r="AN4259" s="148">
        <f t="shared" si="595"/>
        <v>1000</v>
      </c>
      <c r="AO4259" s="148">
        <f t="shared" si="596"/>
        <v>55</v>
      </c>
      <c r="AP4259" s="148">
        <v>19</v>
      </c>
      <c r="AQ4259" s="140">
        <v>21</v>
      </c>
      <c r="AS4259" s="42">
        <f t="shared" si="597"/>
        <v>3541.0912807081136</v>
      </c>
      <c r="AT4259" s="101">
        <f t="shared" si="598"/>
        <v>0</v>
      </c>
      <c r="AU4259" s="42">
        <f t="shared" si="599"/>
        <v>3541.0912807081136</v>
      </c>
      <c r="AV4259" s="42">
        <f t="shared" si="600"/>
        <v>1548.1410343559062</v>
      </c>
      <c r="AW4259" s="102">
        <f t="shared" si="601"/>
        <v>431</v>
      </c>
      <c r="AX4259" s="43">
        <f t="shared" si="594"/>
        <v>0.75</v>
      </c>
      <c r="AY4259" s="43" t="str">
        <f t="shared" si="602"/>
        <v>UTGS</v>
      </c>
    </row>
    <row r="4260" spans="1:51" hidden="1" x14ac:dyDescent="0.2">
      <c r="A4260" s="38">
        <v>4253</v>
      </c>
      <c r="B4260" t="s">
        <v>362</v>
      </c>
      <c r="C4260" t="s">
        <v>289</v>
      </c>
      <c r="D4260">
        <v>955</v>
      </c>
      <c r="E4260" t="s">
        <v>1250</v>
      </c>
      <c r="F4260">
        <v>2</v>
      </c>
      <c r="G4260" t="str">
        <f>LOOKUP(F4260,{0,6,45},{"F","L","H"})</f>
        <v>F</v>
      </c>
      <c r="H4260" t="s">
        <v>5679</v>
      </c>
      <c r="I4260" s="43" t="str">
        <f>IFERROR(VLOOKUP(#REF!,#REF!,2,FALSE),"No")</f>
        <v>No</v>
      </c>
      <c r="J4260" s="139">
        <v>0.75</v>
      </c>
      <c r="K4260" s="148">
        <v>33</v>
      </c>
      <c r="L4260" s="148"/>
      <c r="M4260" s="148"/>
      <c r="N4260" s="148"/>
      <c r="O4260" s="148"/>
      <c r="P4260" s="148"/>
      <c r="Q4260" s="148"/>
      <c r="R4260" s="148"/>
      <c r="S4260" s="148"/>
      <c r="T4260" s="148"/>
      <c r="U4260" s="148"/>
      <c r="V4260" s="148"/>
      <c r="W4260" s="148"/>
      <c r="X4260" s="139">
        <v>0.75</v>
      </c>
      <c r="Y4260" s="148">
        <v>121.84</v>
      </c>
      <c r="Z4260" s="149">
        <v>2</v>
      </c>
      <c r="AA4260" s="148">
        <v>514.97</v>
      </c>
      <c r="AB4260" s="149">
        <v>6</v>
      </c>
      <c r="AC4260" s="148">
        <v>363.19</v>
      </c>
      <c r="AD4260" s="149"/>
      <c r="AE4260" s="148"/>
      <c r="AF4260" s="148"/>
      <c r="AG4260" s="148"/>
      <c r="AH4260" s="148"/>
      <c r="AI4260" s="148"/>
      <c r="AJ4260" s="148"/>
      <c r="AK4260" s="148"/>
      <c r="AL4260" s="139">
        <v>0</v>
      </c>
      <c r="AM4260" s="139">
        <v>0</v>
      </c>
      <c r="AN4260" s="148">
        <f t="shared" si="595"/>
        <v>1000</v>
      </c>
      <c r="AO4260" s="148">
        <f t="shared" si="596"/>
        <v>33</v>
      </c>
      <c r="AP4260" s="148">
        <v>5</v>
      </c>
      <c r="AQ4260" s="140">
        <v>5</v>
      </c>
      <c r="AS4260" s="42">
        <f t="shared" si="597"/>
        <v>2124.6547684248681</v>
      </c>
      <c r="AT4260" s="101">
        <f t="shared" si="598"/>
        <v>0</v>
      </c>
      <c r="AU4260" s="42">
        <f t="shared" si="599"/>
        <v>2124.6547684248681</v>
      </c>
      <c r="AV4260" s="42">
        <f t="shared" si="600"/>
        <v>8685.8995442948071</v>
      </c>
      <c r="AW4260" s="102">
        <f t="shared" si="601"/>
        <v>1475.8772811117678</v>
      </c>
      <c r="AX4260" s="43">
        <f t="shared" si="594"/>
        <v>0.75</v>
      </c>
      <c r="AY4260" s="43" t="str">
        <f t="shared" si="602"/>
        <v>UTGS</v>
      </c>
    </row>
    <row r="4261" spans="1:51" hidden="1" x14ac:dyDescent="0.2">
      <c r="A4261" s="38">
        <v>4254</v>
      </c>
      <c r="B4261" t="s">
        <v>5806</v>
      </c>
      <c r="C4261" t="s">
        <v>289</v>
      </c>
      <c r="D4261">
        <v>44336</v>
      </c>
      <c r="E4261" t="s">
        <v>291</v>
      </c>
      <c r="F4261">
        <v>45</v>
      </c>
      <c r="G4261" t="str">
        <f>LOOKUP(F4261,{0,6,45},{"F","L","H"})</f>
        <v>H</v>
      </c>
      <c r="H4261" t="s">
        <v>1798</v>
      </c>
      <c r="I4261" s="43" t="str">
        <f>IFERROR(VLOOKUP(#REF!,#REF!,2,FALSE),"No")</f>
        <v>No</v>
      </c>
      <c r="J4261" s="139">
        <v>4</v>
      </c>
      <c r="K4261" s="148">
        <v>219</v>
      </c>
      <c r="L4261" s="148"/>
      <c r="M4261" s="148"/>
      <c r="N4261" s="148"/>
      <c r="O4261" s="148"/>
      <c r="P4261" s="148"/>
      <c r="Q4261" s="148"/>
      <c r="R4261" s="148"/>
      <c r="S4261" s="148"/>
      <c r="T4261" s="148"/>
      <c r="U4261" s="148"/>
      <c r="V4261" s="148"/>
      <c r="W4261" s="148"/>
      <c r="X4261" s="139">
        <v>2</v>
      </c>
      <c r="Y4261" s="148">
        <v>73.31</v>
      </c>
      <c r="Z4261" s="148">
        <v>4</v>
      </c>
      <c r="AA4261" s="148">
        <v>926.69</v>
      </c>
      <c r="AB4261" s="148"/>
      <c r="AC4261" s="148"/>
      <c r="AD4261" s="148"/>
      <c r="AE4261" s="148"/>
      <c r="AF4261" s="148"/>
      <c r="AG4261" s="148"/>
      <c r="AH4261" s="148"/>
      <c r="AI4261" s="148"/>
      <c r="AJ4261" s="148"/>
      <c r="AK4261" s="148"/>
      <c r="AL4261" s="139">
        <v>0</v>
      </c>
      <c r="AM4261" s="139">
        <v>0</v>
      </c>
      <c r="AN4261" s="148">
        <f t="shared" si="595"/>
        <v>1000</v>
      </c>
      <c r="AO4261" s="148">
        <f t="shared" si="596"/>
        <v>219</v>
      </c>
      <c r="AP4261" s="148">
        <v>4</v>
      </c>
      <c r="AQ4261" s="140">
        <v>79</v>
      </c>
      <c r="AS4261" s="42">
        <f t="shared" si="597"/>
        <v>16763.021645001398</v>
      </c>
      <c r="AT4261" s="101">
        <f t="shared" si="598"/>
        <v>0</v>
      </c>
      <c r="AU4261" s="42">
        <f t="shared" si="599"/>
        <v>16763.021645001398</v>
      </c>
      <c r="AV4261" s="42">
        <f t="shared" si="600"/>
        <v>495.63707622119028</v>
      </c>
      <c r="AW4261" s="102">
        <f t="shared" si="601"/>
        <v>60371.752872868376</v>
      </c>
      <c r="AX4261" s="43">
        <f t="shared" si="594"/>
        <v>4</v>
      </c>
      <c r="AY4261" s="43" t="str">
        <f t="shared" si="602"/>
        <v>UTGS</v>
      </c>
    </row>
    <row r="4262" spans="1:51" hidden="1" x14ac:dyDescent="0.2">
      <c r="A4262" s="38">
        <v>4255</v>
      </c>
      <c r="B4262" t="s">
        <v>362</v>
      </c>
      <c r="C4262" t="s">
        <v>289</v>
      </c>
      <c r="D4262">
        <v>320</v>
      </c>
      <c r="E4262" t="s">
        <v>1245</v>
      </c>
      <c r="F4262">
        <v>0.25</v>
      </c>
      <c r="G4262" t="str">
        <f>LOOKUP(F4262,{0,6,45},{"F","L","H"})</f>
        <v>F</v>
      </c>
      <c r="H4262" t="s">
        <v>5680</v>
      </c>
      <c r="I4262" s="43" t="str">
        <f>IFERROR(VLOOKUP(#REF!,#REF!,2,FALSE),"No")</f>
        <v>No</v>
      </c>
      <c r="J4262" s="139">
        <v>0.75</v>
      </c>
      <c r="K4262" s="148">
        <v>37</v>
      </c>
      <c r="L4262" s="148"/>
      <c r="M4262" s="148"/>
      <c r="N4262" s="148"/>
      <c r="O4262" s="148"/>
      <c r="P4262" s="148"/>
      <c r="Q4262" s="148"/>
      <c r="R4262" s="148"/>
      <c r="S4262" s="148"/>
      <c r="T4262" s="148"/>
      <c r="U4262" s="148"/>
      <c r="V4262" s="148"/>
      <c r="W4262" s="148"/>
      <c r="X4262" s="139">
        <v>2</v>
      </c>
      <c r="Y4262" s="148">
        <v>919.82</v>
      </c>
      <c r="Z4262" s="149">
        <v>4</v>
      </c>
      <c r="AA4262" s="148">
        <v>80.180000000000007</v>
      </c>
      <c r="AB4262" s="149"/>
      <c r="AC4262" s="148"/>
      <c r="AD4262" s="149"/>
      <c r="AE4262" s="148"/>
      <c r="AF4262" s="148"/>
      <c r="AG4262" s="148"/>
      <c r="AH4262" s="148"/>
      <c r="AI4262" s="148"/>
      <c r="AJ4262" s="148"/>
      <c r="AK4262" s="148"/>
      <c r="AL4262" s="139">
        <v>0</v>
      </c>
      <c r="AM4262" s="139">
        <v>0</v>
      </c>
      <c r="AN4262" s="148">
        <f t="shared" si="595"/>
        <v>1000</v>
      </c>
      <c r="AO4262" s="148">
        <f t="shared" si="596"/>
        <v>37</v>
      </c>
      <c r="AP4262" s="148">
        <v>5</v>
      </c>
      <c r="AQ4262" s="140">
        <v>5</v>
      </c>
      <c r="AS4262" s="42">
        <f t="shared" si="597"/>
        <v>2382.1886797490947</v>
      </c>
      <c r="AT4262" s="101">
        <f t="shared" si="598"/>
        <v>0</v>
      </c>
      <c r="AU4262" s="42">
        <f t="shared" si="599"/>
        <v>2382.1886797490947</v>
      </c>
      <c r="AV4262" s="42">
        <f t="shared" si="600"/>
        <v>6617.1704642948071</v>
      </c>
      <c r="AW4262" s="102">
        <f t="shared" si="601"/>
        <v>431</v>
      </c>
      <c r="AX4262" s="43">
        <f t="shared" si="594"/>
        <v>0.75</v>
      </c>
      <c r="AY4262" s="43" t="str">
        <f t="shared" si="602"/>
        <v>UTGS</v>
      </c>
    </row>
    <row r="4263" spans="1:51" hidden="1" x14ac:dyDescent="0.2">
      <c r="A4263" s="38">
        <v>4256</v>
      </c>
      <c r="B4263" t="s">
        <v>5806</v>
      </c>
      <c r="C4263" t="s">
        <v>289</v>
      </c>
      <c r="D4263">
        <v>44350</v>
      </c>
      <c r="E4263" t="s">
        <v>215</v>
      </c>
      <c r="F4263">
        <v>45</v>
      </c>
      <c r="G4263" t="str">
        <f>LOOKUP(F4263,{0,6,45},{"F","L","H"})</f>
        <v>H</v>
      </c>
      <c r="H4263" t="s">
        <v>1217</v>
      </c>
      <c r="I4263" s="43" t="str">
        <f>IFERROR(VLOOKUP(#REF!,#REF!,2,FALSE),"No")</f>
        <v>No</v>
      </c>
      <c r="J4263" s="139">
        <v>3</v>
      </c>
      <c r="K4263" s="148">
        <v>95</v>
      </c>
      <c r="L4263" s="148"/>
      <c r="M4263" s="148"/>
      <c r="N4263" s="148"/>
      <c r="O4263" s="148"/>
      <c r="P4263" s="148"/>
      <c r="Q4263" s="148"/>
      <c r="R4263" s="148"/>
      <c r="S4263" s="148"/>
      <c r="T4263" s="148"/>
      <c r="U4263" s="148"/>
      <c r="V4263" s="148"/>
      <c r="W4263" s="148"/>
      <c r="X4263" s="139">
        <v>3</v>
      </c>
      <c r="Y4263" s="148">
        <v>619</v>
      </c>
      <c r="Z4263" s="149">
        <v>4</v>
      </c>
      <c r="AA4263" s="148">
        <v>381</v>
      </c>
      <c r="AB4263" s="148"/>
      <c r="AC4263" s="148"/>
      <c r="AD4263" s="148"/>
      <c r="AE4263" s="148"/>
      <c r="AF4263" s="148"/>
      <c r="AG4263" s="148"/>
      <c r="AH4263" s="148"/>
      <c r="AI4263" s="148"/>
      <c r="AJ4263" s="148"/>
      <c r="AK4263" s="148"/>
      <c r="AL4263" s="139">
        <v>0</v>
      </c>
      <c r="AM4263" s="139">
        <v>0</v>
      </c>
      <c r="AN4263" s="148">
        <f t="shared" si="595"/>
        <v>1000</v>
      </c>
      <c r="AO4263" s="148">
        <f t="shared" si="596"/>
        <v>95</v>
      </c>
      <c r="AP4263" s="148">
        <v>4</v>
      </c>
      <c r="AQ4263" s="140">
        <v>4</v>
      </c>
      <c r="AS4263" s="42">
        <f t="shared" si="597"/>
        <v>6933.430393950377</v>
      </c>
      <c r="AT4263" s="101">
        <f t="shared" si="598"/>
        <v>0</v>
      </c>
      <c r="AU4263" s="42">
        <f t="shared" si="599"/>
        <v>6933.430393950377</v>
      </c>
      <c r="AV4263" s="42">
        <f t="shared" si="600"/>
        <v>6848.4529303685085</v>
      </c>
      <c r="AW4263" s="102">
        <f t="shared" si="601"/>
        <v>60371.752872868376</v>
      </c>
      <c r="AX4263" s="43">
        <f t="shared" si="594"/>
        <v>3</v>
      </c>
      <c r="AY4263" s="43" t="str">
        <f t="shared" si="602"/>
        <v>UTGS</v>
      </c>
    </row>
    <row r="4264" spans="1:51" hidden="1" x14ac:dyDescent="0.2">
      <c r="A4264" s="38">
        <v>4257</v>
      </c>
      <c r="B4264" t="s">
        <v>362</v>
      </c>
      <c r="C4264" t="s">
        <v>289</v>
      </c>
      <c r="D4264">
        <v>800</v>
      </c>
      <c r="E4264" t="s">
        <v>1249</v>
      </c>
      <c r="F4264">
        <v>0.25</v>
      </c>
      <c r="G4264" t="str">
        <f>LOOKUP(F4264,{0,6,45},{"F","L","H"})</f>
        <v>F</v>
      </c>
      <c r="H4264" t="s">
        <v>5681</v>
      </c>
      <c r="I4264" s="43" t="str">
        <f>IFERROR(VLOOKUP(#REF!,#REF!,2,FALSE),"No")</f>
        <v>No</v>
      </c>
      <c r="J4264" s="139">
        <v>0.75</v>
      </c>
      <c r="K4264" s="148">
        <v>239</v>
      </c>
      <c r="L4264" s="148"/>
      <c r="M4264" s="148"/>
      <c r="N4264" s="148"/>
      <c r="O4264" s="148"/>
      <c r="P4264" s="148"/>
      <c r="Q4264" s="148"/>
      <c r="R4264" s="148"/>
      <c r="S4264" s="148"/>
      <c r="T4264" s="148"/>
      <c r="U4264" s="148"/>
      <c r="V4264" s="148"/>
      <c r="W4264" s="148"/>
      <c r="X4264" s="139">
        <v>2</v>
      </c>
      <c r="Y4264" s="148">
        <v>734.6</v>
      </c>
      <c r="Z4264" s="148">
        <v>4</v>
      </c>
      <c r="AA4264" s="148">
        <v>265.39999999999998</v>
      </c>
      <c r="AB4264" s="148"/>
      <c r="AC4264" s="148"/>
      <c r="AD4264" s="148"/>
      <c r="AE4264" s="148"/>
      <c r="AF4264" s="148"/>
      <c r="AG4264" s="148"/>
      <c r="AH4264" s="148"/>
      <c r="AI4264" s="148"/>
      <c r="AJ4264" s="148"/>
      <c r="AK4264" s="148"/>
      <c r="AL4264" s="139">
        <v>0</v>
      </c>
      <c r="AM4264" s="139">
        <v>0</v>
      </c>
      <c r="AN4264" s="148">
        <f t="shared" si="595"/>
        <v>1000</v>
      </c>
      <c r="AO4264" s="148">
        <f t="shared" si="596"/>
        <v>239</v>
      </c>
      <c r="AP4264" s="148">
        <v>8</v>
      </c>
      <c r="AQ4264" s="140">
        <v>8</v>
      </c>
      <c r="AS4264" s="42">
        <f t="shared" si="597"/>
        <v>15387.65120162253</v>
      </c>
      <c r="AT4264" s="101">
        <f t="shared" si="598"/>
        <v>0</v>
      </c>
      <c r="AU4264" s="42">
        <f t="shared" si="599"/>
        <v>15387.65120162253</v>
      </c>
      <c r="AV4264" s="42">
        <f t="shared" si="600"/>
        <v>4301.7349651842542</v>
      </c>
      <c r="AW4264" s="102">
        <f t="shared" si="601"/>
        <v>1348.3333333333333</v>
      </c>
      <c r="AX4264" s="43">
        <f t="shared" si="594"/>
        <v>0.75</v>
      </c>
      <c r="AY4264" s="43" t="str">
        <f t="shared" si="602"/>
        <v>UTGS</v>
      </c>
    </row>
    <row r="4265" spans="1:51" hidden="1" x14ac:dyDescent="0.2">
      <c r="A4265" s="38">
        <v>4258</v>
      </c>
      <c r="B4265" t="s">
        <v>362</v>
      </c>
      <c r="C4265" t="s">
        <v>289</v>
      </c>
      <c r="D4265">
        <v>320</v>
      </c>
      <c r="E4265" t="s">
        <v>1245</v>
      </c>
      <c r="F4265">
        <v>0.25</v>
      </c>
      <c r="G4265" t="str">
        <f>LOOKUP(F4265,{0,6,45},{"F","L","H"})</f>
        <v>F</v>
      </c>
      <c r="H4265" t="s">
        <v>5682</v>
      </c>
      <c r="I4265" s="43" t="str">
        <f>IFERROR(VLOOKUP(#REF!,#REF!,2,FALSE),"No")</f>
        <v>No</v>
      </c>
      <c r="J4265" s="139">
        <v>0.75</v>
      </c>
      <c r="K4265" s="148">
        <v>16</v>
      </c>
      <c r="L4265" s="148"/>
      <c r="M4265" s="148"/>
      <c r="N4265" s="148"/>
      <c r="O4265" s="148"/>
      <c r="P4265" s="148"/>
      <c r="Q4265" s="148"/>
      <c r="R4265" s="148"/>
      <c r="S4265" s="148"/>
      <c r="T4265" s="148"/>
      <c r="U4265" s="148"/>
      <c r="V4265" s="148"/>
      <c r="W4265" s="148"/>
      <c r="X4265" s="139">
        <v>2</v>
      </c>
      <c r="Y4265" s="148">
        <v>1000</v>
      </c>
      <c r="Z4265" s="148"/>
      <c r="AA4265" s="148"/>
      <c r="AB4265" s="148"/>
      <c r="AC4265" s="148"/>
      <c r="AD4265" s="148"/>
      <c r="AE4265" s="148"/>
      <c r="AF4265" s="148"/>
      <c r="AG4265" s="148"/>
      <c r="AH4265" s="148"/>
      <c r="AI4265" s="148"/>
      <c r="AJ4265" s="148"/>
      <c r="AK4265" s="148"/>
      <c r="AL4265" s="139">
        <v>0</v>
      </c>
      <c r="AM4265" s="139">
        <v>0</v>
      </c>
      <c r="AN4265" s="148">
        <f t="shared" si="595"/>
        <v>1000</v>
      </c>
      <c r="AO4265" s="148">
        <f t="shared" si="596"/>
        <v>16</v>
      </c>
      <c r="AP4265" s="148">
        <v>8</v>
      </c>
      <c r="AQ4265" s="140">
        <v>8</v>
      </c>
      <c r="AS4265" s="42">
        <f t="shared" si="597"/>
        <v>1030.1356452969058</v>
      </c>
      <c r="AT4265" s="101">
        <f t="shared" si="598"/>
        <v>0</v>
      </c>
      <c r="AU4265" s="42">
        <f t="shared" si="599"/>
        <v>1030.1356452969058</v>
      </c>
      <c r="AV4265" s="42">
        <f t="shared" si="600"/>
        <v>4063.870215184254</v>
      </c>
      <c r="AW4265" s="102">
        <f t="shared" si="601"/>
        <v>431</v>
      </c>
      <c r="AX4265" s="43">
        <f t="shared" si="594"/>
        <v>0.75</v>
      </c>
      <c r="AY4265" s="43" t="str">
        <f t="shared" si="602"/>
        <v>UTGS</v>
      </c>
    </row>
    <row r="4266" spans="1:51" hidden="1" x14ac:dyDescent="0.2">
      <c r="A4266" s="38">
        <v>4259</v>
      </c>
      <c r="B4266" t="s">
        <v>362</v>
      </c>
      <c r="C4266" t="s">
        <v>289</v>
      </c>
      <c r="D4266">
        <v>320</v>
      </c>
      <c r="E4266" t="s">
        <v>1239</v>
      </c>
      <c r="F4266">
        <v>0.25</v>
      </c>
      <c r="G4266" t="str">
        <f>LOOKUP(F4266,{0,6,45},{"F","L","H"})</f>
        <v>F</v>
      </c>
      <c r="H4266" t="s">
        <v>5683</v>
      </c>
      <c r="I4266" s="43" t="str">
        <f>IFERROR(VLOOKUP(#REF!,#REF!,2,FALSE),"No")</f>
        <v>No</v>
      </c>
      <c r="J4266" s="139">
        <v>0.75</v>
      </c>
      <c r="K4266" s="148">
        <v>18</v>
      </c>
      <c r="L4266" s="148"/>
      <c r="M4266" s="148"/>
      <c r="N4266" s="148"/>
      <c r="O4266" s="148"/>
      <c r="P4266" s="148"/>
      <c r="Q4266" s="148"/>
      <c r="R4266" s="148"/>
      <c r="S4266" s="148"/>
      <c r="T4266" s="148"/>
      <c r="U4266" s="148"/>
      <c r="V4266" s="148"/>
      <c r="W4266" s="148"/>
      <c r="X4266" s="139">
        <v>2</v>
      </c>
      <c r="Y4266" s="148">
        <v>1000</v>
      </c>
      <c r="Z4266" s="148"/>
      <c r="AA4266" s="148"/>
      <c r="AB4266" s="148"/>
      <c r="AC4266" s="148"/>
      <c r="AD4266" s="148"/>
      <c r="AE4266" s="148"/>
      <c r="AF4266" s="148"/>
      <c r="AG4266" s="148"/>
      <c r="AH4266" s="148"/>
      <c r="AI4266" s="148"/>
      <c r="AJ4266" s="148"/>
      <c r="AK4266" s="148"/>
      <c r="AL4266" s="139">
        <v>0</v>
      </c>
      <c r="AM4266" s="139">
        <v>0</v>
      </c>
      <c r="AN4266" s="148">
        <f t="shared" si="595"/>
        <v>1000</v>
      </c>
      <c r="AO4266" s="148">
        <f t="shared" si="596"/>
        <v>18</v>
      </c>
      <c r="AP4266" s="148">
        <v>10</v>
      </c>
      <c r="AQ4266" s="140">
        <v>10</v>
      </c>
      <c r="AS4266" s="42">
        <f t="shared" si="597"/>
        <v>1158.9026009590189</v>
      </c>
      <c r="AT4266" s="101">
        <f t="shared" si="598"/>
        <v>0</v>
      </c>
      <c r="AU4266" s="42">
        <f t="shared" si="599"/>
        <v>1158.9026009590189</v>
      </c>
      <c r="AV4266" s="42">
        <f t="shared" si="600"/>
        <v>3251.0961721474032</v>
      </c>
      <c r="AW4266" s="102">
        <f t="shared" si="601"/>
        <v>431</v>
      </c>
      <c r="AX4266" s="43">
        <f t="shared" si="594"/>
        <v>0.75</v>
      </c>
      <c r="AY4266" s="43" t="str">
        <f t="shared" si="602"/>
        <v>UTGS</v>
      </c>
    </row>
    <row r="4267" spans="1:51" hidden="1" x14ac:dyDescent="0.2">
      <c r="A4267" s="38">
        <v>4260</v>
      </c>
      <c r="B4267" t="s">
        <v>5806</v>
      </c>
      <c r="C4267" t="s">
        <v>292</v>
      </c>
      <c r="D4267">
        <v>2400</v>
      </c>
      <c r="E4267" t="s">
        <v>1917</v>
      </c>
      <c r="F4267">
        <v>2</v>
      </c>
      <c r="G4267" t="str">
        <f>LOOKUP(F4267,{0,6,45},{"F","L","H"})</f>
        <v>F</v>
      </c>
      <c r="H4267" t="s">
        <v>2011</v>
      </c>
      <c r="I4267" s="43" t="str">
        <f>IFERROR(VLOOKUP(#REF!,#REF!,2,FALSE),"No")</f>
        <v>No</v>
      </c>
      <c r="J4267" s="139">
        <v>1.25</v>
      </c>
      <c r="K4267" s="148">
        <v>147</v>
      </c>
      <c r="L4267" s="148"/>
      <c r="M4267" s="148"/>
      <c r="N4267" s="148"/>
      <c r="O4267" s="148"/>
      <c r="P4267" s="148"/>
      <c r="Q4267" s="148"/>
      <c r="R4267" s="148"/>
      <c r="S4267" s="148"/>
      <c r="T4267" s="148"/>
      <c r="U4267" s="148"/>
      <c r="V4267" s="148"/>
      <c r="W4267" s="148"/>
      <c r="X4267" s="139">
        <v>3</v>
      </c>
      <c r="Y4267" s="148">
        <v>2.2400000000000002</v>
      </c>
      <c r="Z4267" s="149">
        <v>4</v>
      </c>
      <c r="AA4267" s="148">
        <v>997.76</v>
      </c>
      <c r="AB4267" s="148"/>
      <c r="AC4267" s="148"/>
      <c r="AD4267" s="148"/>
      <c r="AE4267" s="148"/>
      <c r="AF4267" s="148"/>
      <c r="AG4267" s="148"/>
      <c r="AH4267" s="148"/>
      <c r="AI4267" s="148"/>
      <c r="AJ4267" s="148"/>
      <c r="AK4267" s="148"/>
      <c r="AL4267" s="139">
        <v>0</v>
      </c>
      <c r="AM4267" s="139">
        <v>0</v>
      </c>
      <c r="AN4267" s="148">
        <f t="shared" si="595"/>
        <v>1000</v>
      </c>
      <c r="AO4267" s="148">
        <f t="shared" si="596"/>
        <v>147</v>
      </c>
      <c r="AP4267" s="148">
        <v>1</v>
      </c>
      <c r="AQ4267" s="140">
        <v>1</v>
      </c>
      <c r="AS4267" s="42">
        <f t="shared" si="597"/>
        <v>10953.48124116532</v>
      </c>
      <c r="AT4267" s="101">
        <f t="shared" si="598"/>
        <v>0</v>
      </c>
      <c r="AU4267" s="42">
        <f t="shared" si="599"/>
        <v>10953.48124116532</v>
      </c>
      <c r="AV4267" s="42">
        <f t="shared" si="600"/>
        <v>39636.497721474036</v>
      </c>
      <c r="AW4267" s="102">
        <f t="shared" si="601"/>
        <v>2428.75</v>
      </c>
      <c r="AX4267" s="43">
        <f t="shared" si="594"/>
        <v>1.25</v>
      </c>
      <c r="AY4267" s="43" t="str">
        <f t="shared" si="602"/>
        <v>UTFS</v>
      </c>
    </row>
    <row r="4268" spans="1:51" hidden="1" x14ac:dyDescent="0.2">
      <c r="A4268" s="38">
        <v>4261</v>
      </c>
      <c r="B4268" t="s">
        <v>362</v>
      </c>
      <c r="C4268" t="s">
        <v>289</v>
      </c>
      <c r="D4268">
        <v>320</v>
      </c>
      <c r="E4268" t="s">
        <v>1245</v>
      </c>
      <c r="F4268">
        <v>0.25</v>
      </c>
      <c r="G4268" t="str">
        <f>LOOKUP(F4268,{0,6,45},{"F","L","H"})</f>
        <v>F</v>
      </c>
      <c r="H4268" t="s">
        <v>5684</v>
      </c>
      <c r="I4268" s="43" t="str">
        <f>IFERROR(VLOOKUP(#REF!,#REF!,2,FALSE),"No")</f>
        <v>No</v>
      </c>
      <c r="J4268" s="139">
        <v>0.75</v>
      </c>
      <c r="K4268" s="148">
        <v>33</v>
      </c>
      <c r="L4268" s="148"/>
      <c r="M4268" s="148"/>
      <c r="N4268" s="148"/>
      <c r="O4268" s="148"/>
      <c r="P4268" s="148"/>
      <c r="Q4268" s="148"/>
      <c r="R4268" s="148"/>
      <c r="S4268" s="148"/>
      <c r="T4268" s="148"/>
      <c r="U4268" s="148"/>
      <c r="V4268" s="148"/>
      <c r="W4268" s="148"/>
      <c r="X4268" s="139">
        <v>0.75</v>
      </c>
      <c r="Y4268" s="148">
        <v>52.12</v>
      </c>
      <c r="Z4268" s="148">
        <v>2</v>
      </c>
      <c r="AA4268" s="148">
        <v>74.12</v>
      </c>
      <c r="AB4268" s="148">
        <v>4</v>
      </c>
      <c r="AC4268" s="148">
        <v>873.75</v>
      </c>
      <c r="AD4268" s="148"/>
      <c r="AE4268" s="148"/>
      <c r="AF4268" s="148"/>
      <c r="AG4268" s="148"/>
      <c r="AH4268" s="148"/>
      <c r="AI4268" s="148"/>
      <c r="AJ4268" s="148"/>
      <c r="AK4268" s="148"/>
      <c r="AL4268" s="139">
        <v>0</v>
      </c>
      <c r="AM4268" s="139">
        <v>0</v>
      </c>
      <c r="AN4268" s="148">
        <f t="shared" si="595"/>
        <v>999.99</v>
      </c>
      <c r="AO4268" s="148">
        <f t="shared" si="596"/>
        <v>33</v>
      </c>
      <c r="AP4268" s="148">
        <v>7</v>
      </c>
      <c r="AQ4268" s="140">
        <v>8</v>
      </c>
      <c r="AS4268" s="42">
        <f t="shared" si="597"/>
        <v>2124.6547684248681</v>
      </c>
      <c r="AT4268" s="101">
        <f t="shared" si="598"/>
        <v>0</v>
      </c>
      <c r="AU4268" s="42">
        <f t="shared" si="599"/>
        <v>2124.6547684248681</v>
      </c>
      <c r="AV4268" s="42">
        <f t="shared" si="600"/>
        <v>4896.3117139821024</v>
      </c>
      <c r="AW4268" s="102">
        <f t="shared" si="601"/>
        <v>431</v>
      </c>
      <c r="AX4268" s="43">
        <f t="shared" si="594"/>
        <v>0.75</v>
      </c>
      <c r="AY4268" s="43" t="str">
        <f t="shared" si="602"/>
        <v>UTGS</v>
      </c>
    </row>
    <row r="4269" spans="1:51" hidden="1" x14ac:dyDescent="0.2">
      <c r="A4269" s="38">
        <v>4262</v>
      </c>
      <c r="B4269" t="s">
        <v>362</v>
      </c>
      <c r="C4269" t="s">
        <v>289</v>
      </c>
      <c r="D4269">
        <v>320</v>
      </c>
      <c r="E4269" t="s">
        <v>1245</v>
      </c>
      <c r="F4269">
        <v>0.25</v>
      </c>
      <c r="G4269" t="str">
        <f>LOOKUP(F4269,{0,6,45},{"F","L","H"})</f>
        <v>F</v>
      </c>
      <c r="H4269" t="s">
        <v>5685</v>
      </c>
      <c r="I4269" s="43" t="str">
        <f>IFERROR(VLOOKUP(#REF!,#REF!,2,FALSE),"No")</f>
        <v>No</v>
      </c>
      <c r="J4269" s="139">
        <v>0.75</v>
      </c>
      <c r="K4269" s="148">
        <v>64</v>
      </c>
      <c r="L4269" s="148"/>
      <c r="M4269" s="148"/>
      <c r="N4269" s="148"/>
      <c r="O4269" s="148"/>
      <c r="P4269" s="148"/>
      <c r="Q4269" s="148"/>
      <c r="R4269" s="148"/>
      <c r="S4269" s="148"/>
      <c r="T4269" s="148"/>
      <c r="U4269" s="148"/>
      <c r="V4269" s="148"/>
      <c r="W4269" s="148"/>
      <c r="X4269" s="139">
        <v>2</v>
      </c>
      <c r="Y4269" s="148">
        <v>1000</v>
      </c>
      <c r="Z4269" s="148"/>
      <c r="AA4269" s="148"/>
      <c r="AB4269" s="148"/>
      <c r="AC4269" s="148"/>
      <c r="AD4269" s="148"/>
      <c r="AE4269" s="148"/>
      <c r="AF4269" s="148"/>
      <c r="AG4269" s="148"/>
      <c r="AH4269" s="148"/>
      <c r="AI4269" s="148"/>
      <c r="AJ4269" s="148"/>
      <c r="AK4269" s="148"/>
      <c r="AL4269" s="139">
        <v>0</v>
      </c>
      <c r="AM4269" s="139">
        <v>0</v>
      </c>
      <c r="AN4269" s="148">
        <f t="shared" si="595"/>
        <v>1000</v>
      </c>
      <c r="AO4269" s="148">
        <f t="shared" si="596"/>
        <v>64</v>
      </c>
      <c r="AP4269" s="148">
        <v>8</v>
      </c>
      <c r="AQ4269" s="140">
        <v>8</v>
      </c>
      <c r="AS4269" s="42">
        <f t="shared" si="597"/>
        <v>4120.542581187623</v>
      </c>
      <c r="AT4269" s="101">
        <f t="shared" si="598"/>
        <v>0</v>
      </c>
      <c r="AU4269" s="42">
        <f t="shared" si="599"/>
        <v>4120.542581187623</v>
      </c>
      <c r="AV4269" s="42">
        <f t="shared" si="600"/>
        <v>4063.870215184254</v>
      </c>
      <c r="AW4269" s="102">
        <f t="shared" si="601"/>
        <v>431</v>
      </c>
      <c r="AX4269" s="43">
        <f t="shared" si="594"/>
        <v>0.75</v>
      </c>
      <c r="AY4269" s="43" t="str">
        <f t="shared" si="602"/>
        <v>UTGS</v>
      </c>
    </row>
    <row r="4270" spans="1:51" hidden="1" x14ac:dyDescent="0.2">
      <c r="A4270" s="38">
        <v>4263</v>
      </c>
      <c r="B4270" t="s">
        <v>362</v>
      </c>
      <c r="C4270" t="s">
        <v>289</v>
      </c>
      <c r="D4270">
        <v>320</v>
      </c>
      <c r="E4270" t="s">
        <v>1245</v>
      </c>
      <c r="F4270">
        <v>0.25</v>
      </c>
      <c r="G4270" t="str">
        <f>LOOKUP(F4270,{0,6,45},{"F","L","H"})</f>
        <v>F</v>
      </c>
      <c r="H4270" t="s">
        <v>5686</v>
      </c>
      <c r="I4270" s="43" t="str">
        <f>IFERROR(VLOOKUP(#REF!,#REF!,2,FALSE),"No")</f>
        <v>No</v>
      </c>
      <c r="J4270" s="139">
        <v>0.75</v>
      </c>
      <c r="K4270" s="148">
        <v>26</v>
      </c>
      <c r="L4270" s="148"/>
      <c r="M4270" s="148"/>
      <c r="N4270" s="148"/>
      <c r="O4270" s="148"/>
      <c r="P4270" s="148"/>
      <c r="Q4270" s="148"/>
      <c r="R4270" s="148"/>
      <c r="S4270" s="148"/>
      <c r="T4270" s="148"/>
      <c r="U4270" s="148"/>
      <c r="V4270" s="148"/>
      <c r="W4270" s="148"/>
      <c r="X4270" s="139">
        <v>2</v>
      </c>
      <c r="Y4270" s="148">
        <v>1000</v>
      </c>
      <c r="Z4270" s="148"/>
      <c r="AA4270" s="148"/>
      <c r="AB4270" s="148"/>
      <c r="AC4270" s="148"/>
      <c r="AD4270" s="148"/>
      <c r="AE4270" s="148"/>
      <c r="AF4270" s="148"/>
      <c r="AG4270" s="148"/>
      <c r="AH4270" s="148"/>
      <c r="AI4270" s="148"/>
      <c r="AJ4270" s="148"/>
      <c r="AK4270" s="148"/>
      <c r="AL4270" s="139">
        <v>0</v>
      </c>
      <c r="AM4270" s="139">
        <v>0</v>
      </c>
      <c r="AN4270" s="148">
        <f t="shared" si="595"/>
        <v>1000</v>
      </c>
      <c r="AO4270" s="148">
        <f t="shared" si="596"/>
        <v>26</v>
      </c>
      <c r="AP4270" s="148">
        <v>6</v>
      </c>
      <c r="AQ4270" s="140">
        <v>6</v>
      </c>
      <c r="AS4270" s="42">
        <f t="shared" si="597"/>
        <v>1673.9704236074717</v>
      </c>
      <c r="AT4270" s="101">
        <f t="shared" si="598"/>
        <v>0</v>
      </c>
      <c r="AU4270" s="42">
        <f t="shared" si="599"/>
        <v>1673.9704236074717</v>
      </c>
      <c r="AV4270" s="42">
        <f t="shared" si="600"/>
        <v>5418.493620245672</v>
      </c>
      <c r="AW4270" s="102">
        <f t="shared" si="601"/>
        <v>431</v>
      </c>
      <c r="AX4270" s="43">
        <f t="shared" si="594"/>
        <v>0.75</v>
      </c>
      <c r="AY4270" s="43" t="str">
        <f t="shared" si="602"/>
        <v>UTGS</v>
      </c>
    </row>
    <row r="4271" spans="1:51" hidden="1" x14ac:dyDescent="0.2">
      <c r="A4271" s="38">
        <v>4264</v>
      </c>
      <c r="B4271" t="s">
        <v>362</v>
      </c>
      <c r="C4271" t="s">
        <v>289</v>
      </c>
      <c r="D4271">
        <v>320</v>
      </c>
      <c r="E4271" t="s">
        <v>1245</v>
      </c>
      <c r="F4271">
        <v>0.25</v>
      </c>
      <c r="G4271" t="str">
        <f>LOOKUP(F4271,{0,6,45},{"F","L","H"})</f>
        <v>F</v>
      </c>
      <c r="H4271" t="s">
        <v>5687</v>
      </c>
      <c r="I4271" s="43" t="str">
        <f>IFERROR(VLOOKUP(#REF!,#REF!,2,FALSE),"No")</f>
        <v>No</v>
      </c>
      <c r="J4271" s="139">
        <v>0.75</v>
      </c>
      <c r="K4271" s="148">
        <v>11</v>
      </c>
      <c r="L4271" s="148"/>
      <c r="M4271" s="148"/>
      <c r="N4271" s="148"/>
      <c r="O4271" s="148"/>
      <c r="P4271" s="148"/>
      <c r="Q4271" s="148"/>
      <c r="R4271" s="148"/>
      <c r="S4271" s="148"/>
      <c r="T4271" s="148"/>
      <c r="U4271" s="148"/>
      <c r="V4271" s="148"/>
      <c r="W4271" s="148"/>
      <c r="X4271" s="139">
        <v>2</v>
      </c>
      <c r="Y4271" s="148">
        <v>1000</v>
      </c>
      <c r="Z4271" s="148"/>
      <c r="AA4271" s="148"/>
      <c r="AB4271" s="148"/>
      <c r="AC4271" s="148"/>
      <c r="AD4271" s="148"/>
      <c r="AE4271" s="148"/>
      <c r="AF4271" s="148"/>
      <c r="AG4271" s="148"/>
      <c r="AH4271" s="148"/>
      <c r="AI4271" s="148"/>
      <c r="AJ4271" s="148"/>
      <c r="AK4271" s="148"/>
      <c r="AL4271" s="139">
        <v>0</v>
      </c>
      <c r="AM4271" s="139">
        <v>0</v>
      </c>
      <c r="AN4271" s="148">
        <f t="shared" si="595"/>
        <v>1000</v>
      </c>
      <c r="AO4271" s="148">
        <f t="shared" si="596"/>
        <v>11</v>
      </c>
      <c r="AP4271" s="148">
        <v>11</v>
      </c>
      <c r="AQ4271" s="140">
        <v>11</v>
      </c>
      <c r="AS4271" s="42">
        <f t="shared" si="597"/>
        <v>708.21825614162276</v>
      </c>
      <c r="AT4271" s="101">
        <f t="shared" si="598"/>
        <v>0</v>
      </c>
      <c r="AU4271" s="42">
        <f t="shared" si="599"/>
        <v>708.21825614162276</v>
      </c>
      <c r="AV4271" s="42">
        <f t="shared" si="600"/>
        <v>2955.5419746794573</v>
      </c>
      <c r="AW4271" s="102">
        <f t="shared" si="601"/>
        <v>431</v>
      </c>
      <c r="AX4271" s="43">
        <f t="shared" si="594"/>
        <v>0.75</v>
      </c>
      <c r="AY4271" s="43" t="str">
        <f t="shared" si="602"/>
        <v>UTGS</v>
      </c>
    </row>
    <row r="4272" spans="1:51" hidden="1" x14ac:dyDescent="0.2">
      <c r="A4272" s="38">
        <v>4265</v>
      </c>
      <c r="B4272" t="s">
        <v>5807</v>
      </c>
      <c r="C4272" t="s">
        <v>5746</v>
      </c>
      <c r="D4272">
        <v>40623</v>
      </c>
      <c r="E4272" t="s">
        <v>211</v>
      </c>
      <c r="F4272">
        <v>40</v>
      </c>
      <c r="G4272" t="str">
        <f>LOOKUP(F4272,{0,6,45},{"F","L","H"})</f>
        <v>L</v>
      </c>
      <c r="H4272" t="s">
        <v>1800</v>
      </c>
      <c r="I4272" s="43" t="str">
        <f>IFERROR(VLOOKUP(#REF!,#REF!,2,FALSE),"No")</f>
        <v>No</v>
      </c>
      <c r="J4272" s="139">
        <v>4</v>
      </c>
      <c r="K4272" s="148">
        <v>38</v>
      </c>
      <c r="L4272" s="148"/>
      <c r="M4272" s="148"/>
      <c r="N4272" s="148"/>
      <c r="O4272" s="148"/>
      <c r="P4272" s="148"/>
      <c r="Q4272" s="148"/>
      <c r="R4272" s="148"/>
      <c r="S4272" s="148"/>
      <c r="T4272" s="148"/>
      <c r="U4272" s="148"/>
      <c r="V4272" s="148"/>
      <c r="W4272" s="148"/>
      <c r="X4272" s="139">
        <v>4</v>
      </c>
      <c r="Y4272" s="148">
        <v>1000</v>
      </c>
      <c r="Z4272" s="148"/>
      <c r="AA4272" s="148"/>
      <c r="AB4272" s="148"/>
      <c r="AC4272" s="148"/>
      <c r="AD4272" s="148"/>
      <c r="AE4272" s="148"/>
      <c r="AF4272" s="148"/>
      <c r="AG4272" s="148"/>
      <c r="AH4272" s="148"/>
      <c r="AI4272" s="148"/>
      <c r="AJ4272" s="148"/>
      <c r="AK4272" s="148"/>
      <c r="AL4272" s="139">
        <v>0</v>
      </c>
      <c r="AM4272" s="139">
        <v>0</v>
      </c>
      <c r="AN4272" s="148">
        <f t="shared" si="595"/>
        <v>1000</v>
      </c>
      <c r="AO4272" s="148">
        <f t="shared" si="596"/>
        <v>38</v>
      </c>
      <c r="AP4272" s="148">
        <v>1</v>
      </c>
      <c r="AQ4272" s="140">
        <v>1</v>
      </c>
      <c r="AS4272" s="42">
        <f t="shared" si="597"/>
        <v>2908.6521575801512</v>
      </c>
      <c r="AT4272" s="101">
        <f t="shared" si="598"/>
        <v>0</v>
      </c>
      <c r="AU4272" s="42">
        <f t="shared" si="599"/>
        <v>2908.6521575801512</v>
      </c>
      <c r="AV4272" s="42">
        <f t="shared" si="600"/>
        <v>39680.961721474036</v>
      </c>
      <c r="AW4272" s="102">
        <f t="shared" si="601"/>
        <v>25053.949999999997</v>
      </c>
      <c r="AX4272" s="43">
        <f t="shared" si="594"/>
        <v>4</v>
      </c>
      <c r="AY4272" s="43" t="str">
        <f t="shared" si="602"/>
        <v>UTTSS</v>
      </c>
    </row>
    <row r="4273" spans="1:51" hidden="1" x14ac:dyDescent="0.2">
      <c r="A4273" s="38">
        <v>4266</v>
      </c>
      <c r="B4273" t="s">
        <v>5806</v>
      </c>
      <c r="C4273" t="s">
        <v>289</v>
      </c>
      <c r="D4273">
        <v>320</v>
      </c>
      <c r="E4273" t="s">
        <v>1245</v>
      </c>
      <c r="F4273">
        <v>0.25</v>
      </c>
      <c r="G4273" t="str">
        <f>LOOKUP(F4273,{0,6,45},{"F","L","H"})</f>
        <v>F</v>
      </c>
      <c r="H4273" t="s">
        <v>5688</v>
      </c>
      <c r="I4273" s="43" t="str">
        <f>IFERROR(VLOOKUP(#REF!,#REF!,2,FALSE),"No")</f>
        <v>No</v>
      </c>
      <c r="J4273" s="139">
        <v>0.75</v>
      </c>
      <c r="K4273" s="148">
        <v>50</v>
      </c>
      <c r="L4273" s="148"/>
      <c r="M4273" s="148"/>
      <c r="N4273" s="148"/>
      <c r="O4273" s="148"/>
      <c r="P4273" s="148"/>
      <c r="Q4273" s="148"/>
      <c r="R4273" s="148"/>
      <c r="S4273" s="148"/>
      <c r="T4273" s="148"/>
      <c r="U4273" s="148"/>
      <c r="V4273" s="148"/>
      <c r="W4273" s="148"/>
      <c r="X4273" s="139">
        <v>2</v>
      </c>
      <c r="Y4273" s="148">
        <v>31.01</v>
      </c>
      <c r="Z4273" s="149">
        <v>4</v>
      </c>
      <c r="AA4273" s="148">
        <v>223.59</v>
      </c>
      <c r="AB4273" s="148">
        <v>6</v>
      </c>
      <c r="AC4273" s="148">
        <v>745.4</v>
      </c>
      <c r="AD4273" s="148"/>
      <c r="AE4273" s="148"/>
      <c r="AF4273" s="148"/>
      <c r="AG4273" s="148"/>
      <c r="AH4273" s="148"/>
      <c r="AI4273" s="148"/>
      <c r="AJ4273" s="148"/>
      <c r="AK4273" s="148"/>
      <c r="AL4273" s="139">
        <v>0</v>
      </c>
      <c r="AM4273" s="139">
        <v>0</v>
      </c>
      <c r="AN4273" s="148">
        <f t="shared" si="595"/>
        <v>1000</v>
      </c>
      <c r="AO4273" s="148">
        <f t="shared" si="596"/>
        <v>50</v>
      </c>
      <c r="AP4273" s="148">
        <v>4</v>
      </c>
      <c r="AQ4273" s="140">
        <v>8</v>
      </c>
      <c r="AS4273" s="42">
        <f t="shared" si="597"/>
        <v>3219.1738915528304</v>
      </c>
      <c r="AT4273" s="101">
        <f t="shared" si="598"/>
        <v>0</v>
      </c>
      <c r="AU4273" s="42">
        <f t="shared" si="599"/>
        <v>3219.1738915528304</v>
      </c>
      <c r="AV4273" s="42">
        <f t="shared" si="600"/>
        <v>6828.4387526842547</v>
      </c>
      <c r="AW4273" s="102">
        <f t="shared" si="601"/>
        <v>431</v>
      </c>
      <c r="AX4273" s="43">
        <f t="shared" si="594"/>
        <v>0.75</v>
      </c>
      <c r="AY4273" s="43" t="str">
        <f t="shared" si="602"/>
        <v>UTGS</v>
      </c>
    </row>
    <row r="4274" spans="1:51" hidden="1" x14ac:dyDescent="0.2">
      <c r="A4274" s="38">
        <v>4267</v>
      </c>
      <c r="B4274" t="s">
        <v>5806</v>
      </c>
      <c r="C4274" t="s">
        <v>5746</v>
      </c>
      <c r="D4274">
        <v>7800</v>
      </c>
      <c r="E4274" t="s">
        <v>212</v>
      </c>
      <c r="F4274">
        <v>2</v>
      </c>
      <c r="G4274" t="str">
        <f>LOOKUP(F4274,{0,6,45},{"F","L","H"})</f>
        <v>F</v>
      </c>
      <c r="H4274" t="s">
        <v>1801</v>
      </c>
      <c r="I4274" s="43" t="str">
        <f>IFERROR(VLOOKUP(#REF!,#REF!,2,FALSE),"No")</f>
        <v>No</v>
      </c>
      <c r="J4274" s="139">
        <v>2</v>
      </c>
      <c r="K4274" s="148">
        <v>18</v>
      </c>
      <c r="L4274" s="148"/>
      <c r="M4274" s="148"/>
      <c r="N4274" s="148"/>
      <c r="O4274" s="148"/>
      <c r="P4274" s="148"/>
      <c r="Q4274" s="148"/>
      <c r="R4274" s="148"/>
      <c r="S4274" s="148"/>
      <c r="T4274" s="148"/>
      <c r="U4274" s="148"/>
      <c r="V4274" s="148"/>
      <c r="W4274" s="148"/>
      <c r="X4274" s="139">
        <v>2</v>
      </c>
      <c r="Y4274" s="148">
        <v>1000</v>
      </c>
      <c r="Z4274" s="148"/>
      <c r="AA4274" s="148"/>
      <c r="AB4274" s="148"/>
      <c r="AC4274" s="148"/>
      <c r="AD4274" s="148"/>
      <c r="AE4274" s="148"/>
      <c r="AF4274" s="148"/>
      <c r="AG4274" s="148"/>
      <c r="AH4274" s="148"/>
      <c r="AI4274" s="148"/>
      <c r="AJ4274" s="148"/>
      <c r="AK4274" s="148"/>
      <c r="AL4274" s="139">
        <v>0</v>
      </c>
      <c r="AM4274" s="139">
        <v>0</v>
      </c>
      <c r="AN4274" s="148">
        <f t="shared" si="595"/>
        <v>1000</v>
      </c>
      <c r="AO4274" s="148">
        <f t="shared" si="596"/>
        <v>18</v>
      </c>
      <c r="AP4274" s="148">
        <v>6</v>
      </c>
      <c r="AQ4274" s="140">
        <v>6</v>
      </c>
      <c r="AS4274" s="42">
        <f t="shared" si="597"/>
        <v>1313.7026009590188</v>
      </c>
      <c r="AT4274" s="101">
        <f t="shared" si="598"/>
        <v>0</v>
      </c>
      <c r="AU4274" s="42">
        <f t="shared" si="599"/>
        <v>1313.7026009590188</v>
      </c>
      <c r="AV4274" s="42">
        <f t="shared" si="600"/>
        <v>5418.493620245672</v>
      </c>
      <c r="AW4274" s="102">
        <f t="shared" si="601"/>
        <v>5118</v>
      </c>
      <c r="AX4274" s="43">
        <f t="shared" si="594"/>
        <v>2</v>
      </c>
      <c r="AY4274" s="43" t="str">
        <f t="shared" si="602"/>
        <v>UTTSS</v>
      </c>
    </row>
    <row r="4275" spans="1:51" hidden="1" x14ac:dyDescent="0.2">
      <c r="A4275" s="38">
        <v>4268</v>
      </c>
      <c r="B4275" t="s">
        <v>362</v>
      </c>
      <c r="C4275" t="s">
        <v>289</v>
      </c>
      <c r="D4275">
        <v>320</v>
      </c>
      <c r="E4275" t="s">
        <v>1245</v>
      </c>
      <c r="F4275">
        <v>0.25</v>
      </c>
      <c r="G4275" t="str">
        <f>LOOKUP(F4275,{0,6,45},{"F","L","H"})</f>
        <v>F</v>
      </c>
      <c r="H4275" t="s">
        <v>5689</v>
      </c>
      <c r="I4275" s="43" t="str">
        <f>IFERROR(VLOOKUP(#REF!,#REF!,2,FALSE),"No")</f>
        <v>No</v>
      </c>
      <c r="J4275" s="139">
        <v>0.75</v>
      </c>
      <c r="K4275" s="148">
        <v>30.04</v>
      </c>
      <c r="L4275" s="148"/>
      <c r="M4275" s="148"/>
      <c r="N4275" s="148"/>
      <c r="O4275" s="148"/>
      <c r="P4275" s="148"/>
      <c r="Q4275" s="148"/>
      <c r="R4275" s="148"/>
      <c r="S4275" s="148"/>
      <c r="T4275" s="148"/>
      <c r="U4275" s="148"/>
      <c r="V4275" s="148"/>
      <c r="W4275" s="148"/>
      <c r="X4275" s="139">
        <v>0.75</v>
      </c>
      <c r="Y4275" s="148">
        <v>354.77</v>
      </c>
      <c r="Z4275" s="149">
        <v>2</v>
      </c>
      <c r="AA4275" s="148">
        <v>528.77</v>
      </c>
      <c r="AB4275" s="148">
        <v>4</v>
      </c>
      <c r="AC4275" s="148">
        <v>116.47</v>
      </c>
      <c r="AD4275" s="148"/>
      <c r="AE4275" s="148"/>
      <c r="AF4275" s="148"/>
      <c r="AG4275" s="148"/>
      <c r="AH4275" s="148"/>
      <c r="AI4275" s="148"/>
      <c r="AJ4275" s="148"/>
      <c r="AK4275" s="148"/>
      <c r="AL4275" s="139">
        <v>0</v>
      </c>
      <c r="AM4275" s="139">
        <v>0</v>
      </c>
      <c r="AN4275" s="148">
        <f t="shared" si="595"/>
        <v>1000.01</v>
      </c>
      <c r="AO4275" s="148">
        <f t="shared" si="596"/>
        <v>30.04</v>
      </c>
      <c r="AP4275" s="148">
        <v>19</v>
      </c>
      <c r="AQ4275" s="140">
        <v>19</v>
      </c>
      <c r="AS4275" s="42">
        <f t="shared" si="597"/>
        <v>1934.0796740449405</v>
      </c>
      <c r="AT4275" s="101">
        <f t="shared" si="598"/>
        <v>0</v>
      </c>
      <c r="AU4275" s="42">
        <f t="shared" si="599"/>
        <v>1934.0796740449405</v>
      </c>
      <c r="AV4275" s="42">
        <f t="shared" si="600"/>
        <v>1896.6070174258555</v>
      </c>
      <c r="AW4275" s="102">
        <f t="shared" si="601"/>
        <v>431</v>
      </c>
      <c r="AX4275" s="43">
        <f t="shared" si="594"/>
        <v>0.75</v>
      </c>
      <c r="AY4275" s="43" t="str">
        <f t="shared" si="602"/>
        <v>UTGS</v>
      </c>
    </row>
    <row r="4276" spans="1:51" hidden="1" x14ac:dyDescent="0.2">
      <c r="A4276" s="38">
        <v>4269</v>
      </c>
      <c r="B4276" t="s">
        <v>362</v>
      </c>
      <c r="C4276" t="s">
        <v>289</v>
      </c>
      <c r="D4276">
        <v>550</v>
      </c>
      <c r="E4276" t="s">
        <v>1239</v>
      </c>
      <c r="F4276">
        <v>2</v>
      </c>
      <c r="G4276" t="str">
        <f>LOOKUP(F4276,{0,6,45},{"F","L","H"})</f>
        <v>F</v>
      </c>
      <c r="H4276" t="s">
        <v>5789</v>
      </c>
      <c r="I4276" s="43" t="str">
        <f>IFERROR(VLOOKUP(#REF!,#REF!,2,FALSE),"No")</f>
        <v>No</v>
      </c>
      <c r="J4276" s="139">
        <v>2</v>
      </c>
      <c r="K4276" s="148">
        <v>87</v>
      </c>
      <c r="L4276" s="148"/>
      <c r="M4276" s="148"/>
      <c r="N4276" s="148"/>
      <c r="O4276" s="148"/>
      <c r="P4276" s="148"/>
      <c r="Q4276" s="148"/>
      <c r="R4276" s="148"/>
      <c r="S4276" s="148"/>
      <c r="T4276" s="148"/>
      <c r="U4276" s="148"/>
      <c r="V4276" s="148"/>
      <c r="W4276" s="148"/>
      <c r="X4276" s="139">
        <v>2</v>
      </c>
      <c r="Y4276" s="148">
        <v>114.05</v>
      </c>
      <c r="Z4276" s="148">
        <v>4</v>
      </c>
      <c r="AA4276" s="148">
        <v>885.95</v>
      </c>
      <c r="AB4276" s="148"/>
      <c r="AC4276" s="148"/>
      <c r="AD4276" s="148"/>
      <c r="AE4276" s="148"/>
      <c r="AF4276" s="148"/>
      <c r="AG4276" s="148"/>
      <c r="AH4276" s="148"/>
      <c r="AI4276" s="148"/>
      <c r="AJ4276" s="148"/>
      <c r="AK4276" s="148"/>
      <c r="AL4276" s="139">
        <v>0</v>
      </c>
      <c r="AM4276" s="139">
        <v>0</v>
      </c>
      <c r="AN4276" s="148">
        <f t="shared" si="595"/>
        <v>1000</v>
      </c>
      <c r="AO4276" s="148">
        <f t="shared" si="596"/>
        <v>87</v>
      </c>
      <c r="AP4276" s="148">
        <v>1</v>
      </c>
      <c r="AQ4276" s="140">
        <v>24</v>
      </c>
      <c r="AS4276" s="42">
        <f t="shared" si="597"/>
        <v>6349.5625713019244</v>
      </c>
      <c r="AT4276" s="101">
        <f t="shared" si="598"/>
        <v>0</v>
      </c>
      <c r="AU4276" s="42">
        <f t="shared" si="599"/>
        <v>6349.5625713019244</v>
      </c>
      <c r="AV4276" s="42">
        <f t="shared" si="600"/>
        <v>1619.3009675614182</v>
      </c>
      <c r="AW4276" s="102">
        <f t="shared" si="601"/>
        <v>585.0096169344007</v>
      </c>
      <c r="AX4276" s="43">
        <f t="shared" si="594"/>
        <v>2</v>
      </c>
      <c r="AY4276" s="43" t="str">
        <f t="shared" si="602"/>
        <v>UTGS</v>
      </c>
    </row>
    <row r="4277" spans="1:51" hidden="1" x14ac:dyDescent="0.2">
      <c r="A4277" s="38">
        <v>4270</v>
      </c>
      <c r="B4277" t="s">
        <v>5807</v>
      </c>
      <c r="C4277" t="s">
        <v>5745</v>
      </c>
      <c r="D4277">
        <v>64550</v>
      </c>
      <c r="E4277" t="s">
        <v>197</v>
      </c>
      <c r="F4277">
        <v>45</v>
      </c>
      <c r="G4277" t="str">
        <f>LOOKUP(F4277,{0,6,45},{"F","L","H"})</f>
        <v>H</v>
      </c>
      <c r="H4277" t="s">
        <v>1802</v>
      </c>
      <c r="I4277" s="43" t="str">
        <f>IFERROR(VLOOKUP(#REF!,#REF!,2,FALSE),"No")</f>
        <v>No</v>
      </c>
      <c r="J4277" s="139">
        <v>2</v>
      </c>
      <c r="K4277" s="148">
        <v>1</v>
      </c>
      <c r="L4277" s="148">
        <v>4</v>
      </c>
      <c r="M4277" s="148">
        <v>197</v>
      </c>
      <c r="N4277" s="148"/>
      <c r="O4277" s="148"/>
      <c r="P4277" s="148"/>
      <c r="Q4277" s="148"/>
      <c r="R4277" s="148"/>
      <c r="S4277" s="148"/>
      <c r="T4277" s="148"/>
      <c r="U4277" s="148"/>
      <c r="V4277" s="148"/>
      <c r="W4277" s="148"/>
      <c r="X4277" s="139">
        <v>4</v>
      </c>
      <c r="Y4277" s="148">
        <v>1000</v>
      </c>
      <c r="Z4277" s="148"/>
      <c r="AA4277" s="148"/>
      <c r="AB4277" s="148"/>
      <c r="AC4277" s="148"/>
      <c r="AD4277" s="148"/>
      <c r="AE4277" s="148"/>
      <c r="AF4277" s="148"/>
      <c r="AG4277" s="148"/>
      <c r="AH4277" s="148"/>
      <c r="AI4277" s="148"/>
      <c r="AJ4277" s="148"/>
      <c r="AK4277" s="148"/>
      <c r="AL4277" s="139">
        <v>0</v>
      </c>
      <c r="AM4277" s="139">
        <v>0</v>
      </c>
      <c r="AN4277" s="148">
        <f t="shared" si="595"/>
        <v>1000</v>
      </c>
      <c r="AO4277" s="148">
        <f t="shared" si="596"/>
        <v>198</v>
      </c>
      <c r="AP4277" s="148">
        <v>3</v>
      </c>
      <c r="AQ4277" s="140">
        <v>5</v>
      </c>
      <c r="AS4277" s="42">
        <f t="shared" si="597"/>
        <v>15152.048610549207</v>
      </c>
      <c r="AT4277" s="101">
        <f t="shared" si="598"/>
        <v>0</v>
      </c>
      <c r="AU4277" s="42">
        <f t="shared" si="599"/>
        <v>15152.048610549207</v>
      </c>
      <c r="AV4277" s="42">
        <f t="shared" si="600"/>
        <v>7936.1923442948073</v>
      </c>
      <c r="AW4277" s="102">
        <f t="shared" si="601"/>
        <v>113197.0366366282</v>
      </c>
      <c r="AX4277" s="43">
        <f t="shared" si="594"/>
        <v>2</v>
      </c>
      <c r="AY4277" s="43" t="str">
        <f t="shared" si="602"/>
        <v>UTTSM</v>
      </c>
    </row>
    <row r="4278" spans="1:51" hidden="1" x14ac:dyDescent="0.2">
      <c r="A4278" s="38">
        <v>4271</v>
      </c>
      <c r="B4278" t="s">
        <v>362</v>
      </c>
      <c r="C4278" t="s">
        <v>289</v>
      </c>
      <c r="D4278">
        <v>306</v>
      </c>
      <c r="E4278" t="s">
        <v>1238</v>
      </c>
      <c r="F4278">
        <v>0.25</v>
      </c>
      <c r="G4278" t="str">
        <f>LOOKUP(F4278,{0,6,45},{"F","L","H"})</f>
        <v>F</v>
      </c>
      <c r="H4278" t="s">
        <v>5690</v>
      </c>
      <c r="I4278" s="43" t="str">
        <f>IFERROR(VLOOKUP(#REF!,#REF!,2,FALSE),"No")</f>
        <v>No</v>
      </c>
      <c r="J4278" s="139">
        <v>0.75</v>
      </c>
      <c r="K4278" s="148">
        <v>37</v>
      </c>
      <c r="L4278" s="148"/>
      <c r="M4278" s="148"/>
      <c r="N4278" s="148"/>
      <c r="O4278" s="148"/>
      <c r="P4278" s="148"/>
      <c r="Q4278" s="148"/>
      <c r="R4278" s="148"/>
      <c r="S4278" s="148"/>
      <c r="T4278" s="148"/>
      <c r="U4278" s="148"/>
      <c r="V4278" s="148"/>
      <c r="W4278" s="148"/>
      <c r="X4278" s="139">
        <v>2</v>
      </c>
      <c r="Y4278" s="148">
        <v>1000</v>
      </c>
      <c r="Z4278" s="149"/>
      <c r="AA4278" s="148"/>
      <c r="AB4278" s="148"/>
      <c r="AC4278" s="148"/>
      <c r="AD4278" s="148"/>
      <c r="AE4278" s="148"/>
      <c r="AF4278" s="148"/>
      <c r="AG4278" s="148"/>
      <c r="AH4278" s="148"/>
      <c r="AI4278" s="148"/>
      <c r="AJ4278" s="148"/>
      <c r="AK4278" s="148"/>
      <c r="AL4278" s="139">
        <v>0</v>
      </c>
      <c r="AM4278" s="139">
        <v>0</v>
      </c>
      <c r="AN4278" s="148">
        <f t="shared" si="595"/>
        <v>1000</v>
      </c>
      <c r="AO4278" s="148">
        <f t="shared" si="596"/>
        <v>37</v>
      </c>
      <c r="AP4278" s="148">
        <v>12</v>
      </c>
      <c r="AQ4278" s="140">
        <v>12</v>
      </c>
      <c r="AS4278" s="42">
        <f t="shared" si="597"/>
        <v>2382.1886797490947</v>
      </c>
      <c r="AT4278" s="101">
        <f t="shared" si="598"/>
        <v>0</v>
      </c>
      <c r="AU4278" s="42">
        <f t="shared" si="599"/>
        <v>2382.1886797490947</v>
      </c>
      <c r="AV4278" s="42">
        <f t="shared" si="600"/>
        <v>2709.246810122836</v>
      </c>
      <c r="AW4278" s="102">
        <f t="shared" si="601"/>
        <v>431</v>
      </c>
      <c r="AX4278" s="43">
        <f t="shared" si="594"/>
        <v>0.75</v>
      </c>
      <c r="AY4278" s="43" t="str">
        <f t="shared" si="602"/>
        <v>UTGS</v>
      </c>
    </row>
    <row r="4279" spans="1:51" hidden="1" x14ac:dyDescent="0.2">
      <c r="A4279" s="38">
        <v>4272</v>
      </c>
      <c r="B4279" t="s">
        <v>362</v>
      </c>
      <c r="C4279" t="s">
        <v>289</v>
      </c>
      <c r="D4279">
        <v>550</v>
      </c>
      <c r="E4279" t="s">
        <v>1245</v>
      </c>
      <c r="F4279">
        <v>2</v>
      </c>
      <c r="G4279" t="str">
        <f>LOOKUP(F4279,{0,6,45},{"F","L","H"})</f>
        <v>F</v>
      </c>
      <c r="H4279" t="s">
        <v>5691</v>
      </c>
      <c r="I4279" s="43" t="str">
        <f>IFERROR(VLOOKUP(#REF!,#REF!,2,FALSE),"No")</f>
        <v>No</v>
      </c>
      <c r="J4279" s="139">
        <v>0.75</v>
      </c>
      <c r="K4279" s="148">
        <v>41</v>
      </c>
      <c r="L4279" s="148"/>
      <c r="M4279" s="148"/>
      <c r="N4279" s="148"/>
      <c r="O4279" s="148"/>
      <c r="P4279" s="148"/>
      <c r="Q4279" s="148"/>
      <c r="R4279" s="148"/>
      <c r="S4279" s="148"/>
      <c r="T4279" s="148"/>
      <c r="U4279" s="148"/>
      <c r="V4279" s="148"/>
      <c r="W4279" s="148"/>
      <c r="X4279" s="139">
        <v>0.75</v>
      </c>
      <c r="Y4279" s="148">
        <v>51.19</v>
      </c>
      <c r="Z4279" s="148">
        <v>2</v>
      </c>
      <c r="AA4279" s="148">
        <v>337.19</v>
      </c>
      <c r="AB4279" s="148">
        <v>4</v>
      </c>
      <c r="AC4279" s="148">
        <v>611.61</v>
      </c>
      <c r="AD4279" s="148"/>
      <c r="AE4279" s="148"/>
      <c r="AF4279" s="148"/>
      <c r="AG4279" s="148"/>
      <c r="AH4279" s="148"/>
      <c r="AI4279" s="148"/>
      <c r="AJ4279" s="148"/>
      <c r="AK4279" s="148"/>
      <c r="AL4279" s="139">
        <v>0</v>
      </c>
      <c r="AM4279" s="139">
        <v>0</v>
      </c>
      <c r="AN4279" s="148">
        <f t="shared" si="595"/>
        <v>999.99</v>
      </c>
      <c r="AO4279" s="148">
        <f t="shared" si="596"/>
        <v>41</v>
      </c>
      <c r="AP4279" s="148">
        <v>5</v>
      </c>
      <c r="AQ4279" s="140">
        <v>62</v>
      </c>
      <c r="AS4279" s="42">
        <f t="shared" si="597"/>
        <v>2639.7225910733209</v>
      </c>
      <c r="AT4279" s="101">
        <f t="shared" si="598"/>
        <v>0</v>
      </c>
      <c r="AU4279" s="42">
        <f t="shared" si="599"/>
        <v>2639.7225910733209</v>
      </c>
      <c r="AV4279" s="42">
        <f t="shared" si="600"/>
        <v>601.35323406220675</v>
      </c>
      <c r="AW4279" s="102">
        <f t="shared" si="601"/>
        <v>585.0096169344007</v>
      </c>
      <c r="AX4279" s="43">
        <f t="shared" si="594"/>
        <v>0.75</v>
      </c>
      <c r="AY4279" s="43" t="str">
        <f t="shared" si="602"/>
        <v>UTGS</v>
      </c>
    </row>
    <row r="4280" spans="1:51" hidden="1" x14ac:dyDescent="0.2">
      <c r="A4280" s="38">
        <v>4273</v>
      </c>
      <c r="B4280" t="s">
        <v>362</v>
      </c>
      <c r="C4280" t="s">
        <v>289</v>
      </c>
      <c r="D4280">
        <v>550</v>
      </c>
      <c r="E4280" t="s">
        <v>1245</v>
      </c>
      <c r="F4280">
        <v>2</v>
      </c>
      <c r="G4280" t="str">
        <f>LOOKUP(F4280,{0,6,45},{"F","L","H"})</f>
        <v>F</v>
      </c>
      <c r="H4280" t="s">
        <v>5692</v>
      </c>
      <c r="I4280" s="43" t="str">
        <f>IFERROR(VLOOKUP(#REF!,#REF!,2,FALSE),"No")</f>
        <v>No</v>
      </c>
      <c r="J4280" s="139">
        <v>0.75</v>
      </c>
      <c r="K4280" s="148">
        <v>10</v>
      </c>
      <c r="L4280" s="148"/>
      <c r="M4280" s="148"/>
      <c r="N4280" s="148"/>
      <c r="O4280" s="148"/>
      <c r="P4280" s="148"/>
      <c r="Q4280" s="148"/>
      <c r="R4280" s="148"/>
      <c r="S4280" s="148"/>
      <c r="T4280" s="148"/>
      <c r="U4280" s="148"/>
      <c r="V4280" s="148"/>
      <c r="W4280" s="148"/>
      <c r="X4280" s="139">
        <v>1.25</v>
      </c>
      <c r="Y4280" s="148">
        <v>174</v>
      </c>
      <c r="Z4280" s="148">
        <v>2</v>
      </c>
      <c r="AA4280" s="148">
        <v>826</v>
      </c>
      <c r="AB4280" s="148"/>
      <c r="AC4280" s="148"/>
      <c r="AD4280" s="148"/>
      <c r="AE4280" s="148"/>
      <c r="AF4280" s="148"/>
      <c r="AG4280" s="148"/>
      <c r="AH4280" s="148"/>
      <c r="AI4280" s="148"/>
      <c r="AJ4280" s="148"/>
      <c r="AK4280" s="148"/>
      <c r="AL4280" s="139">
        <v>0</v>
      </c>
      <c r="AM4280" s="139">
        <v>0</v>
      </c>
      <c r="AN4280" s="148">
        <f t="shared" si="595"/>
        <v>1000</v>
      </c>
      <c r="AO4280" s="148">
        <f t="shared" si="596"/>
        <v>10</v>
      </c>
      <c r="AP4280" s="148">
        <v>5</v>
      </c>
      <c r="AQ4280" s="140">
        <v>93</v>
      </c>
      <c r="AS4280" s="42">
        <f t="shared" si="597"/>
        <v>643.83477831056609</v>
      </c>
      <c r="AT4280" s="101">
        <f t="shared" si="598"/>
        <v>0</v>
      </c>
      <c r="AU4280" s="42">
        <f t="shared" si="599"/>
        <v>643.83477831056609</v>
      </c>
      <c r="AV4280" s="42">
        <f t="shared" si="600"/>
        <v>350.88991098359179</v>
      </c>
      <c r="AW4280" s="102">
        <f t="shared" si="601"/>
        <v>585.0096169344007</v>
      </c>
      <c r="AX4280" s="43">
        <f t="shared" si="594"/>
        <v>0.75</v>
      </c>
      <c r="AY4280" s="43" t="str">
        <f t="shared" si="602"/>
        <v>UTGS</v>
      </c>
    </row>
    <row r="4281" spans="1:51" hidden="1" x14ac:dyDescent="0.2">
      <c r="A4281" s="38">
        <v>4274</v>
      </c>
      <c r="B4281" t="s">
        <v>362</v>
      </c>
      <c r="C4281" t="s">
        <v>289</v>
      </c>
      <c r="D4281">
        <v>320</v>
      </c>
      <c r="E4281" t="s">
        <v>1232</v>
      </c>
      <c r="F4281">
        <v>0.25</v>
      </c>
      <c r="G4281" t="str">
        <f>LOOKUP(F4281,{0,6,45},{"F","L","H"})</f>
        <v>F</v>
      </c>
      <c r="H4281" t="s">
        <v>5693</v>
      </c>
      <c r="I4281" s="43" t="str">
        <f>IFERROR(VLOOKUP(#REF!,#REF!,2,FALSE),"No")</f>
        <v>No</v>
      </c>
      <c r="J4281" s="139">
        <v>0.75</v>
      </c>
      <c r="K4281" s="148">
        <v>50</v>
      </c>
      <c r="L4281" s="148"/>
      <c r="M4281" s="148"/>
      <c r="N4281" s="148"/>
      <c r="O4281" s="148"/>
      <c r="P4281" s="148"/>
      <c r="Q4281" s="148"/>
      <c r="R4281" s="148"/>
      <c r="S4281" s="148"/>
      <c r="T4281" s="148"/>
      <c r="U4281" s="148"/>
      <c r="V4281" s="148"/>
      <c r="W4281" s="148"/>
      <c r="X4281" s="139">
        <v>2</v>
      </c>
      <c r="Y4281" s="148">
        <v>181.39</v>
      </c>
      <c r="Z4281" s="148">
        <v>4</v>
      </c>
      <c r="AA4281" s="148">
        <v>818.61</v>
      </c>
      <c r="AB4281" s="148"/>
      <c r="AC4281" s="148"/>
      <c r="AD4281" s="148"/>
      <c r="AE4281" s="148"/>
      <c r="AF4281" s="148"/>
      <c r="AG4281" s="148"/>
      <c r="AH4281" s="148"/>
      <c r="AI4281" s="148"/>
      <c r="AJ4281" s="148"/>
      <c r="AK4281" s="148"/>
      <c r="AL4281" s="139">
        <v>0</v>
      </c>
      <c r="AM4281" s="139">
        <v>0</v>
      </c>
      <c r="AN4281" s="148">
        <f t="shared" si="595"/>
        <v>1000</v>
      </c>
      <c r="AO4281" s="148">
        <f t="shared" si="596"/>
        <v>50</v>
      </c>
      <c r="AP4281" s="148">
        <v>7</v>
      </c>
      <c r="AQ4281" s="140">
        <v>7</v>
      </c>
      <c r="AS4281" s="42">
        <f t="shared" si="597"/>
        <v>3219.1738915528304</v>
      </c>
      <c r="AT4281" s="101">
        <f t="shared" si="598"/>
        <v>0</v>
      </c>
      <c r="AU4281" s="42">
        <f t="shared" si="599"/>
        <v>3219.1738915528304</v>
      </c>
      <c r="AV4281" s="42">
        <f t="shared" si="600"/>
        <v>5482.9136316391478</v>
      </c>
      <c r="AW4281" s="102">
        <f t="shared" si="601"/>
        <v>431</v>
      </c>
      <c r="AX4281" s="43">
        <f t="shared" si="594"/>
        <v>0.75</v>
      </c>
      <c r="AY4281" s="43" t="str">
        <f t="shared" si="602"/>
        <v>UTGS</v>
      </c>
    </row>
    <row r="4282" spans="1:51" hidden="1" x14ac:dyDescent="0.2">
      <c r="A4282" s="38">
        <v>4275</v>
      </c>
      <c r="B4282" t="s">
        <v>362</v>
      </c>
      <c r="C4282" t="s">
        <v>289</v>
      </c>
      <c r="D4282">
        <v>320</v>
      </c>
      <c r="E4282" t="s">
        <v>1245</v>
      </c>
      <c r="F4282">
        <v>0.25</v>
      </c>
      <c r="G4282" t="str">
        <f>LOOKUP(F4282,{0,6,45},{"F","L","H"})</f>
        <v>F</v>
      </c>
      <c r="H4282" t="s">
        <v>5694</v>
      </c>
      <c r="I4282" s="43" t="str">
        <f>IFERROR(VLOOKUP(#REF!,#REF!,2,FALSE),"No")</f>
        <v>No</v>
      </c>
      <c r="J4282" s="139">
        <v>0.75</v>
      </c>
      <c r="K4282" s="148">
        <v>41</v>
      </c>
      <c r="L4282" s="148"/>
      <c r="M4282" s="148"/>
      <c r="N4282" s="148"/>
      <c r="O4282" s="148"/>
      <c r="P4282" s="148"/>
      <c r="Q4282" s="148"/>
      <c r="R4282" s="148"/>
      <c r="S4282" s="148"/>
      <c r="T4282" s="148"/>
      <c r="U4282" s="148"/>
      <c r="V4282" s="148"/>
      <c r="W4282" s="148"/>
      <c r="X4282" s="139">
        <v>2</v>
      </c>
      <c r="Y4282" s="148">
        <v>1000</v>
      </c>
      <c r="Z4282" s="149"/>
      <c r="AA4282" s="148"/>
      <c r="AB4282" s="148"/>
      <c r="AC4282" s="148"/>
      <c r="AD4282" s="148"/>
      <c r="AE4282" s="148"/>
      <c r="AF4282" s="148"/>
      <c r="AG4282" s="148"/>
      <c r="AH4282" s="148"/>
      <c r="AI4282" s="148"/>
      <c r="AJ4282" s="148"/>
      <c r="AK4282" s="148"/>
      <c r="AL4282" s="139">
        <v>0</v>
      </c>
      <c r="AM4282" s="139">
        <v>0</v>
      </c>
      <c r="AN4282" s="148">
        <f t="shared" si="595"/>
        <v>1000</v>
      </c>
      <c r="AO4282" s="148">
        <f t="shared" si="596"/>
        <v>41</v>
      </c>
      <c r="AP4282" s="148">
        <v>8</v>
      </c>
      <c r="AQ4282" s="140">
        <v>8</v>
      </c>
      <c r="AS4282" s="42">
        <f t="shared" si="597"/>
        <v>2639.7225910733209</v>
      </c>
      <c r="AT4282" s="101">
        <f t="shared" si="598"/>
        <v>0</v>
      </c>
      <c r="AU4282" s="42">
        <f t="shared" si="599"/>
        <v>2639.7225910733209</v>
      </c>
      <c r="AV4282" s="42">
        <f t="shared" si="600"/>
        <v>4063.870215184254</v>
      </c>
      <c r="AW4282" s="102">
        <f t="shared" si="601"/>
        <v>431</v>
      </c>
      <c r="AX4282" s="43">
        <f t="shared" si="594"/>
        <v>0.75</v>
      </c>
      <c r="AY4282" s="43" t="str">
        <f t="shared" si="602"/>
        <v>UTGS</v>
      </c>
    </row>
    <row r="4283" spans="1:51" hidden="1" x14ac:dyDescent="0.2">
      <c r="A4283" s="38">
        <v>4276</v>
      </c>
      <c r="B4283" t="s">
        <v>362</v>
      </c>
      <c r="C4283" t="s">
        <v>289</v>
      </c>
      <c r="D4283">
        <v>550</v>
      </c>
      <c r="E4283" t="s">
        <v>1245</v>
      </c>
      <c r="F4283">
        <v>2</v>
      </c>
      <c r="G4283" t="str">
        <f>LOOKUP(F4283,{0,6,45},{"F","L","H"})</f>
        <v>F</v>
      </c>
      <c r="H4283" t="s">
        <v>5695</v>
      </c>
      <c r="I4283" s="43" t="str">
        <f>IFERROR(VLOOKUP(#REF!,#REF!,2,FALSE),"No")</f>
        <v>No</v>
      </c>
      <c r="J4283" s="139">
        <v>1.25</v>
      </c>
      <c r="K4283" s="148">
        <v>48</v>
      </c>
      <c r="L4283" s="148"/>
      <c r="M4283" s="148"/>
      <c r="N4283" s="148"/>
      <c r="O4283" s="148"/>
      <c r="P4283" s="148"/>
      <c r="Q4283" s="148"/>
      <c r="R4283" s="148"/>
      <c r="S4283" s="148"/>
      <c r="T4283" s="148"/>
      <c r="U4283" s="148"/>
      <c r="V4283" s="148"/>
      <c r="W4283" s="148"/>
      <c r="X4283" s="139">
        <v>2</v>
      </c>
      <c r="Y4283" s="148">
        <v>1000</v>
      </c>
      <c r="Z4283" s="148"/>
      <c r="AA4283" s="148"/>
      <c r="AB4283" s="148"/>
      <c r="AC4283" s="148"/>
      <c r="AD4283" s="148"/>
      <c r="AE4283" s="148"/>
      <c r="AF4283" s="148"/>
      <c r="AG4283" s="148"/>
      <c r="AH4283" s="148"/>
      <c r="AI4283" s="148"/>
      <c r="AJ4283" s="148"/>
      <c r="AK4283" s="148"/>
      <c r="AL4283" s="139">
        <v>0</v>
      </c>
      <c r="AM4283" s="139">
        <v>0</v>
      </c>
      <c r="AN4283" s="148">
        <f t="shared" si="595"/>
        <v>1000</v>
      </c>
      <c r="AO4283" s="148">
        <f t="shared" si="596"/>
        <v>48</v>
      </c>
      <c r="AP4283" s="148">
        <v>4</v>
      </c>
      <c r="AQ4283" s="140">
        <v>70</v>
      </c>
      <c r="AS4283" s="42">
        <f t="shared" si="597"/>
        <v>3576.646935890717</v>
      </c>
      <c r="AT4283" s="101">
        <f t="shared" si="598"/>
        <v>0</v>
      </c>
      <c r="AU4283" s="42">
        <f t="shared" si="599"/>
        <v>3576.646935890717</v>
      </c>
      <c r="AV4283" s="42">
        <f t="shared" si="600"/>
        <v>464.4423103067719</v>
      </c>
      <c r="AW4283" s="102">
        <f t="shared" si="601"/>
        <v>585.0096169344007</v>
      </c>
      <c r="AX4283" s="43">
        <f t="shared" ref="AX4283:AX4346" si="603">IF(J4283&gt;0,J4283,R4283)</f>
        <v>1.25</v>
      </c>
      <c r="AY4283" s="43" t="str">
        <f t="shared" si="602"/>
        <v>UTGS</v>
      </c>
    </row>
    <row r="4284" spans="1:51" hidden="1" x14ac:dyDescent="0.2">
      <c r="A4284" s="38">
        <v>4277</v>
      </c>
      <c r="B4284" t="s">
        <v>5806</v>
      </c>
      <c r="C4284" t="s">
        <v>5745</v>
      </c>
      <c r="D4284">
        <v>92750</v>
      </c>
      <c r="E4284" t="s">
        <v>219</v>
      </c>
      <c r="F4284">
        <v>45</v>
      </c>
      <c r="G4284" t="str">
        <f>LOOKUP(F4284,{0,6,45},{"F","L","H"})</f>
        <v>H</v>
      </c>
      <c r="H4284" t="s">
        <v>1803</v>
      </c>
      <c r="I4284" s="43" t="str">
        <f>IFERROR(VLOOKUP(#REF!,#REF!,2,FALSE),"No")</f>
        <v>No</v>
      </c>
      <c r="J4284" s="139">
        <v>4</v>
      </c>
      <c r="K4284" s="148">
        <v>13</v>
      </c>
      <c r="L4284" s="148">
        <v>6</v>
      </c>
      <c r="M4284" s="148">
        <v>292</v>
      </c>
      <c r="N4284" s="148"/>
      <c r="O4284" s="148"/>
      <c r="P4284" s="148"/>
      <c r="Q4284" s="148"/>
      <c r="R4284" s="148"/>
      <c r="S4284" s="148"/>
      <c r="T4284" s="148"/>
      <c r="U4284" s="148"/>
      <c r="V4284" s="148"/>
      <c r="W4284" s="148"/>
      <c r="X4284" s="139">
        <v>4</v>
      </c>
      <c r="Y4284" s="148">
        <v>735.83</v>
      </c>
      <c r="Z4284" s="149">
        <v>6</v>
      </c>
      <c r="AA4284" s="148">
        <v>264.17</v>
      </c>
      <c r="AB4284" s="148"/>
      <c r="AC4284" s="148"/>
      <c r="AD4284" s="148"/>
      <c r="AE4284" s="148"/>
      <c r="AF4284" s="148"/>
      <c r="AG4284" s="148"/>
      <c r="AH4284" s="148"/>
      <c r="AI4284" s="148"/>
      <c r="AJ4284" s="148"/>
      <c r="AK4284" s="148"/>
      <c r="AL4284" s="139">
        <v>0</v>
      </c>
      <c r="AM4284" s="139">
        <v>0</v>
      </c>
      <c r="AN4284" s="148">
        <f t="shared" si="595"/>
        <v>1000</v>
      </c>
      <c r="AO4284" s="148">
        <f t="shared" si="596"/>
        <v>305</v>
      </c>
      <c r="AP4284" s="148">
        <v>3</v>
      </c>
      <c r="AQ4284" s="140">
        <v>3</v>
      </c>
      <c r="AS4284" s="42">
        <f t="shared" si="597"/>
        <v>16330.905211803736</v>
      </c>
      <c r="AT4284" s="101">
        <f t="shared" si="598"/>
        <v>0</v>
      </c>
      <c r="AU4284" s="42">
        <f t="shared" si="599"/>
        <v>16330.905211803736</v>
      </c>
      <c r="AV4284" s="42">
        <f t="shared" si="600"/>
        <v>15018.940407158014</v>
      </c>
      <c r="AW4284" s="102">
        <f t="shared" si="601"/>
        <v>113197.0366366282</v>
      </c>
      <c r="AX4284" s="43">
        <f t="shared" si="603"/>
        <v>4</v>
      </c>
      <c r="AY4284" s="43" t="str">
        <f t="shared" si="602"/>
        <v>UTTSM</v>
      </c>
    </row>
    <row r="4285" spans="1:51" hidden="1" x14ac:dyDescent="0.2">
      <c r="A4285" s="38">
        <v>4278</v>
      </c>
      <c r="B4285" t="s">
        <v>362</v>
      </c>
      <c r="C4285" t="s">
        <v>289</v>
      </c>
      <c r="D4285">
        <v>550</v>
      </c>
      <c r="E4285" t="s">
        <v>1239</v>
      </c>
      <c r="F4285">
        <v>2</v>
      </c>
      <c r="G4285" t="str">
        <f>LOOKUP(F4285,{0,6,45},{"F","L","H"})</f>
        <v>F</v>
      </c>
      <c r="H4285" t="s">
        <v>2154</v>
      </c>
      <c r="I4285" s="43" t="str">
        <f>IFERROR(VLOOKUP(#REF!,#REF!,2,FALSE),"No")</f>
        <v>No</v>
      </c>
      <c r="J4285" s="149">
        <v>4</v>
      </c>
      <c r="K4285" s="148">
        <v>31</v>
      </c>
      <c r="L4285" s="148"/>
      <c r="M4285" s="148"/>
      <c r="N4285" s="148"/>
      <c r="O4285" s="148"/>
      <c r="P4285" s="148"/>
      <c r="Q4285" s="148"/>
      <c r="R4285" s="148"/>
      <c r="S4285" s="148"/>
      <c r="T4285" s="148"/>
      <c r="U4285" s="148"/>
      <c r="V4285" s="148"/>
      <c r="W4285" s="148"/>
      <c r="X4285" s="139">
        <v>4</v>
      </c>
      <c r="Y4285" s="148">
        <v>1000</v>
      </c>
      <c r="Z4285" s="149"/>
      <c r="AA4285" s="148"/>
      <c r="AB4285" s="148"/>
      <c r="AC4285" s="148"/>
      <c r="AD4285" s="148"/>
      <c r="AE4285" s="148"/>
      <c r="AF4285" s="148"/>
      <c r="AG4285" s="148"/>
      <c r="AH4285" s="148"/>
      <c r="AI4285" s="148"/>
      <c r="AJ4285" s="148"/>
      <c r="AK4285" s="148"/>
      <c r="AL4285" s="139">
        <v>0</v>
      </c>
      <c r="AM4285" s="139">
        <v>0</v>
      </c>
      <c r="AN4285" s="148">
        <f t="shared" si="595"/>
        <v>1000</v>
      </c>
      <c r="AO4285" s="148">
        <f t="shared" si="596"/>
        <v>31</v>
      </c>
      <c r="AP4285" s="148">
        <v>4</v>
      </c>
      <c r="AQ4285" s="140">
        <v>500</v>
      </c>
      <c r="AS4285" s="42">
        <f t="shared" si="597"/>
        <v>2372.847812762755</v>
      </c>
      <c r="AT4285" s="101">
        <f t="shared" si="598"/>
        <v>0</v>
      </c>
      <c r="AU4285" s="42">
        <f t="shared" si="599"/>
        <v>2372.847812762755</v>
      </c>
      <c r="AV4285" s="42">
        <f t="shared" si="600"/>
        <v>79.361923442948068</v>
      </c>
      <c r="AW4285" s="102">
        <f t="shared" si="601"/>
        <v>585.0096169344007</v>
      </c>
      <c r="AX4285" s="43">
        <f t="shared" si="603"/>
        <v>4</v>
      </c>
      <c r="AY4285" s="43" t="str">
        <f t="shared" si="602"/>
        <v>UTGS</v>
      </c>
    </row>
    <row r="4286" spans="1:51" hidden="1" x14ac:dyDescent="0.2">
      <c r="A4286" s="38">
        <v>4279</v>
      </c>
      <c r="B4286" t="s">
        <v>362</v>
      </c>
      <c r="C4286" t="s">
        <v>289</v>
      </c>
      <c r="D4286">
        <v>550</v>
      </c>
      <c r="E4286" t="s">
        <v>1245</v>
      </c>
      <c r="F4286">
        <v>2</v>
      </c>
      <c r="G4286" t="str">
        <f>LOOKUP(F4286,{0,6,45},{"F","L","H"})</f>
        <v>F</v>
      </c>
      <c r="H4286" t="s">
        <v>1804</v>
      </c>
      <c r="I4286" s="43" t="str">
        <f>IFERROR(VLOOKUP(#REF!,#REF!,2,FALSE),"No")</f>
        <v>No</v>
      </c>
      <c r="J4286" s="139">
        <v>4</v>
      </c>
      <c r="K4286" s="148">
        <v>16</v>
      </c>
      <c r="L4286" s="148"/>
      <c r="M4286" s="148"/>
      <c r="N4286" s="148"/>
      <c r="O4286" s="148"/>
      <c r="P4286" s="148"/>
      <c r="Q4286" s="148"/>
      <c r="R4286" s="148"/>
      <c r="S4286" s="148"/>
      <c r="T4286" s="148"/>
      <c r="U4286" s="148"/>
      <c r="V4286" s="148"/>
      <c r="W4286" s="148"/>
      <c r="X4286" s="139">
        <v>4</v>
      </c>
      <c r="Y4286" s="148">
        <v>1000</v>
      </c>
      <c r="Z4286" s="149"/>
      <c r="AA4286" s="148"/>
      <c r="AB4286" s="148"/>
      <c r="AC4286" s="148"/>
      <c r="AD4286" s="148"/>
      <c r="AE4286" s="148"/>
      <c r="AF4286" s="148"/>
      <c r="AG4286" s="148"/>
      <c r="AH4286" s="148"/>
      <c r="AI4286" s="148"/>
      <c r="AJ4286" s="148"/>
      <c r="AK4286" s="148"/>
      <c r="AL4286" s="139">
        <v>0</v>
      </c>
      <c r="AM4286" s="139">
        <v>0</v>
      </c>
      <c r="AN4286" s="148">
        <f t="shared" si="595"/>
        <v>1000</v>
      </c>
      <c r="AO4286" s="148">
        <f t="shared" si="596"/>
        <v>16</v>
      </c>
      <c r="AP4286" s="148">
        <v>5</v>
      </c>
      <c r="AQ4286" s="140">
        <v>501</v>
      </c>
      <c r="AS4286" s="42">
        <f t="shared" si="597"/>
        <v>1224.6956452969057</v>
      </c>
      <c r="AT4286" s="101">
        <f t="shared" si="598"/>
        <v>0</v>
      </c>
      <c r="AU4286" s="42">
        <f t="shared" si="599"/>
        <v>1224.6956452969057</v>
      </c>
      <c r="AV4286" s="42">
        <f t="shared" si="600"/>
        <v>79.203516410127818</v>
      </c>
      <c r="AW4286" s="102">
        <f t="shared" si="601"/>
        <v>585.0096169344007</v>
      </c>
      <c r="AX4286" s="43">
        <f t="shared" si="603"/>
        <v>4</v>
      </c>
      <c r="AY4286" s="43" t="str">
        <f t="shared" si="602"/>
        <v>UTGS</v>
      </c>
    </row>
    <row r="4287" spans="1:51" hidden="1" x14ac:dyDescent="0.2">
      <c r="A4287" s="38">
        <v>4280</v>
      </c>
      <c r="B4287" t="s">
        <v>5806</v>
      </c>
      <c r="C4287" t="s">
        <v>5746</v>
      </c>
      <c r="D4287">
        <v>6113</v>
      </c>
      <c r="E4287" t="s">
        <v>218</v>
      </c>
      <c r="F4287">
        <v>2</v>
      </c>
      <c r="G4287" t="str">
        <f>LOOKUP(F4287,{0,6,45},{"F","L","H"})</f>
        <v>F</v>
      </c>
      <c r="H4287" t="s">
        <v>5696</v>
      </c>
      <c r="I4287" s="43" t="str">
        <f>IFERROR(VLOOKUP(#REF!,#REF!,2,FALSE),"No")</f>
        <v>No</v>
      </c>
      <c r="J4287" s="139">
        <v>2</v>
      </c>
      <c r="K4287" s="148">
        <v>49</v>
      </c>
      <c r="L4287" s="148"/>
      <c r="M4287" s="148"/>
      <c r="N4287" s="148"/>
      <c r="O4287" s="148"/>
      <c r="P4287" s="148"/>
      <c r="Q4287" s="148"/>
      <c r="R4287" s="148"/>
      <c r="S4287" s="148"/>
      <c r="T4287" s="148"/>
      <c r="U4287" s="148"/>
      <c r="V4287" s="148"/>
      <c r="W4287" s="148"/>
      <c r="X4287" s="139">
        <v>2</v>
      </c>
      <c r="Y4287" s="148">
        <v>1000</v>
      </c>
      <c r="Z4287" s="148"/>
      <c r="AA4287" s="148"/>
      <c r="AB4287" s="148"/>
      <c r="AC4287" s="148"/>
      <c r="AD4287" s="148"/>
      <c r="AE4287" s="148"/>
      <c r="AF4287" s="148"/>
      <c r="AG4287" s="148"/>
      <c r="AH4287" s="148"/>
      <c r="AI4287" s="148"/>
      <c r="AJ4287" s="148"/>
      <c r="AK4287" s="148"/>
      <c r="AL4287" s="139">
        <v>0</v>
      </c>
      <c r="AM4287" s="139">
        <v>0</v>
      </c>
      <c r="AN4287" s="148">
        <f t="shared" si="595"/>
        <v>1000</v>
      </c>
      <c r="AO4287" s="148">
        <f t="shared" si="596"/>
        <v>49</v>
      </c>
      <c r="AP4287" s="148">
        <v>3</v>
      </c>
      <c r="AQ4287" s="140">
        <v>9</v>
      </c>
      <c r="AS4287" s="42">
        <f t="shared" si="597"/>
        <v>3576.1904137217734</v>
      </c>
      <c r="AT4287" s="101">
        <f t="shared" si="598"/>
        <v>0</v>
      </c>
      <c r="AU4287" s="42">
        <f t="shared" si="599"/>
        <v>3576.1904137217734</v>
      </c>
      <c r="AV4287" s="42">
        <f t="shared" si="600"/>
        <v>3612.3290801637813</v>
      </c>
      <c r="AW4287" s="102">
        <f t="shared" si="601"/>
        <v>3698.6666666666665</v>
      </c>
      <c r="AX4287" s="43">
        <f t="shared" si="603"/>
        <v>2</v>
      </c>
      <c r="AY4287" s="43" t="str">
        <f t="shared" si="602"/>
        <v>UTTSS</v>
      </c>
    </row>
    <row r="4288" spans="1:51" hidden="1" x14ac:dyDescent="0.2">
      <c r="A4288" s="38">
        <v>4281</v>
      </c>
      <c r="B4288" t="s">
        <v>5806</v>
      </c>
      <c r="C4288" t="s">
        <v>5746</v>
      </c>
      <c r="D4288">
        <v>44352</v>
      </c>
      <c r="E4288" t="s">
        <v>211</v>
      </c>
      <c r="F4288">
        <v>45</v>
      </c>
      <c r="G4288" t="str">
        <f>LOOKUP(F4288,{0,6,45},{"F","L","H"})</f>
        <v>H</v>
      </c>
      <c r="H4288" t="s">
        <v>1806</v>
      </c>
      <c r="I4288" s="43" t="str">
        <f>IFERROR(VLOOKUP(#REF!,#REF!,2,FALSE),"No")</f>
        <v>No</v>
      </c>
      <c r="J4288" s="139">
        <v>4</v>
      </c>
      <c r="K4288" s="148">
        <v>17</v>
      </c>
      <c r="L4288" s="148"/>
      <c r="M4288" s="148"/>
      <c r="N4288" s="148"/>
      <c r="O4288" s="148"/>
      <c r="P4288" s="148"/>
      <c r="Q4288" s="148"/>
      <c r="R4288" s="148"/>
      <c r="S4288" s="148"/>
      <c r="T4288" s="148"/>
      <c r="U4288" s="148"/>
      <c r="V4288" s="148"/>
      <c r="W4288" s="148"/>
      <c r="X4288" s="139">
        <v>4</v>
      </c>
      <c r="Y4288" s="148">
        <v>1000</v>
      </c>
      <c r="Z4288" s="149"/>
      <c r="AA4288" s="148"/>
      <c r="AB4288" s="149"/>
      <c r="AC4288" s="148"/>
      <c r="AD4288" s="148"/>
      <c r="AE4288" s="148"/>
      <c r="AF4288" s="148"/>
      <c r="AG4288" s="148"/>
      <c r="AH4288" s="148"/>
      <c r="AI4288" s="148"/>
      <c r="AJ4288" s="148"/>
      <c r="AK4288" s="148"/>
      <c r="AL4288" s="139">
        <v>0</v>
      </c>
      <c r="AM4288" s="139">
        <v>0</v>
      </c>
      <c r="AN4288" s="148">
        <f t="shared" si="595"/>
        <v>1000</v>
      </c>
      <c r="AO4288" s="148">
        <f t="shared" si="596"/>
        <v>17</v>
      </c>
      <c r="AP4288" s="148">
        <v>1</v>
      </c>
      <c r="AQ4288" s="140">
        <v>2</v>
      </c>
      <c r="AS4288" s="42">
        <f t="shared" si="597"/>
        <v>1301.2391231279623</v>
      </c>
      <c r="AT4288" s="101">
        <f t="shared" si="598"/>
        <v>0</v>
      </c>
      <c r="AU4288" s="42">
        <f t="shared" si="599"/>
        <v>1301.2391231279623</v>
      </c>
      <c r="AV4288" s="42">
        <f t="shared" si="600"/>
        <v>19840.480860737018</v>
      </c>
      <c r="AW4288" s="102">
        <f t="shared" si="601"/>
        <v>60371.752872868376</v>
      </c>
      <c r="AX4288" s="43">
        <f t="shared" si="603"/>
        <v>4</v>
      </c>
      <c r="AY4288" s="43" t="str">
        <f t="shared" si="602"/>
        <v>UTTSS</v>
      </c>
    </row>
    <row r="4289" spans="1:51" hidden="1" x14ac:dyDescent="0.2">
      <c r="A4289" s="38">
        <v>4282</v>
      </c>
      <c r="B4289" t="s">
        <v>5806</v>
      </c>
      <c r="C4289" t="s">
        <v>5746</v>
      </c>
      <c r="D4289">
        <v>44352</v>
      </c>
      <c r="E4289" t="s">
        <v>211</v>
      </c>
      <c r="F4289">
        <v>45</v>
      </c>
      <c r="G4289" t="str">
        <f>LOOKUP(F4289,{0,6,45},{"F","L","H"})</f>
        <v>H</v>
      </c>
      <c r="H4289" t="s">
        <v>1807</v>
      </c>
      <c r="I4289" s="43" t="str">
        <f>IFERROR(VLOOKUP(#REF!,#REF!,2,FALSE),"No")</f>
        <v>No</v>
      </c>
      <c r="J4289" s="139">
        <v>4</v>
      </c>
      <c r="K4289" s="148">
        <v>9</v>
      </c>
      <c r="L4289" s="148"/>
      <c r="M4289" s="148"/>
      <c r="N4289" s="148"/>
      <c r="O4289" s="148"/>
      <c r="P4289" s="148"/>
      <c r="Q4289" s="148"/>
      <c r="R4289" s="148"/>
      <c r="S4289" s="148"/>
      <c r="T4289" s="148"/>
      <c r="U4289" s="148"/>
      <c r="V4289" s="148"/>
      <c r="W4289" s="148"/>
      <c r="X4289" s="139">
        <v>4</v>
      </c>
      <c r="Y4289" s="148">
        <v>1000</v>
      </c>
      <c r="Z4289" s="149"/>
      <c r="AA4289" s="148"/>
      <c r="AB4289" s="148"/>
      <c r="AC4289" s="148"/>
      <c r="AD4289" s="148"/>
      <c r="AE4289" s="148"/>
      <c r="AF4289" s="148"/>
      <c r="AG4289" s="148"/>
      <c r="AH4289" s="148"/>
      <c r="AI4289" s="148"/>
      <c r="AJ4289" s="148"/>
      <c r="AK4289" s="148"/>
      <c r="AL4289" s="139">
        <v>0</v>
      </c>
      <c r="AM4289" s="139">
        <v>0</v>
      </c>
      <c r="AN4289" s="148">
        <f t="shared" si="595"/>
        <v>1000</v>
      </c>
      <c r="AO4289" s="148">
        <f t="shared" si="596"/>
        <v>9</v>
      </c>
      <c r="AP4289" s="148">
        <v>2</v>
      </c>
      <c r="AQ4289" s="140">
        <v>2</v>
      </c>
      <c r="AS4289" s="42">
        <f t="shared" si="597"/>
        <v>688.89130047950948</v>
      </c>
      <c r="AT4289" s="101">
        <f t="shared" si="598"/>
        <v>0</v>
      </c>
      <c r="AU4289" s="42">
        <f t="shared" si="599"/>
        <v>688.89130047950948</v>
      </c>
      <c r="AV4289" s="42">
        <f t="shared" si="600"/>
        <v>19840.480860737018</v>
      </c>
      <c r="AW4289" s="102">
        <f t="shared" si="601"/>
        <v>60371.752872868376</v>
      </c>
      <c r="AX4289" s="43">
        <f t="shared" si="603"/>
        <v>4</v>
      </c>
      <c r="AY4289" s="43" t="str">
        <f t="shared" si="602"/>
        <v>UTTSS</v>
      </c>
    </row>
    <row r="4290" spans="1:51" hidden="1" x14ac:dyDescent="0.2">
      <c r="A4290" s="38">
        <v>4283</v>
      </c>
      <c r="B4290" t="s">
        <v>5806</v>
      </c>
      <c r="C4290" t="s">
        <v>289</v>
      </c>
      <c r="D4290">
        <v>44350</v>
      </c>
      <c r="E4290" t="s">
        <v>215</v>
      </c>
      <c r="F4290">
        <v>45</v>
      </c>
      <c r="G4290" t="str">
        <f>LOOKUP(F4290,{0,6,45},{"F","L","H"})</f>
        <v>H</v>
      </c>
      <c r="H4290" t="s">
        <v>1808</v>
      </c>
      <c r="I4290" s="43" t="str">
        <f>IFERROR(VLOOKUP(#REF!,#REF!,2,FALSE),"No")</f>
        <v>No</v>
      </c>
      <c r="J4290" s="139">
        <v>4</v>
      </c>
      <c r="K4290" s="148">
        <v>158</v>
      </c>
      <c r="L4290" s="148"/>
      <c r="M4290" s="148"/>
      <c r="N4290" s="148"/>
      <c r="O4290" s="148"/>
      <c r="P4290" s="148"/>
      <c r="Q4290" s="148"/>
      <c r="R4290" s="148"/>
      <c r="S4290" s="148"/>
      <c r="T4290" s="148"/>
      <c r="U4290" s="148"/>
      <c r="V4290" s="148"/>
      <c r="W4290" s="148"/>
      <c r="X4290" s="139">
        <v>4</v>
      </c>
      <c r="Y4290" s="148">
        <v>1000</v>
      </c>
      <c r="Z4290" s="149"/>
      <c r="AA4290" s="148"/>
      <c r="AB4290" s="148"/>
      <c r="AC4290" s="148"/>
      <c r="AD4290" s="148"/>
      <c r="AE4290" s="148"/>
      <c r="AF4290" s="148"/>
      <c r="AG4290" s="148"/>
      <c r="AH4290" s="148"/>
      <c r="AI4290" s="148"/>
      <c r="AJ4290" s="148"/>
      <c r="AK4290" s="148"/>
      <c r="AL4290" s="139">
        <v>0</v>
      </c>
      <c r="AM4290" s="139">
        <v>0</v>
      </c>
      <c r="AN4290" s="148">
        <f t="shared" si="595"/>
        <v>1000</v>
      </c>
      <c r="AO4290" s="148">
        <f t="shared" si="596"/>
        <v>158</v>
      </c>
      <c r="AP4290" s="148">
        <v>2</v>
      </c>
      <c r="AQ4290" s="140">
        <v>2</v>
      </c>
      <c r="AS4290" s="42">
        <f t="shared" si="597"/>
        <v>12093.869497306943</v>
      </c>
      <c r="AT4290" s="101">
        <f t="shared" si="598"/>
        <v>0</v>
      </c>
      <c r="AU4290" s="42">
        <f t="shared" si="599"/>
        <v>12093.869497306943</v>
      </c>
      <c r="AV4290" s="42">
        <f t="shared" si="600"/>
        <v>19840.480860737018</v>
      </c>
      <c r="AW4290" s="102">
        <f t="shared" si="601"/>
        <v>60371.752872868376</v>
      </c>
      <c r="AX4290" s="43">
        <f t="shared" si="603"/>
        <v>4</v>
      </c>
      <c r="AY4290" s="43" t="str">
        <f t="shared" si="602"/>
        <v>UTGS</v>
      </c>
    </row>
    <row r="4291" spans="1:51" hidden="1" x14ac:dyDescent="0.2">
      <c r="A4291" s="38">
        <v>4284</v>
      </c>
      <c r="B4291" t="s">
        <v>362</v>
      </c>
      <c r="C4291" t="s">
        <v>289</v>
      </c>
      <c r="D4291">
        <v>320</v>
      </c>
      <c r="E4291" t="s">
        <v>1245</v>
      </c>
      <c r="F4291">
        <v>0.25</v>
      </c>
      <c r="G4291" t="str">
        <f>LOOKUP(F4291,{0,6,45},{"F","L","H"})</f>
        <v>F</v>
      </c>
      <c r="H4291" t="s">
        <v>5698</v>
      </c>
      <c r="I4291" s="43" t="str">
        <f>IFERROR(VLOOKUP(#REF!,#REF!,2,FALSE),"No")</f>
        <v>No</v>
      </c>
      <c r="J4291" s="139">
        <v>0.75</v>
      </c>
      <c r="K4291" s="148">
        <v>30</v>
      </c>
      <c r="L4291" s="148"/>
      <c r="M4291" s="148"/>
      <c r="N4291" s="148"/>
      <c r="O4291" s="148"/>
      <c r="P4291" s="148"/>
      <c r="Q4291" s="148"/>
      <c r="R4291" s="148"/>
      <c r="S4291" s="148"/>
      <c r="T4291" s="148"/>
      <c r="U4291" s="148"/>
      <c r="V4291" s="148"/>
      <c r="W4291" s="148"/>
      <c r="X4291" s="139">
        <v>2</v>
      </c>
      <c r="Y4291" s="148">
        <v>1000</v>
      </c>
      <c r="Z4291" s="148"/>
      <c r="AA4291" s="148"/>
      <c r="AB4291" s="148"/>
      <c r="AC4291" s="148"/>
      <c r="AD4291" s="148"/>
      <c r="AE4291" s="148"/>
      <c r="AF4291" s="148"/>
      <c r="AG4291" s="148"/>
      <c r="AH4291" s="148"/>
      <c r="AI4291" s="148"/>
      <c r="AJ4291" s="148"/>
      <c r="AK4291" s="148"/>
      <c r="AL4291" s="139">
        <v>0</v>
      </c>
      <c r="AM4291" s="139">
        <v>0</v>
      </c>
      <c r="AN4291" s="148">
        <f t="shared" si="595"/>
        <v>1000</v>
      </c>
      <c r="AO4291" s="148">
        <f t="shared" si="596"/>
        <v>30</v>
      </c>
      <c r="AP4291" s="148">
        <v>8</v>
      </c>
      <c r="AQ4291" s="140">
        <v>8</v>
      </c>
      <c r="AS4291" s="42">
        <f t="shared" si="597"/>
        <v>1931.5043349316984</v>
      </c>
      <c r="AT4291" s="101">
        <f t="shared" si="598"/>
        <v>0</v>
      </c>
      <c r="AU4291" s="42">
        <f t="shared" si="599"/>
        <v>1931.5043349316984</v>
      </c>
      <c r="AV4291" s="42">
        <f t="shared" si="600"/>
        <v>4063.870215184254</v>
      </c>
      <c r="AW4291" s="102">
        <f t="shared" si="601"/>
        <v>431</v>
      </c>
      <c r="AX4291" s="43">
        <f t="shared" si="603"/>
        <v>0.75</v>
      </c>
      <c r="AY4291" s="43" t="str">
        <f t="shared" si="602"/>
        <v>UTGS</v>
      </c>
    </row>
    <row r="4292" spans="1:51" hidden="1" x14ac:dyDescent="0.2">
      <c r="A4292" s="38">
        <v>4285</v>
      </c>
      <c r="B4292" t="s">
        <v>5806</v>
      </c>
      <c r="C4292" t="s">
        <v>289</v>
      </c>
      <c r="D4292">
        <v>17800</v>
      </c>
      <c r="E4292" t="s">
        <v>197</v>
      </c>
      <c r="F4292">
        <v>2</v>
      </c>
      <c r="G4292" t="str">
        <f>LOOKUP(F4292,{0,6,45},{"F","L","H"})</f>
        <v>F</v>
      </c>
      <c r="H4292" t="s">
        <v>1810</v>
      </c>
      <c r="I4292" s="43" t="str">
        <f>IFERROR(VLOOKUP(#REF!,#REF!,2,FALSE),"No")</f>
        <v>No</v>
      </c>
      <c r="J4292" s="139">
        <v>4</v>
      </c>
      <c r="K4292" s="148">
        <v>262</v>
      </c>
      <c r="L4292" s="148"/>
      <c r="M4292" s="148"/>
      <c r="N4292" s="148"/>
      <c r="O4292" s="148"/>
      <c r="P4292" s="148"/>
      <c r="Q4292" s="148"/>
      <c r="R4292" s="148"/>
      <c r="S4292" s="148"/>
      <c r="T4292" s="148"/>
      <c r="U4292" s="148"/>
      <c r="V4292" s="148"/>
      <c r="W4292" s="148"/>
      <c r="X4292" s="139">
        <v>4</v>
      </c>
      <c r="Y4292" s="148">
        <v>111</v>
      </c>
      <c r="Z4292" s="148">
        <v>6</v>
      </c>
      <c r="AA4292" s="148">
        <v>888.47</v>
      </c>
      <c r="AB4292" s="148"/>
      <c r="AC4292" s="148"/>
      <c r="AD4292" s="148"/>
      <c r="AE4292" s="148"/>
      <c r="AF4292" s="148"/>
      <c r="AG4292" s="148"/>
      <c r="AH4292" s="148"/>
      <c r="AI4292" s="148"/>
      <c r="AJ4292" s="148"/>
      <c r="AK4292" s="148"/>
      <c r="AL4292" s="139">
        <v>0</v>
      </c>
      <c r="AM4292" s="139">
        <v>0</v>
      </c>
      <c r="AN4292" s="148">
        <f t="shared" si="595"/>
        <v>999.47</v>
      </c>
      <c r="AO4292" s="148">
        <f t="shared" si="596"/>
        <v>262</v>
      </c>
      <c r="AP4292" s="148">
        <v>2</v>
      </c>
      <c r="AQ4292" s="140">
        <v>2</v>
      </c>
      <c r="AS4292" s="42">
        <f t="shared" si="597"/>
        <v>20054.391191736831</v>
      </c>
      <c r="AT4292" s="101">
        <f t="shared" si="598"/>
        <v>0</v>
      </c>
      <c r="AU4292" s="42">
        <f t="shared" si="599"/>
        <v>20054.391191736831</v>
      </c>
      <c r="AV4292" s="42">
        <f t="shared" si="600"/>
        <v>28870.147655880832</v>
      </c>
      <c r="AW4292" s="102">
        <f t="shared" si="601"/>
        <v>15242</v>
      </c>
      <c r="AX4292" s="43">
        <f t="shared" si="603"/>
        <v>4</v>
      </c>
      <c r="AY4292" s="43" t="str">
        <f t="shared" si="602"/>
        <v>UTGS</v>
      </c>
    </row>
    <row r="4293" spans="1:51" hidden="1" x14ac:dyDescent="0.2">
      <c r="A4293" s="38">
        <v>4286</v>
      </c>
      <c r="B4293" t="s">
        <v>5807</v>
      </c>
      <c r="C4293" t="s">
        <v>5746</v>
      </c>
      <c r="D4293">
        <v>44336</v>
      </c>
      <c r="E4293" t="s">
        <v>291</v>
      </c>
      <c r="F4293">
        <v>45</v>
      </c>
      <c r="G4293" t="str">
        <f>LOOKUP(F4293,{0,6,45},{"F","L","H"})</f>
        <v>H</v>
      </c>
      <c r="H4293" t="s">
        <v>1811</v>
      </c>
      <c r="I4293" s="43" t="str">
        <f>IFERROR(VLOOKUP(#REF!,#REF!,2,FALSE),"No")</f>
        <v>No</v>
      </c>
      <c r="J4293" s="139">
        <v>4</v>
      </c>
      <c r="K4293" s="148">
        <v>14</v>
      </c>
      <c r="L4293" s="148"/>
      <c r="M4293" s="148"/>
      <c r="N4293" s="148"/>
      <c r="O4293" s="148"/>
      <c r="P4293" s="148"/>
      <c r="Q4293" s="148"/>
      <c r="R4293" s="148"/>
      <c r="S4293" s="148"/>
      <c r="T4293" s="148"/>
      <c r="U4293" s="148"/>
      <c r="V4293" s="148"/>
      <c r="W4293" s="148"/>
      <c r="X4293" s="139">
        <v>0.75</v>
      </c>
      <c r="Y4293" s="148">
        <v>129.86000000000001</v>
      </c>
      <c r="Z4293" s="149">
        <v>2</v>
      </c>
      <c r="AA4293" s="148">
        <v>394.86</v>
      </c>
      <c r="AB4293" s="148">
        <v>6</v>
      </c>
      <c r="AC4293" s="148">
        <v>475.29</v>
      </c>
      <c r="AD4293" s="148"/>
      <c r="AE4293" s="148"/>
      <c r="AF4293" s="148"/>
      <c r="AG4293" s="148"/>
      <c r="AH4293" s="148"/>
      <c r="AI4293" s="148"/>
      <c r="AJ4293" s="148"/>
      <c r="AK4293" s="148"/>
      <c r="AL4293" s="139">
        <v>0</v>
      </c>
      <c r="AM4293" s="139">
        <v>0</v>
      </c>
      <c r="AN4293" s="148">
        <f t="shared" si="595"/>
        <v>1000.01</v>
      </c>
      <c r="AO4293" s="148">
        <f t="shared" si="596"/>
        <v>14</v>
      </c>
      <c r="AP4293" s="148">
        <v>1</v>
      </c>
      <c r="AQ4293" s="140">
        <v>2</v>
      </c>
      <c r="AS4293" s="42">
        <f t="shared" si="597"/>
        <v>1071.6086896347924</v>
      </c>
      <c r="AT4293" s="101">
        <f t="shared" si="598"/>
        <v>0</v>
      </c>
      <c r="AU4293" s="42">
        <f t="shared" si="599"/>
        <v>1071.6086896347924</v>
      </c>
      <c r="AV4293" s="42">
        <f t="shared" si="600"/>
        <v>23287.803215545628</v>
      </c>
      <c r="AW4293" s="102">
        <f t="shared" si="601"/>
        <v>60371.752872868376</v>
      </c>
      <c r="AX4293" s="43">
        <f t="shared" si="603"/>
        <v>4</v>
      </c>
      <c r="AY4293" s="43" t="str">
        <f t="shared" si="602"/>
        <v>UTTSS</v>
      </c>
    </row>
    <row r="4294" spans="1:51" hidden="1" x14ac:dyDescent="0.2">
      <c r="A4294" s="38">
        <v>4287</v>
      </c>
      <c r="B4294" t="s">
        <v>362</v>
      </c>
      <c r="C4294" t="s">
        <v>289</v>
      </c>
      <c r="D4294">
        <v>320</v>
      </c>
      <c r="E4294" t="s">
        <v>1245</v>
      </c>
      <c r="F4294">
        <v>0.25</v>
      </c>
      <c r="G4294" t="str">
        <f>LOOKUP(F4294,{0,6,45},{"F","L","H"})</f>
        <v>F</v>
      </c>
      <c r="H4294" t="s">
        <v>5699</v>
      </c>
      <c r="I4294" s="43" t="str">
        <f>IFERROR(VLOOKUP(#REF!,#REF!,2,FALSE),"No")</f>
        <v>No</v>
      </c>
      <c r="J4294" s="139">
        <v>0.75</v>
      </c>
      <c r="K4294" s="148">
        <v>42</v>
      </c>
      <c r="L4294" s="148"/>
      <c r="M4294" s="148"/>
      <c r="N4294" s="148"/>
      <c r="O4294" s="148"/>
      <c r="P4294" s="148"/>
      <c r="Q4294" s="148"/>
      <c r="R4294" s="148"/>
      <c r="S4294" s="148"/>
      <c r="T4294" s="148"/>
      <c r="U4294" s="148"/>
      <c r="V4294" s="148"/>
      <c r="W4294" s="148"/>
      <c r="X4294" s="139">
        <v>2</v>
      </c>
      <c r="Y4294" s="148">
        <v>1000</v>
      </c>
      <c r="Z4294" s="148"/>
      <c r="AA4294" s="148"/>
      <c r="AB4294" s="148"/>
      <c r="AC4294" s="148"/>
      <c r="AD4294" s="148"/>
      <c r="AE4294" s="148"/>
      <c r="AF4294" s="148"/>
      <c r="AG4294" s="148"/>
      <c r="AH4294" s="148"/>
      <c r="AI4294" s="148"/>
      <c r="AJ4294" s="148"/>
      <c r="AK4294" s="148"/>
      <c r="AL4294" s="139">
        <v>0</v>
      </c>
      <c r="AM4294" s="139">
        <v>0</v>
      </c>
      <c r="AN4294" s="148">
        <f t="shared" si="595"/>
        <v>1000</v>
      </c>
      <c r="AO4294" s="148">
        <f t="shared" si="596"/>
        <v>42</v>
      </c>
      <c r="AP4294" s="148">
        <v>17</v>
      </c>
      <c r="AQ4294" s="140">
        <v>68</v>
      </c>
      <c r="AS4294" s="42">
        <f t="shared" si="597"/>
        <v>2704.1060689043775</v>
      </c>
      <c r="AT4294" s="101">
        <f t="shared" si="598"/>
        <v>0</v>
      </c>
      <c r="AU4294" s="42">
        <f t="shared" si="599"/>
        <v>2704.1060689043775</v>
      </c>
      <c r="AV4294" s="42">
        <f t="shared" si="600"/>
        <v>478.10237825697106</v>
      </c>
      <c r="AW4294" s="102">
        <f t="shared" si="601"/>
        <v>431</v>
      </c>
      <c r="AX4294" s="43">
        <f t="shared" si="603"/>
        <v>0.75</v>
      </c>
      <c r="AY4294" s="43" t="str">
        <f t="shared" si="602"/>
        <v>UTGS</v>
      </c>
    </row>
    <row r="4295" spans="1:51" hidden="1" x14ac:dyDescent="0.2">
      <c r="A4295" s="38">
        <v>4288</v>
      </c>
      <c r="B4295" t="s">
        <v>362</v>
      </c>
      <c r="C4295" t="s">
        <v>289</v>
      </c>
      <c r="D4295">
        <v>320</v>
      </c>
      <c r="E4295" t="s">
        <v>1245</v>
      </c>
      <c r="F4295">
        <v>0.25</v>
      </c>
      <c r="G4295" t="str">
        <f>LOOKUP(F4295,{0,6,45},{"F","L","H"})</f>
        <v>F</v>
      </c>
      <c r="H4295" t="s">
        <v>5700</v>
      </c>
      <c r="I4295" s="43" t="str">
        <f>IFERROR(VLOOKUP(#REF!,#REF!,2,FALSE),"No")</f>
        <v>No</v>
      </c>
      <c r="J4295" s="139">
        <v>0.75</v>
      </c>
      <c r="K4295" s="148">
        <v>46</v>
      </c>
      <c r="L4295" s="148"/>
      <c r="M4295" s="148"/>
      <c r="N4295" s="148"/>
      <c r="O4295" s="148"/>
      <c r="P4295" s="148"/>
      <c r="Q4295" s="148"/>
      <c r="R4295" s="148"/>
      <c r="S4295" s="148"/>
      <c r="T4295" s="148"/>
      <c r="U4295" s="148"/>
      <c r="V4295" s="148"/>
      <c r="W4295" s="148"/>
      <c r="X4295" s="139">
        <v>2</v>
      </c>
      <c r="Y4295" s="148">
        <v>1000</v>
      </c>
      <c r="Z4295" s="148"/>
      <c r="AA4295" s="148"/>
      <c r="AB4295" s="148"/>
      <c r="AC4295" s="148"/>
      <c r="AD4295" s="148"/>
      <c r="AE4295" s="148"/>
      <c r="AF4295" s="148"/>
      <c r="AG4295" s="148"/>
      <c r="AH4295" s="148"/>
      <c r="AI4295" s="148"/>
      <c r="AJ4295" s="148"/>
      <c r="AK4295" s="148"/>
      <c r="AL4295" s="139">
        <v>0</v>
      </c>
      <c r="AM4295" s="139">
        <v>0</v>
      </c>
      <c r="AN4295" s="148">
        <f t="shared" si="595"/>
        <v>1000</v>
      </c>
      <c r="AO4295" s="148">
        <f t="shared" si="596"/>
        <v>46</v>
      </c>
      <c r="AP4295" s="148">
        <v>18</v>
      </c>
      <c r="AQ4295" s="140">
        <v>72</v>
      </c>
      <c r="AS4295" s="42">
        <f t="shared" si="597"/>
        <v>2961.6399802286041</v>
      </c>
      <c r="AT4295" s="101">
        <f t="shared" si="598"/>
        <v>0</v>
      </c>
      <c r="AU4295" s="42">
        <f t="shared" si="599"/>
        <v>2961.6399802286041</v>
      </c>
      <c r="AV4295" s="42">
        <f t="shared" si="600"/>
        <v>451.54113502047267</v>
      </c>
      <c r="AW4295" s="102">
        <f t="shared" si="601"/>
        <v>431</v>
      </c>
      <c r="AX4295" s="43">
        <f t="shared" si="603"/>
        <v>0.75</v>
      </c>
      <c r="AY4295" s="43" t="str">
        <f t="shared" si="602"/>
        <v>UTGS</v>
      </c>
    </row>
    <row r="4296" spans="1:51" hidden="1" x14ac:dyDescent="0.2">
      <c r="A4296" s="38">
        <v>4289</v>
      </c>
      <c r="B4296" t="s">
        <v>362</v>
      </c>
      <c r="C4296" t="s">
        <v>289</v>
      </c>
      <c r="D4296">
        <v>320</v>
      </c>
      <c r="E4296" t="s">
        <v>1245</v>
      </c>
      <c r="F4296">
        <v>0.25</v>
      </c>
      <c r="G4296" t="str">
        <f>LOOKUP(F4296,{0,6,45},{"F","L","H"})</f>
        <v>F</v>
      </c>
      <c r="H4296" t="s">
        <v>5701</v>
      </c>
      <c r="I4296" s="43" t="str">
        <f>IFERROR(VLOOKUP(#REF!,#REF!,2,FALSE),"No")</f>
        <v>No</v>
      </c>
      <c r="J4296" s="139">
        <v>0.75</v>
      </c>
      <c r="K4296" s="148">
        <v>37</v>
      </c>
      <c r="L4296" s="148"/>
      <c r="M4296" s="148"/>
      <c r="N4296" s="148"/>
      <c r="O4296" s="148"/>
      <c r="P4296" s="148"/>
      <c r="Q4296" s="148"/>
      <c r="R4296" s="148"/>
      <c r="S4296" s="148"/>
      <c r="T4296" s="148"/>
      <c r="U4296" s="148"/>
      <c r="V4296" s="148"/>
      <c r="W4296" s="148"/>
      <c r="X4296" s="139">
        <v>2</v>
      </c>
      <c r="Y4296" s="148">
        <v>1000</v>
      </c>
      <c r="Z4296" s="149"/>
      <c r="AA4296" s="148"/>
      <c r="AB4296" s="148"/>
      <c r="AC4296" s="148"/>
      <c r="AD4296" s="148"/>
      <c r="AE4296" s="148"/>
      <c r="AF4296" s="148"/>
      <c r="AG4296" s="148"/>
      <c r="AH4296" s="148"/>
      <c r="AI4296" s="148"/>
      <c r="AJ4296" s="148"/>
      <c r="AK4296" s="148"/>
      <c r="AL4296" s="139">
        <v>0</v>
      </c>
      <c r="AM4296" s="139">
        <v>0</v>
      </c>
      <c r="AN4296" s="148">
        <f t="shared" ref="AN4296:AN4359" si="604">SUM(Y4296,AA4296,AC4296,AE4296,AG4296,AI4296,AK4296,AM4296)</f>
        <v>1000</v>
      </c>
      <c r="AO4296" s="148">
        <f t="shared" ref="AO4296:AO4359" si="605">SUM(K4296,M4296,O4296,Q4296,S4296,U4296,W4296)</f>
        <v>37</v>
      </c>
      <c r="AP4296" s="148">
        <v>4</v>
      </c>
      <c r="AQ4296" s="140">
        <v>4</v>
      </c>
      <c r="AS4296" s="42">
        <f t="shared" ref="AS4296:AS4359" si="606">(VLOOKUP(J4296,Service,2,FALSE)*K4296+VLOOKUP(L4296,Service,2,FALSE)*M4296+VLOOKUP(N4296,Service,2,FALSE)*O4296+VLOOKUP(P4296,Service,2,FALSE)*Q4296)</f>
        <v>2382.1886797490947</v>
      </c>
      <c r="AT4296" s="101">
        <f t="shared" ref="AT4296:AT4359" si="607">VLOOKUP(R4296,serviceHP,2,FALSE)*S4296+VLOOKUP(T4296,serviceHP,2,FALSE)*U4296+VLOOKUP(V4296,serviceHP,2,FALSE)*W4296</f>
        <v>0</v>
      </c>
      <c r="AU4296" s="42">
        <f t="shared" ref="AU4296:AU4359" si="608">AS4296+AT4296</f>
        <v>2382.1886797490947</v>
      </c>
      <c r="AV4296" s="42">
        <f t="shared" ref="AV4296:AV4359" si="609">(VLOOKUP(X4296,Main,2,FALSE)*Y4296+VLOOKUP(Z4296,Main,2,FALSE)*AA4296+VLOOKUP(AB4296,Main,2,FALSE)*AC4296+VLOOKUP(AD4296,Main,2,FALSE)*AE4296+VLOOKUP(AF4296,Main,2,FALSE)*AG4296+VLOOKUP(AL4296,Main,2,FALSE)*AM4296+VLOOKUP(AH4296,Main,2,FALSE)*AI4296+VLOOKUP(AL4296,Main,2,FALSE)*AM4296+VLOOKUP(AJ4296,Main,2,FALSE)*AK4296)/AQ4296</f>
        <v>8127.740430368508</v>
      </c>
      <c r="AW4296" s="102">
        <f t="shared" ref="AW4296:AW4359" si="610">IF(G4296="F",VLOOKUP(D4296,MeterAndReg2,2,TRUE),(IF(G4296="L",VLOOKUP(D4296,MeterAndReg2,3,TRUE),VLOOKUP(D4296,MeterAndReg2,4,TRUE))))</f>
        <v>431</v>
      </c>
      <c r="AX4296" s="43">
        <f t="shared" si="603"/>
        <v>0.75</v>
      </c>
      <c r="AY4296" s="43" t="str">
        <f t="shared" si="602"/>
        <v>UTGS</v>
      </c>
    </row>
    <row r="4297" spans="1:51" hidden="1" x14ac:dyDescent="0.2">
      <c r="A4297" s="38">
        <v>4290</v>
      </c>
      <c r="B4297" t="s">
        <v>5806</v>
      </c>
      <c r="C4297" t="s">
        <v>5746</v>
      </c>
      <c r="D4297">
        <v>17800</v>
      </c>
      <c r="E4297" t="s">
        <v>220</v>
      </c>
      <c r="F4297">
        <v>2</v>
      </c>
      <c r="G4297" t="str">
        <f>LOOKUP(F4297,{0,6,45},{"F","L","H"})</f>
        <v>F</v>
      </c>
      <c r="H4297" t="s">
        <v>1814</v>
      </c>
      <c r="I4297" s="43" t="str">
        <f>IFERROR(VLOOKUP(#REF!,#REF!,2,FALSE),"No")</f>
        <v>No</v>
      </c>
      <c r="J4297" s="139">
        <v>3</v>
      </c>
      <c r="K4297" s="148">
        <v>221</v>
      </c>
      <c r="L4297" s="148"/>
      <c r="M4297" s="148"/>
      <c r="N4297" s="148"/>
      <c r="O4297" s="148"/>
      <c r="P4297" s="148"/>
      <c r="Q4297" s="148"/>
      <c r="R4297" s="148"/>
      <c r="S4297" s="148"/>
      <c r="T4297" s="148"/>
      <c r="U4297" s="148"/>
      <c r="V4297" s="148"/>
      <c r="W4297" s="148"/>
      <c r="X4297" s="139">
        <v>4</v>
      </c>
      <c r="Y4297" s="148">
        <v>1000</v>
      </c>
      <c r="Z4297" s="149"/>
      <c r="AA4297" s="148"/>
      <c r="AB4297" s="148"/>
      <c r="AC4297" s="148"/>
      <c r="AD4297" s="148"/>
      <c r="AE4297" s="148"/>
      <c r="AF4297" s="148"/>
      <c r="AG4297" s="148"/>
      <c r="AH4297" s="148"/>
      <c r="AI4297" s="148"/>
      <c r="AJ4297" s="148"/>
      <c r="AK4297" s="148"/>
      <c r="AL4297" s="139">
        <v>0</v>
      </c>
      <c r="AM4297" s="139">
        <v>0</v>
      </c>
      <c r="AN4297" s="148">
        <f t="shared" si="604"/>
        <v>1000</v>
      </c>
      <c r="AO4297" s="148">
        <f t="shared" si="605"/>
        <v>221</v>
      </c>
      <c r="AP4297" s="148">
        <v>1</v>
      </c>
      <c r="AQ4297" s="140">
        <v>1</v>
      </c>
      <c r="AS4297" s="42">
        <f t="shared" si="606"/>
        <v>16129.34860066351</v>
      </c>
      <c r="AT4297" s="101">
        <f t="shared" si="607"/>
        <v>0</v>
      </c>
      <c r="AU4297" s="42">
        <f t="shared" si="608"/>
        <v>16129.34860066351</v>
      </c>
      <c r="AV4297" s="42">
        <f t="shared" si="609"/>
        <v>39680.961721474036</v>
      </c>
      <c r="AW4297" s="102">
        <f t="shared" si="610"/>
        <v>15242</v>
      </c>
      <c r="AX4297" s="43">
        <f t="shared" si="603"/>
        <v>3</v>
      </c>
      <c r="AY4297" s="43" t="str">
        <f t="shared" ref="AY4297:AY4360" si="611">C4297</f>
        <v>UTTSS</v>
      </c>
    </row>
    <row r="4298" spans="1:51" hidden="1" x14ac:dyDescent="0.2">
      <c r="A4298" s="38">
        <v>4291</v>
      </c>
      <c r="B4298" t="s">
        <v>362</v>
      </c>
      <c r="C4298" t="s">
        <v>289</v>
      </c>
      <c r="D4298">
        <v>550</v>
      </c>
      <c r="E4298" t="s">
        <v>1247</v>
      </c>
      <c r="F4298">
        <v>2</v>
      </c>
      <c r="G4298" t="str">
        <f>LOOKUP(F4298,{0,6,45},{"F","L","H"})</f>
        <v>F</v>
      </c>
      <c r="H4298" t="s">
        <v>5702</v>
      </c>
      <c r="I4298" s="43" t="str">
        <f>IFERROR(VLOOKUP(#REF!,#REF!,2,FALSE),"No")</f>
        <v>No</v>
      </c>
      <c r="J4298" s="139">
        <v>1.25</v>
      </c>
      <c r="K4298" s="148">
        <v>38</v>
      </c>
      <c r="L4298" s="148"/>
      <c r="M4298" s="148"/>
      <c r="N4298" s="148"/>
      <c r="O4298" s="148"/>
      <c r="P4298" s="148"/>
      <c r="Q4298" s="148"/>
      <c r="R4298" s="148"/>
      <c r="S4298" s="148"/>
      <c r="T4298" s="148"/>
      <c r="U4298" s="148"/>
      <c r="V4298" s="148"/>
      <c r="W4298" s="148"/>
      <c r="X4298" s="139">
        <v>2</v>
      </c>
      <c r="Y4298" s="148">
        <v>564</v>
      </c>
      <c r="Z4298" s="148">
        <v>4</v>
      </c>
      <c r="AA4298" s="148">
        <v>436</v>
      </c>
      <c r="AB4298" s="148"/>
      <c r="AC4298" s="148"/>
      <c r="AD4298" s="148"/>
      <c r="AE4298" s="148"/>
      <c r="AF4298" s="148"/>
      <c r="AG4298" s="148"/>
      <c r="AH4298" s="148"/>
      <c r="AI4298" s="148"/>
      <c r="AJ4298" s="148"/>
      <c r="AK4298" s="148"/>
      <c r="AL4298" s="139">
        <v>0</v>
      </c>
      <c r="AM4298" s="139">
        <v>0</v>
      </c>
      <c r="AN4298" s="148">
        <f t="shared" si="604"/>
        <v>1000</v>
      </c>
      <c r="AO4298" s="148">
        <f t="shared" si="605"/>
        <v>38</v>
      </c>
      <c r="AP4298" s="148">
        <v>8</v>
      </c>
      <c r="AQ4298" s="140">
        <v>128</v>
      </c>
      <c r="AS4298" s="42">
        <f t="shared" si="606"/>
        <v>2831.5121575801509</v>
      </c>
      <c r="AT4298" s="101">
        <f t="shared" si="607"/>
        <v>0</v>
      </c>
      <c r="AU4298" s="42">
        <f t="shared" si="608"/>
        <v>2831.5121575801509</v>
      </c>
      <c r="AV4298" s="42">
        <f t="shared" si="609"/>
        <v>278.41470094901592</v>
      </c>
      <c r="AW4298" s="102">
        <f t="shared" si="610"/>
        <v>585.0096169344007</v>
      </c>
      <c r="AX4298" s="43">
        <f t="shared" si="603"/>
        <v>1.25</v>
      </c>
      <c r="AY4298" s="43" t="str">
        <f t="shared" si="611"/>
        <v>UTGS</v>
      </c>
    </row>
    <row r="4299" spans="1:51" hidden="1" x14ac:dyDescent="0.2">
      <c r="A4299" s="38">
        <v>4292</v>
      </c>
      <c r="B4299" t="s">
        <v>5807</v>
      </c>
      <c r="C4299" t="s">
        <v>5746</v>
      </c>
      <c r="D4299">
        <v>9200</v>
      </c>
      <c r="E4299" t="s">
        <v>212</v>
      </c>
      <c r="F4299">
        <v>5</v>
      </c>
      <c r="G4299" t="str">
        <f>LOOKUP(F4299,{0,6,45},{"F","L","H"})</f>
        <v>F</v>
      </c>
      <c r="H4299" t="s">
        <v>1815</v>
      </c>
      <c r="I4299" s="43" t="str">
        <f>IFERROR(VLOOKUP(#REF!,#REF!,2,FALSE),"No")</f>
        <v>No</v>
      </c>
      <c r="J4299" s="139">
        <v>2</v>
      </c>
      <c r="K4299" s="148">
        <v>28</v>
      </c>
      <c r="L4299" s="148"/>
      <c r="M4299" s="148"/>
      <c r="N4299" s="148"/>
      <c r="O4299" s="148"/>
      <c r="P4299" s="148"/>
      <c r="Q4299" s="148"/>
      <c r="R4299" s="148"/>
      <c r="S4299" s="148"/>
      <c r="T4299" s="148"/>
      <c r="U4299" s="148"/>
      <c r="V4299" s="148"/>
      <c r="W4299" s="148"/>
      <c r="X4299" s="139">
        <v>2</v>
      </c>
      <c r="Y4299" s="148">
        <v>1000</v>
      </c>
      <c r="Z4299" s="148"/>
      <c r="AA4299" s="148"/>
      <c r="AB4299" s="148"/>
      <c r="AC4299" s="148"/>
      <c r="AD4299" s="148"/>
      <c r="AE4299" s="148"/>
      <c r="AF4299" s="148"/>
      <c r="AG4299" s="148"/>
      <c r="AH4299" s="148"/>
      <c r="AI4299" s="148"/>
      <c r="AJ4299" s="148"/>
      <c r="AK4299" s="148"/>
      <c r="AL4299" s="139">
        <v>0</v>
      </c>
      <c r="AM4299" s="139">
        <v>0</v>
      </c>
      <c r="AN4299" s="148">
        <f t="shared" si="604"/>
        <v>1000</v>
      </c>
      <c r="AO4299" s="148">
        <f t="shared" si="605"/>
        <v>28</v>
      </c>
      <c r="AP4299" s="148">
        <v>3</v>
      </c>
      <c r="AQ4299" s="140">
        <v>4</v>
      </c>
      <c r="AS4299" s="42">
        <f t="shared" si="606"/>
        <v>2043.537379269585</v>
      </c>
      <c r="AT4299" s="101">
        <f t="shared" si="607"/>
        <v>0</v>
      </c>
      <c r="AU4299" s="42">
        <f t="shared" si="608"/>
        <v>2043.537379269585</v>
      </c>
      <c r="AV4299" s="42">
        <f t="shared" si="609"/>
        <v>8127.740430368508</v>
      </c>
      <c r="AW4299" s="102">
        <f t="shared" si="610"/>
        <v>5118</v>
      </c>
      <c r="AX4299" s="43">
        <f t="shared" si="603"/>
        <v>2</v>
      </c>
      <c r="AY4299" s="43" t="str">
        <f t="shared" si="611"/>
        <v>UTTSS</v>
      </c>
    </row>
    <row r="4300" spans="1:51" hidden="1" x14ac:dyDescent="0.2">
      <c r="A4300" s="38">
        <v>4293</v>
      </c>
      <c r="B4300" t="s">
        <v>5806</v>
      </c>
      <c r="C4300" t="s">
        <v>292</v>
      </c>
      <c r="D4300">
        <v>17800</v>
      </c>
      <c r="E4300" t="s">
        <v>197</v>
      </c>
      <c r="F4300">
        <v>2</v>
      </c>
      <c r="G4300" t="str">
        <f>LOOKUP(F4300,{0,6,45},{"F","L","H"})</f>
        <v>F</v>
      </c>
      <c r="H4300" t="s">
        <v>1938</v>
      </c>
      <c r="I4300" s="43" t="str">
        <f>IFERROR(VLOOKUP(#REF!,#REF!,2,FALSE),"No")</f>
        <v>No</v>
      </c>
      <c r="J4300" s="139">
        <v>2</v>
      </c>
      <c r="K4300" s="148">
        <v>24</v>
      </c>
      <c r="L4300" s="148"/>
      <c r="M4300" s="148"/>
      <c r="N4300" s="148"/>
      <c r="O4300" s="148"/>
      <c r="P4300" s="148"/>
      <c r="Q4300" s="148"/>
      <c r="R4300" s="148"/>
      <c r="S4300" s="148"/>
      <c r="T4300" s="148"/>
      <c r="U4300" s="148"/>
      <c r="V4300" s="148"/>
      <c r="W4300" s="148"/>
      <c r="X4300" s="139">
        <v>2</v>
      </c>
      <c r="Y4300" s="148">
        <v>865.22</v>
      </c>
      <c r="Z4300" s="148">
        <v>4</v>
      </c>
      <c r="AA4300" s="148">
        <v>134.78</v>
      </c>
      <c r="AB4300" s="148"/>
      <c r="AC4300" s="148"/>
      <c r="AD4300" s="148"/>
      <c r="AE4300" s="148"/>
      <c r="AF4300" s="148"/>
      <c r="AG4300" s="148"/>
      <c r="AH4300" s="148"/>
      <c r="AI4300" s="148"/>
      <c r="AJ4300" s="148"/>
      <c r="AK4300" s="148"/>
      <c r="AL4300" s="139">
        <v>0</v>
      </c>
      <c r="AM4300" s="139">
        <v>0</v>
      </c>
      <c r="AN4300" s="148">
        <f t="shared" si="604"/>
        <v>1000</v>
      </c>
      <c r="AO4300" s="148">
        <f t="shared" si="605"/>
        <v>24</v>
      </c>
      <c r="AP4300" s="148">
        <v>6</v>
      </c>
      <c r="AQ4300" s="140">
        <v>10</v>
      </c>
      <c r="AS4300" s="42">
        <f t="shared" si="606"/>
        <v>1751.6034679453585</v>
      </c>
      <c r="AT4300" s="101">
        <f t="shared" si="607"/>
        <v>0</v>
      </c>
      <c r="AU4300" s="42">
        <f t="shared" si="608"/>
        <v>1751.6034679453585</v>
      </c>
      <c r="AV4300" s="42">
        <f t="shared" si="609"/>
        <v>3347.7334321474036</v>
      </c>
      <c r="AW4300" s="102">
        <f t="shared" si="610"/>
        <v>15242</v>
      </c>
      <c r="AX4300" s="43">
        <f t="shared" si="603"/>
        <v>2</v>
      </c>
      <c r="AY4300" s="43" t="str">
        <f t="shared" si="611"/>
        <v>UTFS</v>
      </c>
    </row>
    <row r="4301" spans="1:51" hidden="1" x14ac:dyDescent="0.2">
      <c r="A4301" s="38">
        <v>4294</v>
      </c>
      <c r="B4301" t="s">
        <v>5806</v>
      </c>
      <c r="C4301" t="s">
        <v>292</v>
      </c>
      <c r="D4301">
        <v>3300</v>
      </c>
      <c r="E4301" t="s">
        <v>207</v>
      </c>
      <c r="F4301">
        <v>2</v>
      </c>
      <c r="G4301" t="str">
        <f>LOOKUP(F4301,{0,6,45},{"F","L","H"})</f>
        <v>F</v>
      </c>
      <c r="H4301" t="s">
        <v>5703</v>
      </c>
      <c r="I4301" s="43" t="str">
        <f>IFERROR(VLOOKUP(#REF!,#REF!,2,FALSE),"No")</f>
        <v>No</v>
      </c>
      <c r="J4301" s="139">
        <v>1.25</v>
      </c>
      <c r="K4301" s="148">
        <v>21</v>
      </c>
      <c r="L4301" s="148"/>
      <c r="M4301" s="148"/>
      <c r="N4301" s="148"/>
      <c r="O4301" s="148"/>
      <c r="P4301" s="148"/>
      <c r="Q4301" s="148"/>
      <c r="R4301" s="148"/>
      <c r="S4301" s="148"/>
      <c r="T4301" s="148"/>
      <c r="U4301" s="148"/>
      <c r="V4301" s="148"/>
      <c r="W4301" s="148"/>
      <c r="X4301" s="139">
        <v>1.25</v>
      </c>
      <c r="Y4301" s="148">
        <v>300.5</v>
      </c>
      <c r="Z4301" s="148">
        <v>2</v>
      </c>
      <c r="AA4301" s="148">
        <v>699.5</v>
      </c>
      <c r="AB4301" s="148"/>
      <c r="AC4301" s="148"/>
      <c r="AD4301" s="148"/>
      <c r="AE4301" s="148"/>
      <c r="AF4301" s="148"/>
      <c r="AG4301" s="148"/>
      <c r="AH4301" s="148"/>
      <c r="AI4301" s="148"/>
      <c r="AJ4301" s="148"/>
      <c r="AK4301" s="148"/>
      <c r="AL4301" s="139">
        <v>0</v>
      </c>
      <c r="AM4301" s="139">
        <v>0</v>
      </c>
      <c r="AN4301" s="148">
        <f t="shared" si="604"/>
        <v>1000</v>
      </c>
      <c r="AO4301" s="148">
        <f t="shared" si="605"/>
        <v>21</v>
      </c>
      <c r="AP4301" s="148">
        <v>2</v>
      </c>
      <c r="AQ4301" s="140">
        <v>9</v>
      </c>
      <c r="AS4301" s="42">
        <f t="shared" si="606"/>
        <v>1564.7830344521888</v>
      </c>
      <c r="AT4301" s="101">
        <f t="shared" si="607"/>
        <v>0</v>
      </c>
      <c r="AU4301" s="42">
        <f t="shared" si="608"/>
        <v>1564.7830344521888</v>
      </c>
      <c r="AV4301" s="42">
        <f t="shared" si="609"/>
        <v>3635.7013023860036</v>
      </c>
      <c r="AW4301" s="102">
        <f t="shared" si="610"/>
        <v>2145.6666666666665</v>
      </c>
      <c r="AX4301" s="43">
        <f t="shared" si="603"/>
        <v>1.25</v>
      </c>
      <c r="AY4301" s="43" t="str">
        <f t="shared" si="611"/>
        <v>UTFS</v>
      </c>
    </row>
    <row r="4302" spans="1:51" hidden="1" x14ac:dyDescent="0.2">
      <c r="A4302" s="38">
        <v>4295</v>
      </c>
      <c r="B4302" t="s">
        <v>5807</v>
      </c>
      <c r="C4302" t="s">
        <v>5746</v>
      </c>
      <c r="D4302">
        <v>21100</v>
      </c>
      <c r="E4302" t="s">
        <v>220</v>
      </c>
      <c r="F4302">
        <v>5</v>
      </c>
      <c r="G4302" t="str">
        <f>LOOKUP(F4302,{0,6,45},{"F","L","H"})</f>
        <v>F</v>
      </c>
      <c r="H4302" t="s">
        <v>1817</v>
      </c>
      <c r="I4302" s="43" t="str">
        <f>IFERROR(VLOOKUP(#REF!,#REF!,2,FALSE),"No")</f>
        <v>No</v>
      </c>
      <c r="J4302" s="139">
        <v>2</v>
      </c>
      <c r="K4302" s="148">
        <v>97</v>
      </c>
      <c r="L4302" s="148">
        <v>4</v>
      </c>
      <c r="M4302" s="148">
        <v>2</v>
      </c>
      <c r="N4302" s="148"/>
      <c r="O4302" s="148"/>
      <c r="P4302" s="148"/>
      <c r="Q4302" s="148"/>
      <c r="R4302" s="148"/>
      <c r="S4302" s="148"/>
      <c r="T4302" s="148"/>
      <c r="U4302" s="148"/>
      <c r="V4302" s="148"/>
      <c r="W4302" s="148"/>
      <c r="X4302" s="139">
        <v>4</v>
      </c>
      <c r="Y4302" s="148">
        <v>1000</v>
      </c>
      <c r="Z4302" s="149"/>
      <c r="AA4302" s="148"/>
      <c r="AB4302" s="148"/>
      <c r="AC4302" s="148"/>
      <c r="AD4302" s="148"/>
      <c r="AE4302" s="148"/>
      <c r="AF4302" s="148"/>
      <c r="AG4302" s="148"/>
      <c r="AH4302" s="148"/>
      <c r="AI4302" s="148"/>
      <c r="AJ4302" s="148"/>
      <c r="AK4302" s="148"/>
      <c r="AL4302" s="139">
        <v>0</v>
      </c>
      <c r="AM4302" s="139">
        <v>0</v>
      </c>
      <c r="AN4302" s="148">
        <f t="shared" si="604"/>
        <v>1000</v>
      </c>
      <c r="AO4302" s="148">
        <f t="shared" si="605"/>
        <v>99</v>
      </c>
      <c r="AP4302" s="148">
        <v>1</v>
      </c>
      <c r="AQ4302" s="140">
        <v>1</v>
      </c>
      <c r="AS4302" s="42">
        <f t="shared" si="606"/>
        <v>7232.4843052746037</v>
      </c>
      <c r="AT4302" s="101">
        <f t="shared" si="607"/>
        <v>0</v>
      </c>
      <c r="AU4302" s="42">
        <f t="shared" si="608"/>
        <v>7232.4843052746037</v>
      </c>
      <c r="AV4302" s="42">
        <f t="shared" si="609"/>
        <v>39680.961721474036</v>
      </c>
      <c r="AW4302" s="102">
        <f t="shared" si="610"/>
        <v>18747.149999999998</v>
      </c>
      <c r="AX4302" s="43">
        <f t="shared" si="603"/>
        <v>2</v>
      </c>
      <c r="AY4302" s="43" t="str">
        <f t="shared" si="611"/>
        <v>UTTSS</v>
      </c>
    </row>
    <row r="4303" spans="1:51" hidden="1" x14ac:dyDescent="0.2">
      <c r="A4303" s="38">
        <v>4296</v>
      </c>
      <c r="B4303" t="s">
        <v>362</v>
      </c>
      <c r="C4303" t="s">
        <v>289</v>
      </c>
      <c r="D4303">
        <v>320</v>
      </c>
      <c r="E4303" t="s">
        <v>1245</v>
      </c>
      <c r="F4303">
        <v>0.25</v>
      </c>
      <c r="G4303" t="str">
        <f>LOOKUP(F4303,{0,6,45},{"F","L","H"})</f>
        <v>F</v>
      </c>
      <c r="H4303" t="s">
        <v>5704</v>
      </c>
      <c r="I4303" s="43" t="str">
        <f>IFERROR(VLOOKUP(#REF!,#REF!,2,FALSE),"No")</f>
        <v>No</v>
      </c>
      <c r="J4303" s="139">
        <v>0.75</v>
      </c>
      <c r="K4303" s="148">
        <v>19</v>
      </c>
      <c r="L4303" s="148"/>
      <c r="M4303" s="148"/>
      <c r="N4303" s="148"/>
      <c r="O4303" s="148"/>
      <c r="P4303" s="148"/>
      <c r="Q4303" s="148"/>
      <c r="R4303" s="148"/>
      <c r="S4303" s="148"/>
      <c r="T4303" s="148"/>
      <c r="U4303" s="148"/>
      <c r="V4303" s="148"/>
      <c r="W4303" s="148"/>
      <c r="X4303" s="139">
        <v>2</v>
      </c>
      <c r="Y4303" s="148">
        <v>684.69</v>
      </c>
      <c r="Z4303" s="148">
        <v>4</v>
      </c>
      <c r="AA4303" s="148">
        <v>315.31</v>
      </c>
      <c r="AB4303" s="148"/>
      <c r="AC4303" s="148"/>
      <c r="AD4303" s="148"/>
      <c r="AE4303" s="148"/>
      <c r="AF4303" s="148"/>
      <c r="AG4303" s="148"/>
      <c r="AH4303" s="148"/>
      <c r="AI4303" s="148"/>
      <c r="AJ4303" s="148"/>
      <c r="AK4303" s="148"/>
      <c r="AL4303" s="139">
        <v>0</v>
      </c>
      <c r="AM4303" s="139">
        <v>0</v>
      </c>
      <c r="AN4303" s="148">
        <f t="shared" si="604"/>
        <v>1000</v>
      </c>
      <c r="AO4303" s="148">
        <f t="shared" si="605"/>
        <v>19</v>
      </c>
      <c r="AP4303" s="148">
        <v>8</v>
      </c>
      <c r="AQ4303" s="140">
        <v>22</v>
      </c>
      <c r="AS4303" s="42">
        <f t="shared" si="606"/>
        <v>1223.2860787900756</v>
      </c>
      <c r="AT4303" s="101">
        <f t="shared" si="607"/>
        <v>0</v>
      </c>
      <c r="AU4303" s="42">
        <f t="shared" si="608"/>
        <v>1223.2860787900756</v>
      </c>
      <c r="AV4303" s="42">
        <f t="shared" si="609"/>
        <v>1580.5333827942743</v>
      </c>
      <c r="AW4303" s="102">
        <f t="shared" si="610"/>
        <v>431</v>
      </c>
      <c r="AX4303" s="43">
        <f t="shared" si="603"/>
        <v>0.75</v>
      </c>
      <c r="AY4303" s="43" t="str">
        <f t="shared" si="611"/>
        <v>UTGS</v>
      </c>
    </row>
    <row r="4304" spans="1:51" hidden="1" x14ac:dyDescent="0.2">
      <c r="A4304" s="38">
        <v>4297</v>
      </c>
      <c r="B4304" t="s">
        <v>362</v>
      </c>
      <c r="C4304" t="s">
        <v>289</v>
      </c>
      <c r="D4304">
        <v>320</v>
      </c>
      <c r="E4304" t="s">
        <v>1232</v>
      </c>
      <c r="F4304">
        <v>0.25</v>
      </c>
      <c r="G4304" t="str">
        <f>LOOKUP(F4304,{0,6,45},{"F","L","H"})</f>
        <v>F</v>
      </c>
      <c r="H4304" t="s">
        <v>5705</v>
      </c>
      <c r="I4304" s="43" t="str">
        <f>IFERROR(VLOOKUP(#REF!,#REF!,2,FALSE),"No")</f>
        <v>No</v>
      </c>
      <c r="J4304" s="139">
        <v>0.75</v>
      </c>
      <c r="K4304" s="148">
        <v>30</v>
      </c>
      <c r="L4304" s="148"/>
      <c r="M4304" s="148"/>
      <c r="N4304" s="148"/>
      <c r="O4304" s="148"/>
      <c r="P4304" s="148"/>
      <c r="Q4304" s="148"/>
      <c r="R4304" s="148"/>
      <c r="S4304" s="148"/>
      <c r="T4304" s="148"/>
      <c r="U4304" s="148"/>
      <c r="V4304" s="148"/>
      <c r="W4304" s="148"/>
      <c r="X4304" s="139">
        <v>2</v>
      </c>
      <c r="Y4304" s="148">
        <v>1000</v>
      </c>
      <c r="Z4304" s="149"/>
      <c r="AA4304" s="148"/>
      <c r="AB4304" s="148"/>
      <c r="AC4304" s="148"/>
      <c r="AD4304" s="148"/>
      <c r="AE4304" s="148"/>
      <c r="AF4304" s="148"/>
      <c r="AG4304" s="148"/>
      <c r="AH4304" s="148"/>
      <c r="AI4304" s="148"/>
      <c r="AJ4304" s="148"/>
      <c r="AK4304" s="148"/>
      <c r="AL4304" s="139">
        <v>0</v>
      </c>
      <c r="AM4304" s="139">
        <v>0</v>
      </c>
      <c r="AN4304" s="148">
        <f t="shared" si="604"/>
        <v>1000</v>
      </c>
      <c r="AO4304" s="148">
        <f t="shared" si="605"/>
        <v>30</v>
      </c>
      <c r="AP4304" s="148">
        <v>9</v>
      </c>
      <c r="AQ4304" s="140">
        <v>9</v>
      </c>
      <c r="AS4304" s="42">
        <f t="shared" si="606"/>
        <v>1931.5043349316984</v>
      </c>
      <c r="AT4304" s="101">
        <f t="shared" si="607"/>
        <v>0</v>
      </c>
      <c r="AU4304" s="42">
        <f t="shared" si="608"/>
        <v>1931.5043349316984</v>
      </c>
      <c r="AV4304" s="42">
        <f t="shared" si="609"/>
        <v>3612.3290801637813</v>
      </c>
      <c r="AW4304" s="102">
        <f t="shared" si="610"/>
        <v>431</v>
      </c>
      <c r="AX4304" s="43">
        <f t="shared" si="603"/>
        <v>0.75</v>
      </c>
      <c r="AY4304" s="43" t="str">
        <f t="shared" si="611"/>
        <v>UTGS</v>
      </c>
    </row>
    <row r="4305" spans="1:51" hidden="1" x14ac:dyDescent="0.2">
      <c r="A4305" s="38">
        <v>4298</v>
      </c>
      <c r="B4305" t="s">
        <v>5806</v>
      </c>
      <c r="C4305" t="s">
        <v>292</v>
      </c>
      <c r="D4305">
        <v>2400</v>
      </c>
      <c r="E4305" t="s">
        <v>1917</v>
      </c>
      <c r="F4305">
        <v>2</v>
      </c>
      <c r="G4305" t="str">
        <f>LOOKUP(F4305,{0,6,45},{"F","L","H"})</f>
        <v>F</v>
      </c>
      <c r="H4305" t="s">
        <v>1956</v>
      </c>
      <c r="I4305" s="43" t="str">
        <f>IFERROR(VLOOKUP(#REF!,#REF!,2,FALSE),"No")</f>
        <v>No</v>
      </c>
      <c r="J4305" s="139">
        <v>2</v>
      </c>
      <c r="K4305" s="148">
        <v>25</v>
      </c>
      <c r="L4305" s="148"/>
      <c r="M4305" s="148"/>
      <c r="N4305" s="148"/>
      <c r="O4305" s="148"/>
      <c r="P4305" s="148"/>
      <c r="Q4305" s="148"/>
      <c r="R4305" s="148"/>
      <c r="S4305" s="148"/>
      <c r="T4305" s="148"/>
      <c r="U4305" s="148"/>
      <c r="V4305" s="148"/>
      <c r="W4305" s="148"/>
      <c r="X4305" s="139">
        <v>4</v>
      </c>
      <c r="Y4305" s="148">
        <v>33.39</v>
      </c>
      <c r="Z4305" s="148">
        <v>6</v>
      </c>
      <c r="AA4305" s="148">
        <v>966.61</v>
      </c>
      <c r="AB4305" s="148"/>
      <c r="AC4305" s="148"/>
      <c r="AD4305" s="148"/>
      <c r="AE4305" s="148"/>
      <c r="AF4305" s="148"/>
      <c r="AG4305" s="148"/>
      <c r="AH4305" s="148"/>
      <c r="AI4305" s="148"/>
      <c r="AJ4305" s="148"/>
      <c r="AK4305" s="148"/>
      <c r="AL4305" s="139">
        <v>0</v>
      </c>
      <c r="AM4305" s="139">
        <v>0</v>
      </c>
      <c r="AN4305" s="148">
        <f t="shared" si="604"/>
        <v>1000</v>
      </c>
      <c r="AO4305" s="148">
        <f t="shared" si="605"/>
        <v>25</v>
      </c>
      <c r="AP4305" s="148">
        <v>2</v>
      </c>
      <c r="AQ4305" s="140">
        <v>7</v>
      </c>
      <c r="AS4305" s="42">
        <f t="shared" si="606"/>
        <v>1824.5869457764152</v>
      </c>
      <c r="AT4305" s="101">
        <f t="shared" si="607"/>
        <v>0</v>
      </c>
      <c r="AU4305" s="42">
        <f t="shared" si="608"/>
        <v>1824.5869457764152</v>
      </c>
      <c r="AV4305" s="42">
        <f t="shared" si="609"/>
        <v>8478.7821744962912</v>
      </c>
      <c r="AW4305" s="102">
        <f t="shared" si="610"/>
        <v>2428.75</v>
      </c>
      <c r="AX4305" s="43">
        <f t="shared" si="603"/>
        <v>2</v>
      </c>
      <c r="AY4305" s="43" t="str">
        <f t="shared" si="611"/>
        <v>UTFS</v>
      </c>
    </row>
    <row r="4306" spans="1:51" hidden="1" x14ac:dyDescent="0.2">
      <c r="A4306" s="38">
        <v>4299</v>
      </c>
      <c r="B4306" t="s">
        <v>362</v>
      </c>
      <c r="C4306" t="s">
        <v>289</v>
      </c>
      <c r="D4306">
        <v>320</v>
      </c>
      <c r="E4306" t="s">
        <v>1245</v>
      </c>
      <c r="F4306">
        <v>0.25</v>
      </c>
      <c r="G4306" t="str">
        <f>LOOKUP(F4306,{0,6,45},{"F","L","H"})</f>
        <v>F</v>
      </c>
      <c r="H4306" t="s">
        <v>5706</v>
      </c>
      <c r="I4306" s="43" t="str">
        <f>IFERROR(VLOOKUP(#REF!,#REF!,2,FALSE),"No")</f>
        <v>No</v>
      </c>
      <c r="J4306" s="139">
        <v>0.75</v>
      </c>
      <c r="K4306" s="148">
        <v>46</v>
      </c>
      <c r="L4306" s="148"/>
      <c r="M4306" s="148"/>
      <c r="N4306" s="148"/>
      <c r="O4306" s="148"/>
      <c r="P4306" s="148"/>
      <c r="Q4306" s="148"/>
      <c r="R4306" s="148"/>
      <c r="S4306" s="148"/>
      <c r="T4306" s="148"/>
      <c r="U4306" s="148"/>
      <c r="V4306" s="148"/>
      <c r="W4306" s="148"/>
      <c r="X4306" s="139">
        <v>2</v>
      </c>
      <c r="Y4306" s="148">
        <v>1000</v>
      </c>
      <c r="Z4306" s="149"/>
      <c r="AA4306" s="148"/>
      <c r="AB4306" s="148"/>
      <c r="AC4306" s="148"/>
      <c r="AD4306" s="148"/>
      <c r="AE4306" s="148"/>
      <c r="AF4306" s="148"/>
      <c r="AG4306" s="148"/>
      <c r="AH4306" s="148"/>
      <c r="AI4306" s="148"/>
      <c r="AJ4306" s="148"/>
      <c r="AK4306" s="148"/>
      <c r="AL4306" s="139">
        <v>0</v>
      </c>
      <c r="AM4306" s="139">
        <v>0</v>
      </c>
      <c r="AN4306" s="148">
        <f t="shared" si="604"/>
        <v>1000</v>
      </c>
      <c r="AO4306" s="148">
        <f t="shared" si="605"/>
        <v>46</v>
      </c>
      <c r="AP4306" s="148">
        <v>5</v>
      </c>
      <c r="AQ4306" s="140">
        <v>5</v>
      </c>
      <c r="AS4306" s="42">
        <f t="shared" si="606"/>
        <v>2961.6399802286041</v>
      </c>
      <c r="AT4306" s="101">
        <f t="shared" si="607"/>
        <v>0</v>
      </c>
      <c r="AU4306" s="42">
        <f t="shared" si="608"/>
        <v>2961.6399802286041</v>
      </c>
      <c r="AV4306" s="42">
        <f t="shared" si="609"/>
        <v>6502.1923442948064</v>
      </c>
      <c r="AW4306" s="102">
        <f t="shared" si="610"/>
        <v>431</v>
      </c>
      <c r="AX4306" s="43">
        <f t="shared" si="603"/>
        <v>0.75</v>
      </c>
      <c r="AY4306" s="43" t="str">
        <f t="shared" si="611"/>
        <v>UTGS</v>
      </c>
    </row>
    <row r="4307" spans="1:51" hidden="1" x14ac:dyDescent="0.2">
      <c r="A4307" s="38">
        <v>4300</v>
      </c>
      <c r="B4307" t="s">
        <v>5806</v>
      </c>
      <c r="C4307" t="s">
        <v>5746</v>
      </c>
      <c r="D4307">
        <v>18200</v>
      </c>
      <c r="E4307" t="s">
        <v>215</v>
      </c>
      <c r="F4307">
        <v>10</v>
      </c>
      <c r="G4307" t="str">
        <f>LOOKUP(F4307,{0,6,45},{"F","L","H"})</f>
        <v>L</v>
      </c>
      <c r="H4307" t="s">
        <v>1818</v>
      </c>
      <c r="I4307" s="43" t="str">
        <f>IFERROR(VLOOKUP(#REF!,#REF!,2,FALSE),"No")</f>
        <v>No</v>
      </c>
      <c r="J4307" s="139">
        <v>2</v>
      </c>
      <c r="K4307" s="148">
        <v>3</v>
      </c>
      <c r="L4307" s="148">
        <v>4</v>
      </c>
      <c r="M4307" s="148">
        <v>397.86</v>
      </c>
      <c r="N4307" s="148">
        <v>6</v>
      </c>
      <c r="O4307" s="148">
        <v>1</v>
      </c>
      <c r="P4307" s="148"/>
      <c r="Q4307" s="148"/>
      <c r="R4307" s="148"/>
      <c r="S4307" s="148"/>
      <c r="T4307" s="148"/>
      <c r="U4307" s="148"/>
      <c r="V4307" s="148"/>
      <c r="W4307" s="148"/>
      <c r="X4307" s="139">
        <v>2</v>
      </c>
      <c r="Y4307" s="148">
        <v>166.3</v>
      </c>
      <c r="Z4307" s="148">
        <v>4</v>
      </c>
      <c r="AA4307" s="148">
        <v>69.95</v>
      </c>
      <c r="AB4307" s="148">
        <v>6</v>
      </c>
      <c r="AC4307" s="148">
        <v>763.75</v>
      </c>
      <c r="AD4307" s="148"/>
      <c r="AE4307" s="148"/>
      <c r="AF4307" s="148"/>
      <c r="AG4307" s="148"/>
      <c r="AH4307" s="148"/>
      <c r="AI4307" s="148"/>
      <c r="AJ4307" s="148"/>
      <c r="AK4307" s="148"/>
      <c r="AL4307" s="139">
        <v>0</v>
      </c>
      <c r="AM4307" s="139">
        <v>0</v>
      </c>
      <c r="AN4307" s="148">
        <f t="shared" si="604"/>
        <v>1000</v>
      </c>
      <c r="AO4307" s="148">
        <f t="shared" si="605"/>
        <v>401.86</v>
      </c>
      <c r="AP4307" s="148">
        <v>4</v>
      </c>
      <c r="AQ4307" s="140">
        <v>5</v>
      </c>
      <c r="AS4307" s="42">
        <f t="shared" si="606"/>
        <v>30725.058523357351</v>
      </c>
      <c r="AT4307" s="101">
        <f t="shared" si="607"/>
        <v>0</v>
      </c>
      <c r="AU4307" s="42">
        <f t="shared" si="608"/>
        <v>30725.058523357351</v>
      </c>
      <c r="AV4307" s="42">
        <f t="shared" si="609"/>
        <v>10806.180644294809</v>
      </c>
      <c r="AW4307" s="102">
        <f t="shared" si="610"/>
        <v>17706.400000000001</v>
      </c>
      <c r="AX4307" s="43">
        <f t="shared" si="603"/>
        <v>2</v>
      </c>
      <c r="AY4307" s="43" t="str">
        <f t="shared" si="611"/>
        <v>UTTSS</v>
      </c>
    </row>
    <row r="4308" spans="1:51" hidden="1" x14ac:dyDescent="0.2">
      <c r="A4308" s="38">
        <v>4301</v>
      </c>
      <c r="B4308" t="s">
        <v>5806</v>
      </c>
      <c r="C4308" t="s">
        <v>5745</v>
      </c>
      <c r="D4308">
        <v>44350</v>
      </c>
      <c r="E4308" t="s">
        <v>215</v>
      </c>
      <c r="F4308">
        <v>45</v>
      </c>
      <c r="G4308" t="str">
        <f>LOOKUP(F4308,{0,6,45},{"F","L","H"})</f>
        <v>H</v>
      </c>
      <c r="H4308" t="s">
        <v>1819</v>
      </c>
      <c r="I4308" s="43" t="str">
        <f>IFERROR(VLOOKUP(#REF!,#REF!,2,FALSE),"No")</f>
        <v>No</v>
      </c>
      <c r="J4308" s="149">
        <v>4</v>
      </c>
      <c r="K4308" s="148">
        <v>177</v>
      </c>
      <c r="L4308" s="148"/>
      <c r="M4308" s="148"/>
      <c r="N4308" s="148"/>
      <c r="O4308" s="148"/>
      <c r="P4308" s="148"/>
      <c r="Q4308" s="148"/>
      <c r="R4308" s="148"/>
      <c r="S4308" s="148"/>
      <c r="T4308" s="148"/>
      <c r="U4308" s="148"/>
      <c r="V4308" s="148"/>
      <c r="W4308" s="148"/>
      <c r="X4308" s="139">
        <v>4</v>
      </c>
      <c r="Y4308" s="148">
        <v>50.94</v>
      </c>
      <c r="Z4308" s="149">
        <v>6</v>
      </c>
      <c r="AA4308" s="148">
        <v>949.06</v>
      </c>
      <c r="AB4308" s="148"/>
      <c r="AC4308" s="148"/>
      <c r="AD4308" s="148"/>
      <c r="AE4308" s="148"/>
      <c r="AF4308" s="148"/>
      <c r="AG4308" s="148"/>
      <c r="AH4308" s="148"/>
      <c r="AI4308" s="148"/>
      <c r="AJ4308" s="148"/>
      <c r="AK4308" s="148"/>
      <c r="AL4308" s="139">
        <v>0</v>
      </c>
      <c r="AM4308" s="139">
        <v>0</v>
      </c>
      <c r="AN4308" s="148">
        <f t="shared" si="604"/>
        <v>1000</v>
      </c>
      <c r="AO4308" s="148">
        <f t="shared" si="605"/>
        <v>177</v>
      </c>
      <c r="AP4308" s="148">
        <v>2</v>
      </c>
      <c r="AQ4308" s="140">
        <v>2</v>
      </c>
      <c r="AS4308" s="42">
        <f t="shared" si="606"/>
        <v>13548.19557609702</v>
      </c>
      <c r="AT4308" s="101">
        <f t="shared" si="607"/>
        <v>0</v>
      </c>
      <c r="AU4308" s="42">
        <f t="shared" si="608"/>
        <v>13548.19557609702</v>
      </c>
      <c r="AV4308" s="42">
        <f t="shared" si="609"/>
        <v>29497.166360737017</v>
      </c>
      <c r="AW4308" s="102">
        <f t="shared" si="610"/>
        <v>60371.752872868376</v>
      </c>
      <c r="AX4308" s="43">
        <f t="shared" si="603"/>
        <v>4</v>
      </c>
      <c r="AY4308" s="43" t="str">
        <f t="shared" si="611"/>
        <v>UTTSM</v>
      </c>
    </row>
    <row r="4309" spans="1:51" hidden="1" x14ac:dyDescent="0.2">
      <c r="A4309" s="38">
        <v>4302</v>
      </c>
      <c r="B4309" t="s">
        <v>5806</v>
      </c>
      <c r="C4309" t="s">
        <v>5746</v>
      </c>
      <c r="D4309">
        <v>21100</v>
      </c>
      <c r="E4309" t="s">
        <v>197</v>
      </c>
      <c r="F4309">
        <v>5</v>
      </c>
      <c r="G4309" t="str">
        <f>LOOKUP(F4309,{0,6,45},{"F","L","H"})</f>
        <v>F</v>
      </c>
      <c r="H4309" t="s">
        <v>1821</v>
      </c>
      <c r="I4309" s="43" t="str">
        <f>IFERROR(VLOOKUP(#REF!,#REF!,2,FALSE),"No")</f>
        <v>No</v>
      </c>
      <c r="J4309" s="139">
        <v>4</v>
      </c>
      <c r="K4309" s="148">
        <v>138</v>
      </c>
      <c r="L4309" s="148"/>
      <c r="M4309" s="148"/>
      <c r="N4309" s="148"/>
      <c r="O4309" s="148"/>
      <c r="P4309" s="148"/>
      <c r="Q4309" s="148"/>
      <c r="R4309" s="148"/>
      <c r="S4309" s="148"/>
      <c r="T4309" s="148"/>
      <c r="U4309" s="148"/>
      <c r="V4309" s="148"/>
      <c r="W4309" s="148"/>
      <c r="X4309" s="139">
        <v>2</v>
      </c>
      <c r="Y4309" s="148">
        <v>643.46</v>
      </c>
      <c r="Z4309" s="149">
        <v>4</v>
      </c>
      <c r="AA4309" s="148">
        <v>164</v>
      </c>
      <c r="AB4309" s="148">
        <v>14</v>
      </c>
      <c r="AC4309" s="148">
        <v>192.54</v>
      </c>
      <c r="AD4309" s="148"/>
      <c r="AE4309" s="148"/>
      <c r="AF4309" s="148"/>
      <c r="AG4309" s="148"/>
      <c r="AH4309" s="148"/>
      <c r="AI4309" s="148"/>
      <c r="AJ4309" s="148"/>
      <c r="AK4309" s="148"/>
      <c r="AL4309" s="139">
        <v>0</v>
      </c>
      <c r="AM4309" s="139">
        <v>0</v>
      </c>
      <c r="AN4309" s="148">
        <f t="shared" si="604"/>
        <v>1000</v>
      </c>
      <c r="AO4309" s="148">
        <f t="shared" si="605"/>
        <v>138</v>
      </c>
      <c r="AP4309" s="148">
        <v>10</v>
      </c>
      <c r="AQ4309" s="140">
        <v>12</v>
      </c>
      <c r="AS4309" s="42">
        <f t="shared" si="606"/>
        <v>10562.999940685811</v>
      </c>
      <c r="AT4309" s="101">
        <f t="shared" si="607"/>
        <v>0</v>
      </c>
      <c r="AU4309" s="42">
        <f t="shared" si="608"/>
        <v>10562.999940685811</v>
      </c>
      <c r="AV4309" s="42">
        <f t="shared" si="609"/>
        <v>3454.492110122836</v>
      </c>
      <c r="AW4309" s="102">
        <f t="shared" si="610"/>
        <v>18747.149999999998</v>
      </c>
      <c r="AX4309" s="43">
        <f t="shared" si="603"/>
        <v>4</v>
      </c>
      <c r="AY4309" s="43" t="str">
        <f t="shared" si="611"/>
        <v>UTTSS</v>
      </c>
    </row>
    <row r="4310" spans="1:51" hidden="1" x14ac:dyDescent="0.2">
      <c r="A4310" s="38">
        <v>4303</v>
      </c>
      <c r="B4310" t="s">
        <v>5806</v>
      </c>
      <c r="C4310" t="s">
        <v>5745</v>
      </c>
      <c r="D4310">
        <v>80640</v>
      </c>
      <c r="E4310" t="s">
        <v>200</v>
      </c>
      <c r="F4310">
        <v>45</v>
      </c>
      <c r="G4310" t="str">
        <f>LOOKUP(F4310,{0,6,45},{"F","L","H"})</f>
        <v>H</v>
      </c>
      <c r="H4310" t="s">
        <v>1822</v>
      </c>
      <c r="I4310" s="43" t="str">
        <f>IFERROR(VLOOKUP(#REF!,#REF!,2,FALSE),"No")</f>
        <v>No</v>
      </c>
      <c r="J4310" s="139">
        <v>4</v>
      </c>
      <c r="K4310" s="148">
        <v>32</v>
      </c>
      <c r="L4310" s="148"/>
      <c r="M4310" s="148"/>
      <c r="N4310" s="148"/>
      <c r="O4310" s="148"/>
      <c r="P4310" s="148"/>
      <c r="Q4310" s="148"/>
      <c r="R4310" s="148"/>
      <c r="S4310" s="148"/>
      <c r="T4310" s="148"/>
      <c r="U4310" s="148"/>
      <c r="V4310" s="148"/>
      <c r="W4310" s="148"/>
      <c r="X4310" s="139">
        <v>0.75</v>
      </c>
      <c r="Y4310" s="148">
        <v>20</v>
      </c>
      <c r="Z4310" s="149">
        <v>4</v>
      </c>
      <c r="AA4310" s="148">
        <v>980</v>
      </c>
      <c r="AB4310" s="148"/>
      <c r="AC4310" s="148"/>
      <c r="AD4310" s="148"/>
      <c r="AE4310" s="148"/>
      <c r="AF4310" s="148"/>
      <c r="AG4310" s="148"/>
      <c r="AH4310" s="148"/>
      <c r="AI4310" s="148"/>
      <c r="AJ4310" s="148"/>
      <c r="AK4310" s="148"/>
      <c r="AL4310" s="139">
        <v>0</v>
      </c>
      <c r="AM4310" s="139">
        <v>0</v>
      </c>
      <c r="AN4310" s="148">
        <f t="shared" si="604"/>
        <v>1000</v>
      </c>
      <c r="AO4310" s="148">
        <f t="shared" si="605"/>
        <v>32</v>
      </c>
      <c r="AP4310" s="148">
        <v>12</v>
      </c>
      <c r="AQ4310" s="140">
        <v>12</v>
      </c>
      <c r="AS4310" s="42">
        <f t="shared" si="606"/>
        <v>2449.3912905938114</v>
      </c>
      <c r="AT4310" s="101">
        <f t="shared" si="607"/>
        <v>0</v>
      </c>
      <c r="AU4310" s="42">
        <f t="shared" si="608"/>
        <v>2449.3912905938114</v>
      </c>
      <c r="AV4310" s="42">
        <f t="shared" si="609"/>
        <v>3307.4301434561694</v>
      </c>
      <c r="AW4310" s="102">
        <f t="shared" si="610"/>
        <v>113197.0366366282</v>
      </c>
      <c r="AX4310" s="43">
        <f t="shared" si="603"/>
        <v>4</v>
      </c>
      <c r="AY4310" s="43" t="str">
        <f t="shared" si="611"/>
        <v>UTTSM</v>
      </c>
    </row>
    <row r="4311" spans="1:51" hidden="1" x14ac:dyDescent="0.2">
      <c r="A4311" s="38">
        <v>4304</v>
      </c>
      <c r="B4311" t="s">
        <v>5806</v>
      </c>
      <c r="C4311" t="s">
        <v>5746</v>
      </c>
      <c r="D4311">
        <v>9200</v>
      </c>
      <c r="E4311" t="s">
        <v>212</v>
      </c>
      <c r="F4311">
        <v>5</v>
      </c>
      <c r="G4311" t="str">
        <f>LOOKUP(F4311,{0,6,45},{"F","L","H"})</f>
        <v>F</v>
      </c>
      <c r="H4311" t="s">
        <v>1823</v>
      </c>
      <c r="I4311" s="43" t="str">
        <f>IFERROR(VLOOKUP(#REF!,#REF!,2,FALSE),"No")</f>
        <v>No</v>
      </c>
      <c r="J4311" s="139">
        <v>2</v>
      </c>
      <c r="K4311" s="148">
        <v>254</v>
      </c>
      <c r="L4311" s="148"/>
      <c r="M4311" s="148"/>
      <c r="N4311" s="148"/>
      <c r="O4311" s="148"/>
      <c r="P4311" s="148"/>
      <c r="Q4311" s="148"/>
      <c r="R4311" s="148"/>
      <c r="S4311" s="148"/>
      <c r="T4311" s="148"/>
      <c r="U4311" s="148"/>
      <c r="V4311" s="148"/>
      <c r="W4311" s="148"/>
      <c r="X4311" s="139">
        <v>2</v>
      </c>
      <c r="Y4311" s="148">
        <v>985.45</v>
      </c>
      <c r="Z4311" s="148">
        <v>4</v>
      </c>
      <c r="AA4311" s="148">
        <v>14.55</v>
      </c>
      <c r="AB4311" s="148"/>
      <c r="AC4311" s="148"/>
      <c r="AD4311" s="148"/>
      <c r="AE4311" s="148"/>
      <c r="AF4311" s="148"/>
      <c r="AG4311" s="148"/>
      <c r="AH4311" s="148"/>
      <c r="AI4311" s="148"/>
      <c r="AJ4311" s="148"/>
      <c r="AK4311" s="148"/>
      <c r="AL4311" s="139">
        <v>0</v>
      </c>
      <c r="AM4311" s="139">
        <v>0</v>
      </c>
      <c r="AN4311" s="148">
        <f t="shared" si="604"/>
        <v>1000</v>
      </c>
      <c r="AO4311" s="148">
        <f t="shared" si="605"/>
        <v>254</v>
      </c>
      <c r="AP4311" s="148">
        <v>2</v>
      </c>
      <c r="AQ4311" s="140">
        <v>2</v>
      </c>
      <c r="AS4311" s="42">
        <f t="shared" si="606"/>
        <v>18537.803369088379</v>
      </c>
      <c r="AT4311" s="101">
        <f t="shared" si="607"/>
        <v>0</v>
      </c>
      <c r="AU4311" s="42">
        <f t="shared" si="608"/>
        <v>18537.803369088379</v>
      </c>
      <c r="AV4311" s="42">
        <f t="shared" si="609"/>
        <v>16307.642610737017</v>
      </c>
      <c r="AW4311" s="102">
        <f t="shared" si="610"/>
        <v>5118</v>
      </c>
      <c r="AX4311" s="43">
        <f t="shared" si="603"/>
        <v>2</v>
      </c>
      <c r="AY4311" s="43" t="str">
        <f t="shared" si="611"/>
        <v>UTTSS</v>
      </c>
    </row>
    <row r="4312" spans="1:51" hidden="1" x14ac:dyDescent="0.2">
      <c r="A4312" s="38">
        <v>4305</v>
      </c>
      <c r="B4312" t="s">
        <v>362</v>
      </c>
      <c r="C4312" t="s">
        <v>289</v>
      </c>
      <c r="D4312">
        <v>320</v>
      </c>
      <c r="E4312" t="s">
        <v>1245</v>
      </c>
      <c r="F4312">
        <v>0.25</v>
      </c>
      <c r="G4312" t="str">
        <f>LOOKUP(F4312,{0,6,45},{"F","L","H"})</f>
        <v>F</v>
      </c>
      <c r="H4312" t="s">
        <v>5707</v>
      </c>
      <c r="I4312" s="43" t="str">
        <f>IFERROR(VLOOKUP(#REF!,#REF!,2,FALSE),"No")</f>
        <v>No</v>
      </c>
      <c r="J4312" s="139">
        <v>0.75</v>
      </c>
      <c r="K4312" s="148">
        <v>36</v>
      </c>
      <c r="L4312" s="148"/>
      <c r="M4312" s="148"/>
      <c r="N4312" s="148"/>
      <c r="O4312" s="148"/>
      <c r="P4312" s="148"/>
      <c r="Q4312" s="148"/>
      <c r="R4312" s="148"/>
      <c r="S4312" s="148"/>
      <c r="T4312" s="148"/>
      <c r="U4312" s="148"/>
      <c r="V4312" s="148"/>
      <c r="W4312" s="148"/>
      <c r="X4312" s="139">
        <v>2</v>
      </c>
      <c r="Y4312" s="148">
        <v>1000</v>
      </c>
      <c r="Z4312" s="148"/>
      <c r="AA4312" s="148"/>
      <c r="AB4312" s="148"/>
      <c r="AC4312" s="148"/>
      <c r="AD4312" s="148"/>
      <c r="AE4312" s="148"/>
      <c r="AF4312" s="148"/>
      <c r="AG4312" s="148"/>
      <c r="AH4312" s="148"/>
      <c r="AI4312" s="148"/>
      <c r="AJ4312" s="148"/>
      <c r="AK4312" s="148"/>
      <c r="AL4312" s="139">
        <v>0</v>
      </c>
      <c r="AM4312" s="139">
        <v>0</v>
      </c>
      <c r="AN4312" s="148">
        <f t="shared" si="604"/>
        <v>1000</v>
      </c>
      <c r="AO4312" s="148">
        <f t="shared" si="605"/>
        <v>36</v>
      </c>
      <c r="AP4312" s="148">
        <v>10</v>
      </c>
      <c r="AQ4312" s="140">
        <v>10</v>
      </c>
      <c r="AS4312" s="42">
        <f t="shared" si="606"/>
        <v>2317.8052019180377</v>
      </c>
      <c r="AT4312" s="101">
        <f t="shared" si="607"/>
        <v>0</v>
      </c>
      <c r="AU4312" s="42">
        <f t="shared" si="608"/>
        <v>2317.8052019180377</v>
      </c>
      <c r="AV4312" s="42">
        <f t="shared" si="609"/>
        <v>3251.0961721474032</v>
      </c>
      <c r="AW4312" s="102">
        <f t="shared" si="610"/>
        <v>431</v>
      </c>
      <c r="AX4312" s="43">
        <f t="shared" si="603"/>
        <v>0.75</v>
      </c>
      <c r="AY4312" s="43" t="str">
        <f t="shared" si="611"/>
        <v>UTGS</v>
      </c>
    </row>
    <row r="4313" spans="1:51" hidden="1" x14ac:dyDescent="0.2">
      <c r="A4313" s="38">
        <v>4306</v>
      </c>
      <c r="B4313" t="s">
        <v>362</v>
      </c>
      <c r="C4313" t="s">
        <v>289</v>
      </c>
      <c r="D4313">
        <v>320</v>
      </c>
      <c r="E4313" t="s">
        <v>1245</v>
      </c>
      <c r="F4313">
        <v>0.25</v>
      </c>
      <c r="G4313" t="str">
        <f>LOOKUP(F4313,{0,6,45},{"F","L","H"})</f>
        <v>F</v>
      </c>
      <c r="H4313" t="s">
        <v>5708</v>
      </c>
      <c r="I4313" s="43" t="str">
        <f>IFERROR(VLOOKUP(#REF!,#REF!,2,FALSE),"No")</f>
        <v>No</v>
      </c>
      <c r="J4313" s="139">
        <v>0.75</v>
      </c>
      <c r="K4313" s="148">
        <v>42</v>
      </c>
      <c r="L4313" s="148"/>
      <c r="M4313" s="148"/>
      <c r="N4313" s="148"/>
      <c r="O4313" s="148"/>
      <c r="P4313" s="148"/>
      <c r="Q4313" s="148"/>
      <c r="R4313" s="148"/>
      <c r="S4313" s="148"/>
      <c r="T4313" s="148"/>
      <c r="U4313" s="148"/>
      <c r="V4313" s="148"/>
      <c r="W4313" s="148"/>
      <c r="X4313" s="139">
        <v>2</v>
      </c>
      <c r="Y4313" s="148">
        <v>861.85</v>
      </c>
      <c r="Z4313" s="148">
        <v>4</v>
      </c>
      <c r="AA4313" s="148">
        <v>138.15</v>
      </c>
      <c r="AB4313" s="148"/>
      <c r="AC4313" s="148"/>
      <c r="AD4313" s="148"/>
      <c r="AE4313" s="148"/>
      <c r="AF4313" s="148"/>
      <c r="AG4313" s="148"/>
      <c r="AH4313" s="148"/>
      <c r="AI4313" s="148"/>
      <c r="AJ4313" s="148"/>
      <c r="AK4313" s="148"/>
      <c r="AL4313" s="139">
        <v>0</v>
      </c>
      <c r="AM4313" s="139">
        <v>0</v>
      </c>
      <c r="AN4313" s="148">
        <f t="shared" si="604"/>
        <v>1000</v>
      </c>
      <c r="AO4313" s="148">
        <f t="shared" si="605"/>
        <v>42</v>
      </c>
      <c r="AP4313" s="148">
        <v>8</v>
      </c>
      <c r="AQ4313" s="140">
        <v>8</v>
      </c>
      <c r="AS4313" s="42">
        <f t="shared" si="606"/>
        <v>2704.1060689043775</v>
      </c>
      <c r="AT4313" s="101">
        <f t="shared" si="607"/>
        <v>0</v>
      </c>
      <c r="AU4313" s="42">
        <f t="shared" si="608"/>
        <v>2704.1060689043775</v>
      </c>
      <c r="AV4313" s="42">
        <f t="shared" si="609"/>
        <v>4187.6871526842542</v>
      </c>
      <c r="AW4313" s="102">
        <f t="shared" si="610"/>
        <v>431</v>
      </c>
      <c r="AX4313" s="43">
        <f t="shared" si="603"/>
        <v>0.75</v>
      </c>
      <c r="AY4313" s="43" t="str">
        <f t="shared" si="611"/>
        <v>UTGS</v>
      </c>
    </row>
    <row r="4314" spans="1:51" hidden="1" x14ac:dyDescent="0.2">
      <c r="A4314" s="38">
        <v>4307</v>
      </c>
      <c r="B4314" t="s">
        <v>5806</v>
      </c>
      <c r="C4314" t="s">
        <v>289</v>
      </c>
      <c r="D4314">
        <v>1847</v>
      </c>
      <c r="E4314" t="s">
        <v>1249</v>
      </c>
      <c r="F4314">
        <v>2</v>
      </c>
      <c r="G4314" t="str">
        <f>LOOKUP(F4314,{0,6,45},{"F","L","H"})</f>
        <v>F</v>
      </c>
      <c r="H4314" t="s">
        <v>5709</v>
      </c>
      <c r="I4314" s="43" t="str">
        <f>IFERROR(VLOOKUP(#REF!,#REF!,2,FALSE),"No")</f>
        <v>No</v>
      </c>
      <c r="J4314" s="139">
        <v>1.25</v>
      </c>
      <c r="K4314" s="148">
        <v>136</v>
      </c>
      <c r="L4314" s="148"/>
      <c r="M4314" s="148"/>
      <c r="N4314" s="148"/>
      <c r="O4314" s="148"/>
      <c r="P4314" s="148"/>
      <c r="Q4314" s="148"/>
      <c r="R4314" s="148"/>
      <c r="S4314" s="148"/>
      <c r="T4314" s="148"/>
      <c r="U4314" s="148"/>
      <c r="V4314" s="148"/>
      <c r="W4314" s="148"/>
      <c r="X4314" s="139">
        <v>4</v>
      </c>
      <c r="Y4314" s="148">
        <v>70.010000000000005</v>
      </c>
      <c r="Z4314" s="148">
        <v>6</v>
      </c>
      <c r="AA4314" s="148">
        <v>929.99</v>
      </c>
      <c r="AB4314" s="148"/>
      <c r="AC4314" s="148"/>
      <c r="AD4314" s="148"/>
      <c r="AE4314" s="148"/>
      <c r="AF4314" s="148"/>
      <c r="AG4314" s="148"/>
      <c r="AH4314" s="148"/>
      <c r="AI4314" s="148"/>
      <c r="AJ4314" s="148"/>
      <c r="AK4314" s="148"/>
      <c r="AL4314" s="139">
        <v>0</v>
      </c>
      <c r="AM4314" s="139">
        <v>0</v>
      </c>
      <c r="AN4314" s="148">
        <f t="shared" si="604"/>
        <v>1000</v>
      </c>
      <c r="AO4314" s="148">
        <f t="shared" si="605"/>
        <v>136</v>
      </c>
      <c r="AP4314" s="148">
        <v>3</v>
      </c>
      <c r="AQ4314" s="140">
        <v>4</v>
      </c>
      <c r="AS4314" s="42">
        <f t="shared" si="606"/>
        <v>10133.832985023699</v>
      </c>
      <c r="AT4314" s="101">
        <f t="shared" si="607"/>
        <v>0</v>
      </c>
      <c r="AU4314" s="42">
        <f t="shared" si="608"/>
        <v>10133.832985023699</v>
      </c>
      <c r="AV4314" s="42">
        <f t="shared" si="609"/>
        <v>14651.56455536851</v>
      </c>
      <c r="AW4314" s="102">
        <f t="shared" si="610"/>
        <v>2169</v>
      </c>
      <c r="AX4314" s="43">
        <f t="shared" si="603"/>
        <v>1.25</v>
      </c>
      <c r="AY4314" s="43" t="str">
        <f t="shared" si="611"/>
        <v>UTGS</v>
      </c>
    </row>
    <row r="4315" spans="1:51" hidden="1" x14ac:dyDescent="0.2">
      <c r="A4315" s="38">
        <v>4308</v>
      </c>
      <c r="B4315" t="s">
        <v>5806</v>
      </c>
      <c r="C4315" t="s">
        <v>292</v>
      </c>
      <c r="D4315">
        <v>3897</v>
      </c>
      <c r="E4315" t="s">
        <v>217</v>
      </c>
      <c r="F4315">
        <v>2</v>
      </c>
      <c r="G4315" t="str">
        <f>LOOKUP(F4315,{0,6,45},{"F","L","H"})</f>
        <v>F</v>
      </c>
      <c r="H4315" t="s">
        <v>2009</v>
      </c>
      <c r="I4315" s="43" t="str">
        <f>IFERROR(VLOOKUP(#REF!,#REF!,2,FALSE),"No")</f>
        <v>No</v>
      </c>
      <c r="J4315" s="139">
        <v>1.25</v>
      </c>
      <c r="K4315" s="148">
        <v>124</v>
      </c>
      <c r="L4315" s="148"/>
      <c r="M4315" s="148"/>
      <c r="N4315" s="148"/>
      <c r="O4315" s="148"/>
      <c r="P4315" s="148"/>
      <c r="Q4315" s="148"/>
      <c r="R4315" s="148"/>
      <c r="S4315" s="148"/>
      <c r="T4315" s="148"/>
      <c r="U4315" s="148"/>
      <c r="V4315" s="148"/>
      <c r="W4315" s="148"/>
      <c r="X4315" s="139">
        <v>2</v>
      </c>
      <c r="Y4315" s="148">
        <v>1000</v>
      </c>
      <c r="Z4315" s="149"/>
      <c r="AA4315" s="148"/>
      <c r="AB4315" s="148"/>
      <c r="AC4315" s="148"/>
      <c r="AD4315" s="148"/>
      <c r="AE4315" s="148"/>
      <c r="AF4315" s="148"/>
      <c r="AG4315" s="148"/>
      <c r="AH4315" s="148"/>
      <c r="AI4315" s="148"/>
      <c r="AJ4315" s="148"/>
      <c r="AK4315" s="148"/>
      <c r="AL4315" s="139">
        <v>0</v>
      </c>
      <c r="AM4315" s="139">
        <v>0</v>
      </c>
      <c r="AN4315" s="148">
        <f t="shared" si="604"/>
        <v>1000</v>
      </c>
      <c r="AO4315" s="148">
        <f t="shared" si="605"/>
        <v>124</v>
      </c>
      <c r="AP4315" s="148">
        <v>7</v>
      </c>
      <c r="AQ4315" s="140">
        <v>8</v>
      </c>
      <c r="AS4315" s="42">
        <f t="shared" si="606"/>
        <v>9239.6712510510188</v>
      </c>
      <c r="AT4315" s="101">
        <f t="shared" si="607"/>
        <v>0</v>
      </c>
      <c r="AU4315" s="42">
        <f t="shared" si="608"/>
        <v>9239.6712510510188</v>
      </c>
      <c r="AV4315" s="42">
        <f t="shared" si="609"/>
        <v>4063.870215184254</v>
      </c>
      <c r="AW4315" s="102">
        <f t="shared" si="610"/>
        <v>2145.6666666666665</v>
      </c>
      <c r="AX4315" s="43">
        <f t="shared" si="603"/>
        <v>1.25</v>
      </c>
      <c r="AY4315" s="43" t="str">
        <f t="shared" si="611"/>
        <v>UTFS</v>
      </c>
    </row>
    <row r="4316" spans="1:51" hidden="1" x14ac:dyDescent="0.2">
      <c r="A4316" s="38">
        <v>4309</v>
      </c>
      <c r="B4316" t="s">
        <v>5806</v>
      </c>
      <c r="C4316" t="s">
        <v>289</v>
      </c>
      <c r="D4316">
        <v>17800</v>
      </c>
      <c r="E4316" t="s">
        <v>197</v>
      </c>
      <c r="F4316">
        <v>2</v>
      </c>
      <c r="G4316" t="str">
        <f>LOOKUP(F4316,{0,6,45},{"F","L","H"})</f>
        <v>F</v>
      </c>
      <c r="H4316" t="s">
        <v>1825</v>
      </c>
      <c r="I4316" s="43" t="str">
        <f>IFERROR(VLOOKUP(#REF!,#REF!,2,FALSE),"No")</f>
        <v>No</v>
      </c>
      <c r="J4316" s="139">
        <v>4</v>
      </c>
      <c r="K4316" s="148">
        <v>160</v>
      </c>
      <c r="L4316" s="148"/>
      <c r="M4316" s="148"/>
      <c r="N4316" s="148"/>
      <c r="O4316" s="148"/>
      <c r="P4316" s="148"/>
      <c r="Q4316" s="148"/>
      <c r="R4316" s="148"/>
      <c r="S4316" s="148"/>
      <c r="T4316" s="148"/>
      <c r="U4316" s="148"/>
      <c r="V4316" s="148"/>
      <c r="W4316" s="148"/>
      <c r="X4316" s="139">
        <v>2</v>
      </c>
      <c r="Y4316" s="148">
        <v>24.36</v>
      </c>
      <c r="Z4316" s="148">
        <v>4</v>
      </c>
      <c r="AA4316" s="148">
        <v>975.64</v>
      </c>
      <c r="AB4316" s="148"/>
      <c r="AC4316" s="148"/>
      <c r="AD4316" s="148"/>
      <c r="AE4316" s="148"/>
      <c r="AF4316" s="148"/>
      <c r="AG4316" s="148"/>
      <c r="AH4316" s="148"/>
      <c r="AI4316" s="148"/>
      <c r="AJ4316" s="148"/>
      <c r="AK4316" s="148"/>
      <c r="AL4316" s="139">
        <v>0</v>
      </c>
      <c r="AM4316" s="139">
        <v>0</v>
      </c>
      <c r="AN4316" s="148">
        <f t="shared" si="604"/>
        <v>1000</v>
      </c>
      <c r="AO4316" s="148">
        <f t="shared" si="605"/>
        <v>160</v>
      </c>
      <c r="AP4316" s="148">
        <v>1</v>
      </c>
      <c r="AQ4316" s="140">
        <v>2</v>
      </c>
      <c r="AS4316" s="42">
        <f t="shared" si="606"/>
        <v>12246.956452969058</v>
      </c>
      <c r="AT4316" s="101">
        <f t="shared" si="607"/>
        <v>0</v>
      </c>
      <c r="AU4316" s="42">
        <f t="shared" si="608"/>
        <v>12246.956452969058</v>
      </c>
      <c r="AV4316" s="42">
        <f t="shared" si="609"/>
        <v>19753.150260737017</v>
      </c>
      <c r="AW4316" s="102">
        <f t="shared" si="610"/>
        <v>15242</v>
      </c>
      <c r="AX4316" s="43">
        <f t="shared" si="603"/>
        <v>4</v>
      </c>
      <c r="AY4316" s="43" t="str">
        <f t="shared" si="611"/>
        <v>UTGS</v>
      </c>
    </row>
    <row r="4317" spans="1:51" hidden="1" x14ac:dyDescent="0.2">
      <c r="A4317" s="38">
        <v>4310</v>
      </c>
      <c r="B4317" t="s">
        <v>362</v>
      </c>
      <c r="C4317" t="s">
        <v>289</v>
      </c>
      <c r="D4317">
        <v>320</v>
      </c>
      <c r="E4317" t="s">
        <v>1245</v>
      </c>
      <c r="F4317">
        <v>0.25</v>
      </c>
      <c r="G4317" t="str">
        <f>LOOKUP(F4317,{0,6,45},{"F","L","H"})</f>
        <v>F</v>
      </c>
      <c r="H4317" t="s">
        <v>5710</v>
      </c>
      <c r="I4317" s="43" t="str">
        <f>IFERROR(VLOOKUP(#REF!,#REF!,2,FALSE),"No")</f>
        <v>No</v>
      </c>
      <c r="J4317" s="139">
        <v>0.75</v>
      </c>
      <c r="K4317" s="148">
        <v>164</v>
      </c>
      <c r="L4317" s="148"/>
      <c r="M4317" s="148"/>
      <c r="N4317" s="148"/>
      <c r="O4317" s="148"/>
      <c r="P4317" s="148"/>
      <c r="Q4317" s="148"/>
      <c r="R4317" s="148"/>
      <c r="S4317" s="148"/>
      <c r="T4317" s="148"/>
      <c r="U4317" s="148"/>
      <c r="V4317" s="148"/>
      <c r="W4317" s="148"/>
      <c r="X4317" s="139">
        <v>2</v>
      </c>
      <c r="Y4317" s="148">
        <v>1000</v>
      </c>
      <c r="Z4317" s="149"/>
      <c r="AA4317" s="148"/>
      <c r="AB4317" s="148"/>
      <c r="AC4317" s="148"/>
      <c r="AD4317" s="148"/>
      <c r="AE4317" s="148"/>
      <c r="AF4317" s="148"/>
      <c r="AG4317" s="148"/>
      <c r="AH4317" s="148"/>
      <c r="AI4317" s="148"/>
      <c r="AJ4317" s="148"/>
      <c r="AK4317" s="148"/>
      <c r="AL4317" s="139">
        <v>0</v>
      </c>
      <c r="AM4317" s="139">
        <v>0</v>
      </c>
      <c r="AN4317" s="148">
        <f t="shared" si="604"/>
        <v>1000</v>
      </c>
      <c r="AO4317" s="148">
        <f t="shared" si="605"/>
        <v>164</v>
      </c>
      <c r="AP4317" s="148">
        <v>6</v>
      </c>
      <c r="AQ4317" s="140">
        <v>6</v>
      </c>
      <c r="AS4317" s="42">
        <f t="shared" si="606"/>
        <v>10558.890364293284</v>
      </c>
      <c r="AT4317" s="101">
        <f t="shared" si="607"/>
        <v>0</v>
      </c>
      <c r="AU4317" s="42">
        <f t="shared" si="608"/>
        <v>10558.890364293284</v>
      </c>
      <c r="AV4317" s="42">
        <f t="shared" si="609"/>
        <v>5418.493620245672</v>
      </c>
      <c r="AW4317" s="102">
        <f t="shared" si="610"/>
        <v>431</v>
      </c>
      <c r="AX4317" s="43">
        <f t="shared" si="603"/>
        <v>0.75</v>
      </c>
      <c r="AY4317" s="43" t="str">
        <f t="shared" si="611"/>
        <v>UTGS</v>
      </c>
    </row>
    <row r="4318" spans="1:51" hidden="1" x14ac:dyDescent="0.2">
      <c r="A4318" s="38">
        <v>4311</v>
      </c>
      <c r="B4318" t="s">
        <v>362</v>
      </c>
      <c r="C4318" t="s">
        <v>289</v>
      </c>
      <c r="D4318">
        <v>320</v>
      </c>
      <c r="E4318" t="s">
        <v>1246</v>
      </c>
      <c r="F4318">
        <v>0.25</v>
      </c>
      <c r="G4318" t="str">
        <f>LOOKUP(F4318,{0,6,45},{"F","L","H"})</f>
        <v>F</v>
      </c>
      <c r="H4318" t="s">
        <v>5711</v>
      </c>
      <c r="I4318" s="43" t="str">
        <f>IFERROR(VLOOKUP(#REF!,#REF!,2,FALSE),"No")</f>
        <v>No</v>
      </c>
      <c r="J4318" s="139">
        <v>0.75</v>
      </c>
      <c r="K4318" s="148">
        <v>41</v>
      </c>
      <c r="L4318" s="148">
        <v>1.25</v>
      </c>
      <c r="M4318" s="148">
        <v>1</v>
      </c>
      <c r="N4318" s="148"/>
      <c r="O4318" s="148"/>
      <c r="P4318" s="148"/>
      <c r="Q4318" s="148"/>
      <c r="R4318" s="148"/>
      <c r="S4318" s="148"/>
      <c r="T4318" s="148"/>
      <c r="U4318" s="148"/>
      <c r="V4318" s="148"/>
      <c r="W4318" s="148"/>
      <c r="X4318" s="139">
        <v>1.25</v>
      </c>
      <c r="Y4318" s="148">
        <v>195.26</v>
      </c>
      <c r="Z4318" s="148">
        <v>2</v>
      </c>
      <c r="AA4318" s="148">
        <v>804.74</v>
      </c>
      <c r="AB4318" s="148"/>
      <c r="AC4318" s="148"/>
      <c r="AD4318" s="148"/>
      <c r="AE4318" s="148"/>
      <c r="AF4318" s="148"/>
      <c r="AG4318" s="148"/>
      <c r="AH4318" s="148"/>
      <c r="AI4318" s="148"/>
      <c r="AJ4318" s="148"/>
      <c r="AK4318" s="148"/>
      <c r="AL4318" s="139">
        <v>0</v>
      </c>
      <c r="AM4318" s="139">
        <v>0</v>
      </c>
      <c r="AN4318" s="148">
        <f t="shared" si="604"/>
        <v>1000</v>
      </c>
      <c r="AO4318" s="148">
        <f t="shared" si="605"/>
        <v>42</v>
      </c>
      <c r="AP4318" s="148">
        <v>9</v>
      </c>
      <c r="AQ4318" s="140">
        <v>9</v>
      </c>
      <c r="AS4318" s="42">
        <f t="shared" si="606"/>
        <v>2714.2360689043776</v>
      </c>
      <c r="AT4318" s="101">
        <f t="shared" si="607"/>
        <v>0</v>
      </c>
      <c r="AU4318" s="42">
        <f t="shared" si="608"/>
        <v>2714.2360689043776</v>
      </c>
      <c r="AV4318" s="42">
        <f t="shared" si="609"/>
        <v>3627.5159690526702</v>
      </c>
      <c r="AW4318" s="102">
        <f t="shared" si="610"/>
        <v>431</v>
      </c>
      <c r="AX4318" s="43">
        <f t="shared" si="603"/>
        <v>0.75</v>
      </c>
      <c r="AY4318" s="43" t="str">
        <f t="shared" si="611"/>
        <v>UTGS</v>
      </c>
    </row>
    <row r="4319" spans="1:51" hidden="1" x14ac:dyDescent="0.2">
      <c r="A4319" s="38">
        <v>4312</v>
      </c>
      <c r="B4319" t="s">
        <v>5806</v>
      </c>
      <c r="C4319" t="s">
        <v>5746</v>
      </c>
      <c r="D4319">
        <v>7800</v>
      </c>
      <c r="E4319" t="s">
        <v>212</v>
      </c>
      <c r="F4319">
        <v>2</v>
      </c>
      <c r="G4319" t="str">
        <f>LOOKUP(F4319,{0,6,45},{"F","L","H"})</f>
        <v>F</v>
      </c>
      <c r="H4319" t="s">
        <v>1910</v>
      </c>
      <c r="I4319" s="43" t="str">
        <f>IFERROR(VLOOKUP(#REF!,#REF!,2,FALSE),"No")</f>
        <v>No</v>
      </c>
      <c r="J4319" s="139">
        <v>2</v>
      </c>
      <c r="K4319" s="148">
        <v>36</v>
      </c>
      <c r="L4319" s="148"/>
      <c r="M4319" s="148"/>
      <c r="N4319" s="148"/>
      <c r="O4319" s="148"/>
      <c r="P4319" s="148"/>
      <c r="Q4319" s="148"/>
      <c r="R4319" s="148"/>
      <c r="S4319" s="148"/>
      <c r="T4319" s="148"/>
      <c r="U4319" s="148"/>
      <c r="V4319" s="148"/>
      <c r="W4319" s="148"/>
      <c r="X4319" s="139">
        <v>2</v>
      </c>
      <c r="Y4319" s="148">
        <v>106.76</v>
      </c>
      <c r="Z4319" s="148">
        <v>4</v>
      </c>
      <c r="AA4319" s="148">
        <v>767</v>
      </c>
      <c r="AB4319" s="148">
        <v>6</v>
      </c>
      <c r="AC4319" s="148">
        <v>126.24</v>
      </c>
      <c r="AD4319" s="148"/>
      <c r="AE4319" s="148"/>
      <c r="AF4319" s="148"/>
      <c r="AG4319" s="148"/>
      <c r="AH4319" s="148"/>
      <c r="AI4319" s="148"/>
      <c r="AJ4319" s="148"/>
      <c r="AK4319" s="148"/>
      <c r="AL4319" s="139">
        <v>0</v>
      </c>
      <c r="AM4319" s="139">
        <v>0</v>
      </c>
      <c r="AN4319" s="148">
        <f t="shared" si="604"/>
        <v>1000</v>
      </c>
      <c r="AO4319" s="148">
        <f t="shared" si="605"/>
        <v>36</v>
      </c>
      <c r="AP4319" s="148">
        <v>3</v>
      </c>
      <c r="AQ4319" s="140">
        <v>8</v>
      </c>
      <c r="AS4319" s="42">
        <f t="shared" si="606"/>
        <v>2627.4052019180376</v>
      </c>
      <c r="AT4319" s="101">
        <f t="shared" si="607"/>
        <v>0</v>
      </c>
      <c r="AU4319" s="42">
        <f t="shared" si="608"/>
        <v>2627.4052019180376</v>
      </c>
      <c r="AV4319" s="42">
        <f t="shared" si="609"/>
        <v>5185.559565184255</v>
      </c>
      <c r="AW4319" s="102">
        <f t="shared" si="610"/>
        <v>5118</v>
      </c>
      <c r="AX4319" s="43">
        <f t="shared" si="603"/>
        <v>2</v>
      </c>
      <c r="AY4319" s="43" t="str">
        <f t="shared" si="611"/>
        <v>UTTSS</v>
      </c>
    </row>
    <row r="4320" spans="1:51" hidden="1" x14ac:dyDescent="0.2">
      <c r="A4320" s="38">
        <v>4313</v>
      </c>
      <c r="B4320" t="s">
        <v>362</v>
      </c>
      <c r="C4320" t="s">
        <v>289</v>
      </c>
      <c r="D4320">
        <v>320</v>
      </c>
      <c r="E4320" t="s">
        <v>1245</v>
      </c>
      <c r="F4320">
        <v>0.25</v>
      </c>
      <c r="G4320" t="str">
        <f>LOOKUP(F4320,{0,6,45},{"F","L","H"})</f>
        <v>F</v>
      </c>
      <c r="H4320" t="s">
        <v>5712</v>
      </c>
      <c r="I4320" s="43" t="str">
        <f>IFERROR(VLOOKUP(#REF!,#REF!,2,FALSE),"No")</f>
        <v>No</v>
      </c>
      <c r="J4320" s="139">
        <v>0.75</v>
      </c>
      <c r="K4320" s="148">
        <v>25</v>
      </c>
      <c r="L4320" s="148"/>
      <c r="M4320" s="148"/>
      <c r="N4320" s="148"/>
      <c r="O4320" s="148"/>
      <c r="P4320" s="148"/>
      <c r="Q4320" s="148"/>
      <c r="R4320" s="148"/>
      <c r="S4320" s="148"/>
      <c r="T4320" s="148"/>
      <c r="U4320" s="148"/>
      <c r="V4320" s="148"/>
      <c r="W4320" s="148"/>
      <c r="X4320" s="139">
        <v>1.25</v>
      </c>
      <c r="Y4320" s="148">
        <v>119.34</v>
      </c>
      <c r="Z4320" s="148">
        <v>2</v>
      </c>
      <c r="AA4320" s="148">
        <v>880.66</v>
      </c>
      <c r="AB4320" s="148"/>
      <c r="AC4320" s="148"/>
      <c r="AD4320" s="148"/>
      <c r="AE4320" s="148"/>
      <c r="AF4320" s="148"/>
      <c r="AG4320" s="148"/>
      <c r="AH4320" s="148"/>
      <c r="AI4320" s="148"/>
      <c r="AJ4320" s="148"/>
      <c r="AK4320" s="148"/>
      <c r="AL4320" s="139">
        <v>0</v>
      </c>
      <c r="AM4320" s="139">
        <v>0</v>
      </c>
      <c r="AN4320" s="148">
        <f t="shared" si="604"/>
        <v>1000</v>
      </c>
      <c r="AO4320" s="148">
        <f t="shared" si="605"/>
        <v>25</v>
      </c>
      <c r="AP4320" s="148">
        <v>6</v>
      </c>
      <c r="AQ4320" s="140">
        <v>6</v>
      </c>
      <c r="AS4320" s="42">
        <f t="shared" si="606"/>
        <v>1609.5869457764152</v>
      </c>
      <c r="AT4320" s="101">
        <f t="shared" si="607"/>
        <v>0</v>
      </c>
      <c r="AU4320" s="42">
        <f t="shared" si="608"/>
        <v>1609.5869457764152</v>
      </c>
      <c r="AV4320" s="42">
        <f t="shared" si="609"/>
        <v>5432.4166202456718</v>
      </c>
      <c r="AW4320" s="102">
        <f t="shared" si="610"/>
        <v>431</v>
      </c>
      <c r="AX4320" s="43">
        <f t="shared" si="603"/>
        <v>0.75</v>
      </c>
      <c r="AY4320" s="43" t="str">
        <f t="shared" si="611"/>
        <v>UTGS</v>
      </c>
    </row>
    <row r="4321" spans="1:51" hidden="1" x14ac:dyDescent="0.2">
      <c r="A4321" s="38">
        <v>4314</v>
      </c>
      <c r="B4321" t="s">
        <v>5807</v>
      </c>
      <c r="C4321" t="s">
        <v>5746</v>
      </c>
      <c r="D4321">
        <v>9200</v>
      </c>
      <c r="E4321" t="s">
        <v>212</v>
      </c>
      <c r="F4321">
        <v>5</v>
      </c>
      <c r="G4321" t="str">
        <f>LOOKUP(F4321,{0,6,45},{"F","L","H"})</f>
        <v>F</v>
      </c>
      <c r="H4321" t="s">
        <v>1826</v>
      </c>
      <c r="I4321" s="43" t="str">
        <f>IFERROR(VLOOKUP(#REF!,#REF!,2,FALSE),"No")</f>
        <v>No</v>
      </c>
      <c r="J4321" s="139">
        <v>2</v>
      </c>
      <c r="K4321" s="148">
        <v>334</v>
      </c>
      <c r="L4321" s="148">
        <v>4</v>
      </c>
      <c r="M4321" s="148">
        <v>1</v>
      </c>
      <c r="N4321" s="148"/>
      <c r="O4321" s="148"/>
      <c r="P4321" s="148"/>
      <c r="Q4321" s="148"/>
      <c r="R4321" s="148"/>
      <c r="S4321" s="148"/>
      <c r="T4321" s="148"/>
      <c r="U4321" s="148"/>
      <c r="V4321" s="148"/>
      <c r="W4321" s="148"/>
      <c r="X4321" s="139">
        <v>4</v>
      </c>
      <c r="Y4321" s="148">
        <v>1000</v>
      </c>
      <c r="Z4321" s="149"/>
      <c r="AA4321" s="148"/>
      <c r="AB4321" s="148"/>
      <c r="AC4321" s="148"/>
      <c r="AD4321" s="148"/>
      <c r="AE4321" s="148"/>
      <c r="AF4321" s="148"/>
      <c r="AG4321" s="148"/>
      <c r="AH4321" s="148"/>
      <c r="AI4321" s="148"/>
      <c r="AJ4321" s="148"/>
      <c r="AK4321" s="148"/>
      <c r="AL4321" s="139">
        <v>0</v>
      </c>
      <c r="AM4321" s="139">
        <v>0</v>
      </c>
      <c r="AN4321" s="148">
        <f t="shared" si="604"/>
        <v>1000</v>
      </c>
      <c r="AO4321" s="148">
        <f t="shared" si="605"/>
        <v>335</v>
      </c>
      <c r="AP4321" s="148">
        <v>1</v>
      </c>
      <c r="AQ4321" s="140">
        <v>1</v>
      </c>
      <c r="AS4321" s="42">
        <f t="shared" si="606"/>
        <v>24453.025073403962</v>
      </c>
      <c r="AT4321" s="101">
        <f t="shared" si="607"/>
        <v>0</v>
      </c>
      <c r="AU4321" s="42">
        <f t="shared" si="608"/>
        <v>24453.025073403962</v>
      </c>
      <c r="AV4321" s="42">
        <f t="shared" si="609"/>
        <v>39680.961721474036</v>
      </c>
      <c r="AW4321" s="102">
        <f t="shared" si="610"/>
        <v>5118</v>
      </c>
      <c r="AX4321" s="43">
        <f t="shared" si="603"/>
        <v>2</v>
      </c>
      <c r="AY4321" s="43" t="str">
        <f t="shared" si="611"/>
        <v>UTTSS</v>
      </c>
    </row>
    <row r="4322" spans="1:51" hidden="1" x14ac:dyDescent="0.2">
      <c r="A4322" s="38">
        <v>4315</v>
      </c>
      <c r="B4322" t="s">
        <v>362</v>
      </c>
      <c r="C4322" t="s">
        <v>289</v>
      </c>
      <c r="D4322">
        <v>320</v>
      </c>
      <c r="E4322" t="s">
        <v>1245</v>
      </c>
      <c r="F4322">
        <v>0.25</v>
      </c>
      <c r="G4322" t="str">
        <f>LOOKUP(F4322,{0,6,45},{"F","L","H"})</f>
        <v>F</v>
      </c>
      <c r="H4322" t="s">
        <v>5714</v>
      </c>
      <c r="I4322" s="43" t="str">
        <f>IFERROR(VLOOKUP(#REF!,#REF!,2,FALSE),"No")</f>
        <v>No</v>
      </c>
      <c r="J4322" s="139">
        <v>0.75</v>
      </c>
      <c r="K4322" s="148">
        <v>39</v>
      </c>
      <c r="L4322" s="148"/>
      <c r="M4322" s="148"/>
      <c r="N4322" s="148"/>
      <c r="O4322" s="148"/>
      <c r="P4322" s="148"/>
      <c r="Q4322" s="148"/>
      <c r="R4322" s="148"/>
      <c r="S4322" s="148"/>
      <c r="T4322" s="148"/>
      <c r="U4322" s="148"/>
      <c r="V4322" s="148"/>
      <c r="W4322" s="148"/>
      <c r="X4322" s="139">
        <v>2</v>
      </c>
      <c r="Y4322" s="148">
        <v>1000</v>
      </c>
      <c r="Z4322" s="148"/>
      <c r="AA4322" s="148"/>
      <c r="AB4322" s="148"/>
      <c r="AC4322" s="148"/>
      <c r="AD4322" s="148"/>
      <c r="AE4322" s="148"/>
      <c r="AF4322" s="148"/>
      <c r="AG4322" s="148"/>
      <c r="AH4322" s="148"/>
      <c r="AI4322" s="148"/>
      <c r="AJ4322" s="148"/>
      <c r="AK4322" s="148"/>
      <c r="AL4322" s="139">
        <v>0</v>
      </c>
      <c r="AM4322" s="139">
        <v>0</v>
      </c>
      <c r="AN4322" s="148">
        <f t="shared" si="604"/>
        <v>1000</v>
      </c>
      <c r="AO4322" s="148">
        <f t="shared" si="605"/>
        <v>39</v>
      </c>
      <c r="AP4322" s="148">
        <v>21</v>
      </c>
      <c r="AQ4322" s="140">
        <v>21</v>
      </c>
      <c r="AS4322" s="42">
        <f t="shared" si="606"/>
        <v>2510.9556354112078</v>
      </c>
      <c r="AT4322" s="101">
        <f t="shared" si="607"/>
        <v>0</v>
      </c>
      <c r="AU4322" s="42">
        <f t="shared" si="608"/>
        <v>2510.9556354112078</v>
      </c>
      <c r="AV4322" s="42">
        <f t="shared" si="609"/>
        <v>1548.1410343559062</v>
      </c>
      <c r="AW4322" s="102">
        <f t="shared" si="610"/>
        <v>431</v>
      </c>
      <c r="AX4322" s="43">
        <f t="shared" si="603"/>
        <v>0.75</v>
      </c>
      <c r="AY4322" s="43" t="str">
        <f t="shared" si="611"/>
        <v>UTGS</v>
      </c>
    </row>
    <row r="4323" spans="1:51" hidden="1" x14ac:dyDescent="0.2">
      <c r="A4323" s="38">
        <v>4316</v>
      </c>
      <c r="B4323" t="s">
        <v>5806</v>
      </c>
      <c r="C4323" t="s">
        <v>292</v>
      </c>
      <c r="D4323">
        <v>9200</v>
      </c>
      <c r="E4323" t="s">
        <v>212</v>
      </c>
      <c r="F4323">
        <v>5</v>
      </c>
      <c r="G4323" t="str">
        <f>LOOKUP(F4323,{0,6,45},{"F","L","H"})</f>
        <v>F</v>
      </c>
      <c r="H4323" t="s">
        <v>2134</v>
      </c>
      <c r="I4323" s="43" t="str">
        <f>IFERROR(VLOOKUP(#REF!,#REF!,2,FALSE),"No")</f>
        <v>No</v>
      </c>
      <c r="J4323" s="139">
        <v>4</v>
      </c>
      <c r="K4323" s="148">
        <v>189</v>
      </c>
      <c r="L4323" s="148"/>
      <c r="M4323" s="148"/>
      <c r="N4323" s="148"/>
      <c r="O4323" s="148"/>
      <c r="P4323" s="148"/>
      <c r="Q4323" s="148"/>
      <c r="R4323" s="148"/>
      <c r="S4323" s="148"/>
      <c r="T4323" s="148"/>
      <c r="U4323" s="148"/>
      <c r="V4323" s="148"/>
      <c r="W4323" s="148"/>
      <c r="X4323" s="139">
        <v>4</v>
      </c>
      <c r="Y4323" s="148">
        <v>1000</v>
      </c>
      <c r="Z4323" s="149"/>
      <c r="AA4323" s="148"/>
      <c r="AB4323" s="148"/>
      <c r="AC4323" s="148"/>
      <c r="AD4323" s="148"/>
      <c r="AE4323" s="148"/>
      <c r="AF4323" s="148"/>
      <c r="AG4323" s="148"/>
      <c r="AH4323" s="148"/>
      <c r="AI4323" s="148"/>
      <c r="AJ4323" s="148"/>
      <c r="AK4323" s="148"/>
      <c r="AL4323" s="139">
        <v>0</v>
      </c>
      <c r="AM4323" s="139">
        <v>0</v>
      </c>
      <c r="AN4323" s="148">
        <f t="shared" si="604"/>
        <v>1000</v>
      </c>
      <c r="AO4323" s="148">
        <f t="shared" si="605"/>
        <v>189</v>
      </c>
      <c r="AP4323" s="148">
        <v>5</v>
      </c>
      <c r="AQ4323" s="140">
        <v>10</v>
      </c>
      <c r="AS4323" s="42">
        <f t="shared" si="606"/>
        <v>14466.717310069698</v>
      </c>
      <c r="AT4323" s="101">
        <f t="shared" si="607"/>
        <v>0</v>
      </c>
      <c r="AU4323" s="42">
        <f t="shared" si="608"/>
        <v>14466.717310069698</v>
      </c>
      <c r="AV4323" s="42">
        <f t="shared" si="609"/>
        <v>3968.0961721474036</v>
      </c>
      <c r="AW4323" s="102">
        <f t="shared" si="610"/>
        <v>5118</v>
      </c>
      <c r="AX4323" s="43">
        <f t="shared" si="603"/>
        <v>4</v>
      </c>
      <c r="AY4323" s="43" t="str">
        <f t="shared" si="611"/>
        <v>UTFS</v>
      </c>
    </row>
    <row r="4324" spans="1:51" hidden="1" x14ac:dyDescent="0.2">
      <c r="A4324" s="38">
        <v>4317</v>
      </c>
      <c r="B4324" t="s">
        <v>362</v>
      </c>
      <c r="C4324" t="s">
        <v>289</v>
      </c>
      <c r="D4324">
        <v>550</v>
      </c>
      <c r="E4324" t="s">
        <v>1228</v>
      </c>
      <c r="F4324">
        <v>2</v>
      </c>
      <c r="G4324" t="str">
        <f>LOOKUP(F4324,{0,6,45},{"F","L","H"})</f>
        <v>F</v>
      </c>
      <c r="H4324" t="s">
        <v>5715</v>
      </c>
      <c r="I4324" s="43" t="str">
        <f>IFERROR(VLOOKUP(#REF!,#REF!,2,FALSE),"No")</f>
        <v>No</v>
      </c>
      <c r="J4324" s="139">
        <v>2</v>
      </c>
      <c r="K4324" s="148">
        <v>5</v>
      </c>
      <c r="L4324" s="148">
        <v>3</v>
      </c>
      <c r="M4324" s="148">
        <v>166.26</v>
      </c>
      <c r="N4324" s="148"/>
      <c r="O4324" s="148"/>
      <c r="P4324" s="148"/>
      <c r="Q4324" s="148"/>
      <c r="R4324" s="148"/>
      <c r="S4324" s="148"/>
      <c r="T4324" s="148"/>
      <c r="U4324" s="148"/>
      <c r="V4324" s="148"/>
      <c r="W4324" s="148"/>
      <c r="X4324" s="139">
        <v>2</v>
      </c>
      <c r="Y4324" s="148">
        <v>930.6</v>
      </c>
      <c r="Z4324" s="148">
        <v>4</v>
      </c>
      <c r="AA4324" s="148">
        <v>69.400000000000006</v>
      </c>
      <c r="AB4324" s="148"/>
      <c r="AC4324" s="148"/>
      <c r="AD4324" s="148"/>
      <c r="AE4324" s="148"/>
      <c r="AF4324" s="148"/>
      <c r="AG4324" s="148"/>
      <c r="AH4324" s="148"/>
      <c r="AI4324" s="148"/>
      <c r="AJ4324" s="148"/>
      <c r="AK4324" s="148"/>
      <c r="AL4324" s="139">
        <v>0</v>
      </c>
      <c r="AM4324" s="139">
        <v>0</v>
      </c>
      <c r="AN4324" s="148">
        <f t="shared" si="604"/>
        <v>1000</v>
      </c>
      <c r="AO4324" s="148">
        <f t="shared" si="605"/>
        <v>171.26</v>
      </c>
      <c r="AP4324" s="148">
        <v>12</v>
      </c>
      <c r="AQ4324" s="140">
        <v>191</v>
      </c>
      <c r="AS4324" s="42">
        <f t="shared" si="606"/>
        <v>12499.150413346753</v>
      </c>
      <c r="AT4324" s="101">
        <f t="shared" si="607"/>
        <v>0</v>
      </c>
      <c r="AU4324" s="42">
        <f t="shared" si="608"/>
        <v>12499.150413346753</v>
      </c>
      <c r="AV4324" s="42">
        <f t="shared" si="609"/>
        <v>172.81968440562321</v>
      </c>
      <c r="AW4324" s="102">
        <f t="shared" si="610"/>
        <v>585.0096169344007</v>
      </c>
      <c r="AX4324" s="43">
        <f t="shared" si="603"/>
        <v>2</v>
      </c>
      <c r="AY4324" s="43" t="str">
        <f t="shared" si="611"/>
        <v>UTGS</v>
      </c>
    </row>
    <row r="4325" spans="1:51" hidden="1" x14ac:dyDescent="0.2">
      <c r="A4325" s="38">
        <v>4318</v>
      </c>
      <c r="B4325" t="s">
        <v>5806</v>
      </c>
      <c r="C4325" t="s">
        <v>5746</v>
      </c>
      <c r="D4325">
        <v>14500</v>
      </c>
      <c r="E4325" t="s">
        <v>215</v>
      </c>
      <c r="F4325">
        <v>5</v>
      </c>
      <c r="G4325" t="str">
        <f>LOOKUP(F4325,{0,6,45},{"F","L","H"})</f>
        <v>F</v>
      </c>
      <c r="H4325" t="s">
        <v>1996</v>
      </c>
      <c r="I4325" s="43" t="str">
        <f>IFERROR(VLOOKUP(#REF!,#REF!,2,FALSE),"No")</f>
        <v>No</v>
      </c>
      <c r="J4325" s="139">
        <v>4</v>
      </c>
      <c r="K4325" s="148">
        <v>333</v>
      </c>
      <c r="L4325" s="148">
        <v>6</v>
      </c>
      <c r="M4325" s="148">
        <v>1</v>
      </c>
      <c r="N4325" s="148"/>
      <c r="O4325" s="148"/>
      <c r="P4325" s="148"/>
      <c r="Q4325" s="148"/>
      <c r="R4325" s="148"/>
      <c r="S4325" s="148"/>
      <c r="T4325" s="148"/>
      <c r="U4325" s="148"/>
      <c r="V4325" s="148"/>
      <c r="W4325" s="148"/>
      <c r="X4325" s="139">
        <v>6</v>
      </c>
      <c r="Y4325" s="148">
        <v>1000</v>
      </c>
      <c r="Z4325" s="149"/>
      <c r="AA4325" s="148"/>
      <c r="AB4325" s="149"/>
      <c r="AC4325" s="148"/>
      <c r="AD4325" s="148"/>
      <c r="AE4325" s="148"/>
      <c r="AF4325" s="148"/>
      <c r="AG4325" s="148"/>
      <c r="AH4325" s="148"/>
      <c r="AI4325" s="148"/>
      <c r="AJ4325" s="148"/>
      <c r="AK4325" s="148"/>
      <c r="AL4325" s="139">
        <v>0</v>
      </c>
      <c r="AM4325" s="139">
        <v>0</v>
      </c>
      <c r="AN4325" s="148">
        <f t="shared" si="604"/>
        <v>1000</v>
      </c>
      <c r="AO4325" s="148">
        <f t="shared" si="605"/>
        <v>334</v>
      </c>
      <c r="AP4325" s="148">
        <v>1</v>
      </c>
      <c r="AQ4325" s="140">
        <v>2</v>
      </c>
      <c r="AS4325" s="42">
        <f t="shared" si="606"/>
        <v>25541.498117741849</v>
      </c>
      <c r="AT4325" s="101">
        <f t="shared" si="607"/>
        <v>0</v>
      </c>
      <c r="AU4325" s="42">
        <f t="shared" si="608"/>
        <v>25541.498117741849</v>
      </c>
      <c r="AV4325" s="42">
        <f t="shared" si="609"/>
        <v>30015.480860737021</v>
      </c>
      <c r="AW4325" s="102">
        <f t="shared" si="610"/>
        <v>10791.333333333334</v>
      </c>
      <c r="AX4325" s="43">
        <f t="shared" si="603"/>
        <v>4</v>
      </c>
      <c r="AY4325" s="43" t="str">
        <f t="shared" si="611"/>
        <v>UTTSS</v>
      </c>
    </row>
    <row r="4326" spans="1:51" hidden="1" x14ac:dyDescent="0.2">
      <c r="A4326" s="38">
        <v>4319</v>
      </c>
      <c r="B4326" t="s">
        <v>362</v>
      </c>
      <c r="C4326" t="s">
        <v>289</v>
      </c>
      <c r="D4326">
        <v>320</v>
      </c>
      <c r="E4326" t="s">
        <v>1246</v>
      </c>
      <c r="F4326">
        <v>0.25</v>
      </c>
      <c r="G4326" t="str">
        <f>LOOKUP(F4326,{0,6,45},{"F","L","H"})</f>
        <v>F</v>
      </c>
      <c r="H4326" t="s">
        <v>5717</v>
      </c>
      <c r="I4326" s="43" t="str">
        <f>IFERROR(VLOOKUP(#REF!,#REF!,2,FALSE),"No")</f>
        <v>No</v>
      </c>
      <c r="J4326" s="139">
        <v>0.75</v>
      </c>
      <c r="K4326" s="148">
        <v>29</v>
      </c>
      <c r="L4326" s="148"/>
      <c r="M4326" s="148"/>
      <c r="N4326" s="148"/>
      <c r="O4326" s="148"/>
      <c r="P4326" s="148"/>
      <c r="Q4326" s="148"/>
      <c r="R4326" s="148"/>
      <c r="S4326" s="148"/>
      <c r="T4326" s="148"/>
      <c r="U4326" s="148"/>
      <c r="V4326" s="148"/>
      <c r="W4326" s="148"/>
      <c r="X4326" s="139">
        <v>2</v>
      </c>
      <c r="Y4326" s="148">
        <v>999.07</v>
      </c>
      <c r="Z4326" s="148"/>
      <c r="AA4326" s="148"/>
      <c r="AB4326" s="148"/>
      <c r="AC4326" s="148"/>
      <c r="AD4326" s="148"/>
      <c r="AE4326" s="148"/>
      <c r="AF4326" s="148"/>
      <c r="AG4326" s="148"/>
      <c r="AH4326" s="148"/>
      <c r="AI4326" s="148"/>
      <c r="AJ4326" s="148"/>
      <c r="AK4326" s="148"/>
      <c r="AL4326" s="139">
        <v>0</v>
      </c>
      <c r="AM4326" s="139">
        <v>0</v>
      </c>
      <c r="AN4326" s="148">
        <f t="shared" si="604"/>
        <v>999.07</v>
      </c>
      <c r="AO4326" s="148">
        <f t="shared" si="605"/>
        <v>29</v>
      </c>
      <c r="AP4326" s="148">
        <v>9</v>
      </c>
      <c r="AQ4326" s="140">
        <v>9</v>
      </c>
      <c r="AS4326" s="42">
        <f t="shared" si="606"/>
        <v>1867.1208571006416</v>
      </c>
      <c r="AT4326" s="101">
        <f t="shared" si="607"/>
        <v>0</v>
      </c>
      <c r="AU4326" s="42">
        <f t="shared" si="608"/>
        <v>1867.1208571006416</v>
      </c>
      <c r="AV4326" s="42">
        <f t="shared" si="609"/>
        <v>3608.9696141192294</v>
      </c>
      <c r="AW4326" s="102">
        <f t="shared" si="610"/>
        <v>431</v>
      </c>
      <c r="AX4326" s="43">
        <f t="shared" si="603"/>
        <v>0.75</v>
      </c>
      <c r="AY4326" s="43" t="str">
        <f t="shared" si="611"/>
        <v>UTGS</v>
      </c>
    </row>
    <row r="4327" spans="1:51" hidden="1" x14ac:dyDescent="0.2">
      <c r="A4327" s="38">
        <v>4320</v>
      </c>
      <c r="B4327" t="s">
        <v>5806</v>
      </c>
      <c r="C4327" t="s">
        <v>5746</v>
      </c>
      <c r="D4327">
        <v>7800</v>
      </c>
      <c r="E4327" t="s">
        <v>212</v>
      </c>
      <c r="F4327">
        <v>2</v>
      </c>
      <c r="G4327" t="str">
        <f>LOOKUP(F4327,{0,6,45},{"F","L","H"})</f>
        <v>F</v>
      </c>
      <c r="H4327" t="s">
        <v>1973</v>
      </c>
      <c r="I4327" s="43" t="str">
        <f>IFERROR(VLOOKUP(#REF!,#REF!,2,FALSE),"No")</f>
        <v>No</v>
      </c>
      <c r="J4327" s="139">
        <v>2</v>
      </c>
      <c r="K4327" s="148">
        <v>61</v>
      </c>
      <c r="L4327" s="148"/>
      <c r="M4327" s="148"/>
      <c r="N4327" s="148"/>
      <c r="O4327" s="148"/>
      <c r="P4327" s="148"/>
      <c r="Q4327" s="148"/>
      <c r="R4327" s="148"/>
      <c r="S4327" s="148"/>
      <c r="T4327" s="148"/>
      <c r="U4327" s="148"/>
      <c r="V4327" s="148"/>
      <c r="W4327" s="148"/>
      <c r="X4327" s="139">
        <v>4</v>
      </c>
      <c r="Y4327" s="148">
        <v>463.14</v>
      </c>
      <c r="Z4327" s="148">
        <v>6</v>
      </c>
      <c r="AA4327" s="148">
        <v>3</v>
      </c>
      <c r="AB4327" s="148">
        <v>8</v>
      </c>
      <c r="AC4327" s="148">
        <v>533.86</v>
      </c>
      <c r="AD4327" s="148"/>
      <c r="AE4327" s="148"/>
      <c r="AF4327" s="148"/>
      <c r="AG4327" s="148"/>
      <c r="AH4327" s="148"/>
      <c r="AI4327" s="148"/>
      <c r="AJ4327" s="148"/>
      <c r="AK4327" s="148"/>
      <c r="AL4327" s="139">
        <v>0</v>
      </c>
      <c r="AM4327" s="139">
        <v>0</v>
      </c>
      <c r="AN4327" s="148">
        <f t="shared" si="604"/>
        <v>1000</v>
      </c>
      <c r="AO4327" s="148">
        <f t="shared" si="605"/>
        <v>61</v>
      </c>
      <c r="AP4327" s="148">
        <v>2</v>
      </c>
      <c r="AQ4327" s="140">
        <v>3</v>
      </c>
      <c r="AS4327" s="42">
        <f t="shared" si="606"/>
        <v>4451.9921476944528</v>
      </c>
      <c r="AT4327" s="101">
        <f t="shared" si="607"/>
        <v>0</v>
      </c>
      <c r="AU4327" s="42">
        <f t="shared" si="608"/>
        <v>4451.9921476944528</v>
      </c>
      <c r="AV4327" s="42">
        <f t="shared" si="609"/>
        <v>19150.049307158013</v>
      </c>
      <c r="AW4327" s="102">
        <f t="shared" si="610"/>
        <v>5118</v>
      </c>
      <c r="AX4327" s="43">
        <f t="shared" si="603"/>
        <v>2</v>
      </c>
      <c r="AY4327" s="43" t="str">
        <f t="shared" si="611"/>
        <v>UTTSS</v>
      </c>
    </row>
    <row r="4328" spans="1:51" hidden="1" x14ac:dyDescent="0.2">
      <c r="A4328" s="38">
        <v>4321</v>
      </c>
      <c r="B4328" t="s">
        <v>362</v>
      </c>
      <c r="C4328" t="s">
        <v>289</v>
      </c>
      <c r="D4328">
        <v>320</v>
      </c>
      <c r="E4328" t="s">
        <v>1246</v>
      </c>
      <c r="F4328">
        <v>0.25</v>
      </c>
      <c r="G4328" t="str">
        <f>LOOKUP(F4328,{0,6,45},{"F","L","H"})</f>
        <v>F</v>
      </c>
      <c r="H4328" t="s">
        <v>5719</v>
      </c>
      <c r="I4328" s="43" t="str">
        <f>IFERROR(VLOOKUP(#REF!,#REF!,2,FALSE),"No")</f>
        <v>No</v>
      </c>
      <c r="J4328" s="139">
        <v>0.75</v>
      </c>
      <c r="K4328" s="148">
        <v>45</v>
      </c>
      <c r="L4328" s="148"/>
      <c r="M4328" s="148"/>
      <c r="N4328" s="148"/>
      <c r="O4328" s="148"/>
      <c r="P4328" s="148"/>
      <c r="Q4328" s="148"/>
      <c r="R4328" s="148"/>
      <c r="S4328" s="148"/>
      <c r="T4328" s="148"/>
      <c r="U4328" s="148"/>
      <c r="V4328" s="148"/>
      <c r="W4328" s="148"/>
      <c r="X4328" s="139">
        <v>2</v>
      </c>
      <c r="Y4328" s="148">
        <v>1000</v>
      </c>
      <c r="Z4328" s="149"/>
      <c r="AA4328" s="148"/>
      <c r="AB4328" s="148"/>
      <c r="AC4328" s="148"/>
      <c r="AD4328" s="148"/>
      <c r="AE4328" s="148"/>
      <c r="AF4328" s="148"/>
      <c r="AG4328" s="148"/>
      <c r="AH4328" s="148"/>
      <c r="AI4328" s="148"/>
      <c r="AJ4328" s="148"/>
      <c r="AK4328" s="148"/>
      <c r="AL4328" s="139">
        <v>0</v>
      </c>
      <c r="AM4328" s="139">
        <v>0</v>
      </c>
      <c r="AN4328" s="148">
        <f t="shared" si="604"/>
        <v>1000</v>
      </c>
      <c r="AO4328" s="148">
        <f t="shared" si="605"/>
        <v>45</v>
      </c>
      <c r="AP4328" s="148">
        <v>25</v>
      </c>
      <c r="AQ4328" s="140">
        <v>25</v>
      </c>
      <c r="AS4328" s="42">
        <f t="shared" si="606"/>
        <v>2897.2565023975476</v>
      </c>
      <c r="AT4328" s="101">
        <f t="shared" si="607"/>
        <v>0</v>
      </c>
      <c r="AU4328" s="42">
        <f t="shared" si="608"/>
        <v>2897.2565023975476</v>
      </c>
      <c r="AV4328" s="42">
        <f t="shared" si="609"/>
        <v>1300.4384688589612</v>
      </c>
      <c r="AW4328" s="102">
        <f t="shared" si="610"/>
        <v>431</v>
      </c>
      <c r="AX4328" s="43">
        <f t="shared" si="603"/>
        <v>0.75</v>
      </c>
      <c r="AY4328" s="43" t="str">
        <f t="shared" si="611"/>
        <v>UTGS</v>
      </c>
    </row>
    <row r="4329" spans="1:51" hidden="1" x14ac:dyDescent="0.2">
      <c r="A4329" s="38">
        <v>4322</v>
      </c>
      <c r="B4329" t="s">
        <v>362</v>
      </c>
      <c r="C4329" t="s">
        <v>289</v>
      </c>
      <c r="D4329">
        <v>320</v>
      </c>
      <c r="E4329" t="s">
        <v>1245</v>
      </c>
      <c r="F4329">
        <v>0.25</v>
      </c>
      <c r="G4329" t="str">
        <f>LOOKUP(F4329,{0,6,45},{"F","L","H"})</f>
        <v>F</v>
      </c>
      <c r="H4329" t="s">
        <v>5720</v>
      </c>
      <c r="I4329" s="43" t="str">
        <f>IFERROR(VLOOKUP(#REF!,#REF!,2,FALSE),"No")</f>
        <v>No</v>
      </c>
      <c r="J4329" s="139">
        <v>0.75</v>
      </c>
      <c r="K4329" s="148">
        <v>42</v>
      </c>
      <c r="L4329" s="148"/>
      <c r="M4329" s="148"/>
      <c r="N4329" s="148"/>
      <c r="O4329" s="148"/>
      <c r="P4329" s="148"/>
      <c r="Q4329" s="148"/>
      <c r="R4329" s="148"/>
      <c r="S4329" s="148"/>
      <c r="T4329" s="148"/>
      <c r="U4329" s="148"/>
      <c r="V4329" s="148"/>
      <c r="W4329" s="148"/>
      <c r="X4329" s="139">
        <v>2</v>
      </c>
      <c r="Y4329" s="148">
        <v>676.69</v>
      </c>
      <c r="Z4329" s="148">
        <v>4</v>
      </c>
      <c r="AA4329" s="148">
        <v>323.31</v>
      </c>
      <c r="AB4329" s="148"/>
      <c r="AC4329" s="148"/>
      <c r="AD4329" s="148"/>
      <c r="AE4329" s="148"/>
      <c r="AF4329" s="148"/>
      <c r="AG4329" s="148"/>
      <c r="AH4329" s="148"/>
      <c r="AI4329" s="148"/>
      <c r="AJ4329" s="148"/>
      <c r="AK4329" s="148"/>
      <c r="AL4329" s="139">
        <v>0</v>
      </c>
      <c r="AM4329" s="139">
        <v>0</v>
      </c>
      <c r="AN4329" s="148">
        <f t="shared" si="604"/>
        <v>1000</v>
      </c>
      <c r="AO4329" s="148">
        <f t="shared" si="605"/>
        <v>42</v>
      </c>
      <c r="AP4329" s="148">
        <v>10</v>
      </c>
      <c r="AQ4329" s="140">
        <v>10</v>
      </c>
      <c r="AS4329" s="42">
        <f t="shared" si="606"/>
        <v>2704.1060689043775</v>
      </c>
      <c r="AT4329" s="101">
        <f t="shared" si="607"/>
        <v>0</v>
      </c>
      <c r="AU4329" s="42">
        <f t="shared" si="608"/>
        <v>2704.1060689043775</v>
      </c>
      <c r="AV4329" s="42">
        <f t="shared" si="609"/>
        <v>3482.9094421474038</v>
      </c>
      <c r="AW4329" s="102">
        <f t="shared" si="610"/>
        <v>431</v>
      </c>
      <c r="AX4329" s="43">
        <f t="shared" si="603"/>
        <v>0.75</v>
      </c>
      <c r="AY4329" s="43" t="str">
        <f t="shared" si="611"/>
        <v>UTGS</v>
      </c>
    </row>
    <row r="4330" spans="1:51" hidden="1" x14ac:dyDescent="0.2">
      <c r="A4330" s="38">
        <v>4323</v>
      </c>
      <c r="B4330" t="s">
        <v>362</v>
      </c>
      <c r="C4330" t="s">
        <v>289</v>
      </c>
      <c r="D4330">
        <v>320</v>
      </c>
      <c r="E4330" t="s">
        <v>1245</v>
      </c>
      <c r="F4330">
        <v>0.25</v>
      </c>
      <c r="G4330" t="str">
        <f>LOOKUP(F4330,{0,6,45},{"F","L","H"})</f>
        <v>F</v>
      </c>
      <c r="H4330" t="s">
        <v>5721</v>
      </c>
      <c r="I4330" s="43" t="str">
        <f>IFERROR(VLOOKUP(#REF!,#REF!,2,FALSE),"No")</f>
        <v>No</v>
      </c>
      <c r="J4330" s="139">
        <v>0.75</v>
      </c>
      <c r="K4330" s="148">
        <v>46</v>
      </c>
      <c r="L4330" s="148"/>
      <c r="M4330" s="148"/>
      <c r="N4330" s="148"/>
      <c r="O4330" s="148"/>
      <c r="P4330" s="148"/>
      <c r="Q4330" s="148"/>
      <c r="R4330" s="148"/>
      <c r="S4330" s="148"/>
      <c r="T4330" s="148"/>
      <c r="U4330" s="148"/>
      <c r="V4330" s="148"/>
      <c r="W4330" s="148"/>
      <c r="X4330" s="139">
        <v>2</v>
      </c>
      <c r="Y4330" s="148">
        <v>1000</v>
      </c>
      <c r="Z4330" s="148"/>
      <c r="AA4330" s="148"/>
      <c r="AB4330" s="148"/>
      <c r="AC4330" s="148"/>
      <c r="AD4330" s="148"/>
      <c r="AE4330" s="148"/>
      <c r="AF4330" s="148"/>
      <c r="AG4330" s="148"/>
      <c r="AH4330" s="148"/>
      <c r="AI4330" s="148"/>
      <c r="AJ4330" s="148"/>
      <c r="AK4330" s="148"/>
      <c r="AL4330" s="139">
        <v>0</v>
      </c>
      <c r="AM4330" s="139">
        <v>0</v>
      </c>
      <c r="AN4330" s="148">
        <f t="shared" si="604"/>
        <v>1000</v>
      </c>
      <c r="AO4330" s="148">
        <f t="shared" si="605"/>
        <v>46</v>
      </c>
      <c r="AP4330" s="148">
        <v>11</v>
      </c>
      <c r="AQ4330" s="140">
        <v>11</v>
      </c>
      <c r="AS4330" s="42">
        <f t="shared" si="606"/>
        <v>2961.6399802286041</v>
      </c>
      <c r="AT4330" s="101">
        <f t="shared" si="607"/>
        <v>0</v>
      </c>
      <c r="AU4330" s="42">
        <f t="shared" si="608"/>
        <v>2961.6399802286041</v>
      </c>
      <c r="AV4330" s="42">
        <f t="shared" si="609"/>
        <v>2955.5419746794573</v>
      </c>
      <c r="AW4330" s="102">
        <f t="shared" si="610"/>
        <v>431</v>
      </c>
      <c r="AX4330" s="43">
        <f t="shared" si="603"/>
        <v>0.75</v>
      </c>
      <c r="AY4330" s="43" t="str">
        <f t="shared" si="611"/>
        <v>UTGS</v>
      </c>
    </row>
    <row r="4331" spans="1:51" hidden="1" x14ac:dyDescent="0.2">
      <c r="A4331" s="38">
        <v>4324</v>
      </c>
      <c r="B4331" t="s">
        <v>5807</v>
      </c>
      <c r="C4331" t="s">
        <v>5745</v>
      </c>
      <c r="D4331">
        <v>44350</v>
      </c>
      <c r="E4331" t="s">
        <v>215</v>
      </c>
      <c r="F4331">
        <v>45</v>
      </c>
      <c r="G4331" t="str">
        <f>LOOKUP(F4331,{0,6,45},{"F","L","H"})</f>
        <v>H</v>
      </c>
      <c r="H4331" t="s">
        <v>1828</v>
      </c>
      <c r="I4331" s="43" t="str">
        <f>IFERROR(VLOOKUP(#REF!,#REF!,2,FALSE),"No")</f>
        <v>No</v>
      </c>
      <c r="J4331" s="139">
        <v>4</v>
      </c>
      <c r="K4331" s="148">
        <v>18</v>
      </c>
      <c r="L4331" s="148"/>
      <c r="M4331" s="148"/>
      <c r="N4331" s="148"/>
      <c r="O4331" s="148"/>
      <c r="P4331" s="148"/>
      <c r="Q4331" s="148"/>
      <c r="R4331" s="148"/>
      <c r="S4331" s="148"/>
      <c r="T4331" s="148"/>
      <c r="U4331" s="148"/>
      <c r="V4331" s="148"/>
      <c r="W4331" s="148"/>
      <c r="X4331" s="139">
        <v>1.25</v>
      </c>
      <c r="Y4331" s="148">
        <v>35.270000000000003</v>
      </c>
      <c r="Z4331" s="148">
        <v>2</v>
      </c>
      <c r="AA4331" s="148">
        <v>144.5</v>
      </c>
      <c r="AB4331" s="148">
        <v>3</v>
      </c>
      <c r="AC4331" s="148">
        <v>35.270000000000003</v>
      </c>
      <c r="AD4331" s="148">
        <v>4</v>
      </c>
      <c r="AE4331" s="148">
        <v>784.96</v>
      </c>
      <c r="AF4331" s="148"/>
      <c r="AG4331" s="148"/>
      <c r="AH4331" s="148"/>
      <c r="AI4331" s="148"/>
      <c r="AJ4331" s="148"/>
      <c r="AK4331" s="148"/>
      <c r="AL4331" s="139">
        <v>0</v>
      </c>
      <c r="AM4331" s="139">
        <v>0</v>
      </c>
      <c r="AN4331" s="148">
        <f t="shared" si="604"/>
        <v>1000</v>
      </c>
      <c r="AO4331" s="148">
        <f t="shared" si="605"/>
        <v>18</v>
      </c>
      <c r="AP4331" s="148">
        <v>4</v>
      </c>
      <c r="AQ4331" s="140">
        <v>6</v>
      </c>
      <c r="AS4331" s="42">
        <f t="shared" si="606"/>
        <v>1377.782600959019</v>
      </c>
      <c r="AT4331" s="101">
        <f t="shared" si="607"/>
        <v>0</v>
      </c>
      <c r="AU4331" s="42">
        <f t="shared" si="608"/>
        <v>1377.782600959019</v>
      </c>
      <c r="AV4331" s="42">
        <f t="shared" si="609"/>
        <v>6286.0983869123384</v>
      </c>
      <c r="AW4331" s="102">
        <f t="shared" si="610"/>
        <v>60371.752872868376</v>
      </c>
      <c r="AX4331" s="43">
        <f t="shared" si="603"/>
        <v>4</v>
      </c>
      <c r="AY4331" s="43" t="str">
        <f t="shared" si="611"/>
        <v>UTTSM</v>
      </c>
    </row>
    <row r="4332" spans="1:51" hidden="1" x14ac:dyDescent="0.2">
      <c r="A4332" s="38">
        <v>4325</v>
      </c>
      <c r="B4332" t="s">
        <v>5806</v>
      </c>
      <c r="C4332" t="s">
        <v>5746</v>
      </c>
      <c r="D4332">
        <v>7800</v>
      </c>
      <c r="E4332" t="s">
        <v>212</v>
      </c>
      <c r="F4332">
        <v>2</v>
      </c>
      <c r="G4332" t="str">
        <f>LOOKUP(F4332,{0,6,45},{"F","L","H"})</f>
        <v>F</v>
      </c>
      <c r="H4332" t="s">
        <v>1829</v>
      </c>
      <c r="I4332" s="43" t="str">
        <f>IFERROR(VLOOKUP(#REF!,#REF!,2,FALSE),"No")</f>
        <v>No</v>
      </c>
      <c r="J4332" s="139">
        <v>2</v>
      </c>
      <c r="K4332" s="148">
        <v>110</v>
      </c>
      <c r="L4332" s="148"/>
      <c r="M4332" s="148"/>
      <c r="N4332" s="148"/>
      <c r="O4332" s="148"/>
      <c r="P4332" s="148"/>
      <c r="Q4332" s="148"/>
      <c r="R4332" s="148"/>
      <c r="S4332" s="148"/>
      <c r="T4332" s="148"/>
      <c r="U4332" s="148"/>
      <c r="V4332" s="148"/>
      <c r="W4332" s="148"/>
      <c r="X4332" s="139">
        <v>2</v>
      </c>
      <c r="Y4332" s="148">
        <v>1000</v>
      </c>
      <c r="Z4332" s="148"/>
      <c r="AA4332" s="148"/>
      <c r="AB4332" s="148"/>
      <c r="AC4332" s="148"/>
      <c r="AD4332" s="148"/>
      <c r="AE4332" s="148"/>
      <c r="AF4332" s="148"/>
      <c r="AG4332" s="148"/>
      <c r="AH4332" s="148"/>
      <c r="AI4332" s="148"/>
      <c r="AJ4332" s="148"/>
      <c r="AK4332" s="148"/>
      <c r="AL4332" s="139">
        <v>0</v>
      </c>
      <c r="AM4332" s="139">
        <v>0</v>
      </c>
      <c r="AN4332" s="148">
        <f t="shared" si="604"/>
        <v>1000</v>
      </c>
      <c r="AO4332" s="148">
        <f t="shared" si="605"/>
        <v>110</v>
      </c>
      <c r="AP4332" s="148">
        <v>1</v>
      </c>
      <c r="AQ4332" s="140">
        <v>2</v>
      </c>
      <c r="AS4332" s="42">
        <f t="shared" si="606"/>
        <v>8028.1825614162262</v>
      </c>
      <c r="AT4332" s="101">
        <f t="shared" si="607"/>
        <v>0</v>
      </c>
      <c r="AU4332" s="42">
        <f t="shared" si="608"/>
        <v>8028.1825614162262</v>
      </c>
      <c r="AV4332" s="42">
        <f t="shared" si="609"/>
        <v>16255.480860737016</v>
      </c>
      <c r="AW4332" s="102">
        <f t="shared" si="610"/>
        <v>5118</v>
      </c>
      <c r="AX4332" s="43">
        <f t="shared" si="603"/>
        <v>2</v>
      </c>
      <c r="AY4332" s="43" t="str">
        <f t="shared" si="611"/>
        <v>UTTSS</v>
      </c>
    </row>
    <row r="4333" spans="1:51" hidden="1" x14ac:dyDescent="0.2">
      <c r="A4333" s="38">
        <v>4326</v>
      </c>
      <c r="B4333" t="s">
        <v>362</v>
      </c>
      <c r="C4333" t="s">
        <v>289</v>
      </c>
      <c r="D4333">
        <v>550</v>
      </c>
      <c r="E4333" t="s">
        <v>1245</v>
      </c>
      <c r="F4333">
        <v>2</v>
      </c>
      <c r="G4333" t="str">
        <f>LOOKUP(F4333,{0,6,45},{"F","L","H"})</f>
        <v>F</v>
      </c>
      <c r="H4333" t="s">
        <v>5722</v>
      </c>
      <c r="I4333" s="43" t="str">
        <f>IFERROR(VLOOKUP(#REF!,#REF!,2,FALSE),"No")</f>
        <v>No</v>
      </c>
      <c r="J4333" s="139">
        <v>1.25</v>
      </c>
      <c r="K4333" s="148">
        <v>123</v>
      </c>
      <c r="L4333" s="148">
        <v>2</v>
      </c>
      <c r="M4333" s="148">
        <v>1</v>
      </c>
      <c r="N4333" s="148"/>
      <c r="O4333" s="148"/>
      <c r="P4333" s="148"/>
      <c r="Q4333" s="148"/>
      <c r="R4333" s="148"/>
      <c r="S4333" s="148"/>
      <c r="T4333" s="148"/>
      <c r="U4333" s="148"/>
      <c r="V4333" s="148"/>
      <c r="W4333" s="148"/>
      <c r="X4333" s="139">
        <v>2</v>
      </c>
      <c r="Y4333" s="148">
        <v>925.05</v>
      </c>
      <c r="Z4333" s="148">
        <v>4</v>
      </c>
      <c r="AA4333" s="148">
        <v>74.95</v>
      </c>
      <c r="AB4333" s="148"/>
      <c r="AC4333" s="148"/>
      <c r="AD4333" s="148"/>
      <c r="AE4333" s="148"/>
      <c r="AF4333" s="148"/>
      <c r="AG4333" s="148"/>
      <c r="AH4333" s="148"/>
      <c r="AI4333" s="148"/>
      <c r="AJ4333" s="148"/>
      <c r="AK4333" s="148"/>
      <c r="AL4333" s="139">
        <v>0</v>
      </c>
      <c r="AM4333" s="139">
        <v>0</v>
      </c>
      <c r="AN4333" s="148">
        <f t="shared" si="604"/>
        <v>1000</v>
      </c>
      <c r="AO4333" s="148">
        <f t="shared" si="605"/>
        <v>124</v>
      </c>
      <c r="AP4333" s="148">
        <v>4</v>
      </c>
      <c r="AQ4333" s="140">
        <v>87</v>
      </c>
      <c r="AS4333" s="42">
        <f t="shared" si="606"/>
        <v>9238.1412510510181</v>
      </c>
      <c r="AT4333" s="101">
        <f t="shared" si="607"/>
        <v>0</v>
      </c>
      <c r="AU4333" s="42">
        <f t="shared" si="608"/>
        <v>9238.1412510510181</v>
      </c>
      <c r="AV4333" s="42">
        <f t="shared" si="609"/>
        <v>379.86612898246017</v>
      </c>
      <c r="AW4333" s="102">
        <f t="shared" si="610"/>
        <v>585.0096169344007</v>
      </c>
      <c r="AX4333" s="43">
        <f t="shared" si="603"/>
        <v>1.25</v>
      </c>
      <c r="AY4333" s="43" t="str">
        <f t="shared" si="611"/>
        <v>UTGS</v>
      </c>
    </row>
    <row r="4334" spans="1:51" hidden="1" x14ac:dyDescent="0.2">
      <c r="A4334" s="38">
        <v>4327</v>
      </c>
      <c r="B4334" t="s">
        <v>362</v>
      </c>
      <c r="C4334" t="s">
        <v>289</v>
      </c>
      <c r="D4334">
        <v>306</v>
      </c>
      <c r="E4334" t="s">
        <v>1224</v>
      </c>
      <c r="F4334">
        <v>0.25</v>
      </c>
      <c r="G4334" t="str">
        <f>LOOKUP(F4334,{0,6,45},{"F","L","H"})</f>
        <v>F</v>
      </c>
      <c r="H4334" t="s">
        <v>2155</v>
      </c>
      <c r="I4334" s="43" t="str">
        <f>IFERROR(VLOOKUP(#REF!,#REF!,2,FALSE),"No")</f>
        <v>No</v>
      </c>
      <c r="J4334" s="139">
        <v>0.75</v>
      </c>
      <c r="K4334" s="148">
        <v>22</v>
      </c>
      <c r="L4334" s="148"/>
      <c r="M4334" s="148"/>
      <c r="N4334" s="148"/>
      <c r="O4334" s="148"/>
      <c r="P4334" s="148"/>
      <c r="Q4334" s="148"/>
      <c r="R4334" s="148"/>
      <c r="S4334" s="148"/>
      <c r="T4334" s="148"/>
      <c r="U4334" s="148"/>
      <c r="V4334" s="148"/>
      <c r="W4334" s="148"/>
      <c r="X4334" s="139">
        <v>2</v>
      </c>
      <c r="Y4334" s="148">
        <v>1000</v>
      </c>
      <c r="Z4334" s="148"/>
      <c r="AA4334" s="148"/>
      <c r="AB4334" s="148"/>
      <c r="AC4334" s="148"/>
      <c r="AD4334" s="148"/>
      <c r="AE4334" s="148"/>
      <c r="AF4334" s="148"/>
      <c r="AG4334" s="148"/>
      <c r="AH4334" s="148"/>
      <c r="AI4334" s="148"/>
      <c r="AJ4334" s="148"/>
      <c r="AK4334" s="148"/>
      <c r="AL4334" s="139">
        <v>0</v>
      </c>
      <c r="AM4334" s="139">
        <v>0</v>
      </c>
      <c r="AN4334" s="148">
        <f t="shared" si="604"/>
        <v>1000</v>
      </c>
      <c r="AO4334" s="148">
        <f t="shared" si="605"/>
        <v>22</v>
      </c>
      <c r="AP4334" s="148">
        <v>16</v>
      </c>
      <c r="AQ4334" s="140">
        <v>16</v>
      </c>
      <c r="AS4334" s="42">
        <f t="shared" si="606"/>
        <v>1416.4365122832455</v>
      </c>
      <c r="AT4334" s="101">
        <f t="shared" si="607"/>
        <v>0</v>
      </c>
      <c r="AU4334" s="42">
        <f t="shared" si="608"/>
        <v>1416.4365122832455</v>
      </c>
      <c r="AV4334" s="42">
        <f t="shared" si="609"/>
        <v>2031.935107592127</v>
      </c>
      <c r="AW4334" s="102">
        <f t="shared" si="610"/>
        <v>431</v>
      </c>
      <c r="AX4334" s="43">
        <f t="shared" si="603"/>
        <v>0.75</v>
      </c>
      <c r="AY4334" s="43" t="str">
        <f t="shared" si="611"/>
        <v>UTGS</v>
      </c>
    </row>
    <row r="4335" spans="1:51" hidden="1" x14ac:dyDescent="0.2">
      <c r="A4335" s="38">
        <v>4328</v>
      </c>
      <c r="B4335" t="s">
        <v>5806</v>
      </c>
      <c r="C4335" t="s">
        <v>5746</v>
      </c>
      <c r="D4335">
        <v>9200</v>
      </c>
      <c r="E4335" t="s">
        <v>212</v>
      </c>
      <c r="F4335">
        <v>5</v>
      </c>
      <c r="G4335" t="str">
        <f>LOOKUP(F4335,{0,6,45},{"F","L","H"})</f>
        <v>F</v>
      </c>
      <c r="H4335" t="s">
        <v>2017</v>
      </c>
      <c r="I4335" s="43" t="str">
        <f>IFERROR(VLOOKUP(#REF!,#REF!,2,FALSE),"No")</f>
        <v>No</v>
      </c>
      <c r="J4335" s="139">
        <v>2</v>
      </c>
      <c r="K4335" s="148">
        <v>39</v>
      </c>
      <c r="L4335" s="148">
        <v>4</v>
      </c>
      <c r="M4335" s="148">
        <v>1</v>
      </c>
      <c r="N4335" s="148"/>
      <c r="O4335" s="148"/>
      <c r="P4335" s="148"/>
      <c r="Q4335" s="148"/>
      <c r="R4335" s="148"/>
      <c r="S4335" s="148"/>
      <c r="T4335" s="148"/>
      <c r="U4335" s="148"/>
      <c r="V4335" s="148"/>
      <c r="W4335" s="148"/>
      <c r="X4335" s="139">
        <v>4</v>
      </c>
      <c r="Y4335" s="148">
        <v>1000</v>
      </c>
      <c r="Z4335" s="148"/>
      <c r="AA4335" s="148"/>
      <c r="AB4335" s="148"/>
      <c r="AC4335" s="148"/>
      <c r="AD4335" s="148"/>
      <c r="AE4335" s="148"/>
      <c r="AF4335" s="148"/>
      <c r="AG4335" s="148"/>
      <c r="AH4335" s="148"/>
      <c r="AI4335" s="148"/>
      <c r="AJ4335" s="148"/>
      <c r="AK4335" s="148"/>
      <c r="AL4335" s="139">
        <v>0</v>
      </c>
      <c r="AM4335" s="139">
        <v>0</v>
      </c>
      <c r="AN4335" s="148">
        <f t="shared" si="604"/>
        <v>1000</v>
      </c>
      <c r="AO4335" s="148">
        <f t="shared" si="605"/>
        <v>40</v>
      </c>
      <c r="AP4335" s="148">
        <v>1</v>
      </c>
      <c r="AQ4335" s="140">
        <v>1</v>
      </c>
      <c r="AS4335" s="42">
        <f t="shared" si="606"/>
        <v>2922.8991132422639</v>
      </c>
      <c r="AT4335" s="101">
        <f t="shared" si="607"/>
        <v>0</v>
      </c>
      <c r="AU4335" s="42">
        <f t="shared" si="608"/>
        <v>2922.8991132422639</v>
      </c>
      <c r="AV4335" s="42">
        <f t="shared" si="609"/>
        <v>39680.961721474036</v>
      </c>
      <c r="AW4335" s="102">
        <f t="shared" si="610"/>
        <v>5118</v>
      </c>
      <c r="AX4335" s="43">
        <f t="shared" si="603"/>
        <v>2</v>
      </c>
      <c r="AY4335" s="43" t="str">
        <f t="shared" si="611"/>
        <v>UTTSS</v>
      </c>
    </row>
    <row r="4336" spans="1:51" hidden="1" x14ac:dyDescent="0.2">
      <c r="A4336" s="38">
        <v>4329</v>
      </c>
      <c r="B4336" t="s">
        <v>5806</v>
      </c>
      <c r="C4336" t="s">
        <v>292</v>
      </c>
      <c r="D4336">
        <v>3000</v>
      </c>
      <c r="E4336" t="s">
        <v>207</v>
      </c>
      <c r="F4336">
        <v>0.25</v>
      </c>
      <c r="G4336" t="str">
        <f>LOOKUP(F4336,{0,6,45},{"F","L","H"})</f>
        <v>F</v>
      </c>
      <c r="H4336" t="s">
        <v>5723</v>
      </c>
      <c r="I4336" s="43" t="str">
        <f>IFERROR(VLOOKUP(#REF!,#REF!,2,FALSE),"No")</f>
        <v>No</v>
      </c>
      <c r="J4336" s="139">
        <v>1.25</v>
      </c>
      <c r="K4336" s="148">
        <v>65</v>
      </c>
      <c r="L4336" s="148"/>
      <c r="M4336" s="148"/>
      <c r="N4336" s="148"/>
      <c r="O4336" s="148"/>
      <c r="P4336" s="148"/>
      <c r="Q4336" s="148"/>
      <c r="R4336" s="148"/>
      <c r="S4336" s="148"/>
      <c r="T4336" s="148"/>
      <c r="U4336" s="148"/>
      <c r="V4336" s="148"/>
      <c r="W4336" s="148"/>
      <c r="X4336" s="139">
        <v>4</v>
      </c>
      <c r="Y4336" s="148">
        <v>1000</v>
      </c>
      <c r="Z4336" s="148"/>
      <c r="AA4336" s="148"/>
      <c r="AB4336" s="148"/>
      <c r="AC4336" s="148"/>
      <c r="AD4336" s="148"/>
      <c r="AE4336" s="148"/>
      <c r="AF4336" s="148"/>
      <c r="AG4336" s="148"/>
      <c r="AH4336" s="148"/>
      <c r="AI4336" s="148"/>
      <c r="AJ4336" s="148"/>
      <c r="AK4336" s="148"/>
      <c r="AL4336" s="139">
        <v>0</v>
      </c>
      <c r="AM4336" s="139">
        <v>0</v>
      </c>
      <c r="AN4336" s="148">
        <f t="shared" si="604"/>
        <v>1000</v>
      </c>
      <c r="AO4336" s="148">
        <f t="shared" si="605"/>
        <v>65</v>
      </c>
      <c r="AP4336" s="148">
        <v>3</v>
      </c>
      <c r="AQ4336" s="140">
        <v>3</v>
      </c>
      <c r="AS4336" s="42">
        <f t="shared" si="606"/>
        <v>4843.3760590186794</v>
      </c>
      <c r="AT4336" s="101">
        <f t="shared" si="607"/>
        <v>0</v>
      </c>
      <c r="AU4336" s="42">
        <f t="shared" si="608"/>
        <v>4843.3760590186794</v>
      </c>
      <c r="AV4336" s="42">
        <f t="shared" si="609"/>
        <v>13226.987240491346</v>
      </c>
      <c r="AW4336" s="102">
        <f t="shared" si="610"/>
        <v>2145.6666666666665</v>
      </c>
      <c r="AX4336" s="43">
        <f t="shared" si="603"/>
        <v>1.25</v>
      </c>
      <c r="AY4336" s="43" t="str">
        <f t="shared" si="611"/>
        <v>UTFS</v>
      </c>
    </row>
    <row r="4337" spans="1:51" hidden="1" x14ac:dyDescent="0.2">
      <c r="A4337" s="38">
        <v>4330</v>
      </c>
      <c r="B4337" t="s">
        <v>362</v>
      </c>
      <c r="C4337" t="s">
        <v>289</v>
      </c>
      <c r="D4337">
        <v>320</v>
      </c>
      <c r="E4337" t="s">
        <v>1246</v>
      </c>
      <c r="F4337">
        <v>0.25</v>
      </c>
      <c r="G4337" t="str">
        <f>LOOKUP(F4337,{0,6,45},{"F","L","H"})</f>
        <v>F</v>
      </c>
      <c r="H4337" t="s">
        <v>5724</v>
      </c>
      <c r="I4337" s="43" t="str">
        <f>IFERROR(VLOOKUP(#REF!,#REF!,2,FALSE),"No")</f>
        <v>No</v>
      </c>
      <c r="J4337" s="139">
        <v>0.75</v>
      </c>
      <c r="K4337" s="148">
        <v>72</v>
      </c>
      <c r="L4337" s="148"/>
      <c r="M4337" s="148"/>
      <c r="N4337" s="148"/>
      <c r="O4337" s="148"/>
      <c r="P4337" s="148"/>
      <c r="Q4337" s="148"/>
      <c r="R4337" s="148"/>
      <c r="S4337" s="148"/>
      <c r="T4337" s="148"/>
      <c r="U4337" s="148"/>
      <c r="V4337" s="148"/>
      <c r="W4337" s="148"/>
      <c r="X4337" s="139">
        <v>2</v>
      </c>
      <c r="Y4337" s="148">
        <v>1000</v>
      </c>
      <c r="Z4337" s="148"/>
      <c r="AA4337" s="148"/>
      <c r="AB4337" s="148"/>
      <c r="AC4337" s="148"/>
      <c r="AD4337" s="148"/>
      <c r="AE4337" s="148"/>
      <c r="AF4337" s="148"/>
      <c r="AG4337" s="148"/>
      <c r="AH4337" s="148"/>
      <c r="AI4337" s="148"/>
      <c r="AJ4337" s="148"/>
      <c r="AK4337" s="148"/>
      <c r="AL4337" s="139">
        <v>0</v>
      </c>
      <c r="AM4337" s="139">
        <v>0</v>
      </c>
      <c r="AN4337" s="148">
        <f t="shared" si="604"/>
        <v>1000</v>
      </c>
      <c r="AO4337" s="148">
        <f t="shared" si="605"/>
        <v>72</v>
      </c>
      <c r="AP4337" s="148">
        <v>3</v>
      </c>
      <c r="AQ4337" s="140">
        <v>3</v>
      </c>
      <c r="AS4337" s="42">
        <f t="shared" si="606"/>
        <v>4635.6104038360754</v>
      </c>
      <c r="AT4337" s="101">
        <f t="shared" si="607"/>
        <v>0</v>
      </c>
      <c r="AU4337" s="42">
        <f t="shared" si="608"/>
        <v>4635.6104038360754</v>
      </c>
      <c r="AV4337" s="42">
        <f t="shared" si="609"/>
        <v>10836.987240491344</v>
      </c>
      <c r="AW4337" s="102">
        <f t="shared" si="610"/>
        <v>431</v>
      </c>
      <c r="AX4337" s="43">
        <f t="shared" si="603"/>
        <v>0.75</v>
      </c>
      <c r="AY4337" s="43" t="str">
        <f t="shared" si="611"/>
        <v>UTGS</v>
      </c>
    </row>
    <row r="4338" spans="1:51" hidden="1" x14ac:dyDescent="0.2">
      <c r="A4338" s="38">
        <v>4331</v>
      </c>
      <c r="B4338" t="s">
        <v>362</v>
      </c>
      <c r="C4338" t="s">
        <v>289</v>
      </c>
      <c r="D4338">
        <v>550</v>
      </c>
      <c r="E4338" t="s">
        <v>1245</v>
      </c>
      <c r="F4338">
        <v>2</v>
      </c>
      <c r="G4338" t="str">
        <f>LOOKUP(F4338,{0,6,45},{"F","L","H"})</f>
        <v>F</v>
      </c>
      <c r="H4338" t="s">
        <v>5725</v>
      </c>
      <c r="I4338" s="43" t="str">
        <f>IFERROR(VLOOKUP(#REF!,#REF!,2,FALSE),"No")</f>
        <v>No</v>
      </c>
      <c r="J4338" s="139">
        <v>0.75</v>
      </c>
      <c r="K4338" s="148">
        <v>56.89</v>
      </c>
      <c r="L4338" s="148"/>
      <c r="M4338" s="148"/>
      <c r="N4338" s="148"/>
      <c r="O4338" s="148"/>
      <c r="P4338" s="148"/>
      <c r="Q4338" s="148"/>
      <c r="R4338" s="148"/>
      <c r="S4338" s="148"/>
      <c r="T4338" s="148"/>
      <c r="U4338" s="148"/>
      <c r="V4338" s="148"/>
      <c r="W4338" s="148"/>
      <c r="X4338" s="139">
        <v>2</v>
      </c>
      <c r="Y4338" s="148">
        <v>1000</v>
      </c>
      <c r="Z4338" s="148"/>
      <c r="AA4338" s="148"/>
      <c r="AB4338" s="148"/>
      <c r="AC4338" s="148"/>
      <c r="AD4338" s="148"/>
      <c r="AE4338" s="148"/>
      <c r="AF4338" s="148"/>
      <c r="AG4338" s="148"/>
      <c r="AH4338" s="148"/>
      <c r="AI4338" s="148"/>
      <c r="AJ4338" s="148"/>
      <c r="AK4338" s="148"/>
      <c r="AL4338" s="139">
        <v>0</v>
      </c>
      <c r="AM4338" s="139">
        <v>0</v>
      </c>
      <c r="AN4338" s="148">
        <f t="shared" si="604"/>
        <v>1000</v>
      </c>
      <c r="AO4338" s="148">
        <f t="shared" si="605"/>
        <v>56.89</v>
      </c>
      <c r="AP4338" s="148">
        <v>9</v>
      </c>
      <c r="AQ4338" s="140">
        <v>36</v>
      </c>
      <c r="AS4338" s="42">
        <f t="shared" si="606"/>
        <v>3662.7760538088105</v>
      </c>
      <c r="AT4338" s="101">
        <f t="shared" si="607"/>
        <v>0</v>
      </c>
      <c r="AU4338" s="42">
        <f t="shared" si="608"/>
        <v>3662.7760538088105</v>
      </c>
      <c r="AV4338" s="42">
        <f t="shared" si="609"/>
        <v>903.08227004094533</v>
      </c>
      <c r="AW4338" s="102">
        <f t="shared" si="610"/>
        <v>585.0096169344007</v>
      </c>
      <c r="AX4338" s="43">
        <f t="shared" si="603"/>
        <v>0.75</v>
      </c>
      <c r="AY4338" s="43" t="str">
        <f t="shared" si="611"/>
        <v>UTGS</v>
      </c>
    </row>
    <row r="4339" spans="1:51" hidden="1" x14ac:dyDescent="0.2">
      <c r="A4339" s="38">
        <v>4332</v>
      </c>
      <c r="B4339" t="s">
        <v>362</v>
      </c>
      <c r="C4339" t="s">
        <v>289</v>
      </c>
      <c r="D4339">
        <v>540</v>
      </c>
      <c r="E4339" t="s">
        <v>1250</v>
      </c>
      <c r="F4339">
        <v>0.25</v>
      </c>
      <c r="G4339" t="str">
        <f>LOOKUP(F4339,{0,6,45},{"F","L","H"})</f>
        <v>F</v>
      </c>
      <c r="H4339" t="s">
        <v>5726</v>
      </c>
      <c r="I4339" s="43" t="str">
        <f>IFERROR(VLOOKUP(#REF!,#REF!,2,FALSE),"No")</f>
        <v>No</v>
      </c>
      <c r="J4339" s="139">
        <v>0.75</v>
      </c>
      <c r="K4339" s="148">
        <v>35</v>
      </c>
      <c r="L4339" s="148"/>
      <c r="M4339" s="148"/>
      <c r="N4339" s="148"/>
      <c r="O4339" s="148"/>
      <c r="P4339" s="148"/>
      <c r="Q4339" s="148"/>
      <c r="R4339" s="148"/>
      <c r="S4339" s="148"/>
      <c r="T4339" s="148"/>
      <c r="U4339" s="148"/>
      <c r="V4339" s="148"/>
      <c r="W4339" s="148"/>
      <c r="X4339" s="139">
        <v>1.25</v>
      </c>
      <c r="Y4339" s="148">
        <v>197</v>
      </c>
      <c r="Z4339" s="148">
        <v>2</v>
      </c>
      <c r="AA4339" s="148">
        <v>803</v>
      </c>
      <c r="AB4339" s="148"/>
      <c r="AC4339" s="148"/>
      <c r="AD4339" s="148"/>
      <c r="AE4339" s="148"/>
      <c r="AF4339" s="148"/>
      <c r="AG4339" s="148"/>
      <c r="AH4339" s="148"/>
      <c r="AI4339" s="148"/>
      <c r="AJ4339" s="148"/>
      <c r="AK4339" s="148"/>
      <c r="AL4339" s="139">
        <v>0</v>
      </c>
      <c r="AM4339" s="139">
        <v>0</v>
      </c>
      <c r="AN4339" s="148">
        <f t="shared" si="604"/>
        <v>1000</v>
      </c>
      <c r="AO4339" s="148">
        <f t="shared" si="605"/>
        <v>35</v>
      </c>
      <c r="AP4339" s="148">
        <v>10</v>
      </c>
      <c r="AQ4339" s="140">
        <v>10</v>
      </c>
      <c r="AS4339" s="42">
        <f t="shared" si="606"/>
        <v>2253.4217240869812</v>
      </c>
      <c r="AT4339" s="101">
        <f t="shared" si="607"/>
        <v>0</v>
      </c>
      <c r="AU4339" s="42">
        <f t="shared" si="608"/>
        <v>2253.4217240869812</v>
      </c>
      <c r="AV4339" s="42">
        <f t="shared" si="609"/>
        <v>3264.8861721474032</v>
      </c>
      <c r="AW4339" s="102">
        <f t="shared" si="610"/>
        <v>585.0096169344007</v>
      </c>
      <c r="AX4339" s="43">
        <f t="shared" si="603"/>
        <v>0.75</v>
      </c>
      <c r="AY4339" s="43" t="str">
        <f t="shared" si="611"/>
        <v>UTGS</v>
      </c>
    </row>
    <row r="4340" spans="1:51" hidden="1" x14ac:dyDescent="0.2">
      <c r="A4340" s="38">
        <v>4333</v>
      </c>
      <c r="B4340" t="s">
        <v>362</v>
      </c>
      <c r="C4340" t="s">
        <v>289</v>
      </c>
      <c r="D4340">
        <v>320</v>
      </c>
      <c r="E4340" t="s">
        <v>1245</v>
      </c>
      <c r="F4340">
        <v>0.25</v>
      </c>
      <c r="G4340" t="str">
        <f>LOOKUP(F4340,{0,6,45},{"F","L","H"})</f>
        <v>F</v>
      </c>
      <c r="H4340" t="s">
        <v>5727</v>
      </c>
      <c r="I4340" s="43" t="str">
        <f>IFERROR(VLOOKUP(#REF!,#REF!,2,FALSE),"No")</f>
        <v>No</v>
      </c>
      <c r="J4340" s="139">
        <v>0.75</v>
      </c>
      <c r="K4340" s="148">
        <v>24</v>
      </c>
      <c r="L4340" s="148"/>
      <c r="M4340" s="148"/>
      <c r="N4340" s="148"/>
      <c r="O4340" s="148"/>
      <c r="P4340" s="148"/>
      <c r="Q4340" s="148"/>
      <c r="R4340" s="148"/>
      <c r="S4340" s="148"/>
      <c r="T4340" s="148"/>
      <c r="U4340" s="148"/>
      <c r="V4340" s="148"/>
      <c r="W4340" s="148"/>
      <c r="X4340" s="139">
        <v>2</v>
      </c>
      <c r="Y4340" s="148">
        <v>859.92</v>
      </c>
      <c r="Z4340" s="148">
        <v>4</v>
      </c>
      <c r="AA4340" s="148">
        <v>140.08000000000001</v>
      </c>
      <c r="AB4340" s="148"/>
      <c r="AC4340" s="148"/>
      <c r="AD4340" s="148"/>
      <c r="AE4340" s="148"/>
      <c r="AF4340" s="148"/>
      <c r="AG4340" s="148"/>
      <c r="AH4340" s="148"/>
      <c r="AI4340" s="148"/>
      <c r="AJ4340" s="148"/>
      <c r="AK4340" s="148"/>
      <c r="AL4340" s="139">
        <v>0</v>
      </c>
      <c r="AM4340" s="139">
        <v>0</v>
      </c>
      <c r="AN4340" s="148">
        <f t="shared" si="604"/>
        <v>1000</v>
      </c>
      <c r="AO4340" s="148">
        <f t="shared" si="605"/>
        <v>24</v>
      </c>
      <c r="AP4340" s="148">
        <v>6</v>
      </c>
      <c r="AQ4340" s="140">
        <v>6</v>
      </c>
      <c r="AS4340" s="42">
        <f t="shared" si="606"/>
        <v>1545.2034679453586</v>
      </c>
      <c r="AT4340" s="101">
        <f t="shared" si="607"/>
        <v>0</v>
      </c>
      <c r="AU4340" s="42">
        <f t="shared" si="608"/>
        <v>1545.2034679453586</v>
      </c>
      <c r="AV4340" s="42">
        <f t="shared" si="609"/>
        <v>5585.8892202456727</v>
      </c>
      <c r="AW4340" s="102">
        <f t="shared" si="610"/>
        <v>431</v>
      </c>
      <c r="AX4340" s="43">
        <f t="shared" si="603"/>
        <v>0.75</v>
      </c>
      <c r="AY4340" s="43" t="str">
        <f t="shared" si="611"/>
        <v>UTGS</v>
      </c>
    </row>
    <row r="4341" spans="1:51" hidden="1" x14ac:dyDescent="0.2">
      <c r="A4341" s="38">
        <v>4334</v>
      </c>
      <c r="B4341" t="s">
        <v>5806</v>
      </c>
      <c r="C4341" t="s">
        <v>5746</v>
      </c>
      <c r="D4341">
        <v>5550</v>
      </c>
      <c r="E4341" t="s">
        <v>198</v>
      </c>
      <c r="F4341">
        <v>2</v>
      </c>
      <c r="G4341" t="str">
        <f>LOOKUP(F4341,{0,6,45},{"F","L","H"})</f>
        <v>F</v>
      </c>
      <c r="H4341" t="s">
        <v>1854</v>
      </c>
      <c r="I4341" s="43" t="str">
        <f>IFERROR(VLOOKUP(#REF!,#REF!,2,FALSE),"No")</f>
        <v>No</v>
      </c>
      <c r="J4341" s="139">
        <v>2</v>
      </c>
      <c r="K4341" s="148">
        <v>143</v>
      </c>
      <c r="L4341" s="148"/>
      <c r="M4341" s="148"/>
      <c r="N4341" s="148"/>
      <c r="O4341" s="148"/>
      <c r="P4341" s="148"/>
      <c r="Q4341" s="148"/>
      <c r="R4341" s="148"/>
      <c r="S4341" s="148"/>
      <c r="T4341" s="148"/>
      <c r="U4341" s="148"/>
      <c r="V4341" s="148"/>
      <c r="W4341" s="148"/>
      <c r="X4341" s="139">
        <v>2</v>
      </c>
      <c r="Y4341" s="148">
        <v>575.88</v>
      </c>
      <c r="Z4341" s="149">
        <v>3</v>
      </c>
      <c r="AA4341" s="148">
        <v>222.06</v>
      </c>
      <c r="AB4341" s="148">
        <v>4</v>
      </c>
      <c r="AC4341" s="148">
        <v>202.06</v>
      </c>
      <c r="AD4341" s="148"/>
      <c r="AE4341" s="148"/>
      <c r="AF4341" s="148"/>
      <c r="AG4341" s="148"/>
      <c r="AH4341" s="148"/>
      <c r="AI4341" s="148"/>
      <c r="AJ4341" s="148"/>
      <c r="AK4341" s="148"/>
      <c r="AL4341" s="139">
        <v>0</v>
      </c>
      <c r="AM4341" s="139">
        <v>0</v>
      </c>
      <c r="AN4341" s="148">
        <f t="shared" si="604"/>
        <v>1000</v>
      </c>
      <c r="AO4341" s="148">
        <f t="shared" si="605"/>
        <v>143</v>
      </c>
      <c r="AP4341" s="148">
        <v>3</v>
      </c>
      <c r="AQ4341" s="140">
        <v>7</v>
      </c>
      <c r="AS4341" s="42">
        <f t="shared" si="606"/>
        <v>10436.637329841094</v>
      </c>
      <c r="AT4341" s="101">
        <f t="shared" si="607"/>
        <v>0</v>
      </c>
      <c r="AU4341" s="42">
        <f t="shared" si="608"/>
        <v>10436.637329841094</v>
      </c>
      <c r="AV4341" s="42">
        <f t="shared" si="609"/>
        <v>4449.1444459248614</v>
      </c>
      <c r="AW4341" s="102">
        <f t="shared" si="610"/>
        <v>3698.6666666666665</v>
      </c>
      <c r="AX4341" s="43">
        <f t="shared" si="603"/>
        <v>2</v>
      </c>
      <c r="AY4341" s="43" t="str">
        <f t="shared" si="611"/>
        <v>UTTSS</v>
      </c>
    </row>
    <row r="4342" spans="1:51" hidden="1" x14ac:dyDescent="0.2">
      <c r="A4342" s="38">
        <v>4335</v>
      </c>
      <c r="B4342" t="s">
        <v>5806</v>
      </c>
      <c r="C4342" t="s">
        <v>292</v>
      </c>
      <c r="D4342">
        <v>5550</v>
      </c>
      <c r="E4342" t="s">
        <v>198</v>
      </c>
      <c r="F4342">
        <v>2</v>
      </c>
      <c r="G4342" t="str">
        <f>LOOKUP(F4342,{0,6,45},{"F","L","H"})</f>
        <v>F</v>
      </c>
      <c r="H4342" t="s">
        <v>1948</v>
      </c>
      <c r="I4342" s="43" t="str">
        <f>IFERROR(VLOOKUP(#REF!,#REF!,2,FALSE),"No")</f>
        <v>No</v>
      </c>
      <c r="J4342" s="139">
        <v>1.25</v>
      </c>
      <c r="K4342" s="148">
        <v>133</v>
      </c>
      <c r="L4342" s="148"/>
      <c r="M4342" s="148"/>
      <c r="N4342" s="148"/>
      <c r="O4342" s="148"/>
      <c r="P4342" s="148"/>
      <c r="Q4342" s="148"/>
      <c r="R4342" s="148"/>
      <c r="S4342" s="148"/>
      <c r="T4342" s="148"/>
      <c r="U4342" s="148"/>
      <c r="V4342" s="148"/>
      <c r="W4342" s="148"/>
      <c r="X4342" s="139">
        <v>2</v>
      </c>
      <c r="Y4342" s="148">
        <v>153.28</v>
      </c>
      <c r="Z4342" s="148">
        <v>4</v>
      </c>
      <c r="AA4342" s="148">
        <v>846.72</v>
      </c>
      <c r="AB4342" s="148"/>
      <c r="AC4342" s="148"/>
      <c r="AD4342" s="148"/>
      <c r="AE4342" s="148"/>
      <c r="AF4342" s="148"/>
      <c r="AG4342" s="148"/>
      <c r="AH4342" s="148"/>
      <c r="AI4342" s="148"/>
      <c r="AJ4342" s="148"/>
      <c r="AK4342" s="148"/>
      <c r="AL4342" s="139">
        <v>0</v>
      </c>
      <c r="AM4342" s="139">
        <v>0</v>
      </c>
      <c r="AN4342" s="148">
        <f t="shared" si="604"/>
        <v>1000</v>
      </c>
      <c r="AO4342" s="148">
        <f t="shared" si="605"/>
        <v>133</v>
      </c>
      <c r="AP4342" s="148">
        <v>3</v>
      </c>
      <c r="AQ4342" s="140">
        <v>3</v>
      </c>
      <c r="AS4342" s="42">
        <f t="shared" si="606"/>
        <v>9910.2925515305287</v>
      </c>
      <c r="AT4342" s="101">
        <f t="shared" si="607"/>
        <v>0</v>
      </c>
      <c r="AU4342" s="42">
        <f t="shared" si="608"/>
        <v>9910.2925515305287</v>
      </c>
      <c r="AV4342" s="42">
        <f t="shared" si="609"/>
        <v>12860.648040491345</v>
      </c>
      <c r="AW4342" s="102">
        <f t="shared" si="610"/>
        <v>3698.6666666666665</v>
      </c>
      <c r="AX4342" s="43">
        <f t="shared" si="603"/>
        <v>1.25</v>
      </c>
      <c r="AY4342" s="43" t="str">
        <f t="shared" si="611"/>
        <v>UTFS</v>
      </c>
    </row>
    <row r="4343" spans="1:51" hidden="1" x14ac:dyDescent="0.2">
      <c r="A4343" s="38">
        <v>4336</v>
      </c>
      <c r="B4343" t="s">
        <v>5806</v>
      </c>
      <c r="C4343" t="s">
        <v>289</v>
      </c>
      <c r="D4343">
        <v>21100</v>
      </c>
      <c r="E4343" t="s">
        <v>197</v>
      </c>
      <c r="F4343">
        <v>5</v>
      </c>
      <c r="G4343" t="str">
        <f>LOOKUP(F4343,{0,6,45},{"F","L","H"})</f>
        <v>F</v>
      </c>
      <c r="H4343" t="s">
        <v>1834</v>
      </c>
      <c r="I4343" s="43" t="str">
        <f>IFERROR(VLOOKUP(#REF!,#REF!,2,FALSE),"No")</f>
        <v>No</v>
      </c>
      <c r="J4343" s="139">
        <v>4</v>
      </c>
      <c r="K4343" s="148">
        <v>335</v>
      </c>
      <c r="L4343" s="148"/>
      <c r="M4343" s="148"/>
      <c r="N4343" s="148"/>
      <c r="O4343" s="148"/>
      <c r="P4343" s="148"/>
      <c r="Q4343" s="148"/>
      <c r="R4343" s="148"/>
      <c r="S4343" s="148"/>
      <c r="T4343" s="148"/>
      <c r="U4343" s="148"/>
      <c r="V4343" s="148"/>
      <c r="W4343" s="148"/>
      <c r="X4343" s="139">
        <v>4</v>
      </c>
      <c r="Y4343" s="148">
        <v>1000</v>
      </c>
      <c r="Z4343" s="149"/>
      <c r="AA4343" s="148"/>
      <c r="AB4343" s="148"/>
      <c r="AC4343" s="148"/>
      <c r="AD4343" s="148"/>
      <c r="AE4343" s="148"/>
      <c r="AF4343" s="148"/>
      <c r="AG4343" s="148"/>
      <c r="AH4343" s="148"/>
      <c r="AI4343" s="148"/>
      <c r="AJ4343" s="148"/>
      <c r="AK4343" s="148"/>
      <c r="AL4343" s="139">
        <v>0</v>
      </c>
      <c r="AM4343" s="139">
        <v>0</v>
      </c>
      <c r="AN4343" s="148">
        <f t="shared" si="604"/>
        <v>1000</v>
      </c>
      <c r="AO4343" s="148">
        <f t="shared" si="605"/>
        <v>335</v>
      </c>
      <c r="AP4343" s="148">
        <v>1</v>
      </c>
      <c r="AQ4343" s="140">
        <v>1</v>
      </c>
      <c r="AS4343" s="42">
        <f t="shared" si="606"/>
        <v>25642.065073403963</v>
      </c>
      <c r="AT4343" s="101">
        <f t="shared" si="607"/>
        <v>0</v>
      </c>
      <c r="AU4343" s="42">
        <f t="shared" si="608"/>
        <v>25642.065073403963</v>
      </c>
      <c r="AV4343" s="42">
        <f t="shared" si="609"/>
        <v>39680.961721474036</v>
      </c>
      <c r="AW4343" s="102">
        <f t="shared" si="610"/>
        <v>18747.149999999998</v>
      </c>
      <c r="AX4343" s="43">
        <f t="shared" si="603"/>
        <v>4</v>
      </c>
      <c r="AY4343" s="43" t="str">
        <f t="shared" si="611"/>
        <v>UTGS</v>
      </c>
    </row>
    <row r="4344" spans="1:51" hidden="1" x14ac:dyDescent="0.2">
      <c r="A4344" s="38">
        <v>4337</v>
      </c>
      <c r="B4344" t="s">
        <v>362</v>
      </c>
      <c r="C4344" t="s">
        <v>289</v>
      </c>
      <c r="D4344">
        <v>550</v>
      </c>
      <c r="E4344" t="s">
        <v>1245</v>
      </c>
      <c r="F4344">
        <v>2</v>
      </c>
      <c r="G4344" t="str">
        <f>LOOKUP(F4344,{0,6,45},{"F","L","H"})</f>
        <v>F</v>
      </c>
      <c r="H4344" t="s">
        <v>5728</v>
      </c>
      <c r="I4344" s="43" t="str">
        <f>IFERROR(VLOOKUP(#REF!,#REF!,2,FALSE),"No")</f>
        <v>No</v>
      </c>
      <c r="J4344" s="149">
        <v>0.75</v>
      </c>
      <c r="K4344" s="148">
        <v>31</v>
      </c>
      <c r="L4344" s="148"/>
      <c r="M4344" s="148"/>
      <c r="N4344" s="148"/>
      <c r="O4344" s="148"/>
      <c r="P4344" s="148"/>
      <c r="Q4344" s="148"/>
      <c r="R4344" s="148"/>
      <c r="S4344" s="148"/>
      <c r="T4344" s="148"/>
      <c r="U4344" s="148"/>
      <c r="V4344" s="148"/>
      <c r="W4344" s="148"/>
      <c r="X4344" s="139">
        <v>0.75</v>
      </c>
      <c r="Y4344" s="148">
        <v>19</v>
      </c>
      <c r="Z4344" s="148">
        <v>2</v>
      </c>
      <c r="AA4344" s="148">
        <v>501.17</v>
      </c>
      <c r="AB4344" s="148">
        <v>4</v>
      </c>
      <c r="AC4344" s="148">
        <v>479.83</v>
      </c>
      <c r="AD4344" s="148"/>
      <c r="AE4344" s="148"/>
      <c r="AF4344" s="148"/>
      <c r="AG4344" s="148"/>
      <c r="AH4344" s="148"/>
      <c r="AI4344" s="148"/>
      <c r="AJ4344" s="148"/>
      <c r="AK4344" s="148"/>
      <c r="AL4344" s="139">
        <v>0</v>
      </c>
      <c r="AM4344" s="139">
        <v>0</v>
      </c>
      <c r="AN4344" s="148">
        <f t="shared" si="604"/>
        <v>1000</v>
      </c>
      <c r="AO4344" s="148">
        <f t="shared" si="605"/>
        <v>31</v>
      </c>
      <c r="AP4344" s="148">
        <v>10</v>
      </c>
      <c r="AQ4344" s="140">
        <v>40</v>
      </c>
      <c r="AS4344" s="42">
        <f t="shared" si="606"/>
        <v>1995.8878127627549</v>
      </c>
      <c r="AT4344" s="101">
        <f t="shared" si="607"/>
        <v>0</v>
      </c>
      <c r="AU4344" s="42">
        <f t="shared" si="608"/>
        <v>1995.8878127627549</v>
      </c>
      <c r="AV4344" s="42">
        <f t="shared" si="609"/>
        <v>902.3840705368508</v>
      </c>
      <c r="AW4344" s="102">
        <f t="shared" si="610"/>
        <v>585.0096169344007</v>
      </c>
      <c r="AX4344" s="43">
        <f t="shared" si="603"/>
        <v>0.75</v>
      </c>
      <c r="AY4344" s="43" t="str">
        <f t="shared" si="611"/>
        <v>UTGS</v>
      </c>
    </row>
    <row r="4345" spans="1:51" hidden="1" x14ac:dyDescent="0.2">
      <c r="A4345" s="38">
        <v>4338</v>
      </c>
      <c r="B4345" t="s">
        <v>362</v>
      </c>
      <c r="C4345" t="s">
        <v>289</v>
      </c>
      <c r="D4345">
        <v>320</v>
      </c>
      <c r="E4345" t="s">
        <v>1246</v>
      </c>
      <c r="F4345">
        <v>0.25</v>
      </c>
      <c r="G4345" t="str">
        <f>LOOKUP(F4345,{0,6,45},{"F","L","H"})</f>
        <v>F</v>
      </c>
      <c r="H4345" t="s">
        <v>5729</v>
      </c>
      <c r="I4345" s="43" t="str">
        <f>IFERROR(VLOOKUP(#REF!,#REF!,2,FALSE),"No")</f>
        <v>No</v>
      </c>
      <c r="J4345" s="139">
        <v>0.75</v>
      </c>
      <c r="K4345" s="148">
        <v>35</v>
      </c>
      <c r="L4345" s="148">
        <v>1.25</v>
      </c>
      <c r="M4345" s="148">
        <v>2</v>
      </c>
      <c r="N4345" s="148"/>
      <c r="O4345" s="148"/>
      <c r="P4345" s="148"/>
      <c r="Q4345" s="148"/>
      <c r="R4345" s="148"/>
      <c r="S4345" s="148"/>
      <c r="T4345" s="148"/>
      <c r="U4345" s="148"/>
      <c r="V4345" s="148"/>
      <c r="W4345" s="148"/>
      <c r="X4345" s="139">
        <v>1.25</v>
      </c>
      <c r="Y4345" s="148">
        <v>140</v>
      </c>
      <c r="Z4345" s="148">
        <v>2</v>
      </c>
      <c r="AA4345" s="148">
        <v>201.42</v>
      </c>
      <c r="AB4345" s="148">
        <v>4</v>
      </c>
      <c r="AC4345" s="148">
        <v>658.58</v>
      </c>
      <c r="AD4345" s="148"/>
      <c r="AE4345" s="148"/>
      <c r="AF4345" s="148"/>
      <c r="AG4345" s="148"/>
      <c r="AH4345" s="148"/>
      <c r="AI4345" s="148"/>
      <c r="AJ4345" s="148"/>
      <c r="AK4345" s="148"/>
      <c r="AL4345" s="139">
        <v>0</v>
      </c>
      <c r="AM4345" s="139">
        <v>0</v>
      </c>
      <c r="AN4345" s="148">
        <f t="shared" si="604"/>
        <v>1000</v>
      </c>
      <c r="AO4345" s="148">
        <f t="shared" si="605"/>
        <v>37</v>
      </c>
      <c r="AP4345" s="148">
        <v>8</v>
      </c>
      <c r="AQ4345" s="140">
        <v>8</v>
      </c>
      <c r="AS4345" s="42">
        <f t="shared" si="606"/>
        <v>2402.4486797490945</v>
      </c>
      <c r="AT4345" s="101">
        <f t="shared" si="607"/>
        <v>0</v>
      </c>
      <c r="AU4345" s="42">
        <f t="shared" si="608"/>
        <v>2402.4486797490945</v>
      </c>
      <c r="AV4345" s="42">
        <f t="shared" si="609"/>
        <v>4666.3725401842548</v>
      </c>
      <c r="AW4345" s="102">
        <f t="shared" si="610"/>
        <v>431</v>
      </c>
      <c r="AX4345" s="43">
        <f t="shared" si="603"/>
        <v>0.75</v>
      </c>
      <c r="AY4345" s="43" t="str">
        <f t="shared" si="611"/>
        <v>UTGS</v>
      </c>
    </row>
    <row r="4346" spans="1:51" hidden="1" x14ac:dyDescent="0.2">
      <c r="A4346" s="38">
        <v>4339</v>
      </c>
      <c r="B4346" t="s">
        <v>5807</v>
      </c>
      <c r="C4346" t="s">
        <v>5746</v>
      </c>
      <c r="D4346">
        <v>6600</v>
      </c>
      <c r="E4346" t="s">
        <v>198</v>
      </c>
      <c r="F4346">
        <v>5</v>
      </c>
      <c r="G4346" t="str">
        <f>LOOKUP(F4346,{0,6,45},{"F","L","H"})</f>
        <v>F</v>
      </c>
      <c r="H4346" t="s">
        <v>1836</v>
      </c>
      <c r="I4346" s="43" t="str">
        <f>IFERROR(VLOOKUP(#REF!,#REF!,2,FALSE),"No")</f>
        <v>No</v>
      </c>
      <c r="J4346" s="149">
        <v>2</v>
      </c>
      <c r="K4346" s="148">
        <v>317</v>
      </c>
      <c r="L4346" s="148"/>
      <c r="M4346" s="148"/>
      <c r="N4346" s="148"/>
      <c r="O4346" s="148"/>
      <c r="P4346" s="148"/>
      <c r="Q4346" s="148"/>
      <c r="R4346" s="148"/>
      <c r="S4346" s="148"/>
      <c r="T4346" s="148"/>
      <c r="U4346" s="148"/>
      <c r="V4346" s="148"/>
      <c r="W4346" s="148"/>
      <c r="X4346" s="139">
        <v>2</v>
      </c>
      <c r="Y4346" s="148">
        <v>154.22</v>
      </c>
      <c r="Z4346" s="149">
        <v>4</v>
      </c>
      <c r="AA4346" s="148">
        <v>502.22</v>
      </c>
      <c r="AB4346" s="148">
        <v>6</v>
      </c>
      <c r="AC4346" s="148">
        <v>343.56</v>
      </c>
      <c r="AD4346" s="148"/>
      <c r="AE4346" s="148"/>
      <c r="AF4346" s="148"/>
      <c r="AG4346" s="148"/>
      <c r="AH4346" s="148"/>
      <c r="AI4346" s="148"/>
      <c r="AJ4346" s="148"/>
      <c r="AK4346" s="148"/>
      <c r="AL4346" s="139">
        <v>0</v>
      </c>
      <c r="AM4346" s="139">
        <v>0</v>
      </c>
      <c r="AN4346" s="148">
        <f t="shared" si="604"/>
        <v>1000</v>
      </c>
      <c r="AO4346" s="148">
        <f t="shared" si="605"/>
        <v>317</v>
      </c>
      <c r="AP4346" s="148">
        <v>3</v>
      </c>
      <c r="AQ4346" s="140">
        <v>3</v>
      </c>
      <c r="AS4346" s="42">
        <f t="shared" si="606"/>
        <v>23135.762472444945</v>
      </c>
      <c r="AT4346" s="101">
        <f t="shared" si="607"/>
        <v>0</v>
      </c>
      <c r="AU4346" s="42">
        <f t="shared" si="608"/>
        <v>23135.762472444945</v>
      </c>
      <c r="AV4346" s="42">
        <f t="shared" si="609"/>
        <v>15188.883440491345</v>
      </c>
      <c r="AW4346" s="102">
        <f t="shared" si="610"/>
        <v>3698.6666666666665</v>
      </c>
      <c r="AX4346" s="43">
        <f t="shared" si="603"/>
        <v>2</v>
      </c>
      <c r="AY4346" s="43" t="str">
        <f t="shared" si="611"/>
        <v>UTTSS</v>
      </c>
    </row>
    <row r="4347" spans="1:51" hidden="1" x14ac:dyDescent="0.2">
      <c r="A4347" s="38">
        <v>4340</v>
      </c>
      <c r="B4347" t="s">
        <v>5806</v>
      </c>
      <c r="C4347" t="s">
        <v>5745</v>
      </c>
      <c r="D4347">
        <v>92750</v>
      </c>
      <c r="E4347" t="s">
        <v>219</v>
      </c>
      <c r="F4347">
        <v>45</v>
      </c>
      <c r="G4347" t="str">
        <f>LOOKUP(F4347,{0,6,45},{"F","L","H"})</f>
        <v>H</v>
      </c>
      <c r="H4347" t="s">
        <v>1837</v>
      </c>
      <c r="I4347" s="43" t="str">
        <f>IFERROR(VLOOKUP(#REF!,#REF!,2,FALSE),"No")</f>
        <v>No</v>
      </c>
      <c r="J4347" s="139">
        <v>4</v>
      </c>
      <c r="K4347" s="148">
        <v>6</v>
      </c>
      <c r="L4347" s="148">
        <v>6</v>
      </c>
      <c r="M4347" s="148">
        <v>256</v>
      </c>
      <c r="N4347" s="148"/>
      <c r="O4347" s="148"/>
      <c r="P4347" s="148"/>
      <c r="Q4347" s="148"/>
      <c r="R4347" s="148"/>
      <c r="S4347" s="148"/>
      <c r="T4347" s="148"/>
      <c r="U4347" s="148"/>
      <c r="V4347" s="148"/>
      <c r="W4347" s="148"/>
      <c r="X4347" s="139">
        <v>2</v>
      </c>
      <c r="Y4347" s="148">
        <v>194.95</v>
      </c>
      <c r="Z4347" s="148">
        <v>3</v>
      </c>
      <c r="AA4347" s="148">
        <v>50.98</v>
      </c>
      <c r="AB4347" s="148">
        <v>4</v>
      </c>
      <c r="AC4347" s="148">
        <v>25</v>
      </c>
      <c r="AD4347" s="148">
        <v>6</v>
      </c>
      <c r="AE4347" s="148">
        <v>729.07</v>
      </c>
      <c r="AF4347" s="148"/>
      <c r="AG4347" s="148"/>
      <c r="AH4347" s="148"/>
      <c r="AI4347" s="148"/>
      <c r="AJ4347" s="148"/>
      <c r="AK4347" s="148"/>
      <c r="AL4347" s="139">
        <v>0</v>
      </c>
      <c r="AM4347" s="139">
        <v>0</v>
      </c>
      <c r="AN4347" s="148">
        <f t="shared" si="604"/>
        <v>1000</v>
      </c>
      <c r="AO4347" s="148">
        <f t="shared" si="605"/>
        <v>262</v>
      </c>
      <c r="AP4347" s="148">
        <v>1</v>
      </c>
      <c r="AQ4347" s="140">
        <v>2</v>
      </c>
      <c r="AS4347" s="42">
        <f t="shared" si="606"/>
        <v>13904.380866986341</v>
      </c>
      <c r="AT4347" s="101">
        <f t="shared" si="607"/>
        <v>0</v>
      </c>
      <c r="AU4347" s="42">
        <f t="shared" si="608"/>
        <v>13904.380866986341</v>
      </c>
      <c r="AV4347" s="42">
        <f t="shared" si="609"/>
        <v>26053.895860737022</v>
      </c>
      <c r="AW4347" s="102">
        <f t="shared" si="610"/>
        <v>113197.0366366282</v>
      </c>
      <c r="AX4347" s="43">
        <f t="shared" ref="AX4347:AX4410" si="612">IF(J4347&gt;0,J4347,R4347)</f>
        <v>4</v>
      </c>
      <c r="AY4347" s="43" t="str">
        <f t="shared" si="611"/>
        <v>UTTSM</v>
      </c>
    </row>
    <row r="4348" spans="1:51" hidden="1" x14ac:dyDescent="0.2">
      <c r="A4348" s="38">
        <v>4341</v>
      </c>
      <c r="B4348" t="s">
        <v>362</v>
      </c>
      <c r="C4348" t="s">
        <v>289</v>
      </c>
      <c r="D4348">
        <v>320</v>
      </c>
      <c r="E4348" t="s">
        <v>1245</v>
      </c>
      <c r="F4348">
        <v>0.25</v>
      </c>
      <c r="G4348" t="str">
        <f>LOOKUP(F4348,{0,6,45},{"F","L","H"})</f>
        <v>F</v>
      </c>
      <c r="H4348" t="s">
        <v>5730</v>
      </c>
      <c r="I4348" s="43" t="str">
        <f>IFERROR(VLOOKUP(#REF!,#REF!,2,FALSE),"No")</f>
        <v>No</v>
      </c>
      <c r="J4348" s="139">
        <v>0.75</v>
      </c>
      <c r="K4348" s="148">
        <v>24</v>
      </c>
      <c r="L4348" s="148"/>
      <c r="M4348" s="148"/>
      <c r="N4348" s="148"/>
      <c r="O4348" s="148"/>
      <c r="P4348" s="148"/>
      <c r="Q4348" s="148"/>
      <c r="R4348" s="148"/>
      <c r="S4348" s="148"/>
      <c r="T4348" s="148"/>
      <c r="U4348" s="148"/>
      <c r="V4348" s="148"/>
      <c r="W4348" s="148"/>
      <c r="X4348" s="139">
        <v>2</v>
      </c>
      <c r="Y4348" s="148">
        <v>1000</v>
      </c>
      <c r="Z4348" s="149"/>
      <c r="AA4348" s="148"/>
      <c r="AB4348" s="148"/>
      <c r="AC4348" s="148"/>
      <c r="AD4348" s="148"/>
      <c r="AE4348" s="148"/>
      <c r="AF4348" s="148"/>
      <c r="AG4348" s="148"/>
      <c r="AH4348" s="148"/>
      <c r="AI4348" s="148"/>
      <c r="AJ4348" s="148"/>
      <c r="AK4348" s="148"/>
      <c r="AL4348" s="139">
        <v>0</v>
      </c>
      <c r="AM4348" s="139">
        <v>0</v>
      </c>
      <c r="AN4348" s="148">
        <f t="shared" si="604"/>
        <v>1000</v>
      </c>
      <c r="AO4348" s="148">
        <f t="shared" si="605"/>
        <v>24</v>
      </c>
      <c r="AP4348" s="148">
        <v>8</v>
      </c>
      <c r="AQ4348" s="140">
        <v>8</v>
      </c>
      <c r="AS4348" s="42">
        <f t="shared" si="606"/>
        <v>1545.2034679453586</v>
      </c>
      <c r="AT4348" s="101">
        <f t="shared" si="607"/>
        <v>0</v>
      </c>
      <c r="AU4348" s="42">
        <f t="shared" si="608"/>
        <v>1545.2034679453586</v>
      </c>
      <c r="AV4348" s="42">
        <f t="shared" si="609"/>
        <v>4063.870215184254</v>
      </c>
      <c r="AW4348" s="102">
        <f t="shared" si="610"/>
        <v>431</v>
      </c>
      <c r="AX4348" s="43">
        <f t="shared" si="612"/>
        <v>0.75</v>
      </c>
      <c r="AY4348" s="43" t="str">
        <f t="shared" si="611"/>
        <v>UTGS</v>
      </c>
    </row>
    <row r="4349" spans="1:51" hidden="1" x14ac:dyDescent="0.2">
      <c r="A4349" s="38">
        <v>4342</v>
      </c>
      <c r="B4349" t="s">
        <v>362</v>
      </c>
      <c r="C4349" t="s">
        <v>289</v>
      </c>
      <c r="D4349">
        <v>550</v>
      </c>
      <c r="E4349" t="s">
        <v>1223</v>
      </c>
      <c r="F4349">
        <v>2</v>
      </c>
      <c r="G4349" t="str">
        <f>LOOKUP(F4349,{0,6,45},{"F","L","H"})</f>
        <v>F</v>
      </c>
      <c r="H4349" t="s">
        <v>1838</v>
      </c>
      <c r="I4349" s="43" t="str">
        <f>IFERROR(VLOOKUP(#REF!,#REF!,2,FALSE),"No")</f>
        <v>No</v>
      </c>
      <c r="J4349" s="139">
        <v>2</v>
      </c>
      <c r="K4349" s="148">
        <v>138</v>
      </c>
      <c r="L4349" s="148"/>
      <c r="M4349" s="148"/>
      <c r="N4349" s="148"/>
      <c r="O4349" s="148"/>
      <c r="P4349" s="148"/>
      <c r="Q4349" s="148"/>
      <c r="R4349" s="148"/>
      <c r="S4349" s="148"/>
      <c r="T4349" s="148"/>
      <c r="U4349" s="148"/>
      <c r="V4349" s="148"/>
      <c r="W4349" s="148"/>
      <c r="X4349" s="139">
        <v>2</v>
      </c>
      <c r="Y4349" s="148">
        <v>705.7</v>
      </c>
      <c r="Z4349" s="148">
        <v>4</v>
      </c>
      <c r="AA4349" s="148">
        <v>294.3</v>
      </c>
      <c r="AB4349" s="148"/>
      <c r="AC4349" s="148"/>
      <c r="AD4349" s="148"/>
      <c r="AE4349" s="148"/>
      <c r="AF4349" s="148"/>
      <c r="AG4349" s="148"/>
      <c r="AH4349" s="148"/>
      <c r="AI4349" s="148"/>
      <c r="AJ4349" s="148"/>
      <c r="AK4349" s="148"/>
      <c r="AL4349" s="139">
        <v>0</v>
      </c>
      <c r="AM4349" s="139">
        <v>0</v>
      </c>
      <c r="AN4349" s="148">
        <f t="shared" si="604"/>
        <v>1000</v>
      </c>
      <c r="AO4349" s="148">
        <f t="shared" si="605"/>
        <v>138</v>
      </c>
      <c r="AP4349" s="148">
        <v>6</v>
      </c>
      <c r="AQ4349" s="140">
        <v>113</v>
      </c>
      <c r="AS4349" s="42">
        <f t="shared" si="606"/>
        <v>10071.719940685811</v>
      </c>
      <c r="AT4349" s="101">
        <f t="shared" si="607"/>
        <v>0</v>
      </c>
      <c r="AU4349" s="42">
        <f t="shared" si="608"/>
        <v>10071.719940685811</v>
      </c>
      <c r="AV4349" s="42">
        <f t="shared" si="609"/>
        <v>306.38135151746934</v>
      </c>
      <c r="AW4349" s="102">
        <f t="shared" si="610"/>
        <v>585.0096169344007</v>
      </c>
      <c r="AX4349" s="43">
        <f t="shared" si="612"/>
        <v>2</v>
      </c>
      <c r="AY4349" s="43" t="str">
        <f t="shared" si="611"/>
        <v>UTGS</v>
      </c>
    </row>
    <row r="4350" spans="1:51" hidden="1" x14ac:dyDescent="0.2">
      <c r="A4350" s="38">
        <v>4343</v>
      </c>
      <c r="B4350" t="s">
        <v>5806</v>
      </c>
      <c r="C4350" t="s">
        <v>289</v>
      </c>
      <c r="D4350">
        <v>21100</v>
      </c>
      <c r="E4350" t="s">
        <v>197</v>
      </c>
      <c r="F4350">
        <v>5</v>
      </c>
      <c r="G4350" t="str">
        <f>LOOKUP(F4350,{0,6,45},{"F","L","H"})</f>
        <v>F</v>
      </c>
      <c r="H4350" t="s">
        <v>1839</v>
      </c>
      <c r="I4350" s="43" t="str">
        <f>IFERROR(VLOOKUP(#REF!,#REF!,2,FALSE),"No")</f>
        <v>No</v>
      </c>
      <c r="J4350" s="139">
        <v>3</v>
      </c>
      <c r="K4350" s="148">
        <v>34</v>
      </c>
      <c r="L4350" s="148"/>
      <c r="M4350" s="148"/>
      <c r="N4350" s="148"/>
      <c r="O4350" s="148"/>
      <c r="P4350" s="148"/>
      <c r="Q4350" s="148"/>
      <c r="R4350" s="148"/>
      <c r="S4350" s="148"/>
      <c r="T4350" s="148"/>
      <c r="U4350" s="148"/>
      <c r="V4350" s="148"/>
      <c r="W4350" s="148"/>
      <c r="X4350" s="139">
        <v>2</v>
      </c>
      <c r="Y4350" s="148">
        <v>32</v>
      </c>
      <c r="Z4350" s="149">
        <v>4</v>
      </c>
      <c r="AA4350" s="148">
        <v>968</v>
      </c>
      <c r="AB4350" s="148"/>
      <c r="AC4350" s="148"/>
      <c r="AD4350" s="148"/>
      <c r="AE4350" s="148"/>
      <c r="AF4350" s="148"/>
      <c r="AG4350" s="148"/>
      <c r="AH4350" s="148"/>
      <c r="AI4350" s="148"/>
      <c r="AJ4350" s="148"/>
      <c r="AK4350" s="148"/>
      <c r="AL4350" s="139">
        <v>0</v>
      </c>
      <c r="AM4350" s="139">
        <v>0</v>
      </c>
      <c r="AN4350" s="148">
        <f t="shared" si="604"/>
        <v>1000</v>
      </c>
      <c r="AO4350" s="148">
        <f t="shared" si="605"/>
        <v>34</v>
      </c>
      <c r="AP4350" s="148">
        <v>3</v>
      </c>
      <c r="AQ4350" s="140">
        <v>3</v>
      </c>
      <c r="AS4350" s="42">
        <f t="shared" si="606"/>
        <v>2481.4382462559247</v>
      </c>
      <c r="AT4350" s="101">
        <f t="shared" si="607"/>
        <v>0</v>
      </c>
      <c r="AU4350" s="42">
        <f t="shared" si="608"/>
        <v>2481.4382462559247</v>
      </c>
      <c r="AV4350" s="42">
        <f t="shared" si="609"/>
        <v>13150.507240491346</v>
      </c>
      <c r="AW4350" s="102">
        <f t="shared" si="610"/>
        <v>18747.149999999998</v>
      </c>
      <c r="AX4350" s="43">
        <f t="shared" si="612"/>
        <v>3</v>
      </c>
      <c r="AY4350" s="43" t="str">
        <f t="shared" si="611"/>
        <v>UTGS</v>
      </c>
    </row>
    <row r="4351" spans="1:51" hidden="1" x14ac:dyDescent="0.2">
      <c r="A4351" s="38">
        <v>4344</v>
      </c>
      <c r="B4351" t="s">
        <v>5806</v>
      </c>
      <c r="C4351" t="s">
        <v>292</v>
      </c>
      <c r="D4351">
        <v>1847</v>
      </c>
      <c r="E4351" t="s">
        <v>1249</v>
      </c>
      <c r="F4351">
        <v>2</v>
      </c>
      <c r="G4351" t="str">
        <f>LOOKUP(F4351,{0,6,45},{"F","L","H"})</f>
        <v>F</v>
      </c>
      <c r="H4351" t="s">
        <v>2107</v>
      </c>
      <c r="I4351" s="43" t="str">
        <f>IFERROR(VLOOKUP(#REF!,#REF!,2,FALSE),"No")</f>
        <v>No</v>
      </c>
      <c r="J4351" s="149">
        <v>1.25</v>
      </c>
      <c r="K4351" s="148">
        <v>41</v>
      </c>
      <c r="L4351" s="148"/>
      <c r="M4351" s="148"/>
      <c r="N4351" s="148"/>
      <c r="O4351" s="148"/>
      <c r="P4351" s="148"/>
      <c r="Q4351" s="148"/>
      <c r="R4351" s="148"/>
      <c r="S4351" s="148"/>
      <c r="T4351" s="148"/>
      <c r="U4351" s="148"/>
      <c r="V4351" s="148"/>
      <c r="W4351" s="148"/>
      <c r="X4351" s="139">
        <v>1.25</v>
      </c>
      <c r="Y4351" s="148">
        <v>144.09</v>
      </c>
      <c r="Z4351" s="148">
        <v>2</v>
      </c>
      <c r="AA4351" s="148">
        <v>438.09</v>
      </c>
      <c r="AB4351" s="148">
        <v>4</v>
      </c>
      <c r="AC4351" s="148">
        <v>27.44</v>
      </c>
      <c r="AD4351" s="148">
        <v>6</v>
      </c>
      <c r="AE4351" s="148">
        <v>390.38</v>
      </c>
      <c r="AF4351" s="148"/>
      <c r="AG4351" s="148"/>
      <c r="AH4351" s="148"/>
      <c r="AI4351" s="148"/>
      <c r="AJ4351" s="148"/>
      <c r="AK4351" s="148"/>
      <c r="AL4351" s="139">
        <v>0</v>
      </c>
      <c r="AM4351" s="139">
        <v>0</v>
      </c>
      <c r="AN4351" s="148">
        <f t="shared" si="604"/>
        <v>1000</v>
      </c>
      <c r="AO4351" s="148">
        <f t="shared" si="605"/>
        <v>41</v>
      </c>
      <c r="AP4351" s="148">
        <v>9</v>
      </c>
      <c r="AQ4351" s="140">
        <v>12</v>
      </c>
      <c r="AS4351" s="42">
        <f t="shared" si="606"/>
        <v>3055.0525910733209</v>
      </c>
      <c r="AT4351" s="101">
        <f t="shared" si="607"/>
        <v>0</v>
      </c>
      <c r="AU4351" s="42">
        <f t="shared" si="608"/>
        <v>3055.0525910733209</v>
      </c>
      <c r="AV4351" s="42">
        <f t="shared" si="609"/>
        <v>3629.3189267895032</v>
      </c>
      <c r="AW4351" s="102">
        <f t="shared" si="610"/>
        <v>2169</v>
      </c>
      <c r="AX4351" s="43">
        <f t="shared" si="612"/>
        <v>1.25</v>
      </c>
      <c r="AY4351" s="43" t="str">
        <f t="shared" si="611"/>
        <v>UTFS</v>
      </c>
    </row>
    <row r="4352" spans="1:51" hidden="1" x14ac:dyDescent="0.2">
      <c r="A4352" s="38">
        <v>4345</v>
      </c>
      <c r="B4352" t="s">
        <v>5806</v>
      </c>
      <c r="C4352" t="s">
        <v>289</v>
      </c>
      <c r="D4352">
        <v>64550</v>
      </c>
      <c r="E4352" t="s">
        <v>197</v>
      </c>
      <c r="F4352">
        <v>45</v>
      </c>
      <c r="G4352" t="str">
        <f>LOOKUP(F4352,{0,6,45},{"F","L","H"})</f>
        <v>H</v>
      </c>
      <c r="H4352" t="s">
        <v>1840</v>
      </c>
      <c r="I4352" s="43" t="str">
        <f>IFERROR(VLOOKUP(#REF!,#REF!,2,FALSE),"No")</f>
        <v>No</v>
      </c>
      <c r="J4352" s="139">
        <v>4</v>
      </c>
      <c r="K4352" s="148">
        <v>57</v>
      </c>
      <c r="L4352" s="148"/>
      <c r="M4352" s="148"/>
      <c r="N4352" s="148"/>
      <c r="O4352" s="148"/>
      <c r="P4352" s="148"/>
      <c r="Q4352" s="148"/>
      <c r="R4352" s="148"/>
      <c r="S4352" s="148"/>
      <c r="T4352" s="148"/>
      <c r="U4352" s="148"/>
      <c r="V4352" s="148"/>
      <c r="W4352" s="148"/>
      <c r="X4352" s="139">
        <v>3</v>
      </c>
      <c r="Y4352" s="148">
        <v>282.13</v>
      </c>
      <c r="Z4352" s="148">
        <v>8</v>
      </c>
      <c r="AA4352" s="148">
        <v>26.24</v>
      </c>
      <c r="AB4352" s="148">
        <v>12</v>
      </c>
      <c r="AC4352" s="148">
        <v>691.62</v>
      </c>
      <c r="AD4352" s="148"/>
      <c r="AE4352" s="148"/>
      <c r="AF4352" s="148"/>
      <c r="AG4352" s="148"/>
      <c r="AH4352" s="148"/>
      <c r="AI4352" s="148"/>
      <c r="AJ4352" s="148"/>
      <c r="AK4352" s="148"/>
      <c r="AL4352" s="139">
        <v>0</v>
      </c>
      <c r="AM4352" s="139">
        <v>0</v>
      </c>
      <c r="AN4352" s="148">
        <f t="shared" si="604"/>
        <v>999.99</v>
      </c>
      <c r="AO4352" s="148">
        <f t="shared" si="605"/>
        <v>57</v>
      </c>
      <c r="AP4352" s="148">
        <v>3</v>
      </c>
      <c r="AQ4352" s="140">
        <v>4</v>
      </c>
      <c r="AS4352" s="42">
        <f t="shared" si="606"/>
        <v>4362.9782363702261</v>
      </c>
      <c r="AT4352" s="101">
        <f t="shared" si="607"/>
        <v>0</v>
      </c>
      <c r="AU4352" s="42">
        <f t="shared" si="608"/>
        <v>4362.9782363702261</v>
      </c>
      <c r="AV4352" s="42">
        <f t="shared" si="609"/>
        <v>14472.925152964206</v>
      </c>
      <c r="AW4352" s="102">
        <f t="shared" si="610"/>
        <v>113197.0366366282</v>
      </c>
      <c r="AX4352" s="43">
        <f t="shared" si="612"/>
        <v>4</v>
      </c>
      <c r="AY4352" s="43" t="str">
        <f t="shared" si="611"/>
        <v>UTGS</v>
      </c>
    </row>
    <row r="4353" spans="1:51" x14ac:dyDescent="0.2">
      <c r="A4353" s="38">
        <v>4346</v>
      </c>
      <c r="B4353" t="s">
        <v>5807</v>
      </c>
      <c r="C4353" t="s">
        <v>5744</v>
      </c>
      <c r="D4353">
        <v>111600</v>
      </c>
      <c r="E4353" t="s">
        <v>213</v>
      </c>
      <c r="F4353">
        <v>40</v>
      </c>
      <c r="G4353" t="str">
        <f>LOOKUP(F4353,{0,6,45},{"F","L","H"})</f>
        <v>L</v>
      </c>
      <c r="H4353" t="s">
        <v>2119</v>
      </c>
      <c r="I4353" s="43" t="str">
        <f>IFERROR(VLOOKUP(#REF!,#REF!,2,FALSE),"No")</f>
        <v>No</v>
      </c>
      <c r="J4353" s="139">
        <v>6</v>
      </c>
      <c r="K4353" s="148">
        <v>32</v>
      </c>
      <c r="L4353" s="148"/>
      <c r="M4353" s="148"/>
      <c r="N4353" s="148"/>
      <c r="O4353" s="148"/>
      <c r="P4353" s="148"/>
      <c r="Q4353" s="148"/>
      <c r="R4353" s="148"/>
      <c r="S4353" s="148"/>
      <c r="T4353" s="148"/>
      <c r="U4353" s="148"/>
      <c r="V4353" s="148"/>
      <c r="W4353" s="148"/>
      <c r="X4353" s="139">
        <v>6</v>
      </c>
      <c r="Y4353" s="148">
        <v>1000</v>
      </c>
      <c r="Z4353" s="148"/>
      <c r="AA4353" s="148"/>
      <c r="AB4353" s="148"/>
      <c r="AC4353" s="148"/>
      <c r="AD4353" s="148"/>
      <c r="AE4353" s="148"/>
      <c r="AF4353" s="148"/>
      <c r="AG4353" s="148"/>
      <c r="AH4353" s="148"/>
      <c r="AI4353" s="148"/>
      <c r="AJ4353" s="148"/>
      <c r="AK4353" s="148"/>
      <c r="AL4353" s="139">
        <v>0</v>
      </c>
      <c r="AM4353" s="139">
        <v>0</v>
      </c>
      <c r="AN4353" s="148">
        <f t="shared" si="604"/>
        <v>1000</v>
      </c>
      <c r="AO4353" s="148">
        <f t="shared" si="605"/>
        <v>32</v>
      </c>
      <c r="AP4353" s="148">
        <v>1</v>
      </c>
      <c r="AQ4353" s="140">
        <v>1</v>
      </c>
      <c r="AS4353" s="42">
        <f t="shared" si="606"/>
        <v>1680.64</v>
      </c>
      <c r="AT4353" s="101">
        <f t="shared" si="607"/>
        <v>0</v>
      </c>
      <c r="AU4353" s="42">
        <f t="shared" si="608"/>
        <v>1680.64</v>
      </c>
      <c r="AV4353" s="42">
        <f t="shared" si="609"/>
        <v>60030.961721474043</v>
      </c>
      <c r="AW4353" s="102">
        <f t="shared" si="610"/>
        <v>45418</v>
      </c>
      <c r="AX4353" s="268">
        <f t="shared" si="612"/>
        <v>6</v>
      </c>
      <c r="AY4353" s="268" t="str">
        <f t="shared" si="611"/>
        <v>UTTSL</v>
      </c>
    </row>
    <row r="4354" spans="1:51" hidden="1" x14ac:dyDescent="0.2">
      <c r="A4354" s="38">
        <v>4347</v>
      </c>
      <c r="B4354" t="s">
        <v>5807</v>
      </c>
      <c r="C4354" t="s">
        <v>5746</v>
      </c>
      <c r="D4354">
        <v>7800</v>
      </c>
      <c r="E4354" t="s">
        <v>212</v>
      </c>
      <c r="F4354">
        <v>2</v>
      </c>
      <c r="G4354" t="str">
        <f>LOOKUP(F4354,{0,6,45},{"F","L","H"})</f>
        <v>F</v>
      </c>
      <c r="H4354" t="s">
        <v>2139</v>
      </c>
      <c r="I4354" s="43" t="str">
        <f>IFERROR(VLOOKUP(#REF!,#REF!,2,FALSE),"No")</f>
        <v>No</v>
      </c>
      <c r="J4354" s="139">
        <v>2</v>
      </c>
      <c r="K4354" s="148">
        <v>59</v>
      </c>
      <c r="L4354" s="148"/>
      <c r="M4354" s="148"/>
      <c r="N4354" s="148"/>
      <c r="O4354" s="148"/>
      <c r="P4354" s="148"/>
      <c r="Q4354" s="148"/>
      <c r="R4354" s="148"/>
      <c r="S4354" s="148"/>
      <c r="T4354" s="148"/>
      <c r="U4354" s="148"/>
      <c r="V4354" s="148"/>
      <c r="W4354" s="148"/>
      <c r="X4354" s="139">
        <v>2</v>
      </c>
      <c r="Y4354" s="148">
        <v>915.49</v>
      </c>
      <c r="Z4354" s="149">
        <v>4</v>
      </c>
      <c r="AA4354" s="148">
        <v>84.51</v>
      </c>
      <c r="AB4354" s="148"/>
      <c r="AC4354" s="148"/>
      <c r="AD4354" s="148"/>
      <c r="AE4354" s="148"/>
      <c r="AF4354" s="148"/>
      <c r="AG4354" s="148"/>
      <c r="AH4354" s="148"/>
      <c r="AI4354" s="148"/>
      <c r="AJ4354" s="148"/>
      <c r="AK4354" s="148"/>
      <c r="AL4354" s="139">
        <v>0</v>
      </c>
      <c r="AM4354" s="139">
        <v>0</v>
      </c>
      <c r="AN4354" s="148">
        <f t="shared" si="604"/>
        <v>1000</v>
      </c>
      <c r="AO4354" s="148">
        <f t="shared" si="605"/>
        <v>59</v>
      </c>
      <c r="AP4354" s="148">
        <v>3</v>
      </c>
      <c r="AQ4354" s="140">
        <v>14</v>
      </c>
      <c r="AS4354" s="42">
        <f t="shared" si="606"/>
        <v>4306.0251920323399</v>
      </c>
      <c r="AT4354" s="101">
        <f t="shared" si="607"/>
        <v>0</v>
      </c>
      <c r="AU4354" s="42">
        <f t="shared" si="608"/>
        <v>4306.0251920323399</v>
      </c>
      <c r="AV4354" s="42">
        <f t="shared" si="609"/>
        <v>2365.4927443910024</v>
      </c>
      <c r="AW4354" s="102">
        <f t="shared" si="610"/>
        <v>5118</v>
      </c>
      <c r="AX4354" s="43">
        <f t="shared" si="612"/>
        <v>2</v>
      </c>
      <c r="AY4354" s="43" t="str">
        <f t="shared" si="611"/>
        <v>UTTSS</v>
      </c>
    </row>
    <row r="4355" spans="1:51" hidden="1" x14ac:dyDescent="0.2">
      <c r="A4355" s="38">
        <v>4348</v>
      </c>
      <c r="B4355" t="s">
        <v>5806</v>
      </c>
      <c r="C4355" t="s">
        <v>5746</v>
      </c>
      <c r="D4355">
        <v>14500</v>
      </c>
      <c r="E4355" t="s">
        <v>215</v>
      </c>
      <c r="F4355">
        <v>5</v>
      </c>
      <c r="G4355" t="str">
        <f>LOOKUP(F4355,{0,6,45},{"F","L","H"})</f>
        <v>F</v>
      </c>
      <c r="H4355" t="s">
        <v>1855</v>
      </c>
      <c r="I4355" s="43" t="str">
        <f>IFERROR(VLOOKUP(#REF!,#REF!,2,FALSE),"No")</f>
        <v>No</v>
      </c>
      <c r="J4355" s="139">
        <v>2</v>
      </c>
      <c r="K4355" s="148">
        <v>98</v>
      </c>
      <c r="L4355" s="148"/>
      <c r="M4355" s="148"/>
      <c r="N4355" s="148"/>
      <c r="O4355" s="148"/>
      <c r="P4355" s="148"/>
      <c r="Q4355" s="148"/>
      <c r="R4355" s="148"/>
      <c r="S4355" s="148"/>
      <c r="T4355" s="148"/>
      <c r="U4355" s="148"/>
      <c r="V4355" s="148"/>
      <c r="W4355" s="148"/>
      <c r="X4355" s="139">
        <v>4</v>
      </c>
      <c r="Y4355" s="148">
        <v>1000</v>
      </c>
      <c r="Z4355" s="149"/>
      <c r="AA4355" s="148"/>
      <c r="AB4355" s="148"/>
      <c r="AC4355" s="148"/>
      <c r="AD4355" s="148"/>
      <c r="AE4355" s="148"/>
      <c r="AF4355" s="148"/>
      <c r="AG4355" s="148"/>
      <c r="AH4355" s="148"/>
      <c r="AI4355" s="148"/>
      <c r="AJ4355" s="148"/>
      <c r="AK4355" s="148"/>
      <c r="AL4355" s="139">
        <v>0</v>
      </c>
      <c r="AM4355" s="139">
        <v>0</v>
      </c>
      <c r="AN4355" s="148">
        <f t="shared" si="604"/>
        <v>1000</v>
      </c>
      <c r="AO4355" s="148">
        <f t="shared" si="605"/>
        <v>98</v>
      </c>
      <c r="AP4355" s="148">
        <v>5</v>
      </c>
      <c r="AQ4355" s="140">
        <v>6</v>
      </c>
      <c r="AS4355" s="42">
        <f t="shared" si="606"/>
        <v>7152.3808274435469</v>
      </c>
      <c r="AT4355" s="101">
        <f t="shared" si="607"/>
        <v>0</v>
      </c>
      <c r="AU4355" s="42">
        <f t="shared" si="608"/>
        <v>7152.3808274435469</v>
      </c>
      <c r="AV4355" s="42">
        <f t="shared" si="609"/>
        <v>6613.4936202456729</v>
      </c>
      <c r="AW4355" s="102">
        <f t="shared" si="610"/>
        <v>10791.333333333334</v>
      </c>
      <c r="AX4355" s="43">
        <f t="shared" si="612"/>
        <v>2</v>
      </c>
      <c r="AY4355" s="43" t="str">
        <f t="shared" si="611"/>
        <v>UTTSS</v>
      </c>
    </row>
    <row r="4356" spans="1:51" hidden="1" x14ac:dyDescent="0.2">
      <c r="A4356" s="38">
        <v>4349</v>
      </c>
      <c r="B4356" t="s">
        <v>5806</v>
      </c>
      <c r="C4356" t="s">
        <v>5746</v>
      </c>
      <c r="D4356">
        <v>21100</v>
      </c>
      <c r="E4356" t="s">
        <v>197</v>
      </c>
      <c r="F4356">
        <v>5</v>
      </c>
      <c r="G4356" t="str">
        <f>LOOKUP(F4356,{0,6,45},{"F","L","H"})</f>
        <v>F</v>
      </c>
      <c r="H4356" t="s">
        <v>1841</v>
      </c>
      <c r="I4356" s="43" t="str">
        <f>IFERROR(VLOOKUP(#REF!,#REF!,2,FALSE),"No")</f>
        <v>No</v>
      </c>
      <c r="J4356" s="139">
        <v>4</v>
      </c>
      <c r="K4356" s="148">
        <v>11</v>
      </c>
      <c r="L4356" s="148"/>
      <c r="M4356" s="148"/>
      <c r="N4356" s="148"/>
      <c r="O4356" s="148"/>
      <c r="P4356" s="148"/>
      <c r="Q4356" s="148"/>
      <c r="R4356" s="148"/>
      <c r="S4356" s="148"/>
      <c r="T4356" s="148"/>
      <c r="U4356" s="148"/>
      <c r="V4356" s="148"/>
      <c r="W4356" s="148"/>
      <c r="X4356" s="139">
        <v>1.25</v>
      </c>
      <c r="Y4356" s="148">
        <v>39</v>
      </c>
      <c r="Z4356" s="149">
        <v>4</v>
      </c>
      <c r="AA4356" s="148">
        <v>753.76</v>
      </c>
      <c r="AB4356" s="149">
        <v>6</v>
      </c>
      <c r="AC4356" s="148">
        <v>207.24</v>
      </c>
      <c r="AD4356" s="148"/>
      <c r="AE4356" s="148"/>
      <c r="AF4356" s="148"/>
      <c r="AG4356" s="148"/>
      <c r="AH4356" s="148"/>
      <c r="AI4356" s="148"/>
      <c r="AJ4356" s="148"/>
      <c r="AK4356" s="148"/>
      <c r="AL4356" s="139">
        <v>0</v>
      </c>
      <c r="AM4356" s="139">
        <v>0</v>
      </c>
      <c r="AN4356" s="148">
        <f t="shared" si="604"/>
        <v>1000</v>
      </c>
      <c r="AO4356" s="148">
        <f t="shared" si="605"/>
        <v>11</v>
      </c>
      <c r="AP4356" s="148">
        <v>4</v>
      </c>
      <c r="AQ4356" s="140">
        <v>4</v>
      </c>
      <c r="AS4356" s="42">
        <f t="shared" si="606"/>
        <v>841.97825614162264</v>
      </c>
      <c r="AT4356" s="101">
        <f t="shared" si="607"/>
        <v>0</v>
      </c>
      <c r="AU4356" s="42">
        <f t="shared" si="608"/>
        <v>841.97825614162264</v>
      </c>
      <c r="AV4356" s="42">
        <f t="shared" si="609"/>
        <v>10911.491430368507</v>
      </c>
      <c r="AW4356" s="102">
        <f t="shared" si="610"/>
        <v>18747.149999999998</v>
      </c>
      <c r="AX4356" s="43">
        <f t="shared" si="612"/>
        <v>4</v>
      </c>
      <c r="AY4356" s="43" t="str">
        <f t="shared" si="611"/>
        <v>UTTSS</v>
      </c>
    </row>
    <row r="4357" spans="1:51" hidden="1" x14ac:dyDescent="0.2">
      <c r="A4357" s="38">
        <v>4350</v>
      </c>
      <c r="B4357" t="s">
        <v>362</v>
      </c>
      <c r="C4357" t="s">
        <v>289</v>
      </c>
      <c r="D4357">
        <v>320</v>
      </c>
      <c r="E4357" t="s">
        <v>1245</v>
      </c>
      <c r="F4357">
        <v>0.25</v>
      </c>
      <c r="G4357" t="str">
        <f>LOOKUP(F4357,{0,6,45},{"F","L","H"})</f>
        <v>F</v>
      </c>
      <c r="H4357" t="s">
        <v>5732</v>
      </c>
      <c r="I4357" s="43" t="str">
        <f>IFERROR(VLOOKUP(#REF!,#REF!,2,FALSE),"No")</f>
        <v>No</v>
      </c>
      <c r="J4357" s="139">
        <v>0.75</v>
      </c>
      <c r="K4357" s="148">
        <v>27</v>
      </c>
      <c r="L4357" s="148"/>
      <c r="M4357" s="148"/>
      <c r="N4357" s="148"/>
      <c r="O4357" s="148"/>
      <c r="P4357" s="148"/>
      <c r="Q4357" s="148"/>
      <c r="R4357" s="148"/>
      <c r="S4357" s="148"/>
      <c r="T4357" s="148"/>
      <c r="U4357" s="148"/>
      <c r="V4357" s="148"/>
      <c r="W4357" s="148"/>
      <c r="X4357" s="139">
        <v>2</v>
      </c>
      <c r="Y4357" s="148">
        <v>1000</v>
      </c>
      <c r="Z4357" s="148"/>
      <c r="AA4357" s="148"/>
      <c r="AB4357" s="148"/>
      <c r="AC4357" s="148"/>
      <c r="AD4357" s="148"/>
      <c r="AE4357" s="148"/>
      <c r="AF4357" s="148"/>
      <c r="AG4357" s="148"/>
      <c r="AH4357" s="148"/>
      <c r="AI4357" s="148"/>
      <c r="AJ4357" s="148"/>
      <c r="AK4357" s="148"/>
      <c r="AL4357" s="139">
        <v>0</v>
      </c>
      <c r="AM4357" s="139">
        <v>0</v>
      </c>
      <c r="AN4357" s="148">
        <f t="shared" si="604"/>
        <v>1000</v>
      </c>
      <c r="AO4357" s="148">
        <f t="shared" si="605"/>
        <v>27</v>
      </c>
      <c r="AP4357" s="148">
        <v>10</v>
      </c>
      <c r="AQ4357" s="140">
        <v>10</v>
      </c>
      <c r="AS4357" s="42">
        <f t="shared" si="606"/>
        <v>1738.3539014385285</v>
      </c>
      <c r="AT4357" s="101">
        <f t="shared" si="607"/>
        <v>0</v>
      </c>
      <c r="AU4357" s="42">
        <f t="shared" si="608"/>
        <v>1738.3539014385285</v>
      </c>
      <c r="AV4357" s="42">
        <f t="shared" si="609"/>
        <v>3251.0961721474032</v>
      </c>
      <c r="AW4357" s="102">
        <f t="shared" si="610"/>
        <v>431</v>
      </c>
      <c r="AX4357" s="43">
        <f t="shared" si="612"/>
        <v>0.75</v>
      </c>
      <c r="AY4357" s="43" t="str">
        <f t="shared" si="611"/>
        <v>UTGS</v>
      </c>
    </row>
    <row r="4358" spans="1:51" hidden="1" x14ac:dyDescent="0.2">
      <c r="A4358" s="38">
        <v>4351</v>
      </c>
      <c r="B4358" t="s">
        <v>5806</v>
      </c>
      <c r="C4358" t="s">
        <v>292</v>
      </c>
      <c r="D4358">
        <v>5550</v>
      </c>
      <c r="E4358" t="s">
        <v>198</v>
      </c>
      <c r="F4358">
        <v>2</v>
      </c>
      <c r="G4358" t="str">
        <f>LOOKUP(F4358,{0,6,45},{"F","L","H"})</f>
        <v>F</v>
      </c>
      <c r="H4358" t="s">
        <v>1927</v>
      </c>
      <c r="I4358" s="43" t="str">
        <f>IFERROR(VLOOKUP(#REF!,#REF!,2,FALSE),"No")</f>
        <v>No</v>
      </c>
      <c r="J4358" s="139">
        <v>1.25</v>
      </c>
      <c r="K4358" s="148">
        <v>79</v>
      </c>
      <c r="L4358" s="148"/>
      <c r="M4358" s="148"/>
      <c r="N4358" s="148"/>
      <c r="O4358" s="148"/>
      <c r="P4358" s="148"/>
      <c r="Q4358" s="148"/>
      <c r="R4358" s="148"/>
      <c r="S4358" s="148"/>
      <c r="T4358" s="148"/>
      <c r="U4358" s="148"/>
      <c r="V4358" s="148"/>
      <c r="W4358" s="148"/>
      <c r="X4358" s="139">
        <v>4</v>
      </c>
      <c r="Y4358" s="148">
        <v>1000</v>
      </c>
      <c r="Z4358" s="149"/>
      <c r="AA4358" s="148"/>
      <c r="AB4358" s="148"/>
      <c r="AC4358" s="148"/>
      <c r="AD4358" s="148"/>
      <c r="AE4358" s="148"/>
      <c r="AF4358" s="148"/>
      <c r="AG4358" s="148"/>
      <c r="AH4358" s="148"/>
      <c r="AI4358" s="148"/>
      <c r="AJ4358" s="148"/>
      <c r="AK4358" s="148"/>
      <c r="AL4358" s="139">
        <v>0</v>
      </c>
      <c r="AM4358" s="139">
        <v>0</v>
      </c>
      <c r="AN4358" s="148">
        <f t="shared" si="604"/>
        <v>1000</v>
      </c>
      <c r="AO4358" s="148">
        <f t="shared" si="605"/>
        <v>79</v>
      </c>
      <c r="AP4358" s="148">
        <v>4</v>
      </c>
      <c r="AQ4358" s="140">
        <v>11</v>
      </c>
      <c r="AS4358" s="42">
        <f t="shared" si="606"/>
        <v>5886.5647486534717</v>
      </c>
      <c r="AT4358" s="101">
        <f t="shared" si="607"/>
        <v>0</v>
      </c>
      <c r="AU4358" s="42">
        <f t="shared" si="608"/>
        <v>5886.5647486534717</v>
      </c>
      <c r="AV4358" s="42">
        <f t="shared" si="609"/>
        <v>3607.3601564976398</v>
      </c>
      <c r="AW4358" s="102">
        <f t="shared" si="610"/>
        <v>3698.6666666666665</v>
      </c>
      <c r="AX4358" s="43">
        <f t="shared" si="612"/>
        <v>1.25</v>
      </c>
      <c r="AY4358" s="43" t="str">
        <f t="shared" si="611"/>
        <v>UTFS</v>
      </c>
    </row>
    <row r="4359" spans="1:51" hidden="1" x14ac:dyDescent="0.2">
      <c r="A4359" s="38">
        <v>4352</v>
      </c>
      <c r="B4359" t="s">
        <v>362</v>
      </c>
      <c r="C4359" t="s">
        <v>289</v>
      </c>
      <c r="D4359">
        <v>320</v>
      </c>
      <c r="E4359" t="s">
        <v>1245</v>
      </c>
      <c r="F4359">
        <v>0.25</v>
      </c>
      <c r="G4359" t="str">
        <f>LOOKUP(F4359,{0,6,45},{"F","L","H"})</f>
        <v>F</v>
      </c>
      <c r="H4359" t="s">
        <v>5733</v>
      </c>
      <c r="I4359" s="43" t="str">
        <f>IFERROR(VLOOKUP(#REF!,#REF!,2,FALSE),"No")</f>
        <v>No</v>
      </c>
      <c r="J4359" s="139">
        <v>0.75</v>
      </c>
      <c r="K4359" s="148">
        <v>40</v>
      </c>
      <c r="L4359" s="148"/>
      <c r="M4359" s="148"/>
      <c r="N4359" s="148"/>
      <c r="O4359" s="148"/>
      <c r="P4359" s="148"/>
      <c r="Q4359" s="148"/>
      <c r="R4359" s="148"/>
      <c r="S4359" s="148"/>
      <c r="T4359" s="148"/>
      <c r="U4359" s="148"/>
      <c r="V4359" s="148"/>
      <c r="W4359" s="148"/>
      <c r="X4359" s="139">
        <v>2</v>
      </c>
      <c r="Y4359" s="148">
        <v>1000</v>
      </c>
      <c r="Z4359" s="148"/>
      <c r="AA4359" s="148"/>
      <c r="AB4359" s="148"/>
      <c r="AC4359" s="148"/>
      <c r="AD4359" s="148"/>
      <c r="AE4359" s="148"/>
      <c r="AF4359" s="148"/>
      <c r="AG4359" s="148"/>
      <c r="AH4359" s="148"/>
      <c r="AI4359" s="148"/>
      <c r="AJ4359" s="148"/>
      <c r="AK4359" s="148"/>
      <c r="AL4359" s="139">
        <v>0</v>
      </c>
      <c r="AM4359" s="139">
        <v>0</v>
      </c>
      <c r="AN4359" s="148">
        <f t="shared" si="604"/>
        <v>1000</v>
      </c>
      <c r="AO4359" s="148">
        <f t="shared" si="605"/>
        <v>40</v>
      </c>
      <c r="AP4359" s="148">
        <v>7</v>
      </c>
      <c r="AQ4359" s="140">
        <v>56</v>
      </c>
      <c r="AS4359" s="42">
        <f t="shared" si="606"/>
        <v>2575.3391132422644</v>
      </c>
      <c r="AT4359" s="101">
        <f t="shared" si="607"/>
        <v>0</v>
      </c>
      <c r="AU4359" s="42">
        <f t="shared" si="608"/>
        <v>2575.3391132422644</v>
      </c>
      <c r="AV4359" s="42">
        <f t="shared" si="609"/>
        <v>580.5528878834649</v>
      </c>
      <c r="AW4359" s="102">
        <f t="shared" si="610"/>
        <v>431</v>
      </c>
      <c r="AX4359" s="43">
        <f t="shared" si="612"/>
        <v>0.75</v>
      </c>
      <c r="AY4359" s="43" t="str">
        <f t="shared" si="611"/>
        <v>UTGS</v>
      </c>
    </row>
    <row r="4360" spans="1:51" hidden="1" x14ac:dyDescent="0.2">
      <c r="A4360" s="38">
        <v>4353</v>
      </c>
      <c r="B4360" t="s">
        <v>362</v>
      </c>
      <c r="C4360" t="s">
        <v>289</v>
      </c>
      <c r="D4360">
        <v>320</v>
      </c>
      <c r="E4360" t="s">
        <v>1245</v>
      </c>
      <c r="F4360">
        <v>0.25</v>
      </c>
      <c r="G4360" t="str">
        <f>LOOKUP(F4360,{0,6,45},{"F","L","H"})</f>
        <v>F</v>
      </c>
      <c r="H4360" t="s">
        <v>5734</v>
      </c>
      <c r="I4360" s="43" t="str">
        <f>IFERROR(VLOOKUP(#REF!,#REF!,2,FALSE),"No")</f>
        <v>No</v>
      </c>
      <c r="J4360" s="139">
        <v>0.75</v>
      </c>
      <c r="K4360" s="148">
        <v>35</v>
      </c>
      <c r="L4360" s="148"/>
      <c r="M4360" s="148"/>
      <c r="N4360" s="148"/>
      <c r="O4360" s="148"/>
      <c r="P4360" s="148"/>
      <c r="Q4360" s="148"/>
      <c r="R4360" s="148"/>
      <c r="S4360" s="148"/>
      <c r="T4360" s="148"/>
      <c r="U4360" s="148"/>
      <c r="V4360" s="148"/>
      <c r="W4360" s="148"/>
      <c r="X4360" s="139">
        <v>2</v>
      </c>
      <c r="Y4360" s="148">
        <v>1000</v>
      </c>
      <c r="Z4360" s="148"/>
      <c r="AA4360" s="148"/>
      <c r="AB4360" s="148"/>
      <c r="AC4360" s="148"/>
      <c r="AD4360" s="148"/>
      <c r="AE4360" s="148"/>
      <c r="AF4360" s="148"/>
      <c r="AG4360" s="148"/>
      <c r="AH4360" s="148"/>
      <c r="AI4360" s="148"/>
      <c r="AJ4360" s="148"/>
      <c r="AK4360" s="148"/>
      <c r="AL4360" s="139">
        <v>0</v>
      </c>
      <c r="AM4360" s="139">
        <v>0</v>
      </c>
      <c r="AN4360" s="148">
        <f t="shared" ref="AN4360:AN4423" si="613">SUM(Y4360,AA4360,AC4360,AE4360,AG4360,AI4360,AK4360,AM4360)</f>
        <v>1000</v>
      </c>
      <c r="AO4360" s="148">
        <f t="shared" ref="AO4360:AO4423" si="614">SUM(K4360,M4360,O4360,Q4360,S4360,U4360,W4360)</f>
        <v>35</v>
      </c>
      <c r="AP4360" s="148">
        <v>24</v>
      </c>
      <c r="AQ4360" s="140">
        <v>24</v>
      </c>
      <c r="AS4360" s="42">
        <f t="shared" ref="AS4360:AS4423" si="615">(VLOOKUP(J4360,Service,2,FALSE)*K4360+VLOOKUP(L4360,Service,2,FALSE)*M4360+VLOOKUP(N4360,Service,2,FALSE)*O4360+VLOOKUP(P4360,Service,2,FALSE)*Q4360)</f>
        <v>2253.4217240869812</v>
      </c>
      <c r="AT4360" s="101">
        <f t="shared" ref="AT4360:AT4423" si="616">VLOOKUP(R4360,serviceHP,2,FALSE)*S4360+VLOOKUP(T4360,serviceHP,2,FALSE)*U4360+VLOOKUP(V4360,serviceHP,2,FALSE)*W4360</f>
        <v>0</v>
      </c>
      <c r="AU4360" s="42">
        <f t="shared" ref="AU4360:AU4423" si="617">AS4360+AT4360</f>
        <v>2253.4217240869812</v>
      </c>
      <c r="AV4360" s="42">
        <f t="shared" ref="AV4360:AV4423" si="618">(VLOOKUP(X4360,Main,2,FALSE)*Y4360+VLOOKUP(Z4360,Main,2,FALSE)*AA4360+VLOOKUP(AB4360,Main,2,FALSE)*AC4360+VLOOKUP(AD4360,Main,2,FALSE)*AE4360+VLOOKUP(AF4360,Main,2,FALSE)*AG4360+VLOOKUP(AL4360,Main,2,FALSE)*AM4360+VLOOKUP(AH4360,Main,2,FALSE)*AI4360+VLOOKUP(AL4360,Main,2,FALSE)*AM4360+VLOOKUP(AJ4360,Main,2,FALSE)*AK4360)/AQ4360</f>
        <v>1354.623405061418</v>
      </c>
      <c r="AW4360" s="102">
        <f t="shared" ref="AW4360:AW4423" si="619">IF(G4360="F",VLOOKUP(D4360,MeterAndReg2,2,TRUE),(IF(G4360="L",VLOOKUP(D4360,MeterAndReg2,3,TRUE),VLOOKUP(D4360,MeterAndReg2,4,TRUE))))</f>
        <v>431</v>
      </c>
      <c r="AX4360" s="43">
        <f t="shared" si="612"/>
        <v>0.75</v>
      </c>
      <c r="AY4360" s="43" t="str">
        <f t="shared" si="611"/>
        <v>UTGS</v>
      </c>
    </row>
    <row r="4361" spans="1:51" hidden="1" x14ac:dyDescent="0.2">
      <c r="A4361" s="38">
        <v>4354</v>
      </c>
      <c r="B4361" t="s">
        <v>5806</v>
      </c>
      <c r="C4361" t="s">
        <v>292</v>
      </c>
      <c r="D4361">
        <v>3300</v>
      </c>
      <c r="E4361" t="s">
        <v>207</v>
      </c>
      <c r="F4361">
        <v>2</v>
      </c>
      <c r="G4361" t="str">
        <f>LOOKUP(F4361,{0,6,45},{"F","L","H"})</f>
        <v>F</v>
      </c>
      <c r="H4361" t="s">
        <v>1984</v>
      </c>
      <c r="I4361" s="43" t="str">
        <f>IFERROR(VLOOKUP(#REF!,#REF!,2,FALSE),"No")</f>
        <v>No</v>
      </c>
      <c r="J4361" s="139">
        <v>1.25</v>
      </c>
      <c r="K4361" s="148">
        <v>152.34</v>
      </c>
      <c r="L4361" s="148"/>
      <c r="M4361" s="148"/>
      <c r="N4361" s="148"/>
      <c r="O4361" s="148"/>
      <c r="P4361" s="148"/>
      <c r="Q4361" s="148"/>
      <c r="R4361" s="148"/>
      <c r="S4361" s="148"/>
      <c r="T4361" s="148"/>
      <c r="U4361" s="148"/>
      <c r="V4361" s="148"/>
      <c r="W4361" s="148"/>
      <c r="X4361" s="139">
        <v>2</v>
      </c>
      <c r="Y4361" s="148">
        <v>81.319999999999993</v>
      </c>
      <c r="Z4361" s="148">
        <v>4</v>
      </c>
      <c r="AA4361" s="148">
        <v>918.68</v>
      </c>
      <c r="AB4361" s="148"/>
      <c r="AC4361" s="148"/>
      <c r="AD4361" s="148"/>
      <c r="AE4361" s="148"/>
      <c r="AF4361" s="148"/>
      <c r="AG4361" s="148"/>
      <c r="AH4361" s="148"/>
      <c r="AI4361" s="148"/>
      <c r="AJ4361" s="148"/>
      <c r="AK4361" s="148"/>
      <c r="AL4361" s="139">
        <v>0</v>
      </c>
      <c r="AM4361" s="139">
        <v>0</v>
      </c>
      <c r="AN4361" s="148">
        <f t="shared" si="613"/>
        <v>1000</v>
      </c>
      <c r="AO4361" s="148">
        <f t="shared" si="614"/>
        <v>152.34</v>
      </c>
      <c r="AP4361" s="148">
        <v>8</v>
      </c>
      <c r="AQ4361" s="140">
        <v>17</v>
      </c>
      <c r="AS4361" s="42">
        <f t="shared" si="615"/>
        <v>11351.383212783163</v>
      </c>
      <c r="AT4361" s="101">
        <f t="shared" si="616"/>
        <v>0</v>
      </c>
      <c r="AU4361" s="42">
        <f t="shared" si="617"/>
        <v>11351.383212783163</v>
      </c>
      <c r="AV4361" s="42">
        <f t="shared" si="618"/>
        <v>2299.8763130278844</v>
      </c>
      <c r="AW4361" s="102">
        <f t="shared" si="619"/>
        <v>2145.6666666666665</v>
      </c>
      <c r="AX4361" s="43">
        <f t="shared" si="612"/>
        <v>1.25</v>
      </c>
      <c r="AY4361" s="43" t="str">
        <f t="shared" ref="AY4361:AY4424" si="620">C4361</f>
        <v>UTFS</v>
      </c>
    </row>
    <row r="4362" spans="1:51" hidden="1" x14ac:dyDescent="0.2">
      <c r="A4362" s="38">
        <v>4355</v>
      </c>
      <c r="B4362" t="s">
        <v>362</v>
      </c>
      <c r="C4362" t="s">
        <v>289</v>
      </c>
      <c r="D4362">
        <v>320</v>
      </c>
      <c r="E4362" t="s">
        <v>1245</v>
      </c>
      <c r="F4362">
        <v>0.25</v>
      </c>
      <c r="G4362" t="str">
        <f>LOOKUP(F4362,{0,6,45},{"F","L","H"})</f>
        <v>F</v>
      </c>
      <c r="H4362" t="s">
        <v>5735</v>
      </c>
      <c r="I4362" s="43" t="str">
        <f>IFERROR(VLOOKUP(#REF!,#REF!,2,FALSE),"No")</f>
        <v>No</v>
      </c>
      <c r="J4362" s="139">
        <v>0.75</v>
      </c>
      <c r="K4362" s="148">
        <v>29</v>
      </c>
      <c r="L4362" s="148"/>
      <c r="M4362" s="148"/>
      <c r="N4362" s="148"/>
      <c r="O4362" s="148"/>
      <c r="P4362" s="148"/>
      <c r="Q4362" s="148"/>
      <c r="R4362" s="148"/>
      <c r="S4362" s="148"/>
      <c r="T4362" s="148"/>
      <c r="U4362" s="148"/>
      <c r="V4362" s="148"/>
      <c r="W4362" s="148"/>
      <c r="X4362" s="139">
        <v>2</v>
      </c>
      <c r="Y4362" s="148">
        <v>1000</v>
      </c>
      <c r="Z4362" s="148"/>
      <c r="AA4362" s="148"/>
      <c r="AB4362" s="148"/>
      <c r="AC4362" s="148"/>
      <c r="AD4362" s="148"/>
      <c r="AE4362" s="148"/>
      <c r="AF4362" s="148"/>
      <c r="AG4362" s="148"/>
      <c r="AH4362" s="148"/>
      <c r="AI4362" s="148"/>
      <c r="AJ4362" s="148"/>
      <c r="AK4362" s="148"/>
      <c r="AL4362" s="139">
        <v>0</v>
      </c>
      <c r="AM4362" s="139">
        <v>0</v>
      </c>
      <c r="AN4362" s="148">
        <f t="shared" si="613"/>
        <v>1000</v>
      </c>
      <c r="AO4362" s="148">
        <f t="shared" si="614"/>
        <v>29</v>
      </c>
      <c r="AP4362" s="148">
        <v>7</v>
      </c>
      <c r="AQ4362" s="140">
        <v>7</v>
      </c>
      <c r="AS4362" s="42">
        <f t="shared" si="615"/>
        <v>1867.1208571006416</v>
      </c>
      <c r="AT4362" s="101">
        <f t="shared" si="616"/>
        <v>0</v>
      </c>
      <c r="AU4362" s="42">
        <f t="shared" si="617"/>
        <v>1867.1208571006416</v>
      </c>
      <c r="AV4362" s="42">
        <f t="shared" si="618"/>
        <v>4644.4231030677192</v>
      </c>
      <c r="AW4362" s="102">
        <f t="shared" si="619"/>
        <v>431</v>
      </c>
      <c r="AX4362" s="43">
        <f t="shared" si="612"/>
        <v>0.75</v>
      </c>
      <c r="AY4362" s="43" t="str">
        <f t="shared" si="620"/>
        <v>UTGS</v>
      </c>
    </row>
    <row r="4363" spans="1:51" hidden="1" x14ac:dyDescent="0.2">
      <c r="A4363" s="38">
        <v>4356</v>
      </c>
      <c r="B4363" t="s">
        <v>362</v>
      </c>
      <c r="C4363" t="s">
        <v>289</v>
      </c>
      <c r="D4363">
        <v>550</v>
      </c>
      <c r="E4363" t="s">
        <v>1245</v>
      </c>
      <c r="F4363">
        <v>2</v>
      </c>
      <c r="G4363" t="str">
        <f>LOOKUP(F4363,{0,6,45},{"F","L","H"})</f>
        <v>F</v>
      </c>
      <c r="H4363" t="s">
        <v>5736</v>
      </c>
      <c r="I4363" s="43" t="str">
        <f>IFERROR(VLOOKUP(#REF!,#REF!,2,FALSE),"No")</f>
        <v>No</v>
      </c>
      <c r="J4363" s="139">
        <v>0.75</v>
      </c>
      <c r="K4363" s="148">
        <v>148</v>
      </c>
      <c r="L4363" s="148"/>
      <c r="M4363" s="148"/>
      <c r="N4363" s="148"/>
      <c r="O4363" s="148"/>
      <c r="P4363" s="148"/>
      <c r="Q4363" s="148"/>
      <c r="R4363" s="148"/>
      <c r="S4363" s="148"/>
      <c r="T4363" s="148"/>
      <c r="U4363" s="148"/>
      <c r="V4363" s="148"/>
      <c r="W4363" s="148"/>
      <c r="X4363" s="139">
        <v>2</v>
      </c>
      <c r="Y4363" s="148">
        <v>117.42</v>
      </c>
      <c r="Z4363" s="148">
        <v>4</v>
      </c>
      <c r="AA4363" s="148">
        <v>882.58</v>
      </c>
      <c r="AB4363" s="148"/>
      <c r="AC4363" s="148"/>
      <c r="AD4363" s="148"/>
      <c r="AE4363" s="148"/>
      <c r="AF4363" s="148"/>
      <c r="AG4363" s="148"/>
      <c r="AH4363" s="148"/>
      <c r="AI4363" s="148"/>
      <c r="AJ4363" s="148"/>
      <c r="AK4363" s="148"/>
      <c r="AL4363" s="139">
        <v>0</v>
      </c>
      <c r="AM4363" s="139">
        <v>0</v>
      </c>
      <c r="AN4363" s="148">
        <f t="shared" si="613"/>
        <v>1000</v>
      </c>
      <c r="AO4363" s="148">
        <f t="shared" si="614"/>
        <v>148</v>
      </c>
      <c r="AP4363" s="148">
        <v>6</v>
      </c>
      <c r="AQ4363" s="140">
        <v>23</v>
      </c>
      <c r="AS4363" s="42">
        <f t="shared" si="615"/>
        <v>9528.7547189963789</v>
      </c>
      <c r="AT4363" s="101">
        <f t="shared" si="616"/>
        <v>0</v>
      </c>
      <c r="AU4363" s="42">
        <f t="shared" si="617"/>
        <v>9528.7547189963789</v>
      </c>
      <c r="AV4363" s="42">
        <f t="shared" si="618"/>
        <v>1688.6547965858279</v>
      </c>
      <c r="AW4363" s="102">
        <f t="shared" si="619"/>
        <v>585.0096169344007</v>
      </c>
      <c r="AX4363" s="43">
        <f t="shared" si="612"/>
        <v>0.75</v>
      </c>
      <c r="AY4363" s="43" t="str">
        <f t="shared" si="620"/>
        <v>UTGS</v>
      </c>
    </row>
    <row r="4364" spans="1:51" hidden="1" x14ac:dyDescent="0.2">
      <c r="A4364" s="38">
        <v>4357</v>
      </c>
      <c r="B4364" t="s">
        <v>362</v>
      </c>
      <c r="C4364" t="s">
        <v>289</v>
      </c>
      <c r="D4364">
        <v>550</v>
      </c>
      <c r="E4364" t="s">
        <v>1245</v>
      </c>
      <c r="F4364">
        <v>2</v>
      </c>
      <c r="G4364" t="str">
        <f>LOOKUP(F4364,{0,6,45},{"F","L","H"})</f>
        <v>F</v>
      </c>
      <c r="H4364" t="s">
        <v>5737</v>
      </c>
      <c r="I4364" s="43" t="str">
        <f>IFERROR(VLOOKUP(#REF!,#REF!,2,FALSE),"No")</f>
        <v>No</v>
      </c>
      <c r="J4364" s="139">
        <v>1.25</v>
      </c>
      <c r="K4364" s="148">
        <v>11</v>
      </c>
      <c r="L4364" s="148"/>
      <c r="M4364" s="148"/>
      <c r="N4364" s="148"/>
      <c r="O4364" s="148"/>
      <c r="P4364" s="148"/>
      <c r="Q4364" s="148"/>
      <c r="R4364" s="148"/>
      <c r="S4364" s="148"/>
      <c r="T4364" s="148"/>
      <c r="U4364" s="148"/>
      <c r="V4364" s="148"/>
      <c r="W4364" s="148"/>
      <c r="X4364" s="139">
        <v>0.75</v>
      </c>
      <c r="Y4364" s="148">
        <v>157</v>
      </c>
      <c r="Z4364" s="148">
        <v>2</v>
      </c>
      <c r="AA4364" s="148">
        <v>285.49</v>
      </c>
      <c r="AB4364" s="148">
        <v>4</v>
      </c>
      <c r="AC4364" s="148">
        <v>557.51</v>
      </c>
      <c r="AD4364" s="148"/>
      <c r="AE4364" s="148"/>
      <c r="AF4364" s="148"/>
      <c r="AG4364" s="148"/>
      <c r="AH4364" s="148"/>
      <c r="AI4364" s="148"/>
      <c r="AJ4364" s="148"/>
      <c r="AK4364" s="148"/>
      <c r="AL4364" s="139">
        <v>0</v>
      </c>
      <c r="AM4364" s="139">
        <v>0</v>
      </c>
      <c r="AN4364" s="148">
        <f t="shared" si="613"/>
        <v>1000</v>
      </c>
      <c r="AO4364" s="148">
        <f t="shared" si="614"/>
        <v>11</v>
      </c>
      <c r="AP4364" s="148">
        <v>2</v>
      </c>
      <c r="AQ4364" s="140">
        <v>16</v>
      </c>
      <c r="AS4364" s="42">
        <f t="shared" si="615"/>
        <v>819.6482561416226</v>
      </c>
      <c r="AT4364" s="101">
        <f t="shared" si="616"/>
        <v>0</v>
      </c>
      <c r="AU4364" s="42">
        <f t="shared" si="617"/>
        <v>819.6482561416226</v>
      </c>
      <c r="AV4364" s="42">
        <f t="shared" si="618"/>
        <v>2356.1480263421272</v>
      </c>
      <c r="AW4364" s="102">
        <f t="shared" si="619"/>
        <v>585.0096169344007</v>
      </c>
      <c r="AX4364" s="43">
        <f t="shared" si="612"/>
        <v>1.25</v>
      </c>
      <c r="AY4364" s="43" t="str">
        <f t="shared" si="620"/>
        <v>UTGS</v>
      </c>
    </row>
    <row r="4365" spans="1:51" hidden="1" x14ac:dyDescent="0.2">
      <c r="A4365" s="38">
        <v>4358</v>
      </c>
      <c r="B4365" t="s">
        <v>362</v>
      </c>
      <c r="C4365" t="s">
        <v>289</v>
      </c>
      <c r="D4365">
        <v>320</v>
      </c>
      <c r="E4365" t="s">
        <v>1245</v>
      </c>
      <c r="F4365">
        <v>0.25</v>
      </c>
      <c r="G4365" t="str">
        <f>LOOKUP(F4365,{0,6,45},{"F","L","H"})</f>
        <v>F</v>
      </c>
      <c r="H4365" t="s">
        <v>5738</v>
      </c>
      <c r="I4365" s="43" t="str">
        <f>IFERROR(VLOOKUP(#REF!,#REF!,2,FALSE),"No")</f>
        <v>No</v>
      </c>
      <c r="J4365" s="139">
        <v>0.75</v>
      </c>
      <c r="K4365" s="148">
        <v>23</v>
      </c>
      <c r="L4365" s="148"/>
      <c r="M4365" s="148"/>
      <c r="N4365" s="148"/>
      <c r="O4365" s="148"/>
      <c r="P4365" s="148"/>
      <c r="Q4365" s="148"/>
      <c r="R4365" s="148"/>
      <c r="S4365" s="148"/>
      <c r="T4365" s="148"/>
      <c r="U4365" s="148"/>
      <c r="V4365" s="148"/>
      <c r="W4365" s="148"/>
      <c r="X4365" s="139">
        <v>2</v>
      </c>
      <c r="Y4365" s="148">
        <v>386.87</v>
      </c>
      <c r="Z4365" s="148">
        <v>4</v>
      </c>
      <c r="AA4365" s="148">
        <v>1</v>
      </c>
      <c r="AB4365" s="148">
        <v>6</v>
      </c>
      <c r="AC4365" s="148">
        <v>612.13</v>
      </c>
      <c r="AD4365" s="148"/>
      <c r="AE4365" s="148"/>
      <c r="AF4365" s="148"/>
      <c r="AG4365" s="148"/>
      <c r="AH4365" s="148"/>
      <c r="AI4365" s="148"/>
      <c r="AJ4365" s="148"/>
      <c r="AK4365" s="148"/>
      <c r="AL4365" s="139">
        <v>0</v>
      </c>
      <c r="AM4365" s="139">
        <v>0</v>
      </c>
      <c r="AN4365" s="148">
        <f t="shared" si="613"/>
        <v>1000</v>
      </c>
      <c r="AO4365" s="148">
        <f t="shared" si="614"/>
        <v>23</v>
      </c>
      <c r="AP4365" s="148">
        <v>14</v>
      </c>
      <c r="AQ4365" s="140">
        <v>14</v>
      </c>
      <c r="AS4365" s="42">
        <f t="shared" si="615"/>
        <v>1480.8199901143021</v>
      </c>
      <c r="AT4365" s="101">
        <f t="shared" si="616"/>
        <v>0</v>
      </c>
      <c r="AU4365" s="42">
        <f t="shared" si="617"/>
        <v>1480.8199901143021</v>
      </c>
      <c r="AV4365" s="42">
        <f t="shared" si="618"/>
        <v>3525.9963801052886</v>
      </c>
      <c r="AW4365" s="102">
        <f t="shared" si="619"/>
        <v>431</v>
      </c>
      <c r="AX4365" s="43">
        <f t="shared" si="612"/>
        <v>0.75</v>
      </c>
      <c r="AY4365" s="43" t="str">
        <f t="shared" si="620"/>
        <v>UTGS</v>
      </c>
    </row>
    <row r="4366" spans="1:51" hidden="1" x14ac:dyDescent="0.2">
      <c r="A4366" s="38">
        <v>4359</v>
      </c>
      <c r="B4366" t="s">
        <v>362</v>
      </c>
      <c r="C4366" t="s">
        <v>289</v>
      </c>
      <c r="D4366">
        <v>320</v>
      </c>
      <c r="E4366" t="s">
        <v>1245</v>
      </c>
      <c r="F4366">
        <v>0.25</v>
      </c>
      <c r="G4366" t="str">
        <f>LOOKUP(F4366,{0,6,45},{"F","L","H"})</f>
        <v>F</v>
      </c>
      <c r="H4366" t="s">
        <v>5739</v>
      </c>
      <c r="I4366" s="43" t="str">
        <f>IFERROR(VLOOKUP(#REF!,#REF!,2,FALSE),"No")</f>
        <v>No</v>
      </c>
      <c r="J4366" s="139">
        <v>0.75</v>
      </c>
      <c r="K4366" s="148">
        <v>24</v>
      </c>
      <c r="L4366" s="148"/>
      <c r="M4366" s="148"/>
      <c r="N4366" s="148"/>
      <c r="O4366" s="148"/>
      <c r="P4366" s="148"/>
      <c r="Q4366" s="148"/>
      <c r="R4366" s="148"/>
      <c r="S4366" s="148"/>
      <c r="T4366" s="148"/>
      <c r="U4366" s="148"/>
      <c r="V4366" s="148"/>
      <c r="W4366" s="148"/>
      <c r="X4366" s="139">
        <v>2</v>
      </c>
      <c r="Y4366" s="148">
        <v>1000</v>
      </c>
      <c r="Z4366" s="148"/>
      <c r="AA4366" s="148"/>
      <c r="AB4366" s="148"/>
      <c r="AC4366" s="148"/>
      <c r="AD4366" s="148"/>
      <c r="AE4366" s="148"/>
      <c r="AF4366" s="148"/>
      <c r="AG4366" s="148"/>
      <c r="AH4366" s="148"/>
      <c r="AI4366" s="148"/>
      <c r="AJ4366" s="148"/>
      <c r="AK4366" s="148"/>
      <c r="AL4366" s="139">
        <v>0</v>
      </c>
      <c r="AM4366" s="139">
        <v>0</v>
      </c>
      <c r="AN4366" s="148">
        <f t="shared" si="613"/>
        <v>1000</v>
      </c>
      <c r="AO4366" s="148">
        <f t="shared" si="614"/>
        <v>24</v>
      </c>
      <c r="AP4366" s="148">
        <v>8</v>
      </c>
      <c r="AQ4366" s="140">
        <v>8</v>
      </c>
      <c r="AS4366" s="42">
        <f t="shared" si="615"/>
        <v>1545.2034679453586</v>
      </c>
      <c r="AT4366" s="101">
        <f t="shared" si="616"/>
        <v>0</v>
      </c>
      <c r="AU4366" s="42">
        <f t="shared" si="617"/>
        <v>1545.2034679453586</v>
      </c>
      <c r="AV4366" s="42">
        <f t="shared" si="618"/>
        <v>4063.870215184254</v>
      </c>
      <c r="AW4366" s="102">
        <f t="shared" si="619"/>
        <v>431</v>
      </c>
      <c r="AX4366" s="43">
        <f t="shared" si="612"/>
        <v>0.75</v>
      </c>
      <c r="AY4366" s="43" t="str">
        <f t="shared" si="620"/>
        <v>UTGS</v>
      </c>
    </row>
    <row r="4367" spans="1:51" hidden="1" x14ac:dyDescent="0.2">
      <c r="A4367" s="38">
        <v>4360</v>
      </c>
      <c r="B4367" t="s">
        <v>362</v>
      </c>
      <c r="C4367" t="s">
        <v>289</v>
      </c>
      <c r="D4367">
        <v>320</v>
      </c>
      <c r="E4367" t="s">
        <v>1842</v>
      </c>
      <c r="F4367">
        <v>0.25</v>
      </c>
      <c r="G4367" t="str">
        <f>LOOKUP(F4367,{0,6,45},{"F","L","H"})</f>
        <v>F</v>
      </c>
      <c r="H4367" t="s">
        <v>5740</v>
      </c>
      <c r="I4367" s="43" t="str">
        <f>IFERROR(VLOOKUP(#REF!,#REF!,2,FALSE),"No")</f>
        <v>No</v>
      </c>
      <c r="J4367" s="139">
        <v>0.75</v>
      </c>
      <c r="K4367" s="148">
        <v>35.1</v>
      </c>
      <c r="L4367" s="148"/>
      <c r="M4367" s="148"/>
      <c r="N4367" s="148"/>
      <c r="O4367" s="148"/>
      <c r="P4367" s="148"/>
      <c r="Q4367" s="148"/>
      <c r="R4367" s="148"/>
      <c r="S4367" s="148"/>
      <c r="T4367" s="148"/>
      <c r="U4367" s="148"/>
      <c r="V4367" s="148"/>
      <c r="W4367" s="148"/>
      <c r="X4367" s="139">
        <v>2</v>
      </c>
      <c r="Y4367" s="148">
        <v>1000</v>
      </c>
      <c r="Z4367" s="148"/>
      <c r="AA4367" s="148"/>
      <c r="AB4367" s="148"/>
      <c r="AC4367" s="148"/>
      <c r="AD4367" s="148"/>
      <c r="AE4367" s="148"/>
      <c r="AF4367" s="148"/>
      <c r="AG4367" s="148"/>
      <c r="AH4367" s="148"/>
      <c r="AI4367" s="148"/>
      <c r="AJ4367" s="148"/>
      <c r="AK4367" s="148"/>
      <c r="AL4367" s="139">
        <v>0</v>
      </c>
      <c r="AM4367" s="139">
        <v>0</v>
      </c>
      <c r="AN4367" s="148">
        <f t="shared" si="613"/>
        <v>1000</v>
      </c>
      <c r="AO4367" s="148">
        <f t="shared" si="614"/>
        <v>35.1</v>
      </c>
      <c r="AP4367" s="148">
        <v>13</v>
      </c>
      <c r="AQ4367" s="140">
        <v>13</v>
      </c>
      <c r="AS4367" s="42">
        <f t="shared" si="615"/>
        <v>2259.8600718700873</v>
      </c>
      <c r="AT4367" s="101">
        <f t="shared" si="616"/>
        <v>0</v>
      </c>
      <c r="AU4367" s="42">
        <f t="shared" si="617"/>
        <v>2259.8600718700873</v>
      </c>
      <c r="AV4367" s="42">
        <f t="shared" si="618"/>
        <v>2500.8432093441561</v>
      </c>
      <c r="AW4367" s="102">
        <f t="shared" si="619"/>
        <v>431</v>
      </c>
      <c r="AX4367" s="43">
        <f t="shared" si="612"/>
        <v>0.75</v>
      </c>
      <c r="AY4367" s="43" t="str">
        <f t="shared" si="620"/>
        <v>UTGS</v>
      </c>
    </row>
    <row r="4368" spans="1:51" hidden="1" x14ac:dyDescent="0.2">
      <c r="A4368" s="38">
        <v>4361</v>
      </c>
      <c r="B4368" t="s">
        <v>362</v>
      </c>
      <c r="C4368" t="s">
        <v>289</v>
      </c>
      <c r="D4368">
        <v>320</v>
      </c>
      <c r="E4368" t="s">
        <v>1245</v>
      </c>
      <c r="F4368">
        <v>0.25</v>
      </c>
      <c r="G4368" t="str">
        <f>LOOKUP(F4368,{0,6,45},{"F","L","H"})</f>
        <v>F</v>
      </c>
      <c r="H4368" t="s">
        <v>5741</v>
      </c>
      <c r="I4368" s="43" t="str">
        <f>IFERROR(VLOOKUP(#REF!,#REF!,2,FALSE),"No")</f>
        <v>No</v>
      </c>
      <c r="J4368" s="139">
        <v>0.75</v>
      </c>
      <c r="K4368" s="148">
        <v>48</v>
      </c>
      <c r="L4368" s="148"/>
      <c r="M4368" s="148"/>
      <c r="N4368" s="148"/>
      <c r="O4368" s="148"/>
      <c r="P4368" s="148"/>
      <c r="Q4368" s="148"/>
      <c r="R4368" s="148"/>
      <c r="S4368" s="148"/>
      <c r="T4368" s="148"/>
      <c r="U4368" s="148"/>
      <c r="V4368" s="148"/>
      <c r="W4368" s="148"/>
      <c r="X4368" s="139">
        <v>2</v>
      </c>
      <c r="Y4368" s="148">
        <v>782.51</v>
      </c>
      <c r="Z4368" s="148">
        <v>4</v>
      </c>
      <c r="AA4368" s="148">
        <v>217.49</v>
      </c>
      <c r="AB4368" s="148"/>
      <c r="AC4368" s="148"/>
      <c r="AD4368" s="148"/>
      <c r="AE4368" s="148"/>
      <c r="AF4368" s="148"/>
      <c r="AG4368" s="148"/>
      <c r="AH4368" s="148"/>
      <c r="AI4368" s="148"/>
      <c r="AJ4368" s="148"/>
      <c r="AK4368" s="148"/>
      <c r="AL4368" s="139">
        <v>0</v>
      </c>
      <c r="AM4368" s="139">
        <v>0</v>
      </c>
      <c r="AN4368" s="148">
        <f t="shared" si="613"/>
        <v>1000</v>
      </c>
      <c r="AO4368" s="148">
        <f t="shared" si="614"/>
        <v>48</v>
      </c>
      <c r="AP4368" s="148">
        <v>6</v>
      </c>
      <c r="AQ4368" s="140">
        <v>6</v>
      </c>
      <c r="AS4368" s="42">
        <f t="shared" si="615"/>
        <v>3090.4069358907173</v>
      </c>
      <c r="AT4368" s="101">
        <f t="shared" si="616"/>
        <v>0</v>
      </c>
      <c r="AU4368" s="42">
        <f t="shared" si="617"/>
        <v>3090.4069358907173</v>
      </c>
      <c r="AV4368" s="42">
        <f t="shared" si="618"/>
        <v>5678.3941702456723</v>
      </c>
      <c r="AW4368" s="102">
        <f t="shared" si="619"/>
        <v>431</v>
      </c>
      <c r="AX4368" s="43">
        <f t="shared" si="612"/>
        <v>0.75</v>
      </c>
      <c r="AY4368" s="43" t="str">
        <f t="shared" si="620"/>
        <v>UTGS</v>
      </c>
    </row>
    <row r="4369" spans="1:51" hidden="1" x14ac:dyDescent="0.2">
      <c r="A4369" s="38">
        <v>4362</v>
      </c>
      <c r="B4369" t="s">
        <v>362</v>
      </c>
      <c r="C4369" t="s">
        <v>289</v>
      </c>
      <c r="D4369">
        <v>320</v>
      </c>
      <c r="E4369" t="s">
        <v>1245</v>
      </c>
      <c r="F4369">
        <v>0.25</v>
      </c>
      <c r="G4369" t="str">
        <f>LOOKUP(F4369,{0,6,45},{"F","L","H"})</f>
        <v>F</v>
      </c>
      <c r="H4369" t="s">
        <v>5742</v>
      </c>
      <c r="I4369" s="43" t="str">
        <f>IFERROR(VLOOKUP(#REF!,#REF!,2,FALSE),"No")</f>
        <v>No</v>
      </c>
      <c r="J4369" s="139">
        <v>0.75</v>
      </c>
      <c r="K4369" s="148">
        <v>43.3</v>
      </c>
      <c r="L4369" s="148"/>
      <c r="M4369" s="148"/>
      <c r="N4369" s="148"/>
      <c r="O4369" s="148"/>
      <c r="P4369" s="148"/>
      <c r="Q4369" s="148"/>
      <c r="R4369" s="148"/>
      <c r="S4369" s="148"/>
      <c r="T4369" s="148"/>
      <c r="U4369" s="148"/>
      <c r="V4369" s="148"/>
      <c r="W4369" s="148"/>
      <c r="X4369" s="139">
        <v>2</v>
      </c>
      <c r="Y4369" s="148">
        <v>1000</v>
      </c>
      <c r="Z4369" s="148"/>
      <c r="AA4369" s="148"/>
      <c r="AB4369" s="148"/>
      <c r="AC4369" s="148"/>
      <c r="AD4369" s="148"/>
      <c r="AE4369" s="148"/>
      <c r="AF4369" s="148"/>
      <c r="AG4369" s="148"/>
      <c r="AH4369" s="148"/>
      <c r="AI4369" s="148"/>
      <c r="AJ4369" s="148"/>
      <c r="AK4369" s="148"/>
      <c r="AL4369" s="139">
        <v>0</v>
      </c>
      <c r="AM4369" s="139">
        <v>0</v>
      </c>
      <c r="AN4369" s="148">
        <f t="shared" si="613"/>
        <v>1000</v>
      </c>
      <c r="AO4369" s="148">
        <f t="shared" si="614"/>
        <v>43.3</v>
      </c>
      <c r="AP4369" s="148">
        <v>4</v>
      </c>
      <c r="AQ4369" s="140">
        <v>4</v>
      </c>
      <c r="AS4369" s="42">
        <f t="shared" si="615"/>
        <v>2787.804590084751</v>
      </c>
      <c r="AT4369" s="101">
        <f t="shared" si="616"/>
        <v>0</v>
      </c>
      <c r="AU4369" s="42">
        <f t="shared" si="617"/>
        <v>2787.804590084751</v>
      </c>
      <c r="AV4369" s="42">
        <f t="shared" si="618"/>
        <v>8127.740430368508</v>
      </c>
      <c r="AW4369" s="102">
        <f t="shared" si="619"/>
        <v>431</v>
      </c>
      <c r="AX4369" s="43">
        <f t="shared" si="612"/>
        <v>0.75</v>
      </c>
      <c r="AY4369" s="43" t="str">
        <f t="shared" si="620"/>
        <v>UTGS</v>
      </c>
    </row>
    <row r="4370" spans="1:51" hidden="1" x14ac:dyDescent="0.2">
      <c r="A4370" s="38">
        <v>4363</v>
      </c>
      <c r="B4370" t="s">
        <v>362</v>
      </c>
      <c r="C4370" t="s">
        <v>289</v>
      </c>
      <c r="D4370">
        <v>320</v>
      </c>
      <c r="E4370" t="s">
        <v>1245</v>
      </c>
      <c r="F4370">
        <v>0.25</v>
      </c>
      <c r="G4370" t="str">
        <f>LOOKUP(F4370,{0,6,45},{"F","L","H"})</f>
        <v>F</v>
      </c>
      <c r="H4370" t="s">
        <v>5743</v>
      </c>
      <c r="I4370" s="43" t="str">
        <f>IFERROR(VLOOKUP(#REF!,#REF!,2,FALSE),"No")</f>
        <v>No</v>
      </c>
      <c r="J4370" s="139">
        <v>0.75</v>
      </c>
      <c r="K4370" s="148">
        <v>36.950000000000003</v>
      </c>
      <c r="L4370" s="148"/>
      <c r="M4370" s="148"/>
      <c r="N4370" s="148"/>
      <c r="O4370" s="148"/>
      <c r="P4370" s="148"/>
      <c r="Q4370" s="148"/>
      <c r="R4370" s="148"/>
      <c r="S4370" s="148"/>
      <c r="T4370" s="148"/>
      <c r="U4370" s="148"/>
      <c r="V4370" s="148"/>
      <c r="W4370" s="148"/>
      <c r="X4370" s="139">
        <v>2</v>
      </c>
      <c r="Y4370" s="148">
        <v>950.98</v>
      </c>
      <c r="Z4370" s="148">
        <v>4</v>
      </c>
      <c r="AA4370" s="148">
        <v>49.02</v>
      </c>
      <c r="AB4370" s="148"/>
      <c r="AC4370" s="148"/>
      <c r="AD4370" s="148"/>
      <c r="AE4370" s="148"/>
      <c r="AF4370" s="148"/>
      <c r="AG4370" s="148"/>
      <c r="AH4370" s="148"/>
      <c r="AI4370" s="148"/>
      <c r="AJ4370" s="148"/>
      <c r="AK4370" s="148"/>
      <c r="AL4370" s="139">
        <v>0</v>
      </c>
      <c r="AM4370" s="139">
        <v>0</v>
      </c>
      <c r="AN4370" s="148">
        <f t="shared" si="613"/>
        <v>1000</v>
      </c>
      <c r="AO4370" s="148">
        <f t="shared" si="614"/>
        <v>36.950000000000003</v>
      </c>
      <c r="AP4370" s="148">
        <v>10</v>
      </c>
      <c r="AQ4370" s="140">
        <v>10</v>
      </c>
      <c r="AS4370" s="42">
        <f t="shared" si="615"/>
        <v>2378.9695058575421</v>
      </c>
      <c r="AT4370" s="101">
        <f t="shared" si="616"/>
        <v>0</v>
      </c>
      <c r="AU4370" s="42">
        <f t="shared" si="617"/>
        <v>2378.9695058575421</v>
      </c>
      <c r="AV4370" s="42">
        <f t="shared" si="618"/>
        <v>3286.2435121474032</v>
      </c>
      <c r="AW4370" s="102">
        <f t="shared" si="619"/>
        <v>431</v>
      </c>
      <c r="AX4370" s="43">
        <f t="shared" si="612"/>
        <v>0.75</v>
      </c>
      <c r="AY4370" s="43" t="str">
        <f t="shared" si="620"/>
        <v>UTGS</v>
      </c>
    </row>
    <row r="4371" spans="1:51" hidden="1" x14ac:dyDescent="0.2">
      <c r="A4371" s="38">
        <v>4364</v>
      </c>
      <c r="B4371" t="s">
        <v>362</v>
      </c>
      <c r="C4371" t="s">
        <v>289</v>
      </c>
      <c r="D4371">
        <v>1500</v>
      </c>
      <c r="E4371" t="s">
        <v>201</v>
      </c>
      <c r="F4371">
        <v>0.25</v>
      </c>
      <c r="G4371" t="str">
        <f>LOOKUP(F4371,{0,6,45},{"F","L","H"})</f>
        <v>F</v>
      </c>
      <c r="H4371" t="s">
        <v>2604</v>
      </c>
      <c r="I4371" s="43" t="str">
        <f>IFERROR(VLOOKUP(#REF!,#REF!,2,FALSE),"No")</f>
        <v>No</v>
      </c>
      <c r="J4371" s="139">
        <v>0.75</v>
      </c>
      <c r="K4371" s="148">
        <v>89</v>
      </c>
      <c r="L4371" s="148"/>
      <c r="M4371" s="148"/>
      <c r="N4371" s="148"/>
      <c r="O4371" s="148"/>
      <c r="P4371" s="148"/>
      <c r="Q4371" s="148"/>
      <c r="R4371" s="148"/>
      <c r="S4371" s="148"/>
      <c r="T4371" s="148"/>
      <c r="U4371" s="148"/>
      <c r="V4371" s="148"/>
      <c r="W4371" s="148"/>
      <c r="X4371" s="139">
        <v>2</v>
      </c>
      <c r="Y4371" s="148">
        <v>1000</v>
      </c>
      <c r="Z4371" s="148"/>
      <c r="AA4371" s="148"/>
      <c r="AB4371" s="148"/>
      <c r="AC4371" s="148"/>
      <c r="AD4371" s="148"/>
      <c r="AE4371" s="148"/>
      <c r="AF4371" s="148"/>
      <c r="AG4371" s="148"/>
      <c r="AH4371" s="148"/>
      <c r="AI4371" s="148"/>
      <c r="AJ4371" s="148"/>
      <c r="AK4371" s="148"/>
      <c r="AL4371" s="139">
        <v>0</v>
      </c>
      <c r="AM4371" s="139">
        <v>0</v>
      </c>
      <c r="AN4371" s="148">
        <f t="shared" si="613"/>
        <v>1000</v>
      </c>
      <c r="AO4371" s="148">
        <f t="shared" si="614"/>
        <v>89</v>
      </c>
      <c r="AP4371" s="148">
        <v>10</v>
      </c>
      <c r="AQ4371" s="140">
        <v>10</v>
      </c>
      <c r="AS4371" s="42">
        <f t="shared" si="615"/>
        <v>5730.1295269640386</v>
      </c>
      <c r="AT4371" s="101">
        <f t="shared" si="616"/>
        <v>0</v>
      </c>
      <c r="AU4371" s="42">
        <f t="shared" si="617"/>
        <v>5730.1295269640386</v>
      </c>
      <c r="AV4371" s="42">
        <f t="shared" si="618"/>
        <v>3251.0961721474032</v>
      </c>
      <c r="AW4371" s="102">
        <f t="shared" si="619"/>
        <v>2169</v>
      </c>
      <c r="AX4371" s="43">
        <f t="shared" si="612"/>
        <v>0.75</v>
      </c>
      <c r="AY4371" s="43" t="str">
        <f t="shared" si="620"/>
        <v>UTGS</v>
      </c>
    </row>
    <row r="4372" spans="1:51" hidden="1" x14ac:dyDescent="0.2">
      <c r="A4372" s="38">
        <v>4365</v>
      </c>
      <c r="B4372" t="s">
        <v>362</v>
      </c>
      <c r="C4372" t="s">
        <v>289</v>
      </c>
      <c r="D4372">
        <v>320</v>
      </c>
      <c r="E4372" t="s">
        <v>1842</v>
      </c>
      <c r="F4372">
        <v>0.25</v>
      </c>
      <c r="G4372" t="str">
        <f>LOOKUP(F4372,{0,6,45},{"F","L","H"})</f>
        <v>F</v>
      </c>
      <c r="H4372" t="s">
        <v>2606</v>
      </c>
      <c r="I4372" s="43" t="str">
        <f>IFERROR(VLOOKUP(#REF!,#REF!,2,FALSE),"No")</f>
        <v>No</v>
      </c>
      <c r="J4372" s="139">
        <v>0.5</v>
      </c>
      <c r="K4372" s="148">
        <v>92</v>
      </c>
      <c r="L4372" s="148"/>
      <c r="M4372" s="148"/>
      <c r="N4372" s="148"/>
      <c r="O4372" s="148"/>
      <c r="P4372" s="148"/>
      <c r="Q4372" s="148"/>
      <c r="R4372" s="148"/>
      <c r="S4372" s="148"/>
      <c r="T4372" s="148"/>
      <c r="U4372" s="148"/>
      <c r="V4372" s="148"/>
      <c r="W4372" s="148"/>
      <c r="X4372" s="139">
        <v>1.25</v>
      </c>
      <c r="Y4372" s="148">
        <v>15.67</v>
      </c>
      <c r="Z4372" s="149">
        <v>2</v>
      </c>
      <c r="AA4372" s="148">
        <v>984.33</v>
      </c>
      <c r="AB4372" s="148"/>
      <c r="AC4372" s="148"/>
      <c r="AD4372" s="148"/>
      <c r="AE4372" s="148"/>
      <c r="AF4372" s="148"/>
      <c r="AG4372" s="148"/>
      <c r="AH4372" s="148"/>
      <c r="AI4372" s="148"/>
      <c r="AJ4372" s="148"/>
      <c r="AK4372" s="148"/>
      <c r="AL4372" s="139">
        <v>0</v>
      </c>
      <c r="AM4372" s="139">
        <v>0</v>
      </c>
      <c r="AN4372" s="148">
        <f t="shared" si="613"/>
        <v>1000</v>
      </c>
      <c r="AO4372" s="148">
        <f t="shared" si="614"/>
        <v>92</v>
      </c>
      <c r="AP4372" s="148">
        <v>22</v>
      </c>
      <c r="AQ4372" s="140">
        <v>22</v>
      </c>
      <c r="AS4372" s="42">
        <f t="shared" si="615"/>
        <v>6293.1199604572093</v>
      </c>
      <c r="AT4372" s="101">
        <f t="shared" si="616"/>
        <v>0</v>
      </c>
      <c r="AU4372" s="42">
        <f t="shared" si="617"/>
        <v>6293.1199604572093</v>
      </c>
      <c r="AV4372" s="42">
        <f t="shared" si="618"/>
        <v>1478.2695782488199</v>
      </c>
      <c r="AW4372" s="102">
        <f t="shared" si="619"/>
        <v>431</v>
      </c>
      <c r="AX4372" s="43">
        <f t="shared" si="612"/>
        <v>0.5</v>
      </c>
      <c r="AY4372" s="43" t="str">
        <f t="shared" si="620"/>
        <v>UTGS</v>
      </c>
    </row>
    <row r="4373" spans="1:51" hidden="1" x14ac:dyDescent="0.2">
      <c r="A4373" s="38">
        <v>4366</v>
      </c>
      <c r="B4373" t="s">
        <v>5806</v>
      </c>
      <c r="C4373" t="s">
        <v>292</v>
      </c>
      <c r="D4373">
        <v>11750</v>
      </c>
      <c r="E4373" t="s">
        <v>215</v>
      </c>
      <c r="F4373">
        <v>2</v>
      </c>
      <c r="G4373" t="str">
        <f>LOOKUP(F4373,{0,6,45},{"F","L","H"})</f>
        <v>F</v>
      </c>
      <c r="H4373" t="s">
        <v>387</v>
      </c>
      <c r="I4373" s="43" t="str">
        <f>IFERROR(VLOOKUP(#REF!,#REF!,2,FALSE),"No")</f>
        <v>No</v>
      </c>
      <c r="J4373" s="139">
        <v>2</v>
      </c>
      <c r="K4373" s="148">
        <v>774</v>
      </c>
      <c r="L4373" s="148"/>
      <c r="M4373" s="148"/>
      <c r="N4373" s="148"/>
      <c r="O4373" s="148"/>
      <c r="P4373" s="148"/>
      <c r="Q4373" s="148"/>
      <c r="R4373" s="148"/>
      <c r="S4373" s="148"/>
      <c r="T4373" s="148"/>
      <c r="U4373" s="148"/>
      <c r="V4373" s="148"/>
      <c r="W4373" s="148"/>
      <c r="X4373" s="139">
        <v>2</v>
      </c>
      <c r="Y4373" s="148">
        <v>851.16</v>
      </c>
      <c r="Z4373" s="148"/>
      <c r="AA4373" s="148"/>
      <c r="AB4373" s="148"/>
      <c r="AC4373" s="148"/>
      <c r="AD4373" s="148"/>
      <c r="AE4373" s="148"/>
      <c r="AF4373" s="148"/>
      <c r="AG4373" s="148"/>
      <c r="AH4373" s="148"/>
      <c r="AI4373" s="148"/>
      <c r="AJ4373" s="148"/>
      <c r="AK4373" s="148"/>
      <c r="AL4373" s="139">
        <v>0</v>
      </c>
      <c r="AM4373" s="139">
        <v>0</v>
      </c>
      <c r="AN4373" s="148">
        <f t="shared" si="613"/>
        <v>851.16</v>
      </c>
      <c r="AO4373" s="148">
        <f t="shared" si="614"/>
        <v>774</v>
      </c>
      <c r="AP4373" s="148">
        <v>7</v>
      </c>
      <c r="AQ4373" s="140">
        <v>7</v>
      </c>
      <c r="AS4373" s="42">
        <f t="shared" si="615"/>
        <v>56489.211841237811</v>
      </c>
      <c r="AT4373" s="101">
        <f t="shared" si="616"/>
        <v>0</v>
      </c>
      <c r="AU4373" s="42">
        <f t="shared" si="617"/>
        <v>56489.211841237811</v>
      </c>
      <c r="AV4373" s="42">
        <f t="shared" si="618"/>
        <v>3953.1471684071194</v>
      </c>
      <c r="AW4373" s="102">
        <f t="shared" si="619"/>
        <v>10791.333333333334</v>
      </c>
      <c r="AX4373" s="43">
        <f t="shared" si="612"/>
        <v>2</v>
      </c>
      <c r="AY4373" s="43" t="str">
        <f t="shared" si="620"/>
        <v>UTFS</v>
      </c>
    </row>
    <row r="4374" spans="1:51" hidden="1" x14ac:dyDescent="0.2">
      <c r="A4374" s="38">
        <v>4367</v>
      </c>
      <c r="B4374" t="s">
        <v>5806</v>
      </c>
      <c r="C4374" t="s">
        <v>5746</v>
      </c>
      <c r="D4374">
        <v>28250</v>
      </c>
      <c r="E4374" t="s">
        <v>212</v>
      </c>
      <c r="F4374">
        <v>45</v>
      </c>
      <c r="G4374" t="str">
        <f>LOOKUP(F4374,{0,6,45},{"F","L","H"})</f>
        <v>H</v>
      </c>
      <c r="H4374" t="s">
        <v>1281</v>
      </c>
      <c r="I4374" s="43" t="str">
        <f>IFERROR(VLOOKUP(#REF!,#REF!,2,FALSE),"No")</f>
        <v>No</v>
      </c>
      <c r="J4374" s="139">
        <v>2</v>
      </c>
      <c r="K4374" s="148">
        <v>112</v>
      </c>
      <c r="L4374" s="148"/>
      <c r="M4374" s="148"/>
      <c r="N4374" s="148"/>
      <c r="O4374" s="148"/>
      <c r="P4374" s="148"/>
      <c r="Q4374" s="148"/>
      <c r="R4374" s="148"/>
      <c r="S4374" s="148"/>
      <c r="T4374" s="148"/>
      <c r="U4374" s="148"/>
      <c r="V4374" s="148"/>
      <c r="W4374" s="148"/>
      <c r="X4374" s="139">
        <v>2</v>
      </c>
      <c r="Y4374" s="148">
        <v>1000</v>
      </c>
      <c r="Z4374" s="148"/>
      <c r="AA4374" s="148"/>
      <c r="AB4374" s="148"/>
      <c r="AC4374" s="148"/>
      <c r="AD4374" s="148"/>
      <c r="AE4374" s="148"/>
      <c r="AF4374" s="148"/>
      <c r="AG4374" s="148"/>
      <c r="AH4374" s="148"/>
      <c r="AI4374" s="148"/>
      <c r="AJ4374" s="148"/>
      <c r="AK4374" s="148"/>
      <c r="AL4374" s="139">
        <v>0</v>
      </c>
      <c r="AM4374" s="139">
        <v>0</v>
      </c>
      <c r="AN4374" s="148">
        <f t="shared" si="613"/>
        <v>1000</v>
      </c>
      <c r="AO4374" s="148">
        <f t="shared" si="614"/>
        <v>112</v>
      </c>
      <c r="AP4374" s="148">
        <v>17</v>
      </c>
      <c r="AQ4374" s="140">
        <v>23</v>
      </c>
      <c r="AS4374" s="42">
        <f t="shared" si="615"/>
        <v>8174.1495170783401</v>
      </c>
      <c r="AT4374" s="101">
        <f t="shared" si="616"/>
        <v>0</v>
      </c>
      <c r="AU4374" s="42">
        <f t="shared" si="617"/>
        <v>8174.1495170783401</v>
      </c>
      <c r="AV4374" s="42">
        <f t="shared" si="618"/>
        <v>1413.5200748466971</v>
      </c>
      <c r="AW4374" s="102">
        <f t="shared" si="619"/>
        <v>52825.283763759828</v>
      </c>
      <c r="AX4374" s="43">
        <f t="shared" si="612"/>
        <v>2</v>
      </c>
      <c r="AY4374" s="43" t="str">
        <f t="shared" si="620"/>
        <v>UTTSS</v>
      </c>
    </row>
    <row r="4375" spans="1:51" hidden="1" x14ac:dyDescent="0.2">
      <c r="A4375" s="38">
        <v>4368</v>
      </c>
      <c r="B4375" t="s">
        <v>362</v>
      </c>
      <c r="C4375" t="s">
        <v>289</v>
      </c>
      <c r="D4375">
        <v>320</v>
      </c>
      <c r="E4375" t="s">
        <v>1245</v>
      </c>
      <c r="F4375">
        <v>0.25</v>
      </c>
      <c r="G4375" t="str">
        <f>LOOKUP(F4375,{0,6,45},{"F","L","H"})</f>
        <v>F</v>
      </c>
      <c r="H4375" t="s">
        <v>2635</v>
      </c>
      <c r="I4375" s="43" t="str">
        <f>IFERROR(VLOOKUP(#REF!,#REF!,2,FALSE),"No")</f>
        <v>No</v>
      </c>
      <c r="J4375" s="139">
        <v>0.5</v>
      </c>
      <c r="K4375" s="148">
        <v>76</v>
      </c>
      <c r="L4375" s="148"/>
      <c r="M4375" s="148"/>
      <c r="N4375" s="148"/>
      <c r="O4375" s="148"/>
      <c r="P4375" s="148"/>
      <c r="Q4375" s="148"/>
      <c r="R4375" s="148"/>
      <c r="S4375" s="148"/>
      <c r="T4375" s="148"/>
      <c r="U4375" s="148"/>
      <c r="V4375" s="148"/>
      <c r="W4375" s="148"/>
      <c r="X4375" s="139">
        <v>1.25</v>
      </c>
      <c r="Y4375" s="148">
        <v>214.07</v>
      </c>
      <c r="Z4375" s="149">
        <v>2</v>
      </c>
      <c r="AA4375" s="148">
        <v>785.93</v>
      </c>
      <c r="AB4375" s="148"/>
      <c r="AC4375" s="148"/>
      <c r="AD4375" s="148"/>
      <c r="AE4375" s="148"/>
      <c r="AF4375" s="148"/>
      <c r="AG4375" s="148"/>
      <c r="AH4375" s="148"/>
      <c r="AI4375" s="148"/>
      <c r="AJ4375" s="148"/>
      <c r="AK4375" s="148"/>
      <c r="AL4375" s="139">
        <v>0</v>
      </c>
      <c r="AM4375" s="139">
        <v>0</v>
      </c>
      <c r="AN4375" s="148">
        <f t="shared" si="613"/>
        <v>1000</v>
      </c>
      <c r="AO4375" s="148">
        <f t="shared" si="614"/>
        <v>76</v>
      </c>
      <c r="AP4375" s="148">
        <v>19</v>
      </c>
      <c r="AQ4375" s="140">
        <v>19</v>
      </c>
      <c r="AS4375" s="42">
        <f t="shared" si="615"/>
        <v>5198.664315160303</v>
      </c>
      <c r="AT4375" s="101">
        <f t="shared" si="616"/>
        <v>0</v>
      </c>
      <c r="AU4375" s="42">
        <f t="shared" si="617"/>
        <v>5198.664315160303</v>
      </c>
      <c r="AV4375" s="42">
        <f t="shared" si="618"/>
        <v>1718.9900379723174</v>
      </c>
      <c r="AW4375" s="102">
        <f t="shared" si="619"/>
        <v>431</v>
      </c>
      <c r="AX4375" s="43">
        <f t="shared" si="612"/>
        <v>0.5</v>
      </c>
      <c r="AY4375" s="43" t="str">
        <f t="shared" si="620"/>
        <v>UTGS</v>
      </c>
    </row>
    <row r="4376" spans="1:51" hidden="1" x14ac:dyDescent="0.2">
      <c r="A4376" s="38">
        <v>4369</v>
      </c>
      <c r="B4376" t="s">
        <v>362</v>
      </c>
      <c r="C4376" t="s">
        <v>289</v>
      </c>
      <c r="D4376">
        <v>320</v>
      </c>
      <c r="E4376" t="s">
        <v>1228</v>
      </c>
      <c r="F4376">
        <v>0.25</v>
      </c>
      <c r="G4376" t="str">
        <f>LOOKUP(F4376,{0,6,45},{"F","L","H"})</f>
        <v>F</v>
      </c>
      <c r="H4376" t="s">
        <v>2636</v>
      </c>
      <c r="I4376" s="43" t="str">
        <f>IFERROR(VLOOKUP(#REF!,#REF!,2,FALSE),"No")</f>
        <v>No</v>
      </c>
      <c r="J4376" s="139">
        <v>0.5</v>
      </c>
      <c r="K4376" s="148">
        <v>92</v>
      </c>
      <c r="L4376" s="148"/>
      <c r="M4376" s="148"/>
      <c r="N4376" s="148"/>
      <c r="O4376" s="148"/>
      <c r="P4376" s="148"/>
      <c r="Q4376" s="148"/>
      <c r="R4376" s="148"/>
      <c r="S4376" s="148"/>
      <c r="T4376" s="148"/>
      <c r="U4376" s="148"/>
      <c r="V4376" s="148"/>
      <c r="W4376" s="148"/>
      <c r="X4376" s="139">
        <v>2</v>
      </c>
      <c r="Y4376" s="148">
        <v>388.39</v>
      </c>
      <c r="Z4376" s="148">
        <v>3</v>
      </c>
      <c r="AA4376" s="148">
        <v>611.61</v>
      </c>
      <c r="AB4376" s="148"/>
      <c r="AC4376" s="148"/>
      <c r="AD4376" s="148"/>
      <c r="AE4376" s="148"/>
      <c r="AF4376" s="148"/>
      <c r="AG4376" s="148"/>
      <c r="AH4376" s="148"/>
      <c r="AI4376" s="148"/>
      <c r="AJ4376" s="148"/>
      <c r="AK4376" s="148"/>
      <c r="AL4376" s="139">
        <v>0</v>
      </c>
      <c r="AM4376" s="139">
        <v>0</v>
      </c>
      <c r="AN4376" s="148">
        <f t="shared" si="613"/>
        <v>1000</v>
      </c>
      <c r="AO4376" s="148">
        <f t="shared" si="614"/>
        <v>92</v>
      </c>
      <c r="AP4376" s="148">
        <v>19</v>
      </c>
      <c r="AQ4376" s="140">
        <v>77</v>
      </c>
      <c r="AS4376" s="42">
        <f t="shared" si="615"/>
        <v>6293.1199604572093</v>
      </c>
      <c r="AT4376" s="101">
        <f t="shared" si="616"/>
        <v>0</v>
      </c>
      <c r="AU4376" s="42">
        <f t="shared" si="617"/>
        <v>6293.1199604572093</v>
      </c>
      <c r="AV4376" s="42">
        <f t="shared" si="618"/>
        <v>321.50320677239006</v>
      </c>
      <c r="AW4376" s="102">
        <f t="shared" si="619"/>
        <v>431</v>
      </c>
      <c r="AX4376" s="43">
        <f t="shared" si="612"/>
        <v>0.5</v>
      </c>
      <c r="AY4376" s="43" t="str">
        <f t="shared" si="620"/>
        <v>UTGS</v>
      </c>
    </row>
    <row r="4377" spans="1:51" hidden="1" x14ac:dyDescent="0.2">
      <c r="A4377" s="38">
        <v>4370</v>
      </c>
      <c r="B4377" t="s">
        <v>5806</v>
      </c>
      <c r="C4377" t="s">
        <v>5745</v>
      </c>
      <c r="D4377">
        <v>130000</v>
      </c>
      <c r="E4377" t="s">
        <v>210</v>
      </c>
      <c r="F4377">
        <v>40</v>
      </c>
      <c r="G4377" t="str">
        <f>LOOKUP(F4377,{0,6,45},{"F","L","H"})</f>
        <v>L</v>
      </c>
      <c r="H4377" t="s">
        <v>514</v>
      </c>
      <c r="I4377" s="43" t="str">
        <f>IFERROR(VLOOKUP(#REF!,#REF!,2,FALSE),"No")</f>
        <v>No</v>
      </c>
      <c r="J4377" s="139">
        <v>3</v>
      </c>
      <c r="K4377" s="148">
        <v>72</v>
      </c>
      <c r="L4377" s="148"/>
      <c r="M4377" s="148"/>
      <c r="N4377" s="148"/>
      <c r="O4377" s="148"/>
      <c r="P4377" s="148"/>
      <c r="Q4377" s="148"/>
      <c r="R4377" s="148"/>
      <c r="S4377" s="148"/>
      <c r="T4377" s="148"/>
      <c r="U4377" s="148"/>
      <c r="V4377" s="148"/>
      <c r="W4377" s="148"/>
      <c r="X4377" s="139">
        <v>3</v>
      </c>
      <c r="Y4377" s="148">
        <v>1000</v>
      </c>
      <c r="Z4377" s="148"/>
      <c r="AA4377" s="148"/>
      <c r="AB4377" s="148"/>
      <c r="AC4377" s="148"/>
      <c r="AD4377" s="148"/>
      <c r="AE4377" s="148"/>
      <c r="AF4377" s="148"/>
      <c r="AG4377" s="148"/>
      <c r="AH4377" s="148"/>
      <c r="AI4377" s="148"/>
      <c r="AJ4377" s="148"/>
      <c r="AK4377" s="148"/>
      <c r="AL4377" s="139">
        <v>0</v>
      </c>
      <c r="AM4377" s="139">
        <v>0</v>
      </c>
      <c r="AN4377" s="148">
        <f t="shared" si="613"/>
        <v>1000</v>
      </c>
      <c r="AO4377" s="148">
        <f t="shared" si="614"/>
        <v>72</v>
      </c>
      <c r="AP4377" s="148">
        <v>5</v>
      </c>
      <c r="AQ4377" s="140">
        <v>5</v>
      </c>
      <c r="AS4377" s="42">
        <f t="shared" si="615"/>
        <v>5254.8104038360752</v>
      </c>
      <c r="AT4377" s="101">
        <f t="shared" si="616"/>
        <v>0</v>
      </c>
      <c r="AU4377" s="42">
        <f t="shared" si="617"/>
        <v>5254.8104038360752</v>
      </c>
      <c r="AV4377" s="42">
        <f t="shared" si="618"/>
        <v>3966.1923442948073</v>
      </c>
      <c r="AW4377" s="102">
        <f t="shared" si="619"/>
        <v>45418</v>
      </c>
      <c r="AX4377" s="43">
        <f t="shared" si="612"/>
        <v>3</v>
      </c>
      <c r="AY4377" s="43" t="str">
        <f t="shared" si="620"/>
        <v>UTTSM</v>
      </c>
    </row>
    <row r="4378" spans="1:51" hidden="1" x14ac:dyDescent="0.2">
      <c r="A4378" s="38">
        <v>4371</v>
      </c>
      <c r="B4378" t="s">
        <v>362</v>
      </c>
      <c r="C4378" t="s">
        <v>289</v>
      </c>
      <c r="D4378">
        <v>320</v>
      </c>
      <c r="E4378" t="s">
        <v>1247</v>
      </c>
      <c r="F4378">
        <v>0.25</v>
      </c>
      <c r="G4378" t="str">
        <f>LOOKUP(F4378,{0,6,45},{"F","L","H"})</f>
        <v>F</v>
      </c>
      <c r="H4378" t="s">
        <v>2637</v>
      </c>
      <c r="I4378" s="43" t="str">
        <f>IFERROR(VLOOKUP(#REF!,#REF!,2,FALSE),"No")</f>
        <v>No</v>
      </c>
      <c r="J4378" s="139">
        <v>0.5</v>
      </c>
      <c r="K4378" s="148">
        <v>85</v>
      </c>
      <c r="L4378" s="148"/>
      <c r="M4378" s="148"/>
      <c r="N4378" s="148"/>
      <c r="O4378" s="148"/>
      <c r="P4378" s="148"/>
      <c r="Q4378" s="148"/>
      <c r="R4378" s="148"/>
      <c r="S4378" s="148"/>
      <c r="T4378" s="148"/>
      <c r="U4378" s="148"/>
      <c r="V4378" s="148"/>
      <c r="W4378" s="148"/>
      <c r="X4378" s="139">
        <v>2</v>
      </c>
      <c r="Y4378" s="148">
        <v>586.23</v>
      </c>
      <c r="Z4378" s="149">
        <v>6</v>
      </c>
      <c r="AA4378" s="148">
        <v>413.77</v>
      </c>
      <c r="AB4378" s="148"/>
      <c r="AC4378" s="148"/>
      <c r="AD4378" s="148"/>
      <c r="AE4378" s="148"/>
      <c r="AF4378" s="148"/>
      <c r="AG4378" s="148"/>
      <c r="AH4378" s="148"/>
      <c r="AI4378" s="148"/>
      <c r="AJ4378" s="148"/>
      <c r="AK4378" s="148"/>
      <c r="AL4378" s="139">
        <v>0</v>
      </c>
      <c r="AM4378" s="139">
        <v>0</v>
      </c>
      <c r="AN4378" s="148">
        <f t="shared" si="613"/>
        <v>1000</v>
      </c>
      <c r="AO4378" s="148">
        <f t="shared" si="614"/>
        <v>85</v>
      </c>
      <c r="AP4378" s="148">
        <v>17</v>
      </c>
      <c r="AQ4378" s="140">
        <v>17</v>
      </c>
      <c r="AS4378" s="42">
        <f t="shared" si="615"/>
        <v>5814.2956156398122</v>
      </c>
      <c r="AT4378" s="101">
        <f t="shared" si="616"/>
        <v>0</v>
      </c>
      <c r="AU4378" s="42">
        <f t="shared" si="617"/>
        <v>5814.2956156398122</v>
      </c>
      <c r="AV4378" s="42">
        <f t="shared" si="618"/>
        <v>2582.2301247925898</v>
      </c>
      <c r="AW4378" s="102">
        <f t="shared" si="619"/>
        <v>431</v>
      </c>
      <c r="AX4378" s="43">
        <f t="shared" si="612"/>
        <v>0.5</v>
      </c>
      <c r="AY4378" s="43" t="str">
        <f t="shared" si="620"/>
        <v>UTGS</v>
      </c>
    </row>
    <row r="4379" spans="1:51" hidden="1" x14ac:dyDescent="0.2">
      <c r="A4379" s="38">
        <v>4372</v>
      </c>
      <c r="B4379" t="s">
        <v>362</v>
      </c>
      <c r="C4379" t="s">
        <v>289</v>
      </c>
      <c r="D4379">
        <v>175</v>
      </c>
      <c r="E4379" t="s">
        <v>1235</v>
      </c>
      <c r="F4379">
        <v>0.25</v>
      </c>
      <c r="G4379" t="str">
        <f>LOOKUP(F4379,{0,6,45},{"F","L","H"})</f>
        <v>F</v>
      </c>
      <c r="H4379" t="s">
        <v>2676</v>
      </c>
      <c r="I4379" s="43" t="str">
        <f>IFERROR(VLOOKUP(#REF!,#REF!,2,FALSE),"No")</f>
        <v>No</v>
      </c>
      <c r="J4379" s="139">
        <v>0.5</v>
      </c>
      <c r="K4379" s="148">
        <v>33</v>
      </c>
      <c r="L4379" s="148"/>
      <c r="M4379" s="148"/>
      <c r="N4379" s="148"/>
      <c r="O4379" s="148"/>
      <c r="P4379" s="148"/>
      <c r="Q4379" s="148"/>
      <c r="R4379" s="148"/>
      <c r="S4379" s="148"/>
      <c r="T4379" s="148"/>
      <c r="U4379" s="148"/>
      <c r="V4379" s="148"/>
      <c r="W4379" s="148"/>
      <c r="X4379" s="139">
        <v>4</v>
      </c>
      <c r="Y4379" s="148">
        <v>1000</v>
      </c>
      <c r="Z4379" s="149"/>
      <c r="AA4379" s="148"/>
      <c r="AB4379" s="148"/>
      <c r="AC4379" s="148"/>
      <c r="AD4379" s="148"/>
      <c r="AE4379" s="148"/>
      <c r="AF4379" s="148"/>
      <c r="AG4379" s="148"/>
      <c r="AH4379" s="148"/>
      <c r="AI4379" s="148"/>
      <c r="AJ4379" s="148"/>
      <c r="AK4379" s="148"/>
      <c r="AL4379" s="139">
        <v>0</v>
      </c>
      <c r="AM4379" s="139">
        <v>0</v>
      </c>
      <c r="AN4379" s="148">
        <f t="shared" si="613"/>
        <v>1000</v>
      </c>
      <c r="AO4379" s="148">
        <f t="shared" si="614"/>
        <v>33</v>
      </c>
      <c r="AP4379" s="148">
        <v>24</v>
      </c>
      <c r="AQ4379" s="140">
        <v>24</v>
      </c>
      <c r="AS4379" s="42">
        <f t="shared" si="615"/>
        <v>2257.3147684248684</v>
      </c>
      <c r="AT4379" s="101">
        <f t="shared" si="616"/>
        <v>0</v>
      </c>
      <c r="AU4379" s="42">
        <f t="shared" si="617"/>
        <v>2257.3147684248684</v>
      </c>
      <c r="AV4379" s="42">
        <f t="shared" si="618"/>
        <v>1653.3734050614182</v>
      </c>
      <c r="AW4379" s="102">
        <f t="shared" si="619"/>
        <v>431</v>
      </c>
      <c r="AX4379" s="43">
        <f t="shared" si="612"/>
        <v>0.5</v>
      </c>
      <c r="AY4379" s="43" t="str">
        <f t="shared" si="620"/>
        <v>UTGS</v>
      </c>
    </row>
    <row r="4380" spans="1:51" hidden="1" x14ac:dyDescent="0.2">
      <c r="A4380" s="38">
        <v>4373</v>
      </c>
      <c r="B4380" t="s">
        <v>5806</v>
      </c>
      <c r="C4380" t="s">
        <v>5745</v>
      </c>
      <c r="D4380">
        <v>44350</v>
      </c>
      <c r="E4380" t="s">
        <v>215</v>
      </c>
      <c r="F4380">
        <v>45</v>
      </c>
      <c r="G4380" t="str">
        <f>LOOKUP(F4380,{0,6,45},{"F","L","H"})</f>
        <v>H</v>
      </c>
      <c r="H4380" t="s">
        <v>908</v>
      </c>
      <c r="I4380" s="43" t="str">
        <f>IFERROR(VLOOKUP(#REF!,#REF!,2,FALSE),"No")</f>
        <v>No</v>
      </c>
      <c r="J4380" s="139">
        <v>3</v>
      </c>
      <c r="K4380" s="148">
        <v>791</v>
      </c>
      <c r="L4380" s="148"/>
      <c r="M4380" s="148"/>
      <c r="N4380" s="148"/>
      <c r="O4380" s="148"/>
      <c r="P4380" s="148"/>
      <c r="Q4380" s="148"/>
      <c r="R4380" s="148"/>
      <c r="S4380" s="148"/>
      <c r="T4380" s="148"/>
      <c r="U4380" s="148"/>
      <c r="V4380" s="148"/>
      <c r="W4380" s="148"/>
      <c r="X4380" s="139">
        <v>2</v>
      </c>
      <c r="Y4380" s="148">
        <v>181.34</v>
      </c>
      <c r="Z4380" s="148">
        <v>4</v>
      </c>
      <c r="AA4380" s="148">
        <v>511.72</v>
      </c>
      <c r="AB4380" s="148"/>
      <c r="AC4380" s="148"/>
      <c r="AD4380" s="148"/>
      <c r="AE4380" s="148"/>
      <c r="AF4380" s="148"/>
      <c r="AG4380" s="148"/>
      <c r="AH4380" s="148"/>
      <c r="AI4380" s="148"/>
      <c r="AJ4380" s="148"/>
      <c r="AK4380" s="148"/>
      <c r="AL4380" s="139">
        <v>0</v>
      </c>
      <c r="AM4380" s="139">
        <v>0</v>
      </c>
      <c r="AN4380" s="148">
        <f t="shared" si="613"/>
        <v>693.06000000000006</v>
      </c>
      <c r="AO4380" s="148">
        <f t="shared" si="614"/>
        <v>791</v>
      </c>
      <c r="AP4380" s="148">
        <v>11</v>
      </c>
      <c r="AQ4380" s="140">
        <v>15</v>
      </c>
      <c r="AS4380" s="42">
        <f t="shared" si="615"/>
        <v>57729.930964365776</v>
      </c>
      <c r="AT4380" s="101">
        <f t="shared" si="616"/>
        <v>0</v>
      </c>
      <c r="AU4380" s="42">
        <f t="shared" si="617"/>
        <v>57729.930964365776</v>
      </c>
      <c r="AV4380" s="42">
        <f t="shared" si="618"/>
        <v>1746.7386353789866</v>
      </c>
      <c r="AW4380" s="102">
        <f t="shared" si="619"/>
        <v>60371.752872868376</v>
      </c>
      <c r="AX4380" s="43">
        <f t="shared" si="612"/>
        <v>3</v>
      </c>
      <c r="AY4380" s="43" t="str">
        <f t="shared" si="620"/>
        <v>UTTSM</v>
      </c>
    </row>
    <row r="4381" spans="1:51" hidden="1" x14ac:dyDescent="0.2">
      <c r="A4381" s="38">
        <v>4374</v>
      </c>
      <c r="B4381" t="s">
        <v>5806</v>
      </c>
      <c r="C4381" t="s">
        <v>289</v>
      </c>
      <c r="D4381">
        <v>44350</v>
      </c>
      <c r="E4381" t="s">
        <v>215</v>
      </c>
      <c r="F4381">
        <v>45</v>
      </c>
      <c r="G4381" t="str">
        <f>LOOKUP(F4381,{0,6,45},{"F","L","H"})</f>
        <v>H</v>
      </c>
      <c r="H4381" t="s">
        <v>784</v>
      </c>
      <c r="I4381" s="43" t="str">
        <f>IFERROR(VLOOKUP(#REF!,#REF!,2,FALSE),"No")</f>
        <v>No</v>
      </c>
      <c r="J4381" s="139">
        <v>3</v>
      </c>
      <c r="K4381" s="148">
        <v>716</v>
      </c>
      <c r="L4381" s="148"/>
      <c r="M4381" s="148"/>
      <c r="N4381" s="148"/>
      <c r="O4381" s="148"/>
      <c r="P4381" s="148"/>
      <c r="Q4381" s="148"/>
      <c r="R4381" s="148"/>
      <c r="S4381" s="148"/>
      <c r="T4381" s="148"/>
      <c r="U4381" s="148"/>
      <c r="V4381" s="148"/>
      <c r="W4381" s="148"/>
      <c r="X4381" s="139">
        <v>3</v>
      </c>
      <c r="Y4381" s="148">
        <v>623</v>
      </c>
      <c r="Z4381" s="149"/>
      <c r="AA4381" s="148"/>
      <c r="AB4381" s="148"/>
      <c r="AC4381" s="148"/>
      <c r="AD4381" s="148"/>
      <c r="AE4381" s="148"/>
      <c r="AF4381" s="148"/>
      <c r="AG4381" s="148"/>
      <c r="AH4381" s="148"/>
      <c r="AI4381" s="148"/>
      <c r="AJ4381" s="148"/>
      <c r="AK4381" s="148"/>
      <c r="AL4381" s="139">
        <v>0</v>
      </c>
      <c r="AM4381" s="139">
        <v>0</v>
      </c>
      <c r="AN4381" s="148">
        <f t="shared" si="613"/>
        <v>623</v>
      </c>
      <c r="AO4381" s="148">
        <f t="shared" si="614"/>
        <v>716</v>
      </c>
      <c r="AP4381" s="148">
        <v>3</v>
      </c>
      <c r="AQ4381" s="140">
        <v>3</v>
      </c>
      <c r="AS4381" s="42">
        <f t="shared" si="615"/>
        <v>52256.17012703653</v>
      </c>
      <c r="AT4381" s="101">
        <f t="shared" si="616"/>
        <v>0</v>
      </c>
      <c r="AU4381" s="42">
        <f t="shared" si="617"/>
        <v>52256.17012703653</v>
      </c>
      <c r="AV4381" s="42">
        <f t="shared" si="618"/>
        <v>4118.2297174927744</v>
      </c>
      <c r="AW4381" s="102">
        <f t="shared" si="619"/>
        <v>60371.752872868376</v>
      </c>
      <c r="AX4381" s="43">
        <f t="shared" si="612"/>
        <v>3</v>
      </c>
      <c r="AY4381" s="43" t="str">
        <f t="shared" si="620"/>
        <v>UTGS</v>
      </c>
    </row>
    <row r="4382" spans="1:51" hidden="1" x14ac:dyDescent="0.2">
      <c r="A4382" s="38">
        <v>4375</v>
      </c>
      <c r="B4382" t="s">
        <v>5806</v>
      </c>
      <c r="C4382" t="s">
        <v>289</v>
      </c>
      <c r="D4382">
        <v>17800</v>
      </c>
      <c r="E4382" t="s">
        <v>197</v>
      </c>
      <c r="F4382">
        <v>2</v>
      </c>
      <c r="G4382" t="str">
        <f>LOOKUP(F4382,{0,6,45},{"F","L","H"})</f>
        <v>F</v>
      </c>
      <c r="H4382" t="s">
        <v>1307</v>
      </c>
      <c r="I4382" s="43" t="str">
        <f>IFERROR(VLOOKUP(#REF!,#REF!,2,FALSE),"No")</f>
        <v>No</v>
      </c>
      <c r="J4382" s="139">
        <v>4</v>
      </c>
      <c r="K4382" s="148">
        <v>675</v>
      </c>
      <c r="L4382" s="148"/>
      <c r="M4382" s="148"/>
      <c r="N4382" s="148"/>
      <c r="O4382" s="148"/>
      <c r="P4382" s="148"/>
      <c r="Q4382" s="148"/>
      <c r="R4382" s="148"/>
      <c r="S4382" s="148"/>
      <c r="T4382" s="148"/>
      <c r="U4382" s="148"/>
      <c r="V4382" s="148"/>
      <c r="W4382" s="148"/>
      <c r="X4382" s="139">
        <v>2</v>
      </c>
      <c r="Y4382" s="148">
        <v>373.5</v>
      </c>
      <c r="Z4382" s="149">
        <v>4</v>
      </c>
      <c r="AA4382" s="148">
        <v>626.5</v>
      </c>
      <c r="AB4382" s="149"/>
      <c r="AC4382" s="148"/>
      <c r="AD4382" s="148"/>
      <c r="AE4382" s="148"/>
      <c r="AF4382" s="148"/>
      <c r="AG4382" s="148"/>
      <c r="AH4382" s="148"/>
      <c r="AI4382" s="148"/>
      <c r="AJ4382" s="148"/>
      <c r="AK4382" s="148"/>
      <c r="AL4382" s="139">
        <v>0</v>
      </c>
      <c r="AM4382" s="139">
        <v>0</v>
      </c>
      <c r="AN4382" s="148">
        <f t="shared" si="613"/>
        <v>1000</v>
      </c>
      <c r="AO4382" s="148">
        <f t="shared" si="614"/>
        <v>675</v>
      </c>
      <c r="AP4382" s="148">
        <v>11</v>
      </c>
      <c r="AQ4382" s="140">
        <v>12</v>
      </c>
      <c r="AS4382" s="42">
        <f t="shared" si="615"/>
        <v>51666.847535963207</v>
      </c>
      <c r="AT4382" s="101">
        <f t="shared" si="616"/>
        <v>0</v>
      </c>
      <c r="AU4382" s="42">
        <f t="shared" si="617"/>
        <v>51666.847535963207</v>
      </c>
      <c r="AV4382" s="42">
        <f t="shared" si="618"/>
        <v>3083.5805601228362</v>
      </c>
      <c r="AW4382" s="102">
        <f t="shared" si="619"/>
        <v>15242</v>
      </c>
      <c r="AX4382" s="43">
        <f t="shared" si="612"/>
        <v>4</v>
      </c>
      <c r="AY4382" s="43" t="str">
        <f t="shared" si="620"/>
        <v>UTGS</v>
      </c>
    </row>
    <row r="4383" spans="1:51" hidden="1" x14ac:dyDescent="0.2">
      <c r="A4383" s="38">
        <v>4376</v>
      </c>
      <c r="B4383" t="s">
        <v>5806</v>
      </c>
      <c r="C4383" t="s">
        <v>5746</v>
      </c>
      <c r="D4383">
        <v>72000</v>
      </c>
      <c r="E4383" t="s">
        <v>175</v>
      </c>
      <c r="F4383">
        <v>45</v>
      </c>
      <c r="G4383" t="str">
        <f>LOOKUP(F4383,{0,6,45},{"F","L","H"})</f>
        <v>H</v>
      </c>
      <c r="H4383" t="s">
        <v>1061</v>
      </c>
      <c r="I4383" s="43" t="str">
        <f>IFERROR(VLOOKUP(#REF!,#REF!,2,FALSE),"No")</f>
        <v>No</v>
      </c>
      <c r="J4383" s="139">
        <v>3</v>
      </c>
      <c r="K4383" s="148">
        <v>1104</v>
      </c>
      <c r="L4383" s="148"/>
      <c r="M4383" s="148"/>
      <c r="N4383" s="148"/>
      <c r="O4383" s="148"/>
      <c r="P4383" s="148"/>
      <c r="Q4383" s="148"/>
      <c r="R4383" s="148"/>
      <c r="S4383" s="148"/>
      <c r="T4383" s="148"/>
      <c r="U4383" s="148"/>
      <c r="V4383" s="148"/>
      <c r="W4383" s="148"/>
      <c r="X4383" s="139">
        <v>12</v>
      </c>
      <c r="Y4383" s="148">
        <v>426.45</v>
      </c>
      <c r="Z4383" s="149"/>
      <c r="AA4383" s="148"/>
      <c r="AB4383" s="148"/>
      <c r="AC4383" s="148"/>
      <c r="AD4383" s="148"/>
      <c r="AE4383" s="148"/>
      <c r="AF4383" s="148"/>
      <c r="AG4383" s="148"/>
      <c r="AH4383" s="148"/>
      <c r="AI4383" s="148"/>
      <c r="AJ4383" s="148"/>
      <c r="AK4383" s="148"/>
      <c r="AL4383" s="139">
        <v>0</v>
      </c>
      <c r="AM4383" s="139">
        <v>0</v>
      </c>
      <c r="AN4383" s="148">
        <f t="shared" si="613"/>
        <v>426.45</v>
      </c>
      <c r="AO4383" s="148">
        <f t="shared" si="614"/>
        <v>1104</v>
      </c>
      <c r="AP4383" s="148">
        <v>1</v>
      </c>
      <c r="AQ4383" s="140">
        <v>3</v>
      </c>
      <c r="AS4383" s="42">
        <f t="shared" si="615"/>
        <v>80573.759525486486</v>
      </c>
      <c r="AT4383" s="101">
        <f t="shared" si="616"/>
        <v>0</v>
      </c>
      <c r="AU4383" s="42">
        <f t="shared" si="617"/>
        <v>80573.759525486486</v>
      </c>
      <c r="AV4383" s="42">
        <f t="shared" si="618"/>
        <v>10355.764208707535</v>
      </c>
      <c r="AW4383" s="102">
        <f t="shared" si="619"/>
        <v>113197.0366366282</v>
      </c>
      <c r="AX4383" s="43">
        <f t="shared" si="612"/>
        <v>3</v>
      </c>
      <c r="AY4383" s="43" t="str">
        <f t="shared" si="620"/>
        <v>UTTSS</v>
      </c>
    </row>
    <row r="4384" spans="1:51" hidden="1" x14ac:dyDescent="0.2">
      <c r="A4384" s="38">
        <v>4377</v>
      </c>
      <c r="B4384" t="s">
        <v>5806</v>
      </c>
      <c r="C4384" t="s">
        <v>289</v>
      </c>
      <c r="D4384">
        <v>64550</v>
      </c>
      <c r="E4384" t="s">
        <v>197</v>
      </c>
      <c r="F4384">
        <v>45</v>
      </c>
      <c r="G4384" t="str">
        <f>LOOKUP(F4384,{0,6,45},{"F","L","H"})</f>
        <v>H</v>
      </c>
      <c r="H4384" t="s">
        <v>1322</v>
      </c>
      <c r="I4384" s="43" t="str">
        <f>IFERROR(VLOOKUP(#REF!,#REF!,2,FALSE),"No")</f>
        <v>No</v>
      </c>
      <c r="J4384" s="139">
        <v>3</v>
      </c>
      <c r="K4384" s="148">
        <v>840</v>
      </c>
      <c r="L4384" s="148"/>
      <c r="M4384" s="148"/>
      <c r="N4384" s="148"/>
      <c r="O4384" s="148"/>
      <c r="P4384" s="148"/>
      <c r="Q4384" s="148"/>
      <c r="R4384" s="148"/>
      <c r="S4384" s="148"/>
      <c r="T4384" s="148"/>
      <c r="U4384" s="148"/>
      <c r="V4384" s="148"/>
      <c r="W4384" s="148"/>
      <c r="X4384" s="139">
        <v>4</v>
      </c>
      <c r="Y4384" s="148">
        <v>455.21</v>
      </c>
      <c r="Z4384" s="148"/>
      <c r="AA4384" s="148"/>
      <c r="AB4384" s="148"/>
      <c r="AC4384" s="148"/>
      <c r="AD4384" s="148"/>
      <c r="AE4384" s="148"/>
      <c r="AF4384" s="148"/>
      <c r="AG4384" s="148"/>
      <c r="AH4384" s="148"/>
      <c r="AI4384" s="148"/>
      <c r="AJ4384" s="148"/>
      <c r="AK4384" s="148"/>
      <c r="AL4384" s="139">
        <v>0</v>
      </c>
      <c r="AM4384" s="139">
        <v>0</v>
      </c>
      <c r="AN4384" s="148">
        <f t="shared" si="613"/>
        <v>455.21</v>
      </c>
      <c r="AO4384" s="148">
        <f t="shared" si="614"/>
        <v>840</v>
      </c>
      <c r="AP4384" s="148">
        <v>1</v>
      </c>
      <c r="AQ4384" s="140">
        <v>1</v>
      </c>
      <c r="AS4384" s="42">
        <f t="shared" si="615"/>
        <v>61306.121378087548</v>
      </c>
      <c r="AT4384" s="101">
        <f t="shared" si="616"/>
        <v>0</v>
      </c>
      <c r="AU4384" s="42">
        <f t="shared" si="617"/>
        <v>61306.121378087548</v>
      </c>
      <c r="AV4384" s="42">
        <f t="shared" si="618"/>
        <v>18063.170585232194</v>
      </c>
      <c r="AW4384" s="102">
        <f t="shared" si="619"/>
        <v>113197.0366366282</v>
      </c>
      <c r="AX4384" s="43">
        <f t="shared" si="612"/>
        <v>3</v>
      </c>
      <c r="AY4384" s="43" t="str">
        <f t="shared" si="620"/>
        <v>UTGS</v>
      </c>
    </row>
    <row r="4385" spans="1:51" hidden="1" x14ac:dyDescent="0.2">
      <c r="A4385" s="38">
        <v>4378</v>
      </c>
      <c r="B4385" t="s">
        <v>5806</v>
      </c>
      <c r="C4385" t="s">
        <v>5746</v>
      </c>
      <c r="D4385">
        <v>31000</v>
      </c>
      <c r="E4385" t="s">
        <v>203</v>
      </c>
      <c r="F4385">
        <v>45</v>
      </c>
      <c r="G4385" t="str">
        <f>LOOKUP(F4385,{0,6,45},{"F","L","H"})</f>
        <v>H</v>
      </c>
      <c r="H4385" t="s">
        <v>1324</v>
      </c>
      <c r="I4385" s="43" t="str">
        <f>IFERROR(VLOOKUP(#REF!,#REF!,2,FALSE),"No")</f>
        <v>No</v>
      </c>
      <c r="J4385" s="139">
        <v>3</v>
      </c>
      <c r="K4385" s="148">
        <v>920</v>
      </c>
      <c r="L4385" s="148">
        <v>4</v>
      </c>
      <c r="M4385" s="148">
        <v>3</v>
      </c>
      <c r="N4385" s="148"/>
      <c r="O4385" s="148"/>
      <c r="P4385" s="148"/>
      <c r="Q4385" s="148"/>
      <c r="R4385" s="148"/>
      <c r="S4385" s="148"/>
      <c r="T4385" s="148"/>
      <c r="U4385" s="148"/>
      <c r="V4385" s="148"/>
      <c r="W4385" s="148"/>
      <c r="X4385" s="139">
        <v>4</v>
      </c>
      <c r="Y4385" s="148">
        <v>271.88</v>
      </c>
      <c r="Z4385" s="148"/>
      <c r="AA4385" s="148"/>
      <c r="AB4385" s="148"/>
      <c r="AC4385" s="148"/>
      <c r="AD4385" s="148"/>
      <c r="AE4385" s="148"/>
      <c r="AF4385" s="148"/>
      <c r="AG4385" s="148"/>
      <c r="AH4385" s="148"/>
      <c r="AI4385" s="148"/>
      <c r="AJ4385" s="148"/>
      <c r="AK4385" s="148"/>
      <c r="AL4385" s="139">
        <v>0</v>
      </c>
      <c r="AM4385" s="139">
        <v>0</v>
      </c>
      <c r="AN4385" s="148">
        <f t="shared" si="613"/>
        <v>271.88</v>
      </c>
      <c r="AO4385" s="148">
        <f t="shared" si="614"/>
        <v>923</v>
      </c>
      <c r="AP4385" s="148">
        <v>2</v>
      </c>
      <c r="AQ4385" s="140">
        <v>2</v>
      </c>
      <c r="AS4385" s="42">
        <f t="shared" si="615"/>
        <v>67374.430038065242</v>
      </c>
      <c r="AT4385" s="101">
        <f t="shared" si="616"/>
        <v>0</v>
      </c>
      <c r="AU4385" s="42">
        <f t="shared" si="617"/>
        <v>67374.430038065242</v>
      </c>
      <c r="AV4385" s="42">
        <f t="shared" si="618"/>
        <v>5394.2299364171804</v>
      </c>
      <c r="AW4385" s="102">
        <f t="shared" si="619"/>
        <v>60371.752872868376</v>
      </c>
      <c r="AX4385" s="43">
        <f t="shared" si="612"/>
        <v>3</v>
      </c>
      <c r="AY4385" s="43" t="str">
        <f t="shared" si="620"/>
        <v>UTTSS</v>
      </c>
    </row>
    <row r="4386" spans="1:51" hidden="1" x14ac:dyDescent="0.2">
      <c r="A4386" s="38">
        <v>4379</v>
      </c>
      <c r="B4386" t="s">
        <v>5806</v>
      </c>
      <c r="C4386" t="s">
        <v>289</v>
      </c>
      <c r="D4386">
        <v>31000</v>
      </c>
      <c r="E4386" t="s">
        <v>203</v>
      </c>
      <c r="F4386">
        <v>45</v>
      </c>
      <c r="G4386" t="str">
        <f>LOOKUP(F4386,{0,6,45},{"F","L","H"})</f>
        <v>H</v>
      </c>
      <c r="H4386" t="s">
        <v>1329</v>
      </c>
      <c r="I4386" s="43" t="str">
        <f>IFERROR(VLOOKUP(#REF!,#REF!,2,FALSE),"No")</f>
        <v>No</v>
      </c>
      <c r="J4386" s="139">
        <v>2</v>
      </c>
      <c r="K4386" s="148">
        <v>22</v>
      </c>
      <c r="L4386" s="148">
        <v>3</v>
      </c>
      <c r="M4386" s="148">
        <v>12</v>
      </c>
      <c r="N4386" s="148"/>
      <c r="O4386" s="148"/>
      <c r="P4386" s="148"/>
      <c r="Q4386" s="148"/>
      <c r="R4386" s="148"/>
      <c r="S4386" s="148"/>
      <c r="T4386" s="148"/>
      <c r="U4386" s="148"/>
      <c r="V4386" s="148"/>
      <c r="W4386" s="148"/>
      <c r="X4386" s="139">
        <v>2</v>
      </c>
      <c r="Y4386" s="148">
        <v>65.739999999999995</v>
      </c>
      <c r="Z4386" s="148">
        <v>12</v>
      </c>
      <c r="AA4386" s="148">
        <v>934.26</v>
      </c>
      <c r="AB4386" s="148"/>
      <c r="AC4386" s="148"/>
      <c r="AD4386" s="148"/>
      <c r="AE4386" s="148"/>
      <c r="AF4386" s="148"/>
      <c r="AG4386" s="148"/>
      <c r="AH4386" s="148"/>
      <c r="AI4386" s="148"/>
      <c r="AJ4386" s="148"/>
      <c r="AK4386" s="148"/>
      <c r="AL4386" s="139">
        <v>0</v>
      </c>
      <c r="AM4386" s="139">
        <v>0</v>
      </c>
      <c r="AN4386" s="148">
        <f t="shared" si="613"/>
        <v>1000</v>
      </c>
      <c r="AO4386" s="148">
        <f t="shared" si="614"/>
        <v>34</v>
      </c>
      <c r="AP4386" s="148">
        <v>3</v>
      </c>
      <c r="AQ4386" s="140">
        <v>3</v>
      </c>
      <c r="AS4386" s="42">
        <f t="shared" si="615"/>
        <v>2481.4382462559247</v>
      </c>
      <c r="AT4386" s="101">
        <f t="shared" si="616"/>
        <v>0</v>
      </c>
      <c r="AU4386" s="42">
        <f t="shared" si="617"/>
        <v>2481.4382462559247</v>
      </c>
      <c r="AV4386" s="42">
        <f t="shared" si="618"/>
        <v>23399.670040491343</v>
      </c>
      <c r="AW4386" s="102">
        <f t="shared" si="619"/>
        <v>60371.752872868376</v>
      </c>
      <c r="AX4386" s="43">
        <f t="shared" si="612"/>
        <v>2</v>
      </c>
      <c r="AY4386" s="43" t="str">
        <f t="shared" si="620"/>
        <v>UTGS</v>
      </c>
    </row>
    <row r="4387" spans="1:51" hidden="1" x14ac:dyDescent="0.2">
      <c r="A4387" s="38">
        <v>4380</v>
      </c>
      <c r="B4387" t="s">
        <v>5806</v>
      </c>
      <c r="C4387" t="s">
        <v>5746</v>
      </c>
      <c r="D4387">
        <v>28250</v>
      </c>
      <c r="E4387" t="s">
        <v>212</v>
      </c>
      <c r="F4387">
        <v>45</v>
      </c>
      <c r="G4387" t="str">
        <f>LOOKUP(F4387,{0,6,45},{"F","L","H"})</f>
        <v>H</v>
      </c>
      <c r="H4387" t="s">
        <v>185</v>
      </c>
      <c r="I4387" s="43" t="str">
        <f>IFERROR(VLOOKUP(#REF!,#REF!,2,FALSE),"No")</f>
        <v>No</v>
      </c>
      <c r="J4387" s="139">
        <v>2</v>
      </c>
      <c r="K4387" s="148">
        <v>3</v>
      </c>
      <c r="L4387" s="148">
        <v>3</v>
      </c>
      <c r="M4387" s="148">
        <v>105</v>
      </c>
      <c r="N4387" s="148"/>
      <c r="O4387" s="148"/>
      <c r="P4387" s="148"/>
      <c r="Q4387" s="148"/>
      <c r="R4387" s="148"/>
      <c r="S4387" s="148"/>
      <c r="T4387" s="148"/>
      <c r="U4387" s="148"/>
      <c r="V4387" s="148"/>
      <c r="W4387" s="148"/>
      <c r="X4387" s="139">
        <v>3</v>
      </c>
      <c r="Y4387" s="148">
        <v>151.03</v>
      </c>
      <c r="Z4387" s="148">
        <v>4</v>
      </c>
      <c r="AA4387" s="148">
        <v>848.97</v>
      </c>
      <c r="AB4387" s="148"/>
      <c r="AC4387" s="148"/>
      <c r="AD4387" s="148"/>
      <c r="AE4387" s="148"/>
      <c r="AF4387" s="148"/>
      <c r="AG4387" s="148"/>
      <c r="AH4387" s="148"/>
      <c r="AI4387" s="148"/>
      <c r="AJ4387" s="148"/>
      <c r="AK4387" s="148"/>
      <c r="AL4387" s="139">
        <v>0</v>
      </c>
      <c r="AM4387" s="139">
        <v>0</v>
      </c>
      <c r="AN4387" s="148">
        <f t="shared" si="613"/>
        <v>1000</v>
      </c>
      <c r="AO4387" s="148">
        <f t="shared" si="614"/>
        <v>108</v>
      </c>
      <c r="AP4387" s="148">
        <v>3</v>
      </c>
      <c r="AQ4387" s="140">
        <v>6</v>
      </c>
      <c r="AS4387" s="42">
        <f t="shared" si="615"/>
        <v>7882.2156057541133</v>
      </c>
      <c r="AT4387" s="101">
        <f t="shared" si="616"/>
        <v>0</v>
      </c>
      <c r="AU4387" s="42">
        <f t="shared" si="617"/>
        <v>7882.2156057541133</v>
      </c>
      <c r="AV4387" s="42">
        <f t="shared" si="618"/>
        <v>6113.8360369123393</v>
      </c>
      <c r="AW4387" s="102">
        <f t="shared" si="619"/>
        <v>52825.283763759828</v>
      </c>
      <c r="AX4387" s="43">
        <f t="shared" si="612"/>
        <v>2</v>
      </c>
      <c r="AY4387" s="43" t="str">
        <f t="shared" si="620"/>
        <v>UTTSS</v>
      </c>
    </row>
    <row r="4388" spans="1:51" hidden="1" x14ac:dyDescent="0.2">
      <c r="A4388" s="38">
        <v>4381</v>
      </c>
      <c r="B4388" t="s">
        <v>5806</v>
      </c>
      <c r="C4388" t="s">
        <v>5746</v>
      </c>
      <c r="D4388">
        <v>9219</v>
      </c>
      <c r="E4388" t="s">
        <v>206</v>
      </c>
      <c r="F4388">
        <v>5</v>
      </c>
      <c r="G4388" t="str">
        <f>LOOKUP(F4388,{0,6,45},{"F","L","H"})</f>
        <v>F</v>
      </c>
      <c r="H4388" t="s">
        <v>1154</v>
      </c>
      <c r="I4388" s="43" t="str">
        <f>IFERROR(VLOOKUP(#REF!,#REF!,2,FALSE),"No")</f>
        <v>No</v>
      </c>
      <c r="J4388" s="139">
        <v>2</v>
      </c>
      <c r="K4388" s="148">
        <v>24</v>
      </c>
      <c r="L4388" s="148">
        <v>4</v>
      </c>
      <c r="M4388" s="148">
        <v>645</v>
      </c>
      <c r="N4388" s="148"/>
      <c r="O4388" s="148"/>
      <c r="P4388" s="148"/>
      <c r="Q4388" s="148"/>
      <c r="R4388" s="148"/>
      <c r="S4388" s="148"/>
      <c r="T4388" s="148"/>
      <c r="U4388" s="148"/>
      <c r="V4388" s="148"/>
      <c r="W4388" s="148"/>
      <c r="X4388" s="139">
        <v>2</v>
      </c>
      <c r="Y4388" s="148">
        <v>250.61</v>
      </c>
      <c r="Z4388" s="148">
        <v>4</v>
      </c>
      <c r="AA4388" s="148">
        <v>377.59</v>
      </c>
      <c r="AB4388" s="148">
        <v>6</v>
      </c>
      <c r="AC4388" s="148">
        <v>371.8</v>
      </c>
      <c r="AD4388" s="148"/>
      <c r="AE4388" s="148"/>
      <c r="AF4388" s="148"/>
      <c r="AG4388" s="148"/>
      <c r="AH4388" s="148"/>
      <c r="AI4388" s="148"/>
      <c r="AJ4388" s="148"/>
      <c r="AK4388" s="148"/>
      <c r="AL4388" s="139">
        <v>0</v>
      </c>
      <c r="AM4388" s="139">
        <v>0</v>
      </c>
      <c r="AN4388" s="148">
        <f t="shared" si="613"/>
        <v>1000</v>
      </c>
      <c r="AO4388" s="148">
        <f t="shared" si="614"/>
        <v>669</v>
      </c>
      <c r="AP4388" s="148">
        <v>4</v>
      </c>
      <c r="AQ4388" s="140">
        <v>5</v>
      </c>
      <c r="AS4388" s="42">
        <f t="shared" si="615"/>
        <v>51122.146668976871</v>
      </c>
      <c r="AT4388" s="101">
        <f t="shared" si="616"/>
        <v>0</v>
      </c>
      <c r="AU4388" s="42">
        <f t="shared" si="617"/>
        <v>51122.146668976871</v>
      </c>
      <c r="AV4388" s="42">
        <f t="shared" si="618"/>
        <v>9090.0436042948077</v>
      </c>
      <c r="AW4388" s="102">
        <f t="shared" si="619"/>
        <v>5118</v>
      </c>
      <c r="AX4388" s="43">
        <f t="shared" si="612"/>
        <v>2</v>
      </c>
      <c r="AY4388" s="43" t="str">
        <f t="shared" si="620"/>
        <v>UTTSS</v>
      </c>
    </row>
    <row r="4389" spans="1:51" hidden="1" x14ac:dyDescent="0.2">
      <c r="A4389" s="38">
        <v>4382</v>
      </c>
      <c r="B4389" t="s">
        <v>5806</v>
      </c>
      <c r="C4389" t="s">
        <v>5746</v>
      </c>
      <c r="D4389">
        <v>5200</v>
      </c>
      <c r="E4389" t="s">
        <v>198</v>
      </c>
      <c r="F4389">
        <v>1</v>
      </c>
      <c r="G4389" t="str">
        <f>LOOKUP(F4389,{0,6,45},{"F","L","H"})</f>
        <v>F</v>
      </c>
      <c r="H4389" t="s">
        <v>1994</v>
      </c>
      <c r="I4389" s="43" t="str">
        <f>IFERROR(VLOOKUP(#REF!,#REF!,2,FALSE),"No")</f>
        <v>No</v>
      </c>
      <c r="J4389" s="139">
        <v>2</v>
      </c>
      <c r="K4389" s="148">
        <v>883</v>
      </c>
      <c r="L4389" s="148"/>
      <c r="M4389" s="148"/>
      <c r="N4389" s="148"/>
      <c r="O4389" s="148"/>
      <c r="P4389" s="148"/>
      <c r="Q4389" s="148"/>
      <c r="R4389" s="148"/>
      <c r="S4389" s="148"/>
      <c r="T4389" s="148"/>
      <c r="U4389" s="148"/>
      <c r="V4389" s="148"/>
      <c r="W4389" s="148"/>
      <c r="X4389" s="139">
        <v>4</v>
      </c>
      <c r="Y4389" s="148">
        <v>1000</v>
      </c>
      <c r="Z4389" s="148"/>
      <c r="AA4389" s="148"/>
      <c r="AB4389" s="148"/>
      <c r="AC4389" s="148"/>
      <c r="AD4389" s="148"/>
      <c r="AE4389" s="148"/>
      <c r="AF4389" s="148"/>
      <c r="AG4389" s="148"/>
      <c r="AH4389" s="148"/>
      <c r="AI4389" s="148"/>
      <c r="AJ4389" s="148"/>
      <c r="AK4389" s="148"/>
      <c r="AL4389" s="139">
        <v>0</v>
      </c>
      <c r="AM4389" s="139">
        <v>0</v>
      </c>
      <c r="AN4389" s="148">
        <f t="shared" si="613"/>
        <v>1000</v>
      </c>
      <c r="AO4389" s="148">
        <f t="shared" si="614"/>
        <v>883</v>
      </c>
      <c r="AP4389" s="148">
        <v>1</v>
      </c>
      <c r="AQ4389" s="140">
        <v>2</v>
      </c>
      <c r="AS4389" s="42">
        <f t="shared" si="615"/>
        <v>64444.41092482298</v>
      </c>
      <c r="AT4389" s="101">
        <f t="shared" si="616"/>
        <v>0</v>
      </c>
      <c r="AU4389" s="42">
        <f t="shared" si="617"/>
        <v>64444.41092482298</v>
      </c>
      <c r="AV4389" s="42">
        <f t="shared" si="618"/>
        <v>19840.480860737018</v>
      </c>
      <c r="AW4389" s="102">
        <f t="shared" si="619"/>
        <v>3698.6666666666665</v>
      </c>
      <c r="AX4389" s="43">
        <f t="shared" si="612"/>
        <v>2</v>
      </c>
      <c r="AY4389" s="43" t="str">
        <f t="shared" si="620"/>
        <v>UTTSS</v>
      </c>
    </row>
    <row r="4390" spans="1:51" hidden="1" x14ac:dyDescent="0.2">
      <c r="A4390" s="38">
        <v>4383</v>
      </c>
      <c r="B4390" t="s">
        <v>362</v>
      </c>
      <c r="C4390" t="s">
        <v>289</v>
      </c>
      <c r="D4390">
        <v>320</v>
      </c>
      <c r="E4390" t="s">
        <v>1236</v>
      </c>
      <c r="F4390">
        <v>0.25</v>
      </c>
      <c r="G4390" t="str">
        <f>LOOKUP(F4390,{0,6,45},{"F","L","H"})</f>
        <v>F</v>
      </c>
      <c r="H4390" t="s">
        <v>2860</v>
      </c>
      <c r="I4390" s="43" t="str">
        <f>IFERROR(VLOOKUP(#REF!,#REF!,2,FALSE),"No")</f>
        <v>No</v>
      </c>
      <c r="J4390" s="139">
        <v>0.5</v>
      </c>
      <c r="K4390" s="148">
        <v>68</v>
      </c>
      <c r="L4390" s="148"/>
      <c r="M4390" s="148"/>
      <c r="N4390" s="148"/>
      <c r="O4390" s="148"/>
      <c r="P4390" s="148"/>
      <c r="Q4390" s="148"/>
      <c r="R4390" s="148"/>
      <c r="S4390" s="148"/>
      <c r="T4390" s="148"/>
      <c r="U4390" s="148"/>
      <c r="V4390" s="148"/>
      <c r="W4390" s="148"/>
      <c r="X4390" s="139">
        <v>2</v>
      </c>
      <c r="Y4390" s="148">
        <v>1000</v>
      </c>
      <c r="Z4390" s="148"/>
      <c r="AA4390" s="148"/>
      <c r="AB4390" s="148"/>
      <c r="AC4390" s="148"/>
      <c r="AD4390" s="148"/>
      <c r="AE4390" s="148"/>
      <c r="AF4390" s="148"/>
      <c r="AG4390" s="148"/>
      <c r="AH4390" s="148"/>
      <c r="AI4390" s="148"/>
      <c r="AJ4390" s="148"/>
      <c r="AK4390" s="148"/>
      <c r="AL4390" s="139">
        <v>0</v>
      </c>
      <c r="AM4390" s="139">
        <v>0</v>
      </c>
      <c r="AN4390" s="148">
        <f t="shared" si="613"/>
        <v>1000</v>
      </c>
      <c r="AO4390" s="148">
        <f t="shared" si="614"/>
        <v>68</v>
      </c>
      <c r="AP4390" s="148">
        <v>23</v>
      </c>
      <c r="AQ4390" s="140">
        <v>44</v>
      </c>
      <c r="AS4390" s="42">
        <f t="shared" si="615"/>
        <v>4651.4364925118498</v>
      </c>
      <c r="AT4390" s="101">
        <f t="shared" si="616"/>
        <v>0</v>
      </c>
      <c r="AU4390" s="42">
        <f t="shared" si="617"/>
        <v>4651.4364925118498</v>
      </c>
      <c r="AV4390" s="42">
        <f t="shared" si="618"/>
        <v>738.88549366986433</v>
      </c>
      <c r="AW4390" s="102">
        <f t="shared" si="619"/>
        <v>431</v>
      </c>
      <c r="AX4390" s="43">
        <f t="shared" si="612"/>
        <v>0.5</v>
      </c>
      <c r="AY4390" s="43" t="str">
        <f t="shared" si="620"/>
        <v>UTGS</v>
      </c>
    </row>
    <row r="4391" spans="1:51" hidden="1" x14ac:dyDescent="0.2">
      <c r="A4391" s="38">
        <v>4384</v>
      </c>
      <c r="B4391" t="s">
        <v>362</v>
      </c>
      <c r="C4391" t="s">
        <v>289</v>
      </c>
      <c r="D4391">
        <v>955</v>
      </c>
      <c r="E4391" t="s">
        <v>195</v>
      </c>
      <c r="F4391">
        <v>2</v>
      </c>
      <c r="G4391" t="str">
        <f>LOOKUP(F4391,{0,6,45},{"F","L","H"})</f>
        <v>F</v>
      </c>
      <c r="H4391" t="s">
        <v>2866</v>
      </c>
      <c r="I4391" s="43" t="str">
        <f>IFERROR(VLOOKUP(#REF!,#REF!,2,FALSE),"No")</f>
        <v>No</v>
      </c>
      <c r="J4391" s="139">
        <v>0.5</v>
      </c>
      <c r="K4391" s="148">
        <v>48</v>
      </c>
      <c r="L4391" s="148"/>
      <c r="M4391" s="148"/>
      <c r="N4391" s="148"/>
      <c r="O4391" s="148"/>
      <c r="P4391" s="148"/>
      <c r="Q4391" s="148"/>
      <c r="R4391" s="148"/>
      <c r="S4391" s="148"/>
      <c r="T4391" s="148"/>
      <c r="U4391" s="148"/>
      <c r="V4391" s="148"/>
      <c r="W4391" s="148"/>
      <c r="X4391" s="139">
        <v>2</v>
      </c>
      <c r="Y4391" s="148">
        <v>1000</v>
      </c>
      <c r="Z4391" s="148"/>
      <c r="AA4391" s="148"/>
      <c r="AB4391" s="148"/>
      <c r="AC4391" s="148"/>
      <c r="AD4391" s="148"/>
      <c r="AE4391" s="148"/>
      <c r="AF4391" s="148"/>
      <c r="AG4391" s="148"/>
      <c r="AH4391" s="148"/>
      <c r="AI4391" s="148"/>
      <c r="AJ4391" s="148"/>
      <c r="AK4391" s="148"/>
      <c r="AL4391" s="139">
        <v>0</v>
      </c>
      <c r="AM4391" s="139">
        <v>0</v>
      </c>
      <c r="AN4391" s="148">
        <f t="shared" si="613"/>
        <v>1000</v>
      </c>
      <c r="AO4391" s="148">
        <f t="shared" si="614"/>
        <v>48</v>
      </c>
      <c r="AP4391" s="148">
        <v>7</v>
      </c>
      <c r="AQ4391" s="140">
        <v>7</v>
      </c>
      <c r="AS4391" s="42">
        <f t="shared" si="615"/>
        <v>3283.3669358907177</v>
      </c>
      <c r="AT4391" s="101">
        <f t="shared" si="616"/>
        <v>0</v>
      </c>
      <c r="AU4391" s="42">
        <f t="shared" si="617"/>
        <v>3283.3669358907177</v>
      </c>
      <c r="AV4391" s="42">
        <f t="shared" si="618"/>
        <v>4644.4231030677192</v>
      </c>
      <c r="AW4391" s="102">
        <f t="shared" si="619"/>
        <v>1475.8772811117678</v>
      </c>
      <c r="AX4391" s="43">
        <f t="shared" si="612"/>
        <v>0.5</v>
      </c>
      <c r="AY4391" s="43" t="str">
        <f t="shared" si="620"/>
        <v>UTGS</v>
      </c>
    </row>
    <row r="4392" spans="1:51" hidden="1" x14ac:dyDescent="0.2">
      <c r="A4392" s="38">
        <v>4385</v>
      </c>
      <c r="B4392" t="s">
        <v>5806</v>
      </c>
      <c r="C4392" t="s">
        <v>5745</v>
      </c>
      <c r="D4392">
        <v>4670</v>
      </c>
      <c r="E4392" t="s">
        <v>196</v>
      </c>
      <c r="F4392">
        <v>20</v>
      </c>
      <c r="G4392" t="str">
        <f>LOOKUP(F4392,{0,6,45},{"F","L","H"})</f>
        <v>L</v>
      </c>
      <c r="H4392" t="s">
        <v>345</v>
      </c>
      <c r="I4392" s="43" t="str">
        <f>IFERROR(VLOOKUP(#REF!,#REF!,2,FALSE),"No")</f>
        <v>No</v>
      </c>
      <c r="J4392" s="139">
        <v>4</v>
      </c>
      <c r="K4392" s="148">
        <v>729</v>
      </c>
      <c r="L4392" s="148"/>
      <c r="M4392" s="148"/>
      <c r="N4392" s="148"/>
      <c r="O4392" s="148"/>
      <c r="P4392" s="148"/>
      <c r="Q4392" s="148"/>
      <c r="R4392" s="148"/>
      <c r="S4392" s="148"/>
      <c r="T4392" s="148"/>
      <c r="U4392" s="148"/>
      <c r="V4392" s="148"/>
      <c r="W4392" s="148"/>
      <c r="X4392" s="139">
        <v>4</v>
      </c>
      <c r="Y4392" s="148">
        <v>548</v>
      </c>
      <c r="Z4392" s="149"/>
      <c r="AA4392" s="148"/>
      <c r="AB4392" s="148"/>
      <c r="AC4392" s="148"/>
      <c r="AD4392" s="148"/>
      <c r="AE4392" s="148"/>
      <c r="AF4392" s="148"/>
      <c r="AG4392" s="148"/>
      <c r="AH4392" s="148"/>
      <c r="AI4392" s="148"/>
      <c r="AJ4392" s="148"/>
      <c r="AK4392" s="148"/>
      <c r="AL4392" s="139">
        <v>0</v>
      </c>
      <c r="AM4392" s="139">
        <v>0</v>
      </c>
      <c r="AN4392" s="148">
        <f t="shared" si="613"/>
        <v>548</v>
      </c>
      <c r="AO4392" s="148">
        <f t="shared" si="614"/>
        <v>729</v>
      </c>
      <c r="AP4392" s="148">
        <v>2</v>
      </c>
      <c r="AQ4392" s="140">
        <v>3</v>
      </c>
      <c r="AS4392" s="42">
        <f t="shared" si="615"/>
        <v>55800.195338840269</v>
      </c>
      <c r="AT4392" s="101">
        <f t="shared" si="616"/>
        <v>0</v>
      </c>
      <c r="AU4392" s="42">
        <f t="shared" si="617"/>
        <v>55800.195338840269</v>
      </c>
      <c r="AV4392" s="42">
        <f t="shared" si="618"/>
        <v>7248.3890077892574</v>
      </c>
      <c r="AW4392" s="102">
        <f t="shared" si="619"/>
        <v>13417.7</v>
      </c>
      <c r="AX4392" s="43">
        <f t="shared" si="612"/>
        <v>4</v>
      </c>
      <c r="AY4392" s="43" t="str">
        <f t="shared" si="620"/>
        <v>UTTSM</v>
      </c>
    </row>
    <row r="4393" spans="1:51" hidden="1" x14ac:dyDescent="0.2">
      <c r="A4393" s="38">
        <v>4386</v>
      </c>
      <c r="B4393" t="s">
        <v>5806</v>
      </c>
      <c r="C4393" t="s">
        <v>5745</v>
      </c>
      <c r="D4393">
        <v>92750</v>
      </c>
      <c r="E4393" t="s">
        <v>219</v>
      </c>
      <c r="F4393">
        <v>45</v>
      </c>
      <c r="G4393" t="str">
        <f>LOOKUP(F4393,{0,6,45},{"F","L","H"})</f>
        <v>H</v>
      </c>
      <c r="H4393" t="s">
        <v>710</v>
      </c>
      <c r="I4393" s="43" t="str">
        <f>IFERROR(VLOOKUP(#REF!,#REF!,2,FALSE),"No")</f>
        <v>No</v>
      </c>
      <c r="J4393" s="139">
        <v>4</v>
      </c>
      <c r="K4393" s="148">
        <v>44</v>
      </c>
      <c r="L4393" s="148">
        <v>6</v>
      </c>
      <c r="M4393" s="148">
        <v>629</v>
      </c>
      <c r="N4393" s="148"/>
      <c r="O4393" s="148"/>
      <c r="P4393" s="148"/>
      <c r="Q4393" s="148"/>
      <c r="R4393" s="148"/>
      <c r="S4393" s="148"/>
      <c r="T4393" s="148"/>
      <c r="U4393" s="148"/>
      <c r="V4393" s="148"/>
      <c r="W4393" s="148"/>
      <c r="X4393" s="139">
        <v>6</v>
      </c>
      <c r="Y4393" s="148">
        <v>842.97</v>
      </c>
      <c r="Z4393" s="149"/>
      <c r="AA4393" s="148"/>
      <c r="AB4393" s="148"/>
      <c r="AC4393" s="148"/>
      <c r="AD4393" s="148"/>
      <c r="AE4393" s="148"/>
      <c r="AF4393" s="148"/>
      <c r="AG4393" s="148"/>
      <c r="AH4393" s="148"/>
      <c r="AI4393" s="148"/>
      <c r="AJ4393" s="148"/>
      <c r="AK4393" s="148"/>
      <c r="AL4393" s="139">
        <v>0</v>
      </c>
      <c r="AM4393" s="139">
        <v>0</v>
      </c>
      <c r="AN4393" s="148">
        <f t="shared" si="613"/>
        <v>842.97</v>
      </c>
      <c r="AO4393" s="148">
        <f t="shared" si="614"/>
        <v>673</v>
      </c>
      <c r="AP4393" s="148">
        <v>2</v>
      </c>
      <c r="AQ4393" s="140">
        <v>2</v>
      </c>
      <c r="AS4393" s="42">
        <f t="shared" si="615"/>
        <v>36402.993024566495</v>
      </c>
      <c r="AT4393" s="101">
        <f t="shared" si="616"/>
        <v>0</v>
      </c>
      <c r="AU4393" s="42">
        <f t="shared" si="617"/>
        <v>36402.993024566495</v>
      </c>
      <c r="AV4393" s="42">
        <f t="shared" si="618"/>
        <v>25302.14990117549</v>
      </c>
      <c r="AW4393" s="102">
        <f t="shared" si="619"/>
        <v>113197.0366366282</v>
      </c>
      <c r="AX4393" s="43">
        <f t="shared" si="612"/>
        <v>4</v>
      </c>
      <c r="AY4393" s="43" t="str">
        <f t="shared" si="620"/>
        <v>UTTSM</v>
      </c>
    </row>
    <row r="4394" spans="1:51" hidden="1" x14ac:dyDescent="0.2">
      <c r="A4394" s="38">
        <v>4387</v>
      </c>
      <c r="B4394" t="s">
        <v>5806</v>
      </c>
      <c r="C4394" t="s">
        <v>5745</v>
      </c>
      <c r="D4394">
        <v>31000</v>
      </c>
      <c r="E4394" t="s">
        <v>203</v>
      </c>
      <c r="F4394">
        <v>45</v>
      </c>
      <c r="G4394" t="str">
        <f>LOOKUP(F4394,{0,6,45},{"F","L","H"})</f>
        <v>H</v>
      </c>
      <c r="H4394" t="s">
        <v>861</v>
      </c>
      <c r="I4394" s="43" t="str">
        <f>IFERROR(VLOOKUP(#REF!,#REF!,2,FALSE),"No")</f>
        <v>No</v>
      </c>
      <c r="J4394" s="139">
        <v>3</v>
      </c>
      <c r="K4394" s="148">
        <v>580</v>
      </c>
      <c r="L4394" s="148"/>
      <c r="M4394" s="148"/>
      <c r="N4394" s="148"/>
      <c r="O4394" s="148"/>
      <c r="P4394" s="148"/>
      <c r="Q4394" s="148"/>
      <c r="R4394" s="148"/>
      <c r="S4394" s="148"/>
      <c r="T4394" s="148"/>
      <c r="U4394" s="148"/>
      <c r="V4394" s="148"/>
      <c r="W4394" s="148"/>
      <c r="X4394" s="139">
        <v>3</v>
      </c>
      <c r="Y4394" s="148">
        <v>921</v>
      </c>
      <c r="Z4394" s="149"/>
      <c r="AA4394" s="148"/>
      <c r="AB4394" s="148"/>
      <c r="AC4394" s="148"/>
      <c r="AD4394" s="148"/>
      <c r="AE4394" s="148"/>
      <c r="AF4394" s="148"/>
      <c r="AG4394" s="148"/>
      <c r="AH4394" s="148"/>
      <c r="AI4394" s="148"/>
      <c r="AJ4394" s="148"/>
      <c r="AK4394" s="148"/>
      <c r="AL4394" s="139">
        <v>0</v>
      </c>
      <c r="AM4394" s="139">
        <v>0</v>
      </c>
      <c r="AN4394" s="148">
        <f t="shared" si="613"/>
        <v>921</v>
      </c>
      <c r="AO4394" s="148">
        <f t="shared" si="614"/>
        <v>580</v>
      </c>
      <c r="AP4394" s="148">
        <v>3</v>
      </c>
      <c r="AQ4394" s="140">
        <v>3</v>
      </c>
      <c r="AS4394" s="42">
        <f t="shared" si="615"/>
        <v>42330.417142012833</v>
      </c>
      <c r="AT4394" s="101">
        <f t="shared" si="616"/>
        <v>0</v>
      </c>
      <c r="AU4394" s="42">
        <f t="shared" si="617"/>
        <v>42330.417142012833</v>
      </c>
      <c r="AV4394" s="42">
        <f t="shared" si="618"/>
        <v>6088.1052484925285</v>
      </c>
      <c r="AW4394" s="102">
        <f t="shared" si="619"/>
        <v>60371.752872868376</v>
      </c>
      <c r="AX4394" s="43">
        <f t="shared" si="612"/>
        <v>3</v>
      </c>
      <c r="AY4394" s="43" t="str">
        <f t="shared" si="620"/>
        <v>UTTSM</v>
      </c>
    </row>
    <row r="4395" spans="1:51" hidden="1" x14ac:dyDescent="0.2">
      <c r="A4395" s="38">
        <v>4388</v>
      </c>
      <c r="B4395" t="s">
        <v>5806</v>
      </c>
      <c r="C4395" t="s">
        <v>5746</v>
      </c>
      <c r="D4395">
        <v>16700</v>
      </c>
      <c r="E4395" t="s">
        <v>197</v>
      </c>
      <c r="F4395">
        <v>1</v>
      </c>
      <c r="G4395" t="str">
        <f>LOOKUP(F4395,{0,6,45},{"F","L","H"})</f>
        <v>F</v>
      </c>
      <c r="H4395" t="s">
        <v>1374</v>
      </c>
      <c r="I4395" s="43" t="str">
        <f>IFERROR(VLOOKUP(#REF!,#REF!,2,FALSE),"No")</f>
        <v>No</v>
      </c>
      <c r="J4395" s="139">
        <v>3</v>
      </c>
      <c r="K4395" s="148">
        <v>950</v>
      </c>
      <c r="L4395" s="148"/>
      <c r="M4395" s="148"/>
      <c r="N4395" s="148"/>
      <c r="O4395" s="148"/>
      <c r="P4395" s="148"/>
      <c r="Q4395" s="148"/>
      <c r="R4395" s="148"/>
      <c r="S4395" s="148"/>
      <c r="T4395" s="148"/>
      <c r="U4395" s="148"/>
      <c r="V4395" s="148"/>
      <c r="W4395" s="148"/>
      <c r="X4395" s="139">
        <v>4</v>
      </c>
      <c r="Y4395" s="148">
        <v>537.95000000000005</v>
      </c>
      <c r="Z4395" s="148"/>
      <c r="AA4395" s="148"/>
      <c r="AB4395" s="148"/>
      <c r="AC4395" s="148"/>
      <c r="AD4395" s="148"/>
      <c r="AE4395" s="148"/>
      <c r="AF4395" s="148"/>
      <c r="AG4395" s="148"/>
      <c r="AH4395" s="148"/>
      <c r="AI4395" s="148"/>
      <c r="AJ4395" s="148"/>
      <c r="AK4395" s="148"/>
      <c r="AL4395" s="139">
        <v>0</v>
      </c>
      <c r="AM4395" s="139">
        <v>0</v>
      </c>
      <c r="AN4395" s="148">
        <f t="shared" si="613"/>
        <v>537.95000000000005</v>
      </c>
      <c r="AO4395" s="148">
        <f t="shared" si="614"/>
        <v>950</v>
      </c>
      <c r="AP4395" s="148">
        <v>3</v>
      </c>
      <c r="AQ4395" s="140">
        <v>3</v>
      </c>
      <c r="AS4395" s="42">
        <f t="shared" si="615"/>
        <v>69334.303939503778</v>
      </c>
      <c r="AT4395" s="101">
        <f t="shared" si="616"/>
        <v>0</v>
      </c>
      <c r="AU4395" s="42">
        <f t="shared" si="617"/>
        <v>69334.303939503778</v>
      </c>
      <c r="AV4395" s="42">
        <f t="shared" si="618"/>
        <v>7115.4577860223189</v>
      </c>
      <c r="AW4395" s="102">
        <f t="shared" si="619"/>
        <v>15242</v>
      </c>
      <c r="AX4395" s="43">
        <f t="shared" si="612"/>
        <v>3</v>
      </c>
      <c r="AY4395" s="43" t="str">
        <f t="shared" si="620"/>
        <v>UTTSS</v>
      </c>
    </row>
    <row r="4396" spans="1:51" hidden="1" x14ac:dyDescent="0.2">
      <c r="A4396" s="38">
        <v>4389</v>
      </c>
      <c r="B4396" t="s">
        <v>5806</v>
      </c>
      <c r="C4396" t="s">
        <v>289</v>
      </c>
      <c r="D4396">
        <v>800</v>
      </c>
      <c r="E4396" t="s">
        <v>204</v>
      </c>
      <c r="F4396">
        <v>0.25</v>
      </c>
      <c r="G4396" t="str">
        <f>LOOKUP(F4396,{0,6,45},{"F","L","H"})</f>
        <v>F</v>
      </c>
      <c r="H4396" t="s">
        <v>3065</v>
      </c>
      <c r="I4396" s="43" t="str">
        <f>IFERROR(VLOOKUP(#REF!,#REF!,2,FALSE),"No")</f>
        <v>No</v>
      </c>
      <c r="J4396" s="139">
        <v>0.75</v>
      </c>
      <c r="K4396" s="148">
        <v>22</v>
      </c>
      <c r="L4396" s="148"/>
      <c r="M4396" s="148"/>
      <c r="N4396" s="148"/>
      <c r="O4396" s="148"/>
      <c r="P4396" s="148"/>
      <c r="Q4396" s="148"/>
      <c r="R4396" s="148"/>
      <c r="S4396" s="148"/>
      <c r="T4396" s="148"/>
      <c r="U4396" s="148"/>
      <c r="V4396" s="148"/>
      <c r="W4396" s="148"/>
      <c r="X4396" s="139">
        <v>3</v>
      </c>
      <c r="Y4396" s="148">
        <v>527</v>
      </c>
      <c r="Z4396" s="148">
        <v>4</v>
      </c>
      <c r="AA4396" s="148">
        <v>473</v>
      </c>
      <c r="AB4396" s="148"/>
      <c r="AC4396" s="148"/>
      <c r="AD4396" s="148"/>
      <c r="AE4396" s="148"/>
      <c r="AF4396" s="148"/>
      <c r="AG4396" s="148"/>
      <c r="AH4396" s="148"/>
      <c r="AI4396" s="148"/>
      <c r="AJ4396" s="148"/>
      <c r="AK4396" s="148"/>
      <c r="AL4396" s="139">
        <v>0</v>
      </c>
      <c r="AM4396" s="139">
        <v>0</v>
      </c>
      <c r="AN4396" s="148">
        <f t="shared" si="613"/>
        <v>1000</v>
      </c>
      <c r="AO4396" s="148">
        <f t="shared" si="614"/>
        <v>22</v>
      </c>
      <c r="AP4396" s="148">
        <v>7</v>
      </c>
      <c r="AQ4396" s="140">
        <v>14</v>
      </c>
      <c r="AS4396" s="42">
        <f t="shared" si="615"/>
        <v>1416.4365122832455</v>
      </c>
      <c r="AT4396" s="101">
        <f t="shared" si="616"/>
        <v>0</v>
      </c>
      <c r="AU4396" s="42">
        <f t="shared" si="617"/>
        <v>1416.4365122832455</v>
      </c>
      <c r="AV4396" s="42">
        <f t="shared" si="618"/>
        <v>2087.1436943910026</v>
      </c>
      <c r="AW4396" s="102">
        <f t="shared" si="619"/>
        <v>1348.3333333333333</v>
      </c>
      <c r="AX4396" s="43">
        <f t="shared" si="612"/>
        <v>0.75</v>
      </c>
      <c r="AY4396" s="43" t="str">
        <f t="shared" si="620"/>
        <v>UTGS</v>
      </c>
    </row>
    <row r="4397" spans="1:51" hidden="1" x14ac:dyDescent="0.2">
      <c r="A4397" s="38">
        <v>4390</v>
      </c>
      <c r="B4397" t="s">
        <v>5806</v>
      </c>
      <c r="C4397" t="s">
        <v>5746</v>
      </c>
      <c r="D4397">
        <v>14487</v>
      </c>
      <c r="E4397" t="s">
        <v>291</v>
      </c>
      <c r="F4397">
        <v>5</v>
      </c>
      <c r="G4397" t="str">
        <f>LOOKUP(F4397,{0,6,45},{"F","L","H"})</f>
        <v>F</v>
      </c>
      <c r="H4397" t="s">
        <v>1381</v>
      </c>
      <c r="I4397" s="43" t="str">
        <f>IFERROR(VLOOKUP(#REF!,#REF!,2,FALSE),"No")</f>
        <v>No</v>
      </c>
      <c r="J4397" s="139">
        <v>1.25</v>
      </c>
      <c r="K4397" s="148">
        <v>1</v>
      </c>
      <c r="L4397" s="148">
        <v>2</v>
      </c>
      <c r="M4397" s="148">
        <v>656</v>
      </c>
      <c r="N4397" s="148"/>
      <c r="O4397" s="148"/>
      <c r="P4397" s="148"/>
      <c r="Q4397" s="148"/>
      <c r="R4397" s="148"/>
      <c r="S4397" s="148"/>
      <c r="T4397" s="148"/>
      <c r="U4397" s="148"/>
      <c r="V4397" s="148"/>
      <c r="W4397" s="148"/>
      <c r="X4397" s="139">
        <v>4</v>
      </c>
      <c r="Y4397" s="148">
        <v>1000</v>
      </c>
      <c r="Z4397" s="148"/>
      <c r="AA4397" s="148"/>
      <c r="AB4397" s="148"/>
      <c r="AC4397" s="148"/>
      <c r="AD4397" s="148"/>
      <c r="AE4397" s="148"/>
      <c r="AF4397" s="148"/>
      <c r="AG4397" s="148"/>
      <c r="AH4397" s="148"/>
      <c r="AI4397" s="148"/>
      <c r="AJ4397" s="148"/>
      <c r="AK4397" s="148"/>
      <c r="AL4397" s="139">
        <v>0</v>
      </c>
      <c r="AM4397" s="139">
        <v>0</v>
      </c>
      <c r="AN4397" s="148">
        <f t="shared" si="613"/>
        <v>1000</v>
      </c>
      <c r="AO4397" s="148">
        <f t="shared" si="614"/>
        <v>657</v>
      </c>
      <c r="AP4397" s="148">
        <v>2</v>
      </c>
      <c r="AQ4397" s="140">
        <v>2</v>
      </c>
      <c r="AS4397" s="42">
        <f t="shared" si="615"/>
        <v>47951.674935004186</v>
      </c>
      <c r="AT4397" s="101">
        <f t="shared" si="616"/>
        <v>0</v>
      </c>
      <c r="AU4397" s="42">
        <f t="shared" si="617"/>
        <v>47951.674935004186</v>
      </c>
      <c r="AV4397" s="42">
        <f t="shared" si="618"/>
        <v>19840.480860737018</v>
      </c>
      <c r="AW4397" s="102">
        <f t="shared" si="619"/>
        <v>10791.333333333334</v>
      </c>
      <c r="AX4397" s="43">
        <f t="shared" si="612"/>
        <v>1.25</v>
      </c>
      <c r="AY4397" s="43" t="str">
        <f t="shared" si="620"/>
        <v>UTTSS</v>
      </c>
    </row>
    <row r="4398" spans="1:51" hidden="1" x14ac:dyDescent="0.2">
      <c r="A4398" s="38">
        <v>4391</v>
      </c>
      <c r="B4398" t="s">
        <v>5807</v>
      </c>
      <c r="C4398" t="s">
        <v>5745</v>
      </c>
      <c r="D4398">
        <v>21100</v>
      </c>
      <c r="E4398" t="s">
        <v>197</v>
      </c>
      <c r="F4398">
        <v>5</v>
      </c>
      <c r="G4398" t="str">
        <f>LOOKUP(F4398,{0,6,45},{"F","L","H"})</f>
        <v>F</v>
      </c>
      <c r="H4398" t="s">
        <v>538</v>
      </c>
      <c r="I4398" s="43" t="str">
        <f>IFERROR(VLOOKUP(#REF!,#REF!,2,FALSE),"No")</f>
        <v>No</v>
      </c>
      <c r="J4398" s="139">
        <v>2</v>
      </c>
      <c r="K4398" s="148">
        <v>1003</v>
      </c>
      <c r="L4398" s="148"/>
      <c r="M4398" s="148"/>
      <c r="N4398" s="148"/>
      <c r="O4398" s="148"/>
      <c r="P4398" s="148"/>
      <c r="Q4398" s="148"/>
      <c r="R4398" s="148"/>
      <c r="S4398" s="148"/>
      <c r="T4398" s="148"/>
      <c r="U4398" s="148"/>
      <c r="V4398" s="148"/>
      <c r="W4398" s="148"/>
      <c r="X4398" s="139">
        <v>2</v>
      </c>
      <c r="Y4398" s="148">
        <v>679</v>
      </c>
      <c r="Z4398" s="149"/>
      <c r="AA4398" s="148"/>
      <c r="AB4398" s="148"/>
      <c r="AC4398" s="148"/>
      <c r="AD4398" s="148"/>
      <c r="AE4398" s="148"/>
      <c r="AF4398" s="148"/>
      <c r="AG4398" s="148"/>
      <c r="AH4398" s="148"/>
      <c r="AI4398" s="148"/>
      <c r="AJ4398" s="148"/>
      <c r="AK4398" s="148"/>
      <c r="AL4398" s="139">
        <v>0</v>
      </c>
      <c r="AM4398" s="139">
        <v>0</v>
      </c>
      <c r="AN4398" s="148">
        <f t="shared" si="613"/>
        <v>679</v>
      </c>
      <c r="AO4398" s="148">
        <f t="shared" si="614"/>
        <v>1003</v>
      </c>
      <c r="AP4398" s="148">
        <v>2</v>
      </c>
      <c r="AQ4398" s="140">
        <v>3</v>
      </c>
      <c r="AS4398" s="42">
        <f t="shared" si="615"/>
        <v>73202.428264549773</v>
      </c>
      <c r="AT4398" s="101">
        <f t="shared" si="616"/>
        <v>0</v>
      </c>
      <c r="AU4398" s="42">
        <f t="shared" si="617"/>
        <v>73202.428264549773</v>
      </c>
      <c r="AV4398" s="42">
        <f t="shared" si="618"/>
        <v>7358.3143362936235</v>
      </c>
      <c r="AW4398" s="102">
        <f t="shared" si="619"/>
        <v>18747.149999999998</v>
      </c>
      <c r="AX4398" s="43">
        <f t="shared" si="612"/>
        <v>2</v>
      </c>
      <c r="AY4398" s="43" t="str">
        <f t="shared" si="620"/>
        <v>UTTSM</v>
      </c>
    </row>
    <row r="4399" spans="1:51" hidden="1" x14ac:dyDescent="0.2">
      <c r="A4399" s="38">
        <v>4392</v>
      </c>
      <c r="B4399" t="s">
        <v>5807</v>
      </c>
      <c r="C4399" t="s">
        <v>292</v>
      </c>
      <c r="D4399">
        <v>9200</v>
      </c>
      <c r="E4399" t="s">
        <v>212</v>
      </c>
      <c r="F4399">
        <v>5</v>
      </c>
      <c r="G4399" t="str">
        <f>LOOKUP(F4399,{0,6,45},{"F","L","H"})</f>
        <v>F</v>
      </c>
      <c r="H4399" t="s">
        <v>482</v>
      </c>
      <c r="I4399" s="43" t="str">
        <f>IFERROR(VLOOKUP(#REF!,#REF!,2,FALSE),"No")</f>
        <v>No</v>
      </c>
      <c r="J4399" s="139">
        <v>3</v>
      </c>
      <c r="K4399" s="148">
        <v>765</v>
      </c>
      <c r="L4399" s="148"/>
      <c r="M4399" s="148"/>
      <c r="N4399" s="148"/>
      <c r="O4399" s="148"/>
      <c r="P4399" s="148"/>
      <c r="Q4399" s="148"/>
      <c r="R4399" s="148"/>
      <c r="S4399" s="148"/>
      <c r="T4399" s="148"/>
      <c r="U4399" s="148"/>
      <c r="V4399" s="148"/>
      <c r="W4399" s="148"/>
      <c r="X4399" s="139">
        <v>6</v>
      </c>
      <c r="Y4399" s="148">
        <v>942.43</v>
      </c>
      <c r="Z4399" s="148"/>
      <c r="AA4399" s="148"/>
      <c r="AB4399" s="148"/>
      <c r="AC4399" s="148"/>
      <c r="AD4399" s="148"/>
      <c r="AE4399" s="148"/>
      <c r="AF4399" s="148"/>
      <c r="AG4399" s="148"/>
      <c r="AH4399" s="148"/>
      <c r="AI4399" s="148"/>
      <c r="AJ4399" s="148"/>
      <c r="AK4399" s="148"/>
      <c r="AL4399" s="139">
        <v>0</v>
      </c>
      <c r="AM4399" s="139">
        <v>0</v>
      </c>
      <c r="AN4399" s="148">
        <f t="shared" si="613"/>
        <v>942.43</v>
      </c>
      <c r="AO4399" s="148">
        <f t="shared" si="614"/>
        <v>765</v>
      </c>
      <c r="AP4399" s="148">
        <v>2</v>
      </c>
      <c r="AQ4399" s="140">
        <v>2</v>
      </c>
      <c r="AS4399" s="42">
        <f t="shared" si="615"/>
        <v>55832.360540758302</v>
      </c>
      <c r="AT4399" s="101">
        <f t="shared" si="616"/>
        <v>0</v>
      </c>
      <c r="AU4399" s="42">
        <f t="shared" si="617"/>
        <v>55832.360540758302</v>
      </c>
      <c r="AV4399" s="42">
        <f t="shared" si="618"/>
        <v>28287.489627584389</v>
      </c>
      <c r="AW4399" s="102">
        <f t="shared" si="619"/>
        <v>5118</v>
      </c>
      <c r="AX4399" s="43">
        <f t="shared" si="612"/>
        <v>3</v>
      </c>
      <c r="AY4399" s="43" t="str">
        <f t="shared" si="620"/>
        <v>UTFS</v>
      </c>
    </row>
    <row r="4400" spans="1:51" hidden="1" x14ac:dyDescent="0.2">
      <c r="A4400" s="38">
        <v>4393</v>
      </c>
      <c r="B4400" t="s">
        <v>5806</v>
      </c>
      <c r="C4400" t="s">
        <v>5746</v>
      </c>
      <c r="D4400">
        <v>30300</v>
      </c>
      <c r="E4400" t="s">
        <v>219</v>
      </c>
      <c r="F4400">
        <v>5</v>
      </c>
      <c r="G4400" t="str">
        <f>LOOKUP(F4400,{0,6,45},{"F","L","H"})</f>
        <v>F</v>
      </c>
      <c r="H4400" t="s">
        <v>325</v>
      </c>
      <c r="I4400" s="43" t="str">
        <f>IFERROR(VLOOKUP(#REF!,#REF!,2,FALSE),"No")</f>
        <v>No</v>
      </c>
      <c r="J4400" s="139">
        <v>2</v>
      </c>
      <c r="K4400" s="148">
        <v>611</v>
      </c>
      <c r="L4400" s="148"/>
      <c r="M4400" s="148"/>
      <c r="N4400" s="148"/>
      <c r="O4400" s="148"/>
      <c r="P4400" s="148"/>
      <c r="Q4400" s="148"/>
      <c r="R4400" s="148"/>
      <c r="S4400" s="148"/>
      <c r="T4400" s="148"/>
      <c r="U4400" s="148"/>
      <c r="V4400" s="148"/>
      <c r="W4400" s="148"/>
      <c r="X4400" s="139">
        <v>4</v>
      </c>
      <c r="Y4400" s="148">
        <v>521.6</v>
      </c>
      <c r="Z4400" s="148"/>
      <c r="AA4400" s="148"/>
      <c r="AB4400" s="148"/>
      <c r="AC4400" s="148"/>
      <c r="AD4400" s="148"/>
      <c r="AE4400" s="148"/>
      <c r="AF4400" s="148"/>
      <c r="AG4400" s="148"/>
      <c r="AH4400" s="148"/>
      <c r="AI4400" s="148"/>
      <c r="AJ4400" s="148"/>
      <c r="AK4400" s="148"/>
      <c r="AL4400" s="139">
        <v>0</v>
      </c>
      <c r="AM4400" s="139">
        <v>0</v>
      </c>
      <c r="AN4400" s="148">
        <f t="shared" si="613"/>
        <v>521.6</v>
      </c>
      <c r="AO4400" s="148">
        <f t="shared" si="614"/>
        <v>611</v>
      </c>
      <c r="AP4400" s="148">
        <v>2</v>
      </c>
      <c r="AQ4400" s="140">
        <v>4</v>
      </c>
      <c r="AS4400" s="42">
        <f t="shared" si="615"/>
        <v>44592.904954775586</v>
      </c>
      <c r="AT4400" s="101">
        <f t="shared" si="616"/>
        <v>0</v>
      </c>
      <c r="AU4400" s="42">
        <f t="shared" si="617"/>
        <v>44592.904954775586</v>
      </c>
      <c r="AV4400" s="42">
        <f t="shared" si="618"/>
        <v>5174.3974084802139</v>
      </c>
      <c r="AW4400" s="102">
        <f t="shared" si="619"/>
        <v>27686.400000000001</v>
      </c>
      <c r="AX4400" s="43">
        <f t="shared" si="612"/>
        <v>2</v>
      </c>
      <c r="AY4400" s="43" t="str">
        <f t="shared" si="620"/>
        <v>UTTSS</v>
      </c>
    </row>
    <row r="4401" spans="1:51" hidden="1" x14ac:dyDescent="0.2">
      <c r="A4401" s="38">
        <v>4394</v>
      </c>
      <c r="B4401" t="s">
        <v>5806</v>
      </c>
      <c r="C4401" t="s">
        <v>289</v>
      </c>
      <c r="D4401">
        <v>28250</v>
      </c>
      <c r="E4401" t="s">
        <v>212</v>
      </c>
      <c r="F4401">
        <v>45</v>
      </c>
      <c r="G4401" t="str">
        <f>LOOKUP(F4401,{0,6,45},{"F","L","H"})</f>
        <v>H</v>
      </c>
      <c r="H4401" t="s">
        <v>1396</v>
      </c>
      <c r="I4401" s="43" t="str">
        <f>IFERROR(VLOOKUP(#REF!,#REF!,2,FALSE),"No")</f>
        <v>No</v>
      </c>
      <c r="J4401" s="139">
        <v>1.25</v>
      </c>
      <c r="K4401" s="148">
        <v>669</v>
      </c>
      <c r="L4401" s="148">
        <v>2</v>
      </c>
      <c r="M4401" s="148">
        <v>1</v>
      </c>
      <c r="N4401" s="148">
        <v>4</v>
      </c>
      <c r="O4401" s="148">
        <v>1</v>
      </c>
      <c r="P4401" s="148"/>
      <c r="Q4401" s="148"/>
      <c r="R4401" s="148"/>
      <c r="S4401" s="148"/>
      <c r="T4401" s="148"/>
      <c r="U4401" s="148"/>
      <c r="V4401" s="148"/>
      <c r="W4401" s="148"/>
      <c r="X4401" s="139">
        <v>4</v>
      </c>
      <c r="Y4401" s="148">
        <v>538.27</v>
      </c>
      <c r="Z4401" s="149">
        <v>6</v>
      </c>
      <c r="AA4401" s="148">
        <v>461.73</v>
      </c>
      <c r="AB4401" s="149"/>
      <c r="AC4401" s="148"/>
      <c r="AD4401" s="148"/>
      <c r="AE4401" s="148"/>
      <c r="AF4401" s="148"/>
      <c r="AG4401" s="148"/>
      <c r="AH4401" s="148"/>
      <c r="AI4401" s="148"/>
      <c r="AJ4401" s="148"/>
      <c r="AK4401" s="148"/>
      <c r="AL4401" s="139">
        <v>0</v>
      </c>
      <c r="AM4401" s="139">
        <v>0</v>
      </c>
      <c r="AN4401" s="148">
        <f t="shared" si="613"/>
        <v>1000</v>
      </c>
      <c r="AO4401" s="148">
        <f t="shared" si="614"/>
        <v>671</v>
      </c>
      <c r="AP4401" s="148">
        <v>4</v>
      </c>
      <c r="AQ4401" s="140">
        <v>6</v>
      </c>
      <c r="AS4401" s="42">
        <f t="shared" si="615"/>
        <v>49999.04362463898</v>
      </c>
      <c r="AT4401" s="101">
        <f t="shared" si="616"/>
        <v>0</v>
      </c>
      <c r="AU4401" s="42">
        <f t="shared" si="617"/>
        <v>49999.04362463898</v>
      </c>
      <c r="AV4401" s="42">
        <f t="shared" si="618"/>
        <v>8179.5278702456735</v>
      </c>
      <c r="AW4401" s="102">
        <f t="shared" si="619"/>
        <v>52825.283763759828</v>
      </c>
      <c r="AX4401" s="43">
        <f t="shared" si="612"/>
        <v>1.25</v>
      </c>
      <c r="AY4401" s="43" t="str">
        <f t="shared" si="620"/>
        <v>UTGS</v>
      </c>
    </row>
    <row r="4402" spans="1:51" hidden="1" x14ac:dyDescent="0.2">
      <c r="A4402" s="38">
        <v>4395</v>
      </c>
      <c r="B4402" t="s">
        <v>5807</v>
      </c>
      <c r="C4402" t="s">
        <v>5746</v>
      </c>
      <c r="D4402">
        <v>7233</v>
      </c>
      <c r="E4402" t="s">
        <v>218</v>
      </c>
      <c r="F4402">
        <v>5</v>
      </c>
      <c r="G4402" t="str">
        <f>LOOKUP(F4402,{0,6,45},{"F","L","H"})</f>
        <v>F</v>
      </c>
      <c r="H4402" t="s">
        <v>642</v>
      </c>
      <c r="I4402" s="43" t="str">
        <f>IFERROR(VLOOKUP(#REF!,#REF!,2,FALSE),"No")</f>
        <v>No</v>
      </c>
      <c r="J4402" s="139">
        <v>1.25</v>
      </c>
      <c r="K4402" s="148">
        <v>921</v>
      </c>
      <c r="L4402" s="148"/>
      <c r="M4402" s="148"/>
      <c r="N4402" s="148"/>
      <c r="O4402" s="148"/>
      <c r="P4402" s="148"/>
      <c r="Q4402" s="148"/>
      <c r="R4402" s="148"/>
      <c r="S4402" s="148"/>
      <c r="T4402" s="148"/>
      <c r="U4402" s="148"/>
      <c r="V4402" s="148"/>
      <c r="W4402" s="148"/>
      <c r="X4402" s="139">
        <v>2</v>
      </c>
      <c r="Y4402" s="148">
        <v>291</v>
      </c>
      <c r="Z4402" s="148">
        <v>4</v>
      </c>
      <c r="AA4402" s="148">
        <v>113</v>
      </c>
      <c r="AB4402" s="148"/>
      <c r="AC4402" s="148"/>
      <c r="AD4402" s="148"/>
      <c r="AE4402" s="148"/>
      <c r="AF4402" s="148"/>
      <c r="AG4402" s="148"/>
      <c r="AH4402" s="148"/>
      <c r="AI4402" s="148"/>
      <c r="AJ4402" s="148"/>
      <c r="AK4402" s="148"/>
      <c r="AL4402" s="139">
        <v>0</v>
      </c>
      <c r="AM4402" s="139">
        <v>0</v>
      </c>
      <c r="AN4402" s="148">
        <f t="shared" si="613"/>
        <v>404</v>
      </c>
      <c r="AO4402" s="148">
        <f t="shared" si="614"/>
        <v>921</v>
      </c>
      <c r="AP4402" s="148">
        <v>1</v>
      </c>
      <c r="AQ4402" s="140">
        <v>1</v>
      </c>
      <c r="AS4402" s="42">
        <f t="shared" si="615"/>
        <v>68626.913082403131</v>
      </c>
      <c r="AT4402" s="101">
        <f t="shared" si="616"/>
        <v>0</v>
      </c>
      <c r="AU4402" s="42">
        <f t="shared" si="617"/>
        <v>68626.913082403131</v>
      </c>
      <c r="AV4402" s="42">
        <f t="shared" si="618"/>
        <v>13944.638535475509</v>
      </c>
      <c r="AW4402" s="102">
        <f t="shared" si="619"/>
        <v>5118</v>
      </c>
      <c r="AX4402" s="43">
        <f t="shared" si="612"/>
        <v>1.25</v>
      </c>
      <c r="AY4402" s="43" t="str">
        <f t="shared" si="620"/>
        <v>UTTSS</v>
      </c>
    </row>
    <row r="4403" spans="1:51" hidden="1" x14ac:dyDescent="0.2">
      <c r="A4403" s="38">
        <v>4396</v>
      </c>
      <c r="B4403" t="s">
        <v>5806</v>
      </c>
      <c r="C4403" t="s">
        <v>292</v>
      </c>
      <c r="D4403">
        <v>5000</v>
      </c>
      <c r="E4403" t="s">
        <v>198</v>
      </c>
      <c r="F4403">
        <v>0.25</v>
      </c>
      <c r="G4403" t="str">
        <f>LOOKUP(F4403,{0,6,45},{"F","L","H"})</f>
        <v>F</v>
      </c>
      <c r="H4403" t="s">
        <v>647</v>
      </c>
      <c r="I4403" s="43" t="str">
        <f>IFERROR(VLOOKUP(#REF!,#REF!,2,FALSE),"No")</f>
        <v>No</v>
      </c>
      <c r="J4403" s="139">
        <v>1.25</v>
      </c>
      <c r="K4403" s="148">
        <v>614</v>
      </c>
      <c r="L4403" s="148">
        <v>2</v>
      </c>
      <c r="M4403" s="148">
        <v>365.43</v>
      </c>
      <c r="N4403" s="148"/>
      <c r="O4403" s="148"/>
      <c r="P4403" s="148"/>
      <c r="Q4403" s="148"/>
      <c r="R4403" s="148"/>
      <c r="S4403" s="148"/>
      <c r="T4403" s="148"/>
      <c r="U4403" s="148"/>
      <c r="V4403" s="148"/>
      <c r="W4403" s="148"/>
      <c r="X4403" s="139">
        <v>4</v>
      </c>
      <c r="Y4403" s="148">
        <v>182.38</v>
      </c>
      <c r="Z4403" s="148"/>
      <c r="AA4403" s="148"/>
      <c r="AB4403" s="148"/>
      <c r="AC4403" s="148"/>
      <c r="AD4403" s="148"/>
      <c r="AE4403" s="148"/>
      <c r="AF4403" s="148"/>
      <c r="AG4403" s="148"/>
      <c r="AH4403" s="148"/>
      <c r="AI4403" s="148"/>
      <c r="AJ4403" s="148"/>
      <c r="AK4403" s="148"/>
      <c r="AL4403" s="139">
        <v>0</v>
      </c>
      <c r="AM4403" s="139">
        <v>0</v>
      </c>
      <c r="AN4403" s="148">
        <f t="shared" si="613"/>
        <v>182.38</v>
      </c>
      <c r="AO4403" s="148">
        <f t="shared" si="614"/>
        <v>979.43000000000006</v>
      </c>
      <c r="AP4403" s="148">
        <v>5</v>
      </c>
      <c r="AQ4403" s="140">
        <v>11</v>
      </c>
      <c r="AS4403" s="42">
        <f t="shared" si="615"/>
        <v>72421.627692071765</v>
      </c>
      <c r="AT4403" s="101">
        <f t="shared" si="616"/>
        <v>0</v>
      </c>
      <c r="AU4403" s="42">
        <f t="shared" si="617"/>
        <v>72421.627692071765</v>
      </c>
      <c r="AV4403" s="42">
        <f t="shared" si="618"/>
        <v>657.91034534203948</v>
      </c>
      <c r="AW4403" s="102">
        <f t="shared" si="619"/>
        <v>3698.6666666666665</v>
      </c>
      <c r="AX4403" s="43">
        <f t="shared" si="612"/>
        <v>1.25</v>
      </c>
      <c r="AY4403" s="43" t="str">
        <f t="shared" si="620"/>
        <v>UTFS</v>
      </c>
    </row>
    <row r="4404" spans="1:51" hidden="1" x14ac:dyDescent="0.2">
      <c r="A4404" s="38">
        <v>4397</v>
      </c>
      <c r="B4404" t="s">
        <v>5806</v>
      </c>
      <c r="C4404" t="s">
        <v>289</v>
      </c>
      <c r="D4404">
        <v>320</v>
      </c>
      <c r="E4404" t="s">
        <v>1239</v>
      </c>
      <c r="F4404">
        <v>0.25</v>
      </c>
      <c r="G4404" t="str">
        <f>LOOKUP(F4404,{0,6,45},{"F","L","H"})</f>
        <v>F</v>
      </c>
      <c r="H4404" t="s">
        <v>3768</v>
      </c>
      <c r="I4404" s="43" t="str">
        <f>IFERROR(VLOOKUP(#REF!,#REF!,2,FALSE),"No")</f>
        <v>No</v>
      </c>
      <c r="J4404" s="237">
        <v>0.75</v>
      </c>
      <c r="K4404" s="148">
        <v>238</v>
      </c>
      <c r="L4404" s="148"/>
      <c r="M4404" s="148"/>
      <c r="N4404" s="148"/>
      <c r="O4404" s="148"/>
      <c r="P4404" s="148"/>
      <c r="Q4404" s="148"/>
      <c r="R4404" s="148"/>
      <c r="S4404" s="148"/>
      <c r="T4404" s="148"/>
      <c r="U4404" s="148"/>
      <c r="V4404" s="148"/>
      <c r="W4404" s="148"/>
      <c r="X4404" s="139">
        <v>1.25</v>
      </c>
      <c r="Y4404" s="148">
        <v>0.34</v>
      </c>
      <c r="Z4404" s="148">
        <v>2</v>
      </c>
      <c r="AA4404" s="148">
        <v>999.66</v>
      </c>
      <c r="AB4404" s="148"/>
      <c r="AC4404" s="148"/>
      <c r="AD4404" s="148"/>
      <c r="AE4404" s="148"/>
      <c r="AF4404" s="148"/>
      <c r="AG4404" s="148"/>
      <c r="AH4404" s="148"/>
      <c r="AI4404" s="148"/>
      <c r="AJ4404" s="148"/>
      <c r="AK4404" s="148"/>
      <c r="AL4404" s="139">
        <v>0</v>
      </c>
      <c r="AM4404" s="139">
        <v>0</v>
      </c>
      <c r="AN4404" s="148">
        <f t="shared" si="613"/>
        <v>1000</v>
      </c>
      <c r="AO4404" s="148">
        <f t="shared" si="614"/>
        <v>238</v>
      </c>
      <c r="AP4404" s="148">
        <v>10</v>
      </c>
      <c r="AQ4404" s="140">
        <v>16</v>
      </c>
      <c r="AS4404" s="42">
        <f t="shared" si="615"/>
        <v>15323.267723791472</v>
      </c>
      <c r="AT4404" s="101">
        <f t="shared" si="616"/>
        <v>0</v>
      </c>
      <c r="AU4404" s="42">
        <f t="shared" si="617"/>
        <v>15323.267723791472</v>
      </c>
      <c r="AV4404" s="42">
        <f t="shared" si="618"/>
        <v>2031.9499825921271</v>
      </c>
      <c r="AW4404" s="102">
        <f t="shared" si="619"/>
        <v>431</v>
      </c>
      <c r="AX4404" s="43">
        <f t="shared" si="612"/>
        <v>0.75</v>
      </c>
      <c r="AY4404" s="43" t="str">
        <f t="shared" si="620"/>
        <v>UTGS</v>
      </c>
    </row>
    <row r="4405" spans="1:51" hidden="1" x14ac:dyDescent="0.2">
      <c r="A4405" s="38">
        <v>4398</v>
      </c>
      <c r="B4405" t="s">
        <v>5806</v>
      </c>
      <c r="C4405" t="s">
        <v>5746</v>
      </c>
      <c r="D4405">
        <v>44352</v>
      </c>
      <c r="E4405" t="s">
        <v>211</v>
      </c>
      <c r="F4405">
        <v>45</v>
      </c>
      <c r="G4405" t="str">
        <f>LOOKUP(F4405,{0,6,45},{"F","L","H"})</f>
        <v>H</v>
      </c>
      <c r="H4405" t="s">
        <v>1476</v>
      </c>
      <c r="I4405" s="43" t="str">
        <f>IFERROR(VLOOKUP(#REF!,#REF!,2,FALSE),"No")</f>
        <v>No</v>
      </c>
      <c r="J4405" s="139">
        <v>4</v>
      </c>
      <c r="K4405" s="148">
        <v>971</v>
      </c>
      <c r="L4405" s="148"/>
      <c r="M4405" s="148"/>
      <c r="N4405" s="148"/>
      <c r="O4405" s="148"/>
      <c r="P4405" s="148"/>
      <c r="Q4405" s="148"/>
      <c r="R4405" s="148"/>
      <c r="S4405" s="148"/>
      <c r="T4405" s="148"/>
      <c r="U4405" s="148"/>
      <c r="V4405" s="148"/>
      <c r="W4405" s="148"/>
      <c r="X4405" s="139">
        <v>2</v>
      </c>
      <c r="Y4405" s="148">
        <v>67.849999999999994</v>
      </c>
      <c r="Z4405" s="148">
        <v>4</v>
      </c>
      <c r="AA4405" s="148">
        <v>389</v>
      </c>
      <c r="AB4405" s="148"/>
      <c r="AC4405" s="148"/>
      <c r="AD4405" s="148"/>
      <c r="AE4405" s="148"/>
      <c r="AF4405" s="148"/>
      <c r="AG4405" s="148"/>
      <c r="AH4405" s="148"/>
      <c r="AI4405" s="148"/>
      <c r="AJ4405" s="148"/>
      <c r="AK4405" s="148"/>
      <c r="AL4405" s="139">
        <v>0</v>
      </c>
      <c r="AM4405" s="139">
        <v>0</v>
      </c>
      <c r="AN4405" s="148">
        <f t="shared" si="613"/>
        <v>456.85</v>
      </c>
      <c r="AO4405" s="148">
        <f t="shared" si="614"/>
        <v>971</v>
      </c>
      <c r="AP4405" s="148">
        <v>2</v>
      </c>
      <c r="AQ4405" s="140">
        <v>2</v>
      </c>
      <c r="AS4405" s="42">
        <f t="shared" si="615"/>
        <v>74323.716973955961</v>
      </c>
      <c r="AT4405" s="101">
        <f t="shared" si="616"/>
        <v>0</v>
      </c>
      <c r="AU4405" s="42">
        <f t="shared" si="617"/>
        <v>74323.716973955961</v>
      </c>
      <c r="AV4405" s="42">
        <f t="shared" si="618"/>
        <v>8820.8814312277063</v>
      </c>
      <c r="AW4405" s="102">
        <f t="shared" si="619"/>
        <v>60371.752872868376</v>
      </c>
      <c r="AX4405" s="43">
        <f t="shared" si="612"/>
        <v>4</v>
      </c>
      <c r="AY4405" s="43" t="str">
        <f t="shared" si="620"/>
        <v>UTTSS</v>
      </c>
    </row>
    <row r="4406" spans="1:51" hidden="1" x14ac:dyDescent="0.2">
      <c r="A4406" s="38">
        <v>4399</v>
      </c>
      <c r="B4406" t="s">
        <v>5806</v>
      </c>
      <c r="C4406" t="s">
        <v>5746</v>
      </c>
      <c r="D4406">
        <v>44336</v>
      </c>
      <c r="E4406" t="s">
        <v>291</v>
      </c>
      <c r="F4406">
        <v>45</v>
      </c>
      <c r="G4406" t="str">
        <f>LOOKUP(F4406,{0,6,45},{"F","L","H"})</f>
        <v>H</v>
      </c>
      <c r="H4406" t="s">
        <v>1477</v>
      </c>
      <c r="I4406" s="43" t="str">
        <f>IFERROR(VLOOKUP(#REF!,#REF!,2,FALSE),"No")</f>
        <v>No</v>
      </c>
      <c r="J4406" s="139">
        <v>4</v>
      </c>
      <c r="K4406" s="148">
        <v>953</v>
      </c>
      <c r="L4406" s="148"/>
      <c r="M4406" s="148"/>
      <c r="N4406" s="148"/>
      <c r="O4406" s="148"/>
      <c r="P4406" s="148"/>
      <c r="Q4406" s="148"/>
      <c r="R4406" s="148"/>
      <c r="S4406" s="148"/>
      <c r="T4406" s="148"/>
      <c r="U4406" s="148"/>
      <c r="V4406" s="148"/>
      <c r="W4406" s="148"/>
      <c r="X4406" s="139">
        <v>4</v>
      </c>
      <c r="Y4406" s="148">
        <v>175.25</v>
      </c>
      <c r="Z4406" s="149"/>
      <c r="AA4406" s="148"/>
      <c r="AB4406" s="148"/>
      <c r="AC4406" s="148"/>
      <c r="AD4406" s="148"/>
      <c r="AE4406" s="148"/>
      <c r="AF4406" s="148"/>
      <c r="AG4406" s="148"/>
      <c r="AH4406" s="148"/>
      <c r="AI4406" s="148"/>
      <c r="AJ4406" s="148"/>
      <c r="AK4406" s="148"/>
      <c r="AL4406" s="139">
        <v>0</v>
      </c>
      <c r="AM4406" s="139">
        <v>0</v>
      </c>
      <c r="AN4406" s="148">
        <f t="shared" si="613"/>
        <v>175.25</v>
      </c>
      <c r="AO4406" s="148">
        <f t="shared" si="614"/>
        <v>953</v>
      </c>
      <c r="AP4406" s="148">
        <v>1</v>
      </c>
      <c r="AQ4406" s="140">
        <v>1</v>
      </c>
      <c r="AS4406" s="42">
        <f t="shared" si="615"/>
        <v>72945.934372996941</v>
      </c>
      <c r="AT4406" s="101">
        <f t="shared" si="616"/>
        <v>0</v>
      </c>
      <c r="AU4406" s="42">
        <f t="shared" si="617"/>
        <v>72945.934372996941</v>
      </c>
      <c r="AV4406" s="42">
        <f t="shared" si="618"/>
        <v>6954.0885416883248</v>
      </c>
      <c r="AW4406" s="102">
        <f t="shared" si="619"/>
        <v>60371.752872868376</v>
      </c>
      <c r="AX4406" s="43">
        <f t="shared" si="612"/>
        <v>4</v>
      </c>
      <c r="AY4406" s="43" t="str">
        <f t="shared" si="620"/>
        <v>UTTSS</v>
      </c>
    </row>
    <row r="4407" spans="1:51" hidden="1" x14ac:dyDescent="0.2">
      <c r="A4407" s="38">
        <v>4400</v>
      </c>
      <c r="B4407" t="s">
        <v>5806</v>
      </c>
      <c r="C4407" t="s">
        <v>5745</v>
      </c>
      <c r="D4407">
        <v>9200</v>
      </c>
      <c r="E4407" t="s">
        <v>212</v>
      </c>
      <c r="F4407">
        <v>5</v>
      </c>
      <c r="G4407" t="str">
        <f>LOOKUP(F4407,{0,6,45},{"F","L","H"})</f>
        <v>F</v>
      </c>
      <c r="H4407" t="s">
        <v>5790</v>
      </c>
      <c r="I4407" s="43" t="str">
        <f>IFERROR(VLOOKUP(#REF!,#REF!,2,FALSE),"No")</f>
        <v>No</v>
      </c>
      <c r="J4407" s="139">
        <v>2</v>
      </c>
      <c r="K4407" s="148">
        <v>800</v>
      </c>
      <c r="L4407" s="148"/>
      <c r="M4407" s="148"/>
      <c r="N4407" s="148"/>
      <c r="O4407" s="148"/>
      <c r="P4407" s="148"/>
      <c r="Q4407" s="148"/>
      <c r="R4407" s="148"/>
      <c r="S4407" s="148"/>
      <c r="T4407" s="148"/>
      <c r="U4407" s="148"/>
      <c r="V4407" s="148"/>
      <c r="W4407" s="148"/>
      <c r="X4407" s="139">
        <v>3</v>
      </c>
      <c r="Y4407" s="148">
        <v>166.23</v>
      </c>
      <c r="Z4407" s="148">
        <v>4</v>
      </c>
      <c r="AA4407" s="148">
        <v>233</v>
      </c>
      <c r="AB4407" s="148"/>
      <c r="AC4407" s="148"/>
      <c r="AD4407" s="148"/>
      <c r="AE4407" s="148"/>
      <c r="AF4407" s="148"/>
      <c r="AG4407" s="148"/>
      <c r="AH4407" s="148"/>
      <c r="AI4407" s="148"/>
      <c r="AJ4407" s="148"/>
      <c r="AK4407" s="148"/>
      <c r="AL4407" s="139">
        <v>0</v>
      </c>
      <c r="AM4407" s="139">
        <v>0</v>
      </c>
      <c r="AN4407" s="148">
        <f t="shared" si="613"/>
        <v>399.23</v>
      </c>
      <c r="AO4407" s="148">
        <f t="shared" si="614"/>
        <v>800</v>
      </c>
      <c r="AP4407" s="148">
        <v>1</v>
      </c>
      <c r="AQ4407" s="140">
        <v>3</v>
      </c>
      <c r="AS4407" s="42">
        <f t="shared" si="615"/>
        <v>58386.782264845286</v>
      </c>
      <c r="AT4407" s="101">
        <f t="shared" si="616"/>
        <v>0</v>
      </c>
      <c r="AU4407" s="42">
        <f t="shared" si="617"/>
        <v>58386.782264845286</v>
      </c>
      <c r="AV4407" s="42">
        <f t="shared" si="618"/>
        <v>4180.7216160213602</v>
      </c>
      <c r="AW4407" s="102">
        <f t="shared" si="619"/>
        <v>5118</v>
      </c>
      <c r="AX4407" s="43">
        <f t="shared" si="612"/>
        <v>2</v>
      </c>
      <c r="AY4407" s="43" t="str">
        <f t="shared" si="620"/>
        <v>UTTSM</v>
      </c>
    </row>
    <row r="4408" spans="1:51" hidden="1" x14ac:dyDescent="0.2">
      <c r="A4408" s="38">
        <v>4401</v>
      </c>
      <c r="B4408" t="s">
        <v>5806</v>
      </c>
      <c r="C4408" t="s">
        <v>5746</v>
      </c>
      <c r="D4408">
        <v>14500</v>
      </c>
      <c r="E4408" t="s">
        <v>215</v>
      </c>
      <c r="F4408">
        <v>5</v>
      </c>
      <c r="G4408" t="str">
        <f>LOOKUP(F4408,{0,6,45},{"F","L","H"})</f>
        <v>F</v>
      </c>
      <c r="H4408" t="s">
        <v>1183</v>
      </c>
      <c r="I4408" s="43" t="str">
        <f>IFERROR(VLOOKUP(#REF!,#REF!,2,FALSE),"No")</f>
        <v>No</v>
      </c>
      <c r="J4408" s="139">
        <v>3</v>
      </c>
      <c r="K4408" s="148">
        <v>762</v>
      </c>
      <c r="L4408" s="148"/>
      <c r="M4408" s="148"/>
      <c r="N4408" s="148"/>
      <c r="O4408" s="148"/>
      <c r="P4408" s="148"/>
      <c r="Q4408" s="148"/>
      <c r="R4408" s="148"/>
      <c r="S4408" s="148"/>
      <c r="T4408" s="148"/>
      <c r="U4408" s="148"/>
      <c r="V4408" s="148"/>
      <c r="W4408" s="148"/>
      <c r="X4408" s="139">
        <v>4</v>
      </c>
      <c r="Y4408" s="148">
        <v>222</v>
      </c>
      <c r="Z4408" s="148"/>
      <c r="AA4408" s="148"/>
      <c r="AB4408" s="148"/>
      <c r="AC4408" s="148"/>
      <c r="AD4408" s="148"/>
      <c r="AE4408" s="148"/>
      <c r="AF4408" s="148"/>
      <c r="AG4408" s="148"/>
      <c r="AH4408" s="148"/>
      <c r="AI4408" s="148"/>
      <c r="AJ4408" s="148"/>
      <c r="AK4408" s="148"/>
      <c r="AL4408" s="139">
        <v>0</v>
      </c>
      <c r="AM4408" s="139">
        <v>0</v>
      </c>
      <c r="AN4408" s="148">
        <f t="shared" si="613"/>
        <v>222</v>
      </c>
      <c r="AO4408" s="148">
        <f t="shared" si="614"/>
        <v>762</v>
      </c>
      <c r="AP4408" s="148">
        <v>3</v>
      </c>
      <c r="AQ4408" s="140">
        <v>6</v>
      </c>
      <c r="AS4408" s="42">
        <f t="shared" si="615"/>
        <v>55613.410107265132</v>
      </c>
      <c r="AT4408" s="101">
        <f t="shared" si="616"/>
        <v>0</v>
      </c>
      <c r="AU4408" s="42">
        <f t="shared" si="617"/>
        <v>55613.410107265132</v>
      </c>
      <c r="AV4408" s="42">
        <f t="shared" si="618"/>
        <v>1468.1955836945392</v>
      </c>
      <c r="AW4408" s="102">
        <f t="shared" si="619"/>
        <v>10791.333333333334</v>
      </c>
      <c r="AX4408" s="43">
        <f t="shared" si="612"/>
        <v>3</v>
      </c>
      <c r="AY4408" s="43" t="str">
        <f t="shared" si="620"/>
        <v>UTTSS</v>
      </c>
    </row>
    <row r="4409" spans="1:51" hidden="1" x14ac:dyDescent="0.2">
      <c r="A4409" s="38">
        <v>4402</v>
      </c>
      <c r="B4409" t="s">
        <v>5806</v>
      </c>
      <c r="C4409" t="s">
        <v>5745</v>
      </c>
      <c r="D4409">
        <v>121714</v>
      </c>
      <c r="E4409" t="s">
        <v>1843</v>
      </c>
      <c r="F4409">
        <v>45</v>
      </c>
      <c r="G4409" t="str">
        <f>LOOKUP(F4409,{0,6,45},{"F","L","H"})</f>
        <v>H</v>
      </c>
      <c r="H4409" t="s">
        <v>950</v>
      </c>
      <c r="I4409" s="43" t="str">
        <f>IFERROR(VLOOKUP(#REF!,#REF!,2,FALSE),"No")</f>
        <v>No</v>
      </c>
      <c r="J4409" s="139">
        <v>6</v>
      </c>
      <c r="K4409" s="148">
        <v>919</v>
      </c>
      <c r="L4409" s="148"/>
      <c r="M4409" s="148"/>
      <c r="N4409" s="148"/>
      <c r="O4409" s="148"/>
      <c r="P4409" s="148"/>
      <c r="Q4409" s="148"/>
      <c r="R4409" s="148"/>
      <c r="S4409" s="148"/>
      <c r="T4409" s="148"/>
      <c r="U4409" s="148"/>
      <c r="V4409" s="148"/>
      <c r="W4409" s="148"/>
      <c r="X4409" s="139">
        <v>4</v>
      </c>
      <c r="Y4409" s="148">
        <v>375</v>
      </c>
      <c r="Z4409" s="149">
        <v>6</v>
      </c>
      <c r="AA4409" s="148">
        <v>625</v>
      </c>
      <c r="AB4409" s="148"/>
      <c r="AC4409" s="148"/>
      <c r="AD4409" s="148"/>
      <c r="AE4409" s="148"/>
      <c r="AF4409" s="148"/>
      <c r="AG4409" s="148"/>
      <c r="AH4409" s="148"/>
      <c r="AI4409" s="148"/>
      <c r="AJ4409" s="148"/>
      <c r="AK4409" s="148"/>
      <c r="AL4409" s="139">
        <v>0</v>
      </c>
      <c r="AM4409" s="139">
        <v>0</v>
      </c>
      <c r="AN4409" s="148">
        <f t="shared" si="613"/>
        <v>1000</v>
      </c>
      <c r="AO4409" s="148">
        <f t="shared" si="614"/>
        <v>919</v>
      </c>
      <c r="AP4409" s="148">
        <v>1</v>
      </c>
      <c r="AQ4409" s="140">
        <v>2</v>
      </c>
      <c r="AS4409" s="42">
        <f t="shared" si="615"/>
        <v>48265.880000000005</v>
      </c>
      <c r="AT4409" s="101">
        <f t="shared" si="616"/>
        <v>0</v>
      </c>
      <c r="AU4409" s="42">
        <f t="shared" si="617"/>
        <v>48265.880000000005</v>
      </c>
      <c r="AV4409" s="42">
        <f t="shared" si="618"/>
        <v>26199.855860737018</v>
      </c>
      <c r="AW4409" s="102">
        <f t="shared" si="619"/>
        <v>150929.38218217093</v>
      </c>
      <c r="AX4409" s="43">
        <f t="shared" si="612"/>
        <v>6</v>
      </c>
      <c r="AY4409" s="43" t="str">
        <f t="shared" si="620"/>
        <v>UTTSM</v>
      </c>
    </row>
    <row r="4410" spans="1:51" hidden="1" x14ac:dyDescent="0.2">
      <c r="A4410" s="38">
        <v>4403</v>
      </c>
      <c r="B4410" t="s">
        <v>5806</v>
      </c>
      <c r="C4410" t="s">
        <v>289</v>
      </c>
      <c r="D4410">
        <v>64550</v>
      </c>
      <c r="E4410" t="s">
        <v>197</v>
      </c>
      <c r="F4410">
        <v>45</v>
      </c>
      <c r="G4410" t="str">
        <f>LOOKUP(F4410,{0,6,45},{"F","L","H"})</f>
        <v>H</v>
      </c>
      <c r="H4410" t="s">
        <v>1510</v>
      </c>
      <c r="I4410" s="43" t="str">
        <f>IFERROR(VLOOKUP(#REF!,#REF!,2,FALSE),"No")</f>
        <v>No</v>
      </c>
      <c r="J4410" s="139">
        <v>4</v>
      </c>
      <c r="K4410" s="148">
        <v>1038</v>
      </c>
      <c r="L4410" s="148"/>
      <c r="M4410" s="148"/>
      <c r="N4410" s="148"/>
      <c r="O4410" s="148"/>
      <c r="P4410" s="148"/>
      <c r="Q4410" s="148"/>
      <c r="R4410" s="148"/>
      <c r="S4410" s="148"/>
      <c r="T4410" s="148"/>
      <c r="U4410" s="148"/>
      <c r="V4410" s="148"/>
      <c r="W4410" s="148"/>
      <c r="X4410" s="139">
        <v>4</v>
      </c>
      <c r="Y4410" s="148">
        <v>336.57</v>
      </c>
      <c r="Z4410" s="149"/>
      <c r="AA4410" s="148"/>
      <c r="AB4410" s="148"/>
      <c r="AC4410" s="148"/>
      <c r="AD4410" s="148"/>
      <c r="AE4410" s="148"/>
      <c r="AF4410" s="148"/>
      <c r="AG4410" s="148"/>
      <c r="AH4410" s="148"/>
      <c r="AI4410" s="148"/>
      <c r="AJ4410" s="148"/>
      <c r="AK4410" s="148"/>
      <c r="AL4410" s="139">
        <v>0</v>
      </c>
      <c r="AM4410" s="139">
        <v>0</v>
      </c>
      <c r="AN4410" s="148">
        <f t="shared" si="613"/>
        <v>336.57</v>
      </c>
      <c r="AO4410" s="148">
        <f t="shared" si="614"/>
        <v>1038</v>
      </c>
      <c r="AP4410" s="148">
        <v>1</v>
      </c>
      <c r="AQ4410" s="140">
        <v>2</v>
      </c>
      <c r="AS4410" s="42">
        <f t="shared" si="615"/>
        <v>79452.129988636763</v>
      </c>
      <c r="AT4410" s="101">
        <f t="shared" si="616"/>
        <v>0</v>
      </c>
      <c r="AU4410" s="42">
        <f t="shared" si="617"/>
        <v>79452.129988636763</v>
      </c>
      <c r="AV4410" s="42">
        <f t="shared" si="618"/>
        <v>6677.7106432982573</v>
      </c>
      <c r="AW4410" s="102">
        <f t="shared" si="619"/>
        <v>113197.0366366282</v>
      </c>
      <c r="AX4410" s="43">
        <f t="shared" si="612"/>
        <v>4</v>
      </c>
      <c r="AY4410" s="43" t="str">
        <f t="shared" si="620"/>
        <v>UTGS</v>
      </c>
    </row>
    <row r="4411" spans="1:51" hidden="1" x14ac:dyDescent="0.2">
      <c r="A4411" s="38">
        <v>4404</v>
      </c>
      <c r="B4411" t="s">
        <v>5806</v>
      </c>
      <c r="C4411" t="s">
        <v>5746</v>
      </c>
      <c r="D4411">
        <v>17800</v>
      </c>
      <c r="E4411" t="s">
        <v>197</v>
      </c>
      <c r="F4411">
        <v>2</v>
      </c>
      <c r="G4411" t="str">
        <f>LOOKUP(F4411,{0,6,45},{"F","L","H"})</f>
        <v>F</v>
      </c>
      <c r="H4411" t="s">
        <v>1511</v>
      </c>
      <c r="I4411" s="43" t="str">
        <f>IFERROR(VLOOKUP(#REF!,#REF!,2,FALSE),"No")</f>
        <v>No</v>
      </c>
      <c r="J4411" s="139">
        <v>3</v>
      </c>
      <c r="K4411" s="148">
        <v>710</v>
      </c>
      <c r="L4411" s="148"/>
      <c r="M4411" s="148"/>
      <c r="N4411" s="148"/>
      <c r="O4411" s="148"/>
      <c r="P4411" s="148"/>
      <c r="Q4411" s="148"/>
      <c r="R4411" s="148"/>
      <c r="S4411" s="148"/>
      <c r="T4411" s="148"/>
      <c r="U4411" s="148"/>
      <c r="V4411" s="148"/>
      <c r="W4411" s="148"/>
      <c r="X4411" s="139">
        <v>6</v>
      </c>
      <c r="Y4411" s="148">
        <v>387.85</v>
      </c>
      <c r="Z4411" s="148"/>
      <c r="AA4411" s="148"/>
      <c r="AB4411" s="148"/>
      <c r="AC4411" s="148"/>
      <c r="AD4411" s="148"/>
      <c r="AE4411" s="148"/>
      <c r="AF4411" s="148"/>
      <c r="AG4411" s="148"/>
      <c r="AH4411" s="148"/>
      <c r="AI4411" s="148"/>
      <c r="AJ4411" s="148"/>
      <c r="AK4411" s="148"/>
      <c r="AL4411" s="139">
        <v>0</v>
      </c>
      <c r="AM4411" s="139">
        <v>0</v>
      </c>
      <c r="AN4411" s="148">
        <f t="shared" si="613"/>
        <v>387.85</v>
      </c>
      <c r="AO4411" s="148">
        <f t="shared" si="614"/>
        <v>710</v>
      </c>
      <c r="AP4411" s="148">
        <v>1</v>
      </c>
      <c r="AQ4411" s="140">
        <v>1</v>
      </c>
      <c r="AS4411" s="42">
        <f t="shared" si="615"/>
        <v>51818.26926005019</v>
      </c>
      <c r="AT4411" s="101">
        <f t="shared" si="616"/>
        <v>0</v>
      </c>
      <c r="AU4411" s="42">
        <f t="shared" si="617"/>
        <v>51818.26926005019</v>
      </c>
      <c r="AV4411" s="42">
        <f t="shared" si="618"/>
        <v>23283.008503673707</v>
      </c>
      <c r="AW4411" s="102">
        <f t="shared" si="619"/>
        <v>15242</v>
      </c>
      <c r="AX4411" s="43">
        <f t="shared" ref="AX4411:AX4474" si="621">IF(J4411&gt;0,J4411,R4411)</f>
        <v>3</v>
      </c>
      <c r="AY4411" s="43" t="str">
        <f t="shared" si="620"/>
        <v>UTTSS</v>
      </c>
    </row>
    <row r="4412" spans="1:51" hidden="1" x14ac:dyDescent="0.2">
      <c r="A4412" s="38">
        <v>4405</v>
      </c>
      <c r="B4412" t="s">
        <v>5806</v>
      </c>
      <c r="C4412" t="s">
        <v>289</v>
      </c>
      <c r="D4412">
        <v>930</v>
      </c>
      <c r="E4412" t="s">
        <v>1253</v>
      </c>
      <c r="F4412">
        <v>2</v>
      </c>
      <c r="G4412" t="str">
        <f>LOOKUP(F4412,{0,6,45},{"F","L","H"})</f>
        <v>F</v>
      </c>
      <c r="H4412" t="s">
        <v>4123</v>
      </c>
      <c r="I4412" s="43" t="str">
        <f>IFERROR(VLOOKUP(#REF!,#REF!,2,FALSE),"No")</f>
        <v>No</v>
      </c>
      <c r="J4412" s="139">
        <v>1.25</v>
      </c>
      <c r="K4412" s="148">
        <v>190</v>
      </c>
      <c r="L4412" s="148"/>
      <c r="M4412" s="148"/>
      <c r="N4412" s="148"/>
      <c r="O4412" s="148"/>
      <c r="P4412" s="148"/>
      <c r="Q4412" s="148"/>
      <c r="R4412" s="148"/>
      <c r="S4412" s="148"/>
      <c r="T4412" s="148"/>
      <c r="U4412" s="148"/>
      <c r="V4412" s="148"/>
      <c r="W4412" s="148"/>
      <c r="X4412" s="139">
        <v>0.75</v>
      </c>
      <c r="Y4412" s="148">
        <v>54</v>
      </c>
      <c r="Z4412" s="149">
        <v>1.25</v>
      </c>
      <c r="AA4412" s="148">
        <v>68.97</v>
      </c>
      <c r="AB4412" s="148">
        <v>4</v>
      </c>
      <c r="AC4412" s="148">
        <v>877.03</v>
      </c>
      <c r="AD4412" s="148"/>
      <c r="AE4412" s="148"/>
      <c r="AF4412" s="148"/>
      <c r="AG4412" s="148"/>
      <c r="AH4412" s="148"/>
      <c r="AI4412" s="148"/>
      <c r="AJ4412" s="148"/>
      <c r="AK4412" s="148"/>
      <c r="AL4412" s="139">
        <v>0</v>
      </c>
      <c r="AM4412" s="139">
        <v>0</v>
      </c>
      <c r="AN4412" s="148">
        <f t="shared" si="613"/>
        <v>1000</v>
      </c>
      <c r="AO4412" s="148">
        <f t="shared" si="614"/>
        <v>190</v>
      </c>
      <c r="AP4412" s="148">
        <v>7</v>
      </c>
      <c r="AQ4412" s="140">
        <v>10</v>
      </c>
      <c r="AS4412" s="42">
        <f t="shared" si="615"/>
        <v>14157.560787900755</v>
      </c>
      <c r="AT4412" s="101">
        <f t="shared" si="616"/>
        <v>0</v>
      </c>
      <c r="AU4412" s="42">
        <f t="shared" si="617"/>
        <v>14157.560787900755</v>
      </c>
      <c r="AV4412" s="42">
        <f t="shared" si="618"/>
        <v>3925.6865821474034</v>
      </c>
      <c r="AW4412" s="102">
        <f t="shared" si="619"/>
        <v>1475.8772811117678</v>
      </c>
      <c r="AX4412" s="43">
        <f t="shared" si="621"/>
        <v>1.25</v>
      </c>
      <c r="AY4412" s="43" t="str">
        <f t="shared" si="620"/>
        <v>UTGS</v>
      </c>
    </row>
    <row r="4413" spans="1:51" hidden="1" x14ac:dyDescent="0.2">
      <c r="A4413" s="38">
        <v>4406</v>
      </c>
      <c r="B4413" t="s">
        <v>5806</v>
      </c>
      <c r="C4413" t="s">
        <v>5746</v>
      </c>
      <c r="D4413">
        <v>30300</v>
      </c>
      <c r="E4413" t="s">
        <v>219</v>
      </c>
      <c r="F4413">
        <v>5</v>
      </c>
      <c r="G4413" t="str">
        <f>LOOKUP(F4413,{0,6,45},{"F","L","H"})</f>
        <v>F</v>
      </c>
      <c r="H4413" t="s">
        <v>1515</v>
      </c>
      <c r="I4413" s="43" t="str">
        <f>IFERROR(VLOOKUP(#REF!,#REF!,2,FALSE),"No")</f>
        <v>No</v>
      </c>
      <c r="J4413" s="139">
        <v>4</v>
      </c>
      <c r="K4413" s="148">
        <v>915</v>
      </c>
      <c r="L4413" s="148">
        <v>6</v>
      </c>
      <c r="M4413" s="148">
        <v>1</v>
      </c>
      <c r="N4413" s="148"/>
      <c r="O4413" s="148"/>
      <c r="P4413" s="148"/>
      <c r="Q4413" s="148"/>
      <c r="R4413" s="148"/>
      <c r="S4413" s="148"/>
      <c r="T4413" s="148"/>
      <c r="U4413" s="148"/>
      <c r="V4413" s="148"/>
      <c r="W4413" s="148"/>
      <c r="X4413" s="139">
        <v>6</v>
      </c>
      <c r="Y4413" s="148">
        <v>562</v>
      </c>
      <c r="Z4413" s="149"/>
      <c r="AA4413" s="148"/>
      <c r="AB4413" s="149"/>
      <c r="AC4413" s="148"/>
      <c r="AD4413" s="148"/>
      <c r="AE4413" s="148"/>
      <c r="AF4413" s="148"/>
      <c r="AG4413" s="148"/>
      <c r="AH4413" s="148"/>
      <c r="AI4413" s="148"/>
      <c r="AJ4413" s="148"/>
      <c r="AK4413" s="148"/>
      <c r="AL4413" s="139">
        <v>0</v>
      </c>
      <c r="AM4413" s="139">
        <v>0</v>
      </c>
      <c r="AN4413" s="148">
        <f t="shared" si="613"/>
        <v>562</v>
      </c>
      <c r="AO4413" s="148">
        <f t="shared" si="614"/>
        <v>916</v>
      </c>
      <c r="AP4413" s="148">
        <v>1</v>
      </c>
      <c r="AQ4413" s="140">
        <v>2</v>
      </c>
      <c r="AS4413" s="42">
        <f t="shared" si="615"/>
        <v>70089.802215416799</v>
      </c>
      <c r="AT4413" s="101">
        <f t="shared" si="616"/>
        <v>0</v>
      </c>
      <c r="AU4413" s="42">
        <f t="shared" si="617"/>
        <v>70089.802215416799</v>
      </c>
      <c r="AV4413" s="42">
        <f t="shared" si="618"/>
        <v>16868.700243734205</v>
      </c>
      <c r="AW4413" s="102">
        <f t="shared" si="619"/>
        <v>27686.400000000001</v>
      </c>
      <c r="AX4413" s="43">
        <f t="shared" si="621"/>
        <v>4</v>
      </c>
      <c r="AY4413" s="43" t="str">
        <f t="shared" si="620"/>
        <v>UTTSS</v>
      </c>
    </row>
    <row r="4414" spans="1:51" hidden="1" x14ac:dyDescent="0.2">
      <c r="A4414" s="38">
        <v>4407</v>
      </c>
      <c r="B4414" t="s">
        <v>5806</v>
      </c>
      <c r="C4414" t="s">
        <v>5746</v>
      </c>
      <c r="D4414">
        <v>14500</v>
      </c>
      <c r="E4414" t="s">
        <v>215</v>
      </c>
      <c r="F4414">
        <v>5</v>
      </c>
      <c r="G4414" t="str">
        <f>LOOKUP(F4414,{0,6,45},{"F","L","H"})</f>
        <v>F</v>
      </c>
      <c r="H4414" t="s">
        <v>1517</v>
      </c>
      <c r="I4414" s="43" t="str">
        <f>IFERROR(VLOOKUP(#REF!,#REF!,2,FALSE),"No")</f>
        <v>No</v>
      </c>
      <c r="J4414" s="139">
        <v>3</v>
      </c>
      <c r="K4414" s="148">
        <v>864</v>
      </c>
      <c r="L4414" s="148"/>
      <c r="M4414" s="148"/>
      <c r="N4414" s="148"/>
      <c r="O4414" s="148"/>
      <c r="P4414" s="148"/>
      <c r="Q4414" s="148"/>
      <c r="R4414" s="148"/>
      <c r="S4414" s="148"/>
      <c r="T4414" s="148"/>
      <c r="U4414" s="148"/>
      <c r="V4414" s="148"/>
      <c r="W4414" s="148"/>
      <c r="X4414" s="139">
        <v>6</v>
      </c>
      <c r="Y4414" s="148">
        <v>707.27</v>
      </c>
      <c r="Z4414" s="149"/>
      <c r="AA4414" s="148"/>
      <c r="AB4414" s="148"/>
      <c r="AC4414" s="148"/>
      <c r="AD4414" s="148"/>
      <c r="AE4414" s="148"/>
      <c r="AF4414" s="148"/>
      <c r="AG4414" s="148"/>
      <c r="AH4414" s="148"/>
      <c r="AI4414" s="148"/>
      <c r="AJ4414" s="148"/>
      <c r="AK4414" s="148"/>
      <c r="AL4414" s="139">
        <v>0</v>
      </c>
      <c r="AM4414" s="139">
        <v>0</v>
      </c>
      <c r="AN4414" s="148">
        <f t="shared" si="613"/>
        <v>707.27</v>
      </c>
      <c r="AO4414" s="148">
        <f t="shared" si="614"/>
        <v>864</v>
      </c>
      <c r="AP4414" s="148">
        <v>1</v>
      </c>
      <c r="AQ4414" s="140">
        <v>2</v>
      </c>
      <c r="AS4414" s="42">
        <f t="shared" si="615"/>
        <v>63057.724846032906</v>
      </c>
      <c r="AT4414" s="101">
        <f t="shared" si="616"/>
        <v>0</v>
      </c>
      <c r="AU4414" s="42">
        <f t="shared" si="617"/>
        <v>63057.724846032906</v>
      </c>
      <c r="AV4414" s="42">
        <f t="shared" si="618"/>
        <v>21229.049148373473</v>
      </c>
      <c r="AW4414" s="102">
        <f t="shared" si="619"/>
        <v>10791.333333333334</v>
      </c>
      <c r="AX4414" s="43">
        <f t="shared" si="621"/>
        <v>3</v>
      </c>
      <c r="AY4414" s="43" t="str">
        <f t="shared" si="620"/>
        <v>UTTSS</v>
      </c>
    </row>
    <row r="4415" spans="1:51" hidden="1" x14ac:dyDescent="0.2">
      <c r="A4415" s="38">
        <v>4408</v>
      </c>
      <c r="B4415" t="s">
        <v>5806</v>
      </c>
      <c r="C4415" t="s">
        <v>5746</v>
      </c>
      <c r="D4415">
        <v>26340</v>
      </c>
      <c r="E4415" t="s">
        <v>200</v>
      </c>
      <c r="F4415">
        <v>5</v>
      </c>
      <c r="G4415" t="str">
        <f>LOOKUP(F4415,{0,6,45},{"F","L","H"})</f>
        <v>F</v>
      </c>
      <c r="H4415" t="s">
        <v>1519</v>
      </c>
      <c r="I4415" s="43" t="str">
        <f>IFERROR(VLOOKUP(#REF!,#REF!,2,FALSE),"No")</f>
        <v>No</v>
      </c>
      <c r="J4415" s="139">
        <v>4</v>
      </c>
      <c r="K4415" s="148">
        <v>976</v>
      </c>
      <c r="L4415" s="148"/>
      <c r="M4415" s="148"/>
      <c r="N4415" s="148"/>
      <c r="O4415" s="148"/>
      <c r="P4415" s="148"/>
      <c r="Q4415" s="148"/>
      <c r="R4415" s="148"/>
      <c r="S4415" s="148"/>
      <c r="T4415" s="148"/>
      <c r="U4415" s="148"/>
      <c r="V4415" s="148"/>
      <c r="W4415" s="148"/>
      <c r="X4415" s="139">
        <v>4</v>
      </c>
      <c r="Y4415" s="148">
        <v>508.15</v>
      </c>
      <c r="Z4415" s="148"/>
      <c r="AA4415" s="148"/>
      <c r="AB4415" s="148"/>
      <c r="AC4415" s="148"/>
      <c r="AD4415" s="148"/>
      <c r="AE4415" s="148"/>
      <c r="AF4415" s="148"/>
      <c r="AG4415" s="148"/>
      <c r="AH4415" s="148"/>
      <c r="AI4415" s="148"/>
      <c r="AJ4415" s="148"/>
      <c r="AK4415" s="148"/>
      <c r="AL4415" s="139">
        <v>0</v>
      </c>
      <c r="AM4415" s="139">
        <v>0</v>
      </c>
      <c r="AN4415" s="148">
        <f t="shared" si="613"/>
        <v>508.15</v>
      </c>
      <c r="AO4415" s="148">
        <f t="shared" si="614"/>
        <v>976</v>
      </c>
      <c r="AP4415" s="148">
        <v>2</v>
      </c>
      <c r="AQ4415" s="140">
        <v>2</v>
      </c>
      <c r="AS4415" s="42">
        <f t="shared" si="615"/>
        <v>74706.434363111242</v>
      </c>
      <c r="AT4415" s="101">
        <f t="shared" si="616"/>
        <v>0</v>
      </c>
      <c r="AU4415" s="42">
        <f t="shared" si="617"/>
        <v>74706.434363111242</v>
      </c>
      <c r="AV4415" s="42">
        <f t="shared" si="618"/>
        <v>10081.940349383514</v>
      </c>
      <c r="AW4415" s="102">
        <f t="shared" si="619"/>
        <v>22191.599999999999</v>
      </c>
      <c r="AX4415" s="43">
        <f t="shared" si="621"/>
        <v>4</v>
      </c>
      <c r="AY4415" s="43" t="str">
        <f t="shared" si="620"/>
        <v>UTTSS</v>
      </c>
    </row>
    <row r="4416" spans="1:51" hidden="1" x14ac:dyDescent="0.2">
      <c r="A4416" s="38">
        <v>4409</v>
      </c>
      <c r="B4416" t="s">
        <v>5806</v>
      </c>
      <c r="C4416" t="s">
        <v>5746</v>
      </c>
      <c r="D4416">
        <v>12243</v>
      </c>
      <c r="E4416" t="s">
        <v>211</v>
      </c>
      <c r="F4416">
        <v>2</v>
      </c>
      <c r="G4416" t="str">
        <f>LOOKUP(F4416,{0,6,45},{"F","L","H"})</f>
        <v>F</v>
      </c>
      <c r="H4416" t="s">
        <v>1521</v>
      </c>
      <c r="I4416" s="43" t="str">
        <f>IFERROR(VLOOKUP(#REF!,#REF!,2,FALSE),"No")</f>
        <v>No</v>
      </c>
      <c r="J4416" s="139">
        <v>2</v>
      </c>
      <c r="K4416" s="148">
        <v>743</v>
      </c>
      <c r="L4416" s="148"/>
      <c r="M4416" s="148"/>
      <c r="N4416" s="148"/>
      <c r="O4416" s="148"/>
      <c r="P4416" s="148"/>
      <c r="Q4416" s="148"/>
      <c r="R4416" s="148"/>
      <c r="S4416" s="148"/>
      <c r="T4416" s="148"/>
      <c r="U4416" s="148"/>
      <c r="V4416" s="148"/>
      <c r="W4416" s="148"/>
      <c r="X4416" s="139">
        <v>2</v>
      </c>
      <c r="Y4416" s="148">
        <v>342.12</v>
      </c>
      <c r="Z4416" s="149"/>
      <c r="AA4416" s="148"/>
      <c r="AB4416" s="148"/>
      <c r="AC4416" s="148"/>
      <c r="AD4416" s="148"/>
      <c r="AE4416" s="148"/>
      <c r="AF4416" s="148"/>
      <c r="AG4416" s="148"/>
      <c r="AH4416" s="148"/>
      <c r="AI4416" s="148"/>
      <c r="AJ4416" s="148"/>
      <c r="AK4416" s="148"/>
      <c r="AL4416" s="139">
        <v>0</v>
      </c>
      <c r="AM4416" s="139">
        <v>0</v>
      </c>
      <c r="AN4416" s="148">
        <f t="shared" si="613"/>
        <v>342.12</v>
      </c>
      <c r="AO4416" s="148">
        <f t="shared" si="614"/>
        <v>743</v>
      </c>
      <c r="AP4416" s="148">
        <v>2</v>
      </c>
      <c r="AQ4416" s="140">
        <v>2</v>
      </c>
      <c r="AS4416" s="42">
        <f t="shared" si="615"/>
        <v>54226.724028475059</v>
      </c>
      <c r="AT4416" s="101">
        <f t="shared" si="616"/>
        <v>0</v>
      </c>
      <c r="AU4416" s="42">
        <f t="shared" si="617"/>
        <v>54226.724028475059</v>
      </c>
      <c r="AV4416" s="42">
        <f t="shared" si="618"/>
        <v>5561.3251120753484</v>
      </c>
      <c r="AW4416" s="102">
        <f t="shared" si="619"/>
        <v>10791.333333333334</v>
      </c>
      <c r="AX4416" s="43">
        <f t="shared" si="621"/>
        <v>2</v>
      </c>
      <c r="AY4416" s="43" t="str">
        <f t="shared" si="620"/>
        <v>UTTSS</v>
      </c>
    </row>
    <row r="4417" spans="1:51" hidden="1" x14ac:dyDescent="0.2">
      <c r="A4417" s="38">
        <v>4410</v>
      </c>
      <c r="B4417" t="s">
        <v>5806</v>
      </c>
      <c r="C4417" t="s">
        <v>5746</v>
      </c>
      <c r="D4417">
        <v>30300</v>
      </c>
      <c r="E4417" t="s">
        <v>219</v>
      </c>
      <c r="F4417">
        <v>5</v>
      </c>
      <c r="G4417" t="str">
        <f>LOOKUP(F4417,{0,6,45},{"F","L","H"})</f>
        <v>F</v>
      </c>
      <c r="H4417" t="s">
        <v>34</v>
      </c>
      <c r="I4417" s="43" t="str">
        <f>IFERROR(VLOOKUP(#REF!,#REF!,2,FALSE),"No")</f>
        <v>No</v>
      </c>
      <c r="J4417" s="139">
        <v>4</v>
      </c>
      <c r="K4417" s="148">
        <v>694</v>
      </c>
      <c r="L4417" s="148"/>
      <c r="M4417" s="148"/>
      <c r="N4417" s="148"/>
      <c r="O4417" s="148"/>
      <c r="P4417" s="148"/>
      <c r="Q4417" s="148"/>
      <c r="R4417" s="148"/>
      <c r="S4417" s="148"/>
      <c r="T4417" s="148"/>
      <c r="U4417" s="148"/>
      <c r="V4417" s="148"/>
      <c r="W4417" s="148"/>
      <c r="X4417" s="139">
        <v>4</v>
      </c>
      <c r="Y4417" s="148">
        <v>1000</v>
      </c>
      <c r="Z4417" s="149"/>
      <c r="AA4417" s="148"/>
      <c r="AB4417" s="148"/>
      <c r="AC4417" s="148"/>
      <c r="AD4417" s="148"/>
      <c r="AE4417" s="148"/>
      <c r="AF4417" s="148"/>
      <c r="AG4417" s="148"/>
      <c r="AH4417" s="148"/>
      <c r="AI4417" s="148"/>
      <c r="AJ4417" s="148"/>
      <c r="AK4417" s="148"/>
      <c r="AL4417" s="139">
        <v>0</v>
      </c>
      <c r="AM4417" s="139">
        <v>0</v>
      </c>
      <c r="AN4417" s="148">
        <f t="shared" si="613"/>
        <v>1000</v>
      </c>
      <c r="AO4417" s="148">
        <f t="shared" si="614"/>
        <v>694</v>
      </c>
      <c r="AP4417" s="148">
        <v>1</v>
      </c>
      <c r="AQ4417" s="140">
        <v>2</v>
      </c>
      <c r="AS4417" s="42">
        <f t="shared" si="615"/>
        <v>53121.173614753287</v>
      </c>
      <c r="AT4417" s="101">
        <f t="shared" si="616"/>
        <v>0</v>
      </c>
      <c r="AU4417" s="42">
        <f t="shared" si="617"/>
        <v>53121.173614753287</v>
      </c>
      <c r="AV4417" s="42">
        <f t="shared" si="618"/>
        <v>19840.480860737018</v>
      </c>
      <c r="AW4417" s="102">
        <f t="shared" si="619"/>
        <v>27686.400000000001</v>
      </c>
      <c r="AX4417" s="43">
        <f t="shared" si="621"/>
        <v>4</v>
      </c>
      <c r="AY4417" s="43" t="str">
        <f t="shared" si="620"/>
        <v>UTTSS</v>
      </c>
    </row>
    <row r="4418" spans="1:51" hidden="1" x14ac:dyDescent="0.2">
      <c r="A4418" s="38">
        <v>4411</v>
      </c>
      <c r="B4418" t="s">
        <v>5807</v>
      </c>
      <c r="C4418" t="s">
        <v>5746</v>
      </c>
      <c r="D4418">
        <v>14500</v>
      </c>
      <c r="E4418" t="s">
        <v>215</v>
      </c>
      <c r="F4418">
        <v>5</v>
      </c>
      <c r="G4418" t="str">
        <f>LOOKUP(F4418,{0,6,45},{"F","L","H"})</f>
        <v>F</v>
      </c>
      <c r="H4418" t="s">
        <v>1187</v>
      </c>
      <c r="I4418" s="43" t="str">
        <f>IFERROR(VLOOKUP(#REF!,#REF!,2,FALSE),"No")</f>
        <v>No</v>
      </c>
      <c r="J4418" s="139">
        <v>2</v>
      </c>
      <c r="K4418" s="148">
        <v>1</v>
      </c>
      <c r="L4418" s="148">
        <v>3</v>
      </c>
      <c r="M4418" s="148">
        <v>690</v>
      </c>
      <c r="N4418" s="148"/>
      <c r="O4418" s="148"/>
      <c r="P4418" s="148"/>
      <c r="Q4418" s="148"/>
      <c r="R4418" s="148"/>
      <c r="S4418" s="148"/>
      <c r="T4418" s="148"/>
      <c r="U4418" s="148"/>
      <c r="V4418" s="148"/>
      <c r="W4418" s="148"/>
      <c r="X4418" s="139">
        <v>4</v>
      </c>
      <c r="Y4418" s="148">
        <v>941</v>
      </c>
      <c r="Z4418" s="148"/>
      <c r="AA4418" s="148"/>
      <c r="AB4418" s="148"/>
      <c r="AC4418" s="148"/>
      <c r="AD4418" s="148"/>
      <c r="AE4418" s="148"/>
      <c r="AF4418" s="148"/>
      <c r="AG4418" s="148"/>
      <c r="AH4418" s="148"/>
      <c r="AI4418" s="148"/>
      <c r="AJ4418" s="148"/>
      <c r="AK4418" s="148"/>
      <c r="AL4418" s="139">
        <v>0</v>
      </c>
      <c r="AM4418" s="139">
        <v>0</v>
      </c>
      <c r="AN4418" s="148">
        <f t="shared" si="613"/>
        <v>941</v>
      </c>
      <c r="AO4418" s="148">
        <f t="shared" si="614"/>
        <v>691</v>
      </c>
      <c r="AP4418" s="148">
        <v>1</v>
      </c>
      <c r="AQ4418" s="140">
        <v>1</v>
      </c>
      <c r="AS4418" s="42">
        <f t="shared" si="615"/>
        <v>50431.58318126011</v>
      </c>
      <c r="AT4418" s="101">
        <f t="shared" si="616"/>
        <v>0</v>
      </c>
      <c r="AU4418" s="42">
        <f t="shared" si="617"/>
        <v>50431.58318126011</v>
      </c>
      <c r="AV4418" s="42">
        <f t="shared" si="618"/>
        <v>37339.784979907068</v>
      </c>
      <c r="AW4418" s="102">
        <f t="shared" si="619"/>
        <v>10791.333333333334</v>
      </c>
      <c r="AX4418" s="43">
        <f t="shared" si="621"/>
        <v>2</v>
      </c>
      <c r="AY4418" s="43" t="str">
        <f t="shared" si="620"/>
        <v>UTTSS</v>
      </c>
    </row>
    <row r="4419" spans="1:51" hidden="1" x14ac:dyDescent="0.2">
      <c r="A4419" s="38">
        <v>4412</v>
      </c>
      <c r="B4419" t="s">
        <v>5806</v>
      </c>
      <c r="C4419" t="s">
        <v>5746</v>
      </c>
      <c r="D4419">
        <v>3300</v>
      </c>
      <c r="E4419" t="s">
        <v>207</v>
      </c>
      <c r="F4419">
        <v>2</v>
      </c>
      <c r="G4419" t="str">
        <f>LOOKUP(F4419,{0,6,45},{"F","L","H"})</f>
        <v>F</v>
      </c>
      <c r="H4419" t="s">
        <v>399</v>
      </c>
      <c r="I4419" s="43" t="str">
        <f>IFERROR(VLOOKUP(#REF!,#REF!,2,FALSE),"No")</f>
        <v>No</v>
      </c>
      <c r="J4419" s="139">
        <v>2</v>
      </c>
      <c r="K4419" s="148">
        <v>779</v>
      </c>
      <c r="L4419" s="148"/>
      <c r="M4419" s="148"/>
      <c r="N4419" s="148"/>
      <c r="O4419" s="148"/>
      <c r="P4419" s="148"/>
      <c r="Q4419" s="148"/>
      <c r="R4419" s="148"/>
      <c r="S4419" s="148"/>
      <c r="T4419" s="148"/>
      <c r="U4419" s="148"/>
      <c r="V4419" s="148"/>
      <c r="W4419" s="148"/>
      <c r="X4419" s="139">
        <v>2</v>
      </c>
      <c r="Y4419" s="148">
        <v>1000</v>
      </c>
      <c r="Z4419" s="148"/>
      <c r="AA4419" s="148"/>
      <c r="AB4419" s="148"/>
      <c r="AC4419" s="148"/>
      <c r="AD4419" s="148"/>
      <c r="AE4419" s="148"/>
      <c r="AF4419" s="148"/>
      <c r="AG4419" s="148"/>
      <c r="AH4419" s="148"/>
      <c r="AI4419" s="148"/>
      <c r="AJ4419" s="148"/>
      <c r="AK4419" s="148"/>
      <c r="AL4419" s="139">
        <v>0</v>
      </c>
      <c r="AM4419" s="139">
        <v>0</v>
      </c>
      <c r="AN4419" s="148">
        <f t="shared" si="613"/>
        <v>1000</v>
      </c>
      <c r="AO4419" s="148">
        <f t="shared" si="614"/>
        <v>779</v>
      </c>
      <c r="AP4419" s="148">
        <v>3</v>
      </c>
      <c r="AQ4419" s="140">
        <v>3</v>
      </c>
      <c r="AS4419" s="42">
        <f t="shared" si="615"/>
        <v>56854.129230393097</v>
      </c>
      <c r="AT4419" s="101">
        <f t="shared" si="616"/>
        <v>0</v>
      </c>
      <c r="AU4419" s="42">
        <f t="shared" si="617"/>
        <v>56854.129230393097</v>
      </c>
      <c r="AV4419" s="42">
        <f t="shared" si="618"/>
        <v>10836.987240491344</v>
      </c>
      <c r="AW4419" s="102">
        <f t="shared" si="619"/>
        <v>2145.6666666666665</v>
      </c>
      <c r="AX4419" s="43">
        <f t="shared" si="621"/>
        <v>2</v>
      </c>
      <c r="AY4419" s="43" t="str">
        <f t="shared" si="620"/>
        <v>UTTSS</v>
      </c>
    </row>
    <row r="4420" spans="1:51" hidden="1" x14ac:dyDescent="0.2">
      <c r="A4420" s="38">
        <v>4413</v>
      </c>
      <c r="B4420" t="s">
        <v>5806</v>
      </c>
      <c r="C4420" t="s">
        <v>5746</v>
      </c>
      <c r="D4420">
        <v>80640</v>
      </c>
      <c r="E4420" t="s">
        <v>200</v>
      </c>
      <c r="F4420">
        <v>45</v>
      </c>
      <c r="G4420" t="str">
        <f>LOOKUP(F4420,{0,6,45},{"F","L","H"})</f>
        <v>H</v>
      </c>
      <c r="H4420" t="s">
        <v>1189</v>
      </c>
      <c r="I4420" s="43" t="str">
        <f>IFERROR(VLOOKUP(#REF!,#REF!,2,FALSE),"No")</f>
        <v>No</v>
      </c>
      <c r="J4420" s="139">
        <v>4</v>
      </c>
      <c r="K4420" s="148">
        <v>803</v>
      </c>
      <c r="L4420" s="148"/>
      <c r="M4420" s="148"/>
      <c r="N4420" s="148"/>
      <c r="O4420" s="148"/>
      <c r="P4420" s="148"/>
      <c r="Q4420" s="148"/>
      <c r="R4420" s="148"/>
      <c r="S4420" s="148"/>
      <c r="T4420" s="148"/>
      <c r="U4420" s="148"/>
      <c r="V4420" s="148"/>
      <c r="W4420" s="148"/>
      <c r="X4420" s="139">
        <v>3</v>
      </c>
      <c r="Y4420" s="148">
        <v>878</v>
      </c>
      <c r="Z4420" s="148"/>
      <c r="AA4420" s="148"/>
      <c r="AB4420" s="148"/>
      <c r="AC4420" s="148"/>
      <c r="AD4420" s="148"/>
      <c r="AE4420" s="148"/>
      <c r="AF4420" s="148"/>
      <c r="AG4420" s="148"/>
      <c r="AH4420" s="148"/>
      <c r="AI4420" s="148"/>
      <c r="AJ4420" s="148"/>
      <c r="AK4420" s="148"/>
      <c r="AL4420" s="139">
        <v>0</v>
      </c>
      <c r="AM4420" s="139">
        <v>0</v>
      </c>
      <c r="AN4420" s="148">
        <f t="shared" si="613"/>
        <v>878</v>
      </c>
      <c r="AO4420" s="148">
        <f t="shared" si="614"/>
        <v>803</v>
      </c>
      <c r="AP4420" s="148">
        <v>3</v>
      </c>
      <c r="AQ4420" s="140">
        <v>3</v>
      </c>
      <c r="AS4420" s="42">
        <f t="shared" si="615"/>
        <v>61464.412698338456</v>
      </c>
      <c r="AT4420" s="101">
        <f t="shared" si="616"/>
        <v>0</v>
      </c>
      <c r="AU4420" s="42">
        <f t="shared" si="617"/>
        <v>61464.412698338456</v>
      </c>
      <c r="AV4420" s="42">
        <f t="shared" si="618"/>
        <v>5803.8614638180688</v>
      </c>
      <c r="AW4420" s="102">
        <f t="shared" si="619"/>
        <v>113197.0366366282</v>
      </c>
      <c r="AX4420" s="43">
        <f t="shared" si="621"/>
        <v>4</v>
      </c>
      <c r="AY4420" s="43" t="str">
        <f t="shared" si="620"/>
        <v>UTTSS</v>
      </c>
    </row>
    <row r="4421" spans="1:51" hidden="1" x14ac:dyDescent="0.2">
      <c r="A4421" s="38">
        <v>4414</v>
      </c>
      <c r="B4421" t="s">
        <v>5806</v>
      </c>
      <c r="C4421" t="s">
        <v>5746</v>
      </c>
      <c r="D4421">
        <v>3000</v>
      </c>
      <c r="E4421" t="s">
        <v>207</v>
      </c>
      <c r="F4421">
        <v>0.25</v>
      </c>
      <c r="G4421" t="str">
        <f>LOOKUP(F4421,{0,6,45},{"F","L","H"})</f>
        <v>F</v>
      </c>
      <c r="H4421" t="s">
        <v>843</v>
      </c>
      <c r="I4421" s="43" t="str">
        <f>IFERROR(VLOOKUP(#REF!,#REF!,2,FALSE),"No")</f>
        <v>No</v>
      </c>
      <c r="J4421" s="139">
        <v>1.25</v>
      </c>
      <c r="K4421" s="148">
        <v>738</v>
      </c>
      <c r="L4421" s="148"/>
      <c r="M4421" s="148"/>
      <c r="N4421" s="148"/>
      <c r="O4421" s="148"/>
      <c r="P4421" s="148"/>
      <c r="Q4421" s="148"/>
      <c r="R4421" s="148"/>
      <c r="S4421" s="148"/>
      <c r="T4421" s="148"/>
      <c r="U4421" s="148"/>
      <c r="V4421" s="148"/>
      <c r="W4421" s="148"/>
      <c r="X4421" s="139">
        <v>3</v>
      </c>
      <c r="Y4421" s="148">
        <v>693</v>
      </c>
      <c r="Z4421" s="149"/>
      <c r="AA4421" s="148"/>
      <c r="AB4421" s="148"/>
      <c r="AC4421" s="148"/>
      <c r="AD4421" s="148"/>
      <c r="AE4421" s="148"/>
      <c r="AF4421" s="148"/>
      <c r="AG4421" s="148"/>
      <c r="AH4421" s="148"/>
      <c r="AI4421" s="148"/>
      <c r="AJ4421" s="148"/>
      <c r="AK4421" s="148"/>
      <c r="AL4421" s="139">
        <v>0</v>
      </c>
      <c r="AM4421" s="139">
        <v>0</v>
      </c>
      <c r="AN4421" s="148">
        <f t="shared" si="613"/>
        <v>693</v>
      </c>
      <c r="AO4421" s="148">
        <f t="shared" si="614"/>
        <v>738</v>
      </c>
      <c r="AP4421" s="148">
        <v>2</v>
      </c>
      <c r="AQ4421" s="140">
        <v>2</v>
      </c>
      <c r="AS4421" s="42">
        <f t="shared" si="615"/>
        <v>54990.946639319773</v>
      </c>
      <c r="AT4421" s="101">
        <f t="shared" si="616"/>
        <v>0</v>
      </c>
      <c r="AU4421" s="42">
        <f t="shared" si="617"/>
        <v>54990.946639319773</v>
      </c>
      <c r="AV4421" s="42">
        <f t="shared" si="618"/>
        <v>6871.428236490754</v>
      </c>
      <c r="AW4421" s="102">
        <f t="shared" si="619"/>
        <v>2145.6666666666665</v>
      </c>
      <c r="AX4421" s="43">
        <f t="shared" si="621"/>
        <v>1.25</v>
      </c>
      <c r="AY4421" s="43" t="str">
        <f t="shared" si="620"/>
        <v>UTTSS</v>
      </c>
    </row>
    <row r="4422" spans="1:51" hidden="1" x14ac:dyDescent="0.2">
      <c r="A4422" s="38">
        <v>4415</v>
      </c>
      <c r="B4422" t="s">
        <v>5806</v>
      </c>
      <c r="C4422" t="s">
        <v>5746</v>
      </c>
      <c r="D4422">
        <v>3000</v>
      </c>
      <c r="E4422" t="s">
        <v>207</v>
      </c>
      <c r="F4422">
        <v>0.25</v>
      </c>
      <c r="G4422" t="str">
        <f>LOOKUP(F4422,{0,6,45},{"F","L","H"})</f>
        <v>F</v>
      </c>
      <c r="H4422" t="s">
        <v>964</v>
      </c>
      <c r="I4422" s="43" t="str">
        <f>IFERROR(VLOOKUP(#REF!,#REF!,2,FALSE),"No")</f>
        <v>No</v>
      </c>
      <c r="J4422" s="139">
        <v>1.25</v>
      </c>
      <c r="K4422" s="148">
        <v>221</v>
      </c>
      <c r="L4422" s="148">
        <v>2</v>
      </c>
      <c r="M4422" s="148">
        <v>475.52</v>
      </c>
      <c r="N4422" s="148"/>
      <c r="O4422" s="148"/>
      <c r="P4422" s="148"/>
      <c r="Q4422" s="148"/>
      <c r="R4422" s="148"/>
      <c r="S4422" s="148"/>
      <c r="T4422" s="148"/>
      <c r="U4422" s="148"/>
      <c r="V4422" s="148"/>
      <c r="W4422" s="148"/>
      <c r="X4422" s="139">
        <v>4</v>
      </c>
      <c r="Y4422" s="148">
        <v>674.24</v>
      </c>
      <c r="Z4422" s="149">
        <v>6</v>
      </c>
      <c r="AA4422" s="148">
        <v>325.76</v>
      </c>
      <c r="AB4422" s="148"/>
      <c r="AC4422" s="148"/>
      <c r="AD4422" s="148"/>
      <c r="AE4422" s="148"/>
      <c r="AF4422" s="148"/>
      <c r="AG4422" s="148"/>
      <c r="AH4422" s="148"/>
      <c r="AI4422" s="148"/>
      <c r="AJ4422" s="148"/>
      <c r="AK4422" s="148"/>
      <c r="AL4422" s="139">
        <v>0</v>
      </c>
      <c r="AM4422" s="139">
        <v>0</v>
      </c>
      <c r="AN4422" s="148">
        <f t="shared" si="613"/>
        <v>1000</v>
      </c>
      <c r="AO4422" s="148">
        <f t="shared" si="614"/>
        <v>696.52</v>
      </c>
      <c r="AP4422" s="148">
        <v>2</v>
      </c>
      <c r="AQ4422" s="140">
        <v>2</v>
      </c>
      <c r="AS4422" s="42">
        <f t="shared" si="615"/>
        <v>51172.581978887545</v>
      </c>
      <c r="AT4422" s="101">
        <f t="shared" si="616"/>
        <v>0</v>
      </c>
      <c r="AU4422" s="42">
        <f t="shared" si="617"/>
        <v>51172.581978887545</v>
      </c>
      <c r="AV4422" s="42">
        <f t="shared" si="618"/>
        <v>23155.088860737018</v>
      </c>
      <c r="AW4422" s="102">
        <f t="shared" si="619"/>
        <v>2145.6666666666665</v>
      </c>
      <c r="AX4422" s="43">
        <f t="shared" si="621"/>
        <v>1.25</v>
      </c>
      <c r="AY4422" s="43" t="str">
        <f t="shared" si="620"/>
        <v>UTTSS</v>
      </c>
    </row>
    <row r="4423" spans="1:51" hidden="1" x14ac:dyDescent="0.2">
      <c r="A4423" s="38">
        <v>4416</v>
      </c>
      <c r="B4423" t="s">
        <v>5806</v>
      </c>
      <c r="C4423" t="s">
        <v>5746</v>
      </c>
      <c r="D4423">
        <v>9200</v>
      </c>
      <c r="E4423" t="s">
        <v>212</v>
      </c>
      <c r="F4423">
        <v>5</v>
      </c>
      <c r="G4423" t="str">
        <f>LOOKUP(F4423,{0,6,45},{"F","L","H"})</f>
        <v>F</v>
      </c>
      <c r="H4423" t="s">
        <v>1570</v>
      </c>
      <c r="I4423" s="43" t="str">
        <f>IFERROR(VLOOKUP(#REF!,#REF!,2,FALSE),"No")</f>
        <v>No</v>
      </c>
      <c r="J4423" s="139">
        <v>2</v>
      </c>
      <c r="K4423" s="148">
        <v>694</v>
      </c>
      <c r="L4423" s="148"/>
      <c r="M4423" s="148"/>
      <c r="N4423" s="148"/>
      <c r="O4423" s="148"/>
      <c r="P4423" s="148"/>
      <c r="Q4423" s="148"/>
      <c r="R4423" s="148"/>
      <c r="S4423" s="148"/>
      <c r="T4423" s="148"/>
      <c r="U4423" s="148"/>
      <c r="V4423" s="148"/>
      <c r="W4423" s="148"/>
      <c r="X4423" s="139">
        <v>4</v>
      </c>
      <c r="Y4423" s="148">
        <v>436.94</v>
      </c>
      <c r="Z4423" s="149"/>
      <c r="AA4423" s="148"/>
      <c r="AB4423" s="148"/>
      <c r="AC4423" s="148"/>
      <c r="AD4423" s="148"/>
      <c r="AE4423" s="148"/>
      <c r="AF4423" s="148"/>
      <c r="AG4423" s="148"/>
      <c r="AH4423" s="148"/>
      <c r="AI4423" s="148"/>
      <c r="AJ4423" s="148"/>
      <c r="AK4423" s="148"/>
      <c r="AL4423" s="139">
        <v>0</v>
      </c>
      <c r="AM4423" s="139">
        <v>0</v>
      </c>
      <c r="AN4423" s="148">
        <f t="shared" si="613"/>
        <v>436.94</v>
      </c>
      <c r="AO4423" s="148">
        <f t="shared" si="614"/>
        <v>694</v>
      </c>
      <c r="AP4423" s="148">
        <v>1</v>
      </c>
      <c r="AQ4423" s="140">
        <v>1</v>
      </c>
      <c r="AS4423" s="42">
        <f t="shared" si="615"/>
        <v>50650.53361475328</v>
      </c>
      <c r="AT4423" s="101">
        <f t="shared" si="616"/>
        <v>0</v>
      </c>
      <c r="AU4423" s="42">
        <f t="shared" si="617"/>
        <v>50650.53361475328</v>
      </c>
      <c r="AV4423" s="42">
        <f t="shared" si="618"/>
        <v>17338.199414580864</v>
      </c>
      <c r="AW4423" s="102">
        <f t="shared" si="619"/>
        <v>5118</v>
      </c>
      <c r="AX4423" s="43">
        <f t="shared" si="621"/>
        <v>2</v>
      </c>
      <c r="AY4423" s="43" t="str">
        <f t="shared" si="620"/>
        <v>UTTSS</v>
      </c>
    </row>
    <row r="4424" spans="1:51" hidden="1" x14ac:dyDescent="0.2">
      <c r="A4424" s="38">
        <v>4417</v>
      </c>
      <c r="B4424" t="s">
        <v>5806</v>
      </c>
      <c r="C4424" t="s">
        <v>5746</v>
      </c>
      <c r="D4424">
        <v>6600</v>
      </c>
      <c r="E4424" t="s">
        <v>198</v>
      </c>
      <c r="F4424">
        <v>5</v>
      </c>
      <c r="G4424" t="str">
        <f>LOOKUP(F4424,{0,6,45},{"F","L","H"})</f>
        <v>F</v>
      </c>
      <c r="H4424" t="s">
        <v>1590</v>
      </c>
      <c r="I4424" s="43" t="str">
        <f>IFERROR(VLOOKUP(#REF!,#REF!,2,FALSE),"No")</f>
        <v>No</v>
      </c>
      <c r="J4424" s="139">
        <v>2</v>
      </c>
      <c r="K4424" s="148">
        <v>878</v>
      </c>
      <c r="L4424" s="148"/>
      <c r="M4424" s="148"/>
      <c r="N4424" s="148"/>
      <c r="O4424" s="148"/>
      <c r="P4424" s="148"/>
      <c r="Q4424" s="148"/>
      <c r="R4424" s="148"/>
      <c r="S4424" s="148"/>
      <c r="T4424" s="148"/>
      <c r="U4424" s="148"/>
      <c r="V4424" s="148"/>
      <c r="W4424" s="148"/>
      <c r="X4424" s="139">
        <v>2</v>
      </c>
      <c r="Y4424" s="148">
        <v>373.7</v>
      </c>
      <c r="Z4424" s="148"/>
      <c r="AA4424" s="148"/>
      <c r="AB4424" s="148"/>
      <c r="AC4424" s="148"/>
      <c r="AD4424" s="148"/>
      <c r="AE4424" s="148"/>
      <c r="AF4424" s="148"/>
      <c r="AG4424" s="148"/>
      <c r="AH4424" s="148"/>
      <c r="AI4424" s="148"/>
      <c r="AJ4424" s="148"/>
      <c r="AK4424" s="148"/>
      <c r="AL4424" s="139">
        <v>0</v>
      </c>
      <c r="AM4424" s="139">
        <v>0</v>
      </c>
      <c r="AN4424" s="148">
        <f t="shared" ref="AN4424:AN4487" si="622">SUM(Y4424,AA4424,AC4424,AE4424,AG4424,AI4424,AK4424,AM4424)</f>
        <v>373.7</v>
      </c>
      <c r="AO4424" s="148">
        <f t="shared" ref="AO4424:AO4487" si="623">SUM(K4424,M4424,O4424,Q4424,S4424,U4424,W4424)</f>
        <v>878</v>
      </c>
      <c r="AP4424" s="148">
        <v>1</v>
      </c>
      <c r="AQ4424" s="140">
        <v>2</v>
      </c>
      <c r="AS4424" s="42">
        <f t="shared" ref="AS4424:AS4487" si="624">(VLOOKUP(J4424,Service,2,FALSE)*K4424+VLOOKUP(L4424,Service,2,FALSE)*M4424+VLOOKUP(N4424,Service,2,FALSE)*O4424+VLOOKUP(P4424,Service,2,FALSE)*Q4424)</f>
        <v>64079.493535667702</v>
      </c>
      <c r="AT4424" s="101">
        <f t="shared" ref="AT4424:AT4487" si="625">VLOOKUP(R4424,serviceHP,2,FALSE)*S4424+VLOOKUP(T4424,serviceHP,2,FALSE)*U4424+VLOOKUP(V4424,serviceHP,2,FALSE)*W4424</f>
        <v>0</v>
      </c>
      <c r="AU4424" s="42">
        <f t="shared" ref="AU4424:AU4487" si="626">AS4424+AT4424</f>
        <v>64079.493535667702</v>
      </c>
      <c r="AV4424" s="42">
        <f t="shared" ref="AV4424:AV4487" si="627">(VLOOKUP(X4424,Main,2,FALSE)*Y4424+VLOOKUP(Z4424,Main,2,FALSE)*AA4424+VLOOKUP(AB4424,Main,2,FALSE)*AC4424+VLOOKUP(AD4424,Main,2,FALSE)*AE4424+VLOOKUP(AF4424,Main,2,FALSE)*AG4424+VLOOKUP(AL4424,Main,2,FALSE)*AM4424+VLOOKUP(AH4424,Main,2,FALSE)*AI4424+VLOOKUP(AL4424,Main,2,FALSE)*AM4424+VLOOKUP(AJ4424,Main,2,FALSE)*AK4424)/AQ4424</f>
        <v>6074.6731976574229</v>
      </c>
      <c r="AW4424" s="102">
        <f t="shared" ref="AW4424:AW4487" si="628">IF(G4424="F",VLOOKUP(D4424,MeterAndReg2,2,TRUE),(IF(G4424="L",VLOOKUP(D4424,MeterAndReg2,3,TRUE),VLOOKUP(D4424,MeterAndReg2,4,TRUE))))</f>
        <v>3698.6666666666665</v>
      </c>
      <c r="AX4424" s="43">
        <f t="shared" si="621"/>
        <v>2</v>
      </c>
      <c r="AY4424" s="43" t="str">
        <f t="shared" si="620"/>
        <v>UTTSS</v>
      </c>
    </row>
    <row r="4425" spans="1:51" hidden="1" x14ac:dyDescent="0.2">
      <c r="A4425" s="38">
        <v>4418</v>
      </c>
      <c r="B4425" t="s">
        <v>5806</v>
      </c>
      <c r="C4425" t="s">
        <v>292</v>
      </c>
      <c r="D4425">
        <v>5550</v>
      </c>
      <c r="E4425" t="s">
        <v>198</v>
      </c>
      <c r="F4425">
        <v>2</v>
      </c>
      <c r="G4425" t="str">
        <f>LOOKUP(F4425,{0,6,45},{"F","L","H"})</f>
        <v>F</v>
      </c>
      <c r="H4425" t="s">
        <v>4466</v>
      </c>
      <c r="I4425" s="43" t="str">
        <f>IFERROR(VLOOKUP(#REF!,#REF!,2,FALSE),"No")</f>
        <v>No</v>
      </c>
      <c r="J4425" s="139">
        <v>2</v>
      </c>
      <c r="K4425" s="148">
        <v>681</v>
      </c>
      <c r="L4425" s="148"/>
      <c r="M4425" s="148"/>
      <c r="N4425" s="148"/>
      <c r="O4425" s="148"/>
      <c r="P4425" s="148"/>
      <c r="Q4425" s="148"/>
      <c r="R4425" s="148"/>
      <c r="S4425" s="148"/>
      <c r="T4425" s="148"/>
      <c r="U4425" s="148"/>
      <c r="V4425" s="148"/>
      <c r="W4425" s="148"/>
      <c r="X4425" s="139">
        <v>3</v>
      </c>
      <c r="Y4425" s="148">
        <v>1000</v>
      </c>
      <c r="Z4425" s="148"/>
      <c r="AA4425" s="148"/>
      <c r="AB4425" s="148"/>
      <c r="AC4425" s="148"/>
      <c r="AD4425" s="148"/>
      <c r="AE4425" s="148"/>
      <c r="AF4425" s="148"/>
      <c r="AG4425" s="148"/>
      <c r="AH4425" s="148"/>
      <c r="AI4425" s="148"/>
      <c r="AJ4425" s="148"/>
      <c r="AK4425" s="148"/>
      <c r="AL4425" s="139">
        <v>0</v>
      </c>
      <c r="AM4425" s="139">
        <v>0</v>
      </c>
      <c r="AN4425" s="148">
        <f t="shared" si="622"/>
        <v>1000</v>
      </c>
      <c r="AO4425" s="148">
        <f t="shared" si="623"/>
        <v>681</v>
      </c>
      <c r="AP4425" s="148">
        <v>4</v>
      </c>
      <c r="AQ4425" s="140">
        <v>6</v>
      </c>
      <c r="AS4425" s="42">
        <f t="shared" si="624"/>
        <v>49701.748402949546</v>
      </c>
      <c r="AT4425" s="101">
        <f t="shared" si="625"/>
        <v>0</v>
      </c>
      <c r="AU4425" s="42">
        <f t="shared" si="626"/>
        <v>49701.748402949546</v>
      </c>
      <c r="AV4425" s="42">
        <f t="shared" si="627"/>
        <v>3305.1602869123394</v>
      </c>
      <c r="AW4425" s="102">
        <f t="shared" si="628"/>
        <v>3698.6666666666665</v>
      </c>
      <c r="AX4425" s="43">
        <f t="shared" si="621"/>
        <v>2</v>
      </c>
      <c r="AY4425" s="43" t="str">
        <f t="shared" ref="AY4425:AY4488" si="629">C4425</f>
        <v>UTFS</v>
      </c>
    </row>
    <row r="4426" spans="1:51" hidden="1" x14ac:dyDescent="0.2">
      <c r="A4426" s="38">
        <v>4419</v>
      </c>
      <c r="B4426" t="s">
        <v>362</v>
      </c>
      <c r="C4426" t="s">
        <v>289</v>
      </c>
      <c r="D4426">
        <v>550</v>
      </c>
      <c r="E4426" t="s">
        <v>1243</v>
      </c>
      <c r="F4426">
        <v>2</v>
      </c>
      <c r="G4426" t="str">
        <f>LOOKUP(F4426,{0,6,45},{"F","L","H"})</f>
        <v>F</v>
      </c>
      <c r="H4426" t="s">
        <v>4484</v>
      </c>
      <c r="I4426" s="43" t="str">
        <f>IFERROR(VLOOKUP(#REF!,#REF!,2,FALSE),"No")</f>
        <v>No</v>
      </c>
      <c r="J4426" s="139">
        <v>0.75</v>
      </c>
      <c r="K4426" s="148">
        <v>16</v>
      </c>
      <c r="L4426" s="148"/>
      <c r="M4426" s="148"/>
      <c r="N4426" s="148"/>
      <c r="O4426" s="148"/>
      <c r="P4426" s="148"/>
      <c r="Q4426" s="148"/>
      <c r="R4426" s="148"/>
      <c r="S4426" s="148"/>
      <c r="T4426" s="148"/>
      <c r="U4426" s="148"/>
      <c r="V4426" s="148"/>
      <c r="W4426" s="148"/>
      <c r="X4426" s="139">
        <v>2</v>
      </c>
      <c r="Y4426" s="148">
        <v>1000</v>
      </c>
      <c r="Z4426" s="148"/>
      <c r="AA4426" s="148"/>
      <c r="AB4426" s="148"/>
      <c r="AC4426" s="148"/>
      <c r="AD4426" s="148"/>
      <c r="AE4426" s="148"/>
      <c r="AF4426" s="148"/>
      <c r="AG4426" s="148"/>
      <c r="AH4426" s="148"/>
      <c r="AI4426" s="148"/>
      <c r="AJ4426" s="148"/>
      <c r="AK4426" s="148"/>
      <c r="AL4426" s="139">
        <v>0</v>
      </c>
      <c r="AM4426" s="139">
        <v>0</v>
      </c>
      <c r="AN4426" s="148">
        <f t="shared" si="622"/>
        <v>1000</v>
      </c>
      <c r="AO4426" s="148">
        <f t="shared" si="623"/>
        <v>16</v>
      </c>
      <c r="AP4426" s="148">
        <v>25</v>
      </c>
      <c r="AQ4426" s="140">
        <v>60</v>
      </c>
      <c r="AS4426" s="42">
        <f t="shared" si="624"/>
        <v>1030.1356452969058</v>
      </c>
      <c r="AT4426" s="101">
        <f t="shared" si="625"/>
        <v>0</v>
      </c>
      <c r="AU4426" s="42">
        <f t="shared" si="626"/>
        <v>1030.1356452969058</v>
      </c>
      <c r="AV4426" s="42">
        <f t="shared" si="627"/>
        <v>541.8493620245672</v>
      </c>
      <c r="AW4426" s="102">
        <f t="shared" si="628"/>
        <v>585.0096169344007</v>
      </c>
      <c r="AX4426" s="43">
        <f t="shared" si="621"/>
        <v>0.75</v>
      </c>
      <c r="AY4426" s="43" t="str">
        <f t="shared" si="629"/>
        <v>UTGS</v>
      </c>
    </row>
    <row r="4427" spans="1:51" hidden="1" x14ac:dyDescent="0.2">
      <c r="A4427" s="38">
        <v>4420</v>
      </c>
      <c r="B4427" t="s">
        <v>5806</v>
      </c>
      <c r="C4427" t="s">
        <v>5746</v>
      </c>
      <c r="D4427">
        <v>5550</v>
      </c>
      <c r="E4427" t="s">
        <v>198</v>
      </c>
      <c r="F4427">
        <v>2</v>
      </c>
      <c r="G4427" t="str">
        <f>LOOKUP(F4427,{0,6,45},{"F","L","H"})</f>
        <v>F</v>
      </c>
      <c r="H4427" t="s">
        <v>1191</v>
      </c>
      <c r="I4427" s="43" t="str">
        <f>IFERROR(VLOOKUP(#REF!,#REF!,2,FALSE),"No")</f>
        <v>No</v>
      </c>
      <c r="J4427" s="139">
        <v>1.25</v>
      </c>
      <c r="K4427" s="148">
        <v>14</v>
      </c>
      <c r="L4427" s="148"/>
      <c r="M4427" s="148"/>
      <c r="N4427" s="148"/>
      <c r="O4427" s="148"/>
      <c r="P4427" s="148"/>
      <c r="Q4427" s="148"/>
      <c r="R4427" s="148"/>
      <c r="S4427" s="148"/>
      <c r="T4427" s="148"/>
      <c r="U4427" s="148"/>
      <c r="V4427" s="148"/>
      <c r="W4427" s="148"/>
      <c r="X4427" s="139">
        <v>2</v>
      </c>
      <c r="Y4427" s="148">
        <v>729</v>
      </c>
      <c r="Z4427" s="148">
        <v>4</v>
      </c>
      <c r="AA4427" s="148">
        <v>271</v>
      </c>
      <c r="AB4427" s="148"/>
      <c r="AC4427" s="148"/>
      <c r="AD4427" s="148"/>
      <c r="AE4427" s="148"/>
      <c r="AF4427" s="148"/>
      <c r="AG4427" s="148"/>
      <c r="AH4427" s="148"/>
      <c r="AI4427" s="148"/>
      <c r="AJ4427" s="148"/>
      <c r="AK4427" s="148"/>
      <c r="AL4427" s="139">
        <v>0</v>
      </c>
      <c r="AM4427" s="139">
        <v>0</v>
      </c>
      <c r="AN4427" s="148">
        <f t="shared" si="622"/>
        <v>1000</v>
      </c>
      <c r="AO4427" s="148">
        <f t="shared" si="623"/>
        <v>14</v>
      </c>
      <c r="AP4427" s="148">
        <v>6</v>
      </c>
      <c r="AQ4427" s="140">
        <v>13</v>
      </c>
      <c r="AS4427" s="42">
        <f t="shared" si="624"/>
        <v>1043.1886896347924</v>
      </c>
      <c r="AT4427" s="101">
        <f t="shared" si="625"/>
        <v>0</v>
      </c>
      <c r="AU4427" s="42">
        <f t="shared" si="626"/>
        <v>1043.1886896347924</v>
      </c>
      <c r="AV4427" s="42">
        <f t="shared" si="627"/>
        <v>2650.3101324210797</v>
      </c>
      <c r="AW4427" s="102">
        <f t="shared" si="628"/>
        <v>3698.6666666666665</v>
      </c>
      <c r="AX4427" s="43">
        <f t="shared" si="621"/>
        <v>1.25</v>
      </c>
      <c r="AY4427" s="43" t="str">
        <f t="shared" si="629"/>
        <v>UTTSS</v>
      </c>
    </row>
    <row r="4428" spans="1:51" hidden="1" x14ac:dyDescent="0.2">
      <c r="A4428" s="38">
        <v>4421</v>
      </c>
      <c r="B4428" t="s">
        <v>5806</v>
      </c>
      <c r="C4428" t="s">
        <v>292</v>
      </c>
      <c r="D4428">
        <v>5550</v>
      </c>
      <c r="E4428" t="s">
        <v>198</v>
      </c>
      <c r="F4428">
        <v>2</v>
      </c>
      <c r="G4428" t="str">
        <f>LOOKUP(F4428,{0,6,45},{"F","L","H"})</f>
        <v>F</v>
      </c>
      <c r="H4428" t="s">
        <v>1981</v>
      </c>
      <c r="I4428" s="43" t="str">
        <f>IFERROR(VLOOKUP(#REF!,#REF!,2,FALSE),"No")</f>
        <v>No</v>
      </c>
      <c r="J4428" s="139">
        <v>1.25</v>
      </c>
      <c r="K4428" s="148">
        <v>146</v>
      </c>
      <c r="L4428" s="148"/>
      <c r="M4428" s="148"/>
      <c r="N4428" s="148"/>
      <c r="O4428" s="148"/>
      <c r="P4428" s="148"/>
      <c r="Q4428" s="148"/>
      <c r="R4428" s="148"/>
      <c r="S4428" s="148"/>
      <c r="T4428" s="148"/>
      <c r="U4428" s="148"/>
      <c r="V4428" s="148"/>
      <c r="W4428" s="148"/>
      <c r="X4428" s="139">
        <v>2</v>
      </c>
      <c r="Y4428" s="148">
        <v>100.05</v>
      </c>
      <c r="Z4428" s="149">
        <v>4</v>
      </c>
      <c r="AA4428" s="148">
        <v>804.5</v>
      </c>
      <c r="AB4428" s="149">
        <v>6</v>
      </c>
      <c r="AC4428" s="148">
        <v>95.45</v>
      </c>
      <c r="AD4428" s="148"/>
      <c r="AE4428" s="148"/>
      <c r="AF4428" s="148"/>
      <c r="AG4428" s="148"/>
      <c r="AH4428" s="148"/>
      <c r="AI4428" s="148"/>
      <c r="AJ4428" s="148"/>
      <c r="AK4428" s="148"/>
      <c r="AL4428" s="139">
        <v>0</v>
      </c>
      <c r="AM4428" s="139">
        <v>0</v>
      </c>
      <c r="AN4428" s="148">
        <f t="shared" si="622"/>
        <v>1000</v>
      </c>
      <c r="AO4428" s="148">
        <f t="shared" si="623"/>
        <v>146</v>
      </c>
      <c r="AP4428" s="148">
        <v>4</v>
      </c>
      <c r="AQ4428" s="140">
        <v>10</v>
      </c>
      <c r="AS4428" s="42">
        <f t="shared" si="624"/>
        <v>10878.967763334264</v>
      </c>
      <c r="AT4428" s="101">
        <f t="shared" si="625"/>
        <v>0</v>
      </c>
      <c r="AU4428" s="42">
        <f t="shared" si="626"/>
        <v>10878.967763334264</v>
      </c>
      <c r="AV4428" s="42">
        <f t="shared" si="627"/>
        <v>4090.6010721474036</v>
      </c>
      <c r="AW4428" s="102">
        <f t="shared" si="628"/>
        <v>3698.6666666666665</v>
      </c>
      <c r="AX4428" s="43">
        <f t="shared" si="621"/>
        <v>1.25</v>
      </c>
      <c r="AY4428" s="43" t="str">
        <f t="shared" si="629"/>
        <v>UTFS</v>
      </c>
    </row>
    <row r="4429" spans="1:51" hidden="1" x14ac:dyDescent="0.2">
      <c r="A4429" s="38">
        <v>4422</v>
      </c>
      <c r="B4429" t="s">
        <v>362</v>
      </c>
      <c r="C4429" t="s">
        <v>289</v>
      </c>
      <c r="D4429">
        <v>320</v>
      </c>
      <c r="E4429" t="s">
        <v>1243</v>
      </c>
      <c r="F4429">
        <v>0.25</v>
      </c>
      <c r="G4429" t="str">
        <f>LOOKUP(F4429,{0,6,45},{"F","L","H"})</f>
        <v>F</v>
      </c>
      <c r="H4429" t="s">
        <v>4491</v>
      </c>
      <c r="I4429" s="43" t="str">
        <f>IFERROR(VLOOKUP(#REF!,#REF!,2,FALSE),"No")</f>
        <v>No</v>
      </c>
      <c r="J4429" s="139">
        <v>0.5</v>
      </c>
      <c r="K4429" s="148">
        <v>32</v>
      </c>
      <c r="L4429" s="148"/>
      <c r="M4429" s="148"/>
      <c r="N4429" s="148"/>
      <c r="O4429" s="148"/>
      <c r="P4429" s="148"/>
      <c r="Q4429" s="148"/>
      <c r="R4429" s="148"/>
      <c r="S4429" s="148"/>
      <c r="T4429" s="148"/>
      <c r="U4429" s="148"/>
      <c r="V4429" s="148"/>
      <c r="W4429" s="148"/>
      <c r="X4429" s="139">
        <v>1.25</v>
      </c>
      <c r="Y4429" s="148">
        <v>2.98</v>
      </c>
      <c r="Z4429" s="148">
        <v>2</v>
      </c>
      <c r="AA4429" s="148">
        <v>997.02</v>
      </c>
      <c r="AB4429" s="148"/>
      <c r="AC4429" s="148"/>
      <c r="AD4429" s="148"/>
      <c r="AE4429" s="148"/>
      <c r="AF4429" s="148"/>
      <c r="AG4429" s="148"/>
      <c r="AH4429" s="148"/>
      <c r="AI4429" s="148"/>
      <c r="AJ4429" s="148"/>
      <c r="AK4429" s="148"/>
      <c r="AL4429" s="139">
        <v>0</v>
      </c>
      <c r="AM4429" s="139">
        <v>0</v>
      </c>
      <c r="AN4429" s="148">
        <f t="shared" si="622"/>
        <v>1000</v>
      </c>
      <c r="AO4429" s="148">
        <f t="shared" si="623"/>
        <v>32</v>
      </c>
      <c r="AP4429" s="148">
        <v>25</v>
      </c>
      <c r="AQ4429" s="140">
        <v>25</v>
      </c>
      <c r="AS4429" s="42">
        <f t="shared" si="624"/>
        <v>2188.9112905938118</v>
      </c>
      <c r="AT4429" s="101">
        <f t="shared" si="625"/>
        <v>0</v>
      </c>
      <c r="AU4429" s="42">
        <f t="shared" si="626"/>
        <v>2188.9112905938118</v>
      </c>
      <c r="AV4429" s="42">
        <f t="shared" si="627"/>
        <v>1300.5219088589613</v>
      </c>
      <c r="AW4429" s="102">
        <f t="shared" si="628"/>
        <v>431</v>
      </c>
      <c r="AX4429" s="43">
        <f t="shared" si="621"/>
        <v>0.5</v>
      </c>
      <c r="AY4429" s="43" t="str">
        <f t="shared" si="629"/>
        <v>UTGS</v>
      </c>
    </row>
    <row r="4430" spans="1:51" hidden="1" x14ac:dyDescent="0.2">
      <c r="A4430" s="38">
        <v>4423</v>
      </c>
      <c r="B4430" t="s">
        <v>5806</v>
      </c>
      <c r="C4430" t="s">
        <v>5745</v>
      </c>
      <c r="D4430">
        <v>21100</v>
      </c>
      <c r="E4430" t="s">
        <v>197</v>
      </c>
      <c r="F4430">
        <v>5</v>
      </c>
      <c r="G4430" t="str">
        <f>LOOKUP(F4430,{0,6,45},{"F","L","H"})</f>
        <v>F</v>
      </c>
      <c r="H4430" t="s">
        <v>309</v>
      </c>
      <c r="I4430" s="43" t="str">
        <f>IFERROR(VLOOKUP(#REF!,#REF!,2,FALSE),"No")</f>
        <v>No</v>
      </c>
      <c r="J4430" s="149">
        <v>2</v>
      </c>
      <c r="K4430" s="148">
        <v>94</v>
      </c>
      <c r="L4430" s="148"/>
      <c r="M4430" s="148"/>
      <c r="N4430" s="148"/>
      <c r="O4430" s="148"/>
      <c r="P4430" s="148"/>
      <c r="Q4430" s="148"/>
      <c r="R4430" s="148"/>
      <c r="S4430" s="148"/>
      <c r="T4430" s="148"/>
      <c r="U4430" s="148"/>
      <c r="V4430" s="148"/>
      <c r="W4430" s="148"/>
      <c r="X4430" s="139">
        <v>4</v>
      </c>
      <c r="Y4430" s="148">
        <v>881</v>
      </c>
      <c r="Z4430" s="148">
        <v>6</v>
      </c>
      <c r="AA4430" s="148">
        <v>2.5</v>
      </c>
      <c r="AB4430" s="148"/>
      <c r="AC4430" s="148"/>
      <c r="AD4430" s="148"/>
      <c r="AE4430" s="148"/>
      <c r="AF4430" s="148"/>
      <c r="AG4430" s="148"/>
      <c r="AH4430" s="148"/>
      <c r="AI4430" s="148"/>
      <c r="AJ4430" s="148"/>
      <c r="AK4430" s="148"/>
      <c r="AL4430" s="139">
        <v>0</v>
      </c>
      <c r="AM4430" s="139">
        <v>0</v>
      </c>
      <c r="AN4430" s="148">
        <f t="shared" si="622"/>
        <v>883.5</v>
      </c>
      <c r="AO4430" s="148">
        <f t="shared" si="623"/>
        <v>94</v>
      </c>
      <c r="AP4430" s="148">
        <v>3</v>
      </c>
      <c r="AQ4430" s="140">
        <v>4</v>
      </c>
      <c r="AS4430" s="42">
        <f t="shared" si="624"/>
        <v>6860.446916119321</v>
      </c>
      <c r="AT4430" s="101">
        <f t="shared" si="625"/>
        <v>0</v>
      </c>
      <c r="AU4430" s="42">
        <f t="shared" si="626"/>
        <v>6860.446916119321</v>
      </c>
      <c r="AV4430" s="42">
        <f t="shared" si="627"/>
        <v>8777.2511702305783</v>
      </c>
      <c r="AW4430" s="102">
        <f t="shared" si="628"/>
        <v>18747.149999999998</v>
      </c>
      <c r="AX4430" s="43">
        <f t="shared" si="621"/>
        <v>2</v>
      </c>
      <c r="AY4430" s="43" t="str">
        <f t="shared" si="629"/>
        <v>UTTSM</v>
      </c>
    </row>
    <row r="4431" spans="1:51" hidden="1" x14ac:dyDescent="0.2">
      <c r="A4431" s="38">
        <v>4424</v>
      </c>
      <c r="B4431" t="s">
        <v>5806</v>
      </c>
      <c r="C4431" t="s">
        <v>5746</v>
      </c>
      <c r="D4431">
        <v>14500</v>
      </c>
      <c r="E4431" t="s">
        <v>215</v>
      </c>
      <c r="F4431">
        <v>5</v>
      </c>
      <c r="G4431" t="str">
        <f>LOOKUP(F4431,{0,6,45},{"F","L","H"})</f>
        <v>F</v>
      </c>
      <c r="H4431" t="s">
        <v>1599</v>
      </c>
      <c r="I4431" s="43" t="str">
        <f>IFERROR(VLOOKUP(#REF!,#REF!,2,FALSE),"No")</f>
        <v>No</v>
      </c>
      <c r="J4431" s="139">
        <v>3</v>
      </c>
      <c r="K4431" s="148">
        <v>559</v>
      </c>
      <c r="L4431" s="148"/>
      <c r="M4431" s="148"/>
      <c r="N4431" s="148"/>
      <c r="O4431" s="148"/>
      <c r="P4431" s="148"/>
      <c r="Q4431" s="148"/>
      <c r="R4431" s="148"/>
      <c r="S4431" s="148"/>
      <c r="T4431" s="148"/>
      <c r="U4431" s="148"/>
      <c r="V4431" s="148"/>
      <c r="W4431" s="148"/>
      <c r="X4431" s="139">
        <v>2</v>
      </c>
      <c r="Y4431" s="148">
        <v>161</v>
      </c>
      <c r="Z4431" s="148">
        <v>3</v>
      </c>
      <c r="AA4431" s="148">
        <v>544</v>
      </c>
      <c r="AB4431" s="148">
        <v>4</v>
      </c>
      <c r="AC4431" s="148">
        <v>295</v>
      </c>
      <c r="AD4431" s="148"/>
      <c r="AE4431" s="148"/>
      <c r="AF4431" s="148"/>
      <c r="AG4431" s="148"/>
      <c r="AH4431" s="148"/>
      <c r="AI4431" s="148"/>
      <c r="AJ4431" s="148"/>
      <c r="AK4431" s="148"/>
      <c r="AL4431" s="139">
        <v>0</v>
      </c>
      <c r="AM4431" s="139">
        <v>0</v>
      </c>
      <c r="AN4431" s="148">
        <f t="shared" si="622"/>
        <v>1000</v>
      </c>
      <c r="AO4431" s="148">
        <f t="shared" si="623"/>
        <v>559</v>
      </c>
      <c r="AP4431" s="148">
        <v>4</v>
      </c>
      <c r="AQ4431" s="140">
        <v>4</v>
      </c>
      <c r="AS4431" s="42">
        <f t="shared" si="624"/>
        <v>40797.764107560644</v>
      </c>
      <c r="AT4431" s="101">
        <f t="shared" si="625"/>
        <v>0</v>
      </c>
      <c r="AU4431" s="42">
        <f t="shared" si="626"/>
        <v>40797.764107560644</v>
      </c>
      <c r="AV4431" s="42">
        <f t="shared" si="627"/>
        <v>6932.0479303685088</v>
      </c>
      <c r="AW4431" s="102">
        <f t="shared" si="628"/>
        <v>10791.333333333334</v>
      </c>
      <c r="AX4431" s="43">
        <f t="shared" si="621"/>
        <v>3</v>
      </c>
      <c r="AY4431" s="43" t="str">
        <f t="shared" si="629"/>
        <v>UTTSS</v>
      </c>
    </row>
    <row r="4432" spans="1:51" hidden="1" x14ac:dyDescent="0.2">
      <c r="A4432" s="38">
        <v>4425</v>
      </c>
      <c r="B4432" t="s">
        <v>5806</v>
      </c>
      <c r="C4432" t="s">
        <v>5746</v>
      </c>
      <c r="D4432">
        <v>21100</v>
      </c>
      <c r="E4432" t="s">
        <v>197</v>
      </c>
      <c r="F4432">
        <v>5</v>
      </c>
      <c r="G4432" t="str">
        <f>LOOKUP(F4432,{0,6,45},{"F","L","H"})</f>
        <v>F</v>
      </c>
      <c r="H4432" t="s">
        <v>1601</v>
      </c>
      <c r="I4432" s="43" t="str">
        <f>IFERROR(VLOOKUP(#REF!,#REF!,2,FALSE),"No")</f>
        <v>No</v>
      </c>
      <c r="J4432" s="139">
        <v>2</v>
      </c>
      <c r="K4432" s="148">
        <v>177</v>
      </c>
      <c r="L4432" s="148">
        <v>4</v>
      </c>
      <c r="M4432" s="148">
        <v>483</v>
      </c>
      <c r="N4432" s="148"/>
      <c r="O4432" s="148"/>
      <c r="P4432" s="148"/>
      <c r="Q4432" s="148"/>
      <c r="R4432" s="148"/>
      <c r="S4432" s="148"/>
      <c r="T4432" s="148"/>
      <c r="U4432" s="148"/>
      <c r="V4432" s="148"/>
      <c r="W4432" s="148"/>
      <c r="X4432" s="139">
        <v>4</v>
      </c>
      <c r="Y4432" s="148">
        <v>515.49</v>
      </c>
      <c r="Z4432" s="148"/>
      <c r="AA4432" s="148"/>
      <c r="AB4432" s="148"/>
      <c r="AC4432" s="148"/>
      <c r="AD4432" s="148"/>
      <c r="AE4432" s="148"/>
      <c r="AF4432" s="148"/>
      <c r="AG4432" s="148"/>
      <c r="AH4432" s="148"/>
      <c r="AI4432" s="148"/>
      <c r="AJ4432" s="148"/>
      <c r="AK4432" s="148"/>
      <c r="AL4432" s="139">
        <v>0</v>
      </c>
      <c r="AM4432" s="139">
        <v>0</v>
      </c>
      <c r="AN4432" s="148">
        <f t="shared" si="622"/>
        <v>515.49</v>
      </c>
      <c r="AO4432" s="148">
        <f t="shared" si="623"/>
        <v>660</v>
      </c>
      <c r="AP4432" s="148">
        <v>3</v>
      </c>
      <c r="AQ4432" s="140">
        <v>3</v>
      </c>
      <c r="AS4432" s="42">
        <f t="shared" si="624"/>
        <v>49888.575368497361</v>
      </c>
      <c r="AT4432" s="101">
        <f t="shared" si="625"/>
        <v>0</v>
      </c>
      <c r="AU4432" s="42">
        <f t="shared" si="626"/>
        <v>49888.575368497361</v>
      </c>
      <c r="AV4432" s="42">
        <f t="shared" si="627"/>
        <v>6818.3796526008837</v>
      </c>
      <c r="AW4432" s="102">
        <f t="shared" si="628"/>
        <v>18747.149999999998</v>
      </c>
      <c r="AX4432" s="43">
        <f t="shared" si="621"/>
        <v>2</v>
      </c>
      <c r="AY4432" s="43" t="str">
        <f t="shared" si="629"/>
        <v>UTTSS</v>
      </c>
    </row>
    <row r="4433" spans="1:51" hidden="1" x14ac:dyDescent="0.2">
      <c r="A4433" s="38">
        <v>4426</v>
      </c>
      <c r="B4433" t="s">
        <v>5806</v>
      </c>
      <c r="C4433" t="s">
        <v>289</v>
      </c>
      <c r="D4433">
        <v>21100</v>
      </c>
      <c r="E4433" t="s">
        <v>197</v>
      </c>
      <c r="F4433">
        <v>5</v>
      </c>
      <c r="G4433" t="str">
        <f>LOOKUP(F4433,{0,6,45},{"F","L","H"})</f>
        <v>F</v>
      </c>
      <c r="H4433" t="s">
        <v>1603</v>
      </c>
      <c r="I4433" s="43" t="str">
        <f>IFERROR(VLOOKUP(#REF!,#REF!,2,FALSE),"No")</f>
        <v>No</v>
      </c>
      <c r="J4433" s="139">
        <v>3</v>
      </c>
      <c r="K4433" s="148">
        <v>717</v>
      </c>
      <c r="L4433" s="148"/>
      <c r="M4433" s="148"/>
      <c r="N4433" s="148"/>
      <c r="O4433" s="148"/>
      <c r="P4433" s="148"/>
      <c r="Q4433" s="148"/>
      <c r="R4433" s="148"/>
      <c r="S4433" s="148"/>
      <c r="T4433" s="148"/>
      <c r="U4433" s="148"/>
      <c r="V4433" s="148"/>
      <c r="W4433" s="148"/>
      <c r="X4433" s="139">
        <v>4</v>
      </c>
      <c r="Y4433" s="148">
        <v>13</v>
      </c>
      <c r="Z4433" s="148">
        <v>6</v>
      </c>
      <c r="AA4433" s="148">
        <v>944.27</v>
      </c>
      <c r="AB4433" s="148"/>
      <c r="AC4433" s="148"/>
      <c r="AD4433" s="148"/>
      <c r="AE4433" s="148"/>
      <c r="AF4433" s="148"/>
      <c r="AG4433" s="148"/>
      <c r="AH4433" s="148"/>
      <c r="AI4433" s="148"/>
      <c r="AJ4433" s="148"/>
      <c r="AK4433" s="148"/>
      <c r="AL4433" s="139">
        <v>0</v>
      </c>
      <c r="AM4433" s="139">
        <v>0</v>
      </c>
      <c r="AN4433" s="148">
        <f t="shared" si="622"/>
        <v>957.27</v>
      </c>
      <c r="AO4433" s="148">
        <f t="shared" si="623"/>
        <v>717</v>
      </c>
      <c r="AP4433" s="148">
        <v>3</v>
      </c>
      <c r="AQ4433" s="140">
        <v>3</v>
      </c>
      <c r="AS4433" s="42">
        <f t="shared" si="624"/>
        <v>52329.153604867584</v>
      </c>
      <c r="AT4433" s="101">
        <f t="shared" si="625"/>
        <v>0</v>
      </c>
      <c r="AU4433" s="42">
        <f t="shared" si="626"/>
        <v>52329.153604867584</v>
      </c>
      <c r="AV4433" s="42">
        <f t="shared" si="627"/>
        <v>19067.096242371819</v>
      </c>
      <c r="AW4433" s="102">
        <f t="shared" si="628"/>
        <v>18747.149999999998</v>
      </c>
      <c r="AX4433" s="43">
        <f t="shared" si="621"/>
        <v>3</v>
      </c>
      <c r="AY4433" s="43" t="str">
        <f t="shared" si="629"/>
        <v>UTGS</v>
      </c>
    </row>
    <row r="4434" spans="1:51" hidden="1" x14ac:dyDescent="0.2">
      <c r="A4434" s="38">
        <v>4427</v>
      </c>
      <c r="B4434" t="s">
        <v>5806</v>
      </c>
      <c r="C4434" t="s">
        <v>5746</v>
      </c>
      <c r="D4434">
        <v>44350</v>
      </c>
      <c r="E4434" t="s">
        <v>215</v>
      </c>
      <c r="F4434">
        <v>45</v>
      </c>
      <c r="G4434" t="str">
        <f>LOOKUP(F4434,{0,6,45},{"F","L","H"})</f>
        <v>H</v>
      </c>
      <c r="H4434" t="s">
        <v>1608</v>
      </c>
      <c r="I4434" s="43" t="str">
        <f>IFERROR(VLOOKUP(#REF!,#REF!,2,FALSE),"No")</f>
        <v>No</v>
      </c>
      <c r="J4434" s="139">
        <v>4</v>
      </c>
      <c r="K4434" s="148">
        <v>801</v>
      </c>
      <c r="L4434" s="148"/>
      <c r="M4434" s="148"/>
      <c r="N4434" s="148"/>
      <c r="O4434" s="148"/>
      <c r="P4434" s="148"/>
      <c r="Q4434" s="148"/>
      <c r="R4434" s="148"/>
      <c r="S4434" s="148"/>
      <c r="T4434" s="148"/>
      <c r="U4434" s="148"/>
      <c r="V4434" s="148"/>
      <c r="W4434" s="148"/>
      <c r="X4434" s="139">
        <v>2</v>
      </c>
      <c r="Y4434" s="148">
        <v>190.13</v>
      </c>
      <c r="Z4434" s="149">
        <v>4</v>
      </c>
      <c r="AA4434" s="148">
        <v>133.66</v>
      </c>
      <c r="AB4434" s="148">
        <v>6</v>
      </c>
      <c r="AC4434" s="148">
        <v>1</v>
      </c>
      <c r="AD4434" s="148">
        <v>8</v>
      </c>
      <c r="AE4434" s="148">
        <v>144</v>
      </c>
      <c r="AF4434" s="148"/>
      <c r="AG4434" s="148"/>
      <c r="AH4434" s="148"/>
      <c r="AI4434" s="148"/>
      <c r="AJ4434" s="148"/>
      <c r="AK4434" s="148"/>
      <c r="AL4434" s="139">
        <v>0</v>
      </c>
      <c r="AM4434" s="139">
        <v>0</v>
      </c>
      <c r="AN4434" s="148">
        <f t="shared" si="622"/>
        <v>468.78999999999996</v>
      </c>
      <c r="AO4434" s="148">
        <f t="shared" si="623"/>
        <v>801</v>
      </c>
      <c r="AP4434" s="148">
        <v>4</v>
      </c>
      <c r="AQ4434" s="140">
        <v>4</v>
      </c>
      <c r="AS4434" s="42">
        <f t="shared" si="624"/>
        <v>61311.325742676345</v>
      </c>
      <c r="AT4434" s="101">
        <f t="shared" si="625"/>
        <v>0</v>
      </c>
      <c r="AU4434" s="42">
        <f t="shared" si="626"/>
        <v>61311.325742676345</v>
      </c>
      <c r="AV4434" s="42">
        <f t="shared" si="627"/>
        <v>5508.9089863524532</v>
      </c>
      <c r="AW4434" s="102">
        <f t="shared" si="628"/>
        <v>60371.752872868376</v>
      </c>
      <c r="AX4434" s="43">
        <f t="shared" si="621"/>
        <v>4</v>
      </c>
      <c r="AY4434" s="43" t="str">
        <f t="shared" si="629"/>
        <v>UTTSS</v>
      </c>
    </row>
    <row r="4435" spans="1:51" hidden="1" x14ac:dyDescent="0.2">
      <c r="A4435" s="38">
        <v>4428</v>
      </c>
      <c r="B4435" t="s">
        <v>5806</v>
      </c>
      <c r="C4435" t="s">
        <v>289</v>
      </c>
      <c r="D4435">
        <v>92750</v>
      </c>
      <c r="E4435" t="s">
        <v>219</v>
      </c>
      <c r="F4435">
        <v>45</v>
      </c>
      <c r="G4435" t="str">
        <f>LOOKUP(F4435,{0,6,45},{"F","L","H"})</f>
        <v>H</v>
      </c>
      <c r="H4435" t="s">
        <v>1622</v>
      </c>
      <c r="I4435" s="43" t="str">
        <f>IFERROR(VLOOKUP(#REF!,#REF!,2,FALSE),"No")</f>
        <v>No</v>
      </c>
      <c r="J4435" s="139">
        <v>4</v>
      </c>
      <c r="K4435" s="148">
        <v>14</v>
      </c>
      <c r="L4435" s="148">
        <v>6</v>
      </c>
      <c r="M4435" s="148">
        <v>885</v>
      </c>
      <c r="N4435" s="148">
        <v>8</v>
      </c>
      <c r="O4435" s="148">
        <v>1</v>
      </c>
      <c r="P4435" s="148"/>
      <c r="Q4435" s="148"/>
      <c r="R4435" s="148"/>
      <c r="S4435" s="148"/>
      <c r="T4435" s="148"/>
      <c r="U4435" s="148"/>
      <c r="V4435" s="148"/>
      <c r="W4435" s="148"/>
      <c r="X4435" s="139">
        <v>8</v>
      </c>
      <c r="Y4435" s="148">
        <v>842</v>
      </c>
      <c r="Z4435" s="148"/>
      <c r="AA4435" s="148"/>
      <c r="AB4435" s="148"/>
      <c r="AC4435" s="148"/>
      <c r="AD4435" s="148"/>
      <c r="AE4435" s="148"/>
      <c r="AF4435" s="148"/>
      <c r="AG4435" s="148"/>
      <c r="AH4435" s="148"/>
      <c r="AI4435" s="148"/>
      <c r="AJ4435" s="148"/>
      <c r="AK4435" s="148"/>
      <c r="AL4435" s="139">
        <v>0</v>
      </c>
      <c r="AM4435" s="139">
        <v>0</v>
      </c>
      <c r="AN4435" s="148">
        <f t="shared" si="622"/>
        <v>842</v>
      </c>
      <c r="AO4435" s="148">
        <f t="shared" si="623"/>
        <v>900</v>
      </c>
      <c r="AP4435" s="148">
        <v>1</v>
      </c>
      <c r="AQ4435" s="140">
        <v>1</v>
      </c>
      <c r="AS4435" s="42">
        <f t="shared" si="624"/>
        <v>47633.424289634793</v>
      </c>
      <c r="AT4435" s="101">
        <f t="shared" si="625"/>
        <v>0</v>
      </c>
      <c r="AU4435" s="42">
        <f t="shared" si="626"/>
        <v>47633.424289634793</v>
      </c>
      <c r="AV4435" s="42">
        <f t="shared" si="627"/>
        <v>61340.509769481141</v>
      </c>
      <c r="AW4435" s="102">
        <f t="shared" si="628"/>
        <v>113197.0366366282</v>
      </c>
      <c r="AX4435" s="43">
        <f t="shared" si="621"/>
        <v>4</v>
      </c>
      <c r="AY4435" s="43" t="str">
        <f t="shared" si="629"/>
        <v>UTGS</v>
      </c>
    </row>
    <row r="4436" spans="1:51" hidden="1" x14ac:dyDescent="0.2">
      <c r="A4436" s="38">
        <v>4429</v>
      </c>
      <c r="B4436" t="s">
        <v>5806</v>
      </c>
      <c r="C4436" t="s">
        <v>289</v>
      </c>
      <c r="D4436">
        <v>44336</v>
      </c>
      <c r="E4436" t="s">
        <v>291</v>
      </c>
      <c r="F4436">
        <v>45</v>
      </c>
      <c r="G4436" t="str">
        <f>LOOKUP(F4436,{0,6,45},{"F","L","H"})</f>
        <v>H</v>
      </c>
      <c r="H4436" t="s">
        <v>2109</v>
      </c>
      <c r="I4436" s="43" t="str">
        <f>IFERROR(VLOOKUP(#REF!,#REF!,2,FALSE),"No")</f>
        <v>No</v>
      </c>
      <c r="J4436" s="139">
        <v>4</v>
      </c>
      <c r="K4436" s="148">
        <v>771</v>
      </c>
      <c r="L4436" s="148"/>
      <c r="M4436" s="148"/>
      <c r="N4436" s="148"/>
      <c r="O4436" s="148"/>
      <c r="P4436" s="148"/>
      <c r="Q4436" s="148"/>
      <c r="R4436" s="148"/>
      <c r="S4436" s="148"/>
      <c r="T4436" s="148"/>
      <c r="U4436" s="148"/>
      <c r="V4436" s="148"/>
      <c r="W4436" s="148"/>
      <c r="X4436" s="139">
        <v>4</v>
      </c>
      <c r="Y4436" s="148">
        <v>849.35</v>
      </c>
      <c r="Z4436" s="149"/>
      <c r="AA4436" s="148"/>
      <c r="AB4436" s="148"/>
      <c r="AC4436" s="148"/>
      <c r="AD4436" s="148"/>
      <c r="AE4436" s="148"/>
      <c r="AF4436" s="148"/>
      <c r="AG4436" s="148"/>
      <c r="AH4436" s="148"/>
      <c r="AI4436" s="148"/>
      <c r="AJ4436" s="148"/>
      <c r="AK4436" s="148"/>
      <c r="AL4436" s="139">
        <v>0</v>
      </c>
      <c r="AM4436" s="139">
        <v>0</v>
      </c>
      <c r="AN4436" s="148">
        <f t="shared" si="622"/>
        <v>849.35</v>
      </c>
      <c r="AO4436" s="148">
        <f t="shared" si="623"/>
        <v>771</v>
      </c>
      <c r="AP4436" s="148">
        <v>1</v>
      </c>
      <c r="AQ4436" s="140">
        <v>1</v>
      </c>
      <c r="AS4436" s="42">
        <f t="shared" si="624"/>
        <v>59015.021407744644</v>
      </c>
      <c r="AT4436" s="101">
        <f t="shared" si="625"/>
        <v>0</v>
      </c>
      <c r="AU4436" s="42">
        <f t="shared" si="626"/>
        <v>59015.021407744644</v>
      </c>
      <c r="AV4436" s="42">
        <f t="shared" si="627"/>
        <v>33703.02483813397</v>
      </c>
      <c r="AW4436" s="102">
        <f t="shared" si="628"/>
        <v>60371.752872868376</v>
      </c>
      <c r="AX4436" s="43">
        <f t="shared" si="621"/>
        <v>4</v>
      </c>
      <c r="AY4436" s="43" t="str">
        <f t="shared" si="629"/>
        <v>UTGS</v>
      </c>
    </row>
    <row r="4437" spans="1:51" hidden="1" x14ac:dyDescent="0.2">
      <c r="A4437" s="38">
        <v>4430</v>
      </c>
      <c r="B4437" t="s">
        <v>5806</v>
      </c>
      <c r="C4437" t="s">
        <v>5746</v>
      </c>
      <c r="D4437">
        <v>11750</v>
      </c>
      <c r="E4437" t="s">
        <v>215</v>
      </c>
      <c r="F4437">
        <v>2</v>
      </c>
      <c r="G4437" t="str">
        <f>LOOKUP(F4437,{0,6,45},{"F","L","H"})</f>
        <v>F</v>
      </c>
      <c r="H4437" t="s">
        <v>2102</v>
      </c>
      <c r="I4437" s="43" t="str">
        <f>IFERROR(VLOOKUP(#REF!,#REF!,2,FALSE),"No")</f>
        <v>No</v>
      </c>
      <c r="J4437" s="139">
        <v>2</v>
      </c>
      <c r="K4437" s="148">
        <v>778</v>
      </c>
      <c r="L4437" s="148"/>
      <c r="M4437" s="148"/>
      <c r="N4437" s="148"/>
      <c r="O4437" s="148"/>
      <c r="P4437" s="148"/>
      <c r="Q4437" s="148"/>
      <c r="R4437" s="148"/>
      <c r="S4437" s="148"/>
      <c r="T4437" s="148"/>
      <c r="U4437" s="148"/>
      <c r="V4437" s="148"/>
      <c r="W4437" s="148"/>
      <c r="X4437" s="139">
        <v>2</v>
      </c>
      <c r="Y4437" s="148">
        <v>278.29000000000002</v>
      </c>
      <c r="Z4437" s="149">
        <v>6</v>
      </c>
      <c r="AA4437" s="148">
        <v>297.69</v>
      </c>
      <c r="AB4437" s="148"/>
      <c r="AC4437" s="148"/>
      <c r="AD4437" s="148"/>
      <c r="AE4437" s="148"/>
      <c r="AF4437" s="148"/>
      <c r="AG4437" s="148"/>
      <c r="AH4437" s="148"/>
      <c r="AI4437" s="148"/>
      <c r="AJ4437" s="148"/>
      <c r="AK4437" s="148"/>
      <c r="AL4437" s="139">
        <v>0</v>
      </c>
      <c r="AM4437" s="139">
        <v>0</v>
      </c>
      <c r="AN4437" s="148">
        <f t="shared" si="622"/>
        <v>575.98</v>
      </c>
      <c r="AO4437" s="148">
        <f t="shared" si="623"/>
        <v>778</v>
      </c>
      <c r="AP4437" s="148">
        <v>3</v>
      </c>
      <c r="AQ4437" s="140">
        <v>3</v>
      </c>
      <c r="AS4437" s="42">
        <f t="shared" si="624"/>
        <v>56781.145752562035</v>
      </c>
      <c r="AT4437" s="101">
        <f t="shared" si="625"/>
        <v>0</v>
      </c>
      <c r="AU4437" s="42">
        <f t="shared" si="626"/>
        <v>56781.145752562035</v>
      </c>
      <c r="AV4437" s="42">
        <f t="shared" si="627"/>
        <v>8972.6975107782055</v>
      </c>
      <c r="AW4437" s="102">
        <f t="shared" si="628"/>
        <v>10791.333333333334</v>
      </c>
      <c r="AX4437" s="43">
        <f t="shared" si="621"/>
        <v>2</v>
      </c>
      <c r="AY4437" s="43" t="str">
        <f t="shared" si="629"/>
        <v>UTTSS</v>
      </c>
    </row>
    <row r="4438" spans="1:51" hidden="1" x14ac:dyDescent="0.2">
      <c r="A4438" s="38">
        <v>4431</v>
      </c>
      <c r="B4438" t="s">
        <v>5806</v>
      </c>
      <c r="C4438" t="s">
        <v>289</v>
      </c>
      <c r="D4438">
        <v>64550</v>
      </c>
      <c r="E4438" t="s">
        <v>197</v>
      </c>
      <c r="F4438">
        <v>45</v>
      </c>
      <c r="G4438" t="str">
        <f>LOOKUP(F4438,{0,6,45},{"F","L","H"})</f>
        <v>H</v>
      </c>
      <c r="H4438" t="s">
        <v>1954</v>
      </c>
      <c r="I4438" s="43" t="str">
        <f>IFERROR(VLOOKUP(#REF!,#REF!,2,FALSE),"No")</f>
        <v>No</v>
      </c>
      <c r="J4438" s="139">
        <v>2</v>
      </c>
      <c r="K4438" s="148">
        <v>4</v>
      </c>
      <c r="L4438" s="148">
        <v>4</v>
      </c>
      <c r="M4438" s="148">
        <v>703</v>
      </c>
      <c r="N4438" s="148"/>
      <c r="O4438" s="148"/>
      <c r="P4438" s="148"/>
      <c r="Q4438" s="148"/>
      <c r="R4438" s="148"/>
      <c r="S4438" s="148"/>
      <c r="T4438" s="148"/>
      <c r="U4438" s="148"/>
      <c r="V4438" s="148"/>
      <c r="W4438" s="148"/>
      <c r="X4438" s="139">
        <v>2</v>
      </c>
      <c r="Y4438" s="148">
        <v>620.14</v>
      </c>
      <c r="Z4438" s="149"/>
      <c r="AA4438" s="148"/>
      <c r="AB4438" s="148"/>
      <c r="AC4438" s="148"/>
      <c r="AD4438" s="148"/>
      <c r="AE4438" s="148"/>
      <c r="AF4438" s="148"/>
      <c r="AG4438" s="148"/>
      <c r="AH4438" s="148"/>
      <c r="AI4438" s="148"/>
      <c r="AJ4438" s="148"/>
      <c r="AK4438" s="148"/>
      <c r="AL4438" s="139">
        <v>0</v>
      </c>
      <c r="AM4438" s="139">
        <v>0</v>
      </c>
      <c r="AN4438" s="148">
        <f t="shared" si="622"/>
        <v>620.14</v>
      </c>
      <c r="AO4438" s="148">
        <f t="shared" si="623"/>
        <v>707</v>
      </c>
      <c r="AP4438" s="148">
        <v>10</v>
      </c>
      <c r="AQ4438" s="140">
        <v>12</v>
      </c>
      <c r="AS4438" s="42">
        <f t="shared" si="624"/>
        <v>54101.998826557021</v>
      </c>
      <c r="AT4438" s="101">
        <f t="shared" si="625"/>
        <v>0</v>
      </c>
      <c r="AU4438" s="42">
        <f t="shared" si="626"/>
        <v>54101.998826557021</v>
      </c>
      <c r="AV4438" s="42">
        <f t="shared" si="627"/>
        <v>1680.1123168295755</v>
      </c>
      <c r="AW4438" s="102">
        <f t="shared" si="628"/>
        <v>113197.0366366282</v>
      </c>
      <c r="AX4438" s="43">
        <f t="shared" si="621"/>
        <v>2</v>
      </c>
      <c r="AY4438" s="43" t="str">
        <f t="shared" si="629"/>
        <v>UTGS</v>
      </c>
    </row>
    <row r="4439" spans="1:51" hidden="1" x14ac:dyDescent="0.2">
      <c r="A4439" s="38">
        <v>4432</v>
      </c>
      <c r="B4439" t="s">
        <v>5806</v>
      </c>
      <c r="C4439" t="s">
        <v>5745</v>
      </c>
      <c r="D4439">
        <v>44350</v>
      </c>
      <c r="E4439" t="s">
        <v>215</v>
      </c>
      <c r="F4439">
        <v>45</v>
      </c>
      <c r="G4439" t="str">
        <f>LOOKUP(F4439,{0,6,45},{"F","L","H"})</f>
        <v>H</v>
      </c>
      <c r="H4439" t="s">
        <v>4766</v>
      </c>
      <c r="I4439" s="43" t="str">
        <f>IFERROR(VLOOKUP(#REF!,#REF!,2,FALSE),"No")</f>
        <v>No</v>
      </c>
      <c r="J4439" s="139">
        <v>4</v>
      </c>
      <c r="K4439" s="148">
        <v>749</v>
      </c>
      <c r="L4439" s="148">
        <v>6</v>
      </c>
      <c r="M4439" s="148">
        <v>1</v>
      </c>
      <c r="N4439" s="148"/>
      <c r="O4439" s="148"/>
      <c r="P4439" s="148"/>
      <c r="Q4439" s="148"/>
      <c r="R4439" s="148"/>
      <c r="S4439" s="148"/>
      <c r="T4439" s="148"/>
      <c r="U4439" s="148"/>
      <c r="V4439" s="148"/>
      <c r="W4439" s="148"/>
      <c r="X4439" s="139">
        <v>4</v>
      </c>
      <c r="Y4439" s="148">
        <v>395.53</v>
      </c>
      <c r="Z4439" s="148">
        <v>6</v>
      </c>
      <c r="AA4439" s="148">
        <v>604.47</v>
      </c>
      <c r="AB4439" s="148"/>
      <c r="AC4439" s="148"/>
      <c r="AD4439" s="148"/>
      <c r="AE4439" s="148"/>
      <c r="AF4439" s="148"/>
      <c r="AG4439" s="148"/>
      <c r="AH4439" s="148"/>
      <c r="AI4439" s="148"/>
      <c r="AJ4439" s="148"/>
      <c r="AK4439" s="148"/>
      <c r="AL4439" s="139">
        <v>0</v>
      </c>
      <c r="AM4439" s="139">
        <v>0</v>
      </c>
      <c r="AN4439" s="148">
        <f t="shared" si="622"/>
        <v>1000</v>
      </c>
      <c r="AO4439" s="148">
        <f t="shared" si="623"/>
        <v>750</v>
      </c>
      <c r="AP4439" s="148">
        <v>2</v>
      </c>
      <c r="AQ4439" s="140">
        <v>3</v>
      </c>
      <c r="AS4439" s="42">
        <f t="shared" si="624"/>
        <v>57383.584895461398</v>
      </c>
      <c r="AT4439" s="101">
        <f t="shared" si="625"/>
        <v>0</v>
      </c>
      <c r="AU4439" s="42">
        <f t="shared" si="626"/>
        <v>57383.584895461398</v>
      </c>
      <c r="AV4439" s="42">
        <f t="shared" si="627"/>
        <v>17327.308740491346</v>
      </c>
      <c r="AW4439" s="102">
        <f t="shared" si="628"/>
        <v>60371.752872868376</v>
      </c>
      <c r="AX4439" s="43">
        <f t="shared" si="621"/>
        <v>4</v>
      </c>
      <c r="AY4439" s="43" t="str">
        <f t="shared" si="629"/>
        <v>UTTSM</v>
      </c>
    </row>
    <row r="4440" spans="1:51" hidden="1" x14ac:dyDescent="0.2">
      <c r="A4440" s="38">
        <v>4433</v>
      </c>
      <c r="B4440" t="s">
        <v>5807</v>
      </c>
      <c r="C4440" t="s">
        <v>5746</v>
      </c>
      <c r="D4440">
        <v>3000</v>
      </c>
      <c r="E4440" t="s">
        <v>207</v>
      </c>
      <c r="F4440">
        <v>0.25</v>
      </c>
      <c r="G4440" t="str">
        <f>LOOKUP(F4440,{0,6,45},{"F","L","H"})</f>
        <v>F</v>
      </c>
      <c r="H4440" t="s">
        <v>4810</v>
      </c>
      <c r="I4440" s="43" t="str">
        <f>IFERROR(VLOOKUP(#REF!,#REF!,2,FALSE),"No")</f>
        <v>No</v>
      </c>
      <c r="J4440" s="139">
        <v>2</v>
      </c>
      <c r="K4440" s="148">
        <v>83</v>
      </c>
      <c r="L4440" s="148">
        <v>8</v>
      </c>
      <c r="M4440" s="148">
        <v>709.9</v>
      </c>
      <c r="N4440" s="148"/>
      <c r="O4440" s="148"/>
      <c r="P4440" s="148"/>
      <c r="Q4440" s="148"/>
      <c r="R4440" s="148"/>
      <c r="S4440" s="148"/>
      <c r="T4440" s="148"/>
      <c r="U4440" s="148"/>
      <c r="V4440" s="148"/>
      <c r="W4440" s="148"/>
      <c r="X4440" s="139">
        <v>8</v>
      </c>
      <c r="Y4440" s="148">
        <v>1000</v>
      </c>
      <c r="Z4440" s="148"/>
      <c r="AA4440" s="148"/>
      <c r="AB4440" s="148"/>
      <c r="AC4440" s="148"/>
      <c r="AD4440" s="148"/>
      <c r="AE4440" s="148"/>
      <c r="AF4440" s="148"/>
      <c r="AG4440" s="148"/>
      <c r="AH4440" s="148"/>
      <c r="AI4440" s="148"/>
      <c r="AJ4440" s="148"/>
      <c r="AK4440" s="148"/>
      <c r="AL4440" s="139">
        <v>0</v>
      </c>
      <c r="AM4440" s="139">
        <v>0</v>
      </c>
      <c r="AN4440" s="148">
        <f t="shared" si="622"/>
        <v>1000</v>
      </c>
      <c r="AO4440" s="148">
        <f t="shared" si="623"/>
        <v>792.9</v>
      </c>
      <c r="AP4440" s="148">
        <v>2</v>
      </c>
      <c r="AQ4440" s="140">
        <v>3</v>
      </c>
      <c r="AS4440" s="42">
        <f t="shared" si="624"/>
        <v>63996.543099977702</v>
      </c>
      <c r="AT4440" s="101">
        <f t="shared" si="625"/>
        <v>0</v>
      </c>
      <c r="AU4440" s="42">
        <f t="shared" si="626"/>
        <v>63996.543099977702</v>
      </c>
      <c r="AV4440" s="42">
        <f t="shared" si="627"/>
        <v>24283.653907158015</v>
      </c>
      <c r="AW4440" s="102">
        <f t="shared" si="628"/>
        <v>2145.6666666666665</v>
      </c>
      <c r="AX4440" s="43">
        <f t="shared" si="621"/>
        <v>2</v>
      </c>
      <c r="AY4440" s="43" t="str">
        <f t="shared" si="629"/>
        <v>UTTSS</v>
      </c>
    </row>
    <row r="4441" spans="1:51" hidden="1" x14ac:dyDescent="0.2">
      <c r="A4441" s="38">
        <v>4434</v>
      </c>
      <c r="B4441" t="s">
        <v>5806</v>
      </c>
      <c r="C4441" t="s">
        <v>289</v>
      </c>
      <c r="D4441">
        <v>21100</v>
      </c>
      <c r="E4441" t="s">
        <v>197</v>
      </c>
      <c r="F4441">
        <v>5</v>
      </c>
      <c r="G4441" t="str">
        <f>LOOKUP(F4441,{0,6,45},{"F","L","H"})</f>
        <v>F</v>
      </c>
      <c r="H4441" t="s">
        <v>2132</v>
      </c>
      <c r="I4441" s="43" t="str">
        <f>IFERROR(VLOOKUP(#REF!,#REF!,2,FALSE),"No")</f>
        <v>No</v>
      </c>
      <c r="J4441" s="139">
        <v>4</v>
      </c>
      <c r="K4441" s="148">
        <v>985</v>
      </c>
      <c r="L4441" s="148">
        <v>6</v>
      </c>
      <c r="M4441" s="148">
        <v>3</v>
      </c>
      <c r="N4441" s="148"/>
      <c r="O4441" s="148"/>
      <c r="P4441" s="148"/>
      <c r="Q4441" s="148"/>
      <c r="R4441" s="148"/>
      <c r="S4441" s="148"/>
      <c r="T4441" s="148"/>
      <c r="U4441" s="148"/>
      <c r="V4441" s="148"/>
      <c r="W4441" s="148"/>
      <c r="X4441" s="139">
        <v>6</v>
      </c>
      <c r="Y4441" s="148">
        <v>282.23</v>
      </c>
      <c r="Z4441" s="149"/>
      <c r="AA4441" s="148"/>
      <c r="AB4441" s="148"/>
      <c r="AC4441" s="148"/>
      <c r="AD4441" s="148"/>
      <c r="AE4441" s="148"/>
      <c r="AF4441" s="148"/>
      <c r="AG4441" s="148"/>
      <c r="AH4441" s="148"/>
      <c r="AI4441" s="148"/>
      <c r="AJ4441" s="148"/>
      <c r="AK4441" s="148"/>
      <c r="AL4441" s="139">
        <v>0</v>
      </c>
      <c r="AM4441" s="139">
        <v>0</v>
      </c>
      <c r="AN4441" s="148">
        <f t="shared" si="622"/>
        <v>282.23</v>
      </c>
      <c r="AO4441" s="148">
        <f t="shared" si="623"/>
        <v>988</v>
      </c>
      <c r="AP4441" s="148">
        <v>1</v>
      </c>
      <c r="AQ4441" s="140">
        <v>1</v>
      </c>
      <c r="AS4441" s="42">
        <f t="shared" si="624"/>
        <v>75552.885663590758</v>
      </c>
      <c r="AT4441" s="101">
        <f t="shared" si="625"/>
        <v>0</v>
      </c>
      <c r="AU4441" s="42">
        <f t="shared" si="626"/>
        <v>75552.885663590758</v>
      </c>
      <c r="AV4441" s="42">
        <f t="shared" si="627"/>
        <v>16942.538326651622</v>
      </c>
      <c r="AW4441" s="102">
        <f t="shared" si="628"/>
        <v>18747.149999999998</v>
      </c>
      <c r="AX4441" s="43">
        <f t="shared" si="621"/>
        <v>4</v>
      </c>
      <c r="AY4441" s="43" t="str">
        <f t="shared" si="629"/>
        <v>UTGS</v>
      </c>
    </row>
    <row r="4442" spans="1:51" hidden="1" x14ac:dyDescent="0.2">
      <c r="A4442" s="38">
        <v>4435</v>
      </c>
      <c r="B4442" t="s">
        <v>5807</v>
      </c>
      <c r="C4442" t="s">
        <v>5746</v>
      </c>
      <c r="D4442">
        <v>5550</v>
      </c>
      <c r="E4442" t="s">
        <v>198</v>
      </c>
      <c r="F4442">
        <v>2</v>
      </c>
      <c r="G4442" t="str">
        <f>LOOKUP(F4442,{0,6,45},{"F","L","H"})</f>
        <v>F</v>
      </c>
      <c r="H4442" t="s">
        <v>5791</v>
      </c>
      <c r="I4442" s="43" t="str">
        <f>IFERROR(VLOOKUP(#REF!,#REF!,2,FALSE),"No")</f>
        <v>No</v>
      </c>
      <c r="J4442" s="139">
        <v>4</v>
      </c>
      <c r="K4442" s="148">
        <v>860</v>
      </c>
      <c r="L4442" s="148">
        <v>6</v>
      </c>
      <c r="M4442" s="148">
        <v>1</v>
      </c>
      <c r="N4442" s="148"/>
      <c r="O4442" s="148"/>
      <c r="P4442" s="148"/>
      <c r="Q4442" s="148"/>
      <c r="R4442" s="148"/>
      <c r="S4442" s="148"/>
      <c r="T4442" s="148"/>
      <c r="U4442" s="148"/>
      <c r="V4442" s="148"/>
      <c r="W4442" s="148"/>
      <c r="X4442" s="139">
        <v>6</v>
      </c>
      <c r="Y4442" s="148">
        <v>1000</v>
      </c>
      <c r="Z4442" s="148"/>
      <c r="AA4442" s="148"/>
      <c r="AB4442" s="148"/>
      <c r="AC4442" s="148"/>
      <c r="AD4442" s="148"/>
      <c r="AE4442" s="148"/>
      <c r="AF4442" s="148"/>
      <c r="AG4442" s="148"/>
      <c r="AH4442" s="148"/>
      <c r="AI4442" s="148"/>
      <c r="AJ4442" s="148"/>
      <c r="AK4442" s="148"/>
      <c r="AL4442" s="139">
        <v>0</v>
      </c>
      <c r="AM4442" s="139">
        <v>0</v>
      </c>
      <c r="AN4442" s="148">
        <f t="shared" si="622"/>
        <v>1000</v>
      </c>
      <c r="AO4442" s="148">
        <f t="shared" si="623"/>
        <v>861</v>
      </c>
      <c r="AP4442" s="148">
        <v>1</v>
      </c>
      <c r="AQ4442" s="140">
        <v>23</v>
      </c>
      <c r="AS4442" s="42">
        <f t="shared" si="624"/>
        <v>65879.910934708692</v>
      </c>
      <c r="AT4442" s="101">
        <f t="shared" si="625"/>
        <v>0</v>
      </c>
      <c r="AU4442" s="42">
        <f t="shared" si="626"/>
        <v>65879.910934708692</v>
      </c>
      <c r="AV4442" s="42">
        <f t="shared" si="627"/>
        <v>2610.0418139771323</v>
      </c>
      <c r="AW4442" s="102">
        <f t="shared" si="628"/>
        <v>3698.6666666666665</v>
      </c>
      <c r="AX4442" s="43">
        <f t="shared" si="621"/>
        <v>4</v>
      </c>
      <c r="AY4442" s="43" t="str">
        <f t="shared" si="629"/>
        <v>UTTSS</v>
      </c>
    </row>
    <row r="4443" spans="1:51" hidden="1" x14ac:dyDescent="0.2">
      <c r="A4443" s="38">
        <v>4436</v>
      </c>
      <c r="B4443" t="s">
        <v>5806</v>
      </c>
      <c r="C4443" t="s">
        <v>289</v>
      </c>
      <c r="D4443">
        <v>38100</v>
      </c>
      <c r="E4443" t="s">
        <v>219</v>
      </c>
      <c r="F4443">
        <v>10</v>
      </c>
      <c r="G4443" t="str">
        <f>LOOKUP(F4443,{0,6,45},{"F","L","H"})</f>
        <v>L</v>
      </c>
      <c r="H4443" t="s">
        <v>5792</v>
      </c>
      <c r="I4443" s="43" t="str">
        <f>IFERROR(VLOOKUP(#REF!,#REF!,2,FALSE),"No")</f>
        <v>No</v>
      </c>
      <c r="J4443" s="139">
        <v>4</v>
      </c>
      <c r="K4443" s="148">
        <v>807</v>
      </c>
      <c r="L4443" s="148">
        <v>6</v>
      </c>
      <c r="M4443" s="148">
        <v>2</v>
      </c>
      <c r="N4443" s="148">
        <v>8</v>
      </c>
      <c r="O4443" s="148">
        <v>1</v>
      </c>
      <c r="P4443" s="148"/>
      <c r="Q4443" s="148"/>
      <c r="R4443" s="148"/>
      <c r="S4443" s="148"/>
      <c r="T4443" s="148"/>
      <c r="U4443" s="148"/>
      <c r="V4443" s="148"/>
      <c r="W4443" s="148"/>
      <c r="X4443" s="139">
        <v>8</v>
      </c>
      <c r="Y4443" s="148">
        <v>1000</v>
      </c>
      <c r="Z4443" s="149"/>
      <c r="AA4443" s="148"/>
      <c r="AB4443" s="149"/>
      <c r="AC4443" s="148"/>
      <c r="AD4443" s="148"/>
      <c r="AE4443" s="148"/>
      <c r="AF4443" s="148"/>
      <c r="AG4443" s="148"/>
      <c r="AH4443" s="148"/>
      <c r="AI4443" s="148"/>
      <c r="AJ4443" s="148"/>
      <c r="AK4443" s="148"/>
      <c r="AL4443" s="139">
        <v>0</v>
      </c>
      <c r="AM4443" s="139">
        <v>0</v>
      </c>
      <c r="AN4443" s="148">
        <f t="shared" si="622"/>
        <v>1000</v>
      </c>
      <c r="AO4443" s="148">
        <f t="shared" si="623"/>
        <v>810</v>
      </c>
      <c r="AP4443" s="148">
        <v>1</v>
      </c>
      <c r="AQ4443" s="140">
        <v>3</v>
      </c>
      <c r="AS4443" s="42">
        <f t="shared" si="624"/>
        <v>61957.242209662676</v>
      </c>
      <c r="AT4443" s="101">
        <f t="shared" si="625"/>
        <v>0</v>
      </c>
      <c r="AU4443" s="42">
        <f t="shared" si="626"/>
        <v>61957.242209662676</v>
      </c>
      <c r="AV4443" s="42">
        <f t="shared" si="627"/>
        <v>24283.653907158015</v>
      </c>
      <c r="AW4443" s="102">
        <f t="shared" si="628"/>
        <v>25053.949999999997</v>
      </c>
      <c r="AX4443" s="43">
        <f t="shared" si="621"/>
        <v>4</v>
      </c>
      <c r="AY4443" s="43" t="str">
        <f t="shared" si="629"/>
        <v>UTGS</v>
      </c>
    </row>
    <row r="4444" spans="1:51" hidden="1" x14ac:dyDescent="0.2">
      <c r="A4444" s="38">
        <v>4437</v>
      </c>
      <c r="B4444" t="s">
        <v>5806</v>
      </c>
      <c r="C4444" t="s">
        <v>289</v>
      </c>
      <c r="D4444">
        <v>21100</v>
      </c>
      <c r="E4444" t="s">
        <v>197</v>
      </c>
      <c r="F4444">
        <v>5</v>
      </c>
      <c r="G4444" t="str">
        <f>LOOKUP(F4444,{0,6,45},{"F","L","H"})</f>
        <v>F</v>
      </c>
      <c r="H4444" t="s">
        <v>5793</v>
      </c>
      <c r="I4444" s="43" t="str">
        <f>IFERROR(VLOOKUP(#REF!,#REF!,2,FALSE),"No")</f>
        <v>No</v>
      </c>
      <c r="J4444" s="139">
        <v>4</v>
      </c>
      <c r="K4444" s="148">
        <v>2</v>
      </c>
      <c r="L4444" s="148">
        <v>6</v>
      </c>
      <c r="M4444" s="148">
        <v>946</v>
      </c>
      <c r="N4444" s="148"/>
      <c r="O4444" s="148"/>
      <c r="P4444" s="148"/>
      <c r="Q4444" s="148"/>
      <c r="R4444" s="148"/>
      <c r="S4444" s="148"/>
      <c r="T4444" s="148"/>
      <c r="U4444" s="148"/>
      <c r="V4444" s="148"/>
      <c r="W4444" s="148"/>
      <c r="X4444" s="139">
        <v>6</v>
      </c>
      <c r="Y4444" s="148">
        <v>1000</v>
      </c>
      <c r="Z4444" s="149"/>
      <c r="AA4444" s="148"/>
      <c r="AB4444" s="149"/>
      <c r="AC4444" s="148"/>
      <c r="AD4444" s="148"/>
      <c r="AE4444" s="148"/>
      <c r="AF4444" s="148"/>
      <c r="AG4444" s="148"/>
      <c r="AH4444" s="148"/>
      <c r="AI4444" s="148"/>
      <c r="AJ4444" s="148"/>
      <c r="AK4444" s="148"/>
      <c r="AL4444" s="139">
        <v>0</v>
      </c>
      <c r="AM4444" s="139">
        <v>0</v>
      </c>
      <c r="AN4444" s="148">
        <f t="shared" si="622"/>
        <v>1000</v>
      </c>
      <c r="AO4444" s="148">
        <f t="shared" si="623"/>
        <v>948</v>
      </c>
      <c r="AP4444" s="148">
        <v>1</v>
      </c>
      <c r="AQ4444" s="140">
        <v>15</v>
      </c>
      <c r="AS4444" s="42">
        <f t="shared" si="624"/>
        <v>49837.006955662117</v>
      </c>
      <c r="AT4444" s="101">
        <f t="shared" si="625"/>
        <v>0</v>
      </c>
      <c r="AU4444" s="42">
        <f t="shared" si="626"/>
        <v>49837.006955662117</v>
      </c>
      <c r="AV4444" s="42">
        <f t="shared" si="627"/>
        <v>4002.0641147649362</v>
      </c>
      <c r="AW4444" s="102">
        <f t="shared" si="628"/>
        <v>18747.149999999998</v>
      </c>
      <c r="AX4444" s="43">
        <f t="shared" si="621"/>
        <v>4</v>
      </c>
      <c r="AY4444" s="43" t="str">
        <f t="shared" si="629"/>
        <v>UTGS</v>
      </c>
    </row>
    <row r="4445" spans="1:51" hidden="1" x14ac:dyDescent="0.2">
      <c r="A4445" s="38">
        <v>4438</v>
      </c>
      <c r="B4445" t="s">
        <v>5806</v>
      </c>
      <c r="C4445" t="s">
        <v>289</v>
      </c>
      <c r="D4445">
        <v>21100</v>
      </c>
      <c r="E4445" t="s">
        <v>197</v>
      </c>
      <c r="F4445">
        <v>5</v>
      </c>
      <c r="G4445" t="str">
        <f>LOOKUP(F4445,{0,6,45},{"F","L","H"})</f>
        <v>F</v>
      </c>
      <c r="H4445" t="s">
        <v>5794</v>
      </c>
      <c r="I4445" s="43" t="str">
        <f>IFERROR(VLOOKUP(#REF!,#REF!,2,FALSE),"No")</f>
        <v>No</v>
      </c>
      <c r="J4445" s="139">
        <v>4</v>
      </c>
      <c r="K4445" s="148">
        <v>4</v>
      </c>
      <c r="L4445" s="148">
        <v>6</v>
      </c>
      <c r="M4445" s="148">
        <v>997</v>
      </c>
      <c r="N4445" s="148"/>
      <c r="O4445" s="148"/>
      <c r="P4445" s="148"/>
      <c r="Q4445" s="148"/>
      <c r="R4445" s="148"/>
      <c r="S4445" s="148"/>
      <c r="T4445" s="148"/>
      <c r="U4445" s="148"/>
      <c r="V4445" s="148"/>
      <c r="W4445" s="148"/>
      <c r="X4445" s="139">
        <v>6</v>
      </c>
      <c r="Y4445" s="148">
        <v>807</v>
      </c>
      <c r="Z4445" s="148"/>
      <c r="AA4445" s="148"/>
      <c r="AB4445" s="148"/>
      <c r="AC4445" s="148"/>
      <c r="AD4445" s="148"/>
      <c r="AE4445" s="148"/>
      <c r="AF4445" s="148"/>
      <c r="AG4445" s="148"/>
      <c r="AH4445" s="148"/>
      <c r="AI4445" s="148"/>
      <c r="AJ4445" s="148"/>
      <c r="AK4445" s="148"/>
      <c r="AL4445" s="139">
        <v>0</v>
      </c>
      <c r="AM4445" s="139">
        <v>0</v>
      </c>
      <c r="AN4445" s="148">
        <f t="shared" si="622"/>
        <v>807</v>
      </c>
      <c r="AO4445" s="148">
        <f t="shared" si="623"/>
        <v>1001</v>
      </c>
      <c r="AP4445" s="148">
        <v>1</v>
      </c>
      <c r="AQ4445" s="140">
        <v>12</v>
      </c>
      <c r="AS4445" s="42">
        <f t="shared" si="624"/>
        <v>52668.613911324232</v>
      </c>
      <c r="AT4445" s="101">
        <f t="shared" si="625"/>
        <v>0</v>
      </c>
      <c r="AU4445" s="42">
        <f t="shared" si="626"/>
        <v>52668.613911324232</v>
      </c>
      <c r="AV4445" s="42">
        <f t="shared" si="627"/>
        <v>4037.0821757691297</v>
      </c>
      <c r="AW4445" s="102">
        <f t="shared" si="628"/>
        <v>18747.149999999998</v>
      </c>
      <c r="AX4445" s="43">
        <f t="shared" si="621"/>
        <v>4</v>
      </c>
      <c r="AY4445" s="43" t="str">
        <f t="shared" si="629"/>
        <v>UTGS</v>
      </c>
    </row>
    <row r="4446" spans="1:51" hidden="1" x14ac:dyDescent="0.2">
      <c r="A4446" s="38">
        <v>4439</v>
      </c>
      <c r="B4446" t="s">
        <v>5807</v>
      </c>
      <c r="C4446" t="s">
        <v>295</v>
      </c>
      <c r="D4446">
        <v>21100</v>
      </c>
      <c r="E4446" t="s">
        <v>197</v>
      </c>
      <c r="F4446">
        <v>5</v>
      </c>
      <c r="G4446" t="str">
        <f>LOOKUP(F4446,{0,6,45},{"F","L","H"})</f>
        <v>F</v>
      </c>
      <c r="H4446" t="s">
        <v>5795</v>
      </c>
      <c r="I4446" s="43" t="str">
        <f>IFERROR(VLOOKUP(#REF!,#REF!,2,FALSE),"No")</f>
        <v>No</v>
      </c>
      <c r="J4446" s="139">
        <v>4</v>
      </c>
      <c r="K4446" s="148">
        <v>688</v>
      </c>
      <c r="L4446" s="148">
        <v>6</v>
      </c>
      <c r="M4446" s="148">
        <v>1</v>
      </c>
      <c r="N4446" s="148">
        <v>8</v>
      </c>
      <c r="O4446" s="148">
        <v>1</v>
      </c>
      <c r="P4446" s="148"/>
      <c r="Q4446" s="148"/>
      <c r="R4446" s="148"/>
      <c r="S4446" s="148"/>
      <c r="T4446" s="148"/>
      <c r="U4446" s="148"/>
      <c r="V4446" s="148"/>
      <c r="W4446" s="148"/>
      <c r="X4446" s="139">
        <v>8</v>
      </c>
      <c r="Y4446" s="148">
        <v>1000</v>
      </c>
      <c r="Z4446" s="148"/>
      <c r="AA4446" s="148"/>
      <c r="AB4446" s="148"/>
      <c r="AC4446" s="148"/>
      <c r="AD4446" s="148"/>
      <c r="AE4446" s="148"/>
      <c r="AF4446" s="148"/>
      <c r="AG4446" s="148"/>
      <c r="AH4446" s="148"/>
      <c r="AI4446" s="148"/>
      <c r="AJ4446" s="148"/>
      <c r="AK4446" s="148"/>
      <c r="AL4446" s="139">
        <v>0</v>
      </c>
      <c r="AM4446" s="139">
        <v>0</v>
      </c>
      <c r="AN4446" s="148">
        <f t="shared" si="622"/>
        <v>1000</v>
      </c>
      <c r="AO4446" s="148">
        <f t="shared" si="623"/>
        <v>690</v>
      </c>
      <c r="AP4446" s="148">
        <v>1</v>
      </c>
      <c r="AQ4446" s="140">
        <v>16</v>
      </c>
      <c r="AS4446" s="42">
        <f t="shared" si="624"/>
        <v>52796.04834776694</v>
      </c>
      <c r="AT4446" s="101">
        <f t="shared" si="625"/>
        <v>0</v>
      </c>
      <c r="AU4446" s="42">
        <f t="shared" si="626"/>
        <v>52796.04834776694</v>
      </c>
      <c r="AV4446" s="42">
        <f t="shared" si="627"/>
        <v>4553.1851075921277</v>
      </c>
      <c r="AW4446" s="102">
        <f t="shared" si="628"/>
        <v>18747.149999999998</v>
      </c>
      <c r="AX4446" s="43">
        <f t="shared" si="621"/>
        <v>4</v>
      </c>
      <c r="AY4446" s="43" t="str">
        <f t="shared" si="629"/>
        <v>UTFT1</v>
      </c>
    </row>
    <row r="4447" spans="1:51" hidden="1" x14ac:dyDescent="0.2">
      <c r="A4447" s="38">
        <v>4440</v>
      </c>
      <c r="B4447" t="s">
        <v>5807</v>
      </c>
      <c r="C4447" t="s">
        <v>5745</v>
      </c>
      <c r="D4447">
        <v>232286</v>
      </c>
      <c r="E4447" t="s">
        <v>1222</v>
      </c>
      <c r="F4447">
        <v>45</v>
      </c>
      <c r="G4447" t="str">
        <f>LOOKUP(F4447,{0,6,45},{"F","L","H"})</f>
        <v>H</v>
      </c>
      <c r="H4447" t="s">
        <v>4992</v>
      </c>
      <c r="I4447" s="43" t="str">
        <f>IFERROR(VLOOKUP(#REF!,#REF!,2,FALSE),"No")</f>
        <v>No</v>
      </c>
      <c r="J4447" s="139">
        <v>4</v>
      </c>
      <c r="K4447" s="148">
        <v>4</v>
      </c>
      <c r="L4447" s="148">
        <v>6</v>
      </c>
      <c r="M4447" s="148">
        <v>843</v>
      </c>
      <c r="N4447" s="148"/>
      <c r="O4447" s="148"/>
      <c r="P4447" s="148"/>
      <c r="Q4447" s="148"/>
      <c r="R4447" s="148"/>
      <c r="S4447" s="148"/>
      <c r="T4447" s="148"/>
      <c r="U4447" s="148"/>
      <c r="V4447" s="148"/>
      <c r="W4447" s="148"/>
      <c r="X4447" s="139">
        <v>6</v>
      </c>
      <c r="Y4447" s="148">
        <v>1000</v>
      </c>
      <c r="Z4447" s="149"/>
      <c r="AA4447" s="148"/>
      <c r="AB4447" s="148"/>
      <c r="AC4447" s="148"/>
      <c r="AD4447" s="148"/>
      <c r="AE4447" s="148"/>
      <c r="AF4447" s="148"/>
      <c r="AG4447" s="148"/>
      <c r="AH4447" s="148"/>
      <c r="AI4447" s="148"/>
      <c r="AJ4447" s="148"/>
      <c r="AK4447" s="148"/>
      <c r="AL4447" s="139">
        <v>0</v>
      </c>
      <c r="AM4447" s="139">
        <v>0</v>
      </c>
      <c r="AN4447" s="148">
        <f t="shared" si="622"/>
        <v>1000</v>
      </c>
      <c r="AO4447" s="148">
        <f t="shared" si="623"/>
        <v>847</v>
      </c>
      <c r="AP4447" s="148">
        <v>2</v>
      </c>
      <c r="AQ4447" s="140">
        <v>4</v>
      </c>
      <c r="AS4447" s="42">
        <f t="shared" si="624"/>
        <v>44580.53391132423</v>
      </c>
      <c r="AT4447" s="101">
        <f t="shared" si="625"/>
        <v>0</v>
      </c>
      <c r="AU4447" s="42">
        <f t="shared" si="626"/>
        <v>44580.53391132423</v>
      </c>
      <c r="AV4447" s="42">
        <f t="shared" si="627"/>
        <v>15007.740430368511</v>
      </c>
      <c r="AW4447" s="102">
        <f t="shared" si="628"/>
        <v>226394.07327325639</v>
      </c>
      <c r="AX4447" s="43">
        <f t="shared" si="621"/>
        <v>4</v>
      </c>
      <c r="AY4447" s="43" t="str">
        <f t="shared" si="629"/>
        <v>UTTSM</v>
      </c>
    </row>
    <row r="4448" spans="1:51" hidden="1" x14ac:dyDescent="0.2">
      <c r="A4448" s="38">
        <v>4441</v>
      </c>
      <c r="B4448" t="s">
        <v>5807</v>
      </c>
      <c r="C4448" t="s">
        <v>5745</v>
      </c>
      <c r="D4448">
        <v>92750</v>
      </c>
      <c r="E4448" t="s">
        <v>219</v>
      </c>
      <c r="F4448">
        <v>45</v>
      </c>
      <c r="G4448" t="str">
        <f>LOOKUP(F4448,{0,6,45},{"F","L","H"})</f>
        <v>H</v>
      </c>
      <c r="H4448" t="s">
        <v>5013</v>
      </c>
      <c r="I4448" s="43" t="str">
        <f>IFERROR(VLOOKUP(#REF!,#REF!,2,FALSE),"No")</f>
        <v>No</v>
      </c>
      <c r="J4448" s="139">
        <v>4</v>
      </c>
      <c r="K4448" s="148">
        <v>652</v>
      </c>
      <c r="L4448" s="148">
        <v>6</v>
      </c>
      <c r="M4448" s="148">
        <v>1</v>
      </c>
      <c r="N4448" s="148"/>
      <c r="O4448" s="148"/>
      <c r="P4448" s="148"/>
      <c r="Q4448" s="148"/>
      <c r="R4448" s="148"/>
      <c r="S4448" s="148"/>
      <c r="T4448" s="148"/>
      <c r="U4448" s="148"/>
      <c r="V4448" s="148"/>
      <c r="W4448" s="148"/>
      <c r="X4448" s="139">
        <v>6</v>
      </c>
      <c r="Y4448" s="148">
        <v>822</v>
      </c>
      <c r="Z4448" s="148"/>
      <c r="AA4448" s="148"/>
      <c r="AB4448" s="148"/>
      <c r="AC4448" s="148"/>
      <c r="AD4448" s="148"/>
      <c r="AE4448" s="148"/>
      <c r="AF4448" s="148"/>
      <c r="AG4448" s="148"/>
      <c r="AH4448" s="148"/>
      <c r="AI4448" s="148"/>
      <c r="AJ4448" s="148"/>
      <c r="AK4448" s="148"/>
      <c r="AL4448" s="139">
        <v>0</v>
      </c>
      <c r="AM4448" s="139">
        <v>0</v>
      </c>
      <c r="AN4448" s="148">
        <f t="shared" si="622"/>
        <v>822</v>
      </c>
      <c r="AO4448" s="148">
        <f t="shared" si="623"/>
        <v>653</v>
      </c>
      <c r="AP4448" s="148">
        <v>2</v>
      </c>
      <c r="AQ4448" s="140">
        <v>2</v>
      </c>
      <c r="AS4448" s="42">
        <f t="shared" si="624"/>
        <v>49958.867545848901</v>
      </c>
      <c r="AT4448" s="101">
        <f t="shared" si="625"/>
        <v>0</v>
      </c>
      <c r="AU4448" s="42">
        <f t="shared" si="626"/>
        <v>49958.867545848901</v>
      </c>
      <c r="AV4448" s="42">
        <f t="shared" si="627"/>
        <v>24672.725267525831</v>
      </c>
      <c r="AW4448" s="102">
        <f t="shared" si="628"/>
        <v>113197.0366366282</v>
      </c>
      <c r="AX4448" s="43">
        <f t="shared" si="621"/>
        <v>4</v>
      </c>
      <c r="AY4448" s="43" t="str">
        <f t="shared" si="629"/>
        <v>UTTSM</v>
      </c>
    </row>
    <row r="4449" spans="1:51" hidden="1" x14ac:dyDescent="0.2">
      <c r="A4449" s="38">
        <v>4442</v>
      </c>
      <c r="B4449" t="s">
        <v>5806</v>
      </c>
      <c r="C4449" t="s">
        <v>5746</v>
      </c>
      <c r="D4449">
        <v>44350</v>
      </c>
      <c r="E4449" t="s">
        <v>215</v>
      </c>
      <c r="F4449">
        <v>45</v>
      </c>
      <c r="G4449" t="str">
        <f>LOOKUP(F4449,{0,6,45},{"F","L","H"})</f>
        <v>H</v>
      </c>
      <c r="H4449" t="s">
        <v>5027</v>
      </c>
      <c r="I4449" s="43" t="str">
        <f>IFERROR(VLOOKUP(#REF!,#REF!,2,FALSE),"No")</f>
        <v>No</v>
      </c>
      <c r="J4449" s="139">
        <v>4</v>
      </c>
      <c r="K4449" s="148">
        <v>686.39</v>
      </c>
      <c r="L4449" s="148"/>
      <c r="M4449" s="148"/>
      <c r="N4449" s="148"/>
      <c r="O4449" s="148"/>
      <c r="P4449" s="148"/>
      <c r="Q4449" s="148"/>
      <c r="R4449" s="148"/>
      <c r="S4449" s="148"/>
      <c r="T4449" s="148"/>
      <c r="U4449" s="148"/>
      <c r="V4449" s="148"/>
      <c r="W4449" s="148"/>
      <c r="X4449" s="139">
        <v>4</v>
      </c>
      <c r="Y4449" s="148">
        <v>1000</v>
      </c>
      <c r="Z4449" s="148"/>
      <c r="AA4449" s="148"/>
      <c r="AB4449" s="148"/>
      <c r="AC4449" s="148"/>
      <c r="AD4449" s="148"/>
      <c r="AE4449" s="148"/>
      <c r="AF4449" s="148"/>
      <c r="AG4449" s="148"/>
      <c r="AH4449" s="148"/>
      <c r="AI4449" s="148"/>
      <c r="AJ4449" s="148"/>
      <c r="AK4449" s="148"/>
      <c r="AL4449" s="139">
        <v>0</v>
      </c>
      <c r="AM4449" s="139">
        <v>0</v>
      </c>
      <c r="AN4449" s="148">
        <f t="shared" si="622"/>
        <v>1000</v>
      </c>
      <c r="AO4449" s="148">
        <f t="shared" si="623"/>
        <v>686.39</v>
      </c>
      <c r="AP4449" s="148">
        <v>2</v>
      </c>
      <c r="AQ4449" s="140">
        <v>2</v>
      </c>
      <c r="AS4449" s="42">
        <f t="shared" si="624"/>
        <v>52538.67774845894</v>
      </c>
      <c r="AT4449" s="101">
        <f t="shared" si="625"/>
        <v>0</v>
      </c>
      <c r="AU4449" s="42">
        <f t="shared" si="626"/>
        <v>52538.67774845894</v>
      </c>
      <c r="AV4449" s="42">
        <f t="shared" si="627"/>
        <v>19840.480860737018</v>
      </c>
      <c r="AW4449" s="102">
        <f t="shared" si="628"/>
        <v>60371.752872868376</v>
      </c>
      <c r="AX4449" s="43">
        <f t="shared" si="621"/>
        <v>4</v>
      </c>
      <c r="AY4449" s="43" t="str">
        <f t="shared" si="629"/>
        <v>UTTSS</v>
      </c>
    </row>
    <row r="4450" spans="1:51" hidden="1" x14ac:dyDescent="0.2">
      <c r="A4450" s="38">
        <v>4443</v>
      </c>
      <c r="B4450" t="s">
        <v>5806</v>
      </c>
      <c r="C4450" t="s">
        <v>5746</v>
      </c>
      <c r="D4450">
        <v>14500</v>
      </c>
      <c r="E4450" t="s">
        <v>215</v>
      </c>
      <c r="F4450">
        <v>5</v>
      </c>
      <c r="G4450" t="str">
        <f>LOOKUP(F4450,{0,6,45},{"F","L","H"})</f>
        <v>F</v>
      </c>
      <c r="H4450" t="s">
        <v>5041</v>
      </c>
      <c r="I4450" s="43" t="str">
        <f>IFERROR(VLOOKUP(#REF!,#REF!,2,FALSE),"No")</f>
        <v>No</v>
      </c>
      <c r="J4450" s="139">
        <v>2</v>
      </c>
      <c r="K4450" s="148">
        <v>672</v>
      </c>
      <c r="L4450" s="148"/>
      <c r="M4450" s="148"/>
      <c r="N4450" s="148"/>
      <c r="O4450" s="148"/>
      <c r="P4450" s="148"/>
      <c r="Q4450" s="148"/>
      <c r="R4450" s="148"/>
      <c r="S4450" s="148"/>
      <c r="T4450" s="148"/>
      <c r="U4450" s="148"/>
      <c r="V4450" s="148"/>
      <c r="W4450" s="148"/>
      <c r="X4450" s="139">
        <v>0.75</v>
      </c>
      <c r="Y4450" s="148">
        <v>33</v>
      </c>
      <c r="Z4450" s="148">
        <v>2</v>
      </c>
      <c r="AA4450" s="148">
        <v>132.47</v>
      </c>
      <c r="AB4450" s="148">
        <v>4</v>
      </c>
      <c r="AC4450" s="148">
        <v>834.53</v>
      </c>
      <c r="AD4450" s="148"/>
      <c r="AE4450" s="148"/>
      <c r="AF4450" s="148"/>
      <c r="AG4450" s="148"/>
      <c r="AH4450" s="148"/>
      <c r="AI4450" s="148"/>
      <c r="AJ4450" s="148"/>
      <c r="AK4450" s="148"/>
      <c r="AL4450" s="139">
        <v>0</v>
      </c>
      <c r="AM4450" s="139">
        <v>0</v>
      </c>
      <c r="AN4450" s="148">
        <f t="shared" si="622"/>
        <v>1000</v>
      </c>
      <c r="AO4450" s="148">
        <f t="shared" si="623"/>
        <v>672</v>
      </c>
      <c r="AP4450" s="148">
        <v>3</v>
      </c>
      <c r="AQ4450" s="140">
        <v>3</v>
      </c>
      <c r="AS4450" s="42">
        <f t="shared" si="624"/>
        <v>49044.897102470037</v>
      </c>
      <c r="AT4450" s="101">
        <f t="shared" si="625"/>
        <v>0</v>
      </c>
      <c r="AU4450" s="42">
        <f t="shared" si="626"/>
        <v>49044.897102470037</v>
      </c>
      <c r="AV4450" s="42">
        <f t="shared" si="627"/>
        <v>12914.893940491345</v>
      </c>
      <c r="AW4450" s="102">
        <f t="shared" si="628"/>
        <v>10791.333333333334</v>
      </c>
      <c r="AX4450" s="43">
        <f t="shared" si="621"/>
        <v>2</v>
      </c>
      <c r="AY4450" s="43" t="str">
        <f t="shared" si="629"/>
        <v>UTTSS</v>
      </c>
    </row>
    <row r="4451" spans="1:51" hidden="1" x14ac:dyDescent="0.2">
      <c r="A4451" s="38">
        <v>4444</v>
      </c>
      <c r="B4451" t="s">
        <v>5806</v>
      </c>
      <c r="C4451" t="s">
        <v>289</v>
      </c>
      <c r="D4451">
        <v>21100</v>
      </c>
      <c r="E4451" t="s">
        <v>197</v>
      </c>
      <c r="F4451">
        <v>5</v>
      </c>
      <c r="G4451" t="str">
        <f>LOOKUP(F4451,{0,6,45},{"F","L","H"})</f>
        <v>F</v>
      </c>
      <c r="H4451" t="s">
        <v>5054</v>
      </c>
      <c r="I4451" s="43" t="str">
        <f>IFERROR(VLOOKUP(#REF!,#REF!,2,FALSE),"No")</f>
        <v>No</v>
      </c>
      <c r="J4451" s="139">
        <v>4</v>
      </c>
      <c r="K4451" s="148">
        <v>661.62</v>
      </c>
      <c r="L4451" s="148"/>
      <c r="M4451" s="148"/>
      <c r="N4451" s="148"/>
      <c r="O4451" s="148"/>
      <c r="P4451" s="148"/>
      <c r="Q4451" s="148"/>
      <c r="R4451" s="148"/>
      <c r="S4451" s="148"/>
      <c r="T4451" s="148"/>
      <c r="U4451" s="148"/>
      <c r="V4451" s="148"/>
      <c r="W4451" s="148"/>
      <c r="X4451" s="139">
        <v>2</v>
      </c>
      <c r="Y4451" s="148">
        <v>164.84</v>
      </c>
      <c r="Z4451" s="148">
        <v>4</v>
      </c>
      <c r="AA4451" s="148">
        <v>835.16</v>
      </c>
      <c r="AB4451" s="148"/>
      <c r="AC4451" s="148"/>
      <c r="AD4451" s="148"/>
      <c r="AE4451" s="148"/>
      <c r="AF4451" s="148"/>
      <c r="AG4451" s="148"/>
      <c r="AH4451" s="148"/>
      <c r="AI4451" s="148"/>
      <c r="AJ4451" s="148"/>
      <c r="AK4451" s="148"/>
      <c r="AL4451" s="139">
        <v>0</v>
      </c>
      <c r="AM4451" s="139">
        <v>0</v>
      </c>
      <c r="AN4451" s="148">
        <f t="shared" si="622"/>
        <v>1000</v>
      </c>
      <c r="AO4451" s="148">
        <f t="shared" si="623"/>
        <v>661.62</v>
      </c>
      <c r="AP4451" s="148">
        <v>4</v>
      </c>
      <c r="AQ4451" s="140">
        <v>4</v>
      </c>
      <c r="AS4451" s="42">
        <f t="shared" si="624"/>
        <v>50642.695802583672</v>
      </c>
      <c r="AT4451" s="101">
        <f t="shared" si="625"/>
        <v>0</v>
      </c>
      <c r="AU4451" s="42">
        <f t="shared" si="626"/>
        <v>50642.695802583672</v>
      </c>
      <c r="AV4451" s="42">
        <f t="shared" si="627"/>
        <v>9624.764730368508</v>
      </c>
      <c r="AW4451" s="102">
        <f t="shared" si="628"/>
        <v>18747.149999999998</v>
      </c>
      <c r="AX4451" s="43">
        <f t="shared" si="621"/>
        <v>4</v>
      </c>
      <c r="AY4451" s="43" t="str">
        <f t="shared" si="629"/>
        <v>UTGS</v>
      </c>
    </row>
    <row r="4452" spans="1:51" hidden="1" x14ac:dyDescent="0.2">
      <c r="A4452" s="38">
        <v>4445</v>
      </c>
      <c r="B4452" t="s">
        <v>5806</v>
      </c>
      <c r="C4452" t="s">
        <v>292</v>
      </c>
      <c r="D4452">
        <v>5550</v>
      </c>
      <c r="E4452" t="s">
        <v>198</v>
      </c>
      <c r="F4452">
        <v>2</v>
      </c>
      <c r="G4452" t="str">
        <f>LOOKUP(F4452,{0,6,45},{"F","L","H"})</f>
        <v>F</v>
      </c>
      <c r="H4452" t="s">
        <v>797</v>
      </c>
      <c r="I4452" s="43" t="str">
        <f>IFERROR(VLOOKUP(#REF!,#REF!,2,FALSE),"No")</f>
        <v>No</v>
      </c>
      <c r="J4452" s="139">
        <v>2</v>
      </c>
      <c r="K4452" s="148">
        <v>765.99</v>
      </c>
      <c r="L4452" s="148"/>
      <c r="M4452" s="148"/>
      <c r="N4452" s="148"/>
      <c r="O4452" s="148"/>
      <c r="P4452" s="148"/>
      <c r="Q4452" s="148"/>
      <c r="R4452" s="148"/>
      <c r="S4452" s="148"/>
      <c r="T4452" s="148"/>
      <c r="U4452" s="148"/>
      <c r="V4452" s="148"/>
      <c r="W4452" s="148"/>
      <c r="X4452" s="139">
        <v>1.25</v>
      </c>
      <c r="Y4452" s="148">
        <v>159.69999999999999</v>
      </c>
      <c r="Z4452" s="148">
        <v>2</v>
      </c>
      <c r="AA4452" s="148">
        <v>650.36</v>
      </c>
      <c r="AB4452" s="148"/>
      <c r="AC4452" s="148"/>
      <c r="AD4452" s="148"/>
      <c r="AE4452" s="148"/>
      <c r="AF4452" s="148"/>
      <c r="AG4452" s="148"/>
      <c r="AH4452" s="148"/>
      <c r="AI4452" s="148"/>
      <c r="AJ4452" s="148"/>
      <c r="AK4452" s="148"/>
      <c r="AL4452" s="139">
        <v>0</v>
      </c>
      <c r="AM4452" s="139">
        <v>0</v>
      </c>
      <c r="AN4452" s="148">
        <f t="shared" si="622"/>
        <v>810.06</v>
      </c>
      <c r="AO4452" s="148">
        <f t="shared" si="623"/>
        <v>765.99</v>
      </c>
      <c r="AP4452" s="148">
        <v>10</v>
      </c>
      <c r="AQ4452" s="140">
        <v>51</v>
      </c>
      <c r="AS4452" s="42">
        <f t="shared" si="624"/>
        <v>55904.614183811049</v>
      </c>
      <c r="AT4452" s="101">
        <f t="shared" si="625"/>
        <v>0</v>
      </c>
      <c r="AU4452" s="42">
        <f t="shared" si="626"/>
        <v>55904.614183811049</v>
      </c>
      <c r="AV4452" s="42">
        <f t="shared" si="627"/>
        <v>518.58077749210304</v>
      </c>
      <c r="AW4452" s="102">
        <f t="shared" si="628"/>
        <v>3698.6666666666665</v>
      </c>
      <c r="AX4452" s="43">
        <f t="shared" si="621"/>
        <v>2</v>
      </c>
      <c r="AY4452" s="43" t="str">
        <f t="shared" si="629"/>
        <v>UTFS</v>
      </c>
    </row>
    <row r="4453" spans="1:51" hidden="1" x14ac:dyDescent="0.2">
      <c r="A4453" s="38">
        <v>4446</v>
      </c>
      <c r="B4453" t="s">
        <v>5806</v>
      </c>
      <c r="C4453" t="s">
        <v>5746</v>
      </c>
      <c r="D4453">
        <v>14500</v>
      </c>
      <c r="E4453" t="s">
        <v>215</v>
      </c>
      <c r="F4453">
        <v>5</v>
      </c>
      <c r="G4453" t="str">
        <f>LOOKUP(F4453,{0,6,45},{"F","L","H"})</f>
        <v>F</v>
      </c>
      <c r="H4453" t="s">
        <v>332</v>
      </c>
      <c r="I4453" s="43" t="str">
        <f>IFERROR(VLOOKUP(#REF!,#REF!,2,FALSE),"No")</f>
        <v>No</v>
      </c>
      <c r="J4453" s="139">
        <v>3</v>
      </c>
      <c r="K4453" s="148">
        <v>1022</v>
      </c>
      <c r="L4453" s="148"/>
      <c r="M4453" s="148"/>
      <c r="N4453" s="148"/>
      <c r="O4453" s="148"/>
      <c r="P4453" s="148"/>
      <c r="Q4453" s="148"/>
      <c r="R4453" s="148"/>
      <c r="S4453" s="148"/>
      <c r="T4453" s="148"/>
      <c r="U4453" s="148"/>
      <c r="V4453" s="148"/>
      <c r="W4453" s="148"/>
      <c r="X4453" s="139">
        <v>4</v>
      </c>
      <c r="Y4453" s="148">
        <v>127</v>
      </c>
      <c r="Z4453" s="148"/>
      <c r="AA4453" s="148"/>
      <c r="AB4453" s="148"/>
      <c r="AC4453" s="148"/>
      <c r="AD4453" s="148"/>
      <c r="AE4453" s="148"/>
      <c r="AF4453" s="148"/>
      <c r="AG4453" s="148"/>
      <c r="AH4453" s="148"/>
      <c r="AI4453" s="148"/>
      <c r="AJ4453" s="148"/>
      <c r="AK4453" s="148"/>
      <c r="AL4453" s="139">
        <v>0</v>
      </c>
      <c r="AM4453" s="139">
        <v>0</v>
      </c>
      <c r="AN4453" s="148">
        <f t="shared" si="622"/>
        <v>127</v>
      </c>
      <c r="AO4453" s="148">
        <f t="shared" si="623"/>
        <v>1022</v>
      </c>
      <c r="AP4453" s="148">
        <v>1</v>
      </c>
      <c r="AQ4453" s="140">
        <v>2</v>
      </c>
      <c r="AS4453" s="42">
        <f t="shared" si="624"/>
        <v>74589.114343339854</v>
      </c>
      <c r="AT4453" s="101">
        <f t="shared" si="625"/>
        <v>0</v>
      </c>
      <c r="AU4453" s="42">
        <f t="shared" si="626"/>
        <v>74589.114343339854</v>
      </c>
      <c r="AV4453" s="42">
        <f t="shared" si="627"/>
        <v>2519.7410693136012</v>
      </c>
      <c r="AW4453" s="102">
        <f t="shared" si="628"/>
        <v>10791.333333333334</v>
      </c>
      <c r="AX4453" s="43">
        <f t="shared" si="621"/>
        <v>3</v>
      </c>
      <c r="AY4453" s="43" t="str">
        <f t="shared" si="629"/>
        <v>UTTSS</v>
      </c>
    </row>
    <row r="4454" spans="1:51" hidden="1" x14ac:dyDescent="0.2">
      <c r="A4454" s="38">
        <v>4447</v>
      </c>
      <c r="B4454" t="s">
        <v>362</v>
      </c>
      <c r="C4454" t="s">
        <v>289</v>
      </c>
      <c r="D4454">
        <v>320</v>
      </c>
      <c r="E4454" t="s">
        <v>1842</v>
      </c>
      <c r="F4454">
        <v>0.25</v>
      </c>
      <c r="G4454" t="str">
        <f>LOOKUP(F4454,{0,6,45},{"F","L","H"})</f>
        <v>F</v>
      </c>
      <c r="H4454" t="s">
        <v>5242</v>
      </c>
      <c r="I4454" s="43" t="str">
        <f>IFERROR(VLOOKUP(#REF!,#REF!,2,FALSE),"No")</f>
        <v>No</v>
      </c>
      <c r="J4454" s="139">
        <v>0.5</v>
      </c>
      <c r="K4454" s="148">
        <v>36</v>
      </c>
      <c r="L4454" s="148"/>
      <c r="M4454" s="148"/>
      <c r="N4454" s="148"/>
      <c r="O4454" s="148"/>
      <c r="P4454" s="148"/>
      <c r="Q4454" s="148"/>
      <c r="R4454" s="148"/>
      <c r="S4454" s="148"/>
      <c r="T4454" s="148"/>
      <c r="U4454" s="148"/>
      <c r="V4454" s="148"/>
      <c r="W4454" s="148"/>
      <c r="X4454" s="139">
        <v>2</v>
      </c>
      <c r="Y4454" s="148">
        <v>1000</v>
      </c>
      <c r="Z4454" s="148"/>
      <c r="AA4454" s="148"/>
      <c r="AB4454" s="148"/>
      <c r="AC4454" s="148"/>
      <c r="AD4454" s="148"/>
      <c r="AE4454" s="148"/>
      <c r="AF4454" s="148"/>
      <c r="AG4454" s="148"/>
      <c r="AH4454" s="148"/>
      <c r="AI4454" s="148"/>
      <c r="AJ4454" s="148"/>
      <c r="AK4454" s="148"/>
      <c r="AL4454" s="139">
        <v>0</v>
      </c>
      <c r="AM4454" s="139">
        <v>0</v>
      </c>
      <c r="AN4454" s="148">
        <f t="shared" si="622"/>
        <v>1000</v>
      </c>
      <c r="AO4454" s="148">
        <f t="shared" si="623"/>
        <v>36</v>
      </c>
      <c r="AP4454" s="148">
        <v>8</v>
      </c>
      <c r="AQ4454" s="140">
        <v>8</v>
      </c>
      <c r="AS4454" s="42">
        <f t="shared" si="624"/>
        <v>2462.5252019180384</v>
      </c>
      <c r="AT4454" s="101">
        <f t="shared" si="625"/>
        <v>0</v>
      </c>
      <c r="AU4454" s="42">
        <f t="shared" si="626"/>
        <v>2462.5252019180384</v>
      </c>
      <c r="AV4454" s="42">
        <f t="shared" si="627"/>
        <v>4063.870215184254</v>
      </c>
      <c r="AW4454" s="102">
        <f t="shared" si="628"/>
        <v>431</v>
      </c>
      <c r="AX4454" s="43">
        <f t="shared" si="621"/>
        <v>0.5</v>
      </c>
      <c r="AY4454" s="43" t="str">
        <f t="shared" si="629"/>
        <v>UTGS</v>
      </c>
    </row>
    <row r="4455" spans="1:51" hidden="1" x14ac:dyDescent="0.2">
      <c r="A4455" s="38">
        <v>4448</v>
      </c>
      <c r="B4455" t="s">
        <v>5806</v>
      </c>
      <c r="C4455" t="s">
        <v>5746</v>
      </c>
      <c r="D4455">
        <v>21100</v>
      </c>
      <c r="E4455" t="s">
        <v>197</v>
      </c>
      <c r="F4455">
        <v>5</v>
      </c>
      <c r="G4455" t="str">
        <f>LOOKUP(F4455,{0,6,45},{"F","L","H"})</f>
        <v>F</v>
      </c>
      <c r="H4455" t="s">
        <v>1654</v>
      </c>
      <c r="I4455" s="43" t="str">
        <f>IFERROR(VLOOKUP(#REF!,#REF!,2,FALSE),"No")</f>
        <v>No</v>
      </c>
      <c r="J4455" s="139">
        <v>4</v>
      </c>
      <c r="K4455" s="148">
        <v>947</v>
      </c>
      <c r="L4455" s="148"/>
      <c r="M4455" s="148"/>
      <c r="N4455" s="148"/>
      <c r="O4455" s="148"/>
      <c r="P4455" s="148"/>
      <c r="Q4455" s="148"/>
      <c r="R4455" s="148"/>
      <c r="S4455" s="148"/>
      <c r="T4455" s="148"/>
      <c r="U4455" s="148"/>
      <c r="V4455" s="148"/>
      <c r="W4455" s="148"/>
      <c r="X4455" s="139">
        <v>4</v>
      </c>
      <c r="Y4455" s="148">
        <v>244.08</v>
      </c>
      <c r="Z4455" s="148"/>
      <c r="AA4455" s="148"/>
      <c r="AB4455" s="148"/>
      <c r="AC4455" s="148"/>
      <c r="AD4455" s="148"/>
      <c r="AE4455" s="148"/>
      <c r="AF4455" s="148"/>
      <c r="AG4455" s="148"/>
      <c r="AH4455" s="148"/>
      <c r="AI4455" s="148"/>
      <c r="AJ4455" s="148"/>
      <c r="AK4455" s="148"/>
      <c r="AL4455" s="139">
        <v>0</v>
      </c>
      <c r="AM4455" s="139">
        <v>0</v>
      </c>
      <c r="AN4455" s="148">
        <f t="shared" si="622"/>
        <v>244.08</v>
      </c>
      <c r="AO4455" s="148">
        <f t="shared" si="623"/>
        <v>947</v>
      </c>
      <c r="AP4455" s="148">
        <v>2</v>
      </c>
      <c r="AQ4455" s="140">
        <v>9</v>
      </c>
      <c r="AS4455" s="42">
        <f t="shared" si="624"/>
        <v>72486.6735060106</v>
      </c>
      <c r="AT4455" s="101">
        <f t="shared" si="625"/>
        <v>0</v>
      </c>
      <c r="AU4455" s="42">
        <f t="shared" si="626"/>
        <v>72486.6735060106</v>
      </c>
      <c r="AV4455" s="42">
        <f t="shared" si="627"/>
        <v>1076.1476818863759</v>
      </c>
      <c r="AW4455" s="102">
        <f t="shared" si="628"/>
        <v>18747.149999999998</v>
      </c>
      <c r="AX4455" s="43">
        <f t="shared" si="621"/>
        <v>4</v>
      </c>
      <c r="AY4455" s="43" t="str">
        <f t="shared" si="629"/>
        <v>UTTSS</v>
      </c>
    </row>
    <row r="4456" spans="1:51" hidden="1" x14ac:dyDescent="0.2">
      <c r="A4456" s="38">
        <v>4449</v>
      </c>
      <c r="B4456" t="s">
        <v>5806</v>
      </c>
      <c r="C4456" t="s">
        <v>5745</v>
      </c>
      <c r="D4456">
        <v>9200</v>
      </c>
      <c r="E4456" t="s">
        <v>212</v>
      </c>
      <c r="F4456">
        <v>5</v>
      </c>
      <c r="G4456" t="str">
        <f>LOOKUP(F4456,{0,6,45},{"F","L","H"})</f>
        <v>F</v>
      </c>
      <c r="H4456" t="s">
        <v>1199</v>
      </c>
      <c r="I4456" s="43" t="str">
        <f>IFERROR(VLOOKUP(#REF!,#REF!,2,FALSE),"No")</f>
        <v>No</v>
      </c>
      <c r="J4456" s="139">
        <v>3</v>
      </c>
      <c r="K4456" s="148">
        <v>861</v>
      </c>
      <c r="L4456" s="148">
        <v>4</v>
      </c>
      <c r="M4456" s="148">
        <v>61</v>
      </c>
      <c r="N4456" s="148"/>
      <c r="O4456" s="148"/>
      <c r="P4456" s="148"/>
      <c r="Q4456" s="148"/>
      <c r="R4456" s="148"/>
      <c r="S4456" s="148"/>
      <c r="T4456" s="148"/>
      <c r="U4456" s="148"/>
      <c r="V4456" s="148"/>
      <c r="W4456" s="148"/>
      <c r="X4456" s="139">
        <v>4</v>
      </c>
      <c r="Y4456" s="148">
        <v>1000</v>
      </c>
      <c r="Z4456" s="148"/>
      <c r="AA4456" s="148"/>
      <c r="AB4456" s="148"/>
      <c r="AC4456" s="148"/>
      <c r="AD4456" s="148"/>
      <c r="AE4456" s="148"/>
      <c r="AF4456" s="148"/>
      <c r="AG4456" s="148"/>
      <c r="AH4456" s="148"/>
      <c r="AI4456" s="148"/>
      <c r="AJ4456" s="148"/>
      <c r="AK4456" s="148"/>
      <c r="AL4456" s="139">
        <v>0</v>
      </c>
      <c r="AM4456" s="139">
        <v>0</v>
      </c>
      <c r="AN4456" s="148">
        <f t="shared" si="622"/>
        <v>1000</v>
      </c>
      <c r="AO4456" s="148">
        <f t="shared" si="623"/>
        <v>922</v>
      </c>
      <c r="AP4456" s="148">
        <v>2</v>
      </c>
      <c r="AQ4456" s="140">
        <v>2</v>
      </c>
      <c r="AS4456" s="42">
        <f t="shared" si="624"/>
        <v>67507.926560234191</v>
      </c>
      <c r="AT4456" s="101">
        <f t="shared" si="625"/>
        <v>0</v>
      </c>
      <c r="AU4456" s="42">
        <f t="shared" si="626"/>
        <v>67507.926560234191</v>
      </c>
      <c r="AV4456" s="42">
        <f t="shared" si="627"/>
        <v>19840.480860737018</v>
      </c>
      <c r="AW4456" s="102">
        <f t="shared" si="628"/>
        <v>5118</v>
      </c>
      <c r="AX4456" s="43">
        <f t="shared" si="621"/>
        <v>3</v>
      </c>
      <c r="AY4456" s="43" t="str">
        <f t="shared" si="629"/>
        <v>UTTSM</v>
      </c>
    </row>
    <row r="4457" spans="1:51" hidden="1" x14ac:dyDescent="0.2">
      <c r="A4457" s="38">
        <v>4450</v>
      </c>
      <c r="B4457" t="s">
        <v>5806</v>
      </c>
      <c r="C4457" t="s">
        <v>5746</v>
      </c>
      <c r="D4457">
        <v>21100</v>
      </c>
      <c r="E4457" t="s">
        <v>197</v>
      </c>
      <c r="F4457">
        <v>5</v>
      </c>
      <c r="G4457" t="str">
        <f>LOOKUP(F4457,{0,6,45},{"F","L","H"})</f>
        <v>F</v>
      </c>
      <c r="H4457" t="s">
        <v>1677</v>
      </c>
      <c r="I4457" s="43" t="str">
        <f>IFERROR(VLOOKUP(#REF!,#REF!,2,FALSE),"No")</f>
        <v>No</v>
      </c>
      <c r="J4457" s="139">
        <v>3</v>
      </c>
      <c r="K4457" s="148">
        <v>731</v>
      </c>
      <c r="L4457" s="148">
        <v>4</v>
      </c>
      <c r="M4457" s="148">
        <v>1</v>
      </c>
      <c r="N4457" s="148">
        <v>6</v>
      </c>
      <c r="O4457" s="148">
        <v>1</v>
      </c>
      <c r="P4457" s="148"/>
      <c r="Q4457" s="148"/>
      <c r="R4457" s="148"/>
      <c r="S4457" s="148"/>
      <c r="T4457" s="148"/>
      <c r="U4457" s="148"/>
      <c r="V4457" s="148"/>
      <c r="W4457" s="148"/>
      <c r="X4457" s="139">
        <v>6</v>
      </c>
      <c r="Y4457" s="148">
        <v>1000</v>
      </c>
      <c r="Z4457" s="148"/>
      <c r="AA4457" s="148"/>
      <c r="AB4457" s="148"/>
      <c r="AC4457" s="148"/>
      <c r="AD4457" s="148"/>
      <c r="AE4457" s="148"/>
      <c r="AF4457" s="148"/>
      <c r="AG4457" s="148"/>
      <c r="AH4457" s="148"/>
      <c r="AI4457" s="148"/>
      <c r="AJ4457" s="148"/>
      <c r="AK4457" s="148"/>
      <c r="AL4457" s="139">
        <v>0</v>
      </c>
      <c r="AM4457" s="139">
        <v>0</v>
      </c>
      <c r="AN4457" s="148">
        <f t="shared" si="622"/>
        <v>1000</v>
      </c>
      <c r="AO4457" s="148">
        <f t="shared" si="623"/>
        <v>733</v>
      </c>
      <c r="AP4457" s="148">
        <v>2</v>
      </c>
      <c r="AQ4457" s="140">
        <v>2</v>
      </c>
      <c r="AS4457" s="42">
        <f t="shared" si="624"/>
        <v>53479.985772333435</v>
      </c>
      <c r="AT4457" s="101">
        <f t="shared" si="625"/>
        <v>0</v>
      </c>
      <c r="AU4457" s="42">
        <f t="shared" si="626"/>
        <v>53479.985772333435</v>
      </c>
      <c r="AV4457" s="42">
        <f t="shared" si="627"/>
        <v>30015.480860737021</v>
      </c>
      <c r="AW4457" s="102">
        <f t="shared" si="628"/>
        <v>18747.149999999998</v>
      </c>
      <c r="AX4457" s="43">
        <f t="shared" si="621"/>
        <v>3</v>
      </c>
      <c r="AY4457" s="43" t="str">
        <f t="shared" si="629"/>
        <v>UTTSS</v>
      </c>
    </row>
    <row r="4458" spans="1:51" hidden="1" x14ac:dyDescent="0.2">
      <c r="A4458" s="38">
        <v>4451</v>
      </c>
      <c r="B4458" t="s">
        <v>5806</v>
      </c>
      <c r="C4458" t="s">
        <v>5746</v>
      </c>
      <c r="D4458">
        <v>25600</v>
      </c>
      <c r="E4458" t="s">
        <v>219</v>
      </c>
      <c r="F4458">
        <v>2</v>
      </c>
      <c r="G4458" t="str">
        <f>LOOKUP(F4458,{0,6,45},{"F","L","H"})</f>
        <v>F</v>
      </c>
      <c r="H4458" t="s">
        <v>1685</v>
      </c>
      <c r="I4458" s="43" t="str">
        <f>IFERROR(VLOOKUP(#REF!,#REF!,2,FALSE),"No")</f>
        <v>No</v>
      </c>
      <c r="J4458" s="139">
        <v>3</v>
      </c>
      <c r="K4458" s="148">
        <v>850</v>
      </c>
      <c r="L4458" s="148"/>
      <c r="M4458" s="148"/>
      <c r="N4458" s="148"/>
      <c r="O4458" s="148"/>
      <c r="P4458" s="148"/>
      <c r="Q4458" s="148"/>
      <c r="R4458" s="148"/>
      <c r="S4458" s="148"/>
      <c r="T4458" s="148"/>
      <c r="U4458" s="148"/>
      <c r="V4458" s="148"/>
      <c r="W4458" s="148"/>
      <c r="X4458" s="139">
        <v>6</v>
      </c>
      <c r="Y4458" s="148">
        <v>695</v>
      </c>
      <c r="Z4458" s="148"/>
      <c r="AA4458" s="148"/>
      <c r="AB4458" s="148"/>
      <c r="AC4458" s="148"/>
      <c r="AD4458" s="148"/>
      <c r="AE4458" s="148"/>
      <c r="AF4458" s="148"/>
      <c r="AG4458" s="148"/>
      <c r="AH4458" s="148"/>
      <c r="AI4458" s="148"/>
      <c r="AJ4458" s="148"/>
      <c r="AK4458" s="148"/>
      <c r="AL4458" s="139">
        <v>0</v>
      </c>
      <c r="AM4458" s="139">
        <v>0</v>
      </c>
      <c r="AN4458" s="148">
        <f t="shared" si="622"/>
        <v>695</v>
      </c>
      <c r="AO4458" s="148">
        <f t="shared" si="623"/>
        <v>850</v>
      </c>
      <c r="AP4458" s="148">
        <v>1</v>
      </c>
      <c r="AQ4458" s="140">
        <v>1</v>
      </c>
      <c r="AS4458" s="42">
        <f t="shared" si="624"/>
        <v>62035.956156398111</v>
      </c>
      <c r="AT4458" s="101">
        <f t="shared" si="625"/>
        <v>0</v>
      </c>
      <c r="AU4458" s="42">
        <f t="shared" si="626"/>
        <v>62035.956156398111</v>
      </c>
      <c r="AV4458" s="42">
        <f t="shared" si="627"/>
        <v>41721.518396424457</v>
      </c>
      <c r="AW4458" s="102">
        <f t="shared" si="628"/>
        <v>22191.599999999999</v>
      </c>
      <c r="AX4458" s="43">
        <f t="shared" si="621"/>
        <v>3</v>
      </c>
      <c r="AY4458" s="43" t="str">
        <f t="shared" si="629"/>
        <v>UTTSS</v>
      </c>
    </row>
    <row r="4459" spans="1:51" hidden="1" x14ac:dyDescent="0.2">
      <c r="A4459" s="38">
        <v>4452</v>
      </c>
      <c r="B4459" t="s">
        <v>5806</v>
      </c>
      <c r="C4459" t="s">
        <v>292</v>
      </c>
      <c r="D4459">
        <v>14500</v>
      </c>
      <c r="E4459" t="s">
        <v>215</v>
      </c>
      <c r="F4459">
        <v>5</v>
      </c>
      <c r="G4459" t="str">
        <f>LOOKUP(F4459,{0,6,45},{"F","L","H"})</f>
        <v>F</v>
      </c>
      <c r="H4459" t="s">
        <v>1941</v>
      </c>
      <c r="I4459" s="43" t="str">
        <f>IFERROR(VLOOKUP(#REF!,#REF!,2,FALSE),"No")</f>
        <v>No</v>
      </c>
      <c r="J4459" s="139">
        <v>4</v>
      </c>
      <c r="K4459" s="148">
        <v>1010</v>
      </c>
      <c r="L4459" s="148"/>
      <c r="M4459" s="148"/>
      <c r="N4459" s="148"/>
      <c r="O4459" s="148"/>
      <c r="P4459" s="148"/>
      <c r="Q4459" s="148"/>
      <c r="R4459" s="148"/>
      <c r="S4459" s="148"/>
      <c r="T4459" s="148"/>
      <c r="U4459" s="148"/>
      <c r="V4459" s="148"/>
      <c r="W4459" s="148"/>
      <c r="X4459" s="139">
        <v>2</v>
      </c>
      <c r="Y4459" s="148">
        <v>157.57</v>
      </c>
      <c r="Z4459" s="149">
        <v>4</v>
      </c>
      <c r="AA4459" s="148">
        <v>620</v>
      </c>
      <c r="AB4459" s="148"/>
      <c r="AC4459" s="148"/>
      <c r="AD4459" s="148"/>
      <c r="AE4459" s="148"/>
      <c r="AF4459" s="148"/>
      <c r="AG4459" s="148"/>
      <c r="AH4459" s="148"/>
      <c r="AI4459" s="148"/>
      <c r="AJ4459" s="148"/>
      <c r="AK4459" s="148"/>
      <c r="AL4459" s="139">
        <v>0</v>
      </c>
      <c r="AM4459" s="139">
        <v>0</v>
      </c>
      <c r="AN4459" s="148">
        <f t="shared" si="622"/>
        <v>777.56999999999994</v>
      </c>
      <c r="AO4459" s="148">
        <f t="shared" si="623"/>
        <v>1010</v>
      </c>
      <c r="AP4459" s="148">
        <v>2</v>
      </c>
      <c r="AQ4459" s="140">
        <v>2</v>
      </c>
      <c r="AS4459" s="42">
        <f t="shared" si="624"/>
        <v>77308.912609367166</v>
      </c>
      <c r="AT4459" s="101">
        <f t="shared" si="625"/>
        <v>0</v>
      </c>
      <c r="AU4459" s="42">
        <f t="shared" si="626"/>
        <v>77308.912609367166</v>
      </c>
      <c r="AV4459" s="42">
        <f t="shared" si="627"/>
        <v>14862.474252883283</v>
      </c>
      <c r="AW4459" s="102">
        <f t="shared" si="628"/>
        <v>10791.333333333334</v>
      </c>
      <c r="AX4459" s="43">
        <f t="shared" si="621"/>
        <v>4</v>
      </c>
      <c r="AY4459" s="43" t="str">
        <f t="shared" si="629"/>
        <v>UTFS</v>
      </c>
    </row>
    <row r="4460" spans="1:51" hidden="1" x14ac:dyDescent="0.2">
      <c r="A4460" s="38">
        <v>4453</v>
      </c>
      <c r="B4460" t="s">
        <v>5806</v>
      </c>
      <c r="C4460" t="s">
        <v>292</v>
      </c>
      <c r="D4460">
        <v>9219</v>
      </c>
      <c r="E4460" t="s">
        <v>290</v>
      </c>
      <c r="F4460">
        <v>5</v>
      </c>
      <c r="G4460" t="str">
        <f>LOOKUP(F4460,{0,6,45},{"F","L","H"})</f>
        <v>F</v>
      </c>
      <c r="H4460" t="s">
        <v>2081</v>
      </c>
      <c r="I4460" s="43" t="str">
        <f>IFERROR(VLOOKUP(#REF!,#REF!,2,FALSE),"No")</f>
        <v>No</v>
      </c>
      <c r="J4460" s="139">
        <v>4</v>
      </c>
      <c r="K4460" s="148">
        <v>851</v>
      </c>
      <c r="L4460" s="148"/>
      <c r="M4460" s="148"/>
      <c r="N4460" s="148"/>
      <c r="O4460" s="148"/>
      <c r="P4460" s="148"/>
      <c r="Q4460" s="148"/>
      <c r="R4460" s="148"/>
      <c r="S4460" s="148"/>
      <c r="T4460" s="148"/>
      <c r="U4460" s="148"/>
      <c r="V4460" s="148"/>
      <c r="W4460" s="148"/>
      <c r="X4460" s="139">
        <v>4</v>
      </c>
      <c r="Y4460" s="148">
        <v>1000</v>
      </c>
      <c r="Z4460" s="148"/>
      <c r="AA4460" s="148"/>
      <c r="AB4460" s="148"/>
      <c r="AC4460" s="148"/>
      <c r="AD4460" s="148"/>
      <c r="AE4460" s="148"/>
      <c r="AF4460" s="148"/>
      <c r="AG4460" s="148"/>
      <c r="AH4460" s="148"/>
      <c r="AI4460" s="148"/>
      <c r="AJ4460" s="148"/>
      <c r="AK4460" s="148"/>
      <c r="AL4460" s="139">
        <v>0</v>
      </c>
      <c r="AM4460" s="139">
        <v>0</v>
      </c>
      <c r="AN4460" s="148">
        <f t="shared" si="622"/>
        <v>1000</v>
      </c>
      <c r="AO4460" s="148">
        <f t="shared" si="623"/>
        <v>851</v>
      </c>
      <c r="AP4460" s="148">
        <v>2</v>
      </c>
      <c r="AQ4460" s="140">
        <v>2</v>
      </c>
      <c r="AS4460" s="42">
        <f t="shared" si="624"/>
        <v>65138.499634229171</v>
      </c>
      <c r="AT4460" s="101">
        <f t="shared" si="625"/>
        <v>0</v>
      </c>
      <c r="AU4460" s="42">
        <f t="shared" si="626"/>
        <v>65138.499634229171</v>
      </c>
      <c r="AV4460" s="42">
        <f t="shared" si="627"/>
        <v>19840.480860737018</v>
      </c>
      <c r="AW4460" s="102">
        <f t="shared" si="628"/>
        <v>5118</v>
      </c>
      <c r="AX4460" s="43">
        <f t="shared" si="621"/>
        <v>4</v>
      </c>
      <c r="AY4460" s="43" t="str">
        <f t="shared" si="629"/>
        <v>UTFS</v>
      </c>
    </row>
    <row r="4461" spans="1:51" hidden="1" x14ac:dyDescent="0.2">
      <c r="A4461" s="38">
        <v>4454</v>
      </c>
      <c r="B4461" t="s">
        <v>5806</v>
      </c>
      <c r="C4461" t="s">
        <v>5746</v>
      </c>
      <c r="D4461">
        <v>17800</v>
      </c>
      <c r="E4461" t="s">
        <v>220</v>
      </c>
      <c r="F4461">
        <v>2</v>
      </c>
      <c r="G4461" t="str">
        <f>LOOKUP(F4461,{0,6,45},{"F","L","H"})</f>
        <v>F</v>
      </c>
      <c r="H4461" t="s">
        <v>1690</v>
      </c>
      <c r="I4461" s="43" t="str">
        <f>IFERROR(VLOOKUP(#REF!,#REF!,2,FALSE),"No")</f>
        <v>No</v>
      </c>
      <c r="J4461" s="149">
        <v>3</v>
      </c>
      <c r="K4461" s="148">
        <v>673</v>
      </c>
      <c r="L4461" s="148"/>
      <c r="M4461" s="148"/>
      <c r="N4461" s="148"/>
      <c r="O4461" s="148"/>
      <c r="P4461" s="148"/>
      <c r="Q4461" s="148"/>
      <c r="R4461" s="148"/>
      <c r="S4461" s="148"/>
      <c r="T4461" s="148"/>
      <c r="U4461" s="148"/>
      <c r="V4461" s="148"/>
      <c r="W4461" s="148"/>
      <c r="X4461" s="139">
        <v>6</v>
      </c>
      <c r="Y4461" s="148">
        <v>1000</v>
      </c>
      <c r="Z4461" s="149"/>
      <c r="AA4461" s="148"/>
      <c r="AB4461" s="148"/>
      <c r="AC4461" s="148"/>
      <c r="AD4461" s="148"/>
      <c r="AE4461" s="148"/>
      <c r="AF4461" s="148"/>
      <c r="AG4461" s="148"/>
      <c r="AH4461" s="148"/>
      <c r="AI4461" s="148"/>
      <c r="AJ4461" s="148"/>
      <c r="AK4461" s="148"/>
      <c r="AL4461" s="139">
        <v>0</v>
      </c>
      <c r="AM4461" s="139">
        <v>0</v>
      </c>
      <c r="AN4461" s="148">
        <f t="shared" si="622"/>
        <v>1000</v>
      </c>
      <c r="AO4461" s="148">
        <f t="shared" si="623"/>
        <v>673</v>
      </c>
      <c r="AP4461" s="148">
        <v>2</v>
      </c>
      <c r="AQ4461" s="140">
        <v>2</v>
      </c>
      <c r="AS4461" s="42">
        <f t="shared" si="624"/>
        <v>49117.880580301091</v>
      </c>
      <c r="AT4461" s="101">
        <f t="shared" si="625"/>
        <v>0</v>
      </c>
      <c r="AU4461" s="42">
        <f t="shared" si="626"/>
        <v>49117.880580301091</v>
      </c>
      <c r="AV4461" s="42">
        <f t="shared" si="627"/>
        <v>30015.480860737021</v>
      </c>
      <c r="AW4461" s="102">
        <f t="shared" si="628"/>
        <v>15242</v>
      </c>
      <c r="AX4461" s="43">
        <f t="shared" si="621"/>
        <v>3</v>
      </c>
      <c r="AY4461" s="43" t="str">
        <f t="shared" si="629"/>
        <v>UTTSS</v>
      </c>
    </row>
    <row r="4462" spans="1:51" hidden="1" x14ac:dyDescent="0.2">
      <c r="A4462" s="38">
        <v>4455</v>
      </c>
      <c r="B4462" t="s">
        <v>5806</v>
      </c>
      <c r="C4462" t="s">
        <v>5746</v>
      </c>
      <c r="D4462">
        <v>21100</v>
      </c>
      <c r="E4462" t="s">
        <v>197</v>
      </c>
      <c r="F4462">
        <v>5</v>
      </c>
      <c r="G4462" t="str">
        <f>LOOKUP(F4462,{0,6,45},{"F","L","H"})</f>
        <v>F</v>
      </c>
      <c r="H4462" t="s">
        <v>948</v>
      </c>
      <c r="I4462" s="43" t="str">
        <f>IFERROR(VLOOKUP(#REF!,#REF!,2,FALSE),"No")</f>
        <v>No</v>
      </c>
      <c r="J4462" s="139">
        <v>3</v>
      </c>
      <c r="K4462" s="148">
        <v>460</v>
      </c>
      <c r="L4462" s="148"/>
      <c r="M4462" s="148"/>
      <c r="N4462" s="148"/>
      <c r="O4462" s="148"/>
      <c r="P4462" s="148"/>
      <c r="Q4462" s="148"/>
      <c r="R4462" s="148"/>
      <c r="S4462" s="148"/>
      <c r="T4462" s="148"/>
      <c r="U4462" s="148"/>
      <c r="V4462" s="148"/>
      <c r="W4462" s="148"/>
      <c r="X4462" s="139">
        <v>2</v>
      </c>
      <c r="Y4462" s="148">
        <v>204.1</v>
      </c>
      <c r="Z4462" s="148">
        <v>3</v>
      </c>
      <c r="AA4462" s="148">
        <v>6</v>
      </c>
      <c r="AB4462" s="148">
        <v>4</v>
      </c>
      <c r="AC4462" s="148">
        <v>451.06</v>
      </c>
      <c r="AD4462" s="148"/>
      <c r="AE4462" s="148"/>
      <c r="AF4462" s="148"/>
      <c r="AG4462" s="148"/>
      <c r="AH4462" s="148"/>
      <c r="AI4462" s="148"/>
      <c r="AJ4462" s="148"/>
      <c r="AK4462" s="148"/>
      <c r="AL4462" s="139">
        <v>0</v>
      </c>
      <c r="AM4462" s="139">
        <v>0</v>
      </c>
      <c r="AN4462" s="148">
        <f t="shared" si="622"/>
        <v>661.16</v>
      </c>
      <c r="AO4462" s="148">
        <f t="shared" si="623"/>
        <v>460</v>
      </c>
      <c r="AP4462" s="148">
        <v>1</v>
      </c>
      <c r="AQ4462" s="140">
        <v>1</v>
      </c>
      <c r="AS4462" s="42">
        <f t="shared" si="624"/>
        <v>33572.39980228604</v>
      </c>
      <c r="AT4462" s="101">
        <f t="shared" si="625"/>
        <v>0</v>
      </c>
      <c r="AU4462" s="42">
        <f t="shared" si="626"/>
        <v>33572.39980228604</v>
      </c>
      <c r="AV4462" s="42">
        <f t="shared" si="627"/>
        <v>24652.967651769774</v>
      </c>
      <c r="AW4462" s="102">
        <f t="shared" si="628"/>
        <v>18747.149999999998</v>
      </c>
      <c r="AX4462" s="43">
        <f t="shared" si="621"/>
        <v>3</v>
      </c>
      <c r="AY4462" s="43" t="str">
        <f t="shared" si="629"/>
        <v>UTTSS</v>
      </c>
    </row>
    <row r="4463" spans="1:51" hidden="1" x14ac:dyDescent="0.2">
      <c r="A4463" s="38">
        <v>4456</v>
      </c>
      <c r="B4463" t="s">
        <v>5806</v>
      </c>
      <c r="C4463" t="s">
        <v>289</v>
      </c>
      <c r="D4463">
        <v>21100</v>
      </c>
      <c r="E4463" t="s">
        <v>197</v>
      </c>
      <c r="F4463">
        <v>5</v>
      </c>
      <c r="G4463" t="str">
        <f>LOOKUP(F4463,{0,6,45},{"F","L","H"})</f>
        <v>F</v>
      </c>
      <c r="H4463" t="s">
        <v>1721</v>
      </c>
      <c r="I4463" s="43" t="str">
        <f>IFERROR(VLOOKUP(#REF!,#REF!,2,FALSE),"No")</f>
        <v>No</v>
      </c>
      <c r="J4463" s="139">
        <v>4</v>
      </c>
      <c r="K4463" s="148">
        <v>707</v>
      </c>
      <c r="L4463" s="148"/>
      <c r="M4463" s="148"/>
      <c r="N4463" s="148"/>
      <c r="O4463" s="148"/>
      <c r="P4463" s="148"/>
      <c r="Q4463" s="148"/>
      <c r="R4463" s="148"/>
      <c r="S4463" s="148"/>
      <c r="T4463" s="148"/>
      <c r="U4463" s="148"/>
      <c r="V4463" s="148"/>
      <c r="W4463" s="148"/>
      <c r="X4463" s="139">
        <v>4</v>
      </c>
      <c r="Y4463" s="148">
        <v>660.45</v>
      </c>
      <c r="Z4463" s="149"/>
      <c r="AA4463" s="148"/>
      <c r="AB4463" s="148"/>
      <c r="AC4463" s="148"/>
      <c r="AD4463" s="148"/>
      <c r="AE4463" s="148"/>
      <c r="AF4463" s="148"/>
      <c r="AG4463" s="148"/>
      <c r="AH4463" s="148"/>
      <c r="AI4463" s="148"/>
      <c r="AJ4463" s="148"/>
      <c r="AK4463" s="148"/>
      <c r="AL4463" s="139">
        <v>0</v>
      </c>
      <c r="AM4463" s="139">
        <v>0</v>
      </c>
      <c r="AN4463" s="148">
        <f t="shared" si="622"/>
        <v>660.45</v>
      </c>
      <c r="AO4463" s="148">
        <f t="shared" si="623"/>
        <v>707</v>
      </c>
      <c r="AP4463" s="148">
        <v>1</v>
      </c>
      <c r="AQ4463" s="140">
        <v>1</v>
      </c>
      <c r="AS4463" s="42">
        <f t="shared" si="624"/>
        <v>54116.238826557019</v>
      </c>
      <c r="AT4463" s="101">
        <f t="shared" si="625"/>
        <v>0</v>
      </c>
      <c r="AU4463" s="42">
        <f t="shared" si="626"/>
        <v>54116.238826557019</v>
      </c>
      <c r="AV4463" s="42">
        <f t="shared" si="627"/>
        <v>26207.29116894753</v>
      </c>
      <c r="AW4463" s="102">
        <f t="shared" si="628"/>
        <v>18747.149999999998</v>
      </c>
      <c r="AX4463" s="43">
        <f t="shared" si="621"/>
        <v>4</v>
      </c>
      <c r="AY4463" s="43" t="str">
        <f t="shared" si="629"/>
        <v>UTGS</v>
      </c>
    </row>
    <row r="4464" spans="1:51" hidden="1" x14ac:dyDescent="0.2">
      <c r="A4464" s="38">
        <v>4457</v>
      </c>
      <c r="B4464" t="s">
        <v>5806</v>
      </c>
      <c r="C4464" t="s">
        <v>5746</v>
      </c>
      <c r="D4464">
        <v>3300</v>
      </c>
      <c r="E4464" t="s">
        <v>207</v>
      </c>
      <c r="F4464">
        <v>2</v>
      </c>
      <c r="G4464" t="str">
        <f>LOOKUP(F4464,{0,6,45},{"F","L","H"})</f>
        <v>F</v>
      </c>
      <c r="H4464" t="s">
        <v>5481</v>
      </c>
      <c r="I4464" s="43" t="str">
        <f>IFERROR(VLOOKUP(#REF!,#REF!,2,FALSE),"No")</f>
        <v>No</v>
      </c>
      <c r="J4464" s="139">
        <v>1.25</v>
      </c>
      <c r="K4464" s="148">
        <v>867</v>
      </c>
      <c r="L4464" s="148"/>
      <c r="M4464" s="148"/>
      <c r="N4464" s="148"/>
      <c r="O4464" s="148"/>
      <c r="P4464" s="148"/>
      <c r="Q4464" s="148"/>
      <c r="R4464" s="148"/>
      <c r="S4464" s="148"/>
      <c r="T4464" s="148"/>
      <c r="U4464" s="148"/>
      <c r="V4464" s="148"/>
      <c r="W4464" s="148"/>
      <c r="X4464" s="139">
        <v>4</v>
      </c>
      <c r="Y4464" s="148">
        <v>800.96</v>
      </c>
      <c r="Z4464" s="148"/>
      <c r="AA4464" s="148"/>
      <c r="AB4464" s="148"/>
      <c r="AC4464" s="148"/>
      <c r="AD4464" s="148"/>
      <c r="AE4464" s="148"/>
      <c r="AF4464" s="148"/>
      <c r="AG4464" s="148"/>
      <c r="AH4464" s="148"/>
      <c r="AI4464" s="148"/>
      <c r="AJ4464" s="148"/>
      <c r="AK4464" s="148"/>
      <c r="AL4464" s="139">
        <v>0</v>
      </c>
      <c r="AM4464" s="139">
        <v>0</v>
      </c>
      <c r="AN4464" s="148">
        <f t="shared" si="622"/>
        <v>800.96</v>
      </c>
      <c r="AO4464" s="148">
        <f t="shared" si="623"/>
        <v>867</v>
      </c>
      <c r="AP4464" s="148">
        <v>2</v>
      </c>
      <c r="AQ4464" s="140">
        <v>2</v>
      </c>
      <c r="AS4464" s="42">
        <f t="shared" si="624"/>
        <v>64603.185279526078</v>
      </c>
      <c r="AT4464" s="101">
        <f t="shared" si="625"/>
        <v>0</v>
      </c>
      <c r="AU4464" s="42">
        <f t="shared" si="626"/>
        <v>64603.185279526078</v>
      </c>
      <c r="AV4464" s="42">
        <f t="shared" si="627"/>
        <v>15891.431550215922</v>
      </c>
      <c r="AW4464" s="102">
        <f t="shared" si="628"/>
        <v>2145.6666666666665</v>
      </c>
      <c r="AX4464" s="43">
        <f t="shared" si="621"/>
        <v>1.25</v>
      </c>
      <c r="AY4464" s="43" t="str">
        <f t="shared" si="629"/>
        <v>UTTSS</v>
      </c>
    </row>
    <row r="4465" spans="1:51" hidden="1" x14ac:dyDescent="0.2">
      <c r="A4465" s="38">
        <v>4458</v>
      </c>
      <c r="B4465" t="s">
        <v>5806</v>
      </c>
      <c r="C4465" t="s">
        <v>5746</v>
      </c>
      <c r="D4465">
        <v>11750</v>
      </c>
      <c r="E4465" t="s">
        <v>215</v>
      </c>
      <c r="F4465">
        <v>2</v>
      </c>
      <c r="G4465" t="str">
        <f>LOOKUP(F4465,{0,6,45},{"F","L","H"})</f>
        <v>F</v>
      </c>
      <c r="H4465" t="s">
        <v>1723</v>
      </c>
      <c r="I4465" s="43" t="str">
        <f>IFERROR(VLOOKUP(#REF!,#REF!,2,FALSE),"No")</f>
        <v>No</v>
      </c>
      <c r="J4465" s="139">
        <v>3</v>
      </c>
      <c r="K4465" s="148">
        <v>891</v>
      </c>
      <c r="L4465" s="148"/>
      <c r="M4465" s="148"/>
      <c r="N4465" s="148"/>
      <c r="O4465" s="148"/>
      <c r="P4465" s="148"/>
      <c r="Q4465" s="148"/>
      <c r="R4465" s="148"/>
      <c r="S4465" s="148"/>
      <c r="T4465" s="148"/>
      <c r="U4465" s="148"/>
      <c r="V4465" s="148"/>
      <c r="W4465" s="148"/>
      <c r="X4465" s="139">
        <v>4</v>
      </c>
      <c r="Y4465" s="148">
        <v>1000</v>
      </c>
      <c r="Z4465" s="148"/>
      <c r="AA4465" s="148"/>
      <c r="AB4465" s="148"/>
      <c r="AC4465" s="148"/>
      <c r="AD4465" s="148"/>
      <c r="AE4465" s="148"/>
      <c r="AF4465" s="148"/>
      <c r="AG4465" s="148"/>
      <c r="AH4465" s="148"/>
      <c r="AI4465" s="148"/>
      <c r="AJ4465" s="148"/>
      <c r="AK4465" s="148"/>
      <c r="AL4465" s="139">
        <v>0</v>
      </c>
      <c r="AM4465" s="139">
        <v>0</v>
      </c>
      <c r="AN4465" s="148">
        <f t="shared" si="622"/>
        <v>1000</v>
      </c>
      <c r="AO4465" s="148">
        <f t="shared" si="623"/>
        <v>891</v>
      </c>
      <c r="AP4465" s="148">
        <v>2</v>
      </c>
      <c r="AQ4465" s="140">
        <v>2</v>
      </c>
      <c r="AS4465" s="42">
        <f t="shared" si="624"/>
        <v>65028.278747471435</v>
      </c>
      <c r="AT4465" s="101">
        <f t="shared" si="625"/>
        <v>0</v>
      </c>
      <c r="AU4465" s="42">
        <f t="shared" si="626"/>
        <v>65028.278747471435</v>
      </c>
      <c r="AV4465" s="42">
        <f t="shared" si="627"/>
        <v>19840.480860737018</v>
      </c>
      <c r="AW4465" s="102">
        <f t="shared" si="628"/>
        <v>10791.333333333334</v>
      </c>
      <c r="AX4465" s="43">
        <f t="shared" si="621"/>
        <v>3</v>
      </c>
      <c r="AY4465" s="43" t="str">
        <f t="shared" si="629"/>
        <v>UTTSS</v>
      </c>
    </row>
    <row r="4466" spans="1:51" hidden="1" x14ac:dyDescent="0.2">
      <c r="A4466" s="38">
        <v>4459</v>
      </c>
      <c r="B4466" t="s">
        <v>5806</v>
      </c>
      <c r="C4466" t="s">
        <v>5746</v>
      </c>
      <c r="D4466">
        <v>14487</v>
      </c>
      <c r="E4466" t="s">
        <v>291</v>
      </c>
      <c r="F4466">
        <v>5</v>
      </c>
      <c r="G4466" t="str">
        <f>LOOKUP(F4466,{0,6,45},{"F","L","H"})</f>
        <v>F</v>
      </c>
      <c r="H4466" t="s">
        <v>1738</v>
      </c>
      <c r="I4466" s="43" t="str">
        <f>IFERROR(VLOOKUP(#REF!,#REF!,2,FALSE),"No")</f>
        <v>No</v>
      </c>
      <c r="J4466" s="139">
        <v>4</v>
      </c>
      <c r="K4466" s="148">
        <v>1034</v>
      </c>
      <c r="L4466" s="148"/>
      <c r="M4466" s="148"/>
      <c r="N4466" s="148"/>
      <c r="O4466" s="148"/>
      <c r="P4466" s="148"/>
      <c r="Q4466" s="148"/>
      <c r="R4466" s="148"/>
      <c r="S4466" s="148"/>
      <c r="T4466" s="148"/>
      <c r="U4466" s="148"/>
      <c r="V4466" s="148"/>
      <c r="W4466" s="148"/>
      <c r="X4466" s="139">
        <v>4</v>
      </c>
      <c r="Y4466" s="148">
        <v>487.22</v>
      </c>
      <c r="Z4466" s="149"/>
      <c r="AA4466" s="148"/>
      <c r="AB4466" s="148"/>
      <c r="AC4466" s="148"/>
      <c r="AD4466" s="148"/>
      <c r="AE4466" s="148"/>
      <c r="AF4466" s="148"/>
      <c r="AG4466" s="148"/>
      <c r="AH4466" s="148"/>
      <c r="AI4466" s="148"/>
      <c r="AJ4466" s="148"/>
      <c r="AK4466" s="148"/>
      <c r="AL4466" s="139">
        <v>0</v>
      </c>
      <c r="AM4466" s="139">
        <v>0</v>
      </c>
      <c r="AN4466" s="148">
        <f t="shared" si="622"/>
        <v>487.22</v>
      </c>
      <c r="AO4466" s="148">
        <f t="shared" si="623"/>
        <v>1034</v>
      </c>
      <c r="AP4466" s="148">
        <v>1</v>
      </c>
      <c r="AQ4466" s="140">
        <v>1</v>
      </c>
      <c r="AS4466" s="42">
        <f t="shared" si="624"/>
        <v>79145.956077312527</v>
      </c>
      <c r="AT4466" s="101">
        <f t="shared" si="625"/>
        <v>0</v>
      </c>
      <c r="AU4466" s="42">
        <f t="shared" si="626"/>
        <v>79145.956077312527</v>
      </c>
      <c r="AV4466" s="42">
        <f t="shared" si="627"/>
        <v>19333.358169936579</v>
      </c>
      <c r="AW4466" s="102">
        <f t="shared" si="628"/>
        <v>10791.333333333334</v>
      </c>
      <c r="AX4466" s="43">
        <f t="shared" si="621"/>
        <v>4</v>
      </c>
      <c r="AY4466" s="43" t="str">
        <f t="shared" si="629"/>
        <v>UTTSS</v>
      </c>
    </row>
    <row r="4467" spans="1:51" hidden="1" x14ac:dyDescent="0.2">
      <c r="A4467" s="38">
        <v>4460</v>
      </c>
      <c r="B4467" t="s">
        <v>362</v>
      </c>
      <c r="C4467" t="s">
        <v>289</v>
      </c>
      <c r="D4467">
        <v>550</v>
      </c>
      <c r="E4467" t="s">
        <v>1245</v>
      </c>
      <c r="F4467">
        <v>2</v>
      </c>
      <c r="G4467" t="str">
        <f>LOOKUP(F4467,{0,6,45},{"F","L","H"})</f>
        <v>F</v>
      </c>
      <c r="H4467" t="s">
        <v>5536</v>
      </c>
      <c r="I4467" s="43" t="str">
        <f>IFERROR(VLOOKUP(#REF!,#REF!,2,FALSE),"No")</f>
        <v>No</v>
      </c>
      <c r="J4467" s="139">
        <v>0.75</v>
      </c>
      <c r="K4467" s="148">
        <v>26</v>
      </c>
      <c r="L4467" s="148"/>
      <c r="M4467" s="148"/>
      <c r="N4467" s="148"/>
      <c r="O4467" s="148"/>
      <c r="P4467" s="148"/>
      <c r="Q4467" s="148"/>
      <c r="R4467" s="148"/>
      <c r="S4467" s="148"/>
      <c r="T4467" s="148"/>
      <c r="U4467" s="148"/>
      <c r="V4467" s="148"/>
      <c r="W4467" s="148"/>
      <c r="X4467" s="139">
        <v>0.75</v>
      </c>
      <c r="Y4467" s="148">
        <v>223.05</v>
      </c>
      <c r="Z4467" s="148">
        <v>1.25</v>
      </c>
      <c r="AA4467" s="148">
        <v>11</v>
      </c>
      <c r="AB4467" s="148">
        <v>2</v>
      </c>
      <c r="AC4467" s="148">
        <v>765.95</v>
      </c>
      <c r="AD4467" s="148"/>
      <c r="AE4467" s="148"/>
      <c r="AF4467" s="148"/>
      <c r="AG4467" s="148"/>
      <c r="AH4467" s="148"/>
      <c r="AI4467" s="148"/>
      <c r="AJ4467" s="148"/>
      <c r="AK4467" s="148"/>
      <c r="AL4467" s="139">
        <v>0</v>
      </c>
      <c r="AM4467" s="139">
        <v>0</v>
      </c>
      <c r="AN4467" s="148">
        <f t="shared" si="622"/>
        <v>1000</v>
      </c>
      <c r="AO4467" s="148">
        <f t="shared" si="623"/>
        <v>26</v>
      </c>
      <c r="AP4467" s="148">
        <v>13</v>
      </c>
      <c r="AQ4467" s="140">
        <v>36</v>
      </c>
      <c r="AS4467" s="42">
        <f t="shared" si="624"/>
        <v>1673.9704236074717</v>
      </c>
      <c r="AT4467" s="101">
        <f t="shared" si="625"/>
        <v>0</v>
      </c>
      <c r="AU4467" s="42">
        <f t="shared" si="626"/>
        <v>1673.9704236074717</v>
      </c>
      <c r="AV4467" s="42">
        <f t="shared" si="627"/>
        <v>950.26057559650098</v>
      </c>
      <c r="AW4467" s="102">
        <f t="shared" si="628"/>
        <v>585.0096169344007</v>
      </c>
      <c r="AX4467" s="43">
        <f t="shared" si="621"/>
        <v>0.75</v>
      </c>
      <c r="AY4467" s="43" t="str">
        <f t="shared" si="629"/>
        <v>UTGS</v>
      </c>
    </row>
    <row r="4468" spans="1:51" hidden="1" x14ac:dyDescent="0.2">
      <c r="A4468" s="38">
        <v>4461</v>
      </c>
      <c r="B4468" t="s">
        <v>362</v>
      </c>
      <c r="C4468" t="s">
        <v>289</v>
      </c>
      <c r="D4468">
        <v>550</v>
      </c>
      <c r="E4468" t="s">
        <v>1245</v>
      </c>
      <c r="F4468">
        <v>2</v>
      </c>
      <c r="G4468" t="str">
        <f>LOOKUP(F4468,{0,6,45},{"F","L","H"})</f>
        <v>F</v>
      </c>
      <c r="H4468" t="s">
        <v>5545</v>
      </c>
      <c r="I4468" s="43" t="str">
        <f>IFERROR(VLOOKUP(#REF!,#REF!,2,FALSE),"No")</f>
        <v>No</v>
      </c>
      <c r="J4468" s="139">
        <v>0.75</v>
      </c>
      <c r="K4468" s="148">
        <v>55</v>
      </c>
      <c r="L4468" s="148"/>
      <c r="M4468" s="148"/>
      <c r="N4468" s="148"/>
      <c r="O4468" s="148"/>
      <c r="P4468" s="148"/>
      <c r="Q4468" s="148"/>
      <c r="R4468" s="148"/>
      <c r="S4468" s="148"/>
      <c r="T4468" s="148"/>
      <c r="U4468" s="148"/>
      <c r="V4468" s="148"/>
      <c r="W4468" s="148"/>
      <c r="X4468" s="139">
        <v>2</v>
      </c>
      <c r="Y4468" s="148">
        <v>623.26</v>
      </c>
      <c r="Z4468" s="149">
        <v>6</v>
      </c>
      <c r="AA4468" s="148">
        <v>376.74</v>
      </c>
      <c r="AB4468" s="148"/>
      <c r="AC4468" s="148"/>
      <c r="AD4468" s="148"/>
      <c r="AE4468" s="148"/>
      <c r="AF4468" s="148"/>
      <c r="AG4468" s="148"/>
      <c r="AH4468" s="148"/>
      <c r="AI4468" s="148"/>
      <c r="AJ4468" s="148"/>
      <c r="AK4468" s="148"/>
      <c r="AL4468" s="139">
        <v>0</v>
      </c>
      <c r="AM4468" s="139">
        <v>0</v>
      </c>
      <c r="AN4468" s="148">
        <f t="shared" si="622"/>
        <v>1000</v>
      </c>
      <c r="AO4468" s="148">
        <f t="shared" si="623"/>
        <v>55</v>
      </c>
      <c r="AP4468" s="148">
        <v>9</v>
      </c>
      <c r="AQ4468" s="140">
        <v>69</v>
      </c>
      <c r="AS4468" s="42">
        <f t="shared" si="624"/>
        <v>3541.0912807081136</v>
      </c>
      <c r="AT4468" s="101">
        <f t="shared" si="625"/>
        <v>0</v>
      </c>
      <c r="AU4468" s="42">
        <f t="shared" si="626"/>
        <v>3541.0912807081136</v>
      </c>
      <c r="AV4468" s="42">
        <f t="shared" si="627"/>
        <v>621.43255828223255</v>
      </c>
      <c r="AW4468" s="102">
        <f t="shared" si="628"/>
        <v>585.0096169344007</v>
      </c>
      <c r="AX4468" s="43">
        <f t="shared" si="621"/>
        <v>0.75</v>
      </c>
      <c r="AY4468" s="43" t="str">
        <f t="shared" si="629"/>
        <v>UTGS</v>
      </c>
    </row>
    <row r="4469" spans="1:51" hidden="1" x14ac:dyDescent="0.2">
      <c r="A4469" s="38">
        <v>4462</v>
      </c>
      <c r="B4469" t="s">
        <v>5806</v>
      </c>
      <c r="C4469" t="s">
        <v>289</v>
      </c>
      <c r="D4469">
        <v>64550</v>
      </c>
      <c r="E4469" t="s">
        <v>197</v>
      </c>
      <c r="F4469">
        <v>45</v>
      </c>
      <c r="G4469" t="str">
        <f>LOOKUP(F4469,{0,6,45},{"F","L","H"})</f>
        <v>H</v>
      </c>
      <c r="H4469" t="s">
        <v>1743</v>
      </c>
      <c r="I4469" s="43" t="str">
        <f>IFERROR(VLOOKUP(#REF!,#REF!,2,FALSE),"No")</f>
        <v>No</v>
      </c>
      <c r="J4469" s="139">
        <v>3</v>
      </c>
      <c r="K4469" s="148">
        <v>687</v>
      </c>
      <c r="L4469" s="148"/>
      <c r="M4469" s="148"/>
      <c r="N4469" s="148"/>
      <c r="O4469" s="148"/>
      <c r="P4469" s="148"/>
      <c r="Q4469" s="148"/>
      <c r="R4469" s="148"/>
      <c r="S4469" s="148"/>
      <c r="T4469" s="148"/>
      <c r="U4469" s="148"/>
      <c r="V4469" s="148"/>
      <c r="W4469" s="148"/>
      <c r="X4469" s="139">
        <v>4</v>
      </c>
      <c r="Y4469" s="148">
        <v>919</v>
      </c>
      <c r="Z4469" s="148"/>
      <c r="AA4469" s="148"/>
      <c r="AB4469" s="148"/>
      <c r="AC4469" s="148"/>
      <c r="AD4469" s="148"/>
      <c r="AE4469" s="148"/>
      <c r="AF4469" s="148"/>
      <c r="AG4469" s="148"/>
      <c r="AH4469" s="148"/>
      <c r="AI4469" s="148"/>
      <c r="AJ4469" s="148"/>
      <c r="AK4469" s="148"/>
      <c r="AL4469" s="139">
        <v>0</v>
      </c>
      <c r="AM4469" s="139">
        <v>0</v>
      </c>
      <c r="AN4469" s="148">
        <f t="shared" si="622"/>
        <v>919</v>
      </c>
      <c r="AO4469" s="148">
        <f t="shared" si="623"/>
        <v>687</v>
      </c>
      <c r="AP4469" s="148">
        <v>2</v>
      </c>
      <c r="AQ4469" s="140">
        <v>2</v>
      </c>
      <c r="AS4469" s="42">
        <f t="shared" si="624"/>
        <v>50139.649269935886</v>
      </c>
      <c r="AT4469" s="101">
        <f t="shared" si="625"/>
        <v>0</v>
      </c>
      <c r="AU4469" s="42">
        <f t="shared" si="626"/>
        <v>50139.649269935886</v>
      </c>
      <c r="AV4469" s="42">
        <f t="shared" si="627"/>
        <v>18233.401911017318</v>
      </c>
      <c r="AW4469" s="102">
        <f t="shared" si="628"/>
        <v>113197.0366366282</v>
      </c>
      <c r="AX4469" s="43">
        <f t="shared" si="621"/>
        <v>3</v>
      </c>
      <c r="AY4469" s="43" t="str">
        <f t="shared" si="629"/>
        <v>UTGS</v>
      </c>
    </row>
    <row r="4470" spans="1:51" hidden="1" x14ac:dyDescent="0.2">
      <c r="A4470" s="38">
        <v>4463</v>
      </c>
      <c r="B4470" t="s">
        <v>5807</v>
      </c>
      <c r="C4470" t="s">
        <v>5746</v>
      </c>
      <c r="D4470">
        <v>12247</v>
      </c>
      <c r="E4470" t="s">
        <v>291</v>
      </c>
      <c r="F4470">
        <v>2</v>
      </c>
      <c r="G4470" t="str">
        <f>LOOKUP(F4470,{0,6,45},{"F","L","H"})</f>
        <v>F</v>
      </c>
      <c r="H4470" t="s">
        <v>1940</v>
      </c>
      <c r="I4470" s="43" t="str">
        <f>IFERROR(VLOOKUP(#REF!,#REF!,2,FALSE),"No")</f>
        <v>No</v>
      </c>
      <c r="J4470" s="139">
        <v>2</v>
      </c>
      <c r="K4470" s="148">
        <v>16</v>
      </c>
      <c r="L4470" s="148">
        <v>4</v>
      </c>
      <c r="M4470" s="148">
        <v>922</v>
      </c>
      <c r="N4470" s="148"/>
      <c r="O4470" s="148"/>
      <c r="P4470" s="148"/>
      <c r="Q4470" s="148"/>
      <c r="R4470" s="148"/>
      <c r="S4470" s="148"/>
      <c r="T4470" s="148"/>
      <c r="U4470" s="148"/>
      <c r="V4470" s="148"/>
      <c r="W4470" s="148"/>
      <c r="X4470" s="139">
        <v>4</v>
      </c>
      <c r="Y4470" s="148">
        <v>511</v>
      </c>
      <c r="Z4470" s="148"/>
      <c r="AA4470" s="148"/>
      <c r="AB4470" s="148"/>
      <c r="AC4470" s="148"/>
      <c r="AD4470" s="148"/>
      <c r="AE4470" s="148"/>
      <c r="AF4470" s="148"/>
      <c r="AG4470" s="148"/>
      <c r="AH4470" s="148"/>
      <c r="AI4470" s="148"/>
      <c r="AJ4470" s="148"/>
      <c r="AK4470" s="148"/>
      <c r="AL4470" s="139">
        <v>0</v>
      </c>
      <c r="AM4470" s="139">
        <v>0</v>
      </c>
      <c r="AN4470" s="148">
        <f t="shared" si="622"/>
        <v>511</v>
      </c>
      <c r="AO4470" s="148">
        <f t="shared" si="623"/>
        <v>938</v>
      </c>
      <c r="AP4470" s="148">
        <v>3</v>
      </c>
      <c r="AQ4470" s="140">
        <v>3</v>
      </c>
      <c r="AS4470" s="42">
        <f t="shared" si="624"/>
        <v>71740.822205531105</v>
      </c>
      <c r="AT4470" s="101">
        <f t="shared" si="625"/>
        <v>0</v>
      </c>
      <c r="AU4470" s="42">
        <f t="shared" si="626"/>
        <v>71740.822205531105</v>
      </c>
      <c r="AV4470" s="42">
        <f t="shared" si="627"/>
        <v>6758.9904798910766</v>
      </c>
      <c r="AW4470" s="102">
        <f t="shared" si="628"/>
        <v>10791.333333333334</v>
      </c>
      <c r="AX4470" s="43">
        <f t="shared" si="621"/>
        <v>2</v>
      </c>
      <c r="AY4470" s="43" t="str">
        <f t="shared" si="629"/>
        <v>UTTSS</v>
      </c>
    </row>
    <row r="4471" spans="1:51" hidden="1" x14ac:dyDescent="0.2">
      <c r="A4471" s="38">
        <v>4464</v>
      </c>
      <c r="B4471" t="s">
        <v>5806</v>
      </c>
      <c r="C4471" t="s">
        <v>5746</v>
      </c>
      <c r="D4471">
        <v>7794</v>
      </c>
      <c r="E4471" t="s">
        <v>290</v>
      </c>
      <c r="F4471">
        <v>2</v>
      </c>
      <c r="G4471" t="str">
        <f>LOOKUP(F4471,{0,6,45},{"F","L","H"})</f>
        <v>F</v>
      </c>
      <c r="H4471" t="s">
        <v>1762</v>
      </c>
      <c r="I4471" s="43" t="str">
        <f>IFERROR(VLOOKUP(#REF!,#REF!,2,FALSE),"No")</f>
        <v>No</v>
      </c>
      <c r="J4471" s="139">
        <v>2</v>
      </c>
      <c r="K4471" s="148">
        <v>691</v>
      </c>
      <c r="L4471" s="148"/>
      <c r="M4471" s="148"/>
      <c r="N4471" s="148"/>
      <c r="O4471" s="148"/>
      <c r="P4471" s="148"/>
      <c r="Q4471" s="148"/>
      <c r="R4471" s="148"/>
      <c r="S4471" s="148"/>
      <c r="T4471" s="148"/>
      <c r="U4471" s="148"/>
      <c r="V4471" s="148"/>
      <c r="W4471" s="148"/>
      <c r="X4471" s="139">
        <v>1.25</v>
      </c>
      <c r="Y4471" s="148">
        <v>265</v>
      </c>
      <c r="Z4471" s="148">
        <v>2</v>
      </c>
      <c r="AA4471" s="148">
        <v>56</v>
      </c>
      <c r="AB4471" s="148">
        <v>4</v>
      </c>
      <c r="AC4471" s="148">
        <v>679</v>
      </c>
      <c r="AD4471" s="148"/>
      <c r="AE4471" s="148"/>
      <c r="AF4471" s="148"/>
      <c r="AG4471" s="148"/>
      <c r="AH4471" s="148"/>
      <c r="AI4471" s="148"/>
      <c r="AJ4471" s="148"/>
      <c r="AK4471" s="148"/>
      <c r="AL4471" s="139">
        <v>0</v>
      </c>
      <c r="AM4471" s="139">
        <v>0</v>
      </c>
      <c r="AN4471" s="148">
        <f t="shared" si="622"/>
        <v>1000</v>
      </c>
      <c r="AO4471" s="148">
        <f t="shared" si="623"/>
        <v>691</v>
      </c>
      <c r="AP4471" s="148">
        <v>9</v>
      </c>
      <c r="AQ4471" s="140">
        <v>9</v>
      </c>
      <c r="AS4471" s="42">
        <f t="shared" si="624"/>
        <v>50431.58318126011</v>
      </c>
      <c r="AT4471" s="101">
        <f t="shared" si="625"/>
        <v>0</v>
      </c>
      <c r="AU4471" s="42">
        <f t="shared" si="626"/>
        <v>50431.58318126011</v>
      </c>
      <c r="AV4471" s="42">
        <f t="shared" si="627"/>
        <v>4173.8768579415591</v>
      </c>
      <c r="AW4471" s="102">
        <f t="shared" si="628"/>
        <v>5118</v>
      </c>
      <c r="AX4471" s="43">
        <f t="shared" si="621"/>
        <v>2</v>
      </c>
      <c r="AY4471" s="43" t="str">
        <f t="shared" si="629"/>
        <v>UTTSS</v>
      </c>
    </row>
    <row r="4472" spans="1:51" hidden="1" x14ac:dyDescent="0.2">
      <c r="A4472" s="38">
        <v>4465</v>
      </c>
      <c r="B4472" t="s">
        <v>5806</v>
      </c>
      <c r="C4472" t="s">
        <v>5746</v>
      </c>
      <c r="D4472">
        <v>21100</v>
      </c>
      <c r="E4472" t="s">
        <v>220</v>
      </c>
      <c r="F4472">
        <v>5</v>
      </c>
      <c r="G4472" t="str">
        <f>LOOKUP(F4472,{0,6,45},{"F","L","H"})</f>
        <v>F</v>
      </c>
      <c r="H4472" t="s">
        <v>1766</v>
      </c>
      <c r="I4472" s="43" t="str">
        <f>IFERROR(VLOOKUP(#REF!,#REF!,2,FALSE),"No")</f>
        <v>No</v>
      </c>
      <c r="J4472" s="139">
        <v>4</v>
      </c>
      <c r="K4472" s="148">
        <v>956</v>
      </c>
      <c r="L4472" s="148"/>
      <c r="M4472" s="148"/>
      <c r="N4472" s="148"/>
      <c r="O4472" s="148"/>
      <c r="P4472" s="148"/>
      <c r="Q4472" s="148"/>
      <c r="R4472" s="148"/>
      <c r="S4472" s="148"/>
      <c r="T4472" s="148"/>
      <c r="U4472" s="148"/>
      <c r="V4472" s="148"/>
      <c r="W4472" s="148"/>
      <c r="X4472" s="139">
        <v>4</v>
      </c>
      <c r="Y4472" s="148">
        <v>720.84</v>
      </c>
      <c r="Z4472" s="148"/>
      <c r="AA4472" s="148"/>
      <c r="AB4472" s="148"/>
      <c r="AC4472" s="148"/>
      <c r="AD4472" s="148"/>
      <c r="AE4472" s="148"/>
      <c r="AF4472" s="148"/>
      <c r="AG4472" s="148"/>
      <c r="AH4472" s="148"/>
      <c r="AI4472" s="148"/>
      <c r="AJ4472" s="148"/>
      <c r="AK4472" s="148"/>
      <c r="AL4472" s="139">
        <v>0</v>
      </c>
      <c r="AM4472" s="139">
        <v>0</v>
      </c>
      <c r="AN4472" s="148">
        <f t="shared" si="622"/>
        <v>720.84</v>
      </c>
      <c r="AO4472" s="148">
        <f t="shared" si="623"/>
        <v>956</v>
      </c>
      <c r="AP4472" s="148">
        <v>1</v>
      </c>
      <c r="AQ4472" s="140">
        <v>1</v>
      </c>
      <c r="AS4472" s="42">
        <f t="shared" si="624"/>
        <v>73175.564806490118</v>
      </c>
      <c r="AT4472" s="101">
        <f t="shared" si="625"/>
        <v>0</v>
      </c>
      <c r="AU4472" s="42">
        <f t="shared" si="626"/>
        <v>73175.564806490118</v>
      </c>
      <c r="AV4472" s="42">
        <f t="shared" si="627"/>
        <v>28603.624447307346</v>
      </c>
      <c r="AW4472" s="102">
        <f t="shared" si="628"/>
        <v>18747.149999999998</v>
      </c>
      <c r="AX4472" s="43">
        <f t="shared" si="621"/>
        <v>4</v>
      </c>
      <c r="AY4472" s="43" t="str">
        <f t="shared" si="629"/>
        <v>UTTSS</v>
      </c>
    </row>
    <row r="4473" spans="1:51" hidden="1" x14ac:dyDescent="0.2">
      <c r="A4473" s="38">
        <v>4466</v>
      </c>
      <c r="B4473" t="s">
        <v>362</v>
      </c>
      <c r="C4473" t="s">
        <v>289</v>
      </c>
      <c r="D4473">
        <v>7800</v>
      </c>
      <c r="E4473" t="s">
        <v>212</v>
      </c>
      <c r="F4473">
        <v>2</v>
      </c>
      <c r="G4473" t="str">
        <f>LOOKUP(F4473,{0,6,45},{"F","L","H"})</f>
        <v>F</v>
      </c>
      <c r="H4473" t="s">
        <v>5601</v>
      </c>
      <c r="I4473" s="43" t="str">
        <f>IFERROR(VLOOKUP(#REF!,#REF!,2,FALSE),"No")</f>
        <v>No</v>
      </c>
      <c r="J4473" s="139">
        <v>1.25</v>
      </c>
      <c r="K4473" s="148">
        <v>836</v>
      </c>
      <c r="L4473" s="148"/>
      <c r="M4473" s="148"/>
      <c r="N4473" s="148"/>
      <c r="O4473" s="148"/>
      <c r="P4473" s="148"/>
      <c r="Q4473" s="148"/>
      <c r="R4473" s="148"/>
      <c r="S4473" s="148"/>
      <c r="T4473" s="148"/>
      <c r="U4473" s="148"/>
      <c r="V4473" s="148"/>
      <c r="W4473" s="148"/>
      <c r="X4473" s="139">
        <v>4</v>
      </c>
      <c r="Y4473" s="148">
        <v>298.57</v>
      </c>
      <c r="Z4473" s="148"/>
      <c r="AA4473" s="148"/>
      <c r="AB4473" s="148"/>
      <c r="AC4473" s="148"/>
      <c r="AD4473" s="148"/>
      <c r="AE4473" s="148"/>
      <c r="AF4473" s="148"/>
      <c r="AG4473" s="148"/>
      <c r="AH4473" s="148"/>
      <c r="AI4473" s="148"/>
      <c r="AJ4473" s="148"/>
      <c r="AK4473" s="148"/>
      <c r="AL4473" s="139">
        <v>0</v>
      </c>
      <c r="AM4473" s="139">
        <v>0</v>
      </c>
      <c r="AN4473" s="148">
        <f t="shared" si="622"/>
        <v>298.57</v>
      </c>
      <c r="AO4473" s="148">
        <f t="shared" si="623"/>
        <v>836</v>
      </c>
      <c r="AP4473" s="148">
        <v>2</v>
      </c>
      <c r="AQ4473" s="140">
        <v>2</v>
      </c>
      <c r="AS4473" s="42">
        <f t="shared" si="624"/>
        <v>62293.267466763318</v>
      </c>
      <c r="AT4473" s="101">
        <f t="shared" si="625"/>
        <v>0</v>
      </c>
      <c r="AU4473" s="42">
        <f t="shared" si="626"/>
        <v>62293.267466763318</v>
      </c>
      <c r="AV4473" s="42">
        <f t="shared" si="627"/>
        <v>5923.7723705902508</v>
      </c>
      <c r="AW4473" s="102">
        <f t="shared" si="628"/>
        <v>5118</v>
      </c>
      <c r="AX4473" s="43">
        <f t="shared" si="621"/>
        <v>1.25</v>
      </c>
      <c r="AY4473" s="43" t="str">
        <f t="shared" si="629"/>
        <v>UTGS</v>
      </c>
    </row>
    <row r="4474" spans="1:51" hidden="1" x14ac:dyDescent="0.2">
      <c r="A4474" s="38">
        <v>4467</v>
      </c>
      <c r="B4474" t="s">
        <v>5806</v>
      </c>
      <c r="C4474" t="s">
        <v>289</v>
      </c>
      <c r="D4474">
        <v>44336</v>
      </c>
      <c r="E4474" t="s">
        <v>291</v>
      </c>
      <c r="F4474">
        <v>45</v>
      </c>
      <c r="G4474" t="str">
        <f>LOOKUP(F4474,{0,6,45},{"F","L","H"})</f>
        <v>H</v>
      </c>
      <c r="H4474" t="s">
        <v>1779</v>
      </c>
      <c r="I4474" s="43" t="str">
        <f>IFERROR(VLOOKUP(#REF!,#REF!,2,FALSE),"No")</f>
        <v>No</v>
      </c>
      <c r="J4474" s="139">
        <v>4</v>
      </c>
      <c r="K4474" s="148">
        <v>747</v>
      </c>
      <c r="L4474" s="148"/>
      <c r="M4474" s="148"/>
      <c r="N4474" s="148"/>
      <c r="O4474" s="148"/>
      <c r="P4474" s="148"/>
      <c r="Q4474" s="148"/>
      <c r="R4474" s="148"/>
      <c r="S4474" s="148"/>
      <c r="T4474" s="148"/>
      <c r="U4474" s="148"/>
      <c r="V4474" s="148"/>
      <c r="W4474" s="148"/>
      <c r="X4474" s="139">
        <v>2</v>
      </c>
      <c r="Y4474" s="148">
        <v>425.06</v>
      </c>
      <c r="Z4474" s="148">
        <v>4</v>
      </c>
      <c r="AA4474" s="148">
        <v>574.94000000000005</v>
      </c>
      <c r="AB4474" s="148"/>
      <c r="AC4474" s="148"/>
      <c r="AD4474" s="148"/>
      <c r="AE4474" s="148"/>
      <c r="AF4474" s="148"/>
      <c r="AG4474" s="148"/>
      <c r="AH4474" s="148"/>
      <c r="AI4474" s="148"/>
      <c r="AJ4474" s="148"/>
      <c r="AK4474" s="148"/>
      <c r="AL4474" s="139">
        <v>0</v>
      </c>
      <c r="AM4474" s="139">
        <v>0</v>
      </c>
      <c r="AN4474" s="148">
        <f t="shared" si="622"/>
        <v>1000</v>
      </c>
      <c r="AO4474" s="148">
        <f t="shared" si="623"/>
        <v>747</v>
      </c>
      <c r="AP4474" s="148">
        <v>9</v>
      </c>
      <c r="AQ4474" s="140">
        <v>9</v>
      </c>
      <c r="AS4474" s="42">
        <f t="shared" si="624"/>
        <v>57177.977939799282</v>
      </c>
      <c r="AT4474" s="101">
        <f t="shared" si="625"/>
        <v>0</v>
      </c>
      <c r="AU4474" s="42">
        <f t="shared" si="626"/>
        <v>57177.977939799282</v>
      </c>
      <c r="AV4474" s="42">
        <f t="shared" si="627"/>
        <v>4070.364613497115</v>
      </c>
      <c r="AW4474" s="102">
        <f t="shared" si="628"/>
        <v>60371.752872868376</v>
      </c>
      <c r="AX4474" s="43">
        <f t="shared" si="621"/>
        <v>4</v>
      </c>
      <c r="AY4474" s="43" t="str">
        <f t="shared" si="629"/>
        <v>UTGS</v>
      </c>
    </row>
    <row r="4475" spans="1:51" hidden="1" x14ac:dyDescent="0.2">
      <c r="A4475" s="38">
        <v>4468</v>
      </c>
      <c r="B4475" t="s">
        <v>5806</v>
      </c>
      <c r="C4475" t="s">
        <v>289</v>
      </c>
      <c r="D4475">
        <v>64550</v>
      </c>
      <c r="E4475" t="s">
        <v>197</v>
      </c>
      <c r="F4475">
        <v>45</v>
      </c>
      <c r="G4475" t="str">
        <f>LOOKUP(F4475,{0,6,45},{"F","L","H"})</f>
        <v>H</v>
      </c>
      <c r="H4475" t="s">
        <v>1812</v>
      </c>
      <c r="I4475" s="43" t="str">
        <f>IFERROR(VLOOKUP(#REF!,#REF!,2,FALSE),"No")</f>
        <v>No</v>
      </c>
      <c r="J4475" s="139">
        <v>4</v>
      </c>
      <c r="K4475" s="148">
        <v>762</v>
      </c>
      <c r="L4475" s="148"/>
      <c r="M4475" s="148"/>
      <c r="N4475" s="148"/>
      <c r="O4475" s="148"/>
      <c r="P4475" s="148"/>
      <c r="Q4475" s="148"/>
      <c r="R4475" s="148"/>
      <c r="S4475" s="148"/>
      <c r="T4475" s="148"/>
      <c r="U4475" s="148"/>
      <c r="V4475" s="148"/>
      <c r="W4475" s="148"/>
      <c r="X4475" s="139">
        <v>4</v>
      </c>
      <c r="Y4475" s="148">
        <v>534</v>
      </c>
      <c r="Z4475" s="148"/>
      <c r="AA4475" s="148"/>
      <c r="AB4475" s="148"/>
      <c r="AC4475" s="148"/>
      <c r="AD4475" s="148"/>
      <c r="AE4475" s="148"/>
      <c r="AF4475" s="148"/>
      <c r="AG4475" s="148"/>
      <c r="AH4475" s="148"/>
      <c r="AI4475" s="148"/>
      <c r="AJ4475" s="148"/>
      <c r="AK4475" s="148"/>
      <c r="AL4475" s="139">
        <v>0</v>
      </c>
      <c r="AM4475" s="139">
        <v>0</v>
      </c>
      <c r="AN4475" s="148">
        <f t="shared" si="622"/>
        <v>534</v>
      </c>
      <c r="AO4475" s="148">
        <f t="shared" si="623"/>
        <v>762</v>
      </c>
      <c r="AP4475" s="148">
        <v>3</v>
      </c>
      <c r="AQ4475" s="140">
        <v>3</v>
      </c>
      <c r="AS4475" s="42">
        <f t="shared" si="624"/>
        <v>58326.130107265133</v>
      </c>
      <c r="AT4475" s="101">
        <f t="shared" si="625"/>
        <v>0</v>
      </c>
      <c r="AU4475" s="42">
        <f t="shared" si="626"/>
        <v>58326.130107265133</v>
      </c>
      <c r="AV4475" s="42">
        <f t="shared" si="627"/>
        <v>7063.211186422378</v>
      </c>
      <c r="AW4475" s="102">
        <f t="shared" si="628"/>
        <v>113197.0366366282</v>
      </c>
      <c r="AX4475" s="43">
        <f t="shared" ref="AX4475:AX4538" si="630">IF(J4475&gt;0,J4475,R4475)</f>
        <v>4</v>
      </c>
      <c r="AY4475" s="43" t="str">
        <f t="shared" si="629"/>
        <v>UTGS</v>
      </c>
    </row>
    <row r="4476" spans="1:51" hidden="1" x14ac:dyDescent="0.2">
      <c r="A4476" s="38">
        <v>4469</v>
      </c>
      <c r="B4476" t="s">
        <v>5806</v>
      </c>
      <c r="C4476" t="s">
        <v>292</v>
      </c>
      <c r="D4476">
        <v>5550</v>
      </c>
      <c r="E4476" t="s">
        <v>198</v>
      </c>
      <c r="F4476">
        <v>2</v>
      </c>
      <c r="G4476" t="str">
        <f>LOOKUP(F4476,{0,6,45},{"F","L","H"})</f>
        <v>F</v>
      </c>
      <c r="H4476" t="s">
        <v>1991</v>
      </c>
      <c r="I4476" s="43" t="str">
        <f>IFERROR(VLOOKUP(#REF!,#REF!,2,FALSE),"No")</f>
        <v>No</v>
      </c>
      <c r="J4476" s="139">
        <v>2</v>
      </c>
      <c r="K4476" s="148">
        <v>666</v>
      </c>
      <c r="L4476" s="148"/>
      <c r="M4476" s="148"/>
      <c r="N4476" s="148"/>
      <c r="O4476" s="148"/>
      <c r="P4476" s="148"/>
      <c r="Q4476" s="148"/>
      <c r="R4476" s="148"/>
      <c r="S4476" s="148"/>
      <c r="T4476" s="148"/>
      <c r="U4476" s="148"/>
      <c r="V4476" s="148"/>
      <c r="W4476" s="148"/>
      <c r="X4476" s="139">
        <v>6</v>
      </c>
      <c r="Y4476" s="148">
        <v>583</v>
      </c>
      <c r="Z4476" s="149"/>
      <c r="AA4476" s="148"/>
      <c r="AB4476" s="149"/>
      <c r="AC4476" s="148"/>
      <c r="AD4476" s="148"/>
      <c r="AE4476" s="148"/>
      <c r="AF4476" s="148"/>
      <c r="AG4476" s="148"/>
      <c r="AH4476" s="148"/>
      <c r="AI4476" s="148"/>
      <c r="AJ4476" s="148"/>
      <c r="AK4476" s="148"/>
      <c r="AL4476" s="139">
        <v>0</v>
      </c>
      <c r="AM4476" s="139">
        <v>0</v>
      </c>
      <c r="AN4476" s="148">
        <f t="shared" si="622"/>
        <v>583</v>
      </c>
      <c r="AO4476" s="148">
        <f t="shared" si="623"/>
        <v>666</v>
      </c>
      <c r="AP4476" s="148">
        <v>1</v>
      </c>
      <c r="AQ4476" s="140">
        <v>1</v>
      </c>
      <c r="AS4476" s="42">
        <f t="shared" si="624"/>
        <v>48606.996235483697</v>
      </c>
      <c r="AT4476" s="101">
        <f t="shared" si="625"/>
        <v>0</v>
      </c>
      <c r="AU4476" s="42">
        <f t="shared" si="626"/>
        <v>48606.996235483697</v>
      </c>
      <c r="AV4476" s="42">
        <f t="shared" si="627"/>
        <v>34998.050683619367</v>
      </c>
      <c r="AW4476" s="102">
        <f t="shared" si="628"/>
        <v>3698.6666666666665</v>
      </c>
      <c r="AX4476" s="43">
        <f t="shared" si="630"/>
        <v>2</v>
      </c>
      <c r="AY4476" s="43" t="str">
        <f t="shared" si="629"/>
        <v>UTFS</v>
      </c>
    </row>
    <row r="4477" spans="1:51" hidden="1" x14ac:dyDescent="0.2">
      <c r="A4477" s="38">
        <v>4470</v>
      </c>
      <c r="B4477" t="s">
        <v>5806</v>
      </c>
      <c r="C4477" t="s">
        <v>5746</v>
      </c>
      <c r="D4477">
        <v>6600</v>
      </c>
      <c r="E4477" t="s">
        <v>198</v>
      </c>
      <c r="F4477">
        <v>5</v>
      </c>
      <c r="G4477" t="str">
        <f>LOOKUP(F4477,{0,6,45},{"F","L","H"})</f>
        <v>F</v>
      </c>
      <c r="H4477" t="s">
        <v>5796</v>
      </c>
      <c r="I4477" s="43" t="str">
        <f>IFERROR(VLOOKUP(#REF!,#REF!,2,FALSE),"No")</f>
        <v>No</v>
      </c>
      <c r="J4477" s="139">
        <v>2</v>
      </c>
      <c r="K4477" s="148">
        <v>501</v>
      </c>
      <c r="L4477" s="148">
        <v>4</v>
      </c>
      <c r="M4477" s="148">
        <v>494</v>
      </c>
      <c r="N4477" s="148">
        <v>6</v>
      </c>
      <c r="O4477" s="148">
        <v>1</v>
      </c>
      <c r="P4477" s="148"/>
      <c r="Q4477" s="148"/>
      <c r="R4477" s="148"/>
      <c r="S4477" s="148"/>
      <c r="T4477" s="148"/>
      <c r="U4477" s="148"/>
      <c r="V4477" s="148"/>
      <c r="W4477" s="148"/>
      <c r="X4477" s="139">
        <v>6</v>
      </c>
      <c r="Y4477" s="148">
        <v>929</v>
      </c>
      <c r="Z4477" s="149"/>
      <c r="AA4477" s="148"/>
      <c r="AB4477" s="148"/>
      <c r="AC4477" s="148"/>
      <c r="AD4477" s="148"/>
      <c r="AE4477" s="148"/>
      <c r="AF4477" s="148"/>
      <c r="AG4477" s="148"/>
      <c r="AH4477" s="148"/>
      <c r="AI4477" s="148"/>
      <c r="AJ4477" s="148"/>
      <c r="AK4477" s="148"/>
      <c r="AL4477" s="139">
        <v>0</v>
      </c>
      <c r="AM4477" s="139">
        <v>0</v>
      </c>
      <c r="AN4477" s="148">
        <f t="shared" si="622"/>
        <v>929</v>
      </c>
      <c r="AO4477" s="148">
        <f t="shared" si="623"/>
        <v>996</v>
      </c>
      <c r="AP4477" s="148">
        <v>1</v>
      </c>
      <c r="AQ4477" s="140">
        <v>18</v>
      </c>
      <c r="AS4477" s="42">
        <f t="shared" si="624"/>
        <v>74429.720441901314</v>
      </c>
      <c r="AT4477" s="101">
        <f t="shared" si="625"/>
        <v>0</v>
      </c>
      <c r="AU4477" s="42">
        <f t="shared" si="626"/>
        <v>74429.720441901314</v>
      </c>
      <c r="AV4477" s="42">
        <f t="shared" si="627"/>
        <v>3098.264635513855</v>
      </c>
      <c r="AW4477" s="102">
        <f t="shared" si="628"/>
        <v>3698.6666666666665</v>
      </c>
      <c r="AX4477" s="43">
        <f t="shared" si="630"/>
        <v>2</v>
      </c>
      <c r="AY4477" s="43" t="str">
        <f t="shared" si="629"/>
        <v>UTTSS</v>
      </c>
    </row>
    <row r="4478" spans="1:51" hidden="1" x14ac:dyDescent="0.2">
      <c r="A4478" s="38">
        <v>4471</v>
      </c>
      <c r="B4478" t="s">
        <v>5806</v>
      </c>
      <c r="C4478" t="s">
        <v>289</v>
      </c>
      <c r="D4478">
        <v>17800</v>
      </c>
      <c r="E4478" t="s">
        <v>197</v>
      </c>
      <c r="F4478">
        <v>2</v>
      </c>
      <c r="G4478" t="str">
        <f>LOOKUP(F4478,{0,6,45},{"F","L","H"})</f>
        <v>F</v>
      </c>
      <c r="H4478" t="s">
        <v>1835</v>
      </c>
      <c r="I4478" s="43" t="str">
        <f>IFERROR(VLOOKUP(#REF!,#REF!,2,FALSE),"No")</f>
        <v>No</v>
      </c>
      <c r="J4478" s="139">
        <v>3</v>
      </c>
      <c r="K4478" s="148">
        <v>806</v>
      </c>
      <c r="L4478" s="148">
        <v>4</v>
      </c>
      <c r="M4478" s="148">
        <v>2</v>
      </c>
      <c r="N4478" s="148">
        <v>8</v>
      </c>
      <c r="O4478" s="148">
        <v>2</v>
      </c>
      <c r="P4478" s="148"/>
      <c r="Q4478" s="148"/>
      <c r="R4478" s="148"/>
      <c r="S4478" s="148"/>
      <c r="T4478" s="148"/>
      <c r="U4478" s="148"/>
      <c r="V4478" s="148"/>
      <c r="W4478" s="148"/>
      <c r="X4478" s="139">
        <v>1.25</v>
      </c>
      <c r="Y4478" s="148">
        <v>29</v>
      </c>
      <c r="Z4478" s="149">
        <v>2</v>
      </c>
      <c r="AA4478" s="148">
        <v>213.12</v>
      </c>
      <c r="AB4478" s="148">
        <v>8</v>
      </c>
      <c r="AC4478" s="148">
        <v>733.71</v>
      </c>
      <c r="AD4478" s="148"/>
      <c r="AE4478" s="148"/>
      <c r="AF4478" s="148"/>
      <c r="AG4478" s="148"/>
      <c r="AH4478" s="148"/>
      <c r="AI4478" s="148"/>
      <c r="AJ4478" s="148"/>
      <c r="AK4478" s="148"/>
      <c r="AL4478" s="139">
        <v>0</v>
      </c>
      <c r="AM4478" s="139">
        <v>0</v>
      </c>
      <c r="AN4478" s="148">
        <f t="shared" si="622"/>
        <v>975.83</v>
      </c>
      <c r="AO4478" s="148">
        <f t="shared" si="623"/>
        <v>810</v>
      </c>
      <c r="AP4478" s="148">
        <v>2</v>
      </c>
      <c r="AQ4478" s="140">
        <v>2</v>
      </c>
      <c r="AS4478" s="42">
        <f t="shared" si="624"/>
        <v>59141.001287493738</v>
      </c>
      <c r="AT4478" s="101">
        <f t="shared" si="625"/>
        <v>0</v>
      </c>
      <c r="AU4478" s="42">
        <f t="shared" si="626"/>
        <v>59141.001287493738</v>
      </c>
      <c r="AV4478" s="42">
        <f t="shared" si="627"/>
        <v>30671.666588333006</v>
      </c>
      <c r="AW4478" s="102">
        <f t="shared" si="628"/>
        <v>15242</v>
      </c>
      <c r="AX4478" s="43">
        <f t="shared" si="630"/>
        <v>3</v>
      </c>
      <c r="AY4478" s="43" t="str">
        <f t="shared" si="629"/>
        <v>UTGS</v>
      </c>
    </row>
    <row r="4479" spans="1:51" hidden="1" x14ac:dyDescent="0.2">
      <c r="A4479" s="38">
        <v>4472</v>
      </c>
      <c r="B4479" t="s">
        <v>5806</v>
      </c>
      <c r="C4479" t="s">
        <v>5746</v>
      </c>
      <c r="D4479">
        <v>44350</v>
      </c>
      <c r="E4479" t="s">
        <v>215</v>
      </c>
      <c r="F4479">
        <v>45</v>
      </c>
      <c r="G4479" t="str">
        <f>LOOKUP(F4479,{0,6,45},{"F","L","H"})</f>
        <v>H</v>
      </c>
      <c r="H4479" t="s">
        <v>1845</v>
      </c>
      <c r="I4479" s="43" t="str">
        <f>IFERROR(VLOOKUP(#REF!,#REF!,2,FALSE),"No")</f>
        <v>No</v>
      </c>
      <c r="J4479" s="139">
        <v>4</v>
      </c>
      <c r="K4479" s="148">
        <v>909</v>
      </c>
      <c r="L4479" s="148"/>
      <c r="M4479" s="148"/>
      <c r="N4479" s="148"/>
      <c r="O4479" s="148"/>
      <c r="P4479" s="148"/>
      <c r="Q4479" s="148"/>
      <c r="R4479" s="148"/>
      <c r="S4479" s="148"/>
      <c r="T4479" s="148"/>
      <c r="U4479" s="148"/>
      <c r="V4479" s="148"/>
      <c r="W4479" s="148"/>
      <c r="X4479" s="139">
        <v>6</v>
      </c>
      <c r="Y4479" s="148">
        <v>353</v>
      </c>
      <c r="Z4479" s="148"/>
      <c r="AA4479" s="148"/>
      <c r="AB4479" s="148"/>
      <c r="AC4479" s="148"/>
      <c r="AD4479" s="148"/>
      <c r="AE4479" s="148"/>
      <c r="AF4479" s="148"/>
      <c r="AG4479" s="148"/>
      <c r="AH4479" s="148"/>
      <c r="AI4479" s="148"/>
      <c r="AJ4479" s="148"/>
      <c r="AK4479" s="148"/>
      <c r="AL4479" s="139">
        <v>0</v>
      </c>
      <c r="AM4479" s="139">
        <v>0</v>
      </c>
      <c r="AN4479" s="148">
        <f t="shared" si="622"/>
        <v>353</v>
      </c>
      <c r="AO4479" s="148">
        <f t="shared" si="623"/>
        <v>909</v>
      </c>
      <c r="AP4479" s="148">
        <v>1</v>
      </c>
      <c r="AQ4479" s="140">
        <v>1</v>
      </c>
      <c r="AS4479" s="42">
        <f t="shared" si="624"/>
        <v>69578.021348430455</v>
      </c>
      <c r="AT4479" s="101">
        <f t="shared" si="625"/>
        <v>0</v>
      </c>
      <c r="AU4479" s="42">
        <f t="shared" si="626"/>
        <v>69578.021348430455</v>
      </c>
      <c r="AV4479" s="42">
        <f t="shared" si="627"/>
        <v>21190.929487680336</v>
      </c>
      <c r="AW4479" s="102">
        <f t="shared" si="628"/>
        <v>60371.752872868376</v>
      </c>
      <c r="AX4479" s="43">
        <f t="shared" si="630"/>
        <v>4</v>
      </c>
      <c r="AY4479" s="43" t="str">
        <f t="shared" si="629"/>
        <v>UTTSS</v>
      </c>
    </row>
    <row r="4480" spans="1:51" hidden="1" x14ac:dyDescent="0.2">
      <c r="A4480" s="38">
        <v>4473</v>
      </c>
      <c r="B4480" t="s">
        <v>5806</v>
      </c>
      <c r="C4480" t="s">
        <v>5746</v>
      </c>
      <c r="D4480">
        <v>31000</v>
      </c>
      <c r="E4480" t="s">
        <v>203</v>
      </c>
      <c r="F4480">
        <v>45</v>
      </c>
      <c r="G4480" t="str">
        <f>LOOKUP(F4480,{0,6,45},{"F","L","H"})</f>
        <v>H</v>
      </c>
      <c r="H4480" t="s">
        <v>599</v>
      </c>
      <c r="I4480" s="43" t="str">
        <f>IFERROR(VLOOKUP(#REF!,#REF!,2,FALSE),"No")</f>
        <v>No</v>
      </c>
      <c r="J4480" s="139">
        <v>3</v>
      </c>
      <c r="K4480" s="148">
        <v>551</v>
      </c>
      <c r="L4480" s="148"/>
      <c r="M4480" s="148"/>
      <c r="N4480" s="148"/>
      <c r="O4480" s="148"/>
      <c r="P4480" s="148"/>
      <c r="Q4480" s="148"/>
      <c r="R4480" s="148"/>
      <c r="S4480" s="148"/>
      <c r="T4480" s="148"/>
      <c r="U4480" s="148"/>
      <c r="V4480" s="148"/>
      <c r="W4480" s="148"/>
      <c r="X4480" s="139">
        <v>2</v>
      </c>
      <c r="Y4480" s="148">
        <v>146.47</v>
      </c>
      <c r="Z4480" s="148">
        <v>4</v>
      </c>
      <c r="AA4480" s="148">
        <v>853.53</v>
      </c>
      <c r="AB4480" s="148"/>
      <c r="AC4480" s="148"/>
      <c r="AD4480" s="148"/>
      <c r="AE4480" s="148"/>
      <c r="AF4480" s="148"/>
      <c r="AG4480" s="148"/>
      <c r="AH4480" s="148"/>
      <c r="AI4480" s="148"/>
      <c r="AJ4480" s="148"/>
      <c r="AK4480" s="148"/>
      <c r="AL4480" s="139">
        <v>0</v>
      </c>
      <c r="AM4480" s="139">
        <v>0</v>
      </c>
      <c r="AN4480" s="148">
        <f t="shared" si="622"/>
        <v>1000</v>
      </c>
      <c r="AO4480" s="148">
        <f t="shared" si="623"/>
        <v>551</v>
      </c>
      <c r="AP4480" s="148">
        <v>11</v>
      </c>
      <c r="AQ4480" s="140">
        <v>7</v>
      </c>
      <c r="AS4480" s="42">
        <f t="shared" si="624"/>
        <v>40213.896284912189</v>
      </c>
      <c r="AT4480" s="101">
        <f t="shared" si="625"/>
        <v>0</v>
      </c>
      <c r="AU4480" s="42">
        <f t="shared" si="626"/>
        <v>40213.896284912189</v>
      </c>
      <c r="AV4480" s="42">
        <f t="shared" si="627"/>
        <v>5518.681688782005</v>
      </c>
      <c r="AW4480" s="102">
        <f t="shared" si="628"/>
        <v>60371.752872868376</v>
      </c>
      <c r="AX4480" s="43">
        <f t="shared" si="630"/>
        <v>3</v>
      </c>
      <c r="AY4480" s="43" t="str">
        <f t="shared" si="629"/>
        <v>UTTSS</v>
      </c>
    </row>
    <row r="4481" spans="1:51" hidden="1" x14ac:dyDescent="0.2">
      <c r="A4481" s="38">
        <v>4474</v>
      </c>
      <c r="B4481" t="s">
        <v>5806</v>
      </c>
      <c r="C4481" t="s">
        <v>5745</v>
      </c>
      <c r="D4481">
        <v>44336</v>
      </c>
      <c r="E4481" t="s">
        <v>291</v>
      </c>
      <c r="F4481">
        <v>45</v>
      </c>
      <c r="G4481" t="str">
        <f>LOOKUP(F4481,{0,6,45},{"F","L","H"})</f>
        <v>H</v>
      </c>
      <c r="H4481" t="s">
        <v>1007</v>
      </c>
      <c r="I4481" s="43" t="str">
        <f>IFERROR(VLOOKUP(#REF!,#REF!,2,FALSE),"No")</f>
        <v>No</v>
      </c>
      <c r="J4481" s="139">
        <v>3</v>
      </c>
      <c r="K4481" s="148">
        <v>136</v>
      </c>
      <c r="L4481" s="148">
        <v>4</v>
      </c>
      <c r="M4481" s="148">
        <v>259</v>
      </c>
      <c r="N4481" s="148"/>
      <c r="O4481" s="148"/>
      <c r="P4481" s="148"/>
      <c r="Q4481" s="148"/>
      <c r="R4481" s="148"/>
      <c r="S4481" s="148"/>
      <c r="T4481" s="148"/>
      <c r="U4481" s="148"/>
      <c r="V4481" s="148"/>
      <c r="W4481" s="148"/>
      <c r="X4481" s="139">
        <v>2</v>
      </c>
      <c r="Y4481" s="148">
        <v>151.5</v>
      </c>
      <c r="Z4481" s="148">
        <v>4</v>
      </c>
      <c r="AA4481" s="148">
        <v>848.5</v>
      </c>
      <c r="AB4481" s="148"/>
      <c r="AC4481" s="148"/>
      <c r="AD4481" s="148"/>
      <c r="AE4481" s="148"/>
      <c r="AF4481" s="148"/>
      <c r="AG4481" s="148"/>
      <c r="AH4481" s="148"/>
      <c r="AI4481" s="148"/>
      <c r="AJ4481" s="148"/>
      <c r="AK4481" s="148"/>
      <c r="AL4481" s="139">
        <v>0</v>
      </c>
      <c r="AM4481" s="139">
        <v>0</v>
      </c>
      <c r="AN4481" s="148">
        <f t="shared" si="622"/>
        <v>1000</v>
      </c>
      <c r="AO4481" s="148">
        <f t="shared" si="623"/>
        <v>395</v>
      </c>
      <c r="AP4481" s="148">
        <v>15</v>
      </c>
      <c r="AQ4481" s="140">
        <v>19</v>
      </c>
      <c r="AS4481" s="42">
        <f t="shared" si="624"/>
        <v>29750.513743267358</v>
      </c>
      <c r="AT4481" s="101">
        <f t="shared" si="625"/>
        <v>0</v>
      </c>
      <c r="AU4481" s="42">
        <f t="shared" si="626"/>
        <v>29750.513743267358</v>
      </c>
      <c r="AV4481" s="42">
        <f t="shared" si="627"/>
        <v>2031.3003537617915</v>
      </c>
      <c r="AW4481" s="102">
        <f t="shared" si="628"/>
        <v>60371.752872868376</v>
      </c>
      <c r="AX4481" s="43">
        <f t="shared" si="630"/>
        <v>3</v>
      </c>
      <c r="AY4481" s="43" t="str">
        <f t="shared" si="629"/>
        <v>UTTSM</v>
      </c>
    </row>
    <row r="4482" spans="1:51" hidden="1" x14ac:dyDescent="0.2">
      <c r="A4482" s="38">
        <v>4475</v>
      </c>
      <c r="B4482" t="s">
        <v>5806</v>
      </c>
      <c r="C4482" t="s">
        <v>5746</v>
      </c>
      <c r="D4482">
        <v>2225</v>
      </c>
      <c r="E4482" t="s">
        <v>196</v>
      </c>
      <c r="F4482">
        <v>2</v>
      </c>
      <c r="G4482" t="str">
        <f>LOOKUP(F4482,{0,6,45},{"F","L","H"})</f>
        <v>F</v>
      </c>
      <c r="H4482" t="s">
        <v>1319</v>
      </c>
      <c r="I4482" s="43" t="str">
        <f>IFERROR(VLOOKUP(#REF!,#REF!,2,FALSE),"No")</f>
        <v>No</v>
      </c>
      <c r="J4482" s="139">
        <v>1.25</v>
      </c>
      <c r="K4482" s="148">
        <v>225</v>
      </c>
      <c r="L4482" s="148"/>
      <c r="M4482" s="148"/>
      <c r="N4482" s="148"/>
      <c r="O4482" s="148"/>
      <c r="P4482" s="148"/>
      <c r="Q4482" s="148"/>
      <c r="R4482" s="148"/>
      <c r="S4482" s="148"/>
      <c r="T4482" s="148"/>
      <c r="U4482" s="148"/>
      <c r="V4482" s="148"/>
      <c r="W4482" s="148"/>
      <c r="X4482" s="139">
        <v>2</v>
      </c>
      <c r="Y4482" s="148">
        <v>86.11</v>
      </c>
      <c r="Z4482" s="148">
        <v>4</v>
      </c>
      <c r="AA4482" s="148">
        <v>913.89</v>
      </c>
      <c r="AB4482" s="148"/>
      <c r="AC4482" s="148"/>
      <c r="AD4482" s="148"/>
      <c r="AE4482" s="148"/>
      <c r="AF4482" s="148"/>
      <c r="AG4482" s="148"/>
      <c r="AH4482" s="148"/>
      <c r="AI4482" s="148"/>
      <c r="AJ4482" s="148"/>
      <c r="AK4482" s="148"/>
      <c r="AL4482" s="139">
        <v>0</v>
      </c>
      <c r="AM4482" s="139">
        <v>0</v>
      </c>
      <c r="AN4482" s="148">
        <f t="shared" si="622"/>
        <v>1000</v>
      </c>
      <c r="AO4482" s="148">
        <f t="shared" si="623"/>
        <v>225</v>
      </c>
      <c r="AP4482" s="148">
        <v>4</v>
      </c>
      <c r="AQ4482" s="140">
        <v>4</v>
      </c>
      <c r="AS4482" s="42">
        <f t="shared" si="624"/>
        <v>16765.532511987734</v>
      </c>
      <c r="AT4482" s="101">
        <f t="shared" si="625"/>
        <v>0</v>
      </c>
      <c r="AU4482" s="42">
        <f t="shared" si="626"/>
        <v>16765.532511987734</v>
      </c>
      <c r="AV4482" s="42">
        <f t="shared" si="627"/>
        <v>9765.8882553685089</v>
      </c>
      <c r="AW4482" s="102">
        <f t="shared" si="628"/>
        <v>2428.75</v>
      </c>
      <c r="AX4482" s="43">
        <f t="shared" si="630"/>
        <v>1.25</v>
      </c>
      <c r="AY4482" s="43" t="str">
        <f t="shared" si="629"/>
        <v>UTTSS</v>
      </c>
    </row>
    <row r="4483" spans="1:51" hidden="1" x14ac:dyDescent="0.2">
      <c r="A4483" s="38">
        <v>4476</v>
      </c>
      <c r="B4483" t="s">
        <v>5807</v>
      </c>
      <c r="C4483" t="s">
        <v>5746</v>
      </c>
      <c r="D4483">
        <v>6600</v>
      </c>
      <c r="E4483" t="s">
        <v>198</v>
      </c>
      <c r="F4483">
        <v>5</v>
      </c>
      <c r="G4483" t="str">
        <f>LOOKUP(F4483,{0,6,45},{"F","L","H"})</f>
        <v>F</v>
      </c>
      <c r="H4483" t="s">
        <v>997</v>
      </c>
      <c r="I4483" s="43" t="str">
        <f>IFERROR(VLOOKUP(#REF!,#REF!,2,FALSE),"No")</f>
        <v>No</v>
      </c>
      <c r="J4483" s="139">
        <v>1.25</v>
      </c>
      <c r="K4483" s="148">
        <v>115</v>
      </c>
      <c r="L4483" s="148"/>
      <c r="M4483" s="148"/>
      <c r="N4483" s="148"/>
      <c r="O4483" s="148"/>
      <c r="P4483" s="148"/>
      <c r="Q4483" s="148"/>
      <c r="R4483" s="148"/>
      <c r="S4483" s="148"/>
      <c r="T4483" s="148"/>
      <c r="U4483" s="148"/>
      <c r="V4483" s="148"/>
      <c r="W4483" s="148"/>
      <c r="X4483" s="139">
        <v>3</v>
      </c>
      <c r="Y4483" s="148">
        <v>505</v>
      </c>
      <c r="Z4483" s="148">
        <v>4</v>
      </c>
      <c r="AA4483" s="148">
        <v>495</v>
      </c>
      <c r="AB4483" s="148"/>
      <c r="AC4483" s="148"/>
      <c r="AD4483" s="148"/>
      <c r="AE4483" s="148"/>
      <c r="AF4483" s="148"/>
      <c r="AG4483" s="148"/>
      <c r="AH4483" s="148"/>
      <c r="AI4483" s="148"/>
      <c r="AJ4483" s="148"/>
      <c r="AK4483" s="148"/>
      <c r="AL4483" s="139">
        <v>0</v>
      </c>
      <c r="AM4483" s="139">
        <v>0</v>
      </c>
      <c r="AN4483" s="148">
        <f t="shared" si="622"/>
        <v>1000</v>
      </c>
      <c r="AO4483" s="148">
        <f t="shared" si="623"/>
        <v>115</v>
      </c>
      <c r="AP4483" s="148">
        <v>8</v>
      </c>
      <c r="AQ4483" s="140">
        <v>6</v>
      </c>
      <c r="AS4483" s="42">
        <f t="shared" si="624"/>
        <v>8569.0499505715088</v>
      </c>
      <c r="AT4483" s="101">
        <f t="shared" si="625"/>
        <v>0</v>
      </c>
      <c r="AU4483" s="42">
        <f t="shared" si="626"/>
        <v>8569.0499505715088</v>
      </c>
      <c r="AV4483" s="42">
        <f t="shared" si="627"/>
        <v>4942.785286912339</v>
      </c>
      <c r="AW4483" s="102">
        <f t="shared" si="628"/>
        <v>3698.6666666666665</v>
      </c>
      <c r="AX4483" s="43">
        <f t="shared" si="630"/>
        <v>1.25</v>
      </c>
      <c r="AY4483" s="43" t="str">
        <f t="shared" si="629"/>
        <v>UTTSS</v>
      </c>
    </row>
    <row r="4484" spans="1:51" hidden="1" x14ac:dyDescent="0.2">
      <c r="A4484" s="38">
        <v>4477</v>
      </c>
      <c r="B4484" t="s">
        <v>362</v>
      </c>
      <c r="C4484" t="s">
        <v>289</v>
      </c>
      <c r="D4484">
        <v>540</v>
      </c>
      <c r="E4484" t="s">
        <v>1250</v>
      </c>
      <c r="F4484">
        <v>0.25</v>
      </c>
      <c r="G4484" t="str">
        <f>LOOKUP(F4484,{0,6,45},{"F","L","H"})</f>
        <v>F</v>
      </c>
      <c r="H4484" t="s">
        <v>2811</v>
      </c>
      <c r="I4484" s="43" t="str">
        <f>IFERROR(VLOOKUP(#REF!,#REF!,2,FALSE),"No")</f>
        <v>No</v>
      </c>
      <c r="J4484" s="139">
        <v>0.5</v>
      </c>
      <c r="K4484" s="148">
        <v>102</v>
      </c>
      <c r="L4484" s="148"/>
      <c r="M4484" s="148"/>
      <c r="N4484" s="148"/>
      <c r="O4484" s="148"/>
      <c r="P4484" s="148"/>
      <c r="Q4484" s="148"/>
      <c r="R4484" s="148"/>
      <c r="S4484" s="148"/>
      <c r="T4484" s="148"/>
      <c r="U4484" s="148"/>
      <c r="V4484" s="148"/>
      <c r="W4484" s="148"/>
      <c r="X4484" s="139">
        <v>1.25</v>
      </c>
      <c r="Y4484" s="148">
        <v>663</v>
      </c>
      <c r="Z4484" s="148">
        <v>2</v>
      </c>
      <c r="AA4484" s="148">
        <v>337</v>
      </c>
      <c r="AB4484" s="148"/>
      <c r="AC4484" s="148"/>
      <c r="AD4484" s="148"/>
      <c r="AE4484" s="148"/>
      <c r="AF4484" s="148"/>
      <c r="AG4484" s="148"/>
      <c r="AH4484" s="148"/>
      <c r="AI4484" s="148"/>
      <c r="AJ4484" s="148"/>
      <c r="AK4484" s="148"/>
      <c r="AL4484" s="139">
        <v>0</v>
      </c>
      <c r="AM4484" s="139">
        <v>0</v>
      </c>
      <c r="AN4484" s="148">
        <f t="shared" si="622"/>
        <v>1000</v>
      </c>
      <c r="AO4484" s="148">
        <f t="shared" si="623"/>
        <v>102</v>
      </c>
      <c r="AP4484" s="148">
        <v>14</v>
      </c>
      <c r="AQ4484" s="140">
        <v>11</v>
      </c>
      <c r="AS4484" s="42">
        <f t="shared" si="624"/>
        <v>6977.1547387677756</v>
      </c>
      <c r="AT4484" s="101">
        <f t="shared" si="625"/>
        <v>0</v>
      </c>
      <c r="AU4484" s="42">
        <f t="shared" si="626"/>
        <v>6977.1547387677756</v>
      </c>
      <c r="AV4484" s="42">
        <f t="shared" si="627"/>
        <v>2997.7328837703667</v>
      </c>
      <c r="AW4484" s="102">
        <f t="shared" si="628"/>
        <v>585.0096169344007</v>
      </c>
      <c r="AX4484" s="43">
        <f t="shared" si="630"/>
        <v>0.5</v>
      </c>
      <c r="AY4484" s="43" t="str">
        <f t="shared" si="629"/>
        <v>UTGS</v>
      </c>
    </row>
    <row r="4485" spans="1:51" hidden="1" x14ac:dyDescent="0.2">
      <c r="A4485" s="38">
        <v>4478</v>
      </c>
      <c r="B4485" t="s">
        <v>5806</v>
      </c>
      <c r="C4485" t="s">
        <v>5746</v>
      </c>
      <c r="D4485">
        <v>9219</v>
      </c>
      <c r="E4485" t="s">
        <v>290</v>
      </c>
      <c r="F4485">
        <v>5</v>
      </c>
      <c r="G4485" t="str">
        <f>LOOKUP(F4485,{0,6,45},{"F","L","H"})</f>
        <v>F</v>
      </c>
      <c r="H4485" t="s">
        <v>1151</v>
      </c>
      <c r="I4485" s="43" t="str">
        <f>IFERROR(VLOOKUP(#REF!,#REF!,2,FALSE),"No")</f>
        <v>No</v>
      </c>
      <c r="J4485" s="139">
        <v>2</v>
      </c>
      <c r="K4485" s="148">
        <v>430</v>
      </c>
      <c r="L4485" s="148"/>
      <c r="M4485" s="148"/>
      <c r="N4485" s="148"/>
      <c r="O4485" s="148"/>
      <c r="P4485" s="148"/>
      <c r="Q4485" s="148"/>
      <c r="R4485" s="148"/>
      <c r="S4485" s="148"/>
      <c r="T4485" s="148"/>
      <c r="U4485" s="148"/>
      <c r="V4485" s="148"/>
      <c r="W4485" s="148"/>
      <c r="X4485" s="139">
        <v>2</v>
      </c>
      <c r="Y4485" s="148">
        <v>175.76</v>
      </c>
      <c r="Z4485" s="148">
        <v>4</v>
      </c>
      <c r="AA4485" s="148">
        <v>824.24</v>
      </c>
      <c r="AB4485" s="148"/>
      <c r="AC4485" s="148"/>
      <c r="AD4485" s="148"/>
      <c r="AE4485" s="148"/>
      <c r="AF4485" s="148"/>
      <c r="AG4485" s="148"/>
      <c r="AH4485" s="148"/>
      <c r="AI4485" s="148"/>
      <c r="AJ4485" s="148"/>
      <c r="AK4485" s="148"/>
      <c r="AL4485" s="139">
        <v>0</v>
      </c>
      <c r="AM4485" s="139">
        <v>0</v>
      </c>
      <c r="AN4485" s="148">
        <f t="shared" si="622"/>
        <v>1000</v>
      </c>
      <c r="AO4485" s="148">
        <f t="shared" si="623"/>
        <v>430</v>
      </c>
      <c r="AP4485" s="148">
        <v>13</v>
      </c>
      <c r="AQ4485" s="140">
        <v>7</v>
      </c>
      <c r="AS4485" s="42">
        <f t="shared" si="624"/>
        <v>31382.895467354341</v>
      </c>
      <c r="AT4485" s="101">
        <f t="shared" si="625"/>
        <v>0</v>
      </c>
      <c r="AU4485" s="42">
        <f t="shared" si="626"/>
        <v>31382.895467354341</v>
      </c>
      <c r="AV4485" s="42">
        <f t="shared" si="627"/>
        <v>5488.6803602105765</v>
      </c>
      <c r="AW4485" s="102">
        <f t="shared" si="628"/>
        <v>5118</v>
      </c>
      <c r="AX4485" s="43">
        <f t="shared" si="630"/>
        <v>2</v>
      </c>
      <c r="AY4485" s="43" t="str">
        <f t="shared" si="629"/>
        <v>UTTSS</v>
      </c>
    </row>
    <row r="4486" spans="1:51" hidden="1" x14ac:dyDescent="0.2">
      <c r="A4486" s="38">
        <v>4479</v>
      </c>
      <c r="B4486" t="s">
        <v>362</v>
      </c>
      <c r="C4486" t="s">
        <v>289</v>
      </c>
      <c r="D4486">
        <v>955</v>
      </c>
      <c r="E4486" t="s">
        <v>1250</v>
      </c>
      <c r="F4486">
        <v>2</v>
      </c>
      <c r="G4486" t="str">
        <f>LOOKUP(F4486,{0,6,45},{"F","L","H"})</f>
        <v>F</v>
      </c>
      <c r="H4486" t="s">
        <v>2214</v>
      </c>
      <c r="I4486" s="43" t="str">
        <f>IFERROR(VLOOKUP(#REF!,#REF!,2,FALSE),"No")</f>
        <v>No</v>
      </c>
      <c r="J4486" s="139">
        <v>1.25</v>
      </c>
      <c r="K4486" s="148">
        <v>48</v>
      </c>
      <c r="L4486" s="148"/>
      <c r="M4486" s="148"/>
      <c r="N4486" s="148"/>
      <c r="O4486" s="148"/>
      <c r="P4486" s="148"/>
      <c r="Q4486" s="148"/>
      <c r="R4486" s="148"/>
      <c r="S4486" s="148"/>
      <c r="T4486" s="148"/>
      <c r="U4486" s="148"/>
      <c r="V4486" s="148"/>
      <c r="W4486" s="148"/>
      <c r="X4486" s="139">
        <v>2</v>
      </c>
      <c r="Y4486" s="148">
        <v>535</v>
      </c>
      <c r="Z4486" s="148"/>
      <c r="AA4486" s="148"/>
      <c r="AB4486" s="148"/>
      <c r="AC4486" s="148"/>
      <c r="AD4486" s="148"/>
      <c r="AE4486" s="148"/>
      <c r="AF4486" s="148"/>
      <c r="AG4486" s="148"/>
      <c r="AH4486" s="148"/>
      <c r="AI4486" s="148"/>
      <c r="AJ4486" s="148"/>
      <c r="AK4486" s="148"/>
      <c r="AL4486" s="139">
        <v>0</v>
      </c>
      <c r="AM4486" s="139">
        <v>0</v>
      </c>
      <c r="AN4486" s="148">
        <f t="shared" si="622"/>
        <v>535</v>
      </c>
      <c r="AO4486" s="148">
        <f t="shared" si="623"/>
        <v>48</v>
      </c>
      <c r="AP4486" s="148">
        <v>2</v>
      </c>
      <c r="AQ4486" s="140">
        <v>3</v>
      </c>
      <c r="AS4486" s="42">
        <f t="shared" si="624"/>
        <v>3576.646935890717</v>
      </c>
      <c r="AT4486" s="101">
        <f t="shared" si="625"/>
        <v>0</v>
      </c>
      <c r="AU4486" s="42">
        <f t="shared" si="626"/>
        <v>3576.646935890717</v>
      </c>
      <c r="AV4486" s="42">
        <f t="shared" si="627"/>
        <v>5797.7881736628697</v>
      </c>
      <c r="AW4486" s="102">
        <f t="shared" si="628"/>
        <v>1475.8772811117678</v>
      </c>
      <c r="AX4486" s="43">
        <f t="shared" si="630"/>
        <v>1.25</v>
      </c>
      <c r="AY4486" s="43" t="str">
        <f t="shared" si="629"/>
        <v>UTGS</v>
      </c>
    </row>
    <row r="4487" spans="1:51" hidden="1" x14ac:dyDescent="0.2">
      <c r="A4487" s="38">
        <v>4480</v>
      </c>
      <c r="B4487" t="s">
        <v>5806</v>
      </c>
      <c r="C4487" t="s">
        <v>5746</v>
      </c>
      <c r="D4487">
        <v>28224</v>
      </c>
      <c r="E4487" t="s">
        <v>206</v>
      </c>
      <c r="F4487">
        <v>45</v>
      </c>
      <c r="G4487" t="str">
        <f>LOOKUP(F4487,{0,6,45},{"F","L","H"})</f>
        <v>H</v>
      </c>
      <c r="H4487" t="s">
        <v>1083</v>
      </c>
      <c r="I4487" s="43" t="str">
        <f>IFERROR(VLOOKUP(#REF!,#REF!,2,FALSE),"No")</f>
        <v>No</v>
      </c>
      <c r="J4487" s="139">
        <v>2</v>
      </c>
      <c r="K4487" s="148">
        <v>462</v>
      </c>
      <c r="L4487" s="148"/>
      <c r="M4487" s="148"/>
      <c r="N4487" s="148"/>
      <c r="O4487" s="148"/>
      <c r="P4487" s="148"/>
      <c r="Q4487" s="148"/>
      <c r="R4487" s="148"/>
      <c r="S4487" s="148"/>
      <c r="T4487" s="148"/>
      <c r="U4487" s="148"/>
      <c r="V4487" s="148"/>
      <c r="W4487" s="148"/>
      <c r="X4487" s="139">
        <v>2</v>
      </c>
      <c r="Y4487" s="148">
        <v>1000</v>
      </c>
      <c r="Z4487" s="149"/>
      <c r="AA4487" s="148"/>
      <c r="AB4487" s="148"/>
      <c r="AC4487" s="148"/>
      <c r="AD4487" s="148"/>
      <c r="AE4487" s="148"/>
      <c r="AF4487" s="148"/>
      <c r="AG4487" s="148"/>
      <c r="AH4487" s="148"/>
      <c r="AI4487" s="148"/>
      <c r="AJ4487" s="148"/>
      <c r="AK4487" s="148"/>
      <c r="AL4487" s="139">
        <v>0</v>
      </c>
      <c r="AM4487" s="139">
        <v>0</v>
      </c>
      <c r="AN4487" s="148">
        <f t="shared" si="622"/>
        <v>1000</v>
      </c>
      <c r="AO4487" s="148">
        <f t="shared" si="623"/>
        <v>462</v>
      </c>
      <c r="AP4487" s="148">
        <v>4</v>
      </c>
      <c r="AQ4487" s="140">
        <v>7</v>
      </c>
      <c r="AS4487" s="42">
        <f t="shared" si="624"/>
        <v>33718.366757948148</v>
      </c>
      <c r="AT4487" s="101">
        <f t="shared" si="625"/>
        <v>0</v>
      </c>
      <c r="AU4487" s="42">
        <f t="shared" si="626"/>
        <v>33718.366757948148</v>
      </c>
      <c r="AV4487" s="42">
        <f t="shared" si="627"/>
        <v>4644.4231030677192</v>
      </c>
      <c r="AW4487" s="102">
        <f t="shared" si="628"/>
        <v>52825.283763759828</v>
      </c>
      <c r="AX4487" s="43">
        <f t="shared" si="630"/>
        <v>2</v>
      </c>
      <c r="AY4487" s="43" t="str">
        <f t="shared" si="629"/>
        <v>UTTSS</v>
      </c>
    </row>
    <row r="4488" spans="1:51" hidden="1" x14ac:dyDescent="0.2">
      <c r="A4488" s="38">
        <v>4481</v>
      </c>
      <c r="B4488" t="s">
        <v>362</v>
      </c>
      <c r="C4488" t="s">
        <v>289</v>
      </c>
      <c r="D4488">
        <v>320</v>
      </c>
      <c r="E4488" t="s">
        <v>1236</v>
      </c>
      <c r="F4488">
        <v>0.25</v>
      </c>
      <c r="G4488" t="str">
        <f>LOOKUP(F4488,{0,6,45},{"F","L","H"})</f>
        <v>F</v>
      </c>
      <c r="H4488" t="s">
        <v>2323</v>
      </c>
      <c r="I4488" s="43" t="str">
        <f>IFERROR(VLOOKUP(#REF!,#REF!,2,FALSE),"No")</f>
        <v>No</v>
      </c>
      <c r="J4488" s="139">
        <v>0.75</v>
      </c>
      <c r="K4488" s="148">
        <v>42</v>
      </c>
      <c r="L4488" s="148"/>
      <c r="M4488" s="148"/>
      <c r="N4488" s="148"/>
      <c r="O4488" s="148"/>
      <c r="P4488" s="148"/>
      <c r="Q4488" s="148"/>
      <c r="R4488" s="148"/>
      <c r="S4488" s="148"/>
      <c r="T4488" s="148"/>
      <c r="U4488" s="148"/>
      <c r="V4488" s="148"/>
      <c r="W4488" s="148"/>
      <c r="X4488" s="139">
        <v>2</v>
      </c>
      <c r="Y4488" s="148">
        <v>1000</v>
      </c>
      <c r="Z4488" s="148"/>
      <c r="AA4488" s="148"/>
      <c r="AB4488" s="148"/>
      <c r="AC4488" s="148"/>
      <c r="AD4488" s="148"/>
      <c r="AE4488" s="148"/>
      <c r="AF4488" s="148"/>
      <c r="AG4488" s="148"/>
      <c r="AH4488" s="148"/>
      <c r="AI4488" s="148"/>
      <c r="AJ4488" s="148"/>
      <c r="AK4488" s="148"/>
      <c r="AL4488" s="139">
        <v>0</v>
      </c>
      <c r="AM4488" s="139">
        <v>0</v>
      </c>
      <c r="AN4488" s="148">
        <f t="shared" ref="AN4488:AN4551" si="631">SUM(Y4488,AA4488,AC4488,AE4488,AG4488,AI4488,AK4488,AM4488)</f>
        <v>1000</v>
      </c>
      <c r="AO4488" s="148">
        <f t="shared" ref="AO4488:AO4551" si="632">SUM(K4488,M4488,O4488,Q4488,S4488,U4488,W4488)</f>
        <v>42</v>
      </c>
      <c r="AP4488" s="148">
        <v>12</v>
      </c>
      <c r="AQ4488" s="140">
        <v>22</v>
      </c>
      <c r="AS4488" s="42">
        <f t="shared" ref="AS4488:AS4551" si="633">(VLOOKUP(J4488,Service,2,FALSE)*K4488+VLOOKUP(L4488,Service,2,FALSE)*M4488+VLOOKUP(N4488,Service,2,FALSE)*O4488+VLOOKUP(P4488,Service,2,FALSE)*Q4488)</f>
        <v>2704.1060689043775</v>
      </c>
      <c r="AT4488" s="101">
        <f t="shared" ref="AT4488:AT4551" si="634">VLOOKUP(R4488,serviceHP,2,FALSE)*S4488+VLOOKUP(T4488,serviceHP,2,FALSE)*U4488+VLOOKUP(V4488,serviceHP,2,FALSE)*W4488</f>
        <v>0</v>
      </c>
      <c r="AU4488" s="42">
        <f t="shared" ref="AU4488:AU4551" si="635">AS4488+AT4488</f>
        <v>2704.1060689043775</v>
      </c>
      <c r="AV4488" s="42">
        <f t="shared" ref="AV4488:AV4551" si="636">(VLOOKUP(X4488,Main,2,FALSE)*Y4488+VLOOKUP(Z4488,Main,2,FALSE)*AA4488+VLOOKUP(AB4488,Main,2,FALSE)*AC4488+VLOOKUP(AD4488,Main,2,FALSE)*AE4488+VLOOKUP(AF4488,Main,2,FALSE)*AG4488+VLOOKUP(AL4488,Main,2,FALSE)*AM4488+VLOOKUP(AH4488,Main,2,FALSE)*AI4488+VLOOKUP(AL4488,Main,2,FALSE)*AM4488+VLOOKUP(AJ4488,Main,2,FALSE)*AK4488)/AQ4488</f>
        <v>1477.7709873397287</v>
      </c>
      <c r="AW4488" s="102">
        <f t="shared" ref="AW4488:AW4551" si="637">IF(G4488="F",VLOOKUP(D4488,MeterAndReg2,2,TRUE),(IF(G4488="L",VLOOKUP(D4488,MeterAndReg2,3,TRUE),VLOOKUP(D4488,MeterAndReg2,4,TRUE))))</f>
        <v>431</v>
      </c>
      <c r="AX4488" s="43">
        <f t="shared" si="630"/>
        <v>0.75</v>
      </c>
      <c r="AY4488" s="43" t="str">
        <f t="shared" si="629"/>
        <v>UTGS</v>
      </c>
    </row>
    <row r="4489" spans="1:51" hidden="1" x14ac:dyDescent="0.2">
      <c r="A4489" s="38">
        <v>4482</v>
      </c>
      <c r="B4489" t="s">
        <v>5807</v>
      </c>
      <c r="C4489" t="s">
        <v>292</v>
      </c>
      <c r="D4489">
        <v>7800</v>
      </c>
      <c r="E4489" t="s">
        <v>212</v>
      </c>
      <c r="F4489">
        <v>2</v>
      </c>
      <c r="G4489" t="str">
        <f>LOOKUP(F4489,{0,6,45},{"F","L","H"})</f>
        <v>F</v>
      </c>
      <c r="H4489" t="s">
        <v>476</v>
      </c>
      <c r="I4489" s="43" t="str">
        <f>IFERROR(VLOOKUP(#REF!,#REF!,2,FALSE),"No")</f>
        <v>No</v>
      </c>
      <c r="J4489" s="139">
        <v>2</v>
      </c>
      <c r="K4489" s="148">
        <v>66</v>
      </c>
      <c r="L4489" s="148"/>
      <c r="M4489" s="148"/>
      <c r="N4489" s="148"/>
      <c r="O4489" s="148"/>
      <c r="P4489" s="148"/>
      <c r="Q4489" s="148"/>
      <c r="R4489" s="148"/>
      <c r="S4489" s="148"/>
      <c r="T4489" s="148"/>
      <c r="U4489" s="148"/>
      <c r="V4489" s="148"/>
      <c r="W4489" s="148"/>
      <c r="X4489" s="139">
        <v>2</v>
      </c>
      <c r="Y4489" s="148">
        <v>1000</v>
      </c>
      <c r="Z4489" s="149"/>
      <c r="AA4489" s="148"/>
      <c r="AB4489" s="148"/>
      <c r="AC4489" s="148"/>
      <c r="AD4489" s="148"/>
      <c r="AE4489" s="148"/>
      <c r="AF4489" s="148"/>
      <c r="AG4489" s="148"/>
      <c r="AH4489" s="148"/>
      <c r="AI4489" s="148"/>
      <c r="AJ4489" s="148"/>
      <c r="AK4489" s="148"/>
      <c r="AL4489" s="139">
        <v>0</v>
      </c>
      <c r="AM4489" s="139">
        <v>0</v>
      </c>
      <c r="AN4489" s="148">
        <f t="shared" si="631"/>
        <v>1000</v>
      </c>
      <c r="AO4489" s="148">
        <f t="shared" si="632"/>
        <v>66</v>
      </c>
      <c r="AP4489" s="148">
        <v>9</v>
      </c>
      <c r="AQ4489" s="140">
        <v>21</v>
      </c>
      <c r="AS4489" s="42">
        <f t="shared" si="633"/>
        <v>4816.9095368497356</v>
      </c>
      <c r="AT4489" s="101">
        <f t="shared" si="634"/>
        <v>0</v>
      </c>
      <c r="AU4489" s="42">
        <f t="shared" si="635"/>
        <v>4816.9095368497356</v>
      </c>
      <c r="AV4489" s="42">
        <f t="shared" si="636"/>
        <v>1548.1410343559062</v>
      </c>
      <c r="AW4489" s="102">
        <f t="shared" si="637"/>
        <v>5118</v>
      </c>
      <c r="AX4489" s="43">
        <f t="shared" si="630"/>
        <v>2</v>
      </c>
      <c r="AY4489" s="43" t="str">
        <f t="shared" ref="AY4489:AY4552" si="638">C4489</f>
        <v>UTFS</v>
      </c>
    </row>
    <row r="4490" spans="1:51" hidden="1" x14ac:dyDescent="0.2">
      <c r="A4490" s="38">
        <v>4483</v>
      </c>
      <c r="B4490" t="s">
        <v>362</v>
      </c>
      <c r="C4490" t="s">
        <v>289</v>
      </c>
      <c r="D4490">
        <v>320</v>
      </c>
      <c r="E4490" t="s">
        <v>1247</v>
      </c>
      <c r="F4490">
        <v>0.25</v>
      </c>
      <c r="G4490" t="str">
        <f>LOOKUP(F4490,{0,6,45},{"F","L","H"})</f>
        <v>F</v>
      </c>
      <c r="H4490" t="s">
        <v>2390</v>
      </c>
      <c r="I4490" s="43" t="str">
        <f>IFERROR(VLOOKUP(#REF!,#REF!,2,FALSE),"No")</f>
        <v>No</v>
      </c>
      <c r="J4490" s="139">
        <v>0.75</v>
      </c>
      <c r="K4490" s="148">
        <v>89</v>
      </c>
      <c r="L4490" s="148"/>
      <c r="M4490" s="148"/>
      <c r="N4490" s="148"/>
      <c r="O4490" s="148"/>
      <c r="P4490" s="148"/>
      <c r="Q4490" s="148"/>
      <c r="R4490" s="148"/>
      <c r="S4490" s="148"/>
      <c r="T4490" s="148"/>
      <c r="U4490" s="148"/>
      <c r="V4490" s="148"/>
      <c r="W4490" s="148"/>
      <c r="X4490" s="139">
        <v>2</v>
      </c>
      <c r="Y4490" s="148">
        <v>1000</v>
      </c>
      <c r="Z4490" s="148"/>
      <c r="AA4490" s="148"/>
      <c r="AB4490" s="148"/>
      <c r="AC4490" s="148"/>
      <c r="AD4490" s="148"/>
      <c r="AE4490" s="148"/>
      <c r="AF4490" s="148"/>
      <c r="AG4490" s="148"/>
      <c r="AH4490" s="148"/>
      <c r="AI4490" s="148"/>
      <c r="AJ4490" s="148"/>
      <c r="AK4490" s="148"/>
      <c r="AL4490" s="139">
        <v>0</v>
      </c>
      <c r="AM4490" s="139">
        <v>0</v>
      </c>
      <c r="AN4490" s="148">
        <f t="shared" si="631"/>
        <v>1000</v>
      </c>
      <c r="AO4490" s="148">
        <f t="shared" si="632"/>
        <v>89</v>
      </c>
      <c r="AP4490" s="148">
        <v>17</v>
      </c>
      <c r="AQ4490" s="140">
        <v>29</v>
      </c>
      <c r="AS4490" s="42">
        <f t="shared" si="633"/>
        <v>5730.1295269640386</v>
      </c>
      <c r="AT4490" s="101">
        <f t="shared" si="634"/>
        <v>0</v>
      </c>
      <c r="AU4490" s="42">
        <f t="shared" si="635"/>
        <v>5730.1295269640386</v>
      </c>
      <c r="AV4490" s="42">
        <f t="shared" si="636"/>
        <v>1121.06764556807</v>
      </c>
      <c r="AW4490" s="102">
        <f t="shared" si="637"/>
        <v>431</v>
      </c>
      <c r="AX4490" s="43">
        <f t="shared" si="630"/>
        <v>0.75</v>
      </c>
      <c r="AY4490" s="43" t="str">
        <f t="shared" si="638"/>
        <v>UTGS</v>
      </c>
    </row>
    <row r="4491" spans="1:51" hidden="1" x14ac:dyDescent="0.2">
      <c r="A4491" s="38">
        <v>4484</v>
      </c>
      <c r="B4491" t="s">
        <v>362</v>
      </c>
      <c r="C4491" t="s">
        <v>289</v>
      </c>
      <c r="D4491">
        <v>320</v>
      </c>
      <c r="E4491" t="s">
        <v>1243</v>
      </c>
      <c r="F4491">
        <v>0.25</v>
      </c>
      <c r="G4491" t="str">
        <f>LOOKUP(F4491,{0,6,45},{"F","L","H"})</f>
        <v>F</v>
      </c>
      <c r="H4491" t="s">
        <v>2462</v>
      </c>
      <c r="I4491" s="43" t="str">
        <f>IFERROR(VLOOKUP(#REF!,#REF!,2,FALSE),"No")</f>
        <v>No</v>
      </c>
      <c r="J4491" s="139">
        <v>0.75</v>
      </c>
      <c r="K4491" s="148">
        <v>39</v>
      </c>
      <c r="L4491" s="148"/>
      <c r="M4491" s="148"/>
      <c r="N4491" s="148"/>
      <c r="O4491" s="148"/>
      <c r="P4491" s="148"/>
      <c r="Q4491" s="148"/>
      <c r="R4491" s="148"/>
      <c r="S4491" s="148"/>
      <c r="T4491" s="148"/>
      <c r="U4491" s="148"/>
      <c r="V4491" s="148"/>
      <c r="W4491" s="148"/>
      <c r="X4491" s="139">
        <v>0.75</v>
      </c>
      <c r="Y4491" s="148">
        <v>65</v>
      </c>
      <c r="Z4491" s="148">
        <v>1.25</v>
      </c>
      <c r="AA4491" s="148">
        <v>520</v>
      </c>
      <c r="AB4491" s="148">
        <v>2</v>
      </c>
      <c r="AC4491" s="148">
        <v>415</v>
      </c>
      <c r="AD4491" s="148"/>
      <c r="AE4491" s="148"/>
      <c r="AF4491" s="148"/>
      <c r="AG4491" s="148"/>
      <c r="AH4491" s="148"/>
      <c r="AI4491" s="148"/>
      <c r="AJ4491" s="148"/>
      <c r="AK4491" s="148"/>
      <c r="AL4491" s="139">
        <v>0</v>
      </c>
      <c r="AM4491" s="139">
        <v>0</v>
      </c>
      <c r="AN4491" s="148">
        <f t="shared" si="631"/>
        <v>1000</v>
      </c>
      <c r="AO4491" s="148">
        <f t="shared" si="632"/>
        <v>39</v>
      </c>
      <c r="AP4491" s="148">
        <v>20</v>
      </c>
      <c r="AQ4491" s="140">
        <v>35</v>
      </c>
      <c r="AS4491" s="42">
        <f t="shared" si="633"/>
        <v>2510.9556354112078</v>
      </c>
      <c r="AT4491" s="101">
        <f t="shared" si="634"/>
        <v>0</v>
      </c>
      <c r="AU4491" s="42">
        <f t="shared" si="635"/>
        <v>2510.9556354112078</v>
      </c>
      <c r="AV4491" s="42">
        <f t="shared" si="636"/>
        <v>953.3617634706867</v>
      </c>
      <c r="AW4491" s="102">
        <f t="shared" si="637"/>
        <v>431</v>
      </c>
      <c r="AX4491" s="43">
        <f t="shared" si="630"/>
        <v>0.75</v>
      </c>
      <c r="AY4491" s="43" t="str">
        <f t="shared" si="638"/>
        <v>UTGS</v>
      </c>
    </row>
    <row r="4492" spans="1:51" hidden="1" x14ac:dyDescent="0.2">
      <c r="A4492" s="38">
        <v>4485</v>
      </c>
      <c r="B4492" t="s">
        <v>362</v>
      </c>
      <c r="C4492" t="s">
        <v>289</v>
      </c>
      <c r="D4492">
        <v>320</v>
      </c>
      <c r="E4492" t="s">
        <v>1239</v>
      </c>
      <c r="F4492">
        <v>0.25</v>
      </c>
      <c r="G4492" t="str">
        <f>LOOKUP(F4492,{0,6,45},{"F","L","H"})</f>
        <v>F</v>
      </c>
      <c r="H4492" t="s">
        <v>2491</v>
      </c>
      <c r="I4492" s="43" t="str">
        <f>IFERROR(VLOOKUP(#REF!,#REF!,2,FALSE),"No")</f>
        <v>No</v>
      </c>
      <c r="J4492" s="139">
        <v>0.75</v>
      </c>
      <c r="K4492" s="148">
        <v>48</v>
      </c>
      <c r="L4492" s="148"/>
      <c r="M4492" s="148"/>
      <c r="N4492" s="148"/>
      <c r="O4492" s="148"/>
      <c r="P4492" s="148"/>
      <c r="Q4492" s="148"/>
      <c r="R4492" s="148"/>
      <c r="S4492" s="148"/>
      <c r="T4492" s="148"/>
      <c r="U4492" s="148"/>
      <c r="V4492" s="148"/>
      <c r="W4492" s="148"/>
      <c r="X4492" s="139">
        <v>0.75</v>
      </c>
      <c r="Y4492" s="148">
        <v>486</v>
      </c>
      <c r="Z4492" s="148">
        <v>2</v>
      </c>
      <c r="AA4492" s="148">
        <v>514</v>
      </c>
      <c r="AB4492" s="148"/>
      <c r="AC4492" s="148"/>
      <c r="AD4492" s="148"/>
      <c r="AE4492" s="148"/>
      <c r="AF4492" s="148"/>
      <c r="AG4492" s="148"/>
      <c r="AH4492" s="148"/>
      <c r="AI4492" s="148"/>
      <c r="AJ4492" s="148"/>
      <c r="AK4492" s="148"/>
      <c r="AL4492" s="139">
        <v>0</v>
      </c>
      <c r="AM4492" s="139">
        <v>0</v>
      </c>
      <c r="AN4492" s="148">
        <f t="shared" si="631"/>
        <v>1000</v>
      </c>
      <c r="AO4492" s="148">
        <f t="shared" si="632"/>
        <v>48</v>
      </c>
      <c r="AP4492" s="148">
        <v>15</v>
      </c>
      <c r="AQ4492" s="140">
        <v>27</v>
      </c>
      <c r="AS4492" s="42">
        <f t="shared" si="633"/>
        <v>3090.4069358907173</v>
      </c>
      <c r="AT4492" s="101">
        <f t="shared" si="634"/>
        <v>0</v>
      </c>
      <c r="AU4492" s="42">
        <f t="shared" si="635"/>
        <v>3090.4069358907173</v>
      </c>
      <c r="AV4492" s="42">
        <f t="shared" si="636"/>
        <v>1340.5496933879272</v>
      </c>
      <c r="AW4492" s="102">
        <f t="shared" si="637"/>
        <v>431</v>
      </c>
      <c r="AX4492" s="43">
        <f t="shared" si="630"/>
        <v>0.75</v>
      </c>
      <c r="AY4492" s="43" t="str">
        <f t="shared" si="638"/>
        <v>UTGS</v>
      </c>
    </row>
    <row r="4493" spans="1:51" hidden="1" x14ac:dyDescent="0.2">
      <c r="A4493" s="38">
        <v>4486</v>
      </c>
      <c r="B4493" t="s">
        <v>5807</v>
      </c>
      <c r="C4493" t="s">
        <v>5746</v>
      </c>
      <c r="D4493">
        <v>4000</v>
      </c>
      <c r="E4493" t="s">
        <v>207</v>
      </c>
      <c r="F4493">
        <v>5</v>
      </c>
      <c r="G4493" t="str">
        <f>LOOKUP(F4493,{0,6,45},{"F","L","H"})</f>
        <v>F</v>
      </c>
      <c r="H4493" t="s">
        <v>1053</v>
      </c>
      <c r="I4493" s="43" t="str">
        <f>IFERROR(VLOOKUP(#REF!,#REF!,2,FALSE),"No")</f>
        <v>No</v>
      </c>
      <c r="J4493" s="139">
        <v>1.25</v>
      </c>
      <c r="K4493" s="148">
        <v>60</v>
      </c>
      <c r="L4493" s="148"/>
      <c r="M4493" s="148"/>
      <c r="N4493" s="148"/>
      <c r="O4493" s="148"/>
      <c r="P4493" s="148"/>
      <c r="Q4493" s="148"/>
      <c r="R4493" s="148"/>
      <c r="S4493" s="148"/>
      <c r="T4493" s="148"/>
      <c r="U4493" s="148"/>
      <c r="V4493" s="148"/>
      <c r="W4493" s="148"/>
      <c r="X4493" s="139">
        <v>2</v>
      </c>
      <c r="Y4493" s="148">
        <v>828</v>
      </c>
      <c r="Z4493" s="148">
        <v>8</v>
      </c>
      <c r="AA4493" s="148">
        <v>172</v>
      </c>
      <c r="AB4493" s="148"/>
      <c r="AC4493" s="148"/>
      <c r="AD4493" s="148"/>
      <c r="AE4493" s="148"/>
      <c r="AF4493" s="148"/>
      <c r="AG4493" s="148"/>
      <c r="AH4493" s="148"/>
      <c r="AI4493" s="148"/>
      <c r="AJ4493" s="148"/>
      <c r="AK4493" s="148"/>
      <c r="AL4493" s="139">
        <v>0</v>
      </c>
      <c r="AM4493" s="139">
        <v>0</v>
      </c>
      <c r="AN4493" s="148">
        <f t="shared" si="631"/>
        <v>1000</v>
      </c>
      <c r="AO4493" s="148">
        <f t="shared" si="632"/>
        <v>60</v>
      </c>
      <c r="AP4493" s="148">
        <v>4</v>
      </c>
      <c r="AQ4493" s="140">
        <v>11</v>
      </c>
      <c r="AS4493" s="42">
        <f t="shared" si="633"/>
        <v>4470.8086698633961</v>
      </c>
      <c r="AT4493" s="101">
        <f t="shared" si="634"/>
        <v>0</v>
      </c>
      <c r="AU4493" s="42">
        <f t="shared" si="635"/>
        <v>4470.8086698633961</v>
      </c>
      <c r="AV4493" s="42">
        <f t="shared" si="636"/>
        <v>3586.3128837703666</v>
      </c>
      <c r="AW4493" s="102">
        <f t="shared" si="637"/>
        <v>2145.6666666666665</v>
      </c>
      <c r="AX4493" s="43">
        <f t="shared" si="630"/>
        <v>1.25</v>
      </c>
      <c r="AY4493" s="43" t="str">
        <f t="shared" si="638"/>
        <v>UTTSS</v>
      </c>
    </row>
    <row r="4494" spans="1:51" hidden="1" x14ac:dyDescent="0.2">
      <c r="A4494" s="38">
        <v>4487</v>
      </c>
      <c r="B4494" t="s">
        <v>5807</v>
      </c>
      <c r="C4494" t="s">
        <v>5746</v>
      </c>
      <c r="D4494">
        <v>3990</v>
      </c>
      <c r="E4494" t="s">
        <v>1229</v>
      </c>
      <c r="F4494">
        <v>15</v>
      </c>
      <c r="G4494" t="str">
        <f>LOOKUP(F4494,{0,6,45},{"F","L","H"})</f>
        <v>L</v>
      </c>
      <c r="H4494" t="s">
        <v>615</v>
      </c>
      <c r="I4494" s="43" t="str">
        <f>IFERROR(VLOOKUP(#REF!,#REF!,2,FALSE),"No")</f>
        <v>No</v>
      </c>
      <c r="J4494" s="139">
        <v>2</v>
      </c>
      <c r="K4494" s="148">
        <v>60</v>
      </c>
      <c r="L4494" s="148"/>
      <c r="M4494" s="148"/>
      <c r="N4494" s="148"/>
      <c r="O4494" s="148"/>
      <c r="P4494" s="148"/>
      <c r="Q4494" s="148"/>
      <c r="R4494" s="148"/>
      <c r="S4494" s="148"/>
      <c r="T4494" s="148"/>
      <c r="U4494" s="148"/>
      <c r="V4494" s="148"/>
      <c r="W4494" s="148"/>
      <c r="X4494" s="139">
        <v>4</v>
      </c>
      <c r="Y4494" s="148">
        <v>1000</v>
      </c>
      <c r="Z4494" s="148"/>
      <c r="AA4494" s="148"/>
      <c r="AB4494" s="148"/>
      <c r="AC4494" s="148"/>
      <c r="AD4494" s="148"/>
      <c r="AE4494" s="148"/>
      <c r="AF4494" s="148"/>
      <c r="AG4494" s="148"/>
      <c r="AH4494" s="148"/>
      <c r="AI4494" s="148"/>
      <c r="AJ4494" s="148"/>
      <c r="AK4494" s="148"/>
      <c r="AL4494" s="139">
        <v>0</v>
      </c>
      <c r="AM4494" s="139">
        <v>0</v>
      </c>
      <c r="AN4494" s="148">
        <f t="shared" si="631"/>
        <v>1000</v>
      </c>
      <c r="AO4494" s="148">
        <f t="shared" si="632"/>
        <v>60</v>
      </c>
      <c r="AP4494" s="148">
        <v>7</v>
      </c>
      <c r="AQ4494" s="140">
        <v>13</v>
      </c>
      <c r="AS4494" s="42">
        <f t="shared" si="633"/>
        <v>4379.0086698633959</v>
      </c>
      <c r="AT4494" s="101">
        <f t="shared" si="634"/>
        <v>0</v>
      </c>
      <c r="AU4494" s="42">
        <f t="shared" si="635"/>
        <v>4379.0086698633959</v>
      </c>
      <c r="AV4494" s="42">
        <f t="shared" si="636"/>
        <v>3052.381670882618</v>
      </c>
      <c r="AW4494" s="102">
        <f t="shared" si="637"/>
        <v>13417.7</v>
      </c>
      <c r="AX4494" s="43">
        <f t="shared" si="630"/>
        <v>2</v>
      </c>
      <c r="AY4494" s="43" t="str">
        <f t="shared" si="638"/>
        <v>UTTSS</v>
      </c>
    </row>
    <row r="4495" spans="1:51" hidden="1" x14ac:dyDescent="0.2">
      <c r="A4495" s="38">
        <v>4488</v>
      </c>
      <c r="B4495" t="s">
        <v>5806</v>
      </c>
      <c r="C4495" t="s">
        <v>5746</v>
      </c>
      <c r="D4495">
        <v>3300</v>
      </c>
      <c r="E4495" t="s">
        <v>207</v>
      </c>
      <c r="F4495">
        <v>2</v>
      </c>
      <c r="G4495" t="str">
        <f>LOOKUP(F4495,{0,6,45},{"F","L","H"})</f>
        <v>F</v>
      </c>
      <c r="H4495" t="s">
        <v>1262</v>
      </c>
      <c r="I4495" s="43" t="str">
        <f>IFERROR(VLOOKUP(#REF!,#REF!,2,FALSE),"No")</f>
        <v>No</v>
      </c>
      <c r="J4495" s="139">
        <v>2</v>
      </c>
      <c r="K4495" s="148">
        <v>553</v>
      </c>
      <c r="L4495" s="148"/>
      <c r="M4495" s="148"/>
      <c r="N4495" s="148"/>
      <c r="O4495" s="148"/>
      <c r="P4495" s="148"/>
      <c r="Q4495" s="148"/>
      <c r="R4495" s="148"/>
      <c r="S4495" s="148"/>
      <c r="T4495" s="148"/>
      <c r="U4495" s="148"/>
      <c r="V4495" s="148"/>
      <c r="W4495" s="148"/>
      <c r="X4495" s="139">
        <v>2</v>
      </c>
      <c r="Y4495" s="148">
        <v>32</v>
      </c>
      <c r="Z4495" s="148">
        <v>4</v>
      </c>
      <c r="AA4495" s="148">
        <v>111.99</v>
      </c>
      <c r="AB4495" s="148">
        <v>6</v>
      </c>
      <c r="AC4495" s="148">
        <v>856.01</v>
      </c>
      <c r="AD4495" s="148"/>
      <c r="AE4495" s="148"/>
      <c r="AF4495" s="148"/>
      <c r="AG4495" s="148"/>
      <c r="AH4495" s="148"/>
      <c r="AI4495" s="148"/>
      <c r="AJ4495" s="148"/>
      <c r="AK4495" s="148"/>
      <c r="AL4495" s="139">
        <v>0</v>
      </c>
      <c r="AM4495" s="139">
        <v>0</v>
      </c>
      <c r="AN4495" s="148">
        <f t="shared" si="631"/>
        <v>1000</v>
      </c>
      <c r="AO4495" s="148">
        <f t="shared" si="632"/>
        <v>553</v>
      </c>
      <c r="AP4495" s="148">
        <v>6</v>
      </c>
      <c r="AQ4495" s="140">
        <v>7</v>
      </c>
      <c r="AS4495" s="42">
        <f t="shared" si="633"/>
        <v>40359.863240574305</v>
      </c>
      <c r="AT4495" s="101">
        <f t="shared" si="634"/>
        <v>0</v>
      </c>
      <c r="AU4495" s="42">
        <f t="shared" si="635"/>
        <v>40359.863240574305</v>
      </c>
      <c r="AV4495" s="42">
        <f t="shared" si="636"/>
        <v>8124.4750316391492</v>
      </c>
      <c r="AW4495" s="102">
        <f t="shared" si="637"/>
        <v>2145.6666666666665</v>
      </c>
      <c r="AX4495" s="43">
        <f t="shared" si="630"/>
        <v>2</v>
      </c>
      <c r="AY4495" s="43" t="str">
        <f t="shared" si="638"/>
        <v>UTTSS</v>
      </c>
    </row>
    <row r="4496" spans="1:51" hidden="1" x14ac:dyDescent="0.2">
      <c r="A4496" s="38">
        <v>4489</v>
      </c>
      <c r="B4496" t="s">
        <v>362</v>
      </c>
      <c r="C4496" t="s">
        <v>289</v>
      </c>
      <c r="D4496">
        <v>320</v>
      </c>
      <c r="E4496" t="s">
        <v>1232</v>
      </c>
      <c r="F4496">
        <v>0.25</v>
      </c>
      <c r="G4496" t="str">
        <f>LOOKUP(F4496,{0,6,45},{"F","L","H"})</f>
        <v>F</v>
      </c>
      <c r="H4496" t="s">
        <v>2595</v>
      </c>
      <c r="I4496" s="43" t="str">
        <f>IFERROR(VLOOKUP(#REF!,#REF!,2,FALSE),"No")</f>
        <v>No</v>
      </c>
      <c r="J4496" s="139">
        <v>0.75</v>
      </c>
      <c r="K4496" s="148">
        <v>4</v>
      </c>
      <c r="L4496" s="148"/>
      <c r="M4496" s="148"/>
      <c r="N4496" s="148"/>
      <c r="O4496" s="148"/>
      <c r="P4496" s="148"/>
      <c r="Q4496" s="148"/>
      <c r="R4496" s="148"/>
      <c r="S4496" s="148"/>
      <c r="T4496" s="148"/>
      <c r="U4496" s="148"/>
      <c r="V4496" s="148"/>
      <c r="W4496" s="148"/>
      <c r="X4496" s="139">
        <v>1.25</v>
      </c>
      <c r="Y4496" s="148">
        <v>361</v>
      </c>
      <c r="Z4496" s="148">
        <v>2</v>
      </c>
      <c r="AA4496" s="148">
        <v>400</v>
      </c>
      <c r="AB4496" s="148">
        <v>4</v>
      </c>
      <c r="AC4496" s="148">
        <v>239</v>
      </c>
      <c r="AD4496" s="148"/>
      <c r="AE4496" s="148"/>
      <c r="AF4496" s="148"/>
      <c r="AG4496" s="148"/>
      <c r="AH4496" s="148"/>
      <c r="AI4496" s="148"/>
      <c r="AJ4496" s="148"/>
      <c r="AK4496" s="148"/>
      <c r="AL4496" s="139">
        <v>0</v>
      </c>
      <c r="AM4496" s="139">
        <v>0</v>
      </c>
      <c r="AN4496" s="148">
        <f t="shared" si="631"/>
        <v>1000</v>
      </c>
      <c r="AO4496" s="148">
        <f t="shared" si="632"/>
        <v>4</v>
      </c>
      <c r="AP4496" s="148">
        <v>22</v>
      </c>
      <c r="AQ4496" s="140">
        <v>126</v>
      </c>
      <c r="AS4496" s="42">
        <f t="shared" si="633"/>
        <v>257.53391132422644</v>
      </c>
      <c r="AT4496" s="101">
        <f t="shared" si="634"/>
        <v>0</v>
      </c>
      <c r="AU4496" s="42">
        <f t="shared" si="635"/>
        <v>257.53391132422644</v>
      </c>
      <c r="AV4496" s="42">
        <f t="shared" si="636"/>
        <v>273.62929937677802</v>
      </c>
      <c r="AW4496" s="102">
        <f t="shared" si="637"/>
        <v>431</v>
      </c>
      <c r="AX4496" s="43">
        <f t="shared" si="630"/>
        <v>0.75</v>
      </c>
      <c r="AY4496" s="43" t="str">
        <f t="shared" si="638"/>
        <v>UTGS</v>
      </c>
    </row>
    <row r="4497" spans="1:51" hidden="1" x14ac:dyDescent="0.2">
      <c r="A4497" s="38">
        <v>4490</v>
      </c>
      <c r="B4497" t="s">
        <v>362</v>
      </c>
      <c r="C4497" t="s">
        <v>289</v>
      </c>
      <c r="D4497">
        <v>320</v>
      </c>
      <c r="E4497" t="s">
        <v>1243</v>
      </c>
      <c r="F4497">
        <v>0.25</v>
      </c>
      <c r="G4497" t="str">
        <f>LOOKUP(F4497,{0,6,45},{"F","L","H"})</f>
        <v>F</v>
      </c>
      <c r="H4497" t="s">
        <v>2596</v>
      </c>
      <c r="I4497" s="43" t="str">
        <f>IFERROR(VLOOKUP(#REF!,#REF!,2,FALSE),"No")</f>
        <v>No</v>
      </c>
      <c r="J4497" s="139">
        <v>0.75</v>
      </c>
      <c r="K4497" s="148">
        <v>139.76</v>
      </c>
      <c r="L4497" s="148"/>
      <c r="M4497" s="148"/>
      <c r="N4497" s="148"/>
      <c r="O4497" s="148"/>
      <c r="P4497" s="148"/>
      <c r="Q4497" s="148"/>
      <c r="R4497" s="148"/>
      <c r="S4497" s="148"/>
      <c r="T4497" s="148"/>
      <c r="U4497" s="148"/>
      <c r="V4497" s="148"/>
      <c r="W4497" s="148"/>
      <c r="X4497" s="139">
        <v>1.25</v>
      </c>
      <c r="Y4497" s="148">
        <v>361</v>
      </c>
      <c r="Z4497" s="148">
        <v>2</v>
      </c>
      <c r="AA4497" s="148">
        <v>400</v>
      </c>
      <c r="AB4497" s="148">
        <v>4</v>
      </c>
      <c r="AC4497" s="148">
        <v>239</v>
      </c>
      <c r="AD4497" s="148"/>
      <c r="AE4497" s="148"/>
      <c r="AF4497" s="148"/>
      <c r="AG4497" s="148"/>
      <c r="AH4497" s="148"/>
      <c r="AI4497" s="148"/>
      <c r="AJ4497" s="148"/>
      <c r="AK4497" s="148"/>
      <c r="AL4497" s="139">
        <v>0</v>
      </c>
      <c r="AM4497" s="139">
        <v>0</v>
      </c>
      <c r="AN4497" s="148">
        <f t="shared" si="631"/>
        <v>1000</v>
      </c>
      <c r="AO4497" s="148">
        <f t="shared" si="632"/>
        <v>139.76</v>
      </c>
      <c r="AP4497" s="148">
        <v>22</v>
      </c>
      <c r="AQ4497" s="140">
        <v>126</v>
      </c>
      <c r="AS4497" s="42">
        <f t="shared" si="633"/>
        <v>8998.2348616684703</v>
      </c>
      <c r="AT4497" s="101">
        <f t="shared" si="634"/>
        <v>0</v>
      </c>
      <c r="AU4497" s="42">
        <f t="shared" si="635"/>
        <v>8998.2348616684703</v>
      </c>
      <c r="AV4497" s="42">
        <f t="shared" si="636"/>
        <v>273.62929937677802</v>
      </c>
      <c r="AW4497" s="102">
        <f t="shared" si="637"/>
        <v>431</v>
      </c>
      <c r="AX4497" s="43">
        <f t="shared" si="630"/>
        <v>0.75</v>
      </c>
      <c r="AY4497" s="43" t="str">
        <f t="shared" si="638"/>
        <v>UTGS</v>
      </c>
    </row>
    <row r="4498" spans="1:51" hidden="1" x14ac:dyDescent="0.2">
      <c r="A4498" s="38">
        <v>4491</v>
      </c>
      <c r="B4498" t="s">
        <v>5806</v>
      </c>
      <c r="C4498" t="s">
        <v>289</v>
      </c>
      <c r="D4498">
        <v>630</v>
      </c>
      <c r="E4498" t="s">
        <v>192</v>
      </c>
      <c r="F4498">
        <v>0.25</v>
      </c>
      <c r="G4498" t="str">
        <f>LOOKUP(F4498,{0,6,45},{"F","L","H"})</f>
        <v>F</v>
      </c>
      <c r="H4498" t="s">
        <v>2600</v>
      </c>
      <c r="I4498" s="43" t="str">
        <f>IFERROR(VLOOKUP(#REF!,#REF!,2,FALSE),"No")</f>
        <v>No</v>
      </c>
      <c r="J4498" s="139">
        <v>1.25</v>
      </c>
      <c r="K4498" s="148">
        <v>12</v>
      </c>
      <c r="L4498" s="148"/>
      <c r="M4498" s="148"/>
      <c r="N4498" s="148"/>
      <c r="O4498" s="148"/>
      <c r="P4498" s="148"/>
      <c r="Q4498" s="148"/>
      <c r="R4498" s="148"/>
      <c r="S4498" s="148"/>
      <c r="T4498" s="148"/>
      <c r="U4498" s="148"/>
      <c r="V4498" s="148"/>
      <c r="W4498" s="148"/>
      <c r="X4498" s="139">
        <v>1.25</v>
      </c>
      <c r="Y4498" s="148">
        <v>307</v>
      </c>
      <c r="Z4498" s="148">
        <v>2</v>
      </c>
      <c r="AA4498" s="148">
        <v>693</v>
      </c>
      <c r="AB4498" s="148"/>
      <c r="AC4498" s="148"/>
      <c r="AD4498" s="148"/>
      <c r="AE4498" s="148"/>
      <c r="AF4498" s="148"/>
      <c r="AG4498" s="148"/>
      <c r="AH4498" s="148"/>
      <c r="AI4498" s="148"/>
      <c r="AJ4498" s="148"/>
      <c r="AK4498" s="148"/>
      <c r="AL4498" s="139">
        <v>0</v>
      </c>
      <c r="AM4498" s="139">
        <v>0</v>
      </c>
      <c r="AN4498" s="148">
        <f t="shared" si="631"/>
        <v>1000</v>
      </c>
      <c r="AO4498" s="148">
        <f t="shared" si="632"/>
        <v>12</v>
      </c>
      <c r="AP4498" s="148">
        <v>11</v>
      </c>
      <c r="AQ4498" s="140">
        <v>28</v>
      </c>
      <c r="AS4498" s="42">
        <f t="shared" si="633"/>
        <v>894.16173397267926</v>
      </c>
      <c r="AT4498" s="101">
        <f t="shared" si="634"/>
        <v>0</v>
      </c>
      <c r="AU4498" s="42">
        <f t="shared" si="635"/>
        <v>894.16173397267926</v>
      </c>
      <c r="AV4498" s="42">
        <f t="shared" si="636"/>
        <v>1168.78077576693</v>
      </c>
      <c r="AW4498" s="102">
        <f t="shared" si="637"/>
        <v>1348.3333333333333</v>
      </c>
      <c r="AX4498" s="43">
        <f t="shared" si="630"/>
        <v>1.25</v>
      </c>
      <c r="AY4498" s="43" t="str">
        <f t="shared" si="638"/>
        <v>UTGS</v>
      </c>
    </row>
    <row r="4499" spans="1:51" hidden="1" x14ac:dyDescent="0.2">
      <c r="A4499" s="38">
        <v>4492</v>
      </c>
      <c r="B4499" t="s">
        <v>5807</v>
      </c>
      <c r="C4499" t="s">
        <v>5746</v>
      </c>
      <c r="D4499">
        <v>20200</v>
      </c>
      <c r="E4499" t="s">
        <v>198</v>
      </c>
      <c r="F4499">
        <v>45</v>
      </c>
      <c r="G4499" t="str">
        <f>LOOKUP(F4499,{0,6,45},{"F","L","H"})</f>
        <v>H</v>
      </c>
      <c r="H4499" t="s">
        <v>402</v>
      </c>
      <c r="I4499" s="43" t="str">
        <f>IFERROR(VLOOKUP(#REF!,#REF!,2,FALSE),"No")</f>
        <v>No</v>
      </c>
      <c r="J4499" s="139">
        <v>3</v>
      </c>
      <c r="K4499" s="148">
        <v>597</v>
      </c>
      <c r="L4499" s="148"/>
      <c r="M4499" s="148"/>
      <c r="N4499" s="148"/>
      <c r="O4499" s="148"/>
      <c r="P4499" s="148"/>
      <c r="Q4499" s="148"/>
      <c r="R4499" s="148"/>
      <c r="S4499" s="148"/>
      <c r="T4499" s="148"/>
      <c r="U4499" s="148"/>
      <c r="V4499" s="148"/>
      <c r="W4499" s="148"/>
      <c r="X4499" s="139">
        <v>3</v>
      </c>
      <c r="Y4499" s="148">
        <v>1</v>
      </c>
      <c r="Z4499" s="148"/>
      <c r="AA4499" s="148"/>
      <c r="AB4499" s="148"/>
      <c r="AC4499" s="148"/>
      <c r="AD4499" s="148"/>
      <c r="AE4499" s="148"/>
      <c r="AF4499" s="148"/>
      <c r="AG4499" s="148"/>
      <c r="AH4499" s="148"/>
      <c r="AI4499" s="148"/>
      <c r="AJ4499" s="148"/>
      <c r="AK4499" s="148"/>
      <c r="AL4499" s="139">
        <v>0</v>
      </c>
      <c r="AM4499" s="139">
        <v>0</v>
      </c>
      <c r="AN4499" s="148">
        <f t="shared" si="631"/>
        <v>1</v>
      </c>
      <c r="AO4499" s="148">
        <f t="shared" si="632"/>
        <v>597</v>
      </c>
      <c r="AP4499" s="148">
        <v>1</v>
      </c>
      <c r="AQ4499" s="140">
        <v>1</v>
      </c>
      <c r="AS4499" s="42">
        <f t="shared" si="633"/>
        <v>43571.136265140791</v>
      </c>
      <c r="AT4499" s="101">
        <f t="shared" si="634"/>
        <v>0</v>
      </c>
      <c r="AU4499" s="42">
        <f t="shared" si="635"/>
        <v>43571.136265140791</v>
      </c>
      <c r="AV4499" s="42">
        <f t="shared" si="636"/>
        <v>19.830961721474036</v>
      </c>
      <c r="AW4499" s="102">
        <f t="shared" si="637"/>
        <v>52825.283763759828</v>
      </c>
      <c r="AX4499" s="43">
        <f t="shared" si="630"/>
        <v>3</v>
      </c>
      <c r="AY4499" s="43" t="str">
        <f t="shared" si="638"/>
        <v>UTTSS</v>
      </c>
    </row>
    <row r="4500" spans="1:51" hidden="1" x14ac:dyDescent="0.2">
      <c r="A4500" s="38">
        <v>4493</v>
      </c>
      <c r="B4500" t="s">
        <v>5806</v>
      </c>
      <c r="C4500" t="s">
        <v>289</v>
      </c>
      <c r="D4500">
        <v>31000</v>
      </c>
      <c r="E4500" t="s">
        <v>203</v>
      </c>
      <c r="F4500">
        <v>45</v>
      </c>
      <c r="G4500" t="str">
        <f>LOOKUP(F4500,{0,6,45},{"F","L","H"})</f>
        <v>H</v>
      </c>
      <c r="H4500" t="s">
        <v>1267</v>
      </c>
      <c r="I4500" s="43" t="str">
        <f>IFERROR(VLOOKUP(#REF!,#REF!,2,FALSE),"No")</f>
        <v>No</v>
      </c>
      <c r="J4500" s="139">
        <v>3</v>
      </c>
      <c r="K4500" s="148">
        <v>524</v>
      </c>
      <c r="L4500" s="148"/>
      <c r="M4500" s="148"/>
      <c r="N4500" s="148"/>
      <c r="O4500" s="148"/>
      <c r="P4500" s="148"/>
      <c r="Q4500" s="148"/>
      <c r="R4500" s="148"/>
      <c r="S4500" s="148"/>
      <c r="T4500" s="148"/>
      <c r="U4500" s="148"/>
      <c r="V4500" s="148"/>
      <c r="W4500" s="148"/>
      <c r="X4500" s="139">
        <v>1.25</v>
      </c>
      <c r="Y4500" s="148">
        <v>162.32</v>
      </c>
      <c r="Z4500" s="149">
        <v>2</v>
      </c>
      <c r="AA4500" s="148">
        <v>77.680000000000007</v>
      </c>
      <c r="AB4500" s="148">
        <v>4</v>
      </c>
      <c r="AC4500" s="148">
        <v>760</v>
      </c>
      <c r="AD4500" s="148"/>
      <c r="AE4500" s="148"/>
      <c r="AF4500" s="148"/>
      <c r="AG4500" s="148"/>
      <c r="AH4500" s="148"/>
      <c r="AI4500" s="148"/>
      <c r="AJ4500" s="148"/>
      <c r="AK4500" s="148"/>
      <c r="AL4500" s="139">
        <v>0</v>
      </c>
      <c r="AM4500" s="139">
        <v>0</v>
      </c>
      <c r="AN4500" s="148">
        <f t="shared" si="631"/>
        <v>1000</v>
      </c>
      <c r="AO4500" s="148">
        <f t="shared" si="632"/>
        <v>524</v>
      </c>
      <c r="AP4500" s="148">
        <v>19</v>
      </c>
      <c r="AQ4500" s="140">
        <v>39</v>
      </c>
      <c r="AS4500" s="42">
        <f t="shared" si="633"/>
        <v>38243.34238347366</v>
      </c>
      <c r="AT4500" s="101">
        <f t="shared" si="634"/>
        <v>0</v>
      </c>
      <c r="AU4500" s="42">
        <f t="shared" si="635"/>
        <v>38243.34238347366</v>
      </c>
      <c r="AV4500" s="42">
        <f t="shared" si="636"/>
        <v>976.25091593523166</v>
      </c>
      <c r="AW4500" s="102">
        <f t="shared" si="637"/>
        <v>60371.752872868376</v>
      </c>
      <c r="AX4500" s="43">
        <f t="shared" si="630"/>
        <v>3</v>
      </c>
      <c r="AY4500" s="43" t="str">
        <f t="shared" si="638"/>
        <v>UTGS</v>
      </c>
    </row>
    <row r="4501" spans="1:51" hidden="1" x14ac:dyDescent="0.2">
      <c r="A4501" s="38">
        <v>4494</v>
      </c>
      <c r="B4501" t="s">
        <v>5806</v>
      </c>
      <c r="C4501" t="s">
        <v>292</v>
      </c>
      <c r="D4501">
        <v>1400</v>
      </c>
      <c r="E4501" t="s">
        <v>208</v>
      </c>
      <c r="F4501">
        <v>0.25</v>
      </c>
      <c r="G4501" t="str">
        <f>LOOKUP(F4501,{0,6,45},{"F","L","H"})</f>
        <v>F</v>
      </c>
      <c r="H4501" t="s">
        <v>889</v>
      </c>
      <c r="I4501" s="43" t="str">
        <f>IFERROR(VLOOKUP(#REF!,#REF!,2,FALSE),"No")</f>
        <v>No</v>
      </c>
      <c r="J4501" s="139">
        <v>1.25</v>
      </c>
      <c r="K4501" s="148">
        <v>278</v>
      </c>
      <c r="L4501" s="148"/>
      <c r="M4501" s="148"/>
      <c r="N4501" s="148"/>
      <c r="O4501" s="148"/>
      <c r="P4501" s="148"/>
      <c r="Q4501" s="148"/>
      <c r="R4501" s="148"/>
      <c r="S4501" s="148"/>
      <c r="T4501" s="148"/>
      <c r="U4501" s="148"/>
      <c r="V4501" s="148"/>
      <c r="W4501" s="148"/>
      <c r="X4501" s="139">
        <v>2</v>
      </c>
      <c r="Y4501" s="148">
        <v>882.08</v>
      </c>
      <c r="Z4501" s="148">
        <v>6</v>
      </c>
      <c r="AA4501" s="148">
        <v>117.92</v>
      </c>
      <c r="AB4501" s="148"/>
      <c r="AC4501" s="148"/>
      <c r="AD4501" s="148"/>
      <c r="AE4501" s="148"/>
      <c r="AF4501" s="148"/>
      <c r="AG4501" s="148"/>
      <c r="AH4501" s="148"/>
      <c r="AI4501" s="148"/>
      <c r="AJ4501" s="148"/>
      <c r="AK4501" s="148"/>
      <c r="AL4501" s="139">
        <v>0</v>
      </c>
      <c r="AM4501" s="139">
        <v>0</v>
      </c>
      <c r="AN4501" s="148">
        <f t="shared" si="631"/>
        <v>1000</v>
      </c>
      <c r="AO4501" s="148">
        <f t="shared" si="632"/>
        <v>278</v>
      </c>
      <c r="AP4501" s="148">
        <v>3</v>
      </c>
      <c r="AQ4501" s="140">
        <v>5</v>
      </c>
      <c r="AS4501" s="42">
        <f t="shared" si="633"/>
        <v>20714.746837033737</v>
      </c>
      <c r="AT4501" s="101">
        <f t="shared" si="634"/>
        <v>0</v>
      </c>
      <c r="AU4501" s="42">
        <f t="shared" si="635"/>
        <v>20714.746837033737</v>
      </c>
      <c r="AV4501" s="42">
        <f t="shared" si="636"/>
        <v>7151.2240242948074</v>
      </c>
      <c r="AW4501" s="102">
        <f t="shared" si="637"/>
        <v>2169</v>
      </c>
      <c r="AX4501" s="43">
        <f t="shared" si="630"/>
        <v>1.25</v>
      </c>
      <c r="AY4501" s="43" t="str">
        <f t="shared" si="638"/>
        <v>UTFS</v>
      </c>
    </row>
    <row r="4502" spans="1:51" hidden="1" x14ac:dyDescent="0.2">
      <c r="A4502" s="38">
        <v>4495</v>
      </c>
      <c r="B4502" t="s">
        <v>362</v>
      </c>
      <c r="C4502" t="s">
        <v>289</v>
      </c>
      <c r="D4502">
        <v>320</v>
      </c>
      <c r="E4502" t="s">
        <v>1245</v>
      </c>
      <c r="F4502">
        <v>0.25</v>
      </c>
      <c r="G4502" t="str">
        <f>LOOKUP(F4502,{0,6,45},{"F","L","H"})</f>
        <v>F</v>
      </c>
      <c r="H4502" t="s">
        <v>2609</v>
      </c>
      <c r="I4502" s="43" t="str">
        <f>IFERROR(VLOOKUP(#REF!,#REF!,2,FALSE),"No")</f>
        <v>No</v>
      </c>
      <c r="J4502" s="139">
        <v>0.5</v>
      </c>
      <c r="K4502" s="148">
        <v>93</v>
      </c>
      <c r="L4502" s="148"/>
      <c r="M4502" s="148"/>
      <c r="N4502" s="148"/>
      <c r="O4502" s="148"/>
      <c r="P4502" s="148"/>
      <c r="Q4502" s="148"/>
      <c r="R4502" s="148"/>
      <c r="S4502" s="148"/>
      <c r="T4502" s="148"/>
      <c r="U4502" s="148"/>
      <c r="V4502" s="148"/>
      <c r="W4502" s="148"/>
      <c r="X4502" s="139">
        <v>1.25</v>
      </c>
      <c r="Y4502" s="148">
        <v>557</v>
      </c>
      <c r="Z4502" s="149">
        <v>2</v>
      </c>
      <c r="AA4502" s="148">
        <v>443</v>
      </c>
      <c r="AB4502" s="148"/>
      <c r="AC4502" s="148"/>
      <c r="AD4502" s="148"/>
      <c r="AE4502" s="148"/>
      <c r="AF4502" s="148"/>
      <c r="AG4502" s="148"/>
      <c r="AH4502" s="148"/>
      <c r="AI4502" s="148"/>
      <c r="AJ4502" s="148"/>
      <c r="AK4502" s="148"/>
      <c r="AL4502" s="139">
        <v>0</v>
      </c>
      <c r="AM4502" s="139">
        <v>0</v>
      </c>
      <c r="AN4502" s="148">
        <f t="shared" si="631"/>
        <v>1000</v>
      </c>
      <c r="AO4502" s="148">
        <f t="shared" si="632"/>
        <v>93</v>
      </c>
      <c r="AP4502" s="148">
        <v>16</v>
      </c>
      <c r="AQ4502" s="140">
        <v>28</v>
      </c>
      <c r="AS4502" s="42">
        <f t="shared" si="633"/>
        <v>6361.5234382882654</v>
      </c>
      <c r="AT4502" s="101">
        <f t="shared" si="634"/>
        <v>0</v>
      </c>
      <c r="AU4502" s="42">
        <f t="shared" si="635"/>
        <v>6361.5234382882654</v>
      </c>
      <c r="AV4502" s="42">
        <f t="shared" si="636"/>
        <v>1175.03077576693</v>
      </c>
      <c r="AW4502" s="102">
        <f t="shared" si="637"/>
        <v>431</v>
      </c>
      <c r="AX4502" s="43">
        <f t="shared" si="630"/>
        <v>0.5</v>
      </c>
      <c r="AY4502" s="43" t="str">
        <f t="shared" si="638"/>
        <v>UTGS</v>
      </c>
    </row>
    <row r="4503" spans="1:51" hidden="1" x14ac:dyDescent="0.2">
      <c r="A4503" s="38">
        <v>4496</v>
      </c>
      <c r="B4503" t="s">
        <v>5806</v>
      </c>
      <c r="C4503" t="s">
        <v>5746</v>
      </c>
      <c r="D4503">
        <v>31000</v>
      </c>
      <c r="E4503" t="s">
        <v>203</v>
      </c>
      <c r="F4503">
        <v>45</v>
      </c>
      <c r="G4503" t="str">
        <f>LOOKUP(F4503,{0,6,45},{"F","L","H"})</f>
        <v>H</v>
      </c>
      <c r="H4503" t="s">
        <v>1270</v>
      </c>
      <c r="I4503" s="43" t="str">
        <f>IFERROR(VLOOKUP(#REF!,#REF!,2,FALSE),"No")</f>
        <v>No</v>
      </c>
      <c r="J4503" s="139">
        <v>3</v>
      </c>
      <c r="K4503" s="148">
        <v>457</v>
      </c>
      <c r="L4503" s="148"/>
      <c r="M4503" s="148"/>
      <c r="N4503" s="148"/>
      <c r="O4503" s="148"/>
      <c r="P4503" s="148"/>
      <c r="Q4503" s="148"/>
      <c r="R4503" s="148"/>
      <c r="S4503" s="148"/>
      <c r="T4503" s="148"/>
      <c r="U4503" s="148"/>
      <c r="V4503" s="148"/>
      <c r="W4503" s="148"/>
      <c r="X4503" s="139">
        <v>1.25</v>
      </c>
      <c r="Y4503" s="148">
        <v>27.03</v>
      </c>
      <c r="Z4503" s="149">
        <v>2</v>
      </c>
      <c r="AA4503" s="148">
        <v>972.97</v>
      </c>
      <c r="AB4503" s="148"/>
      <c r="AC4503" s="148"/>
      <c r="AD4503" s="148"/>
      <c r="AE4503" s="148"/>
      <c r="AF4503" s="148"/>
      <c r="AG4503" s="148"/>
      <c r="AH4503" s="148"/>
      <c r="AI4503" s="148"/>
      <c r="AJ4503" s="148"/>
      <c r="AK4503" s="148"/>
      <c r="AL4503" s="139">
        <v>0</v>
      </c>
      <c r="AM4503" s="139">
        <v>0</v>
      </c>
      <c r="AN4503" s="148">
        <f t="shared" si="631"/>
        <v>1000</v>
      </c>
      <c r="AO4503" s="148">
        <f t="shared" si="632"/>
        <v>457</v>
      </c>
      <c r="AP4503" s="148">
        <v>15</v>
      </c>
      <c r="AQ4503" s="140">
        <v>21</v>
      </c>
      <c r="AS4503" s="42">
        <f t="shared" si="633"/>
        <v>33353.44936879287</v>
      </c>
      <c r="AT4503" s="101">
        <f t="shared" si="634"/>
        <v>0</v>
      </c>
      <c r="AU4503" s="42">
        <f t="shared" si="635"/>
        <v>33353.44936879287</v>
      </c>
      <c r="AV4503" s="42">
        <f t="shared" si="636"/>
        <v>1549.0420343559065</v>
      </c>
      <c r="AW4503" s="102">
        <f t="shared" si="637"/>
        <v>60371.752872868376</v>
      </c>
      <c r="AX4503" s="43">
        <f t="shared" si="630"/>
        <v>3</v>
      </c>
      <c r="AY4503" s="43" t="str">
        <f t="shared" si="638"/>
        <v>UTTSS</v>
      </c>
    </row>
    <row r="4504" spans="1:51" hidden="1" x14ac:dyDescent="0.2">
      <c r="A4504" s="38">
        <v>4497</v>
      </c>
      <c r="B4504" t="s">
        <v>5806</v>
      </c>
      <c r="C4504" t="s">
        <v>5746</v>
      </c>
      <c r="D4504">
        <v>31000</v>
      </c>
      <c r="E4504" t="s">
        <v>203</v>
      </c>
      <c r="F4504">
        <v>45</v>
      </c>
      <c r="G4504" t="str">
        <f>LOOKUP(F4504,{0,6,45},{"F","L","H"})</f>
        <v>H</v>
      </c>
      <c r="H4504" t="s">
        <v>1271</v>
      </c>
      <c r="I4504" s="43" t="str">
        <f>IFERROR(VLOOKUP(#REF!,#REF!,2,FALSE),"No")</f>
        <v>No</v>
      </c>
      <c r="J4504" s="139">
        <v>3</v>
      </c>
      <c r="K4504" s="148">
        <v>596</v>
      </c>
      <c r="L4504" s="148"/>
      <c r="M4504" s="148"/>
      <c r="N4504" s="148"/>
      <c r="O4504" s="148"/>
      <c r="P4504" s="148"/>
      <c r="Q4504" s="148"/>
      <c r="R4504" s="148"/>
      <c r="S4504" s="148"/>
      <c r="T4504" s="148"/>
      <c r="U4504" s="148"/>
      <c r="V4504" s="148"/>
      <c r="W4504" s="148"/>
      <c r="X4504" s="139">
        <v>2</v>
      </c>
      <c r="Y4504" s="148">
        <v>76.44</v>
      </c>
      <c r="Z4504" s="148">
        <v>4</v>
      </c>
      <c r="AA4504" s="148">
        <v>459</v>
      </c>
      <c r="AB4504" s="148"/>
      <c r="AC4504" s="148"/>
      <c r="AD4504" s="148"/>
      <c r="AE4504" s="148"/>
      <c r="AF4504" s="148"/>
      <c r="AG4504" s="148"/>
      <c r="AH4504" s="148"/>
      <c r="AI4504" s="148"/>
      <c r="AJ4504" s="148"/>
      <c r="AK4504" s="148"/>
      <c r="AL4504" s="139">
        <v>0</v>
      </c>
      <c r="AM4504" s="139">
        <v>0</v>
      </c>
      <c r="AN4504" s="148">
        <f t="shared" si="631"/>
        <v>535.44000000000005</v>
      </c>
      <c r="AO4504" s="148">
        <f t="shared" si="632"/>
        <v>596</v>
      </c>
      <c r="AP4504" s="148">
        <v>4</v>
      </c>
      <c r="AQ4504" s="140">
        <v>5</v>
      </c>
      <c r="AS4504" s="42">
        <f t="shared" si="633"/>
        <v>43498.152787309737</v>
      </c>
      <c r="AT4504" s="101">
        <f t="shared" si="634"/>
        <v>0</v>
      </c>
      <c r="AU4504" s="42">
        <f t="shared" si="635"/>
        <v>43498.152787309737</v>
      </c>
      <c r="AV4504" s="42">
        <f t="shared" si="636"/>
        <v>4139.7398688292105</v>
      </c>
      <c r="AW4504" s="102">
        <f t="shared" si="637"/>
        <v>60371.752872868376</v>
      </c>
      <c r="AX4504" s="43">
        <f t="shared" si="630"/>
        <v>3</v>
      </c>
      <c r="AY4504" s="43" t="str">
        <f t="shared" si="638"/>
        <v>UTTSS</v>
      </c>
    </row>
    <row r="4505" spans="1:51" hidden="1" x14ac:dyDescent="0.2">
      <c r="A4505" s="38">
        <v>4498</v>
      </c>
      <c r="B4505" t="s">
        <v>5807</v>
      </c>
      <c r="C4505" t="s">
        <v>5746</v>
      </c>
      <c r="D4505">
        <v>7800</v>
      </c>
      <c r="E4505" t="s">
        <v>212</v>
      </c>
      <c r="F4505">
        <v>2</v>
      </c>
      <c r="G4505" t="str">
        <f>LOOKUP(F4505,{0,6,45},{"F","L","H"})</f>
        <v>F</v>
      </c>
      <c r="H4505" t="s">
        <v>344</v>
      </c>
      <c r="I4505" s="43" t="str">
        <f>IFERROR(VLOOKUP(#REF!,#REF!,2,FALSE),"No")</f>
        <v>No</v>
      </c>
      <c r="J4505" s="139">
        <v>2</v>
      </c>
      <c r="K4505" s="148">
        <v>236</v>
      </c>
      <c r="L4505" s="148"/>
      <c r="M4505" s="148"/>
      <c r="N4505" s="148"/>
      <c r="O4505" s="148"/>
      <c r="P4505" s="148"/>
      <c r="Q4505" s="148"/>
      <c r="R4505" s="148"/>
      <c r="S4505" s="148"/>
      <c r="T4505" s="148"/>
      <c r="U4505" s="148"/>
      <c r="V4505" s="148"/>
      <c r="W4505" s="148"/>
      <c r="X4505" s="139">
        <v>4</v>
      </c>
      <c r="Y4505" s="148">
        <v>1000</v>
      </c>
      <c r="Z4505" s="148"/>
      <c r="AA4505" s="148"/>
      <c r="AB4505" s="148"/>
      <c r="AC4505" s="148"/>
      <c r="AD4505" s="148"/>
      <c r="AE4505" s="148"/>
      <c r="AF4505" s="148"/>
      <c r="AG4505" s="148"/>
      <c r="AH4505" s="148"/>
      <c r="AI4505" s="148"/>
      <c r="AJ4505" s="148"/>
      <c r="AK4505" s="148"/>
      <c r="AL4505" s="139">
        <v>0</v>
      </c>
      <c r="AM4505" s="139">
        <v>0</v>
      </c>
      <c r="AN4505" s="148">
        <f t="shared" si="631"/>
        <v>1000</v>
      </c>
      <c r="AO4505" s="148">
        <f t="shared" si="632"/>
        <v>236</v>
      </c>
      <c r="AP4505" s="148">
        <v>7</v>
      </c>
      <c r="AQ4505" s="140">
        <v>30</v>
      </c>
      <c r="AS4505" s="42">
        <f t="shared" si="633"/>
        <v>17224.100768129359</v>
      </c>
      <c r="AT4505" s="101">
        <f t="shared" si="634"/>
        <v>0</v>
      </c>
      <c r="AU4505" s="42">
        <f t="shared" si="635"/>
        <v>17224.100768129359</v>
      </c>
      <c r="AV4505" s="42">
        <f t="shared" si="636"/>
        <v>1322.6987240491346</v>
      </c>
      <c r="AW4505" s="102">
        <f t="shared" si="637"/>
        <v>5118</v>
      </c>
      <c r="AX4505" s="43">
        <f t="shared" si="630"/>
        <v>2</v>
      </c>
      <c r="AY4505" s="43" t="str">
        <f t="shared" si="638"/>
        <v>UTTSS</v>
      </c>
    </row>
    <row r="4506" spans="1:51" hidden="1" x14ac:dyDescent="0.2">
      <c r="A4506" s="38">
        <v>4499</v>
      </c>
      <c r="B4506" t="s">
        <v>5806</v>
      </c>
      <c r="C4506" t="s">
        <v>289</v>
      </c>
      <c r="D4506">
        <v>28250</v>
      </c>
      <c r="E4506" t="s">
        <v>212</v>
      </c>
      <c r="F4506">
        <v>45</v>
      </c>
      <c r="G4506" t="str">
        <f>LOOKUP(F4506,{0,6,45},{"F","L","H"})</f>
        <v>H</v>
      </c>
      <c r="H4506" t="s">
        <v>1275</v>
      </c>
      <c r="I4506" s="43" t="str">
        <f>IFERROR(VLOOKUP(#REF!,#REF!,2,FALSE),"No")</f>
        <v>No</v>
      </c>
      <c r="J4506" s="139">
        <v>3</v>
      </c>
      <c r="K4506" s="148">
        <v>142</v>
      </c>
      <c r="L4506" s="148"/>
      <c r="M4506" s="148"/>
      <c r="N4506" s="148"/>
      <c r="O4506" s="148"/>
      <c r="P4506" s="148"/>
      <c r="Q4506" s="148"/>
      <c r="R4506" s="148"/>
      <c r="S4506" s="148"/>
      <c r="T4506" s="148"/>
      <c r="U4506" s="148"/>
      <c r="V4506" s="148"/>
      <c r="W4506" s="148"/>
      <c r="X4506" s="139">
        <v>4</v>
      </c>
      <c r="Y4506" s="148">
        <v>1000</v>
      </c>
      <c r="Z4506" s="148"/>
      <c r="AA4506" s="148"/>
      <c r="AB4506" s="148"/>
      <c r="AC4506" s="148"/>
      <c r="AD4506" s="148"/>
      <c r="AE4506" s="148"/>
      <c r="AF4506" s="148"/>
      <c r="AG4506" s="148"/>
      <c r="AH4506" s="148"/>
      <c r="AI4506" s="148"/>
      <c r="AJ4506" s="148"/>
      <c r="AK4506" s="148"/>
      <c r="AL4506" s="139">
        <v>0</v>
      </c>
      <c r="AM4506" s="139">
        <v>0</v>
      </c>
      <c r="AN4506" s="148">
        <f t="shared" si="631"/>
        <v>1000</v>
      </c>
      <c r="AO4506" s="148">
        <f t="shared" si="632"/>
        <v>142</v>
      </c>
      <c r="AP4506" s="148">
        <v>2</v>
      </c>
      <c r="AQ4506" s="140">
        <v>3</v>
      </c>
      <c r="AS4506" s="42">
        <f t="shared" si="633"/>
        <v>10363.653852010038</v>
      </c>
      <c r="AT4506" s="101">
        <f t="shared" si="634"/>
        <v>0</v>
      </c>
      <c r="AU4506" s="42">
        <f t="shared" si="635"/>
        <v>10363.653852010038</v>
      </c>
      <c r="AV4506" s="42">
        <f t="shared" si="636"/>
        <v>13226.987240491346</v>
      </c>
      <c r="AW4506" s="102">
        <f t="shared" si="637"/>
        <v>52825.283763759828</v>
      </c>
      <c r="AX4506" s="43">
        <f t="shared" si="630"/>
        <v>3</v>
      </c>
      <c r="AY4506" s="43" t="str">
        <f t="shared" si="638"/>
        <v>UTGS</v>
      </c>
    </row>
    <row r="4507" spans="1:51" hidden="1" x14ac:dyDescent="0.2">
      <c r="A4507" s="38">
        <v>4500</v>
      </c>
      <c r="B4507" t="s">
        <v>5806</v>
      </c>
      <c r="C4507" t="s">
        <v>292</v>
      </c>
      <c r="D4507">
        <v>5550</v>
      </c>
      <c r="E4507" t="s">
        <v>198</v>
      </c>
      <c r="F4507">
        <v>2</v>
      </c>
      <c r="G4507" t="str">
        <f>LOOKUP(F4507,{0,6,45},{"F","L","H"})</f>
        <v>F</v>
      </c>
      <c r="H4507" t="s">
        <v>2634</v>
      </c>
      <c r="I4507" s="43" t="str">
        <f>IFERROR(VLOOKUP(#REF!,#REF!,2,FALSE),"No")</f>
        <v>No</v>
      </c>
      <c r="J4507" s="139">
        <v>1.25</v>
      </c>
      <c r="K4507" s="148">
        <v>350</v>
      </c>
      <c r="L4507" s="148">
        <v>1.5</v>
      </c>
      <c r="M4507" s="148">
        <v>217</v>
      </c>
      <c r="N4507" s="148"/>
      <c r="O4507" s="148"/>
      <c r="P4507" s="148"/>
      <c r="Q4507" s="148"/>
      <c r="R4507" s="148"/>
      <c r="S4507" s="148"/>
      <c r="T4507" s="148"/>
      <c r="U4507" s="148"/>
      <c r="V4507" s="148"/>
      <c r="W4507" s="148"/>
      <c r="X4507" s="139">
        <v>2</v>
      </c>
      <c r="Y4507" s="148">
        <v>47.55</v>
      </c>
      <c r="Z4507" s="148">
        <v>3</v>
      </c>
      <c r="AA4507" s="148">
        <v>952.45</v>
      </c>
      <c r="AB4507" s="148"/>
      <c r="AC4507" s="148"/>
      <c r="AD4507" s="148"/>
      <c r="AE4507" s="148"/>
      <c r="AF4507" s="148"/>
      <c r="AG4507" s="148"/>
      <c r="AH4507" s="148"/>
      <c r="AI4507" s="148"/>
      <c r="AJ4507" s="148"/>
      <c r="AK4507" s="148"/>
      <c r="AL4507" s="139">
        <v>0</v>
      </c>
      <c r="AM4507" s="139">
        <v>0</v>
      </c>
      <c r="AN4507" s="148">
        <f t="shared" si="631"/>
        <v>1000</v>
      </c>
      <c r="AO4507" s="148">
        <f t="shared" si="632"/>
        <v>567</v>
      </c>
      <c r="AP4507" s="148">
        <v>9</v>
      </c>
      <c r="AQ4507" s="140">
        <v>16</v>
      </c>
      <c r="AS4507" s="42">
        <f t="shared" si="633"/>
        <v>38614.895840869809</v>
      </c>
      <c r="AT4507" s="101">
        <f t="shared" si="634"/>
        <v>0</v>
      </c>
      <c r="AU4507" s="42">
        <f t="shared" si="635"/>
        <v>38614.895840869809</v>
      </c>
      <c r="AV4507" s="42">
        <f t="shared" si="636"/>
        <v>1277.1184825921273</v>
      </c>
      <c r="AW4507" s="102">
        <f t="shared" si="637"/>
        <v>3698.6666666666665</v>
      </c>
      <c r="AX4507" s="43">
        <f t="shared" si="630"/>
        <v>1.25</v>
      </c>
      <c r="AY4507" s="43" t="str">
        <f t="shared" si="638"/>
        <v>UTFS</v>
      </c>
    </row>
    <row r="4508" spans="1:51" hidden="1" x14ac:dyDescent="0.2">
      <c r="A4508" s="38">
        <v>4501</v>
      </c>
      <c r="B4508" t="s">
        <v>5806</v>
      </c>
      <c r="C4508" t="s">
        <v>5746</v>
      </c>
      <c r="D4508">
        <v>9200</v>
      </c>
      <c r="E4508" t="s">
        <v>212</v>
      </c>
      <c r="F4508">
        <v>5</v>
      </c>
      <c r="G4508" t="str">
        <f>LOOKUP(F4508,{0,6,45},{"F","L","H"})</f>
        <v>F</v>
      </c>
      <c r="H4508" t="s">
        <v>1284</v>
      </c>
      <c r="I4508" s="43" t="str">
        <f>IFERROR(VLOOKUP(#REF!,#REF!,2,FALSE),"No")</f>
        <v>No</v>
      </c>
      <c r="J4508" s="139">
        <v>2</v>
      </c>
      <c r="K4508" s="148">
        <v>349</v>
      </c>
      <c r="L4508" s="148"/>
      <c r="M4508" s="148"/>
      <c r="N4508" s="148"/>
      <c r="O4508" s="148"/>
      <c r="P4508" s="148"/>
      <c r="Q4508" s="148"/>
      <c r="R4508" s="148"/>
      <c r="S4508" s="148"/>
      <c r="T4508" s="148"/>
      <c r="U4508" s="148"/>
      <c r="V4508" s="148"/>
      <c r="W4508" s="148"/>
      <c r="X4508" s="139">
        <v>2</v>
      </c>
      <c r="Y4508" s="148">
        <v>204.09</v>
      </c>
      <c r="Z4508" s="149">
        <v>3</v>
      </c>
      <c r="AA4508" s="148">
        <v>678</v>
      </c>
      <c r="AB4508" s="148">
        <v>4</v>
      </c>
      <c r="AC4508" s="148">
        <v>117.91</v>
      </c>
      <c r="AD4508" s="148"/>
      <c r="AE4508" s="148"/>
      <c r="AF4508" s="148"/>
      <c r="AG4508" s="148"/>
      <c r="AH4508" s="148"/>
      <c r="AI4508" s="148"/>
      <c r="AJ4508" s="148"/>
      <c r="AK4508" s="148"/>
      <c r="AL4508" s="139">
        <v>0</v>
      </c>
      <c r="AM4508" s="139">
        <v>0</v>
      </c>
      <c r="AN4508" s="148">
        <f t="shared" si="631"/>
        <v>1000</v>
      </c>
      <c r="AO4508" s="148">
        <f t="shared" si="632"/>
        <v>349</v>
      </c>
      <c r="AP4508" s="148">
        <v>4</v>
      </c>
      <c r="AQ4508" s="140">
        <v>6</v>
      </c>
      <c r="AS4508" s="42">
        <f t="shared" si="633"/>
        <v>25471.233763038756</v>
      </c>
      <c r="AT4508" s="101">
        <f t="shared" si="634"/>
        <v>0</v>
      </c>
      <c r="AU4508" s="42">
        <f t="shared" si="635"/>
        <v>25471.233763038756</v>
      </c>
      <c r="AV4508" s="42">
        <f t="shared" si="636"/>
        <v>4126.5560702456723</v>
      </c>
      <c r="AW4508" s="102">
        <f t="shared" si="637"/>
        <v>5118</v>
      </c>
      <c r="AX4508" s="43">
        <f t="shared" si="630"/>
        <v>2</v>
      </c>
      <c r="AY4508" s="43" t="str">
        <f t="shared" si="638"/>
        <v>UTTSS</v>
      </c>
    </row>
    <row r="4509" spans="1:51" hidden="1" x14ac:dyDescent="0.2">
      <c r="A4509" s="38">
        <v>4502</v>
      </c>
      <c r="B4509" t="s">
        <v>5806</v>
      </c>
      <c r="C4509" t="s">
        <v>292</v>
      </c>
      <c r="D4509">
        <v>4000</v>
      </c>
      <c r="E4509" t="s">
        <v>207</v>
      </c>
      <c r="F4509">
        <v>5</v>
      </c>
      <c r="G4509" t="str">
        <f>LOOKUP(F4509,{0,6,45},{"F","L","H"})</f>
        <v>F</v>
      </c>
      <c r="H4509" t="s">
        <v>2066</v>
      </c>
      <c r="I4509" s="43" t="str">
        <f>IFERROR(VLOOKUP(#REF!,#REF!,2,FALSE),"No")</f>
        <v>No</v>
      </c>
      <c r="J4509" s="139">
        <v>3</v>
      </c>
      <c r="K4509" s="148">
        <v>318.27999999999997</v>
      </c>
      <c r="L4509" s="148"/>
      <c r="M4509" s="148"/>
      <c r="N4509" s="148"/>
      <c r="O4509" s="148"/>
      <c r="P4509" s="148"/>
      <c r="Q4509" s="148"/>
      <c r="R4509" s="148"/>
      <c r="S4509" s="148"/>
      <c r="T4509" s="148"/>
      <c r="U4509" s="148"/>
      <c r="V4509" s="148"/>
      <c r="W4509" s="148"/>
      <c r="X4509" s="139">
        <v>2</v>
      </c>
      <c r="Y4509" s="148">
        <v>152.5</v>
      </c>
      <c r="Z4509" s="148">
        <v>3</v>
      </c>
      <c r="AA4509" s="148">
        <v>23</v>
      </c>
      <c r="AB4509" s="148">
        <v>6</v>
      </c>
      <c r="AC4509" s="148">
        <v>824.5</v>
      </c>
      <c r="AD4509" s="148"/>
      <c r="AE4509" s="148"/>
      <c r="AF4509" s="148"/>
      <c r="AG4509" s="148"/>
      <c r="AH4509" s="148"/>
      <c r="AI4509" s="148"/>
      <c r="AJ4509" s="148"/>
      <c r="AK4509" s="148"/>
      <c r="AL4509" s="139">
        <v>0</v>
      </c>
      <c r="AM4509" s="139">
        <v>0</v>
      </c>
      <c r="AN4509" s="148">
        <f t="shared" si="631"/>
        <v>1000</v>
      </c>
      <c r="AO4509" s="148">
        <f t="shared" si="632"/>
        <v>318.27999999999997</v>
      </c>
      <c r="AP4509" s="148">
        <v>2</v>
      </c>
      <c r="AQ4509" s="140">
        <v>6</v>
      </c>
      <c r="AS4509" s="42">
        <f t="shared" si="633"/>
        <v>23229.181324068693</v>
      </c>
      <c r="AT4509" s="101">
        <f t="shared" si="634"/>
        <v>0</v>
      </c>
      <c r="AU4509" s="42">
        <f t="shared" si="635"/>
        <v>23229.181324068693</v>
      </c>
      <c r="AV4509" s="42">
        <f t="shared" si="636"/>
        <v>9151.5936202456742</v>
      </c>
      <c r="AW4509" s="102">
        <f t="shared" si="637"/>
        <v>2145.6666666666665</v>
      </c>
      <c r="AX4509" s="43">
        <f t="shared" si="630"/>
        <v>3</v>
      </c>
      <c r="AY4509" s="43" t="str">
        <f t="shared" si="638"/>
        <v>UTFS</v>
      </c>
    </row>
    <row r="4510" spans="1:51" hidden="1" x14ac:dyDescent="0.2">
      <c r="A4510" s="38">
        <v>4503</v>
      </c>
      <c r="B4510" t="s">
        <v>5807</v>
      </c>
      <c r="C4510" t="s">
        <v>5745</v>
      </c>
      <c r="D4510">
        <v>44336</v>
      </c>
      <c r="E4510" t="s">
        <v>291</v>
      </c>
      <c r="F4510">
        <v>45</v>
      </c>
      <c r="G4510" t="str">
        <f>LOOKUP(F4510,{0,6,45},{"F","L","H"})</f>
        <v>H</v>
      </c>
      <c r="H4510" t="s">
        <v>1054</v>
      </c>
      <c r="I4510" s="43" t="str">
        <f>IFERROR(VLOOKUP(#REF!,#REF!,2,FALSE),"No")</f>
        <v>No</v>
      </c>
      <c r="J4510" s="139">
        <v>2</v>
      </c>
      <c r="K4510" s="148">
        <v>328</v>
      </c>
      <c r="L4510" s="148"/>
      <c r="M4510" s="148"/>
      <c r="N4510" s="148"/>
      <c r="O4510" s="148"/>
      <c r="P4510" s="148"/>
      <c r="Q4510" s="148"/>
      <c r="R4510" s="148"/>
      <c r="S4510" s="148"/>
      <c r="T4510" s="148"/>
      <c r="U4510" s="148"/>
      <c r="V4510" s="148"/>
      <c r="W4510" s="148"/>
      <c r="X4510" s="139">
        <v>3</v>
      </c>
      <c r="Y4510" s="148">
        <v>715.39</v>
      </c>
      <c r="Z4510" s="148"/>
      <c r="AA4510" s="148"/>
      <c r="AB4510" s="148"/>
      <c r="AC4510" s="148"/>
      <c r="AD4510" s="148"/>
      <c r="AE4510" s="148"/>
      <c r="AF4510" s="148"/>
      <c r="AG4510" s="148"/>
      <c r="AH4510" s="148"/>
      <c r="AI4510" s="148"/>
      <c r="AJ4510" s="148"/>
      <c r="AK4510" s="148"/>
      <c r="AL4510" s="139">
        <v>0</v>
      </c>
      <c r="AM4510" s="139">
        <v>0</v>
      </c>
      <c r="AN4510" s="148">
        <f t="shared" si="631"/>
        <v>715.39</v>
      </c>
      <c r="AO4510" s="148">
        <f t="shared" si="632"/>
        <v>328</v>
      </c>
      <c r="AP4510" s="148">
        <v>2</v>
      </c>
      <c r="AQ4510" s="140">
        <v>2</v>
      </c>
      <c r="AS4510" s="42">
        <f t="shared" si="633"/>
        <v>23938.580728586567</v>
      </c>
      <c r="AT4510" s="101">
        <f t="shared" si="634"/>
        <v>0</v>
      </c>
      <c r="AU4510" s="42">
        <f t="shared" si="635"/>
        <v>23938.580728586567</v>
      </c>
      <c r="AV4510" s="42">
        <f t="shared" si="636"/>
        <v>7093.4358529626552</v>
      </c>
      <c r="AW4510" s="102">
        <f t="shared" si="637"/>
        <v>60371.752872868376</v>
      </c>
      <c r="AX4510" s="43">
        <f t="shared" si="630"/>
        <v>2</v>
      </c>
      <c r="AY4510" s="43" t="str">
        <f t="shared" si="638"/>
        <v>UTTSM</v>
      </c>
    </row>
    <row r="4511" spans="1:51" hidden="1" x14ac:dyDescent="0.2">
      <c r="A4511" s="38">
        <v>4504</v>
      </c>
      <c r="B4511" t="s">
        <v>5806</v>
      </c>
      <c r="C4511" t="s">
        <v>289</v>
      </c>
      <c r="D4511">
        <v>21072</v>
      </c>
      <c r="E4511" t="s">
        <v>205</v>
      </c>
      <c r="F4511">
        <v>5</v>
      </c>
      <c r="G4511" t="str">
        <f>LOOKUP(F4511,{0,6,45},{"F","L","H"})</f>
        <v>F</v>
      </c>
      <c r="H4511" t="s">
        <v>1293</v>
      </c>
      <c r="I4511" s="43" t="str">
        <f>IFERROR(VLOOKUP(#REF!,#REF!,2,FALSE),"No")</f>
        <v>No</v>
      </c>
      <c r="J4511" s="139">
        <v>2</v>
      </c>
      <c r="K4511" s="148">
        <v>138</v>
      </c>
      <c r="L4511" s="148">
        <v>3</v>
      </c>
      <c r="M4511" s="148">
        <v>387</v>
      </c>
      <c r="N4511" s="148"/>
      <c r="O4511" s="148"/>
      <c r="P4511" s="148"/>
      <c r="Q4511" s="148"/>
      <c r="R4511" s="148"/>
      <c r="S4511" s="148"/>
      <c r="T4511" s="148"/>
      <c r="U4511" s="148"/>
      <c r="V4511" s="148"/>
      <c r="W4511" s="148"/>
      <c r="X4511" s="139">
        <v>2</v>
      </c>
      <c r="Y4511" s="148">
        <v>215.69</v>
      </c>
      <c r="Z4511" s="148">
        <v>3</v>
      </c>
      <c r="AA4511" s="148">
        <v>645.69000000000005</v>
      </c>
      <c r="AB4511" s="148">
        <v>4</v>
      </c>
      <c r="AC4511" s="148">
        <v>109.31</v>
      </c>
      <c r="AD4511" s="148">
        <v>6</v>
      </c>
      <c r="AE4511" s="148">
        <v>14.66</v>
      </c>
      <c r="AF4511" s="148">
        <v>8</v>
      </c>
      <c r="AG4511" s="148">
        <v>14.66</v>
      </c>
      <c r="AH4511" s="148"/>
      <c r="AI4511" s="148"/>
      <c r="AJ4511" s="148"/>
      <c r="AK4511" s="148"/>
      <c r="AL4511" s="139">
        <v>0</v>
      </c>
      <c r="AM4511" s="139">
        <v>0</v>
      </c>
      <c r="AN4511" s="148">
        <f t="shared" si="631"/>
        <v>1000.01</v>
      </c>
      <c r="AO4511" s="148">
        <f t="shared" si="632"/>
        <v>525</v>
      </c>
      <c r="AP4511" s="148">
        <v>7</v>
      </c>
      <c r="AQ4511" s="140">
        <v>8</v>
      </c>
      <c r="AS4511" s="42">
        <f t="shared" si="633"/>
        <v>38316.325861304715</v>
      </c>
      <c r="AT4511" s="101">
        <f t="shared" si="634"/>
        <v>0</v>
      </c>
      <c r="AU4511" s="42">
        <f t="shared" si="635"/>
        <v>38316.325861304715</v>
      </c>
      <c r="AV4511" s="42">
        <f t="shared" si="636"/>
        <v>3262.8147413864067</v>
      </c>
      <c r="AW4511" s="102">
        <f t="shared" si="637"/>
        <v>18747.149999999998</v>
      </c>
      <c r="AX4511" s="43">
        <f t="shared" si="630"/>
        <v>2</v>
      </c>
      <c r="AY4511" s="43" t="str">
        <f t="shared" si="638"/>
        <v>UTGS</v>
      </c>
    </row>
    <row r="4512" spans="1:51" hidden="1" x14ac:dyDescent="0.2">
      <c r="A4512" s="38">
        <v>4505</v>
      </c>
      <c r="B4512" t="s">
        <v>5806</v>
      </c>
      <c r="C4512" t="s">
        <v>5746</v>
      </c>
      <c r="D4512">
        <v>21100</v>
      </c>
      <c r="E4512" t="s">
        <v>197</v>
      </c>
      <c r="F4512">
        <v>5</v>
      </c>
      <c r="G4512" t="str">
        <f>LOOKUP(F4512,{0,6,45},{"F","L","H"})</f>
        <v>F</v>
      </c>
      <c r="H4512" t="s">
        <v>123</v>
      </c>
      <c r="I4512" s="43" t="str">
        <f>IFERROR(VLOOKUP(#REF!,#REF!,2,FALSE),"No")</f>
        <v>No</v>
      </c>
      <c r="J4512" s="139">
        <v>3</v>
      </c>
      <c r="K4512" s="148">
        <v>27</v>
      </c>
      <c r="L4512" s="148"/>
      <c r="M4512" s="148"/>
      <c r="N4512" s="148"/>
      <c r="O4512" s="148"/>
      <c r="P4512" s="148"/>
      <c r="Q4512" s="148"/>
      <c r="R4512" s="148"/>
      <c r="S4512" s="148"/>
      <c r="T4512" s="148"/>
      <c r="U4512" s="148"/>
      <c r="V4512" s="148"/>
      <c r="W4512" s="148"/>
      <c r="X4512" s="139">
        <v>2</v>
      </c>
      <c r="Y4512" s="148">
        <v>2</v>
      </c>
      <c r="Z4512" s="148">
        <v>3</v>
      </c>
      <c r="AA4512" s="148">
        <v>998</v>
      </c>
      <c r="AB4512" s="148"/>
      <c r="AC4512" s="148"/>
      <c r="AD4512" s="148"/>
      <c r="AE4512" s="148"/>
      <c r="AF4512" s="148"/>
      <c r="AG4512" s="148"/>
      <c r="AH4512" s="148"/>
      <c r="AI4512" s="148"/>
      <c r="AJ4512" s="148"/>
      <c r="AK4512" s="148"/>
      <c r="AL4512" s="139">
        <v>0</v>
      </c>
      <c r="AM4512" s="139">
        <v>0</v>
      </c>
      <c r="AN4512" s="148">
        <f t="shared" si="631"/>
        <v>1000</v>
      </c>
      <c r="AO4512" s="148">
        <f t="shared" si="632"/>
        <v>27</v>
      </c>
      <c r="AP4512" s="148">
        <v>3</v>
      </c>
      <c r="AQ4512" s="140">
        <v>5</v>
      </c>
      <c r="AS4512" s="42">
        <f t="shared" si="633"/>
        <v>1970.5539014385283</v>
      </c>
      <c r="AT4512" s="101">
        <f t="shared" si="634"/>
        <v>0</v>
      </c>
      <c r="AU4512" s="42">
        <f t="shared" si="635"/>
        <v>1970.5539014385283</v>
      </c>
      <c r="AV4512" s="42">
        <f t="shared" si="636"/>
        <v>3971.2643442948074</v>
      </c>
      <c r="AW4512" s="102">
        <f t="shared" si="637"/>
        <v>18747.149999999998</v>
      </c>
      <c r="AX4512" s="43">
        <f t="shared" si="630"/>
        <v>3</v>
      </c>
      <c r="AY4512" s="43" t="str">
        <f t="shared" si="638"/>
        <v>UTTSS</v>
      </c>
    </row>
    <row r="4513" spans="1:51" hidden="1" x14ac:dyDescent="0.2">
      <c r="A4513" s="38">
        <v>4506</v>
      </c>
      <c r="B4513" t="s">
        <v>362</v>
      </c>
      <c r="C4513" t="s">
        <v>289</v>
      </c>
      <c r="D4513">
        <v>320</v>
      </c>
      <c r="E4513" t="s">
        <v>1245</v>
      </c>
      <c r="F4513">
        <v>0.25</v>
      </c>
      <c r="G4513" t="str">
        <f>LOOKUP(F4513,{0,6,45},{"F","L","H"})</f>
        <v>F</v>
      </c>
      <c r="H4513" t="s">
        <v>2668</v>
      </c>
      <c r="I4513" s="43" t="str">
        <f>IFERROR(VLOOKUP(#REF!,#REF!,2,FALSE),"No")</f>
        <v>No</v>
      </c>
      <c r="J4513" s="139">
        <v>0.5</v>
      </c>
      <c r="K4513" s="148">
        <v>70</v>
      </c>
      <c r="L4513" s="148"/>
      <c r="M4513" s="148"/>
      <c r="N4513" s="148"/>
      <c r="O4513" s="148"/>
      <c r="P4513" s="148"/>
      <c r="Q4513" s="148"/>
      <c r="R4513" s="148"/>
      <c r="S4513" s="148"/>
      <c r="T4513" s="148"/>
      <c r="U4513" s="148"/>
      <c r="V4513" s="148"/>
      <c r="W4513" s="148"/>
      <c r="X4513" s="139">
        <v>1.25</v>
      </c>
      <c r="Y4513" s="148">
        <v>728.75</v>
      </c>
      <c r="Z4513" s="148">
        <v>4</v>
      </c>
      <c r="AA4513" s="148">
        <v>271.25</v>
      </c>
      <c r="AB4513" s="148"/>
      <c r="AC4513" s="148"/>
      <c r="AD4513" s="148"/>
      <c r="AE4513" s="148"/>
      <c r="AF4513" s="148"/>
      <c r="AG4513" s="148"/>
      <c r="AH4513" s="148"/>
      <c r="AI4513" s="148"/>
      <c r="AJ4513" s="148"/>
      <c r="AK4513" s="148"/>
      <c r="AL4513" s="139">
        <v>0</v>
      </c>
      <c r="AM4513" s="139">
        <v>0</v>
      </c>
      <c r="AN4513" s="148">
        <f t="shared" si="631"/>
        <v>1000</v>
      </c>
      <c r="AO4513" s="148">
        <f t="shared" si="632"/>
        <v>70</v>
      </c>
      <c r="AP4513" s="148">
        <v>16</v>
      </c>
      <c r="AQ4513" s="140">
        <v>28</v>
      </c>
      <c r="AS4513" s="42">
        <f t="shared" si="633"/>
        <v>4788.2434481739638</v>
      </c>
      <c r="AT4513" s="101">
        <f t="shared" si="634"/>
        <v>0</v>
      </c>
      <c r="AU4513" s="42">
        <f t="shared" si="635"/>
        <v>4788.2434481739638</v>
      </c>
      <c r="AV4513" s="42">
        <f t="shared" si="636"/>
        <v>1248.7839007669299</v>
      </c>
      <c r="AW4513" s="102">
        <f t="shared" si="637"/>
        <v>431</v>
      </c>
      <c r="AX4513" s="43">
        <f t="shared" si="630"/>
        <v>0.5</v>
      </c>
      <c r="AY4513" s="43" t="str">
        <f t="shared" si="638"/>
        <v>UTGS</v>
      </c>
    </row>
    <row r="4514" spans="1:51" hidden="1" x14ac:dyDescent="0.2">
      <c r="A4514" s="38">
        <v>4507</v>
      </c>
      <c r="B4514" t="s">
        <v>5806</v>
      </c>
      <c r="C4514" t="s">
        <v>289</v>
      </c>
      <c r="D4514">
        <v>320</v>
      </c>
      <c r="E4514" t="s">
        <v>1245</v>
      </c>
      <c r="F4514">
        <v>0.25</v>
      </c>
      <c r="G4514" t="str">
        <f>LOOKUP(F4514,{0,6,45},{"F","L","H"})</f>
        <v>F</v>
      </c>
      <c r="H4514" t="s">
        <v>2679</v>
      </c>
      <c r="I4514" s="43" t="str">
        <f>IFERROR(VLOOKUP(#REF!,#REF!,2,FALSE),"No")</f>
        <v>No</v>
      </c>
      <c r="J4514" s="139">
        <v>0.5</v>
      </c>
      <c r="K4514" s="148">
        <v>286</v>
      </c>
      <c r="L4514" s="148"/>
      <c r="M4514" s="148"/>
      <c r="N4514" s="148"/>
      <c r="O4514" s="148"/>
      <c r="P4514" s="148"/>
      <c r="Q4514" s="148"/>
      <c r="R4514" s="148"/>
      <c r="S4514" s="148"/>
      <c r="T4514" s="148"/>
      <c r="U4514" s="148"/>
      <c r="V4514" s="148"/>
      <c r="W4514" s="148"/>
      <c r="X4514" s="139">
        <v>2</v>
      </c>
      <c r="Y4514" s="148">
        <v>1000</v>
      </c>
      <c r="Z4514" s="148"/>
      <c r="AA4514" s="148"/>
      <c r="AB4514" s="148"/>
      <c r="AC4514" s="148"/>
      <c r="AD4514" s="148"/>
      <c r="AE4514" s="148"/>
      <c r="AF4514" s="148"/>
      <c r="AG4514" s="148"/>
      <c r="AH4514" s="148"/>
      <c r="AI4514" s="148"/>
      <c r="AJ4514" s="148"/>
      <c r="AK4514" s="148"/>
      <c r="AL4514" s="139">
        <v>0</v>
      </c>
      <c r="AM4514" s="139">
        <v>0</v>
      </c>
      <c r="AN4514" s="148">
        <f t="shared" si="631"/>
        <v>1000</v>
      </c>
      <c r="AO4514" s="148">
        <f t="shared" si="632"/>
        <v>286</v>
      </c>
      <c r="AP4514" s="148">
        <v>8</v>
      </c>
      <c r="AQ4514" s="140">
        <v>12</v>
      </c>
      <c r="AS4514" s="42">
        <f t="shared" si="633"/>
        <v>19563.394659682192</v>
      </c>
      <c r="AT4514" s="101">
        <f t="shared" si="634"/>
        <v>0</v>
      </c>
      <c r="AU4514" s="42">
        <f t="shared" si="635"/>
        <v>19563.394659682192</v>
      </c>
      <c r="AV4514" s="42">
        <f t="shared" si="636"/>
        <v>2709.246810122836</v>
      </c>
      <c r="AW4514" s="102">
        <f t="shared" si="637"/>
        <v>431</v>
      </c>
      <c r="AX4514" s="43">
        <f t="shared" si="630"/>
        <v>0.5</v>
      </c>
      <c r="AY4514" s="43" t="str">
        <f t="shared" si="638"/>
        <v>UTGS</v>
      </c>
    </row>
    <row r="4515" spans="1:51" hidden="1" x14ac:dyDescent="0.2">
      <c r="A4515" s="38">
        <v>4508</v>
      </c>
      <c r="B4515" t="s">
        <v>362</v>
      </c>
      <c r="C4515" t="s">
        <v>289</v>
      </c>
      <c r="D4515">
        <v>320</v>
      </c>
      <c r="E4515" t="s">
        <v>1245</v>
      </c>
      <c r="F4515">
        <v>0.25</v>
      </c>
      <c r="G4515" t="str">
        <f>LOOKUP(F4515,{0,6,45},{"F","L","H"})</f>
        <v>F</v>
      </c>
      <c r="H4515" t="s">
        <v>2685</v>
      </c>
      <c r="I4515" s="43" t="str">
        <f>IFERROR(VLOOKUP(#REF!,#REF!,2,FALSE),"No")</f>
        <v>No</v>
      </c>
      <c r="J4515" s="139">
        <v>0.5</v>
      </c>
      <c r="K4515" s="148">
        <v>46</v>
      </c>
      <c r="L4515" s="148"/>
      <c r="M4515" s="148"/>
      <c r="N4515" s="148"/>
      <c r="O4515" s="148"/>
      <c r="P4515" s="148"/>
      <c r="Q4515" s="148"/>
      <c r="R4515" s="148"/>
      <c r="S4515" s="148"/>
      <c r="T4515" s="148"/>
      <c r="U4515" s="148"/>
      <c r="V4515" s="148"/>
      <c r="W4515" s="148"/>
      <c r="X4515" s="139">
        <v>1.25</v>
      </c>
      <c r="Y4515" s="148">
        <v>522</v>
      </c>
      <c r="Z4515" s="148">
        <v>2</v>
      </c>
      <c r="AA4515" s="148">
        <v>478</v>
      </c>
      <c r="AB4515" s="148"/>
      <c r="AC4515" s="148"/>
      <c r="AD4515" s="148"/>
      <c r="AE4515" s="148"/>
      <c r="AF4515" s="148"/>
      <c r="AG4515" s="148"/>
      <c r="AH4515" s="148"/>
      <c r="AI4515" s="148"/>
      <c r="AJ4515" s="148"/>
      <c r="AK4515" s="148"/>
      <c r="AL4515" s="139">
        <v>0</v>
      </c>
      <c r="AM4515" s="139">
        <v>0</v>
      </c>
      <c r="AN4515" s="148">
        <f t="shared" si="631"/>
        <v>1000</v>
      </c>
      <c r="AO4515" s="148">
        <f t="shared" si="632"/>
        <v>46</v>
      </c>
      <c r="AP4515" s="148">
        <v>23</v>
      </c>
      <c r="AQ4515" s="140">
        <v>44</v>
      </c>
      <c r="AS4515" s="42">
        <f t="shared" si="633"/>
        <v>3146.5599802286047</v>
      </c>
      <c r="AT4515" s="101">
        <f t="shared" si="634"/>
        <v>0</v>
      </c>
      <c r="AU4515" s="42">
        <f t="shared" si="635"/>
        <v>3146.5599802286047</v>
      </c>
      <c r="AV4515" s="42">
        <f t="shared" si="636"/>
        <v>747.19003912440996</v>
      </c>
      <c r="AW4515" s="102">
        <f t="shared" si="637"/>
        <v>431</v>
      </c>
      <c r="AX4515" s="43">
        <f t="shared" si="630"/>
        <v>0.5</v>
      </c>
      <c r="AY4515" s="43" t="str">
        <f t="shared" si="638"/>
        <v>UTGS</v>
      </c>
    </row>
    <row r="4516" spans="1:51" hidden="1" x14ac:dyDescent="0.2">
      <c r="A4516" s="38">
        <v>4509</v>
      </c>
      <c r="B4516" t="s">
        <v>5806</v>
      </c>
      <c r="C4516" t="s">
        <v>289</v>
      </c>
      <c r="D4516">
        <v>16700</v>
      </c>
      <c r="E4516" t="s">
        <v>197</v>
      </c>
      <c r="F4516">
        <v>1</v>
      </c>
      <c r="G4516" t="str">
        <f>LOOKUP(F4516,{0,6,45},{"F","L","H"})</f>
        <v>F</v>
      </c>
      <c r="H4516" t="s">
        <v>1301</v>
      </c>
      <c r="I4516" s="43" t="str">
        <f>IFERROR(VLOOKUP(#REF!,#REF!,2,FALSE),"No")</f>
        <v>No</v>
      </c>
      <c r="J4516" s="139">
        <v>0.75</v>
      </c>
      <c r="K4516" s="148">
        <v>35</v>
      </c>
      <c r="L4516" s="148">
        <v>3</v>
      </c>
      <c r="M4516" s="148">
        <v>381</v>
      </c>
      <c r="N4516" s="148"/>
      <c r="O4516" s="148"/>
      <c r="P4516" s="148"/>
      <c r="Q4516" s="148"/>
      <c r="R4516" s="148"/>
      <c r="S4516" s="148"/>
      <c r="T4516" s="148"/>
      <c r="U4516" s="148"/>
      <c r="V4516" s="148"/>
      <c r="W4516" s="148"/>
      <c r="X4516" s="139">
        <v>2</v>
      </c>
      <c r="Y4516" s="148">
        <v>125.17</v>
      </c>
      <c r="Z4516" s="149">
        <v>6</v>
      </c>
      <c r="AA4516" s="148">
        <v>874.83</v>
      </c>
      <c r="AB4516" s="148"/>
      <c r="AC4516" s="148"/>
      <c r="AD4516" s="148"/>
      <c r="AE4516" s="148"/>
      <c r="AF4516" s="148"/>
      <c r="AG4516" s="148"/>
      <c r="AH4516" s="148"/>
      <c r="AI4516" s="148"/>
      <c r="AJ4516" s="148"/>
      <c r="AK4516" s="148"/>
      <c r="AL4516" s="139">
        <v>0</v>
      </c>
      <c r="AM4516" s="139">
        <v>0</v>
      </c>
      <c r="AN4516" s="148">
        <f t="shared" si="631"/>
        <v>1000</v>
      </c>
      <c r="AO4516" s="148">
        <f t="shared" si="632"/>
        <v>416</v>
      </c>
      <c r="AP4516" s="148">
        <v>14</v>
      </c>
      <c r="AQ4516" s="140">
        <v>43</v>
      </c>
      <c r="AS4516" s="42">
        <f t="shared" si="633"/>
        <v>30060.126777719546</v>
      </c>
      <c r="AT4516" s="101">
        <f t="shared" si="634"/>
        <v>0</v>
      </c>
      <c r="AU4516" s="42">
        <f t="shared" si="635"/>
        <v>30060.126777719546</v>
      </c>
      <c r="AV4516" s="42">
        <f t="shared" si="636"/>
        <v>1315.9600772435824</v>
      </c>
      <c r="AW4516" s="102">
        <f t="shared" si="637"/>
        <v>15242</v>
      </c>
      <c r="AX4516" s="43">
        <f t="shared" si="630"/>
        <v>0.75</v>
      </c>
      <c r="AY4516" s="43" t="str">
        <f t="shared" si="638"/>
        <v>UTGS</v>
      </c>
    </row>
    <row r="4517" spans="1:51" hidden="1" x14ac:dyDescent="0.2">
      <c r="A4517" s="38">
        <v>4510</v>
      </c>
      <c r="B4517" t="s">
        <v>5806</v>
      </c>
      <c r="C4517" t="s">
        <v>5746</v>
      </c>
      <c r="D4517">
        <v>5550</v>
      </c>
      <c r="E4517" t="s">
        <v>198</v>
      </c>
      <c r="F4517">
        <v>2</v>
      </c>
      <c r="G4517" t="str">
        <f>LOOKUP(F4517,{0,6,45},{"F","L","H"})</f>
        <v>F</v>
      </c>
      <c r="H4517" t="s">
        <v>1303</v>
      </c>
      <c r="I4517" s="43" t="str">
        <f>IFERROR(VLOOKUP(#REF!,#REF!,2,FALSE),"No")</f>
        <v>No</v>
      </c>
      <c r="J4517" s="139">
        <v>1.25</v>
      </c>
      <c r="K4517" s="148">
        <v>10</v>
      </c>
      <c r="L4517" s="148"/>
      <c r="M4517" s="148"/>
      <c r="N4517" s="148"/>
      <c r="O4517" s="148"/>
      <c r="P4517" s="148"/>
      <c r="Q4517" s="148"/>
      <c r="R4517" s="148"/>
      <c r="S4517" s="148"/>
      <c r="T4517" s="148"/>
      <c r="U4517" s="148"/>
      <c r="V4517" s="148"/>
      <c r="W4517" s="148"/>
      <c r="X4517" s="139">
        <v>2</v>
      </c>
      <c r="Y4517" s="148">
        <v>1000</v>
      </c>
      <c r="Z4517" s="148"/>
      <c r="AA4517" s="148"/>
      <c r="AB4517" s="148"/>
      <c r="AC4517" s="148"/>
      <c r="AD4517" s="148"/>
      <c r="AE4517" s="148"/>
      <c r="AF4517" s="148"/>
      <c r="AG4517" s="148"/>
      <c r="AH4517" s="148"/>
      <c r="AI4517" s="148"/>
      <c r="AJ4517" s="148"/>
      <c r="AK4517" s="148"/>
      <c r="AL4517" s="139">
        <v>0</v>
      </c>
      <c r="AM4517" s="139">
        <v>0</v>
      </c>
      <c r="AN4517" s="148">
        <f t="shared" si="631"/>
        <v>1000</v>
      </c>
      <c r="AO4517" s="148">
        <f t="shared" si="632"/>
        <v>10</v>
      </c>
      <c r="AP4517" s="148">
        <v>7</v>
      </c>
      <c r="AQ4517" s="140">
        <v>16</v>
      </c>
      <c r="AS4517" s="42">
        <f t="shared" si="633"/>
        <v>745.13477831056605</v>
      </c>
      <c r="AT4517" s="101">
        <f t="shared" si="634"/>
        <v>0</v>
      </c>
      <c r="AU4517" s="42">
        <f t="shared" si="635"/>
        <v>745.13477831056605</v>
      </c>
      <c r="AV4517" s="42">
        <f t="shared" si="636"/>
        <v>2031.935107592127</v>
      </c>
      <c r="AW4517" s="102">
        <f t="shared" si="637"/>
        <v>3698.6666666666665</v>
      </c>
      <c r="AX4517" s="43">
        <f t="shared" si="630"/>
        <v>1.25</v>
      </c>
      <c r="AY4517" s="43" t="str">
        <f t="shared" si="638"/>
        <v>UTTSS</v>
      </c>
    </row>
    <row r="4518" spans="1:51" hidden="1" x14ac:dyDescent="0.2">
      <c r="A4518" s="38">
        <v>4511</v>
      </c>
      <c r="B4518" t="s">
        <v>5806</v>
      </c>
      <c r="C4518" t="s">
        <v>289</v>
      </c>
      <c r="D4518">
        <v>21072</v>
      </c>
      <c r="E4518" t="s">
        <v>205</v>
      </c>
      <c r="F4518">
        <v>5</v>
      </c>
      <c r="G4518" t="str">
        <f>LOOKUP(F4518,{0,6,45},{"F","L","H"})</f>
        <v>F</v>
      </c>
      <c r="H4518" t="s">
        <v>1304</v>
      </c>
      <c r="I4518" s="43" t="str">
        <f>IFERROR(VLOOKUP(#REF!,#REF!,2,FALSE),"No")</f>
        <v>No</v>
      </c>
      <c r="J4518" s="139">
        <v>2</v>
      </c>
      <c r="K4518" s="148">
        <v>575</v>
      </c>
      <c r="L4518" s="148"/>
      <c r="M4518" s="148"/>
      <c r="N4518" s="148"/>
      <c r="O4518" s="148"/>
      <c r="P4518" s="148"/>
      <c r="Q4518" s="148"/>
      <c r="R4518" s="148"/>
      <c r="S4518" s="148"/>
      <c r="T4518" s="148"/>
      <c r="U4518" s="148"/>
      <c r="V4518" s="148"/>
      <c r="W4518" s="148"/>
      <c r="X4518" s="139">
        <v>2</v>
      </c>
      <c r="Y4518" s="148">
        <v>120.64</v>
      </c>
      <c r="Z4518" s="148">
        <v>4</v>
      </c>
      <c r="AA4518" s="148">
        <v>879.36</v>
      </c>
      <c r="AB4518" s="148"/>
      <c r="AC4518" s="148"/>
      <c r="AD4518" s="148"/>
      <c r="AE4518" s="148"/>
      <c r="AF4518" s="148"/>
      <c r="AG4518" s="148"/>
      <c r="AH4518" s="148"/>
      <c r="AI4518" s="148"/>
      <c r="AJ4518" s="148"/>
      <c r="AK4518" s="148"/>
      <c r="AL4518" s="139">
        <v>0</v>
      </c>
      <c r="AM4518" s="139">
        <v>0</v>
      </c>
      <c r="AN4518" s="148">
        <f t="shared" si="631"/>
        <v>1000</v>
      </c>
      <c r="AO4518" s="148">
        <f t="shared" si="632"/>
        <v>575</v>
      </c>
      <c r="AP4518" s="148">
        <v>8</v>
      </c>
      <c r="AQ4518" s="140">
        <v>18</v>
      </c>
      <c r="AS4518" s="42">
        <f t="shared" si="633"/>
        <v>41965.499752857548</v>
      </c>
      <c r="AT4518" s="101">
        <f t="shared" si="634"/>
        <v>0</v>
      </c>
      <c r="AU4518" s="42">
        <f t="shared" si="635"/>
        <v>41965.499752857548</v>
      </c>
      <c r="AV4518" s="42">
        <f t="shared" si="636"/>
        <v>2156.4429400818904</v>
      </c>
      <c r="AW4518" s="102">
        <f t="shared" si="637"/>
        <v>18747.149999999998</v>
      </c>
      <c r="AX4518" s="43">
        <f t="shared" si="630"/>
        <v>2</v>
      </c>
      <c r="AY4518" s="43" t="str">
        <f t="shared" si="638"/>
        <v>UTGS</v>
      </c>
    </row>
    <row r="4519" spans="1:51" hidden="1" x14ac:dyDescent="0.2">
      <c r="A4519" s="38">
        <v>4512</v>
      </c>
      <c r="B4519" t="s">
        <v>5806</v>
      </c>
      <c r="C4519" t="s">
        <v>5746</v>
      </c>
      <c r="D4519">
        <v>14500</v>
      </c>
      <c r="E4519" t="s">
        <v>215</v>
      </c>
      <c r="F4519">
        <v>5</v>
      </c>
      <c r="G4519" t="str">
        <f>LOOKUP(F4519,{0,6,45},{"F","L","H"})</f>
        <v>F</v>
      </c>
      <c r="H4519" t="s">
        <v>572</v>
      </c>
      <c r="I4519" s="43" t="str">
        <f>IFERROR(VLOOKUP(#REF!,#REF!,2,FALSE),"No")</f>
        <v>No</v>
      </c>
      <c r="J4519" s="139">
        <v>1.25</v>
      </c>
      <c r="K4519" s="148">
        <v>341</v>
      </c>
      <c r="L4519" s="148"/>
      <c r="M4519" s="148"/>
      <c r="N4519" s="148"/>
      <c r="O4519" s="148"/>
      <c r="P4519" s="148"/>
      <c r="Q4519" s="148"/>
      <c r="R4519" s="148"/>
      <c r="S4519" s="148"/>
      <c r="T4519" s="148"/>
      <c r="U4519" s="148"/>
      <c r="V4519" s="148"/>
      <c r="W4519" s="148"/>
      <c r="X4519" s="139">
        <v>2</v>
      </c>
      <c r="Y4519" s="148">
        <v>99.64</v>
      </c>
      <c r="Z4519" s="148">
        <v>3</v>
      </c>
      <c r="AA4519" s="148">
        <v>870.5</v>
      </c>
      <c r="AB4519" s="148">
        <v>4</v>
      </c>
      <c r="AC4519" s="148">
        <v>29.86</v>
      </c>
      <c r="AD4519" s="148"/>
      <c r="AE4519" s="148"/>
      <c r="AF4519" s="148"/>
      <c r="AG4519" s="148"/>
      <c r="AH4519" s="148"/>
      <c r="AI4519" s="148"/>
      <c r="AJ4519" s="148"/>
      <c r="AK4519" s="148"/>
      <c r="AL4519" s="139">
        <v>0</v>
      </c>
      <c r="AM4519" s="139">
        <v>0</v>
      </c>
      <c r="AN4519" s="148">
        <f t="shared" si="631"/>
        <v>1000</v>
      </c>
      <c r="AO4519" s="148">
        <f t="shared" si="632"/>
        <v>341</v>
      </c>
      <c r="AP4519" s="148">
        <v>4</v>
      </c>
      <c r="AQ4519" s="140">
        <v>7</v>
      </c>
      <c r="AS4519" s="42">
        <f t="shared" si="633"/>
        <v>25409.095940390303</v>
      </c>
      <c r="AT4519" s="101">
        <f t="shared" si="634"/>
        <v>0</v>
      </c>
      <c r="AU4519" s="42">
        <f t="shared" si="635"/>
        <v>25409.095940390303</v>
      </c>
      <c r="AV4519" s="42">
        <f t="shared" si="636"/>
        <v>3098.1597030677194</v>
      </c>
      <c r="AW4519" s="102">
        <f t="shared" si="637"/>
        <v>10791.333333333334</v>
      </c>
      <c r="AX4519" s="43">
        <f t="shared" si="630"/>
        <v>1.25</v>
      </c>
      <c r="AY4519" s="43" t="str">
        <f t="shared" si="638"/>
        <v>UTTSS</v>
      </c>
    </row>
    <row r="4520" spans="1:51" hidden="1" x14ac:dyDescent="0.2">
      <c r="A4520" s="38">
        <v>4513</v>
      </c>
      <c r="B4520" t="s">
        <v>5807</v>
      </c>
      <c r="C4520" t="s">
        <v>5745</v>
      </c>
      <c r="D4520">
        <v>44350</v>
      </c>
      <c r="E4520" t="s">
        <v>215</v>
      </c>
      <c r="F4520">
        <v>45</v>
      </c>
      <c r="G4520" t="str">
        <f>LOOKUP(F4520,{0,6,45},{"F","L","H"})</f>
        <v>H</v>
      </c>
      <c r="H4520" t="s">
        <v>160</v>
      </c>
      <c r="I4520" s="43" t="str">
        <f>IFERROR(VLOOKUP(#REF!,#REF!,2,FALSE),"No")</f>
        <v>No</v>
      </c>
      <c r="J4520" s="139">
        <v>3</v>
      </c>
      <c r="K4520" s="148">
        <v>337</v>
      </c>
      <c r="L4520" s="148"/>
      <c r="M4520" s="148"/>
      <c r="N4520" s="148"/>
      <c r="O4520" s="148"/>
      <c r="P4520" s="148"/>
      <c r="Q4520" s="148"/>
      <c r="R4520" s="148"/>
      <c r="S4520" s="148"/>
      <c r="T4520" s="148"/>
      <c r="U4520" s="148"/>
      <c r="V4520" s="148"/>
      <c r="W4520" s="148"/>
      <c r="X4520" s="139">
        <v>2</v>
      </c>
      <c r="Y4520" s="148">
        <v>84.08</v>
      </c>
      <c r="Z4520" s="148">
        <v>6</v>
      </c>
      <c r="AA4520" s="148">
        <v>915.92</v>
      </c>
      <c r="AB4520" s="148"/>
      <c r="AC4520" s="148"/>
      <c r="AD4520" s="148"/>
      <c r="AE4520" s="148"/>
      <c r="AF4520" s="148"/>
      <c r="AG4520" s="148"/>
      <c r="AH4520" s="148"/>
      <c r="AI4520" s="148"/>
      <c r="AJ4520" s="148"/>
      <c r="AK4520" s="148"/>
      <c r="AL4520" s="139">
        <v>0</v>
      </c>
      <c r="AM4520" s="139">
        <v>0</v>
      </c>
      <c r="AN4520" s="148">
        <f t="shared" si="631"/>
        <v>1000</v>
      </c>
      <c r="AO4520" s="148">
        <f t="shared" si="632"/>
        <v>337</v>
      </c>
      <c r="AP4520" s="148">
        <v>6</v>
      </c>
      <c r="AQ4520" s="140">
        <v>24</v>
      </c>
      <c r="AS4520" s="42">
        <f t="shared" si="633"/>
        <v>24595.432029066076</v>
      </c>
      <c r="AT4520" s="101">
        <f t="shared" si="634"/>
        <v>0</v>
      </c>
      <c r="AU4520" s="42">
        <f t="shared" si="635"/>
        <v>24595.432029066076</v>
      </c>
      <c r="AV4520" s="42">
        <f t="shared" si="636"/>
        <v>2404.8783383947516</v>
      </c>
      <c r="AW4520" s="102">
        <f t="shared" si="637"/>
        <v>60371.752872868376</v>
      </c>
      <c r="AX4520" s="43">
        <f t="shared" si="630"/>
        <v>3</v>
      </c>
      <c r="AY4520" s="43" t="str">
        <f t="shared" si="638"/>
        <v>UTTSM</v>
      </c>
    </row>
    <row r="4521" spans="1:51" hidden="1" x14ac:dyDescent="0.2">
      <c r="A4521" s="38">
        <v>4514</v>
      </c>
      <c r="B4521" t="s">
        <v>5806</v>
      </c>
      <c r="C4521" t="s">
        <v>5746</v>
      </c>
      <c r="D4521">
        <v>5550</v>
      </c>
      <c r="E4521" t="s">
        <v>198</v>
      </c>
      <c r="F4521">
        <v>2</v>
      </c>
      <c r="G4521" t="str">
        <f>LOOKUP(F4521,{0,6,45},{"F","L","H"})</f>
        <v>F</v>
      </c>
      <c r="H4521" t="s">
        <v>1308</v>
      </c>
      <c r="I4521" s="43" t="str">
        <f>IFERROR(VLOOKUP(#REF!,#REF!,2,FALSE),"No")</f>
        <v>No</v>
      </c>
      <c r="J4521" s="139">
        <v>1.25</v>
      </c>
      <c r="K4521" s="148">
        <v>92</v>
      </c>
      <c r="L4521" s="148"/>
      <c r="M4521" s="148"/>
      <c r="N4521" s="148"/>
      <c r="O4521" s="148"/>
      <c r="P4521" s="148"/>
      <c r="Q4521" s="148"/>
      <c r="R4521" s="148"/>
      <c r="S4521" s="148"/>
      <c r="T4521" s="148"/>
      <c r="U4521" s="148"/>
      <c r="V4521" s="148"/>
      <c r="W4521" s="148"/>
      <c r="X4521" s="139">
        <v>2</v>
      </c>
      <c r="Y4521" s="148">
        <v>1000</v>
      </c>
      <c r="Z4521" s="148"/>
      <c r="AA4521" s="148"/>
      <c r="AB4521" s="148"/>
      <c r="AC4521" s="148"/>
      <c r="AD4521" s="148"/>
      <c r="AE4521" s="148"/>
      <c r="AF4521" s="148"/>
      <c r="AG4521" s="148"/>
      <c r="AH4521" s="148"/>
      <c r="AI4521" s="148"/>
      <c r="AJ4521" s="148"/>
      <c r="AK4521" s="148"/>
      <c r="AL4521" s="139">
        <v>0</v>
      </c>
      <c r="AM4521" s="139">
        <v>0</v>
      </c>
      <c r="AN4521" s="148">
        <f t="shared" si="631"/>
        <v>1000</v>
      </c>
      <c r="AO4521" s="148">
        <f t="shared" si="632"/>
        <v>92</v>
      </c>
      <c r="AP4521" s="148">
        <v>8</v>
      </c>
      <c r="AQ4521" s="140">
        <v>53</v>
      </c>
      <c r="AS4521" s="42">
        <f t="shared" si="633"/>
        <v>6855.2399604572074</v>
      </c>
      <c r="AT4521" s="101">
        <f t="shared" si="634"/>
        <v>0</v>
      </c>
      <c r="AU4521" s="42">
        <f t="shared" si="635"/>
        <v>6855.2399604572074</v>
      </c>
      <c r="AV4521" s="42">
        <f t="shared" si="636"/>
        <v>613.41437210328365</v>
      </c>
      <c r="AW4521" s="102">
        <f t="shared" si="637"/>
        <v>3698.6666666666665</v>
      </c>
      <c r="AX4521" s="43">
        <f t="shared" si="630"/>
        <v>1.25</v>
      </c>
      <c r="AY4521" s="43" t="str">
        <f t="shared" si="638"/>
        <v>UTTSS</v>
      </c>
    </row>
    <row r="4522" spans="1:51" hidden="1" x14ac:dyDescent="0.2">
      <c r="A4522" s="38">
        <v>4515</v>
      </c>
      <c r="B4522" t="s">
        <v>362</v>
      </c>
      <c r="C4522" t="s">
        <v>289</v>
      </c>
      <c r="D4522">
        <v>320</v>
      </c>
      <c r="E4522" t="s">
        <v>1232</v>
      </c>
      <c r="F4522">
        <v>0.25</v>
      </c>
      <c r="G4522" t="str">
        <f>LOOKUP(F4522,{0,6,45},{"F","L","H"})</f>
        <v>F</v>
      </c>
      <c r="H4522" t="s">
        <v>2699</v>
      </c>
      <c r="I4522" s="43" t="str">
        <f>IFERROR(VLOOKUP(#REF!,#REF!,2,FALSE),"No")</f>
        <v>No</v>
      </c>
      <c r="J4522" s="139">
        <v>0.75</v>
      </c>
      <c r="K4522" s="148">
        <v>7</v>
      </c>
      <c r="L4522" s="148"/>
      <c r="M4522" s="148"/>
      <c r="N4522" s="148"/>
      <c r="O4522" s="148"/>
      <c r="P4522" s="148"/>
      <c r="Q4522" s="148"/>
      <c r="R4522" s="148"/>
      <c r="S4522" s="148"/>
      <c r="T4522" s="148"/>
      <c r="U4522" s="148"/>
      <c r="V4522" s="148"/>
      <c r="W4522" s="148"/>
      <c r="X4522" s="139">
        <v>1.25</v>
      </c>
      <c r="Y4522" s="148">
        <v>438.5</v>
      </c>
      <c r="Z4522" s="149">
        <v>2</v>
      </c>
      <c r="AA4522" s="148">
        <v>561.5</v>
      </c>
      <c r="AB4522" s="148"/>
      <c r="AC4522" s="148"/>
      <c r="AD4522" s="148"/>
      <c r="AE4522" s="148"/>
      <c r="AF4522" s="148"/>
      <c r="AG4522" s="148"/>
      <c r="AH4522" s="148"/>
      <c r="AI4522" s="148"/>
      <c r="AJ4522" s="148"/>
      <c r="AK4522" s="148"/>
      <c r="AL4522" s="139">
        <v>0</v>
      </c>
      <c r="AM4522" s="139">
        <v>0</v>
      </c>
      <c r="AN4522" s="148">
        <f t="shared" si="631"/>
        <v>1000</v>
      </c>
      <c r="AO4522" s="148">
        <f t="shared" si="632"/>
        <v>7</v>
      </c>
      <c r="AP4522" s="148">
        <v>14</v>
      </c>
      <c r="AQ4522" s="140">
        <v>146</v>
      </c>
      <c r="AS4522" s="42">
        <f t="shared" si="633"/>
        <v>450.68434481739627</v>
      </c>
      <c r="AT4522" s="101">
        <f t="shared" si="634"/>
        <v>0</v>
      </c>
      <c r="AU4522" s="42">
        <f t="shared" si="635"/>
        <v>450.68434481739627</v>
      </c>
      <c r="AV4522" s="42">
        <f t="shared" si="636"/>
        <v>224.78021727037009</v>
      </c>
      <c r="AW4522" s="102">
        <f t="shared" si="637"/>
        <v>431</v>
      </c>
      <c r="AX4522" s="43">
        <f t="shared" si="630"/>
        <v>0.75</v>
      </c>
      <c r="AY4522" s="43" t="str">
        <f t="shared" si="638"/>
        <v>UTGS</v>
      </c>
    </row>
    <row r="4523" spans="1:51" hidden="1" x14ac:dyDescent="0.2">
      <c r="A4523" s="38">
        <v>4516</v>
      </c>
      <c r="B4523" t="s">
        <v>362</v>
      </c>
      <c r="C4523" t="s">
        <v>289</v>
      </c>
      <c r="D4523">
        <v>175</v>
      </c>
      <c r="E4523" t="s">
        <v>1235</v>
      </c>
      <c r="F4523">
        <v>0.25</v>
      </c>
      <c r="G4523" t="str">
        <f>LOOKUP(F4523,{0,6,45},{"F","L","H"})</f>
        <v>F</v>
      </c>
      <c r="H4523" t="s">
        <v>2700</v>
      </c>
      <c r="I4523" s="43" t="str">
        <f>IFERROR(VLOOKUP(#REF!,#REF!,2,FALSE),"No")</f>
        <v>No</v>
      </c>
      <c r="J4523" s="139">
        <v>0.5</v>
      </c>
      <c r="K4523" s="148">
        <v>44</v>
      </c>
      <c r="L4523" s="148"/>
      <c r="M4523" s="148"/>
      <c r="N4523" s="148"/>
      <c r="O4523" s="148"/>
      <c r="P4523" s="148"/>
      <c r="Q4523" s="148"/>
      <c r="R4523" s="148"/>
      <c r="S4523" s="148"/>
      <c r="T4523" s="148"/>
      <c r="U4523" s="148"/>
      <c r="V4523" s="148"/>
      <c r="W4523" s="148"/>
      <c r="X4523" s="139">
        <v>1.25</v>
      </c>
      <c r="Y4523" s="148">
        <v>236</v>
      </c>
      <c r="Z4523" s="149">
        <v>2</v>
      </c>
      <c r="AA4523" s="148">
        <v>764</v>
      </c>
      <c r="AB4523" s="148"/>
      <c r="AC4523" s="148"/>
      <c r="AD4523" s="148"/>
      <c r="AE4523" s="148"/>
      <c r="AF4523" s="148"/>
      <c r="AG4523" s="148"/>
      <c r="AH4523" s="148"/>
      <c r="AI4523" s="148"/>
      <c r="AJ4523" s="148"/>
      <c r="AK4523" s="148"/>
      <c r="AL4523" s="139">
        <v>0</v>
      </c>
      <c r="AM4523" s="139">
        <v>0</v>
      </c>
      <c r="AN4523" s="148">
        <f t="shared" si="631"/>
        <v>1000</v>
      </c>
      <c r="AO4523" s="148">
        <f t="shared" si="632"/>
        <v>44</v>
      </c>
      <c r="AP4523" s="148">
        <v>19</v>
      </c>
      <c r="AQ4523" s="140">
        <v>37</v>
      </c>
      <c r="AS4523" s="42">
        <f t="shared" si="633"/>
        <v>3009.7530245664911</v>
      </c>
      <c r="AT4523" s="101">
        <f t="shared" si="634"/>
        <v>0</v>
      </c>
      <c r="AU4523" s="42">
        <f t="shared" si="635"/>
        <v>3009.7530245664911</v>
      </c>
      <c r="AV4523" s="42">
        <f t="shared" si="636"/>
        <v>883.13950598578469</v>
      </c>
      <c r="AW4523" s="102">
        <f t="shared" si="637"/>
        <v>431</v>
      </c>
      <c r="AX4523" s="43">
        <f t="shared" si="630"/>
        <v>0.5</v>
      </c>
      <c r="AY4523" s="43" t="str">
        <f t="shared" si="638"/>
        <v>UTGS</v>
      </c>
    </row>
    <row r="4524" spans="1:51" hidden="1" x14ac:dyDescent="0.2">
      <c r="A4524" s="38">
        <v>4517</v>
      </c>
      <c r="B4524" t="s">
        <v>5806</v>
      </c>
      <c r="C4524" t="s">
        <v>292</v>
      </c>
      <c r="D4524">
        <v>5000</v>
      </c>
      <c r="E4524" t="s">
        <v>203</v>
      </c>
      <c r="F4524">
        <v>0.25</v>
      </c>
      <c r="G4524" t="str">
        <f>LOOKUP(F4524,{0,6,45},{"F","L","H"})</f>
        <v>F</v>
      </c>
      <c r="H4524" t="s">
        <v>2028</v>
      </c>
      <c r="I4524" s="43" t="str">
        <f>IFERROR(VLOOKUP(#REF!,#REF!,2,FALSE),"No")</f>
        <v>No</v>
      </c>
      <c r="J4524" s="139">
        <v>1.25</v>
      </c>
      <c r="K4524" s="148">
        <v>186</v>
      </c>
      <c r="L4524" s="148"/>
      <c r="M4524" s="148"/>
      <c r="N4524" s="148"/>
      <c r="O4524" s="148"/>
      <c r="P4524" s="148"/>
      <c r="Q4524" s="148"/>
      <c r="R4524" s="148"/>
      <c r="S4524" s="148"/>
      <c r="T4524" s="148"/>
      <c r="U4524" s="148"/>
      <c r="V4524" s="148"/>
      <c r="W4524" s="148"/>
      <c r="X4524" s="139">
        <v>1.25</v>
      </c>
      <c r="Y4524" s="148">
        <v>35</v>
      </c>
      <c r="Z4524" s="149">
        <v>2</v>
      </c>
      <c r="AA4524" s="148">
        <v>965</v>
      </c>
      <c r="AB4524" s="149"/>
      <c r="AC4524" s="148"/>
      <c r="AD4524" s="148"/>
      <c r="AE4524" s="148"/>
      <c r="AF4524" s="148"/>
      <c r="AG4524" s="148"/>
      <c r="AH4524" s="148"/>
      <c r="AI4524" s="148"/>
      <c r="AJ4524" s="148"/>
      <c r="AK4524" s="148"/>
      <c r="AL4524" s="139">
        <v>0</v>
      </c>
      <c r="AM4524" s="139">
        <v>0</v>
      </c>
      <c r="AN4524" s="148">
        <f t="shared" si="631"/>
        <v>1000</v>
      </c>
      <c r="AO4524" s="148">
        <f t="shared" si="632"/>
        <v>186</v>
      </c>
      <c r="AP4524" s="148">
        <v>8</v>
      </c>
      <c r="AQ4524" s="140">
        <v>31</v>
      </c>
      <c r="AS4524" s="42">
        <f t="shared" si="633"/>
        <v>13859.506876576528</v>
      </c>
      <c r="AT4524" s="101">
        <f t="shared" si="634"/>
        <v>0</v>
      </c>
      <c r="AU4524" s="42">
        <f t="shared" si="635"/>
        <v>13859.506876576528</v>
      </c>
      <c r="AV4524" s="42">
        <f t="shared" si="636"/>
        <v>1049.5310232733559</v>
      </c>
      <c r="AW4524" s="102">
        <f t="shared" si="637"/>
        <v>3698.6666666666665</v>
      </c>
      <c r="AX4524" s="43">
        <f t="shared" si="630"/>
        <v>1.25</v>
      </c>
      <c r="AY4524" s="43" t="str">
        <f t="shared" si="638"/>
        <v>UTFS</v>
      </c>
    </row>
    <row r="4525" spans="1:51" hidden="1" x14ac:dyDescent="0.2">
      <c r="A4525" s="38">
        <v>4518</v>
      </c>
      <c r="B4525" t="s">
        <v>5807</v>
      </c>
      <c r="C4525" t="s">
        <v>5745</v>
      </c>
      <c r="D4525">
        <v>31000</v>
      </c>
      <c r="E4525" t="s">
        <v>203</v>
      </c>
      <c r="F4525">
        <v>45</v>
      </c>
      <c r="G4525" t="str">
        <f>LOOKUP(F4525,{0,6,45},{"F","L","H"})</f>
        <v>H</v>
      </c>
      <c r="H4525" t="s">
        <v>1022</v>
      </c>
      <c r="I4525" s="43" t="str">
        <f>IFERROR(VLOOKUP(#REF!,#REF!,2,FALSE),"No")</f>
        <v>No</v>
      </c>
      <c r="J4525" s="139">
        <v>3</v>
      </c>
      <c r="K4525" s="148">
        <v>413</v>
      </c>
      <c r="L4525" s="148"/>
      <c r="M4525" s="148"/>
      <c r="N4525" s="148"/>
      <c r="O4525" s="148"/>
      <c r="P4525" s="148"/>
      <c r="Q4525" s="148"/>
      <c r="R4525" s="148"/>
      <c r="S4525" s="148"/>
      <c r="T4525" s="148"/>
      <c r="U4525" s="148"/>
      <c r="V4525" s="148"/>
      <c r="W4525" s="148"/>
      <c r="X4525" s="139">
        <v>4</v>
      </c>
      <c r="Y4525" s="148">
        <v>1000</v>
      </c>
      <c r="Z4525" s="149"/>
      <c r="AA4525" s="148"/>
      <c r="AB4525" s="149"/>
      <c r="AC4525" s="148"/>
      <c r="AD4525" s="148"/>
      <c r="AE4525" s="148"/>
      <c r="AF4525" s="148"/>
      <c r="AG4525" s="148"/>
      <c r="AH4525" s="148"/>
      <c r="AI4525" s="148"/>
      <c r="AJ4525" s="148"/>
      <c r="AK4525" s="148"/>
      <c r="AL4525" s="139">
        <v>0</v>
      </c>
      <c r="AM4525" s="139">
        <v>0</v>
      </c>
      <c r="AN4525" s="148">
        <f t="shared" si="631"/>
        <v>1000</v>
      </c>
      <c r="AO4525" s="148">
        <f t="shared" si="632"/>
        <v>413</v>
      </c>
      <c r="AP4525" s="148">
        <v>5</v>
      </c>
      <c r="AQ4525" s="140">
        <v>8</v>
      </c>
      <c r="AS4525" s="42">
        <f t="shared" si="633"/>
        <v>30142.176344226376</v>
      </c>
      <c r="AT4525" s="101">
        <f t="shared" si="634"/>
        <v>0</v>
      </c>
      <c r="AU4525" s="42">
        <f t="shared" si="635"/>
        <v>30142.176344226376</v>
      </c>
      <c r="AV4525" s="42">
        <f t="shared" si="636"/>
        <v>4960.1202151842544</v>
      </c>
      <c r="AW4525" s="102">
        <f t="shared" si="637"/>
        <v>60371.752872868376</v>
      </c>
      <c r="AX4525" s="43">
        <f t="shared" si="630"/>
        <v>3</v>
      </c>
      <c r="AY4525" s="43" t="str">
        <f t="shared" si="638"/>
        <v>UTTSM</v>
      </c>
    </row>
    <row r="4526" spans="1:51" hidden="1" x14ac:dyDescent="0.2">
      <c r="A4526" s="38">
        <v>4519</v>
      </c>
      <c r="B4526" t="s">
        <v>5806</v>
      </c>
      <c r="C4526" t="s">
        <v>5745</v>
      </c>
      <c r="D4526">
        <v>121714</v>
      </c>
      <c r="E4526" t="s">
        <v>213</v>
      </c>
      <c r="F4526">
        <v>45</v>
      </c>
      <c r="G4526" t="str">
        <f>LOOKUP(F4526,{0,6,45},{"F","L","H"})</f>
        <v>H</v>
      </c>
      <c r="H4526" t="s">
        <v>635</v>
      </c>
      <c r="I4526" s="43" t="str">
        <f>IFERROR(VLOOKUP(#REF!,#REF!,2,FALSE),"No")</f>
        <v>No</v>
      </c>
      <c r="J4526" s="139">
        <v>4</v>
      </c>
      <c r="K4526" s="148">
        <v>5</v>
      </c>
      <c r="L4526" s="148"/>
      <c r="M4526" s="148"/>
      <c r="N4526" s="148"/>
      <c r="O4526" s="148"/>
      <c r="P4526" s="148"/>
      <c r="Q4526" s="148"/>
      <c r="R4526" s="148"/>
      <c r="S4526" s="148"/>
      <c r="T4526" s="148"/>
      <c r="U4526" s="148"/>
      <c r="V4526" s="148"/>
      <c r="W4526" s="148"/>
      <c r="X4526" s="139">
        <v>5</v>
      </c>
      <c r="Y4526" s="148">
        <v>72.08</v>
      </c>
      <c r="Z4526" s="148">
        <v>6</v>
      </c>
      <c r="AA4526" s="148">
        <v>927.92</v>
      </c>
      <c r="AB4526" s="148"/>
      <c r="AC4526" s="148"/>
      <c r="AD4526" s="148"/>
      <c r="AE4526" s="148"/>
      <c r="AF4526" s="148"/>
      <c r="AG4526" s="148"/>
      <c r="AH4526" s="148"/>
      <c r="AI4526" s="148"/>
      <c r="AJ4526" s="148"/>
      <c r="AK4526" s="148"/>
      <c r="AL4526" s="139">
        <v>0</v>
      </c>
      <c r="AM4526" s="139">
        <v>0</v>
      </c>
      <c r="AN4526" s="148">
        <f t="shared" si="631"/>
        <v>1000</v>
      </c>
      <c r="AO4526" s="148">
        <f t="shared" si="632"/>
        <v>5</v>
      </c>
      <c r="AP4526" s="148">
        <v>1</v>
      </c>
      <c r="AQ4526" s="140">
        <v>2</v>
      </c>
      <c r="AS4526" s="42">
        <f t="shared" si="633"/>
        <v>382.71738915528306</v>
      </c>
      <c r="AT4526" s="101">
        <f t="shared" si="634"/>
        <v>0</v>
      </c>
      <c r="AU4526" s="42">
        <f t="shared" si="635"/>
        <v>382.71738915528306</v>
      </c>
      <c r="AV4526" s="42">
        <f t="shared" si="636"/>
        <v>29662.524500295094</v>
      </c>
      <c r="AW4526" s="102">
        <f t="shared" si="637"/>
        <v>150929.38218217093</v>
      </c>
      <c r="AX4526" s="43">
        <f t="shared" si="630"/>
        <v>4</v>
      </c>
      <c r="AY4526" s="43" t="str">
        <f t="shared" si="638"/>
        <v>UTTSM</v>
      </c>
    </row>
    <row r="4527" spans="1:51" hidden="1" x14ac:dyDescent="0.2">
      <c r="A4527" s="38">
        <v>4520</v>
      </c>
      <c r="B4527" t="s">
        <v>5806</v>
      </c>
      <c r="C4527" t="s">
        <v>292</v>
      </c>
      <c r="D4527">
        <v>1000</v>
      </c>
      <c r="E4527" t="s">
        <v>194</v>
      </c>
      <c r="F4527">
        <v>0.25</v>
      </c>
      <c r="G4527" t="str">
        <f>LOOKUP(F4527,{0,6,45},{"F","L","H"})</f>
        <v>F</v>
      </c>
      <c r="H4527" t="s">
        <v>2733</v>
      </c>
      <c r="I4527" s="43" t="str">
        <f>IFERROR(VLOOKUP(#REF!,#REF!,2,FALSE),"No")</f>
        <v>No</v>
      </c>
      <c r="J4527" s="139">
        <v>1.25</v>
      </c>
      <c r="K4527" s="148">
        <v>336</v>
      </c>
      <c r="L4527" s="148"/>
      <c r="M4527" s="148"/>
      <c r="N4527" s="148"/>
      <c r="O4527" s="148"/>
      <c r="P4527" s="148"/>
      <c r="Q4527" s="148"/>
      <c r="R4527" s="148"/>
      <c r="S4527" s="148"/>
      <c r="T4527" s="148"/>
      <c r="U4527" s="148"/>
      <c r="V4527" s="148"/>
      <c r="W4527" s="148"/>
      <c r="X4527" s="139">
        <v>4</v>
      </c>
      <c r="Y4527" s="148">
        <v>1000</v>
      </c>
      <c r="Z4527" s="148"/>
      <c r="AA4527" s="148"/>
      <c r="AB4527" s="148"/>
      <c r="AC4527" s="148"/>
      <c r="AD4527" s="148"/>
      <c r="AE4527" s="148"/>
      <c r="AF4527" s="148"/>
      <c r="AG4527" s="148"/>
      <c r="AH4527" s="148"/>
      <c r="AI4527" s="148"/>
      <c r="AJ4527" s="148"/>
      <c r="AK4527" s="148"/>
      <c r="AL4527" s="139">
        <v>0</v>
      </c>
      <c r="AM4527" s="139">
        <v>0</v>
      </c>
      <c r="AN4527" s="148">
        <f t="shared" si="631"/>
        <v>1000</v>
      </c>
      <c r="AO4527" s="148">
        <f t="shared" si="632"/>
        <v>336</v>
      </c>
      <c r="AP4527" s="148">
        <v>4</v>
      </c>
      <c r="AQ4527" s="140">
        <v>7</v>
      </c>
      <c r="AS4527" s="42">
        <f t="shared" si="633"/>
        <v>25036.52855123502</v>
      </c>
      <c r="AT4527" s="101">
        <f t="shared" si="634"/>
        <v>0</v>
      </c>
      <c r="AU4527" s="42">
        <f t="shared" si="635"/>
        <v>25036.52855123502</v>
      </c>
      <c r="AV4527" s="42">
        <f t="shared" si="636"/>
        <v>5668.7088173534339</v>
      </c>
      <c r="AW4527" s="102">
        <f t="shared" si="637"/>
        <v>1475.8772811117678</v>
      </c>
      <c r="AX4527" s="43">
        <f t="shared" si="630"/>
        <v>1.25</v>
      </c>
      <c r="AY4527" s="43" t="str">
        <f t="shared" si="638"/>
        <v>UTFS</v>
      </c>
    </row>
    <row r="4528" spans="1:51" hidden="1" x14ac:dyDescent="0.2">
      <c r="A4528" s="38">
        <v>4521</v>
      </c>
      <c r="B4528" t="s">
        <v>5806</v>
      </c>
      <c r="C4528" t="s">
        <v>5746</v>
      </c>
      <c r="D4528">
        <v>31000</v>
      </c>
      <c r="E4528" t="s">
        <v>203</v>
      </c>
      <c r="F4528">
        <v>45</v>
      </c>
      <c r="G4528" t="str">
        <f>LOOKUP(F4528,{0,6,45},{"F","L","H"})</f>
        <v>H</v>
      </c>
      <c r="H4528" t="s">
        <v>743</v>
      </c>
      <c r="I4528" s="43" t="str">
        <f>IFERROR(VLOOKUP(#REF!,#REF!,2,FALSE),"No")</f>
        <v>No</v>
      </c>
      <c r="J4528" s="139">
        <v>3</v>
      </c>
      <c r="K4528" s="148">
        <v>492</v>
      </c>
      <c r="L4528" s="148"/>
      <c r="M4528" s="148"/>
      <c r="N4528" s="148"/>
      <c r="O4528" s="148"/>
      <c r="P4528" s="148"/>
      <c r="Q4528" s="148"/>
      <c r="R4528" s="148"/>
      <c r="S4528" s="148"/>
      <c r="T4528" s="148"/>
      <c r="U4528" s="148"/>
      <c r="V4528" s="148"/>
      <c r="W4528" s="148"/>
      <c r="X4528" s="139">
        <v>2</v>
      </c>
      <c r="Y4528" s="148">
        <v>178</v>
      </c>
      <c r="Z4528" s="148">
        <v>6</v>
      </c>
      <c r="AA4528" s="148">
        <v>822</v>
      </c>
      <c r="AB4528" s="148"/>
      <c r="AC4528" s="148"/>
      <c r="AD4528" s="148"/>
      <c r="AE4528" s="148"/>
      <c r="AF4528" s="148"/>
      <c r="AG4528" s="148"/>
      <c r="AH4528" s="148"/>
      <c r="AI4528" s="148"/>
      <c r="AJ4528" s="148"/>
      <c r="AK4528" s="148"/>
      <c r="AL4528" s="139">
        <v>0</v>
      </c>
      <c r="AM4528" s="139">
        <v>0</v>
      </c>
      <c r="AN4528" s="148">
        <f t="shared" si="631"/>
        <v>1000</v>
      </c>
      <c r="AO4528" s="148">
        <f t="shared" si="632"/>
        <v>492</v>
      </c>
      <c r="AP4528" s="148">
        <v>12</v>
      </c>
      <c r="AQ4528" s="140">
        <v>19</v>
      </c>
      <c r="AS4528" s="42">
        <f t="shared" si="633"/>
        <v>35907.871092879846</v>
      </c>
      <c r="AT4528" s="101">
        <f t="shared" si="634"/>
        <v>0</v>
      </c>
      <c r="AU4528" s="42">
        <f t="shared" si="635"/>
        <v>35907.871092879846</v>
      </c>
      <c r="AV4528" s="42">
        <f t="shared" si="636"/>
        <v>2901.7053537617917</v>
      </c>
      <c r="AW4528" s="102">
        <f t="shared" si="637"/>
        <v>60371.752872868376</v>
      </c>
      <c r="AX4528" s="43">
        <f t="shared" si="630"/>
        <v>3</v>
      </c>
      <c r="AY4528" s="43" t="str">
        <f t="shared" si="638"/>
        <v>UTTSS</v>
      </c>
    </row>
    <row r="4529" spans="1:51" hidden="1" x14ac:dyDescent="0.2">
      <c r="A4529" s="38">
        <v>4522</v>
      </c>
      <c r="B4529" t="s">
        <v>362</v>
      </c>
      <c r="C4529" t="s">
        <v>289</v>
      </c>
      <c r="D4529">
        <v>320</v>
      </c>
      <c r="E4529" t="s">
        <v>1236</v>
      </c>
      <c r="F4529">
        <v>0.25</v>
      </c>
      <c r="G4529" t="str">
        <f>LOOKUP(F4529,{0,6,45},{"F","L","H"})</f>
        <v>F</v>
      </c>
      <c r="H4529" t="s">
        <v>2746</v>
      </c>
      <c r="I4529" s="43" t="str">
        <f>IFERROR(VLOOKUP(#REF!,#REF!,2,FALSE),"No")</f>
        <v>No</v>
      </c>
      <c r="J4529" s="139">
        <v>0.5</v>
      </c>
      <c r="K4529" s="148">
        <v>82</v>
      </c>
      <c r="L4529" s="148"/>
      <c r="M4529" s="148"/>
      <c r="N4529" s="148"/>
      <c r="O4529" s="148"/>
      <c r="P4529" s="148"/>
      <c r="Q4529" s="148"/>
      <c r="R4529" s="148"/>
      <c r="S4529" s="148"/>
      <c r="T4529" s="148"/>
      <c r="U4529" s="148"/>
      <c r="V4529" s="148"/>
      <c r="W4529" s="148"/>
      <c r="X4529" s="139">
        <v>1.25</v>
      </c>
      <c r="Y4529" s="148">
        <v>759</v>
      </c>
      <c r="Z4529" s="148">
        <v>2</v>
      </c>
      <c r="AA4529" s="148">
        <v>241</v>
      </c>
      <c r="AB4529" s="148"/>
      <c r="AC4529" s="148"/>
      <c r="AD4529" s="148"/>
      <c r="AE4529" s="148"/>
      <c r="AF4529" s="148"/>
      <c r="AG4529" s="148"/>
      <c r="AH4529" s="148"/>
      <c r="AI4529" s="148"/>
      <c r="AJ4529" s="148"/>
      <c r="AK4529" s="148"/>
      <c r="AL4529" s="139">
        <v>0</v>
      </c>
      <c r="AM4529" s="139">
        <v>0</v>
      </c>
      <c r="AN4529" s="148">
        <f t="shared" si="631"/>
        <v>1000</v>
      </c>
      <c r="AO4529" s="148">
        <f t="shared" si="632"/>
        <v>82</v>
      </c>
      <c r="AP4529" s="148">
        <v>18</v>
      </c>
      <c r="AQ4529" s="140">
        <v>28</v>
      </c>
      <c r="AS4529" s="42">
        <f t="shared" si="633"/>
        <v>5609.0851821466431</v>
      </c>
      <c r="AT4529" s="101">
        <f t="shared" si="634"/>
        <v>0</v>
      </c>
      <c r="AU4529" s="42">
        <f t="shared" si="635"/>
        <v>5609.0851821466431</v>
      </c>
      <c r="AV4529" s="42">
        <f t="shared" si="636"/>
        <v>1180.0807757669297</v>
      </c>
      <c r="AW4529" s="102">
        <f t="shared" si="637"/>
        <v>431</v>
      </c>
      <c r="AX4529" s="43">
        <f t="shared" si="630"/>
        <v>0.5</v>
      </c>
      <c r="AY4529" s="43" t="str">
        <f t="shared" si="638"/>
        <v>UTGS</v>
      </c>
    </row>
    <row r="4530" spans="1:51" hidden="1" x14ac:dyDescent="0.2">
      <c r="A4530" s="38">
        <v>4523</v>
      </c>
      <c r="B4530" t="s">
        <v>5806</v>
      </c>
      <c r="C4530" t="s">
        <v>292</v>
      </c>
      <c r="D4530">
        <v>1348</v>
      </c>
      <c r="E4530" t="s">
        <v>1934</v>
      </c>
      <c r="F4530">
        <v>1</v>
      </c>
      <c r="G4530" t="str">
        <f>LOOKUP(F4530,{0,6,45},{"F","L","H"})</f>
        <v>F</v>
      </c>
      <c r="H4530" t="s">
        <v>1992</v>
      </c>
      <c r="I4530" s="43" t="str">
        <f>IFERROR(VLOOKUP(#REF!,#REF!,2,FALSE),"No")</f>
        <v>No</v>
      </c>
      <c r="J4530" s="139">
        <v>1.25</v>
      </c>
      <c r="K4530" s="148">
        <v>181</v>
      </c>
      <c r="L4530" s="148"/>
      <c r="M4530" s="148"/>
      <c r="N4530" s="148"/>
      <c r="O4530" s="148"/>
      <c r="P4530" s="148"/>
      <c r="Q4530" s="148"/>
      <c r="R4530" s="148"/>
      <c r="S4530" s="148"/>
      <c r="T4530" s="148"/>
      <c r="U4530" s="148"/>
      <c r="V4530" s="148"/>
      <c r="W4530" s="148"/>
      <c r="X4530" s="139">
        <v>1.25</v>
      </c>
      <c r="Y4530" s="148">
        <v>46</v>
      </c>
      <c r="Z4530" s="148">
        <v>2</v>
      </c>
      <c r="AA4530" s="148">
        <v>532.25</v>
      </c>
      <c r="AB4530" s="148">
        <v>3</v>
      </c>
      <c r="AC4530" s="148">
        <v>11</v>
      </c>
      <c r="AD4530" s="148">
        <v>4</v>
      </c>
      <c r="AE4530" s="148">
        <v>410.75</v>
      </c>
      <c r="AF4530" s="148"/>
      <c r="AG4530" s="148"/>
      <c r="AH4530" s="148"/>
      <c r="AI4530" s="148"/>
      <c r="AJ4530" s="148"/>
      <c r="AK4530" s="148"/>
      <c r="AL4530" s="139">
        <v>0</v>
      </c>
      <c r="AM4530" s="139">
        <v>0</v>
      </c>
      <c r="AN4530" s="148">
        <f t="shared" si="631"/>
        <v>1000</v>
      </c>
      <c r="AO4530" s="148">
        <f t="shared" si="632"/>
        <v>181</v>
      </c>
      <c r="AP4530" s="148">
        <v>8</v>
      </c>
      <c r="AQ4530" s="140">
        <v>15</v>
      </c>
      <c r="AS4530" s="42">
        <f t="shared" si="633"/>
        <v>13486.939487421245</v>
      </c>
      <c r="AT4530" s="101">
        <f t="shared" si="634"/>
        <v>0</v>
      </c>
      <c r="AU4530" s="42">
        <f t="shared" si="635"/>
        <v>13486.939487421245</v>
      </c>
      <c r="AV4530" s="42">
        <f t="shared" si="636"/>
        <v>2356.583948098269</v>
      </c>
      <c r="AW4530" s="102">
        <f t="shared" si="637"/>
        <v>1475.8772811117678</v>
      </c>
      <c r="AX4530" s="43">
        <f t="shared" si="630"/>
        <v>1.25</v>
      </c>
      <c r="AY4530" s="43" t="str">
        <f t="shared" si="638"/>
        <v>UTFS</v>
      </c>
    </row>
    <row r="4531" spans="1:51" hidden="1" x14ac:dyDescent="0.2">
      <c r="A4531" s="38">
        <v>4524</v>
      </c>
      <c r="B4531" t="s">
        <v>5806</v>
      </c>
      <c r="C4531" t="s">
        <v>292</v>
      </c>
      <c r="D4531">
        <v>3300</v>
      </c>
      <c r="E4531" t="s">
        <v>207</v>
      </c>
      <c r="F4531">
        <v>2</v>
      </c>
      <c r="G4531" t="str">
        <f>LOOKUP(F4531,{0,6,45},{"F","L","H"})</f>
        <v>F</v>
      </c>
      <c r="H4531" t="s">
        <v>2143</v>
      </c>
      <c r="I4531" s="43" t="str">
        <f>IFERROR(VLOOKUP(#REF!,#REF!,2,FALSE),"No")</f>
        <v>No</v>
      </c>
      <c r="J4531" s="139">
        <v>1.25</v>
      </c>
      <c r="K4531" s="148">
        <v>301</v>
      </c>
      <c r="L4531" s="148"/>
      <c r="M4531" s="148"/>
      <c r="N4531" s="148"/>
      <c r="O4531" s="148"/>
      <c r="P4531" s="148"/>
      <c r="Q4531" s="148"/>
      <c r="R4531" s="148"/>
      <c r="S4531" s="148"/>
      <c r="T4531" s="148"/>
      <c r="U4531" s="148"/>
      <c r="V4531" s="148"/>
      <c r="W4531" s="148"/>
      <c r="X4531" s="139">
        <v>2</v>
      </c>
      <c r="Y4531" s="148">
        <v>55.47</v>
      </c>
      <c r="Z4531" s="148">
        <v>4</v>
      </c>
      <c r="AA4531" s="148">
        <v>944.53</v>
      </c>
      <c r="AB4531" s="148"/>
      <c r="AC4531" s="148"/>
      <c r="AD4531" s="148"/>
      <c r="AE4531" s="148"/>
      <c r="AF4531" s="148"/>
      <c r="AG4531" s="148"/>
      <c r="AH4531" s="148"/>
      <c r="AI4531" s="148"/>
      <c r="AJ4531" s="148"/>
      <c r="AK4531" s="148"/>
      <c r="AL4531" s="139">
        <v>0</v>
      </c>
      <c r="AM4531" s="139">
        <v>0</v>
      </c>
      <c r="AN4531" s="148">
        <f t="shared" si="631"/>
        <v>1000</v>
      </c>
      <c r="AO4531" s="148">
        <f t="shared" si="632"/>
        <v>301</v>
      </c>
      <c r="AP4531" s="148">
        <v>18</v>
      </c>
      <c r="AQ4531" s="140">
        <v>34</v>
      </c>
      <c r="AS4531" s="42">
        <f t="shared" si="633"/>
        <v>22428.556827148037</v>
      </c>
      <c r="AT4531" s="101">
        <f t="shared" si="634"/>
        <v>0</v>
      </c>
      <c r="AU4531" s="42">
        <f t="shared" si="635"/>
        <v>22428.556827148037</v>
      </c>
      <c r="AV4531" s="42">
        <f t="shared" si="636"/>
        <v>1155.3894653374716</v>
      </c>
      <c r="AW4531" s="102">
        <f t="shared" si="637"/>
        <v>2145.6666666666665</v>
      </c>
      <c r="AX4531" s="43">
        <f t="shared" si="630"/>
        <v>1.25</v>
      </c>
      <c r="AY4531" s="43" t="str">
        <f t="shared" si="638"/>
        <v>UTFS</v>
      </c>
    </row>
    <row r="4532" spans="1:51" hidden="1" x14ac:dyDescent="0.2">
      <c r="A4532" s="38">
        <v>4525</v>
      </c>
      <c r="B4532" t="s">
        <v>5806</v>
      </c>
      <c r="C4532" t="s">
        <v>5745</v>
      </c>
      <c r="D4532">
        <v>28214</v>
      </c>
      <c r="E4532" t="s">
        <v>290</v>
      </c>
      <c r="F4532">
        <v>45</v>
      </c>
      <c r="G4532" t="str">
        <f>LOOKUP(F4532,{0,6,45},{"F","L","H"})</f>
        <v>H</v>
      </c>
      <c r="H4532" t="s">
        <v>489</v>
      </c>
      <c r="I4532" s="43" t="str">
        <f>IFERROR(VLOOKUP(#REF!,#REF!,2,FALSE),"No")</f>
        <v>No</v>
      </c>
      <c r="J4532" s="139">
        <v>2</v>
      </c>
      <c r="K4532" s="148">
        <v>5</v>
      </c>
      <c r="L4532" s="148"/>
      <c r="M4532" s="148"/>
      <c r="N4532" s="148"/>
      <c r="O4532" s="148"/>
      <c r="P4532" s="148"/>
      <c r="Q4532" s="148"/>
      <c r="R4532" s="148"/>
      <c r="S4532" s="148"/>
      <c r="T4532" s="148"/>
      <c r="U4532" s="148"/>
      <c r="V4532" s="148"/>
      <c r="W4532" s="148"/>
      <c r="X4532" s="139">
        <v>2</v>
      </c>
      <c r="Y4532" s="148">
        <v>981.5</v>
      </c>
      <c r="Z4532" s="149">
        <v>4</v>
      </c>
      <c r="AA4532" s="148">
        <v>18.5</v>
      </c>
      <c r="AB4532" s="148"/>
      <c r="AC4532" s="148"/>
      <c r="AD4532" s="148"/>
      <c r="AE4532" s="148"/>
      <c r="AF4532" s="148"/>
      <c r="AG4532" s="148"/>
      <c r="AH4532" s="148"/>
      <c r="AI4532" s="148"/>
      <c r="AJ4532" s="148"/>
      <c r="AK4532" s="148"/>
      <c r="AL4532" s="139">
        <v>0</v>
      </c>
      <c r="AM4532" s="139">
        <v>0</v>
      </c>
      <c r="AN4532" s="148">
        <f t="shared" si="631"/>
        <v>1000</v>
      </c>
      <c r="AO4532" s="148">
        <f t="shared" si="632"/>
        <v>5</v>
      </c>
      <c r="AP4532" s="148">
        <v>3</v>
      </c>
      <c r="AQ4532" s="140">
        <v>5</v>
      </c>
      <c r="AS4532" s="42">
        <f t="shared" si="633"/>
        <v>364.91738915528299</v>
      </c>
      <c r="AT4532" s="101">
        <f t="shared" si="634"/>
        <v>0</v>
      </c>
      <c r="AU4532" s="42">
        <f t="shared" si="635"/>
        <v>364.91738915528299</v>
      </c>
      <c r="AV4532" s="42">
        <f t="shared" si="636"/>
        <v>6528.7213442948068</v>
      </c>
      <c r="AW4532" s="102">
        <f t="shared" si="637"/>
        <v>52825.283763759828</v>
      </c>
      <c r="AX4532" s="43">
        <f t="shared" si="630"/>
        <v>2</v>
      </c>
      <c r="AY4532" s="43" t="str">
        <f t="shared" si="638"/>
        <v>UTTSM</v>
      </c>
    </row>
    <row r="4533" spans="1:51" hidden="1" x14ac:dyDescent="0.2">
      <c r="A4533" s="38">
        <v>4526</v>
      </c>
      <c r="B4533" t="s">
        <v>5806</v>
      </c>
      <c r="C4533" t="s">
        <v>5746</v>
      </c>
      <c r="D4533">
        <v>5550</v>
      </c>
      <c r="E4533" t="s">
        <v>198</v>
      </c>
      <c r="F4533">
        <v>2</v>
      </c>
      <c r="G4533" t="str">
        <f>LOOKUP(F4533,{0,6,45},{"F","L","H"})</f>
        <v>F</v>
      </c>
      <c r="H4533" t="s">
        <v>2787</v>
      </c>
      <c r="I4533" s="43" t="str">
        <f>IFERROR(VLOOKUP(#REF!,#REF!,2,FALSE),"No")</f>
        <v>No</v>
      </c>
      <c r="J4533" s="139">
        <v>1.25</v>
      </c>
      <c r="K4533" s="148">
        <v>436</v>
      </c>
      <c r="L4533" s="148"/>
      <c r="M4533" s="148"/>
      <c r="N4533" s="148"/>
      <c r="O4533" s="148"/>
      <c r="P4533" s="148"/>
      <c r="Q4533" s="148"/>
      <c r="R4533" s="148"/>
      <c r="S4533" s="148"/>
      <c r="T4533" s="148"/>
      <c r="U4533" s="148"/>
      <c r="V4533" s="148"/>
      <c r="W4533" s="148"/>
      <c r="X4533" s="139">
        <v>2</v>
      </c>
      <c r="Y4533" s="148">
        <v>156.63</v>
      </c>
      <c r="Z4533" s="148">
        <v>4</v>
      </c>
      <c r="AA4533" s="148">
        <v>80.680000000000007</v>
      </c>
      <c r="AB4533" s="148">
        <v>6</v>
      </c>
      <c r="AC4533" s="148">
        <v>762.69</v>
      </c>
      <c r="AD4533" s="148"/>
      <c r="AE4533" s="148"/>
      <c r="AF4533" s="148"/>
      <c r="AG4533" s="148"/>
      <c r="AH4533" s="148"/>
      <c r="AI4533" s="148"/>
      <c r="AJ4533" s="148"/>
      <c r="AK4533" s="148"/>
      <c r="AL4533" s="139">
        <v>0</v>
      </c>
      <c r="AM4533" s="139">
        <v>0</v>
      </c>
      <c r="AN4533" s="148">
        <f t="shared" si="631"/>
        <v>1000</v>
      </c>
      <c r="AO4533" s="148">
        <f t="shared" si="632"/>
        <v>436</v>
      </c>
      <c r="AP4533" s="148">
        <v>6</v>
      </c>
      <c r="AQ4533" s="140">
        <v>16</v>
      </c>
      <c r="AS4533" s="42">
        <f t="shared" si="633"/>
        <v>32487.876334340679</v>
      </c>
      <c r="AT4533" s="101">
        <f t="shared" si="634"/>
        <v>0</v>
      </c>
      <c r="AU4533" s="42">
        <f t="shared" si="635"/>
        <v>32487.876334340679</v>
      </c>
      <c r="AV4533" s="42">
        <f t="shared" si="636"/>
        <v>3379.9166325921278</v>
      </c>
      <c r="AW4533" s="102">
        <f t="shared" si="637"/>
        <v>3698.6666666666665</v>
      </c>
      <c r="AX4533" s="43">
        <f t="shared" si="630"/>
        <v>1.25</v>
      </c>
      <c r="AY4533" s="43" t="str">
        <f t="shared" si="638"/>
        <v>UTTSS</v>
      </c>
    </row>
    <row r="4534" spans="1:51" hidden="1" x14ac:dyDescent="0.2">
      <c r="A4534" s="38">
        <v>4527</v>
      </c>
      <c r="B4534" t="s">
        <v>362</v>
      </c>
      <c r="C4534" t="s">
        <v>289</v>
      </c>
      <c r="D4534">
        <v>320</v>
      </c>
      <c r="E4534" t="s">
        <v>1247</v>
      </c>
      <c r="F4534">
        <v>0.25</v>
      </c>
      <c r="G4534" t="str">
        <f>LOOKUP(F4534,{0,6,45},{"F","L","H"})</f>
        <v>F</v>
      </c>
      <c r="H4534" t="s">
        <v>2790</v>
      </c>
      <c r="I4534" s="43" t="str">
        <f>IFERROR(VLOOKUP(#REF!,#REF!,2,FALSE),"No")</f>
        <v>No</v>
      </c>
      <c r="J4534" s="139">
        <v>0.5</v>
      </c>
      <c r="K4534" s="148">
        <v>95</v>
      </c>
      <c r="L4534" s="148"/>
      <c r="M4534" s="148"/>
      <c r="N4534" s="148"/>
      <c r="O4534" s="148"/>
      <c r="P4534" s="148"/>
      <c r="Q4534" s="148"/>
      <c r="R4534" s="148"/>
      <c r="S4534" s="148"/>
      <c r="T4534" s="148"/>
      <c r="U4534" s="148"/>
      <c r="V4534" s="148"/>
      <c r="W4534" s="148"/>
      <c r="X4534" s="139">
        <v>1.25</v>
      </c>
      <c r="Y4534" s="148">
        <v>625</v>
      </c>
      <c r="Z4534" s="148">
        <v>2</v>
      </c>
      <c r="AA4534" s="148">
        <v>375</v>
      </c>
      <c r="AB4534" s="148"/>
      <c r="AC4534" s="148"/>
      <c r="AD4534" s="148"/>
      <c r="AE4534" s="148"/>
      <c r="AF4534" s="148"/>
      <c r="AG4534" s="148"/>
      <c r="AH4534" s="148"/>
      <c r="AI4534" s="148"/>
      <c r="AJ4534" s="148"/>
      <c r="AK4534" s="148"/>
      <c r="AL4534" s="139">
        <v>0</v>
      </c>
      <c r="AM4534" s="139">
        <v>0</v>
      </c>
      <c r="AN4534" s="148">
        <f t="shared" si="631"/>
        <v>1000</v>
      </c>
      <c r="AO4534" s="148">
        <f t="shared" si="632"/>
        <v>95</v>
      </c>
      <c r="AP4534" s="148">
        <v>14</v>
      </c>
      <c r="AQ4534" s="140">
        <v>24</v>
      </c>
      <c r="AS4534" s="42">
        <f t="shared" si="633"/>
        <v>6498.3303939503785</v>
      </c>
      <c r="AT4534" s="101">
        <f t="shared" si="634"/>
        <v>0</v>
      </c>
      <c r="AU4534" s="42">
        <f t="shared" si="635"/>
        <v>6498.3303939503785</v>
      </c>
      <c r="AV4534" s="42">
        <f t="shared" si="636"/>
        <v>1372.8525717280847</v>
      </c>
      <c r="AW4534" s="102">
        <f t="shared" si="637"/>
        <v>431</v>
      </c>
      <c r="AX4534" s="43">
        <f t="shared" si="630"/>
        <v>0.5</v>
      </c>
      <c r="AY4534" s="43" t="str">
        <f t="shared" si="638"/>
        <v>UTGS</v>
      </c>
    </row>
    <row r="4535" spans="1:51" hidden="1" x14ac:dyDescent="0.2">
      <c r="A4535" s="38">
        <v>4528</v>
      </c>
      <c r="B4535" t="s">
        <v>362</v>
      </c>
      <c r="C4535" t="s">
        <v>289</v>
      </c>
      <c r="D4535">
        <v>306</v>
      </c>
      <c r="E4535" t="s">
        <v>1238</v>
      </c>
      <c r="F4535">
        <v>0.25</v>
      </c>
      <c r="G4535" t="str">
        <f>LOOKUP(F4535,{0,6,45},{"F","L","H"})</f>
        <v>F</v>
      </c>
      <c r="H4535" t="s">
        <v>2792</v>
      </c>
      <c r="I4535" s="43" t="str">
        <f>IFERROR(VLOOKUP(#REF!,#REF!,2,FALSE),"No")</f>
        <v>No</v>
      </c>
      <c r="J4535" s="139">
        <v>0.75</v>
      </c>
      <c r="K4535" s="148">
        <v>26</v>
      </c>
      <c r="L4535" s="148"/>
      <c r="M4535" s="148"/>
      <c r="N4535" s="148"/>
      <c r="O4535" s="148"/>
      <c r="P4535" s="148"/>
      <c r="Q4535" s="148"/>
      <c r="R4535" s="148"/>
      <c r="S4535" s="148"/>
      <c r="T4535" s="148"/>
      <c r="U4535" s="148"/>
      <c r="V4535" s="148"/>
      <c r="W4535" s="148"/>
      <c r="X4535" s="139">
        <v>1.25</v>
      </c>
      <c r="Y4535" s="148">
        <v>1000</v>
      </c>
      <c r="Z4535" s="149"/>
      <c r="AA4535" s="148"/>
      <c r="AB4535" s="148"/>
      <c r="AC4535" s="148"/>
      <c r="AD4535" s="148"/>
      <c r="AE4535" s="148"/>
      <c r="AF4535" s="148"/>
      <c r="AG4535" s="148"/>
      <c r="AH4535" s="148"/>
      <c r="AI4535" s="148"/>
      <c r="AJ4535" s="148"/>
      <c r="AK4535" s="148"/>
      <c r="AL4535" s="139">
        <v>0</v>
      </c>
      <c r="AM4535" s="139">
        <v>0</v>
      </c>
      <c r="AN4535" s="148">
        <f t="shared" si="631"/>
        <v>1000</v>
      </c>
      <c r="AO4535" s="148">
        <f t="shared" si="632"/>
        <v>26</v>
      </c>
      <c r="AP4535" s="148">
        <v>27</v>
      </c>
      <c r="AQ4535" s="140">
        <v>46</v>
      </c>
      <c r="AS4535" s="42">
        <f t="shared" si="633"/>
        <v>1673.9704236074717</v>
      </c>
      <c r="AT4535" s="101">
        <f t="shared" si="634"/>
        <v>0</v>
      </c>
      <c r="AU4535" s="42">
        <f t="shared" si="635"/>
        <v>1673.9704236074717</v>
      </c>
      <c r="AV4535" s="42">
        <f t="shared" si="636"/>
        <v>721.97742872769641</v>
      </c>
      <c r="AW4535" s="102">
        <f t="shared" si="637"/>
        <v>431</v>
      </c>
      <c r="AX4535" s="43">
        <f t="shared" si="630"/>
        <v>0.75</v>
      </c>
      <c r="AY4535" s="43" t="str">
        <f t="shared" si="638"/>
        <v>UTGS</v>
      </c>
    </row>
    <row r="4536" spans="1:51" hidden="1" x14ac:dyDescent="0.2">
      <c r="A4536" s="38">
        <v>4529</v>
      </c>
      <c r="B4536" t="s">
        <v>362</v>
      </c>
      <c r="C4536" t="s">
        <v>289</v>
      </c>
      <c r="D4536">
        <v>320</v>
      </c>
      <c r="E4536" t="s">
        <v>1228</v>
      </c>
      <c r="F4536">
        <v>0.25</v>
      </c>
      <c r="G4536" t="str">
        <f>LOOKUP(F4536,{0,6,45},{"F","L","H"})</f>
        <v>F</v>
      </c>
      <c r="H4536" t="s">
        <v>2802</v>
      </c>
      <c r="I4536" s="43" t="str">
        <f>IFERROR(VLOOKUP(#REF!,#REF!,2,FALSE),"No")</f>
        <v>No</v>
      </c>
      <c r="J4536" s="139">
        <v>0.5</v>
      </c>
      <c r="K4536" s="148">
        <v>78.25</v>
      </c>
      <c r="L4536" s="148"/>
      <c r="M4536" s="148"/>
      <c r="N4536" s="148"/>
      <c r="O4536" s="148"/>
      <c r="P4536" s="148"/>
      <c r="Q4536" s="148"/>
      <c r="R4536" s="148"/>
      <c r="S4536" s="148"/>
      <c r="T4536" s="148"/>
      <c r="U4536" s="148"/>
      <c r="V4536" s="148"/>
      <c r="W4536" s="148"/>
      <c r="X4536" s="139">
        <v>1.25</v>
      </c>
      <c r="Y4536" s="148">
        <v>97</v>
      </c>
      <c r="Z4536" s="149">
        <v>2</v>
      </c>
      <c r="AA4536" s="148">
        <v>903</v>
      </c>
      <c r="AB4536" s="149"/>
      <c r="AC4536" s="148"/>
      <c r="AD4536" s="148"/>
      <c r="AE4536" s="148"/>
      <c r="AF4536" s="148"/>
      <c r="AG4536" s="148"/>
      <c r="AH4536" s="148"/>
      <c r="AI4536" s="148"/>
      <c r="AJ4536" s="148"/>
      <c r="AK4536" s="148"/>
      <c r="AL4536" s="139">
        <v>0</v>
      </c>
      <c r="AM4536" s="139">
        <v>0</v>
      </c>
      <c r="AN4536" s="148">
        <f t="shared" si="631"/>
        <v>1000</v>
      </c>
      <c r="AO4536" s="148">
        <f t="shared" si="632"/>
        <v>78.25</v>
      </c>
      <c r="AP4536" s="148">
        <v>33</v>
      </c>
      <c r="AQ4536" s="140">
        <v>54</v>
      </c>
      <c r="AS4536" s="42">
        <f t="shared" si="633"/>
        <v>5352.5721402801801</v>
      </c>
      <c r="AT4536" s="101">
        <f t="shared" si="634"/>
        <v>0</v>
      </c>
      <c r="AU4536" s="42">
        <f t="shared" si="635"/>
        <v>5352.5721402801801</v>
      </c>
      <c r="AV4536" s="42">
        <f t="shared" si="636"/>
        <v>603.31225410137097</v>
      </c>
      <c r="AW4536" s="102">
        <f t="shared" si="637"/>
        <v>431</v>
      </c>
      <c r="AX4536" s="43">
        <f t="shared" si="630"/>
        <v>0.5</v>
      </c>
      <c r="AY4536" s="43" t="str">
        <f t="shared" si="638"/>
        <v>UTGS</v>
      </c>
    </row>
    <row r="4537" spans="1:51" hidden="1" x14ac:dyDescent="0.2">
      <c r="A4537" s="38">
        <v>4530</v>
      </c>
      <c r="B4537" t="s">
        <v>362</v>
      </c>
      <c r="C4537" t="s">
        <v>289</v>
      </c>
      <c r="D4537">
        <v>550</v>
      </c>
      <c r="E4537" t="s">
        <v>1243</v>
      </c>
      <c r="F4537">
        <v>2</v>
      </c>
      <c r="G4537" t="str">
        <f>LOOKUP(F4537,{0,6,45},{"F","L","H"})</f>
        <v>F</v>
      </c>
      <c r="H4537" t="s">
        <v>2804</v>
      </c>
      <c r="I4537" s="43" t="str">
        <f>IFERROR(VLOOKUP(#REF!,#REF!,2,FALSE),"No")</f>
        <v>No</v>
      </c>
      <c r="J4537" s="139">
        <v>0.5</v>
      </c>
      <c r="K4537" s="148">
        <v>160</v>
      </c>
      <c r="L4537" s="148"/>
      <c r="M4537" s="148"/>
      <c r="N4537" s="148"/>
      <c r="O4537" s="148"/>
      <c r="P4537" s="148"/>
      <c r="Q4537" s="148"/>
      <c r="R4537" s="148"/>
      <c r="S4537" s="148"/>
      <c r="T4537" s="148"/>
      <c r="U4537" s="148"/>
      <c r="V4537" s="148"/>
      <c r="W4537" s="148"/>
      <c r="X4537" s="139">
        <v>1.25</v>
      </c>
      <c r="Y4537" s="148">
        <v>674</v>
      </c>
      <c r="Z4537" s="148">
        <v>2</v>
      </c>
      <c r="AA4537" s="148">
        <v>303</v>
      </c>
      <c r="AB4537" s="148">
        <v>3</v>
      </c>
      <c r="AC4537" s="148">
        <v>23</v>
      </c>
      <c r="AD4537" s="148"/>
      <c r="AE4537" s="148"/>
      <c r="AF4537" s="148"/>
      <c r="AG4537" s="148"/>
      <c r="AH4537" s="148"/>
      <c r="AI4537" s="148"/>
      <c r="AJ4537" s="148"/>
      <c r="AK4537" s="148"/>
      <c r="AL4537" s="139">
        <v>0</v>
      </c>
      <c r="AM4537" s="139">
        <v>0</v>
      </c>
      <c r="AN4537" s="148">
        <f t="shared" si="631"/>
        <v>1000</v>
      </c>
      <c r="AO4537" s="148">
        <f t="shared" si="632"/>
        <v>160</v>
      </c>
      <c r="AP4537" s="148">
        <v>15</v>
      </c>
      <c r="AQ4537" s="140">
        <v>27</v>
      </c>
      <c r="AS4537" s="42">
        <f t="shared" si="633"/>
        <v>10944.55645296906</v>
      </c>
      <c r="AT4537" s="101">
        <f t="shared" si="634"/>
        <v>0</v>
      </c>
      <c r="AU4537" s="42">
        <f t="shared" si="635"/>
        <v>10944.55645296906</v>
      </c>
      <c r="AV4537" s="42">
        <f t="shared" si="636"/>
        <v>1210.7822859805199</v>
      </c>
      <c r="AW4537" s="102">
        <f t="shared" si="637"/>
        <v>585.0096169344007</v>
      </c>
      <c r="AX4537" s="43">
        <f t="shared" si="630"/>
        <v>0.5</v>
      </c>
      <c r="AY4537" s="43" t="str">
        <f t="shared" si="638"/>
        <v>UTGS</v>
      </c>
    </row>
    <row r="4538" spans="1:51" hidden="1" x14ac:dyDescent="0.2">
      <c r="A4538" s="38">
        <v>4531</v>
      </c>
      <c r="B4538" t="s">
        <v>5807</v>
      </c>
      <c r="C4538" t="s">
        <v>5745</v>
      </c>
      <c r="D4538">
        <v>31000</v>
      </c>
      <c r="E4538" t="s">
        <v>203</v>
      </c>
      <c r="F4538">
        <v>45</v>
      </c>
      <c r="G4538" t="str">
        <f>LOOKUP(F4538,{0,6,45},{"F","L","H"})</f>
        <v>H</v>
      </c>
      <c r="H4538" t="s">
        <v>1152</v>
      </c>
      <c r="I4538" s="43" t="str">
        <f>IFERROR(VLOOKUP(#REF!,#REF!,2,FALSE),"No")</f>
        <v>No</v>
      </c>
      <c r="J4538" s="139">
        <v>3</v>
      </c>
      <c r="K4538" s="148">
        <v>604</v>
      </c>
      <c r="L4538" s="148"/>
      <c r="M4538" s="148"/>
      <c r="N4538" s="148"/>
      <c r="O4538" s="148"/>
      <c r="P4538" s="148"/>
      <c r="Q4538" s="148"/>
      <c r="R4538" s="148"/>
      <c r="S4538" s="148"/>
      <c r="T4538" s="148"/>
      <c r="U4538" s="148"/>
      <c r="V4538" s="148"/>
      <c r="W4538" s="148"/>
      <c r="X4538" s="139">
        <v>4</v>
      </c>
      <c r="Y4538" s="148">
        <v>1000</v>
      </c>
      <c r="Z4538" s="149"/>
      <c r="AA4538" s="148"/>
      <c r="AB4538" s="148"/>
      <c r="AC4538" s="148"/>
      <c r="AD4538" s="148"/>
      <c r="AE4538" s="148"/>
      <c r="AF4538" s="148"/>
      <c r="AG4538" s="148"/>
      <c r="AH4538" s="148"/>
      <c r="AI4538" s="148"/>
      <c r="AJ4538" s="148"/>
      <c r="AK4538" s="148"/>
      <c r="AL4538" s="139">
        <v>0</v>
      </c>
      <c r="AM4538" s="139">
        <v>0</v>
      </c>
      <c r="AN4538" s="148">
        <f t="shared" si="631"/>
        <v>1000</v>
      </c>
      <c r="AO4538" s="148">
        <f t="shared" si="632"/>
        <v>604</v>
      </c>
      <c r="AP4538" s="148">
        <v>5</v>
      </c>
      <c r="AQ4538" s="140">
        <v>10</v>
      </c>
      <c r="AS4538" s="42">
        <f t="shared" si="633"/>
        <v>44082.020609958192</v>
      </c>
      <c r="AT4538" s="101">
        <f t="shared" si="634"/>
        <v>0</v>
      </c>
      <c r="AU4538" s="42">
        <f t="shared" si="635"/>
        <v>44082.020609958192</v>
      </c>
      <c r="AV4538" s="42">
        <f t="shared" si="636"/>
        <v>3968.0961721474036</v>
      </c>
      <c r="AW4538" s="102">
        <f t="shared" si="637"/>
        <v>60371.752872868376</v>
      </c>
      <c r="AX4538" s="43">
        <f t="shared" si="630"/>
        <v>3</v>
      </c>
      <c r="AY4538" s="43" t="str">
        <f t="shared" si="638"/>
        <v>UTTSM</v>
      </c>
    </row>
    <row r="4539" spans="1:51" hidden="1" x14ac:dyDescent="0.2">
      <c r="A4539" s="38">
        <v>4532</v>
      </c>
      <c r="B4539" t="s">
        <v>5807</v>
      </c>
      <c r="C4539" t="s">
        <v>5746</v>
      </c>
      <c r="D4539">
        <v>64512</v>
      </c>
      <c r="E4539" t="s">
        <v>205</v>
      </c>
      <c r="F4539">
        <v>45</v>
      </c>
      <c r="G4539" t="str">
        <f>LOOKUP(F4539,{0,6,45},{"F","L","H"})</f>
        <v>H</v>
      </c>
      <c r="H4539" t="s">
        <v>631</v>
      </c>
      <c r="I4539" s="43" t="str">
        <f>IFERROR(VLOOKUP(#REF!,#REF!,2,FALSE),"No")</f>
        <v>No</v>
      </c>
      <c r="J4539" s="139">
        <v>4</v>
      </c>
      <c r="K4539" s="148">
        <v>538</v>
      </c>
      <c r="L4539" s="148"/>
      <c r="M4539" s="148"/>
      <c r="N4539" s="148"/>
      <c r="O4539" s="148"/>
      <c r="P4539" s="148"/>
      <c r="Q4539" s="148"/>
      <c r="R4539" s="148"/>
      <c r="S4539" s="148"/>
      <c r="T4539" s="148"/>
      <c r="U4539" s="148"/>
      <c r="V4539" s="148"/>
      <c r="W4539" s="148"/>
      <c r="X4539" s="139">
        <v>4</v>
      </c>
      <c r="Y4539" s="148">
        <v>1000</v>
      </c>
      <c r="Z4539" s="148"/>
      <c r="AA4539" s="148"/>
      <c r="AB4539" s="148"/>
      <c r="AC4539" s="148"/>
      <c r="AD4539" s="148"/>
      <c r="AE4539" s="148"/>
      <c r="AF4539" s="148"/>
      <c r="AG4539" s="148"/>
      <c r="AH4539" s="148"/>
      <c r="AI4539" s="148"/>
      <c r="AJ4539" s="148"/>
      <c r="AK4539" s="148"/>
      <c r="AL4539" s="139">
        <v>0</v>
      </c>
      <c r="AM4539" s="139">
        <v>0</v>
      </c>
      <c r="AN4539" s="148">
        <f t="shared" si="631"/>
        <v>1000</v>
      </c>
      <c r="AO4539" s="148">
        <f t="shared" si="632"/>
        <v>538</v>
      </c>
      <c r="AP4539" s="148">
        <v>4</v>
      </c>
      <c r="AQ4539" s="140">
        <v>5</v>
      </c>
      <c r="AS4539" s="42">
        <f t="shared" si="633"/>
        <v>41180.391073108454</v>
      </c>
      <c r="AT4539" s="101">
        <f t="shared" si="634"/>
        <v>0</v>
      </c>
      <c r="AU4539" s="42">
        <f t="shared" si="635"/>
        <v>41180.391073108454</v>
      </c>
      <c r="AV4539" s="42">
        <f t="shared" si="636"/>
        <v>7936.1923442948073</v>
      </c>
      <c r="AW4539" s="102">
        <f t="shared" si="637"/>
        <v>113197.0366366282</v>
      </c>
      <c r="AX4539" s="43">
        <f t="shared" ref="AX4539:AX4602" si="639">IF(J4539&gt;0,J4539,R4539)</f>
        <v>4</v>
      </c>
      <c r="AY4539" s="43" t="str">
        <f t="shared" si="638"/>
        <v>UTTSS</v>
      </c>
    </row>
    <row r="4540" spans="1:51" hidden="1" x14ac:dyDescent="0.2">
      <c r="A4540" s="38">
        <v>4533</v>
      </c>
      <c r="B4540" t="s">
        <v>5806</v>
      </c>
      <c r="C4540" t="s">
        <v>5746</v>
      </c>
      <c r="D4540">
        <v>14500</v>
      </c>
      <c r="E4540" t="s">
        <v>215</v>
      </c>
      <c r="F4540">
        <v>5</v>
      </c>
      <c r="G4540" t="str">
        <f>LOOKUP(F4540,{0,6,45},{"F","L","H"})</f>
        <v>F</v>
      </c>
      <c r="H4540" t="s">
        <v>988</v>
      </c>
      <c r="I4540" s="43" t="str">
        <f>IFERROR(VLOOKUP(#REF!,#REF!,2,FALSE),"No")</f>
        <v>No</v>
      </c>
      <c r="J4540" s="139">
        <v>3</v>
      </c>
      <c r="K4540" s="148">
        <v>310</v>
      </c>
      <c r="L4540" s="148">
        <v>4</v>
      </c>
      <c r="M4540" s="148">
        <v>177</v>
      </c>
      <c r="N4540" s="148"/>
      <c r="O4540" s="148"/>
      <c r="P4540" s="148"/>
      <c r="Q4540" s="148"/>
      <c r="R4540" s="148"/>
      <c r="S4540" s="148"/>
      <c r="T4540" s="148"/>
      <c r="U4540" s="148"/>
      <c r="V4540" s="148"/>
      <c r="W4540" s="148"/>
      <c r="X4540" s="139">
        <v>2</v>
      </c>
      <c r="Y4540" s="148">
        <v>242.91</v>
      </c>
      <c r="Z4540" s="148">
        <v>4</v>
      </c>
      <c r="AA4540" s="148">
        <v>757.09</v>
      </c>
      <c r="AB4540" s="148"/>
      <c r="AC4540" s="148"/>
      <c r="AD4540" s="148"/>
      <c r="AE4540" s="148"/>
      <c r="AF4540" s="148"/>
      <c r="AG4540" s="148"/>
      <c r="AH4540" s="148"/>
      <c r="AI4540" s="148"/>
      <c r="AJ4540" s="148"/>
      <c r="AK4540" s="148"/>
      <c r="AL4540" s="139">
        <v>0</v>
      </c>
      <c r="AM4540" s="139">
        <v>0</v>
      </c>
      <c r="AN4540" s="148">
        <f t="shared" si="631"/>
        <v>1000</v>
      </c>
      <c r="AO4540" s="148">
        <f t="shared" si="632"/>
        <v>487</v>
      </c>
      <c r="AP4540" s="148">
        <v>11</v>
      </c>
      <c r="AQ4540" s="140">
        <v>30</v>
      </c>
      <c r="AS4540" s="42">
        <f t="shared" si="633"/>
        <v>36173.073703724571</v>
      </c>
      <c r="AT4540" s="101">
        <f t="shared" si="634"/>
        <v>0</v>
      </c>
      <c r="AU4540" s="42">
        <f t="shared" si="635"/>
        <v>36173.073703724571</v>
      </c>
      <c r="AV4540" s="42">
        <f t="shared" si="636"/>
        <v>1264.6432340491344</v>
      </c>
      <c r="AW4540" s="102">
        <f t="shared" si="637"/>
        <v>10791.333333333334</v>
      </c>
      <c r="AX4540" s="43">
        <f t="shared" si="639"/>
        <v>3</v>
      </c>
      <c r="AY4540" s="43" t="str">
        <f t="shared" si="638"/>
        <v>UTTSS</v>
      </c>
    </row>
    <row r="4541" spans="1:51" hidden="1" x14ac:dyDescent="0.2">
      <c r="A4541" s="38">
        <v>4534</v>
      </c>
      <c r="B4541" t="s">
        <v>5806</v>
      </c>
      <c r="C4541" t="s">
        <v>5746</v>
      </c>
      <c r="D4541">
        <v>5550</v>
      </c>
      <c r="E4541" t="s">
        <v>198</v>
      </c>
      <c r="F4541">
        <v>2</v>
      </c>
      <c r="G4541" t="str">
        <f>LOOKUP(F4541,{0,6,45},{"F","L","H"})</f>
        <v>F</v>
      </c>
      <c r="H4541" t="s">
        <v>2823</v>
      </c>
      <c r="I4541" s="43" t="str">
        <f>IFERROR(VLOOKUP(#REF!,#REF!,2,FALSE),"No")</f>
        <v>No</v>
      </c>
      <c r="J4541" s="139">
        <v>1.25</v>
      </c>
      <c r="K4541" s="148">
        <v>79</v>
      </c>
      <c r="L4541" s="148"/>
      <c r="M4541" s="148"/>
      <c r="N4541" s="148"/>
      <c r="O4541" s="148"/>
      <c r="P4541" s="148"/>
      <c r="Q4541" s="148"/>
      <c r="R4541" s="148"/>
      <c r="S4541" s="148"/>
      <c r="T4541" s="148"/>
      <c r="U4541" s="148"/>
      <c r="V4541" s="148"/>
      <c r="W4541" s="148"/>
      <c r="X4541" s="139">
        <v>2</v>
      </c>
      <c r="Y4541" s="148">
        <v>641.88</v>
      </c>
      <c r="Z4541" s="149">
        <v>4</v>
      </c>
      <c r="AA4541" s="148">
        <v>229</v>
      </c>
      <c r="AB4541" s="148">
        <v>6</v>
      </c>
      <c r="AC4541" s="148">
        <v>129.12</v>
      </c>
      <c r="AD4541" s="148"/>
      <c r="AE4541" s="148"/>
      <c r="AF4541" s="148"/>
      <c r="AG4541" s="148"/>
      <c r="AH4541" s="148"/>
      <c r="AI4541" s="148"/>
      <c r="AJ4541" s="148"/>
      <c r="AK4541" s="148"/>
      <c r="AL4541" s="139">
        <v>0</v>
      </c>
      <c r="AM4541" s="139">
        <v>0</v>
      </c>
      <c r="AN4541" s="148">
        <f t="shared" si="631"/>
        <v>1000</v>
      </c>
      <c r="AO4541" s="148">
        <f t="shared" si="632"/>
        <v>79</v>
      </c>
      <c r="AP4541" s="148">
        <v>9</v>
      </c>
      <c r="AQ4541" s="140">
        <v>21</v>
      </c>
      <c r="AS4541" s="42">
        <f t="shared" si="633"/>
        <v>5886.5647486534717</v>
      </c>
      <c r="AT4541" s="101">
        <f t="shared" si="634"/>
        <v>0</v>
      </c>
      <c r="AU4541" s="42">
        <f t="shared" si="635"/>
        <v>5886.5647486534717</v>
      </c>
      <c r="AV4541" s="42">
        <f t="shared" si="636"/>
        <v>1795.5368629273351</v>
      </c>
      <c r="AW4541" s="102">
        <f t="shared" si="637"/>
        <v>3698.6666666666665</v>
      </c>
      <c r="AX4541" s="43">
        <f t="shared" si="639"/>
        <v>1.25</v>
      </c>
      <c r="AY4541" s="43" t="str">
        <f t="shared" si="638"/>
        <v>UTTSS</v>
      </c>
    </row>
    <row r="4542" spans="1:51" hidden="1" x14ac:dyDescent="0.2">
      <c r="A4542" s="38">
        <v>4535</v>
      </c>
      <c r="B4542" t="s">
        <v>5806</v>
      </c>
      <c r="C4542" t="s">
        <v>5746</v>
      </c>
      <c r="D4542">
        <v>3100</v>
      </c>
      <c r="E4542" t="s">
        <v>207</v>
      </c>
      <c r="F4542">
        <v>1</v>
      </c>
      <c r="G4542" t="str">
        <f>LOOKUP(F4542,{0,6,45},{"F","L","H"})</f>
        <v>F</v>
      </c>
      <c r="H4542" t="s">
        <v>1327</v>
      </c>
      <c r="I4542" s="43" t="str">
        <f>IFERROR(VLOOKUP(#REF!,#REF!,2,FALSE),"No")</f>
        <v>No</v>
      </c>
      <c r="J4542" s="139">
        <v>2</v>
      </c>
      <c r="K4542" s="148">
        <v>190</v>
      </c>
      <c r="L4542" s="148"/>
      <c r="M4542" s="148"/>
      <c r="N4542" s="148"/>
      <c r="O4542" s="148"/>
      <c r="P4542" s="148"/>
      <c r="Q4542" s="148"/>
      <c r="R4542" s="148"/>
      <c r="S4542" s="148"/>
      <c r="T4542" s="148"/>
      <c r="U4542" s="148"/>
      <c r="V4542" s="148"/>
      <c r="W4542" s="148"/>
      <c r="X4542" s="139">
        <v>4</v>
      </c>
      <c r="Y4542" s="148">
        <v>1000</v>
      </c>
      <c r="Z4542" s="148"/>
      <c r="AA4542" s="148"/>
      <c r="AB4542" s="148"/>
      <c r="AC4542" s="148"/>
      <c r="AD4542" s="148"/>
      <c r="AE4542" s="148"/>
      <c r="AF4542" s="148"/>
      <c r="AG4542" s="148"/>
      <c r="AH4542" s="148"/>
      <c r="AI4542" s="148"/>
      <c r="AJ4542" s="148"/>
      <c r="AK4542" s="148"/>
      <c r="AL4542" s="139">
        <v>0</v>
      </c>
      <c r="AM4542" s="139">
        <v>0</v>
      </c>
      <c r="AN4542" s="148">
        <f t="shared" si="631"/>
        <v>1000</v>
      </c>
      <c r="AO4542" s="148">
        <f t="shared" si="632"/>
        <v>190</v>
      </c>
      <c r="AP4542" s="148">
        <v>6</v>
      </c>
      <c r="AQ4542" s="140">
        <v>12</v>
      </c>
      <c r="AS4542" s="42">
        <f t="shared" si="633"/>
        <v>13866.860787900754</v>
      </c>
      <c r="AT4542" s="101">
        <f t="shared" si="634"/>
        <v>0</v>
      </c>
      <c r="AU4542" s="42">
        <f t="shared" si="635"/>
        <v>13866.860787900754</v>
      </c>
      <c r="AV4542" s="42">
        <f t="shared" si="636"/>
        <v>3306.7468101228365</v>
      </c>
      <c r="AW4542" s="102">
        <f t="shared" si="637"/>
        <v>2145.6666666666665</v>
      </c>
      <c r="AX4542" s="43">
        <f t="shared" si="639"/>
        <v>2</v>
      </c>
      <c r="AY4542" s="43" t="str">
        <f t="shared" si="638"/>
        <v>UTTSS</v>
      </c>
    </row>
    <row r="4543" spans="1:51" hidden="1" x14ac:dyDescent="0.2">
      <c r="A4543" s="38">
        <v>4536</v>
      </c>
      <c r="B4543" t="s">
        <v>5806</v>
      </c>
      <c r="C4543" t="s">
        <v>289</v>
      </c>
      <c r="D4543">
        <v>92750</v>
      </c>
      <c r="E4543" t="s">
        <v>219</v>
      </c>
      <c r="F4543">
        <v>45</v>
      </c>
      <c r="G4543" t="str">
        <f>LOOKUP(F4543,{0,6,45},{"F","L","H"})</f>
        <v>H</v>
      </c>
      <c r="H4543" t="s">
        <v>923</v>
      </c>
      <c r="I4543" s="43" t="str">
        <f>IFERROR(VLOOKUP(#REF!,#REF!,2,FALSE),"No")</f>
        <v>No</v>
      </c>
      <c r="J4543" s="139">
        <v>3</v>
      </c>
      <c r="K4543" s="148">
        <v>21</v>
      </c>
      <c r="L4543" s="148">
        <v>4</v>
      </c>
      <c r="M4543" s="148">
        <v>1</v>
      </c>
      <c r="N4543" s="148"/>
      <c r="O4543" s="148"/>
      <c r="P4543" s="148"/>
      <c r="Q4543" s="148"/>
      <c r="R4543" s="148"/>
      <c r="S4543" s="148"/>
      <c r="T4543" s="148"/>
      <c r="U4543" s="148"/>
      <c r="V4543" s="148"/>
      <c r="W4543" s="148"/>
      <c r="X4543" s="139">
        <v>2</v>
      </c>
      <c r="Y4543" s="148">
        <v>303</v>
      </c>
      <c r="Z4543" s="148">
        <v>4</v>
      </c>
      <c r="AA4543" s="148">
        <v>697</v>
      </c>
      <c r="AB4543" s="148"/>
      <c r="AC4543" s="148"/>
      <c r="AD4543" s="148"/>
      <c r="AE4543" s="148"/>
      <c r="AF4543" s="148"/>
      <c r="AG4543" s="148"/>
      <c r="AH4543" s="148"/>
      <c r="AI4543" s="148"/>
      <c r="AJ4543" s="148"/>
      <c r="AK4543" s="148"/>
      <c r="AL4543" s="139">
        <v>0</v>
      </c>
      <c r="AM4543" s="139">
        <v>0</v>
      </c>
      <c r="AN4543" s="148">
        <f t="shared" si="631"/>
        <v>1000</v>
      </c>
      <c r="AO4543" s="148">
        <f t="shared" si="632"/>
        <v>22</v>
      </c>
      <c r="AP4543" s="148">
        <v>7</v>
      </c>
      <c r="AQ4543" s="140">
        <v>15</v>
      </c>
      <c r="AS4543" s="42">
        <f t="shared" si="633"/>
        <v>1609.1965122832453</v>
      </c>
      <c r="AT4543" s="101">
        <f t="shared" si="634"/>
        <v>0</v>
      </c>
      <c r="AU4543" s="42">
        <f t="shared" si="635"/>
        <v>1609.1965122832453</v>
      </c>
      <c r="AV4543" s="42">
        <f t="shared" si="636"/>
        <v>2500.563448098269</v>
      </c>
      <c r="AW4543" s="102">
        <f t="shared" si="637"/>
        <v>113197.0366366282</v>
      </c>
      <c r="AX4543" s="43">
        <f t="shared" si="639"/>
        <v>3</v>
      </c>
      <c r="AY4543" s="43" t="str">
        <f t="shared" si="638"/>
        <v>UTGS</v>
      </c>
    </row>
    <row r="4544" spans="1:51" hidden="1" x14ac:dyDescent="0.2">
      <c r="A4544" s="38">
        <v>4537</v>
      </c>
      <c r="B4544" t="s">
        <v>362</v>
      </c>
      <c r="C4544" t="s">
        <v>289</v>
      </c>
      <c r="D4544">
        <v>320</v>
      </c>
      <c r="E4544" t="s">
        <v>1228</v>
      </c>
      <c r="F4544">
        <v>0.25</v>
      </c>
      <c r="G4544" t="str">
        <f>LOOKUP(F4544,{0,6,45},{"F","L","H"})</f>
        <v>F</v>
      </c>
      <c r="H4544" t="s">
        <v>2836</v>
      </c>
      <c r="I4544" s="43" t="str">
        <f>IFERROR(VLOOKUP(#REF!,#REF!,2,FALSE),"No")</f>
        <v>No</v>
      </c>
      <c r="J4544" s="139">
        <v>0.5</v>
      </c>
      <c r="K4544" s="148">
        <v>11</v>
      </c>
      <c r="L4544" s="148"/>
      <c r="M4544" s="148"/>
      <c r="N4544" s="148"/>
      <c r="O4544" s="148"/>
      <c r="P4544" s="148"/>
      <c r="Q4544" s="148"/>
      <c r="R4544" s="148"/>
      <c r="S4544" s="148"/>
      <c r="T4544" s="148"/>
      <c r="U4544" s="148"/>
      <c r="V4544" s="148"/>
      <c r="W4544" s="148"/>
      <c r="X4544" s="139">
        <v>3</v>
      </c>
      <c r="Y4544" s="148">
        <v>1000</v>
      </c>
      <c r="Z4544" s="149"/>
      <c r="AA4544" s="148"/>
      <c r="AB4544" s="148"/>
      <c r="AC4544" s="148"/>
      <c r="AD4544" s="148"/>
      <c r="AE4544" s="148"/>
      <c r="AF4544" s="148"/>
      <c r="AG4544" s="148"/>
      <c r="AH4544" s="148"/>
      <c r="AI4544" s="148"/>
      <c r="AJ4544" s="148"/>
      <c r="AK4544" s="148"/>
      <c r="AL4544" s="139">
        <v>0</v>
      </c>
      <c r="AM4544" s="139">
        <v>0</v>
      </c>
      <c r="AN4544" s="148">
        <f t="shared" si="631"/>
        <v>1000</v>
      </c>
      <c r="AO4544" s="148">
        <f t="shared" si="632"/>
        <v>11</v>
      </c>
      <c r="AP4544" s="148">
        <v>23</v>
      </c>
      <c r="AQ4544" s="140">
        <v>45</v>
      </c>
      <c r="AS4544" s="42">
        <f t="shared" si="633"/>
        <v>752.43825614162279</v>
      </c>
      <c r="AT4544" s="101">
        <f t="shared" si="634"/>
        <v>0</v>
      </c>
      <c r="AU4544" s="42">
        <f t="shared" si="635"/>
        <v>752.43825614162279</v>
      </c>
      <c r="AV4544" s="42">
        <f t="shared" si="636"/>
        <v>440.68803825497855</v>
      </c>
      <c r="AW4544" s="102">
        <f t="shared" si="637"/>
        <v>431</v>
      </c>
      <c r="AX4544" s="43">
        <f t="shared" si="639"/>
        <v>0.5</v>
      </c>
      <c r="AY4544" s="43" t="str">
        <f t="shared" si="638"/>
        <v>UTGS</v>
      </c>
    </row>
    <row r="4545" spans="1:51" hidden="1" x14ac:dyDescent="0.2">
      <c r="A4545" s="38">
        <v>4538</v>
      </c>
      <c r="B4545" t="s">
        <v>362</v>
      </c>
      <c r="C4545" t="s">
        <v>289</v>
      </c>
      <c r="D4545">
        <v>320</v>
      </c>
      <c r="E4545" t="s">
        <v>1228</v>
      </c>
      <c r="F4545">
        <v>0.25</v>
      </c>
      <c r="G4545" t="str">
        <f>LOOKUP(F4545,{0,6,45},{"F","L","H"})</f>
        <v>F</v>
      </c>
      <c r="H4545" t="s">
        <v>2842</v>
      </c>
      <c r="I4545" s="43" t="str">
        <f>IFERROR(VLOOKUP(#REF!,#REF!,2,FALSE),"No")</f>
        <v>No</v>
      </c>
      <c r="J4545" s="139">
        <v>0.5</v>
      </c>
      <c r="K4545" s="148">
        <v>53</v>
      </c>
      <c r="L4545" s="148"/>
      <c r="M4545" s="148"/>
      <c r="N4545" s="148"/>
      <c r="O4545" s="148"/>
      <c r="P4545" s="148"/>
      <c r="Q4545" s="148"/>
      <c r="R4545" s="148"/>
      <c r="S4545" s="148"/>
      <c r="T4545" s="148"/>
      <c r="U4545" s="148"/>
      <c r="V4545" s="148"/>
      <c r="W4545" s="148"/>
      <c r="X4545" s="139">
        <v>1.25</v>
      </c>
      <c r="Y4545" s="148">
        <v>356</v>
      </c>
      <c r="Z4545" s="148">
        <v>2</v>
      </c>
      <c r="AA4545" s="148">
        <v>637</v>
      </c>
      <c r="AB4545" s="148">
        <v>3</v>
      </c>
      <c r="AC4545" s="148">
        <v>7</v>
      </c>
      <c r="AD4545" s="148"/>
      <c r="AE4545" s="148"/>
      <c r="AF4545" s="148"/>
      <c r="AG4545" s="148"/>
      <c r="AH4545" s="148"/>
      <c r="AI4545" s="148"/>
      <c r="AJ4545" s="148"/>
      <c r="AK4545" s="148"/>
      <c r="AL4545" s="139">
        <v>0</v>
      </c>
      <c r="AM4545" s="139">
        <v>0</v>
      </c>
      <c r="AN4545" s="148">
        <f t="shared" si="631"/>
        <v>1000</v>
      </c>
      <c r="AO4545" s="148">
        <f t="shared" si="632"/>
        <v>53</v>
      </c>
      <c r="AP4545" s="148">
        <v>16</v>
      </c>
      <c r="AQ4545" s="140">
        <v>30</v>
      </c>
      <c r="AS4545" s="42">
        <f t="shared" si="633"/>
        <v>3625.3843250460009</v>
      </c>
      <c r="AT4545" s="101">
        <f t="shared" si="634"/>
        <v>0</v>
      </c>
      <c r="AU4545" s="42">
        <f t="shared" si="635"/>
        <v>3625.3843250460009</v>
      </c>
      <c r="AV4545" s="42">
        <f t="shared" si="636"/>
        <v>1089.0467240491346</v>
      </c>
      <c r="AW4545" s="102">
        <f t="shared" si="637"/>
        <v>431</v>
      </c>
      <c r="AX4545" s="43">
        <f t="shared" si="639"/>
        <v>0.5</v>
      </c>
      <c r="AY4545" s="43" t="str">
        <f t="shared" si="638"/>
        <v>UTGS</v>
      </c>
    </row>
    <row r="4546" spans="1:51" hidden="1" x14ac:dyDescent="0.2">
      <c r="A4546" s="38">
        <v>4539</v>
      </c>
      <c r="B4546" t="s">
        <v>5806</v>
      </c>
      <c r="C4546" t="s">
        <v>5745</v>
      </c>
      <c r="D4546">
        <v>610429</v>
      </c>
      <c r="E4546" t="s">
        <v>216</v>
      </c>
      <c r="F4546">
        <v>45</v>
      </c>
      <c r="G4546" t="str">
        <f>LOOKUP(F4546,{0,6,45},{"F","L","H"})</f>
        <v>H</v>
      </c>
      <c r="H4546" t="s">
        <v>785</v>
      </c>
      <c r="I4546" s="43" t="str">
        <f>IFERROR(VLOOKUP(#REF!,#REF!,2,FALSE),"No")</f>
        <v>No</v>
      </c>
      <c r="J4546" s="139">
        <v>6</v>
      </c>
      <c r="K4546" s="148">
        <v>515</v>
      </c>
      <c r="L4546" s="148"/>
      <c r="M4546" s="148"/>
      <c r="N4546" s="148"/>
      <c r="O4546" s="148"/>
      <c r="P4546" s="148"/>
      <c r="Q4546" s="148"/>
      <c r="R4546" s="148"/>
      <c r="S4546" s="148"/>
      <c r="T4546" s="148"/>
      <c r="U4546" s="148"/>
      <c r="V4546" s="148"/>
      <c r="W4546" s="148"/>
      <c r="X4546" s="139">
        <v>4</v>
      </c>
      <c r="Y4546" s="148">
        <v>73.75</v>
      </c>
      <c r="Z4546" s="148">
        <v>6</v>
      </c>
      <c r="AA4546" s="148">
        <v>656</v>
      </c>
      <c r="AB4546" s="148">
        <v>8</v>
      </c>
      <c r="AC4546" s="148">
        <v>270.25</v>
      </c>
      <c r="AD4546" s="148"/>
      <c r="AE4546" s="148"/>
      <c r="AF4546" s="148"/>
      <c r="AG4546" s="148"/>
      <c r="AH4546" s="148"/>
      <c r="AI4546" s="148"/>
      <c r="AJ4546" s="148"/>
      <c r="AK4546" s="148"/>
      <c r="AL4546" s="139">
        <v>0</v>
      </c>
      <c r="AM4546" s="139">
        <v>0</v>
      </c>
      <c r="AN4546" s="148">
        <f t="shared" si="631"/>
        <v>1000</v>
      </c>
      <c r="AO4546" s="148">
        <f t="shared" si="632"/>
        <v>515</v>
      </c>
      <c r="AP4546" s="148">
        <v>4</v>
      </c>
      <c r="AQ4546" s="140">
        <v>5</v>
      </c>
      <c r="AS4546" s="42">
        <f t="shared" si="633"/>
        <v>27047.800000000003</v>
      </c>
      <c r="AT4546" s="101">
        <f t="shared" si="634"/>
        <v>0</v>
      </c>
      <c r="AU4546" s="42">
        <f t="shared" si="635"/>
        <v>27047.800000000003</v>
      </c>
      <c r="AV4546" s="42">
        <f t="shared" si="636"/>
        <v>12398.950844294808</v>
      </c>
      <c r="AW4546" s="102">
        <f t="shared" si="637"/>
        <v>301858.76436434186</v>
      </c>
      <c r="AX4546" s="43">
        <f t="shared" si="639"/>
        <v>6</v>
      </c>
      <c r="AY4546" s="43" t="str">
        <f t="shared" si="638"/>
        <v>UTTSM</v>
      </c>
    </row>
    <row r="4547" spans="1:51" hidden="1" x14ac:dyDescent="0.2">
      <c r="A4547" s="38">
        <v>4540</v>
      </c>
      <c r="B4547" t="s">
        <v>362</v>
      </c>
      <c r="C4547" t="s">
        <v>289</v>
      </c>
      <c r="D4547">
        <v>320</v>
      </c>
      <c r="E4547" t="s">
        <v>1243</v>
      </c>
      <c r="F4547">
        <v>0.25</v>
      </c>
      <c r="G4547" t="str">
        <f>LOOKUP(F4547,{0,6,45},{"F","L","H"})</f>
        <v>F</v>
      </c>
      <c r="H4547" t="s">
        <v>2853</v>
      </c>
      <c r="I4547" s="43" t="str">
        <f>IFERROR(VLOOKUP(#REF!,#REF!,2,FALSE),"No")</f>
        <v>No</v>
      </c>
      <c r="J4547" s="139">
        <v>0.5</v>
      </c>
      <c r="K4547" s="148">
        <v>59</v>
      </c>
      <c r="L4547" s="148"/>
      <c r="M4547" s="148"/>
      <c r="N4547" s="148"/>
      <c r="O4547" s="148"/>
      <c r="P4547" s="148"/>
      <c r="Q4547" s="148"/>
      <c r="R4547" s="148"/>
      <c r="S4547" s="148"/>
      <c r="T4547" s="148"/>
      <c r="U4547" s="148"/>
      <c r="V4547" s="148"/>
      <c r="W4547" s="148"/>
      <c r="X4547" s="139">
        <v>1.25</v>
      </c>
      <c r="Y4547" s="148">
        <v>834</v>
      </c>
      <c r="Z4547" s="148">
        <v>2</v>
      </c>
      <c r="AA4547" s="148">
        <v>166</v>
      </c>
      <c r="AB4547" s="148"/>
      <c r="AC4547" s="148"/>
      <c r="AD4547" s="148"/>
      <c r="AE4547" s="148"/>
      <c r="AF4547" s="148"/>
      <c r="AG4547" s="148"/>
      <c r="AH4547" s="148"/>
      <c r="AI4547" s="148"/>
      <c r="AJ4547" s="148"/>
      <c r="AK4547" s="148"/>
      <c r="AL4547" s="139">
        <v>0</v>
      </c>
      <c r="AM4547" s="139">
        <v>0</v>
      </c>
      <c r="AN4547" s="148">
        <f t="shared" si="631"/>
        <v>1000</v>
      </c>
      <c r="AO4547" s="148">
        <f t="shared" si="632"/>
        <v>59</v>
      </c>
      <c r="AP4547" s="148">
        <v>13</v>
      </c>
      <c r="AQ4547" s="140">
        <v>20</v>
      </c>
      <c r="AS4547" s="42">
        <f t="shared" si="633"/>
        <v>4035.8051920323405</v>
      </c>
      <c r="AT4547" s="101">
        <f t="shared" si="634"/>
        <v>0</v>
      </c>
      <c r="AU4547" s="42">
        <f t="shared" si="635"/>
        <v>4035.8051920323405</v>
      </c>
      <c r="AV4547" s="42">
        <f t="shared" si="636"/>
        <v>1654.7380860737019</v>
      </c>
      <c r="AW4547" s="102">
        <f t="shared" si="637"/>
        <v>431</v>
      </c>
      <c r="AX4547" s="43">
        <f t="shared" si="639"/>
        <v>0.5</v>
      </c>
      <c r="AY4547" s="43" t="str">
        <f t="shared" si="638"/>
        <v>UTGS</v>
      </c>
    </row>
    <row r="4548" spans="1:51" hidden="1" x14ac:dyDescent="0.2">
      <c r="A4548" s="38">
        <v>4541</v>
      </c>
      <c r="B4548" t="s">
        <v>5806</v>
      </c>
      <c r="C4548" t="s">
        <v>5746</v>
      </c>
      <c r="D4548">
        <v>11750</v>
      </c>
      <c r="E4548" t="s">
        <v>215</v>
      </c>
      <c r="F4548">
        <v>2</v>
      </c>
      <c r="G4548" t="str">
        <f>LOOKUP(F4548,{0,6,45},{"F","L","H"})</f>
        <v>F</v>
      </c>
      <c r="H4548" t="s">
        <v>627</v>
      </c>
      <c r="I4548" s="43" t="str">
        <f>IFERROR(VLOOKUP(#REF!,#REF!,2,FALSE),"No")</f>
        <v>No</v>
      </c>
      <c r="J4548" s="139">
        <v>2</v>
      </c>
      <c r="K4548" s="148">
        <v>628</v>
      </c>
      <c r="L4548" s="148"/>
      <c r="M4548" s="148"/>
      <c r="N4548" s="148"/>
      <c r="O4548" s="148"/>
      <c r="P4548" s="148"/>
      <c r="Q4548" s="148"/>
      <c r="R4548" s="148"/>
      <c r="S4548" s="148"/>
      <c r="T4548" s="148"/>
      <c r="U4548" s="148"/>
      <c r="V4548" s="148"/>
      <c r="W4548" s="148"/>
      <c r="X4548" s="139">
        <v>3</v>
      </c>
      <c r="Y4548" s="148">
        <v>122.5</v>
      </c>
      <c r="Z4548" s="149">
        <v>4</v>
      </c>
      <c r="AA4548" s="148">
        <v>10</v>
      </c>
      <c r="AB4548" s="148">
        <v>6</v>
      </c>
      <c r="AC4548" s="148">
        <v>867.5</v>
      </c>
      <c r="AD4548" s="148"/>
      <c r="AE4548" s="148"/>
      <c r="AF4548" s="148"/>
      <c r="AG4548" s="148"/>
      <c r="AH4548" s="148"/>
      <c r="AI4548" s="148"/>
      <c r="AJ4548" s="148"/>
      <c r="AK4548" s="148"/>
      <c r="AL4548" s="139">
        <v>0</v>
      </c>
      <c r="AM4548" s="139">
        <v>0</v>
      </c>
      <c r="AN4548" s="148">
        <f t="shared" si="631"/>
        <v>1000</v>
      </c>
      <c r="AO4548" s="148">
        <f t="shared" si="632"/>
        <v>628</v>
      </c>
      <c r="AP4548" s="148">
        <v>3</v>
      </c>
      <c r="AQ4548" s="140">
        <v>3</v>
      </c>
      <c r="AS4548" s="42">
        <f t="shared" si="633"/>
        <v>45833.624077903551</v>
      </c>
      <c r="AT4548" s="101">
        <f t="shared" si="634"/>
        <v>0</v>
      </c>
      <c r="AU4548" s="42">
        <f t="shared" si="635"/>
        <v>45833.624077903551</v>
      </c>
      <c r="AV4548" s="42">
        <f t="shared" si="636"/>
        <v>18300.987240491348</v>
      </c>
      <c r="AW4548" s="102">
        <f t="shared" si="637"/>
        <v>10791.333333333334</v>
      </c>
      <c r="AX4548" s="43">
        <f t="shared" si="639"/>
        <v>2</v>
      </c>
      <c r="AY4548" s="43" t="str">
        <f t="shared" si="638"/>
        <v>UTTSS</v>
      </c>
    </row>
    <row r="4549" spans="1:51" hidden="1" x14ac:dyDescent="0.2">
      <c r="A4549" s="38">
        <v>4542</v>
      </c>
      <c r="B4549" t="s">
        <v>5806</v>
      </c>
      <c r="C4549" t="s">
        <v>5746</v>
      </c>
      <c r="D4549">
        <v>12096</v>
      </c>
      <c r="E4549" t="s">
        <v>214</v>
      </c>
      <c r="F4549">
        <v>45</v>
      </c>
      <c r="G4549" t="str">
        <f>LOOKUP(F4549,{0,6,45},{"F","L","H"})</f>
        <v>H</v>
      </c>
      <c r="H4549" t="s">
        <v>1335</v>
      </c>
      <c r="I4549" s="43" t="str">
        <f>IFERROR(VLOOKUP(#REF!,#REF!,2,FALSE),"No")</f>
        <v>No</v>
      </c>
      <c r="J4549" s="139">
        <v>3</v>
      </c>
      <c r="K4549" s="148">
        <v>85</v>
      </c>
      <c r="L4549" s="148"/>
      <c r="M4549" s="148"/>
      <c r="N4549" s="148"/>
      <c r="O4549" s="148"/>
      <c r="P4549" s="148"/>
      <c r="Q4549" s="148"/>
      <c r="R4549" s="148"/>
      <c r="S4549" s="148"/>
      <c r="T4549" s="148"/>
      <c r="U4549" s="148"/>
      <c r="V4549" s="148"/>
      <c r="W4549" s="148"/>
      <c r="X4549" s="139">
        <v>4</v>
      </c>
      <c r="Y4549" s="148">
        <v>710</v>
      </c>
      <c r="Z4549" s="149">
        <v>6</v>
      </c>
      <c r="AA4549" s="148">
        <v>290</v>
      </c>
      <c r="AB4549" s="148"/>
      <c r="AC4549" s="148"/>
      <c r="AD4549" s="148"/>
      <c r="AE4549" s="148"/>
      <c r="AF4549" s="148"/>
      <c r="AG4549" s="148"/>
      <c r="AH4549" s="148"/>
      <c r="AI4549" s="148"/>
      <c r="AJ4549" s="148"/>
      <c r="AK4549" s="148"/>
      <c r="AL4549" s="139">
        <v>0</v>
      </c>
      <c r="AM4549" s="139">
        <v>0</v>
      </c>
      <c r="AN4549" s="148">
        <f t="shared" si="631"/>
        <v>1000</v>
      </c>
      <c r="AO4549" s="148">
        <f t="shared" si="632"/>
        <v>85</v>
      </c>
      <c r="AP4549" s="148">
        <v>3</v>
      </c>
      <c r="AQ4549" s="140">
        <v>4</v>
      </c>
      <c r="AS4549" s="42">
        <f t="shared" si="633"/>
        <v>6203.5956156398115</v>
      </c>
      <c r="AT4549" s="101">
        <f t="shared" si="634"/>
        <v>0</v>
      </c>
      <c r="AU4549" s="42">
        <f t="shared" si="635"/>
        <v>6203.5956156398115</v>
      </c>
      <c r="AV4549" s="42">
        <f t="shared" si="636"/>
        <v>11395.615430368511</v>
      </c>
      <c r="AW4549" s="102">
        <f t="shared" si="637"/>
        <v>45278.81465465128</v>
      </c>
      <c r="AX4549" s="43">
        <f t="shared" si="639"/>
        <v>3</v>
      </c>
      <c r="AY4549" s="43" t="str">
        <f t="shared" si="638"/>
        <v>UTTSS</v>
      </c>
    </row>
    <row r="4550" spans="1:51" hidden="1" x14ac:dyDescent="0.2">
      <c r="A4550" s="38">
        <v>4543</v>
      </c>
      <c r="B4550" t="s">
        <v>5806</v>
      </c>
      <c r="C4550" t="s">
        <v>289</v>
      </c>
      <c r="D4550">
        <v>320</v>
      </c>
      <c r="E4550" t="s">
        <v>1247</v>
      </c>
      <c r="F4550">
        <v>0.25</v>
      </c>
      <c r="G4550" t="str">
        <f>LOOKUP(F4550,{0,6,45},{"F","L","H"})</f>
        <v>F</v>
      </c>
      <c r="H4550" t="s">
        <v>2858</v>
      </c>
      <c r="I4550" s="43" t="str">
        <f>IFERROR(VLOOKUP(#REF!,#REF!,2,FALSE),"No")</f>
        <v>No</v>
      </c>
      <c r="J4550" s="139">
        <v>1.25</v>
      </c>
      <c r="K4550" s="148">
        <v>119</v>
      </c>
      <c r="L4550" s="148"/>
      <c r="M4550" s="148"/>
      <c r="N4550" s="148"/>
      <c r="O4550" s="148"/>
      <c r="P4550" s="148"/>
      <c r="Q4550" s="148"/>
      <c r="R4550" s="148"/>
      <c r="S4550" s="148"/>
      <c r="T4550" s="148"/>
      <c r="U4550" s="148"/>
      <c r="V4550" s="148"/>
      <c r="W4550" s="148"/>
      <c r="X4550" s="139">
        <v>1.25</v>
      </c>
      <c r="Y4550" s="148">
        <v>6</v>
      </c>
      <c r="Z4550" s="148">
        <v>2</v>
      </c>
      <c r="AA4550" s="148">
        <v>773</v>
      </c>
      <c r="AB4550" s="148">
        <v>3</v>
      </c>
      <c r="AC4550" s="148">
        <v>172</v>
      </c>
      <c r="AD4550" s="148">
        <v>4</v>
      </c>
      <c r="AE4550" s="148">
        <v>3</v>
      </c>
      <c r="AF4550" s="148">
        <v>6</v>
      </c>
      <c r="AG4550" s="148">
        <v>46</v>
      </c>
      <c r="AH4550" s="148"/>
      <c r="AI4550" s="148"/>
      <c r="AJ4550" s="148"/>
      <c r="AK4550" s="148"/>
      <c r="AL4550" s="139">
        <v>0</v>
      </c>
      <c r="AM4550" s="139">
        <v>0</v>
      </c>
      <c r="AN4550" s="148">
        <f t="shared" si="631"/>
        <v>1000</v>
      </c>
      <c r="AO4550" s="148">
        <f t="shared" si="632"/>
        <v>119</v>
      </c>
      <c r="AP4550" s="148">
        <v>6</v>
      </c>
      <c r="AQ4550" s="140">
        <v>15</v>
      </c>
      <c r="AS4550" s="42">
        <f t="shared" si="633"/>
        <v>8867.1038618957355</v>
      </c>
      <c r="AT4550" s="101">
        <f t="shared" si="634"/>
        <v>0</v>
      </c>
      <c r="AU4550" s="42">
        <f t="shared" si="635"/>
        <v>8867.1038618957355</v>
      </c>
      <c r="AV4550" s="42">
        <f t="shared" si="636"/>
        <v>2108.1087814316024</v>
      </c>
      <c r="AW4550" s="102">
        <f t="shared" si="637"/>
        <v>431</v>
      </c>
      <c r="AX4550" s="43">
        <f t="shared" si="639"/>
        <v>1.25</v>
      </c>
      <c r="AY4550" s="43" t="str">
        <f t="shared" si="638"/>
        <v>UTGS</v>
      </c>
    </row>
    <row r="4551" spans="1:51" hidden="1" x14ac:dyDescent="0.2">
      <c r="A4551" s="38">
        <v>4544</v>
      </c>
      <c r="B4551" t="s">
        <v>5806</v>
      </c>
      <c r="C4551" t="s">
        <v>5746</v>
      </c>
      <c r="D4551">
        <v>21100</v>
      </c>
      <c r="E4551" t="s">
        <v>197</v>
      </c>
      <c r="F4551">
        <v>5</v>
      </c>
      <c r="G4551" t="str">
        <f>LOOKUP(F4551,{0,6,45},{"F","L","H"})</f>
        <v>F</v>
      </c>
      <c r="H4551" t="s">
        <v>317</v>
      </c>
      <c r="I4551" s="43" t="str">
        <f>IFERROR(VLOOKUP(#REF!,#REF!,2,FALSE),"No")</f>
        <v>No</v>
      </c>
      <c r="J4551" s="139">
        <v>2</v>
      </c>
      <c r="K4551" s="148">
        <v>303</v>
      </c>
      <c r="L4551" s="148"/>
      <c r="M4551" s="148"/>
      <c r="N4551" s="148"/>
      <c r="O4551" s="148"/>
      <c r="P4551" s="148"/>
      <c r="Q4551" s="148"/>
      <c r="R4551" s="148"/>
      <c r="S4551" s="148"/>
      <c r="T4551" s="148"/>
      <c r="U4551" s="148"/>
      <c r="V4551" s="148"/>
      <c r="W4551" s="148"/>
      <c r="X4551" s="139">
        <v>6</v>
      </c>
      <c r="Y4551" s="148">
        <v>1000</v>
      </c>
      <c r="Z4551" s="148"/>
      <c r="AA4551" s="148"/>
      <c r="AB4551" s="148"/>
      <c r="AC4551" s="148"/>
      <c r="AD4551" s="148"/>
      <c r="AE4551" s="148"/>
      <c r="AF4551" s="148"/>
      <c r="AG4551" s="148"/>
      <c r="AH4551" s="148"/>
      <c r="AI4551" s="148"/>
      <c r="AJ4551" s="148"/>
      <c r="AK4551" s="148"/>
      <c r="AL4551" s="139">
        <v>0</v>
      </c>
      <c r="AM4551" s="139">
        <v>0</v>
      </c>
      <c r="AN4551" s="148">
        <f t="shared" si="631"/>
        <v>1000</v>
      </c>
      <c r="AO4551" s="148">
        <f t="shared" si="632"/>
        <v>303</v>
      </c>
      <c r="AP4551" s="148">
        <v>8</v>
      </c>
      <c r="AQ4551" s="140">
        <v>14</v>
      </c>
      <c r="AS4551" s="42">
        <f t="shared" si="633"/>
        <v>22113.99378281015</v>
      </c>
      <c r="AT4551" s="101">
        <f t="shared" si="634"/>
        <v>0</v>
      </c>
      <c r="AU4551" s="42">
        <f t="shared" si="635"/>
        <v>22113.99378281015</v>
      </c>
      <c r="AV4551" s="42">
        <f t="shared" si="636"/>
        <v>4287.9258372481463</v>
      </c>
      <c r="AW4551" s="102">
        <f t="shared" si="637"/>
        <v>18747.149999999998</v>
      </c>
      <c r="AX4551" s="43">
        <f t="shared" si="639"/>
        <v>2</v>
      </c>
      <c r="AY4551" s="43" t="str">
        <f t="shared" si="638"/>
        <v>UTTSS</v>
      </c>
    </row>
    <row r="4552" spans="1:51" hidden="1" x14ac:dyDescent="0.2">
      <c r="A4552" s="38">
        <v>4545</v>
      </c>
      <c r="B4552" t="s">
        <v>5806</v>
      </c>
      <c r="C4552" t="s">
        <v>5746</v>
      </c>
      <c r="D4552">
        <v>6200</v>
      </c>
      <c r="E4552" t="s">
        <v>199</v>
      </c>
      <c r="F4552">
        <v>5</v>
      </c>
      <c r="G4552" t="str">
        <f>LOOKUP(F4552,{0,6,45},{"F","L","H"})</f>
        <v>F</v>
      </c>
      <c r="H4552" t="s">
        <v>793</v>
      </c>
      <c r="I4552" s="43" t="str">
        <f>IFERROR(VLOOKUP(#REF!,#REF!,2,FALSE),"No")</f>
        <v>No</v>
      </c>
      <c r="J4552" s="139">
        <v>2</v>
      </c>
      <c r="K4552" s="148">
        <v>604</v>
      </c>
      <c r="L4552" s="148"/>
      <c r="M4552" s="148"/>
      <c r="N4552" s="148"/>
      <c r="O4552" s="148"/>
      <c r="P4552" s="148"/>
      <c r="Q4552" s="148"/>
      <c r="R4552" s="148"/>
      <c r="S4552" s="148"/>
      <c r="T4552" s="148"/>
      <c r="U4552" s="148"/>
      <c r="V4552" s="148"/>
      <c r="W4552" s="148"/>
      <c r="X4552" s="139">
        <v>2</v>
      </c>
      <c r="Y4552" s="148">
        <v>1000</v>
      </c>
      <c r="Z4552" s="148"/>
      <c r="AA4552" s="148"/>
      <c r="AB4552" s="148"/>
      <c r="AC4552" s="148"/>
      <c r="AD4552" s="148"/>
      <c r="AE4552" s="148"/>
      <c r="AF4552" s="148"/>
      <c r="AG4552" s="148"/>
      <c r="AH4552" s="148"/>
      <c r="AI4552" s="148"/>
      <c r="AJ4552" s="148"/>
      <c r="AK4552" s="148"/>
      <c r="AL4552" s="139">
        <v>0</v>
      </c>
      <c r="AM4552" s="139">
        <v>0</v>
      </c>
      <c r="AN4552" s="148">
        <f t="shared" ref="AN4552:AN4615" si="640">SUM(Y4552,AA4552,AC4552,AE4552,AG4552,AI4552,AK4552,AM4552)</f>
        <v>1000</v>
      </c>
      <c r="AO4552" s="148">
        <f t="shared" ref="AO4552:AO4615" si="641">SUM(K4552,M4552,O4552,Q4552,S4552,U4552,W4552)</f>
        <v>604</v>
      </c>
      <c r="AP4552" s="148">
        <v>12</v>
      </c>
      <c r="AQ4552" s="140">
        <v>13</v>
      </c>
      <c r="AS4552" s="42">
        <f t="shared" ref="AS4552:AS4615" si="642">(VLOOKUP(J4552,Service,2,FALSE)*K4552+VLOOKUP(L4552,Service,2,FALSE)*M4552+VLOOKUP(N4552,Service,2,FALSE)*O4552+VLOOKUP(P4552,Service,2,FALSE)*Q4552)</f>
        <v>44082.020609958192</v>
      </c>
      <c r="AT4552" s="101">
        <f t="shared" ref="AT4552:AT4615" si="643">VLOOKUP(R4552,serviceHP,2,FALSE)*S4552+VLOOKUP(T4552,serviceHP,2,FALSE)*U4552+VLOOKUP(V4552,serviceHP,2,FALSE)*W4552</f>
        <v>0</v>
      </c>
      <c r="AU4552" s="42">
        <f t="shared" ref="AU4552:AU4615" si="644">AS4552+AT4552</f>
        <v>44082.020609958192</v>
      </c>
      <c r="AV4552" s="42">
        <f t="shared" ref="AV4552:AV4615" si="645">(VLOOKUP(X4552,Main,2,FALSE)*Y4552+VLOOKUP(Z4552,Main,2,FALSE)*AA4552+VLOOKUP(AB4552,Main,2,FALSE)*AC4552+VLOOKUP(AD4552,Main,2,FALSE)*AE4552+VLOOKUP(AF4552,Main,2,FALSE)*AG4552+VLOOKUP(AL4552,Main,2,FALSE)*AM4552+VLOOKUP(AH4552,Main,2,FALSE)*AI4552+VLOOKUP(AL4552,Main,2,FALSE)*AM4552+VLOOKUP(AJ4552,Main,2,FALSE)*AK4552)/AQ4552</f>
        <v>2500.8432093441561</v>
      </c>
      <c r="AW4552" s="102">
        <f t="shared" ref="AW4552:AW4615" si="646">IF(G4552="F",VLOOKUP(D4552,MeterAndReg2,2,TRUE),(IF(G4552="L",VLOOKUP(D4552,MeterAndReg2,3,TRUE),VLOOKUP(D4552,MeterAndReg2,4,TRUE))))</f>
        <v>3698.6666666666665</v>
      </c>
      <c r="AX4552" s="43">
        <f t="shared" si="639"/>
        <v>2</v>
      </c>
      <c r="AY4552" s="43" t="str">
        <f t="shared" si="638"/>
        <v>UTTSS</v>
      </c>
    </row>
    <row r="4553" spans="1:51" hidden="1" x14ac:dyDescent="0.2">
      <c r="A4553" s="38">
        <v>4546</v>
      </c>
      <c r="B4553" t="s">
        <v>362</v>
      </c>
      <c r="C4553" t="s">
        <v>289</v>
      </c>
      <c r="D4553">
        <v>320</v>
      </c>
      <c r="E4553" t="s">
        <v>1236</v>
      </c>
      <c r="F4553">
        <v>0.25</v>
      </c>
      <c r="G4553" t="str">
        <f>LOOKUP(F4553,{0,6,45},{"F","L","H"})</f>
        <v>F</v>
      </c>
      <c r="H4553" t="s">
        <v>2876</v>
      </c>
      <c r="I4553" s="43" t="str">
        <f>IFERROR(VLOOKUP(#REF!,#REF!,2,FALSE),"No")</f>
        <v>No</v>
      </c>
      <c r="J4553" s="139">
        <v>0.75</v>
      </c>
      <c r="K4553" s="148">
        <v>63</v>
      </c>
      <c r="L4553" s="148"/>
      <c r="M4553" s="148"/>
      <c r="N4553" s="148"/>
      <c r="O4553" s="148"/>
      <c r="P4553" s="148"/>
      <c r="Q4553" s="148"/>
      <c r="R4553" s="148"/>
      <c r="S4553" s="148"/>
      <c r="T4553" s="148"/>
      <c r="U4553" s="148"/>
      <c r="V4553" s="148"/>
      <c r="W4553" s="148"/>
      <c r="X4553" s="139">
        <v>2</v>
      </c>
      <c r="Y4553" s="148">
        <v>895.5</v>
      </c>
      <c r="Z4553" s="148">
        <v>3</v>
      </c>
      <c r="AA4553" s="148">
        <v>61</v>
      </c>
      <c r="AB4553" s="148">
        <v>4</v>
      </c>
      <c r="AC4553" s="148">
        <v>43.5</v>
      </c>
      <c r="AD4553" s="148"/>
      <c r="AE4553" s="148"/>
      <c r="AF4553" s="148"/>
      <c r="AG4553" s="148"/>
      <c r="AH4553" s="148"/>
      <c r="AI4553" s="148"/>
      <c r="AJ4553" s="148"/>
      <c r="AK4553" s="148"/>
      <c r="AL4553" s="139">
        <v>0</v>
      </c>
      <c r="AM4553" s="139">
        <v>0</v>
      </c>
      <c r="AN4553" s="148">
        <f t="shared" si="640"/>
        <v>1000</v>
      </c>
      <c r="AO4553" s="148">
        <f t="shared" si="641"/>
        <v>63</v>
      </c>
      <c r="AP4553" s="148">
        <v>9</v>
      </c>
      <c r="AQ4553" s="140">
        <v>145</v>
      </c>
      <c r="AS4553" s="42">
        <f t="shared" si="642"/>
        <v>4056.1591033565664</v>
      </c>
      <c r="AT4553" s="101">
        <f t="shared" si="643"/>
        <v>0</v>
      </c>
      <c r="AU4553" s="42">
        <f t="shared" si="644"/>
        <v>4056.1591033565664</v>
      </c>
      <c r="AV4553" s="42">
        <f t="shared" si="645"/>
        <v>221.0301842860278</v>
      </c>
      <c r="AW4553" s="102">
        <f t="shared" si="646"/>
        <v>431</v>
      </c>
      <c r="AX4553" s="43">
        <f t="shared" si="639"/>
        <v>0.75</v>
      </c>
      <c r="AY4553" s="43" t="str">
        <f t="shared" ref="AY4553:AY4616" si="647">C4553</f>
        <v>UTGS</v>
      </c>
    </row>
    <row r="4554" spans="1:51" hidden="1" x14ac:dyDescent="0.2">
      <c r="A4554" s="38">
        <v>4547</v>
      </c>
      <c r="B4554" t="s">
        <v>5806</v>
      </c>
      <c r="C4554" t="s">
        <v>292</v>
      </c>
      <c r="D4554">
        <v>6600</v>
      </c>
      <c r="E4554" t="s">
        <v>198</v>
      </c>
      <c r="F4554">
        <v>5</v>
      </c>
      <c r="G4554" t="str">
        <f>LOOKUP(F4554,{0,6,45},{"F","L","H"})</f>
        <v>F</v>
      </c>
      <c r="H4554" t="s">
        <v>821</v>
      </c>
      <c r="I4554" s="43" t="str">
        <f>IFERROR(VLOOKUP(#REF!,#REF!,2,FALSE),"No")</f>
        <v>No</v>
      </c>
      <c r="J4554" s="139">
        <v>2</v>
      </c>
      <c r="K4554" s="148">
        <v>194</v>
      </c>
      <c r="L4554" s="148"/>
      <c r="M4554" s="148"/>
      <c r="N4554" s="148"/>
      <c r="O4554" s="148"/>
      <c r="P4554" s="148"/>
      <c r="Q4554" s="148"/>
      <c r="R4554" s="148"/>
      <c r="S4554" s="148"/>
      <c r="T4554" s="148"/>
      <c r="U4554" s="148"/>
      <c r="V4554" s="148"/>
      <c r="W4554" s="148"/>
      <c r="X4554" s="139">
        <v>2</v>
      </c>
      <c r="Y4554" s="148">
        <v>560.36</v>
      </c>
      <c r="Z4554" s="148">
        <v>4</v>
      </c>
      <c r="AA4554" s="148">
        <v>422</v>
      </c>
      <c r="AB4554" s="148"/>
      <c r="AC4554" s="148"/>
      <c r="AD4554" s="148"/>
      <c r="AE4554" s="148"/>
      <c r="AF4554" s="148"/>
      <c r="AG4554" s="148"/>
      <c r="AH4554" s="148"/>
      <c r="AI4554" s="148"/>
      <c r="AJ4554" s="148"/>
      <c r="AK4554" s="148"/>
      <c r="AL4554" s="139">
        <v>0</v>
      </c>
      <c r="AM4554" s="139">
        <v>0</v>
      </c>
      <c r="AN4554" s="148">
        <f t="shared" si="640"/>
        <v>982.36</v>
      </c>
      <c r="AO4554" s="148">
        <f t="shared" si="641"/>
        <v>194</v>
      </c>
      <c r="AP4554" s="148">
        <v>4</v>
      </c>
      <c r="AQ4554" s="140">
        <v>6</v>
      </c>
      <c r="AS4554" s="42">
        <f t="shared" si="642"/>
        <v>14158.794699224982</v>
      </c>
      <c r="AT4554" s="101">
        <f t="shared" si="643"/>
        <v>0</v>
      </c>
      <c r="AU4554" s="42">
        <f t="shared" si="644"/>
        <v>14158.794699224982</v>
      </c>
      <c r="AV4554" s="42">
        <f t="shared" si="645"/>
        <v>5827.2013927845392</v>
      </c>
      <c r="AW4554" s="102">
        <f t="shared" si="646"/>
        <v>3698.6666666666665</v>
      </c>
      <c r="AX4554" s="43">
        <f t="shared" si="639"/>
        <v>2</v>
      </c>
      <c r="AY4554" s="43" t="str">
        <f t="shared" si="647"/>
        <v>UTFS</v>
      </c>
    </row>
    <row r="4555" spans="1:51" hidden="1" x14ac:dyDescent="0.2">
      <c r="A4555" s="38">
        <v>4548</v>
      </c>
      <c r="B4555" t="s">
        <v>362</v>
      </c>
      <c r="C4555" t="s">
        <v>289</v>
      </c>
      <c r="D4555">
        <v>320</v>
      </c>
      <c r="E4555" t="s">
        <v>1236</v>
      </c>
      <c r="F4555">
        <v>0.25</v>
      </c>
      <c r="G4555" t="str">
        <f>LOOKUP(F4555,{0,6,45},{"F","L","H"})</f>
        <v>F</v>
      </c>
      <c r="H4555" t="s">
        <v>2881</v>
      </c>
      <c r="I4555" s="43" t="str">
        <f>IFERROR(VLOOKUP(#REF!,#REF!,2,FALSE),"No")</f>
        <v>No</v>
      </c>
      <c r="J4555" s="139">
        <v>1.25</v>
      </c>
      <c r="K4555" s="148">
        <v>35</v>
      </c>
      <c r="L4555" s="148"/>
      <c r="M4555" s="148"/>
      <c r="N4555" s="148"/>
      <c r="O4555" s="148"/>
      <c r="P4555" s="148"/>
      <c r="Q4555" s="148"/>
      <c r="R4555" s="148"/>
      <c r="S4555" s="148"/>
      <c r="T4555" s="148"/>
      <c r="U4555" s="148"/>
      <c r="V4555" s="148"/>
      <c r="W4555" s="148"/>
      <c r="X4555" s="139">
        <v>1.25</v>
      </c>
      <c r="Y4555" s="148">
        <v>161</v>
      </c>
      <c r="Z4555" s="148">
        <v>2</v>
      </c>
      <c r="AA4555" s="148">
        <v>351.25</v>
      </c>
      <c r="AB4555" s="148">
        <v>4</v>
      </c>
      <c r="AC4555" s="148">
        <v>487.75</v>
      </c>
      <c r="AD4555" s="148"/>
      <c r="AE4555" s="148"/>
      <c r="AF4555" s="148"/>
      <c r="AG4555" s="148"/>
      <c r="AH4555" s="148"/>
      <c r="AI4555" s="148"/>
      <c r="AJ4555" s="148"/>
      <c r="AK4555" s="148"/>
      <c r="AL4555" s="139">
        <v>0</v>
      </c>
      <c r="AM4555" s="139">
        <v>0</v>
      </c>
      <c r="AN4555" s="148">
        <f t="shared" si="640"/>
        <v>1000</v>
      </c>
      <c r="AO4555" s="148">
        <f t="shared" si="641"/>
        <v>35</v>
      </c>
      <c r="AP4555" s="148">
        <v>7</v>
      </c>
      <c r="AQ4555" s="140">
        <v>131</v>
      </c>
      <c r="AS4555" s="42">
        <f t="shared" si="642"/>
        <v>2607.9717240869813</v>
      </c>
      <c r="AT4555" s="101">
        <f t="shared" si="643"/>
        <v>0</v>
      </c>
      <c r="AU4555" s="42">
        <f t="shared" si="644"/>
        <v>2607.9717240869813</v>
      </c>
      <c r="AV4555" s="42">
        <f t="shared" si="645"/>
        <v>275.73152077461094</v>
      </c>
      <c r="AW4555" s="102">
        <f t="shared" si="646"/>
        <v>431</v>
      </c>
      <c r="AX4555" s="43">
        <f t="shared" si="639"/>
        <v>1.25</v>
      </c>
      <c r="AY4555" s="43" t="str">
        <f t="shared" si="647"/>
        <v>UTGS</v>
      </c>
    </row>
    <row r="4556" spans="1:51" hidden="1" x14ac:dyDescent="0.2">
      <c r="A4556" s="38">
        <v>4549</v>
      </c>
      <c r="B4556" t="s">
        <v>362</v>
      </c>
      <c r="C4556" t="s">
        <v>289</v>
      </c>
      <c r="D4556">
        <v>320</v>
      </c>
      <c r="E4556" t="s">
        <v>1236</v>
      </c>
      <c r="F4556">
        <v>0.25</v>
      </c>
      <c r="G4556" t="str">
        <f>LOOKUP(F4556,{0,6,45},{"F","L","H"})</f>
        <v>F</v>
      </c>
      <c r="H4556" t="s">
        <v>2883</v>
      </c>
      <c r="I4556" s="43" t="str">
        <f>IFERROR(VLOOKUP(#REF!,#REF!,2,FALSE),"No")</f>
        <v>No</v>
      </c>
      <c r="J4556" s="139">
        <v>0.75</v>
      </c>
      <c r="K4556" s="148">
        <v>48</v>
      </c>
      <c r="L4556" s="148"/>
      <c r="M4556" s="148"/>
      <c r="N4556" s="148"/>
      <c r="O4556" s="148"/>
      <c r="P4556" s="148"/>
      <c r="Q4556" s="148"/>
      <c r="R4556" s="148"/>
      <c r="S4556" s="148"/>
      <c r="T4556" s="148"/>
      <c r="U4556" s="148"/>
      <c r="V4556" s="148"/>
      <c r="W4556" s="148"/>
      <c r="X4556" s="139">
        <v>2</v>
      </c>
      <c r="Y4556" s="148">
        <v>1000</v>
      </c>
      <c r="Z4556" s="149"/>
      <c r="AA4556" s="148"/>
      <c r="AB4556" s="148"/>
      <c r="AC4556" s="148"/>
      <c r="AD4556" s="148"/>
      <c r="AE4556" s="148"/>
      <c r="AF4556" s="148"/>
      <c r="AG4556" s="148"/>
      <c r="AH4556" s="148"/>
      <c r="AI4556" s="148"/>
      <c r="AJ4556" s="148"/>
      <c r="AK4556" s="148"/>
      <c r="AL4556" s="139">
        <v>0</v>
      </c>
      <c r="AM4556" s="139">
        <v>0</v>
      </c>
      <c r="AN4556" s="148">
        <f t="shared" si="640"/>
        <v>1000</v>
      </c>
      <c r="AO4556" s="148">
        <f t="shared" si="641"/>
        <v>48</v>
      </c>
      <c r="AP4556" s="148">
        <v>7</v>
      </c>
      <c r="AQ4556" s="140">
        <v>105</v>
      </c>
      <c r="AS4556" s="42">
        <f t="shared" si="642"/>
        <v>3090.4069358907173</v>
      </c>
      <c r="AT4556" s="101">
        <f t="shared" si="643"/>
        <v>0</v>
      </c>
      <c r="AU4556" s="42">
        <f t="shared" si="644"/>
        <v>3090.4069358907173</v>
      </c>
      <c r="AV4556" s="42">
        <f t="shared" si="645"/>
        <v>309.62820687118125</v>
      </c>
      <c r="AW4556" s="102">
        <f t="shared" si="646"/>
        <v>431</v>
      </c>
      <c r="AX4556" s="43">
        <f t="shared" si="639"/>
        <v>0.75</v>
      </c>
      <c r="AY4556" s="43" t="str">
        <f t="shared" si="647"/>
        <v>UTGS</v>
      </c>
    </row>
    <row r="4557" spans="1:51" hidden="1" x14ac:dyDescent="0.2">
      <c r="A4557" s="38">
        <v>4550</v>
      </c>
      <c r="B4557" t="s">
        <v>5806</v>
      </c>
      <c r="C4557" t="s">
        <v>5746</v>
      </c>
      <c r="D4557">
        <v>6600</v>
      </c>
      <c r="E4557" t="s">
        <v>198</v>
      </c>
      <c r="F4557">
        <v>5</v>
      </c>
      <c r="G4557" t="str">
        <f>LOOKUP(F4557,{0,6,45},{"F","L","H"})</f>
        <v>F</v>
      </c>
      <c r="H4557" t="s">
        <v>1344</v>
      </c>
      <c r="I4557" s="43" t="str">
        <f>IFERROR(VLOOKUP(#REF!,#REF!,2,FALSE),"No")</f>
        <v>No</v>
      </c>
      <c r="J4557" s="139">
        <v>2</v>
      </c>
      <c r="K4557" s="148">
        <v>290</v>
      </c>
      <c r="L4557" s="148">
        <v>3</v>
      </c>
      <c r="M4557" s="148">
        <v>162</v>
      </c>
      <c r="N4557" s="148"/>
      <c r="O4557" s="148"/>
      <c r="P4557" s="148"/>
      <c r="Q4557" s="148"/>
      <c r="R4557" s="148"/>
      <c r="S4557" s="148"/>
      <c r="T4557" s="148"/>
      <c r="U4557" s="148"/>
      <c r="V4557" s="148"/>
      <c r="W4557" s="148"/>
      <c r="X4557" s="139">
        <v>2</v>
      </c>
      <c r="Y4557" s="148">
        <v>186.52</v>
      </c>
      <c r="Z4557" s="149">
        <v>3</v>
      </c>
      <c r="AA4557" s="148">
        <v>406</v>
      </c>
      <c r="AB4557" s="148">
        <v>4</v>
      </c>
      <c r="AC4557" s="148">
        <v>407.48</v>
      </c>
      <c r="AD4557" s="148"/>
      <c r="AE4557" s="148"/>
      <c r="AF4557" s="148"/>
      <c r="AG4557" s="148"/>
      <c r="AH4557" s="148"/>
      <c r="AI4557" s="148"/>
      <c r="AJ4557" s="148"/>
      <c r="AK4557" s="148"/>
      <c r="AL4557" s="139">
        <v>0</v>
      </c>
      <c r="AM4557" s="139">
        <v>0</v>
      </c>
      <c r="AN4557" s="148">
        <f t="shared" si="640"/>
        <v>1000</v>
      </c>
      <c r="AO4557" s="148">
        <f t="shared" si="641"/>
        <v>452</v>
      </c>
      <c r="AP4557" s="148">
        <v>3</v>
      </c>
      <c r="AQ4557" s="140">
        <v>4</v>
      </c>
      <c r="AS4557" s="42">
        <f t="shared" si="642"/>
        <v>32988.531979637584</v>
      </c>
      <c r="AT4557" s="101">
        <f t="shared" si="643"/>
        <v>0</v>
      </c>
      <c r="AU4557" s="42">
        <f t="shared" si="644"/>
        <v>32988.531979637584</v>
      </c>
      <c r="AV4557" s="42">
        <f t="shared" si="645"/>
        <v>7571.1283303685086</v>
      </c>
      <c r="AW4557" s="102">
        <f t="shared" si="646"/>
        <v>3698.6666666666665</v>
      </c>
      <c r="AX4557" s="43">
        <f t="shared" si="639"/>
        <v>2</v>
      </c>
      <c r="AY4557" s="43" t="str">
        <f t="shared" si="647"/>
        <v>UTTSS</v>
      </c>
    </row>
    <row r="4558" spans="1:51" hidden="1" x14ac:dyDescent="0.2">
      <c r="A4558" s="38">
        <v>4551</v>
      </c>
      <c r="B4558" t="s">
        <v>5806</v>
      </c>
      <c r="C4558" t="s">
        <v>5746</v>
      </c>
      <c r="D4558">
        <v>7800</v>
      </c>
      <c r="E4558" t="s">
        <v>212</v>
      </c>
      <c r="F4558">
        <v>2</v>
      </c>
      <c r="G4558" t="str">
        <f>LOOKUP(F4558,{0,6,45},{"F","L","H"})</f>
        <v>F</v>
      </c>
      <c r="H4558" t="s">
        <v>1889</v>
      </c>
      <c r="I4558" s="43" t="str">
        <f>IFERROR(VLOOKUP(#REF!,#REF!,2,FALSE),"No")</f>
        <v>No</v>
      </c>
      <c r="J4558" s="139">
        <v>1.25</v>
      </c>
      <c r="K4558" s="148">
        <v>417</v>
      </c>
      <c r="L4558" s="148"/>
      <c r="M4558" s="148"/>
      <c r="N4558" s="148"/>
      <c r="O4558" s="148"/>
      <c r="P4558" s="148"/>
      <c r="Q4558" s="148"/>
      <c r="R4558" s="148"/>
      <c r="S4558" s="148"/>
      <c r="T4558" s="148"/>
      <c r="U4558" s="148"/>
      <c r="V4558" s="148"/>
      <c r="W4558" s="148"/>
      <c r="X4558" s="139">
        <v>3</v>
      </c>
      <c r="Y4558" s="148">
        <v>1000</v>
      </c>
      <c r="Z4558" s="148"/>
      <c r="AA4558" s="148"/>
      <c r="AB4558" s="148"/>
      <c r="AC4558" s="148"/>
      <c r="AD4558" s="148"/>
      <c r="AE4558" s="148"/>
      <c r="AF4558" s="148"/>
      <c r="AG4558" s="148"/>
      <c r="AH4558" s="148"/>
      <c r="AI4558" s="148"/>
      <c r="AJ4558" s="148"/>
      <c r="AK4558" s="148"/>
      <c r="AL4558" s="139">
        <v>0</v>
      </c>
      <c r="AM4558" s="139">
        <v>0</v>
      </c>
      <c r="AN4558" s="148">
        <f t="shared" si="640"/>
        <v>1000</v>
      </c>
      <c r="AO4558" s="148">
        <f t="shared" si="641"/>
        <v>417</v>
      </c>
      <c r="AP4558" s="148">
        <v>1</v>
      </c>
      <c r="AQ4558" s="140">
        <v>1</v>
      </c>
      <c r="AS4558" s="42">
        <f t="shared" si="642"/>
        <v>31072.120255550602</v>
      </c>
      <c r="AT4558" s="101">
        <f t="shared" si="643"/>
        <v>0</v>
      </c>
      <c r="AU4558" s="42">
        <f t="shared" si="644"/>
        <v>31072.120255550602</v>
      </c>
      <c r="AV4558" s="42">
        <f t="shared" si="645"/>
        <v>19830.961721474036</v>
      </c>
      <c r="AW4558" s="102">
        <f t="shared" si="646"/>
        <v>5118</v>
      </c>
      <c r="AX4558" s="43">
        <f t="shared" si="639"/>
        <v>1.25</v>
      </c>
      <c r="AY4558" s="43" t="str">
        <f t="shared" si="647"/>
        <v>UTTSS</v>
      </c>
    </row>
    <row r="4559" spans="1:51" hidden="1" x14ac:dyDescent="0.2">
      <c r="A4559" s="38">
        <v>4552</v>
      </c>
      <c r="B4559" t="s">
        <v>362</v>
      </c>
      <c r="C4559" t="s">
        <v>289</v>
      </c>
      <c r="D4559">
        <v>320</v>
      </c>
      <c r="E4559" t="s">
        <v>1236</v>
      </c>
      <c r="F4559">
        <v>0.25</v>
      </c>
      <c r="G4559" t="str">
        <f>LOOKUP(F4559,{0,6,45},{"F","L","H"})</f>
        <v>F</v>
      </c>
      <c r="H4559" t="s">
        <v>2889</v>
      </c>
      <c r="I4559" s="43" t="str">
        <f>IFERROR(VLOOKUP(#REF!,#REF!,2,FALSE),"No")</f>
        <v>No</v>
      </c>
      <c r="J4559" s="139">
        <v>1.25</v>
      </c>
      <c r="K4559" s="148">
        <v>56</v>
      </c>
      <c r="L4559" s="148"/>
      <c r="M4559" s="148"/>
      <c r="N4559" s="148"/>
      <c r="O4559" s="148"/>
      <c r="P4559" s="148"/>
      <c r="Q4559" s="148"/>
      <c r="R4559" s="148"/>
      <c r="S4559" s="148"/>
      <c r="T4559" s="148"/>
      <c r="U4559" s="148"/>
      <c r="V4559" s="148"/>
      <c r="W4559" s="148"/>
      <c r="X4559" s="139">
        <v>4</v>
      </c>
      <c r="Y4559" s="148">
        <v>1000</v>
      </c>
      <c r="Z4559" s="149"/>
      <c r="AA4559" s="148"/>
      <c r="AB4559" s="149"/>
      <c r="AC4559" s="148"/>
      <c r="AD4559" s="148"/>
      <c r="AE4559" s="148"/>
      <c r="AF4559" s="148"/>
      <c r="AG4559" s="148"/>
      <c r="AH4559" s="148"/>
      <c r="AI4559" s="148"/>
      <c r="AJ4559" s="148"/>
      <c r="AK4559" s="148"/>
      <c r="AL4559" s="139">
        <v>0</v>
      </c>
      <c r="AM4559" s="139">
        <v>0</v>
      </c>
      <c r="AN4559" s="148">
        <f t="shared" si="640"/>
        <v>1000</v>
      </c>
      <c r="AO4559" s="148">
        <f t="shared" si="641"/>
        <v>56</v>
      </c>
      <c r="AP4559" s="148">
        <v>12</v>
      </c>
      <c r="AQ4559" s="140">
        <v>89</v>
      </c>
      <c r="AS4559" s="42">
        <f t="shared" si="642"/>
        <v>4172.7547585391694</v>
      </c>
      <c r="AT4559" s="101">
        <f t="shared" si="643"/>
        <v>0</v>
      </c>
      <c r="AU4559" s="42">
        <f t="shared" si="644"/>
        <v>4172.7547585391694</v>
      </c>
      <c r="AV4559" s="42">
        <f t="shared" si="645"/>
        <v>445.85350248847232</v>
      </c>
      <c r="AW4559" s="102">
        <f t="shared" si="646"/>
        <v>431</v>
      </c>
      <c r="AX4559" s="43">
        <f t="shared" si="639"/>
        <v>1.25</v>
      </c>
      <c r="AY4559" s="43" t="str">
        <f t="shared" si="647"/>
        <v>UTGS</v>
      </c>
    </row>
    <row r="4560" spans="1:51" hidden="1" x14ac:dyDescent="0.2">
      <c r="A4560" s="38">
        <v>4553</v>
      </c>
      <c r="B4560" t="s">
        <v>5806</v>
      </c>
      <c r="C4560" t="s">
        <v>5746</v>
      </c>
      <c r="D4560">
        <v>30300</v>
      </c>
      <c r="E4560" t="s">
        <v>219</v>
      </c>
      <c r="F4560">
        <v>5</v>
      </c>
      <c r="G4560" t="str">
        <f>LOOKUP(F4560,{0,6,45},{"F","L","H"})</f>
        <v>F</v>
      </c>
      <c r="H4560" t="s">
        <v>665</v>
      </c>
      <c r="I4560" s="43" t="str">
        <f>IFERROR(VLOOKUP(#REF!,#REF!,2,FALSE),"No")</f>
        <v>No</v>
      </c>
      <c r="J4560" s="139">
        <v>2</v>
      </c>
      <c r="K4560" s="148">
        <v>108</v>
      </c>
      <c r="L4560" s="148"/>
      <c r="M4560" s="148"/>
      <c r="N4560" s="148"/>
      <c r="O4560" s="148"/>
      <c r="P4560" s="148"/>
      <c r="Q4560" s="148"/>
      <c r="R4560" s="148"/>
      <c r="S4560" s="148"/>
      <c r="T4560" s="148"/>
      <c r="U4560" s="148"/>
      <c r="V4560" s="148"/>
      <c r="W4560" s="148"/>
      <c r="X4560" s="139">
        <v>4</v>
      </c>
      <c r="Y4560" s="148">
        <v>1000</v>
      </c>
      <c r="Z4560" s="148"/>
      <c r="AA4560" s="148"/>
      <c r="AB4560" s="148"/>
      <c r="AC4560" s="148"/>
      <c r="AD4560" s="148"/>
      <c r="AE4560" s="148"/>
      <c r="AF4560" s="148"/>
      <c r="AG4560" s="148"/>
      <c r="AH4560" s="148"/>
      <c r="AI4560" s="148"/>
      <c r="AJ4560" s="148"/>
      <c r="AK4560" s="148"/>
      <c r="AL4560" s="139">
        <v>0</v>
      </c>
      <c r="AM4560" s="139">
        <v>0</v>
      </c>
      <c r="AN4560" s="148">
        <f t="shared" si="640"/>
        <v>1000</v>
      </c>
      <c r="AO4560" s="148">
        <f t="shared" si="641"/>
        <v>108</v>
      </c>
      <c r="AP4560" s="148">
        <v>3</v>
      </c>
      <c r="AQ4560" s="140">
        <v>6</v>
      </c>
      <c r="AS4560" s="42">
        <f t="shared" si="642"/>
        <v>7882.2156057541133</v>
      </c>
      <c r="AT4560" s="101">
        <f t="shared" si="643"/>
        <v>0</v>
      </c>
      <c r="AU4560" s="42">
        <f t="shared" si="644"/>
        <v>7882.2156057541133</v>
      </c>
      <c r="AV4560" s="42">
        <f t="shared" si="645"/>
        <v>6613.4936202456729</v>
      </c>
      <c r="AW4560" s="102">
        <f t="shared" si="646"/>
        <v>27686.400000000001</v>
      </c>
      <c r="AX4560" s="43">
        <f t="shared" si="639"/>
        <v>2</v>
      </c>
      <c r="AY4560" s="43" t="str">
        <f t="shared" si="647"/>
        <v>UTTSS</v>
      </c>
    </row>
    <row r="4561" spans="1:51" hidden="1" x14ac:dyDescent="0.2">
      <c r="A4561" s="38">
        <v>4554</v>
      </c>
      <c r="B4561" t="s">
        <v>5806</v>
      </c>
      <c r="C4561" t="s">
        <v>5746</v>
      </c>
      <c r="D4561">
        <v>6200</v>
      </c>
      <c r="E4561" t="s">
        <v>199</v>
      </c>
      <c r="F4561">
        <v>5</v>
      </c>
      <c r="G4561" t="str">
        <f>LOOKUP(F4561,{0,6,45},{"F","L","H"})</f>
        <v>F</v>
      </c>
      <c r="H4561" t="s">
        <v>885</v>
      </c>
      <c r="I4561" s="43" t="str">
        <f>IFERROR(VLOOKUP(#REF!,#REF!,2,FALSE),"No")</f>
        <v>No</v>
      </c>
      <c r="J4561" s="139">
        <v>2</v>
      </c>
      <c r="K4561" s="148">
        <v>460</v>
      </c>
      <c r="L4561" s="148"/>
      <c r="M4561" s="148"/>
      <c r="N4561" s="148"/>
      <c r="O4561" s="148"/>
      <c r="P4561" s="148"/>
      <c r="Q4561" s="148"/>
      <c r="R4561" s="148"/>
      <c r="S4561" s="148"/>
      <c r="T4561" s="148"/>
      <c r="U4561" s="148"/>
      <c r="V4561" s="148"/>
      <c r="W4561" s="148"/>
      <c r="X4561" s="139">
        <v>4</v>
      </c>
      <c r="Y4561" s="148">
        <v>1000</v>
      </c>
      <c r="Z4561" s="149"/>
      <c r="AA4561" s="148"/>
      <c r="AB4561" s="148"/>
      <c r="AC4561" s="148"/>
      <c r="AD4561" s="148"/>
      <c r="AE4561" s="148"/>
      <c r="AF4561" s="148"/>
      <c r="AG4561" s="148"/>
      <c r="AH4561" s="148"/>
      <c r="AI4561" s="148"/>
      <c r="AJ4561" s="148"/>
      <c r="AK4561" s="148"/>
      <c r="AL4561" s="139">
        <v>0</v>
      </c>
      <c r="AM4561" s="139">
        <v>0</v>
      </c>
      <c r="AN4561" s="148">
        <f t="shared" si="640"/>
        <v>1000</v>
      </c>
      <c r="AO4561" s="148">
        <f t="shared" si="641"/>
        <v>460</v>
      </c>
      <c r="AP4561" s="148">
        <v>4</v>
      </c>
      <c r="AQ4561" s="140">
        <v>12</v>
      </c>
      <c r="AS4561" s="42">
        <f t="shared" si="642"/>
        <v>33572.39980228604</v>
      </c>
      <c r="AT4561" s="101">
        <f t="shared" si="643"/>
        <v>0</v>
      </c>
      <c r="AU4561" s="42">
        <f t="shared" si="644"/>
        <v>33572.39980228604</v>
      </c>
      <c r="AV4561" s="42">
        <f t="shared" si="645"/>
        <v>3306.7468101228365</v>
      </c>
      <c r="AW4561" s="102">
        <f t="shared" si="646"/>
        <v>3698.6666666666665</v>
      </c>
      <c r="AX4561" s="43">
        <f t="shared" si="639"/>
        <v>2</v>
      </c>
      <c r="AY4561" s="43" t="str">
        <f t="shared" si="647"/>
        <v>UTTSS</v>
      </c>
    </row>
    <row r="4562" spans="1:51" hidden="1" x14ac:dyDescent="0.2">
      <c r="A4562" s="38">
        <v>4555</v>
      </c>
      <c r="B4562" t="s">
        <v>5806</v>
      </c>
      <c r="C4562" t="s">
        <v>289</v>
      </c>
      <c r="D4562">
        <v>320</v>
      </c>
      <c r="E4562" t="s">
        <v>1239</v>
      </c>
      <c r="F4562">
        <v>0.25</v>
      </c>
      <c r="G4562" t="str">
        <f>LOOKUP(F4562,{0,6,45},{"F","L","H"})</f>
        <v>F</v>
      </c>
      <c r="H4562" t="s">
        <v>1959</v>
      </c>
      <c r="I4562" s="43" t="str">
        <f>IFERROR(VLOOKUP(#REF!,#REF!,2,FALSE),"No")</f>
        <v>No</v>
      </c>
      <c r="J4562" s="139">
        <v>2</v>
      </c>
      <c r="K4562" s="148">
        <v>422</v>
      </c>
      <c r="L4562" s="148"/>
      <c r="M4562" s="148"/>
      <c r="N4562" s="148"/>
      <c r="O4562" s="148"/>
      <c r="P4562" s="148"/>
      <c r="Q4562" s="148"/>
      <c r="R4562" s="148"/>
      <c r="S4562" s="148"/>
      <c r="T4562" s="148"/>
      <c r="U4562" s="148"/>
      <c r="V4562" s="148"/>
      <c r="W4562" s="148"/>
      <c r="X4562" s="139">
        <v>1.25</v>
      </c>
      <c r="Y4562" s="148">
        <v>151</v>
      </c>
      <c r="Z4562" s="149">
        <v>2</v>
      </c>
      <c r="AA4562" s="148">
        <v>805.33</v>
      </c>
      <c r="AB4562" s="148">
        <v>8</v>
      </c>
      <c r="AC4562" s="148">
        <v>43.67</v>
      </c>
      <c r="AD4562" s="148"/>
      <c r="AE4562" s="148"/>
      <c r="AF4562" s="148"/>
      <c r="AG4562" s="148"/>
      <c r="AH4562" s="148"/>
      <c r="AI4562" s="148"/>
      <c r="AJ4562" s="148"/>
      <c r="AK4562" s="148"/>
      <c r="AL4562" s="139">
        <v>0</v>
      </c>
      <c r="AM4562" s="139">
        <v>0</v>
      </c>
      <c r="AN4562" s="148">
        <f t="shared" si="640"/>
        <v>1000</v>
      </c>
      <c r="AO4562" s="148">
        <f t="shared" si="641"/>
        <v>422</v>
      </c>
      <c r="AP4562" s="148">
        <v>7</v>
      </c>
      <c r="AQ4562" s="140">
        <v>29</v>
      </c>
      <c r="AS4562" s="42">
        <f t="shared" si="642"/>
        <v>30799.027644705886</v>
      </c>
      <c r="AT4562" s="101">
        <f t="shared" si="643"/>
        <v>0</v>
      </c>
      <c r="AU4562" s="42">
        <f t="shared" si="644"/>
        <v>30799.027644705886</v>
      </c>
      <c r="AV4562" s="42">
        <f t="shared" si="645"/>
        <v>1185.4589490163462</v>
      </c>
      <c r="AW4562" s="102">
        <f t="shared" si="646"/>
        <v>431</v>
      </c>
      <c r="AX4562" s="43">
        <f t="shared" si="639"/>
        <v>2</v>
      </c>
      <c r="AY4562" s="43" t="str">
        <f t="shared" si="647"/>
        <v>UTGS</v>
      </c>
    </row>
    <row r="4563" spans="1:51" hidden="1" x14ac:dyDescent="0.2">
      <c r="A4563" s="38">
        <v>4556</v>
      </c>
      <c r="B4563" t="s">
        <v>5806</v>
      </c>
      <c r="C4563" t="s">
        <v>5746</v>
      </c>
      <c r="D4563">
        <v>9200</v>
      </c>
      <c r="E4563" t="s">
        <v>212</v>
      </c>
      <c r="F4563">
        <v>5</v>
      </c>
      <c r="G4563" t="str">
        <f>LOOKUP(F4563,{0,6,45},{"F","L","H"})</f>
        <v>F</v>
      </c>
      <c r="H4563" t="s">
        <v>403</v>
      </c>
      <c r="I4563" s="43" t="str">
        <f>IFERROR(VLOOKUP(#REF!,#REF!,2,FALSE),"No")</f>
        <v>No</v>
      </c>
      <c r="J4563" s="139">
        <v>3</v>
      </c>
      <c r="K4563" s="148">
        <v>583</v>
      </c>
      <c r="L4563" s="148"/>
      <c r="M4563" s="148"/>
      <c r="N4563" s="148"/>
      <c r="O4563" s="148"/>
      <c r="P4563" s="148"/>
      <c r="Q4563" s="148"/>
      <c r="R4563" s="148"/>
      <c r="S4563" s="148"/>
      <c r="T4563" s="148"/>
      <c r="U4563" s="148"/>
      <c r="V4563" s="148"/>
      <c r="W4563" s="148"/>
      <c r="X4563" s="139">
        <v>4</v>
      </c>
      <c r="Y4563" s="148">
        <v>125.6</v>
      </c>
      <c r="Z4563" s="149">
        <v>6</v>
      </c>
      <c r="AA4563" s="148">
        <v>874.4</v>
      </c>
      <c r="AB4563" s="148"/>
      <c r="AC4563" s="148"/>
      <c r="AD4563" s="148"/>
      <c r="AE4563" s="148"/>
      <c r="AF4563" s="148"/>
      <c r="AG4563" s="148"/>
      <c r="AH4563" s="148"/>
      <c r="AI4563" s="148"/>
      <c r="AJ4563" s="148"/>
      <c r="AK4563" s="148"/>
      <c r="AL4563" s="139">
        <v>0</v>
      </c>
      <c r="AM4563" s="139">
        <v>0</v>
      </c>
      <c r="AN4563" s="148">
        <f t="shared" si="640"/>
        <v>1000</v>
      </c>
      <c r="AO4563" s="148">
        <f t="shared" si="641"/>
        <v>583</v>
      </c>
      <c r="AP4563" s="148">
        <v>3</v>
      </c>
      <c r="AQ4563" s="140">
        <v>3</v>
      </c>
      <c r="AS4563" s="42">
        <f t="shared" si="642"/>
        <v>42549.367575506003</v>
      </c>
      <c r="AT4563" s="101">
        <f t="shared" si="643"/>
        <v>0</v>
      </c>
      <c r="AU4563" s="42">
        <f t="shared" si="644"/>
        <v>42549.367575506003</v>
      </c>
      <c r="AV4563" s="42">
        <f t="shared" si="645"/>
        <v>19158.333907158012</v>
      </c>
      <c r="AW4563" s="102">
        <f t="shared" si="646"/>
        <v>5118</v>
      </c>
      <c r="AX4563" s="43">
        <f t="shared" si="639"/>
        <v>3</v>
      </c>
      <c r="AY4563" s="43" t="str">
        <f t="shared" si="647"/>
        <v>UTTSS</v>
      </c>
    </row>
    <row r="4564" spans="1:51" hidden="1" x14ac:dyDescent="0.2">
      <c r="A4564" s="38">
        <v>4557</v>
      </c>
      <c r="B4564" t="s">
        <v>5806</v>
      </c>
      <c r="C4564" t="s">
        <v>289</v>
      </c>
      <c r="D4564">
        <v>44350</v>
      </c>
      <c r="E4564" t="s">
        <v>215</v>
      </c>
      <c r="F4564">
        <v>45</v>
      </c>
      <c r="G4564" t="str">
        <f>LOOKUP(F4564,{0,6,45},{"F","L","H"})</f>
        <v>H</v>
      </c>
      <c r="H4564" t="s">
        <v>1355</v>
      </c>
      <c r="I4564" s="43" t="str">
        <f>IFERROR(VLOOKUP(#REF!,#REF!,2,FALSE),"No")</f>
        <v>No</v>
      </c>
      <c r="J4564" s="139">
        <v>3</v>
      </c>
      <c r="K4564" s="148">
        <v>456</v>
      </c>
      <c r="L4564" s="148">
        <v>4</v>
      </c>
      <c r="M4564" s="148">
        <v>3</v>
      </c>
      <c r="N4564" s="148"/>
      <c r="O4564" s="148"/>
      <c r="P4564" s="148"/>
      <c r="Q4564" s="148"/>
      <c r="R4564" s="148"/>
      <c r="S4564" s="148"/>
      <c r="T4564" s="148"/>
      <c r="U4564" s="148"/>
      <c r="V4564" s="148"/>
      <c r="W4564" s="148"/>
      <c r="X4564" s="139">
        <v>4</v>
      </c>
      <c r="Y4564" s="148">
        <v>276.33</v>
      </c>
      <c r="Z4564" s="148">
        <v>6</v>
      </c>
      <c r="AA4564" s="148">
        <v>723.67</v>
      </c>
      <c r="AB4564" s="148"/>
      <c r="AC4564" s="148"/>
      <c r="AD4564" s="148"/>
      <c r="AE4564" s="148"/>
      <c r="AF4564" s="148"/>
      <c r="AG4564" s="148"/>
      <c r="AH4564" s="148"/>
      <c r="AI4564" s="148"/>
      <c r="AJ4564" s="148"/>
      <c r="AK4564" s="148"/>
      <c r="AL4564" s="139">
        <v>0</v>
      </c>
      <c r="AM4564" s="139">
        <v>0</v>
      </c>
      <c r="AN4564" s="148">
        <f t="shared" si="640"/>
        <v>1000</v>
      </c>
      <c r="AO4564" s="148">
        <f t="shared" si="641"/>
        <v>459</v>
      </c>
      <c r="AP4564" s="148">
        <v>3</v>
      </c>
      <c r="AQ4564" s="140">
        <v>4</v>
      </c>
      <c r="AS4564" s="42">
        <f t="shared" si="642"/>
        <v>33510.096324454978</v>
      </c>
      <c r="AT4564" s="101">
        <f t="shared" si="643"/>
        <v>0</v>
      </c>
      <c r="AU4564" s="42">
        <f t="shared" si="644"/>
        <v>33510.096324454978</v>
      </c>
      <c r="AV4564" s="42">
        <f t="shared" si="645"/>
        <v>13601.91155536851</v>
      </c>
      <c r="AW4564" s="102">
        <f t="shared" si="646"/>
        <v>60371.752872868376</v>
      </c>
      <c r="AX4564" s="43">
        <f t="shared" si="639"/>
        <v>3</v>
      </c>
      <c r="AY4564" s="43" t="str">
        <f t="shared" si="647"/>
        <v>UTGS</v>
      </c>
    </row>
    <row r="4565" spans="1:51" hidden="1" x14ac:dyDescent="0.2">
      <c r="A4565" s="38">
        <v>4558</v>
      </c>
      <c r="B4565" t="s">
        <v>5806</v>
      </c>
      <c r="C4565" t="s">
        <v>5746</v>
      </c>
      <c r="D4565">
        <v>21100</v>
      </c>
      <c r="E4565" t="s">
        <v>197</v>
      </c>
      <c r="F4565">
        <v>5</v>
      </c>
      <c r="G4565" t="str">
        <f>LOOKUP(F4565,{0,6,45},{"F","L","H"})</f>
        <v>F</v>
      </c>
      <c r="H4565" t="s">
        <v>1356</v>
      </c>
      <c r="I4565" s="43" t="str">
        <f>IFERROR(VLOOKUP(#REF!,#REF!,2,FALSE),"No")</f>
        <v>No</v>
      </c>
      <c r="J4565" s="139">
        <v>2</v>
      </c>
      <c r="K4565" s="148">
        <v>343</v>
      </c>
      <c r="L4565" s="148"/>
      <c r="M4565" s="148"/>
      <c r="N4565" s="148"/>
      <c r="O4565" s="148"/>
      <c r="P4565" s="148"/>
      <c r="Q4565" s="148"/>
      <c r="R4565" s="148"/>
      <c r="S4565" s="148"/>
      <c r="T4565" s="148"/>
      <c r="U4565" s="148"/>
      <c r="V4565" s="148"/>
      <c r="W4565" s="148"/>
      <c r="X4565" s="139">
        <v>0.75</v>
      </c>
      <c r="Y4565" s="148">
        <v>86</v>
      </c>
      <c r="Z4565" s="149">
        <v>2</v>
      </c>
      <c r="AA4565" s="148">
        <v>861.61</v>
      </c>
      <c r="AB4565" s="149"/>
      <c r="AC4565" s="148"/>
      <c r="AD4565" s="148"/>
      <c r="AE4565" s="148"/>
      <c r="AF4565" s="148"/>
      <c r="AG4565" s="148"/>
      <c r="AH4565" s="148"/>
      <c r="AI4565" s="148"/>
      <c r="AJ4565" s="148"/>
      <c r="AK4565" s="148"/>
      <c r="AL4565" s="139">
        <v>0</v>
      </c>
      <c r="AM4565" s="139">
        <v>0</v>
      </c>
      <c r="AN4565" s="148">
        <f t="shared" si="640"/>
        <v>947.61</v>
      </c>
      <c r="AO4565" s="148">
        <f t="shared" si="641"/>
        <v>343</v>
      </c>
      <c r="AP4565" s="148">
        <v>3</v>
      </c>
      <c r="AQ4565" s="140">
        <v>3</v>
      </c>
      <c r="AS4565" s="42">
        <f t="shared" si="642"/>
        <v>25033.332896052416</v>
      </c>
      <c r="AT4565" s="101">
        <f t="shared" si="643"/>
        <v>0</v>
      </c>
      <c r="AU4565" s="42">
        <f t="shared" si="644"/>
        <v>25033.332896052416</v>
      </c>
      <c r="AV4565" s="42">
        <f t="shared" si="645"/>
        <v>10486.530812295336</v>
      </c>
      <c r="AW4565" s="102">
        <f t="shared" si="646"/>
        <v>18747.149999999998</v>
      </c>
      <c r="AX4565" s="43">
        <f t="shared" si="639"/>
        <v>2</v>
      </c>
      <c r="AY4565" s="43" t="str">
        <f t="shared" si="647"/>
        <v>UTTSS</v>
      </c>
    </row>
    <row r="4566" spans="1:51" hidden="1" x14ac:dyDescent="0.2">
      <c r="A4566" s="38">
        <v>4559</v>
      </c>
      <c r="B4566" t="s">
        <v>5806</v>
      </c>
      <c r="C4566" t="s">
        <v>5746</v>
      </c>
      <c r="D4566">
        <v>6600</v>
      </c>
      <c r="E4566" t="s">
        <v>198</v>
      </c>
      <c r="F4566">
        <v>5</v>
      </c>
      <c r="G4566" t="str">
        <f>LOOKUP(F4566,{0,6,45},{"F","L","H"})</f>
        <v>F</v>
      </c>
      <c r="H4566" t="s">
        <v>907</v>
      </c>
      <c r="I4566" s="43" t="str">
        <f>IFERROR(VLOOKUP(#REF!,#REF!,2,FALSE),"No")</f>
        <v>No</v>
      </c>
      <c r="J4566" s="139">
        <v>2</v>
      </c>
      <c r="K4566" s="148">
        <v>153</v>
      </c>
      <c r="L4566" s="148"/>
      <c r="M4566" s="148"/>
      <c r="N4566" s="148"/>
      <c r="O4566" s="148"/>
      <c r="P4566" s="148"/>
      <c r="Q4566" s="148"/>
      <c r="R4566" s="148"/>
      <c r="S4566" s="148"/>
      <c r="T4566" s="148"/>
      <c r="U4566" s="148"/>
      <c r="V4566" s="148"/>
      <c r="W4566" s="148"/>
      <c r="X4566" s="139">
        <v>4</v>
      </c>
      <c r="Y4566" s="148">
        <v>1000</v>
      </c>
      <c r="Z4566" s="148"/>
      <c r="AA4566" s="148"/>
      <c r="AB4566" s="148"/>
      <c r="AC4566" s="148"/>
      <c r="AD4566" s="148"/>
      <c r="AE4566" s="148"/>
      <c r="AF4566" s="148"/>
      <c r="AG4566" s="148"/>
      <c r="AH4566" s="148"/>
      <c r="AI4566" s="148"/>
      <c r="AJ4566" s="148"/>
      <c r="AK4566" s="148"/>
      <c r="AL4566" s="139">
        <v>0</v>
      </c>
      <c r="AM4566" s="139">
        <v>0</v>
      </c>
      <c r="AN4566" s="148">
        <f t="shared" si="640"/>
        <v>1000</v>
      </c>
      <c r="AO4566" s="148">
        <f t="shared" si="641"/>
        <v>153</v>
      </c>
      <c r="AP4566" s="148">
        <v>3</v>
      </c>
      <c r="AQ4566" s="140">
        <v>5</v>
      </c>
      <c r="AS4566" s="42">
        <f t="shared" si="642"/>
        <v>11166.47210815166</v>
      </c>
      <c r="AT4566" s="101">
        <f t="shared" si="643"/>
        <v>0</v>
      </c>
      <c r="AU4566" s="42">
        <f t="shared" si="644"/>
        <v>11166.47210815166</v>
      </c>
      <c r="AV4566" s="42">
        <f t="shared" si="645"/>
        <v>7936.1923442948073</v>
      </c>
      <c r="AW4566" s="102">
        <f t="shared" si="646"/>
        <v>3698.6666666666665</v>
      </c>
      <c r="AX4566" s="43">
        <f t="shared" si="639"/>
        <v>2</v>
      </c>
      <c r="AY4566" s="43" t="str">
        <f t="shared" si="647"/>
        <v>UTTSS</v>
      </c>
    </row>
    <row r="4567" spans="1:51" hidden="1" x14ac:dyDescent="0.2">
      <c r="A4567" s="38">
        <v>4560</v>
      </c>
      <c r="B4567" t="s">
        <v>362</v>
      </c>
      <c r="C4567" t="s">
        <v>289</v>
      </c>
      <c r="D4567">
        <v>630</v>
      </c>
      <c r="E4567" t="s">
        <v>1934</v>
      </c>
      <c r="F4567">
        <v>0.25</v>
      </c>
      <c r="G4567" t="str">
        <f>LOOKUP(F4567,{0,6,45},{"F","L","H"})</f>
        <v>F</v>
      </c>
      <c r="H4567" t="s">
        <v>2936</v>
      </c>
      <c r="I4567" s="43" t="str">
        <f>IFERROR(VLOOKUP(#REF!,#REF!,2,FALSE),"No")</f>
        <v>No</v>
      </c>
      <c r="J4567" s="139">
        <v>0.75</v>
      </c>
      <c r="K4567" s="148">
        <v>67</v>
      </c>
      <c r="L4567" s="148"/>
      <c r="M4567" s="148"/>
      <c r="N4567" s="148"/>
      <c r="O4567" s="148"/>
      <c r="P4567" s="148"/>
      <c r="Q4567" s="148"/>
      <c r="R4567" s="148"/>
      <c r="S4567" s="148"/>
      <c r="T4567" s="148"/>
      <c r="U4567" s="148"/>
      <c r="V4567" s="148"/>
      <c r="W4567" s="148"/>
      <c r="X4567" s="139">
        <v>2</v>
      </c>
      <c r="Y4567" s="148">
        <v>1000</v>
      </c>
      <c r="Z4567" s="148"/>
      <c r="AA4567" s="148"/>
      <c r="AB4567" s="148"/>
      <c r="AC4567" s="148"/>
      <c r="AD4567" s="148"/>
      <c r="AE4567" s="148"/>
      <c r="AF4567" s="148"/>
      <c r="AG4567" s="148"/>
      <c r="AH4567" s="148"/>
      <c r="AI4567" s="148"/>
      <c r="AJ4567" s="148"/>
      <c r="AK4567" s="148"/>
      <c r="AL4567" s="139">
        <v>0</v>
      </c>
      <c r="AM4567" s="139">
        <v>0</v>
      </c>
      <c r="AN4567" s="148">
        <f t="shared" si="640"/>
        <v>1000</v>
      </c>
      <c r="AO4567" s="148">
        <f t="shared" si="641"/>
        <v>67</v>
      </c>
      <c r="AP4567" s="148">
        <v>18</v>
      </c>
      <c r="AQ4567" s="140">
        <v>29</v>
      </c>
      <c r="AS4567" s="42">
        <f t="shared" si="642"/>
        <v>4313.6930146807927</v>
      </c>
      <c r="AT4567" s="101">
        <f t="shared" si="643"/>
        <v>0</v>
      </c>
      <c r="AU4567" s="42">
        <f t="shared" si="644"/>
        <v>4313.6930146807927</v>
      </c>
      <c r="AV4567" s="42">
        <f t="shared" si="645"/>
        <v>1121.06764556807</v>
      </c>
      <c r="AW4567" s="102">
        <f t="shared" si="646"/>
        <v>1348.3333333333333</v>
      </c>
      <c r="AX4567" s="43">
        <f t="shared" si="639"/>
        <v>0.75</v>
      </c>
      <c r="AY4567" s="43" t="str">
        <f t="shared" si="647"/>
        <v>UTGS</v>
      </c>
    </row>
    <row r="4568" spans="1:51" hidden="1" x14ac:dyDescent="0.2">
      <c r="A4568" s="38">
        <v>4561</v>
      </c>
      <c r="B4568" t="s">
        <v>5806</v>
      </c>
      <c r="C4568" t="s">
        <v>5746</v>
      </c>
      <c r="D4568">
        <v>6600</v>
      </c>
      <c r="E4568" t="s">
        <v>198</v>
      </c>
      <c r="F4568">
        <v>5</v>
      </c>
      <c r="G4568" t="str">
        <f>LOOKUP(F4568,{0,6,45},{"F","L","H"})</f>
        <v>F</v>
      </c>
      <c r="H4568" t="s">
        <v>1358</v>
      </c>
      <c r="I4568" s="43" t="str">
        <f>IFERROR(VLOOKUP(#REF!,#REF!,2,FALSE),"No")</f>
        <v>No</v>
      </c>
      <c r="J4568" s="149">
        <v>2</v>
      </c>
      <c r="K4568" s="148">
        <v>42</v>
      </c>
      <c r="L4568" s="148"/>
      <c r="M4568" s="148"/>
      <c r="N4568" s="148"/>
      <c r="O4568" s="148"/>
      <c r="P4568" s="148"/>
      <c r="Q4568" s="148"/>
      <c r="R4568" s="148"/>
      <c r="S4568" s="148"/>
      <c r="T4568" s="148"/>
      <c r="U4568" s="148"/>
      <c r="V4568" s="148"/>
      <c r="W4568" s="148"/>
      <c r="X4568" s="139">
        <v>2</v>
      </c>
      <c r="Y4568" s="148">
        <v>764</v>
      </c>
      <c r="Z4568" s="148">
        <v>4</v>
      </c>
      <c r="AA4568" s="148">
        <v>236</v>
      </c>
      <c r="AB4568" s="148"/>
      <c r="AC4568" s="148"/>
      <c r="AD4568" s="148"/>
      <c r="AE4568" s="148"/>
      <c r="AF4568" s="148"/>
      <c r="AG4568" s="148"/>
      <c r="AH4568" s="148"/>
      <c r="AI4568" s="148"/>
      <c r="AJ4568" s="148"/>
      <c r="AK4568" s="148"/>
      <c r="AL4568" s="139">
        <v>0</v>
      </c>
      <c r="AM4568" s="139">
        <v>0</v>
      </c>
      <c r="AN4568" s="148">
        <f t="shared" si="640"/>
        <v>1000</v>
      </c>
      <c r="AO4568" s="148">
        <f t="shared" si="641"/>
        <v>42</v>
      </c>
      <c r="AP4568" s="148">
        <v>2</v>
      </c>
      <c r="AQ4568" s="140">
        <v>3</v>
      </c>
      <c r="AS4568" s="42">
        <f t="shared" si="642"/>
        <v>3065.3060689043773</v>
      </c>
      <c r="AT4568" s="101">
        <f t="shared" si="643"/>
        <v>0</v>
      </c>
      <c r="AU4568" s="42">
        <f t="shared" si="644"/>
        <v>3065.3060689043773</v>
      </c>
      <c r="AV4568" s="42">
        <f t="shared" si="645"/>
        <v>11401.027240491343</v>
      </c>
      <c r="AW4568" s="102">
        <f t="shared" si="646"/>
        <v>3698.6666666666665</v>
      </c>
      <c r="AX4568" s="43">
        <f t="shared" si="639"/>
        <v>2</v>
      </c>
      <c r="AY4568" s="43" t="str">
        <f t="shared" si="647"/>
        <v>UTTSS</v>
      </c>
    </row>
    <row r="4569" spans="1:51" hidden="1" x14ac:dyDescent="0.2">
      <c r="A4569" s="38">
        <v>4562</v>
      </c>
      <c r="B4569" t="s">
        <v>5807</v>
      </c>
      <c r="C4569" t="s">
        <v>293</v>
      </c>
      <c r="D4569">
        <v>28214</v>
      </c>
      <c r="E4569" t="s">
        <v>290</v>
      </c>
      <c r="F4569">
        <v>45</v>
      </c>
      <c r="G4569" t="str">
        <f>LOOKUP(F4569,{0,6,45},{"F","L","H"})</f>
        <v>H</v>
      </c>
      <c r="H4569" t="s">
        <v>720</v>
      </c>
      <c r="I4569" s="43" t="str">
        <f>IFERROR(VLOOKUP(#REF!,#REF!,2,FALSE),"No")</f>
        <v>No</v>
      </c>
      <c r="J4569" s="139">
        <v>2</v>
      </c>
      <c r="K4569" s="148">
        <v>96</v>
      </c>
      <c r="L4569" s="148"/>
      <c r="M4569" s="148"/>
      <c r="N4569" s="148"/>
      <c r="O4569" s="148"/>
      <c r="P4569" s="148"/>
      <c r="Q4569" s="148"/>
      <c r="R4569" s="148"/>
      <c r="S4569" s="148"/>
      <c r="T4569" s="148"/>
      <c r="U4569" s="148"/>
      <c r="V4569" s="148"/>
      <c r="W4569" s="148"/>
      <c r="X4569" s="139">
        <v>2</v>
      </c>
      <c r="Y4569" s="148">
        <v>19</v>
      </c>
      <c r="Z4569" s="148">
        <v>3</v>
      </c>
      <c r="AA4569" s="148">
        <v>738</v>
      </c>
      <c r="AB4569" s="148">
        <v>6</v>
      </c>
      <c r="AC4569" s="148">
        <v>243</v>
      </c>
      <c r="AD4569" s="148"/>
      <c r="AE4569" s="148"/>
      <c r="AF4569" s="148"/>
      <c r="AG4569" s="148"/>
      <c r="AH4569" s="148"/>
      <c r="AI4569" s="148"/>
      <c r="AJ4569" s="148"/>
      <c r="AK4569" s="148"/>
      <c r="AL4569" s="139">
        <v>0</v>
      </c>
      <c r="AM4569" s="139">
        <v>0</v>
      </c>
      <c r="AN4569" s="148">
        <f t="shared" si="640"/>
        <v>1000</v>
      </c>
      <c r="AO4569" s="148">
        <f t="shared" si="641"/>
        <v>96</v>
      </c>
      <c r="AP4569" s="148">
        <v>3</v>
      </c>
      <c r="AQ4569" s="140">
        <v>18</v>
      </c>
      <c r="AS4569" s="42">
        <f t="shared" si="642"/>
        <v>7006.413871781434</v>
      </c>
      <c r="AT4569" s="101">
        <f t="shared" si="643"/>
        <v>0</v>
      </c>
      <c r="AU4569" s="42">
        <f t="shared" si="644"/>
        <v>7006.413871781434</v>
      </c>
      <c r="AV4569" s="42">
        <f t="shared" si="645"/>
        <v>1657.804540081891</v>
      </c>
      <c r="AW4569" s="102">
        <f t="shared" si="646"/>
        <v>52825.283763759828</v>
      </c>
      <c r="AX4569" s="43">
        <f t="shared" si="639"/>
        <v>2</v>
      </c>
      <c r="AY4569" s="43" t="str">
        <f t="shared" si="647"/>
        <v>UTISFS</v>
      </c>
    </row>
    <row r="4570" spans="1:51" hidden="1" x14ac:dyDescent="0.2">
      <c r="A4570" s="38">
        <v>4563</v>
      </c>
      <c r="B4570" t="s">
        <v>5806</v>
      </c>
      <c r="C4570" t="s">
        <v>5746</v>
      </c>
      <c r="D4570">
        <v>14500</v>
      </c>
      <c r="E4570" t="s">
        <v>215</v>
      </c>
      <c r="F4570">
        <v>5</v>
      </c>
      <c r="G4570" t="str">
        <f>LOOKUP(F4570,{0,6,45},{"F","L","H"})</f>
        <v>F</v>
      </c>
      <c r="H4570" t="s">
        <v>1359</v>
      </c>
      <c r="I4570" s="43" t="str">
        <f>IFERROR(VLOOKUP(#REF!,#REF!,2,FALSE),"No")</f>
        <v>No</v>
      </c>
      <c r="J4570" s="139">
        <v>2</v>
      </c>
      <c r="K4570" s="148">
        <v>198</v>
      </c>
      <c r="L4570" s="148"/>
      <c r="M4570" s="148"/>
      <c r="N4570" s="148"/>
      <c r="O4570" s="148"/>
      <c r="P4570" s="148"/>
      <c r="Q4570" s="148"/>
      <c r="R4570" s="148"/>
      <c r="S4570" s="148"/>
      <c r="T4570" s="148"/>
      <c r="U4570" s="148"/>
      <c r="V4570" s="148"/>
      <c r="W4570" s="148"/>
      <c r="X4570" s="139">
        <v>2</v>
      </c>
      <c r="Y4570" s="148">
        <v>532.25</v>
      </c>
      <c r="Z4570" s="148">
        <v>4</v>
      </c>
      <c r="AA4570" s="148">
        <v>418.5</v>
      </c>
      <c r="AB4570" s="148">
        <v>16</v>
      </c>
      <c r="AC4570" s="148">
        <v>49.25</v>
      </c>
      <c r="AD4570" s="148"/>
      <c r="AE4570" s="148"/>
      <c r="AF4570" s="148"/>
      <c r="AG4570" s="148"/>
      <c r="AH4570" s="148"/>
      <c r="AI4570" s="148"/>
      <c r="AJ4570" s="148"/>
      <c r="AK4570" s="148"/>
      <c r="AL4570" s="139">
        <v>0</v>
      </c>
      <c r="AM4570" s="139">
        <v>0</v>
      </c>
      <c r="AN4570" s="148">
        <f t="shared" si="640"/>
        <v>1000</v>
      </c>
      <c r="AO4570" s="148">
        <f t="shared" si="641"/>
        <v>198</v>
      </c>
      <c r="AP4570" s="148">
        <v>12</v>
      </c>
      <c r="AQ4570" s="140">
        <v>47</v>
      </c>
      <c r="AS4570" s="42">
        <f t="shared" si="642"/>
        <v>14450.728610549208</v>
      </c>
      <c r="AT4570" s="101">
        <f t="shared" si="643"/>
        <v>0</v>
      </c>
      <c r="AU4570" s="42">
        <f t="shared" si="644"/>
        <v>14450.728610549208</v>
      </c>
      <c r="AV4570" s="42">
        <f t="shared" si="645"/>
        <v>797.83727066966037</v>
      </c>
      <c r="AW4570" s="102">
        <f t="shared" si="646"/>
        <v>10791.333333333334</v>
      </c>
      <c r="AX4570" s="43">
        <f t="shared" si="639"/>
        <v>2</v>
      </c>
      <c r="AY4570" s="43" t="str">
        <f t="shared" si="647"/>
        <v>UTTSS</v>
      </c>
    </row>
    <row r="4571" spans="1:51" hidden="1" x14ac:dyDescent="0.2">
      <c r="A4571" s="38">
        <v>4564</v>
      </c>
      <c r="B4571" t="s">
        <v>5806</v>
      </c>
      <c r="C4571" t="s">
        <v>289</v>
      </c>
      <c r="D4571">
        <v>21100</v>
      </c>
      <c r="E4571" t="s">
        <v>220</v>
      </c>
      <c r="F4571">
        <v>5</v>
      </c>
      <c r="G4571" t="str">
        <f>LOOKUP(F4571,{0,6,45},{"F","L","H"})</f>
        <v>F</v>
      </c>
      <c r="H4571" t="s">
        <v>1361</v>
      </c>
      <c r="I4571" s="43" t="str">
        <f>IFERROR(VLOOKUP(#REF!,#REF!,2,FALSE),"No")</f>
        <v>No</v>
      </c>
      <c r="J4571" s="149">
        <v>2</v>
      </c>
      <c r="K4571" s="148">
        <v>256</v>
      </c>
      <c r="L4571" s="148"/>
      <c r="M4571" s="148"/>
      <c r="N4571" s="148"/>
      <c r="O4571" s="148"/>
      <c r="P4571" s="148"/>
      <c r="Q4571" s="148"/>
      <c r="R4571" s="148"/>
      <c r="S4571" s="148"/>
      <c r="T4571" s="148"/>
      <c r="U4571" s="148"/>
      <c r="V4571" s="148"/>
      <c r="W4571" s="148"/>
      <c r="X4571" s="139">
        <v>4</v>
      </c>
      <c r="Y4571" s="148">
        <v>1000</v>
      </c>
      <c r="Z4571" s="149"/>
      <c r="AA4571" s="148"/>
      <c r="AB4571" s="148"/>
      <c r="AC4571" s="148"/>
      <c r="AD4571" s="148"/>
      <c r="AE4571" s="148"/>
      <c r="AF4571" s="148"/>
      <c r="AG4571" s="148"/>
      <c r="AH4571" s="148"/>
      <c r="AI4571" s="148"/>
      <c r="AJ4571" s="148"/>
      <c r="AK4571" s="148"/>
      <c r="AL4571" s="139">
        <v>0</v>
      </c>
      <c r="AM4571" s="139">
        <v>0</v>
      </c>
      <c r="AN4571" s="148">
        <f t="shared" si="640"/>
        <v>1000</v>
      </c>
      <c r="AO4571" s="148">
        <f t="shared" si="641"/>
        <v>256</v>
      </c>
      <c r="AP4571" s="148">
        <v>6</v>
      </c>
      <c r="AQ4571" s="140">
        <v>25</v>
      </c>
      <c r="AS4571" s="42">
        <f t="shared" si="642"/>
        <v>18683.770324750491</v>
      </c>
      <c r="AT4571" s="101">
        <f t="shared" si="643"/>
        <v>0</v>
      </c>
      <c r="AU4571" s="42">
        <f t="shared" si="644"/>
        <v>18683.770324750491</v>
      </c>
      <c r="AV4571" s="42">
        <f t="shared" si="645"/>
        <v>1587.2384688589614</v>
      </c>
      <c r="AW4571" s="102">
        <f t="shared" si="646"/>
        <v>18747.149999999998</v>
      </c>
      <c r="AX4571" s="43">
        <f t="shared" si="639"/>
        <v>2</v>
      </c>
      <c r="AY4571" s="43" t="str">
        <f t="shared" si="647"/>
        <v>UTGS</v>
      </c>
    </row>
    <row r="4572" spans="1:51" hidden="1" x14ac:dyDescent="0.2">
      <c r="A4572" s="38">
        <v>4565</v>
      </c>
      <c r="B4572" t="s">
        <v>5806</v>
      </c>
      <c r="C4572" t="s">
        <v>289</v>
      </c>
      <c r="D4572">
        <v>64512</v>
      </c>
      <c r="E4572" t="s">
        <v>205</v>
      </c>
      <c r="F4572">
        <v>45</v>
      </c>
      <c r="G4572" t="str">
        <f>LOOKUP(F4572,{0,6,45},{"F","L","H"})</f>
        <v>H</v>
      </c>
      <c r="H4572" t="s">
        <v>1362</v>
      </c>
      <c r="I4572" s="43" t="str">
        <f>IFERROR(VLOOKUP(#REF!,#REF!,2,FALSE),"No")</f>
        <v>No</v>
      </c>
      <c r="J4572" s="139">
        <v>1.25</v>
      </c>
      <c r="K4572" s="148">
        <v>303</v>
      </c>
      <c r="L4572" s="148"/>
      <c r="M4572" s="148"/>
      <c r="N4572" s="148"/>
      <c r="O4572" s="148"/>
      <c r="P4572" s="148"/>
      <c r="Q4572" s="148"/>
      <c r="R4572" s="148"/>
      <c r="S4572" s="148"/>
      <c r="T4572" s="148"/>
      <c r="U4572" s="148"/>
      <c r="V4572" s="148"/>
      <c r="W4572" s="148"/>
      <c r="X4572" s="139">
        <v>4</v>
      </c>
      <c r="Y4572" s="148">
        <v>920.25</v>
      </c>
      <c r="Z4572" s="148">
        <v>6</v>
      </c>
      <c r="AA4572" s="148">
        <v>79.75</v>
      </c>
      <c r="AB4572" s="148"/>
      <c r="AC4572" s="148"/>
      <c r="AD4572" s="148"/>
      <c r="AE4572" s="148"/>
      <c r="AF4572" s="148"/>
      <c r="AG4572" s="148"/>
      <c r="AH4572" s="148"/>
      <c r="AI4572" s="148"/>
      <c r="AJ4572" s="148"/>
      <c r="AK4572" s="148"/>
      <c r="AL4572" s="139">
        <v>0</v>
      </c>
      <c r="AM4572" s="139">
        <v>0</v>
      </c>
      <c r="AN4572" s="148">
        <f t="shared" si="640"/>
        <v>1000</v>
      </c>
      <c r="AO4572" s="148">
        <f t="shared" si="641"/>
        <v>303</v>
      </c>
      <c r="AP4572" s="148">
        <v>2</v>
      </c>
      <c r="AQ4572" s="140">
        <v>3</v>
      </c>
      <c r="AS4572" s="42">
        <f t="shared" si="642"/>
        <v>22577.58378281015</v>
      </c>
      <c r="AT4572" s="101">
        <f t="shared" si="643"/>
        <v>0</v>
      </c>
      <c r="AU4572" s="42">
        <f t="shared" si="644"/>
        <v>22577.58378281015</v>
      </c>
      <c r="AV4572" s="42">
        <f t="shared" si="645"/>
        <v>13767.958073824679</v>
      </c>
      <c r="AW4572" s="102">
        <f t="shared" si="646"/>
        <v>113197.0366366282</v>
      </c>
      <c r="AX4572" s="43">
        <f t="shared" si="639"/>
        <v>1.25</v>
      </c>
      <c r="AY4572" s="43" t="str">
        <f t="shared" si="647"/>
        <v>UTGS</v>
      </c>
    </row>
    <row r="4573" spans="1:51" hidden="1" x14ac:dyDescent="0.2">
      <c r="A4573" s="38">
        <v>4566</v>
      </c>
      <c r="B4573" t="s">
        <v>5806</v>
      </c>
      <c r="C4573" t="s">
        <v>5746</v>
      </c>
      <c r="D4573">
        <v>2225</v>
      </c>
      <c r="E4573" t="s">
        <v>196</v>
      </c>
      <c r="F4573">
        <v>2</v>
      </c>
      <c r="G4573" t="str">
        <f>LOOKUP(F4573,{0,6,45},{"F","L","H"})</f>
        <v>F</v>
      </c>
      <c r="H4573" t="s">
        <v>2952</v>
      </c>
      <c r="I4573" s="43" t="str">
        <f>IFERROR(VLOOKUP(#REF!,#REF!,2,FALSE),"No")</f>
        <v>No</v>
      </c>
      <c r="J4573" s="139">
        <v>1.25</v>
      </c>
      <c r="K4573" s="148">
        <v>15</v>
      </c>
      <c r="L4573" s="148">
        <v>2</v>
      </c>
      <c r="M4573" s="148">
        <v>62</v>
      </c>
      <c r="N4573" s="148"/>
      <c r="O4573" s="148"/>
      <c r="P4573" s="148"/>
      <c r="Q4573" s="148"/>
      <c r="R4573" s="148"/>
      <c r="S4573" s="148"/>
      <c r="T4573" s="148"/>
      <c r="U4573" s="148"/>
      <c r="V4573" s="148"/>
      <c r="W4573" s="148"/>
      <c r="X4573" s="139">
        <v>2</v>
      </c>
      <c r="Y4573" s="148">
        <v>424</v>
      </c>
      <c r="Z4573" s="148">
        <v>8</v>
      </c>
      <c r="AA4573" s="148">
        <v>576</v>
      </c>
      <c r="AB4573" s="148"/>
      <c r="AC4573" s="148"/>
      <c r="AD4573" s="148"/>
      <c r="AE4573" s="148"/>
      <c r="AF4573" s="148"/>
      <c r="AG4573" s="148"/>
      <c r="AH4573" s="148"/>
      <c r="AI4573" s="148"/>
      <c r="AJ4573" s="148"/>
      <c r="AK4573" s="148"/>
      <c r="AL4573" s="139">
        <v>0</v>
      </c>
      <c r="AM4573" s="139">
        <v>0</v>
      </c>
      <c r="AN4573" s="148">
        <f t="shared" si="640"/>
        <v>1000</v>
      </c>
      <c r="AO4573" s="148">
        <f t="shared" si="641"/>
        <v>77</v>
      </c>
      <c r="AP4573" s="148">
        <v>7</v>
      </c>
      <c r="AQ4573" s="140">
        <v>64</v>
      </c>
      <c r="AS4573" s="42">
        <f t="shared" si="642"/>
        <v>5642.6777929913587</v>
      </c>
      <c r="AT4573" s="101">
        <f t="shared" si="643"/>
        <v>0</v>
      </c>
      <c r="AU4573" s="42">
        <f t="shared" si="644"/>
        <v>5642.6777929913587</v>
      </c>
      <c r="AV4573" s="42">
        <f t="shared" si="645"/>
        <v>871.04377689803187</v>
      </c>
      <c r="AW4573" s="102">
        <f t="shared" si="646"/>
        <v>2428.75</v>
      </c>
      <c r="AX4573" s="43">
        <f t="shared" si="639"/>
        <v>1.25</v>
      </c>
      <c r="AY4573" s="43" t="str">
        <f t="shared" si="647"/>
        <v>UTTSS</v>
      </c>
    </row>
    <row r="4574" spans="1:51" hidden="1" x14ac:dyDescent="0.2">
      <c r="A4574" s="38">
        <v>4567</v>
      </c>
      <c r="B4574" t="s">
        <v>5806</v>
      </c>
      <c r="C4574" t="s">
        <v>292</v>
      </c>
      <c r="D4574">
        <v>1847</v>
      </c>
      <c r="E4574" t="s">
        <v>204</v>
      </c>
      <c r="F4574">
        <v>2</v>
      </c>
      <c r="G4574" t="str">
        <f>LOOKUP(F4574,{0,6,45},{"F","L","H"})</f>
        <v>F</v>
      </c>
      <c r="H4574" t="s">
        <v>467</v>
      </c>
      <c r="I4574" s="43" t="str">
        <f>IFERROR(VLOOKUP(#REF!,#REF!,2,FALSE),"No")</f>
        <v>No</v>
      </c>
      <c r="J4574" s="139">
        <v>1.25</v>
      </c>
      <c r="K4574" s="148">
        <v>426</v>
      </c>
      <c r="L4574" s="148"/>
      <c r="M4574" s="148"/>
      <c r="N4574" s="148"/>
      <c r="O4574" s="148"/>
      <c r="P4574" s="148"/>
      <c r="Q4574" s="148"/>
      <c r="R4574" s="148"/>
      <c r="S4574" s="148"/>
      <c r="T4574" s="148"/>
      <c r="U4574" s="148"/>
      <c r="V4574" s="148"/>
      <c r="W4574" s="148"/>
      <c r="X4574" s="139">
        <v>4</v>
      </c>
      <c r="Y4574" s="148">
        <v>1000</v>
      </c>
      <c r="Z4574" s="148"/>
      <c r="AA4574" s="148"/>
      <c r="AB4574" s="148"/>
      <c r="AC4574" s="148"/>
      <c r="AD4574" s="148"/>
      <c r="AE4574" s="148"/>
      <c r="AF4574" s="148"/>
      <c r="AG4574" s="148"/>
      <c r="AH4574" s="148"/>
      <c r="AI4574" s="148"/>
      <c r="AJ4574" s="148"/>
      <c r="AK4574" s="148"/>
      <c r="AL4574" s="139">
        <v>0</v>
      </c>
      <c r="AM4574" s="139">
        <v>0</v>
      </c>
      <c r="AN4574" s="148">
        <f t="shared" si="640"/>
        <v>1000</v>
      </c>
      <c r="AO4574" s="148">
        <f t="shared" si="641"/>
        <v>426</v>
      </c>
      <c r="AP4574" s="148">
        <v>6</v>
      </c>
      <c r="AQ4574" s="140">
        <v>13</v>
      </c>
      <c r="AS4574" s="42">
        <f t="shared" si="642"/>
        <v>31742.741556030112</v>
      </c>
      <c r="AT4574" s="101">
        <f t="shared" si="643"/>
        <v>0</v>
      </c>
      <c r="AU4574" s="42">
        <f t="shared" si="644"/>
        <v>31742.741556030112</v>
      </c>
      <c r="AV4574" s="42">
        <f t="shared" si="645"/>
        <v>3052.381670882618</v>
      </c>
      <c r="AW4574" s="102">
        <f t="shared" si="646"/>
        <v>2169</v>
      </c>
      <c r="AX4574" s="43">
        <f t="shared" si="639"/>
        <v>1.25</v>
      </c>
      <c r="AY4574" s="43" t="str">
        <f t="shared" si="647"/>
        <v>UTFS</v>
      </c>
    </row>
    <row r="4575" spans="1:51" hidden="1" x14ac:dyDescent="0.2">
      <c r="A4575" s="38">
        <v>4568</v>
      </c>
      <c r="B4575" t="s">
        <v>362</v>
      </c>
      <c r="C4575" t="s">
        <v>289</v>
      </c>
      <c r="D4575">
        <v>550</v>
      </c>
      <c r="E4575" t="s">
        <v>1239</v>
      </c>
      <c r="F4575">
        <v>2</v>
      </c>
      <c r="G4575" t="str">
        <f>LOOKUP(F4575,{0,6,45},{"F","L","H"})</f>
        <v>F</v>
      </c>
      <c r="H4575" t="s">
        <v>2956</v>
      </c>
      <c r="I4575" s="43" t="str">
        <f>IFERROR(VLOOKUP(#REF!,#REF!,2,FALSE),"No")</f>
        <v>No</v>
      </c>
      <c r="J4575" s="139">
        <v>0.75</v>
      </c>
      <c r="K4575" s="148">
        <v>17</v>
      </c>
      <c r="L4575" s="148"/>
      <c r="M4575" s="148"/>
      <c r="N4575" s="148"/>
      <c r="O4575" s="148"/>
      <c r="P4575" s="148"/>
      <c r="Q4575" s="148"/>
      <c r="R4575" s="148"/>
      <c r="S4575" s="148"/>
      <c r="T4575" s="148"/>
      <c r="U4575" s="148"/>
      <c r="V4575" s="148"/>
      <c r="W4575" s="148"/>
      <c r="X4575" s="139">
        <v>2</v>
      </c>
      <c r="Y4575" s="148">
        <v>1000</v>
      </c>
      <c r="Z4575" s="149"/>
      <c r="AA4575" s="148"/>
      <c r="AB4575" s="148"/>
      <c r="AC4575" s="148"/>
      <c r="AD4575" s="148"/>
      <c r="AE4575" s="148"/>
      <c r="AF4575" s="148"/>
      <c r="AG4575" s="148"/>
      <c r="AH4575" s="148"/>
      <c r="AI4575" s="148"/>
      <c r="AJ4575" s="148"/>
      <c r="AK4575" s="148"/>
      <c r="AL4575" s="139">
        <v>0</v>
      </c>
      <c r="AM4575" s="139">
        <v>0</v>
      </c>
      <c r="AN4575" s="148">
        <f t="shared" si="640"/>
        <v>1000</v>
      </c>
      <c r="AO4575" s="148">
        <f t="shared" si="641"/>
        <v>17</v>
      </c>
      <c r="AP4575" s="148">
        <v>11</v>
      </c>
      <c r="AQ4575" s="140">
        <v>82</v>
      </c>
      <c r="AS4575" s="42">
        <f t="shared" si="642"/>
        <v>1094.5191231279623</v>
      </c>
      <c r="AT4575" s="101">
        <f t="shared" si="643"/>
        <v>0</v>
      </c>
      <c r="AU4575" s="42">
        <f t="shared" si="644"/>
        <v>1094.5191231279623</v>
      </c>
      <c r="AV4575" s="42">
        <f t="shared" si="645"/>
        <v>396.47514294480527</v>
      </c>
      <c r="AW4575" s="102">
        <f t="shared" si="646"/>
        <v>585.0096169344007</v>
      </c>
      <c r="AX4575" s="43">
        <f t="shared" si="639"/>
        <v>0.75</v>
      </c>
      <c r="AY4575" s="43" t="str">
        <f t="shared" si="647"/>
        <v>UTGS</v>
      </c>
    </row>
    <row r="4576" spans="1:51" hidden="1" x14ac:dyDescent="0.2">
      <c r="A4576" s="38">
        <v>4569</v>
      </c>
      <c r="B4576" t="s">
        <v>5806</v>
      </c>
      <c r="C4576" t="s">
        <v>289</v>
      </c>
      <c r="D4576">
        <v>21100</v>
      </c>
      <c r="E4576" t="s">
        <v>197</v>
      </c>
      <c r="F4576">
        <v>5</v>
      </c>
      <c r="G4576" t="str">
        <f>LOOKUP(F4576,{0,6,45},{"F","L","H"})</f>
        <v>F</v>
      </c>
      <c r="H4576" t="s">
        <v>1365</v>
      </c>
      <c r="I4576" s="43" t="str">
        <f>IFERROR(VLOOKUP(#REF!,#REF!,2,FALSE),"No")</f>
        <v>No</v>
      </c>
      <c r="J4576" s="139">
        <v>2</v>
      </c>
      <c r="K4576" s="148">
        <v>115</v>
      </c>
      <c r="L4576" s="148"/>
      <c r="M4576" s="148"/>
      <c r="N4576" s="148"/>
      <c r="O4576" s="148"/>
      <c r="P4576" s="148"/>
      <c r="Q4576" s="148"/>
      <c r="R4576" s="148"/>
      <c r="S4576" s="148"/>
      <c r="T4576" s="148"/>
      <c r="U4576" s="148"/>
      <c r="V4576" s="148"/>
      <c r="W4576" s="148"/>
      <c r="X4576" s="139">
        <v>2</v>
      </c>
      <c r="Y4576" s="148">
        <v>502</v>
      </c>
      <c r="Z4576" s="149">
        <v>4</v>
      </c>
      <c r="AA4576" s="148">
        <v>498</v>
      </c>
      <c r="AB4576" s="148"/>
      <c r="AC4576" s="148"/>
      <c r="AD4576" s="148"/>
      <c r="AE4576" s="148"/>
      <c r="AF4576" s="148"/>
      <c r="AG4576" s="148"/>
      <c r="AH4576" s="148"/>
      <c r="AI4576" s="148"/>
      <c r="AJ4576" s="148"/>
      <c r="AK4576" s="148"/>
      <c r="AL4576" s="139">
        <v>0</v>
      </c>
      <c r="AM4576" s="139">
        <v>0</v>
      </c>
      <c r="AN4576" s="148">
        <f t="shared" si="640"/>
        <v>1000</v>
      </c>
      <c r="AO4576" s="148">
        <f t="shared" si="641"/>
        <v>115</v>
      </c>
      <c r="AP4576" s="148">
        <v>4</v>
      </c>
      <c r="AQ4576" s="140">
        <v>15</v>
      </c>
      <c r="AS4576" s="42">
        <f t="shared" si="642"/>
        <v>8393.0999505715099</v>
      </c>
      <c r="AT4576" s="101">
        <f t="shared" si="643"/>
        <v>0</v>
      </c>
      <c r="AU4576" s="42">
        <f t="shared" si="644"/>
        <v>8393.0999505715099</v>
      </c>
      <c r="AV4576" s="42">
        <f t="shared" si="645"/>
        <v>2405.4414480982687</v>
      </c>
      <c r="AW4576" s="102">
        <f t="shared" si="646"/>
        <v>18747.149999999998</v>
      </c>
      <c r="AX4576" s="43">
        <f t="shared" si="639"/>
        <v>2</v>
      </c>
      <c r="AY4576" s="43" t="str">
        <f t="shared" si="647"/>
        <v>UTGS</v>
      </c>
    </row>
    <row r="4577" spans="1:51" hidden="1" x14ac:dyDescent="0.2">
      <c r="A4577" s="38">
        <v>4570</v>
      </c>
      <c r="B4577" t="s">
        <v>5806</v>
      </c>
      <c r="C4577" t="s">
        <v>5746</v>
      </c>
      <c r="D4577">
        <v>5118</v>
      </c>
      <c r="E4577" t="s">
        <v>209</v>
      </c>
      <c r="F4577">
        <v>1</v>
      </c>
      <c r="G4577" t="str">
        <f>LOOKUP(F4577,{0,6,45},{"F","L","H"})</f>
        <v>F</v>
      </c>
      <c r="H4577" t="s">
        <v>341</v>
      </c>
      <c r="I4577" s="43" t="str">
        <f>IFERROR(VLOOKUP(#REF!,#REF!,2,FALSE),"No")</f>
        <v>No</v>
      </c>
      <c r="J4577" s="139">
        <v>2</v>
      </c>
      <c r="K4577" s="148">
        <v>489</v>
      </c>
      <c r="L4577" s="148"/>
      <c r="M4577" s="148"/>
      <c r="N4577" s="148"/>
      <c r="O4577" s="148"/>
      <c r="P4577" s="148"/>
      <c r="Q4577" s="148"/>
      <c r="R4577" s="148"/>
      <c r="S4577" s="148"/>
      <c r="T4577" s="148"/>
      <c r="U4577" s="148"/>
      <c r="V4577" s="148"/>
      <c r="W4577" s="148"/>
      <c r="X4577" s="139">
        <v>2</v>
      </c>
      <c r="Y4577" s="148">
        <v>1000</v>
      </c>
      <c r="Z4577" s="148"/>
      <c r="AA4577" s="148"/>
      <c r="AB4577" s="148"/>
      <c r="AC4577" s="148"/>
      <c r="AD4577" s="148"/>
      <c r="AE4577" s="148"/>
      <c r="AF4577" s="148"/>
      <c r="AG4577" s="148"/>
      <c r="AH4577" s="148"/>
      <c r="AI4577" s="148"/>
      <c r="AJ4577" s="148"/>
      <c r="AK4577" s="148"/>
      <c r="AL4577" s="139">
        <v>0</v>
      </c>
      <c r="AM4577" s="139">
        <v>0</v>
      </c>
      <c r="AN4577" s="148">
        <f t="shared" si="640"/>
        <v>1000</v>
      </c>
      <c r="AO4577" s="148">
        <f t="shared" si="641"/>
        <v>489</v>
      </c>
      <c r="AP4577" s="148">
        <v>9</v>
      </c>
      <c r="AQ4577" s="140">
        <v>30</v>
      </c>
      <c r="AS4577" s="42">
        <f t="shared" si="642"/>
        <v>35688.920659386677</v>
      </c>
      <c r="AT4577" s="101">
        <f t="shared" si="643"/>
        <v>0</v>
      </c>
      <c r="AU4577" s="42">
        <f t="shared" si="644"/>
        <v>35688.920659386677</v>
      </c>
      <c r="AV4577" s="42">
        <f t="shared" si="645"/>
        <v>1083.6987240491344</v>
      </c>
      <c r="AW4577" s="102">
        <f t="shared" si="646"/>
        <v>3698.6666666666665</v>
      </c>
      <c r="AX4577" s="43">
        <f t="shared" si="639"/>
        <v>2</v>
      </c>
      <c r="AY4577" s="43" t="str">
        <f t="shared" si="647"/>
        <v>UTTSS</v>
      </c>
    </row>
    <row r="4578" spans="1:51" hidden="1" x14ac:dyDescent="0.2">
      <c r="A4578" s="38">
        <v>4571</v>
      </c>
      <c r="B4578" t="s">
        <v>5806</v>
      </c>
      <c r="C4578" t="s">
        <v>5746</v>
      </c>
      <c r="D4578">
        <v>16720</v>
      </c>
      <c r="E4578" t="s">
        <v>205</v>
      </c>
      <c r="F4578">
        <v>1</v>
      </c>
      <c r="G4578" t="str">
        <f>LOOKUP(F4578,{0,6,45},{"F","L","H"})</f>
        <v>F</v>
      </c>
      <c r="H4578" t="s">
        <v>1080</v>
      </c>
      <c r="I4578" s="43" t="str">
        <f>IFERROR(VLOOKUP(#REF!,#REF!,2,FALSE),"No")</f>
        <v>No</v>
      </c>
      <c r="J4578" s="139">
        <v>2</v>
      </c>
      <c r="K4578" s="148">
        <v>648</v>
      </c>
      <c r="L4578" s="148"/>
      <c r="M4578" s="148"/>
      <c r="N4578" s="148"/>
      <c r="O4578" s="148"/>
      <c r="P4578" s="148"/>
      <c r="Q4578" s="148"/>
      <c r="R4578" s="148"/>
      <c r="S4578" s="148"/>
      <c r="T4578" s="148"/>
      <c r="U4578" s="148"/>
      <c r="V4578" s="148"/>
      <c r="W4578" s="148"/>
      <c r="X4578" s="139">
        <v>2</v>
      </c>
      <c r="Y4578" s="148">
        <v>223.5</v>
      </c>
      <c r="Z4578" s="148">
        <v>4</v>
      </c>
      <c r="AA4578" s="148">
        <v>776.5</v>
      </c>
      <c r="AB4578" s="148"/>
      <c r="AC4578" s="148"/>
      <c r="AD4578" s="148"/>
      <c r="AE4578" s="148"/>
      <c r="AF4578" s="148"/>
      <c r="AG4578" s="148"/>
      <c r="AH4578" s="148"/>
      <c r="AI4578" s="148"/>
      <c r="AJ4578" s="148"/>
      <c r="AK4578" s="148"/>
      <c r="AL4578" s="139">
        <v>0</v>
      </c>
      <c r="AM4578" s="139">
        <v>0</v>
      </c>
      <c r="AN4578" s="148">
        <f t="shared" si="640"/>
        <v>1000</v>
      </c>
      <c r="AO4578" s="148">
        <f t="shared" si="641"/>
        <v>648</v>
      </c>
      <c r="AP4578" s="148">
        <v>8</v>
      </c>
      <c r="AQ4578" s="140">
        <v>9</v>
      </c>
      <c r="AS4578" s="42">
        <f t="shared" si="642"/>
        <v>47293.293634524678</v>
      </c>
      <c r="AT4578" s="101">
        <f t="shared" si="643"/>
        <v>0</v>
      </c>
      <c r="AU4578" s="42">
        <f t="shared" si="644"/>
        <v>47293.293634524678</v>
      </c>
      <c r="AV4578" s="42">
        <f t="shared" si="645"/>
        <v>4230.940746830448</v>
      </c>
      <c r="AW4578" s="102">
        <f t="shared" si="646"/>
        <v>15242</v>
      </c>
      <c r="AX4578" s="43">
        <f t="shared" si="639"/>
        <v>2</v>
      </c>
      <c r="AY4578" s="43" t="str">
        <f t="shared" si="647"/>
        <v>UTTSS</v>
      </c>
    </row>
    <row r="4579" spans="1:51" hidden="1" x14ac:dyDescent="0.2">
      <c r="A4579" s="38">
        <v>4572</v>
      </c>
      <c r="B4579" t="s">
        <v>362</v>
      </c>
      <c r="C4579" t="s">
        <v>289</v>
      </c>
      <c r="D4579">
        <v>320</v>
      </c>
      <c r="E4579" t="s">
        <v>1223</v>
      </c>
      <c r="F4579">
        <v>0.25</v>
      </c>
      <c r="G4579" t="str">
        <f>LOOKUP(F4579,{0,6,45},{"F","L","H"})</f>
        <v>F</v>
      </c>
      <c r="H4579" t="s">
        <v>1366</v>
      </c>
      <c r="I4579" s="43" t="str">
        <f>IFERROR(VLOOKUP(#REF!,#REF!,2,FALSE),"No")</f>
        <v>No</v>
      </c>
      <c r="J4579" s="139">
        <v>0.75</v>
      </c>
      <c r="K4579" s="148">
        <v>15</v>
      </c>
      <c r="L4579" s="148"/>
      <c r="M4579" s="148"/>
      <c r="N4579" s="148"/>
      <c r="O4579" s="148"/>
      <c r="P4579" s="148"/>
      <c r="Q4579" s="148"/>
      <c r="R4579" s="148"/>
      <c r="S4579" s="148"/>
      <c r="T4579" s="148"/>
      <c r="U4579" s="148"/>
      <c r="V4579" s="148"/>
      <c r="W4579" s="148"/>
      <c r="X4579" s="139">
        <v>2</v>
      </c>
      <c r="Y4579" s="148">
        <v>1000</v>
      </c>
      <c r="Z4579" s="148"/>
      <c r="AA4579" s="148"/>
      <c r="AB4579" s="148"/>
      <c r="AC4579" s="148"/>
      <c r="AD4579" s="148"/>
      <c r="AE4579" s="148"/>
      <c r="AF4579" s="148"/>
      <c r="AG4579" s="148"/>
      <c r="AH4579" s="148"/>
      <c r="AI4579" s="148"/>
      <c r="AJ4579" s="148"/>
      <c r="AK4579" s="148"/>
      <c r="AL4579" s="139">
        <v>0</v>
      </c>
      <c r="AM4579" s="139">
        <v>0</v>
      </c>
      <c r="AN4579" s="148">
        <f t="shared" si="640"/>
        <v>1000</v>
      </c>
      <c r="AO4579" s="148">
        <f t="shared" si="641"/>
        <v>15</v>
      </c>
      <c r="AP4579" s="148">
        <v>15</v>
      </c>
      <c r="AQ4579" s="140">
        <v>124</v>
      </c>
      <c r="AS4579" s="42">
        <f t="shared" si="642"/>
        <v>965.7521674658492</v>
      </c>
      <c r="AT4579" s="101">
        <f t="shared" si="643"/>
        <v>0</v>
      </c>
      <c r="AU4579" s="42">
        <f t="shared" si="644"/>
        <v>965.7521674658492</v>
      </c>
      <c r="AV4579" s="42">
        <f t="shared" si="645"/>
        <v>262.1851751731777</v>
      </c>
      <c r="AW4579" s="102">
        <f t="shared" si="646"/>
        <v>431</v>
      </c>
      <c r="AX4579" s="43">
        <f t="shared" si="639"/>
        <v>0.75</v>
      </c>
      <c r="AY4579" s="43" t="str">
        <f t="shared" si="647"/>
        <v>UTGS</v>
      </c>
    </row>
    <row r="4580" spans="1:51" hidden="1" x14ac:dyDescent="0.2">
      <c r="A4580" s="38">
        <v>4573</v>
      </c>
      <c r="B4580" t="s">
        <v>5806</v>
      </c>
      <c r="C4580" t="s">
        <v>289</v>
      </c>
      <c r="D4580">
        <v>44350</v>
      </c>
      <c r="E4580" t="s">
        <v>215</v>
      </c>
      <c r="F4580">
        <v>45</v>
      </c>
      <c r="G4580" t="str">
        <f>LOOKUP(F4580,{0,6,45},{"F","L","H"})</f>
        <v>H</v>
      </c>
      <c r="H4580" t="s">
        <v>1369</v>
      </c>
      <c r="I4580" s="43" t="str">
        <f>IFERROR(VLOOKUP(#REF!,#REF!,2,FALSE),"No")</f>
        <v>No</v>
      </c>
      <c r="J4580" s="139">
        <v>3</v>
      </c>
      <c r="K4580" s="148">
        <v>650</v>
      </c>
      <c r="L4580" s="148"/>
      <c r="M4580" s="148"/>
      <c r="N4580" s="148"/>
      <c r="O4580" s="148"/>
      <c r="P4580" s="148"/>
      <c r="Q4580" s="148"/>
      <c r="R4580" s="148"/>
      <c r="S4580" s="148"/>
      <c r="T4580" s="148"/>
      <c r="U4580" s="148"/>
      <c r="V4580" s="148"/>
      <c r="W4580" s="148"/>
      <c r="X4580" s="139">
        <v>0.75</v>
      </c>
      <c r="Y4580" s="148">
        <v>39</v>
      </c>
      <c r="Z4580" s="148">
        <v>2</v>
      </c>
      <c r="AA4580" s="148">
        <v>264</v>
      </c>
      <c r="AB4580" s="148">
        <v>4</v>
      </c>
      <c r="AC4580" s="148">
        <v>240.54</v>
      </c>
      <c r="AD4580" s="148"/>
      <c r="AE4580" s="148"/>
      <c r="AF4580" s="148"/>
      <c r="AG4580" s="148"/>
      <c r="AH4580" s="148"/>
      <c r="AI4580" s="148"/>
      <c r="AJ4580" s="148"/>
      <c r="AK4580" s="148"/>
      <c r="AL4580" s="139">
        <v>0</v>
      </c>
      <c r="AM4580" s="139">
        <v>0</v>
      </c>
      <c r="AN4580" s="148">
        <f t="shared" si="640"/>
        <v>543.54</v>
      </c>
      <c r="AO4580" s="148">
        <f t="shared" si="641"/>
        <v>650</v>
      </c>
      <c r="AP4580" s="148">
        <v>8</v>
      </c>
      <c r="AQ4580" s="140">
        <v>8</v>
      </c>
      <c r="AS4580" s="42">
        <f t="shared" si="642"/>
        <v>47439.260590186794</v>
      </c>
      <c r="AT4580" s="101">
        <f t="shared" si="643"/>
        <v>0</v>
      </c>
      <c r="AU4580" s="42">
        <f t="shared" si="644"/>
        <v>47439.260590186794</v>
      </c>
      <c r="AV4580" s="42">
        <f t="shared" si="645"/>
        <v>2461.4124917612498</v>
      </c>
      <c r="AW4580" s="102">
        <f t="shared" si="646"/>
        <v>60371.752872868376</v>
      </c>
      <c r="AX4580" s="43">
        <f t="shared" si="639"/>
        <v>3</v>
      </c>
      <c r="AY4580" s="43" t="str">
        <f t="shared" si="647"/>
        <v>UTGS</v>
      </c>
    </row>
    <row r="4581" spans="1:51" hidden="1" x14ac:dyDescent="0.2">
      <c r="A4581" s="38">
        <v>4574</v>
      </c>
      <c r="B4581" t="s">
        <v>362</v>
      </c>
      <c r="C4581" t="s">
        <v>289</v>
      </c>
      <c r="D4581">
        <v>320</v>
      </c>
      <c r="E4581" t="s">
        <v>1228</v>
      </c>
      <c r="F4581">
        <v>0.25</v>
      </c>
      <c r="G4581" t="str">
        <f>LOOKUP(F4581,{0,6,45},{"F","L","H"})</f>
        <v>F</v>
      </c>
      <c r="H4581" t="s">
        <v>2984</v>
      </c>
      <c r="I4581" s="43" t="str">
        <f>IFERROR(VLOOKUP(#REF!,#REF!,2,FALSE),"No")</f>
        <v>No</v>
      </c>
      <c r="J4581" s="139">
        <v>0.5</v>
      </c>
      <c r="K4581" s="148">
        <v>89</v>
      </c>
      <c r="L4581" s="148">
        <v>0.75</v>
      </c>
      <c r="M4581" s="148">
        <v>319</v>
      </c>
      <c r="N4581" s="148"/>
      <c r="O4581" s="148"/>
      <c r="P4581" s="148"/>
      <c r="Q4581" s="148"/>
      <c r="R4581" s="148"/>
      <c r="S4581" s="148"/>
      <c r="T4581" s="148"/>
      <c r="U4581" s="148"/>
      <c r="V4581" s="148"/>
      <c r="W4581" s="148"/>
      <c r="X4581" s="139">
        <v>2</v>
      </c>
      <c r="Y4581" s="148">
        <v>228.88</v>
      </c>
      <c r="Z4581" s="149">
        <v>4</v>
      </c>
      <c r="AA4581" s="148">
        <v>771.12</v>
      </c>
      <c r="AB4581" s="148"/>
      <c r="AC4581" s="148"/>
      <c r="AD4581" s="148"/>
      <c r="AE4581" s="148"/>
      <c r="AF4581" s="148"/>
      <c r="AG4581" s="148"/>
      <c r="AH4581" s="148"/>
      <c r="AI4581" s="148"/>
      <c r="AJ4581" s="148"/>
      <c r="AK4581" s="148"/>
      <c r="AL4581" s="139">
        <v>0</v>
      </c>
      <c r="AM4581" s="139">
        <v>0</v>
      </c>
      <c r="AN4581" s="148">
        <f t="shared" si="640"/>
        <v>1000</v>
      </c>
      <c r="AO4581" s="148">
        <f t="shared" si="641"/>
        <v>408</v>
      </c>
      <c r="AP4581" s="148">
        <v>6</v>
      </c>
      <c r="AQ4581" s="140">
        <v>9</v>
      </c>
      <c r="AS4581" s="42">
        <f t="shared" si="642"/>
        <v>26626.238955071098</v>
      </c>
      <c r="AT4581" s="101">
        <f t="shared" si="643"/>
        <v>0</v>
      </c>
      <c r="AU4581" s="42">
        <f t="shared" si="644"/>
        <v>26626.238955071098</v>
      </c>
      <c r="AV4581" s="42">
        <f t="shared" si="645"/>
        <v>4226.6546801637814</v>
      </c>
      <c r="AW4581" s="102">
        <f t="shared" si="646"/>
        <v>431</v>
      </c>
      <c r="AX4581" s="43">
        <f t="shared" si="639"/>
        <v>0.5</v>
      </c>
      <c r="AY4581" s="43" t="str">
        <f t="shared" si="647"/>
        <v>UTGS</v>
      </c>
    </row>
    <row r="4582" spans="1:51" hidden="1" x14ac:dyDescent="0.2">
      <c r="A4582" s="38">
        <v>4575</v>
      </c>
      <c r="B4582" t="s">
        <v>5806</v>
      </c>
      <c r="C4582" t="s">
        <v>289</v>
      </c>
      <c r="D4582">
        <v>31000</v>
      </c>
      <c r="E4582" t="s">
        <v>203</v>
      </c>
      <c r="F4582">
        <v>45</v>
      </c>
      <c r="G4582" t="str">
        <f>LOOKUP(F4582,{0,6,45},{"F","L","H"})</f>
        <v>H</v>
      </c>
      <c r="H4582" t="s">
        <v>944</v>
      </c>
      <c r="I4582" s="43" t="str">
        <f>IFERROR(VLOOKUP(#REF!,#REF!,2,FALSE),"No")</f>
        <v>No</v>
      </c>
      <c r="J4582" s="139">
        <v>2</v>
      </c>
      <c r="K4582" s="148">
        <v>333</v>
      </c>
      <c r="L4582" s="148"/>
      <c r="M4582" s="148"/>
      <c r="N4582" s="148"/>
      <c r="O4582" s="148"/>
      <c r="P4582" s="148"/>
      <c r="Q4582" s="148"/>
      <c r="R4582" s="148"/>
      <c r="S4582" s="148"/>
      <c r="T4582" s="148"/>
      <c r="U4582" s="148"/>
      <c r="V4582" s="148"/>
      <c r="W4582" s="148"/>
      <c r="X4582" s="139">
        <v>3</v>
      </c>
      <c r="Y4582" s="148">
        <v>462</v>
      </c>
      <c r="Z4582" s="148">
        <v>4</v>
      </c>
      <c r="AA4582" s="148">
        <v>538</v>
      </c>
      <c r="AB4582" s="148"/>
      <c r="AC4582" s="148"/>
      <c r="AD4582" s="148"/>
      <c r="AE4582" s="148"/>
      <c r="AF4582" s="148"/>
      <c r="AG4582" s="148"/>
      <c r="AH4582" s="148"/>
      <c r="AI4582" s="148"/>
      <c r="AJ4582" s="148"/>
      <c r="AK4582" s="148"/>
      <c r="AL4582" s="139">
        <v>0</v>
      </c>
      <c r="AM4582" s="139">
        <v>0</v>
      </c>
      <c r="AN4582" s="148">
        <f t="shared" si="640"/>
        <v>1000</v>
      </c>
      <c r="AO4582" s="148">
        <f t="shared" si="641"/>
        <v>333</v>
      </c>
      <c r="AP4582" s="148">
        <v>2</v>
      </c>
      <c r="AQ4582" s="140">
        <v>3</v>
      </c>
      <c r="AS4582" s="42">
        <f t="shared" si="642"/>
        <v>24303.498117741849</v>
      </c>
      <c r="AT4582" s="101">
        <f t="shared" si="643"/>
        <v>0</v>
      </c>
      <c r="AU4582" s="42">
        <f t="shared" si="644"/>
        <v>24303.498117741849</v>
      </c>
      <c r="AV4582" s="42">
        <f t="shared" si="645"/>
        <v>10170.087240491344</v>
      </c>
      <c r="AW4582" s="102">
        <f t="shared" si="646"/>
        <v>60371.752872868376</v>
      </c>
      <c r="AX4582" s="43">
        <f t="shared" si="639"/>
        <v>2</v>
      </c>
      <c r="AY4582" s="43" t="str">
        <f t="shared" si="647"/>
        <v>UTGS</v>
      </c>
    </row>
    <row r="4583" spans="1:51" hidden="1" x14ac:dyDescent="0.2">
      <c r="A4583" s="38">
        <v>4576</v>
      </c>
      <c r="B4583" t="s">
        <v>5806</v>
      </c>
      <c r="C4583" t="s">
        <v>289</v>
      </c>
      <c r="D4583">
        <v>320</v>
      </c>
      <c r="E4583" t="s">
        <v>1239</v>
      </c>
      <c r="F4583">
        <v>0.25</v>
      </c>
      <c r="G4583" t="str">
        <f>LOOKUP(F4583,{0,6,45},{"F","L","H"})</f>
        <v>F</v>
      </c>
      <c r="H4583" t="s">
        <v>2076</v>
      </c>
      <c r="I4583" s="43" t="str">
        <f>IFERROR(VLOOKUP(#REF!,#REF!,2,FALSE),"No")</f>
        <v>No</v>
      </c>
      <c r="J4583" s="139">
        <v>0.75</v>
      </c>
      <c r="K4583" s="148">
        <v>469.35</v>
      </c>
      <c r="L4583" s="148">
        <v>1.25</v>
      </c>
      <c r="M4583" s="148">
        <v>22.64</v>
      </c>
      <c r="N4583" s="148"/>
      <c r="O4583" s="148"/>
      <c r="P4583" s="148"/>
      <c r="Q4583" s="148"/>
      <c r="R4583" s="148"/>
      <c r="S4583" s="148"/>
      <c r="T4583" s="148"/>
      <c r="U4583" s="148"/>
      <c r="V4583" s="148"/>
      <c r="W4583" s="148"/>
      <c r="X4583" s="139">
        <v>2</v>
      </c>
      <c r="Y4583" s="148">
        <v>472.5</v>
      </c>
      <c r="Z4583" s="148">
        <v>3</v>
      </c>
      <c r="AA4583" s="148">
        <v>527.5</v>
      </c>
      <c r="AB4583" s="148"/>
      <c r="AC4583" s="148"/>
      <c r="AD4583" s="148"/>
      <c r="AE4583" s="148"/>
      <c r="AF4583" s="148"/>
      <c r="AG4583" s="148"/>
      <c r="AH4583" s="148"/>
      <c r="AI4583" s="148"/>
      <c r="AJ4583" s="148"/>
      <c r="AK4583" s="148"/>
      <c r="AL4583" s="139">
        <v>0</v>
      </c>
      <c r="AM4583" s="139">
        <v>0</v>
      </c>
      <c r="AN4583" s="148">
        <f t="shared" si="640"/>
        <v>1000</v>
      </c>
      <c r="AO4583" s="148">
        <f t="shared" si="641"/>
        <v>491.99</v>
      </c>
      <c r="AP4583" s="148">
        <v>16</v>
      </c>
      <c r="AQ4583" s="140">
        <v>19</v>
      </c>
      <c r="AS4583" s="42">
        <f t="shared" si="642"/>
        <v>31905.370458101545</v>
      </c>
      <c r="AT4583" s="101">
        <f t="shared" si="643"/>
        <v>0</v>
      </c>
      <c r="AU4583" s="42">
        <f t="shared" si="644"/>
        <v>31905.370458101545</v>
      </c>
      <c r="AV4583" s="42">
        <f t="shared" si="645"/>
        <v>1359.06640639337</v>
      </c>
      <c r="AW4583" s="102">
        <f t="shared" si="646"/>
        <v>431</v>
      </c>
      <c r="AX4583" s="43">
        <f t="shared" si="639"/>
        <v>0.75</v>
      </c>
      <c r="AY4583" s="43" t="str">
        <f t="shared" si="647"/>
        <v>UTGS</v>
      </c>
    </row>
    <row r="4584" spans="1:51" hidden="1" x14ac:dyDescent="0.2">
      <c r="A4584" s="38">
        <v>4577</v>
      </c>
      <c r="B4584" t="s">
        <v>362</v>
      </c>
      <c r="C4584" t="s">
        <v>289</v>
      </c>
      <c r="D4584">
        <v>320</v>
      </c>
      <c r="E4584" t="s">
        <v>1245</v>
      </c>
      <c r="F4584">
        <v>0.25</v>
      </c>
      <c r="G4584" t="str">
        <f>LOOKUP(F4584,{0,6,45},{"F","L","H"})</f>
        <v>F</v>
      </c>
      <c r="H4584" t="s">
        <v>2988</v>
      </c>
      <c r="I4584" s="43" t="str">
        <f>IFERROR(VLOOKUP(#REF!,#REF!,2,FALSE),"No")</f>
        <v>No</v>
      </c>
      <c r="J4584" s="139">
        <v>0.5</v>
      </c>
      <c r="K4584" s="148">
        <v>96</v>
      </c>
      <c r="L4584" s="148"/>
      <c r="M4584" s="148"/>
      <c r="N4584" s="148"/>
      <c r="O4584" s="148"/>
      <c r="P4584" s="148"/>
      <c r="Q4584" s="148"/>
      <c r="R4584" s="148"/>
      <c r="S4584" s="148"/>
      <c r="T4584" s="148"/>
      <c r="U4584" s="148"/>
      <c r="V4584" s="148"/>
      <c r="W4584" s="148"/>
      <c r="X4584" s="139">
        <v>1.25</v>
      </c>
      <c r="Y4584" s="148">
        <v>425</v>
      </c>
      <c r="Z4584" s="148">
        <v>2</v>
      </c>
      <c r="AA4584" s="148">
        <v>575</v>
      </c>
      <c r="AB4584" s="148"/>
      <c r="AC4584" s="148"/>
      <c r="AD4584" s="148"/>
      <c r="AE4584" s="148"/>
      <c r="AF4584" s="148"/>
      <c r="AG4584" s="148"/>
      <c r="AH4584" s="148"/>
      <c r="AI4584" s="148"/>
      <c r="AJ4584" s="148"/>
      <c r="AK4584" s="148"/>
      <c r="AL4584" s="139">
        <v>0</v>
      </c>
      <c r="AM4584" s="139">
        <v>0</v>
      </c>
      <c r="AN4584" s="148">
        <f t="shared" si="640"/>
        <v>1000</v>
      </c>
      <c r="AO4584" s="148">
        <f t="shared" si="641"/>
        <v>96</v>
      </c>
      <c r="AP4584" s="148">
        <v>18</v>
      </c>
      <c r="AQ4584" s="140">
        <v>28</v>
      </c>
      <c r="AS4584" s="42">
        <f t="shared" si="642"/>
        <v>6566.7338717814355</v>
      </c>
      <c r="AT4584" s="101">
        <f t="shared" si="643"/>
        <v>0</v>
      </c>
      <c r="AU4584" s="42">
        <f t="shared" si="644"/>
        <v>6566.7338717814355</v>
      </c>
      <c r="AV4584" s="42">
        <f t="shared" si="645"/>
        <v>1171.7307757669298</v>
      </c>
      <c r="AW4584" s="102">
        <f t="shared" si="646"/>
        <v>431</v>
      </c>
      <c r="AX4584" s="43">
        <f t="shared" si="639"/>
        <v>0.5</v>
      </c>
      <c r="AY4584" s="43" t="str">
        <f t="shared" si="647"/>
        <v>UTGS</v>
      </c>
    </row>
    <row r="4585" spans="1:51" hidden="1" x14ac:dyDescent="0.2">
      <c r="A4585" s="38">
        <v>4578</v>
      </c>
      <c r="B4585" t="s">
        <v>5806</v>
      </c>
      <c r="C4585" t="s">
        <v>5745</v>
      </c>
      <c r="D4585">
        <v>21100</v>
      </c>
      <c r="E4585" t="s">
        <v>197</v>
      </c>
      <c r="F4585">
        <v>5</v>
      </c>
      <c r="G4585" t="str">
        <f>LOOKUP(F4585,{0,6,45},{"F","L","H"})</f>
        <v>F</v>
      </c>
      <c r="H4585" t="s">
        <v>124</v>
      </c>
      <c r="I4585" s="43" t="str">
        <f>IFERROR(VLOOKUP(#REF!,#REF!,2,FALSE),"No")</f>
        <v>No</v>
      </c>
      <c r="J4585" s="139">
        <v>3</v>
      </c>
      <c r="K4585" s="148">
        <v>22</v>
      </c>
      <c r="L4585" s="148"/>
      <c r="M4585" s="148"/>
      <c r="N4585" s="148"/>
      <c r="O4585" s="148"/>
      <c r="P4585" s="148"/>
      <c r="Q4585" s="148"/>
      <c r="R4585" s="148"/>
      <c r="S4585" s="148"/>
      <c r="T4585" s="148"/>
      <c r="U4585" s="148"/>
      <c r="V4585" s="148"/>
      <c r="W4585" s="148"/>
      <c r="X4585" s="139">
        <v>3</v>
      </c>
      <c r="Y4585" s="148">
        <v>356</v>
      </c>
      <c r="Z4585" s="149">
        <v>4</v>
      </c>
      <c r="AA4585" s="148">
        <v>644</v>
      </c>
      <c r="AB4585" s="148"/>
      <c r="AC4585" s="148"/>
      <c r="AD4585" s="148"/>
      <c r="AE4585" s="148"/>
      <c r="AF4585" s="148"/>
      <c r="AG4585" s="148"/>
      <c r="AH4585" s="148"/>
      <c r="AI4585" s="148"/>
      <c r="AJ4585" s="148"/>
      <c r="AK4585" s="148"/>
      <c r="AL4585" s="139">
        <v>0</v>
      </c>
      <c r="AM4585" s="139">
        <v>0</v>
      </c>
      <c r="AN4585" s="148">
        <f t="shared" si="640"/>
        <v>1000</v>
      </c>
      <c r="AO4585" s="148">
        <f t="shared" si="641"/>
        <v>22</v>
      </c>
      <c r="AP4585" s="148">
        <v>5</v>
      </c>
      <c r="AQ4585" s="140">
        <v>22</v>
      </c>
      <c r="AS4585" s="42">
        <f t="shared" si="642"/>
        <v>1605.6365122832453</v>
      </c>
      <c r="AT4585" s="101">
        <f t="shared" si="643"/>
        <v>0</v>
      </c>
      <c r="AU4585" s="42">
        <f t="shared" si="644"/>
        <v>1605.6365122832453</v>
      </c>
      <c r="AV4585" s="42">
        <f t="shared" si="645"/>
        <v>1482.4709873397287</v>
      </c>
      <c r="AW4585" s="102">
        <f t="shared" si="646"/>
        <v>18747.149999999998</v>
      </c>
      <c r="AX4585" s="43">
        <f t="shared" si="639"/>
        <v>3</v>
      </c>
      <c r="AY4585" s="43" t="str">
        <f t="shared" si="647"/>
        <v>UTTSM</v>
      </c>
    </row>
    <row r="4586" spans="1:51" hidden="1" x14ac:dyDescent="0.2">
      <c r="A4586" s="38">
        <v>4579</v>
      </c>
      <c r="B4586" t="s">
        <v>362</v>
      </c>
      <c r="C4586" t="s">
        <v>289</v>
      </c>
      <c r="D4586">
        <v>320</v>
      </c>
      <c r="E4586" t="s">
        <v>1223</v>
      </c>
      <c r="F4586">
        <v>0.25</v>
      </c>
      <c r="G4586" t="str">
        <f>LOOKUP(F4586,{0,6,45},{"F","L","H"})</f>
        <v>F</v>
      </c>
      <c r="H4586" t="s">
        <v>3000</v>
      </c>
      <c r="I4586" s="43" t="str">
        <f>IFERROR(VLOOKUP(#REF!,#REF!,2,FALSE),"No")</f>
        <v>No</v>
      </c>
      <c r="J4586" s="139">
        <v>0.75</v>
      </c>
      <c r="K4586" s="148">
        <v>20</v>
      </c>
      <c r="L4586" s="148"/>
      <c r="M4586" s="148"/>
      <c r="N4586" s="148"/>
      <c r="O4586" s="148"/>
      <c r="P4586" s="148"/>
      <c r="Q4586" s="148"/>
      <c r="R4586" s="148"/>
      <c r="S4586" s="148"/>
      <c r="T4586" s="148"/>
      <c r="U4586" s="148"/>
      <c r="V4586" s="148"/>
      <c r="W4586" s="148"/>
      <c r="X4586" s="139">
        <v>1.25</v>
      </c>
      <c r="Y4586" s="148">
        <v>583.5</v>
      </c>
      <c r="Z4586" s="149">
        <v>2</v>
      </c>
      <c r="AA4586" s="148">
        <v>416.5</v>
      </c>
      <c r="AB4586" s="148"/>
      <c r="AC4586" s="148"/>
      <c r="AD4586" s="148"/>
      <c r="AE4586" s="148"/>
      <c r="AF4586" s="148"/>
      <c r="AG4586" s="148"/>
      <c r="AH4586" s="148"/>
      <c r="AI4586" s="148"/>
      <c r="AJ4586" s="148"/>
      <c r="AK4586" s="148"/>
      <c r="AL4586" s="139">
        <v>0</v>
      </c>
      <c r="AM4586" s="139">
        <v>0</v>
      </c>
      <c r="AN4586" s="148">
        <f t="shared" si="640"/>
        <v>1000</v>
      </c>
      <c r="AO4586" s="148">
        <f t="shared" si="641"/>
        <v>20</v>
      </c>
      <c r="AP4586" s="148">
        <v>22</v>
      </c>
      <c r="AQ4586" s="140">
        <v>52</v>
      </c>
      <c r="AS4586" s="42">
        <f t="shared" si="642"/>
        <v>1287.6695566211322</v>
      </c>
      <c r="AT4586" s="101">
        <f t="shared" si="643"/>
        <v>0</v>
      </c>
      <c r="AU4586" s="42">
        <f t="shared" si="644"/>
        <v>1287.6695566211322</v>
      </c>
      <c r="AV4586" s="42">
        <f t="shared" si="645"/>
        <v>633.06561002834678</v>
      </c>
      <c r="AW4586" s="102">
        <f t="shared" si="646"/>
        <v>431</v>
      </c>
      <c r="AX4586" s="43">
        <f t="shared" si="639"/>
        <v>0.75</v>
      </c>
      <c r="AY4586" s="43" t="str">
        <f t="shared" si="647"/>
        <v>UTGS</v>
      </c>
    </row>
    <row r="4587" spans="1:51" hidden="1" x14ac:dyDescent="0.2">
      <c r="A4587" s="38">
        <v>4580</v>
      </c>
      <c r="B4587" t="s">
        <v>362</v>
      </c>
      <c r="C4587" t="s">
        <v>289</v>
      </c>
      <c r="D4587">
        <v>306</v>
      </c>
      <c r="E4587" t="s">
        <v>1224</v>
      </c>
      <c r="F4587">
        <v>0.25</v>
      </c>
      <c r="G4587" t="str">
        <f>LOOKUP(F4587,{0,6,45},{"F","L","H"})</f>
        <v>F</v>
      </c>
      <c r="H4587" t="s">
        <v>3001</v>
      </c>
      <c r="I4587" s="43" t="str">
        <f>IFERROR(VLOOKUP(#REF!,#REF!,2,FALSE),"No")</f>
        <v>No</v>
      </c>
      <c r="J4587" s="139">
        <v>0.75</v>
      </c>
      <c r="K4587" s="148">
        <v>13</v>
      </c>
      <c r="L4587" s="148"/>
      <c r="M4587" s="148"/>
      <c r="N4587" s="148"/>
      <c r="O4587" s="148"/>
      <c r="P4587" s="148"/>
      <c r="Q4587" s="148"/>
      <c r="R4587" s="148"/>
      <c r="S4587" s="148"/>
      <c r="T4587" s="148"/>
      <c r="U4587" s="148"/>
      <c r="V4587" s="148"/>
      <c r="W4587" s="148"/>
      <c r="X4587" s="139">
        <v>1.25</v>
      </c>
      <c r="Y4587" s="148">
        <v>583.5</v>
      </c>
      <c r="Z4587" s="148">
        <v>2</v>
      </c>
      <c r="AA4587" s="148">
        <v>416.5</v>
      </c>
      <c r="AB4587" s="148"/>
      <c r="AC4587" s="148"/>
      <c r="AD4587" s="148"/>
      <c r="AE4587" s="148"/>
      <c r="AF4587" s="148"/>
      <c r="AG4587" s="148"/>
      <c r="AH4587" s="148"/>
      <c r="AI4587" s="148"/>
      <c r="AJ4587" s="148"/>
      <c r="AK4587" s="148"/>
      <c r="AL4587" s="139">
        <v>0</v>
      </c>
      <c r="AM4587" s="139">
        <v>0</v>
      </c>
      <c r="AN4587" s="148">
        <f t="shared" si="640"/>
        <v>1000</v>
      </c>
      <c r="AO4587" s="148">
        <f t="shared" si="641"/>
        <v>13</v>
      </c>
      <c r="AP4587" s="148">
        <v>22</v>
      </c>
      <c r="AQ4587" s="140">
        <v>46</v>
      </c>
      <c r="AS4587" s="42">
        <f t="shared" si="642"/>
        <v>836.98521180373587</v>
      </c>
      <c r="AT4587" s="101">
        <f t="shared" si="643"/>
        <v>0</v>
      </c>
      <c r="AU4587" s="42">
        <f t="shared" si="644"/>
        <v>836.98521180373587</v>
      </c>
      <c r="AV4587" s="42">
        <f t="shared" si="645"/>
        <v>715.63938524943546</v>
      </c>
      <c r="AW4587" s="102">
        <f t="shared" si="646"/>
        <v>431</v>
      </c>
      <c r="AX4587" s="43">
        <f t="shared" si="639"/>
        <v>0.75</v>
      </c>
      <c r="AY4587" s="43" t="str">
        <f t="shared" si="647"/>
        <v>UTGS</v>
      </c>
    </row>
    <row r="4588" spans="1:51" hidden="1" x14ac:dyDescent="0.2">
      <c r="A4588" s="38">
        <v>4581</v>
      </c>
      <c r="B4588" t="s">
        <v>5806</v>
      </c>
      <c r="C4588" t="s">
        <v>289</v>
      </c>
      <c r="D4588">
        <v>28250</v>
      </c>
      <c r="E4588" t="s">
        <v>212</v>
      </c>
      <c r="F4588">
        <v>45</v>
      </c>
      <c r="G4588" t="str">
        <f>LOOKUP(F4588,{0,6,45},{"F","L","H"})</f>
        <v>H</v>
      </c>
      <c r="H4588" t="s">
        <v>1373</v>
      </c>
      <c r="I4588" s="43" t="str">
        <f>IFERROR(VLOOKUP(#REF!,#REF!,2,FALSE),"No")</f>
        <v>No</v>
      </c>
      <c r="J4588" s="139">
        <v>3</v>
      </c>
      <c r="K4588" s="148">
        <v>596</v>
      </c>
      <c r="L4588" s="148">
        <v>4</v>
      </c>
      <c r="M4588" s="148">
        <v>3</v>
      </c>
      <c r="N4588" s="148"/>
      <c r="O4588" s="148"/>
      <c r="P4588" s="148"/>
      <c r="Q4588" s="148"/>
      <c r="R4588" s="148"/>
      <c r="S4588" s="148"/>
      <c r="T4588" s="148"/>
      <c r="U4588" s="148"/>
      <c r="V4588" s="148"/>
      <c r="W4588" s="148"/>
      <c r="X4588" s="139">
        <v>1.25</v>
      </c>
      <c r="Y4588" s="148">
        <v>299.43</v>
      </c>
      <c r="Z4588" s="148">
        <v>4</v>
      </c>
      <c r="AA4588" s="148">
        <v>700.57</v>
      </c>
      <c r="AB4588" s="148"/>
      <c r="AC4588" s="148"/>
      <c r="AD4588" s="148"/>
      <c r="AE4588" s="148"/>
      <c r="AF4588" s="148"/>
      <c r="AG4588" s="148"/>
      <c r="AH4588" s="148"/>
      <c r="AI4588" s="148"/>
      <c r="AJ4588" s="148"/>
      <c r="AK4588" s="148"/>
      <c r="AL4588" s="139">
        <v>0</v>
      </c>
      <c r="AM4588" s="139">
        <v>0</v>
      </c>
      <c r="AN4588" s="148">
        <f t="shared" si="640"/>
        <v>1000</v>
      </c>
      <c r="AO4588" s="148">
        <f t="shared" si="641"/>
        <v>599</v>
      </c>
      <c r="AP4588" s="148">
        <v>6</v>
      </c>
      <c r="AQ4588" s="140">
        <v>6</v>
      </c>
      <c r="AS4588" s="42">
        <f t="shared" si="642"/>
        <v>43727.783220802907</v>
      </c>
      <c r="AT4588" s="101">
        <f t="shared" si="643"/>
        <v>0</v>
      </c>
      <c r="AU4588" s="42">
        <f t="shared" si="644"/>
        <v>43727.783220802907</v>
      </c>
      <c r="AV4588" s="42">
        <f t="shared" si="645"/>
        <v>6290.6082702456724</v>
      </c>
      <c r="AW4588" s="102">
        <f t="shared" si="646"/>
        <v>52825.283763759828</v>
      </c>
      <c r="AX4588" s="43">
        <f t="shared" si="639"/>
        <v>3</v>
      </c>
      <c r="AY4588" s="43" t="str">
        <f t="shared" si="647"/>
        <v>UTGS</v>
      </c>
    </row>
    <row r="4589" spans="1:51" hidden="1" x14ac:dyDescent="0.2">
      <c r="A4589" s="38">
        <v>4582</v>
      </c>
      <c r="B4589" t="s">
        <v>5806</v>
      </c>
      <c r="C4589" t="s">
        <v>292</v>
      </c>
      <c r="D4589">
        <v>7000</v>
      </c>
      <c r="E4589" t="s">
        <v>290</v>
      </c>
      <c r="F4589">
        <v>0.25</v>
      </c>
      <c r="G4589" t="str">
        <f>LOOKUP(F4589,{0,6,45},{"F","L","H"})</f>
        <v>F</v>
      </c>
      <c r="H4589" t="s">
        <v>629</v>
      </c>
      <c r="I4589" s="43" t="str">
        <f>IFERROR(VLOOKUP(#REF!,#REF!,2,FALSE),"No")</f>
        <v>No</v>
      </c>
      <c r="J4589" s="139">
        <v>2</v>
      </c>
      <c r="K4589" s="148">
        <v>540</v>
      </c>
      <c r="L4589" s="148"/>
      <c r="M4589" s="148"/>
      <c r="N4589" s="148"/>
      <c r="O4589" s="148"/>
      <c r="P4589" s="148"/>
      <c r="Q4589" s="148"/>
      <c r="R4589" s="148"/>
      <c r="S4589" s="148"/>
      <c r="T4589" s="148"/>
      <c r="U4589" s="148"/>
      <c r="V4589" s="148"/>
      <c r="W4589" s="148"/>
      <c r="X4589" s="139">
        <v>4</v>
      </c>
      <c r="Y4589" s="148">
        <v>1000</v>
      </c>
      <c r="Z4589" s="148"/>
      <c r="AA4589" s="148"/>
      <c r="AB4589" s="148"/>
      <c r="AC4589" s="148"/>
      <c r="AD4589" s="148"/>
      <c r="AE4589" s="148"/>
      <c r="AF4589" s="148"/>
      <c r="AG4589" s="148"/>
      <c r="AH4589" s="148"/>
      <c r="AI4589" s="148"/>
      <c r="AJ4589" s="148"/>
      <c r="AK4589" s="148"/>
      <c r="AL4589" s="139">
        <v>0</v>
      </c>
      <c r="AM4589" s="139">
        <v>0</v>
      </c>
      <c r="AN4589" s="148">
        <f t="shared" si="640"/>
        <v>1000</v>
      </c>
      <c r="AO4589" s="148">
        <f t="shared" si="641"/>
        <v>540</v>
      </c>
      <c r="AP4589" s="148">
        <v>3</v>
      </c>
      <c r="AQ4589" s="140">
        <v>4</v>
      </c>
      <c r="AS4589" s="42">
        <f t="shared" si="642"/>
        <v>39411.078028770564</v>
      </c>
      <c r="AT4589" s="101">
        <f t="shared" si="643"/>
        <v>0</v>
      </c>
      <c r="AU4589" s="42">
        <f t="shared" si="644"/>
        <v>39411.078028770564</v>
      </c>
      <c r="AV4589" s="42">
        <f t="shared" si="645"/>
        <v>9920.2404303685089</v>
      </c>
      <c r="AW4589" s="102">
        <f t="shared" si="646"/>
        <v>5118</v>
      </c>
      <c r="AX4589" s="43">
        <f t="shared" si="639"/>
        <v>2</v>
      </c>
      <c r="AY4589" s="43" t="str">
        <f t="shared" si="647"/>
        <v>UTFS</v>
      </c>
    </row>
    <row r="4590" spans="1:51" hidden="1" x14ac:dyDescent="0.2">
      <c r="A4590" s="38">
        <v>4583</v>
      </c>
      <c r="B4590" t="s">
        <v>5806</v>
      </c>
      <c r="C4590" t="s">
        <v>5746</v>
      </c>
      <c r="D4590">
        <v>5200</v>
      </c>
      <c r="E4590" t="s">
        <v>198</v>
      </c>
      <c r="F4590">
        <v>1</v>
      </c>
      <c r="G4590" t="str">
        <f>LOOKUP(F4590,{0,6,45},{"F","L","H"})</f>
        <v>F</v>
      </c>
      <c r="H4590" t="s">
        <v>1018</v>
      </c>
      <c r="I4590" s="43" t="str">
        <f>IFERROR(VLOOKUP(#REF!,#REF!,2,FALSE),"No")</f>
        <v>No</v>
      </c>
      <c r="J4590" s="139">
        <v>2</v>
      </c>
      <c r="K4590" s="148">
        <v>649</v>
      </c>
      <c r="L4590" s="148"/>
      <c r="M4590" s="148"/>
      <c r="N4590" s="148"/>
      <c r="O4590" s="148"/>
      <c r="P4590" s="148"/>
      <c r="Q4590" s="148"/>
      <c r="R4590" s="148"/>
      <c r="S4590" s="148"/>
      <c r="T4590" s="148"/>
      <c r="U4590" s="148"/>
      <c r="V4590" s="148"/>
      <c r="W4590" s="148"/>
      <c r="X4590" s="139">
        <v>4</v>
      </c>
      <c r="Y4590" s="148">
        <v>991</v>
      </c>
      <c r="Z4590" s="149"/>
      <c r="AA4590" s="148"/>
      <c r="AB4590" s="149"/>
      <c r="AC4590" s="148"/>
      <c r="AD4590" s="148"/>
      <c r="AE4590" s="148"/>
      <c r="AF4590" s="148"/>
      <c r="AG4590" s="148"/>
      <c r="AH4590" s="148"/>
      <c r="AI4590" s="148"/>
      <c r="AJ4590" s="148"/>
      <c r="AK4590" s="148"/>
      <c r="AL4590" s="139">
        <v>0</v>
      </c>
      <c r="AM4590" s="139">
        <v>0</v>
      </c>
      <c r="AN4590" s="148">
        <f t="shared" si="640"/>
        <v>991</v>
      </c>
      <c r="AO4590" s="148">
        <f t="shared" si="641"/>
        <v>649</v>
      </c>
      <c r="AP4590" s="148">
        <v>5</v>
      </c>
      <c r="AQ4590" s="140">
        <v>34</v>
      </c>
      <c r="AS4590" s="42">
        <f t="shared" si="642"/>
        <v>47366.277112355732</v>
      </c>
      <c r="AT4590" s="101">
        <f t="shared" si="643"/>
        <v>0</v>
      </c>
      <c r="AU4590" s="42">
        <f t="shared" si="644"/>
        <v>47366.277112355732</v>
      </c>
      <c r="AV4590" s="42">
        <f t="shared" si="645"/>
        <v>1156.5833254700226</v>
      </c>
      <c r="AW4590" s="102">
        <f t="shared" si="646"/>
        <v>3698.6666666666665</v>
      </c>
      <c r="AX4590" s="43">
        <f t="shared" si="639"/>
        <v>2</v>
      </c>
      <c r="AY4590" s="43" t="str">
        <f t="shared" si="647"/>
        <v>UTTSS</v>
      </c>
    </row>
    <row r="4591" spans="1:51" hidden="1" x14ac:dyDescent="0.2">
      <c r="A4591" s="38">
        <v>4584</v>
      </c>
      <c r="B4591" t="s">
        <v>5806</v>
      </c>
      <c r="C4591" t="s">
        <v>289</v>
      </c>
      <c r="D4591">
        <v>17800</v>
      </c>
      <c r="E4591" t="s">
        <v>197</v>
      </c>
      <c r="F4591">
        <v>2</v>
      </c>
      <c r="G4591" t="str">
        <f>LOOKUP(F4591,{0,6,45},{"F","L","H"})</f>
        <v>F</v>
      </c>
      <c r="H4591" t="s">
        <v>1159</v>
      </c>
      <c r="I4591" s="43" t="str">
        <f>IFERROR(VLOOKUP(#REF!,#REF!,2,FALSE),"No")</f>
        <v>No</v>
      </c>
      <c r="J4591" s="139">
        <v>2</v>
      </c>
      <c r="K4591" s="148">
        <v>133</v>
      </c>
      <c r="L4591" s="148"/>
      <c r="M4591" s="148"/>
      <c r="N4591" s="148"/>
      <c r="O4591" s="148"/>
      <c r="P4591" s="148"/>
      <c r="Q4591" s="148"/>
      <c r="R4591" s="148"/>
      <c r="S4591" s="148"/>
      <c r="T4591" s="148"/>
      <c r="U4591" s="148"/>
      <c r="V4591" s="148"/>
      <c r="W4591" s="148"/>
      <c r="X4591" s="139">
        <v>4</v>
      </c>
      <c r="Y4591" s="148">
        <v>1000</v>
      </c>
      <c r="Z4591" s="149"/>
      <c r="AA4591" s="148"/>
      <c r="AB4591" s="148"/>
      <c r="AC4591" s="148"/>
      <c r="AD4591" s="148"/>
      <c r="AE4591" s="148"/>
      <c r="AF4591" s="148"/>
      <c r="AG4591" s="148"/>
      <c r="AH4591" s="148"/>
      <c r="AI4591" s="148"/>
      <c r="AJ4591" s="148"/>
      <c r="AK4591" s="148"/>
      <c r="AL4591" s="139">
        <v>0</v>
      </c>
      <c r="AM4591" s="139">
        <v>0</v>
      </c>
      <c r="AN4591" s="148">
        <f t="shared" si="640"/>
        <v>1000</v>
      </c>
      <c r="AO4591" s="148">
        <f t="shared" si="641"/>
        <v>133</v>
      </c>
      <c r="AP4591" s="148">
        <v>4</v>
      </c>
      <c r="AQ4591" s="140">
        <v>6</v>
      </c>
      <c r="AS4591" s="42">
        <f t="shared" si="642"/>
        <v>9706.8025515305289</v>
      </c>
      <c r="AT4591" s="101">
        <f t="shared" si="643"/>
        <v>0</v>
      </c>
      <c r="AU4591" s="42">
        <f t="shared" si="644"/>
        <v>9706.8025515305289</v>
      </c>
      <c r="AV4591" s="42">
        <f t="shared" si="645"/>
        <v>6613.4936202456729</v>
      </c>
      <c r="AW4591" s="102">
        <f t="shared" si="646"/>
        <v>15242</v>
      </c>
      <c r="AX4591" s="43">
        <f t="shared" si="639"/>
        <v>2</v>
      </c>
      <c r="AY4591" s="43" t="str">
        <f t="shared" si="647"/>
        <v>UTGS</v>
      </c>
    </row>
    <row r="4592" spans="1:51" hidden="1" x14ac:dyDescent="0.2">
      <c r="A4592" s="38">
        <v>4585</v>
      </c>
      <c r="B4592" t="s">
        <v>362</v>
      </c>
      <c r="C4592" t="s">
        <v>289</v>
      </c>
      <c r="D4592">
        <v>320</v>
      </c>
      <c r="E4592" t="s">
        <v>1236</v>
      </c>
      <c r="F4592">
        <v>0.25</v>
      </c>
      <c r="G4592" t="str">
        <f>LOOKUP(F4592,{0,6,45},{"F","L","H"})</f>
        <v>F</v>
      </c>
      <c r="H4592" t="s">
        <v>3030</v>
      </c>
      <c r="I4592" s="43" t="str">
        <f>IFERROR(VLOOKUP(#REF!,#REF!,2,FALSE),"No")</f>
        <v>No</v>
      </c>
      <c r="J4592" s="139">
        <v>0.75</v>
      </c>
      <c r="K4592" s="148">
        <v>16</v>
      </c>
      <c r="L4592" s="148"/>
      <c r="M4592" s="148"/>
      <c r="N4592" s="148"/>
      <c r="O4592" s="148"/>
      <c r="P4592" s="148"/>
      <c r="Q4592" s="148"/>
      <c r="R4592" s="148"/>
      <c r="S4592" s="148"/>
      <c r="T4592" s="148"/>
      <c r="U4592" s="148"/>
      <c r="V4592" s="148"/>
      <c r="W4592" s="148"/>
      <c r="X4592" s="139">
        <v>2</v>
      </c>
      <c r="Y4592" s="148">
        <v>899</v>
      </c>
      <c r="Z4592" s="148">
        <v>3</v>
      </c>
      <c r="AA4592" s="148">
        <v>101</v>
      </c>
      <c r="AB4592" s="148"/>
      <c r="AC4592" s="148"/>
      <c r="AD4592" s="148"/>
      <c r="AE4592" s="148"/>
      <c r="AF4592" s="148"/>
      <c r="AG4592" s="148"/>
      <c r="AH4592" s="148"/>
      <c r="AI4592" s="148"/>
      <c r="AJ4592" s="148"/>
      <c r="AK4592" s="148"/>
      <c r="AL4592" s="139">
        <v>0</v>
      </c>
      <c r="AM4592" s="139">
        <v>0</v>
      </c>
      <c r="AN4592" s="148">
        <f t="shared" si="640"/>
        <v>1000</v>
      </c>
      <c r="AO4592" s="148">
        <f t="shared" si="641"/>
        <v>16</v>
      </c>
      <c r="AP4592" s="148">
        <v>20</v>
      </c>
      <c r="AQ4592" s="140">
        <v>199</v>
      </c>
      <c r="AS4592" s="42">
        <f t="shared" si="642"/>
        <v>1030.1356452969058</v>
      </c>
      <c r="AT4592" s="101">
        <f t="shared" si="643"/>
        <v>0</v>
      </c>
      <c r="AU4592" s="42">
        <f t="shared" si="644"/>
        <v>1030.1356452969058</v>
      </c>
      <c r="AV4592" s="42">
        <f t="shared" si="645"/>
        <v>156.93608905263332</v>
      </c>
      <c r="AW4592" s="102">
        <f t="shared" si="646"/>
        <v>431</v>
      </c>
      <c r="AX4592" s="43">
        <f t="shared" si="639"/>
        <v>0.75</v>
      </c>
      <c r="AY4592" s="43" t="str">
        <f t="shared" si="647"/>
        <v>UTGS</v>
      </c>
    </row>
    <row r="4593" spans="1:51" hidden="1" x14ac:dyDescent="0.2">
      <c r="A4593" s="38">
        <v>4586</v>
      </c>
      <c r="B4593" t="s">
        <v>362</v>
      </c>
      <c r="C4593" t="s">
        <v>289</v>
      </c>
      <c r="D4593">
        <v>320</v>
      </c>
      <c r="E4593" t="s">
        <v>1245</v>
      </c>
      <c r="F4593">
        <v>0.25</v>
      </c>
      <c r="G4593" t="str">
        <f>LOOKUP(F4593,{0,6,45},{"F","L","H"})</f>
        <v>F</v>
      </c>
      <c r="H4593" t="s">
        <v>3043</v>
      </c>
      <c r="I4593" s="43" t="str">
        <f>IFERROR(VLOOKUP(#REF!,#REF!,2,FALSE),"No")</f>
        <v>No</v>
      </c>
      <c r="J4593" s="139">
        <v>0.75</v>
      </c>
      <c r="K4593" s="148">
        <v>47</v>
      </c>
      <c r="L4593" s="148"/>
      <c r="M4593" s="148"/>
      <c r="N4593" s="148"/>
      <c r="O4593" s="148"/>
      <c r="P4593" s="148"/>
      <c r="Q4593" s="148"/>
      <c r="R4593" s="148"/>
      <c r="S4593" s="148"/>
      <c r="T4593" s="148"/>
      <c r="U4593" s="148"/>
      <c r="V4593" s="148"/>
      <c r="W4593" s="148"/>
      <c r="X4593" s="139">
        <v>2</v>
      </c>
      <c r="Y4593" s="148">
        <v>1000</v>
      </c>
      <c r="Z4593" s="149"/>
      <c r="AA4593" s="148"/>
      <c r="AB4593" s="148"/>
      <c r="AC4593" s="148"/>
      <c r="AD4593" s="148"/>
      <c r="AE4593" s="148"/>
      <c r="AF4593" s="148"/>
      <c r="AG4593" s="148"/>
      <c r="AH4593" s="148"/>
      <c r="AI4593" s="148"/>
      <c r="AJ4593" s="148"/>
      <c r="AK4593" s="148"/>
      <c r="AL4593" s="139">
        <v>0</v>
      </c>
      <c r="AM4593" s="139">
        <v>0</v>
      </c>
      <c r="AN4593" s="148">
        <f t="shared" si="640"/>
        <v>1000</v>
      </c>
      <c r="AO4593" s="148">
        <f t="shared" si="641"/>
        <v>47</v>
      </c>
      <c r="AP4593" s="148">
        <v>10</v>
      </c>
      <c r="AQ4593" s="140">
        <v>94</v>
      </c>
      <c r="AS4593" s="42">
        <f t="shared" si="642"/>
        <v>3026.0234580596607</v>
      </c>
      <c r="AT4593" s="101">
        <f t="shared" si="643"/>
        <v>0</v>
      </c>
      <c r="AU4593" s="42">
        <f t="shared" si="644"/>
        <v>3026.0234580596607</v>
      </c>
      <c r="AV4593" s="42">
        <f t="shared" si="645"/>
        <v>345.86129490929824</v>
      </c>
      <c r="AW4593" s="102">
        <f t="shared" si="646"/>
        <v>431</v>
      </c>
      <c r="AX4593" s="43">
        <f t="shared" si="639"/>
        <v>0.75</v>
      </c>
      <c r="AY4593" s="43" t="str">
        <f t="shared" si="647"/>
        <v>UTGS</v>
      </c>
    </row>
    <row r="4594" spans="1:51" hidden="1" x14ac:dyDescent="0.2">
      <c r="A4594" s="38">
        <v>4587</v>
      </c>
      <c r="B4594" t="s">
        <v>5806</v>
      </c>
      <c r="C4594" t="s">
        <v>5746</v>
      </c>
      <c r="D4594">
        <v>5000</v>
      </c>
      <c r="E4594" t="s">
        <v>198</v>
      </c>
      <c r="F4594">
        <v>0.25</v>
      </c>
      <c r="G4594" t="str">
        <f>LOOKUP(F4594,{0,6,45},{"F","L","H"})</f>
        <v>F</v>
      </c>
      <c r="H4594" t="s">
        <v>834</v>
      </c>
      <c r="I4594" s="43" t="str">
        <f>IFERROR(VLOOKUP(#REF!,#REF!,2,FALSE),"No")</f>
        <v>No</v>
      </c>
      <c r="J4594" s="139">
        <v>2</v>
      </c>
      <c r="K4594" s="148">
        <v>354</v>
      </c>
      <c r="L4594" s="148"/>
      <c r="M4594" s="148"/>
      <c r="N4594" s="148"/>
      <c r="O4594" s="148"/>
      <c r="P4594" s="148"/>
      <c r="Q4594" s="148"/>
      <c r="R4594" s="148"/>
      <c r="S4594" s="148"/>
      <c r="T4594" s="148"/>
      <c r="U4594" s="148"/>
      <c r="V4594" s="148"/>
      <c r="W4594" s="148"/>
      <c r="X4594" s="139">
        <v>2</v>
      </c>
      <c r="Y4594" s="148">
        <v>776</v>
      </c>
      <c r="Z4594" s="148">
        <v>4</v>
      </c>
      <c r="AA4594" s="148">
        <v>224</v>
      </c>
      <c r="AB4594" s="148"/>
      <c r="AC4594" s="148"/>
      <c r="AD4594" s="148"/>
      <c r="AE4594" s="148"/>
      <c r="AF4594" s="148"/>
      <c r="AG4594" s="148"/>
      <c r="AH4594" s="148"/>
      <c r="AI4594" s="148"/>
      <c r="AJ4594" s="148"/>
      <c r="AK4594" s="148"/>
      <c r="AL4594" s="139">
        <v>0</v>
      </c>
      <c r="AM4594" s="139">
        <v>0</v>
      </c>
      <c r="AN4594" s="148">
        <f t="shared" si="640"/>
        <v>1000</v>
      </c>
      <c r="AO4594" s="148">
        <f t="shared" si="641"/>
        <v>354</v>
      </c>
      <c r="AP4594" s="148">
        <v>12</v>
      </c>
      <c r="AQ4594" s="140">
        <v>18</v>
      </c>
      <c r="AS4594" s="42">
        <f t="shared" si="642"/>
        <v>25836.151152194037</v>
      </c>
      <c r="AT4594" s="101">
        <f t="shared" si="643"/>
        <v>0</v>
      </c>
      <c r="AU4594" s="42">
        <f t="shared" si="644"/>
        <v>25836.151152194037</v>
      </c>
      <c r="AV4594" s="42">
        <f t="shared" si="645"/>
        <v>1895.3912067485571</v>
      </c>
      <c r="AW4594" s="102">
        <f t="shared" si="646"/>
        <v>3698.6666666666665</v>
      </c>
      <c r="AX4594" s="43">
        <f t="shared" si="639"/>
        <v>2</v>
      </c>
      <c r="AY4594" s="43" t="str">
        <f t="shared" si="647"/>
        <v>UTTSS</v>
      </c>
    </row>
    <row r="4595" spans="1:51" hidden="1" x14ac:dyDescent="0.2">
      <c r="A4595" s="38">
        <v>4588</v>
      </c>
      <c r="B4595" t="s">
        <v>362</v>
      </c>
      <c r="C4595" t="s">
        <v>289</v>
      </c>
      <c r="D4595">
        <v>320</v>
      </c>
      <c r="E4595" t="s">
        <v>1236</v>
      </c>
      <c r="F4595">
        <v>0.25</v>
      </c>
      <c r="G4595" t="str">
        <f>LOOKUP(F4595,{0,6,45},{"F","L","H"})</f>
        <v>F</v>
      </c>
      <c r="H4595" t="s">
        <v>3074</v>
      </c>
      <c r="I4595" s="43" t="str">
        <f>IFERROR(VLOOKUP(#REF!,#REF!,2,FALSE),"No")</f>
        <v>No</v>
      </c>
      <c r="J4595" s="139">
        <v>0.75</v>
      </c>
      <c r="K4595" s="148">
        <v>158.28</v>
      </c>
      <c r="L4595" s="148"/>
      <c r="M4595" s="148"/>
      <c r="N4595" s="148"/>
      <c r="O4595" s="148"/>
      <c r="P4595" s="148"/>
      <c r="Q4595" s="148"/>
      <c r="R4595" s="148"/>
      <c r="S4595" s="148"/>
      <c r="T4595" s="148"/>
      <c r="U4595" s="148"/>
      <c r="V4595" s="148"/>
      <c r="W4595" s="148"/>
      <c r="X4595" s="139">
        <v>1.25</v>
      </c>
      <c r="Y4595" s="148">
        <v>334</v>
      </c>
      <c r="Z4595" s="149">
        <v>2</v>
      </c>
      <c r="AA4595" s="148">
        <v>666</v>
      </c>
      <c r="AB4595" s="148"/>
      <c r="AC4595" s="148"/>
      <c r="AD4595" s="148"/>
      <c r="AE4595" s="148"/>
      <c r="AF4595" s="148"/>
      <c r="AG4595" s="148"/>
      <c r="AH4595" s="148"/>
      <c r="AI4595" s="148"/>
      <c r="AJ4595" s="148"/>
      <c r="AK4595" s="148"/>
      <c r="AL4595" s="139">
        <v>0</v>
      </c>
      <c r="AM4595" s="139">
        <v>0</v>
      </c>
      <c r="AN4595" s="148">
        <f t="shared" si="640"/>
        <v>1000</v>
      </c>
      <c r="AO4595" s="148">
        <f t="shared" si="641"/>
        <v>158.28</v>
      </c>
      <c r="AP4595" s="148">
        <v>16</v>
      </c>
      <c r="AQ4595" s="140">
        <v>123</v>
      </c>
      <c r="AS4595" s="42">
        <f t="shared" si="642"/>
        <v>10190.616871099641</v>
      </c>
      <c r="AT4595" s="101">
        <f t="shared" si="643"/>
        <v>0</v>
      </c>
      <c r="AU4595" s="42">
        <f t="shared" si="644"/>
        <v>10190.616871099641</v>
      </c>
      <c r="AV4595" s="42">
        <f t="shared" si="645"/>
        <v>266.21757497133359</v>
      </c>
      <c r="AW4595" s="102">
        <f t="shared" si="646"/>
        <v>431</v>
      </c>
      <c r="AX4595" s="43">
        <f t="shared" si="639"/>
        <v>0.75</v>
      </c>
      <c r="AY4595" s="43" t="str">
        <f t="shared" si="647"/>
        <v>UTGS</v>
      </c>
    </row>
    <row r="4596" spans="1:51" hidden="1" x14ac:dyDescent="0.2">
      <c r="A4596" s="38">
        <v>4589</v>
      </c>
      <c r="B4596" t="s">
        <v>362</v>
      </c>
      <c r="C4596" t="s">
        <v>289</v>
      </c>
      <c r="D4596">
        <v>320</v>
      </c>
      <c r="E4596" t="s">
        <v>1236</v>
      </c>
      <c r="F4596">
        <v>0.25</v>
      </c>
      <c r="G4596" t="str">
        <f>LOOKUP(F4596,{0,6,45},{"F","L","H"})</f>
        <v>F</v>
      </c>
      <c r="H4596" t="s">
        <v>3076</v>
      </c>
      <c r="I4596" s="43" t="str">
        <f>IFERROR(VLOOKUP(#REF!,#REF!,2,FALSE),"No")</f>
        <v>No</v>
      </c>
      <c r="J4596" s="139">
        <v>0.75</v>
      </c>
      <c r="K4596" s="148">
        <v>19</v>
      </c>
      <c r="L4596" s="148"/>
      <c r="M4596" s="148"/>
      <c r="N4596" s="148"/>
      <c r="O4596" s="148"/>
      <c r="P4596" s="148"/>
      <c r="Q4596" s="148"/>
      <c r="R4596" s="148"/>
      <c r="S4596" s="148"/>
      <c r="T4596" s="148"/>
      <c r="U4596" s="148"/>
      <c r="V4596" s="148"/>
      <c r="W4596" s="148"/>
      <c r="X4596" s="139">
        <v>2</v>
      </c>
      <c r="Y4596" s="148">
        <v>1000</v>
      </c>
      <c r="Z4596" s="148"/>
      <c r="AA4596" s="148"/>
      <c r="AB4596" s="148"/>
      <c r="AC4596" s="148"/>
      <c r="AD4596" s="148"/>
      <c r="AE4596" s="148"/>
      <c r="AF4596" s="148"/>
      <c r="AG4596" s="148"/>
      <c r="AH4596" s="148"/>
      <c r="AI4596" s="148"/>
      <c r="AJ4596" s="148"/>
      <c r="AK4596" s="148"/>
      <c r="AL4596" s="139">
        <v>0</v>
      </c>
      <c r="AM4596" s="139">
        <v>0</v>
      </c>
      <c r="AN4596" s="148">
        <f t="shared" si="640"/>
        <v>1000</v>
      </c>
      <c r="AO4596" s="148">
        <f t="shared" si="641"/>
        <v>19</v>
      </c>
      <c r="AP4596" s="148">
        <v>19</v>
      </c>
      <c r="AQ4596" s="140">
        <v>53</v>
      </c>
      <c r="AS4596" s="42">
        <f t="shared" si="642"/>
        <v>1223.2860787900756</v>
      </c>
      <c r="AT4596" s="101">
        <f t="shared" si="643"/>
        <v>0</v>
      </c>
      <c r="AU4596" s="42">
        <f t="shared" si="644"/>
        <v>1223.2860787900756</v>
      </c>
      <c r="AV4596" s="42">
        <f t="shared" si="645"/>
        <v>613.41437210328365</v>
      </c>
      <c r="AW4596" s="102">
        <f t="shared" si="646"/>
        <v>431</v>
      </c>
      <c r="AX4596" s="43">
        <f t="shared" si="639"/>
        <v>0.75</v>
      </c>
      <c r="AY4596" s="43" t="str">
        <f t="shared" si="647"/>
        <v>UTGS</v>
      </c>
    </row>
    <row r="4597" spans="1:51" hidden="1" x14ac:dyDescent="0.2">
      <c r="A4597" s="38">
        <v>4590</v>
      </c>
      <c r="B4597" t="s">
        <v>5806</v>
      </c>
      <c r="C4597" t="s">
        <v>5746</v>
      </c>
      <c r="D4597">
        <v>9200</v>
      </c>
      <c r="E4597" t="s">
        <v>212</v>
      </c>
      <c r="F4597">
        <v>5</v>
      </c>
      <c r="G4597" t="str">
        <f>LOOKUP(F4597,{0,6,45},{"F","L","H"})</f>
        <v>F</v>
      </c>
      <c r="H4597" t="s">
        <v>1379</v>
      </c>
      <c r="I4597" s="43" t="str">
        <f>IFERROR(VLOOKUP(#REF!,#REF!,2,FALSE),"No")</f>
        <v>No</v>
      </c>
      <c r="J4597" s="139">
        <v>2</v>
      </c>
      <c r="K4597" s="148">
        <v>610</v>
      </c>
      <c r="L4597" s="148"/>
      <c r="M4597" s="148"/>
      <c r="N4597" s="148"/>
      <c r="O4597" s="148"/>
      <c r="P4597" s="148"/>
      <c r="Q4597" s="148"/>
      <c r="R4597" s="148"/>
      <c r="S4597" s="148"/>
      <c r="T4597" s="148"/>
      <c r="U4597" s="148"/>
      <c r="V4597" s="148"/>
      <c r="W4597" s="148"/>
      <c r="X4597" s="139">
        <v>2</v>
      </c>
      <c r="Y4597" s="148">
        <v>184</v>
      </c>
      <c r="Z4597" s="149">
        <v>6</v>
      </c>
      <c r="AA4597" s="148">
        <v>728</v>
      </c>
      <c r="AB4597" s="148">
        <v>8</v>
      </c>
      <c r="AC4597" s="148">
        <v>88</v>
      </c>
      <c r="AD4597" s="148"/>
      <c r="AE4597" s="148"/>
      <c r="AF4597" s="148"/>
      <c r="AG4597" s="148"/>
      <c r="AH4597" s="148"/>
      <c r="AI4597" s="148"/>
      <c r="AJ4597" s="148"/>
      <c r="AK4597" s="148"/>
      <c r="AL4597" s="139">
        <v>0</v>
      </c>
      <c r="AM4597" s="139">
        <v>0</v>
      </c>
      <c r="AN4597" s="148">
        <f t="shared" si="640"/>
        <v>1000</v>
      </c>
      <c r="AO4597" s="148">
        <f t="shared" si="641"/>
        <v>610</v>
      </c>
      <c r="AP4597" s="148">
        <v>1</v>
      </c>
      <c r="AQ4597" s="140">
        <v>1</v>
      </c>
      <c r="AS4597" s="42">
        <f t="shared" si="642"/>
        <v>44519.921476944532</v>
      </c>
      <c r="AT4597" s="101">
        <f t="shared" si="643"/>
        <v>0</v>
      </c>
      <c r="AU4597" s="42">
        <f t="shared" si="644"/>
        <v>44519.921476944532</v>
      </c>
      <c r="AV4597" s="42">
        <f t="shared" si="645"/>
        <v>56095.441721474039</v>
      </c>
      <c r="AW4597" s="102">
        <f t="shared" si="646"/>
        <v>5118</v>
      </c>
      <c r="AX4597" s="43">
        <f t="shared" si="639"/>
        <v>2</v>
      </c>
      <c r="AY4597" s="43" t="str">
        <f t="shared" si="647"/>
        <v>UTTSS</v>
      </c>
    </row>
    <row r="4598" spans="1:51" hidden="1" x14ac:dyDescent="0.2">
      <c r="A4598" s="38">
        <v>4591</v>
      </c>
      <c r="B4598" t="s">
        <v>5806</v>
      </c>
      <c r="C4598" t="s">
        <v>289</v>
      </c>
      <c r="D4598">
        <v>21100</v>
      </c>
      <c r="E4598" t="s">
        <v>197</v>
      </c>
      <c r="F4598">
        <v>5</v>
      </c>
      <c r="G4598" t="str">
        <f>LOOKUP(F4598,{0,6,45},{"F","L","H"})</f>
        <v>F</v>
      </c>
      <c r="H4598" t="s">
        <v>1380</v>
      </c>
      <c r="I4598" s="43" t="str">
        <f>IFERROR(VLOOKUP(#REF!,#REF!,2,FALSE),"No")</f>
        <v>No</v>
      </c>
      <c r="J4598" s="139">
        <v>3</v>
      </c>
      <c r="K4598" s="148">
        <v>310</v>
      </c>
      <c r="L4598" s="148"/>
      <c r="M4598" s="148"/>
      <c r="N4598" s="148"/>
      <c r="O4598" s="148"/>
      <c r="P4598" s="148"/>
      <c r="Q4598" s="148"/>
      <c r="R4598" s="148"/>
      <c r="S4598" s="148"/>
      <c r="T4598" s="148"/>
      <c r="U4598" s="148"/>
      <c r="V4598" s="148"/>
      <c r="W4598" s="148"/>
      <c r="X4598" s="139">
        <v>4</v>
      </c>
      <c r="Y4598" s="148">
        <v>561.45000000000005</v>
      </c>
      <c r="Z4598" s="148">
        <v>6</v>
      </c>
      <c r="AA4598" s="148">
        <v>438.55</v>
      </c>
      <c r="AB4598" s="148"/>
      <c r="AC4598" s="148"/>
      <c r="AD4598" s="148"/>
      <c r="AE4598" s="148"/>
      <c r="AF4598" s="148"/>
      <c r="AG4598" s="148"/>
      <c r="AH4598" s="148"/>
      <c r="AI4598" s="148"/>
      <c r="AJ4598" s="148"/>
      <c r="AK4598" s="148"/>
      <c r="AL4598" s="139">
        <v>0</v>
      </c>
      <c r="AM4598" s="139">
        <v>0</v>
      </c>
      <c r="AN4598" s="148">
        <f t="shared" si="640"/>
        <v>1000</v>
      </c>
      <c r="AO4598" s="148">
        <f t="shared" si="641"/>
        <v>310</v>
      </c>
      <c r="AP4598" s="148">
        <v>2</v>
      </c>
      <c r="AQ4598" s="140">
        <v>2</v>
      </c>
      <c r="AS4598" s="42">
        <f t="shared" si="642"/>
        <v>22624.878127627548</v>
      </c>
      <c r="AT4598" s="101">
        <f t="shared" si="643"/>
        <v>0</v>
      </c>
      <c r="AU4598" s="42">
        <f t="shared" si="644"/>
        <v>22624.878127627548</v>
      </c>
      <c r="AV4598" s="42">
        <f t="shared" si="645"/>
        <v>24302.727110737022</v>
      </c>
      <c r="AW4598" s="102">
        <f t="shared" si="646"/>
        <v>18747.149999999998</v>
      </c>
      <c r="AX4598" s="43">
        <f t="shared" si="639"/>
        <v>3</v>
      </c>
      <c r="AY4598" s="43" t="str">
        <f t="shared" si="647"/>
        <v>UTGS</v>
      </c>
    </row>
    <row r="4599" spans="1:51" hidden="1" x14ac:dyDescent="0.2">
      <c r="A4599" s="38">
        <v>4592</v>
      </c>
      <c r="B4599" t="s">
        <v>362</v>
      </c>
      <c r="C4599" t="s">
        <v>289</v>
      </c>
      <c r="D4599">
        <v>320</v>
      </c>
      <c r="E4599" t="s">
        <v>1239</v>
      </c>
      <c r="F4599">
        <v>0.25</v>
      </c>
      <c r="G4599" t="str">
        <f>LOOKUP(F4599,{0,6,45},{"F","L","H"})</f>
        <v>F</v>
      </c>
      <c r="H4599" t="s">
        <v>3126</v>
      </c>
      <c r="I4599" s="43" t="str">
        <f>IFERROR(VLOOKUP(#REF!,#REF!,2,FALSE),"No")</f>
        <v>No</v>
      </c>
      <c r="J4599" s="139">
        <v>0.5</v>
      </c>
      <c r="K4599" s="148">
        <v>31</v>
      </c>
      <c r="L4599" s="148"/>
      <c r="M4599" s="148"/>
      <c r="N4599" s="148"/>
      <c r="O4599" s="148"/>
      <c r="P4599" s="148"/>
      <c r="Q4599" s="148"/>
      <c r="R4599" s="148"/>
      <c r="S4599" s="148"/>
      <c r="T4599" s="148"/>
      <c r="U4599" s="148"/>
      <c r="V4599" s="148"/>
      <c r="W4599" s="148"/>
      <c r="X4599" s="139">
        <v>1.25</v>
      </c>
      <c r="Y4599" s="148">
        <v>851</v>
      </c>
      <c r="Z4599" s="148">
        <v>2</v>
      </c>
      <c r="AA4599" s="148">
        <v>32.25</v>
      </c>
      <c r="AB4599" s="148">
        <v>4</v>
      </c>
      <c r="AC4599" s="148">
        <v>116.75</v>
      </c>
      <c r="AD4599" s="148"/>
      <c r="AE4599" s="148"/>
      <c r="AF4599" s="148"/>
      <c r="AG4599" s="148"/>
      <c r="AH4599" s="148"/>
      <c r="AI4599" s="148"/>
      <c r="AJ4599" s="148"/>
      <c r="AK4599" s="148"/>
      <c r="AL4599" s="139">
        <v>0</v>
      </c>
      <c r="AM4599" s="139">
        <v>0</v>
      </c>
      <c r="AN4599" s="148">
        <f t="shared" si="640"/>
        <v>1000</v>
      </c>
      <c r="AO4599" s="148">
        <f t="shared" si="641"/>
        <v>31</v>
      </c>
      <c r="AP4599" s="148">
        <v>8</v>
      </c>
      <c r="AQ4599" s="140">
        <v>15</v>
      </c>
      <c r="AS4599" s="42">
        <f t="shared" si="642"/>
        <v>2120.5078127627553</v>
      </c>
      <c r="AT4599" s="101">
        <f t="shared" si="643"/>
        <v>0</v>
      </c>
      <c r="AU4599" s="42">
        <f t="shared" si="644"/>
        <v>2120.5078127627553</v>
      </c>
      <c r="AV4599" s="42">
        <f t="shared" si="645"/>
        <v>2262.9172814316025</v>
      </c>
      <c r="AW4599" s="102">
        <f t="shared" si="646"/>
        <v>431</v>
      </c>
      <c r="AX4599" s="43">
        <f t="shared" si="639"/>
        <v>0.5</v>
      </c>
      <c r="AY4599" s="43" t="str">
        <f t="shared" si="647"/>
        <v>UTGS</v>
      </c>
    </row>
    <row r="4600" spans="1:51" hidden="1" x14ac:dyDescent="0.2">
      <c r="A4600" s="38">
        <v>4593</v>
      </c>
      <c r="B4600" t="s">
        <v>5806</v>
      </c>
      <c r="C4600" t="s">
        <v>289</v>
      </c>
      <c r="D4600">
        <v>540</v>
      </c>
      <c r="E4600" t="s">
        <v>195</v>
      </c>
      <c r="F4600">
        <v>0.25</v>
      </c>
      <c r="G4600" t="str">
        <f>LOOKUP(F4600,{0,6,45},{"F","L","H"})</f>
        <v>F</v>
      </c>
      <c r="H4600" t="s">
        <v>3136</v>
      </c>
      <c r="I4600" s="43" t="str">
        <f>IFERROR(VLOOKUP(#REF!,#REF!,2,FALSE),"No")</f>
        <v>No</v>
      </c>
      <c r="J4600" s="139">
        <v>0.75</v>
      </c>
      <c r="K4600" s="148">
        <v>162</v>
      </c>
      <c r="L4600" s="148"/>
      <c r="M4600" s="148"/>
      <c r="N4600" s="148"/>
      <c r="O4600" s="148"/>
      <c r="P4600" s="148"/>
      <c r="Q4600" s="148"/>
      <c r="R4600" s="148"/>
      <c r="S4600" s="148"/>
      <c r="T4600" s="148"/>
      <c r="U4600" s="148"/>
      <c r="V4600" s="148"/>
      <c r="W4600" s="148"/>
      <c r="X4600" s="139">
        <v>2</v>
      </c>
      <c r="Y4600" s="148">
        <v>286.73</v>
      </c>
      <c r="Z4600" s="148">
        <v>3</v>
      </c>
      <c r="AA4600" s="148">
        <v>706.63</v>
      </c>
      <c r="AB4600" s="148">
        <v>4</v>
      </c>
      <c r="AC4600" s="148">
        <v>6.63</v>
      </c>
      <c r="AD4600" s="148"/>
      <c r="AE4600" s="148"/>
      <c r="AF4600" s="148"/>
      <c r="AG4600" s="148"/>
      <c r="AH4600" s="148"/>
      <c r="AI4600" s="148"/>
      <c r="AJ4600" s="148"/>
      <c r="AK4600" s="148"/>
      <c r="AL4600" s="139">
        <v>0</v>
      </c>
      <c r="AM4600" s="139">
        <v>0</v>
      </c>
      <c r="AN4600" s="148">
        <f t="shared" si="640"/>
        <v>999.99</v>
      </c>
      <c r="AO4600" s="148">
        <f t="shared" si="641"/>
        <v>162</v>
      </c>
      <c r="AP4600" s="148">
        <v>3</v>
      </c>
      <c r="AQ4600" s="140">
        <v>5</v>
      </c>
      <c r="AS4600" s="42">
        <f t="shared" si="642"/>
        <v>10430.123408631171</v>
      </c>
      <c r="AT4600" s="101">
        <f t="shared" si="643"/>
        <v>0</v>
      </c>
      <c r="AU4600" s="42">
        <f t="shared" si="644"/>
        <v>10430.123408631171</v>
      </c>
      <c r="AV4600" s="42">
        <f t="shared" si="645"/>
        <v>4719.621062371365</v>
      </c>
      <c r="AW4600" s="102">
        <f t="shared" si="646"/>
        <v>585.0096169344007</v>
      </c>
      <c r="AX4600" s="43">
        <f t="shared" si="639"/>
        <v>0.75</v>
      </c>
      <c r="AY4600" s="43" t="str">
        <f t="shared" si="647"/>
        <v>UTGS</v>
      </c>
    </row>
    <row r="4601" spans="1:51" hidden="1" x14ac:dyDescent="0.2">
      <c r="A4601" s="38">
        <v>4594</v>
      </c>
      <c r="B4601" t="s">
        <v>362</v>
      </c>
      <c r="C4601" t="s">
        <v>289</v>
      </c>
      <c r="D4601">
        <v>500</v>
      </c>
      <c r="E4601" t="s">
        <v>1241</v>
      </c>
      <c r="F4601">
        <v>0.25</v>
      </c>
      <c r="G4601" t="str">
        <f>LOOKUP(F4601,{0,6,45},{"F","L","H"})</f>
        <v>F</v>
      </c>
      <c r="H4601" t="s">
        <v>3145</v>
      </c>
      <c r="I4601" s="43" t="str">
        <f>IFERROR(VLOOKUP(#REF!,#REF!,2,FALSE),"No")</f>
        <v>No</v>
      </c>
      <c r="J4601" s="139">
        <v>0.75</v>
      </c>
      <c r="K4601" s="148">
        <v>91</v>
      </c>
      <c r="L4601" s="148">
        <v>1.25</v>
      </c>
      <c r="M4601" s="148">
        <v>460.45</v>
      </c>
      <c r="N4601" s="148"/>
      <c r="O4601" s="148"/>
      <c r="P4601" s="148"/>
      <c r="Q4601" s="148"/>
      <c r="R4601" s="148"/>
      <c r="S4601" s="148"/>
      <c r="T4601" s="148"/>
      <c r="U4601" s="148"/>
      <c r="V4601" s="148"/>
      <c r="W4601" s="148"/>
      <c r="X4601" s="139">
        <v>2</v>
      </c>
      <c r="Y4601" s="148">
        <v>69.28</v>
      </c>
      <c r="Z4601" s="148">
        <v>4</v>
      </c>
      <c r="AA4601" s="148">
        <v>930.72</v>
      </c>
      <c r="AB4601" s="148"/>
      <c r="AC4601" s="148"/>
      <c r="AD4601" s="148"/>
      <c r="AE4601" s="148"/>
      <c r="AF4601" s="148"/>
      <c r="AG4601" s="148"/>
      <c r="AH4601" s="148"/>
      <c r="AI4601" s="148"/>
      <c r="AJ4601" s="148"/>
      <c r="AK4601" s="148"/>
      <c r="AL4601" s="139">
        <v>0</v>
      </c>
      <c r="AM4601" s="139">
        <v>0</v>
      </c>
      <c r="AN4601" s="148">
        <f t="shared" si="640"/>
        <v>1000</v>
      </c>
      <c r="AO4601" s="148">
        <f t="shared" si="641"/>
        <v>551.45000000000005</v>
      </c>
      <c r="AP4601" s="148">
        <v>10</v>
      </c>
      <c r="AQ4601" s="140">
        <v>13</v>
      </c>
      <c r="AS4601" s="42">
        <f t="shared" si="642"/>
        <v>40168.627349936163</v>
      </c>
      <c r="AT4601" s="101">
        <f t="shared" si="643"/>
        <v>0</v>
      </c>
      <c r="AU4601" s="42">
        <f t="shared" si="644"/>
        <v>40168.627349936163</v>
      </c>
      <c r="AV4601" s="42">
        <f t="shared" si="645"/>
        <v>3014.1710862672335</v>
      </c>
      <c r="AW4601" s="102">
        <f t="shared" si="646"/>
        <v>585.0096169344007</v>
      </c>
      <c r="AX4601" s="43">
        <f t="shared" si="639"/>
        <v>0.75</v>
      </c>
      <c r="AY4601" s="43" t="str">
        <f t="shared" si="647"/>
        <v>UTGS</v>
      </c>
    </row>
    <row r="4602" spans="1:51" hidden="1" x14ac:dyDescent="0.2">
      <c r="A4602" s="38">
        <v>4595</v>
      </c>
      <c r="B4602" t="s">
        <v>5806</v>
      </c>
      <c r="C4602" t="s">
        <v>5746</v>
      </c>
      <c r="D4602">
        <v>6600</v>
      </c>
      <c r="E4602" t="s">
        <v>198</v>
      </c>
      <c r="F4602">
        <v>5</v>
      </c>
      <c r="G4602" t="str">
        <f>LOOKUP(F4602,{0,6,45},{"F","L","H"})</f>
        <v>F</v>
      </c>
      <c r="H4602" t="s">
        <v>1077</v>
      </c>
      <c r="I4602" s="43" t="str">
        <f>IFERROR(VLOOKUP(#REF!,#REF!,2,FALSE),"No")</f>
        <v>No</v>
      </c>
      <c r="J4602" s="139">
        <v>1.25</v>
      </c>
      <c r="K4602" s="148">
        <v>103</v>
      </c>
      <c r="L4602" s="148">
        <v>2</v>
      </c>
      <c r="M4602" s="148">
        <v>62</v>
      </c>
      <c r="N4602" s="148"/>
      <c r="O4602" s="148"/>
      <c r="P4602" s="148"/>
      <c r="Q4602" s="148"/>
      <c r="R4602" s="148"/>
      <c r="S4602" s="148"/>
      <c r="T4602" s="148"/>
      <c r="U4602" s="148"/>
      <c r="V4602" s="148"/>
      <c r="W4602" s="148"/>
      <c r="X4602" s="139">
        <v>2</v>
      </c>
      <c r="Y4602" s="148">
        <v>567</v>
      </c>
      <c r="Z4602" s="149">
        <v>4</v>
      </c>
      <c r="AA4602" s="148">
        <v>433</v>
      </c>
      <c r="AB4602" s="148"/>
      <c r="AC4602" s="148"/>
      <c r="AD4602" s="148"/>
      <c r="AE4602" s="148"/>
      <c r="AF4602" s="148"/>
      <c r="AG4602" s="148"/>
      <c r="AH4602" s="148"/>
      <c r="AI4602" s="148"/>
      <c r="AJ4602" s="148"/>
      <c r="AK4602" s="148"/>
      <c r="AL4602" s="139">
        <v>0</v>
      </c>
      <c r="AM4602" s="139">
        <v>0</v>
      </c>
      <c r="AN4602" s="148">
        <f t="shared" si="640"/>
        <v>1000</v>
      </c>
      <c r="AO4602" s="148">
        <f t="shared" si="641"/>
        <v>165</v>
      </c>
      <c r="AP4602" s="148">
        <v>2</v>
      </c>
      <c r="AQ4602" s="140">
        <v>3</v>
      </c>
      <c r="AS4602" s="42">
        <f t="shared" si="642"/>
        <v>12199.863842124341</v>
      </c>
      <c r="AT4602" s="101">
        <f t="shared" si="643"/>
        <v>0</v>
      </c>
      <c r="AU4602" s="42">
        <f t="shared" si="644"/>
        <v>12199.863842124341</v>
      </c>
      <c r="AV4602" s="42">
        <f t="shared" si="645"/>
        <v>11871.857240491345</v>
      </c>
      <c r="AW4602" s="102">
        <f t="shared" si="646"/>
        <v>3698.6666666666665</v>
      </c>
      <c r="AX4602" s="43">
        <f t="shared" si="639"/>
        <v>1.25</v>
      </c>
      <c r="AY4602" s="43" t="str">
        <f t="shared" si="647"/>
        <v>UTTSS</v>
      </c>
    </row>
    <row r="4603" spans="1:51" hidden="1" x14ac:dyDescent="0.2">
      <c r="A4603" s="38">
        <v>4596</v>
      </c>
      <c r="B4603" t="s">
        <v>362</v>
      </c>
      <c r="C4603" t="s">
        <v>289</v>
      </c>
      <c r="D4603">
        <v>500</v>
      </c>
      <c r="E4603" t="s">
        <v>1241</v>
      </c>
      <c r="F4603">
        <v>0.25</v>
      </c>
      <c r="G4603" t="str">
        <f>LOOKUP(F4603,{0,6,45},{"F","L","H"})</f>
        <v>F</v>
      </c>
      <c r="H4603" t="s">
        <v>3146</v>
      </c>
      <c r="I4603" s="43" t="str">
        <f>IFERROR(VLOOKUP(#REF!,#REF!,2,FALSE),"No")</f>
        <v>No</v>
      </c>
      <c r="J4603" s="139">
        <v>0.75</v>
      </c>
      <c r="K4603" s="148">
        <v>618</v>
      </c>
      <c r="L4603" s="148"/>
      <c r="M4603" s="148"/>
      <c r="N4603" s="148"/>
      <c r="O4603" s="148"/>
      <c r="P4603" s="148"/>
      <c r="Q4603" s="148"/>
      <c r="R4603" s="148"/>
      <c r="S4603" s="148"/>
      <c r="T4603" s="148"/>
      <c r="U4603" s="148"/>
      <c r="V4603" s="148"/>
      <c r="W4603" s="148"/>
      <c r="X4603" s="139">
        <v>4</v>
      </c>
      <c r="Y4603" s="148">
        <v>1000</v>
      </c>
      <c r="Z4603" s="148"/>
      <c r="AA4603" s="148"/>
      <c r="AB4603" s="148"/>
      <c r="AC4603" s="148"/>
      <c r="AD4603" s="148"/>
      <c r="AE4603" s="148"/>
      <c r="AF4603" s="148"/>
      <c r="AG4603" s="148"/>
      <c r="AH4603" s="148"/>
      <c r="AI4603" s="148"/>
      <c r="AJ4603" s="148"/>
      <c r="AK4603" s="148"/>
      <c r="AL4603" s="139">
        <v>0</v>
      </c>
      <c r="AM4603" s="139">
        <v>0</v>
      </c>
      <c r="AN4603" s="148">
        <f t="shared" si="640"/>
        <v>1000</v>
      </c>
      <c r="AO4603" s="148">
        <f t="shared" si="641"/>
        <v>618</v>
      </c>
      <c r="AP4603" s="148">
        <v>3</v>
      </c>
      <c r="AQ4603" s="140">
        <v>4</v>
      </c>
      <c r="AS4603" s="42">
        <f t="shared" si="642"/>
        <v>39788.989299592984</v>
      </c>
      <c r="AT4603" s="101">
        <f t="shared" si="643"/>
        <v>0</v>
      </c>
      <c r="AU4603" s="42">
        <f t="shared" si="644"/>
        <v>39788.989299592984</v>
      </c>
      <c r="AV4603" s="42">
        <f t="shared" si="645"/>
        <v>9920.2404303685089</v>
      </c>
      <c r="AW4603" s="102">
        <f t="shared" si="646"/>
        <v>585.0096169344007</v>
      </c>
      <c r="AX4603" s="43">
        <f t="shared" ref="AX4603:AX4666" si="648">IF(J4603&gt;0,J4603,R4603)</f>
        <v>0.75</v>
      </c>
      <c r="AY4603" s="43" t="str">
        <f t="shared" si="647"/>
        <v>UTGS</v>
      </c>
    </row>
    <row r="4604" spans="1:51" hidden="1" x14ac:dyDescent="0.2">
      <c r="A4604" s="38">
        <v>4597</v>
      </c>
      <c r="B4604" t="s">
        <v>362</v>
      </c>
      <c r="C4604" t="s">
        <v>289</v>
      </c>
      <c r="D4604">
        <v>320</v>
      </c>
      <c r="E4604" t="s">
        <v>1223</v>
      </c>
      <c r="F4604">
        <v>0.25</v>
      </c>
      <c r="G4604" t="str">
        <f>LOOKUP(F4604,{0,6,45},{"F","L","H"})</f>
        <v>F</v>
      </c>
      <c r="H4604" t="s">
        <v>3156</v>
      </c>
      <c r="I4604" s="43" t="str">
        <f>IFERROR(VLOOKUP(#REF!,#REF!,2,FALSE),"No")</f>
        <v>No</v>
      </c>
      <c r="J4604" s="139">
        <v>0.5</v>
      </c>
      <c r="K4604" s="148">
        <v>41</v>
      </c>
      <c r="L4604" s="148"/>
      <c r="M4604" s="148"/>
      <c r="N4604" s="148"/>
      <c r="O4604" s="148"/>
      <c r="P4604" s="148"/>
      <c r="Q4604" s="148"/>
      <c r="R4604" s="148"/>
      <c r="S4604" s="148"/>
      <c r="T4604" s="148"/>
      <c r="U4604" s="148"/>
      <c r="V4604" s="148"/>
      <c r="W4604" s="148"/>
      <c r="X4604" s="139">
        <v>1.25</v>
      </c>
      <c r="Y4604" s="148">
        <v>484</v>
      </c>
      <c r="Z4604" s="149">
        <v>2</v>
      </c>
      <c r="AA4604" s="148">
        <v>20</v>
      </c>
      <c r="AB4604" s="148">
        <v>4</v>
      </c>
      <c r="AC4604" s="148">
        <v>496</v>
      </c>
      <c r="AD4604" s="148"/>
      <c r="AE4604" s="148"/>
      <c r="AF4604" s="148"/>
      <c r="AG4604" s="148"/>
      <c r="AH4604" s="148"/>
      <c r="AI4604" s="148"/>
      <c r="AJ4604" s="148"/>
      <c r="AK4604" s="148"/>
      <c r="AL4604" s="139">
        <v>0</v>
      </c>
      <c r="AM4604" s="139">
        <v>0</v>
      </c>
      <c r="AN4604" s="148">
        <f t="shared" si="640"/>
        <v>1000</v>
      </c>
      <c r="AO4604" s="148">
        <f t="shared" si="641"/>
        <v>41</v>
      </c>
      <c r="AP4604" s="148">
        <v>7</v>
      </c>
      <c r="AQ4604" s="140">
        <v>12</v>
      </c>
      <c r="AS4604" s="42">
        <f t="shared" si="642"/>
        <v>2804.5425910733215</v>
      </c>
      <c r="AT4604" s="101">
        <f t="shared" si="643"/>
        <v>0</v>
      </c>
      <c r="AU4604" s="42">
        <f t="shared" si="644"/>
        <v>2804.5425910733215</v>
      </c>
      <c r="AV4604" s="42">
        <f t="shared" si="645"/>
        <v>3033.8401434561697</v>
      </c>
      <c r="AW4604" s="102">
        <f t="shared" si="646"/>
        <v>431</v>
      </c>
      <c r="AX4604" s="43">
        <f t="shared" si="648"/>
        <v>0.5</v>
      </c>
      <c r="AY4604" s="43" t="str">
        <f t="shared" si="647"/>
        <v>UTGS</v>
      </c>
    </row>
    <row r="4605" spans="1:51" hidden="1" x14ac:dyDescent="0.2">
      <c r="A4605" s="38">
        <v>4598</v>
      </c>
      <c r="B4605" t="s">
        <v>5806</v>
      </c>
      <c r="C4605" t="s">
        <v>292</v>
      </c>
      <c r="D4605">
        <v>2700</v>
      </c>
      <c r="E4605" t="s">
        <v>193</v>
      </c>
      <c r="F4605">
        <v>5</v>
      </c>
      <c r="G4605" t="str">
        <f>LOOKUP(F4605,{0,6,45},{"F","L","H"})</f>
        <v>F</v>
      </c>
      <c r="H4605" t="s">
        <v>2061</v>
      </c>
      <c r="I4605" s="43" t="str">
        <f>IFERROR(VLOOKUP(#REF!,#REF!,2,FALSE),"No")</f>
        <v>No</v>
      </c>
      <c r="J4605" s="139">
        <v>1.25</v>
      </c>
      <c r="K4605" s="148">
        <v>157</v>
      </c>
      <c r="L4605" s="148">
        <v>2</v>
      </c>
      <c r="M4605" s="148">
        <v>1</v>
      </c>
      <c r="N4605" s="148"/>
      <c r="O4605" s="148"/>
      <c r="P4605" s="148"/>
      <c r="Q4605" s="148"/>
      <c r="R4605" s="148"/>
      <c r="S4605" s="148"/>
      <c r="T4605" s="148"/>
      <c r="U4605" s="148"/>
      <c r="V4605" s="148"/>
      <c r="W4605" s="148"/>
      <c r="X4605" s="139">
        <v>2</v>
      </c>
      <c r="Y4605" s="148">
        <v>348</v>
      </c>
      <c r="Z4605" s="149">
        <v>3</v>
      </c>
      <c r="AA4605" s="148">
        <v>652</v>
      </c>
      <c r="AB4605" s="148"/>
      <c r="AC4605" s="148"/>
      <c r="AD4605" s="148"/>
      <c r="AE4605" s="148"/>
      <c r="AF4605" s="148"/>
      <c r="AG4605" s="148"/>
      <c r="AH4605" s="148"/>
      <c r="AI4605" s="148"/>
      <c r="AJ4605" s="148"/>
      <c r="AK4605" s="148"/>
      <c r="AL4605" s="139">
        <v>0</v>
      </c>
      <c r="AM4605" s="139">
        <v>0</v>
      </c>
      <c r="AN4605" s="148">
        <f t="shared" si="640"/>
        <v>1000</v>
      </c>
      <c r="AO4605" s="148">
        <f t="shared" si="641"/>
        <v>158</v>
      </c>
      <c r="AP4605" s="148">
        <v>5</v>
      </c>
      <c r="AQ4605" s="140">
        <v>6</v>
      </c>
      <c r="AS4605" s="42">
        <f t="shared" si="642"/>
        <v>11771.599497306943</v>
      </c>
      <c r="AT4605" s="101">
        <f t="shared" si="643"/>
        <v>0</v>
      </c>
      <c r="AU4605" s="42">
        <f t="shared" si="644"/>
        <v>11771.599497306943</v>
      </c>
      <c r="AV4605" s="42">
        <f t="shared" si="645"/>
        <v>4040.600286912339</v>
      </c>
      <c r="AW4605" s="102">
        <f t="shared" si="646"/>
        <v>2428.75</v>
      </c>
      <c r="AX4605" s="43">
        <f t="shared" si="648"/>
        <v>1.25</v>
      </c>
      <c r="AY4605" s="43" t="str">
        <f t="shared" si="647"/>
        <v>UTFS</v>
      </c>
    </row>
    <row r="4606" spans="1:51" hidden="1" x14ac:dyDescent="0.2">
      <c r="A4606" s="38">
        <v>4599</v>
      </c>
      <c r="B4606" t="s">
        <v>362</v>
      </c>
      <c r="C4606" t="s">
        <v>289</v>
      </c>
      <c r="D4606">
        <v>306</v>
      </c>
      <c r="E4606" t="s">
        <v>1238</v>
      </c>
      <c r="F4606">
        <v>0.25</v>
      </c>
      <c r="G4606" t="str">
        <f>LOOKUP(F4606,{0,6,45},{"F","L","H"})</f>
        <v>F</v>
      </c>
      <c r="H4606" t="s">
        <v>3169</v>
      </c>
      <c r="I4606" s="43" t="str">
        <f>IFERROR(VLOOKUP(#REF!,#REF!,2,FALSE),"No")</f>
        <v>No</v>
      </c>
      <c r="J4606" s="139">
        <v>0.75</v>
      </c>
      <c r="K4606" s="148">
        <v>465.44</v>
      </c>
      <c r="L4606" s="148"/>
      <c r="M4606" s="148"/>
      <c r="N4606" s="148"/>
      <c r="O4606" s="148"/>
      <c r="P4606" s="148"/>
      <c r="Q4606" s="148"/>
      <c r="R4606" s="148"/>
      <c r="S4606" s="148"/>
      <c r="T4606" s="148"/>
      <c r="U4606" s="148"/>
      <c r="V4606" s="148"/>
      <c r="W4606" s="148"/>
      <c r="X4606" s="139">
        <v>2</v>
      </c>
      <c r="Y4606" s="148">
        <v>1000</v>
      </c>
      <c r="Z4606" s="148"/>
      <c r="AA4606" s="148"/>
      <c r="AB4606" s="148"/>
      <c r="AC4606" s="148"/>
      <c r="AD4606" s="148"/>
      <c r="AE4606" s="148"/>
      <c r="AF4606" s="148"/>
      <c r="AG4606" s="148"/>
      <c r="AH4606" s="148"/>
      <c r="AI4606" s="148"/>
      <c r="AJ4606" s="148"/>
      <c r="AK4606" s="148"/>
      <c r="AL4606" s="139">
        <v>0</v>
      </c>
      <c r="AM4606" s="139">
        <v>0</v>
      </c>
      <c r="AN4606" s="148">
        <f t="shared" si="640"/>
        <v>1000</v>
      </c>
      <c r="AO4606" s="148">
        <f t="shared" si="641"/>
        <v>465.44</v>
      </c>
      <c r="AP4606" s="148">
        <v>7</v>
      </c>
      <c r="AQ4606" s="140">
        <v>10</v>
      </c>
      <c r="AS4606" s="42">
        <f t="shared" si="642"/>
        <v>29966.645921686988</v>
      </c>
      <c r="AT4606" s="101">
        <f t="shared" si="643"/>
        <v>0</v>
      </c>
      <c r="AU4606" s="42">
        <f t="shared" si="644"/>
        <v>29966.645921686988</v>
      </c>
      <c r="AV4606" s="42">
        <f t="shared" si="645"/>
        <v>3251.0961721474032</v>
      </c>
      <c r="AW4606" s="102">
        <f t="shared" si="646"/>
        <v>431</v>
      </c>
      <c r="AX4606" s="43">
        <f t="shared" si="648"/>
        <v>0.75</v>
      </c>
      <c r="AY4606" s="43" t="str">
        <f t="shared" si="647"/>
        <v>UTGS</v>
      </c>
    </row>
    <row r="4607" spans="1:51" hidden="1" x14ac:dyDescent="0.2">
      <c r="A4607" s="38">
        <v>4600</v>
      </c>
      <c r="B4607" t="s">
        <v>5806</v>
      </c>
      <c r="C4607" t="s">
        <v>5746</v>
      </c>
      <c r="D4607">
        <v>9200</v>
      </c>
      <c r="E4607" t="s">
        <v>212</v>
      </c>
      <c r="F4607">
        <v>5</v>
      </c>
      <c r="G4607" t="str">
        <f>LOOKUP(F4607,{0,6,45},{"F","L","H"})</f>
        <v>F</v>
      </c>
      <c r="H4607" t="s">
        <v>649</v>
      </c>
      <c r="I4607" s="43" t="str">
        <f>IFERROR(VLOOKUP(#REF!,#REF!,2,FALSE),"No")</f>
        <v>No</v>
      </c>
      <c r="J4607" s="139">
        <v>0.5</v>
      </c>
      <c r="K4607" s="148">
        <v>40</v>
      </c>
      <c r="L4607" s="148"/>
      <c r="M4607" s="148"/>
      <c r="N4607" s="148"/>
      <c r="O4607" s="148"/>
      <c r="P4607" s="148"/>
      <c r="Q4607" s="148"/>
      <c r="R4607" s="148"/>
      <c r="S4607" s="148"/>
      <c r="T4607" s="148"/>
      <c r="U4607" s="148"/>
      <c r="V4607" s="148"/>
      <c r="W4607" s="148"/>
      <c r="X4607" s="139">
        <v>2</v>
      </c>
      <c r="Y4607" s="148">
        <v>240</v>
      </c>
      <c r="Z4607" s="148">
        <v>4</v>
      </c>
      <c r="AA4607" s="148">
        <v>760</v>
      </c>
      <c r="AB4607" s="148"/>
      <c r="AC4607" s="148"/>
      <c r="AD4607" s="148"/>
      <c r="AE4607" s="148"/>
      <c r="AF4607" s="148"/>
      <c r="AG4607" s="148"/>
      <c r="AH4607" s="148"/>
      <c r="AI4607" s="148"/>
      <c r="AJ4607" s="148"/>
      <c r="AK4607" s="148"/>
      <c r="AL4607" s="139">
        <v>0</v>
      </c>
      <c r="AM4607" s="139">
        <v>0</v>
      </c>
      <c r="AN4607" s="148">
        <f t="shared" si="640"/>
        <v>1000</v>
      </c>
      <c r="AO4607" s="148">
        <f t="shared" si="641"/>
        <v>40</v>
      </c>
      <c r="AP4607" s="148">
        <v>15</v>
      </c>
      <c r="AQ4607" s="140">
        <v>29</v>
      </c>
      <c r="AS4607" s="42">
        <f t="shared" si="642"/>
        <v>2736.139113242265</v>
      </c>
      <c r="AT4607" s="101">
        <f t="shared" si="643"/>
        <v>0</v>
      </c>
      <c r="AU4607" s="42">
        <f t="shared" si="644"/>
        <v>2736.139113242265</v>
      </c>
      <c r="AV4607" s="42">
        <f t="shared" si="645"/>
        <v>1308.9710938439321</v>
      </c>
      <c r="AW4607" s="102">
        <f t="shared" si="646"/>
        <v>5118</v>
      </c>
      <c r="AX4607" s="43">
        <f t="shared" si="648"/>
        <v>0.5</v>
      </c>
      <c r="AY4607" s="43" t="str">
        <f t="shared" si="647"/>
        <v>UTTSS</v>
      </c>
    </row>
    <row r="4608" spans="1:51" hidden="1" x14ac:dyDescent="0.2">
      <c r="A4608" s="38">
        <v>4601</v>
      </c>
      <c r="B4608" t="s">
        <v>362</v>
      </c>
      <c r="C4608" t="s">
        <v>289</v>
      </c>
      <c r="D4608">
        <v>320</v>
      </c>
      <c r="E4608" t="s">
        <v>1223</v>
      </c>
      <c r="F4608">
        <v>0.25</v>
      </c>
      <c r="G4608" t="str">
        <f>LOOKUP(F4608,{0,6,45},{"F","L","H"})</f>
        <v>F</v>
      </c>
      <c r="H4608" t="s">
        <v>3177</v>
      </c>
      <c r="I4608" s="43" t="str">
        <f>IFERROR(VLOOKUP(#REF!,#REF!,2,FALSE),"No")</f>
        <v>No</v>
      </c>
      <c r="J4608" s="139">
        <v>0.75</v>
      </c>
      <c r="K4608" s="148">
        <v>352.18</v>
      </c>
      <c r="L4608" s="148"/>
      <c r="M4608" s="148"/>
      <c r="N4608" s="148"/>
      <c r="O4608" s="148"/>
      <c r="P4608" s="148"/>
      <c r="Q4608" s="148"/>
      <c r="R4608" s="148"/>
      <c r="S4608" s="148"/>
      <c r="T4608" s="148"/>
      <c r="U4608" s="148"/>
      <c r="V4608" s="148"/>
      <c r="W4608" s="148"/>
      <c r="X4608" s="139">
        <v>2</v>
      </c>
      <c r="Y4608" s="148">
        <v>166.13</v>
      </c>
      <c r="Z4608" s="148">
        <v>4</v>
      </c>
      <c r="AA4608" s="148">
        <v>833.87</v>
      </c>
      <c r="AB4608" s="148"/>
      <c r="AC4608" s="148"/>
      <c r="AD4608" s="148"/>
      <c r="AE4608" s="148"/>
      <c r="AF4608" s="148"/>
      <c r="AG4608" s="148"/>
      <c r="AH4608" s="148"/>
      <c r="AI4608" s="148"/>
      <c r="AJ4608" s="148"/>
      <c r="AK4608" s="148"/>
      <c r="AL4608" s="139">
        <v>0</v>
      </c>
      <c r="AM4608" s="139">
        <v>0</v>
      </c>
      <c r="AN4608" s="148">
        <f t="shared" si="640"/>
        <v>1000</v>
      </c>
      <c r="AO4608" s="148">
        <f t="shared" si="641"/>
        <v>352.18</v>
      </c>
      <c r="AP4608" s="148">
        <v>17</v>
      </c>
      <c r="AQ4608" s="140">
        <v>31</v>
      </c>
      <c r="AS4608" s="42">
        <f t="shared" si="642"/>
        <v>22674.573222541516</v>
      </c>
      <c r="AT4608" s="101">
        <f t="shared" si="643"/>
        <v>0</v>
      </c>
      <c r="AU4608" s="42">
        <f t="shared" si="644"/>
        <v>22674.573222541516</v>
      </c>
      <c r="AV4608" s="42">
        <f t="shared" si="645"/>
        <v>1241.6067619830335</v>
      </c>
      <c r="AW4608" s="102">
        <f t="shared" si="646"/>
        <v>431</v>
      </c>
      <c r="AX4608" s="43">
        <f t="shared" si="648"/>
        <v>0.75</v>
      </c>
      <c r="AY4608" s="43" t="str">
        <f t="shared" si="647"/>
        <v>UTGS</v>
      </c>
    </row>
    <row r="4609" spans="1:51" hidden="1" x14ac:dyDescent="0.2">
      <c r="A4609" s="38">
        <v>4602</v>
      </c>
      <c r="B4609" t="s">
        <v>362</v>
      </c>
      <c r="C4609" t="s">
        <v>289</v>
      </c>
      <c r="D4609">
        <v>306</v>
      </c>
      <c r="E4609" t="s">
        <v>1238</v>
      </c>
      <c r="F4609">
        <v>0.25</v>
      </c>
      <c r="G4609" t="str">
        <f>LOOKUP(F4609,{0,6,45},{"F","L","H"})</f>
        <v>F</v>
      </c>
      <c r="H4609" t="s">
        <v>3185</v>
      </c>
      <c r="I4609" s="43" t="str">
        <f>IFERROR(VLOOKUP(#REF!,#REF!,2,FALSE),"No")</f>
        <v>No</v>
      </c>
      <c r="J4609" s="139">
        <v>0.5</v>
      </c>
      <c r="K4609" s="148">
        <v>43</v>
      </c>
      <c r="L4609" s="148"/>
      <c r="M4609" s="148"/>
      <c r="N4609" s="148"/>
      <c r="O4609" s="148"/>
      <c r="P4609" s="148"/>
      <c r="Q4609" s="148"/>
      <c r="R4609" s="148"/>
      <c r="S4609" s="148"/>
      <c r="T4609" s="148"/>
      <c r="U4609" s="148"/>
      <c r="V4609" s="148"/>
      <c r="W4609" s="148"/>
      <c r="X4609" s="139">
        <v>1.25</v>
      </c>
      <c r="Y4609" s="148">
        <v>881</v>
      </c>
      <c r="Z4609" s="148">
        <v>2</v>
      </c>
      <c r="AA4609" s="148">
        <v>117.5</v>
      </c>
      <c r="AB4609" s="148">
        <v>4</v>
      </c>
      <c r="AC4609" s="148">
        <v>1.5</v>
      </c>
      <c r="AD4609" s="148"/>
      <c r="AE4609" s="148"/>
      <c r="AF4609" s="148"/>
      <c r="AG4609" s="148"/>
      <c r="AH4609" s="148"/>
      <c r="AI4609" s="148"/>
      <c r="AJ4609" s="148"/>
      <c r="AK4609" s="148"/>
      <c r="AL4609" s="139">
        <v>0</v>
      </c>
      <c r="AM4609" s="139">
        <v>0</v>
      </c>
      <c r="AN4609" s="148">
        <f t="shared" si="640"/>
        <v>1000</v>
      </c>
      <c r="AO4609" s="148">
        <f t="shared" si="641"/>
        <v>43</v>
      </c>
      <c r="AP4609" s="148">
        <v>7</v>
      </c>
      <c r="AQ4609" s="140">
        <v>13</v>
      </c>
      <c r="AS4609" s="42">
        <f t="shared" si="642"/>
        <v>2941.3495467354346</v>
      </c>
      <c r="AT4609" s="101">
        <f t="shared" si="643"/>
        <v>0</v>
      </c>
      <c r="AU4609" s="42">
        <f t="shared" si="644"/>
        <v>2941.3495467354346</v>
      </c>
      <c r="AV4609" s="42">
        <f t="shared" si="645"/>
        <v>2549.1089785749259</v>
      </c>
      <c r="AW4609" s="102">
        <f t="shared" si="646"/>
        <v>431</v>
      </c>
      <c r="AX4609" s="43">
        <f t="shared" si="648"/>
        <v>0.5</v>
      </c>
      <c r="AY4609" s="43" t="str">
        <f t="shared" si="647"/>
        <v>UTGS</v>
      </c>
    </row>
    <row r="4610" spans="1:51" hidden="1" x14ac:dyDescent="0.2">
      <c r="A4610" s="38">
        <v>4603</v>
      </c>
      <c r="B4610" t="s">
        <v>5806</v>
      </c>
      <c r="C4610" t="s">
        <v>292</v>
      </c>
      <c r="D4610">
        <v>6113</v>
      </c>
      <c r="E4610" t="s">
        <v>218</v>
      </c>
      <c r="F4610">
        <v>2</v>
      </c>
      <c r="G4610" t="str">
        <f>LOOKUP(F4610,{0,6,45},{"F","L","H"})</f>
        <v>F</v>
      </c>
      <c r="H4610" t="s">
        <v>886</v>
      </c>
      <c r="I4610" s="43" t="str">
        <f>IFERROR(VLOOKUP(#REF!,#REF!,2,FALSE),"No")</f>
        <v>No</v>
      </c>
      <c r="J4610" s="139">
        <v>2</v>
      </c>
      <c r="K4610" s="148">
        <v>445</v>
      </c>
      <c r="L4610" s="148"/>
      <c r="M4610" s="148"/>
      <c r="N4610" s="148"/>
      <c r="O4610" s="148"/>
      <c r="P4610" s="148"/>
      <c r="Q4610" s="148"/>
      <c r="R4610" s="148"/>
      <c r="S4610" s="148"/>
      <c r="T4610" s="148"/>
      <c r="U4610" s="148"/>
      <c r="V4610" s="148"/>
      <c r="W4610" s="148"/>
      <c r="X4610" s="139">
        <v>6</v>
      </c>
      <c r="Y4610" s="148">
        <v>665.47</v>
      </c>
      <c r="Z4610" s="149"/>
      <c r="AA4610" s="148"/>
      <c r="AB4610" s="148"/>
      <c r="AC4610" s="148"/>
      <c r="AD4610" s="148"/>
      <c r="AE4610" s="148"/>
      <c r="AF4610" s="148"/>
      <c r="AG4610" s="148"/>
      <c r="AH4610" s="148"/>
      <c r="AI4610" s="148"/>
      <c r="AJ4610" s="148"/>
      <c r="AK4610" s="148"/>
      <c r="AL4610" s="139">
        <v>0</v>
      </c>
      <c r="AM4610" s="139">
        <v>0</v>
      </c>
      <c r="AN4610" s="148">
        <f t="shared" si="640"/>
        <v>665.47</v>
      </c>
      <c r="AO4610" s="148">
        <f t="shared" si="641"/>
        <v>445</v>
      </c>
      <c r="AP4610" s="148">
        <v>4</v>
      </c>
      <c r="AQ4610" s="140">
        <v>6</v>
      </c>
      <c r="AS4610" s="42">
        <f t="shared" si="642"/>
        <v>32477.64763482019</v>
      </c>
      <c r="AT4610" s="101">
        <f t="shared" si="643"/>
        <v>0</v>
      </c>
      <c r="AU4610" s="42">
        <f t="shared" si="644"/>
        <v>32477.64763482019</v>
      </c>
      <c r="AV4610" s="42">
        <f t="shared" si="645"/>
        <v>6658.1340161315557</v>
      </c>
      <c r="AW4610" s="102">
        <f t="shared" si="646"/>
        <v>3698.6666666666665</v>
      </c>
      <c r="AX4610" s="43">
        <f t="shared" si="648"/>
        <v>2</v>
      </c>
      <c r="AY4610" s="43" t="str">
        <f t="shared" si="647"/>
        <v>UTFS</v>
      </c>
    </row>
    <row r="4611" spans="1:51" hidden="1" x14ac:dyDescent="0.2">
      <c r="A4611" s="38">
        <v>4604</v>
      </c>
      <c r="B4611" t="s">
        <v>362</v>
      </c>
      <c r="C4611" t="s">
        <v>289</v>
      </c>
      <c r="D4611">
        <v>320</v>
      </c>
      <c r="E4611" t="s">
        <v>1247</v>
      </c>
      <c r="F4611">
        <v>0.25</v>
      </c>
      <c r="G4611" t="str">
        <f>LOOKUP(F4611,{0,6,45},{"F","L","H"})</f>
        <v>F</v>
      </c>
      <c r="H4611" t="s">
        <v>3190</v>
      </c>
      <c r="I4611" s="43" t="str">
        <f>IFERROR(VLOOKUP(#REF!,#REF!,2,FALSE),"No")</f>
        <v>No</v>
      </c>
      <c r="J4611" s="139">
        <v>0.75</v>
      </c>
      <c r="K4611" s="148">
        <v>38.44</v>
      </c>
      <c r="L4611" s="148"/>
      <c r="M4611" s="148"/>
      <c r="N4611" s="148"/>
      <c r="O4611" s="148"/>
      <c r="P4611" s="148"/>
      <c r="Q4611" s="148"/>
      <c r="R4611" s="148"/>
      <c r="S4611" s="148"/>
      <c r="T4611" s="148"/>
      <c r="U4611" s="148"/>
      <c r="V4611" s="148"/>
      <c r="W4611" s="148"/>
      <c r="X4611" s="139">
        <v>1.25</v>
      </c>
      <c r="Y4611" s="148">
        <v>65</v>
      </c>
      <c r="Z4611" s="148">
        <v>2</v>
      </c>
      <c r="AA4611" s="148">
        <v>935</v>
      </c>
      <c r="AB4611" s="148"/>
      <c r="AC4611" s="148"/>
      <c r="AD4611" s="148"/>
      <c r="AE4611" s="148"/>
      <c r="AF4611" s="148"/>
      <c r="AG4611" s="148"/>
      <c r="AH4611" s="148"/>
      <c r="AI4611" s="148"/>
      <c r="AJ4611" s="148"/>
      <c r="AK4611" s="148"/>
      <c r="AL4611" s="139">
        <v>0</v>
      </c>
      <c r="AM4611" s="139">
        <v>0</v>
      </c>
      <c r="AN4611" s="148">
        <f t="shared" si="640"/>
        <v>1000</v>
      </c>
      <c r="AO4611" s="148">
        <f t="shared" si="641"/>
        <v>38.44</v>
      </c>
      <c r="AP4611" s="148">
        <v>31</v>
      </c>
      <c r="AQ4611" s="140">
        <v>138</v>
      </c>
      <c r="AS4611" s="42">
        <f t="shared" si="642"/>
        <v>2474.900887825816</v>
      </c>
      <c r="AT4611" s="101">
        <f t="shared" si="643"/>
        <v>0</v>
      </c>
      <c r="AU4611" s="42">
        <f t="shared" si="644"/>
        <v>2474.900887825816</v>
      </c>
      <c r="AV4611" s="42">
        <f t="shared" si="645"/>
        <v>235.91638928604374</v>
      </c>
      <c r="AW4611" s="102">
        <f t="shared" si="646"/>
        <v>431</v>
      </c>
      <c r="AX4611" s="43">
        <f t="shared" si="648"/>
        <v>0.75</v>
      </c>
      <c r="AY4611" s="43" t="str">
        <f t="shared" si="647"/>
        <v>UTGS</v>
      </c>
    </row>
    <row r="4612" spans="1:51" hidden="1" x14ac:dyDescent="0.2">
      <c r="A4612" s="38">
        <v>4605</v>
      </c>
      <c r="B4612" t="s">
        <v>5806</v>
      </c>
      <c r="C4612" t="s">
        <v>5746</v>
      </c>
      <c r="D4612">
        <v>64550</v>
      </c>
      <c r="E4612" t="s">
        <v>220</v>
      </c>
      <c r="F4612">
        <v>45</v>
      </c>
      <c r="G4612" t="str">
        <f>LOOKUP(F4612,{0,6,45},{"F","L","H"})</f>
        <v>H</v>
      </c>
      <c r="H4612" t="s">
        <v>1395</v>
      </c>
      <c r="I4612" s="43" t="str">
        <f>IFERROR(VLOOKUP(#REF!,#REF!,2,FALSE),"No")</f>
        <v>No</v>
      </c>
      <c r="J4612" s="139">
        <v>3</v>
      </c>
      <c r="K4612" s="148">
        <v>554</v>
      </c>
      <c r="L4612" s="148"/>
      <c r="M4612" s="148"/>
      <c r="N4612" s="148"/>
      <c r="O4612" s="148"/>
      <c r="P4612" s="148"/>
      <c r="Q4612" s="148"/>
      <c r="R4612" s="148"/>
      <c r="S4612" s="148"/>
      <c r="T4612" s="148"/>
      <c r="U4612" s="148"/>
      <c r="V4612" s="148"/>
      <c r="W4612" s="148"/>
      <c r="X4612" s="139">
        <v>4</v>
      </c>
      <c r="Y4612" s="148">
        <v>1000</v>
      </c>
      <c r="Z4612" s="149"/>
      <c r="AA4612" s="148"/>
      <c r="AB4612" s="148"/>
      <c r="AC4612" s="148"/>
      <c r="AD4612" s="148"/>
      <c r="AE4612" s="148"/>
      <c r="AF4612" s="148"/>
      <c r="AG4612" s="148"/>
      <c r="AH4612" s="148"/>
      <c r="AI4612" s="148"/>
      <c r="AJ4612" s="148"/>
      <c r="AK4612" s="148"/>
      <c r="AL4612" s="139">
        <v>0</v>
      </c>
      <c r="AM4612" s="139">
        <v>0</v>
      </c>
      <c r="AN4612" s="148">
        <f t="shared" si="640"/>
        <v>1000</v>
      </c>
      <c r="AO4612" s="148">
        <f t="shared" si="641"/>
        <v>554</v>
      </c>
      <c r="AP4612" s="148">
        <v>6</v>
      </c>
      <c r="AQ4612" s="140">
        <v>7</v>
      </c>
      <c r="AS4612" s="42">
        <f t="shared" si="642"/>
        <v>40432.846718405359</v>
      </c>
      <c r="AT4612" s="101">
        <f t="shared" si="643"/>
        <v>0</v>
      </c>
      <c r="AU4612" s="42">
        <f t="shared" si="644"/>
        <v>40432.846718405359</v>
      </c>
      <c r="AV4612" s="42">
        <f t="shared" si="645"/>
        <v>5668.7088173534339</v>
      </c>
      <c r="AW4612" s="102">
        <f t="shared" si="646"/>
        <v>113197.0366366282</v>
      </c>
      <c r="AX4612" s="43">
        <f t="shared" si="648"/>
        <v>3</v>
      </c>
      <c r="AY4612" s="43" t="str">
        <f t="shared" si="647"/>
        <v>UTTSS</v>
      </c>
    </row>
    <row r="4613" spans="1:51" hidden="1" x14ac:dyDescent="0.2">
      <c r="A4613" s="38">
        <v>4606</v>
      </c>
      <c r="B4613" t="s">
        <v>362</v>
      </c>
      <c r="C4613" t="s">
        <v>289</v>
      </c>
      <c r="D4613">
        <v>320</v>
      </c>
      <c r="E4613" t="s">
        <v>1232</v>
      </c>
      <c r="F4613">
        <v>0.25</v>
      </c>
      <c r="G4613" t="str">
        <f>LOOKUP(F4613,{0,6,45},{"F","L","H"})</f>
        <v>F</v>
      </c>
      <c r="H4613" t="s">
        <v>3220</v>
      </c>
      <c r="I4613" s="43" t="str">
        <f>IFERROR(VLOOKUP(#REF!,#REF!,2,FALSE),"No")</f>
        <v>No</v>
      </c>
      <c r="J4613" s="139">
        <v>0.5</v>
      </c>
      <c r="K4613" s="148">
        <v>94</v>
      </c>
      <c r="L4613" s="148"/>
      <c r="M4613" s="148"/>
      <c r="N4613" s="148"/>
      <c r="O4613" s="148"/>
      <c r="P4613" s="148"/>
      <c r="Q4613" s="148"/>
      <c r="R4613" s="148"/>
      <c r="S4613" s="148"/>
      <c r="T4613" s="148"/>
      <c r="U4613" s="148"/>
      <c r="V4613" s="148"/>
      <c r="W4613" s="148"/>
      <c r="X4613" s="139">
        <v>1.25</v>
      </c>
      <c r="Y4613" s="148">
        <v>452</v>
      </c>
      <c r="Z4613" s="148">
        <v>2</v>
      </c>
      <c r="AA4613" s="148">
        <v>548</v>
      </c>
      <c r="AB4613" s="148"/>
      <c r="AC4613" s="148"/>
      <c r="AD4613" s="148"/>
      <c r="AE4613" s="148"/>
      <c r="AF4613" s="148"/>
      <c r="AG4613" s="148"/>
      <c r="AH4613" s="148"/>
      <c r="AI4613" s="148"/>
      <c r="AJ4613" s="148"/>
      <c r="AK4613" s="148"/>
      <c r="AL4613" s="139">
        <v>0</v>
      </c>
      <c r="AM4613" s="139">
        <v>0</v>
      </c>
      <c r="AN4613" s="148">
        <f t="shared" si="640"/>
        <v>1000</v>
      </c>
      <c r="AO4613" s="148">
        <f t="shared" si="641"/>
        <v>94</v>
      </c>
      <c r="AP4613" s="148">
        <v>15</v>
      </c>
      <c r="AQ4613" s="140">
        <v>102</v>
      </c>
      <c r="AS4613" s="42">
        <f t="shared" si="642"/>
        <v>6429.9269161193224</v>
      </c>
      <c r="AT4613" s="101">
        <f t="shared" si="643"/>
        <v>0</v>
      </c>
      <c r="AU4613" s="42">
        <f t="shared" si="644"/>
        <v>6429.9269161193224</v>
      </c>
      <c r="AV4613" s="42">
        <f t="shared" si="645"/>
        <v>321.83687962229448</v>
      </c>
      <c r="AW4613" s="102">
        <f t="shared" si="646"/>
        <v>431</v>
      </c>
      <c r="AX4613" s="43">
        <f t="shared" si="648"/>
        <v>0.5</v>
      </c>
      <c r="AY4613" s="43" t="str">
        <f t="shared" si="647"/>
        <v>UTGS</v>
      </c>
    </row>
    <row r="4614" spans="1:51" hidden="1" x14ac:dyDescent="0.2">
      <c r="A4614" s="38">
        <v>4607</v>
      </c>
      <c r="B4614" t="s">
        <v>362</v>
      </c>
      <c r="C4614" t="s">
        <v>289</v>
      </c>
      <c r="D4614">
        <v>306</v>
      </c>
      <c r="E4614" t="s">
        <v>1238</v>
      </c>
      <c r="F4614">
        <v>0.25</v>
      </c>
      <c r="G4614" t="str">
        <f>LOOKUP(F4614,{0,6,45},{"F","L","H"})</f>
        <v>F</v>
      </c>
      <c r="H4614" t="s">
        <v>3243</v>
      </c>
      <c r="I4614" s="43" t="str">
        <f>IFERROR(VLOOKUP(#REF!,#REF!,2,FALSE),"No")</f>
        <v>No</v>
      </c>
      <c r="J4614" s="139">
        <v>0.5</v>
      </c>
      <c r="K4614" s="148">
        <v>59</v>
      </c>
      <c r="L4614" s="148"/>
      <c r="M4614" s="148"/>
      <c r="N4614" s="148"/>
      <c r="O4614" s="148"/>
      <c r="P4614" s="148"/>
      <c r="Q4614" s="148"/>
      <c r="R4614" s="148"/>
      <c r="S4614" s="148"/>
      <c r="T4614" s="148"/>
      <c r="U4614" s="148"/>
      <c r="V4614" s="148"/>
      <c r="W4614" s="148"/>
      <c r="X4614" s="139">
        <v>2</v>
      </c>
      <c r="Y4614" s="148">
        <v>1000</v>
      </c>
      <c r="Z4614" s="148"/>
      <c r="AA4614" s="148"/>
      <c r="AB4614" s="148"/>
      <c r="AC4614" s="148"/>
      <c r="AD4614" s="148"/>
      <c r="AE4614" s="148"/>
      <c r="AF4614" s="148"/>
      <c r="AG4614" s="148"/>
      <c r="AH4614" s="148"/>
      <c r="AI4614" s="148"/>
      <c r="AJ4614" s="148"/>
      <c r="AK4614" s="148"/>
      <c r="AL4614" s="139">
        <v>0</v>
      </c>
      <c r="AM4614" s="139">
        <v>0</v>
      </c>
      <c r="AN4614" s="148">
        <f t="shared" si="640"/>
        <v>1000</v>
      </c>
      <c r="AO4614" s="148">
        <f t="shared" si="641"/>
        <v>59</v>
      </c>
      <c r="AP4614" s="148">
        <v>35</v>
      </c>
      <c r="AQ4614" s="140">
        <v>64</v>
      </c>
      <c r="AS4614" s="42">
        <f t="shared" si="642"/>
        <v>4035.8051920323405</v>
      </c>
      <c r="AT4614" s="101">
        <f t="shared" si="643"/>
        <v>0</v>
      </c>
      <c r="AU4614" s="42">
        <f t="shared" si="644"/>
        <v>4035.8051920323405</v>
      </c>
      <c r="AV4614" s="42">
        <f t="shared" si="645"/>
        <v>507.98377689803175</v>
      </c>
      <c r="AW4614" s="102">
        <f t="shared" si="646"/>
        <v>431</v>
      </c>
      <c r="AX4614" s="43">
        <f t="shared" si="648"/>
        <v>0.5</v>
      </c>
      <c r="AY4614" s="43" t="str">
        <f t="shared" si="647"/>
        <v>UTGS</v>
      </c>
    </row>
    <row r="4615" spans="1:51" hidden="1" x14ac:dyDescent="0.2">
      <c r="A4615" s="38">
        <v>4608</v>
      </c>
      <c r="B4615" t="s">
        <v>362</v>
      </c>
      <c r="C4615" t="s">
        <v>289</v>
      </c>
      <c r="D4615">
        <v>1000</v>
      </c>
      <c r="E4615" t="s">
        <v>194</v>
      </c>
      <c r="F4615">
        <v>0.25</v>
      </c>
      <c r="G4615" t="str">
        <f>LOOKUP(F4615,{0,6,45},{"F","L","H"})</f>
        <v>F</v>
      </c>
      <c r="H4615" t="s">
        <v>3245</v>
      </c>
      <c r="I4615" s="43" t="str">
        <f>IFERROR(VLOOKUP(#REF!,#REF!,2,FALSE),"No")</f>
        <v>No</v>
      </c>
      <c r="J4615" s="139">
        <v>0.75</v>
      </c>
      <c r="K4615" s="148">
        <v>48</v>
      </c>
      <c r="L4615" s="148"/>
      <c r="M4615" s="148"/>
      <c r="N4615" s="148"/>
      <c r="O4615" s="148"/>
      <c r="P4615" s="148"/>
      <c r="Q4615" s="148"/>
      <c r="R4615" s="148"/>
      <c r="S4615" s="148"/>
      <c r="T4615" s="148"/>
      <c r="U4615" s="148"/>
      <c r="V4615" s="148"/>
      <c r="W4615" s="148"/>
      <c r="X4615" s="139">
        <v>2</v>
      </c>
      <c r="Y4615" s="148">
        <v>923</v>
      </c>
      <c r="Z4615" s="148">
        <v>4</v>
      </c>
      <c r="AA4615" s="148">
        <v>77</v>
      </c>
      <c r="AB4615" s="148"/>
      <c r="AC4615" s="148"/>
      <c r="AD4615" s="148"/>
      <c r="AE4615" s="148"/>
      <c r="AF4615" s="148"/>
      <c r="AG4615" s="148"/>
      <c r="AH4615" s="148"/>
      <c r="AI4615" s="148"/>
      <c r="AJ4615" s="148"/>
      <c r="AK4615" s="148"/>
      <c r="AL4615" s="139">
        <v>0</v>
      </c>
      <c r="AM4615" s="139">
        <v>0</v>
      </c>
      <c r="AN4615" s="148">
        <f t="shared" si="640"/>
        <v>1000</v>
      </c>
      <c r="AO4615" s="148">
        <f t="shared" si="641"/>
        <v>48</v>
      </c>
      <c r="AP4615" s="148">
        <v>16</v>
      </c>
      <c r="AQ4615" s="140">
        <v>45</v>
      </c>
      <c r="AS4615" s="42">
        <f t="shared" si="642"/>
        <v>3090.4069358907173</v>
      </c>
      <c r="AT4615" s="101">
        <f t="shared" si="643"/>
        <v>0</v>
      </c>
      <c r="AU4615" s="42">
        <f t="shared" si="644"/>
        <v>3090.4069358907173</v>
      </c>
      <c r="AV4615" s="42">
        <f t="shared" si="645"/>
        <v>734.73448269942298</v>
      </c>
      <c r="AW4615" s="102">
        <f t="shared" si="646"/>
        <v>1475.8772811117678</v>
      </c>
      <c r="AX4615" s="43">
        <f t="shared" si="648"/>
        <v>0.75</v>
      </c>
      <c r="AY4615" s="43" t="str">
        <f t="shared" si="647"/>
        <v>UTGS</v>
      </c>
    </row>
    <row r="4616" spans="1:51" hidden="1" x14ac:dyDescent="0.2">
      <c r="A4616" s="38">
        <v>4609</v>
      </c>
      <c r="B4616" t="s">
        <v>362</v>
      </c>
      <c r="C4616" t="s">
        <v>289</v>
      </c>
      <c r="D4616">
        <v>320</v>
      </c>
      <c r="E4616" t="s">
        <v>1228</v>
      </c>
      <c r="F4616">
        <v>0.25</v>
      </c>
      <c r="G4616" t="str">
        <f>LOOKUP(F4616,{0,6,45},{"F","L","H"})</f>
        <v>F</v>
      </c>
      <c r="H4616" t="s">
        <v>3291</v>
      </c>
      <c r="I4616" s="43" t="str">
        <f>IFERROR(VLOOKUP(#REF!,#REF!,2,FALSE),"No")</f>
        <v>No</v>
      </c>
      <c r="J4616" s="139">
        <v>0.5</v>
      </c>
      <c r="K4616" s="148">
        <v>24</v>
      </c>
      <c r="L4616" s="148"/>
      <c r="M4616" s="148"/>
      <c r="N4616" s="148"/>
      <c r="O4616" s="148"/>
      <c r="P4616" s="148"/>
      <c r="Q4616" s="148"/>
      <c r="R4616" s="148"/>
      <c r="S4616" s="148"/>
      <c r="T4616" s="148"/>
      <c r="U4616" s="148"/>
      <c r="V4616" s="148"/>
      <c r="W4616" s="148"/>
      <c r="X4616" s="139">
        <v>1.25</v>
      </c>
      <c r="Y4616" s="148">
        <v>2</v>
      </c>
      <c r="Z4616" s="149">
        <v>2</v>
      </c>
      <c r="AA4616" s="148">
        <v>998</v>
      </c>
      <c r="AB4616" s="149"/>
      <c r="AC4616" s="148"/>
      <c r="AD4616" s="148"/>
      <c r="AE4616" s="148"/>
      <c r="AF4616" s="148"/>
      <c r="AG4616" s="148"/>
      <c r="AH4616" s="148"/>
      <c r="AI4616" s="148"/>
      <c r="AJ4616" s="148"/>
      <c r="AK4616" s="148"/>
      <c r="AL4616" s="139">
        <v>0</v>
      </c>
      <c r="AM4616" s="139">
        <v>0</v>
      </c>
      <c r="AN4616" s="148">
        <f t="shared" ref="AN4616:AN4679" si="649">SUM(Y4616,AA4616,AC4616,AE4616,AG4616,AI4616,AK4616,AM4616)</f>
        <v>1000</v>
      </c>
      <c r="AO4616" s="148">
        <f t="shared" ref="AO4616:AO4679" si="650">SUM(K4616,M4616,O4616,Q4616,S4616,U4616,W4616)</f>
        <v>24</v>
      </c>
      <c r="AP4616" s="148">
        <v>26</v>
      </c>
      <c r="AQ4616" s="140">
        <v>57</v>
      </c>
      <c r="AS4616" s="42">
        <f t="shared" ref="AS4616:AS4679" si="651">(VLOOKUP(J4616,Service,2,FALSE)*K4616+VLOOKUP(L4616,Service,2,FALSE)*M4616+VLOOKUP(N4616,Service,2,FALSE)*O4616+VLOOKUP(P4616,Service,2,FALSE)*Q4616)</f>
        <v>1641.6834679453589</v>
      </c>
      <c r="AT4616" s="101">
        <f t="shared" ref="AT4616:AT4679" si="652">VLOOKUP(R4616,serviceHP,2,FALSE)*S4616+VLOOKUP(T4616,serviceHP,2,FALSE)*U4616+VLOOKUP(V4616,serviceHP,2,FALSE)*W4616</f>
        <v>0</v>
      </c>
      <c r="AU4616" s="42">
        <f t="shared" ref="AU4616:AU4679" si="653">AS4616+AT4616</f>
        <v>1641.6834679453589</v>
      </c>
      <c r="AV4616" s="42">
        <f t="shared" ref="AV4616:AV4679" si="654">(VLOOKUP(X4616,Main,2,FALSE)*Y4616+VLOOKUP(Z4616,Main,2,FALSE)*AA4616+VLOOKUP(AB4616,Main,2,FALSE)*AC4616+VLOOKUP(AD4616,Main,2,FALSE)*AE4616+VLOOKUP(AF4616,Main,2,FALSE)*AG4616+VLOOKUP(AL4616,Main,2,FALSE)*AM4616+VLOOKUP(AH4616,Main,2,FALSE)*AI4616+VLOOKUP(AL4616,Main,2,FALSE)*AM4616+VLOOKUP(AJ4616,Main,2,FALSE)*AK4616)/AQ4616</f>
        <v>570.39231090305327</v>
      </c>
      <c r="AW4616" s="102">
        <f t="shared" ref="AW4616:AW4679" si="655">IF(G4616="F",VLOOKUP(D4616,MeterAndReg2,2,TRUE),(IF(G4616="L",VLOOKUP(D4616,MeterAndReg2,3,TRUE),VLOOKUP(D4616,MeterAndReg2,4,TRUE))))</f>
        <v>431</v>
      </c>
      <c r="AX4616" s="43">
        <f t="shared" si="648"/>
        <v>0.5</v>
      </c>
      <c r="AY4616" s="43" t="str">
        <f t="shared" si="647"/>
        <v>UTGS</v>
      </c>
    </row>
    <row r="4617" spans="1:51" hidden="1" x14ac:dyDescent="0.2">
      <c r="A4617" s="38">
        <v>4610</v>
      </c>
      <c r="B4617" t="s">
        <v>5806</v>
      </c>
      <c r="C4617" t="s">
        <v>5746</v>
      </c>
      <c r="D4617">
        <v>20200</v>
      </c>
      <c r="E4617" t="s">
        <v>198</v>
      </c>
      <c r="F4617">
        <v>45</v>
      </c>
      <c r="G4617" t="str">
        <f>LOOKUP(F4617,{0,6,45},{"F","L","H"})</f>
        <v>H</v>
      </c>
      <c r="H4617" t="s">
        <v>2063</v>
      </c>
      <c r="I4617" s="43" t="str">
        <f>IFERROR(VLOOKUP(#REF!,#REF!,2,FALSE),"No")</f>
        <v>No</v>
      </c>
      <c r="J4617" s="139">
        <v>1.25</v>
      </c>
      <c r="K4617" s="148">
        <v>4</v>
      </c>
      <c r="L4617" s="148">
        <v>2</v>
      </c>
      <c r="M4617" s="148">
        <v>29</v>
      </c>
      <c r="N4617" s="148">
        <v>4</v>
      </c>
      <c r="O4617" s="148">
        <v>5</v>
      </c>
      <c r="P4617" s="148"/>
      <c r="Q4617" s="148"/>
      <c r="R4617" s="148"/>
      <c r="S4617" s="148"/>
      <c r="T4617" s="148"/>
      <c r="U4617" s="148"/>
      <c r="V4617" s="148"/>
      <c r="W4617" s="148"/>
      <c r="X4617" s="139">
        <v>4</v>
      </c>
      <c r="Y4617" s="148">
        <v>259</v>
      </c>
      <c r="Z4617" s="148">
        <v>6</v>
      </c>
      <c r="AA4617" s="148">
        <v>613</v>
      </c>
      <c r="AB4617" s="148">
        <v>8</v>
      </c>
      <c r="AC4617" s="148">
        <v>128</v>
      </c>
      <c r="AD4617" s="148"/>
      <c r="AE4617" s="148"/>
      <c r="AF4617" s="148"/>
      <c r="AG4617" s="148"/>
      <c r="AH4617" s="148"/>
      <c r="AI4617" s="148"/>
      <c r="AJ4617" s="148"/>
      <c r="AK4617" s="148"/>
      <c r="AL4617" s="139">
        <v>0</v>
      </c>
      <c r="AM4617" s="139">
        <v>0</v>
      </c>
      <c r="AN4617" s="148">
        <f t="shared" si="649"/>
        <v>1000</v>
      </c>
      <c r="AO4617" s="148">
        <f t="shared" si="650"/>
        <v>38</v>
      </c>
      <c r="AP4617" s="148">
        <v>6</v>
      </c>
      <c r="AQ4617" s="140">
        <v>10</v>
      </c>
      <c r="AS4617" s="42">
        <f t="shared" si="651"/>
        <v>2797.2921575801511</v>
      </c>
      <c r="AT4617" s="101">
        <f t="shared" si="652"/>
        <v>0</v>
      </c>
      <c r="AU4617" s="42">
        <f t="shared" si="653"/>
        <v>2797.2921575801511</v>
      </c>
      <c r="AV4617" s="42">
        <f t="shared" si="654"/>
        <v>5640.1271721474041</v>
      </c>
      <c r="AW4617" s="102">
        <f t="shared" si="655"/>
        <v>52825.283763759828</v>
      </c>
      <c r="AX4617" s="43">
        <f t="shared" si="648"/>
        <v>1.25</v>
      </c>
      <c r="AY4617" s="43" t="str">
        <f t="shared" ref="AY4617:AY4680" si="656">C4617</f>
        <v>UTTSS</v>
      </c>
    </row>
    <row r="4618" spans="1:51" hidden="1" x14ac:dyDescent="0.2">
      <c r="A4618" s="38">
        <v>4611</v>
      </c>
      <c r="B4618" t="s">
        <v>362</v>
      </c>
      <c r="C4618" t="s">
        <v>289</v>
      </c>
      <c r="D4618">
        <v>320</v>
      </c>
      <c r="E4618" t="s">
        <v>1243</v>
      </c>
      <c r="F4618">
        <v>0.25</v>
      </c>
      <c r="G4618" t="str">
        <f>LOOKUP(F4618,{0,6,45},{"F","L","H"})</f>
        <v>F</v>
      </c>
      <c r="H4618" t="s">
        <v>3308</v>
      </c>
      <c r="I4618" s="43" t="str">
        <f>IFERROR(VLOOKUP(#REF!,#REF!,2,FALSE),"No")</f>
        <v>No</v>
      </c>
      <c r="J4618" s="139">
        <v>0.75</v>
      </c>
      <c r="K4618" s="148">
        <v>36</v>
      </c>
      <c r="L4618" s="148"/>
      <c r="M4618" s="148"/>
      <c r="N4618" s="148"/>
      <c r="O4618" s="148"/>
      <c r="P4618" s="148"/>
      <c r="Q4618" s="148"/>
      <c r="R4618" s="148"/>
      <c r="S4618" s="148"/>
      <c r="T4618" s="148"/>
      <c r="U4618" s="148"/>
      <c r="V4618" s="148"/>
      <c r="W4618" s="148"/>
      <c r="X4618" s="139">
        <v>0.75</v>
      </c>
      <c r="Y4618" s="148">
        <v>273</v>
      </c>
      <c r="Z4618" s="149">
        <v>2</v>
      </c>
      <c r="AA4618" s="148">
        <v>727</v>
      </c>
      <c r="AB4618" s="148"/>
      <c r="AC4618" s="148"/>
      <c r="AD4618" s="148"/>
      <c r="AE4618" s="148"/>
      <c r="AF4618" s="148"/>
      <c r="AG4618" s="148"/>
      <c r="AH4618" s="148"/>
      <c r="AI4618" s="148"/>
      <c r="AJ4618" s="148"/>
      <c r="AK4618" s="148"/>
      <c r="AL4618" s="139">
        <v>0</v>
      </c>
      <c r="AM4618" s="139">
        <v>0</v>
      </c>
      <c r="AN4618" s="148">
        <f t="shared" si="649"/>
        <v>1000</v>
      </c>
      <c r="AO4618" s="148">
        <f t="shared" si="650"/>
        <v>36</v>
      </c>
      <c r="AP4618" s="148">
        <v>11</v>
      </c>
      <c r="AQ4618" s="140">
        <v>25</v>
      </c>
      <c r="AS4618" s="42">
        <f t="shared" si="651"/>
        <v>2317.8052019180377</v>
      </c>
      <c r="AT4618" s="101">
        <f t="shared" si="652"/>
        <v>0</v>
      </c>
      <c r="AU4618" s="42">
        <f t="shared" si="653"/>
        <v>2317.8052019180377</v>
      </c>
      <c r="AV4618" s="42">
        <f t="shared" si="654"/>
        <v>1383.2120688589612</v>
      </c>
      <c r="AW4618" s="102">
        <f t="shared" si="655"/>
        <v>431</v>
      </c>
      <c r="AX4618" s="43">
        <f t="shared" si="648"/>
        <v>0.75</v>
      </c>
      <c r="AY4618" s="43" t="str">
        <f t="shared" si="656"/>
        <v>UTGS</v>
      </c>
    </row>
    <row r="4619" spans="1:51" hidden="1" x14ac:dyDescent="0.2">
      <c r="A4619" s="38">
        <v>4612</v>
      </c>
      <c r="B4619" t="s">
        <v>5806</v>
      </c>
      <c r="C4619" t="s">
        <v>292</v>
      </c>
      <c r="D4619">
        <v>2700</v>
      </c>
      <c r="E4619" t="s">
        <v>1917</v>
      </c>
      <c r="F4619">
        <v>5</v>
      </c>
      <c r="G4619" t="str">
        <f>LOOKUP(F4619,{0,6,45},{"F","L","H"})</f>
        <v>F</v>
      </c>
      <c r="H4619" t="s">
        <v>608</v>
      </c>
      <c r="I4619" s="43" t="str">
        <f>IFERROR(VLOOKUP(#REF!,#REF!,2,FALSE),"No")</f>
        <v>No</v>
      </c>
      <c r="J4619" s="139">
        <v>1.25</v>
      </c>
      <c r="K4619" s="148">
        <v>124</v>
      </c>
      <c r="L4619" s="148"/>
      <c r="M4619" s="148"/>
      <c r="N4619" s="148"/>
      <c r="O4619" s="148"/>
      <c r="P4619" s="148"/>
      <c r="Q4619" s="148"/>
      <c r="R4619" s="148"/>
      <c r="S4619" s="148"/>
      <c r="T4619" s="148"/>
      <c r="U4619" s="148"/>
      <c r="V4619" s="148"/>
      <c r="W4619" s="148"/>
      <c r="X4619" s="139">
        <v>2</v>
      </c>
      <c r="Y4619" s="148">
        <v>672</v>
      </c>
      <c r="Z4619" s="149">
        <v>4</v>
      </c>
      <c r="AA4619" s="148">
        <v>328</v>
      </c>
      <c r="AB4619" s="148"/>
      <c r="AC4619" s="148"/>
      <c r="AD4619" s="148"/>
      <c r="AE4619" s="148"/>
      <c r="AF4619" s="148"/>
      <c r="AG4619" s="148"/>
      <c r="AH4619" s="148"/>
      <c r="AI4619" s="148"/>
      <c r="AJ4619" s="148"/>
      <c r="AK4619" s="148"/>
      <c r="AL4619" s="139">
        <v>0</v>
      </c>
      <c r="AM4619" s="139">
        <v>0</v>
      </c>
      <c r="AN4619" s="148">
        <f t="shared" si="649"/>
        <v>1000</v>
      </c>
      <c r="AO4619" s="148">
        <f t="shared" si="650"/>
        <v>124</v>
      </c>
      <c r="AP4619" s="148">
        <v>11</v>
      </c>
      <c r="AQ4619" s="140">
        <v>23</v>
      </c>
      <c r="AS4619" s="42">
        <f t="shared" si="651"/>
        <v>9239.6712510510188</v>
      </c>
      <c r="AT4619" s="101">
        <f t="shared" si="652"/>
        <v>0</v>
      </c>
      <c r="AU4619" s="42">
        <f t="shared" si="653"/>
        <v>9239.6712510510188</v>
      </c>
      <c r="AV4619" s="42">
        <f t="shared" si="654"/>
        <v>1515.7705096293059</v>
      </c>
      <c r="AW4619" s="102">
        <f t="shared" si="655"/>
        <v>2428.75</v>
      </c>
      <c r="AX4619" s="43">
        <f t="shared" si="648"/>
        <v>1.25</v>
      </c>
      <c r="AY4619" s="43" t="str">
        <f t="shared" si="656"/>
        <v>UTFS</v>
      </c>
    </row>
    <row r="4620" spans="1:51" hidden="1" x14ac:dyDescent="0.2">
      <c r="A4620" s="38">
        <v>4613</v>
      </c>
      <c r="B4620" t="s">
        <v>362</v>
      </c>
      <c r="C4620" t="s">
        <v>289</v>
      </c>
      <c r="D4620">
        <v>320</v>
      </c>
      <c r="E4620" t="s">
        <v>1223</v>
      </c>
      <c r="F4620">
        <v>0.25</v>
      </c>
      <c r="G4620" t="str">
        <f>LOOKUP(F4620,{0,6,45},{"F","L","H"})</f>
        <v>F</v>
      </c>
      <c r="H4620" t="s">
        <v>3314</v>
      </c>
      <c r="I4620" s="43" t="str">
        <f>IFERROR(VLOOKUP(#REF!,#REF!,2,FALSE),"No")</f>
        <v>No</v>
      </c>
      <c r="J4620" s="139">
        <v>0.75</v>
      </c>
      <c r="K4620" s="148">
        <v>31.86</v>
      </c>
      <c r="L4620" s="148"/>
      <c r="M4620" s="148"/>
      <c r="N4620" s="148"/>
      <c r="O4620" s="148"/>
      <c r="P4620" s="148"/>
      <c r="Q4620" s="148"/>
      <c r="R4620" s="148"/>
      <c r="S4620" s="148"/>
      <c r="T4620" s="148"/>
      <c r="U4620" s="148"/>
      <c r="V4620" s="148"/>
      <c r="W4620" s="148"/>
      <c r="X4620" s="139">
        <v>2</v>
      </c>
      <c r="Y4620" s="148">
        <v>982.75</v>
      </c>
      <c r="Z4620" s="148">
        <v>16</v>
      </c>
      <c r="AA4620" s="148">
        <v>17.25</v>
      </c>
      <c r="AB4620" s="148"/>
      <c r="AC4620" s="148"/>
      <c r="AD4620" s="148"/>
      <c r="AE4620" s="148"/>
      <c r="AF4620" s="148"/>
      <c r="AG4620" s="148"/>
      <c r="AH4620" s="148"/>
      <c r="AI4620" s="148"/>
      <c r="AJ4620" s="148"/>
      <c r="AK4620" s="148"/>
      <c r="AL4620" s="139">
        <v>0</v>
      </c>
      <c r="AM4620" s="139">
        <v>0</v>
      </c>
      <c r="AN4620" s="148">
        <f t="shared" si="649"/>
        <v>1000</v>
      </c>
      <c r="AO4620" s="148">
        <f t="shared" si="650"/>
        <v>31.86</v>
      </c>
      <c r="AP4620" s="148">
        <v>29</v>
      </c>
      <c r="AQ4620" s="140">
        <v>75</v>
      </c>
      <c r="AS4620" s="42">
        <f t="shared" si="651"/>
        <v>2051.2576036974638</v>
      </c>
      <c r="AT4620" s="101">
        <f t="shared" si="652"/>
        <v>0</v>
      </c>
      <c r="AU4620" s="42">
        <f t="shared" si="653"/>
        <v>2051.2576036974638</v>
      </c>
      <c r="AV4620" s="42">
        <f t="shared" si="654"/>
        <v>442.75768961965377</v>
      </c>
      <c r="AW4620" s="102">
        <f t="shared" si="655"/>
        <v>431</v>
      </c>
      <c r="AX4620" s="43">
        <f t="shared" si="648"/>
        <v>0.75</v>
      </c>
      <c r="AY4620" s="43" t="str">
        <f t="shared" si="656"/>
        <v>UTGS</v>
      </c>
    </row>
    <row r="4621" spans="1:51" hidden="1" x14ac:dyDescent="0.2">
      <c r="A4621" s="38">
        <v>4614</v>
      </c>
      <c r="B4621" t="s">
        <v>5806</v>
      </c>
      <c r="C4621" t="s">
        <v>289</v>
      </c>
      <c r="D4621">
        <v>17800</v>
      </c>
      <c r="E4621" t="s">
        <v>197</v>
      </c>
      <c r="F4621">
        <v>2</v>
      </c>
      <c r="G4621" t="str">
        <f>LOOKUP(F4621,{0,6,45},{"F","L","H"})</f>
        <v>F</v>
      </c>
      <c r="H4621" t="s">
        <v>1400</v>
      </c>
      <c r="I4621" s="43" t="str">
        <f>IFERROR(VLOOKUP(#REF!,#REF!,2,FALSE),"No")</f>
        <v>No</v>
      </c>
      <c r="J4621" s="139">
        <v>2</v>
      </c>
      <c r="K4621" s="148">
        <v>205</v>
      </c>
      <c r="L4621" s="148"/>
      <c r="M4621" s="148"/>
      <c r="N4621" s="148"/>
      <c r="O4621" s="148"/>
      <c r="P4621" s="148"/>
      <c r="Q4621" s="148"/>
      <c r="R4621" s="148"/>
      <c r="S4621" s="148"/>
      <c r="T4621" s="148"/>
      <c r="U4621" s="148"/>
      <c r="V4621" s="148"/>
      <c r="W4621" s="148"/>
      <c r="X4621" s="139">
        <v>2</v>
      </c>
      <c r="Y4621" s="148">
        <v>723.42</v>
      </c>
      <c r="Z4621" s="148"/>
      <c r="AA4621" s="148"/>
      <c r="AB4621" s="148"/>
      <c r="AC4621" s="148"/>
      <c r="AD4621" s="148"/>
      <c r="AE4621" s="148"/>
      <c r="AF4621" s="148"/>
      <c r="AG4621" s="148"/>
      <c r="AH4621" s="148"/>
      <c r="AI4621" s="148"/>
      <c r="AJ4621" s="148"/>
      <c r="AK4621" s="148"/>
      <c r="AL4621" s="139">
        <v>0</v>
      </c>
      <c r="AM4621" s="139">
        <v>0</v>
      </c>
      <c r="AN4621" s="148">
        <f t="shared" si="649"/>
        <v>723.42</v>
      </c>
      <c r="AO4621" s="148">
        <f t="shared" si="650"/>
        <v>205</v>
      </c>
      <c r="AP4621" s="148">
        <v>2</v>
      </c>
      <c r="AQ4621" s="140">
        <v>3</v>
      </c>
      <c r="AS4621" s="42">
        <f t="shared" si="651"/>
        <v>14961.612955366603</v>
      </c>
      <c r="AT4621" s="101">
        <f t="shared" si="652"/>
        <v>0</v>
      </c>
      <c r="AU4621" s="42">
        <f t="shared" si="653"/>
        <v>14961.612955366603</v>
      </c>
      <c r="AV4621" s="42">
        <f t="shared" si="654"/>
        <v>7839.6933095162485</v>
      </c>
      <c r="AW4621" s="102">
        <f t="shared" si="655"/>
        <v>15242</v>
      </c>
      <c r="AX4621" s="43">
        <f t="shared" si="648"/>
        <v>2</v>
      </c>
      <c r="AY4621" s="43" t="str">
        <f t="shared" si="656"/>
        <v>UTGS</v>
      </c>
    </row>
    <row r="4622" spans="1:51" hidden="1" x14ac:dyDescent="0.2">
      <c r="A4622" s="38">
        <v>4615</v>
      </c>
      <c r="B4622" t="s">
        <v>5806</v>
      </c>
      <c r="C4622" t="s">
        <v>289</v>
      </c>
      <c r="D4622">
        <v>320</v>
      </c>
      <c r="E4622" t="s">
        <v>1232</v>
      </c>
      <c r="F4622">
        <v>0.25</v>
      </c>
      <c r="G4622" t="str">
        <f>LOOKUP(F4622,{0,6,45},{"F","L","H"})</f>
        <v>F</v>
      </c>
      <c r="H4622" t="s">
        <v>3316</v>
      </c>
      <c r="I4622" s="43" t="str">
        <f>IFERROR(VLOOKUP(#REF!,#REF!,2,FALSE),"No")</f>
        <v>No</v>
      </c>
      <c r="J4622" s="139">
        <v>0.75</v>
      </c>
      <c r="K4622" s="148">
        <v>16</v>
      </c>
      <c r="L4622" s="148"/>
      <c r="M4622" s="148"/>
      <c r="N4622" s="148"/>
      <c r="O4622" s="148"/>
      <c r="P4622" s="148"/>
      <c r="Q4622" s="148"/>
      <c r="R4622" s="148"/>
      <c r="S4622" s="148"/>
      <c r="T4622" s="148"/>
      <c r="U4622" s="148"/>
      <c r="V4622" s="148"/>
      <c r="W4622" s="148"/>
      <c r="X4622" s="139">
        <v>2</v>
      </c>
      <c r="Y4622" s="148">
        <v>1000</v>
      </c>
      <c r="Z4622" s="149"/>
      <c r="AA4622" s="148"/>
      <c r="AB4622" s="148"/>
      <c r="AC4622" s="148"/>
      <c r="AD4622" s="148"/>
      <c r="AE4622" s="148"/>
      <c r="AF4622" s="148"/>
      <c r="AG4622" s="148"/>
      <c r="AH4622" s="148"/>
      <c r="AI4622" s="148"/>
      <c r="AJ4622" s="148"/>
      <c r="AK4622" s="148"/>
      <c r="AL4622" s="139">
        <v>0</v>
      </c>
      <c r="AM4622" s="139">
        <v>0</v>
      </c>
      <c r="AN4622" s="148">
        <f t="shared" si="649"/>
        <v>1000</v>
      </c>
      <c r="AO4622" s="148">
        <f t="shared" si="650"/>
        <v>16</v>
      </c>
      <c r="AP4622" s="148">
        <v>18</v>
      </c>
      <c r="AQ4622" s="140">
        <v>51</v>
      </c>
      <c r="AS4622" s="42">
        <f t="shared" si="651"/>
        <v>1030.1356452969058</v>
      </c>
      <c r="AT4622" s="101">
        <f t="shared" si="652"/>
        <v>0</v>
      </c>
      <c r="AU4622" s="42">
        <f t="shared" si="653"/>
        <v>1030.1356452969058</v>
      </c>
      <c r="AV4622" s="42">
        <f t="shared" si="654"/>
        <v>637.46983767596146</v>
      </c>
      <c r="AW4622" s="102">
        <f t="shared" si="655"/>
        <v>431</v>
      </c>
      <c r="AX4622" s="43">
        <f t="shared" si="648"/>
        <v>0.75</v>
      </c>
      <c r="AY4622" s="43" t="str">
        <f t="shared" si="656"/>
        <v>UTGS</v>
      </c>
    </row>
    <row r="4623" spans="1:51" hidden="1" x14ac:dyDescent="0.2">
      <c r="A4623" s="38">
        <v>4616</v>
      </c>
      <c r="B4623" t="s">
        <v>5806</v>
      </c>
      <c r="C4623" t="s">
        <v>5746</v>
      </c>
      <c r="D4623">
        <v>3300</v>
      </c>
      <c r="E4623" t="s">
        <v>207</v>
      </c>
      <c r="F4623">
        <v>2</v>
      </c>
      <c r="G4623" t="str">
        <f>LOOKUP(F4623,{0,6,45},{"F","L","H"})</f>
        <v>F</v>
      </c>
      <c r="H4623" t="s">
        <v>3319</v>
      </c>
      <c r="I4623" s="43" t="str">
        <f>IFERROR(VLOOKUP(#REF!,#REF!,2,FALSE),"No")</f>
        <v>No</v>
      </c>
      <c r="J4623" s="139">
        <v>1.25</v>
      </c>
      <c r="K4623" s="148">
        <v>297</v>
      </c>
      <c r="L4623" s="148"/>
      <c r="M4623" s="148"/>
      <c r="N4623" s="148"/>
      <c r="O4623" s="148"/>
      <c r="P4623" s="148"/>
      <c r="Q4623" s="148"/>
      <c r="R4623" s="148"/>
      <c r="S4623" s="148"/>
      <c r="T4623" s="148"/>
      <c r="U4623" s="148"/>
      <c r="V4623" s="148"/>
      <c r="W4623" s="148"/>
      <c r="X4623" s="139">
        <v>1.25</v>
      </c>
      <c r="Y4623" s="148">
        <v>88</v>
      </c>
      <c r="Z4623" s="148">
        <v>2</v>
      </c>
      <c r="AA4623" s="148">
        <v>884.67</v>
      </c>
      <c r="AB4623" s="148">
        <v>4</v>
      </c>
      <c r="AC4623" s="148">
        <v>27.33</v>
      </c>
      <c r="AD4623" s="148"/>
      <c r="AE4623" s="148"/>
      <c r="AF4623" s="148"/>
      <c r="AG4623" s="148"/>
      <c r="AH4623" s="148"/>
      <c r="AI4623" s="148"/>
      <c r="AJ4623" s="148"/>
      <c r="AK4623" s="148"/>
      <c r="AL4623" s="139">
        <v>0</v>
      </c>
      <c r="AM4623" s="139">
        <v>0</v>
      </c>
      <c r="AN4623" s="148">
        <f t="shared" si="649"/>
        <v>1000</v>
      </c>
      <c r="AO4623" s="148">
        <f t="shared" si="650"/>
        <v>297</v>
      </c>
      <c r="AP4623" s="148">
        <v>8</v>
      </c>
      <c r="AQ4623" s="140">
        <v>24</v>
      </c>
      <c r="AS4623" s="42">
        <f t="shared" si="651"/>
        <v>22130.50291582381</v>
      </c>
      <c r="AT4623" s="101">
        <f t="shared" si="652"/>
        <v>0</v>
      </c>
      <c r="AU4623" s="42">
        <f t="shared" si="653"/>
        <v>22130.50291582381</v>
      </c>
      <c r="AV4623" s="42">
        <f t="shared" si="654"/>
        <v>1365.3549092280846</v>
      </c>
      <c r="AW4623" s="102">
        <f t="shared" si="655"/>
        <v>2145.6666666666665</v>
      </c>
      <c r="AX4623" s="43">
        <f t="shared" si="648"/>
        <v>1.25</v>
      </c>
      <c r="AY4623" s="43" t="str">
        <f t="shared" si="656"/>
        <v>UTTSS</v>
      </c>
    </row>
    <row r="4624" spans="1:51" hidden="1" x14ac:dyDescent="0.2">
      <c r="A4624" s="38">
        <v>4617</v>
      </c>
      <c r="B4624" t="s">
        <v>362</v>
      </c>
      <c r="C4624" t="s">
        <v>289</v>
      </c>
      <c r="D4624">
        <v>320</v>
      </c>
      <c r="E4624" t="s">
        <v>1232</v>
      </c>
      <c r="F4624">
        <v>0.25</v>
      </c>
      <c r="G4624" t="str">
        <f>LOOKUP(F4624,{0,6,45},{"F","L","H"})</f>
        <v>F</v>
      </c>
      <c r="H4624" t="s">
        <v>3330</v>
      </c>
      <c r="I4624" s="43" t="str">
        <f>IFERROR(VLOOKUP(#REF!,#REF!,2,FALSE),"No")</f>
        <v>No</v>
      </c>
      <c r="J4624" s="139">
        <v>0.75</v>
      </c>
      <c r="K4624" s="148">
        <v>98</v>
      </c>
      <c r="L4624" s="148"/>
      <c r="M4624" s="148"/>
      <c r="N4624" s="148"/>
      <c r="O4624" s="148"/>
      <c r="P4624" s="148"/>
      <c r="Q4624" s="148"/>
      <c r="R4624" s="148"/>
      <c r="S4624" s="148"/>
      <c r="T4624" s="148"/>
      <c r="U4624" s="148"/>
      <c r="V4624" s="148"/>
      <c r="W4624" s="148"/>
      <c r="X4624" s="139">
        <v>2</v>
      </c>
      <c r="Y4624" s="148">
        <v>1000</v>
      </c>
      <c r="Z4624" s="149"/>
      <c r="AA4624" s="148"/>
      <c r="AB4624" s="148"/>
      <c r="AC4624" s="148"/>
      <c r="AD4624" s="148"/>
      <c r="AE4624" s="148"/>
      <c r="AF4624" s="148"/>
      <c r="AG4624" s="148"/>
      <c r="AH4624" s="148"/>
      <c r="AI4624" s="148"/>
      <c r="AJ4624" s="148"/>
      <c r="AK4624" s="148"/>
      <c r="AL4624" s="139">
        <v>0</v>
      </c>
      <c r="AM4624" s="139">
        <v>0</v>
      </c>
      <c r="AN4624" s="148">
        <f t="shared" si="649"/>
        <v>1000</v>
      </c>
      <c r="AO4624" s="148">
        <f t="shared" si="650"/>
        <v>98</v>
      </c>
      <c r="AP4624" s="148">
        <v>13</v>
      </c>
      <c r="AQ4624" s="140">
        <v>24</v>
      </c>
      <c r="AS4624" s="42">
        <f t="shared" si="651"/>
        <v>6309.5808274435476</v>
      </c>
      <c r="AT4624" s="101">
        <f t="shared" si="652"/>
        <v>0</v>
      </c>
      <c r="AU4624" s="42">
        <f t="shared" si="653"/>
        <v>6309.5808274435476</v>
      </c>
      <c r="AV4624" s="42">
        <f t="shared" si="654"/>
        <v>1354.623405061418</v>
      </c>
      <c r="AW4624" s="102">
        <f t="shared" si="655"/>
        <v>431</v>
      </c>
      <c r="AX4624" s="43">
        <f t="shared" si="648"/>
        <v>0.75</v>
      </c>
      <c r="AY4624" s="43" t="str">
        <f t="shared" si="656"/>
        <v>UTGS</v>
      </c>
    </row>
    <row r="4625" spans="1:51" hidden="1" x14ac:dyDescent="0.2">
      <c r="A4625" s="38">
        <v>4618</v>
      </c>
      <c r="B4625" t="s">
        <v>362</v>
      </c>
      <c r="C4625" t="s">
        <v>289</v>
      </c>
      <c r="D4625">
        <v>320</v>
      </c>
      <c r="E4625" t="s">
        <v>1236</v>
      </c>
      <c r="F4625">
        <v>0.25</v>
      </c>
      <c r="G4625" t="str">
        <f>LOOKUP(F4625,{0,6,45},{"F","L","H"})</f>
        <v>F</v>
      </c>
      <c r="H4625" t="s">
        <v>3335</v>
      </c>
      <c r="I4625" s="43" t="str">
        <f>IFERROR(VLOOKUP(#REF!,#REF!,2,FALSE),"No")</f>
        <v>No</v>
      </c>
      <c r="J4625" s="139">
        <v>0.75</v>
      </c>
      <c r="K4625" s="148">
        <v>111</v>
      </c>
      <c r="L4625" s="148"/>
      <c r="M4625" s="148"/>
      <c r="N4625" s="148"/>
      <c r="O4625" s="148"/>
      <c r="P4625" s="148"/>
      <c r="Q4625" s="148"/>
      <c r="R4625" s="148"/>
      <c r="S4625" s="148"/>
      <c r="T4625" s="148"/>
      <c r="U4625" s="148"/>
      <c r="V4625" s="148"/>
      <c r="W4625" s="148"/>
      <c r="X4625" s="139">
        <v>0.75</v>
      </c>
      <c r="Y4625" s="148">
        <v>771</v>
      </c>
      <c r="Z4625" s="149">
        <v>1.25</v>
      </c>
      <c r="AA4625" s="148">
        <v>149</v>
      </c>
      <c r="AB4625" s="148">
        <v>2</v>
      </c>
      <c r="AC4625" s="148">
        <v>80</v>
      </c>
      <c r="AD4625" s="148"/>
      <c r="AE4625" s="148"/>
      <c r="AF4625" s="148"/>
      <c r="AG4625" s="148"/>
      <c r="AH4625" s="148"/>
      <c r="AI4625" s="148"/>
      <c r="AJ4625" s="148"/>
      <c r="AK4625" s="148"/>
      <c r="AL4625" s="139">
        <v>0</v>
      </c>
      <c r="AM4625" s="139">
        <v>0</v>
      </c>
      <c r="AN4625" s="148">
        <f t="shared" si="649"/>
        <v>1000</v>
      </c>
      <c r="AO4625" s="148">
        <f t="shared" si="650"/>
        <v>111</v>
      </c>
      <c r="AP4625" s="148">
        <v>10</v>
      </c>
      <c r="AQ4625" s="140">
        <v>17</v>
      </c>
      <c r="AS4625" s="42">
        <f t="shared" si="651"/>
        <v>7146.5660392472837</v>
      </c>
      <c r="AT4625" s="101">
        <f t="shared" si="652"/>
        <v>0</v>
      </c>
      <c r="AU4625" s="42">
        <f t="shared" si="653"/>
        <v>7146.5660392472837</v>
      </c>
      <c r="AV4625" s="42">
        <f t="shared" si="654"/>
        <v>2262.3201012631785</v>
      </c>
      <c r="AW4625" s="102">
        <f t="shared" si="655"/>
        <v>431</v>
      </c>
      <c r="AX4625" s="43">
        <f t="shared" si="648"/>
        <v>0.75</v>
      </c>
      <c r="AY4625" s="43" t="str">
        <f t="shared" si="656"/>
        <v>UTGS</v>
      </c>
    </row>
    <row r="4626" spans="1:51" hidden="1" x14ac:dyDescent="0.2">
      <c r="A4626" s="38">
        <v>4619</v>
      </c>
      <c r="B4626" t="s">
        <v>5806</v>
      </c>
      <c r="C4626" t="s">
        <v>5746</v>
      </c>
      <c r="D4626">
        <v>9219</v>
      </c>
      <c r="E4626" t="s">
        <v>290</v>
      </c>
      <c r="F4626">
        <v>5</v>
      </c>
      <c r="G4626" t="str">
        <f>LOOKUP(F4626,{0,6,45},{"F","L","H"})</f>
        <v>F</v>
      </c>
      <c r="H4626" t="s">
        <v>3341</v>
      </c>
      <c r="I4626" s="43" t="str">
        <f>IFERROR(VLOOKUP(#REF!,#REF!,2,FALSE),"No")</f>
        <v>No</v>
      </c>
      <c r="J4626" s="139">
        <v>2</v>
      </c>
      <c r="K4626" s="148">
        <v>230</v>
      </c>
      <c r="L4626" s="148"/>
      <c r="M4626" s="148"/>
      <c r="N4626" s="148"/>
      <c r="O4626" s="148"/>
      <c r="P4626" s="148"/>
      <c r="Q4626" s="148"/>
      <c r="R4626" s="148"/>
      <c r="S4626" s="148"/>
      <c r="T4626" s="148"/>
      <c r="U4626" s="148"/>
      <c r="V4626" s="148"/>
      <c r="W4626" s="148"/>
      <c r="X4626" s="139">
        <v>2</v>
      </c>
      <c r="Y4626" s="148">
        <v>387</v>
      </c>
      <c r="Z4626" s="148">
        <v>4</v>
      </c>
      <c r="AA4626" s="148">
        <v>613</v>
      </c>
      <c r="AB4626" s="148"/>
      <c r="AC4626" s="148"/>
      <c r="AD4626" s="148"/>
      <c r="AE4626" s="148"/>
      <c r="AF4626" s="148"/>
      <c r="AG4626" s="148"/>
      <c r="AH4626" s="148"/>
      <c r="AI4626" s="148"/>
      <c r="AJ4626" s="148"/>
      <c r="AK4626" s="148"/>
      <c r="AL4626" s="139">
        <v>0</v>
      </c>
      <c r="AM4626" s="139">
        <v>0</v>
      </c>
      <c r="AN4626" s="148">
        <f t="shared" si="649"/>
        <v>1000</v>
      </c>
      <c r="AO4626" s="148">
        <f t="shared" si="650"/>
        <v>230</v>
      </c>
      <c r="AP4626" s="148">
        <v>2</v>
      </c>
      <c r="AQ4626" s="140">
        <v>2</v>
      </c>
      <c r="AS4626" s="42">
        <f t="shared" si="651"/>
        <v>16786.19990114302</v>
      </c>
      <c r="AT4626" s="101">
        <f t="shared" si="652"/>
        <v>0</v>
      </c>
      <c r="AU4626" s="42">
        <f t="shared" si="653"/>
        <v>16786.19990114302</v>
      </c>
      <c r="AV4626" s="42">
        <f t="shared" si="654"/>
        <v>18453.085860737017</v>
      </c>
      <c r="AW4626" s="102">
        <f t="shared" si="655"/>
        <v>5118</v>
      </c>
      <c r="AX4626" s="43">
        <f t="shared" si="648"/>
        <v>2</v>
      </c>
      <c r="AY4626" s="43" t="str">
        <f t="shared" si="656"/>
        <v>UTTSS</v>
      </c>
    </row>
    <row r="4627" spans="1:51" hidden="1" x14ac:dyDescent="0.2">
      <c r="A4627" s="38">
        <v>4620</v>
      </c>
      <c r="B4627" t="s">
        <v>362</v>
      </c>
      <c r="C4627" t="s">
        <v>289</v>
      </c>
      <c r="D4627">
        <v>320</v>
      </c>
      <c r="E4627" t="s">
        <v>1245</v>
      </c>
      <c r="F4627">
        <v>0.25</v>
      </c>
      <c r="G4627" t="str">
        <f>LOOKUP(F4627,{0,6,45},{"F","L","H"})</f>
        <v>F</v>
      </c>
      <c r="H4627" t="s">
        <v>3348</v>
      </c>
      <c r="I4627" s="43" t="str">
        <f>IFERROR(VLOOKUP(#REF!,#REF!,2,FALSE),"No")</f>
        <v>No</v>
      </c>
      <c r="J4627" s="139">
        <v>0.75</v>
      </c>
      <c r="K4627" s="148">
        <v>74</v>
      </c>
      <c r="L4627" s="148"/>
      <c r="M4627" s="148"/>
      <c r="N4627" s="148"/>
      <c r="O4627" s="148"/>
      <c r="P4627" s="148"/>
      <c r="Q4627" s="148"/>
      <c r="R4627" s="148"/>
      <c r="S4627" s="148"/>
      <c r="T4627" s="148"/>
      <c r="U4627" s="148"/>
      <c r="V4627" s="148"/>
      <c r="W4627" s="148"/>
      <c r="X4627" s="139">
        <v>2</v>
      </c>
      <c r="Y4627" s="148">
        <v>1000</v>
      </c>
      <c r="Z4627" s="149"/>
      <c r="AA4627" s="148"/>
      <c r="AB4627" s="148"/>
      <c r="AC4627" s="148"/>
      <c r="AD4627" s="148"/>
      <c r="AE4627" s="148"/>
      <c r="AF4627" s="148"/>
      <c r="AG4627" s="148"/>
      <c r="AH4627" s="148"/>
      <c r="AI4627" s="148"/>
      <c r="AJ4627" s="148"/>
      <c r="AK4627" s="148"/>
      <c r="AL4627" s="139">
        <v>0</v>
      </c>
      <c r="AM4627" s="139">
        <v>0</v>
      </c>
      <c r="AN4627" s="148">
        <f t="shared" si="649"/>
        <v>1000</v>
      </c>
      <c r="AO4627" s="148">
        <f t="shared" si="650"/>
        <v>74</v>
      </c>
      <c r="AP4627" s="148">
        <v>18</v>
      </c>
      <c r="AQ4627" s="140">
        <v>52</v>
      </c>
      <c r="AS4627" s="42">
        <f t="shared" si="651"/>
        <v>4764.3773594981894</v>
      </c>
      <c r="AT4627" s="101">
        <f t="shared" si="652"/>
        <v>0</v>
      </c>
      <c r="AU4627" s="42">
        <f t="shared" si="653"/>
        <v>4764.3773594981894</v>
      </c>
      <c r="AV4627" s="42">
        <f t="shared" si="654"/>
        <v>625.21080233603902</v>
      </c>
      <c r="AW4627" s="102">
        <f t="shared" si="655"/>
        <v>431</v>
      </c>
      <c r="AX4627" s="43">
        <f t="shared" si="648"/>
        <v>0.75</v>
      </c>
      <c r="AY4627" s="43" t="str">
        <f t="shared" si="656"/>
        <v>UTGS</v>
      </c>
    </row>
    <row r="4628" spans="1:51" hidden="1" x14ac:dyDescent="0.2">
      <c r="A4628" s="38">
        <v>4621</v>
      </c>
      <c r="B4628" t="s">
        <v>362</v>
      </c>
      <c r="C4628" t="s">
        <v>289</v>
      </c>
      <c r="D4628">
        <v>320</v>
      </c>
      <c r="E4628" t="s">
        <v>1232</v>
      </c>
      <c r="F4628">
        <v>0.25</v>
      </c>
      <c r="G4628" t="str">
        <f>LOOKUP(F4628,{0,6,45},{"F","L","H"})</f>
        <v>F</v>
      </c>
      <c r="H4628" t="s">
        <v>3353</v>
      </c>
      <c r="I4628" s="43" t="str">
        <f>IFERROR(VLOOKUP(#REF!,#REF!,2,FALSE),"No")</f>
        <v>No</v>
      </c>
      <c r="J4628" s="139">
        <v>0.5</v>
      </c>
      <c r="K4628" s="148">
        <v>61</v>
      </c>
      <c r="L4628" s="148">
        <v>0.75</v>
      </c>
      <c r="M4628" s="148">
        <v>41.84</v>
      </c>
      <c r="N4628" s="148"/>
      <c r="O4628" s="148"/>
      <c r="P4628" s="148"/>
      <c r="Q4628" s="148"/>
      <c r="R4628" s="148"/>
      <c r="S4628" s="148"/>
      <c r="T4628" s="148"/>
      <c r="U4628" s="148"/>
      <c r="V4628" s="148"/>
      <c r="W4628" s="148"/>
      <c r="X4628" s="139">
        <v>2</v>
      </c>
      <c r="Y4628" s="148">
        <v>692</v>
      </c>
      <c r="Z4628" s="148">
        <v>4</v>
      </c>
      <c r="AA4628" s="148">
        <v>308</v>
      </c>
      <c r="AB4628" s="148"/>
      <c r="AC4628" s="148"/>
      <c r="AD4628" s="148"/>
      <c r="AE4628" s="148"/>
      <c r="AF4628" s="148"/>
      <c r="AG4628" s="148"/>
      <c r="AH4628" s="148"/>
      <c r="AI4628" s="148"/>
      <c r="AJ4628" s="148"/>
      <c r="AK4628" s="148"/>
      <c r="AL4628" s="139">
        <v>0</v>
      </c>
      <c r="AM4628" s="139">
        <v>0</v>
      </c>
      <c r="AN4628" s="148">
        <f t="shared" si="649"/>
        <v>1000</v>
      </c>
      <c r="AO4628" s="148">
        <f t="shared" si="650"/>
        <v>102.84</v>
      </c>
      <c r="AP4628" s="148">
        <v>14</v>
      </c>
      <c r="AQ4628" s="140">
        <v>25</v>
      </c>
      <c r="AS4628" s="42">
        <f t="shared" si="651"/>
        <v>6866.4168601458623</v>
      </c>
      <c r="AT4628" s="101">
        <f t="shared" si="652"/>
        <v>0</v>
      </c>
      <c r="AU4628" s="42">
        <f t="shared" si="653"/>
        <v>6866.4168601458623</v>
      </c>
      <c r="AV4628" s="42">
        <f t="shared" si="654"/>
        <v>1388.7728688589611</v>
      </c>
      <c r="AW4628" s="102">
        <f t="shared" si="655"/>
        <v>431</v>
      </c>
      <c r="AX4628" s="43">
        <f t="shared" si="648"/>
        <v>0.5</v>
      </c>
      <c r="AY4628" s="43" t="str">
        <f t="shared" si="656"/>
        <v>UTGS</v>
      </c>
    </row>
    <row r="4629" spans="1:51" hidden="1" x14ac:dyDescent="0.2">
      <c r="A4629" s="38">
        <v>4622</v>
      </c>
      <c r="B4629" t="s">
        <v>5806</v>
      </c>
      <c r="C4629" t="s">
        <v>289</v>
      </c>
      <c r="D4629">
        <v>20200</v>
      </c>
      <c r="E4629" t="s">
        <v>198</v>
      </c>
      <c r="F4629">
        <v>45</v>
      </c>
      <c r="G4629" t="str">
        <f>LOOKUP(F4629,{0,6,45},{"F","L","H"})</f>
        <v>H</v>
      </c>
      <c r="H4629" t="s">
        <v>919</v>
      </c>
      <c r="I4629" s="43" t="str">
        <f>IFERROR(VLOOKUP(#REF!,#REF!,2,FALSE),"No")</f>
        <v>No</v>
      </c>
      <c r="J4629" s="139">
        <v>3</v>
      </c>
      <c r="K4629" s="148">
        <v>73</v>
      </c>
      <c r="L4629" s="148">
        <v>4</v>
      </c>
      <c r="M4629" s="148">
        <v>502</v>
      </c>
      <c r="N4629" s="148"/>
      <c r="O4629" s="148"/>
      <c r="P4629" s="148"/>
      <c r="Q4629" s="148"/>
      <c r="R4629" s="148"/>
      <c r="S4629" s="148"/>
      <c r="T4629" s="148"/>
      <c r="U4629" s="148"/>
      <c r="V4629" s="148"/>
      <c r="W4629" s="148"/>
      <c r="X4629" s="139">
        <v>4</v>
      </c>
      <c r="Y4629" s="148">
        <v>1000</v>
      </c>
      <c r="Z4629" s="148"/>
      <c r="AA4629" s="148"/>
      <c r="AB4629" s="148"/>
      <c r="AC4629" s="148"/>
      <c r="AD4629" s="148"/>
      <c r="AE4629" s="148"/>
      <c r="AF4629" s="148"/>
      <c r="AG4629" s="148"/>
      <c r="AH4629" s="148"/>
      <c r="AI4629" s="148"/>
      <c r="AJ4629" s="148"/>
      <c r="AK4629" s="148"/>
      <c r="AL4629" s="139">
        <v>0</v>
      </c>
      <c r="AM4629" s="139">
        <v>0</v>
      </c>
      <c r="AN4629" s="148">
        <f t="shared" si="649"/>
        <v>1000</v>
      </c>
      <c r="AO4629" s="148">
        <f t="shared" si="650"/>
        <v>575</v>
      </c>
      <c r="AP4629" s="148">
        <v>3</v>
      </c>
      <c r="AQ4629" s="140">
        <v>4</v>
      </c>
      <c r="AS4629" s="42">
        <f t="shared" si="651"/>
        <v>43752.619752857543</v>
      </c>
      <c r="AT4629" s="101">
        <f t="shared" si="652"/>
        <v>0</v>
      </c>
      <c r="AU4629" s="42">
        <f t="shared" si="653"/>
        <v>43752.619752857543</v>
      </c>
      <c r="AV4629" s="42">
        <f t="shared" si="654"/>
        <v>9920.2404303685089</v>
      </c>
      <c r="AW4629" s="102">
        <f t="shared" si="655"/>
        <v>52825.283763759828</v>
      </c>
      <c r="AX4629" s="43">
        <f t="shared" si="648"/>
        <v>3</v>
      </c>
      <c r="AY4629" s="43" t="str">
        <f t="shared" si="656"/>
        <v>UTGS</v>
      </c>
    </row>
    <row r="4630" spans="1:51" hidden="1" x14ac:dyDescent="0.2">
      <c r="A4630" s="38">
        <v>4623</v>
      </c>
      <c r="B4630" t="s">
        <v>5807</v>
      </c>
      <c r="C4630" t="s">
        <v>292</v>
      </c>
      <c r="D4630">
        <v>9219</v>
      </c>
      <c r="E4630" t="s">
        <v>206</v>
      </c>
      <c r="F4630">
        <v>5</v>
      </c>
      <c r="G4630" t="str">
        <f>LOOKUP(F4630,{0,6,45},{"F","L","H"})</f>
        <v>F</v>
      </c>
      <c r="H4630" t="s">
        <v>414</v>
      </c>
      <c r="I4630" s="43" t="str">
        <f>IFERROR(VLOOKUP(#REF!,#REF!,2,FALSE),"No")</f>
        <v>No</v>
      </c>
      <c r="J4630" s="139">
        <v>0.75</v>
      </c>
      <c r="K4630" s="148">
        <v>118</v>
      </c>
      <c r="L4630" s="148"/>
      <c r="M4630" s="148"/>
      <c r="N4630" s="148"/>
      <c r="O4630" s="148"/>
      <c r="P4630" s="148"/>
      <c r="Q4630" s="148"/>
      <c r="R4630" s="148"/>
      <c r="S4630" s="148"/>
      <c r="T4630" s="148"/>
      <c r="U4630" s="148"/>
      <c r="V4630" s="148"/>
      <c r="W4630" s="148"/>
      <c r="X4630" s="139">
        <v>2</v>
      </c>
      <c r="Y4630" s="148">
        <v>857</v>
      </c>
      <c r="Z4630" s="148">
        <v>4</v>
      </c>
      <c r="AA4630" s="148">
        <v>143</v>
      </c>
      <c r="AB4630" s="148"/>
      <c r="AC4630" s="148"/>
      <c r="AD4630" s="148"/>
      <c r="AE4630" s="148"/>
      <c r="AF4630" s="148"/>
      <c r="AG4630" s="148"/>
      <c r="AH4630" s="148"/>
      <c r="AI4630" s="148"/>
      <c r="AJ4630" s="148"/>
      <c r="AK4630" s="148"/>
      <c r="AL4630" s="139">
        <v>0</v>
      </c>
      <c r="AM4630" s="139">
        <v>0</v>
      </c>
      <c r="AN4630" s="148">
        <f t="shared" si="649"/>
        <v>1000</v>
      </c>
      <c r="AO4630" s="148">
        <f t="shared" si="650"/>
        <v>118</v>
      </c>
      <c r="AP4630" s="148">
        <v>10</v>
      </c>
      <c r="AQ4630" s="140">
        <v>19</v>
      </c>
      <c r="AS4630" s="42">
        <f t="shared" si="651"/>
        <v>7597.2503840646796</v>
      </c>
      <c r="AT4630" s="101">
        <f t="shared" si="652"/>
        <v>0</v>
      </c>
      <c r="AU4630" s="42">
        <f t="shared" si="653"/>
        <v>7597.2503840646796</v>
      </c>
      <c r="AV4630" s="42">
        <f t="shared" si="654"/>
        <v>1765.0669327091596</v>
      </c>
      <c r="AW4630" s="102">
        <f t="shared" si="655"/>
        <v>5118</v>
      </c>
      <c r="AX4630" s="43">
        <f t="shared" si="648"/>
        <v>0.75</v>
      </c>
      <c r="AY4630" s="43" t="str">
        <f t="shared" si="656"/>
        <v>UTFS</v>
      </c>
    </row>
    <row r="4631" spans="1:51" hidden="1" x14ac:dyDescent="0.2">
      <c r="A4631" s="38">
        <v>4624</v>
      </c>
      <c r="B4631" t="s">
        <v>5807</v>
      </c>
      <c r="C4631" t="s">
        <v>5746</v>
      </c>
      <c r="D4631">
        <v>12100</v>
      </c>
      <c r="E4631" t="s">
        <v>207</v>
      </c>
      <c r="F4631">
        <v>45</v>
      </c>
      <c r="G4631" t="str">
        <f>LOOKUP(F4631,{0,6,45},{"F","L","H"})</f>
        <v>H</v>
      </c>
      <c r="H4631" t="s">
        <v>1406</v>
      </c>
      <c r="I4631" s="43" t="str">
        <f>IFERROR(VLOOKUP(#REF!,#REF!,2,FALSE),"No")</f>
        <v>No</v>
      </c>
      <c r="J4631" s="139">
        <v>3</v>
      </c>
      <c r="K4631" s="148">
        <v>378</v>
      </c>
      <c r="L4631" s="148">
        <v>4</v>
      </c>
      <c r="M4631" s="148">
        <v>2</v>
      </c>
      <c r="N4631" s="148"/>
      <c r="O4631" s="148"/>
      <c r="P4631" s="148"/>
      <c r="Q4631" s="148"/>
      <c r="R4631" s="148"/>
      <c r="S4631" s="148"/>
      <c r="T4631" s="148"/>
      <c r="U4631" s="148"/>
      <c r="V4631" s="148"/>
      <c r="W4631" s="148"/>
      <c r="X4631" s="139">
        <v>4</v>
      </c>
      <c r="Y4631" s="148">
        <v>788</v>
      </c>
      <c r="Z4631" s="148"/>
      <c r="AA4631" s="148"/>
      <c r="AB4631" s="148"/>
      <c r="AC4631" s="148"/>
      <c r="AD4631" s="148"/>
      <c r="AE4631" s="148"/>
      <c r="AF4631" s="148"/>
      <c r="AG4631" s="148"/>
      <c r="AH4631" s="148"/>
      <c r="AI4631" s="148"/>
      <c r="AJ4631" s="148"/>
      <c r="AK4631" s="148"/>
      <c r="AL4631" s="139">
        <v>0</v>
      </c>
      <c r="AM4631" s="139">
        <v>0</v>
      </c>
      <c r="AN4631" s="148">
        <f t="shared" si="649"/>
        <v>788</v>
      </c>
      <c r="AO4631" s="148">
        <f t="shared" si="650"/>
        <v>380</v>
      </c>
      <c r="AP4631" s="148">
        <v>1</v>
      </c>
      <c r="AQ4631" s="140">
        <v>2</v>
      </c>
      <c r="AS4631" s="42">
        <f t="shared" si="651"/>
        <v>27740.841575801511</v>
      </c>
      <c r="AT4631" s="101">
        <f t="shared" si="652"/>
        <v>0</v>
      </c>
      <c r="AU4631" s="42">
        <f t="shared" si="653"/>
        <v>27740.841575801511</v>
      </c>
      <c r="AV4631" s="42">
        <f t="shared" si="654"/>
        <v>15634.298918260769</v>
      </c>
      <c r="AW4631" s="102">
        <f t="shared" si="655"/>
        <v>45278.81465465128</v>
      </c>
      <c r="AX4631" s="43">
        <f t="shared" si="648"/>
        <v>3</v>
      </c>
      <c r="AY4631" s="43" t="str">
        <f t="shared" si="656"/>
        <v>UTTSS</v>
      </c>
    </row>
    <row r="4632" spans="1:51" hidden="1" x14ac:dyDescent="0.2">
      <c r="A4632" s="38">
        <v>4625</v>
      </c>
      <c r="B4632" t="s">
        <v>5806</v>
      </c>
      <c r="C4632" t="s">
        <v>5746</v>
      </c>
      <c r="D4632">
        <v>12096</v>
      </c>
      <c r="E4632" t="s">
        <v>214</v>
      </c>
      <c r="F4632">
        <v>45</v>
      </c>
      <c r="G4632" t="str">
        <f>LOOKUP(F4632,{0,6,45},{"F","L","H"})</f>
        <v>H</v>
      </c>
      <c r="H4632" t="s">
        <v>1073</v>
      </c>
      <c r="I4632" s="43" t="str">
        <f>IFERROR(VLOOKUP(#REF!,#REF!,2,FALSE),"No")</f>
        <v>No</v>
      </c>
      <c r="J4632" s="139">
        <v>2</v>
      </c>
      <c r="K4632" s="148">
        <v>471</v>
      </c>
      <c r="L4632" s="148"/>
      <c r="M4632" s="148"/>
      <c r="N4632" s="148"/>
      <c r="O4632" s="148"/>
      <c r="P4632" s="148"/>
      <c r="Q4632" s="148"/>
      <c r="R4632" s="148"/>
      <c r="S4632" s="148"/>
      <c r="T4632" s="148"/>
      <c r="U4632" s="148"/>
      <c r="V4632" s="148"/>
      <c r="W4632" s="148"/>
      <c r="X4632" s="139">
        <v>2</v>
      </c>
      <c r="Y4632" s="148">
        <v>1000</v>
      </c>
      <c r="Z4632" s="148"/>
      <c r="AA4632" s="148"/>
      <c r="AB4632" s="148"/>
      <c r="AC4632" s="148"/>
      <c r="AD4632" s="148"/>
      <c r="AE4632" s="148"/>
      <c r="AF4632" s="148"/>
      <c r="AG4632" s="148"/>
      <c r="AH4632" s="148"/>
      <c r="AI4632" s="148"/>
      <c r="AJ4632" s="148"/>
      <c r="AK4632" s="148"/>
      <c r="AL4632" s="139">
        <v>0</v>
      </c>
      <c r="AM4632" s="139">
        <v>0</v>
      </c>
      <c r="AN4632" s="148">
        <f t="shared" si="649"/>
        <v>1000</v>
      </c>
      <c r="AO4632" s="148">
        <f t="shared" si="650"/>
        <v>471</v>
      </c>
      <c r="AP4632" s="148">
        <v>6</v>
      </c>
      <c r="AQ4632" s="140">
        <v>12</v>
      </c>
      <c r="AS4632" s="42">
        <f t="shared" si="651"/>
        <v>34375.218058427658</v>
      </c>
      <c r="AT4632" s="101">
        <f t="shared" si="652"/>
        <v>0</v>
      </c>
      <c r="AU4632" s="42">
        <f t="shared" si="653"/>
        <v>34375.218058427658</v>
      </c>
      <c r="AV4632" s="42">
        <f t="shared" si="654"/>
        <v>2709.246810122836</v>
      </c>
      <c r="AW4632" s="102">
        <f t="shared" si="655"/>
        <v>45278.81465465128</v>
      </c>
      <c r="AX4632" s="43">
        <f t="shared" si="648"/>
        <v>2</v>
      </c>
      <c r="AY4632" s="43" t="str">
        <f t="shared" si="656"/>
        <v>UTTSS</v>
      </c>
    </row>
    <row r="4633" spans="1:51" hidden="1" x14ac:dyDescent="0.2">
      <c r="A4633" s="38">
        <v>4626</v>
      </c>
      <c r="B4633" t="s">
        <v>5806</v>
      </c>
      <c r="C4633" t="s">
        <v>289</v>
      </c>
      <c r="D4633">
        <v>28250</v>
      </c>
      <c r="E4633" t="s">
        <v>212</v>
      </c>
      <c r="F4633">
        <v>45</v>
      </c>
      <c r="G4633" t="str">
        <f>LOOKUP(F4633,{0,6,45},{"F","L","H"})</f>
        <v>H</v>
      </c>
      <c r="H4633" t="s">
        <v>1409</v>
      </c>
      <c r="I4633" s="43" t="str">
        <f>IFERROR(VLOOKUP(#REF!,#REF!,2,FALSE),"No")</f>
        <v>No</v>
      </c>
      <c r="J4633" s="139">
        <v>2</v>
      </c>
      <c r="K4633" s="148">
        <v>349</v>
      </c>
      <c r="L4633" s="148"/>
      <c r="M4633" s="148"/>
      <c r="N4633" s="148"/>
      <c r="O4633" s="148"/>
      <c r="P4633" s="148"/>
      <c r="Q4633" s="148"/>
      <c r="R4633" s="148"/>
      <c r="S4633" s="148"/>
      <c r="T4633" s="148"/>
      <c r="U4633" s="148"/>
      <c r="V4633" s="148"/>
      <c r="W4633" s="148"/>
      <c r="X4633" s="139">
        <v>4</v>
      </c>
      <c r="Y4633" s="148">
        <v>897</v>
      </c>
      <c r="Z4633" s="148"/>
      <c r="AA4633" s="148"/>
      <c r="AB4633" s="148"/>
      <c r="AC4633" s="148"/>
      <c r="AD4633" s="148"/>
      <c r="AE4633" s="148"/>
      <c r="AF4633" s="148"/>
      <c r="AG4633" s="148"/>
      <c r="AH4633" s="148"/>
      <c r="AI4633" s="148"/>
      <c r="AJ4633" s="148"/>
      <c r="AK4633" s="148"/>
      <c r="AL4633" s="139">
        <v>0</v>
      </c>
      <c r="AM4633" s="139">
        <v>0</v>
      </c>
      <c r="AN4633" s="148">
        <f t="shared" si="649"/>
        <v>897</v>
      </c>
      <c r="AO4633" s="148">
        <f t="shared" si="650"/>
        <v>349</v>
      </c>
      <c r="AP4633" s="148">
        <v>2</v>
      </c>
      <c r="AQ4633" s="140">
        <v>2</v>
      </c>
      <c r="AS4633" s="42">
        <f t="shared" si="651"/>
        <v>25471.233763038756</v>
      </c>
      <c r="AT4633" s="101">
        <f t="shared" si="652"/>
        <v>0</v>
      </c>
      <c r="AU4633" s="42">
        <f t="shared" si="653"/>
        <v>25471.233763038756</v>
      </c>
      <c r="AV4633" s="42">
        <f t="shared" si="654"/>
        <v>17796.911332081105</v>
      </c>
      <c r="AW4633" s="102">
        <f t="shared" si="655"/>
        <v>52825.283763759828</v>
      </c>
      <c r="AX4633" s="43">
        <f t="shared" si="648"/>
        <v>2</v>
      </c>
      <c r="AY4633" s="43" t="str">
        <f t="shared" si="656"/>
        <v>UTGS</v>
      </c>
    </row>
    <row r="4634" spans="1:51" hidden="1" x14ac:dyDescent="0.2">
      <c r="A4634" s="38">
        <v>4627</v>
      </c>
      <c r="B4634" t="s">
        <v>362</v>
      </c>
      <c r="C4634" t="s">
        <v>289</v>
      </c>
      <c r="D4634">
        <v>320</v>
      </c>
      <c r="E4634" t="s">
        <v>1236</v>
      </c>
      <c r="F4634">
        <v>0.25</v>
      </c>
      <c r="G4634" t="str">
        <f>LOOKUP(F4634,{0,6,45},{"F","L","H"})</f>
        <v>F</v>
      </c>
      <c r="H4634" t="s">
        <v>3365</v>
      </c>
      <c r="I4634" s="43" t="str">
        <f>IFERROR(VLOOKUP(#REF!,#REF!,2,FALSE),"No")</f>
        <v>No</v>
      </c>
      <c r="J4634" s="139">
        <v>0.75</v>
      </c>
      <c r="K4634" s="148">
        <v>89</v>
      </c>
      <c r="L4634" s="148"/>
      <c r="M4634" s="148"/>
      <c r="N4634" s="148"/>
      <c r="O4634" s="148"/>
      <c r="P4634" s="148"/>
      <c r="Q4634" s="148"/>
      <c r="R4634" s="148"/>
      <c r="S4634" s="148"/>
      <c r="T4634" s="148"/>
      <c r="U4634" s="148"/>
      <c r="V4634" s="148"/>
      <c r="W4634" s="148"/>
      <c r="X4634" s="139">
        <v>1.25</v>
      </c>
      <c r="Y4634" s="148">
        <v>1000</v>
      </c>
      <c r="Z4634" s="148"/>
      <c r="AA4634" s="148"/>
      <c r="AB4634" s="148"/>
      <c r="AC4634" s="148"/>
      <c r="AD4634" s="148"/>
      <c r="AE4634" s="148"/>
      <c r="AF4634" s="148"/>
      <c r="AG4634" s="148"/>
      <c r="AH4634" s="148"/>
      <c r="AI4634" s="148"/>
      <c r="AJ4634" s="148"/>
      <c r="AK4634" s="148"/>
      <c r="AL4634" s="139">
        <v>0</v>
      </c>
      <c r="AM4634" s="139">
        <v>0</v>
      </c>
      <c r="AN4634" s="148">
        <f t="shared" si="649"/>
        <v>1000</v>
      </c>
      <c r="AO4634" s="148">
        <f t="shared" si="650"/>
        <v>89</v>
      </c>
      <c r="AP4634" s="148">
        <v>2</v>
      </c>
      <c r="AQ4634" s="140">
        <v>2</v>
      </c>
      <c r="AS4634" s="42">
        <f t="shared" si="651"/>
        <v>5730.1295269640386</v>
      </c>
      <c r="AT4634" s="101">
        <f t="shared" si="652"/>
        <v>0</v>
      </c>
      <c r="AU4634" s="42">
        <f t="shared" si="653"/>
        <v>5730.1295269640386</v>
      </c>
      <c r="AV4634" s="42">
        <f t="shared" si="654"/>
        <v>16605.480860737018</v>
      </c>
      <c r="AW4634" s="102">
        <f t="shared" si="655"/>
        <v>431</v>
      </c>
      <c r="AX4634" s="43">
        <f t="shared" si="648"/>
        <v>0.75</v>
      </c>
      <c r="AY4634" s="43" t="str">
        <f t="shared" si="656"/>
        <v>UTGS</v>
      </c>
    </row>
    <row r="4635" spans="1:51" hidden="1" x14ac:dyDescent="0.2">
      <c r="A4635" s="38">
        <v>4628</v>
      </c>
      <c r="B4635" t="s">
        <v>362</v>
      </c>
      <c r="C4635" t="s">
        <v>289</v>
      </c>
      <c r="D4635">
        <v>320</v>
      </c>
      <c r="E4635" t="s">
        <v>1247</v>
      </c>
      <c r="F4635">
        <v>0.25</v>
      </c>
      <c r="G4635" t="str">
        <f>LOOKUP(F4635,{0,6,45},{"F","L","H"})</f>
        <v>F</v>
      </c>
      <c r="H4635" t="s">
        <v>3369</v>
      </c>
      <c r="I4635" s="43" t="str">
        <f>IFERROR(VLOOKUP(#REF!,#REF!,2,FALSE),"No")</f>
        <v>No</v>
      </c>
      <c r="J4635" s="139">
        <v>0.5</v>
      </c>
      <c r="K4635" s="148">
        <v>181</v>
      </c>
      <c r="L4635" s="148"/>
      <c r="M4635" s="148"/>
      <c r="N4635" s="148"/>
      <c r="O4635" s="148"/>
      <c r="P4635" s="148"/>
      <c r="Q4635" s="148"/>
      <c r="R4635" s="148"/>
      <c r="S4635" s="148"/>
      <c r="T4635" s="148"/>
      <c r="U4635" s="148"/>
      <c r="V4635" s="148"/>
      <c r="W4635" s="148"/>
      <c r="X4635" s="139">
        <v>3</v>
      </c>
      <c r="Y4635" s="148">
        <v>1000</v>
      </c>
      <c r="Z4635" s="148"/>
      <c r="AA4635" s="148"/>
      <c r="AB4635" s="148"/>
      <c r="AC4635" s="148"/>
      <c r="AD4635" s="148"/>
      <c r="AE4635" s="148"/>
      <c r="AF4635" s="148"/>
      <c r="AG4635" s="148"/>
      <c r="AH4635" s="148"/>
      <c r="AI4635" s="148"/>
      <c r="AJ4635" s="148"/>
      <c r="AK4635" s="148"/>
      <c r="AL4635" s="139">
        <v>0</v>
      </c>
      <c r="AM4635" s="139">
        <v>0</v>
      </c>
      <c r="AN4635" s="148">
        <f t="shared" si="649"/>
        <v>1000</v>
      </c>
      <c r="AO4635" s="148">
        <f t="shared" si="650"/>
        <v>181</v>
      </c>
      <c r="AP4635" s="148">
        <v>5</v>
      </c>
      <c r="AQ4635" s="140">
        <v>8</v>
      </c>
      <c r="AS4635" s="42">
        <f t="shared" si="651"/>
        <v>12381.029487421249</v>
      </c>
      <c r="AT4635" s="101">
        <f t="shared" si="652"/>
        <v>0</v>
      </c>
      <c r="AU4635" s="42">
        <f t="shared" si="653"/>
        <v>12381.029487421249</v>
      </c>
      <c r="AV4635" s="42">
        <f t="shared" si="654"/>
        <v>2478.8702151842544</v>
      </c>
      <c r="AW4635" s="102">
        <f t="shared" si="655"/>
        <v>431</v>
      </c>
      <c r="AX4635" s="43">
        <f t="shared" si="648"/>
        <v>0.5</v>
      </c>
      <c r="AY4635" s="43" t="str">
        <f t="shared" si="656"/>
        <v>UTGS</v>
      </c>
    </row>
    <row r="4636" spans="1:51" hidden="1" x14ac:dyDescent="0.2">
      <c r="A4636" s="38">
        <v>4629</v>
      </c>
      <c r="B4636" t="s">
        <v>362</v>
      </c>
      <c r="C4636" t="s">
        <v>289</v>
      </c>
      <c r="D4636">
        <v>320</v>
      </c>
      <c r="E4636" t="s">
        <v>1232</v>
      </c>
      <c r="F4636">
        <v>0.25</v>
      </c>
      <c r="G4636" t="str">
        <f>LOOKUP(F4636,{0,6,45},{"F","L","H"})</f>
        <v>F</v>
      </c>
      <c r="H4636" t="s">
        <v>3372</v>
      </c>
      <c r="I4636" s="43" t="str">
        <f>IFERROR(VLOOKUP(#REF!,#REF!,2,FALSE),"No")</f>
        <v>No</v>
      </c>
      <c r="J4636" s="139">
        <v>0.5</v>
      </c>
      <c r="K4636" s="148">
        <v>48</v>
      </c>
      <c r="L4636" s="148">
        <v>2</v>
      </c>
      <c r="M4636" s="148">
        <v>198</v>
      </c>
      <c r="N4636" s="148"/>
      <c r="O4636" s="148"/>
      <c r="P4636" s="148"/>
      <c r="Q4636" s="148"/>
      <c r="R4636" s="148"/>
      <c r="S4636" s="148"/>
      <c r="T4636" s="148"/>
      <c r="U4636" s="148"/>
      <c r="V4636" s="148"/>
      <c r="W4636" s="148"/>
      <c r="X4636" s="139">
        <v>2</v>
      </c>
      <c r="Y4636" s="148">
        <v>988</v>
      </c>
      <c r="Z4636" s="148"/>
      <c r="AA4636" s="148"/>
      <c r="AB4636" s="148"/>
      <c r="AC4636" s="148"/>
      <c r="AD4636" s="148"/>
      <c r="AE4636" s="148"/>
      <c r="AF4636" s="148"/>
      <c r="AG4636" s="148"/>
      <c r="AH4636" s="148"/>
      <c r="AI4636" s="148"/>
      <c r="AJ4636" s="148"/>
      <c r="AK4636" s="148"/>
      <c r="AL4636" s="139">
        <v>0</v>
      </c>
      <c r="AM4636" s="139">
        <v>0</v>
      </c>
      <c r="AN4636" s="148">
        <f t="shared" si="649"/>
        <v>988</v>
      </c>
      <c r="AO4636" s="148">
        <f t="shared" si="650"/>
        <v>246</v>
      </c>
      <c r="AP4636" s="148">
        <v>3</v>
      </c>
      <c r="AQ4636" s="140">
        <v>5</v>
      </c>
      <c r="AS4636" s="42">
        <f t="shared" si="651"/>
        <v>17734.095546439927</v>
      </c>
      <c r="AT4636" s="101">
        <f t="shared" si="652"/>
        <v>0</v>
      </c>
      <c r="AU4636" s="42">
        <f t="shared" si="653"/>
        <v>17734.095546439927</v>
      </c>
      <c r="AV4636" s="42">
        <f t="shared" si="654"/>
        <v>6424.1660361632694</v>
      </c>
      <c r="AW4636" s="102">
        <f t="shared" si="655"/>
        <v>431</v>
      </c>
      <c r="AX4636" s="43">
        <f t="shared" si="648"/>
        <v>0.5</v>
      </c>
      <c r="AY4636" s="43" t="str">
        <f t="shared" si="656"/>
        <v>UTGS</v>
      </c>
    </row>
    <row r="4637" spans="1:51" hidden="1" x14ac:dyDescent="0.2">
      <c r="A4637" s="38">
        <v>4630</v>
      </c>
      <c r="B4637" t="s">
        <v>5806</v>
      </c>
      <c r="C4637" t="s">
        <v>289</v>
      </c>
      <c r="D4637">
        <v>44350</v>
      </c>
      <c r="E4637" t="s">
        <v>215</v>
      </c>
      <c r="F4637">
        <v>45</v>
      </c>
      <c r="G4637" t="str">
        <f>LOOKUP(F4637,{0,6,45},{"F","L","H"})</f>
        <v>H</v>
      </c>
      <c r="H4637" t="s">
        <v>1410</v>
      </c>
      <c r="I4637" s="43" t="str">
        <f>IFERROR(VLOOKUP(#REF!,#REF!,2,FALSE),"No")</f>
        <v>No</v>
      </c>
      <c r="J4637" s="139">
        <v>3</v>
      </c>
      <c r="K4637" s="148">
        <v>565</v>
      </c>
      <c r="L4637" s="148"/>
      <c r="M4637" s="148"/>
      <c r="N4637" s="148"/>
      <c r="O4637" s="148"/>
      <c r="P4637" s="148"/>
      <c r="Q4637" s="148"/>
      <c r="R4637" s="148"/>
      <c r="S4637" s="148"/>
      <c r="T4637" s="148"/>
      <c r="U4637" s="148"/>
      <c r="V4637" s="148"/>
      <c r="W4637" s="148"/>
      <c r="X4637" s="139">
        <v>1.25</v>
      </c>
      <c r="Y4637" s="148">
        <v>104.49</v>
      </c>
      <c r="Z4637" s="148">
        <v>2</v>
      </c>
      <c r="AA4637" s="148">
        <v>108.27</v>
      </c>
      <c r="AB4637" s="148">
        <v>4</v>
      </c>
      <c r="AC4637" s="148">
        <v>787.24</v>
      </c>
      <c r="AD4637" s="148"/>
      <c r="AE4637" s="148"/>
      <c r="AF4637" s="148"/>
      <c r="AG4637" s="148"/>
      <c r="AH4637" s="148"/>
      <c r="AI4637" s="148"/>
      <c r="AJ4637" s="148"/>
      <c r="AK4637" s="148"/>
      <c r="AL4637" s="139">
        <v>0</v>
      </c>
      <c r="AM4637" s="139">
        <v>0</v>
      </c>
      <c r="AN4637" s="148">
        <f t="shared" si="649"/>
        <v>1000</v>
      </c>
      <c r="AO4637" s="148">
        <f t="shared" si="650"/>
        <v>565</v>
      </c>
      <c r="AP4637" s="148">
        <v>4</v>
      </c>
      <c r="AQ4637" s="140">
        <v>4</v>
      </c>
      <c r="AS4637" s="42">
        <f t="shared" si="651"/>
        <v>41235.664974546984</v>
      </c>
      <c r="AT4637" s="101">
        <f t="shared" si="652"/>
        <v>0</v>
      </c>
      <c r="AU4637" s="42">
        <f t="shared" si="653"/>
        <v>41235.664974546984</v>
      </c>
      <c r="AV4637" s="42">
        <f t="shared" si="654"/>
        <v>9557.1538803685089</v>
      </c>
      <c r="AW4637" s="102">
        <f t="shared" si="655"/>
        <v>60371.752872868376</v>
      </c>
      <c r="AX4637" s="43">
        <f t="shared" si="648"/>
        <v>3</v>
      </c>
      <c r="AY4637" s="43" t="str">
        <f t="shared" si="656"/>
        <v>UTGS</v>
      </c>
    </row>
    <row r="4638" spans="1:51" hidden="1" x14ac:dyDescent="0.2">
      <c r="A4638" s="38">
        <v>4631</v>
      </c>
      <c r="B4638" t="s">
        <v>362</v>
      </c>
      <c r="C4638" t="s">
        <v>289</v>
      </c>
      <c r="D4638">
        <v>320</v>
      </c>
      <c r="E4638" t="s">
        <v>1245</v>
      </c>
      <c r="F4638">
        <v>0.25</v>
      </c>
      <c r="G4638" t="str">
        <f>LOOKUP(F4638,{0,6,45},{"F","L","H"})</f>
        <v>F</v>
      </c>
      <c r="H4638" t="s">
        <v>3379</v>
      </c>
      <c r="I4638" s="43" t="str">
        <f>IFERROR(VLOOKUP(#REF!,#REF!,2,FALSE),"No")</f>
        <v>No</v>
      </c>
      <c r="J4638" s="139">
        <v>0.5</v>
      </c>
      <c r="K4638" s="148">
        <v>58</v>
      </c>
      <c r="L4638" s="148"/>
      <c r="M4638" s="148"/>
      <c r="N4638" s="148"/>
      <c r="O4638" s="148"/>
      <c r="P4638" s="148"/>
      <c r="Q4638" s="148"/>
      <c r="R4638" s="148"/>
      <c r="S4638" s="148"/>
      <c r="T4638" s="148"/>
      <c r="U4638" s="148"/>
      <c r="V4638" s="148"/>
      <c r="W4638" s="148"/>
      <c r="X4638" s="139">
        <v>0.75</v>
      </c>
      <c r="Y4638" s="148">
        <v>326</v>
      </c>
      <c r="Z4638" s="148">
        <v>1.25</v>
      </c>
      <c r="AA4638" s="148">
        <v>600</v>
      </c>
      <c r="AB4638" s="148">
        <v>2</v>
      </c>
      <c r="AC4638" s="148">
        <v>74</v>
      </c>
      <c r="AD4638" s="148"/>
      <c r="AE4638" s="148"/>
      <c r="AF4638" s="148"/>
      <c r="AG4638" s="148"/>
      <c r="AH4638" s="148"/>
      <c r="AI4638" s="148"/>
      <c r="AJ4638" s="148"/>
      <c r="AK4638" s="148"/>
      <c r="AL4638" s="139">
        <v>0</v>
      </c>
      <c r="AM4638" s="139">
        <v>0</v>
      </c>
      <c r="AN4638" s="148">
        <f t="shared" si="649"/>
        <v>1000</v>
      </c>
      <c r="AO4638" s="148">
        <f t="shared" si="650"/>
        <v>58</v>
      </c>
      <c r="AP4638" s="148">
        <v>11</v>
      </c>
      <c r="AQ4638" s="140">
        <v>19</v>
      </c>
      <c r="AS4638" s="42">
        <f t="shared" si="651"/>
        <v>3967.401714201284</v>
      </c>
      <c r="AT4638" s="101">
        <f t="shared" si="652"/>
        <v>0</v>
      </c>
      <c r="AU4638" s="42">
        <f t="shared" si="653"/>
        <v>3967.401714201284</v>
      </c>
      <c r="AV4638" s="42">
        <f t="shared" si="654"/>
        <v>1863.2653537617919</v>
      </c>
      <c r="AW4638" s="102">
        <f t="shared" si="655"/>
        <v>431</v>
      </c>
      <c r="AX4638" s="43">
        <f t="shared" si="648"/>
        <v>0.5</v>
      </c>
      <c r="AY4638" s="43" t="str">
        <f t="shared" si="656"/>
        <v>UTGS</v>
      </c>
    </row>
    <row r="4639" spans="1:51" hidden="1" x14ac:dyDescent="0.2">
      <c r="A4639" s="38">
        <v>4632</v>
      </c>
      <c r="B4639" t="s">
        <v>5806</v>
      </c>
      <c r="C4639" t="s">
        <v>292</v>
      </c>
      <c r="D4639">
        <v>9200</v>
      </c>
      <c r="E4639" t="s">
        <v>212</v>
      </c>
      <c r="F4639">
        <v>5</v>
      </c>
      <c r="G4639" t="str">
        <f>LOOKUP(F4639,{0,6,45},{"F","L","H"})</f>
        <v>F</v>
      </c>
      <c r="H4639" t="s">
        <v>582</v>
      </c>
      <c r="I4639" s="43" t="str">
        <f>IFERROR(VLOOKUP(#REF!,#REF!,2,FALSE),"No")</f>
        <v>No</v>
      </c>
      <c r="J4639" s="139">
        <v>2</v>
      </c>
      <c r="K4639" s="148">
        <v>161</v>
      </c>
      <c r="L4639" s="148"/>
      <c r="M4639" s="148"/>
      <c r="N4639" s="148"/>
      <c r="O4639" s="148"/>
      <c r="P4639" s="148"/>
      <c r="Q4639" s="148"/>
      <c r="R4639" s="148"/>
      <c r="S4639" s="148"/>
      <c r="T4639" s="148"/>
      <c r="U4639" s="148"/>
      <c r="V4639" s="148"/>
      <c r="W4639" s="148"/>
      <c r="X4639" s="139">
        <v>2</v>
      </c>
      <c r="Y4639" s="148">
        <v>579</v>
      </c>
      <c r="Z4639" s="149">
        <v>3</v>
      </c>
      <c r="AA4639" s="148">
        <v>126</v>
      </c>
      <c r="AB4639" s="149">
        <v>4</v>
      </c>
      <c r="AC4639" s="148">
        <v>295</v>
      </c>
      <c r="AD4639" s="149"/>
      <c r="AE4639" s="148"/>
      <c r="AF4639" s="148"/>
      <c r="AG4639" s="148"/>
      <c r="AH4639" s="148"/>
      <c r="AI4639" s="148"/>
      <c r="AJ4639" s="148"/>
      <c r="AK4639" s="148"/>
      <c r="AL4639" s="139">
        <v>0</v>
      </c>
      <c r="AM4639" s="139">
        <v>0</v>
      </c>
      <c r="AN4639" s="148">
        <f t="shared" si="649"/>
        <v>1000</v>
      </c>
      <c r="AO4639" s="148">
        <f t="shared" si="650"/>
        <v>161</v>
      </c>
      <c r="AP4639" s="148">
        <v>4</v>
      </c>
      <c r="AQ4639" s="140">
        <v>9</v>
      </c>
      <c r="AS4639" s="42">
        <f t="shared" si="651"/>
        <v>11750.339930800114</v>
      </c>
      <c r="AT4639" s="101">
        <f t="shared" si="652"/>
        <v>0</v>
      </c>
      <c r="AU4639" s="42">
        <f t="shared" si="653"/>
        <v>11750.339930800114</v>
      </c>
      <c r="AV4639" s="42">
        <f t="shared" si="654"/>
        <v>3669.8257468304478</v>
      </c>
      <c r="AW4639" s="102">
        <f t="shared" si="655"/>
        <v>5118</v>
      </c>
      <c r="AX4639" s="43">
        <f t="shared" si="648"/>
        <v>2</v>
      </c>
      <c r="AY4639" s="43" t="str">
        <f t="shared" si="656"/>
        <v>UTFS</v>
      </c>
    </row>
    <row r="4640" spans="1:51" hidden="1" x14ac:dyDescent="0.2">
      <c r="A4640" s="38">
        <v>4633</v>
      </c>
      <c r="B4640" t="s">
        <v>5807</v>
      </c>
      <c r="C4640" t="s">
        <v>5745</v>
      </c>
      <c r="D4640">
        <v>21100</v>
      </c>
      <c r="E4640" t="s">
        <v>197</v>
      </c>
      <c r="F4640">
        <v>5</v>
      </c>
      <c r="G4640" t="str">
        <f>LOOKUP(F4640,{0,6,45},{"F","L","H"})</f>
        <v>F</v>
      </c>
      <c r="H4640" t="s">
        <v>839</v>
      </c>
      <c r="I4640" s="43" t="str">
        <f>IFERROR(VLOOKUP(#REF!,#REF!,2,FALSE),"No")</f>
        <v>No</v>
      </c>
      <c r="J4640" s="139">
        <v>2</v>
      </c>
      <c r="K4640" s="148">
        <v>270</v>
      </c>
      <c r="L4640" s="148"/>
      <c r="M4640" s="148"/>
      <c r="N4640" s="148"/>
      <c r="O4640" s="148"/>
      <c r="P4640" s="148"/>
      <c r="Q4640" s="148"/>
      <c r="R4640" s="148"/>
      <c r="S4640" s="148"/>
      <c r="T4640" s="148"/>
      <c r="U4640" s="148"/>
      <c r="V4640" s="148"/>
      <c r="W4640" s="148"/>
      <c r="X4640" s="139">
        <v>4</v>
      </c>
      <c r="Y4640" s="148">
        <v>1000</v>
      </c>
      <c r="Z4640" s="149"/>
      <c r="AA4640" s="148"/>
      <c r="AB4640" s="148"/>
      <c r="AC4640" s="148"/>
      <c r="AD4640" s="148"/>
      <c r="AE4640" s="148"/>
      <c r="AF4640" s="148"/>
      <c r="AG4640" s="148"/>
      <c r="AH4640" s="148"/>
      <c r="AI4640" s="148"/>
      <c r="AJ4640" s="148"/>
      <c r="AK4640" s="148"/>
      <c r="AL4640" s="139">
        <v>0</v>
      </c>
      <c r="AM4640" s="139">
        <v>0</v>
      </c>
      <c r="AN4640" s="148">
        <f t="shared" si="649"/>
        <v>1000</v>
      </c>
      <c r="AO4640" s="148">
        <f t="shared" si="650"/>
        <v>270</v>
      </c>
      <c r="AP4640" s="148">
        <v>6</v>
      </c>
      <c r="AQ4640" s="140">
        <v>15</v>
      </c>
      <c r="AS4640" s="42">
        <f t="shared" si="651"/>
        <v>19705.539014385282</v>
      </c>
      <c r="AT4640" s="101">
        <f t="shared" si="652"/>
        <v>0</v>
      </c>
      <c r="AU4640" s="42">
        <f t="shared" si="653"/>
        <v>19705.539014385282</v>
      </c>
      <c r="AV4640" s="42">
        <f t="shared" si="654"/>
        <v>2645.3974480982693</v>
      </c>
      <c r="AW4640" s="102">
        <f t="shared" si="655"/>
        <v>18747.149999999998</v>
      </c>
      <c r="AX4640" s="43">
        <f t="shared" si="648"/>
        <v>2</v>
      </c>
      <c r="AY4640" s="43" t="str">
        <f t="shared" si="656"/>
        <v>UTTSM</v>
      </c>
    </row>
    <row r="4641" spans="1:51" hidden="1" x14ac:dyDescent="0.2">
      <c r="A4641" s="38">
        <v>4634</v>
      </c>
      <c r="B4641" t="s">
        <v>5807</v>
      </c>
      <c r="C4641" t="s">
        <v>5745</v>
      </c>
      <c r="D4641">
        <v>28250</v>
      </c>
      <c r="E4641" t="s">
        <v>212</v>
      </c>
      <c r="F4641">
        <v>45</v>
      </c>
      <c r="G4641" t="str">
        <f>LOOKUP(F4641,{0,6,45},{"F","L","H"})</f>
        <v>H</v>
      </c>
      <c r="H4641" t="s">
        <v>4</v>
      </c>
      <c r="I4641" s="43" t="str">
        <f>IFERROR(VLOOKUP(#REF!,#REF!,2,FALSE),"No")</f>
        <v>No</v>
      </c>
      <c r="J4641" s="149">
        <v>4</v>
      </c>
      <c r="K4641" s="148">
        <v>43</v>
      </c>
      <c r="L4641" s="148"/>
      <c r="M4641" s="148"/>
      <c r="N4641" s="148"/>
      <c r="O4641" s="148"/>
      <c r="P4641" s="148"/>
      <c r="Q4641" s="148"/>
      <c r="R4641" s="148"/>
      <c r="S4641" s="148"/>
      <c r="T4641" s="148"/>
      <c r="U4641" s="148"/>
      <c r="V4641" s="148"/>
      <c r="W4641" s="148"/>
      <c r="X4641" s="139">
        <v>4</v>
      </c>
      <c r="Y4641" s="148">
        <v>1000</v>
      </c>
      <c r="Z4641" s="148"/>
      <c r="AA4641" s="148"/>
      <c r="AB4641" s="148"/>
      <c r="AC4641" s="148"/>
      <c r="AD4641" s="148"/>
      <c r="AE4641" s="148"/>
      <c r="AF4641" s="148"/>
      <c r="AG4641" s="148"/>
      <c r="AH4641" s="148"/>
      <c r="AI4641" s="148"/>
      <c r="AJ4641" s="148"/>
      <c r="AK4641" s="148"/>
      <c r="AL4641" s="139">
        <v>0</v>
      </c>
      <c r="AM4641" s="139">
        <v>0</v>
      </c>
      <c r="AN4641" s="148">
        <f t="shared" si="649"/>
        <v>1000</v>
      </c>
      <c r="AO4641" s="148">
        <f t="shared" si="650"/>
        <v>43</v>
      </c>
      <c r="AP4641" s="148">
        <v>3</v>
      </c>
      <c r="AQ4641" s="140">
        <v>5</v>
      </c>
      <c r="AS4641" s="42">
        <f t="shared" si="651"/>
        <v>3291.3695467354341</v>
      </c>
      <c r="AT4641" s="101">
        <f t="shared" si="652"/>
        <v>0</v>
      </c>
      <c r="AU4641" s="42">
        <f t="shared" si="653"/>
        <v>3291.3695467354341</v>
      </c>
      <c r="AV4641" s="42">
        <f t="shared" si="654"/>
        <v>7936.1923442948073</v>
      </c>
      <c r="AW4641" s="102">
        <f t="shared" si="655"/>
        <v>52825.283763759828</v>
      </c>
      <c r="AX4641" s="43">
        <f t="shared" si="648"/>
        <v>4</v>
      </c>
      <c r="AY4641" s="43" t="str">
        <f t="shared" si="656"/>
        <v>UTTSM</v>
      </c>
    </row>
    <row r="4642" spans="1:51" hidden="1" x14ac:dyDescent="0.2">
      <c r="A4642" s="38">
        <v>4635</v>
      </c>
      <c r="B4642" t="s">
        <v>5806</v>
      </c>
      <c r="C4642" t="s">
        <v>5746</v>
      </c>
      <c r="D4642">
        <v>11750</v>
      </c>
      <c r="E4642" t="s">
        <v>215</v>
      </c>
      <c r="F4642">
        <v>2</v>
      </c>
      <c r="G4642" t="str">
        <f>LOOKUP(F4642,{0,6,45},{"F","L","H"})</f>
        <v>F</v>
      </c>
      <c r="H4642" t="s">
        <v>626</v>
      </c>
      <c r="I4642" s="43" t="str">
        <f>IFERROR(VLOOKUP(#REF!,#REF!,2,FALSE),"No")</f>
        <v>No</v>
      </c>
      <c r="J4642" s="139">
        <v>2</v>
      </c>
      <c r="K4642" s="148">
        <v>448</v>
      </c>
      <c r="L4642" s="148"/>
      <c r="M4642" s="148"/>
      <c r="N4642" s="148"/>
      <c r="O4642" s="148"/>
      <c r="P4642" s="148"/>
      <c r="Q4642" s="148"/>
      <c r="R4642" s="148"/>
      <c r="S4642" s="148"/>
      <c r="T4642" s="148"/>
      <c r="U4642" s="148"/>
      <c r="V4642" s="148"/>
      <c r="W4642" s="148"/>
      <c r="X4642" s="139">
        <v>2</v>
      </c>
      <c r="Y4642" s="148">
        <v>59.75</v>
      </c>
      <c r="Z4642" s="148">
        <v>3</v>
      </c>
      <c r="AA4642" s="148">
        <v>830.25</v>
      </c>
      <c r="AB4642" s="148">
        <v>4</v>
      </c>
      <c r="AC4642" s="148">
        <v>110</v>
      </c>
      <c r="AD4642" s="148"/>
      <c r="AE4642" s="148"/>
      <c r="AF4642" s="148"/>
      <c r="AG4642" s="148"/>
      <c r="AH4642" s="148"/>
      <c r="AI4642" s="148"/>
      <c r="AJ4642" s="148"/>
      <c r="AK4642" s="148"/>
      <c r="AL4642" s="139">
        <v>0</v>
      </c>
      <c r="AM4642" s="139">
        <v>0</v>
      </c>
      <c r="AN4642" s="148">
        <f t="shared" si="649"/>
        <v>1000</v>
      </c>
      <c r="AO4642" s="148">
        <f t="shared" si="650"/>
        <v>448</v>
      </c>
      <c r="AP4642" s="148">
        <v>3</v>
      </c>
      <c r="AQ4642" s="140">
        <v>4</v>
      </c>
      <c r="AS4642" s="42">
        <f t="shared" si="651"/>
        <v>32696.59806831336</v>
      </c>
      <c r="AT4642" s="101">
        <f t="shared" si="652"/>
        <v>0</v>
      </c>
      <c r="AU4642" s="42">
        <f t="shared" si="653"/>
        <v>32696.59806831336</v>
      </c>
      <c r="AV4642" s="42">
        <f t="shared" si="654"/>
        <v>5693.0229303685082</v>
      </c>
      <c r="AW4642" s="102">
        <f t="shared" si="655"/>
        <v>10791.333333333334</v>
      </c>
      <c r="AX4642" s="43">
        <f t="shared" si="648"/>
        <v>2</v>
      </c>
      <c r="AY4642" s="43" t="str">
        <f t="shared" si="656"/>
        <v>UTTSS</v>
      </c>
    </row>
    <row r="4643" spans="1:51" hidden="1" x14ac:dyDescent="0.2">
      <c r="A4643" s="38">
        <v>4636</v>
      </c>
      <c r="B4643" t="s">
        <v>362</v>
      </c>
      <c r="C4643" t="s">
        <v>289</v>
      </c>
      <c r="D4643">
        <v>320</v>
      </c>
      <c r="E4643" t="s">
        <v>1223</v>
      </c>
      <c r="F4643">
        <v>0.25</v>
      </c>
      <c r="G4643" t="str">
        <f>LOOKUP(F4643,{0,6,45},{"F","L","H"})</f>
        <v>F</v>
      </c>
      <c r="H4643" t="s">
        <v>3390</v>
      </c>
      <c r="I4643" s="43" t="str">
        <f>IFERROR(VLOOKUP(#REF!,#REF!,2,FALSE),"No")</f>
        <v>No</v>
      </c>
      <c r="J4643" s="139">
        <v>0.75</v>
      </c>
      <c r="K4643" s="148">
        <v>66</v>
      </c>
      <c r="L4643" s="148"/>
      <c r="M4643" s="148"/>
      <c r="N4643" s="148"/>
      <c r="O4643" s="148"/>
      <c r="P4643" s="148"/>
      <c r="Q4643" s="148"/>
      <c r="R4643" s="148"/>
      <c r="S4643" s="148"/>
      <c r="T4643" s="148"/>
      <c r="U4643" s="148"/>
      <c r="V4643" s="148"/>
      <c r="W4643" s="148"/>
      <c r="X4643" s="139">
        <v>1.25</v>
      </c>
      <c r="Y4643" s="148">
        <v>697</v>
      </c>
      <c r="Z4643" s="148">
        <v>2</v>
      </c>
      <c r="AA4643" s="148">
        <v>303</v>
      </c>
      <c r="AB4643" s="148"/>
      <c r="AC4643" s="148"/>
      <c r="AD4643" s="148"/>
      <c r="AE4643" s="148"/>
      <c r="AF4643" s="148"/>
      <c r="AG4643" s="148"/>
      <c r="AH4643" s="148"/>
      <c r="AI4643" s="148"/>
      <c r="AJ4643" s="148"/>
      <c r="AK4643" s="148"/>
      <c r="AL4643" s="139">
        <v>0</v>
      </c>
      <c r="AM4643" s="139">
        <v>0</v>
      </c>
      <c r="AN4643" s="148">
        <f t="shared" si="649"/>
        <v>1000</v>
      </c>
      <c r="AO4643" s="148">
        <f t="shared" si="650"/>
        <v>66</v>
      </c>
      <c r="AP4643" s="148">
        <v>24</v>
      </c>
      <c r="AQ4643" s="140">
        <v>78</v>
      </c>
      <c r="AS4643" s="42">
        <f t="shared" si="651"/>
        <v>4249.3095368497361</v>
      </c>
      <c r="AT4643" s="101">
        <f t="shared" si="652"/>
        <v>0</v>
      </c>
      <c r="AU4643" s="42">
        <f t="shared" si="653"/>
        <v>4249.3095368497361</v>
      </c>
      <c r="AV4643" s="42">
        <f t="shared" si="654"/>
        <v>423.06232976248765</v>
      </c>
      <c r="AW4643" s="102">
        <f t="shared" si="655"/>
        <v>431</v>
      </c>
      <c r="AX4643" s="43">
        <f t="shared" si="648"/>
        <v>0.75</v>
      </c>
      <c r="AY4643" s="43" t="str">
        <f t="shared" si="656"/>
        <v>UTGS</v>
      </c>
    </row>
    <row r="4644" spans="1:51" hidden="1" x14ac:dyDescent="0.2">
      <c r="A4644" s="38">
        <v>4637</v>
      </c>
      <c r="B4644" t="s">
        <v>362</v>
      </c>
      <c r="C4644" t="s">
        <v>289</v>
      </c>
      <c r="D4644">
        <v>306</v>
      </c>
      <c r="E4644" t="s">
        <v>1238</v>
      </c>
      <c r="F4644">
        <v>0.25</v>
      </c>
      <c r="G4644" t="str">
        <f>LOOKUP(F4644,{0,6,45},{"F","L","H"})</f>
        <v>F</v>
      </c>
      <c r="H4644" t="s">
        <v>3400</v>
      </c>
      <c r="I4644" s="43" t="str">
        <f>IFERROR(VLOOKUP(#REF!,#REF!,2,FALSE),"No")</f>
        <v>No</v>
      </c>
      <c r="J4644" s="139">
        <v>0.75</v>
      </c>
      <c r="K4644" s="148">
        <v>282</v>
      </c>
      <c r="L4644" s="148"/>
      <c r="M4644" s="148"/>
      <c r="N4644" s="148"/>
      <c r="O4644" s="148"/>
      <c r="P4644" s="148"/>
      <c r="Q4644" s="148"/>
      <c r="R4644" s="148"/>
      <c r="S4644" s="148"/>
      <c r="T4644" s="148"/>
      <c r="U4644" s="148"/>
      <c r="V4644" s="148"/>
      <c r="W4644" s="148"/>
      <c r="X4644" s="139">
        <v>2</v>
      </c>
      <c r="Y4644" s="148">
        <v>1000</v>
      </c>
      <c r="Z4644" s="148"/>
      <c r="AA4644" s="148"/>
      <c r="AB4644" s="148"/>
      <c r="AC4644" s="148"/>
      <c r="AD4644" s="148"/>
      <c r="AE4644" s="148"/>
      <c r="AF4644" s="148"/>
      <c r="AG4644" s="148"/>
      <c r="AH4644" s="148"/>
      <c r="AI4644" s="148"/>
      <c r="AJ4644" s="148"/>
      <c r="AK4644" s="148"/>
      <c r="AL4644" s="139">
        <v>0</v>
      </c>
      <c r="AM4644" s="139">
        <v>0</v>
      </c>
      <c r="AN4644" s="148">
        <f t="shared" si="649"/>
        <v>1000</v>
      </c>
      <c r="AO4644" s="148">
        <f t="shared" si="650"/>
        <v>282</v>
      </c>
      <c r="AP4644" s="148">
        <v>2</v>
      </c>
      <c r="AQ4644" s="140">
        <v>2</v>
      </c>
      <c r="AS4644" s="42">
        <f t="shared" si="651"/>
        <v>18156.140748357964</v>
      </c>
      <c r="AT4644" s="101">
        <f t="shared" si="652"/>
        <v>0</v>
      </c>
      <c r="AU4644" s="42">
        <f t="shared" si="653"/>
        <v>18156.140748357964</v>
      </c>
      <c r="AV4644" s="42">
        <f t="shared" si="654"/>
        <v>16255.480860737016</v>
      </c>
      <c r="AW4644" s="102">
        <f t="shared" si="655"/>
        <v>431</v>
      </c>
      <c r="AX4644" s="43">
        <f t="shared" si="648"/>
        <v>0.75</v>
      </c>
      <c r="AY4644" s="43" t="str">
        <f t="shared" si="656"/>
        <v>UTGS</v>
      </c>
    </row>
    <row r="4645" spans="1:51" hidden="1" x14ac:dyDescent="0.2">
      <c r="A4645" s="38">
        <v>4638</v>
      </c>
      <c r="B4645" t="s">
        <v>362</v>
      </c>
      <c r="C4645" t="s">
        <v>289</v>
      </c>
      <c r="D4645">
        <v>955</v>
      </c>
      <c r="E4645" t="s">
        <v>1250</v>
      </c>
      <c r="F4645">
        <v>2</v>
      </c>
      <c r="G4645" t="str">
        <f>LOOKUP(F4645,{0,6,45},{"F","L","H"})</f>
        <v>F</v>
      </c>
      <c r="H4645" t="s">
        <v>3402</v>
      </c>
      <c r="I4645" s="43" t="str">
        <f>IFERROR(VLOOKUP(#REF!,#REF!,2,FALSE),"No")</f>
        <v>No</v>
      </c>
      <c r="J4645" s="139">
        <v>0.5</v>
      </c>
      <c r="K4645" s="148">
        <v>52</v>
      </c>
      <c r="L4645" s="148"/>
      <c r="M4645" s="148"/>
      <c r="N4645" s="148"/>
      <c r="O4645" s="148"/>
      <c r="P4645" s="148"/>
      <c r="Q4645" s="148"/>
      <c r="R4645" s="148"/>
      <c r="S4645" s="148"/>
      <c r="T4645" s="148"/>
      <c r="U4645" s="148"/>
      <c r="V4645" s="148"/>
      <c r="W4645" s="148"/>
      <c r="X4645" s="139">
        <v>1.25</v>
      </c>
      <c r="Y4645" s="148">
        <v>911</v>
      </c>
      <c r="Z4645" s="148">
        <v>2</v>
      </c>
      <c r="AA4645" s="148">
        <v>89</v>
      </c>
      <c r="AB4645" s="148"/>
      <c r="AC4645" s="148"/>
      <c r="AD4645" s="148"/>
      <c r="AE4645" s="148"/>
      <c r="AF4645" s="148"/>
      <c r="AG4645" s="148"/>
      <c r="AH4645" s="148"/>
      <c r="AI4645" s="148"/>
      <c r="AJ4645" s="148"/>
      <c r="AK4645" s="148"/>
      <c r="AL4645" s="139">
        <v>0</v>
      </c>
      <c r="AM4645" s="139">
        <v>0</v>
      </c>
      <c r="AN4645" s="148">
        <f t="shared" si="649"/>
        <v>1000</v>
      </c>
      <c r="AO4645" s="148">
        <f t="shared" si="650"/>
        <v>52</v>
      </c>
      <c r="AP4645" s="148">
        <v>12</v>
      </c>
      <c r="AQ4645" s="140">
        <v>20</v>
      </c>
      <c r="AS4645" s="42">
        <f t="shared" si="651"/>
        <v>3556.9808472149443</v>
      </c>
      <c r="AT4645" s="101">
        <f t="shared" si="652"/>
        <v>0</v>
      </c>
      <c r="AU4645" s="42">
        <f t="shared" si="653"/>
        <v>3556.9808472149443</v>
      </c>
      <c r="AV4645" s="42">
        <f t="shared" si="654"/>
        <v>1657.4330860737016</v>
      </c>
      <c r="AW4645" s="102">
        <f t="shared" si="655"/>
        <v>1475.8772811117678</v>
      </c>
      <c r="AX4645" s="43">
        <f t="shared" si="648"/>
        <v>0.5</v>
      </c>
      <c r="AY4645" s="43" t="str">
        <f t="shared" si="656"/>
        <v>UTGS</v>
      </c>
    </row>
    <row r="4646" spans="1:51" hidden="1" x14ac:dyDescent="0.2">
      <c r="A4646" s="38">
        <v>4639</v>
      </c>
      <c r="B4646" t="s">
        <v>5806</v>
      </c>
      <c r="C4646" t="s">
        <v>5746</v>
      </c>
      <c r="D4646">
        <v>9200</v>
      </c>
      <c r="E4646" t="s">
        <v>212</v>
      </c>
      <c r="F4646">
        <v>5</v>
      </c>
      <c r="G4646" t="str">
        <f>LOOKUP(F4646,{0,6,45},{"F","L","H"})</f>
        <v>F</v>
      </c>
      <c r="H4646" t="s">
        <v>1046</v>
      </c>
      <c r="I4646" s="43" t="str">
        <f>IFERROR(VLOOKUP(#REF!,#REF!,2,FALSE),"No")</f>
        <v>No</v>
      </c>
      <c r="J4646" s="139">
        <v>2</v>
      </c>
      <c r="K4646" s="148">
        <v>166</v>
      </c>
      <c r="L4646" s="148"/>
      <c r="M4646" s="148"/>
      <c r="N4646" s="148"/>
      <c r="O4646" s="148"/>
      <c r="P4646" s="148"/>
      <c r="Q4646" s="148"/>
      <c r="R4646" s="148"/>
      <c r="S4646" s="148"/>
      <c r="T4646" s="148"/>
      <c r="U4646" s="148"/>
      <c r="V4646" s="148"/>
      <c r="W4646" s="148"/>
      <c r="X4646" s="139">
        <v>2</v>
      </c>
      <c r="Y4646" s="148">
        <v>834</v>
      </c>
      <c r="Z4646" s="149">
        <v>4</v>
      </c>
      <c r="AA4646" s="148">
        <v>166</v>
      </c>
      <c r="AB4646" s="149"/>
      <c r="AC4646" s="148"/>
      <c r="AD4646" s="148"/>
      <c r="AE4646" s="148"/>
      <c r="AF4646" s="148"/>
      <c r="AG4646" s="148"/>
      <c r="AH4646" s="148"/>
      <c r="AI4646" s="148"/>
      <c r="AJ4646" s="148"/>
      <c r="AK4646" s="148"/>
      <c r="AL4646" s="139">
        <v>0</v>
      </c>
      <c r="AM4646" s="139">
        <v>0</v>
      </c>
      <c r="AN4646" s="148">
        <f t="shared" si="649"/>
        <v>1000</v>
      </c>
      <c r="AO4646" s="148">
        <f t="shared" si="650"/>
        <v>166</v>
      </c>
      <c r="AP4646" s="148">
        <v>6</v>
      </c>
      <c r="AQ4646" s="140">
        <v>34</v>
      </c>
      <c r="AS4646" s="42">
        <f t="shared" si="651"/>
        <v>12115.257319955395</v>
      </c>
      <c r="AT4646" s="101">
        <f t="shared" si="652"/>
        <v>0</v>
      </c>
      <c r="AU4646" s="42">
        <f t="shared" si="653"/>
        <v>12115.257319955395</v>
      </c>
      <c r="AV4646" s="42">
        <f t="shared" si="654"/>
        <v>991.2112271021773</v>
      </c>
      <c r="AW4646" s="102">
        <f t="shared" si="655"/>
        <v>5118</v>
      </c>
      <c r="AX4646" s="43">
        <f t="shared" si="648"/>
        <v>2</v>
      </c>
      <c r="AY4646" s="43" t="str">
        <f t="shared" si="656"/>
        <v>UTTSS</v>
      </c>
    </row>
    <row r="4647" spans="1:51" hidden="1" x14ac:dyDescent="0.2">
      <c r="A4647" s="38">
        <v>4640</v>
      </c>
      <c r="B4647" t="s">
        <v>5806</v>
      </c>
      <c r="C4647" t="s">
        <v>5746</v>
      </c>
      <c r="D4647">
        <v>14487</v>
      </c>
      <c r="E4647" t="s">
        <v>291</v>
      </c>
      <c r="F4647">
        <v>5</v>
      </c>
      <c r="G4647" t="str">
        <f>LOOKUP(F4647,{0,6,45},{"F","L","H"})</f>
        <v>F</v>
      </c>
      <c r="H4647" t="s">
        <v>1857</v>
      </c>
      <c r="I4647" s="43" t="str">
        <f>IFERROR(VLOOKUP(#REF!,#REF!,2,FALSE),"No")</f>
        <v>No</v>
      </c>
      <c r="J4647" s="139">
        <v>2</v>
      </c>
      <c r="K4647" s="148">
        <v>6</v>
      </c>
      <c r="L4647" s="148">
        <v>3</v>
      </c>
      <c r="M4647" s="148">
        <v>109</v>
      </c>
      <c r="N4647" s="148">
        <v>4</v>
      </c>
      <c r="O4647" s="148">
        <v>398</v>
      </c>
      <c r="P4647" s="148"/>
      <c r="Q4647" s="148"/>
      <c r="R4647" s="148"/>
      <c r="S4647" s="148"/>
      <c r="T4647" s="148"/>
      <c r="U4647" s="148"/>
      <c r="V4647" s="148"/>
      <c r="W4647" s="148"/>
      <c r="X4647" s="139">
        <v>2</v>
      </c>
      <c r="Y4647" s="148">
        <v>103.51</v>
      </c>
      <c r="Z4647" s="148">
        <v>4</v>
      </c>
      <c r="AA4647" s="148">
        <v>896.49</v>
      </c>
      <c r="AB4647" s="148"/>
      <c r="AC4647" s="148"/>
      <c r="AD4647" s="148"/>
      <c r="AE4647" s="148"/>
      <c r="AF4647" s="148"/>
      <c r="AG4647" s="148"/>
      <c r="AH4647" s="148"/>
      <c r="AI4647" s="148"/>
      <c r="AJ4647" s="148"/>
      <c r="AK4647" s="148"/>
      <c r="AL4647" s="139">
        <v>0</v>
      </c>
      <c r="AM4647" s="139">
        <v>0</v>
      </c>
      <c r="AN4647" s="148">
        <f t="shared" si="649"/>
        <v>1000</v>
      </c>
      <c r="AO4647" s="148">
        <f t="shared" si="650"/>
        <v>513</v>
      </c>
      <c r="AP4647" s="148">
        <v>16</v>
      </c>
      <c r="AQ4647" s="140">
        <v>23</v>
      </c>
      <c r="AS4647" s="42">
        <f t="shared" si="651"/>
        <v>38857.40412733204</v>
      </c>
      <c r="AT4647" s="101">
        <f t="shared" si="652"/>
        <v>0</v>
      </c>
      <c r="AU4647" s="42">
        <f t="shared" si="653"/>
        <v>38857.40412733204</v>
      </c>
      <c r="AV4647" s="42">
        <f t="shared" si="654"/>
        <v>1692.9910878901753</v>
      </c>
      <c r="AW4647" s="102">
        <f t="shared" si="655"/>
        <v>10791.333333333334</v>
      </c>
      <c r="AX4647" s="43">
        <f t="shared" si="648"/>
        <v>2</v>
      </c>
      <c r="AY4647" s="43" t="str">
        <f t="shared" si="656"/>
        <v>UTTSS</v>
      </c>
    </row>
    <row r="4648" spans="1:51" hidden="1" x14ac:dyDescent="0.2">
      <c r="A4648" s="38">
        <v>4641</v>
      </c>
      <c r="B4648" t="s">
        <v>5807</v>
      </c>
      <c r="C4648" t="s">
        <v>292</v>
      </c>
      <c r="D4648">
        <v>9200</v>
      </c>
      <c r="E4648" t="s">
        <v>212</v>
      </c>
      <c r="F4648">
        <v>5</v>
      </c>
      <c r="G4648" t="str">
        <f>LOOKUP(F4648,{0,6,45},{"F","L","H"})</f>
        <v>F</v>
      </c>
      <c r="H4648" t="s">
        <v>610</v>
      </c>
      <c r="I4648" s="43" t="str">
        <f>IFERROR(VLOOKUP(#REF!,#REF!,2,FALSE),"No")</f>
        <v>No</v>
      </c>
      <c r="J4648" s="139">
        <v>1.25</v>
      </c>
      <c r="K4648" s="148">
        <v>70</v>
      </c>
      <c r="L4648" s="148"/>
      <c r="M4648" s="148"/>
      <c r="N4648" s="148"/>
      <c r="O4648" s="148"/>
      <c r="P4648" s="148"/>
      <c r="Q4648" s="148"/>
      <c r="R4648" s="148"/>
      <c r="S4648" s="148"/>
      <c r="T4648" s="148"/>
      <c r="U4648" s="148"/>
      <c r="V4648" s="148"/>
      <c r="W4648" s="148"/>
      <c r="X4648" s="139">
        <v>2</v>
      </c>
      <c r="Y4648" s="148">
        <v>834.75</v>
      </c>
      <c r="Z4648" s="149">
        <v>4</v>
      </c>
      <c r="AA4648" s="148">
        <v>165.25</v>
      </c>
      <c r="AB4648" s="149"/>
      <c r="AC4648" s="148"/>
      <c r="AD4648" s="149"/>
      <c r="AE4648" s="148"/>
      <c r="AF4648" s="148"/>
      <c r="AG4648" s="148"/>
      <c r="AH4648" s="148"/>
      <c r="AI4648" s="148"/>
      <c r="AJ4648" s="148"/>
      <c r="AK4648" s="148"/>
      <c r="AL4648" s="139">
        <v>0</v>
      </c>
      <c r="AM4648" s="139">
        <v>0</v>
      </c>
      <c r="AN4648" s="148">
        <f t="shared" si="649"/>
        <v>1000</v>
      </c>
      <c r="AO4648" s="148">
        <f t="shared" si="650"/>
        <v>70</v>
      </c>
      <c r="AP4648" s="148">
        <v>5</v>
      </c>
      <c r="AQ4648" s="140">
        <v>12</v>
      </c>
      <c r="AS4648" s="42">
        <f t="shared" si="651"/>
        <v>5215.9434481739627</v>
      </c>
      <c r="AT4648" s="101">
        <f t="shared" si="652"/>
        <v>0</v>
      </c>
      <c r="AU4648" s="42">
        <f t="shared" si="653"/>
        <v>5215.9434481739627</v>
      </c>
      <c r="AV4648" s="42">
        <f t="shared" si="654"/>
        <v>2807.9836851228361</v>
      </c>
      <c r="AW4648" s="102">
        <f t="shared" si="655"/>
        <v>5118</v>
      </c>
      <c r="AX4648" s="43">
        <f t="shared" si="648"/>
        <v>1.25</v>
      </c>
      <c r="AY4648" s="43" t="str">
        <f t="shared" si="656"/>
        <v>UTFS</v>
      </c>
    </row>
    <row r="4649" spans="1:51" hidden="1" x14ac:dyDescent="0.2">
      <c r="A4649" s="38">
        <v>4642</v>
      </c>
      <c r="B4649" t="s">
        <v>362</v>
      </c>
      <c r="C4649" t="s">
        <v>289</v>
      </c>
      <c r="D4649">
        <v>320</v>
      </c>
      <c r="E4649" t="s">
        <v>1842</v>
      </c>
      <c r="F4649">
        <v>0.25</v>
      </c>
      <c r="G4649" t="str">
        <f>LOOKUP(F4649,{0,6,45},{"F","L","H"})</f>
        <v>F</v>
      </c>
      <c r="H4649" t="s">
        <v>3432</v>
      </c>
      <c r="I4649" s="43" t="str">
        <f>IFERROR(VLOOKUP(#REF!,#REF!,2,FALSE),"No")</f>
        <v>No</v>
      </c>
      <c r="J4649" s="139">
        <v>0.75</v>
      </c>
      <c r="K4649" s="148">
        <v>87</v>
      </c>
      <c r="L4649" s="148"/>
      <c r="M4649" s="148"/>
      <c r="N4649" s="148"/>
      <c r="O4649" s="148"/>
      <c r="P4649" s="148"/>
      <c r="Q4649" s="148"/>
      <c r="R4649" s="148"/>
      <c r="S4649" s="148"/>
      <c r="T4649" s="148"/>
      <c r="U4649" s="148"/>
      <c r="V4649" s="148"/>
      <c r="W4649" s="148"/>
      <c r="X4649" s="139">
        <v>2</v>
      </c>
      <c r="Y4649" s="148">
        <v>1000</v>
      </c>
      <c r="Z4649" s="148"/>
      <c r="AA4649" s="148"/>
      <c r="AB4649" s="148"/>
      <c r="AC4649" s="148"/>
      <c r="AD4649" s="148"/>
      <c r="AE4649" s="148"/>
      <c r="AF4649" s="148"/>
      <c r="AG4649" s="148"/>
      <c r="AH4649" s="148"/>
      <c r="AI4649" s="148"/>
      <c r="AJ4649" s="148"/>
      <c r="AK4649" s="148"/>
      <c r="AL4649" s="139">
        <v>0</v>
      </c>
      <c r="AM4649" s="139">
        <v>0</v>
      </c>
      <c r="AN4649" s="148">
        <f t="shared" si="649"/>
        <v>1000</v>
      </c>
      <c r="AO4649" s="148">
        <f t="shared" si="650"/>
        <v>87</v>
      </c>
      <c r="AP4649" s="148">
        <v>23</v>
      </c>
      <c r="AQ4649" s="140">
        <v>41</v>
      </c>
      <c r="AS4649" s="42">
        <f t="shared" si="651"/>
        <v>5601.3625713019246</v>
      </c>
      <c r="AT4649" s="101">
        <f t="shared" si="652"/>
        <v>0</v>
      </c>
      <c r="AU4649" s="42">
        <f t="shared" si="653"/>
        <v>5601.3625713019246</v>
      </c>
      <c r="AV4649" s="42">
        <f t="shared" si="654"/>
        <v>792.95028588961054</v>
      </c>
      <c r="AW4649" s="102">
        <f t="shared" si="655"/>
        <v>431</v>
      </c>
      <c r="AX4649" s="43">
        <f t="shared" si="648"/>
        <v>0.75</v>
      </c>
      <c r="AY4649" s="43" t="str">
        <f t="shared" si="656"/>
        <v>UTGS</v>
      </c>
    </row>
    <row r="4650" spans="1:51" hidden="1" x14ac:dyDescent="0.2">
      <c r="A4650" s="38">
        <v>4643</v>
      </c>
      <c r="B4650" t="s">
        <v>362</v>
      </c>
      <c r="C4650" t="s">
        <v>289</v>
      </c>
      <c r="D4650">
        <v>320</v>
      </c>
      <c r="E4650" t="s">
        <v>1245</v>
      </c>
      <c r="F4650">
        <v>0.25</v>
      </c>
      <c r="G4650" t="str">
        <f>LOOKUP(F4650,{0,6,45},{"F","L","H"})</f>
        <v>F</v>
      </c>
      <c r="H4650" t="s">
        <v>3438</v>
      </c>
      <c r="I4650" s="43" t="str">
        <f>IFERROR(VLOOKUP(#REF!,#REF!,2,FALSE),"No")</f>
        <v>No</v>
      </c>
      <c r="J4650" s="139">
        <v>0.5</v>
      </c>
      <c r="K4650" s="148">
        <v>29.95</v>
      </c>
      <c r="L4650" s="148">
        <v>0.75</v>
      </c>
      <c r="M4650" s="148">
        <v>90</v>
      </c>
      <c r="N4650" s="148"/>
      <c r="O4650" s="148"/>
      <c r="P4650" s="148"/>
      <c r="Q4650" s="148"/>
      <c r="R4650" s="148"/>
      <c r="S4650" s="148"/>
      <c r="T4650" s="148"/>
      <c r="U4650" s="148"/>
      <c r="V4650" s="148"/>
      <c r="W4650" s="148"/>
      <c r="X4650" s="139">
        <v>2</v>
      </c>
      <c r="Y4650" s="148">
        <v>919</v>
      </c>
      <c r="Z4650" s="148">
        <v>8</v>
      </c>
      <c r="AA4650" s="148">
        <v>81</v>
      </c>
      <c r="AB4650" s="148"/>
      <c r="AC4650" s="148"/>
      <c r="AD4650" s="148"/>
      <c r="AE4650" s="148"/>
      <c r="AF4650" s="148"/>
      <c r="AG4650" s="148"/>
      <c r="AH4650" s="148"/>
      <c r="AI4650" s="148"/>
      <c r="AJ4650" s="148"/>
      <c r="AK4650" s="148"/>
      <c r="AL4650" s="139">
        <v>0</v>
      </c>
      <c r="AM4650" s="139">
        <v>0</v>
      </c>
      <c r="AN4650" s="148">
        <f t="shared" si="649"/>
        <v>1000</v>
      </c>
      <c r="AO4650" s="148">
        <f t="shared" si="650"/>
        <v>119.95</v>
      </c>
      <c r="AP4650" s="148">
        <v>26</v>
      </c>
      <c r="AQ4650" s="140">
        <v>53</v>
      </c>
      <c r="AS4650" s="42">
        <f t="shared" si="651"/>
        <v>7843.1971658352413</v>
      </c>
      <c r="AT4650" s="101">
        <f t="shared" si="652"/>
        <v>0</v>
      </c>
      <c r="AU4650" s="42">
        <f t="shared" si="653"/>
        <v>7843.1971658352413</v>
      </c>
      <c r="AV4650" s="42">
        <f t="shared" si="654"/>
        <v>675.0660702164912</v>
      </c>
      <c r="AW4650" s="102">
        <f t="shared" si="655"/>
        <v>431</v>
      </c>
      <c r="AX4650" s="43">
        <f t="shared" si="648"/>
        <v>0.5</v>
      </c>
      <c r="AY4650" s="43" t="str">
        <f t="shared" si="656"/>
        <v>UTGS</v>
      </c>
    </row>
    <row r="4651" spans="1:51" hidden="1" x14ac:dyDescent="0.2">
      <c r="A4651" s="38">
        <v>4644</v>
      </c>
      <c r="B4651" t="s">
        <v>362</v>
      </c>
      <c r="C4651" t="s">
        <v>289</v>
      </c>
      <c r="D4651">
        <v>320</v>
      </c>
      <c r="E4651" t="s">
        <v>1239</v>
      </c>
      <c r="F4651">
        <v>0.25</v>
      </c>
      <c r="G4651" t="str">
        <f>LOOKUP(F4651,{0,6,45},{"F","L","H"})</f>
        <v>F</v>
      </c>
      <c r="H4651" t="s">
        <v>3452</v>
      </c>
      <c r="I4651" s="43" t="str">
        <f>IFERROR(VLOOKUP(#REF!,#REF!,2,FALSE),"No")</f>
        <v>No</v>
      </c>
      <c r="J4651" s="139">
        <v>0.5</v>
      </c>
      <c r="K4651" s="148">
        <v>62</v>
      </c>
      <c r="L4651" s="148"/>
      <c r="M4651" s="148"/>
      <c r="N4651" s="148"/>
      <c r="O4651" s="148"/>
      <c r="P4651" s="148"/>
      <c r="Q4651" s="148"/>
      <c r="R4651" s="148"/>
      <c r="S4651" s="148"/>
      <c r="T4651" s="148"/>
      <c r="U4651" s="148"/>
      <c r="V4651" s="148"/>
      <c r="W4651" s="148"/>
      <c r="X4651" s="139">
        <v>2</v>
      </c>
      <c r="Y4651" s="148">
        <v>364</v>
      </c>
      <c r="Z4651" s="148">
        <v>4</v>
      </c>
      <c r="AA4651" s="148">
        <v>636</v>
      </c>
      <c r="AB4651" s="148"/>
      <c r="AC4651" s="148"/>
      <c r="AD4651" s="148"/>
      <c r="AE4651" s="148"/>
      <c r="AF4651" s="148"/>
      <c r="AG4651" s="148"/>
      <c r="AH4651" s="148"/>
      <c r="AI4651" s="148"/>
      <c r="AJ4651" s="148"/>
      <c r="AK4651" s="148"/>
      <c r="AL4651" s="139">
        <v>0</v>
      </c>
      <c r="AM4651" s="139">
        <v>0</v>
      </c>
      <c r="AN4651" s="148">
        <f t="shared" si="649"/>
        <v>1000</v>
      </c>
      <c r="AO4651" s="148">
        <f t="shared" si="650"/>
        <v>62</v>
      </c>
      <c r="AP4651" s="148">
        <v>24</v>
      </c>
      <c r="AQ4651" s="140">
        <v>43</v>
      </c>
      <c r="AS4651" s="42">
        <f t="shared" si="651"/>
        <v>4241.0156255255106</v>
      </c>
      <c r="AT4651" s="101">
        <f t="shared" si="652"/>
        <v>0</v>
      </c>
      <c r="AU4651" s="42">
        <f t="shared" si="653"/>
        <v>4241.0156255255106</v>
      </c>
      <c r="AV4651" s="42">
        <f t="shared" si="654"/>
        <v>862.11817956916366</v>
      </c>
      <c r="AW4651" s="102">
        <f t="shared" si="655"/>
        <v>431</v>
      </c>
      <c r="AX4651" s="43">
        <f t="shared" si="648"/>
        <v>0.5</v>
      </c>
      <c r="AY4651" s="43" t="str">
        <f t="shared" si="656"/>
        <v>UTGS</v>
      </c>
    </row>
    <row r="4652" spans="1:51" hidden="1" x14ac:dyDescent="0.2">
      <c r="A4652" s="38">
        <v>4645</v>
      </c>
      <c r="B4652" t="s">
        <v>5806</v>
      </c>
      <c r="C4652" t="s">
        <v>289</v>
      </c>
      <c r="D4652">
        <v>500</v>
      </c>
      <c r="E4652" t="s">
        <v>1241</v>
      </c>
      <c r="F4652">
        <v>0.25</v>
      </c>
      <c r="G4652" t="str">
        <f>LOOKUP(F4652,{0,6,45},{"F","L","H"})</f>
        <v>F</v>
      </c>
      <c r="H4652" t="s">
        <v>3466</v>
      </c>
      <c r="I4652" s="43" t="str">
        <f>IFERROR(VLOOKUP(#REF!,#REF!,2,FALSE),"No")</f>
        <v>No</v>
      </c>
      <c r="J4652" s="139">
        <v>0.75</v>
      </c>
      <c r="K4652" s="148">
        <v>64</v>
      </c>
      <c r="L4652" s="148"/>
      <c r="M4652" s="148"/>
      <c r="N4652" s="148"/>
      <c r="O4652" s="148"/>
      <c r="P4652" s="148"/>
      <c r="Q4652" s="148"/>
      <c r="R4652" s="148"/>
      <c r="S4652" s="148"/>
      <c r="T4652" s="148"/>
      <c r="U4652" s="148"/>
      <c r="V4652" s="148"/>
      <c r="W4652" s="148"/>
      <c r="X4652" s="139">
        <v>2</v>
      </c>
      <c r="Y4652" s="148">
        <v>957</v>
      </c>
      <c r="Z4652" s="148">
        <v>8</v>
      </c>
      <c r="AA4652" s="148">
        <v>43</v>
      </c>
      <c r="AB4652" s="148"/>
      <c r="AC4652" s="148"/>
      <c r="AD4652" s="148"/>
      <c r="AE4652" s="148"/>
      <c r="AF4652" s="148"/>
      <c r="AG4652" s="148"/>
      <c r="AH4652" s="148"/>
      <c r="AI4652" s="148"/>
      <c r="AJ4652" s="148"/>
      <c r="AK4652" s="148"/>
      <c r="AL4652" s="139">
        <v>0</v>
      </c>
      <c r="AM4652" s="139">
        <v>0</v>
      </c>
      <c r="AN4652" s="148">
        <f t="shared" si="649"/>
        <v>1000</v>
      </c>
      <c r="AO4652" s="148">
        <f t="shared" si="650"/>
        <v>64</v>
      </c>
      <c r="AP4652" s="148">
        <v>14</v>
      </c>
      <c r="AQ4652" s="140">
        <v>34</v>
      </c>
      <c r="AS4652" s="42">
        <f t="shared" si="651"/>
        <v>4120.542581187623</v>
      </c>
      <c r="AT4652" s="101">
        <f t="shared" si="652"/>
        <v>0</v>
      </c>
      <c r="AU4652" s="42">
        <f t="shared" si="653"/>
        <v>4120.542581187623</v>
      </c>
      <c r="AV4652" s="42">
        <f t="shared" si="654"/>
        <v>1007.2229918080598</v>
      </c>
      <c r="AW4652" s="102">
        <f t="shared" si="655"/>
        <v>585.0096169344007</v>
      </c>
      <c r="AX4652" s="43">
        <f t="shared" si="648"/>
        <v>0.75</v>
      </c>
      <c r="AY4652" s="43" t="str">
        <f t="shared" si="656"/>
        <v>UTGS</v>
      </c>
    </row>
    <row r="4653" spans="1:51" hidden="1" x14ac:dyDescent="0.2">
      <c r="A4653" s="38">
        <v>4646</v>
      </c>
      <c r="B4653" t="s">
        <v>362</v>
      </c>
      <c r="C4653" t="s">
        <v>289</v>
      </c>
      <c r="D4653">
        <v>320</v>
      </c>
      <c r="E4653" t="s">
        <v>1223</v>
      </c>
      <c r="F4653">
        <v>0.25</v>
      </c>
      <c r="G4653" t="str">
        <f>LOOKUP(F4653,{0,6,45},{"F","L","H"})</f>
        <v>F</v>
      </c>
      <c r="H4653" t="s">
        <v>3468</v>
      </c>
      <c r="I4653" s="43" t="str">
        <f>IFERROR(VLOOKUP(#REF!,#REF!,2,FALSE),"No")</f>
        <v>No</v>
      </c>
      <c r="J4653" s="149">
        <v>0.75</v>
      </c>
      <c r="K4653" s="148">
        <v>191</v>
      </c>
      <c r="L4653" s="148"/>
      <c r="M4653" s="148"/>
      <c r="N4653" s="148"/>
      <c r="O4653" s="148"/>
      <c r="P4653" s="148"/>
      <c r="Q4653" s="148"/>
      <c r="R4653" s="148"/>
      <c r="S4653" s="148"/>
      <c r="T4653" s="148"/>
      <c r="U4653" s="148"/>
      <c r="V4653" s="148"/>
      <c r="W4653" s="148"/>
      <c r="X4653" s="139">
        <v>3</v>
      </c>
      <c r="Y4653" s="148">
        <v>1000</v>
      </c>
      <c r="Z4653" s="149"/>
      <c r="AA4653" s="148"/>
      <c r="AB4653" s="148"/>
      <c r="AC4653" s="148"/>
      <c r="AD4653" s="148"/>
      <c r="AE4653" s="148"/>
      <c r="AF4653" s="148"/>
      <c r="AG4653" s="148"/>
      <c r="AH4653" s="148"/>
      <c r="AI4653" s="148"/>
      <c r="AJ4653" s="148"/>
      <c r="AK4653" s="148"/>
      <c r="AL4653" s="139">
        <v>0</v>
      </c>
      <c r="AM4653" s="139">
        <v>0</v>
      </c>
      <c r="AN4653" s="148">
        <f t="shared" si="649"/>
        <v>1000</v>
      </c>
      <c r="AO4653" s="148">
        <f t="shared" si="650"/>
        <v>191</v>
      </c>
      <c r="AP4653" s="148">
        <v>11</v>
      </c>
      <c r="AQ4653" s="140">
        <v>19</v>
      </c>
      <c r="AS4653" s="42">
        <f t="shared" si="651"/>
        <v>12297.244265731812</v>
      </c>
      <c r="AT4653" s="101">
        <f t="shared" si="652"/>
        <v>0</v>
      </c>
      <c r="AU4653" s="42">
        <f t="shared" si="653"/>
        <v>12297.244265731812</v>
      </c>
      <c r="AV4653" s="42">
        <f t="shared" si="654"/>
        <v>1043.7348274460019</v>
      </c>
      <c r="AW4653" s="102">
        <f t="shared" si="655"/>
        <v>431</v>
      </c>
      <c r="AX4653" s="43">
        <f t="shared" si="648"/>
        <v>0.75</v>
      </c>
      <c r="AY4653" s="43" t="str">
        <f t="shared" si="656"/>
        <v>UTGS</v>
      </c>
    </row>
    <row r="4654" spans="1:51" hidden="1" x14ac:dyDescent="0.2">
      <c r="A4654" s="38">
        <v>4647</v>
      </c>
      <c r="B4654" t="s">
        <v>362</v>
      </c>
      <c r="C4654" t="s">
        <v>289</v>
      </c>
      <c r="D4654">
        <v>320</v>
      </c>
      <c r="E4654" t="s">
        <v>1232</v>
      </c>
      <c r="F4654">
        <v>0.25</v>
      </c>
      <c r="G4654" t="str">
        <f>LOOKUP(F4654,{0,6,45},{"F","L","H"})</f>
        <v>F</v>
      </c>
      <c r="H4654" t="s">
        <v>3471</v>
      </c>
      <c r="I4654" s="43" t="str">
        <f>IFERROR(VLOOKUP(#REF!,#REF!,2,FALSE),"No")</f>
        <v>No</v>
      </c>
      <c r="J4654" s="149">
        <v>0.75</v>
      </c>
      <c r="K4654" s="148">
        <v>84</v>
      </c>
      <c r="L4654" s="148"/>
      <c r="M4654" s="148"/>
      <c r="N4654" s="148"/>
      <c r="O4654" s="148"/>
      <c r="P4654" s="148"/>
      <c r="Q4654" s="148"/>
      <c r="R4654" s="148"/>
      <c r="S4654" s="148"/>
      <c r="T4654" s="148"/>
      <c r="U4654" s="148"/>
      <c r="V4654" s="148"/>
      <c r="W4654" s="148"/>
      <c r="X4654" s="139">
        <v>1.25</v>
      </c>
      <c r="Y4654" s="148">
        <v>7.62</v>
      </c>
      <c r="Z4654" s="149">
        <v>2</v>
      </c>
      <c r="AA4654" s="148">
        <v>992.38</v>
      </c>
      <c r="AB4654" s="148"/>
      <c r="AC4654" s="148"/>
      <c r="AD4654" s="148"/>
      <c r="AE4654" s="148"/>
      <c r="AF4654" s="148"/>
      <c r="AG4654" s="148"/>
      <c r="AH4654" s="148"/>
      <c r="AI4654" s="148"/>
      <c r="AJ4654" s="148"/>
      <c r="AK4654" s="148"/>
      <c r="AL4654" s="139">
        <v>0</v>
      </c>
      <c r="AM4654" s="139">
        <v>0</v>
      </c>
      <c r="AN4654" s="148">
        <f t="shared" si="649"/>
        <v>1000</v>
      </c>
      <c r="AO4654" s="148">
        <f t="shared" si="650"/>
        <v>84</v>
      </c>
      <c r="AP4654" s="148">
        <v>16</v>
      </c>
      <c r="AQ4654" s="140">
        <v>32</v>
      </c>
      <c r="AS4654" s="42">
        <f t="shared" si="651"/>
        <v>5408.212137808755</v>
      </c>
      <c r="AT4654" s="101">
        <f t="shared" si="652"/>
        <v>0</v>
      </c>
      <c r="AU4654" s="42">
        <f t="shared" si="653"/>
        <v>5408.212137808755</v>
      </c>
      <c r="AV4654" s="42">
        <f t="shared" si="654"/>
        <v>1016.1342412960635</v>
      </c>
      <c r="AW4654" s="102">
        <f t="shared" si="655"/>
        <v>431</v>
      </c>
      <c r="AX4654" s="43">
        <f t="shared" si="648"/>
        <v>0.75</v>
      </c>
      <c r="AY4654" s="43" t="str">
        <f t="shared" si="656"/>
        <v>UTGS</v>
      </c>
    </row>
    <row r="4655" spans="1:51" hidden="1" x14ac:dyDescent="0.2">
      <c r="A4655" s="38">
        <v>4648</v>
      </c>
      <c r="B4655" t="s">
        <v>5806</v>
      </c>
      <c r="C4655" t="s">
        <v>292</v>
      </c>
      <c r="D4655">
        <v>3000</v>
      </c>
      <c r="E4655" t="s">
        <v>207</v>
      </c>
      <c r="F4655">
        <v>0.25</v>
      </c>
      <c r="G4655" t="str">
        <f>LOOKUP(F4655,{0,6,45},{"F","L","H"})</f>
        <v>F</v>
      </c>
      <c r="H4655" t="s">
        <v>744</v>
      </c>
      <c r="I4655" s="43" t="str">
        <f>IFERROR(VLOOKUP(#REF!,#REF!,2,FALSE),"No")</f>
        <v>No</v>
      </c>
      <c r="J4655" s="139">
        <v>0.75</v>
      </c>
      <c r="K4655" s="148">
        <v>94</v>
      </c>
      <c r="L4655" s="148">
        <v>1.25</v>
      </c>
      <c r="M4655" s="148">
        <v>288</v>
      </c>
      <c r="N4655" s="148"/>
      <c r="O4655" s="148"/>
      <c r="P4655" s="148"/>
      <c r="Q4655" s="148"/>
      <c r="R4655" s="148"/>
      <c r="S4655" s="148"/>
      <c r="T4655" s="148"/>
      <c r="U4655" s="148"/>
      <c r="V4655" s="148"/>
      <c r="W4655" s="148"/>
      <c r="X4655" s="139">
        <v>2</v>
      </c>
      <c r="Y4655" s="148">
        <v>708</v>
      </c>
      <c r="Z4655" s="149">
        <v>4</v>
      </c>
      <c r="AA4655" s="148">
        <v>292</v>
      </c>
      <c r="AB4655" s="148"/>
      <c r="AC4655" s="148"/>
      <c r="AD4655" s="148"/>
      <c r="AE4655" s="148"/>
      <c r="AF4655" s="148"/>
      <c r="AG4655" s="148"/>
      <c r="AH4655" s="148"/>
      <c r="AI4655" s="148"/>
      <c r="AJ4655" s="148"/>
      <c r="AK4655" s="148"/>
      <c r="AL4655" s="139">
        <v>0</v>
      </c>
      <c r="AM4655" s="139">
        <v>0</v>
      </c>
      <c r="AN4655" s="148">
        <f t="shared" si="649"/>
        <v>1000</v>
      </c>
      <c r="AO4655" s="148">
        <f t="shared" si="650"/>
        <v>382</v>
      </c>
      <c r="AP4655" s="148">
        <v>2</v>
      </c>
      <c r="AQ4655" s="140">
        <v>13</v>
      </c>
      <c r="AS4655" s="42">
        <f t="shared" si="651"/>
        <v>27511.928531463625</v>
      </c>
      <c r="AT4655" s="101">
        <f t="shared" si="652"/>
        <v>0</v>
      </c>
      <c r="AU4655" s="42">
        <f t="shared" si="653"/>
        <v>27511.928531463625</v>
      </c>
      <c r="AV4655" s="42">
        <f t="shared" si="654"/>
        <v>2661.8924401133872</v>
      </c>
      <c r="AW4655" s="102">
        <f t="shared" si="655"/>
        <v>2145.6666666666665</v>
      </c>
      <c r="AX4655" s="43">
        <f t="shared" si="648"/>
        <v>0.75</v>
      </c>
      <c r="AY4655" s="43" t="str">
        <f t="shared" si="656"/>
        <v>UTFS</v>
      </c>
    </row>
    <row r="4656" spans="1:51" hidden="1" x14ac:dyDescent="0.2">
      <c r="A4656" s="38">
        <v>4649</v>
      </c>
      <c r="B4656" t="s">
        <v>362</v>
      </c>
      <c r="C4656" t="s">
        <v>289</v>
      </c>
      <c r="D4656">
        <v>320</v>
      </c>
      <c r="E4656" t="s">
        <v>1232</v>
      </c>
      <c r="F4656">
        <v>0.25</v>
      </c>
      <c r="G4656" t="str">
        <f>LOOKUP(F4656,{0,6,45},{"F","L","H"})</f>
        <v>F</v>
      </c>
      <c r="H4656" t="s">
        <v>3474</v>
      </c>
      <c r="I4656" s="43" t="str">
        <f>IFERROR(VLOOKUP(#REF!,#REF!,2,FALSE),"No")</f>
        <v>No</v>
      </c>
      <c r="J4656" s="139">
        <v>0.75</v>
      </c>
      <c r="K4656" s="148">
        <v>63</v>
      </c>
      <c r="L4656" s="148"/>
      <c r="M4656" s="148"/>
      <c r="N4656" s="148"/>
      <c r="O4656" s="148"/>
      <c r="P4656" s="148"/>
      <c r="Q4656" s="148"/>
      <c r="R4656" s="148"/>
      <c r="S4656" s="148"/>
      <c r="T4656" s="148"/>
      <c r="U4656" s="148"/>
      <c r="V4656" s="148"/>
      <c r="W4656" s="148"/>
      <c r="X4656" s="139">
        <v>2</v>
      </c>
      <c r="Y4656" s="148">
        <v>1000</v>
      </c>
      <c r="Z4656" s="148"/>
      <c r="AA4656" s="148"/>
      <c r="AB4656" s="148"/>
      <c r="AC4656" s="148"/>
      <c r="AD4656" s="148"/>
      <c r="AE4656" s="148"/>
      <c r="AF4656" s="148"/>
      <c r="AG4656" s="148"/>
      <c r="AH4656" s="148"/>
      <c r="AI4656" s="148"/>
      <c r="AJ4656" s="148"/>
      <c r="AK4656" s="148"/>
      <c r="AL4656" s="139">
        <v>0</v>
      </c>
      <c r="AM4656" s="139">
        <v>0</v>
      </c>
      <c r="AN4656" s="148">
        <f t="shared" si="649"/>
        <v>1000</v>
      </c>
      <c r="AO4656" s="148">
        <f t="shared" si="650"/>
        <v>63</v>
      </c>
      <c r="AP4656" s="148">
        <v>9</v>
      </c>
      <c r="AQ4656" s="140">
        <v>16</v>
      </c>
      <c r="AS4656" s="42">
        <f t="shared" si="651"/>
        <v>4056.1591033565664</v>
      </c>
      <c r="AT4656" s="101">
        <f t="shared" si="652"/>
        <v>0</v>
      </c>
      <c r="AU4656" s="42">
        <f t="shared" si="653"/>
        <v>4056.1591033565664</v>
      </c>
      <c r="AV4656" s="42">
        <f t="shared" si="654"/>
        <v>2031.935107592127</v>
      </c>
      <c r="AW4656" s="102">
        <f t="shared" si="655"/>
        <v>431</v>
      </c>
      <c r="AX4656" s="43">
        <f t="shared" si="648"/>
        <v>0.75</v>
      </c>
      <c r="AY4656" s="43" t="str">
        <f t="shared" si="656"/>
        <v>UTGS</v>
      </c>
    </row>
    <row r="4657" spans="1:51" hidden="1" x14ac:dyDescent="0.2">
      <c r="A4657" s="38">
        <v>4650</v>
      </c>
      <c r="B4657" t="s">
        <v>362</v>
      </c>
      <c r="C4657" t="s">
        <v>289</v>
      </c>
      <c r="D4657">
        <v>306</v>
      </c>
      <c r="E4657" t="s">
        <v>1224</v>
      </c>
      <c r="F4657">
        <v>0.25</v>
      </c>
      <c r="G4657" t="str">
        <f>LOOKUP(F4657,{0,6,45},{"F","L","H"})</f>
        <v>F</v>
      </c>
      <c r="H4657" t="s">
        <v>3484</v>
      </c>
      <c r="I4657" s="43" t="str">
        <f>IFERROR(VLOOKUP(#REF!,#REF!,2,FALSE),"No")</f>
        <v>No</v>
      </c>
      <c r="J4657" s="139">
        <v>0.75</v>
      </c>
      <c r="K4657" s="148">
        <v>42</v>
      </c>
      <c r="L4657" s="148"/>
      <c r="M4657" s="148"/>
      <c r="N4657" s="148"/>
      <c r="O4657" s="148"/>
      <c r="P4657" s="148"/>
      <c r="Q4657" s="148"/>
      <c r="R4657" s="148"/>
      <c r="S4657" s="148"/>
      <c r="T4657" s="148"/>
      <c r="U4657" s="148"/>
      <c r="V4657" s="148"/>
      <c r="W4657" s="148"/>
      <c r="X4657" s="139">
        <v>0.75</v>
      </c>
      <c r="Y4657" s="148">
        <v>282</v>
      </c>
      <c r="Z4657" s="148">
        <v>2</v>
      </c>
      <c r="AA4657" s="148">
        <v>718</v>
      </c>
      <c r="AB4657" s="148"/>
      <c r="AC4657" s="148"/>
      <c r="AD4657" s="148"/>
      <c r="AE4657" s="148"/>
      <c r="AF4657" s="148"/>
      <c r="AG4657" s="148"/>
      <c r="AH4657" s="148"/>
      <c r="AI4657" s="148"/>
      <c r="AJ4657" s="148"/>
      <c r="AK4657" s="148"/>
      <c r="AL4657" s="139">
        <v>0</v>
      </c>
      <c r="AM4657" s="139">
        <v>0</v>
      </c>
      <c r="AN4657" s="148">
        <f t="shared" si="649"/>
        <v>1000</v>
      </c>
      <c r="AO4657" s="148">
        <f t="shared" si="650"/>
        <v>42</v>
      </c>
      <c r="AP4657" s="148">
        <v>19</v>
      </c>
      <c r="AQ4657" s="140">
        <v>35</v>
      </c>
      <c r="AS4657" s="42">
        <f t="shared" si="651"/>
        <v>2704.1060689043775</v>
      </c>
      <c r="AT4657" s="101">
        <f t="shared" si="652"/>
        <v>0</v>
      </c>
      <c r="AU4657" s="42">
        <f t="shared" si="653"/>
        <v>2704.1060689043775</v>
      </c>
      <c r="AV4657" s="42">
        <f t="shared" si="654"/>
        <v>989.9577634706867</v>
      </c>
      <c r="AW4657" s="102">
        <f t="shared" si="655"/>
        <v>431</v>
      </c>
      <c r="AX4657" s="43">
        <f t="shared" si="648"/>
        <v>0.75</v>
      </c>
      <c r="AY4657" s="43" t="str">
        <f t="shared" si="656"/>
        <v>UTGS</v>
      </c>
    </row>
    <row r="4658" spans="1:51" hidden="1" x14ac:dyDescent="0.2">
      <c r="A4658" s="38">
        <v>4651</v>
      </c>
      <c r="B4658" t="s">
        <v>362</v>
      </c>
      <c r="C4658" t="s">
        <v>289</v>
      </c>
      <c r="D4658">
        <v>320</v>
      </c>
      <c r="E4658" t="s">
        <v>1245</v>
      </c>
      <c r="F4658">
        <v>0.25</v>
      </c>
      <c r="G4658" t="str">
        <f>LOOKUP(F4658,{0,6,45},{"F","L","H"})</f>
        <v>F</v>
      </c>
      <c r="H4658" t="s">
        <v>3486</v>
      </c>
      <c r="I4658" s="43" t="str">
        <f>IFERROR(VLOOKUP(#REF!,#REF!,2,FALSE),"No")</f>
        <v>No</v>
      </c>
      <c r="J4658" s="139">
        <v>0.5</v>
      </c>
      <c r="K4658" s="148">
        <v>44</v>
      </c>
      <c r="L4658" s="148"/>
      <c r="M4658" s="148"/>
      <c r="N4658" s="148"/>
      <c r="O4658" s="148"/>
      <c r="P4658" s="148"/>
      <c r="Q4658" s="148"/>
      <c r="R4658" s="148"/>
      <c r="S4658" s="148"/>
      <c r="T4658" s="148"/>
      <c r="U4658" s="148"/>
      <c r="V4658" s="148"/>
      <c r="W4658" s="148"/>
      <c r="X4658" s="139">
        <v>2</v>
      </c>
      <c r="Y4658" s="148">
        <v>1000</v>
      </c>
      <c r="Z4658" s="149"/>
      <c r="AA4658" s="148"/>
      <c r="AB4658" s="148"/>
      <c r="AC4658" s="148"/>
      <c r="AD4658" s="148"/>
      <c r="AE4658" s="148"/>
      <c r="AF4658" s="148"/>
      <c r="AG4658" s="148"/>
      <c r="AH4658" s="148"/>
      <c r="AI4658" s="148"/>
      <c r="AJ4658" s="148"/>
      <c r="AK4658" s="148"/>
      <c r="AL4658" s="139">
        <v>0</v>
      </c>
      <c r="AM4658" s="139">
        <v>0</v>
      </c>
      <c r="AN4658" s="148">
        <f t="shared" si="649"/>
        <v>1000</v>
      </c>
      <c r="AO4658" s="148">
        <f t="shared" si="650"/>
        <v>44</v>
      </c>
      <c r="AP4658" s="148">
        <v>22</v>
      </c>
      <c r="AQ4658" s="140">
        <v>41</v>
      </c>
      <c r="AS4658" s="42">
        <f t="shared" si="651"/>
        <v>3009.7530245664911</v>
      </c>
      <c r="AT4658" s="101">
        <f t="shared" si="652"/>
        <v>0</v>
      </c>
      <c r="AU4658" s="42">
        <f t="shared" si="653"/>
        <v>3009.7530245664911</v>
      </c>
      <c r="AV4658" s="42">
        <f t="shared" si="654"/>
        <v>792.95028588961054</v>
      </c>
      <c r="AW4658" s="102">
        <f t="shared" si="655"/>
        <v>431</v>
      </c>
      <c r="AX4658" s="43">
        <f t="shared" si="648"/>
        <v>0.5</v>
      </c>
      <c r="AY4658" s="43" t="str">
        <f t="shared" si="656"/>
        <v>UTGS</v>
      </c>
    </row>
    <row r="4659" spans="1:51" hidden="1" x14ac:dyDescent="0.2">
      <c r="A4659" s="38">
        <v>4652</v>
      </c>
      <c r="B4659" t="s">
        <v>5807</v>
      </c>
      <c r="C4659" t="s">
        <v>292</v>
      </c>
      <c r="D4659">
        <v>20200</v>
      </c>
      <c r="E4659" t="s">
        <v>198</v>
      </c>
      <c r="F4659">
        <v>45</v>
      </c>
      <c r="G4659" t="str">
        <f>LOOKUP(F4659,{0,6,45},{"F","L","H"})</f>
        <v>H</v>
      </c>
      <c r="H4659" t="s">
        <v>429</v>
      </c>
      <c r="I4659" s="43" t="str">
        <f>IFERROR(VLOOKUP(#REF!,#REF!,2,FALSE),"No")</f>
        <v>No</v>
      </c>
      <c r="J4659" s="139">
        <v>2</v>
      </c>
      <c r="K4659" s="148">
        <v>17</v>
      </c>
      <c r="L4659" s="148"/>
      <c r="M4659" s="148"/>
      <c r="N4659" s="148"/>
      <c r="O4659" s="148"/>
      <c r="P4659" s="148"/>
      <c r="Q4659" s="148"/>
      <c r="R4659" s="148"/>
      <c r="S4659" s="148"/>
      <c r="T4659" s="148"/>
      <c r="U4659" s="148"/>
      <c r="V4659" s="148"/>
      <c r="W4659" s="148"/>
      <c r="X4659" s="139">
        <v>4</v>
      </c>
      <c r="Y4659" s="148">
        <v>1000</v>
      </c>
      <c r="Z4659" s="148"/>
      <c r="AA4659" s="148"/>
      <c r="AB4659" s="148"/>
      <c r="AC4659" s="148"/>
      <c r="AD4659" s="148"/>
      <c r="AE4659" s="148"/>
      <c r="AF4659" s="148"/>
      <c r="AG4659" s="148"/>
      <c r="AH4659" s="148"/>
      <c r="AI4659" s="148"/>
      <c r="AJ4659" s="148"/>
      <c r="AK4659" s="148"/>
      <c r="AL4659" s="139">
        <v>0</v>
      </c>
      <c r="AM4659" s="139">
        <v>0</v>
      </c>
      <c r="AN4659" s="148">
        <f t="shared" si="649"/>
        <v>1000</v>
      </c>
      <c r="AO4659" s="148">
        <f t="shared" si="650"/>
        <v>17</v>
      </c>
      <c r="AP4659" s="148">
        <v>3</v>
      </c>
      <c r="AQ4659" s="140">
        <v>3</v>
      </c>
      <c r="AS4659" s="42">
        <f t="shared" si="651"/>
        <v>1240.7191231279623</v>
      </c>
      <c r="AT4659" s="101">
        <f t="shared" si="652"/>
        <v>0</v>
      </c>
      <c r="AU4659" s="42">
        <f t="shared" si="653"/>
        <v>1240.7191231279623</v>
      </c>
      <c r="AV4659" s="42">
        <f t="shared" si="654"/>
        <v>13226.987240491346</v>
      </c>
      <c r="AW4659" s="102">
        <f t="shared" si="655"/>
        <v>52825.283763759828</v>
      </c>
      <c r="AX4659" s="43">
        <f t="shared" si="648"/>
        <v>2</v>
      </c>
      <c r="AY4659" s="43" t="str">
        <f t="shared" si="656"/>
        <v>UTFS</v>
      </c>
    </row>
    <row r="4660" spans="1:51" hidden="1" x14ac:dyDescent="0.2">
      <c r="A4660" s="38">
        <v>4653</v>
      </c>
      <c r="B4660" t="s">
        <v>5806</v>
      </c>
      <c r="C4660" t="s">
        <v>5746</v>
      </c>
      <c r="D4660">
        <v>20200</v>
      </c>
      <c r="E4660" t="s">
        <v>198</v>
      </c>
      <c r="F4660">
        <v>45</v>
      </c>
      <c r="G4660" t="str">
        <f>LOOKUP(F4660,{0,6,45},{"F","L","H"})</f>
        <v>H</v>
      </c>
      <c r="H4660" t="s">
        <v>1415</v>
      </c>
      <c r="I4660" s="43" t="str">
        <f>IFERROR(VLOOKUP(#REF!,#REF!,2,FALSE),"No")</f>
        <v>No</v>
      </c>
      <c r="J4660" s="139">
        <v>2</v>
      </c>
      <c r="K4660" s="148">
        <v>291</v>
      </c>
      <c r="L4660" s="148"/>
      <c r="M4660" s="148"/>
      <c r="N4660" s="148"/>
      <c r="O4660" s="148"/>
      <c r="P4660" s="148"/>
      <c r="Q4660" s="148"/>
      <c r="R4660" s="148"/>
      <c r="S4660" s="148"/>
      <c r="T4660" s="148"/>
      <c r="U4660" s="148"/>
      <c r="V4660" s="148"/>
      <c r="W4660" s="148"/>
      <c r="X4660" s="139">
        <v>1.25</v>
      </c>
      <c r="Y4660" s="148">
        <v>32.619999999999997</v>
      </c>
      <c r="Z4660" s="148">
        <v>2</v>
      </c>
      <c r="AA4660" s="148">
        <v>967.38</v>
      </c>
      <c r="AB4660" s="148"/>
      <c r="AC4660" s="148"/>
      <c r="AD4660" s="148"/>
      <c r="AE4660" s="148"/>
      <c r="AF4660" s="148"/>
      <c r="AG4660" s="148"/>
      <c r="AH4660" s="148"/>
      <c r="AI4660" s="148"/>
      <c r="AJ4660" s="148"/>
      <c r="AK4660" s="148"/>
      <c r="AL4660" s="139">
        <v>0</v>
      </c>
      <c r="AM4660" s="139">
        <v>0</v>
      </c>
      <c r="AN4660" s="148">
        <f t="shared" si="649"/>
        <v>1000</v>
      </c>
      <c r="AO4660" s="148">
        <f t="shared" si="650"/>
        <v>291</v>
      </c>
      <c r="AP4660" s="148">
        <v>15</v>
      </c>
      <c r="AQ4660" s="140">
        <v>28</v>
      </c>
      <c r="AS4660" s="42">
        <f t="shared" si="651"/>
        <v>21238.192048837471</v>
      </c>
      <c r="AT4660" s="101">
        <f t="shared" si="652"/>
        <v>0</v>
      </c>
      <c r="AU4660" s="42">
        <f t="shared" si="653"/>
        <v>21238.192048837471</v>
      </c>
      <c r="AV4660" s="42">
        <f t="shared" si="654"/>
        <v>1161.9212757669297</v>
      </c>
      <c r="AW4660" s="102">
        <f t="shared" si="655"/>
        <v>52825.283763759828</v>
      </c>
      <c r="AX4660" s="43">
        <f t="shared" si="648"/>
        <v>2</v>
      </c>
      <c r="AY4660" s="43" t="str">
        <f t="shared" si="656"/>
        <v>UTTSS</v>
      </c>
    </row>
    <row r="4661" spans="1:51" hidden="1" x14ac:dyDescent="0.2">
      <c r="A4661" s="38">
        <v>4654</v>
      </c>
      <c r="B4661" t="s">
        <v>5806</v>
      </c>
      <c r="C4661" t="s">
        <v>5746</v>
      </c>
      <c r="D4661">
        <v>5900</v>
      </c>
      <c r="E4661" t="s">
        <v>198</v>
      </c>
      <c r="F4661">
        <v>3</v>
      </c>
      <c r="G4661" t="str">
        <f>LOOKUP(F4661,{0,6,45},{"F","L","H"})</f>
        <v>F</v>
      </c>
      <c r="H4661" t="s">
        <v>1416</v>
      </c>
      <c r="I4661" s="43" t="str">
        <f>IFERROR(VLOOKUP(#REF!,#REF!,2,FALSE),"No")</f>
        <v>No</v>
      </c>
      <c r="J4661" s="139">
        <v>1.25</v>
      </c>
      <c r="K4661" s="148">
        <v>89</v>
      </c>
      <c r="L4661" s="148">
        <v>2</v>
      </c>
      <c r="M4661" s="148">
        <v>1</v>
      </c>
      <c r="N4661" s="148"/>
      <c r="O4661" s="148"/>
      <c r="P4661" s="148"/>
      <c r="Q4661" s="148"/>
      <c r="R4661" s="148"/>
      <c r="S4661" s="148"/>
      <c r="T4661" s="148"/>
      <c r="U4661" s="148"/>
      <c r="V4661" s="148"/>
      <c r="W4661" s="148"/>
      <c r="X4661" s="139">
        <v>2</v>
      </c>
      <c r="Y4661" s="148">
        <v>624.5</v>
      </c>
      <c r="Z4661" s="148">
        <v>10</v>
      </c>
      <c r="AA4661" s="148">
        <v>375.5</v>
      </c>
      <c r="AB4661" s="148"/>
      <c r="AC4661" s="148"/>
      <c r="AD4661" s="148"/>
      <c r="AE4661" s="148"/>
      <c r="AF4661" s="148"/>
      <c r="AG4661" s="148"/>
      <c r="AH4661" s="148"/>
      <c r="AI4661" s="148"/>
      <c r="AJ4661" s="148"/>
      <c r="AK4661" s="148"/>
      <c r="AL4661" s="139">
        <v>0</v>
      </c>
      <c r="AM4661" s="139">
        <v>0</v>
      </c>
      <c r="AN4661" s="148">
        <f t="shared" si="649"/>
        <v>1000</v>
      </c>
      <c r="AO4661" s="148">
        <f t="shared" si="650"/>
        <v>90</v>
      </c>
      <c r="AP4661" s="148">
        <v>8</v>
      </c>
      <c r="AQ4661" s="140">
        <v>14</v>
      </c>
      <c r="AS4661" s="42">
        <f t="shared" si="651"/>
        <v>6704.6830047950943</v>
      </c>
      <c r="AT4661" s="101">
        <f t="shared" si="652"/>
        <v>0</v>
      </c>
      <c r="AU4661" s="42">
        <f t="shared" si="653"/>
        <v>6704.6830047950943</v>
      </c>
      <c r="AV4661" s="42">
        <f t="shared" si="654"/>
        <v>3404.1879801052883</v>
      </c>
      <c r="AW4661" s="102">
        <f t="shared" si="655"/>
        <v>3698.6666666666665</v>
      </c>
      <c r="AX4661" s="43">
        <f t="shared" si="648"/>
        <v>1.25</v>
      </c>
      <c r="AY4661" s="43" t="str">
        <f t="shared" si="656"/>
        <v>UTTSS</v>
      </c>
    </row>
    <row r="4662" spans="1:51" hidden="1" x14ac:dyDescent="0.2">
      <c r="A4662" s="38">
        <v>4655</v>
      </c>
      <c r="B4662" t="s">
        <v>5806</v>
      </c>
      <c r="C4662" t="s">
        <v>5746</v>
      </c>
      <c r="D4662">
        <v>7800</v>
      </c>
      <c r="E4662" t="s">
        <v>212</v>
      </c>
      <c r="F4662">
        <v>2</v>
      </c>
      <c r="G4662" t="str">
        <f>LOOKUP(F4662,{0,6,45},{"F","L","H"})</f>
        <v>F</v>
      </c>
      <c r="H4662" t="s">
        <v>1862</v>
      </c>
      <c r="I4662" s="43" t="str">
        <f>IFERROR(VLOOKUP(#REF!,#REF!,2,FALSE),"No")</f>
        <v>No</v>
      </c>
      <c r="J4662" s="139">
        <v>1.25</v>
      </c>
      <c r="K4662" s="148">
        <v>268</v>
      </c>
      <c r="L4662" s="148"/>
      <c r="M4662" s="148"/>
      <c r="N4662" s="148"/>
      <c r="O4662" s="148"/>
      <c r="P4662" s="148"/>
      <c r="Q4662" s="148"/>
      <c r="R4662" s="148"/>
      <c r="S4662" s="148"/>
      <c r="T4662" s="148"/>
      <c r="U4662" s="148"/>
      <c r="V4662" s="148"/>
      <c r="W4662" s="148"/>
      <c r="X4662" s="139">
        <v>2</v>
      </c>
      <c r="Y4662" s="148">
        <v>947.54</v>
      </c>
      <c r="Z4662" s="148">
        <v>4</v>
      </c>
      <c r="AA4662" s="148">
        <v>52.46</v>
      </c>
      <c r="AB4662" s="148"/>
      <c r="AC4662" s="148"/>
      <c r="AD4662" s="148"/>
      <c r="AE4662" s="148"/>
      <c r="AF4662" s="148"/>
      <c r="AG4662" s="148"/>
      <c r="AH4662" s="148"/>
      <c r="AI4662" s="148"/>
      <c r="AJ4662" s="148"/>
      <c r="AK4662" s="148"/>
      <c r="AL4662" s="139">
        <v>0</v>
      </c>
      <c r="AM4662" s="139">
        <v>0</v>
      </c>
      <c r="AN4662" s="148">
        <f t="shared" si="649"/>
        <v>1000</v>
      </c>
      <c r="AO4662" s="148">
        <f t="shared" si="650"/>
        <v>268</v>
      </c>
      <c r="AP4662" s="148">
        <v>10</v>
      </c>
      <c r="AQ4662" s="140">
        <v>39</v>
      </c>
      <c r="AS4662" s="42">
        <f t="shared" si="651"/>
        <v>19969.612058723171</v>
      </c>
      <c r="AT4662" s="101">
        <f t="shared" si="652"/>
        <v>0</v>
      </c>
      <c r="AU4662" s="42">
        <f t="shared" si="653"/>
        <v>19969.612058723171</v>
      </c>
      <c r="AV4662" s="42">
        <f t="shared" si="654"/>
        <v>843.2589723454879</v>
      </c>
      <c r="AW4662" s="102">
        <f t="shared" si="655"/>
        <v>5118</v>
      </c>
      <c r="AX4662" s="43">
        <f t="shared" si="648"/>
        <v>1.25</v>
      </c>
      <c r="AY4662" s="43" t="str">
        <f t="shared" si="656"/>
        <v>UTTSS</v>
      </c>
    </row>
    <row r="4663" spans="1:51" hidden="1" x14ac:dyDescent="0.2">
      <c r="A4663" s="38">
        <v>4656</v>
      </c>
      <c r="B4663" t="s">
        <v>5806</v>
      </c>
      <c r="C4663" t="s">
        <v>5746</v>
      </c>
      <c r="D4663">
        <v>6600</v>
      </c>
      <c r="E4663" t="s">
        <v>198</v>
      </c>
      <c r="F4663">
        <v>5</v>
      </c>
      <c r="G4663" t="str">
        <f>LOOKUP(F4663,{0,6,45},{"F","L","H"})</f>
        <v>F</v>
      </c>
      <c r="H4663" t="s">
        <v>1421</v>
      </c>
      <c r="I4663" s="43" t="str">
        <f>IFERROR(VLOOKUP(#REF!,#REF!,2,FALSE),"No")</f>
        <v>No</v>
      </c>
      <c r="J4663" s="139">
        <v>2</v>
      </c>
      <c r="K4663" s="148">
        <v>96</v>
      </c>
      <c r="L4663" s="148"/>
      <c r="M4663" s="148"/>
      <c r="N4663" s="148"/>
      <c r="O4663" s="148"/>
      <c r="P4663" s="148"/>
      <c r="Q4663" s="148"/>
      <c r="R4663" s="148"/>
      <c r="S4663" s="148"/>
      <c r="T4663" s="148"/>
      <c r="U4663" s="148"/>
      <c r="V4663" s="148"/>
      <c r="W4663" s="148"/>
      <c r="X4663" s="139">
        <v>2</v>
      </c>
      <c r="Y4663" s="148">
        <v>1000</v>
      </c>
      <c r="Z4663" s="148"/>
      <c r="AA4663" s="148"/>
      <c r="AB4663" s="148"/>
      <c r="AC4663" s="148"/>
      <c r="AD4663" s="148"/>
      <c r="AE4663" s="148"/>
      <c r="AF4663" s="148"/>
      <c r="AG4663" s="148"/>
      <c r="AH4663" s="148"/>
      <c r="AI4663" s="148"/>
      <c r="AJ4663" s="148"/>
      <c r="AK4663" s="148"/>
      <c r="AL4663" s="139">
        <v>0</v>
      </c>
      <c r="AM4663" s="139">
        <v>0</v>
      </c>
      <c r="AN4663" s="148">
        <f t="shared" si="649"/>
        <v>1000</v>
      </c>
      <c r="AO4663" s="148">
        <f t="shared" si="650"/>
        <v>96</v>
      </c>
      <c r="AP4663" s="148">
        <v>7</v>
      </c>
      <c r="AQ4663" s="140">
        <v>9</v>
      </c>
      <c r="AS4663" s="42">
        <f t="shared" si="651"/>
        <v>7006.413871781434</v>
      </c>
      <c r="AT4663" s="101">
        <f t="shared" si="652"/>
        <v>0</v>
      </c>
      <c r="AU4663" s="42">
        <f t="shared" si="653"/>
        <v>7006.413871781434</v>
      </c>
      <c r="AV4663" s="42">
        <f t="shared" si="654"/>
        <v>3612.3290801637813</v>
      </c>
      <c r="AW4663" s="102">
        <f t="shared" si="655"/>
        <v>3698.6666666666665</v>
      </c>
      <c r="AX4663" s="43">
        <f t="shared" si="648"/>
        <v>2</v>
      </c>
      <c r="AY4663" s="43" t="str">
        <f t="shared" si="656"/>
        <v>UTTSS</v>
      </c>
    </row>
    <row r="4664" spans="1:51" hidden="1" x14ac:dyDescent="0.2">
      <c r="A4664" s="38">
        <v>4657</v>
      </c>
      <c r="B4664" t="s">
        <v>5807</v>
      </c>
      <c r="C4664" t="s">
        <v>5746</v>
      </c>
      <c r="D4664">
        <v>11600</v>
      </c>
      <c r="E4664" t="s">
        <v>212</v>
      </c>
      <c r="F4664">
        <v>10</v>
      </c>
      <c r="G4664" t="str">
        <f>LOOKUP(F4664,{0,6,45},{"F","L","H"})</f>
        <v>L</v>
      </c>
      <c r="H4664" t="s">
        <v>592</v>
      </c>
      <c r="I4664" s="43" t="str">
        <f>IFERROR(VLOOKUP(#REF!,#REF!,2,FALSE),"No")</f>
        <v>No</v>
      </c>
      <c r="J4664" s="139">
        <v>2</v>
      </c>
      <c r="K4664" s="148">
        <v>148</v>
      </c>
      <c r="L4664" s="148"/>
      <c r="M4664" s="148"/>
      <c r="N4664" s="148"/>
      <c r="O4664" s="148"/>
      <c r="P4664" s="148"/>
      <c r="Q4664" s="148"/>
      <c r="R4664" s="148"/>
      <c r="S4664" s="148"/>
      <c r="T4664" s="148"/>
      <c r="U4664" s="148"/>
      <c r="V4664" s="148"/>
      <c r="W4664" s="148"/>
      <c r="X4664" s="139">
        <v>1.25</v>
      </c>
      <c r="Y4664" s="148">
        <v>191</v>
      </c>
      <c r="Z4664" s="148">
        <v>2</v>
      </c>
      <c r="AA4664" s="148">
        <v>40</v>
      </c>
      <c r="AB4664" s="148">
        <v>4</v>
      </c>
      <c r="AC4664" s="148">
        <v>769</v>
      </c>
      <c r="AD4664" s="148"/>
      <c r="AE4664" s="148"/>
      <c r="AF4664" s="148"/>
      <c r="AG4664" s="148"/>
      <c r="AH4664" s="148"/>
      <c r="AI4664" s="148"/>
      <c r="AJ4664" s="148"/>
      <c r="AK4664" s="148"/>
      <c r="AL4664" s="139">
        <v>0</v>
      </c>
      <c r="AM4664" s="139">
        <v>0</v>
      </c>
      <c r="AN4664" s="148">
        <f t="shared" si="649"/>
        <v>1000</v>
      </c>
      <c r="AO4664" s="148">
        <f t="shared" si="650"/>
        <v>148</v>
      </c>
      <c r="AP4664" s="148">
        <v>20</v>
      </c>
      <c r="AQ4664" s="140">
        <v>66</v>
      </c>
      <c r="AS4664" s="42">
        <f t="shared" si="651"/>
        <v>10801.554718996378</v>
      </c>
      <c r="AT4664" s="101">
        <f t="shared" si="652"/>
        <v>0</v>
      </c>
      <c r="AU4664" s="42">
        <f t="shared" si="653"/>
        <v>10801.554718996378</v>
      </c>
      <c r="AV4664" s="42">
        <f t="shared" si="654"/>
        <v>578.15745032536415</v>
      </c>
      <c r="AW4664" s="102">
        <f t="shared" si="655"/>
        <v>14339.66</v>
      </c>
      <c r="AX4664" s="43">
        <f t="shared" si="648"/>
        <v>2</v>
      </c>
      <c r="AY4664" s="43" t="str">
        <f t="shared" si="656"/>
        <v>UTTSS</v>
      </c>
    </row>
    <row r="4665" spans="1:51" hidden="1" x14ac:dyDescent="0.2">
      <c r="A4665" s="38">
        <v>4658</v>
      </c>
      <c r="B4665" t="s">
        <v>5806</v>
      </c>
      <c r="C4665" t="s">
        <v>5746</v>
      </c>
      <c r="D4665">
        <v>3100</v>
      </c>
      <c r="E4665" t="s">
        <v>207</v>
      </c>
      <c r="F4665">
        <v>1</v>
      </c>
      <c r="G4665" t="str">
        <f>LOOKUP(F4665,{0,6,45},{"F","L","H"})</f>
        <v>F</v>
      </c>
      <c r="H4665" t="s">
        <v>3510</v>
      </c>
      <c r="I4665" s="43" t="str">
        <f>IFERROR(VLOOKUP(#REF!,#REF!,2,FALSE),"No")</f>
        <v>No</v>
      </c>
      <c r="J4665" s="139">
        <v>1.25</v>
      </c>
      <c r="K4665" s="148">
        <v>330</v>
      </c>
      <c r="L4665" s="148"/>
      <c r="M4665" s="148"/>
      <c r="N4665" s="148"/>
      <c r="O4665" s="148"/>
      <c r="P4665" s="148"/>
      <c r="Q4665" s="148"/>
      <c r="R4665" s="148"/>
      <c r="S4665" s="148"/>
      <c r="T4665" s="148"/>
      <c r="U4665" s="148"/>
      <c r="V4665" s="148"/>
      <c r="W4665" s="148"/>
      <c r="X4665" s="139">
        <v>2</v>
      </c>
      <c r="Y4665" s="148">
        <v>755</v>
      </c>
      <c r="Z4665" s="148"/>
      <c r="AA4665" s="148"/>
      <c r="AB4665" s="148"/>
      <c r="AC4665" s="148"/>
      <c r="AD4665" s="148"/>
      <c r="AE4665" s="148"/>
      <c r="AF4665" s="148"/>
      <c r="AG4665" s="148"/>
      <c r="AH4665" s="148"/>
      <c r="AI4665" s="148"/>
      <c r="AJ4665" s="148"/>
      <c r="AK4665" s="148"/>
      <c r="AL4665" s="139">
        <v>0</v>
      </c>
      <c r="AM4665" s="139">
        <v>0</v>
      </c>
      <c r="AN4665" s="148">
        <f t="shared" si="649"/>
        <v>755</v>
      </c>
      <c r="AO4665" s="148">
        <f t="shared" si="650"/>
        <v>330</v>
      </c>
      <c r="AP4665" s="148">
        <v>3</v>
      </c>
      <c r="AQ4665" s="140">
        <v>3</v>
      </c>
      <c r="AS4665" s="42">
        <f t="shared" si="651"/>
        <v>24589.44768424868</v>
      </c>
      <c r="AT4665" s="101">
        <f t="shared" si="652"/>
        <v>0</v>
      </c>
      <c r="AU4665" s="42">
        <f t="shared" si="653"/>
        <v>24589.44768424868</v>
      </c>
      <c r="AV4665" s="42">
        <f t="shared" si="654"/>
        <v>8181.9253665709648</v>
      </c>
      <c r="AW4665" s="102">
        <f t="shared" si="655"/>
        <v>2145.6666666666665</v>
      </c>
      <c r="AX4665" s="43">
        <f t="shared" si="648"/>
        <v>1.25</v>
      </c>
      <c r="AY4665" s="43" t="str">
        <f t="shared" si="656"/>
        <v>UTTSS</v>
      </c>
    </row>
    <row r="4666" spans="1:51" hidden="1" x14ac:dyDescent="0.2">
      <c r="A4666" s="38">
        <v>4659</v>
      </c>
      <c r="B4666" t="s">
        <v>5807</v>
      </c>
      <c r="C4666" t="s">
        <v>292</v>
      </c>
      <c r="D4666">
        <v>11600</v>
      </c>
      <c r="E4666" t="s">
        <v>212</v>
      </c>
      <c r="F4666">
        <v>10</v>
      </c>
      <c r="G4666" t="str">
        <f>LOOKUP(F4666,{0,6,45},{"F","L","H"})</f>
        <v>L</v>
      </c>
      <c r="H4666" t="s">
        <v>966</v>
      </c>
      <c r="I4666" s="43" t="str">
        <f>IFERROR(VLOOKUP(#REF!,#REF!,2,FALSE),"No")</f>
        <v>No</v>
      </c>
      <c r="J4666" s="139">
        <v>2</v>
      </c>
      <c r="K4666" s="148">
        <v>344</v>
      </c>
      <c r="L4666" s="148"/>
      <c r="M4666" s="148"/>
      <c r="N4666" s="148"/>
      <c r="O4666" s="148"/>
      <c r="P4666" s="148"/>
      <c r="Q4666" s="148"/>
      <c r="R4666" s="148"/>
      <c r="S4666" s="148"/>
      <c r="T4666" s="148"/>
      <c r="U4666" s="148"/>
      <c r="V4666" s="148"/>
      <c r="W4666" s="148"/>
      <c r="X4666" s="139">
        <v>4</v>
      </c>
      <c r="Y4666" s="148">
        <v>1000</v>
      </c>
      <c r="Z4666" s="148"/>
      <c r="AA4666" s="148"/>
      <c r="AB4666" s="148"/>
      <c r="AC4666" s="148"/>
      <c r="AD4666" s="148"/>
      <c r="AE4666" s="148"/>
      <c r="AF4666" s="148"/>
      <c r="AG4666" s="148"/>
      <c r="AH4666" s="148"/>
      <c r="AI4666" s="148"/>
      <c r="AJ4666" s="148"/>
      <c r="AK4666" s="148"/>
      <c r="AL4666" s="139">
        <v>0</v>
      </c>
      <c r="AM4666" s="139">
        <v>0</v>
      </c>
      <c r="AN4666" s="148">
        <f t="shared" si="649"/>
        <v>1000</v>
      </c>
      <c r="AO4666" s="148">
        <f t="shared" si="650"/>
        <v>344</v>
      </c>
      <c r="AP4666" s="148">
        <v>2</v>
      </c>
      <c r="AQ4666" s="140">
        <v>2</v>
      </c>
      <c r="AS4666" s="42">
        <f t="shared" si="651"/>
        <v>25106.31637388347</v>
      </c>
      <c r="AT4666" s="101">
        <f t="shared" si="652"/>
        <v>0</v>
      </c>
      <c r="AU4666" s="42">
        <f t="shared" si="653"/>
        <v>25106.31637388347</v>
      </c>
      <c r="AV4666" s="42">
        <f t="shared" si="654"/>
        <v>19840.480860737018</v>
      </c>
      <c r="AW4666" s="102">
        <f t="shared" si="655"/>
        <v>14339.66</v>
      </c>
      <c r="AX4666" s="43">
        <f t="shared" si="648"/>
        <v>2</v>
      </c>
      <c r="AY4666" s="43" t="str">
        <f t="shared" si="656"/>
        <v>UTFS</v>
      </c>
    </row>
    <row r="4667" spans="1:51" hidden="1" x14ac:dyDescent="0.2">
      <c r="A4667" s="38">
        <v>4660</v>
      </c>
      <c r="B4667" t="s">
        <v>5806</v>
      </c>
      <c r="C4667" t="s">
        <v>5746</v>
      </c>
      <c r="D4667">
        <v>4000</v>
      </c>
      <c r="E4667" t="s">
        <v>207</v>
      </c>
      <c r="F4667">
        <v>5</v>
      </c>
      <c r="G4667" t="str">
        <f>LOOKUP(F4667,{0,6,45},{"F","L","H"})</f>
        <v>F</v>
      </c>
      <c r="H4667" t="s">
        <v>904</v>
      </c>
      <c r="I4667" s="43" t="str">
        <f>IFERROR(VLOOKUP(#REF!,#REF!,2,FALSE),"No")</f>
        <v>No</v>
      </c>
      <c r="J4667" s="139">
        <v>1.25</v>
      </c>
      <c r="K4667" s="148">
        <v>144</v>
      </c>
      <c r="L4667" s="148"/>
      <c r="M4667" s="148"/>
      <c r="N4667" s="148"/>
      <c r="O4667" s="148"/>
      <c r="P4667" s="148"/>
      <c r="Q4667" s="148"/>
      <c r="R4667" s="148"/>
      <c r="S4667" s="148"/>
      <c r="T4667" s="148"/>
      <c r="U4667" s="148"/>
      <c r="V4667" s="148"/>
      <c r="W4667" s="148"/>
      <c r="X4667" s="139">
        <v>1.25</v>
      </c>
      <c r="Y4667" s="148">
        <v>574</v>
      </c>
      <c r="Z4667" s="148">
        <v>4</v>
      </c>
      <c r="AA4667" s="148">
        <v>426</v>
      </c>
      <c r="AB4667" s="148"/>
      <c r="AC4667" s="148"/>
      <c r="AD4667" s="148"/>
      <c r="AE4667" s="148"/>
      <c r="AF4667" s="148"/>
      <c r="AG4667" s="148"/>
      <c r="AH4667" s="148"/>
      <c r="AI4667" s="148"/>
      <c r="AJ4667" s="148"/>
      <c r="AK4667" s="148"/>
      <c r="AL4667" s="139">
        <v>0</v>
      </c>
      <c r="AM4667" s="139">
        <v>0</v>
      </c>
      <c r="AN4667" s="148">
        <f t="shared" si="649"/>
        <v>1000</v>
      </c>
      <c r="AO4667" s="148">
        <f t="shared" si="650"/>
        <v>144</v>
      </c>
      <c r="AP4667" s="148">
        <v>3</v>
      </c>
      <c r="AQ4667" s="140">
        <v>23</v>
      </c>
      <c r="AS4667" s="42">
        <f t="shared" si="651"/>
        <v>10729.940807672152</v>
      </c>
      <c r="AT4667" s="101">
        <f t="shared" si="652"/>
        <v>0</v>
      </c>
      <c r="AU4667" s="42">
        <f t="shared" si="653"/>
        <v>10729.940807672152</v>
      </c>
      <c r="AV4667" s="42">
        <f t="shared" si="654"/>
        <v>1563.7905096293057</v>
      </c>
      <c r="AW4667" s="102">
        <f t="shared" si="655"/>
        <v>2145.6666666666665</v>
      </c>
      <c r="AX4667" s="43">
        <f t="shared" ref="AX4667:AX4730" si="657">IF(J4667&gt;0,J4667,R4667)</f>
        <v>1.25</v>
      </c>
      <c r="AY4667" s="43" t="str">
        <f t="shared" si="656"/>
        <v>UTTSS</v>
      </c>
    </row>
    <row r="4668" spans="1:51" hidden="1" x14ac:dyDescent="0.2">
      <c r="A4668" s="38">
        <v>4661</v>
      </c>
      <c r="B4668" t="s">
        <v>5806</v>
      </c>
      <c r="C4668" t="s">
        <v>289</v>
      </c>
      <c r="D4668">
        <v>17800</v>
      </c>
      <c r="E4668" t="s">
        <v>197</v>
      </c>
      <c r="F4668">
        <v>2</v>
      </c>
      <c r="G4668" t="str">
        <f>LOOKUP(F4668,{0,6,45},{"F","L","H"})</f>
        <v>F</v>
      </c>
      <c r="H4668" t="s">
        <v>3515</v>
      </c>
      <c r="I4668" s="43" t="str">
        <f>IFERROR(VLOOKUP(#REF!,#REF!,2,FALSE),"No")</f>
        <v>No</v>
      </c>
      <c r="J4668" s="139">
        <v>4</v>
      </c>
      <c r="K4668" s="148">
        <v>281</v>
      </c>
      <c r="L4668" s="148"/>
      <c r="M4668" s="148"/>
      <c r="N4668" s="148"/>
      <c r="O4668" s="148"/>
      <c r="P4668" s="148"/>
      <c r="Q4668" s="148"/>
      <c r="R4668" s="148"/>
      <c r="S4668" s="148"/>
      <c r="T4668" s="148"/>
      <c r="U4668" s="148"/>
      <c r="V4668" s="148"/>
      <c r="W4668" s="148"/>
      <c r="X4668" s="139">
        <v>2</v>
      </c>
      <c r="Y4668" s="148">
        <v>105</v>
      </c>
      <c r="Z4668" s="149">
        <v>4</v>
      </c>
      <c r="AA4668" s="148">
        <v>472</v>
      </c>
      <c r="AB4668" s="148">
        <v>6</v>
      </c>
      <c r="AC4668" s="148">
        <v>423</v>
      </c>
      <c r="AD4668" s="148"/>
      <c r="AE4668" s="148"/>
      <c r="AF4668" s="148"/>
      <c r="AG4668" s="148"/>
      <c r="AH4668" s="148"/>
      <c r="AI4668" s="148"/>
      <c r="AJ4668" s="148"/>
      <c r="AK4668" s="148"/>
      <c r="AL4668" s="139">
        <v>0</v>
      </c>
      <c r="AM4668" s="139">
        <v>0</v>
      </c>
      <c r="AN4668" s="148">
        <f t="shared" si="649"/>
        <v>1000</v>
      </c>
      <c r="AO4668" s="148">
        <f t="shared" si="650"/>
        <v>281</v>
      </c>
      <c r="AP4668" s="148">
        <v>4</v>
      </c>
      <c r="AQ4668" s="140">
        <v>4</v>
      </c>
      <c r="AS4668" s="42">
        <f t="shared" si="651"/>
        <v>21508.717270526908</v>
      </c>
      <c r="AT4668" s="101">
        <f t="shared" si="652"/>
        <v>0</v>
      </c>
      <c r="AU4668" s="42">
        <f t="shared" si="653"/>
        <v>21508.717270526908</v>
      </c>
      <c r="AV4668" s="42">
        <f t="shared" si="654"/>
        <v>11884.04043036851</v>
      </c>
      <c r="AW4668" s="102">
        <f t="shared" si="655"/>
        <v>15242</v>
      </c>
      <c r="AX4668" s="43">
        <f t="shared" si="657"/>
        <v>4</v>
      </c>
      <c r="AY4668" s="43" t="str">
        <f t="shared" si="656"/>
        <v>UTGS</v>
      </c>
    </row>
    <row r="4669" spans="1:51" hidden="1" x14ac:dyDescent="0.2">
      <c r="A4669" s="38">
        <v>4662</v>
      </c>
      <c r="B4669" t="s">
        <v>5806</v>
      </c>
      <c r="C4669" t="s">
        <v>292</v>
      </c>
      <c r="D4669">
        <v>1847</v>
      </c>
      <c r="E4669" t="s">
        <v>204</v>
      </c>
      <c r="F4669">
        <v>2</v>
      </c>
      <c r="G4669" t="str">
        <f>LOOKUP(F4669,{0,6,45},{"F","L","H"})</f>
        <v>F</v>
      </c>
      <c r="H4669" t="s">
        <v>529</v>
      </c>
      <c r="I4669" s="43" t="str">
        <f>IFERROR(VLOOKUP(#REF!,#REF!,2,FALSE),"No")</f>
        <v>No</v>
      </c>
      <c r="J4669" s="139">
        <v>0.75</v>
      </c>
      <c r="K4669" s="148">
        <v>38</v>
      </c>
      <c r="L4669" s="148">
        <v>1.25</v>
      </c>
      <c r="M4669" s="148">
        <v>1</v>
      </c>
      <c r="N4669" s="148">
        <v>2</v>
      </c>
      <c r="O4669" s="148">
        <v>1</v>
      </c>
      <c r="P4669" s="148"/>
      <c r="Q4669" s="148"/>
      <c r="R4669" s="148"/>
      <c r="S4669" s="148"/>
      <c r="T4669" s="148"/>
      <c r="U4669" s="148"/>
      <c r="V4669" s="148"/>
      <c r="W4669" s="148"/>
      <c r="X4669" s="139">
        <v>2</v>
      </c>
      <c r="Y4669" s="148">
        <v>844</v>
      </c>
      <c r="Z4669" s="149">
        <v>6</v>
      </c>
      <c r="AA4669" s="148">
        <v>156</v>
      </c>
      <c r="AB4669" s="148"/>
      <c r="AC4669" s="148"/>
      <c r="AD4669" s="148"/>
      <c r="AE4669" s="148"/>
      <c r="AF4669" s="148"/>
      <c r="AG4669" s="148"/>
      <c r="AH4669" s="148"/>
      <c r="AI4669" s="148"/>
      <c r="AJ4669" s="148"/>
      <c r="AK4669" s="148"/>
      <c r="AL4669" s="139">
        <v>0</v>
      </c>
      <c r="AM4669" s="139">
        <v>0</v>
      </c>
      <c r="AN4669" s="148">
        <f t="shared" si="649"/>
        <v>1000</v>
      </c>
      <c r="AO4669" s="148">
        <f t="shared" si="650"/>
        <v>40</v>
      </c>
      <c r="AP4669" s="148">
        <v>3</v>
      </c>
      <c r="AQ4669" s="140">
        <v>4</v>
      </c>
      <c r="AS4669" s="42">
        <f t="shared" si="651"/>
        <v>2594.0691132422644</v>
      </c>
      <c r="AT4669" s="101">
        <f t="shared" si="652"/>
        <v>0</v>
      </c>
      <c r="AU4669" s="42">
        <f t="shared" si="653"/>
        <v>2594.0691132422644</v>
      </c>
      <c r="AV4669" s="42">
        <f t="shared" si="654"/>
        <v>9201.0204303685096</v>
      </c>
      <c r="AW4669" s="102">
        <f t="shared" si="655"/>
        <v>2169</v>
      </c>
      <c r="AX4669" s="43">
        <f t="shared" si="657"/>
        <v>0.75</v>
      </c>
      <c r="AY4669" s="43" t="str">
        <f t="shared" si="656"/>
        <v>UTFS</v>
      </c>
    </row>
    <row r="4670" spans="1:51" hidden="1" x14ac:dyDescent="0.2">
      <c r="A4670" s="38">
        <v>4663</v>
      </c>
      <c r="B4670" t="s">
        <v>362</v>
      </c>
      <c r="C4670" t="s">
        <v>289</v>
      </c>
      <c r="D4670">
        <v>306</v>
      </c>
      <c r="E4670" t="s">
        <v>1224</v>
      </c>
      <c r="F4670">
        <v>0.25</v>
      </c>
      <c r="G4670" t="str">
        <f>LOOKUP(F4670,{0,6,45},{"F","L","H"})</f>
        <v>F</v>
      </c>
      <c r="H4670" t="s">
        <v>3523</v>
      </c>
      <c r="I4670" s="43" t="str">
        <f>IFERROR(VLOOKUP(#REF!,#REF!,2,FALSE),"No")</f>
        <v>No</v>
      </c>
      <c r="J4670" s="139">
        <v>0.5</v>
      </c>
      <c r="K4670" s="148">
        <v>76</v>
      </c>
      <c r="L4670" s="148"/>
      <c r="M4670" s="148"/>
      <c r="N4670" s="148"/>
      <c r="O4670" s="148"/>
      <c r="P4670" s="148"/>
      <c r="Q4670" s="148"/>
      <c r="R4670" s="148"/>
      <c r="S4670" s="148"/>
      <c r="T4670" s="148"/>
      <c r="U4670" s="148"/>
      <c r="V4670" s="148"/>
      <c r="W4670" s="148"/>
      <c r="X4670" s="139">
        <v>2</v>
      </c>
      <c r="Y4670" s="148">
        <v>1000</v>
      </c>
      <c r="Z4670" s="148"/>
      <c r="AA4670" s="148"/>
      <c r="AB4670" s="148"/>
      <c r="AC4670" s="148"/>
      <c r="AD4670" s="148"/>
      <c r="AE4670" s="148"/>
      <c r="AF4670" s="148"/>
      <c r="AG4670" s="148"/>
      <c r="AH4670" s="148"/>
      <c r="AI4670" s="148"/>
      <c r="AJ4670" s="148"/>
      <c r="AK4670" s="148"/>
      <c r="AL4670" s="139">
        <v>0</v>
      </c>
      <c r="AM4670" s="139">
        <v>0</v>
      </c>
      <c r="AN4670" s="148">
        <f t="shared" si="649"/>
        <v>1000</v>
      </c>
      <c r="AO4670" s="148">
        <f t="shared" si="650"/>
        <v>76</v>
      </c>
      <c r="AP4670" s="148">
        <v>22</v>
      </c>
      <c r="AQ4670" s="140">
        <v>36</v>
      </c>
      <c r="AS4670" s="42">
        <f t="shared" si="651"/>
        <v>5198.664315160303</v>
      </c>
      <c r="AT4670" s="101">
        <f t="shared" si="652"/>
        <v>0</v>
      </c>
      <c r="AU4670" s="42">
        <f t="shared" si="653"/>
        <v>5198.664315160303</v>
      </c>
      <c r="AV4670" s="42">
        <f t="shared" si="654"/>
        <v>903.08227004094533</v>
      </c>
      <c r="AW4670" s="102">
        <f t="shared" si="655"/>
        <v>431</v>
      </c>
      <c r="AX4670" s="43">
        <f t="shared" si="657"/>
        <v>0.5</v>
      </c>
      <c r="AY4670" s="43" t="str">
        <f t="shared" si="656"/>
        <v>UTGS</v>
      </c>
    </row>
    <row r="4671" spans="1:51" hidden="1" x14ac:dyDescent="0.2">
      <c r="A4671" s="38">
        <v>4664</v>
      </c>
      <c r="B4671" t="s">
        <v>5807</v>
      </c>
      <c r="C4671" t="s">
        <v>5746</v>
      </c>
      <c r="D4671">
        <v>3750</v>
      </c>
      <c r="E4671" t="s">
        <v>207</v>
      </c>
      <c r="F4671">
        <v>4</v>
      </c>
      <c r="G4671" t="str">
        <f>LOOKUP(F4671,{0,6,45},{"F","L","H"})</f>
        <v>F</v>
      </c>
      <c r="H4671" t="s">
        <v>755</v>
      </c>
      <c r="I4671" s="43" t="str">
        <f>IFERROR(VLOOKUP(#REF!,#REF!,2,FALSE),"No")</f>
        <v>No</v>
      </c>
      <c r="J4671" s="139">
        <v>2</v>
      </c>
      <c r="K4671" s="148">
        <v>351</v>
      </c>
      <c r="L4671" s="148"/>
      <c r="M4671" s="148"/>
      <c r="N4671" s="148"/>
      <c r="O4671" s="148"/>
      <c r="P4671" s="148"/>
      <c r="Q4671" s="148"/>
      <c r="R4671" s="148"/>
      <c r="S4671" s="148"/>
      <c r="T4671" s="148"/>
      <c r="U4671" s="148"/>
      <c r="V4671" s="148"/>
      <c r="W4671" s="148"/>
      <c r="X4671" s="139">
        <v>4</v>
      </c>
      <c r="Y4671" s="148">
        <v>35.340000000000003</v>
      </c>
      <c r="Z4671" s="148">
        <v>6</v>
      </c>
      <c r="AA4671" s="148">
        <v>964.66</v>
      </c>
      <c r="AB4671" s="148"/>
      <c r="AC4671" s="148"/>
      <c r="AD4671" s="148"/>
      <c r="AE4671" s="148"/>
      <c r="AF4671" s="148"/>
      <c r="AG4671" s="148"/>
      <c r="AH4671" s="148"/>
      <c r="AI4671" s="148"/>
      <c r="AJ4671" s="148"/>
      <c r="AK4671" s="148"/>
      <c r="AL4671" s="139">
        <v>0</v>
      </c>
      <c r="AM4671" s="139">
        <v>0</v>
      </c>
      <c r="AN4671" s="148">
        <f t="shared" si="649"/>
        <v>1000</v>
      </c>
      <c r="AO4671" s="148">
        <f t="shared" si="650"/>
        <v>351</v>
      </c>
      <c r="AP4671" s="148">
        <v>3</v>
      </c>
      <c r="AQ4671" s="140">
        <v>4</v>
      </c>
      <c r="AS4671" s="42">
        <f t="shared" si="651"/>
        <v>25617.200718700868</v>
      </c>
      <c r="AT4671" s="101">
        <f t="shared" si="652"/>
        <v>0</v>
      </c>
      <c r="AU4671" s="42">
        <f t="shared" si="653"/>
        <v>25617.200718700868</v>
      </c>
      <c r="AV4671" s="42">
        <f t="shared" si="654"/>
        <v>14827.94818036851</v>
      </c>
      <c r="AW4671" s="102">
        <f t="shared" si="655"/>
        <v>2145.6666666666665</v>
      </c>
      <c r="AX4671" s="43">
        <f t="shared" si="657"/>
        <v>2</v>
      </c>
      <c r="AY4671" s="43" t="str">
        <f t="shared" si="656"/>
        <v>UTTSS</v>
      </c>
    </row>
    <row r="4672" spans="1:51" hidden="1" x14ac:dyDescent="0.2">
      <c r="A4672" s="38">
        <v>4665</v>
      </c>
      <c r="B4672" t="s">
        <v>5806</v>
      </c>
      <c r="C4672" t="s">
        <v>292</v>
      </c>
      <c r="D4672">
        <v>3897</v>
      </c>
      <c r="E4672" t="s">
        <v>217</v>
      </c>
      <c r="F4672">
        <v>2</v>
      </c>
      <c r="G4672" t="str">
        <f>LOOKUP(F4672,{0,6,45},{"F","L","H"})</f>
        <v>F</v>
      </c>
      <c r="H4672" t="s">
        <v>758</v>
      </c>
      <c r="I4672" s="43" t="str">
        <f>IFERROR(VLOOKUP(#REF!,#REF!,2,FALSE),"No")</f>
        <v>No</v>
      </c>
      <c r="J4672" s="139">
        <v>1.25</v>
      </c>
      <c r="K4672" s="148">
        <v>174</v>
      </c>
      <c r="L4672" s="148">
        <v>2</v>
      </c>
      <c r="M4672" s="148">
        <v>8</v>
      </c>
      <c r="N4672" s="148"/>
      <c r="O4672" s="148"/>
      <c r="P4672" s="148"/>
      <c r="Q4672" s="148"/>
      <c r="R4672" s="148"/>
      <c r="S4672" s="148"/>
      <c r="T4672" s="148"/>
      <c r="U4672" s="148"/>
      <c r="V4672" s="148"/>
      <c r="W4672" s="148"/>
      <c r="X4672" s="139">
        <v>2</v>
      </c>
      <c r="Y4672" s="148">
        <v>844</v>
      </c>
      <c r="Z4672" s="148">
        <v>6</v>
      </c>
      <c r="AA4672" s="148">
        <v>156</v>
      </c>
      <c r="AB4672" s="148"/>
      <c r="AC4672" s="148"/>
      <c r="AD4672" s="148"/>
      <c r="AE4672" s="148"/>
      <c r="AF4672" s="148"/>
      <c r="AG4672" s="148"/>
      <c r="AH4672" s="148"/>
      <c r="AI4672" s="148"/>
      <c r="AJ4672" s="148"/>
      <c r="AK4672" s="148"/>
      <c r="AL4672" s="139">
        <v>0</v>
      </c>
      <c r="AM4672" s="139">
        <v>0</v>
      </c>
      <c r="AN4672" s="148">
        <f t="shared" si="649"/>
        <v>1000</v>
      </c>
      <c r="AO4672" s="148">
        <f t="shared" si="650"/>
        <v>182</v>
      </c>
      <c r="AP4672" s="148">
        <v>3</v>
      </c>
      <c r="AQ4672" s="140">
        <v>5</v>
      </c>
      <c r="AS4672" s="42">
        <f t="shared" si="651"/>
        <v>13549.212965252304</v>
      </c>
      <c r="AT4672" s="101">
        <f t="shared" si="652"/>
        <v>0</v>
      </c>
      <c r="AU4672" s="42">
        <f t="shared" si="653"/>
        <v>13549.212965252304</v>
      </c>
      <c r="AV4672" s="42">
        <f t="shared" si="654"/>
        <v>7360.816344294808</v>
      </c>
      <c r="AW4672" s="102">
        <f t="shared" si="655"/>
        <v>2145.6666666666665</v>
      </c>
      <c r="AX4672" s="43">
        <f t="shared" si="657"/>
        <v>1.25</v>
      </c>
      <c r="AY4672" s="43" t="str">
        <f t="shared" si="656"/>
        <v>UTFS</v>
      </c>
    </row>
    <row r="4673" spans="1:51" hidden="1" x14ac:dyDescent="0.2">
      <c r="A4673" s="38">
        <v>4666</v>
      </c>
      <c r="B4673" t="s">
        <v>5806</v>
      </c>
      <c r="C4673" t="s">
        <v>5746</v>
      </c>
      <c r="D4673">
        <v>7000</v>
      </c>
      <c r="E4673" t="s">
        <v>212</v>
      </c>
      <c r="F4673">
        <v>0.25</v>
      </c>
      <c r="G4673" t="str">
        <f>LOOKUP(F4673,{0,6,45},{"F","L","H"})</f>
        <v>F</v>
      </c>
      <c r="H4673" t="s">
        <v>1872</v>
      </c>
      <c r="I4673" s="43" t="str">
        <f>IFERROR(VLOOKUP(#REF!,#REF!,2,FALSE),"No")</f>
        <v>No</v>
      </c>
      <c r="J4673" s="139">
        <v>2</v>
      </c>
      <c r="K4673" s="148">
        <v>317</v>
      </c>
      <c r="L4673" s="148"/>
      <c r="M4673" s="148"/>
      <c r="N4673" s="148"/>
      <c r="O4673" s="148"/>
      <c r="P4673" s="148"/>
      <c r="Q4673" s="148"/>
      <c r="R4673" s="148"/>
      <c r="S4673" s="148"/>
      <c r="T4673" s="148"/>
      <c r="U4673" s="148"/>
      <c r="V4673" s="148"/>
      <c r="W4673" s="148"/>
      <c r="X4673" s="139">
        <v>2</v>
      </c>
      <c r="Y4673" s="148">
        <v>5.34</v>
      </c>
      <c r="Z4673" s="149">
        <v>3</v>
      </c>
      <c r="AA4673" s="148">
        <v>803.02</v>
      </c>
      <c r="AB4673" s="148">
        <v>4</v>
      </c>
      <c r="AC4673" s="148">
        <v>12</v>
      </c>
      <c r="AD4673" s="148">
        <v>8</v>
      </c>
      <c r="AE4673" s="148">
        <v>179.64</v>
      </c>
      <c r="AF4673" s="148"/>
      <c r="AG4673" s="148"/>
      <c r="AH4673" s="148"/>
      <c r="AI4673" s="148"/>
      <c r="AJ4673" s="148"/>
      <c r="AK4673" s="148"/>
      <c r="AL4673" s="139">
        <v>0</v>
      </c>
      <c r="AM4673" s="139">
        <v>0</v>
      </c>
      <c r="AN4673" s="148">
        <f t="shared" si="649"/>
        <v>1000</v>
      </c>
      <c r="AO4673" s="148">
        <f t="shared" si="650"/>
        <v>317</v>
      </c>
      <c r="AP4673" s="148">
        <v>10</v>
      </c>
      <c r="AQ4673" s="140">
        <v>43</v>
      </c>
      <c r="AS4673" s="42">
        <f t="shared" si="651"/>
        <v>23135.762472444945</v>
      </c>
      <c r="AT4673" s="101">
        <f t="shared" si="652"/>
        <v>0</v>
      </c>
      <c r="AU4673" s="42">
        <f t="shared" si="653"/>
        <v>23135.762472444945</v>
      </c>
      <c r="AV4673" s="42">
        <f t="shared" si="654"/>
        <v>689.79966794125664</v>
      </c>
      <c r="AW4673" s="102">
        <f t="shared" si="655"/>
        <v>5118</v>
      </c>
      <c r="AX4673" s="43">
        <f t="shared" si="657"/>
        <v>2</v>
      </c>
      <c r="AY4673" s="43" t="str">
        <f t="shared" si="656"/>
        <v>UTTSS</v>
      </c>
    </row>
    <row r="4674" spans="1:51" hidden="1" x14ac:dyDescent="0.2">
      <c r="A4674" s="38">
        <v>4667</v>
      </c>
      <c r="B4674" t="s">
        <v>5806</v>
      </c>
      <c r="C4674" t="s">
        <v>5746</v>
      </c>
      <c r="D4674">
        <v>5200</v>
      </c>
      <c r="E4674" t="s">
        <v>198</v>
      </c>
      <c r="F4674">
        <v>1</v>
      </c>
      <c r="G4674" t="str">
        <f>LOOKUP(F4674,{0,6,45},{"F","L","H"})</f>
        <v>F</v>
      </c>
      <c r="H4674" t="s">
        <v>1897</v>
      </c>
      <c r="I4674" s="43" t="str">
        <f>IFERROR(VLOOKUP(#REF!,#REF!,2,FALSE),"No")</f>
        <v>No</v>
      </c>
      <c r="J4674" s="139">
        <v>2</v>
      </c>
      <c r="K4674" s="148">
        <v>374</v>
      </c>
      <c r="L4674" s="148"/>
      <c r="M4674" s="148"/>
      <c r="N4674" s="148"/>
      <c r="O4674" s="148"/>
      <c r="P4674" s="148"/>
      <c r="Q4674" s="148"/>
      <c r="R4674" s="148"/>
      <c r="S4674" s="148"/>
      <c r="T4674" s="148"/>
      <c r="U4674" s="148"/>
      <c r="V4674" s="148"/>
      <c r="W4674" s="148"/>
      <c r="X4674" s="139">
        <v>2</v>
      </c>
      <c r="Y4674" s="148">
        <v>165.66</v>
      </c>
      <c r="Z4674" s="149">
        <v>4</v>
      </c>
      <c r="AA4674" s="148">
        <v>834.34</v>
      </c>
      <c r="AB4674" s="148"/>
      <c r="AC4674" s="148"/>
      <c r="AD4674" s="148"/>
      <c r="AE4674" s="148"/>
      <c r="AF4674" s="148"/>
      <c r="AG4674" s="148"/>
      <c r="AH4674" s="148"/>
      <c r="AI4674" s="148"/>
      <c r="AJ4674" s="148"/>
      <c r="AK4674" s="148"/>
      <c r="AL4674" s="139">
        <v>0</v>
      </c>
      <c r="AM4674" s="139">
        <v>0</v>
      </c>
      <c r="AN4674" s="148">
        <f t="shared" si="649"/>
        <v>1000</v>
      </c>
      <c r="AO4674" s="148">
        <f t="shared" si="650"/>
        <v>374</v>
      </c>
      <c r="AP4674" s="148">
        <v>13</v>
      </c>
      <c r="AQ4674" s="140">
        <v>19</v>
      </c>
      <c r="AS4674" s="42">
        <f t="shared" si="651"/>
        <v>27295.820708815168</v>
      </c>
      <c r="AT4674" s="101">
        <f t="shared" si="652"/>
        <v>0</v>
      </c>
      <c r="AU4674" s="42">
        <f t="shared" si="653"/>
        <v>27295.820708815168</v>
      </c>
      <c r="AV4674" s="42">
        <f t="shared" si="654"/>
        <v>2025.9568169196859</v>
      </c>
      <c r="AW4674" s="102">
        <f t="shared" si="655"/>
        <v>3698.6666666666665</v>
      </c>
      <c r="AX4674" s="43">
        <f t="shared" si="657"/>
        <v>2</v>
      </c>
      <c r="AY4674" s="43" t="str">
        <f t="shared" si="656"/>
        <v>UTTSS</v>
      </c>
    </row>
    <row r="4675" spans="1:51" hidden="1" x14ac:dyDescent="0.2">
      <c r="A4675" s="38">
        <v>4668</v>
      </c>
      <c r="B4675" t="s">
        <v>362</v>
      </c>
      <c r="C4675" t="s">
        <v>289</v>
      </c>
      <c r="D4675">
        <v>320</v>
      </c>
      <c r="E4675" t="s">
        <v>1245</v>
      </c>
      <c r="F4675">
        <v>0.25</v>
      </c>
      <c r="G4675" t="str">
        <f>LOOKUP(F4675,{0,6,45},{"F","L","H"})</f>
        <v>F</v>
      </c>
      <c r="H4675" t="s">
        <v>3534</v>
      </c>
      <c r="I4675" s="43" t="str">
        <f>IFERROR(VLOOKUP(#REF!,#REF!,2,FALSE),"No")</f>
        <v>No</v>
      </c>
      <c r="J4675" s="139">
        <v>0.5</v>
      </c>
      <c r="K4675" s="148">
        <v>39</v>
      </c>
      <c r="L4675" s="148"/>
      <c r="M4675" s="148"/>
      <c r="N4675" s="148"/>
      <c r="O4675" s="148"/>
      <c r="P4675" s="148"/>
      <c r="Q4675" s="148"/>
      <c r="R4675" s="148"/>
      <c r="S4675" s="148"/>
      <c r="T4675" s="148"/>
      <c r="U4675" s="148"/>
      <c r="V4675" s="148"/>
      <c r="W4675" s="148"/>
      <c r="X4675" s="139">
        <v>2</v>
      </c>
      <c r="Y4675" s="148">
        <v>1000</v>
      </c>
      <c r="Z4675" s="148"/>
      <c r="AA4675" s="148"/>
      <c r="AB4675" s="148"/>
      <c r="AC4675" s="148"/>
      <c r="AD4675" s="148"/>
      <c r="AE4675" s="148"/>
      <c r="AF4675" s="148"/>
      <c r="AG4675" s="148"/>
      <c r="AH4675" s="148"/>
      <c r="AI4675" s="148"/>
      <c r="AJ4675" s="148"/>
      <c r="AK4675" s="148"/>
      <c r="AL4675" s="139">
        <v>0</v>
      </c>
      <c r="AM4675" s="139">
        <v>0</v>
      </c>
      <c r="AN4675" s="148">
        <f t="shared" si="649"/>
        <v>1000</v>
      </c>
      <c r="AO4675" s="148">
        <f t="shared" si="650"/>
        <v>39</v>
      </c>
      <c r="AP4675" s="148">
        <v>22</v>
      </c>
      <c r="AQ4675" s="140">
        <v>56</v>
      </c>
      <c r="AS4675" s="42">
        <f t="shared" si="651"/>
        <v>2667.735635411208</v>
      </c>
      <c r="AT4675" s="101">
        <f t="shared" si="652"/>
        <v>0</v>
      </c>
      <c r="AU4675" s="42">
        <f t="shared" si="653"/>
        <v>2667.735635411208</v>
      </c>
      <c r="AV4675" s="42">
        <f t="shared" si="654"/>
        <v>580.5528878834649</v>
      </c>
      <c r="AW4675" s="102">
        <f t="shared" si="655"/>
        <v>431</v>
      </c>
      <c r="AX4675" s="43">
        <f t="shared" si="657"/>
        <v>0.5</v>
      </c>
      <c r="AY4675" s="43" t="str">
        <f t="shared" si="656"/>
        <v>UTGS</v>
      </c>
    </row>
    <row r="4676" spans="1:51" hidden="1" x14ac:dyDescent="0.2">
      <c r="A4676" s="38">
        <v>4669</v>
      </c>
      <c r="B4676" t="s">
        <v>362</v>
      </c>
      <c r="C4676" t="s">
        <v>289</v>
      </c>
      <c r="D4676">
        <v>320</v>
      </c>
      <c r="E4676" t="s">
        <v>1232</v>
      </c>
      <c r="F4676">
        <v>0.25</v>
      </c>
      <c r="G4676" t="str">
        <f>LOOKUP(F4676,{0,6,45},{"F","L","H"})</f>
        <v>F</v>
      </c>
      <c r="H4676" t="s">
        <v>3535</v>
      </c>
      <c r="I4676" s="43" t="str">
        <f>IFERROR(VLOOKUP(#REF!,#REF!,2,FALSE),"No")</f>
        <v>No</v>
      </c>
      <c r="J4676" s="139">
        <v>0.5</v>
      </c>
      <c r="K4676" s="148">
        <v>74</v>
      </c>
      <c r="L4676" s="148"/>
      <c r="M4676" s="148"/>
      <c r="N4676" s="148"/>
      <c r="O4676" s="148"/>
      <c r="P4676" s="148"/>
      <c r="Q4676" s="148"/>
      <c r="R4676" s="148"/>
      <c r="S4676" s="148"/>
      <c r="T4676" s="148"/>
      <c r="U4676" s="148"/>
      <c r="V4676" s="148"/>
      <c r="W4676" s="148"/>
      <c r="X4676" s="139">
        <v>2</v>
      </c>
      <c r="Y4676" s="148">
        <v>1000</v>
      </c>
      <c r="Z4676" s="148"/>
      <c r="AA4676" s="148"/>
      <c r="AB4676" s="148"/>
      <c r="AC4676" s="148"/>
      <c r="AD4676" s="148"/>
      <c r="AE4676" s="148"/>
      <c r="AF4676" s="148"/>
      <c r="AG4676" s="148"/>
      <c r="AH4676" s="148"/>
      <c r="AI4676" s="148"/>
      <c r="AJ4676" s="148"/>
      <c r="AK4676" s="148"/>
      <c r="AL4676" s="139">
        <v>0</v>
      </c>
      <c r="AM4676" s="139">
        <v>0</v>
      </c>
      <c r="AN4676" s="148">
        <f t="shared" si="649"/>
        <v>1000</v>
      </c>
      <c r="AO4676" s="148">
        <f t="shared" si="650"/>
        <v>74</v>
      </c>
      <c r="AP4676" s="148">
        <v>8</v>
      </c>
      <c r="AQ4676" s="140">
        <v>14</v>
      </c>
      <c r="AS4676" s="42">
        <f t="shared" si="651"/>
        <v>5061.8573594981899</v>
      </c>
      <c r="AT4676" s="101">
        <f t="shared" si="652"/>
        <v>0</v>
      </c>
      <c r="AU4676" s="42">
        <f t="shared" si="653"/>
        <v>5061.8573594981899</v>
      </c>
      <c r="AV4676" s="42">
        <f t="shared" si="654"/>
        <v>2322.2115515338596</v>
      </c>
      <c r="AW4676" s="102">
        <f t="shared" si="655"/>
        <v>431</v>
      </c>
      <c r="AX4676" s="43">
        <f t="shared" si="657"/>
        <v>0.5</v>
      </c>
      <c r="AY4676" s="43" t="str">
        <f t="shared" si="656"/>
        <v>UTGS</v>
      </c>
    </row>
    <row r="4677" spans="1:51" hidden="1" x14ac:dyDescent="0.2">
      <c r="A4677" s="38">
        <v>4670</v>
      </c>
      <c r="B4677" t="s">
        <v>5806</v>
      </c>
      <c r="C4677" t="s">
        <v>5746</v>
      </c>
      <c r="D4677">
        <v>6600</v>
      </c>
      <c r="E4677" t="s">
        <v>198</v>
      </c>
      <c r="F4677">
        <v>5</v>
      </c>
      <c r="G4677" t="str">
        <f>LOOKUP(F4677,{0,6,45},{"F","L","H"})</f>
        <v>F</v>
      </c>
      <c r="H4677" t="s">
        <v>1425</v>
      </c>
      <c r="I4677" s="43" t="str">
        <f>IFERROR(VLOOKUP(#REF!,#REF!,2,FALSE),"No")</f>
        <v>No</v>
      </c>
      <c r="J4677" s="139">
        <v>1.25</v>
      </c>
      <c r="K4677" s="148">
        <v>274</v>
      </c>
      <c r="L4677" s="148">
        <v>2</v>
      </c>
      <c r="M4677" s="148">
        <v>2</v>
      </c>
      <c r="N4677" s="148"/>
      <c r="O4677" s="148"/>
      <c r="P4677" s="148"/>
      <c r="Q4677" s="148"/>
      <c r="R4677" s="148"/>
      <c r="S4677" s="148"/>
      <c r="T4677" s="148"/>
      <c r="U4677" s="148"/>
      <c r="V4677" s="148"/>
      <c r="W4677" s="148"/>
      <c r="X4677" s="139">
        <v>2</v>
      </c>
      <c r="Y4677" s="148">
        <v>1000</v>
      </c>
      <c r="Z4677" s="149"/>
      <c r="AA4677" s="148"/>
      <c r="AB4677" s="148"/>
      <c r="AC4677" s="148"/>
      <c r="AD4677" s="148"/>
      <c r="AE4677" s="148"/>
      <c r="AF4677" s="148"/>
      <c r="AG4677" s="148"/>
      <c r="AH4677" s="148"/>
      <c r="AI4677" s="148"/>
      <c r="AJ4677" s="148"/>
      <c r="AK4677" s="148"/>
      <c r="AL4677" s="139">
        <v>0</v>
      </c>
      <c r="AM4677" s="139">
        <v>0</v>
      </c>
      <c r="AN4677" s="148">
        <f t="shared" si="649"/>
        <v>1000</v>
      </c>
      <c r="AO4677" s="148">
        <f t="shared" si="650"/>
        <v>276</v>
      </c>
      <c r="AP4677" s="148">
        <v>3</v>
      </c>
      <c r="AQ4677" s="140">
        <v>11</v>
      </c>
      <c r="AS4677" s="42">
        <f t="shared" si="651"/>
        <v>20562.659881371623</v>
      </c>
      <c r="AT4677" s="101">
        <f t="shared" si="652"/>
        <v>0</v>
      </c>
      <c r="AU4677" s="42">
        <f t="shared" si="653"/>
        <v>20562.659881371623</v>
      </c>
      <c r="AV4677" s="42">
        <f t="shared" si="654"/>
        <v>2955.5419746794573</v>
      </c>
      <c r="AW4677" s="102">
        <f t="shared" si="655"/>
        <v>3698.6666666666665</v>
      </c>
      <c r="AX4677" s="43">
        <f t="shared" si="657"/>
        <v>1.25</v>
      </c>
      <c r="AY4677" s="43" t="str">
        <f t="shared" si="656"/>
        <v>UTTSS</v>
      </c>
    </row>
    <row r="4678" spans="1:51" hidden="1" x14ac:dyDescent="0.2">
      <c r="A4678" s="38">
        <v>4671</v>
      </c>
      <c r="B4678" t="s">
        <v>362</v>
      </c>
      <c r="C4678" t="s">
        <v>289</v>
      </c>
      <c r="D4678">
        <v>320</v>
      </c>
      <c r="E4678" t="s">
        <v>1232</v>
      </c>
      <c r="F4678">
        <v>0.25</v>
      </c>
      <c r="G4678" t="str">
        <f>LOOKUP(F4678,{0,6,45},{"F","L","H"})</f>
        <v>F</v>
      </c>
      <c r="H4678" t="s">
        <v>3539</v>
      </c>
      <c r="I4678" s="43" t="str">
        <f>IFERROR(VLOOKUP(#REF!,#REF!,2,FALSE),"No")</f>
        <v>No</v>
      </c>
      <c r="J4678" s="139">
        <v>0.5</v>
      </c>
      <c r="K4678" s="148">
        <v>70</v>
      </c>
      <c r="L4678" s="148"/>
      <c r="M4678" s="148"/>
      <c r="N4678" s="148"/>
      <c r="O4678" s="148"/>
      <c r="P4678" s="148"/>
      <c r="Q4678" s="148"/>
      <c r="R4678" s="148"/>
      <c r="S4678" s="148"/>
      <c r="T4678" s="148"/>
      <c r="U4678" s="148"/>
      <c r="V4678" s="148"/>
      <c r="W4678" s="148"/>
      <c r="X4678" s="139">
        <v>2</v>
      </c>
      <c r="Y4678" s="148">
        <v>170</v>
      </c>
      <c r="Z4678" s="148">
        <v>4</v>
      </c>
      <c r="AA4678" s="148">
        <v>830</v>
      </c>
      <c r="AB4678" s="148"/>
      <c r="AC4678" s="148"/>
      <c r="AD4678" s="148"/>
      <c r="AE4678" s="148"/>
      <c r="AF4678" s="148"/>
      <c r="AG4678" s="148"/>
      <c r="AH4678" s="148"/>
      <c r="AI4678" s="148"/>
      <c r="AJ4678" s="148"/>
      <c r="AK4678" s="148"/>
      <c r="AL4678" s="139">
        <v>0</v>
      </c>
      <c r="AM4678" s="139">
        <v>0</v>
      </c>
      <c r="AN4678" s="148">
        <f t="shared" si="649"/>
        <v>1000</v>
      </c>
      <c r="AO4678" s="148">
        <f t="shared" si="650"/>
        <v>70</v>
      </c>
      <c r="AP4678" s="148">
        <v>8</v>
      </c>
      <c r="AQ4678" s="140">
        <v>13</v>
      </c>
      <c r="AS4678" s="42">
        <f t="shared" si="651"/>
        <v>4788.2434481739638</v>
      </c>
      <c r="AT4678" s="101">
        <f t="shared" si="652"/>
        <v>0</v>
      </c>
      <c r="AU4678" s="42">
        <f t="shared" si="653"/>
        <v>4788.2434481739638</v>
      </c>
      <c r="AV4678" s="42">
        <f t="shared" si="654"/>
        <v>2958.6201324210797</v>
      </c>
      <c r="AW4678" s="102">
        <f t="shared" si="655"/>
        <v>431</v>
      </c>
      <c r="AX4678" s="43">
        <f t="shared" si="657"/>
        <v>0.5</v>
      </c>
      <c r="AY4678" s="43" t="str">
        <f t="shared" si="656"/>
        <v>UTGS</v>
      </c>
    </row>
    <row r="4679" spans="1:51" hidden="1" x14ac:dyDescent="0.2">
      <c r="A4679" s="38">
        <v>4672</v>
      </c>
      <c r="B4679" t="s">
        <v>362</v>
      </c>
      <c r="C4679" t="s">
        <v>289</v>
      </c>
      <c r="D4679">
        <v>320</v>
      </c>
      <c r="E4679" t="s">
        <v>1245</v>
      </c>
      <c r="F4679">
        <v>0.25</v>
      </c>
      <c r="G4679" t="str">
        <f>LOOKUP(F4679,{0,6,45},{"F","L","H"})</f>
        <v>F</v>
      </c>
      <c r="H4679" t="s">
        <v>3544</v>
      </c>
      <c r="I4679" s="43" t="str">
        <f>IFERROR(VLOOKUP(#REF!,#REF!,2,FALSE),"No")</f>
        <v>No</v>
      </c>
      <c r="J4679" s="149">
        <v>0.5</v>
      </c>
      <c r="K4679" s="148">
        <v>100</v>
      </c>
      <c r="L4679" s="148"/>
      <c r="M4679" s="148"/>
      <c r="N4679" s="149"/>
      <c r="O4679" s="149"/>
      <c r="P4679" s="148"/>
      <c r="Q4679" s="148"/>
      <c r="R4679" s="148"/>
      <c r="S4679" s="148"/>
      <c r="T4679" s="148"/>
      <c r="U4679" s="148"/>
      <c r="V4679" s="148"/>
      <c r="W4679" s="148"/>
      <c r="X4679" s="139">
        <v>2</v>
      </c>
      <c r="Y4679" s="148">
        <v>1000</v>
      </c>
      <c r="Z4679" s="149"/>
      <c r="AA4679" s="148"/>
      <c r="AB4679" s="148"/>
      <c r="AC4679" s="148"/>
      <c r="AD4679" s="148"/>
      <c r="AE4679" s="148"/>
      <c r="AF4679" s="148"/>
      <c r="AG4679" s="148"/>
      <c r="AH4679" s="148"/>
      <c r="AI4679" s="148"/>
      <c r="AJ4679" s="148"/>
      <c r="AK4679" s="148"/>
      <c r="AL4679" s="139">
        <v>0</v>
      </c>
      <c r="AM4679" s="139">
        <v>0</v>
      </c>
      <c r="AN4679" s="148">
        <f t="shared" si="649"/>
        <v>1000</v>
      </c>
      <c r="AO4679" s="148">
        <f t="shared" si="650"/>
        <v>100</v>
      </c>
      <c r="AP4679" s="148">
        <v>7</v>
      </c>
      <c r="AQ4679" s="140">
        <v>14</v>
      </c>
      <c r="AS4679" s="42">
        <f t="shared" si="651"/>
        <v>6840.3477831056616</v>
      </c>
      <c r="AT4679" s="101">
        <f t="shared" si="652"/>
        <v>0</v>
      </c>
      <c r="AU4679" s="42">
        <f t="shared" si="653"/>
        <v>6840.3477831056616</v>
      </c>
      <c r="AV4679" s="42">
        <f t="shared" si="654"/>
        <v>2322.2115515338596</v>
      </c>
      <c r="AW4679" s="102">
        <f t="shared" si="655"/>
        <v>431</v>
      </c>
      <c r="AX4679" s="43">
        <f t="shared" si="657"/>
        <v>0.5</v>
      </c>
      <c r="AY4679" s="43" t="str">
        <f t="shared" si="656"/>
        <v>UTGS</v>
      </c>
    </row>
    <row r="4680" spans="1:51" hidden="1" x14ac:dyDescent="0.2">
      <c r="A4680" s="38">
        <v>4673</v>
      </c>
      <c r="B4680" t="s">
        <v>362</v>
      </c>
      <c r="C4680" t="s">
        <v>289</v>
      </c>
      <c r="D4680">
        <v>320</v>
      </c>
      <c r="E4680" t="s">
        <v>1243</v>
      </c>
      <c r="F4680">
        <v>0.25</v>
      </c>
      <c r="G4680" t="str">
        <f>LOOKUP(F4680,{0,6,45},{"F","L","H"})</f>
        <v>F</v>
      </c>
      <c r="H4680" t="s">
        <v>3547</v>
      </c>
      <c r="I4680" s="43" t="str">
        <f>IFERROR(VLOOKUP(#REF!,#REF!,2,FALSE),"No")</f>
        <v>No</v>
      </c>
      <c r="J4680" s="139">
        <v>0.75</v>
      </c>
      <c r="K4680" s="148">
        <v>118</v>
      </c>
      <c r="L4680" s="148"/>
      <c r="M4680" s="148"/>
      <c r="N4680" s="148"/>
      <c r="O4680" s="148"/>
      <c r="P4680" s="148"/>
      <c r="Q4680" s="148"/>
      <c r="R4680" s="148"/>
      <c r="S4680" s="148"/>
      <c r="T4680" s="148"/>
      <c r="U4680" s="148"/>
      <c r="V4680" s="148"/>
      <c r="W4680" s="148"/>
      <c r="X4680" s="139">
        <v>2</v>
      </c>
      <c r="Y4680" s="148">
        <v>1000</v>
      </c>
      <c r="Z4680" s="148"/>
      <c r="AA4680" s="148"/>
      <c r="AB4680" s="148"/>
      <c r="AC4680" s="148"/>
      <c r="AD4680" s="148"/>
      <c r="AE4680" s="148"/>
      <c r="AF4680" s="148"/>
      <c r="AG4680" s="148"/>
      <c r="AH4680" s="148"/>
      <c r="AI4680" s="148"/>
      <c r="AJ4680" s="148"/>
      <c r="AK4680" s="148"/>
      <c r="AL4680" s="139">
        <v>0</v>
      </c>
      <c r="AM4680" s="139">
        <v>0</v>
      </c>
      <c r="AN4680" s="148">
        <f t="shared" ref="AN4680:AN4743" si="658">SUM(Y4680,AA4680,AC4680,AE4680,AG4680,AI4680,AK4680,AM4680)</f>
        <v>1000</v>
      </c>
      <c r="AO4680" s="148">
        <f t="shared" ref="AO4680:AO4743" si="659">SUM(K4680,M4680,O4680,Q4680,S4680,U4680,W4680)</f>
        <v>118</v>
      </c>
      <c r="AP4680" s="148">
        <v>23</v>
      </c>
      <c r="AQ4680" s="140">
        <v>39</v>
      </c>
      <c r="AS4680" s="42">
        <f t="shared" ref="AS4680:AS4743" si="660">(VLOOKUP(J4680,Service,2,FALSE)*K4680+VLOOKUP(L4680,Service,2,FALSE)*M4680+VLOOKUP(N4680,Service,2,FALSE)*O4680+VLOOKUP(P4680,Service,2,FALSE)*Q4680)</f>
        <v>7597.2503840646796</v>
      </c>
      <c r="AT4680" s="101">
        <f t="shared" ref="AT4680:AT4743" si="661">VLOOKUP(R4680,serviceHP,2,FALSE)*S4680+VLOOKUP(T4680,serviceHP,2,FALSE)*U4680+VLOOKUP(V4680,serviceHP,2,FALSE)*W4680</f>
        <v>0</v>
      </c>
      <c r="AU4680" s="42">
        <f t="shared" ref="AU4680:AU4743" si="662">AS4680+AT4680</f>
        <v>7597.2503840646796</v>
      </c>
      <c r="AV4680" s="42">
        <f t="shared" ref="AV4680:AV4743" si="663">(VLOOKUP(X4680,Main,2,FALSE)*Y4680+VLOOKUP(Z4680,Main,2,FALSE)*AA4680+VLOOKUP(AB4680,Main,2,FALSE)*AC4680+VLOOKUP(AD4680,Main,2,FALSE)*AE4680+VLOOKUP(AF4680,Main,2,FALSE)*AG4680+VLOOKUP(AL4680,Main,2,FALSE)*AM4680+VLOOKUP(AH4680,Main,2,FALSE)*AI4680+VLOOKUP(AL4680,Main,2,FALSE)*AM4680+VLOOKUP(AJ4680,Main,2,FALSE)*AK4680)/AQ4680</f>
        <v>833.61440311471881</v>
      </c>
      <c r="AW4680" s="102">
        <f t="shared" ref="AW4680:AW4743" si="664">IF(G4680="F",VLOOKUP(D4680,MeterAndReg2,2,TRUE),(IF(G4680="L",VLOOKUP(D4680,MeterAndReg2,3,TRUE),VLOOKUP(D4680,MeterAndReg2,4,TRUE))))</f>
        <v>431</v>
      </c>
      <c r="AX4680" s="43">
        <f t="shared" si="657"/>
        <v>0.75</v>
      </c>
      <c r="AY4680" s="43" t="str">
        <f t="shared" si="656"/>
        <v>UTGS</v>
      </c>
    </row>
    <row r="4681" spans="1:51" hidden="1" x14ac:dyDescent="0.2">
      <c r="A4681" s="38">
        <v>4674</v>
      </c>
      <c r="B4681" t="s">
        <v>5806</v>
      </c>
      <c r="C4681" t="s">
        <v>289</v>
      </c>
      <c r="D4681">
        <v>18200</v>
      </c>
      <c r="E4681" t="s">
        <v>215</v>
      </c>
      <c r="F4681">
        <v>10</v>
      </c>
      <c r="G4681" t="str">
        <f>LOOKUP(F4681,{0,6,45},{"F","L","H"})</f>
        <v>L</v>
      </c>
      <c r="H4681" t="s">
        <v>3550</v>
      </c>
      <c r="I4681" s="43" t="str">
        <f>IFERROR(VLOOKUP(#REF!,#REF!,2,FALSE),"No")</f>
        <v>No</v>
      </c>
      <c r="J4681" s="139">
        <v>2</v>
      </c>
      <c r="K4681" s="148">
        <v>521</v>
      </c>
      <c r="L4681" s="148"/>
      <c r="M4681" s="148"/>
      <c r="N4681" s="148"/>
      <c r="O4681" s="148"/>
      <c r="P4681" s="148"/>
      <c r="Q4681" s="148"/>
      <c r="R4681" s="148"/>
      <c r="S4681" s="148"/>
      <c r="T4681" s="148"/>
      <c r="U4681" s="148"/>
      <c r="V4681" s="148"/>
      <c r="W4681" s="148"/>
      <c r="X4681" s="139">
        <v>2</v>
      </c>
      <c r="Y4681" s="148">
        <v>19</v>
      </c>
      <c r="Z4681" s="148">
        <v>8</v>
      </c>
      <c r="AA4681" s="148">
        <v>981</v>
      </c>
      <c r="AB4681" s="148"/>
      <c r="AC4681" s="148"/>
      <c r="AD4681" s="148"/>
      <c r="AE4681" s="148"/>
      <c r="AF4681" s="148"/>
      <c r="AG4681" s="148"/>
      <c r="AH4681" s="148"/>
      <c r="AI4681" s="148"/>
      <c r="AJ4681" s="148"/>
      <c r="AK4681" s="148"/>
      <c r="AL4681" s="139">
        <v>0</v>
      </c>
      <c r="AM4681" s="139">
        <v>0</v>
      </c>
      <c r="AN4681" s="148">
        <f t="shared" si="658"/>
        <v>1000</v>
      </c>
      <c r="AO4681" s="148">
        <f t="shared" si="659"/>
        <v>521</v>
      </c>
      <c r="AP4681" s="148">
        <v>2</v>
      </c>
      <c r="AQ4681" s="140">
        <v>3</v>
      </c>
      <c r="AS4681" s="42">
        <f t="shared" si="660"/>
        <v>38024.391949980491</v>
      </c>
      <c r="AT4681" s="101">
        <f t="shared" si="661"/>
        <v>0</v>
      </c>
      <c r="AU4681" s="42">
        <f t="shared" si="662"/>
        <v>38024.391949980491</v>
      </c>
      <c r="AV4681" s="42">
        <f t="shared" si="663"/>
        <v>24028.167240491344</v>
      </c>
      <c r="AW4681" s="102">
        <f t="shared" si="664"/>
        <v>17706.400000000001</v>
      </c>
      <c r="AX4681" s="43">
        <f t="shared" si="657"/>
        <v>2</v>
      </c>
      <c r="AY4681" s="43" t="str">
        <f t="shared" ref="AY4681:AY4744" si="665">C4681</f>
        <v>UTGS</v>
      </c>
    </row>
    <row r="4682" spans="1:51" hidden="1" x14ac:dyDescent="0.2">
      <c r="A4682" s="38">
        <v>4675</v>
      </c>
      <c r="B4682" t="s">
        <v>5806</v>
      </c>
      <c r="C4682" t="s">
        <v>5746</v>
      </c>
      <c r="D4682">
        <v>44350</v>
      </c>
      <c r="E4682" t="s">
        <v>215</v>
      </c>
      <c r="F4682">
        <v>45</v>
      </c>
      <c r="G4682" t="str">
        <f>LOOKUP(F4682,{0,6,45},{"F","L","H"})</f>
        <v>H</v>
      </c>
      <c r="H4682" t="s">
        <v>1166</v>
      </c>
      <c r="I4682" s="43" t="str">
        <f>IFERROR(VLOOKUP(#REF!,#REF!,2,FALSE),"No")</f>
        <v>No</v>
      </c>
      <c r="J4682" s="139">
        <v>4</v>
      </c>
      <c r="K4682" s="148">
        <v>275</v>
      </c>
      <c r="L4682" s="148"/>
      <c r="M4682" s="148"/>
      <c r="N4682" s="148"/>
      <c r="O4682" s="148"/>
      <c r="P4682" s="148"/>
      <c r="Q4682" s="148"/>
      <c r="R4682" s="148"/>
      <c r="S4682" s="148"/>
      <c r="T4682" s="148"/>
      <c r="U4682" s="148"/>
      <c r="V4682" s="148"/>
      <c r="W4682" s="148"/>
      <c r="X4682" s="139">
        <v>4</v>
      </c>
      <c r="Y4682" s="148">
        <v>728.81</v>
      </c>
      <c r="Z4682" s="148"/>
      <c r="AA4682" s="148"/>
      <c r="AB4682" s="148"/>
      <c r="AC4682" s="148"/>
      <c r="AD4682" s="148"/>
      <c r="AE4682" s="148"/>
      <c r="AF4682" s="148"/>
      <c r="AG4682" s="148"/>
      <c r="AH4682" s="148"/>
      <c r="AI4682" s="148"/>
      <c r="AJ4682" s="148"/>
      <c r="AK4682" s="148"/>
      <c r="AL4682" s="139">
        <v>0</v>
      </c>
      <c r="AM4682" s="139">
        <v>0</v>
      </c>
      <c r="AN4682" s="148">
        <f t="shared" si="658"/>
        <v>728.81</v>
      </c>
      <c r="AO4682" s="148">
        <f t="shared" si="659"/>
        <v>275</v>
      </c>
      <c r="AP4682" s="148">
        <v>3</v>
      </c>
      <c r="AQ4682" s="140">
        <v>4</v>
      </c>
      <c r="AS4682" s="42">
        <f t="shared" si="660"/>
        <v>21049.456403540567</v>
      </c>
      <c r="AT4682" s="101">
        <f t="shared" si="661"/>
        <v>0</v>
      </c>
      <c r="AU4682" s="42">
        <f t="shared" si="662"/>
        <v>21049.456403540567</v>
      </c>
      <c r="AV4682" s="42">
        <f t="shared" si="663"/>
        <v>7229.9704280568722</v>
      </c>
      <c r="AW4682" s="102">
        <f t="shared" si="664"/>
        <v>60371.752872868376</v>
      </c>
      <c r="AX4682" s="43">
        <f t="shared" si="657"/>
        <v>4</v>
      </c>
      <c r="AY4682" s="43" t="str">
        <f t="shared" si="665"/>
        <v>UTTSS</v>
      </c>
    </row>
    <row r="4683" spans="1:51" hidden="1" x14ac:dyDescent="0.2">
      <c r="A4683" s="38">
        <v>4676</v>
      </c>
      <c r="B4683" t="s">
        <v>5807</v>
      </c>
      <c r="C4683" t="s">
        <v>5746</v>
      </c>
      <c r="D4683">
        <v>15100</v>
      </c>
      <c r="E4683" t="s">
        <v>198</v>
      </c>
      <c r="F4683">
        <v>30</v>
      </c>
      <c r="G4683" t="str">
        <f>LOOKUP(F4683,{0,6,45},{"F","L","H"})</f>
        <v>L</v>
      </c>
      <c r="H4683" t="s">
        <v>1856</v>
      </c>
      <c r="I4683" s="43" t="str">
        <f>IFERROR(VLOOKUP(#REF!,#REF!,2,FALSE),"No")</f>
        <v>No</v>
      </c>
      <c r="J4683" s="139">
        <v>2</v>
      </c>
      <c r="K4683" s="148">
        <v>498</v>
      </c>
      <c r="L4683" s="148"/>
      <c r="M4683" s="148"/>
      <c r="N4683" s="148"/>
      <c r="O4683" s="148"/>
      <c r="P4683" s="148"/>
      <c r="Q4683" s="148"/>
      <c r="R4683" s="148"/>
      <c r="S4683" s="148"/>
      <c r="T4683" s="148"/>
      <c r="U4683" s="148"/>
      <c r="V4683" s="148"/>
      <c r="W4683" s="148"/>
      <c r="X4683" s="139">
        <v>2</v>
      </c>
      <c r="Y4683" s="148">
        <v>775.6</v>
      </c>
      <c r="Z4683" s="148"/>
      <c r="AA4683" s="148"/>
      <c r="AB4683" s="148"/>
      <c r="AC4683" s="148"/>
      <c r="AD4683" s="148"/>
      <c r="AE4683" s="148"/>
      <c r="AF4683" s="148"/>
      <c r="AG4683" s="148"/>
      <c r="AH4683" s="148"/>
      <c r="AI4683" s="148"/>
      <c r="AJ4683" s="148"/>
      <c r="AK4683" s="148"/>
      <c r="AL4683" s="139">
        <v>0</v>
      </c>
      <c r="AM4683" s="139">
        <v>0</v>
      </c>
      <c r="AN4683" s="148">
        <f t="shared" si="658"/>
        <v>775.6</v>
      </c>
      <c r="AO4683" s="148">
        <f t="shared" si="659"/>
        <v>498</v>
      </c>
      <c r="AP4683" s="148">
        <v>8</v>
      </c>
      <c r="AQ4683" s="140">
        <v>13</v>
      </c>
      <c r="AS4683" s="42">
        <f t="shared" si="660"/>
        <v>36345.771959866186</v>
      </c>
      <c r="AT4683" s="101">
        <f t="shared" si="661"/>
        <v>0</v>
      </c>
      <c r="AU4683" s="42">
        <f t="shared" si="662"/>
        <v>36345.771959866186</v>
      </c>
      <c r="AV4683" s="42">
        <f t="shared" si="663"/>
        <v>1939.6539931673276</v>
      </c>
      <c r="AW4683" s="102">
        <f t="shared" si="664"/>
        <v>14339.66</v>
      </c>
      <c r="AX4683" s="43">
        <f t="shared" si="657"/>
        <v>2</v>
      </c>
      <c r="AY4683" s="43" t="str">
        <f t="shared" si="665"/>
        <v>UTTSS</v>
      </c>
    </row>
    <row r="4684" spans="1:51" hidden="1" x14ac:dyDescent="0.2">
      <c r="A4684" s="38">
        <v>4677</v>
      </c>
      <c r="B4684" t="s">
        <v>5806</v>
      </c>
      <c r="C4684" t="s">
        <v>292</v>
      </c>
      <c r="D4684">
        <v>44350</v>
      </c>
      <c r="E4684" t="s">
        <v>215</v>
      </c>
      <c r="F4684">
        <v>45</v>
      </c>
      <c r="G4684" t="str">
        <f>LOOKUP(F4684,{0,6,45},{"F","L","H"})</f>
        <v>H</v>
      </c>
      <c r="H4684" t="s">
        <v>542</v>
      </c>
      <c r="I4684" s="43" t="str">
        <f>IFERROR(VLOOKUP(#REF!,#REF!,2,FALSE),"No")</f>
        <v>No</v>
      </c>
      <c r="J4684" s="139">
        <v>4</v>
      </c>
      <c r="K4684" s="148">
        <v>193</v>
      </c>
      <c r="L4684" s="148"/>
      <c r="M4684" s="148"/>
      <c r="N4684" s="148"/>
      <c r="O4684" s="148"/>
      <c r="P4684" s="148"/>
      <c r="Q4684" s="148"/>
      <c r="R4684" s="148"/>
      <c r="S4684" s="148"/>
      <c r="T4684" s="148"/>
      <c r="U4684" s="148"/>
      <c r="V4684" s="148"/>
      <c r="W4684" s="148"/>
      <c r="X4684" s="139">
        <v>4</v>
      </c>
      <c r="Y4684" s="148">
        <v>1000</v>
      </c>
      <c r="Z4684" s="149"/>
      <c r="AA4684" s="148"/>
      <c r="AB4684" s="148"/>
      <c r="AC4684" s="148"/>
      <c r="AD4684" s="148"/>
      <c r="AE4684" s="148"/>
      <c r="AF4684" s="148"/>
      <c r="AG4684" s="148"/>
      <c r="AH4684" s="148"/>
      <c r="AI4684" s="148"/>
      <c r="AJ4684" s="148"/>
      <c r="AK4684" s="148"/>
      <c r="AL4684" s="139">
        <v>0</v>
      </c>
      <c r="AM4684" s="139">
        <v>0</v>
      </c>
      <c r="AN4684" s="148">
        <f t="shared" si="658"/>
        <v>1000</v>
      </c>
      <c r="AO4684" s="148">
        <f t="shared" si="659"/>
        <v>193</v>
      </c>
      <c r="AP4684" s="148">
        <v>5</v>
      </c>
      <c r="AQ4684" s="140">
        <v>7</v>
      </c>
      <c r="AS4684" s="42">
        <f t="shared" si="660"/>
        <v>14772.891221393926</v>
      </c>
      <c r="AT4684" s="101">
        <f t="shared" si="661"/>
        <v>0</v>
      </c>
      <c r="AU4684" s="42">
        <f t="shared" si="662"/>
        <v>14772.891221393926</v>
      </c>
      <c r="AV4684" s="42">
        <f t="shared" si="663"/>
        <v>5668.7088173534339</v>
      </c>
      <c r="AW4684" s="102">
        <f t="shared" si="664"/>
        <v>60371.752872868376</v>
      </c>
      <c r="AX4684" s="43">
        <f t="shared" si="657"/>
        <v>4</v>
      </c>
      <c r="AY4684" s="43" t="str">
        <f t="shared" si="665"/>
        <v>UTFS</v>
      </c>
    </row>
    <row r="4685" spans="1:51" hidden="1" x14ac:dyDescent="0.2">
      <c r="A4685" s="38">
        <v>4678</v>
      </c>
      <c r="B4685" t="s">
        <v>362</v>
      </c>
      <c r="C4685" t="s">
        <v>289</v>
      </c>
      <c r="D4685">
        <v>320</v>
      </c>
      <c r="E4685" t="s">
        <v>1247</v>
      </c>
      <c r="F4685">
        <v>0.25</v>
      </c>
      <c r="G4685" t="str">
        <f>LOOKUP(F4685,{0,6,45},{"F","L","H"})</f>
        <v>F</v>
      </c>
      <c r="H4685" t="s">
        <v>4231</v>
      </c>
      <c r="I4685" s="43" t="str">
        <f>IFERROR(VLOOKUP(#REF!,#REF!,2,FALSE),"No")</f>
        <v>No</v>
      </c>
      <c r="J4685" s="139">
        <v>0.5</v>
      </c>
      <c r="K4685" s="148">
        <v>24</v>
      </c>
      <c r="L4685" s="148"/>
      <c r="M4685" s="148"/>
      <c r="N4685" s="148"/>
      <c r="O4685" s="148"/>
      <c r="P4685" s="148"/>
      <c r="Q4685" s="148"/>
      <c r="R4685" s="148"/>
      <c r="S4685" s="148"/>
      <c r="T4685" s="148"/>
      <c r="U4685" s="148"/>
      <c r="V4685" s="148"/>
      <c r="W4685" s="148"/>
      <c r="X4685" s="139">
        <v>0.75</v>
      </c>
      <c r="Y4685" s="148">
        <v>120</v>
      </c>
      <c r="Z4685" s="148">
        <v>2</v>
      </c>
      <c r="AA4685" s="148">
        <v>880</v>
      </c>
      <c r="AB4685" s="148"/>
      <c r="AC4685" s="148"/>
      <c r="AD4685" s="148"/>
      <c r="AE4685" s="148"/>
      <c r="AF4685" s="148"/>
      <c r="AG4685" s="148"/>
      <c r="AH4685" s="148"/>
      <c r="AI4685" s="148"/>
      <c r="AJ4685" s="148"/>
      <c r="AK4685" s="148"/>
      <c r="AL4685" s="139">
        <v>0</v>
      </c>
      <c r="AM4685" s="139">
        <v>0</v>
      </c>
      <c r="AN4685" s="148">
        <f t="shared" si="658"/>
        <v>1000</v>
      </c>
      <c r="AO4685" s="148">
        <f t="shared" si="659"/>
        <v>24</v>
      </c>
      <c r="AP4685" s="148">
        <v>16</v>
      </c>
      <c r="AQ4685" s="140">
        <v>29</v>
      </c>
      <c r="AS4685" s="42">
        <f t="shared" si="660"/>
        <v>1641.6834679453589</v>
      </c>
      <c r="AT4685" s="101">
        <f t="shared" si="661"/>
        <v>0</v>
      </c>
      <c r="AU4685" s="42">
        <f t="shared" si="662"/>
        <v>1641.6834679453589</v>
      </c>
      <c r="AV4685" s="42">
        <f t="shared" si="663"/>
        <v>1152.4331628094494</v>
      </c>
      <c r="AW4685" s="102">
        <f t="shared" si="664"/>
        <v>431</v>
      </c>
      <c r="AX4685" s="43">
        <f t="shared" si="657"/>
        <v>0.5</v>
      </c>
      <c r="AY4685" s="43" t="str">
        <f t="shared" si="665"/>
        <v>UTGS</v>
      </c>
    </row>
    <row r="4686" spans="1:51" hidden="1" x14ac:dyDescent="0.2">
      <c r="A4686" s="38">
        <v>4679</v>
      </c>
      <c r="B4686" t="s">
        <v>362</v>
      </c>
      <c r="C4686" t="s">
        <v>289</v>
      </c>
      <c r="D4686">
        <v>320</v>
      </c>
      <c r="E4686" t="s">
        <v>1228</v>
      </c>
      <c r="F4686">
        <v>0.25</v>
      </c>
      <c r="G4686" t="str">
        <f>LOOKUP(F4686,{0,6,45},{"F","L","H"})</f>
        <v>F</v>
      </c>
      <c r="H4686" t="s">
        <v>4233</v>
      </c>
      <c r="I4686" s="43" t="str">
        <f>IFERROR(VLOOKUP(#REF!,#REF!,2,FALSE),"No")</f>
        <v>No</v>
      </c>
      <c r="J4686" s="139">
        <v>0.75</v>
      </c>
      <c r="K4686" s="148">
        <v>33</v>
      </c>
      <c r="L4686" s="148"/>
      <c r="M4686" s="148"/>
      <c r="N4686" s="148"/>
      <c r="O4686" s="148"/>
      <c r="P4686" s="148"/>
      <c r="Q4686" s="148"/>
      <c r="R4686" s="148"/>
      <c r="S4686" s="148"/>
      <c r="T4686" s="148"/>
      <c r="U4686" s="148"/>
      <c r="V4686" s="148"/>
      <c r="W4686" s="148"/>
      <c r="X4686" s="139">
        <v>2</v>
      </c>
      <c r="Y4686" s="148">
        <v>1000</v>
      </c>
      <c r="Z4686" s="149"/>
      <c r="AA4686" s="148"/>
      <c r="AB4686" s="148"/>
      <c r="AC4686" s="148"/>
      <c r="AD4686" s="148"/>
      <c r="AE4686" s="148"/>
      <c r="AF4686" s="148"/>
      <c r="AG4686" s="148"/>
      <c r="AH4686" s="148"/>
      <c r="AI4686" s="148"/>
      <c r="AJ4686" s="148"/>
      <c r="AK4686" s="148"/>
      <c r="AL4686" s="139">
        <v>0</v>
      </c>
      <c r="AM4686" s="139">
        <v>0</v>
      </c>
      <c r="AN4686" s="148">
        <f t="shared" si="658"/>
        <v>1000</v>
      </c>
      <c r="AO4686" s="148">
        <f t="shared" si="659"/>
        <v>33</v>
      </c>
      <c r="AP4686" s="148">
        <v>41</v>
      </c>
      <c r="AQ4686" s="140">
        <v>149</v>
      </c>
      <c r="AS4686" s="42">
        <f t="shared" si="660"/>
        <v>2124.6547684248681</v>
      </c>
      <c r="AT4686" s="101">
        <f t="shared" si="661"/>
        <v>0</v>
      </c>
      <c r="AU4686" s="42">
        <f t="shared" si="662"/>
        <v>2124.6547684248681</v>
      </c>
      <c r="AV4686" s="42">
        <f t="shared" si="663"/>
        <v>218.19437396962437</v>
      </c>
      <c r="AW4686" s="102">
        <f t="shared" si="664"/>
        <v>431</v>
      </c>
      <c r="AX4686" s="43">
        <f t="shared" si="657"/>
        <v>0.75</v>
      </c>
      <c r="AY4686" s="43" t="str">
        <f t="shared" si="665"/>
        <v>UTGS</v>
      </c>
    </row>
    <row r="4687" spans="1:51" hidden="1" x14ac:dyDescent="0.2">
      <c r="A4687" s="38">
        <v>4680</v>
      </c>
      <c r="B4687" t="s">
        <v>5807</v>
      </c>
      <c r="C4687" t="s">
        <v>5745</v>
      </c>
      <c r="D4687">
        <v>21100</v>
      </c>
      <c r="E4687" t="s">
        <v>197</v>
      </c>
      <c r="F4687">
        <v>5</v>
      </c>
      <c r="G4687" t="str">
        <f>LOOKUP(F4687,{0,6,45},{"F","L","H"})</f>
        <v>F</v>
      </c>
      <c r="H4687" t="s">
        <v>947</v>
      </c>
      <c r="I4687" s="43" t="str">
        <f>IFERROR(VLOOKUP(#REF!,#REF!,2,FALSE),"No")</f>
        <v>No</v>
      </c>
      <c r="J4687" s="139">
        <v>2</v>
      </c>
      <c r="K4687" s="148">
        <v>128</v>
      </c>
      <c r="L4687" s="148"/>
      <c r="M4687" s="148"/>
      <c r="N4687" s="148"/>
      <c r="O4687" s="148"/>
      <c r="P4687" s="148"/>
      <c r="Q4687" s="148"/>
      <c r="R4687" s="148"/>
      <c r="S4687" s="148"/>
      <c r="T4687" s="148"/>
      <c r="U4687" s="148"/>
      <c r="V4687" s="148"/>
      <c r="W4687" s="148"/>
      <c r="X4687" s="139">
        <v>2</v>
      </c>
      <c r="Y4687" s="148">
        <v>884</v>
      </c>
      <c r="Z4687" s="148"/>
      <c r="AA4687" s="148"/>
      <c r="AB4687" s="148"/>
      <c r="AC4687" s="148"/>
      <c r="AD4687" s="148"/>
      <c r="AE4687" s="148"/>
      <c r="AF4687" s="148"/>
      <c r="AG4687" s="148"/>
      <c r="AH4687" s="148"/>
      <c r="AI4687" s="148"/>
      <c r="AJ4687" s="148"/>
      <c r="AK4687" s="148"/>
      <c r="AL4687" s="139">
        <v>0</v>
      </c>
      <c r="AM4687" s="139">
        <v>0</v>
      </c>
      <c r="AN4687" s="148">
        <f t="shared" si="658"/>
        <v>884</v>
      </c>
      <c r="AO4687" s="148">
        <f t="shared" si="659"/>
        <v>128</v>
      </c>
      <c r="AP4687" s="148">
        <v>5</v>
      </c>
      <c r="AQ4687" s="140">
        <v>8</v>
      </c>
      <c r="AS4687" s="42">
        <f t="shared" si="660"/>
        <v>9341.8851623752453</v>
      </c>
      <c r="AT4687" s="101">
        <f t="shared" si="661"/>
        <v>0</v>
      </c>
      <c r="AU4687" s="42">
        <f t="shared" si="662"/>
        <v>9341.8851623752453</v>
      </c>
      <c r="AV4687" s="42">
        <f t="shared" si="663"/>
        <v>3592.4612702228806</v>
      </c>
      <c r="AW4687" s="102">
        <f t="shared" si="664"/>
        <v>18747.149999999998</v>
      </c>
      <c r="AX4687" s="43">
        <f t="shared" si="657"/>
        <v>2</v>
      </c>
      <c r="AY4687" s="43" t="str">
        <f t="shared" si="665"/>
        <v>UTTSM</v>
      </c>
    </row>
    <row r="4688" spans="1:51" hidden="1" x14ac:dyDescent="0.2">
      <c r="A4688" s="38">
        <v>4681</v>
      </c>
      <c r="B4688" t="s">
        <v>5806</v>
      </c>
      <c r="C4688" t="s">
        <v>5746</v>
      </c>
      <c r="D4688">
        <v>7800</v>
      </c>
      <c r="E4688" t="s">
        <v>212</v>
      </c>
      <c r="F4688">
        <v>2</v>
      </c>
      <c r="G4688" t="str">
        <f>LOOKUP(F4688,{0,6,45},{"F","L","H"})</f>
        <v>F</v>
      </c>
      <c r="H4688" t="s">
        <v>471</v>
      </c>
      <c r="I4688" s="43" t="str">
        <f>IFERROR(VLOOKUP(#REF!,#REF!,2,FALSE),"No")</f>
        <v>No</v>
      </c>
      <c r="J4688" s="139">
        <v>2</v>
      </c>
      <c r="K4688" s="148">
        <v>345</v>
      </c>
      <c r="L4688" s="148"/>
      <c r="M4688" s="148"/>
      <c r="N4688" s="148"/>
      <c r="O4688" s="148"/>
      <c r="P4688" s="148"/>
      <c r="Q4688" s="148"/>
      <c r="R4688" s="148"/>
      <c r="S4688" s="148"/>
      <c r="T4688" s="148"/>
      <c r="U4688" s="148"/>
      <c r="V4688" s="148"/>
      <c r="W4688" s="148"/>
      <c r="X4688" s="139">
        <v>2</v>
      </c>
      <c r="Y4688" s="148">
        <v>1000</v>
      </c>
      <c r="Z4688" s="148"/>
      <c r="AA4688" s="148"/>
      <c r="AB4688" s="148"/>
      <c r="AC4688" s="148"/>
      <c r="AD4688" s="148"/>
      <c r="AE4688" s="148"/>
      <c r="AF4688" s="148"/>
      <c r="AG4688" s="148"/>
      <c r="AH4688" s="148"/>
      <c r="AI4688" s="148"/>
      <c r="AJ4688" s="148"/>
      <c r="AK4688" s="148"/>
      <c r="AL4688" s="139">
        <v>0</v>
      </c>
      <c r="AM4688" s="139">
        <v>0</v>
      </c>
      <c r="AN4688" s="148">
        <f t="shared" si="658"/>
        <v>1000</v>
      </c>
      <c r="AO4688" s="148">
        <f t="shared" si="659"/>
        <v>345</v>
      </c>
      <c r="AP4688" s="148">
        <v>11</v>
      </c>
      <c r="AQ4688" s="140">
        <v>17</v>
      </c>
      <c r="AS4688" s="42">
        <f t="shared" si="660"/>
        <v>25179.299851714528</v>
      </c>
      <c r="AT4688" s="101">
        <f t="shared" si="661"/>
        <v>0</v>
      </c>
      <c r="AU4688" s="42">
        <f t="shared" si="662"/>
        <v>25179.299851714528</v>
      </c>
      <c r="AV4688" s="42">
        <f t="shared" si="663"/>
        <v>1912.4095130278843</v>
      </c>
      <c r="AW4688" s="102">
        <f t="shared" si="664"/>
        <v>5118</v>
      </c>
      <c r="AX4688" s="43">
        <f t="shared" si="657"/>
        <v>2</v>
      </c>
      <c r="AY4688" s="43" t="str">
        <f t="shared" si="665"/>
        <v>UTTSS</v>
      </c>
    </row>
    <row r="4689" spans="1:51" hidden="1" x14ac:dyDescent="0.2">
      <c r="A4689" s="38">
        <v>4682</v>
      </c>
      <c r="B4689" t="s">
        <v>5806</v>
      </c>
      <c r="C4689" t="s">
        <v>292</v>
      </c>
      <c r="D4689">
        <v>3300</v>
      </c>
      <c r="E4689" t="s">
        <v>207</v>
      </c>
      <c r="F4689">
        <v>2</v>
      </c>
      <c r="G4689" t="str">
        <f>LOOKUP(F4689,{0,6,45},{"F","L","H"})</f>
        <v>F</v>
      </c>
      <c r="H4689" t="s">
        <v>1529</v>
      </c>
      <c r="I4689" s="43" t="str">
        <f>IFERROR(VLOOKUP(#REF!,#REF!,2,FALSE),"No")</f>
        <v>No</v>
      </c>
      <c r="J4689" s="139">
        <v>1.25</v>
      </c>
      <c r="K4689" s="148">
        <v>327</v>
      </c>
      <c r="L4689" s="148">
        <v>2</v>
      </c>
      <c r="M4689" s="148">
        <v>37</v>
      </c>
      <c r="N4689" s="148"/>
      <c r="O4689" s="148"/>
      <c r="P4689" s="148"/>
      <c r="Q4689" s="148"/>
      <c r="R4689" s="148"/>
      <c r="S4689" s="148"/>
      <c r="T4689" s="148"/>
      <c r="U4689" s="148"/>
      <c r="V4689" s="148"/>
      <c r="W4689" s="148"/>
      <c r="X4689" s="139">
        <v>2</v>
      </c>
      <c r="Y4689" s="148">
        <v>438.04</v>
      </c>
      <c r="Z4689" s="149">
        <v>4</v>
      </c>
      <c r="AA4689" s="148">
        <v>561.96</v>
      </c>
      <c r="AB4689" s="149"/>
      <c r="AC4689" s="148"/>
      <c r="AD4689" s="148"/>
      <c r="AE4689" s="148"/>
      <c r="AF4689" s="148"/>
      <c r="AG4689" s="148"/>
      <c r="AH4689" s="148"/>
      <c r="AI4689" s="148"/>
      <c r="AJ4689" s="148"/>
      <c r="AK4689" s="148"/>
      <c r="AL4689" s="139">
        <v>0</v>
      </c>
      <c r="AM4689" s="139">
        <v>0</v>
      </c>
      <c r="AN4689" s="148">
        <f t="shared" si="658"/>
        <v>1000</v>
      </c>
      <c r="AO4689" s="148">
        <f t="shared" si="659"/>
        <v>364</v>
      </c>
      <c r="AP4689" s="148">
        <v>7</v>
      </c>
      <c r="AQ4689" s="140">
        <v>10</v>
      </c>
      <c r="AS4689" s="42">
        <f t="shared" si="660"/>
        <v>27066.295930504606</v>
      </c>
      <c r="AT4689" s="101">
        <f t="shared" si="661"/>
        <v>0</v>
      </c>
      <c r="AU4689" s="42">
        <f t="shared" si="662"/>
        <v>27066.295930504606</v>
      </c>
      <c r="AV4689" s="42">
        <f t="shared" si="663"/>
        <v>3654.0214921474035</v>
      </c>
      <c r="AW4689" s="102">
        <f t="shared" si="664"/>
        <v>2145.6666666666665</v>
      </c>
      <c r="AX4689" s="43">
        <f t="shared" si="657"/>
        <v>1.25</v>
      </c>
      <c r="AY4689" s="43" t="str">
        <f t="shared" si="665"/>
        <v>UTFS</v>
      </c>
    </row>
    <row r="4690" spans="1:51" hidden="1" x14ac:dyDescent="0.2">
      <c r="A4690" s="38">
        <v>4683</v>
      </c>
      <c r="B4690" t="s">
        <v>5806</v>
      </c>
      <c r="C4690" t="s">
        <v>5746</v>
      </c>
      <c r="D4690">
        <v>5550</v>
      </c>
      <c r="E4690" t="s">
        <v>198</v>
      </c>
      <c r="F4690">
        <v>2</v>
      </c>
      <c r="G4690" t="str">
        <f>LOOKUP(F4690,{0,6,45},{"F","L","H"})</f>
        <v>F</v>
      </c>
      <c r="H4690" t="s">
        <v>1089</v>
      </c>
      <c r="I4690" s="43" t="str">
        <f>IFERROR(VLOOKUP(#REF!,#REF!,2,FALSE),"No")</f>
        <v>No</v>
      </c>
      <c r="J4690" s="139">
        <v>2</v>
      </c>
      <c r="K4690" s="148">
        <v>413</v>
      </c>
      <c r="L4690" s="148"/>
      <c r="M4690" s="148"/>
      <c r="N4690" s="148"/>
      <c r="O4690" s="148"/>
      <c r="P4690" s="148"/>
      <c r="Q4690" s="148"/>
      <c r="R4690" s="148"/>
      <c r="S4690" s="148"/>
      <c r="T4690" s="148"/>
      <c r="U4690" s="148"/>
      <c r="V4690" s="148"/>
      <c r="W4690" s="148"/>
      <c r="X4690" s="139">
        <v>2</v>
      </c>
      <c r="Y4690" s="148">
        <v>905.16</v>
      </c>
      <c r="Z4690" s="149">
        <v>4</v>
      </c>
      <c r="AA4690" s="148">
        <v>94.84</v>
      </c>
      <c r="AB4690" s="148"/>
      <c r="AC4690" s="148"/>
      <c r="AD4690" s="148"/>
      <c r="AE4690" s="148"/>
      <c r="AF4690" s="148"/>
      <c r="AG4690" s="148"/>
      <c r="AH4690" s="148"/>
      <c r="AI4690" s="148"/>
      <c r="AJ4690" s="148"/>
      <c r="AK4690" s="148"/>
      <c r="AL4690" s="139">
        <v>0</v>
      </c>
      <c r="AM4690" s="139">
        <v>0</v>
      </c>
      <c r="AN4690" s="148">
        <f t="shared" si="658"/>
        <v>1000</v>
      </c>
      <c r="AO4690" s="148">
        <f t="shared" si="659"/>
        <v>413</v>
      </c>
      <c r="AP4690" s="148">
        <v>2</v>
      </c>
      <c r="AQ4690" s="140">
        <v>23</v>
      </c>
      <c r="AS4690" s="42">
        <f t="shared" si="660"/>
        <v>30142.176344226376</v>
      </c>
      <c r="AT4690" s="101">
        <f t="shared" si="661"/>
        <v>0</v>
      </c>
      <c r="AU4690" s="42">
        <f t="shared" si="662"/>
        <v>30142.176344226376</v>
      </c>
      <c r="AV4690" s="42">
        <f t="shared" si="663"/>
        <v>1443.0854139771318</v>
      </c>
      <c r="AW4690" s="102">
        <f t="shared" si="664"/>
        <v>3698.6666666666665</v>
      </c>
      <c r="AX4690" s="43">
        <f t="shared" si="657"/>
        <v>2</v>
      </c>
      <c r="AY4690" s="43" t="str">
        <f t="shared" si="665"/>
        <v>UTTSS</v>
      </c>
    </row>
    <row r="4691" spans="1:51" hidden="1" x14ac:dyDescent="0.2">
      <c r="A4691" s="38">
        <v>4684</v>
      </c>
      <c r="B4691" t="s">
        <v>5806</v>
      </c>
      <c r="C4691" t="s">
        <v>292</v>
      </c>
      <c r="D4691">
        <v>4000</v>
      </c>
      <c r="E4691" t="s">
        <v>207</v>
      </c>
      <c r="F4691">
        <v>5</v>
      </c>
      <c r="G4691" t="str">
        <f>LOOKUP(F4691,{0,6,45},{"F","L","H"})</f>
        <v>F</v>
      </c>
      <c r="H4691" t="s">
        <v>2131</v>
      </c>
      <c r="I4691" s="43" t="str">
        <f>IFERROR(VLOOKUP(#REF!,#REF!,2,FALSE),"No")</f>
        <v>No</v>
      </c>
      <c r="J4691" s="139">
        <v>2</v>
      </c>
      <c r="K4691" s="148">
        <v>471</v>
      </c>
      <c r="L4691" s="148"/>
      <c r="M4691" s="148"/>
      <c r="N4691" s="148"/>
      <c r="O4691" s="148"/>
      <c r="P4691" s="148"/>
      <c r="Q4691" s="148"/>
      <c r="R4691" s="148"/>
      <c r="S4691" s="148"/>
      <c r="T4691" s="148"/>
      <c r="U4691" s="148"/>
      <c r="V4691" s="148"/>
      <c r="W4691" s="148"/>
      <c r="X4691" s="139">
        <v>3</v>
      </c>
      <c r="Y4691" s="148">
        <v>799.46</v>
      </c>
      <c r="Z4691" s="148">
        <v>6</v>
      </c>
      <c r="AA4691" s="148">
        <v>200.54</v>
      </c>
      <c r="AB4691" s="148"/>
      <c r="AC4691" s="148"/>
      <c r="AD4691" s="148"/>
      <c r="AE4691" s="148"/>
      <c r="AF4691" s="148"/>
      <c r="AG4691" s="148"/>
      <c r="AH4691" s="148"/>
      <c r="AI4691" s="148"/>
      <c r="AJ4691" s="148"/>
      <c r="AK4691" s="148"/>
      <c r="AL4691" s="139">
        <v>0</v>
      </c>
      <c r="AM4691" s="139">
        <v>0</v>
      </c>
      <c r="AN4691" s="148">
        <f t="shared" si="658"/>
        <v>1000</v>
      </c>
      <c r="AO4691" s="148">
        <f t="shared" si="659"/>
        <v>471</v>
      </c>
      <c r="AP4691" s="148">
        <v>5</v>
      </c>
      <c r="AQ4691" s="140">
        <v>7</v>
      </c>
      <c r="AS4691" s="42">
        <f t="shared" si="660"/>
        <v>34375.218058427658</v>
      </c>
      <c r="AT4691" s="101">
        <f t="shared" si="661"/>
        <v>0</v>
      </c>
      <c r="AU4691" s="42">
        <f t="shared" si="662"/>
        <v>34375.218058427658</v>
      </c>
      <c r="AV4691" s="42">
        <f t="shared" si="663"/>
        <v>3984.6671030677198</v>
      </c>
      <c r="AW4691" s="102">
        <f t="shared" si="664"/>
        <v>2145.6666666666665</v>
      </c>
      <c r="AX4691" s="43">
        <f t="shared" si="657"/>
        <v>2</v>
      </c>
      <c r="AY4691" s="43" t="str">
        <f t="shared" si="665"/>
        <v>UTFS</v>
      </c>
    </row>
    <row r="4692" spans="1:51" hidden="1" x14ac:dyDescent="0.2">
      <c r="A4692" s="38">
        <v>4685</v>
      </c>
      <c r="B4692" t="s">
        <v>5806</v>
      </c>
      <c r="C4692" t="s">
        <v>289</v>
      </c>
      <c r="D4692">
        <v>28250</v>
      </c>
      <c r="E4692" t="s">
        <v>212</v>
      </c>
      <c r="F4692">
        <v>45</v>
      </c>
      <c r="G4692" t="str">
        <f>LOOKUP(F4692,{0,6,45},{"F","L","H"})</f>
        <v>H</v>
      </c>
      <c r="H4692" t="s">
        <v>1531</v>
      </c>
      <c r="I4692" s="43" t="str">
        <f>IFERROR(VLOOKUP(#REF!,#REF!,2,FALSE),"No")</f>
        <v>No</v>
      </c>
      <c r="J4692" s="139">
        <v>3</v>
      </c>
      <c r="K4692" s="148">
        <v>282</v>
      </c>
      <c r="L4692" s="148"/>
      <c r="M4692" s="148"/>
      <c r="N4692" s="148"/>
      <c r="O4692" s="148"/>
      <c r="P4692" s="148"/>
      <c r="Q4692" s="148"/>
      <c r="R4692" s="148"/>
      <c r="S4692" s="148"/>
      <c r="T4692" s="148"/>
      <c r="U4692" s="148"/>
      <c r="V4692" s="148"/>
      <c r="W4692" s="148"/>
      <c r="X4692" s="139">
        <v>4</v>
      </c>
      <c r="Y4692" s="148">
        <v>747</v>
      </c>
      <c r="Z4692" s="148"/>
      <c r="AA4692" s="148"/>
      <c r="AB4692" s="148"/>
      <c r="AC4692" s="148"/>
      <c r="AD4692" s="148"/>
      <c r="AE4692" s="148"/>
      <c r="AF4692" s="148"/>
      <c r="AG4692" s="148"/>
      <c r="AH4692" s="148"/>
      <c r="AI4692" s="148"/>
      <c r="AJ4692" s="148"/>
      <c r="AK4692" s="148"/>
      <c r="AL4692" s="139">
        <v>0</v>
      </c>
      <c r="AM4692" s="139">
        <v>0</v>
      </c>
      <c r="AN4692" s="148">
        <f t="shared" si="658"/>
        <v>747</v>
      </c>
      <c r="AO4692" s="148">
        <f t="shared" si="659"/>
        <v>282</v>
      </c>
      <c r="AP4692" s="148">
        <v>1</v>
      </c>
      <c r="AQ4692" s="140">
        <v>2</v>
      </c>
      <c r="AS4692" s="42">
        <f t="shared" si="660"/>
        <v>20581.340748357961</v>
      </c>
      <c r="AT4692" s="101">
        <f t="shared" si="661"/>
        <v>0</v>
      </c>
      <c r="AU4692" s="42">
        <f t="shared" si="662"/>
        <v>20581.340748357961</v>
      </c>
      <c r="AV4692" s="42">
        <f t="shared" si="663"/>
        <v>14820.839202970552</v>
      </c>
      <c r="AW4692" s="102">
        <f t="shared" si="664"/>
        <v>52825.283763759828</v>
      </c>
      <c r="AX4692" s="43">
        <f t="shared" si="657"/>
        <v>3</v>
      </c>
      <c r="AY4692" s="43" t="str">
        <f t="shared" si="665"/>
        <v>UTGS</v>
      </c>
    </row>
    <row r="4693" spans="1:51" hidden="1" x14ac:dyDescent="0.2">
      <c r="A4693" s="38">
        <v>4686</v>
      </c>
      <c r="B4693" t="s">
        <v>5806</v>
      </c>
      <c r="C4693" t="s">
        <v>5746</v>
      </c>
      <c r="D4693">
        <v>7800</v>
      </c>
      <c r="E4693" t="s">
        <v>212</v>
      </c>
      <c r="F4693">
        <v>2</v>
      </c>
      <c r="G4693" t="str">
        <f>LOOKUP(F4693,{0,6,45},{"F","L","H"})</f>
        <v>F</v>
      </c>
      <c r="H4693" t="s">
        <v>1532</v>
      </c>
      <c r="I4693" s="43" t="str">
        <f>IFERROR(VLOOKUP(#REF!,#REF!,2,FALSE),"No")</f>
        <v>No</v>
      </c>
      <c r="J4693" s="139">
        <v>0.75</v>
      </c>
      <c r="K4693" s="148">
        <v>39.549999999999997</v>
      </c>
      <c r="L4693" s="148"/>
      <c r="M4693" s="148"/>
      <c r="N4693" s="148"/>
      <c r="O4693" s="148"/>
      <c r="P4693" s="148"/>
      <c r="Q4693" s="148"/>
      <c r="R4693" s="148"/>
      <c r="S4693" s="148"/>
      <c r="T4693" s="148"/>
      <c r="U4693" s="148"/>
      <c r="V4693" s="148"/>
      <c r="W4693" s="148"/>
      <c r="X4693" s="139">
        <v>2</v>
      </c>
      <c r="Y4693" s="148">
        <v>280</v>
      </c>
      <c r="Z4693" s="149">
        <v>4</v>
      </c>
      <c r="AA4693" s="148">
        <v>720</v>
      </c>
      <c r="AB4693" s="148"/>
      <c r="AC4693" s="148"/>
      <c r="AD4693" s="148"/>
      <c r="AE4693" s="148"/>
      <c r="AF4693" s="148"/>
      <c r="AG4693" s="148"/>
      <c r="AH4693" s="148"/>
      <c r="AI4693" s="148"/>
      <c r="AJ4693" s="148"/>
      <c r="AK4693" s="148"/>
      <c r="AL4693" s="139">
        <v>0</v>
      </c>
      <c r="AM4693" s="139">
        <v>0</v>
      </c>
      <c r="AN4693" s="148">
        <f t="shared" si="658"/>
        <v>1000</v>
      </c>
      <c r="AO4693" s="148">
        <f t="shared" si="659"/>
        <v>39.549999999999997</v>
      </c>
      <c r="AP4693" s="148">
        <v>9</v>
      </c>
      <c r="AQ4693" s="140">
        <v>62</v>
      </c>
      <c r="AS4693" s="42">
        <f t="shared" si="660"/>
        <v>2546.3665482182887</v>
      </c>
      <c r="AT4693" s="101">
        <f t="shared" si="661"/>
        <v>0</v>
      </c>
      <c r="AU4693" s="42">
        <f t="shared" si="662"/>
        <v>2546.3665482182887</v>
      </c>
      <c r="AV4693" s="42">
        <f t="shared" si="663"/>
        <v>607.63486647538764</v>
      </c>
      <c r="AW4693" s="102">
        <f t="shared" si="664"/>
        <v>5118</v>
      </c>
      <c r="AX4693" s="43">
        <f t="shared" si="657"/>
        <v>0.75</v>
      </c>
      <c r="AY4693" s="43" t="str">
        <f t="shared" si="665"/>
        <v>UTTSS</v>
      </c>
    </row>
    <row r="4694" spans="1:51" hidden="1" x14ac:dyDescent="0.2">
      <c r="A4694" s="38">
        <v>4687</v>
      </c>
      <c r="B4694" t="s">
        <v>5806</v>
      </c>
      <c r="C4694" t="s">
        <v>292</v>
      </c>
      <c r="D4694">
        <v>11750</v>
      </c>
      <c r="E4694" t="s">
        <v>215</v>
      </c>
      <c r="F4694">
        <v>2</v>
      </c>
      <c r="G4694" t="str">
        <f>LOOKUP(F4694,{0,6,45},{"F","L","H"})</f>
        <v>F</v>
      </c>
      <c r="H4694" t="s">
        <v>980</v>
      </c>
      <c r="I4694" s="43" t="str">
        <f>IFERROR(VLOOKUP(#REF!,#REF!,2,FALSE),"No")</f>
        <v>No</v>
      </c>
      <c r="J4694" s="139">
        <v>1.25</v>
      </c>
      <c r="K4694" s="148">
        <v>41</v>
      </c>
      <c r="L4694" s="148"/>
      <c r="M4694" s="148"/>
      <c r="N4694" s="148"/>
      <c r="O4694" s="148"/>
      <c r="P4694" s="148"/>
      <c r="Q4694" s="148"/>
      <c r="R4694" s="148"/>
      <c r="S4694" s="148"/>
      <c r="T4694" s="148"/>
      <c r="U4694" s="148"/>
      <c r="V4694" s="148"/>
      <c r="W4694" s="148"/>
      <c r="X4694" s="139">
        <v>2</v>
      </c>
      <c r="Y4694" s="148">
        <v>587</v>
      </c>
      <c r="Z4694" s="148">
        <v>3</v>
      </c>
      <c r="AA4694" s="148">
        <v>52.25</v>
      </c>
      <c r="AB4694" s="148">
        <v>4</v>
      </c>
      <c r="AC4694" s="148">
        <v>2</v>
      </c>
      <c r="AD4694" s="148">
        <v>6</v>
      </c>
      <c r="AE4694" s="148">
        <v>358.75</v>
      </c>
      <c r="AF4694" s="148"/>
      <c r="AG4694" s="148"/>
      <c r="AH4694" s="148"/>
      <c r="AI4694" s="148"/>
      <c r="AJ4694" s="148"/>
      <c r="AK4694" s="148"/>
      <c r="AL4694" s="139">
        <v>0</v>
      </c>
      <c r="AM4694" s="139">
        <v>0</v>
      </c>
      <c r="AN4694" s="148">
        <f t="shared" si="658"/>
        <v>1000</v>
      </c>
      <c r="AO4694" s="148">
        <f t="shared" si="659"/>
        <v>41</v>
      </c>
      <c r="AP4694" s="148">
        <v>7</v>
      </c>
      <c r="AQ4694" s="140">
        <v>14</v>
      </c>
      <c r="AS4694" s="42">
        <f t="shared" si="660"/>
        <v>3055.0525910733209</v>
      </c>
      <c r="AT4694" s="101">
        <f t="shared" si="661"/>
        <v>0</v>
      </c>
      <c r="AU4694" s="42">
        <f t="shared" si="662"/>
        <v>3055.0525910733209</v>
      </c>
      <c r="AV4694" s="42">
        <f t="shared" si="663"/>
        <v>2981.1122658195741</v>
      </c>
      <c r="AW4694" s="102">
        <f t="shared" si="664"/>
        <v>10791.333333333334</v>
      </c>
      <c r="AX4694" s="43">
        <f t="shared" si="657"/>
        <v>1.25</v>
      </c>
      <c r="AY4694" s="43" t="str">
        <f t="shared" si="665"/>
        <v>UTFS</v>
      </c>
    </row>
    <row r="4695" spans="1:51" hidden="1" x14ac:dyDescent="0.2">
      <c r="A4695" s="38">
        <v>4688</v>
      </c>
      <c r="B4695" t="s">
        <v>5806</v>
      </c>
      <c r="C4695" t="s">
        <v>292</v>
      </c>
      <c r="D4695">
        <v>12243</v>
      </c>
      <c r="E4695" t="s">
        <v>211</v>
      </c>
      <c r="F4695">
        <v>2</v>
      </c>
      <c r="G4695" t="str">
        <f>LOOKUP(F4695,{0,6,45},{"F","L","H"})</f>
        <v>F</v>
      </c>
      <c r="H4695" t="s">
        <v>1052</v>
      </c>
      <c r="I4695" s="43" t="str">
        <f>IFERROR(VLOOKUP(#REF!,#REF!,2,FALSE),"No")</f>
        <v>No</v>
      </c>
      <c r="J4695" s="139">
        <v>2</v>
      </c>
      <c r="K4695" s="148">
        <v>609</v>
      </c>
      <c r="L4695" s="148"/>
      <c r="M4695" s="148"/>
      <c r="N4695" s="148"/>
      <c r="O4695" s="148"/>
      <c r="P4695" s="148"/>
      <c r="Q4695" s="148"/>
      <c r="R4695" s="148"/>
      <c r="S4695" s="148"/>
      <c r="T4695" s="148"/>
      <c r="U4695" s="148"/>
      <c r="V4695" s="148"/>
      <c r="W4695" s="148"/>
      <c r="X4695" s="139">
        <v>1.25</v>
      </c>
      <c r="Y4695" s="148">
        <v>199.25</v>
      </c>
      <c r="Z4695" s="148">
        <v>2</v>
      </c>
      <c r="AA4695" s="148">
        <v>800.75</v>
      </c>
      <c r="AB4695" s="148"/>
      <c r="AC4695" s="148"/>
      <c r="AD4695" s="148"/>
      <c r="AE4695" s="148"/>
      <c r="AF4695" s="148"/>
      <c r="AG4695" s="148"/>
      <c r="AH4695" s="148"/>
      <c r="AI4695" s="148"/>
      <c r="AJ4695" s="148"/>
      <c r="AK4695" s="148"/>
      <c r="AL4695" s="139">
        <v>0</v>
      </c>
      <c r="AM4695" s="139">
        <v>0</v>
      </c>
      <c r="AN4695" s="148">
        <f t="shared" si="658"/>
        <v>1000</v>
      </c>
      <c r="AO4695" s="148">
        <f t="shared" si="659"/>
        <v>609</v>
      </c>
      <c r="AP4695" s="148">
        <v>15</v>
      </c>
      <c r="AQ4695" s="140">
        <v>18</v>
      </c>
      <c r="AS4695" s="42">
        <f t="shared" si="660"/>
        <v>44446.93799911347</v>
      </c>
      <c r="AT4695" s="101">
        <f t="shared" si="661"/>
        <v>0</v>
      </c>
      <c r="AU4695" s="42">
        <f t="shared" si="662"/>
        <v>44446.93799911347</v>
      </c>
      <c r="AV4695" s="42">
        <f t="shared" si="663"/>
        <v>1813.9131511930018</v>
      </c>
      <c r="AW4695" s="102">
        <f t="shared" si="664"/>
        <v>10791.333333333334</v>
      </c>
      <c r="AX4695" s="43">
        <f t="shared" si="657"/>
        <v>2</v>
      </c>
      <c r="AY4695" s="43" t="str">
        <f t="shared" si="665"/>
        <v>UTFS</v>
      </c>
    </row>
    <row r="4696" spans="1:51" hidden="1" x14ac:dyDescent="0.2">
      <c r="A4696" s="38">
        <v>4689</v>
      </c>
      <c r="B4696" t="s">
        <v>5806</v>
      </c>
      <c r="C4696" t="s">
        <v>292</v>
      </c>
      <c r="D4696">
        <v>14500</v>
      </c>
      <c r="E4696" t="s">
        <v>215</v>
      </c>
      <c r="F4696">
        <v>5</v>
      </c>
      <c r="G4696" t="str">
        <f>LOOKUP(F4696,{0,6,45},{"F","L","H"})</f>
        <v>F</v>
      </c>
      <c r="H4696" t="s">
        <v>849</v>
      </c>
      <c r="I4696" s="43" t="str">
        <f>IFERROR(VLOOKUP(#REF!,#REF!,2,FALSE),"No")</f>
        <v>No</v>
      </c>
      <c r="J4696" s="139">
        <v>2</v>
      </c>
      <c r="K4696" s="148">
        <v>86</v>
      </c>
      <c r="L4696" s="148"/>
      <c r="M4696" s="148"/>
      <c r="N4696" s="148"/>
      <c r="O4696" s="148"/>
      <c r="P4696" s="148"/>
      <c r="Q4696" s="148"/>
      <c r="R4696" s="148"/>
      <c r="S4696" s="148"/>
      <c r="T4696" s="148"/>
      <c r="U4696" s="148"/>
      <c r="V4696" s="148"/>
      <c r="W4696" s="148"/>
      <c r="X4696" s="139">
        <v>2</v>
      </c>
      <c r="Y4696" s="148">
        <v>643</v>
      </c>
      <c r="Z4696" s="149">
        <v>4</v>
      </c>
      <c r="AA4696" s="148">
        <v>357</v>
      </c>
      <c r="AB4696" s="148"/>
      <c r="AC4696" s="148"/>
      <c r="AD4696" s="148"/>
      <c r="AE4696" s="148"/>
      <c r="AF4696" s="148"/>
      <c r="AG4696" s="148"/>
      <c r="AH4696" s="148"/>
      <c r="AI4696" s="148"/>
      <c r="AJ4696" s="148"/>
      <c r="AK4696" s="148"/>
      <c r="AL4696" s="139">
        <v>0</v>
      </c>
      <c r="AM4696" s="139">
        <v>0</v>
      </c>
      <c r="AN4696" s="148">
        <f t="shared" si="658"/>
        <v>1000</v>
      </c>
      <c r="AO4696" s="148">
        <f t="shared" si="659"/>
        <v>86</v>
      </c>
      <c r="AP4696" s="148">
        <v>3</v>
      </c>
      <c r="AQ4696" s="140">
        <v>3</v>
      </c>
      <c r="AS4696" s="42">
        <f t="shared" si="660"/>
        <v>6276.5790934708675</v>
      </c>
      <c r="AT4696" s="101">
        <f t="shared" si="661"/>
        <v>0</v>
      </c>
      <c r="AU4696" s="42">
        <f t="shared" si="662"/>
        <v>6276.5790934708675</v>
      </c>
      <c r="AV4696" s="42">
        <f t="shared" si="663"/>
        <v>11690.217240491344</v>
      </c>
      <c r="AW4696" s="102">
        <f t="shared" si="664"/>
        <v>10791.333333333334</v>
      </c>
      <c r="AX4696" s="43">
        <f t="shared" si="657"/>
        <v>2</v>
      </c>
      <c r="AY4696" s="43" t="str">
        <f t="shared" si="665"/>
        <v>UTFS</v>
      </c>
    </row>
    <row r="4697" spans="1:51" hidden="1" x14ac:dyDescent="0.2">
      <c r="A4697" s="38">
        <v>4690</v>
      </c>
      <c r="B4697" t="s">
        <v>5806</v>
      </c>
      <c r="C4697" t="s">
        <v>5746</v>
      </c>
      <c r="D4697">
        <v>9200</v>
      </c>
      <c r="E4697" t="s">
        <v>212</v>
      </c>
      <c r="F4697">
        <v>5</v>
      </c>
      <c r="G4697" t="str">
        <f>LOOKUP(F4697,{0,6,45},{"F","L","H"})</f>
        <v>F</v>
      </c>
      <c r="H4697" t="s">
        <v>1538</v>
      </c>
      <c r="I4697" s="43" t="str">
        <f>IFERROR(VLOOKUP(#REF!,#REF!,2,FALSE),"No")</f>
        <v>No</v>
      </c>
      <c r="J4697" s="139">
        <v>2</v>
      </c>
      <c r="K4697" s="148">
        <v>521</v>
      </c>
      <c r="L4697" s="148"/>
      <c r="M4697" s="148"/>
      <c r="N4697" s="148"/>
      <c r="O4697" s="148"/>
      <c r="P4697" s="148"/>
      <c r="Q4697" s="148"/>
      <c r="R4697" s="148"/>
      <c r="S4697" s="148"/>
      <c r="T4697" s="148"/>
      <c r="U4697" s="148"/>
      <c r="V4697" s="148"/>
      <c r="W4697" s="148"/>
      <c r="X4697" s="139">
        <v>2</v>
      </c>
      <c r="Y4697" s="148">
        <v>1000</v>
      </c>
      <c r="Z4697" s="148"/>
      <c r="AA4697" s="148"/>
      <c r="AB4697" s="148"/>
      <c r="AC4697" s="148"/>
      <c r="AD4697" s="148"/>
      <c r="AE4697" s="148"/>
      <c r="AF4697" s="148"/>
      <c r="AG4697" s="148"/>
      <c r="AH4697" s="148"/>
      <c r="AI4697" s="148"/>
      <c r="AJ4697" s="148"/>
      <c r="AK4697" s="148"/>
      <c r="AL4697" s="139">
        <v>0</v>
      </c>
      <c r="AM4697" s="139">
        <v>0</v>
      </c>
      <c r="AN4697" s="148">
        <f t="shared" si="658"/>
        <v>1000</v>
      </c>
      <c r="AO4697" s="148">
        <f t="shared" si="659"/>
        <v>521</v>
      </c>
      <c r="AP4697" s="148">
        <v>9</v>
      </c>
      <c r="AQ4697" s="140">
        <v>12</v>
      </c>
      <c r="AS4697" s="42">
        <f t="shared" si="660"/>
        <v>38024.391949980491</v>
      </c>
      <c r="AT4697" s="101">
        <f t="shared" si="661"/>
        <v>0</v>
      </c>
      <c r="AU4697" s="42">
        <f t="shared" si="662"/>
        <v>38024.391949980491</v>
      </c>
      <c r="AV4697" s="42">
        <f t="shared" si="663"/>
        <v>2709.246810122836</v>
      </c>
      <c r="AW4697" s="102">
        <f t="shared" si="664"/>
        <v>5118</v>
      </c>
      <c r="AX4697" s="43">
        <f t="shared" si="657"/>
        <v>2</v>
      </c>
      <c r="AY4697" s="43" t="str">
        <f t="shared" si="665"/>
        <v>UTTSS</v>
      </c>
    </row>
    <row r="4698" spans="1:51" hidden="1" x14ac:dyDescent="0.2">
      <c r="A4698" s="38">
        <v>4691</v>
      </c>
      <c r="B4698" t="s">
        <v>5806</v>
      </c>
      <c r="C4698" t="s">
        <v>5746</v>
      </c>
      <c r="D4698">
        <v>6600</v>
      </c>
      <c r="E4698" t="s">
        <v>198</v>
      </c>
      <c r="F4698">
        <v>5</v>
      </c>
      <c r="G4698" t="str">
        <f>LOOKUP(F4698,{0,6,45},{"F","L","H"})</f>
        <v>F</v>
      </c>
      <c r="H4698" t="s">
        <v>1539</v>
      </c>
      <c r="I4698" s="43" t="str">
        <f>IFERROR(VLOOKUP(#REF!,#REF!,2,FALSE),"No")</f>
        <v>No</v>
      </c>
      <c r="J4698" s="139">
        <v>1.25</v>
      </c>
      <c r="K4698" s="148">
        <v>297</v>
      </c>
      <c r="L4698" s="148"/>
      <c r="M4698" s="148"/>
      <c r="N4698" s="148"/>
      <c r="O4698" s="148"/>
      <c r="P4698" s="148"/>
      <c r="Q4698" s="148"/>
      <c r="R4698" s="148"/>
      <c r="S4698" s="148"/>
      <c r="T4698" s="148"/>
      <c r="U4698" s="148"/>
      <c r="V4698" s="148"/>
      <c r="W4698" s="148"/>
      <c r="X4698" s="139">
        <v>2</v>
      </c>
      <c r="Y4698" s="148">
        <v>924</v>
      </c>
      <c r="Z4698" s="148"/>
      <c r="AA4698" s="148"/>
      <c r="AB4698" s="148"/>
      <c r="AC4698" s="148"/>
      <c r="AD4698" s="148"/>
      <c r="AE4698" s="148"/>
      <c r="AF4698" s="148"/>
      <c r="AG4698" s="148"/>
      <c r="AH4698" s="148"/>
      <c r="AI4698" s="148"/>
      <c r="AJ4698" s="148"/>
      <c r="AK4698" s="148"/>
      <c r="AL4698" s="139">
        <v>0</v>
      </c>
      <c r="AM4698" s="139">
        <v>0</v>
      </c>
      <c r="AN4698" s="148">
        <f t="shared" si="658"/>
        <v>924</v>
      </c>
      <c r="AO4698" s="148">
        <f t="shared" si="659"/>
        <v>297</v>
      </c>
      <c r="AP4698" s="148">
        <v>3</v>
      </c>
      <c r="AQ4698" s="140">
        <v>5</v>
      </c>
      <c r="AS4698" s="42">
        <f t="shared" si="660"/>
        <v>22130.50291582381</v>
      </c>
      <c r="AT4698" s="101">
        <f t="shared" si="661"/>
        <v>0</v>
      </c>
      <c r="AU4698" s="42">
        <f t="shared" si="662"/>
        <v>22130.50291582381</v>
      </c>
      <c r="AV4698" s="42">
        <f t="shared" si="663"/>
        <v>6008.0257261284005</v>
      </c>
      <c r="AW4698" s="102">
        <f t="shared" si="664"/>
        <v>3698.6666666666665</v>
      </c>
      <c r="AX4698" s="43">
        <f t="shared" si="657"/>
        <v>1.25</v>
      </c>
      <c r="AY4698" s="43" t="str">
        <f t="shared" si="665"/>
        <v>UTTSS</v>
      </c>
    </row>
    <row r="4699" spans="1:51" hidden="1" x14ac:dyDescent="0.2">
      <c r="A4699" s="38">
        <v>4692</v>
      </c>
      <c r="B4699" t="s">
        <v>5806</v>
      </c>
      <c r="C4699" t="s">
        <v>289</v>
      </c>
      <c r="D4699">
        <v>20200</v>
      </c>
      <c r="E4699" t="s">
        <v>198</v>
      </c>
      <c r="F4699">
        <v>45</v>
      </c>
      <c r="G4699" t="str">
        <f>LOOKUP(F4699,{0,6,45},{"F","L","H"})</f>
        <v>H</v>
      </c>
      <c r="H4699" t="s">
        <v>4302</v>
      </c>
      <c r="I4699" s="43" t="str">
        <f>IFERROR(VLOOKUP(#REF!,#REF!,2,FALSE),"No")</f>
        <v>No</v>
      </c>
      <c r="J4699" s="139">
        <v>3</v>
      </c>
      <c r="K4699" s="148">
        <v>6</v>
      </c>
      <c r="L4699" s="148"/>
      <c r="M4699" s="148"/>
      <c r="N4699" s="148"/>
      <c r="O4699" s="148"/>
      <c r="P4699" s="148"/>
      <c r="Q4699" s="148"/>
      <c r="R4699" s="148"/>
      <c r="S4699" s="148"/>
      <c r="T4699" s="148"/>
      <c r="U4699" s="148"/>
      <c r="V4699" s="148"/>
      <c r="W4699" s="148"/>
      <c r="X4699" s="139">
        <v>2</v>
      </c>
      <c r="Y4699" s="148">
        <v>252</v>
      </c>
      <c r="Z4699" s="148">
        <v>3</v>
      </c>
      <c r="AA4699" s="148">
        <v>359</v>
      </c>
      <c r="AB4699" s="148">
        <v>4</v>
      </c>
      <c r="AC4699" s="148">
        <v>389</v>
      </c>
      <c r="AD4699" s="148"/>
      <c r="AE4699" s="148"/>
      <c r="AF4699" s="148"/>
      <c r="AG4699" s="148"/>
      <c r="AH4699" s="148"/>
      <c r="AI4699" s="148"/>
      <c r="AJ4699" s="148"/>
      <c r="AK4699" s="148"/>
      <c r="AL4699" s="139">
        <v>0</v>
      </c>
      <c r="AM4699" s="139">
        <v>0</v>
      </c>
      <c r="AN4699" s="148">
        <f t="shared" si="658"/>
        <v>1000</v>
      </c>
      <c r="AO4699" s="148">
        <f t="shared" si="659"/>
        <v>6</v>
      </c>
      <c r="AP4699" s="148">
        <v>7</v>
      </c>
      <c r="AQ4699" s="140">
        <v>12</v>
      </c>
      <c r="AS4699" s="42">
        <f t="shared" si="660"/>
        <v>437.90086698633962</v>
      </c>
      <c r="AT4699" s="101">
        <f t="shared" si="661"/>
        <v>0</v>
      </c>
      <c r="AU4699" s="42">
        <f t="shared" si="662"/>
        <v>437.90086698633962</v>
      </c>
      <c r="AV4699" s="42">
        <f t="shared" si="663"/>
        <v>2562.330976789503</v>
      </c>
      <c r="AW4699" s="102">
        <f t="shared" si="664"/>
        <v>52825.283763759828</v>
      </c>
      <c r="AX4699" s="43">
        <f t="shared" si="657"/>
        <v>3</v>
      </c>
      <c r="AY4699" s="43" t="str">
        <f t="shared" si="665"/>
        <v>UTGS</v>
      </c>
    </row>
    <row r="4700" spans="1:51" hidden="1" x14ac:dyDescent="0.2">
      <c r="A4700" s="38">
        <v>4693</v>
      </c>
      <c r="B4700" t="s">
        <v>362</v>
      </c>
      <c r="C4700" t="s">
        <v>289</v>
      </c>
      <c r="D4700">
        <v>955</v>
      </c>
      <c r="E4700" t="s">
        <v>195</v>
      </c>
      <c r="F4700">
        <v>2</v>
      </c>
      <c r="G4700" t="str">
        <f>LOOKUP(F4700,{0,6,45},{"F","L","H"})</f>
        <v>F</v>
      </c>
      <c r="H4700" t="s">
        <v>4310</v>
      </c>
      <c r="I4700" s="43" t="str">
        <f>IFERROR(VLOOKUP(#REF!,#REF!,2,FALSE),"No")</f>
        <v>No</v>
      </c>
      <c r="J4700" s="139">
        <v>0.75</v>
      </c>
      <c r="K4700" s="148">
        <v>235</v>
      </c>
      <c r="L4700" s="148"/>
      <c r="M4700" s="148"/>
      <c r="N4700" s="148"/>
      <c r="O4700" s="148"/>
      <c r="P4700" s="148"/>
      <c r="Q4700" s="148"/>
      <c r="R4700" s="148"/>
      <c r="S4700" s="148"/>
      <c r="T4700" s="148"/>
      <c r="U4700" s="148"/>
      <c r="V4700" s="148"/>
      <c r="W4700" s="148"/>
      <c r="X4700" s="139">
        <v>2</v>
      </c>
      <c r="Y4700" s="148">
        <v>878</v>
      </c>
      <c r="Z4700" s="149"/>
      <c r="AA4700" s="148"/>
      <c r="AB4700" s="149"/>
      <c r="AC4700" s="148"/>
      <c r="AD4700" s="148"/>
      <c r="AE4700" s="148"/>
      <c r="AF4700" s="148"/>
      <c r="AG4700" s="148"/>
      <c r="AH4700" s="148"/>
      <c r="AI4700" s="148"/>
      <c r="AJ4700" s="148"/>
      <c r="AK4700" s="148"/>
      <c r="AL4700" s="139">
        <v>0</v>
      </c>
      <c r="AM4700" s="139">
        <v>0</v>
      </c>
      <c r="AN4700" s="148">
        <f t="shared" si="658"/>
        <v>878</v>
      </c>
      <c r="AO4700" s="148">
        <f t="shared" si="659"/>
        <v>235</v>
      </c>
      <c r="AP4700" s="148">
        <v>5</v>
      </c>
      <c r="AQ4700" s="140">
        <v>8</v>
      </c>
      <c r="AS4700" s="42">
        <f t="shared" si="660"/>
        <v>15130.117290298303</v>
      </c>
      <c r="AT4700" s="101">
        <f t="shared" si="661"/>
        <v>0</v>
      </c>
      <c r="AU4700" s="42">
        <f t="shared" si="662"/>
        <v>15130.117290298303</v>
      </c>
      <c r="AV4700" s="42">
        <f t="shared" si="663"/>
        <v>3568.0780489317749</v>
      </c>
      <c r="AW4700" s="102">
        <f t="shared" si="664"/>
        <v>1475.8772811117678</v>
      </c>
      <c r="AX4700" s="43">
        <f t="shared" si="657"/>
        <v>0.75</v>
      </c>
      <c r="AY4700" s="43" t="str">
        <f t="shared" si="665"/>
        <v>UTGS</v>
      </c>
    </row>
    <row r="4701" spans="1:51" hidden="1" x14ac:dyDescent="0.2">
      <c r="A4701" s="38">
        <v>4694</v>
      </c>
      <c r="B4701" t="s">
        <v>5806</v>
      </c>
      <c r="C4701" t="s">
        <v>292</v>
      </c>
      <c r="D4701">
        <v>2400</v>
      </c>
      <c r="E4701" t="s">
        <v>193</v>
      </c>
      <c r="F4701">
        <v>2</v>
      </c>
      <c r="G4701" t="str">
        <f>LOOKUP(F4701,{0,6,45},{"F","L","H"})</f>
        <v>F</v>
      </c>
      <c r="H4701" t="s">
        <v>2006</v>
      </c>
      <c r="I4701" s="43" t="str">
        <f>IFERROR(VLOOKUP(#REF!,#REF!,2,FALSE),"No")</f>
        <v>No</v>
      </c>
      <c r="J4701" s="139">
        <v>1.25</v>
      </c>
      <c r="K4701" s="148">
        <v>371</v>
      </c>
      <c r="L4701" s="148"/>
      <c r="M4701" s="148"/>
      <c r="N4701" s="148"/>
      <c r="O4701" s="148"/>
      <c r="P4701" s="148"/>
      <c r="Q4701" s="148"/>
      <c r="R4701" s="148"/>
      <c r="S4701" s="148"/>
      <c r="T4701" s="148"/>
      <c r="U4701" s="148"/>
      <c r="V4701" s="148"/>
      <c r="W4701" s="148"/>
      <c r="X4701" s="139">
        <v>2</v>
      </c>
      <c r="Y4701" s="148">
        <v>91</v>
      </c>
      <c r="Z4701" s="148">
        <v>4</v>
      </c>
      <c r="AA4701" s="148">
        <v>909</v>
      </c>
      <c r="AB4701" s="148"/>
      <c r="AC4701" s="148"/>
      <c r="AD4701" s="148"/>
      <c r="AE4701" s="148"/>
      <c r="AF4701" s="148"/>
      <c r="AG4701" s="148"/>
      <c r="AH4701" s="148"/>
      <c r="AI4701" s="148"/>
      <c r="AJ4701" s="148"/>
      <c r="AK4701" s="148"/>
      <c r="AL4701" s="139">
        <v>0</v>
      </c>
      <c r="AM4701" s="139">
        <v>0</v>
      </c>
      <c r="AN4701" s="148">
        <f t="shared" si="658"/>
        <v>1000</v>
      </c>
      <c r="AO4701" s="148">
        <f t="shared" si="659"/>
        <v>371</v>
      </c>
      <c r="AP4701" s="148">
        <v>2</v>
      </c>
      <c r="AQ4701" s="140">
        <v>3</v>
      </c>
      <c r="AS4701" s="42">
        <f t="shared" si="660"/>
        <v>27644.500275322</v>
      </c>
      <c r="AT4701" s="101">
        <f t="shared" si="661"/>
        <v>0</v>
      </c>
      <c r="AU4701" s="42">
        <f t="shared" si="662"/>
        <v>27644.500275322</v>
      </c>
      <c r="AV4701" s="42">
        <f t="shared" si="663"/>
        <v>13009.497240491342</v>
      </c>
      <c r="AW4701" s="102">
        <f t="shared" si="664"/>
        <v>2428.75</v>
      </c>
      <c r="AX4701" s="43">
        <f t="shared" si="657"/>
        <v>1.25</v>
      </c>
      <c r="AY4701" s="43" t="str">
        <f t="shared" si="665"/>
        <v>UTFS</v>
      </c>
    </row>
    <row r="4702" spans="1:51" hidden="1" x14ac:dyDescent="0.2">
      <c r="A4702" s="38">
        <v>4695</v>
      </c>
      <c r="B4702" t="s">
        <v>362</v>
      </c>
      <c r="C4702" t="s">
        <v>289</v>
      </c>
      <c r="D4702">
        <v>320</v>
      </c>
      <c r="E4702" t="s">
        <v>1232</v>
      </c>
      <c r="F4702">
        <v>0.25</v>
      </c>
      <c r="G4702" t="str">
        <f>LOOKUP(F4702,{0,6,45},{"F","L","H"})</f>
        <v>F</v>
      </c>
      <c r="H4702" t="s">
        <v>4324</v>
      </c>
      <c r="I4702" s="43" t="str">
        <f>IFERROR(VLOOKUP(#REF!,#REF!,2,FALSE),"No")</f>
        <v>No</v>
      </c>
      <c r="J4702" s="139">
        <v>0.5</v>
      </c>
      <c r="K4702" s="148">
        <v>33</v>
      </c>
      <c r="L4702" s="148"/>
      <c r="M4702" s="148"/>
      <c r="N4702" s="148"/>
      <c r="O4702" s="148"/>
      <c r="P4702" s="148"/>
      <c r="Q4702" s="148"/>
      <c r="R4702" s="148"/>
      <c r="S4702" s="148"/>
      <c r="T4702" s="148"/>
      <c r="U4702" s="148"/>
      <c r="V4702" s="148"/>
      <c r="W4702" s="148"/>
      <c r="X4702" s="139">
        <v>2</v>
      </c>
      <c r="Y4702" s="148">
        <v>1000</v>
      </c>
      <c r="Z4702" s="148"/>
      <c r="AA4702" s="148"/>
      <c r="AB4702" s="148"/>
      <c r="AC4702" s="148"/>
      <c r="AD4702" s="148"/>
      <c r="AE4702" s="148"/>
      <c r="AF4702" s="148"/>
      <c r="AG4702" s="148"/>
      <c r="AH4702" s="148"/>
      <c r="AI4702" s="148"/>
      <c r="AJ4702" s="148"/>
      <c r="AK4702" s="148"/>
      <c r="AL4702" s="139">
        <v>0</v>
      </c>
      <c r="AM4702" s="139">
        <v>0</v>
      </c>
      <c r="AN4702" s="148">
        <f t="shared" si="658"/>
        <v>1000</v>
      </c>
      <c r="AO4702" s="148">
        <f t="shared" si="659"/>
        <v>33</v>
      </c>
      <c r="AP4702" s="148">
        <v>14</v>
      </c>
      <c r="AQ4702" s="140">
        <v>24</v>
      </c>
      <c r="AS4702" s="42">
        <f t="shared" si="660"/>
        <v>2257.3147684248684</v>
      </c>
      <c r="AT4702" s="101">
        <f t="shared" si="661"/>
        <v>0</v>
      </c>
      <c r="AU4702" s="42">
        <f t="shared" si="662"/>
        <v>2257.3147684248684</v>
      </c>
      <c r="AV4702" s="42">
        <f t="shared" si="663"/>
        <v>1354.623405061418</v>
      </c>
      <c r="AW4702" s="102">
        <f t="shared" si="664"/>
        <v>431</v>
      </c>
      <c r="AX4702" s="43">
        <f t="shared" si="657"/>
        <v>0.5</v>
      </c>
      <c r="AY4702" s="43" t="str">
        <f t="shared" si="665"/>
        <v>UTGS</v>
      </c>
    </row>
    <row r="4703" spans="1:51" hidden="1" x14ac:dyDescent="0.2">
      <c r="A4703" s="38">
        <v>4696</v>
      </c>
      <c r="B4703" t="s">
        <v>5806</v>
      </c>
      <c r="C4703" t="s">
        <v>5746</v>
      </c>
      <c r="D4703">
        <v>30300</v>
      </c>
      <c r="E4703" t="s">
        <v>219</v>
      </c>
      <c r="F4703">
        <v>5</v>
      </c>
      <c r="G4703" t="str">
        <f>LOOKUP(F4703,{0,6,45},{"F","L","H"})</f>
        <v>F</v>
      </c>
      <c r="H4703" t="s">
        <v>0</v>
      </c>
      <c r="I4703" s="43" t="str">
        <f>IFERROR(VLOOKUP(#REF!,#REF!,2,FALSE),"No")</f>
        <v>No</v>
      </c>
      <c r="J4703" s="139">
        <v>3</v>
      </c>
      <c r="K4703" s="148">
        <v>446</v>
      </c>
      <c r="L4703" s="148"/>
      <c r="M4703" s="148"/>
      <c r="N4703" s="148"/>
      <c r="O4703" s="148"/>
      <c r="P4703" s="148"/>
      <c r="Q4703" s="148"/>
      <c r="R4703" s="148"/>
      <c r="S4703" s="148"/>
      <c r="T4703" s="148"/>
      <c r="U4703" s="148"/>
      <c r="V4703" s="148"/>
      <c r="W4703" s="148"/>
      <c r="X4703" s="139">
        <v>4</v>
      </c>
      <c r="Y4703" s="148">
        <v>1000</v>
      </c>
      <c r="Z4703" s="149"/>
      <c r="AA4703" s="148"/>
      <c r="AB4703" s="148"/>
      <c r="AC4703" s="148"/>
      <c r="AD4703" s="148"/>
      <c r="AE4703" s="148"/>
      <c r="AF4703" s="148"/>
      <c r="AG4703" s="148"/>
      <c r="AH4703" s="148"/>
      <c r="AI4703" s="148"/>
      <c r="AJ4703" s="148"/>
      <c r="AK4703" s="148"/>
      <c r="AL4703" s="139">
        <v>0</v>
      </c>
      <c r="AM4703" s="139">
        <v>0</v>
      </c>
      <c r="AN4703" s="148">
        <f t="shared" si="658"/>
        <v>1000</v>
      </c>
      <c r="AO4703" s="148">
        <f t="shared" si="659"/>
        <v>446</v>
      </c>
      <c r="AP4703" s="148">
        <v>3</v>
      </c>
      <c r="AQ4703" s="140">
        <v>4</v>
      </c>
      <c r="AS4703" s="42">
        <f t="shared" si="660"/>
        <v>32550.631112651245</v>
      </c>
      <c r="AT4703" s="101">
        <f t="shared" si="661"/>
        <v>0</v>
      </c>
      <c r="AU4703" s="42">
        <f t="shared" si="662"/>
        <v>32550.631112651245</v>
      </c>
      <c r="AV4703" s="42">
        <f t="shared" si="663"/>
        <v>9920.2404303685089</v>
      </c>
      <c r="AW4703" s="102">
        <f t="shared" si="664"/>
        <v>27686.400000000001</v>
      </c>
      <c r="AX4703" s="43">
        <f t="shared" si="657"/>
        <v>3</v>
      </c>
      <c r="AY4703" s="43" t="str">
        <f t="shared" si="665"/>
        <v>UTTSS</v>
      </c>
    </row>
    <row r="4704" spans="1:51" hidden="1" x14ac:dyDescent="0.2">
      <c r="A4704" s="38">
        <v>4697</v>
      </c>
      <c r="B4704" t="s">
        <v>362</v>
      </c>
      <c r="C4704" t="s">
        <v>289</v>
      </c>
      <c r="D4704">
        <v>320</v>
      </c>
      <c r="E4704" t="s">
        <v>1232</v>
      </c>
      <c r="F4704">
        <v>0.25</v>
      </c>
      <c r="G4704" t="str">
        <f>LOOKUP(F4704,{0,6,45},{"F","L","H"})</f>
        <v>F</v>
      </c>
      <c r="H4704" t="s">
        <v>4331</v>
      </c>
      <c r="I4704" s="43" t="str">
        <f>IFERROR(VLOOKUP(#REF!,#REF!,2,FALSE),"No")</f>
        <v>No</v>
      </c>
      <c r="J4704" s="139">
        <v>0.5</v>
      </c>
      <c r="K4704" s="148">
        <v>60</v>
      </c>
      <c r="L4704" s="148"/>
      <c r="M4704" s="148"/>
      <c r="N4704" s="148"/>
      <c r="O4704" s="148"/>
      <c r="P4704" s="148"/>
      <c r="Q4704" s="148"/>
      <c r="R4704" s="148"/>
      <c r="S4704" s="148"/>
      <c r="T4704" s="148"/>
      <c r="U4704" s="148"/>
      <c r="V4704" s="148"/>
      <c r="W4704" s="148"/>
      <c r="X4704" s="139">
        <v>1.25</v>
      </c>
      <c r="Y4704" s="148">
        <v>664</v>
      </c>
      <c r="Z4704" s="148">
        <v>2</v>
      </c>
      <c r="AA4704" s="148">
        <v>336</v>
      </c>
      <c r="AB4704" s="148"/>
      <c r="AC4704" s="148"/>
      <c r="AD4704" s="148"/>
      <c r="AE4704" s="148"/>
      <c r="AF4704" s="148"/>
      <c r="AG4704" s="148"/>
      <c r="AH4704" s="148"/>
      <c r="AI4704" s="148"/>
      <c r="AJ4704" s="148"/>
      <c r="AK4704" s="148"/>
      <c r="AL4704" s="139">
        <v>0</v>
      </c>
      <c r="AM4704" s="139">
        <v>0</v>
      </c>
      <c r="AN4704" s="148">
        <f t="shared" si="658"/>
        <v>1000</v>
      </c>
      <c r="AO4704" s="148">
        <f t="shared" si="659"/>
        <v>60</v>
      </c>
      <c r="AP4704" s="148">
        <v>19</v>
      </c>
      <c r="AQ4704" s="140">
        <v>49</v>
      </c>
      <c r="AS4704" s="42">
        <f t="shared" si="660"/>
        <v>4104.2086698633975</v>
      </c>
      <c r="AT4704" s="101">
        <f t="shared" si="661"/>
        <v>0</v>
      </c>
      <c r="AU4704" s="42">
        <f t="shared" si="662"/>
        <v>4104.2086698633975</v>
      </c>
      <c r="AV4704" s="42">
        <f t="shared" si="663"/>
        <v>672.97472900967409</v>
      </c>
      <c r="AW4704" s="102">
        <f t="shared" si="664"/>
        <v>431</v>
      </c>
      <c r="AX4704" s="43">
        <f t="shared" si="657"/>
        <v>0.5</v>
      </c>
      <c r="AY4704" s="43" t="str">
        <f t="shared" si="665"/>
        <v>UTGS</v>
      </c>
    </row>
    <row r="4705" spans="1:51" hidden="1" x14ac:dyDescent="0.2">
      <c r="A4705" s="38">
        <v>4698</v>
      </c>
      <c r="B4705" t="s">
        <v>362</v>
      </c>
      <c r="C4705" t="s">
        <v>289</v>
      </c>
      <c r="D4705">
        <v>320</v>
      </c>
      <c r="E4705" t="s">
        <v>1245</v>
      </c>
      <c r="F4705">
        <v>0.25</v>
      </c>
      <c r="G4705" t="str">
        <f>LOOKUP(F4705,{0,6,45},{"F","L","H"})</f>
        <v>F</v>
      </c>
      <c r="H4705" t="s">
        <v>4332</v>
      </c>
      <c r="I4705" s="43" t="str">
        <f>IFERROR(VLOOKUP(#REF!,#REF!,2,FALSE),"No")</f>
        <v>No</v>
      </c>
      <c r="J4705" s="139">
        <v>0.75</v>
      </c>
      <c r="K4705" s="148">
        <v>38</v>
      </c>
      <c r="L4705" s="148"/>
      <c r="M4705" s="148"/>
      <c r="N4705" s="148"/>
      <c r="O4705" s="148"/>
      <c r="P4705" s="148"/>
      <c r="Q4705" s="148"/>
      <c r="R4705" s="148"/>
      <c r="S4705" s="148"/>
      <c r="T4705" s="148"/>
      <c r="U4705" s="148"/>
      <c r="V4705" s="148"/>
      <c r="W4705" s="148"/>
      <c r="X4705" s="139">
        <v>0.75</v>
      </c>
      <c r="Y4705" s="148">
        <v>82</v>
      </c>
      <c r="Z4705" s="148">
        <v>1.25</v>
      </c>
      <c r="AA4705" s="148">
        <v>918</v>
      </c>
      <c r="AB4705" s="148"/>
      <c r="AC4705" s="148"/>
      <c r="AD4705" s="148"/>
      <c r="AE4705" s="148"/>
      <c r="AF4705" s="148"/>
      <c r="AG4705" s="148"/>
      <c r="AH4705" s="148"/>
      <c r="AI4705" s="148"/>
      <c r="AJ4705" s="148"/>
      <c r="AK4705" s="148"/>
      <c r="AL4705" s="139">
        <v>0</v>
      </c>
      <c r="AM4705" s="139">
        <v>0</v>
      </c>
      <c r="AN4705" s="148">
        <f t="shared" si="658"/>
        <v>1000</v>
      </c>
      <c r="AO4705" s="148">
        <f t="shared" si="659"/>
        <v>38</v>
      </c>
      <c r="AP4705" s="148">
        <v>17</v>
      </c>
      <c r="AQ4705" s="140">
        <v>28</v>
      </c>
      <c r="AS4705" s="42">
        <f t="shared" si="660"/>
        <v>2446.5721575801513</v>
      </c>
      <c r="AT4705" s="101">
        <f t="shared" si="661"/>
        <v>0</v>
      </c>
      <c r="AU4705" s="42">
        <f t="shared" si="662"/>
        <v>2446.5721575801513</v>
      </c>
      <c r="AV4705" s="42">
        <f t="shared" si="663"/>
        <v>1206.2543471955014</v>
      </c>
      <c r="AW4705" s="102">
        <f t="shared" si="664"/>
        <v>431</v>
      </c>
      <c r="AX4705" s="43">
        <f t="shared" si="657"/>
        <v>0.75</v>
      </c>
      <c r="AY4705" s="43" t="str">
        <f t="shared" si="665"/>
        <v>UTGS</v>
      </c>
    </row>
    <row r="4706" spans="1:51" hidden="1" x14ac:dyDescent="0.2">
      <c r="A4706" s="38">
        <v>4699</v>
      </c>
      <c r="B4706" t="s">
        <v>5807</v>
      </c>
      <c r="C4706" t="s">
        <v>5746</v>
      </c>
      <c r="D4706">
        <v>9200</v>
      </c>
      <c r="E4706" t="s">
        <v>212</v>
      </c>
      <c r="F4706">
        <v>5</v>
      </c>
      <c r="G4706" t="str">
        <f>LOOKUP(F4706,{0,6,45},{"F","L","H"})</f>
        <v>F</v>
      </c>
      <c r="H4706" t="s">
        <v>695</v>
      </c>
      <c r="I4706" s="43" t="str">
        <f>IFERROR(VLOOKUP(#REF!,#REF!,2,FALSE),"No")</f>
        <v>No</v>
      </c>
      <c r="J4706" s="139">
        <v>2</v>
      </c>
      <c r="K4706" s="148">
        <v>53</v>
      </c>
      <c r="L4706" s="148"/>
      <c r="M4706" s="148"/>
      <c r="N4706" s="148"/>
      <c r="O4706" s="148"/>
      <c r="P4706" s="148"/>
      <c r="Q4706" s="148"/>
      <c r="R4706" s="148"/>
      <c r="S4706" s="148"/>
      <c r="T4706" s="148"/>
      <c r="U4706" s="148"/>
      <c r="V4706" s="148"/>
      <c r="W4706" s="148"/>
      <c r="X4706" s="139">
        <v>2</v>
      </c>
      <c r="Y4706" s="148">
        <v>653</v>
      </c>
      <c r="Z4706" s="148">
        <v>4</v>
      </c>
      <c r="AA4706" s="148">
        <v>347</v>
      </c>
      <c r="AB4706" s="148"/>
      <c r="AC4706" s="148"/>
      <c r="AD4706" s="148"/>
      <c r="AE4706" s="148"/>
      <c r="AF4706" s="148"/>
      <c r="AG4706" s="148"/>
      <c r="AH4706" s="148"/>
      <c r="AI4706" s="148"/>
      <c r="AJ4706" s="148"/>
      <c r="AK4706" s="148"/>
      <c r="AL4706" s="139">
        <v>0</v>
      </c>
      <c r="AM4706" s="139">
        <v>0</v>
      </c>
      <c r="AN4706" s="148">
        <f t="shared" si="658"/>
        <v>1000</v>
      </c>
      <c r="AO4706" s="148">
        <f t="shared" si="659"/>
        <v>53</v>
      </c>
      <c r="AP4706" s="148">
        <v>6</v>
      </c>
      <c r="AQ4706" s="140">
        <v>9</v>
      </c>
      <c r="AS4706" s="42">
        <f t="shared" si="660"/>
        <v>3868.1243250460002</v>
      </c>
      <c r="AT4706" s="101">
        <f t="shared" si="661"/>
        <v>0</v>
      </c>
      <c r="AU4706" s="42">
        <f t="shared" si="662"/>
        <v>3868.1243250460002</v>
      </c>
      <c r="AV4706" s="42">
        <f t="shared" si="663"/>
        <v>3888.7724134971149</v>
      </c>
      <c r="AW4706" s="102">
        <f t="shared" si="664"/>
        <v>5118</v>
      </c>
      <c r="AX4706" s="43">
        <f t="shared" si="657"/>
        <v>2</v>
      </c>
      <c r="AY4706" s="43" t="str">
        <f t="shared" si="665"/>
        <v>UTTSS</v>
      </c>
    </row>
    <row r="4707" spans="1:51" hidden="1" x14ac:dyDescent="0.2">
      <c r="A4707" s="38">
        <v>4700</v>
      </c>
      <c r="B4707" t="s">
        <v>362</v>
      </c>
      <c r="C4707" t="s">
        <v>289</v>
      </c>
      <c r="D4707">
        <v>320</v>
      </c>
      <c r="E4707" t="s">
        <v>1232</v>
      </c>
      <c r="F4707">
        <v>0.25</v>
      </c>
      <c r="G4707" t="str">
        <f>LOOKUP(F4707,{0,6,45},{"F","L","H"})</f>
        <v>F</v>
      </c>
      <c r="H4707" t="s">
        <v>4335</v>
      </c>
      <c r="I4707" s="43" t="str">
        <f>IFERROR(VLOOKUP(#REF!,#REF!,2,FALSE),"No")</f>
        <v>No</v>
      </c>
      <c r="J4707" s="139">
        <v>0.75</v>
      </c>
      <c r="K4707" s="148">
        <v>15</v>
      </c>
      <c r="L4707" s="148"/>
      <c r="M4707" s="148"/>
      <c r="N4707" s="148"/>
      <c r="O4707" s="148"/>
      <c r="P4707" s="148"/>
      <c r="Q4707" s="148"/>
      <c r="R4707" s="148"/>
      <c r="S4707" s="148"/>
      <c r="T4707" s="148"/>
      <c r="U4707" s="148"/>
      <c r="V4707" s="148"/>
      <c r="W4707" s="148"/>
      <c r="X4707" s="139">
        <v>0.75</v>
      </c>
      <c r="Y4707" s="148">
        <v>102</v>
      </c>
      <c r="Z4707" s="148">
        <v>2</v>
      </c>
      <c r="AA4707" s="148">
        <v>898</v>
      </c>
      <c r="AB4707" s="148"/>
      <c r="AC4707" s="148"/>
      <c r="AD4707" s="148"/>
      <c r="AE4707" s="148"/>
      <c r="AF4707" s="148"/>
      <c r="AG4707" s="148"/>
      <c r="AH4707" s="148"/>
      <c r="AI4707" s="148"/>
      <c r="AJ4707" s="148"/>
      <c r="AK4707" s="148"/>
      <c r="AL4707" s="139">
        <v>0</v>
      </c>
      <c r="AM4707" s="139">
        <v>0</v>
      </c>
      <c r="AN4707" s="148">
        <f t="shared" si="658"/>
        <v>1000</v>
      </c>
      <c r="AO4707" s="148">
        <f t="shared" si="659"/>
        <v>15</v>
      </c>
      <c r="AP4707" s="148">
        <v>9</v>
      </c>
      <c r="AQ4707" s="140">
        <v>128</v>
      </c>
      <c r="AS4707" s="42">
        <f t="shared" si="660"/>
        <v>965.7521674658492</v>
      </c>
      <c r="AT4707" s="101">
        <f t="shared" si="661"/>
        <v>0</v>
      </c>
      <c r="AU4707" s="42">
        <f t="shared" si="662"/>
        <v>965.7521674658492</v>
      </c>
      <c r="AV4707" s="42">
        <f t="shared" si="663"/>
        <v>260.03220094901587</v>
      </c>
      <c r="AW4707" s="102">
        <f t="shared" si="664"/>
        <v>431</v>
      </c>
      <c r="AX4707" s="43">
        <f t="shared" si="657"/>
        <v>0.75</v>
      </c>
      <c r="AY4707" s="43" t="str">
        <f t="shared" si="665"/>
        <v>UTGS</v>
      </c>
    </row>
    <row r="4708" spans="1:51" hidden="1" x14ac:dyDescent="0.2">
      <c r="A4708" s="38">
        <v>4701</v>
      </c>
      <c r="B4708" t="s">
        <v>5806</v>
      </c>
      <c r="C4708" t="s">
        <v>289</v>
      </c>
      <c r="D4708">
        <v>955</v>
      </c>
      <c r="E4708" t="s">
        <v>195</v>
      </c>
      <c r="F4708">
        <v>2</v>
      </c>
      <c r="G4708" t="str">
        <f>LOOKUP(F4708,{0,6,45},{"F","L","H"})</f>
        <v>F</v>
      </c>
      <c r="H4708" t="s">
        <v>4344</v>
      </c>
      <c r="I4708" s="43" t="str">
        <f>IFERROR(VLOOKUP(#REF!,#REF!,2,FALSE),"No")</f>
        <v>No</v>
      </c>
      <c r="J4708" s="139">
        <v>0.75</v>
      </c>
      <c r="K4708" s="148">
        <v>202</v>
      </c>
      <c r="L4708" s="148"/>
      <c r="M4708" s="148"/>
      <c r="N4708" s="148"/>
      <c r="O4708" s="148"/>
      <c r="P4708" s="148"/>
      <c r="Q4708" s="148"/>
      <c r="R4708" s="148"/>
      <c r="S4708" s="148"/>
      <c r="T4708" s="148"/>
      <c r="U4708" s="148"/>
      <c r="V4708" s="148"/>
      <c r="W4708" s="148"/>
      <c r="X4708" s="139">
        <v>2</v>
      </c>
      <c r="Y4708" s="148">
        <v>938.19</v>
      </c>
      <c r="Z4708" s="148">
        <v>4</v>
      </c>
      <c r="AA4708" s="148">
        <v>61.81</v>
      </c>
      <c r="AB4708" s="148"/>
      <c r="AC4708" s="148"/>
      <c r="AD4708" s="148"/>
      <c r="AE4708" s="148"/>
      <c r="AF4708" s="148"/>
      <c r="AG4708" s="148"/>
      <c r="AH4708" s="148"/>
      <c r="AI4708" s="148"/>
      <c r="AJ4708" s="148"/>
      <c r="AK4708" s="148"/>
      <c r="AL4708" s="139">
        <v>0</v>
      </c>
      <c r="AM4708" s="139">
        <v>0</v>
      </c>
      <c r="AN4708" s="148">
        <f t="shared" si="658"/>
        <v>1000</v>
      </c>
      <c r="AO4708" s="148">
        <f t="shared" si="659"/>
        <v>202</v>
      </c>
      <c r="AP4708" s="148">
        <v>9</v>
      </c>
      <c r="AQ4708" s="140">
        <v>17</v>
      </c>
      <c r="AS4708" s="42">
        <f t="shared" si="660"/>
        <v>13005.462521873435</v>
      </c>
      <c r="AT4708" s="101">
        <f t="shared" si="661"/>
        <v>0</v>
      </c>
      <c r="AU4708" s="42">
        <f t="shared" si="662"/>
        <v>13005.462521873435</v>
      </c>
      <c r="AV4708" s="42">
        <f t="shared" si="663"/>
        <v>1938.4787894984727</v>
      </c>
      <c r="AW4708" s="102">
        <f t="shared" si="664"/>
        <v>1475.8772811117678</v>
      </c>
      <c r="AX4708" s="43">
        <f t="shared" si="657"/>
        <v>0.75</v>
      </c>
      <c r="AY4708" s="43" t="str">
        <f t="shared" si="665"/>
        <v>UTGS</v>
      </c>
    </row>
    <row r="4709" spans="1:51" hidden="1" x14ac:dyDescent="0.2">
      <c r="A4709" s="38">
        <v>4702</v>
      </c>
      <c r="B4709" t="s">
        <v>5806</v>
      </c>
      <c r="C4709" t="s">
        <v>289</v>
      </c>
      <c r="D4709">
        <v>550</v>
      </c>
      <c r="E4709" t="s">
        <v>1232</v>
      </c>
      <c r="F4709">
        <v>2</v>
      </c>
      <c r="G4709" t="str">
        <f>LOOKUP(F4709,{0,6,45},{"F","L","H"})</f>
        <v>F</v>
      </c>
      <c r="H4709" t="s">
        <v>4345</v>
      </c>
      <c r="I4709" s="43" t="str">
        <f>IFERROR(VLOOKUP(#REF!,#REF!,2,FALSE),"No")</f>
        <v>No</v>
      </c>
      <c r="J4709" s="139">
        <v>0.75</v>
      </c>
      <c r="K4709" s="148">
        <v>109</v>
      </c>
      <c r="L4709" s="148"/>
      <c r="M4709" s="148"/>
      <c r="N4709" s="148"/>
      <c r="O4709" s="148"/>
      <c r="P4709" s="148"/>
      <c r="Q4709" s="148"/>
      <c r="R4709" s="148"/>
      <c r="S4709" s="148"/>
      <c r="T4709" s="148"/>
      <c r="U4709" s="148"/>
      <c r="V4709" s="148"/>
      <c r="W4709" s="148"/>
      <c r="X4709" s="139">
        <v>3</v>
      </c>
      <c r="Y4709" s="148">
        <v>880</v>
      </c>
      <c r="Z4709" s="149">
        <v>4</v>
      </c>
      <c r="AA4709" s="148">
        <v>120</v>
      </c>
      <c r="AB4709" s="148"/>
      <c r="AC4709" s="148"/>
      <c r="AD4709" s="148"/>
      <c r="AE4709" s="148"/>
      <c r="AF4709" s="148"/>
      <c r="AG4709" s="148"/>
      <c r="AH4709" s="148"/>
      <c r="AI4709" s="148"/>
      <c r="AJ4709" s="148"/>
      <c r="AK4709" s="148"/>
      <c r="AL4709" s="139">
        <v>0</v>
      </c>
      <c r="AM4709" s="139">
        <v>0</v>
      </c>
      <c r="AN4709" s="148">
        <f t="shared" si="658"/>
        <v>1000</v>
      </c>
      <c r="AO4709" s="148">
        <f t="shared" si="659"/>
        <v>109</v>
      </c>
      <c r="AP4709" s="148">
        <v>8</v>
      </c>
      <c r="AQ4709" s="140">
        <v>32</v>
      </c>
      <c r="AS4709" s="42">
        <f t="shared" si="660"/>
        <v>7017.7990835851706</v>
      </c>
      <c r="AT4709" s="101">
        <f t="shared" si="661"/>
        <v>0</v>
      </c>
      <c r="AU4709" s="42">
        <f t="shared" si="662"/>
        <v>7017.7990835851706</v>
      </c>
      <c r="AV4709" s="42">
        <f t="shared" si="663"/>
        <v>694.15505379606361</v>
      </c>
      <c r="AW4709" s="102">
        <f t="shared" si="664"/>
        <v>585.0096169344007</v>
      </c>
      <c r="AX4709" s="43">
        <f t="shared" si="657"/>
        <v>0.75</v>
      </c>
      <c r="AY4709" s="43" t="str">
        <f t="shared" si="665"/>
        <v>UTGS</v>
      </c>
    </row>
    <row r="4710" spans="1:51" hidden="1" x14ac:dyDescent="0.2">
      <c r="A4710" s="38">
        <v>4703</v>
      </c>
      <c r="B4710" t="s">
        <v>362</v>
      </c>
      <c r="C4710" t="s">
        <v>289</v>
      </c>
      <c r="D4710">
        <v>800</v>
      </c>
      <c r="E4710" t="s">
        <v>204</v>
      </c>
      <c r="F4710">
        <v>0.25</v>
      </c>
      <c r="G4710" t="str">
        <f>LOOKUP(F4710,{0,6,45},{"F","L","H"})</f>
        <v>F</v>
      </c>
      <c r="H4710" t="s">
        <v>4347</v>
      </c>
      <c r="I4710" s="43" t="str">
        <f>IFERROR(VLOOKUP(#REF!,#REF!,2,FALSE),"No")</f>
        <v>No</v>
      </c>
      <c r="J4710" s="139">
        <v>0.75</v>
      </c>
      <c r="K4710" s="148">
        <v>137</v>
      </c>
      <c r="L4710" s="148"/>
      <c r="M4710" s="148"/>
      <c r="N4710" s="148"/>
      <c r="O4710" s="148"/>
      <c r="P4710" s="148"/>
      <c r="Q4710" s="148"/>
      <c r="R4710" s="148"/>
      <c r="S4710" s="148"/>
      <c r="T4710" s="148"/>
      <c r="U4710" s="148"/>
      <c r="V4710" s="148"/>
      <c r="W4710" s="148"/>
      <c r="X4710" s="139">
        <v>2</v>
      </c>
      <c r="Y4710" s="148">
        <v>1000</v>
      </c>
      <c r="Z4710" s="148"/>
      <c r="AA4710" s="148"/>
      <c r="AB4710" s="148"/>
      <c r="AC4710" s="148"/>
      <c r="AD4710" s="148"/>
      <c r="AE4710" s="148"/>
      <c r="AF4710" s="148"/>
      <c r="AG4710" s="148"/>
      <c r="AH4710" s="148"/>
      <c r="AI4710" s="148"/>
      <c r="AJ4710" s="148"/>
      <c r="AK4710" s="148"/>
      <c r="AL4710" s="139">
        <v>0</v>
      </c>
      <c r="AM4710" s="139">
        <v>0</v>
      </c>
      <c r="AN4710" s="148">
        <f t="shared" si="658"/>
        <v>1000</v>
      </c>
      <c r="AO4710" s="148">
        <f t="shared" si="659"/>
        <v>137</v>
      </c>
      <c r="AP4710" s="148">
        <v>11</v>
      </c>
      <c r="AQ4710" s="140">
        <v>18</v>
      </c>
      <c r="AS4710" s="42">
        <f t="shared" si="660"/>
        <v>8820.5364628547559</v>
      </c>
      <c r="AT4710" s="101">
        <f t="shared" si="661"/>
        <v>0</v>
      </c>
      <c r="AU4710" s="42">
        <f t="shared" si="662"/>
        <v>8820.5364628547559</v>
      </c>
      <c r="AV4710" s="42">
        <f t="shared" si="663"/>
        <v>1806.1645400818907</v>
      </c>
      <c r="AW4710" s="102">
        <f t="shared" si="664"/>
        <v>1348.3333333333333</v>
      </c>
      <c r="AX4710" s="43">
        <f t="shared" si="657"/>
        <v>0.75</v>
      </c>
      <c r="AY4710" s="43" t="str">
        <f t="shared" si="665"/>
        <v>UTGS</v>
      </c>
    </row>
    <row r="4711" spans="1:51" hidden="1" x14ac:dyDescent="0.2">
      <c r="A4711" s="38">
        <v>4704</v>
      </c>
      <c r="B4711" t="s">
        <v>5806</v>
      </c>
      <c r="C4711" t="s">
        <v>5746</v>
      </c>
      <c r="D4711">
        <v>11750</v>
      </c>
      <c r="E4711" t="s">
        <v>215</v>
      </c>
      <c r="F4711">
        <v>2</v>
      </c>
      <c r="G4711" t="str">
        <f>LOOKUP(F4711,{0,6,45},{"F","L","H"})</f>
        <v>F</v>
      </c>
      <c r="H4711" t="s">
        <v>903</v>
      </c>
      <c r="I4711" s="43" t="str">
        <f>IFERROR(VLOOKUP(#REF!,#REF!,2,FALSE),"No")</f>
        <v>No</v>
      </c>
      <c r="J4711" s="139">
        <v>2</v>
      </c>
      <c r="K4711" s="148">
        <v>390</v>
      </c>
      <c r="L4711" s="148"/>
      <c r="M4711" s="148"/>
      <c r="N4711" s="148"/>
      <c r="O4711" s="148"/>
      <c r="P4711" s="148"/>
      <c r="Q4711" s="148"/>
      <c r="R4711" s="148"/>
      <c r="S4711" s="148"/>
      <c r="T4711" s="148"/>
      <c r="U4711" s="148"/>
      <c r="V4711" s="148"/>
      <c r="W4711" s="148"/>
      <c r="X4711" s="139">
        <v>2</v>
      </c>
      <c r="Y4711" s="148">
        <v>1000</v>
      </c>
      <c r="Z4711" s="148"/>
      <c r="AA4711" s="148"/>
      <c r="AB4711" s="148"/>
      <c r="AC4711" s="148"/>
      <c r="AD4711" s="148"/>
      <c r="AE4711" s="148"/>
      <c r="AF4711" s="148"/>
      <c r="AG4711" s="148"/>
      <c r="AH4711" s="148"/>
      <c r="AI4711" s="148"/>
      <c r="AJ4711" s="148"/>
      <c r="AK4711" s="148"/>
      <c r="AL4711" s="139">
        <v>0</v>
      </c>
      <c r="AM4711" s="139">
        <v>0</v>
      </c>
      <c r="AN4711" s="148">
        <f t="shared" si="658"/>
        <v>1000</v>
      </c>
      <c r="AO4711" s="148">
        <f t="shared" si="659"/>
        <v>390</v>
      </c>
      <c r="AP4711" s="148">
        <v>21</v>
      </c>
      <c r="AQ4711" s="140">
        <v>30</v>
      </c>
      <c r="AS4711" s="42">
        <f t="shared" si="660"/>
        <v>28463.556354112075</v>
      </c>
      <c r="AT4711" s="101">
        <f t="shared" si="661"/>
        <v>0</v>
      </c>
      <c r="AU4711" s="42">
        <f t="shared" si="662"/>
        <v>28463.556354112075</v>
      </c>
      <c r="AV4711" s="42">
        <f t="shared" si="663"/>
        <v>1083.6987240491344</v>
      </c>
      <c r="AW4711" s="102">
        <f t="shared" si="664"/>
        <v>10791.333333333334</v>
      </c>
      <c r="AX4711" s="43">
        <f t="shared" si="657"/>
        <v>2</v>
      </c>
      <c r="AY4711" s="43" t="str">
        <f t="shared" si="665"/>
        <v>UTTSS</v>
      </c>
    </row>
    <row r="4712" spans="1:51" hidden="1" x14ac:dyDescent="0.2">
      <c r="A4712" s="38">
        <v>4705</v>
      </c>
      <c r="B4712" t="s">
        <v>5806</v>
      </c>
      <c r="C4712" t="s">
        <v>289</v>
      </c>
      <c r="D4712">
        <v>320</v>
      </c>
      <c r="E4712" t="s">
        <v>1232</v>
      </c>
      <c r="F4712">
        <v>0.25</v>
      </c>
      <c r="G4712" t="str">
        <f>LOOKUP(F4712,{0,6,45},{"F","L","H"})</f>
        <v>F</v>
      </c>
      <c r="H4712" t="s">
        <v>4354</v>
      </c>
      <c r="I4712" s="43" t="str">
        <f>IFERROR(VLOOKUP(#REF!,#REF!,2,FALSE),"No")</f>
        <v>No</v>
      </c>
      <c r="J4712" s="139">
        <v>1.25</v>
      </c>
      <c r="K4712" s="148">
        <v>245</v>
      </c>
      <c r="L4712" s="148"/>
      <c r="M4712" s="148"/>
      <c r="N4712" s="148"/>
      <c r="O4712" s="148"/>
      <c r="P4712" s="148"/>
      <c r="Q4712" s="148"/>
      <c r="R4712" s="148"/>
      <c r="S4712" s="148"/>
      <c r="T4712" s="148"/>
      <c r="U4712" s="148"/>
      <c r="V4712" s="148"/>
      <c r="W4712" s="148"/>
      <c r="X4712" s="139">
        <v>2</v>
      </c>
      <c r="Y4712" s="148">
        <v>1000</v>
      </c>
      <c r="Z4712" s="148"/>
      <c r="AA4712" s="148"/>
      <c r="AB4712" s="148"/>
      <c r="AC4712" s="148"/>
      <c r="AD4712" s="148"/>
      <c r="AE4712" s="148"/>
      <c r="AF4712" s="148"/>
      <c r="AG4712" s="148"/>
      <c r="AH4712" s="148"/>
      <c r="AI4712" s="148"/>
      <c r="AJ4712" s="148"/>
      <c r="AK4712" s="148"/>
      <c r="AL4712" s="139">
        <v>0</v>
      </c>
      <c r="AM4712" s="139">
        <v>0</v>
      </c>
      <c r="AN4712" s="148">
        <f t="shared" si="658"/>
        <v>1000</v>
      </c>
      <c r="AO4712" s="148">
        <f t="shared" si="659"/>
        <v>245</v>
      </c>
      <c r="AP4712" s="148">
        <v>7</v>
      </c>
      <c r="AQ4712" s="140">
        <v>79</v>
      </c>
      <c r="AS4712" s="42">
        <f t="shared" si="660"/>
        <v>18255.802068608868</v>
      </c>
      <c r="AT4712" s="101">
        <f t="shared" si="661"/>
        <v>0</v>
      </c>
      <c r="AU4712" s="42">
        <f t="shared" si="662"/>
        <v>18255.802068608868</v>
      </c>
      <c r="AV4712" s="42">
        <f t="shared" si="663"/>
        <v>411.53116103131686</v>
      </c>
      <c r="AW4712" s="102">
        <f t="shared" si="664"/>
        <v>431</v>
      </c>
      <c r="AX4712" s="43">
        <f t="shared" si="657"/>
        <v>1.25</v>
      </c>
      <c r="AY4712" s="43" t="str">
        <f t="shared" si="665"/>
        <v>UTGS</v>
      </c>
    </row>
    <row r="4713" spans="1:51" hidden="1" x14ac:dyDescent="0.2">
      <c r="A4713" s="38">
        <v>4706</v>
      </c>
      <c r="B4713" t="s">
        <v>362</v>
      </c>
      <c r="C4713" t="s">
        <v>289</v>
      </c>
      <c r="D4713">
        <v>320</v>
      </c>
      <c r="E4713" t="s">
        <v>1232</v>
      </c>
      <c r="F4713">
        <v>0.25</v>
      </c>
      <c r="G4713" t="str">
        <f>LOOKUP(F4713,{0,6,45},{"F","L","H"})</f>
        <v>F</v>
      </c>
      <c r="H4713" t="s">
        <v>4355</v>
      </c>
      <c r="I4713" s="43" t="str">
        <f>IFERROR(VLOOKUP(#REF!,#REF!,2,FALSE),"No")</f>
        <v>No</v>
      </c>
      <c r="J4713" s="139">
        <v>0.75</v>
      </c>
      <c r="K4713" s="148">
        <v>301</v>
      </c>
      <c r="L4713" s="148"/>
      <c r="M4713" s="148"/>
      <c r="N4713" s="148"/>
      <c r="O4713" s="148"/>
      <c r="P4713" s="148"/>
      <c r="Q4713" s="148"/>
      <c r="R4713" s="148"/>
      <c r="S4713" s="148"/>
      <c r="T4713" s="148"/>
      <c r="U4713" s="148"/>
      <c r="V4713" s="148"/>
      <c r="W4713" s="148"/>
      <c r="X4713" s="139">
        <v>2</v>
      </c>
      <c r="Y4713" s="148">
        <v>761.47</v>
      </c>
      <c r="Z4713" s="148"/>
      <c r="AA4713" s="148"/>
      <c r="AB4713" s="148"/>
      <c r="AC4713" s="148"/>
      <c r="AD4713" s="148"/>
      <c r="AE4713" s="148"/>
      <c r="AF4713" s="148"/>
      <c r="AG4713" s="148"/>
      <c r="AH4713" s="148"/>
      <c r="AI4713" s="148"/>
      <c r="AJ4713" s="148"/>
      <c r="AK4713" s="148"/>
      <c r="AL4713" s="139">
        <v>0</v>
      </c>
      <c r="AM4713" s="139">
        <v>0</v>
      </c>
      <c r="AN4713" s="148">
        <f t="shared" si="658"/>
        <v>761.47</v>
      </c>
      <c r="AO4713" s="148">
        <f t="shared" si="659"/>
        <v>301</v>
      </c>
      <c r="AP4713" s="148">
        <v>2</v>
      </c>
      <c r="AQ4713" s="140">
        <v>2</v>
      </c>
      <c r="AS4713" s="42">
        <f t="shared" si="660"/>
        <v>19379.42682714804</v>
      </c>
      <c r="AT4713" s="101">
        <f t="shared" si="661"/>
        <v>0</v>
      </c>
      <c r="AU4713" s="42">
        <f t="shared" si="662"/>
        <v>19379.42682714804</v>
      </c>
      <c r="AV4713" s="42">
        <f t="shared" si="663"/>
        <v>12378.061011025417</v>
      </c>
      <c r="AW4713" s="102">
        <f t="shared" si="664"/>
        <v>431</v>
      </c>
      <c r="AX4713" s="43">
        <f t="shared" si="657"/>
        <v>0.75</v>
      </c>
      <c r="AY4713" s="43" t="str">
        <f t="shared" si="665"/>
        <v>UTGS</v>
      </c>
    </row>
    <row r="4714" spans="1:51" hidden="1" x14ac:dyDescent="0.2">
      <c r="A4714" s="38">
        <v>4707</v>
      </c>
      <c r="B4714" t="s">
        <v>5806</v>
      </c>
      <c r="C4714" t="s">
        <v>5746</v>
      </c>
      <c r="D4714">
        <v>9200</v>
      </c>
      <c r="E4714" t="s">
        <v>212</v>
      </c>
      <c r="F4714">
        <v>5</v>
      </c>
      <c r="G4714" t="str">
        <f>LOOKUP(F4714,{0,6,45},{"F","L","H"})</f>
        <v>F</v>
      </c>
      <c r="H4714" t="s">
        <v>1554</v>
      </c>
      <c r="I4714" s="43" t="str">
        <f>IFERROR(VLOOKUP(#REF!,#REF!,2,FALSE),"No")</f>
        <v>No</v>
      </c>
      <c r="J4714" s="139">
        <v>2</v>
      </c>
      <c r="K4714" s="148">
        <v>398</v>
      </c>
      <c r="L4714" s="148"/>
      <c r="M4714" s="148"/>
      <c r="N4714" s="148"/>
      <c r="O4714" s="148"/>
      <c r="P4714" s="148"/>
      <c r="Q4714" s="148"/>
      <c r="R4714" s="148"/>
      <c r="S4714" s="148"/>
      <c r="T4714" s="148"/>
      <c r="U4714" s="148"/>
      <c r="V4714" s="148"/>
      <c r="W4714" s="148"/>
      <c r="X4714" s="139">
        <v>2</v>
      </c>
      <c r="Y4714" s="148">
        <v>1000</v>
      </c>
      <c r="Z4714" s="149"/>
      <c r="AA4714" s="148"/>
      <c r="AB4714" s="148"/>
      <c r="AC4714" s="148"/>
      <c r="AD4714" s="148"/>
      <c r="AE4714" s="148"/>
      <c r="AF4714" s="148"/>
      <c r="AG4714" s="148"/>
      <c r="AH4714" s="148"/>
      <c r="AI4714" s="148"/>
      <c r="AJ4714" s="148"/>
      <c r="AK4714" s="148"/>
      <c r="AL4714" s="139">
        <v>0</v>
      </c>
      <c r="AM4714" s="139">
        <v>0</v>
      </c>
      <c r="AN4714" s="148">
        <f t="shared" si="658"/>
        <v>1000</v>
      </c>
      <c r="AO4714" s="148">
        <f t="shared" si="659"/>
        <v>398</v>
      </c>
      <c r="AP4714" s="148">
        <v>4</v>
      </c>
      <c r="AQ4714" s="140">
        <v>10</v>
      </c>
      <c r="AS4714" s="42">
        <f t="shared" si="660"/>
        <v>29047.424176760527</v>
      </c>
      <c r="AT4714" s="101">
        <f t="shared" si="661"/>
        <v>0</v>
      </c>
      <c r="AU4714" s="42">
        <f t="shared" si="662"/>
        <v>29047.424176760527</v>
      </c>
      <c r="AV4714" s="42">
        <f t="shared" si="663"/>
        <v>3251.0961721474032</v>
      </c>
      <c r="AW4714" s="102">
        <f t="shared" si="664"/>
        <v>5118</v>
      </c>
      <c r="AX4714" s="43">
        <f t="shared" si="657"/>
        <v>2</v>
      </c>
      <c r="AY4714" s="43" t="str">
        <f t="shared" si="665"/>
        <v>UTTSS</v>
      </c>
    </row>
    <row r="4715" spans="1:51" hidden="1" x14ac:dyDescent="0.2">
      <c r="A4715" s="38">
        <v>4708</v>
      </c>
      <c r="B4715" t="s">
        <v>5806</v>
      </c>
      <c r="C4715" t="s">
        <v>5746</v>
      </c>
      <c r="D4715">
        <v>9200</v>
      </c>
      <c r="E4715" t="s">
        <v>212</v>
      </c>
      <c r="F4715">
        <v>5</v>
      </c>
      <c r="G4715" t="str">
        <f>LOOKUP(F4715,{0,6,45},{"F","L","H"})</f>
        <v>F</v>
      </c>
      <c r="H4715" t="s">
        <v>1558</v>
      </c>
      <c r="I4715" s="43" t="str">
        <f>IFERROR(VLOOKUP(#REF!,#REF!,2,FALSE),"No")</f>
        <v>No</v>
      </c>
      <c r="J4715" s="139">
        <v>2</v>
      </c>
      <c r="K4715" s="148">
        <v>165</v>
      </c>
      <c r="L4715" s="148"/>
      <c r="M4715" s="148"/>
      <c r="N4715" s="148"/>
      <c r="O4715" s="148"/>
      <c r="P4715" s="148"/>
      <c r="Q4715" s="148"/>
      <c r="R4715" s="148"/>
      <c r="S4715" s="148"/>
      <c r="T4715" s="148"/>
      <c r="U4715" s="148"/>
      <c r="V4715" s="148"/>
      <c r="W4715" s="148"/>
      <c r="X4715" s="139">
        <v>4</v>
      </c>
      <c r="Y4715" s="148">
        <v>1000</v>
      </c>
      <c r="Z4715" s="149"/>
      <c r="AA4715" s="148"/>
      <c r="AB4715" s="148"/>
      <c r="AC4715" s="148"/>
      <c r="AD4715" s="148"/>
      <c r="AE4715" s="148"/>
      <c r="AF4715" s="148"/>
      <c r="AG4715" s="148"/>
      <c r="AH4715" s="148"/>
      <c r="AI4715" s="148"/>
      <c r="AJ4715" s="148"/>
      <c r="AK4715" s="148"/>
      <c r="AL4715" s="139">
        <v>0</v>
      </c>
      <c r="AM4715" s="139">
        <v>0</v>
      </c>
      <c r="AN4715" s="148">
        <f t="shared" si="658"/>
        <v>1000</v>
      </c>
      <c r="AO4715" s="148">
        <f t="shared" si="659"/>
        <v>165</v>
      </c>
      <c r="AP4715" s="148">
        <v>2</v>
      </c>
      <c r="AQ4715" s="140">
        <v>3</v>
      </c>
      <c r="AS4715" s="42">
        <f t="shared" si="660"/>
        <v>12042.273842124339</v>
      </c>
      <c r="AT4715" s="101">
        <f t="shared" si="661"/>
        <v>0</v>
      </c>
      <c r="AU4715" s="42">
        <f t="shared" si="662"/>
        <v>12042.273842124339</v>
      </c>
      <c r="AV4715" s="42">
        <f t="shared" si="663"/>
        <v>13226.987240491346</v>
      </c>
      <c r="AW4715" s="102">
        <f t="shared" si="664"/>
        <v>5118</v>
      </c>
      <c r="AX4715" s="43">
        <f t="shared" si="657"/>
        <v>2</v>
      </c>
      <c r="AY4715" s="43" t="str">
        <f t="shared" si="665"/>
        <v>UTTSS</v>
      </c>
    </row>
    <row r="4716" spans="1:51" hidden="1" x14ac:dyDescent="0.2">
      <c r="A4716" s="38">
        <v>4709</v>
      </c>
      <c r="B4716" t="s">
        <v>5806</v>
      </c>
      <c r="C4716" t="s">
        <v>5746</v>
      </c>
      <c r="D4716">
        <v>14500</v>
      </c>
      <c r="E4716" t="s">
        <v>215</v>
      </c>
      <c r="F4716">
        <v>5</v>
      </c>
      <c r="G4716" t="str">
        <f>LOOKUP(F4716,{0,6,45},{"F","L","H"})</f>
        <v>F</v>
      </c>
      <c r="H4716" t="s">
        <v>1559</v>
      </c>
      <c r="I4716" s="43" t="str">
        <f>IFERROR(VLOOKUP(#REF!,#REF!,2,FALSE),"No")</f>
        <v>No</v>
      </c>
      <c r="J4716" s="139">
        <v>2</v>
      </c>
      <c r="K4716" s="148">
        <v>16</v>
      </c>
      <c r="L4716" s="148">
        <v>4</v>
      </c>
      <c r="M4716" s="148">
        <v>177.26</v>
      </c>
      <c r="N4716" s="148"/>
      <c r="O4716" s="148"/>
      <c r="P4716" s="148"/>
      <c r="Q4716" s="148"/>
      <c r="R4716" s="148"/>
      <c r="S4716" s="148"/>
      <c r="T4716" s="148"/>
      <c r="U4716" s="148"/>
      <c r="V4716" s="148"/>
      <c r="W4716" s="148"/>
      <c r="X4716" s="139">
        <v>4</v>
      </c>
      <c r="Y4716" s="148">
        <v>902</v>
      </c>
      <c r="Z4716" s="149"/>
      <c r="AA4716" s="148"/>
      <c r="AB4716" s="148"/>
      <c r="AC4716" s="148"/>
      <c r="AD4716" s="148"/>
      <c r="AE4716" s="148"/>
      <c r="AF4716" s="148"/>
      <c r="AG4716" s="148"/>
      <c r="AH4716" s="148"/>
      <c r="AI4716" s="148"/>
      <c r="AJ4716" s="148"/>
      <c r="AK4716" s="148"/>
      <c r="AL4716" s="139">
        <v>0</v>
      </c>
      <c r="AM4716" s="139">
        <v>0</v>
      </c>
      <c r="AN4716" s="148">
        <f t="shared" si="658"/>
        <v>902</v>
      </c>
      <c r="AO4716" s="148">
        <f t="shared" si="659"/>
        <v>193.26</v>
      </c>
      <c r="AP4716" s="148">
        <v>2</v>
      </c>
      <c r="AQ4716" s="140">
        <v>3</v>
      </c>
      <c r="AS4716" s="42">
        <f t="shared" si="660"/>
        <v>14735.832525629998</v>
      </c>
      <c r="AT4716" s="101">
        <f t="shared" si="661"/>
        <v>0</v>
      </c>
      <c r="AU4716" s="42">
        <f t="shared" si="662"/>
        <v>14735.832525629998</v>
      </c>
      <c r="AV4716" s="42">
        <f t="shared" si="663"/>
        <v>11930.742490923192</v>
      </c>
      <c r="AW4716" s="102">
        <f t="shared" si="664"/>
        <v>10791.333333333334</v>
      </c>
      <c r="AX4716" s="43">
        <f t="shared" si="657"/>
        <v>2</v>
      </c>
      <c r="AY4716" s="43" t="str">
        <f t="shared" si="665"/>
        <v>UTTSS</v>
      </c>
    </row>
    <row r="4717" spans="1:51" hidden="1" x14ac:dyDescent="0.2">
      <c r="A4717" s="38">
        <v>4710</v>
      </c>
      <c r="B4717" t="s">
        <v>5806</v>
      </c>
      <c r="C4717" t="s">
        <v>5746</v>
      </c>
      <c r="D4717">
        <v>11750</v>
      </c>
      <c r="E4717" t="s">
        <v>215</v>
      </c>
      <c r="F4717">
        <v>2</v>
      </c>
      <c r="G4717" t="str">
        <f>LOOKUP(F4717,{0,6,45},{"F","L","H"})</f>
        <v>F</v>
      </c>
      <c r="H4717" t="s">
        <v>1560</v>
      </c>
      <c r="I4717" s="43" t="str">
        <f>IFERROR(VLOOKUP(#REF!,#REF!,2,FALSE),"No")</f>
        <v>No</v>
      </c>
      <c r="J4717" s="139">
        <v>3</v>
      </c>
      <c r="K4717" s="148">
        <v>596</v>
      </c>
      <c r="L4717" s="148"/>
      <c r="M4717" s="148"/>
      <c r="N4717" s="148"/>
      <c r="O4717" s="148"/>
      <c r="P4717" s="148"/>
      <c r="Q4717" s="148"/>
      <c r="R4717" s="148"/>
      <c r="S4717" s="148"/>
      <c r="T4717" s="148"/>
      <c r="U4717" s="148"/>
      <c r="V4717" s="148"/>
      <c r="W4717" s="148"/>
      <c r="X4717" s="139">
        <v>2</v>
      </c>
      <c r="Y4717" s="148">
        <v>513.77</v>
      </c>
      <c r="Z4717" s="148"/>
      <c r="AA4717" s="148"/>
      <c r="AB4717" s="148"/>
      <c r="AC4717" s="148"/>
      <c r="AD4717" s="148"/>
      <c r="AE4717" s="148"/>
      <c r="AF4717" s="148"/>
      <c r="AG4717" s="148"/>
      <c r="AH4717" s="148"/>
      <c r="AI4717" s="148"/>
      <c r="AJ4717" s="148"/>
      <c r="AK4717" s="148"/>
      <c r="AL4717" s="139">
        <v>0</v>
      </c>
      <c r="AM4717" s="139">
        <v>0</v>
      </c>
      <c r="AN4717" s="148">
        <f t="shared" si="658"/>
        <v>513.77</v>
      </c>
      <c r="AO4717" s="148">
        <f t="shared" si="659"/>
        <v>596</v>
      </c>
      <c r="AP4717" s="148">
        <v>4</v>
      </c>
      <c r="AQ4717" s="140">
        <v>6</v>
      </c>
      <c r="AS4717" s="42">
        <f t="shared" si="660"/>
        <v>43498.152787309737</v>
      </c>
      <c r="AT4717" s="101">
        <f t="shared" si="661"/>
        <v>0</v>
      </c>
      <c r="AU4717" s="42">
        <f t="shared" si="662"/>
        <v>43498.152787309737</v>
      </c>
      <c r="AV4717" s="42">
        <f t="shared" si="663"/>
        <v>2783.8594672736185</v>
      </c>
      <c r="AW4717" s="102">
        <f t="shared" si="664"/>
        <v>10791.333333333334</v>
      </c>
      <c r="AX4717" s="43">
        <f t="shared" si="657"/>
        <v>3</v>
      </c>
      <c r="AY4717" s="43" t="str">
        <f t="shared" si="665"/>
        <v>UTTSS</v>
      </c>
    </row>
    <row r="4718" spans="1:51" hidden="1" x14ac:dyDescent="0.2">
      <c r="A4718" s="38">
        <v>4711</v>
      </c>
      <c r="B4718" t="s">
        <v>5806</v>
      </c>
      <c r="C4718" t="s">
        <v>5746</v>
      </c>
      <c r="D4718">
        <v>9200</v>
      </c>
      <c r="E4718" t="s">
        <v>212</v>
      </c>
      <c r="F4718">
        <v>5</v>
      </c>
      <c r="G4718" t="str">
        <f>LOOKUP(F4718,{0,6,45},{"F","L","H"})</f>
        <v>F</v>
      </c>
      <c r="H4718" t="s">
        <v>1561</v>
      </c>
      <c r="I4718" s="43" t="str">
        <f>IFERROR(VLOOKUP(#REF!,#REF!,2,FALSE),"No")</f>
        <v>No</v>
      </c>
      <c r="J4718" s="139">
        <v>2</v>
      </c>
      <c r="K4718" s="148">
        <v>329</v>
      </c>
      <c r="L4718" s="148"/>
      <c r="M4718" s="148"/>
      <c r="N4718" s="148"/>
      <c r="O4718" s="148"/>
      <c r="P4718" s="148"/>
      <c r="Q4718" s="148"/>
      <c r="R4718" s="148"/>
      <c r="S4718" s="148"/>
      <c r="T4718" s="148"/>
      <c r="U4718" s="148"/>
      <c r="V4718" s="148"/>
      <c r="W4718" s="148"/>
      <c r="X4718" s="139">
        <v>4</v>
      </c>
      <c r="Y4718" s="148">
        <v>774</v>
      </c>
      <c r="Z4718" s="148"/>
      <c r="AA4718" s="148"/>
      <c r="AB4718" s="148"/>
      <c r="AC4718" s="148"/>
      <c r="AD4718" s="148"/>
      <c r="AE4718" s="148"/>
      <c r="AF4718" s="148"/>
      <c r="AG4718" s="148"/>
      <c r="AH4718" s="148"/>
      <c r="AI4718" s="148"/>
      <c r="AJ4718" s="148"/>
      <c r="AK4718" s="148"/>
      <c r="AL4718" s="139">
        <v>0</v>
      </c>
      <c r="AM4718" s="139">
        <v>0</v>
      </c>
      <c r="AN4718" s="148">
        <f t="shared" si="658"/>
        <v>774</v>
      </c>
      <c r="AO4718" s="148">
        <f t="shared" si="659"/>
        <v>329</v>
      </c>
      <c r="AP4718" s="148">
        <v>2</v>
      </c>
      <c r="AQ4718" s="140">
        <v>3</v>
      </c>
      <c r="AS4718" s="42">
        <f t="shared" si="660"/>
        <v>24011.564206417621</v>
      </c>
      <c r="AT4718" s="101">
        <f t="shared" si="661"/>
        <v>0</v>
      </c>
      <c r="AU4718" s="42">
        <f t="shared" si="662"/>
        <v>24011.564206417621</v>
      </c>
      <c r="AV4718" s="42">
        <f t="shared" si="663"/>
        <v>10237.688124140301</v>
      </c>
      <c r="AW4718" s="102">
        <f t="shared" si="664"/>
        <v>5118</v>
      </c>
      <c r="AX4718" s="43">
        <f t="shared" si="657"/>
        <v>2</v>
      </c>
      <c r="AY4718" s="43" t="str">
        <f t="shared" si="665"/>
        <v>UTTSS</v>
      </c>
    </row>
    <row r="4719" spans="1:51" hidden="1" x14ac:dyDescent="0.2">
      <c r="A4719" s="38">
        <v>4712</v>
      </c>
      <c r="B4719" t="s">
        <v>362</v>
      </c>
      <c r="C4719" t="s">
        <v>289</v>
      </c>
      <c r="D4719">
        <v>540</v>
      </c>
      <c r="E4719" t="s">
        <v>1221</v>
      </c>
      <c r="F4719">
        <v>0.25</v>
      </c>
      <c r="G4719" t="str">
        <f>LOOKUP(F4719,{0,6,45},{"F","L","H"})</f>
        <v>F</v>
      </c>
      <c r="H4719" t="s">
        <v>4375</v>
      </c>
      <c r="I4719" s="43" t="str">
        <f>IFERROR(VLOOKUP(#REF!,#REF!,2,FALSE),"No")</f>
        <v>No</v>
      </c>
      <c r="J4719" s="139">
        <v>0.75</v>
      </c>
      <c r="K4719" s="148">
        <v>119</v>
      </c>
      <c r="L4719" s="148"/>
      <c r="M4719" s="148"/>
      <c r="N4719" s="148"/>
      <c r="O4719" s="148"/>
      <c r="P4719" s="148"/>
      <c r="Q4719" s="148"/>
      <c r="R4719" s="148"/>
      <c r="S4719" s="148"/>
      <c r="T4719" s="148"/>
      <c r="U4719" s="148"/>
      <c r="V4719" s="148"/>
      <c r="W4719" s="148"/>
      <c r="X4719" s="139">
        <v>2</v>
      </c>
      <c r="Y4719" s="148">
        <v>629.75</v>
      </c>
      <c r="Z4719" s="149">
        <v>4</v>
      </c>
      <c r="AA4719" s="148">
        <v>370.25</v>
      </c>
      <c r="AB4719" s="148"/>
      <c r="AC4719" s="148"/>
      <c r="AD4719" s="148"/>
      <c r="AE4719" s="148"/>
      <c r="AF4719" s="148"/>
      <c r="AG4719" s="148"/>
      <c r="AH4719" s="148"/>
      <c r="AI4719" s="148"/>
      <c r="AJ4719" s="148"/>
      <c r="AK4719" s="148"/>
      <c r="AL4719" s="139">
        <v>0</v>
      </c>
      <c r="AM4719" s="139">
        <v>0</v>
      </c>
      <c r="AN4719" s="148">
        <f t="shared" si="658"/>
        <v>1000</v>
      </c>
      <c r="AO4719" s="148">
        <f t="shared" si="659"/>
        <v>119</v>
      </c>
      <c r="AP4719" s="148">
        <v>18</v>
      </c>
      <c r="AQ4719" s="140">
        <v>31</v>
      </c>
      <c r="AS4719" s="42">
        <f t="shared" si="660"/>
        <v>7661.6338618957361</v>
      </c>
      <c r="AT4719" s="101">
        <f t="shared" si="661"/>
        <v>0</v>
      </c>
      <c r="AU4719" s="42">
        <f t="shared" si="662"/>
        <v>7661.6338618957361</v>
      </c>
      <c r="AV4719" s="42">
        <f t="shared" si="663"/>
        <v>1134.3759426281947</v>
      </c>
      <c r="AW4719" s="102">
        <f t="shared" si="664"/>
        <v>585.0096169344007</v>
      </c>
      <c r="AX4719" s="43">
        <f t="shared" si="657"/>
        <v>0.75</v>
      </c>
      <c r="AY4719" s="43" t="str">
        <f t="shared" si="665"/>
        <v>UTGS</v>
      </c>
    </row>
    <row r="4720" spans="1:51" hidden="1" x14ac:dyDescent="0.2">
      <c r="A4720" s="38">
        <v>4713</v>
      </c>
      <c r="B4720" t="s">
        <v>5806</v>
      </c>
      <c r="C4720" t="s">
        <v>5746</v>
      </c>
      <c r="D4720">
        <v>5550</v>
      </c>
      <c r="E4720" t="s">
        <v>198</v>
      </c>
      <c r="F4720">
        <v>2</v>
      </c>
      <c r="G4720" t="str">
        <f>LOOKUP(F4720,{0,6,45},{"F","L","H"})</f>
        <v>F</v>
      </c>
      <c r="H4720" t="s">
        <v>2090</v>
      </c>
      <c r="I4720" s="43" t="str">
        <f>IFERROR(VLOOKUP(#REF!,#REF!,2,FALSE),"No")</f>
        <v>No</v>
      </c>
      <c r="J4720" s="139">
        <v>2</v>
      </c>
      <c r="K4720" s="148">
        <v>246</v>
      </c>
      <c r="L4720" s="148"/>
      <c r="M4720" s="148"/>
      <c r="N4720" s="148"/>
      <c r="O4720" s="148"/>
      <c r="P4720" s="148"/>
      <c r="Q4720" s="148"/>
      <c r="R4720" s="148"/>
      <c r="S4720" s="148"/>
      <c r="T4720" s="148"/>
      <c r="U4720" s="148"/>
      <c r="V4720" s="148"/>
      <c r="W4720" s="148"/>
      <c r="X4720" s="139">
        <v>2</v>
      </c>
      <c r="Y4720" s="148">
        <v>386.5</v>
      </c>
      <c r="Z4720" s="149">
        <v>4</v>
      </c>
      <c r="AA4720" s="148">
        <v>613.5</v>
      </c>
      <c r="AB4720" s="148"/>
      <c r="AC4720" s="148"/>
      <c r="AD4720" s="148"/>
      <c r="AE4720" s="148"/>
      <c r="AF4720" s="148"/>
      <c r="AG4720" s="148"/>
      <c r="AH4720" s="148"/>
      <c r="AI4720" s="148"/>
      <c r="AJ4720" s="148"/>
      <c r="AK4720" s="148"/>
      <c r="AL4720" s="139">
        <v>0</v>
      </c>
      <c r="AM4720" s="139">
        <v>0</v>
      </c>
      <c r="AN4720" s="148">
        <f t="shared" si="658"/>
        <v>1000</v>
      </c>
      <c r="AO4720" s="148">
        <f t="shared" si="659"/>
        <v>246</v>
      </c>
      <c r="AP4720" s="148">
        <v>3</v>
      </c>
      <c r="AQ4720" s="140">
        <v>4</v>
      </c>
      <c r="AS4720" s="42">
        <f t="shared" si="660"/>
        <v>17953.935546439923</v>
      </c>
      <c r="AT4720" s="101">
        <f t="shared" si="661"/>
        <v>0</v>
      </c>
      <c r="AU4720" s="42">
        <f t="shared" si="662"/>
        <v>17953.935546439923</v>
      </c>
      <c r="AV4720" s="42">
        <f t="shared" si="663"/>
        <v>9227.4391803685085</v>
      </c>
      <c r="AW4720" s="102">
        <f t="shared" si="664"/>
        <v>3698.6666666666665</v>
      </c>
      <c r="AX4720" s="43">
        <f t="shared" si="657"/>
        <v>2</v>
      </c>
      <c r="AY4720" s="43" t="str">
        <f t="shared" si="665"/>
        <v>UTTSS</v>
      </c>
    </row>
    <row r="4721" spans="1:51" hidden="1" x14ac:dyDescent="0.2">
      <c r="A4721" s="38">
        <v>4714</v>
      </c>
      <c r="B4721" t="s">
        <v>5806</v>
      </c>
      <c r="C4721" t="s">
        <v>5746</v>
      </c>
      <c r="D4721">
        <v>1670</v>
      </c>
      <c r="E4721" t="s">
        <v>201</v>
      </c>
      <c r="F4721">
        <v>2</v>
      </c>
      <c r="G4721" t="str">
        <f>LOOKUP(F4721,{0,6,45},{"F","L","H"})</f>
        <v>F</v>
      </c>
      <c r="H4721" t="s">
        <v>741</v>
      </c>
      <c r="I4721" s="43" t="str">
        <f>IFERROR(VLOOKUP(#REF!,#REF!,2,FALSE),"No")</f>
        <v>No</v>
      </c>
      <c r="J4721" s="139">
        <v>4</v>
      </c>
      <c r="K4721" s="148">
        <v>585</v>
      </c>
      <c r="L4721" s="148"/>
      <c r="M4721" s="148"/>
      <c r="N4721" s="148"/>
      <c r="O4721" s="148"/>
      <c r="P4721" s="148"/>
      <c r="Q4721" s="148"/>
      <c r="R4721" s="148"/>
      <c r="S4721" s="148"/>
      <c r="T4721" s="148"/>
      <c r="U4721" s="148"/>
      <c r="V4721" s="148"/>
      <c r="W4721" s="148"/>
      <c r="X4721" s="139">
        <v>4</v>
      </c>
      <c r="Y4721" s="148">
        <v>926.86</v>
      </c>
      <c r="Z4721" s="149"/>
      <c r="AA4721" s="148"/>
      <c r="AB4721" s="149"/>
      <c r="AC4721" s="148"/>
      <c r="AD4721" s="148"/>
      <c r="AE4721" s="148"/>
      <c r="AF4721" s="148"/>
      <c r="AG4721" s="148"/>
      <c r="AH4721" s="148"/>
      <c r="AI4721" s="148"/>
      <c r="AJ4721" s="148"/>
      <c r="AK4721" s="148"/>
      <c r="AL4721" s="139">
        <v>0</v>
      </c>
      <c r="AM4721" s="139">
        <v>0</v>
      </c>
      <c r="AN4721" s="148">
        <f t="shared" si="658"/>
        <v>926.86</v>
      </c>
      <c r="AO4721" s="148">
        <f t="shared" si="659"/>
        <v>585</v>
      </c>
      <c r="AP4721" s="148">
        <v>13</v>
      </c>
      <c r="AQ4721" s="140">
        <v>21</v>
      </c>
      <c r="AS4721" s="42">
        <f t="shared" si="660"/>
        <v>44777.934531168117</v>
      </c>
      <c r="AT4721" s="101">
        <f t="shared" si="661"/>
        <v>0</v>
      </c>
      <c r="AU4721" s="42">
        <f t="shared" si="662"/>
        <v>44777.934531168117</v>
      </c>
      <c r="AV4721" s="42">
        <f t="shared" si="663"/>
        <v>1751.3664848174012</v>
      </c>
      <c r="AW4721" s="102">
        <f t="shared" si="664"/>
        <v>2169</v>
      </c>
      <c r="AX4721" s="43">
        <f t="shared" si="657"/>
        <v>4</v>
      </c>
      <c r="AY4721" s="43" t="str">
        <f t="shared" si="665"/>
        <v>UTTSS</v>
      </c>
    </row>
    <row r="4722" spans="1:51" hidden="1" x14ac:dyDescent="0.2">
      <c r="A4722" s="38">
        <v>4715</v>
      </c>
      <c r="B4722" t="s">
        <v>5806</v>
      </c>
      <c r="C4722" t="s">
        <v>292</v>
      </c>
      <c r="D4722">
        <v>2400</v>
      </c>
      <c r="E4722" t="s">
        <v>193</v>
      </c>
      <c r="F4722">
        <v>2</v>
      </c>
      <c r="G4722" t="str">
        <f>LOOKUP(F4722,{0,6,45},{"F","L","H"})</f>
        <v>F</v>
      </c>
      <c r="H4722" t="s">
        <v>2069</v>
      </c>
      <c r="I4722" s="43" t="str">
        <f>IFERROR(VLOOKUP(#REF!,#REF!,2,FALSE),"No")</f>
        <v>No</v>
      </c>
      <c r="J4722" s="139">
        <v>1.25</v>
      </c>
      <c r="K4722" s="148">
        <v>200</v>
      </c>
      <c r="L4722" s="148"/>
      <c r="M4722" s="148"/>
      <c r="N4722" s="148"/>
      <c r="O4722" s="148"/>
      <c r="P4722" s="148"/>
      <c r="Q4722" s="148"/>
      <c r="R4722" s="148"/>
      <c r="S4722" s="148"/>
      <c r="T4722" s="148"/>
      <c r="U4722" s="148"/>
      <c r="V4722" s="148"/>
      <c r="W4722" s="148"/>
      <c r="X4722" s="139">
        <v>4</v>
      </c>
      <c r="Y4722" s="148">
        <v>891.93</v>
      </c>
      <c r="Z4722" s="148"/>
      <c r="AA4722" s="148"/>
      <c r="AB4722" s="148"/>
      <c r="AC4722" s="148"/>
      <c r="AD4722" s="148"/>
      <c r="AE4722" s="148"/>
      <c r="AF4722" s="148"/>
      <c r="AG4722" s="148"/>
      <c r="AH4722" s="148"/>
      <c r="AI4722" s="148"/>
      <c r="AJ4722" s="148"/>
      <c r="AK4722" s="148"/>
      <c r="AL4722" s="139">
        <v>0</v>
      </c>
      <c r="AM4722" s="139">
        <v>0</v>
      </c>
      <c r="AN4722" s="148">
        <f t="shared" si="658"/>
        <v>891.93</v>
      </c>
      <c r="AO4722" s="148">
        <f t="shared" si="659"/>
        <v>200</v>
      </c>
      <c r="AP4722" s="148">
        <v>6</v>
      </c>
      <c r="AQ4722" s="140">
        <v>8</v>
      </c>
      <c r="AS4722" s="42">
        <f t="shared" si="660"/>
        <v>14902.695566211321</v>
      </c>
      <c r="AT4722" s="101">
        <f t="shared" si="661"/>
        <v>0</v>
      </c>
      <c r="AU4722" s="42">
        <f t="shared" si="662"/>
        <v>14902.695566211321</v>
      </c>
      <c r="AV4722" s="42">
        <f t="shared" si="663"/>
        <v>4424.0800235292918</v>
      </c>
      <c r="AW4722" s="102">
        <f t="shared" si="664"/>
        <v>2428.75</v>
      </c>
      <c r="AX4722" s="43">
        <f t="shared" si="657"/>
        <v>1.25</v>
      </c>
      <c r="AY4722" s="43" t="str">
        <f t="shared" si="665"/>
        <v>UTFS</v>
      </c>
    </row>
    <row r="4723" spans="1:51" hidden="1" x14ac:dyDescent="0.2">
      <c r="A4723" s="38">
        <v>4716</v>
      </c>
      <c r="B4723" t="s">
        <v>5806</v>
      </c>
      <c r="C4723" t="s">
        <v>5746</v>
      </c>
      <c r="D4723">
        <v>6600</v>
      </c>
      <c r="E4723" t="s">
        <v>198</v>
      </c>
      <c r="F4723">
        <v>5</v>
      </c>
      <c r="G4723" t="str">
        <f>LOOKUP(F4723,{0,6,45},{"F","L","H"})</f>
        <v>F</v>
      </c>
      <c r="H4723" t="s">
        <v>1566</v>
      </c>
      <c r="I4723" s="43" t="str">
        <f>IFERROR(VLOOKUP(#REF!,#REF!,2,FALSE),"No")</f>
        <v>No</v>
      </c>
      <c r="J4723" s="139">
        <v>2</v>
      </c>
      <c r="K4723" s="148">
        <v>316</v>
      </c>
      <c r="L4723" s="148"/>
      <c r="M4723" s="148"/>
      <c r="N4723" s="148"/>
      <c r="O4723" s="148"/>
      <c r="P4723" s="148"/>
      <c r="Q4723" s="148"/>
      <c r="R4723" s="148"/>
      <c r="S4723" s="148"/>
      <c r="T4723" s="148"/>
      <c r="U4723" s="148"/>
      <c r="V4723" s="148"/>
      <c r="W4723" s="148"/>
      <c r="X4723" s="139">
        <v>4</v>
      </c>
      <c r="Y4723" s="148">
        <v>1000</v>
      </c>
      <c r="Z4723" s="149"/>
      <c r="AA4723" s="148"/>
      <c r="AB4723" s="148"/>
      <c r="AC4723" s="148"/>
      <c r="AD4723" s="148"/>
      <c r="AE4723" s="148"/>
      <c r="AF4723" s="148"/>
      <c r="AG4723" s="148"/>
      <c r="AH4723" s="148"/>
      <c r="AI4723" s="148"/>
      <c r="AJ4723" s="148"/>
      <c r="AK4723" s="148"/>
      <c r="AL4723" s="139">
        <v>0</v>
      </c>
      <c r="AM4723" s="139">
        <v>0</v>
      </c>
      <c r="AN4723" s="148">
        <f t="shared" si="658"/>
        <v>1000</v>
      </c>
      <c r="AO4723" s="148">
        <f t="shared" si="659"/>
        <v>316</v>
      </c>
      <c r="AP4723" s="148">
        <v>4</v>
      </c>
      <c r="AQ4723" s="140">
        <v>10</v>
      </c>
      <c r="AS4723" s="42">
        <f t="shared" si="660"/>
        <v>23062.778994613887</v>
      </c>
      <c r="AT4723" s="101">
        <f t="shared" si="661"/>
        <v>0</v>
      </c>
      <c r="AU4723" s="42">
        <f t="shared" si="662"/>
        <v>23062.778994613887</v>
      </c>
      <c r="AV4723" s="42">
        <f t="shared" si="663"/>
        <v>3968.0961721474036</v>
      </c>
      <c r="AW4723" s="102">
        <f t="shared" si="664"/>
        <v>3698.6666666666665</v>
      </c>
      <c r="AX4723" s="43">
        <f t="shared" si="657"/>
        <v>2</v>
      </c>
      <c r="AY4723" s="43" t="str">
        <f t="shared" si="665"/>
        <v>UTTSS</v>
      </c>
    </row>
    <row r="4724" spans="1:51" hidden="1" x14ac:dyDescent="0.2">
      <c r="A4724" s="38">
        <v>4717</v>
      </c>
      <c r="B4724" t="s">
        <v>5806</v>
      </c>
      <c r="C4724" t="s">
        <v>289</v>
      </c>
      <c r="D4724">
        <v>550</v>
      </c>
      <c r="E4724" t="s">
        <v>1232</v>
      </c>
      <c r="F4724">
        <v>2</v>
      </c>
      <c r="G4724" t="str">
        <f>LOOKUP(F4724,{0,6,45},{"F","L","H"})</f>
        <v>F</v>
      </c>
      <c r="H4724" t="s">
        <v>4393</v>
      </c>
      <c r="I4724" s="43" t="str">
        <f>IFERROR(VLOOKUP(#REF!,#REF!,2,FALSE),"No")</f>
        <v>No</v>
      </c>
      <c r="J4724" s="139">
        <v>0.75</v>
      </c>
      <c r="K4724" s="148">
        <v>320</v>
      </c>
      <c r="L4724" s="148"/>
      <c r="M4724" s="148"/>
      <c r="N4724" s="148"/>
      <c r="O4724" s="148"/>
      <c r="P4724" s="148"/>
      <c r="Q4724" s="148"/>
      <c r="R4724" s="148"/>
      <c r="S4724" s="148"/>
      <c r="T4724" s="148"/>
      <c r="U4724" s="148"/>
      <c r="V4724" s="148"/>
      <c r="W4724" s="148"/>
      <c r="X4724" s="139">
        <v>2</v>
      </c>
      <c r="Y4724" s="148">
        <v>871</v>
      </c>
      <c r="Z4724" s="148"/>
      <c r="AA4724" s="148"/>
      <c r="AB4724" s="148"/>
      <c r="AC4724" s="148"/>
      <c r="AD4724" s="148"/>
      <c r="AE4724" s="148"/>
      <c r="AF4724" s="148"/>
      <c r="AG4724" s="148"/>
      <c r="AH4724" s="148"/>
      <c r="AI4724" s="148"/>
      <c r="AJ4724" s="148"/>
      <c r="AK4724" s="148"/>
      <c r="AL4724" s="139">
        <v>0</v>
      </c>
      <c r="AM4724" s="139">
        <v>0</v>
      </c>
      <c r="AN4724" s="148">
        <f t="shared" si="658"/>
        <v>871</v>
      </c>
      <c r="AO4724" s="148">
        <f t="shared" si="659"/>
        <v>320</v>
      </c>
      <c r="AP4724" s="148">
        <v>9</v>
      </c>
      <c r="AQ4724" s="140">
        <v>14</v>
      </c>
      <c r="AS4724" s="42">
        <f t="shared" si="660"/>
        <v>20602.712905938115</v>
      </c>
      <c r="AT4724" s="101">
        <f t="shared" si="661"/>
        <v>0</v>
      </c>
      <c r="AU4724" s="42">
        <f t="shared" si="662"/>
        <v>20602.712905938115</v>
      </c>
      <c r="AV4724" s="42">
        <f t="shared" si="663"/>
        <v>2022.6462613859915</v>
      </c>
      <c r="AW4724" s="102">
        <f t="shared" si="664"/>
        <v>585.0096169344007</v>
      </c>
      <c r="AX4724" s="43">
        <f t="shared" si="657"/>
        <v>0.75</v>
      </c>
      <c r="AY4724" s="43" t="str">
        <f t="shared" si="665"/>
        <v>UTGS</v>
      </c>
    </row>
    <row r="4725" spans="1:51" hidden="1" x14ac:dyDescent="0.2">
      <c r="A4725" s="38">
        <v>4718</v>
      </c>
      <c r="B4725" t="s">
        <v>5806</v>
      </c>
      <c r="C4725" t="s">
        <v>289</v>
      </c>
      <c r="D4725">
        <v>550</v>
      </c>
      <c r="E4725" t="s">
        <v>1842</v>
      </c>
      <c r="F4725">
        <v>2</v>
      </c>
      <c r="G4725" t="str">
        <f>LOOKUP(F4725,{0,6,45},{"F","L","H"})</f>
        <v>F</v>
      </c>
      <c r="H4725" t="s">
        <v>4396</v>
      </c>
      <c r="I4725" s="43" t="str">
        <f>IFERROR(VLOOKUP(#REF!,#REF!,2,FALSE),"No")</f>
        <v>No</v>
      </c>
      <c r="J4725" s="139">
        <v>1.25</v>
      </c>
      <c r="K4725" s="148">
        <v>318</v>
      </c>
      <c r="L4725" s="148"/>
      <c r="M4725" s="148"/>
      <c r="N4725" s="148"/>
      <c r="O4725" s="148"/>
      <c r="P4725" s="148"/>
      <c r="Q4725" s="148"/>
      <c r="R4725" s="148"/>
      <c r="S4725" s="148"/>
      <c r="T4725" s="148"/>
      <c r="U4725" s="148"/>
      <c r="V4725" s="148"/>
      <c r="W4725" s="148"/>
      <c r="X4725" s="139">
        <v>2</v>
      </c>
      <c r="Y4725" s="148">
        <v>178.5</v>
      </c>
      <c r="Z4725" s="149">
        <v>4</v>
      </c>
      <c r="AA4725" s="148">
        <v>821.5</v>
      </c>
      <c r="AB4725" s="148"/>
      <c r="AC4725" s="148"/>
      <c r="AD4725" s="148"/>
      <c r="AE4725" s="148"/>
      <c r="AF4725" s="148"/>
      <c r="AG4725" s="148"/>
      <c r="AH4725" s="148"/>
      <c r="AI4725" s="148"/>
      <c r="AJ4725" s="148"/>
      <c r="AK4725" s="148"/>
      <c r="AL4725" s="139">
        <v>0</v>
      </c>
      <c r="AM4725" s="139">
        <v>0</v>
      </c>
      <c r="AN4725" s="148">
        <f t="shared" si="658"/>
        <v>1000</v>
      </c>
      <c r="AO4725" s="148">
        <f t="shared" si="659"/>
        <v>318</v>
      </c>
      <c r="AP4725" s="148">
        <v>11</v>
      </c>
      <c r="AQ4725" s="140">
        <v>36</v>
      </c>
      <c r="AS4725" s="42">
        <f t="shared" si="660"/>
        <v>23695.285950276</v>
      </c>
      <c r="AT4725" s="101">
        <f t="shared" si="661"/>
        <v>0</v>
      </c>
      <c r="AU4725" s="42">
        <f t="shared" si="662"/>
        <v>23695.285950276</v>
      </c>
      <c r="AV4725" s="42">
        <f t="shared" si="663"/>
        <v>1066.6976867076121</v>
      </c>
      <c r="AW4725" s="102">
        <f t="shared" si="664"/>
        <v>585.0096169344007</v>
      </c>
      <c r="AX4725" s="43">
        <f t="shared" si="657"/>
        <v>1.25</v>
      </c>
      <c r="AY4725" s="43" t="str">
        <f t="shared" si="665"/>
        <v>UTGS</v>
      </c>
    </row>
    <row r="4726" spans="1:51" hidden="1" x14ac:dyDescent="0.2">
      <c r="A4726" s="38">
        <v>4719</v>
      </c>
      <c r="B4726" t="s">
        <v>5806</v>
      </c>
      <c r="C4726" t="s">
        <v>5746</v>
      </c>
      <c r="D4726">
        <v>4000</v>
      </c>
      <c r="E4726" t="s">
        <v>207</v>
      </c>
      <c r="F4726">
        <v>5</v>
      </c>
      <c r="G4726" t="str">
        <f>LOOKUP(F4726,{0,6,45},{"F","L","H"})</f>
        <v>F</v>
      </c>
      <c r="H4726" t="s">
        <v>1568</v>
      </c>
      <c r="I4726" s="43" t="str">
        <f>IFERROR(VLOOKUP(#REF!,#REF!,2,FALSE),"No")</f>
        <v>No</v>
      </c>
      <c r="J4726" s="139">
        <v>1.25</v>
      </c>
      <c r="K4726" s="148">
        <v>9</v>
      </c>
      <c r="L4726" s="148">
        <v>2</v>
      </c>
      <c r="M4726" s="148">
        <v>499</v>
      </c>
      <c r="N4726" s="148"/>
      <c r="O4726" s="148"/>
      <c r="P4726" s="148"/>
      <c r="Q4726" s="148"/>
      <c r="R4726" s="148"/>
      <c r="S4726" s="148"/>
      <c r="T4726" s="148"/>
      <c r="U4726" s="148"/>
      <c r="V4726" s="148"/>
      <c r="W4726" s="148"/>
      <c r="X4726" s="139">
        <v>4</v>
      </c>
      <c r="Y4726" s="148">
        <v>1000</v>
      </c>
      <c r="Z4726" s="149"/>
      <c r="AA4726" s="148"/>
      <c r="AB4726" s="148"/>
      <c r="AC4726" s="148"/>
      <c r="AD4726" s="148"/>
      <c r="AE4726" s="148"/>
      <c r="AF4726" s="148"/>
      <c r="AG4726" s="148"/>
      <c r="AH4726" s="148"/>
      <c r="AI4726" s="148"/>
      <c r="AJ4726" s="148"/>
      <c r="AK4726" s="148"/>
      <c r="AL4726" s="139">
        <v>0</v>
      </c>
      <c r="AM4726" s="139">
        <v>0</v>
      </c>
      <c r="AN4726" s="148">
        <f t="shared" si="658"/>
        <v>1000</v>
      </c>
      <c r="AO4726" s="148">
        <f t="shared" si="659"/>
        <v>508</v>
      </c>
      <c r="AP4726" s="148">
        <v>2</v>
      </c>
      <c r="AQ4726" s="140">
        <v>2</v>
      </c>
      <c r="AS4726" s="42">
        <f t="shared" si="660"/>
        <v>37089.376738176754</v>
      </c>
      <c r="AT4726" s="101">
        <f t="shared" si="661"/>
        <v>0</v>
      </c>
      <c r="AU4726" s="42">
        <f t="shared" si="662"/>
        <v>37089.376738176754</v>
      </c>
      <c r="AV4726" s="42">
        <f t="shared" si="663"/>
        <v>19840.480860737018</v>
      </c>
      <c r="AW4726" s="102">
        <f t="shared" si="664"/>
        <v>2145.6666666666665</v>
      </c>
      <c r="AX4726" s="43">
        <f t="shared" si="657"/>
        <v>1.25</v>
      </c>
      <c r="AY4726" s="43" t="str">
        <f t="shared" si="665"/>
        <v>UTTSS</v>
      </c>
    </row>
    <row r="4727" spans="1:51" hidden="1" x14ac:dyDescent="0.2">
      <c r="A4727" s="38">
        <v>4720</v>
      </c>
      <c r="B4727" t="s">
        <v>5806</v>
      </c>
      <c r="C4727" t="s">
        <v>5746</v>
      </c>
      <c r="D4727">
        <v>6600</v>
      </c>
      <c r="E4727" t="s">
        <v>198</v>
      </c>
      <c r="F4727">
        <v>5</v>
      </c>
      <c r="G4727" t="str">
        <f>LOOKUP(F4727,{0,6,45},{"F","L","H"})</f>
        <v>F</v>
      </c>
      <c r="H4727" t="s">
        <v>1569</v>
      </c>
      <c r="I4727" s="43" t="str">
        <f>IFERROR(VLOOKUP(#REF!,#REF!,2,FALSE),"No")</f>
        <v>No</v>
      </c>
      <c r="J4727" s="139">
        <v>2</v>
      </c>
      <c r="K4727" s="148">
        <v>218</v>
      </c>
      <c r="L4727" s="148"/>
      <c r="M4727" s="148"/>
      <c r="N4727" s="148"/>
      <c r="O4727" s="148"/>
      <c r="P4727" s="148"/>
      <c r="Q4727" s="148"/>
      <c r="R4727" s="148"/>
      <c r="S4727" s="148"/>
      <c r="T4727" s="148"/>
      <c r="U4727" s="148"/>
      <c r="V4727" s="148"/>
      <c r="W4727" s="148"/>
      <c r="X4727" s="139">
        <v>4</v>
      </c>
      <c r="Y4727" s="148">
        <v>1000</v>
      </c>
      <c r="Z4727" s="148"/>
      <c r="AA4727" s="148"/>
      <c r="AB4727" s="148"/>
      <c r="AC4727" s="148"/>
      <c r="AD4727" s="148"/>
      <c r="AE4727" s="148"/>
      <c r="AF4727" s="148"/>
      <c r="AG4727" s="148"/>
      <c r="AH4727" s="148"/>
      <c r="AI4727" s="148"/>
      <c r="AJ4727" s="148"/>
      <c r="AK4727" s="148"/>
      <c r="AL4727" s="139">
        <v>0</v>
      </c>
      <c r="AM4727" s="139">
        <v>0</v>
      </c>
      <c r="AN4727" s="148">
        <f t="shared" si="658"/>
        <v>1000</v>
      </c>
      <c r="AO4727" s="148">
        <f t="shared" si="659"/>
        <v>218</v>
      </c>
      <c r="AP4727" s="148">
        <v>2</v>
      </c>
      <c r="AQ4727" s="140">
        <v>4</v>
      </c>
      <c r="AS4727" s="42">
        <f t="shared" si="660"/>
        <v>15910.39816717034</v>
      </c>
      <c r="AT4727" s="101">
        <f t="shared" si="661"/>
        <v>0</v>
      </c>
      <c r="AU4727" s="42">
        <f t="shared" si="662"/>
        <v>15910.39816717034</v>
      </c>
      <c r="AV4727" s="42">
        <f t="shared" si="663"/>
        <v>9920.2404303685089</v>
      </c>
      <c r="AW4727" s="102">
        <f t="shared" si="664"/>
        <v>3698.6666666666665</v>
      </c>
      <c r="AX4727" s="43">
        <f t="shared" si="657"/>
        <v>2</v>
      </c>
      <c r="AY4727" s="43" t="str">
        <f t="shared" si="665"/>
        <v>UTTSS</v>
      </c>
    </row>
    <row r="4728" spans="1:51" hidden="1" x14ac:dyDescent="0.2">
      <c r="A4728" s="38">
        <v>4721</v>
      </c>
      <c r="B4728" t="s">
        <v>5806</v>
      </c>
      <c r="C4728" t="s">
        <v>292</v>
      </c>
      <c r="D4728">
        <v>7800</v>
      </c>
      <c r="E4728" t="s">
        <v>212</v>
      </c>
      <c r="F4728">
        <v>2</v>
      </c>
      <c r="G4728" t="str">
        <f>LOOKUP(F4728,{0,6,45},{"F","L","H"})</f>
        <v>F</v>
      </c>
      <c r="H4728" t="s">
        <v>1023</v>
      </c>
      <c r="I4728" s="43" t="str">
        <f>IFERROR(VLOOKUP(#REF!,#REF!,2,FALSE),"No")</f>
        <v>No</v>
      </c>
      <c r="J4728" s="139">
        <v>1.25</v>
      </c>
      <c r="K4728" s="148">
        <v>294</v>
      </c>
      <c r="L4728" s="148"/>
      <c r="M4728" s="148"/>
      <c r="N4728" s="148"/>
      <c r="O4728" s="148"/>
      <c r="P4728" s="148"/>
      <c r="Q4728" s="148"/>
      <c r="R4728" s="148"/>
      <c r="S4728" s="148"/>
      <c r="T4728" s="148"/>
      <c r="U4728" s="148"/>
      <c r="V4728" s="148"/>
      <c r="W4728" s="148"/>
      <c r="X4728" s="139">
        <v>2</v>
      </c>
      <c r="Y4728" s="148">
        <v>498</v>
      </c>
      <c r="Z4728" s="148">
        <v>3</v>
      </c>
      <c r="AA4728" s="148">
        <v>251</v>
      </c>
      <c r="AB4728" s="148">
        <v>4</v>
      </c>
      <c r="AC4728" s="148">
        <v>251</v>
      </c>
      <c r="AD4728" s="148"/>
      <c r="AE4728" s="148"/>
      <c r="AF4728" s="148"/>
      <c r="AG4728" s="148"/>
      <c r="AH4728" s="148"/>
      <c r="AI4728" s="148"/>
      <c r="AJ4728" s="148"/>
      <c r="AK4728" s="148"/>
      <c r="AL4728" s="139">
        <v>0</v>
      </c>
      <c r="AM4728" s="139">
        <v>0</v>
      </c>
      <c r="AN4728" s="148">
        <f t="shared" si="658"/>
        <v>1000</v>
      </c>
      <c r="AO4728" s="148">
        <f t="shared" si="659"/>
        <v>294</v>
      </c>
      <c r="AP4728" s="148">
        <v>3</v>
      </c>
      <c r="AQ4728" s="140">
        <v>3</v>
      </c>
      <c r="AS4728" s="42">
        <f t="shared" si="660"/>
        <v>21906.96248233064</v>
      </c>
      <c r="AT4728" s="101">
        <f t="shared" si="661"/>
        <v>0</v>
      </c>
      <c r="AU4728" s="42">
        <f t="shared" si="662"/>
        <v>21906.96248233064</v>
      </c>
      <c r="AV4728" s="42">
        <f t="shared" si="663"/>
        <v>10375.983907158012</v>
      </c>
      <c r="AW4728" s="102">
        <f t="shared" si="664"/>
        <v>5118</v>
      </c>
      <c r="AX4728" s="43">
        <f t="shared" si="657"/>
        <v>1.25</v>
      </c>
      <c r="AY4728" s="43" t="str">
        <f t="shared" si="665"/>
        <v>UTFS</v>
      </c>
    </row>
    <row r="4729" spans="1:51" hidden="1" x14ac:dyDescent="0.2">
      <c r="A4729" s="38">
        <v>4722</v>
      </c>
      <c r="B4729" t="s">
        <v>5806</v>
      </c>
      <c r="C4729" t="s">
        <v>5745</v>
      </c>
      <c r="D4729">
        <v>142000</v>
      </c>
      <c r="E4729" t="s">
        <v>210</v>
      </c>
      <c r="F4729">
        <v>45</v>
      </c>
      <c r="G4729" t="str">
        <f>LOOKUP(F4729,{0,6,45},{"F","L","H"})</f>
        <v>H</v>
      </c>
      <c r="H4729" t="s">
        <v>860</v>
      </c>
      <c r="I4729" s="43" t="str">
        <f>IFERROR(VLOOKUP(#REF!,#REF!,2,FALSE),"No")</f>
        <v>No</v>
      </c>
      <c r="J4729" s="139">
        <v>4</v>
      </c>
      <c r="K4729" s="148">
        <v>296</v>
      </c>
      <c r="L4729" s="148"/>
      <c r="M4729" s="148"/>
      <c r="N4729" s="148"/>
      <c r="O4729" s="148"/>
      <c r="P4729" s="148"/>
      <c r="Q4729" s="148"/>
      <c r="R4729" s="148"/>
      <c r="S4729" s="148"/>
      <c r="T4729" s="148"/>
      <c r="U4729" s="148"/>
      <c r="V4729" s="148"/>
      <c r="W4729" s="148"/>
      <c r="X4729" s="139">
        <v>2</v>
      </c>
      <c r="Y4729" s="148">
        <v>96.5</v>
      </c>
      <c r="Z4729" s="148">
        <v>4</v>
      </c>
      <c r="AA4729" s="148">
        <v>26</v>
      </c>
      <c r="AB4729" s="148">
        <v>6</v>
      </c>
      <c r="AC4729" s="148">
        <v>1</v>
      </c>
      <c r="AD4729" s="148">
        <v>8</v>
      </c>
      <c r="AE4729" s="148">
        <v>876.5</v>
      </c>
      <c r="AF4729" s="148"/>
      <c r="AG4729" s="148"/>
      <c r="AH4729" s="148"/>
      <c r="AI4729" s="148"/>
      <c r="AJ4729" s="148"/>
      <c r="AK4729" s="148"/>
      <c r="AL4729" s="139">
        <v>0</v>
      </c>
      <c r="AM4729" s="139">
        <v>0</v>
      </c>
      <c r="AN4729" s="148">
        <f t="shared" si="658"/>
        <v>1000</v>
      </c>
      <c r="AO4729" s="148">
        <f t="shared" si="659"/>
        <v>296</v>
      </c>
      <c r="AP4729" s="148">
        <v>2</v>
      </c>
      <c r="AQ4729" s="140">
        <v>5</v>
      </c>
      <c r="AS4729" s="42">
        <f t="shared" si="660"/>
        <v>22656.869437992755</v>
      </c>
      <c r="AT4729" s="101">
        <f t="shared" si="661"/>
        <v>0</v>
      </c>
      <c r="AU4729" s="42">
        <f t="shared" si="662"/>
        <v>22656.869437992755</v>
      </c>
      <c r="AV4729" s="42">
        <f t="shared" si="663"/>
        <v>13616.582344294808</v>
      </c>
      <c r="AW4729" s="102">
        <f t="shared" si="664"/>
        <v>150929.38218217093</v>
      </c>
      <c r="AX4729" s="43">
        <f t="shared" si="657"/>
        <v>4</v>
      </c>
      <c r="AY4729" s="43" t="str">
        <f t="shared" si="665"/>
        <v>UTTSM</v>
      </c>
    </row>
    <row r="4730" spans="1:51" hidden="1" x14ac:dyDescent="0.2">
      <c r="A4730" s="38">
        <v>4723</v>
      </c>
      <c r="B4730" t="s">
        <v>5806</v>
      </c>
      <c r="C4730" t="s">
        <v>289</v>
      </c>
      <c r="D4730">
        <v>550</v>
      </c>
      <c r="E4730" t="s">
        <v>1232</v>
      </c>
      <c r="F4730">
        <v>2</v>
      </c>
      <c r="G4730" t="str">
        <f>LOOKUP(F4730,{0,6,45},{"F","L","H"})</f>
        <v>F</v>
      </c>
      <c r="H4730" t="s">
        <v>4410</v>
      </c>
      <c r="I4730" s="43" t="str">
        <f>IFERROR(VLOOKUP(#REF!,#REF!,2,FALSE),"No")</f>
        <v>No</v>
      </c>
      <c r="J4730" s="139">
        <v>2</v>
      </c>
      <c r="K4730" s="148">
        <v>271</v>
      </c>
      <c r="L4730" s="148"/>
      <c r="M4730" s="148"/>
      <c r="N4730" s="148"/>
      <c r="O4730" s="148"/>
      <c r="P4730" s="148"/>
      <c r="Q4730" s="148"/>
      <c r="R4730" s="148"/>
      <c r="S4730" s="148"/>
      <c r="T4730" s="148"/>
      <c r="U4730" s="148"/>
      <c r="V4730" s="148"/>
      <c r="W4730" s="148"/>
      <c r="X4730" s="139">
        <v>0.75</v>
      </c>
      <c r="Y4730" s="148">
        <v>60</v>
      </c>
      <c r="Z4730" s="148">
        <v>2</v>
      </c>
      <c r="AA4730" s="148">
        <v>940</v>
      </c>
      <c r="AB4730" s="148"/>
      <c r="AC4730" s="148"/>
      <c r="AD4730" s="148"/>
      <c r="AE4730" s="148"/>
      <c r="AF4730" s="148"/>
      <c r="AG4730" s="148"/>
      <c r="AH4730" s="148"/>
      <c r="AI4730" s="148"/>
      <c r="AJ4730" s="148"/>
      <c r="AK4730" s="148"/>
      <c r="AL4730" s="139">
        <v>0</v>
      </c>
      <c r="AM4730" s="139">
        <v>0</v>
      </c>
      <c r="AN4730" s="148">
        <f t="shared" si="658"/>
        <v>1000</v>
      </c>
      <c r="AO4730" s="148">
        <f t="shared" si="659"/>
        <v>271</v>
      </c>
      <c r="AP4730" s="148">
        <v>4</v>
      </c>
      <c r="AQ4730" s="140">
        <v>9</v>
      </c>
      <c r="AS4730" s="42">
        <f t="shared" si="660"/>
        <v>19778.52249221634</v>
      </c>
      <c r="AT4730" s="101">
        <f t="shared" si="661"/>
        <v>0</v>
      </c>
      <c r="AU4730" s="42">
        <f t="shared" si="662"/>
        <v>19778.52249221634</v>
      </c>
      <c r="AV4730" s="42">
        <f t="shared" si="663"/>
        <v>3662.8624134971146</v>
      </c>
      <c r="AW4730" s="102">
        <f t="shared" si="664"/>
        <v>585.0096169344007</v>
      </c>
      <c r="AX4730" s="43">
        <f t="shared" si="657"/>
        <v>2</v>
      </c>
      <c r="AY4730" s="43" t="str">
        <f t="shared" si="665"/>
        <v>UTGS</v>
      </c>
    </row>
    <row r="4731" spans="1:51" hidden="1" x14ac:dyDescent="0.2">
      <c r="A4731" s="38">
        <v>4724</v>
      </c>
      <c r="B4731" t="s">
        <v>362</v>
      </c>
      <c r="C4731" t="s">
        <v>289</v>
      </c>
      <c r="D4731">
        <v>320</v>
      </c>
      <c r="E4731" t="s">
        <v>1243</v>
      </c>
      <c r="F4731">
        <v>0.25</v>
      </c>
      <c r="G4731" t="str">
        <f>LOOKUP(F4731,{0,6,45},{"F","L","H"})</f>
        <v>F</v>
      </c>
      <c r="H4731" t="s">
        <v>4411</v>
      </c>
      <c r="I4731" s="43" t="str">
        <f>IFERROR(VLOOKUP(#REF!,#REF!,2,FALSE),"No")</f>
        <v>No</v>
      </c>
      <c r="J4731" s="139">
        <v>0.5</v>
      </c>
      <c r="K4731" s="148">
        <v>23</v>
      </c>
      <c r="L4731" s="148"/>
      <c r="M4731" s="148"/>
      <c r="N4731" s="148"/>
      <c r="O4731" s="148"/>
      <c r="P4731" s="148"/>
      <c r="Q4731" s="148"/>
      <c r="R4731" s="148"/>
      <c r="S4731" s="148"/>
      <c r="T4731" s="148"/>
      <c r="U4731" s="148"/>
      <c r="V4731" s="148"/>
      <c r="W4731" s="148"/>
      <c r="X4731" s="139">
        <v>2</v>
      </c>
      <c r="Y4731" s="148">
        <v>1000</v>
      </c>
      <c r="Z4731" s="148"/>
      <c r="AA4731" s="148"/>
      <c r="AB4731" s="148"/>
      <c r="AC4731" s="148"/>
      <c r="AD4731" s="148"/>
      <c r="AE4731" s="148"/>
      <c r="AF4731" s="148"/>
      <c r="AG4731" s="148"/>
      <c r="AH4731" s="148"/>
      <c r="AI4731" s="148"/>
      <c r="AJ4731" s="148"/>
      <c r="AK4731" s="148"/>
      <c r="AL4731" s="139">
        <v>0</v>
      </c>
      <c r="AM4731" s="139">
        <v>0</v>
      </c>
      <c r="AN4731" s="148">
        <f t="shared" si="658"/>
        <v>1000</v>
      </c>
      <c r="AO4731" s="148">
        <f t="shared" si="659"/>
        <v>23</v>
      </c>
      <c r="AP4731" s="148">
        <v>10</v>
      </c>
      <c r="AQ4731" s="140">
        <v>17</v>
      </c>
      <c r="AS4731" s="42">
        <f t="shared" si="660"/>
        <v>1573.2799901143023</v>
      </c>
      <c r="AT4731" s="101">
        <f t="shared" si="661"/>
        <v>0</v>
      </c>
      <c r="AU4731" s="42">
        <f t="shared" si="662"/>
        <v>1573.2799901143023</v>
      </c>
      <c r="AV4731" s="42">
        <f t="shared" si="663"/>
        <v>1912.4095130278843</v>
      </c>
      <c r="AW4731" s="102">
        <f t="shared" si="664"/>
        <v>431</v>
      </c>
      <c r="AX4731" s="43">
        <f t="shared" ref="AX4731:AX4794" si="666">IF(J4731&gt;0,J4731,R4731)</f>
        <v>0.5</v>
      </c>
      <c r="AY4731" s="43" t="str">
        <f t="shared" si="665"/>
        <v>UTGS</v>
      </c>
    </row>
    <row r="4732" spans="1:51" hidden="1" x14ac:dyDescent="0.2">
      <c r="A4732" s="38">
        <v>4725</v>
      </c>
      <c r="B4732" t="s">
        <v>362</v>
      </c>
      <c r="C4732" t="s">
        <v>289</v>
      </c>
      <c r="D4732">
        <v>320</v>
      </c>
      <c r="E4732" t="s">
        <v>1243</v>
      </c>
      <c r="F4732">
        <v>0.25</v>
      </c>
      <c r="G4732" t="str">
        <f>LOOKUP(F4732,{0,6,45},{"F","L","H"})</f>
        <v>F</v>
      </c>
      <c r="H4732" t="s">
        <v>4413</v>
      </c>
      <c r="I4732" s="43" t="str">
        <f>IFERROR(VLOOKUP(#REF!,#REF!,2,FALSE),"No")</f>
        <v>No</v>
      </c>
      <c r="J4732" s="139">
        <v>0.75</v>
      </c>
      <c r="K4732" s="148">
        <v>486</v>
      </c>
      <c r="L4732" s="148"/>
      <c r="M4732" s="148"/>
      <c r="N4732" s="148"/>
      <c r="O4732" s="148"/>
      <c r="P4732" s="148"/>
      <c r="Q4732" s="148"/>
      <c r="R4732" s="148"/>
      <c r="S4732" s="148"/>
      <c r="T4732" s="148"/>
      <c r="U4732" s="148"/>
      <c r="V4732" s="148"/>
      <c r="W4732" s="148"/>
      <c r="X4732" s="139">
        <v>2</v>
      </c>
      <c r="Y4732" s="148">
        <v>1000</v>
      </c>
      <c r="Z4732" s="148"/>
      <c r="AA4732" s="148"/>
      <c r="AB4732" s="148"/>
      <c r="AC4732" s="148"/>
      <c r="AD4732" s="148"/>
      <c r="AE4732" s="148"/>
      <c r="AF4732" s="148"/>
      <c r="AG4732" s="148"/>
      <c r="AH4732" s="148"/>
      <c r="AI4732" s="148"/>
      <c r="AJ4732" s="148"/>
      <c r="AK4732" s="148"/>
      <c r="AL4732" s="139">
        <v>0</v>
      </c>
      <c r="AM4732" s="139">
        <v>0</v>
      </c>
      <c r="AN4732" s="148">
        <f t="shared" si="658"/>
        <v>1000</v>
      </c>
      <c r="AO4732" s="148">
        <f t="shared" si="659"/>
        <v>486</v>
      </c>
      <c r="AP4732" s="148">
        <v>6</v>
      </c>
      <c r="AQ4732" s="140">
        <v>8</v>
      </c>
      <c r="AS4732" s="42">
        <f t="shared" si="660"/>
        <v>31290.370225893512</v>
      </c>
      <c r="AT4732" s="101">
        <f t="shared" si="661"/>
        <v>0</v>
      </c>
      <c r="AU4732" s="42">
        <f t="shared" si="662"/>
        <v>31290.370225893512</v>
      </c>
      <c r="AV4732" s="42">
        <f t="shared" si="663"/>
        <v>4063.870215184254</v>
      </c>
      <c r="AW4732" s="102">
        <f t="shared" si="664"/>
        <v>431</v>
      </c>
      <c r="AX4732" s="43">
        <f t="shared" si="666"/>
        <v>0.75</v>
      </c>
      <c r="AY4732" s="43" t="str">
        <f t="shared" si="665"/>
        <v>UTGS</v>
      </c>
    </row>
    <row r="4733" spans="1:51" hidden="1" x14ac:dyDescent="0.2">
      <c r="A4733" s="38">
        <v>4726</v>
      </c>
      <c r="B4733" t="s">
        <v>5806</v>
      </c>
      <c r="C4733" t="s">
        <v>5746</v>
      </c>
      <c r="D4733">
        <v>20200</v>
      </c>
      <c r="E4733" t="s">
        <v>198</v>
      </c>
      <c r="F4733">
        <v>45</v>
      </c>
      <c r="G4733" t="str">
        <f>LOOKUP(F4733,{0,6,45},{"F","L","H"})</f>
        <v>H</v>
      </c>
      <c r="H4733" t="s">
        <v>1571</v>
      </c>
      <c r="I4733" s="43" t="str">
        <f>IFERROR(VLOOKUP(#REF!,#REF!,2,FALSE),"No")</f>
        <v>No</v>
      </c>
      <c r="J4733" s="139">
        <v>3</v>
      </c>
      <c r="K4733" s="148">
        <v>553</v>
      </c>
      <c r="L4733" s="148">
        <v>4</v>
      </c>
      <c r="M4733" s="148">
        <v>5</v>
      </c>
      <c r="N4733" s="148"/>
      <c r="O4733" s="148"/>
      <c r="P4733" s="148"/>
      <c r="Q4733" s="148"/>
      <c r="R4733" s="148"/>
      <c r="S4733" s="148"/>
      <c r="T4733" s="148"/>
      <c r="U4733" s="148"/>
      <c r="V4733" s="148"/>
      <c r="W4733" s="148"/>
      <c r="X4733" s="139">
        <v>4</v>
      </c>
      <c r="Y4733" s="148">
        <v>520</v>
      </c>
      <c r="Z4733" s="148"/>
      <c r="AA4733" s="148"/>
      <c r="AB4733" s="148"/>
      <c r="AC4733" s="148"/>
      <c r="AD4733" s="148"/>
      <c r="AE4733" s="148"/>
      <c r="AF4733" s="148"/>
      <c r="AG4733" s="148"/>
      <c r="AH4733" s="148"/>
      <c r="AI4733" s="148"/>
      <c r="AJ4733" s="148"/>
      <c r="AK4733" s="148"/>
      <c r="AL4733" s="139">
        <v>0</v>
      </c>
      <c r="AM4733" s="139">
        <v>0</v>
      </c>
      <c r="AN4733" s="148">
        <f t="shared" si="658"/>
        <v>520</v>
      </c>
      <c r="AO4733" s="148">
        <f t="shared" si="659"/>
        <v>558</v>
      </c>
      <c r="AP4733" s="148">
        <v>2</v>
      </c>
      <c r="AQ4733" s="140">
        <v>3</v>
      </c>
      <c r="AS4733" s="42">
        <f t="shared" si="660"/>
        <v>40742.580629729586</v>
      </c>
      <c r="AT4733" s="101">
        <f t="shared" si="661"/>
        <v>0</v>
      </c>
      <c r="AU4733" s="42">
        <f t="shared" si="662"/>
        <v>40742.580629729586</v>
      </c>
      <c r="AV4733" s="42">
        <f t="shared" si="663"/>
        <v>6878.0333650554994</v>
      </c>
      <c r="AW4733" s="102">
        <f t="shared" si="664"/>
        <v>52825.283763759828</v>
      </c>
      <c r="AX4733" s="43">
        <f t="shared" si="666"/>
        <v>3</v>
      </c>
      <c r="AY4733" s="43" t="str">
        <f t="shared" si="665"/>
        <v>UTTSS</v>
      </c>
    </row>
    <row r="4734" spans="1:51" hidden="1" x14ac:dyDescent="0.2">
      <c r="A4734" s="38">
        <v>4727</v>
      </c>
      <c r="B4734" t="s">
        <v>5806</v>
      </c>
      <c r="C4734" t="s">
        <v>289</v>
      </c>
      <c r="D4734">
        <v>17800</v>
      </c>
      <c r="E4734" t="s">
        <v>197</v>
      </c>
      <c r="F4734">
        <v>2</v>
      </c>
      <c r="G4734" t="str">
        <f>LOOKUP(F4734,{0,6,45},{"F","L","H"})</f>
        <v>F</v>
      </c>
      <c r="H4734" t="s">
        <v>1574</v>
      </c>
      <c r="I4734" s="43" t="str">
        <f>IFERROR(VLOOKUP(#REF!,#REF!,2,FALSE),"No")</f>
        <v>No</v>
      </c>
      <c r="J4734" s="139">
        <v>2</v>
      </c>
      <c r="K4734" s="148">
        <v>231</v>
      </c>
      <c r="L4734" s="148"/>
      <c r="M4734" s="148"/>
      <c r="N4734" s="148"/>
      <c r="O4734" s="148"/>
      <c r="P4734" s="148"/>
      <c r="Q4734" s="148"/>
      <c r="R4734" s="148"/>
      <c r="S4734" s="148"/>
      <c r="T4734" s="148"/>
      <c r="U4734" s="148"/>
      <c r="V4734" s="148"/>
      <c r="W4734" s="148"/>
      <c r="X4734" s="139">
        <v>2</v>
      </c>
      <c r="Y4734" s="148">
        <v>1000</v>
      </c>
      <c r="Z4734" s="148"/>
      <c r="AA4734" s="148"/>
      <c r="AB4734" s="148"/>
      <c r="AC4734" s="148"/>
      <c r="AD4734" s="148"/>
      <c r="AE4734" s="148"/>
      <c r="AF4734" s="148"/>
      <c r="AG4734" s="148"/>
      <c r="AH4734" s="148"/>
      <c r="AI4734" s="148"/>
      <c r="AJ4734" s="148"/>
      <c r="AK4734" s="148"/>
      <c r="AL4734" s="139">
        <v>0</v>
      </c>
      <c r="AM4734" s="139">
        <v>0</v>
      </c>
      <c r="AN4734" s="148">
        <f t="shared" si="658"/>
        <v>1000</v>
      </c>
      <c r="AO4734" s="148">
        <f t="shared" si="659"/>
        <v>231</v>
      </c>
      <c r="AP4734" s="148">
        <v>15</v>
      </c>
      <c r="AQ4734" s="140">
        <v>28</v>
      </c>
      <c r="AS4734" s="42">
        <f t="shared" si="660"/>
        <v>16859.183378974074</v>
      </c>
      <c r="AT4734" s="101">
        <f t="shared" si="661"/>
        <v>0</v>
      </c>
      <c r="AU4734" s="42">
        <f t="shared" si="662"/>
        <v>16859.183378974074</v>
      </c>
      <c r="AV4734" s="42">
        <f t="shared" si="663"/>
        <v>1161.1057757669298</v>
      </c>
      <c r="AW4734" s="102">
        <f t="shared" si="664"/>
        <v>15242</v>
      </c>
      <c r="AX4734" s="43">
        <f t="shared" si="666"/>
        <v>2</v>
      </c>
      <c r="AY4734" s="43" t="str">
        <f t="shared" si="665"/>
        <v>UTGS</v>
      </c>
    </row>
    <row r="4735" spans="1:51" hidden="1" x14ac:dyDescent="0.2">
      <c r="A4735" s="38">
        <v>4728</v>
      </c>
      <c r="B4735" t="s">
        <v>362</v>
      </c>
      <c r="C4735" t="s">
        <v>289</v>
      </c>
      <c r="D4735">
        <v>320</v>
      </c>
      <c r="E4735" t="s">
        <v>1243</v>
      </c>
      <c r="F4735">
        <v>0.25</v>
      </c>
      <c r="G4735" t="str">
        <f>LOOKUP(F4735,{0,6,45},{"F","L","H"})</f>
        <v>F</v>
      </c>
      <c r="H4735" t="s">
        <v>4422</v>
      </c>
      <c r="I4735" s="43" t="str">
        <f>IFERROR(VLOOKUP(#REF!,#REF!,2,FALSE),"No")</f>
        <v>No</v>
      </c>
      <c r="J4735" s="139">
        <v>0.5</v>
      </c>
      <c r="K4735" s="148">
        <v>23</v>
      </c>
      <c r="L4735" s="148"/>
      <c r="M4735" s="148"/>
      <c r="N4735" s="148"/>
      <c r="O4735" s="148"/>
      <c r="P4735" s="148"/>
      <c r="Q4735" s="148"/>
      <c r="R4735" s="148"/>
      <c r="S4735" s="148"/>
      <c r="T4735" s="148"/>
      <c r="U4735" s="148"/>
      <c r="V4735" s="148"/>
      <c r="W4735" s="148"/>
      <c r="X4735" s="139">
        <v>2</v>
      </c>
      <c r="Y4735" s="148">
        <v>1000</v>
      </c>
      <c r="Z4735" s="148"/>
      <c r="AA4735" s="148"/>
      <c r="AB4735" s="148"/>
      <c r="AC4735" s="148"/>
      <c r="AD4735" s="148"/>
      <c r="AE4735" s="148"/>
      <c r="AF4735" s="148"/>
      <c r="AG4735" s="148"/>
      <c r="AH4735" s="148"/>
      <c r="AI4735" s="148"/>
      <c r="AJ4735" s="148"/>
      <c r="AK4735" s="148"/>
      <c r="AL4735" s="139">
        <v>0</v>
      </c>
      <c r="AM4735" s="139">
        <v>0</v>
      </c>
      <c r="AN4735" s="148">
        <f t="shared" si="658"/>
        <v>1000</v>
      </c>
      <c r="AO4735" s="148">
        <f t="shared" si="659"/>
        <v>23</v>
      </c>
      <c r="AP4735" s="148">
        <v>17</v>
      </c>
      <c r="AQ4735" s="140">
        <v>30</v>
      </c>
      <c r="AS4735" s="42">
        <f t="shared" si="660"/>
        <v>1573.2799901143023</v>
      </c>
      <c r="AT4735" s="101">
        <f t="shared" si="661"/>
        <v>0</v>
      </c>
      <c r="AU4735" s="42">
        <f t="shared" si="662"/>
        <v>1573.2799901143023</v>
      </c>
      <c r="AV4735" s="42">
        <f t="shared" si="663"/>
        <v>1083.6987240491344</v>
      </c>
      <c r="AW4735" s="102">
        <f t="shared" si="664"/>
        <v>431</v>
      </c>
      <c r="AX4735" s="43">
        <f t="shared" si="666"/>
        <v>0.5</v>
      </c>
      <c r="AY4735" s="43" t="str">
        <f t="shared" si="665"/>
        <v>UTGS</v>
      </c>
    </row>
    <row r="4736" spans="1:51" hidden="1" x14ac:dyDescent="0.2">
      <c r="A4736" s="38">
        <v>4729</v>
      </c>
      <c r="B4736" t="s">
        <v>5806</v>
      </c>
      <c r="C4736" t="s">
        <v>5746</v>
      </c>
      <c r="D4736">
        <v>9200</v>
      </c>
      <c r="E4736" t="s">
        <v>212</v>
      </c>
      <c r="F4736">
        <v>5</v>
      </c>
      <c r="G4736" t="str">
        <f>LOOKUP(F4736,{0,6,45},{"F","L","H"})</f>
        <v>F</v>
      </c>
      <c r="H4736" t="s">
        <v>1072</v>
      </c>
      <c r="I4736" s="43" t="str">
        <f>IFERROR(VLOOKUP(#REF!,#REF!,2,FALSE),"No")</f>
        <v>No</v>
      </c>
      <c r="J4736" s="139">
        <v>2</v>
      </c>
      <c r="K4736" s="148">
        <v>175</v>
      </c>
      <c r="L4736" s="148"/>
      <c r="M4736" s="148"/>
      <c r="N4736" s="148"/>
      <c r="O4736" s="148"/>
      <c r="P4736" s="148"/>
      <c r="Q4736" s="148"/>
      <c r="R4736" s="148"/>
      <c r="S4736" s="148"/>
      <c r="T4736" s="148"/>
      <c r="U4736" s="148"/>
      <c r="V4736" s="148"/>
      <c r="W4736" s="148"/>
      <c r="X4736" s="139">
        <v>2</v>
      </c>
      <c r="Y4736" s="148">
        <v>1000</v>
      </c>
      <c r="Z4736" s="149"/>
      <c r="AA4736" s="148"/>
      <c r="AB4736" s="148"/>
      <c r="AC4736" s="148"/>
      <c r="AD4736" s="148"/>
      <c r="AE4736" s="148"/>
      <c r="AF4736" s="148"/>
      <c r="AG4736" s="148"/>
      <c r="AH4736" s="148"/>
      <c r="AI4736" s="148"/>
      <c r="AJ4736" s="148"/>
      <c r="AK4736" s="148"/>
      <c r="AL4736" s="139">
        <v>0</v>
      </c>
      <c r="AM4736" s="139">
        <v>0</v>
      </c>
      <c r="AN4736" s="148">
        <f t="shared" si="658"/>
        <v>1000</v>
      </c>
      <c r="AO4736" s="148">
        <f t="shared" si="659"/>
        <v>175</v>
      </c>
      <c r="AP4736" s="148">
        <v>5</v>
      </c>
      <c r="AQ4736" s="140">
        <v>17</v>
      </c>
      <c r="AS4736" s="42">
        <f t="shared" si="660"/>
        <v>12772.108620434905</v>
      </c>
      <c r="AT4736" s="101">
        <f t="shared" si="661"/>
        <v>0</v>
      </c>
      <c r="AU4736" s="42">
        <f t="shared" si="662"/>
        <v>12772.108620434905</v>
      </c>
      <c r="AV4736" s="42">
        <f t="shared" si="663"/>
        <v>1912.4095130278843</v>
      </c>
      <c r="AW4736" s="102">
        <f t="shared" si="664"/>
        <v>5118</v>
      </c>
      <c r="AX4736" s="43">
        <f t="shared" si="666"/>
        <v>2</v>
      </c>
      <c r="AY4736" s="43" t="str">
        <f t="shared" si="665"/>
        <v>UTTSS</v>
      </c>
    </row>
    <row r="4737" spans="1:51" hidden="1" x14ac:dyDescent="0.2">
      <c r="A4737" s="38">
        <v>4730</v>
      </c>
      <c r="B4737" t="s">
        <v>5806</v>
      </c>
      <c r="C4737" t="s">
        <v>5746</v>
      </c>
      <c r="D4737">
        <v>7800</v>
      </c>
      <c r="E4737" t="s">
        <v>212</v>
      </c>
      <c r="F4737">
        <v>2</v>
      </c>
      <c r="G4737" t="str">
        <f>LOOKUP(F4737,{0,6,45},{"F","L","H"})</f>
        <v>F</v>
      </c>
      <c r="H4737" t="s">
        <v>1577</v>
      </c>
      <c r="I4737" s="43" t="str">
        <f>IFERROR(VLOOKUP(#REF!,#REF!,2,FALSE),"No")</f>
        <v>No</v>
      </c>
      <c r="J4737" s="139">
        <v>2</v>
      </c>
      <c r="K4737" s="148">
        <v>353</v>
      </c>
      <c r="L4737" s="148"/>
      <c r="M4737" s="148"/>
      <c r="N4737" s="148"/>
      <c r="O4737" s="148"/>
      <c r="P4737" s="148"/>
      <c r="Q4737" s="148"/>
      <c r="R4737" s="148"/>
      <c r="S4737" s="148"/>
      <c r="T4737" s="148"/>
      <c r="U4737" s="148"/>
      <c r="V4737" s="148"/>
      <c r="W4737" s="148"/>
      <c r="X4737" s="139">
        <v>2</v>
      </c>
      <c r="Y4737" s="148">
        <v>660.31</v>
      </c>
      <c r="Z4737" s="149"/>
      <c r="AA4737" s="148"/>
      <c r="AB4737" s="148"/>
      <c r="AC4737" s="148"/>
      <c r="AD4737" s="148"/>
      <c r="AE4737" s="148"/>
      <c r="AF4737" s="148"/>
      <c r="AG4737" s="148"/>
      <c r="AH4737" s="148"/>
      <c r="AI4737" s="148"/>
      <c r="AJ4737" s="148"/>
      <c r="AK4737" s="148"/>
      <c r="AL4737" s="139">
        <v>0</v>
      </c>
      <c r="AM4737" s="139">
        <v>0</v>
      </c>
      <c r="AN4737" s="148">
        <f t="shared" si="658"/>
        <v>660.31</v>
      </c>
      <c r="AO4737" s="148">
        <f t="shared" si="659"/>
        <v>353</v>
      </c>
      <c r="AP4737" s="148">
        <v>1</v>
      </c>
      <c r="AQ4737" s="140">
        <v>2</v>
      </c>
      <c r="AS4737" s="42">
        <f t="shared" si="660"/>
        <v>25763.16767436298</v>
      </c>
      <c r="AT4737" s="101">
        <f t="shared" si="661"/>
        <v>0</v>
      </c>
      <c r="AU4737" s="42">
        <f t="shared" si="662"/>
        <v>25763.16767436298</v>
      </c>
      <c r="AV4737" s="42">
        <f t="shared" si="663"/>
        <v>10733.656567153259</v>
      </c>
      <c r="AW4737" s="102">
        <f t="shared" si="664"/>
        <v>5118</v>
      </c>
      <c r="AX4737" s="43">
        <f t="shared" si="666"/>
        <v>2</v>
      </c>
      <c r="AY4737" s="43" t="str">
        <f t="shared" si="665"/>
        <v>UTTSS</v>
      </c>
    </row>
    <row r="4738" spans="1:51" hidden="1" x14ac:dyDescent="0.2">
      <c r="A4738" s="38">
        <v>4731</v>
      </c>
      <c r="B4738" t="s">
        <v>5807</v>
      </c>
      <c r="C4738" t="s">
        <v>5746</v>
      </c>
      <c r="D4738">
        <v>17800</v>
      </c>
      <c r="E4738" t="s">
        <v>197</v>
      </c>
      <c r="F4738">
        <v>2</v>
      </c>
      <c r="G4738" t="str">
        <f>LOOKUP(F4738,{0,6,45},{"F","L","H"})</f>
        <v>F</v>
      </c>
      <c r="H4738" t="s">
        <v>113</v>
      </c>
      <c r="I4738" s="43" t="str">
        <f>IFERROR(VLOOKUP(#REF!,#REF!,2,FALSE),"No")</f>
        <v>No</v>
      </c>
      <c r="J4738" s="139">
        <v>2</v>
      </c>
      <c r="K4738" s="148">
        <v>53</v>
      </c>
      <c r="L4738" s="148"/>
      <c r="M4738" s="148"/>
      <c r="N4738" s="148"/>
      <c r="O4738" s="148"/>
      <c r="P4738" s="148"/>
      <c r="Q4738" s="148"/>
      <c r="R4738" s="148"/>
      <c r="S4738" s="148"/>
      <c r="T4738" s="148"/>
      <c r="U4738" s="148"/>
      <c r="V4738" s="148"/>
      <c r="W4738" s="148"/>
      <c r="X4738" s="139">
        <v>2</v>
      </c>
      <c r="Y4738" s="148">
        <v>768</v>
      </c>
      <c r="Z4738" s="148">
        <v>4</v>
      </c>
      <c r="AA4738" s="148">
        <v>232</v>
      </c>
      <c r="AB4738" s="148"/>
      <c r="AC4738" s="148"/>
      <c r="AD4738" s="148"/>
      <c r="AE4738" s="148"/>
      <c r="AF4738" s="148"/>
      <c r="AG4738" s="148"/>
      <c r="AH4738" s="148"/>
      <c r="AI4738" s="148"/>
      <c r="AJ4738" s="148"/>
      <c r="AK4738" s="148"/>
      <c r="AL4738" s="139">
        <v>0</v>
      </c>
      <c r="AM4738" s="139">
        <v>0</v>
      </c>
      <c r="AN4738" s="148">
        <f t="shared" si="658"/>
        <v>1000</v>
      </c>
      <c r="AO4738" s="148">
        <f t="shared" si="659"/>
        <v>53</v>
      </c>
      <c r="AP4738" s="148">
        <v>2</v>
      </c>
      <c r="AQ4738" s="140">
        <v>2</v>
      </c>
      <c r="AS4738" s="42">
        <f t="shared" si="660"/>
        <v>3868.1243250460002</v>
      </c>
      <c r="AT4738" s="101">
        <f t="shared" si="661"/>
        <v>0</v>
      </c>
      <c r="AU4738" s="42">
        <f t="shared" si="662"/>
        <v>3868.1243250460002</v>
      </c>
      <c r="AV4738" s="42">
        <f t="shared" si="663"/>
        <v>17087.200860737015</v>
      </c>
      <c r="AW4738" s="102">
        <f t="shared" si="664"/>
        <v>15242</v>
      </c>
      <c r="AX4738" s="43">
        <f t="shared" si="666"/>
        <v>2</v>
      </c>
      <c r="AY4738" s="43" t="str">
        <f t="shared" si="665"/>
        <v>UTTSS</v>
      </c>
    </row>
    <row r="4739" spans="1:51" hidden="1" x14ac:dyDescent="0.2">
      <c r="A4739" s="38">
        <v>4732</v>
      </c>
      <c r="B4739" t="s">
        <v>5806</v>
      </c>
      <c r="C4739" t="s">
        <v>5746</v>
      </c>
      <c r="D4739">
        <v>7800</v>
      </c>
      <c r="E4739" t="s">
        <v>212</v>
      </c>
      <c r="F4739">
        <v>2</v>
      </c>
      <c r="G4739" t="str">
        <f>LOOKUP(F4739,{0,6,45},{"F","L","H"})</f>
        <v>F</v>
      </c>
      <c r="H4739" t="s">
        <v>1093</v>
      </c>
      <c r="I4739" s="43" t="str">
        <f>IFERROR(VLOOKUP(#REF!,#REF!,2,FALSE),"No")</f>
        <v>No</v>
      </c>
      <c r="J4739" s="139">
        <v>2</v>
      </c>
      <c r="K4739" s="148">
        <v>189</v>
      </c>
      <c r="L4739" s="148"/>
      <c r="M4739" s="148"/>
      <c r="N4739" s="148"/>
      <c r="O4739" s="148"/>
      <c r="P4739" s="148"/>
      <c r="Q4739" s="148"/>
      <c r="R4739" s="148"/>
      <c r="S4739" s="148"/>
      <c r="T4739" s="148"/>
      <c r="U4739" s="148"/>
      <c r="V4739" s="148"/>
      <c r="W4739" s="148"/>
      <c r="X4739" s="139">
        <v>2</v>
      </c>
      <c r="Y4739" s="148">
        <v>502</v>
      </c>
      <c r="Z4739" s="149">
        <v>4</v>
      </c>
      <c r="AA4739" s="148">
        <v>498</v>
      </c>
      <c r="AB4739" s="149"/>
      <c r="AC4739" s="148"/>
      <c r="AD4739" s="148"/>
      <c r="AE4739" s="148"/>
      <c r="AF4739" s="148"/>
      <c r="AG4739" s="148"/>
      <c r="AH4739" s="148"/>
      <c r="AI4739" s="148"/>
      <c r="AJ4739" s="148"/>
      <c r="AK4739" s="148"/>
      <c r="AL4739" s="139">
        <v>0</v>
      </c>
      <c r="AM4739" s="139">
        <v>0</v>
      </c>
      <c r="AN4739" s="148">
        <f t="shared" si="658"/>
        <v>1000</v>
      </c>
      <c r="AO4739" s="148">
        <f t="shared" si="659"/>
        <v>189</v>
      </c>
      <c r="AP4739" s="148">
        <v>7</v>
      </c>
      <c r="AQ4739" s="140">
        <v>9</v>
      </c>
      <c r="AS4739" s="42">
        <f t="shared" si="660"/>
        <v>13793.877310069698</v>
      </c>
      <c r="AT4739" s="101">
        <f t="shared" si="661"/>
        <v>0</v>
      </c>
      <c r="AU4739" s="42">
        <f t="shared" si="662"/>
        <v>13793.877310069698</v>
      </c>
      <c r="AV4739" s="42">
        <f t="shared" si="663"/>
        <v>4009.0690801637811</v>
      </c>
      <c r="AW4739" s="102">
        <f t="shared" si="664"/>
        <v>5118</v>
      </c>
      <c r="AX4739" s="43">
        <f t="shared" si="666"/>
        <v>2</v>
      </c>
      <c r="AY4739" s="43" t="str">
        <f t="shared" si="665"/>
        <v>UTTSS</v>
      </c>
    </row>
    <row r="4740" spans="1:51" hidden="1" x14ac:dyDescent="0.2">
      <c r="A4740" s="38">
        <v>4733</v>
      </c>
      <c r="B4740" t="s">
        <v>5806</v>
      </c>
      <c r="C4740" t="s">
        <v>5746</v>
      </c>
      <c r="D4740">
        <v>12243</v>
      </c>
      <c r="E4740" t="s">
        <v>211</v>
      </c>
      <c r="F4740">
        <v>2</v>
      </c>
      <c r="G4740" t="str">
        <f>LOOKUP(F4740,{0,6,45},{"F","L","H"})</f>
        <v>F</v>
      </c>
      <c r="H4740" t="s">
        <v>1582</v>
      </c>
      <c r="I4740" s="43" t="str">
        <f>IFERROR(VLOOKUP(#REF!,#REF!,2,FALSE),"No")</f>
        <v>No</v>
      </c>
      <c r="J4740" s="139">
        <v>2</v>
      </c>
      <c r="K4740" s="148">
        <v>201</v>
      </c>
      <c r="L4740" s="148">
        <v>4</v>
      </c>
      <c r="M4740" s="148">
        <v>1</v>
      </c>
      <c r="N4740" s="148"/>
      <c r="O4740" s="148"/>
      <c r="P4740" s="148"/>
      <c r="Q4740" s="148"/>
      <c r="R4740" s="148"/>
      <c r="S4740" s="148"/>
      <c r="T4740" s="148"/>
      <c r="U4740" s="148"/>
      <c r="V4740" s="148"/>
      <c r="W4740" s="148"/>
      <c r="X4740" s="139">
        <v>4</v>
      </c>
      <c r="Y4740" s="148">
        <v>1000</v>
      </c>
      <c r="Z4740" s="148"/>
      <c r="AA4740" s="148"/>
      <c r="AB4740" s="148"/>
      <c r="AC4740" s="148"/>
      <c r="AD4740" s="148"/>
      <c r="AE4740" s="148"/>
      <c r="AF4740" s="148"/>
      <c r="AG4740" s="148"/>
      <c r="AH4740" s="148"/>
      <c r="AI4740" s="148"/>
      <c r="AJ4740" s="148"/>
      <c r="AK4740" s="148"/>
      <c r="AL4740" s="139">
        <v>0</v>
      </c>
      <c r="AM4740" s="139">
        <v>0</v>
      </c>
      <c r="AN4740" s="148">
        <f t="shared" si="658"/>
        <v>1000</v>
      </c>
      <c r="AO4740" s="148">
        <f t="shared" si="659"/>
        <v>202</v>
      </c>
      <c r="AP4740" s="148">
        <v>2</v>
      </c>
      <c r="AQ4740" s="140">
        <v>3</v>
      </c>
      <c r="AS4740" s="42">
        <f t="shared" si="660"/>
        <v>14746.222521873435</v>
      </c>
      <c r="AT4740" s="101">
        <f t="shared" si="661"/>
        <v>0</v>
      </c>
      <c r="AU4740" s="42">
        <f t="shared" si="662"/>
        <v>14746.222521873435</v>
      </c>
      <c r="AV4740" s="42">
        <f t="shared" si="663"/>
        <v>13226.987240491346</v>
      </c>
      <c r="AW4740" s="102">
        <f t="shared" si="664"/>
        <v>10791.333333333334</v>
      </c>
      <c r="AX4740" s="43">
        <f t="shared" si="666"/>
        <v>2</v>
      </c>
      <c r="AY4740" s="43" t="str">
        <f t="shared" si="665"/>
        <v>UTTSS</v>
      </c>
    </row>
    <row r="4741" spans="1:51" hidden="1" x14ac:dyDescent="0.2">
      <c r="A4741" s="38">
        <v>4734</v>
      </c>
      <c r="B4741" t="s">
        <v>5806</v>
      </c>
      <c r="C4741" t="s">
        <v>5746</v>
      </c>
      <c r="D4741">
        <v>3000</v>
      </c>
      <c r="E4741" t="s">
        <v>207</v>
      </c>
      <c r="F4741">
        <v>0.25</v>
      </c>
      <c r="G4741" t="str">
        <f>LOOKUP(F4741,{0,6,45},{"F","L","H"})</f>
        <v>F</v>
      </c>
      <c r="H4741" t="s">
        <v>1583</v>
      </c>
      <c r="I4741" s="43" t="str">
        <f>IFERROR(VLOOKUP(#REF!,#REF!,2,FALSE),"No")</f>
        <v>No</v>
      </c>
      <c r="J4741" s="139">
        <v>2</v>
      </c>
      <c r="K4741" s="148">
        <v>318</v>
      </c>
      <c r="L4741" s="148"/>
      <c r="M4741" s="148"/>
      <c r="N4741" s="148"/>
      <c r="O4741" s="148"/>
      <c r="P4741" s="148"/>
      <c r="Q4741" s="148"/>
      <c r="R4741" s="148"/>
      <c r="S4741" s="148"/>
      <c r="T4741" s="148"/>
      <c r="U4741" s="148"/>
      <c r="V4741" s="148"/>
      <c r="W4741" s="148"/>
      <c r="X4741" s="139">
        <v>2</v>
      </c>
      <c r="Y4741" s="148">
        <v>15.32</v>
      </c>
      <c r="Z4741" s="148">
        <v>3</v>
      </c>
      <c r="AA4741" s="148">
        <v>11</v>
      </c>
      <c r="AB4741" s="148">
        <v>4</v>
      </c>
      <c r="AC4741" s="148">
        <v>973.68</v>
      </c>
      <c r="AD4741" s="148"/>
      <c r="AE4741" s="148"/>
      <c r="AF4741" s="148"/>
      <c r="AG4741" s="148"/>
      <c r="AH4741" s="148"/>
      <c r="AI4741" s="148"/>
      <c r="AJ4741" s="148"/>
      <c r="AK4741" s="148"/>
      <c r="AL4741" s="139">
        <v>0</v>
      </c>
      <c r="AM4741" s="139">
        <v>0</v>
      </c>
      <c r="AN4741" s="148">
        <f t="shared" si="658"/>
        <v>1000</v>
      </c>
      <c r="AO4741" s="148">
        <f t="shared" si="659"/>
        <v>318</v>
      </c>
      <c r="AP4741" s="148">
        <v>9</v>
      </c>
      <c r="AQ4741" s="140">
        <v>12</v>
      </c>
      <c r="AS4741" s="42">
        <f t="shared" si="660"/>
        <v>23208.745950275999</v>
      </c>
      <c r="AT4741" s="101">
        <f t="shared" si="661"/>
        <v>0</v>
      </c>
      <c r="AU4741" s="42">
        <f t="shared" si="662"/>
        <v>23208.745950275999</v>
      </c>
      <c r="AV4741" s="42">
        <f t="shared" si="663"/>
        <v>3279.3972767895029</v>
      </c>
      <c r="AW4741" s="102">
        <f t="shared" si="664"/>
        <v>2145.6666666666665</v>
      </c>
      <c r="AX4741" s="43">
        <f t="shared" si="666"/>
        <v>2</v>
      </c>
      <c r="AY4741" s="43" t="str">
        <f t="shared" si="665"/>
        <v>UTTSS</v>
      </c>
    </row>
    <row r="4742" spans="1:51" hidden="1" x14ac:dyDescent="0.2">
      <c r="A4742" s="38">
        <v>4735</v>
      </c>
      <c r="B4742" t="s">
        <v>5806</v>
      </c>
      <c r="C4742" t="s">
        <v>5746</v>
      </c>
      <c r="D4742">
        <v>7800</v>
      </c>
      <c r="E4742" t="s">
        <v>212</v>
      </c>
      <c r="F4742">
        <v>2</v>
      </c>
      <c r="G4742" t="str">
        <f>LOOKUP(F4742,{0,6,45},{"F","L","H"})</f>
        <v>F</v>
      </c>
      <c r="H4742" t="s">
        <v>1584</v>
      </c>
      <c r="I4742" s="43" t="str">
        <f>IFERROR(VLOOKUP(#REF!,#REF!,2,FALSE),"No")</f>
        <v>No</v>
      </c>
      <c r="J4742" s="139">
        <v>2</v>
      </c>
      <c r="K4742" s="148">
        <v>324</v>
      </c>
      <c r="L4742" s="148"/>
      <c r="M4742" s="148"/>
      <c r="N4742" s="148"/>
      <c r="O4742" s="148"/>
      <c r="P4742" s="148"/>
      <c r="Q4742" s="148"/>
      <c r="R4742" s="148"/>
      <c r="S4742" s="148"/>
      <c r="T4742" s="148"/>
      <c r="U4742" s="148"/>
      <c r="V4742" s="148"/>
      <c r="W4742" s="148"/>
      <c r="X4742" s="139">
        <v>2</v>
      </c>
      <c r="Y4742" s="148">
        <v>731</v>
      </c>
      <c r="Z4742" s="148"/>
      <c r="AA4742" s="148"/>
      <c r="AB4742" s="148"/>
      <c r="AC4742" s="148"/>
      <c r="AD4742" s="148"/>
      <c r="AE4742" s="148"/>
      <c r="AF4742" s="148"/>
      <c r="AG4742" s="148"/>
      <c r="AH4742" s="148"/>
      <c r="AI4742" s="148"/>
      <c r="AJ4742" s="148"/>
      <c r="AK4742" s="148"/>
      <c r="AL4742" s="139">
        <v>0</v>
      </c>
      <c r="AM4742" s="139">
        <v>0</v>
      </c>
      <c r="AN4742" s="148">
        <f t="shared" si="658"/>
        <v>731</v>
      </c>
      <c r="AO4742" s="148">
        <f t="shared" si="659"/>
        <v>324</v>
      </c>
      <c r="AP4742" s="148">
        <v>16</v>
      </c>
      <c r="AQ4742" s="140">
        <v>24</v>
      </c>
      <c r="AS4742" s="42">
        <f t="shared" si="660"/>
        <v>23646.646817262339</v>
      </c>
      <c r="AT4742" s="101">
        <f t="shared" si="661"/>
        <v>0</v>
      </c>
      <c r="AU4742" s="42">
        <f t="shared" si="662"/>
        <v>23646.646817262339</v>
      </c>
      <c r="AV4742" s="42">
        <f t="shared" si="663"/>
        <v>990.22970909989647</v>
      </c>
      <c r="AW4742" s="102">
        <f t="shared" si="664"/>
        <v>5118</v>
      </c>
      <c r="AX4742" s="43">
        <f t="shared" si="666"/>
        <v>2</v>
      </c>
      <c r="AY4742" s="43" t="str">
        <f t="shared" si="665"/>
        <v>UTTSS</v>
      </c>
    </row>
    <row r="4743" spans="1:51" hidden="1" x14ac:dyDescent="0.2">
      <c r="A4743" s="38">
        <v>4736</v>
      </c>
      <c r="B4743" t="s">
        <v>5806</v>
      </c>
      <c r="C4743" t="s">
        <v>5746</v>
      </c>
      <c r="D4743">
        <v>11750</v>
      </c>
      <c r="E4743" t="s">
        <v>215</v>
      </c>
      <c r="F4743">
        <v>2</v>
      </c>
      <c r="G4743" t="str">
        <f>LOOKUP(F4743,{0,6,45},{"F","L","H"})</f>
        <v>F</v>
      </c>
      <c r="H4743" t="s">
        <v>1585</v>
      </c>
      <c r="I4743" s="43" t="str">
        <f>IFERROR(VLOOKUP(#REF!,#REF!,2,FALSE),"No")</f>
        <v>No</v>
      </c>
      <c r="J4743" s="139">
        <v>2</v>
      </c>
      <c r="K4743" s="148">
        <v>387</v>
      </c>
      <c r="L4743" s="148"/>
      <c r="M4743" s="148"/>
      <c r="N4743" s="148"/>
      <c r="O4743" s="148"/>
      <c r="P4743" s="148"/>
      <c r="Q4743" s="148"/>
      <c r="R4743" s="148"/>
      <c r="S4743" s="148"/>
      <c r="T4743" s="148"/>
      <c r="U4743" s="148"/>
      <c r="V4743" s="148"/>
      <c r="W4743" s="148"/>
      <c r="X4743" s="139">
        <v>0.75</v>
      </c>
      <c r="Y4743" s="148">
        <v>30</v>
      </c>
      <c r="Z4743" s="149">
        <v>2</v>
      </c>
      <c r="AA4743" s="148">
        <v>116.31</v>
      </c>
      <c r="AB4743" s="148">
        <v>4</v>
      </c>
      <c r="AC4743" s="148">
        <v>853.69</v>
      </c>
      <c r="AD4743" s="148"/>
      <c r="AE4743" s="148"/>
      <c r="AF4743" s="148"/>
      <c r="AG4743" s="148"/>
      <c r="AH4743" s="148"/>
      <c r="AI4743" s="148"/>
      <c r="AJ4743" s="148"/>
      <c r="AK4743" s="148"/>
      <c r="AL4743" s="139">
        <v>0</v>
      </c>
      <c r="AM4743" s="139">
        <v>0</v>
      </c>
      <c r="AN4743" s="148">
        <f t="shared" si="658"/>
        <v>1000</v>
      </c>
      <c r="AO4743" s="148">
        <f t="shared" si="659"/>
        <v>387</v>
      </c>
      <c r="AP4743" s="148">
        <v>7</v>
      </c>
      <c r="AQ4743" s="140">
        <v>10</v>
      </c>
      <c r="AS4743" s="42">
        <f t="shared" si="660"/>
        <v>28244.605920618906</v>
      </c>
      <c r="AT4743" s="101">
        <f t="shared" si="661"/>
        <v>0</v>
      </c>
      <c r="AU4743" s="42">
        <f t="shared" si="662"/>
        <v>28244.605920618906</v>
      </c>
      <c r="AV4743" s="42">
        <f t="shared" si="663"/>
        <v>3885.9319021474039</v>
      </c>
      <c r="AW4743" s="102">
        <f t="shared" si="664"/>
        <v>10791.333333333334</v>
      </c>
      <c r="AX4743" s="43">
        <f t="shared" si="666"/>
        <v>2</v>
      </c>
      <c r="AY4743" s="43" t="str">
        <f t="shared" si="665"/>
        <v>UTTSS</v>
      </c>
    </row>
    <row r="4744" spans="1:51" hidden="1" x14ac:dyDescent="0.2">
      <c r="A4744" s="38">
        <v>4737</v>
      </c>
      <c r="B4744" t="s">
        <v>362</v>
      </c>
      <c r="C4744" t="s">
        <v>289</v>
      </c>
      <c r="D4744">
        <v>550</v>
      </c>
      <c r="E4744" t="s">
        <v>1243</v>
      </c>
      <c r="F4744">
        <v>2</v>
      </c>
      <c r="G4744" t="str">
        <f>LOOKUP(F4744,{0,6,45},{"F","L","H"})</f>
        <v>F</v>
      </c>
      <c r="H4744" t="s">
        <v>4445</v>
      </c>
      <c r="I4744" s="43" t="str">
        <f>IFERROR(VLOOKUP(#REF!,#REF!,2,FALSE),"No")</f>
        <v>No</v>
      </c>
      <c r="J4744" s="139">
        <v>0.75</v>
      </c>
      <c r="K4744" s="148">
        <v>17</v>
      </c>
      <c r="L4744" s="148"/>
      <c r="M4744" s="148"/>
      <c r="N4744" s="148"/>
      <c r="O4744" s="148"/>
      <c r="P4744" s="148"/>
      <c r="Q4744" s="148"/>
      <c r="R4744" s="148"/>
      <c r="S4744" s="148"/>
      <c r="T4744" s="148"/>
      <c r="U4744" s="148"/>
      <c r="V4744" s="148"/>
      <c r="W4744" s="148"/>
      <c r="X4744" s="139">
        <v>1.25</v>
      </c>
      <c r="Y4744" s="148">
        <v>2</v>
      </c>
      <c r="Z4744" s="149">
        <v>2</v>
      </c>
      <c r="AA4744" s="148">
        <v>897</v>
      </c>
      <c r="AB4744" s="148">
        <v>4</v>
      </c>
      <c r="AC4744" s="148">
        <v>101</v>
      </c>
      <c r="AD4744" s="148"/>
      <c r="AE4744" s="148"/>
      <c r="AF4744" s="148"/>
      <c r="AG4744" s="148"/>
      <c r="AH4744" s="148"/>
      <c r="AI4744" s="148"/>
      <c r="AJ4744" s="148"/>
      <c r="AK4744" s="148"/>
      <c r="AL4744" s="139">
        <v>0</v>
      </c>
      <c r="AM4744" s="139">
        <v>0</v>
      </c>
      <c r="AN4744" s="148">
        <f t="shared" ref="AN4744:AN4807" si="667">SUM(Y4744,AA4744,AC4744,AE4744,AG4744,AI4744,AK4744,AM4744)</f>
        <v>1000</v>
      </c>
      <c r="AO4744" s="148">
        <f t="shared" ref="AO4744:AO4807" si="668">SUM(K4744,M4744,O4744,Q4744,S4744,U4744,W4744)</f>
        <v>17</v>
      </c>
      <c r="AP4744" s="148">
        <v>11</v>
      </c>
      <c r="AQ4744" s="140">
        <v>115</v>
      </c>
      <c r="AS4744" s="42">
        <f t="shared" ref="AS4744:AS4807" si="669">(VLOOKUP(J4744,Service,2,FALSE)*K4744+VLOOKUP(L4744,Service,2,FALSE)*M4744+VLOOKUP(N4744,Service,2,FALSE)*O4744+VLOOKUP(P4744,Service,2,FALSE)*Q4744)</f>
        <v>1094.5191231279623</v>
      </c>
      <c r="AT4744" s="101">
        <f t="shared" ref="AT4744:AT4807" si="670">VLOOKUP(R4744,serviceHP,2,FALSE)*S4744+VLOOKUP(T4744,serviceHP,2,FALSE)*U4744+VLOOKUP(V4744,serviceHP,2,FALSE)*W4744</f>
        <v>0</v>
      </c>
      <c r="AU4744" s="42">
        <f t="shared" ref="AU4744:AU4807" si="671">AS4744+AT4744</f>
        <v>1094.5191231279623</v>
      </c>
      <c r="AV4744" s="42">
        <f t="shared" ref="AV4744:AV4807" si="672">(VLOOKUP(X4744,Main,2,FALSE)*Y4744+VLOOKUP(Z4744,Main,2,FALSE)*AA4744+VLOOKUP(AB4744,Main,2,FALSE)*AC4744+VLOOKUP(AD4744,Main,2,FALSE)*AE4744+VLOOKUP(AF4744,Main,2,FALSE)*AG4744+VLOOKUP(AL4744,Main,2,FALSE)*AM4744+VLOOKUP(AH4744,Main,2,FALSE)*AI4744+VLOOKUP(AL4744,Main,2,FALSE)*AM4744+VLOOKUP(AJ4744,Main,2,FALSE)*AK4744)/AQ4744</f>
        <v>289.0133193171655</v>
      </c>
      <c r="AW4744" s="102">
        <f t="shared" ref="AW4744:AW4807" si="673">IF(G4744="F",VLOOKUP(D4744,MeterAndReg2,2,TRUE),(IF(G4744="L",VLOOKUP(D4744,MeterAndReg2,3,TRUE),VLOOKUP(D4744,MeterAndReg2,4,TRUE))))</f>
        <v>585.0096169344007</v>
      </c>
      <c r="AX4744" s="43">
        <f t="shared" si="666"/>
        <v>0.75</v>
      </c>
      <c r="AY4744" s="43" t="str">
        <f t="shared" si="665"/>
        <v>UTGS</v>
      </c>
    </row>
    <row r="4745" spans="1:51" hidden="1" x14ac:dyDescent="0.2">
      <c r="A4745" s="38">
        <v>4738</v>
      </c>
      <c r="B4745" t="s">
        <v>5806</v>
      </c>
      <c r="C4745" t="s">
        <v>5745</v>
      </c>
      <c r="D4745">
        <v>80640</v>
      </c>
      <c r="E4745" t="s">
        <v>200</v>
      </c>
      <c r="F4745">
        <v>45</v>
      </c>
      <c r="G4745" t="str">
        <f>LOOKUP(F4745,{0,6,45},{"F","L","H"})</f>
        <v>H</v>
      </c>
      <c r="H4745" t="s">
        <v>1587</v>
      </c>
      <c r="I4745" s="43" t="str">
        <f>IFERROR(VLOOKUP(#REF!,#REF!,2,FALSE),"No")</f>
        <v>No</v>
      </c>
      <c r="J4745" s="139">
        <v>4</v>
      </c>
      <c r="K4745" s="148">
        <v>512</v>
      </c>
      <c r="L4745" s="148"/>
      <c r="M4745" s="148"/>
      <c r="N4745" s="148"/>
      <c r="O4745" s="148"/>
      <c r="P4745" s="148"/>
      <c r="Q4745" s="148"/>
      <c r="R4745" s="148"/>
      <c r="S4745" s="148"/>
      <c r="T4745" s="148"/>
      <c r="U4745" s="148"/>
      <c r="V4745" s="148"/>
      <c r="W4745" s="148"/>
      <c r="X4745" s="139">
        <v>4</v>
      </c>
      <c r="Y4745" s="148">
        <v>1000</v>
      </c>
      <c r="Z4745" s="149"/>
      <c r="AA4745" s="148"/>
      <c r="AB4745" s="148"/>
      <c r="AC4745" s="148"/>
      <c r="AD4745" s="148"/>
      <c r="AE4745" s="148"/>
      <c r="AF4745" s="148"/>
      <c r="AG4745" s="148"/>
      <c r="AH4745" s="148"/>
      <c r="AI4745" s="148"/>
      <c r="AJ4745" s="148"/>
      <c r="AK4745" s="148"/>
      <c r="AL4745" s="139">
        <v>0</v>
      </c>
      <c r="AM4745" s="139">
        <v>0</v>
      </c>
      <c r="AN4745" s="148">
        <f t="shared" si="667"/>
        <v>1000</v>
      </c>
      <c r="AO4745" s="148">
        <f t="shared" si="668"/>
        <v>512</v>
      </c>
      <c r="AP4745" s="148">
        <v>3</v>
      </c>
      <c r="AQ4745" s="140">
        <v>3</v>
      </c>
      <c r="AS4745" s="42">
        <f t="shared" si="669"/>
        <v>39190.260649500982</v>
      </c>
      <c r="AT4745" s="101">
        <f t="shared" si="670"/>
        <v>0</v>
      </c>
      <c r="AU4745" s="42">
        <f t="shared" si="671"/>
        <v>39190.260649500982</v>
      </c>
      <c r="AV4745" s="42">
        <f t="shared" si="672"/>
        <v>13226.987240491346</v>
      </c>
      <c r="AW4745" s="102">
        <f t="shared" si="673"/>
        <v>113197.0366366282</v>
      </c>
      <c r="AX4745" s="43">
        <f t="shared" si="666"/>
        <v>4</v>
      </c>
      <c r="AY4745" s="43" t="str">
        <f t="shared" ref="AY4745:AY4808" si="674">C4745</f>
        <v>UTTSM</v>
      </c>
    </row>
    <row r="4746" spans="1:51" hidden="1" x14ac:dyDescent="0.2">
      <c r="A4746" s="38">
        <v>4739</v>
      </c>
      <c r="B4746" t="s">
        <v>5806</v>
      </c>
      <c r="C4746" t="s">
        <v>5746</v>
      </c>
      <c r="D4746">
        <v>2000</v>
      </c>
      <c r="E4746" t="s">
        <v>196</v>
      </c>
      <c r="F4746">
        <v>0.25</v>
      </c>
      <c r="G4746" t="str">
        <f>LOOKUP(F4746,{0,6,45},{"F","L","H"})</f>
        <v>F</v>
      </c>
      <c r="H4746" t="s">
        <v>1589</v>
      </c>
      <c r="I4746" s="43" t="str">
        <f>IFERROR(VLOOKUP(#REF!,#REF!,2,FALSE),"No")</f>
        <v>No</v>
      </c>
      <c r="J4746" s="139">
        <v>1.25</v>
      </c>
      <c r="K4746" s="148">
        <v>246</v>
      </c>
      <c r="L4746" s="148">
        <v>2</v>
      </c>
      <c r="M4746" s="148">
        <v>129.53</v>
      </c>
      <c r="N4746" s="148"/>
      <c r="O4746" s="148"/>
      <c r="P4746" s="148"/>
      <c r="Q4746" s="148"/>
      <c r="R4746" s="148"/>
      <c r="S4746" s="148"/>
      <c r="T4746" s="148"/>
      <c r="U4746" s="148"/>
      <c r="V4746" s="148"/>
      <c r="W4746" s="148"/>
      <c r="X4746" s="139">
        <v>2</v>
      </c>
      <c r="Y4746" s="148">
        <v>602.78</v>
      </c>
      <c r="Z4746" s="148"/>
      <c r="AA4746" s="148"/>
      <c r="AB4746" s="148"/>
      <c r="AC4746" s="148"/>
      <c r="AD4746" s="148"/>
      <c r="AE4746" s="148"/>
      <c r="AF4746" s="148"/>
      <c r="AG4746" s="148"/>
      <c r="AH4746" s="148"/>
      <c r="AI4746" s="148"/>
      <c r="AJ4746" s="148"/>
      <c r="AK4746" s="148"/>
      <c r="AL4746" s="139">
        <v>0</v>
      </c>
      <c r="AM4746" s="139">
        <v>0</v>
      </c>
      <c r="AN4746" s="148">
        <f t="shared" si="667"/>
        <v>602.78</v>
      </c>
      <c r="AO4746" s="148">
        <f t="shared" si="668"/>
        <v>375.53</v>
      </c>
      <c r="AP4746" s="148">
        <v>13</v>
      </c>
      <c r="AQ4746" s="140">
        <v>20</v>
      </c>
      <c r="AS4746" s="42">
        <f t="shared" si="669"/>
        <v>27783.865429896687</v>
      </c>
      <c r="AT4746" s="101">
        <f t="shared" si="670"/>
        <v>0</v>
      </c>
      <c r="AU4746" s="42">
        <f t="shared" si="671"/>
        <v>27783.865429896687</v>
      </c>
      <c r="AV4746" s="42">
        <f t="shared" si="672"/>
        <v>979.84787532350583</v>
      </c>
      <c r="AW4746" s="102">
        <f t="shared" si="673"/>
        <v>2428.75</v>
      </c>
      <c r="AX4746" s="43">
        <f t="shared" si="666"/>
        <v>1.25</v>
      </c>
      <c r="AY4746" s="43" t="str">
        <f t="shared" si="674"/>
        <v>UTTSS</v>
      </c>
    </row>
    <row r="4747" spans="1:51" hidden="1" x14ac:dyDescent="0.2">
      <c r="A4747" s="38">
        <v>4740</v>
      </c>
      <c r="B4747" t="s">
        <v>362</v>
      </c>
      <c r="C4747" t="s">
        <v>289</v>
      </c>
      <c r="D4747">
        <v>320</v>
      </c>
      <c r="E4747" t="s">
        <v>1243</v>
      </c>
      <c r="F4747">
        <v>0.25</v>
      </c>
      <c r="G4747" t="str">
        <f>LOOKUP(F4747,{0,6,45},{"F","L","H"})</f>
        <v>F</v>
      </c>
      <c r="H4747" t="s">
        <v>4459</v>
      </c>
      <c r="I4747" s="43" t="str">
        <f>IFERROR(VLOOKUP(#REF!,#REF!,2,FALSE),"No")</f>
        <v>No</v>
      </c>
      <c r="J4747" s="139">
        <v>0.75</v>
      </c>
      <c r="K4747" s="148">
        <v>79</v>
      </c>
      <c r="L4747" s="148"/>
      <c r="M4747" s="148"/>
      <c r="N4747" s="148"/>
      <c r="O4747" s="148"/>
      <c r="P4747" s="148"/>
      <c r="Q4747" s="148"/>
      <c r="R4747" s="148"/>
      <c r="S4747" s="148"/>
      <c r="T4747" s="148"/>
      <c r="U4747" s="148"/>
      <c r="V4747" s="148"/>
      <c r="W4747" s="148"/>
      <c r="X4747" s="139">
        <v>2</v>
      </c>
      <c r="Y4747" s="148">
        <v>1000</v>
      </c>
      <c r="Z4747" s="148"/>
      <c r="AA4747" s="148"/>
      <c r="AB4747" s="148"/>
      <c r="AC4747" s="148"/>
      <c r="AD4747" s="148"/>
      <c r="AE4747" s="148"/>
      <c r="AF4747" s="148"/>
      <c r="AG4747" s="148"/>
      <c r="AH4747" s="148"/>
      <c r="AI4747" s="148"/>
      <c r="AJ4747" s="148"/>
      <c r="AK4747" s="148"/>
      <c r="AL4747" s="139">
        <v>0</v>
      </c>
      <c r="AM4747" s="139">
        <v>0</v>
      </c>
      <c r="AN4747" s="148">
        <f t="shared" si="667"/>
        <v>1000</v>
      </c>
      <c r="AO4747" s="148">
        <f t="shared" si="668"/>
        <v>79</v>
      </c>
      <c r="AP4747" s="148">
        <v>12</v>
      </c>
      <c r="AQ4747" s="140">
        <v>161</v>
      </c>
      <c r="AS4747" s="42">
        <f t="shared" si="669"/>
        <v>5086.2947486534722</v>
      </c>
      <c r="AT4747" s="101">
        <f t="shared" si="670"/>
        <v>0</v>
      </c>
      <c r="AU4747" s="42">
        <f t="shared" si="671"/>
        <v>5086.2947486534722</v>
      </c>
      <c r="AV4747" s="42">
        <f t="shared" si="672"/>
        <v>201.93143926381387</v>
      </c>
      <c r="AW4747" s="102">
        <f t="shared" si="673"/>
        <v>431</v>
      </c>
      <c r="AX4747" s="43">
        <f t="shared" si="666"/>
        <v>0.75</v>
      </c>
      <c r="AY4747" s="43" t="str">
        <f t="shared" si="674"/>
        <v>UTGS</v>
      </c>
    </row>
    <row r="4748" spans="1:51" hidden="1" x14ac:dyDescent="0.2">
      <c r="A4748" s="38">
        <v>4741</v>
      </c>
      <c r="B4748" t="s">
        <v>362</v>
      </c>
      <c r="C4748" t="s">
        <v>289</v>
      </c>
      <c r="D4748">
        <v>320</v>
      </c>
      <c r="E4748" t="s">
        <v>1842</v>
      </c>
      <c r="F4748">
        <v>0.25</v>
      </c>
      <c r="G4748" t="str">
        <f>LOOKUP(F4748,{0,6,45},{"F","L","H"})</f>
        <v>F</v>
      </c>
      <c r="H4748" t="s">
        <v>4465</v>
      </c>
      <c r="I4748" s="43" t="str">
        <f>IFERROR(VLOOKUP(#REF!,#REF!,2,FALSE),"No")</f>
        <v>No</v>
      </c>
      <c r="J4748" s="149">
        <v>0.5</v>
      </c>
      <c r="K4748" s="148">
        <v>14</v>
      </c>
      <c r="L4748" s="148"/>
      <c r="M4748" s="148"/>
      <c r="N4748" s="148"/>
      <c r="O4748" s="148"/>
      <c r="P4748" s="148"/>
      <c r="Q4748" s="148"/>
      <c r="R4748" s="148"/>
      <c r="S4748" s="148"/>
      <c r="T4748" s="148"/>
      <c r="U4748" s="148"/>
      <c r="V4748" s="148"/>
      <c r="W4748" s="148"/>
      <c r="X4748" s="139">
        <v>1.25</v>
      </c>
      <c r="Y4748" s="148">
        <v>1000</v>
      </c>
      <c r="Z4748" s="149"/>
      <c r="AA4748" s="148"/>
      <c r="AB4748" s="148"/>
      <c r="AC4748" s="148"/>
      <c r="AD4748" s="148"/>
      <c r="AE4748" s="148"/>
      <c r="AF4748" s="148"/>
      <c r="AG4748" s="148"/>
      <c r="AH4748" s="148"/>
      <c r="AI4748" s="148"/>
      <c r="AJ4748" s="148"/>
      <c r="AK4748" s="148"/>
      <c r="AL4748" s="139">
        <v>0</v>
      </c>
      <c r="AM4748" s="139">
        <v>0</v>
      </c>
      <c r="AN4748" s="148">
        <f t="shared" si="667"/>
        <v>1000</v>
      </c>
      <c r="AO4748" s="148">
        <f t="shared" si="668"/>
        <v>14</v>
      </c>
      <c r="AP4748" s="148">
        <v>17</v>
      </c>
      <c r="AQ4748" s="140">
        <v>31</v>
      </c>
      <c r="AS4748" s="42">
        <f t="shared" si="669"/>
        <v>957.64868963479262</v>
      </c>
      <c r="AT4748" s="101">
        <f t="shared" si="670"/>
        <v>0</v>
      </c>
      <c r="AU4748" s="42">
        <f t="shared" si="671"/>
        <v>957.64868963479262</v>
      </c>
      <c r="AV4748" s="42">
        <f t="shared" si="672"/>
        <v>1071.321345854001</v>
      </c>
      <c r="AW4748" s="102">
        <f t="shared" si="673"/>
        <v>431</v>
      </c>
      <c r="AX4748" s="43">
        <f t="shared" si="666"/>
        <v>0.5</v>
      </c>
      <c r="AY4748" s="43" t="str">
        <f t="shared" si="674"/>
        <v>UTGS</v>
      </c>
    </row>
    <row r="4749" spans="1:51" hidden="1" x14ac:dyDescent="0.2">
      <c r="A4749" s="38">
        <v>4742</v>
      </c>
      <c r="B4749" t="s">
        <v>5806</v>
      </c>
      <c r="C4749" t="s">
        <v>5746</v>
      </c>
      <c r="D4749">
        <v>21100</v>
      </c>
      <c r="E4749" t="s">
        <v>197</v>
      </c>
      <c r="F4749">
        <v>5</v>
      </c>
      <c r="G4749" t="str">
        <f>LOOKUP(F4749,{0,6,45},{"F","L","H"})</f>
        <v>F</v>
      </c>
      <c r="H4749" t="s">
        <v>310</v>
      </c>
      <c r="I4749" s="43" t="str">
        <f>IFERROR(VLOOKUP(#REF!,#REF!,2,FALSE),"No")</f>
        <v>No</v>
      </c>
      <c r="J4749" s="139">
        <v>3</v>
      </c>
      <c r="K4749" s="148">
        <v>310</v>
      </c>
      <c r="L4749" s="148"/>
      <c r="M4749" s="148"/>
      <c r="N4749" s="148"/>
      <c r="O4749" s="148"/>
      <c r="P4749" s="148"/>
      <c r="Q4749" s="148"/>
      <c r="R4749" s="148"/>
      <c r="S4749" s="148"/>
      <c r="T4749" s="148"/>
      <c r="U4749" s="148"/>
      <c r="V4749" s="148"/>
      <c r="W4749" s="148"/>
      <c r="X4749" s="139">
        <v>2</v>
      </c>
      <c r="Y4749" s="148">
        <v>16.75</v>
      </c>
      <c r="Z4749" s="149">
        <v>4</v>
      </c>
      <c r="AA4749" s="148">
        <v>983.25</v>
      </c>
      <c r="AB4749" s="148"/>
      <c r="AC4749" s="148"/>
      <c r="AD4749" s="148"/>
      <c r="AE4749" s="148"/>
      <c r="AF4749" s="148"/>
      <c r="AG4749" s="148"/>
      <c r="AH4749" s="148"/>
      <c r="AI4749" s="148"/>
      <c r="AJ4749" s="148"/>
      <c r="AK4749" s="148"/>
      <c r="AL4749" s="139">
        <v>0</v>
      </c>
      <c r="AM4749" s="139">
        <v>0</v>
      </c>
      <c r="AN4749" s="148">
        <f t="shared" si="667"/>
        <v>1000</v>
      </c>
      <c r="AO4749" s="148">
        <f t="shared" si="668"/>
        <v>310</v>
      </c>
      <c r="AP4749" s="148">
        <v>2</v>
      </c>
      <c r="AQ4749" s="140">
        <v>2</v>
      </c>
      <c r="AS4749" s="42">
        <f t="shared" si="669"/>
        <v>22624.878127627548</v>
      </c>
      <c r="AT4749" s="101">
        <f t="shared" si="670"/>
        <v>0</v>
      </c>
      <c r="AU4749" s="42">
        <f t="shared" si="671"/>
        <v>22624.878127627548</v>
      </c>
      <c r="AV4749" s="42">
        <f t="shared" si="672"/>
        <v>19780.432110737016</v>
      </c>
      <c r="AW4749" s="102">
        <f t="shared" si="673"/>
        <v>18747.149999999998</v>
      </c>
      <c r="AX4749" s="43">
        <f t="shared" si="666"/>
        <v>3</v>
      </c>
      <c r="AY4749" s="43" t="str">
        <f t="shared" si="674"/>
        <v>UTTSS</v>
      </c>
    </row>
    <row r="4750" spans="1:51" hidden="1" x14ac:dyDescent="0.2">
      <c r="A4750" s="38">
        <v>4743</v>
      </c>
      <c r="B4750" t="s">
        <v>362</v>
      </c>
      <c r="C4750" t="s">
        <v>289</v>
      </c>
      <c r="D4750">
        <v>320</v>
      </c>
      <c r="E4750" t="s">
        <v>1243</v>
      </c>
      <c r="F4750">
        <v>0.25</v>
      </c>
      <c r="G4750" t="str">
        <f>LOOKUP(F4750,{0,6,45},{"F","L","H"})</f>
        <v>F</v>
      </c>
      <c r="H4750" t="s">
        <v>4489</v>
      </c>
      <c r="I4750" s="43" t="str">
        <f>IFERROR(VLOOKUP(#REF!,#REF!,2,FALSE),"No")</f>
        <v>No</v>
      </c>
      <c r="J4750" s="139">
        <v>0.5</v>
      </c>
      <c r="K4750" s="148">
        <v>51</v>
      </c>
      <c r="L4750" s="148"/>
      <c r="M4750" s="148"/>
      <c r="N4750" s="148"/>
      <c r="O4750" s="148"/>
      <c r="P4750" s="148"/>
      <c r="Q4750" s="148"/>
      <c r="R4750" s="148"/>
      <c r="S4750" s="148"/>
      <c r="T4750" s="148"/>
      <c r="U4750" s="148"/>
      <c r="V4750" s="148"/>
      <c r="W4750" s="148"/>
      <c r="X4750" s="139">
        <v>0.75</v>
      </c>
      <c r="Y4750" s="148">
        <v>84.75</v>
      </c>
      <c r="Z4750" s="148">
        <v>2</v>
      </c>
      <c r="AA4750" s="148">
        <v>687</v>
      </c>
      <c r="AB4750" s="148">
        <v>4</v>
      </c>
      <c r="AC4750" s="148">
        <v>228.25</v>
      </c>
      <c r="AD4750" s="148"/>
      <c r="AE4750" s="148"/>
      <c r="AF4750" s="148"/>
      <c r="AG4750" s="148"/>
      <c r="AH4750" s="148"/>
      <c r="AI4750" s="148"/>
      <c r="AJ4750" s="148"/>
      <c r="AK4750" s="148"/>
      <c r="AL4750" s="139">
        <v>0</v>
      </c>
      <c r="AM4750" s="139">
        <v>0</v>
      </c>
      <c r="AN4750" s="148">
        <f t="shared" si="667"/>
        <v>1000</v>
      </c>
      <c r="AO4750" s="148">
        <f t="shared" si="668"/>
        <v>51</v>
      </c>
      <c r="AP4750" s="148">
        <v>10</v>
      </c>
      <c r="AQ4750" s="140">
        <v>15</v>
      </c>
      <c r="AS4750" s="42">
        <f t="shared" si="669"/>
        <v>3488.5773693838878</v>
      </c>
      <c r="AT4750" s="101">
        <f t="shared" si="670"/>
        <v>0</v>
      </c>
      <c r="AU4750" s="42">
        <f t="shared" si="671"/>
        <v>3488.5773693838878</v>
      </c>
      <c r="AV4750" s="42">
        <f t="shared" si="672"/>
        <v>2319.3279480982687</v>
      </c>
      <c r="AW4750" s="102">
        <f t="shared" si="673"/>
        <v>431</v>
      </c>
      <c r="AX4750" s="43">
        <f t="shared" si="666"/>
        <v>0.5</v>
      </c>
      <c r="AY4750" s="43" t="str">
        <f t="shared" si="674"/>
        <v>UTGS</v>
      </c>
    </row>
    <row r="4751" spans="1:51" hidden="1" x14ac:dyDescent="0.2">
      <c r="A4751" s="38">
        <v>4744</v>
      </c>
      <c r="B4751" t="s">
        <v>5806</v>
      </c>
      <c r="C4751" t="s">
        <v>292</v>
      </c>
      <c r="D4751">
        <v>6113</v>
      </c>
      <c r="E4751" t="s">
        <v>218</v>
      </c>
      <c r="F4751">
        <v>2</v>
      </c>
      <c r="G4751" t="str">
        <f>LOOKUP(F4751,{0,6,45},{"F","L","H"})</f>
        <v>F</v>
      </c>
      <c r="H4751" t="s">
        <v>897</v>
      </c>
      <c r="I4751" s="43" t="str">
        <f>IFERROR(VLOOKUP(#REF!,#REF!,2,FALSE),"No")</f>
        <v>No</v>
      </c>
      <c r="J4751" s="139">
        <v>1.25</v>
      </c>
      <c r="K4751" s="148">
        <v>405</v>
      </c>
      <c r="L4751" s="148"/>
      <c r="M4751" s="148"/>
      <c r="N4751" s="148"/>
      <c r="O4751" s="148"/>
      <c r="P4751" s="148"/>
      <c r="Q4751" s="148"/>
      <c r="R4751" s="148"/>
      <c r="S4751" s="148"/>
      <c r="T4751" s="148"/>
      <c r="U4751" s="148"/>
      <c r="V4751" s="148"/>
      <c r="W4751" s="148"/>
      <c r="X4751" s="139">
        <v>4</v>
      </c>
      <c r="Y4751" s="148">
        <v>1000</v>
      </c>
      <c r="Z4751" s="149"/>
      <c r="AA4751" s="148"/>
      <c r="AB4751" s="148"/>
      <c r="AC4751" s="148"/>
      <c r="AD4751" s="148"/>
      <c r="AE4751" s="148"/>
      <c r="AF4751" s="148"/>
      <c r="AG4751" s="148"/>
      <c r="AH4751" s="148"/>
      <c r="AI4751" s="148"/>
      <c r="AJ4751" s="148"/>
      <c r="AK4751" s="148"/>
      <c r="AL4751" s="139">
        <v>0</v>
      </c>
      <c r="AM4751" s="139">
        <v>0</v>
      </c>
      <c r="AN4751" s="148">
        <f t="shared" si="667"/>
        <v>1000</v>
      </c>
      <c r="AO4751" s="148">
        <f t="shared" si="668"/>
        <v>405</v>
      </c>
      <c r="AP4751" s="148">
        <v>4</v>
      </c>
      <c r="AQ4751" s="140">
        <v>24</v>
      </c>
      <c r="AS4751" s="42">
        <f t="shared" si="669"/>
        <v>30177.958521577926</v>
      </c>
      <c r="AT4751" s="101">
        <f t="shared" si="670"/>
        <v>0</v>
      </c>
      <c r="AU4751" s="42">
        <f t="shared" si="671"/>
        <v>30177.958521577926</v>
      </c>
      <c r="AV4751" s="42">
        <f t="shared" si="672"/>
        <v>1653.3734050614182</v>
      </c>
      <c r="AW4751" s="102">
        <f t="shared" si="673"/>
        <v>3698.6666666666665</v>
      </c>
      <c r="AX4751" s="43">
        <f t="shared" si="666"/>
        <v>1.25</v>
      </c>
      <c r="AY4751" s="43" t="str">
        <f t="shared" si="674"/>
        <v>UTFS</v>
      </c>
    </row>
    <row r="4752" spans="1:51" hidden="1" x14ac:dyDescent="0.2">
      <c r="A4752" s="38">
        <v>4745</v>
      </c>
      <c r="B4752" t="s">
        <v>5806</v>
      </c>
      <c r="C4752" t="s">
        <v>5746</v>
      </c>
      <c r="D4752">
        <v>7800</v>
      </c>
      <c r="E4752" t="s">
        <v>212</v>
      </c>
      <c r="F4752">
        <v>2</v>
      </c>
      <c r="G4752" t="str">
        <f>LOOKUP(F4752,{0,6,45},{"F","L","H"})</f>
        <v>F</v>
      </c>
      <c r="H4752" t="s">
        <v>427</v>
      </c>
      <c r="I4752" s="43" t="str">
        <f>IFERROR(VLOOKUP(#REF!,#REF!,2,FALSE),"No")</f>
        <v>No</v>
      </c>
      <c r="J4752" s="139">
        <v>1.25</v>
      </c>
      <c r="K4752" s="148">
        <v>260</v>
      </c>
      <c r="L4752" s="148"/>
      <c r="M4752" s="148"/>
      <c r="N4752" s="148"/>
      <c r="O4752" s="148"/>
      <c r="P4752" s="148"/>
      <c r="Q4752" s="148"/>
      <c r="R4752" s="148"/>
      <c r="S4752" s="148"/>
      <c r="T4752" s="148"/>
      <c r="U4752" s="148"/>
      <c r="V4752" s="148"/>
      <c r="W4752" s="148"/>
      <c r="X4752" s="139">
        <v>2</v>
      </c>
      <c r="Y4752" s="148">
        <v>1000</v>
      </c>
      <c r="Z4752" s="149"/>
      <c r="AA4752" s="148"/>
      <c r="AB4752" s="148"/>
      <c r="AC4752" s="148"/>
      <c r="AD4752" s="148"/>
      <c r="AE4752" s="148"/>
      <c r="AF4752" s="148"/>
      <c r="AG4752" s="148"/>
      <c r="AH4752" s="148"/>
      <c r="AI4752" s="148"/>
      <c r="AJ4752" s="148"/>
      <c r="AK4752" s="148"/>
      <c r="AL4752" s="139">
        <v>0</v>
      </c>
      <c r="AM4752" s="139">
        <v>0</v>
      </c>
      <c r="AN4752" s="148">
        <f t="shared" si="667"/>
        <v>1000</v>
      </c>
      <c r="AO4752" s="148">
        <f t="shared" si="668"/>
        <v>260</v>
      </c>
      <c r="AP4752" s="148">
        <v>3</v>
      </c>
      <c r="AQ4752" s="140">
        <v>3</v>
      </c>
      <c r="AS4752" s="42">
        <f t="shared" si="669"/>
        <v>19373.504236074717</v>
      </c>
      <c r="AT4752" s="101">
        <f t="shared" si="670"/>
        <v>0</v>
      </c>
      <c r="AU4752" s="42">
        <f t="shared" si="671"/>
        <v>19373.504236074717</v>
      </c>
      <c r="AV4752" s="42">
        <f t="shared" si="672"/>
        <v>10836.987240491344</v>
      </c>
      <c r="AW4752" s="102">
        <f t="shared" si="673"/>
        <v>5118</v>
      </c>
      <c r="AX4752" s="43">
        <f t="shared" si="666"/>
        <v>1.25</v>
      </c>
      <c r="AY4752" s="43" t="str">
        <f t="shared" si="674"/>
        <v>UTTSS</v>
      </c>
    </row>
    <row r="4753" spans="1:51" hidden="1" x14ac:dyDescent="0.2">
      <c r="A4753" s="38">
        <v>4746</v>
      </c>
      <c r="B4753" t="s">
        <v>5806</v>
      </c>
      <c r="C4753" t="s">
        <v>5746</v>
      </c>
      <c r="D4753">
        <v>6600</v>
      </c>
      <c r="E4753" t="s">
        <v>198</v>
      </c>
      <c r="F4753">
        <v>5</v>
      </c>
      <c r="G4753" t="str">
        <f>LOOKUP(F4753,{0,6,45},{"F","L","H"})</f>
        <v>F</v>
      </c>
      <c r="H4753" t="s">
        <v>1596</v>
      </c>
      <c r="I4753" s="43" t="str">
        <f>IFERROR(VLOOKUP(#REF!,#REF!,2,FALSE),"No")</f>
        <v>No</v>
      </c>
      <c r="J4753" s="139">
        <v>1.25</v>
      </c>
      <c r="K4753" s="148">
        <v>174</v>
      </c>
      <c r="L4753" s="148">
        <v>2</v>
      </c>
      <c r="M4753" s="148">
        <v>374</v>
      </c>
      <c r="N4753" s="148"/>
      <c r="O4753" s="148"/>
      <c r="P4753" s="148"/>
      <c r="Q4753" s="148"/>
      <c r="R4753" s="148"/>
      <c r="S4753" s="148"/>
      <c r="T4753" s="148"/>
      <c r="U4753" s="148"/>
      <c r="V4753" s="148"/>
      <c r="W4753" s="148"/>
      <c r="X4753" s="139">
        <v>0.75</v>
      </c>
      <c r="Y4753" s="148">
        <v>178.53</v>
      </c>
      <c r="Z4753" s="149">
        <v>2</v>
      </c>
      <c r="AA4753" s="148">
        <v>741.51</v>
      </c>
      <c r="AB4753" s="148"/>
      <c r="AC4753" s="148"/>
      <c r="AD4753" s="148"/>
      <c r="AE4753" s="148"/>
      <c r="AF4753" s="148"/>
      <c r="AG4753" s="148"/>
      <c r="AH4753" s="148"/>
      <c r="AI4753" s="148"/>
      <c r="AJ4753" s="148"/>
      <c r="AK4753" s="148"/>
      <c r="AL4753" s="139">
        <v>0</v>
      </c>
      <c r="AM4753" s="139">
        <v>0</v>
      </c>
      <c r="AN4753" s="148">
        <f t="shared" si="667"/>
        <v>920.04</v>
      </c>
      <c r="AO4753" s="148">
        <f t="shared" si="668"/>
        <v>548</v>
      </c>
      <c r="AP4753" s="148">
        <v>3</v>
      </c>
      <c r="AQ4753" s="140">
        <v>14</v>
      </c>
      <c r="AS4753" s="42">
        <f t="shared" si="669"/>
        <v>40261.16585141902</v>
      </c>
      <c r="AT4753" s="101">
        <f t="shared" si="670"/>
        <v>0</v>
      </c>
      <c r="AU4753" s="42">
        <f t="shared" si="671"/>
        <v>40261.16585141902</v>
      </c>
      <c r="AV4753" s="42">
        <f t="shared" si="672"/>
        <v>2233.1887587303549</v>
      </c>
      <c r="AW4753" s="102">
        <f t="shared" si="673"/>
        <v>3698.6666666666665</v>
      </c>
      <c r="AX4753" s="43">
        <f t="shared" si="666"/>
        <v>1.25</v>
      </c>
      <c r="AY4753" s="43" t="str">
        <f t="shared" si="674"/>
        <v>UTTSS</v>
      </c>
    </row>
    <row r="4754" spans="1:51" hidden="1" x14ac:dyDescent="0.2">
      <c r="A4754" s="38">
        <v>4747</v>
      </c>
      <c r="B4754" t="s">
        <v>362</v>
      </c>
      <c r="C4754" t="s">
        <v>289</v>
      </c>
      <c r="D4754">
        <v>550</v>
      </c>
      <c r="E4754" t="s">
        <v>1239</v>
      </c>
      <c r="F4754">
        <v>2</v>
      </c>
      <c r="G4754" t="str">
        <f>LOOKUP(F4754,{0,6,45},{"F","L","H"})</f>
        <v>F</v>
      </c>
      <c r="H4754" t="s">
        <v>4512</v>
      </c>
      <c r="I4754" s="43" t="str">
        <f>IFERROR(VLOOKUP(#REF!,#REF!,2,FALSE),"No")</f>
        <v>No</v>
      </c>
      <c r="J4754" s="139">
        <v>0.75</v>
      </c>
      <c r="K4754" s="148">
        <v>62</v>
      </c>
      <c r="L4754" s="148"/>
      <c r="M4754" s="148"/>
      <c r="N4754" s="148"/>
      <c r="O4754" s="148"/>
      <c r="P4754" s="148"/>
      <c r="Q4754" s="148"/>
      <c r="R4754" s="148"/>
      <c r="S4754" s="148"/>
      <c r="T4754" s="148"/>
      <c r="U4754" s="148"/>
      <c r="V4754" s="148"/>
      <c r="W4754" s="148"/>
      <c r="X4754" s="139">
        <v>2</v>
      </c>
      <c r="Y4754" s="148">
        <v>269.5</v>
      </c>
      <c r="Z4754" s="148">
        <v>4</v>
      </c>
      <c r="AA4754" s="148">
        <v>730.5</v>
      </c>
      <c r="AB4754" s="148"/>
      <c r="AC4754" s="148"/>
      <c r="AD4754" s="148"/>
      <c r="AE4754" s="148"/>
      <c r="AF4754" s="148"/>
      <c r="AG4754" s="148"/>
      <c r="AH4754" s="148"/>
      <c r="AI4754" s="148"/>
      <c r="AJ4754" s="148"/>
      <c r="AK4754" s="148"/>
      <c r="AL4754" s="139">
        <v>0</v>
      </c>
      <c r="AM4754" s="139">
        <v>0</v>
      </c>
      <c r="AN4754" s="148">
        <f t="shared" si="667"/>
        <v>1000</v>
      </c>
      <c r="AO4754" s="148">
        <f t="shared" si="668"/>
        <v>62</v>
      </c>
      <c r="AP4754" s="148">
        <v>11</v>
      </c>
      <c r="AQ4754" s="140">
        <v>21</v>
      </c>
      <c r="AS4754" s="42">
        <f t="shared" si="669"/>
        <v>3991.7756255255099</v>
      </c>
      <c r="AT4754" s="101">
        <f t="shared" si="670"/>
        <v>0</v>
      </c>
      <c r="AU4754" s="42">
        <f t="shared" si="671"/>
        <v>3991.7756255255099</v>
      </c>
      <c r="AV4754" s="42">
        <f t="shared" si="672"/>
        <v>1797.5546057844779</v>
      </c>
      <c r="AW4754" s="102">
        <f t="shared" si="673"/>
        <v>585.0096169344007</v>
      </c>
      <c r="AX4754" s="43">
        <f t="shared" si="666"/>
        <v>0.75</v>
      </c>
      <c r="AY4754" s="43" t="str">
        <f t="shared" si="674"/>
        <v>UTGS</v>
      </c>
    </row>
    <row r="4755" spans="1:51" hidden="1" x14ac:dyDescent="0.2">
      <c r="A4755" s="38">
        <v>4748</v>
      </c>
      <c r="B4755" t="s">
        <v>362</v>
      </c>
      <c r="C4755" t="s">
        <v>289</v>
      </c>
      <c r="D4755">
        <v>320</v>
      </c>
      <c r="E4755" t="s">
        <v>1239</v>
      </c>
      <c r="F4755">
        <v>0.25</v>
      </c>
      <c r="G4755" t="str">
        <f>LOOKUP(F4755,{0,6,45},{"F","L","H"})</f>
        <v>F</v>
      </c>
      <c r="H4755" t="s">
        <v>4515</v>
      </c>
      <c r="I4755" s="43" t="str">
        <f>IFERROR(VLOOKUP(#REF!,#REF!,2,FALSE),"No")</f>
        <v>No</v>
      </c>
      <c r="J4755" s="139">
        <v>0.5</v>
      </c>
      <c r="K4755" s="148">
        <v>31</v>
      </c>
      <c r="L4755" s="148"/>
      <c r="M4755" s="148"/>
      <c r="N4755" s="148"/>
      <c r="O4755" s="148"/>
      <c r="P4755" s="148"/>
      <c r="Q4755" s="148"/>
      <c r="R4755" s="148"/>
      <c r="S4755" s="148"/>
      <c r="T4755" s="148"/>
      <c r="U4755" s="148"/>
      <c r="V4755" s="148"/>
      <c r="W4755" s="148"/>
      <c r="X4755" s="139">
        <v>1.25</v>
      </c>
      <c r="Y4755" s="148">
        <v>14.25</v>
      </c>
      <c r="Z4755" s="148">
        <v>2</v>
      </c>
      <c r="AA4755" s="148">
        <v>985.75</v>
      </c>
      <c r="AB4755" s="148"/>
      <c r="AC4755" s="148"/>
      <c r="AD4755" s="148"/>
      <c r="AE4755" s="148"/>
      <c r="AF4755" s="148"/>
      <c r="AG4755" s="148"/>
      <c r="AH4755" s="148"/>
      <c r="AI4755" s="148"/>
      <c r="AJ4755" s="148"/>
      <c r="AK4755" s="148"/>
      <c r="AL4755" s="139">
        <v>0</v>
      </c>
      <c r="AM4755" s="139">
        <v>0</v>
      </c>
      <c r="AN4755" s="148">
        <f t="shared" si="667"/>
        <v>1000</v>
      </c>
      <c r="AO4755" s="148">
        <f t="shared" si="668"/>
        <v>31</v>
      </c>
      <c r="AP4755" s="148">
        <v>8</v>
      </c>
      <c r="AQ4755" s="140">
        <v>13</v>
      </c>
      <c r="AS4755" s="42">
        <f t="shared" si="669"/>
        <v>2120.5078127627553</v>
      </c>
      <c r="AT4755" s="101">
        <f t="shared" si="670"/>
        <v>0</v>
      </c>
      <c r="AU4755" s="42">
        <f t="shared" si="671"/>
        <v>2120.5078127627553</v>
      </c>
      <c r="AV4755" s="42">
        <f t="shared" si="672"/>
        <v>2501.610517036464</v>
      </c>
      <c r="AW4755" s="102">
        <f t="shared" si="673"/>
        <v>431</v>
      </c>
      <c r="AX4755" s="43">
        <f t="shared" si="666"/>
        <v>0.5</v>
      </c>
      <c r="AY4755" s="43" t="str">
        <f t="shared" si="674"/>
        <v>UTGS</v>
      </c>
    </row>
    <row r="4756" spans="1:51" hidden="1" x14ac:dyDescent="0.2">
      <c r="A4756" s="38">
        <v>4749</v>
      </c>
      <c r="B4756" t="s">
        <v>5806</v>
      </c>
      <c r="C4756" t="s">
        <v>289</v>
      </c>
      <c r="D4756">
        <v>550</v>
      </c>
      <c r="E4756" t="s">
        <v>1842</v>
      </c>
      <c r="F4756">
        <v>2</v>
      </c>
      <c r="G4756" t="str">
        <f>LOOKUP(F4756,{0,6,45},{"F","L","H"})</f>
        <v>F</v>
      </c>
      <c r="H4756" t="s">
        <v>4531</v>
      </c>
      <c r="I4756" s="43" t="str">
        <f>IFERROR(VLOOKUP(#REF!,#REF!,2,FALSE),"No")</f>
        <v>No</v>
      </c>
      <c r="J4756" s="139">
        <v>1.25</v>
      </c>
      <c r="K4756" s="148">
        <v>3</v>
      </c>
      <c r="L4756" s="148">
        <v>2</v>
      </c>
      <c r="M4756" s="148">
        <v>83</v>
      </c>
      <c r="N4756" s="148"/>
      <c r="O4756" s="148"/>
      <c r="P4756" s="148"/>
      <c r="Q4756" s="148"/>
      <c r="R4756" s="148"/>
      <c r="S4756" s="148"/>
      <c r="T4756" s="148"/>
      <c r="U4756" s="148"/>
      <c r="V4756" s="148"/>
      <c r="W4756" s="148"/>
      <c r="X4756" s="139">
        <v>2</v>
      </c>
      <c r="Y4756" s="148">
        <v>318</v>
      </c>
      <c r="Z4756" s="148">
        <v>4</v>
      </c>
      <c r="AA4756" s="148">
        <v>682</v>
      </c>
      <c r="AB4756" s="148"/>
      <c r="AC4756" s="148"/>
      <c r="AD4756" s="148"/>
      <c r="AE4756" s="148"/>
      <c r="AF4756" s="148"/>
      <c r="AG4756" s="148"/>
      <c r="AH4756" s="148"/>
      <c r="AI4756" s="148"/>
      <c r="AJ4756" s="148"/>
      <c r="AK4756" s="148"/>
      <c r="AL4756" s="139">
        <v>0</v>
      </c>
      <c r="AM4756" s="139">
        <v>0</v>
      </c>
      <c r="AN4756" s="148">
        <f t="shared" si="667"/>
        <v>1000</v>
      </c>
      <c r="AO4756" s="148">
        <f t="shared" si="668"/>
        <v>86</v>
      </c>
      <c r="AP4756" s="148">
        <v>7</v>
      </c>
      <c r="AQ4756" s="140">
        <v>39</v>
      </c>
      <c r="AS4756" s="42">
        <f t="shared" si="669"/>
        <v>6281.1690934708677</v>
      </c>
      <c r="AT4756" s="101">
        <f t="shared" si="670"/>
        <v>0</v>
      </c>
      <c r="AU4756" s="42">
        <f t="shared" si="671"/>
        <v>6281.1690934708677</v>
      </c>
      <c r="AV4756" s="42">
        <f t="shared" si="672"/>
        <v>958.99748003779564</v>
      </c>
      <c r="AW4756" s="102">
        <f t="shared" si="673"/>
        <v>585.0096169344007</v>
      </c>
      <c r="AX4756" s="43">
        <f t="shared" si="666"/>
        <v>1.25</v>
      </c>
      <c r="AY4756" s="43" t="str">
        <f t="shared" si="674"/>
        <v>UTGS</v>
      </c>
    </row>
    <row r="4757" spans="1:51" hidden="1" x14ac:dyDescent="0.2">
      <c r="A4757" s="38">
        <v>4750</v>
      </c>
      <c r="B4757" t="s">
        <v>5806</v>
      </c>
      <c r="C4757" t="s">
        <v>5746</v>
      </c>
      <c r="D4757">
        <v>9200</v>
      </c>
      <c r="E4757" t="s">
        <v>212</v>
      </c>
      <c r="F4757">
        <v>5</v>
      </c>
      <c r="G4757" t="str">
        <f>LOOKUP(F4757,{0,6,45},{"F","L","H"})</f>
        <v>F</v>
      </c>
      <c r="H4757" t="s">
        <v>796</v>
      </c>
      <c r="I4757" s="43" t="str">
        <f>IFERROR(VLOOKUP(#REF!,#REF!,2,FALSE),"No")</f>
        <v>No</v>
      </c>
      <c r="J4757" s="139">
        <v>2</v>
      </c>
      <c r="K4757" s="148">
        <v>24</v>
      </c>
      <c r="L4757" s="148"/>
      <c r="M4757" s="148"/>
      <c r="N4757" s="148"/>
      <c r="O4757" s="148"/>
      <c r="P4757" s="148"/>
      <c r="Q4757" s="148"/>
      <c r="R4757" s="148"/>
      <c r="S4757" s="148"/>
      <c r="T4757" s="148"/>
      <c r="U4757" s="148"/>
      <c r="V4757" s="148"/>
      <c r="W4757" s="148"/>
      <c r="X4757" s="139">
        <v>2</v>
      </c>
      <c r="Y4757" s="148">
        <v>306</v>
      </c>
      <c r="Z4757" s="148">
        <v>3</v>
      </c>
      <c r="AA4757" s="148">
        <v>694</v>
      </c>
      <c r="AB4757" s="148"/>
      <c r="AC4757" s="148"/>
      <c r="AD4757" s="148"/>
      <c r="AE4757" s="148"/>
      <c r="AF4757" s="148"/>
      <c r="AG4757" s="148"/>
      <c r="AH4757" s="148"/>
      <c r="AI4757" s="148"/>
      <c r="AJ4757" s="148"/>
      <c r="AK4757" s="148"/>
      <c r="AL4757" s="139">
        <v>0</v>
      </c>
      <c r="AM4757" s="139">
        <v>0</v>
      </c>
      <c r="AN4757" s="148">
        <f t="shared" si="667"/>
        <v>1000</v>
      </c>
      <c r="AO4757" s="148">
        <f t="shared" si="668"/>
        <v>24</v>
      </c>
      <c r="AP4757" s="148">
        <v>6</v>
      </c>
      <c r="AQ4757" s="140">
        <v>10</v>
      </c>
      <c r="AS4757" s="42">
        <f t="shared" si="669"/>
        <v>1751.6034679453585</v>
      </c>
      <c r="AT4757" s="101">
        <f t="shared" si="670"/>
        <v>0</v>
      </c>
      <c r="AU4757" s="42">
        <f t="shared" si="671"/>
        <v>1751.6034679453585</v>
      </c>
      <c r="AV4757" s="42">
        <f t="shared" si="672"/>
        <v>2371.1041721474039</v>
      </c>
      <c r="AW4757" s="102">
        <f t="shared" si="673"/>
        <v>5118</v>
      </c>
      <c r="AX4757" s="43">
        <f t="shared" si="666"/>
        <v>2</v>
      </c>
      <c r="AY4757" s="43" t="str">
        <f t="shared" si="674"/>
        <v>UTTSS</v>
      </c>
    </row>
    <row r="4758" spans="1:51" hidden="1" x14ac:dyDescent="0.2">
      <c r="A4758" s="38">
        <v>4751</v>
      </c>
      <c r="B4758" t="s">
        <v>5806</v>
      </c>
      <c r="C4758" t="s">
        <v>292</v>
      </c>
      <c r="D4758">
        <v>5550</v>
      </c>
      <c r="E4758" t="s">
        <v>198</v>
      </c>
      <c r="F4758">
        <v>2</v>
      </c>
      <c r="G4758" t="str">
        <f>LOOKUP(F4758,{0,6,45},{"F","L","H"})</f>
        <v>F</v>
      </c>
      <c r="H4758" t="s">
        <v>440</v>
      </c>
      <c r="I4758" s="43" t="str">
        <f>IFERROR(VLOOKUP(#REF!,#REF!,2,FALSE),"No")</f>
        <v>No</v>
      </c>
      <c r="J4758" s="139">
        <v>2</v>
      </c>
      <c r="K4758" s="148">
        <v>172</v>
      </c>
      <c r="L4758" s="148"/>
      <c r="M4758" s="148"/>
      <c r="N4758" s="148"/>
      <c r="O4758" s="148"/>
      <c r="P4758" s="148"/>
      <c r="Q4758" s="148"/>
      <c r="R4758" s="148"/>
      <c r="S4758" s="148"/>
      <c r="T4758" s="148"/>
      <c r="U4758" s="148"/>
      <c r="V4758" s="148"/>
      <c r="W4758" s="148"/>
      <c r="X4758" s="139">
        <v>4</v>
      </c>
      <c r="Y4758" s="148">
        <v>984.6</v>
      </c>
      <c r="Z4758" s="148"/>
      <c r="AA4758" s="148"/>
      <c r="AB4758" s="148"/>
      <c r="AC4758" s="148"/>
      <c r="AD4758" s="148"/>
      <c r="AE4758" s="148"/>
      <c r="AF4758" s="148"/>
      <c r="AG4758" s="148"/>
      <c r="AH4758" s="148"/>
      <c r="AI4758" s="148"/>
      <c r="AJ4758" s="148"/>
      <c r="AK4758" s="148"/>
      <c r="AL4758" s="139">
        <v>0</v>
      </c>
      <c r="AM4758" s="139">
        <v>0</v>
      </c>
      <c r="AN4758" s="148">
        <f t="shared" si="667"/>
        <v>984.6</v>
      </c>
      <c r="AO4758" s="148">
        <f t="shared" si="668"/>
        <v>172</v>
      </c>
      <c r="AP4758" s="148">
        <v>3</v>
      </c>
      <c r="AQ4758" s="140">
        <v>4</v>
      </c>
      <c r="AS4758" s="42">
        <f t="shared" si="669"/>
        <v>12553.158186941735</v>
      </c>
      <c r="AT4758" s="101">
        <f t="shared" si="670"/>
        <v>0</v>
      </c>
      <c r="AU4758" s="42">
        <f t="shared" si="671"/>
        <v>12553.158186941735</v>
      </c>
      <c r="AV4758" s="42">
        <f t="shared" si="672"/>
        <v>9767.4687277408339</v>
      </c>
      <c r="AW4758" s="102">
        <f t="shared" si="673"/>
        <v>3698.6666666666665</v>
      </c>
      <c r="AX4758" s="43">
        <f t="shared" si="666"/>
        <v>2</v>
      </c>
      <c r="AY4758" s="43" t="str">
        <f t="shared" si="674"/>
        <v>UTFS</v>
      </c>
    </row>
    <row r="4759" spans="1:51" hidden="1" x14ac:dyDescent="0.2">
      <c r="A4759" s="38">
        <v>4752</v>
      </c>
      <c r="B4759" t="s">
        <v>5806</v>
      </c>
      <c r="C4759" t="s">
        <v>292</v>
      </c>
      <c r="D4759">
        <v>1390</v>
      </c>
      <c r="E4759" t="s">
        <v>192</v>
      </c>
      <c r="F4759">
        <v>2</v>
      </c>
      <c r="G4759" t="str">
        <f>LOOKUP(F4759,{0,6,45},{"F","L","H"})</f>
        <v>F</v>
      </c>
      <c r="H4759" t="s">
        <v>954</v>
      </c>
      <c r="I4759" s="43" t="str">
        <f>IFERROR(VLOOKUP(#REF!,#REF!,2,FALSE),"No")</f>
        <v>No</v>
      </c>
      <c r="J4759" s="139">
        <v>0.75</v>
      </c>
      <c r="K4759" s="148">
        <v>15</v>
      </c>
      <c r="L4759" s="148"/>
      <c r="M4759" s="148"/>
      <c r="N4759" s="148"/>
      <c r="O4759" s="148"/>
      <c r="P4759" s="148"/>
      <c r="Q4759" s="148"/>
      <c r="R4759" s="148"/>
      <c r="S4759" s="148"/>
      <c r="T4759" s="148"/>
      <c r="U4759" s="148"/>
      <c r="V4759" s="148"/>
      <c r="W4759" s="148"/>
      <c r="X4759" s="139">
        <v>2</v>
      </c>
      <c r="Y4759" s="148">
        <v>1000</v>
      </c>
      <c r="Z4759" s="148"/>
      <c r="AA4759" s="148"/>
      <c r="AB4759" s="148"/>
      <c r="AC4759" s="148"/>
      <c r="AD4759" s="148"/>
      <c r="AE4759" s="148"/>
      <c r="AF4759" s="148"/>
      <c r="AG4759" s="148"/>
      <c r="AH4759" s="148"/>
      <c r="AI4759" s="148"/>
      <c r="AJ4759" s="148"/>
      <c r="AK4759" s="148"/>
      <c r="AL4759" s="139">
        <v>0</v>
      </c>
      <c r="AM4759" s="139">
        <v>0</v>
      </c>
      <c r="AN4759" s="148">
        <f t="shared" si="667"/>
        <v>1000</v>
      </c>
      <c r="AO4759" s="148">
        <f t="shared" si="668"/>
        <v>15</v>
      </c>
      <c r="AP4759" s="148">
        <v>5</v>
      </c>
      <c r="AQ4759" s="140">
        <v>29</v>
      </c>
      <c r="AS4759" s="42">
        <f t="shared" si="669"/>
        <v>965.7521674658492</v>
      </c>
      <c r="AT4759" s="101">
        <f t="shared" si="670"/>
        <v>0</v>
      </c>
      <c r="AU4759" s="42">
        <f t="shared" si="671"/>
        <v>965.7521674658492</v>
      </c>
      <c r="AV4759" s="42">
        <f t="shared" si="672"/>
        <v>1121.06764556807</v>
      </c>
      <c r="AW4759" s="102">
        <f t="shared" si="673"/>
        <v>1475.8772811117678</v>
      </c>
      <c r="AX4759" s="43">
        <f t="shared" si="666"/>
        <v>0.75</v>
      </c>
      <c r="AY4759" s="43" t="str">
        <f t="shared" si="674"/>
        <v>UTFS</v>
      </c>
    </row>
    <row r="4760" spans="1:51" hidden="1" x14ac:dyDescent="0.2">
      <c r="A4760" s="38">
        <v>4753</v>
      </c>
      <c r="B4760" t="s">
        <v>362</v>
      </c>
      <c r="C4760" t="s">
        <v>289</v>
      </c>
      <c r="D4760">
        <v>320</v>
      </c>
      <c r="E4760" t="s">
        <v>1245</v>
      </c>
      <c r="F4760">
        <v>0.25</v>
      </c>
      <c r="G4760" t="str">
        <f>LOOKUP(F4760,{0,6,45},{"F","L","H"})</f>
        <v>F</v>
      </c>
      <c r="H4760" t="s">
        <v>4540</v>
      </c>
      <c r="I4760" s="43" t="str">
        <f>IFERROR(VLOOKUP(#REF!,#REF!,2,FALSE),"No")</f>
        <v>No</v>
      </c>
      <c r="J4760" s="139">
        <v>0.5</v>
      </c>
      <c r="K4760" s="148">
        <v>53</v>
      </c>
      <c r="L4760" s="148"/>
      <c r="M4760" s="148"/>
      <c r="N4760" s="148"/>
      <c r="O4760" s="148"/>
      <c r="P4760" s="148"/>
      <c r="Q4760" s="148"/>
      <c r="R4760" s="148"/>
      <c r="S4760" s="148"/>
      <c r="T4760" s="148"/>
      <c r="U4760" s="148"/>
      <c r="V4760" s="148"/>
      <c r="W4760" s="148"/>
      <c r="X4760" s="139">
        <v>0.5</v>
      </c>
      <c r="Y4760" s="148">
        <v>115</v>
      </c>
      <c r="Z4760" s="148">
        <v>2</v>
      </c>
      <c r="AA4760" s="148">
        <v>662</v>
      </c>
      <c r="AB4760" s="148">
        <v>4</v>
      </c>
      <c r="AC4760" s="148">
        <v>223</v>
      </c>
      <c r="AD4760" s="148"/>
      <c r="AE4760" s="148"/>
      <c r="AF4760" s="148"/>
      <c r="AG4760" s="148"/>
      <c r="AH4760" s="148"/>
      <c r="AI4760" s="148"/>
      <c r="AJ4760" s="148"/>
      <c r="AK4760" s="148"/>
      <c r="AL4760" s="139">
        <v>0</v>
      </c>
      <c r="AM4760" s="139">
        <v>0</v>
      </c>
      <c r="AN4760" s="148">
        <f t="shared" si="667"/>
        <v>1000</v>
      </c>
      <c r="AO4760" s="148">
        <f t="shared" si="668"/>
        <v>53</v>
      </c>
      <c r="AP4760" s="148">
        <v>5</v>
      </c>
      <c r="AQ4760" s="140">
        <v>9</v>
      </c>
      <c r="AS4760" s="42">
        <f t="shared" si="669"/>
        <v>3625.3843250460009</v>
      </c>
      <c r="AT4760" s="101">
        <f t="shared" si="670"/>
        <v>0</v>
      </c>
      <c r="AU4760" s="42">
        <f t="shared" si="671"/>
        <v>3625.3843250460009</v>
      </c>
      <c r="AV4760" s="42">
        <f t="shared" si="672"/>
        <v>3627.9635246082262</v>
      </c>
      <c r="AW4760" s="102">
        <f t="shared" si="673"/>
        <v>431</v>
      </c>
      <c r="AX4760" s="43">
        <f t="shared" si="666"/>
        <v>0.5</v>
      </c>
      <c r="AY4760" s="43" t="str">
        <f t="shared" si="674"/>
        <v>UTGS</v>
      </c>
    </row>
    <row r="4761" spans="1:51" hidden="1" x14ac:dyDescent="0.2">
      <c r="A4761" s="38">
        <v>4754</v>
      </c>
      <c r="B4761" t="s">
        <v>5806</v>
      </c>
      <c r="C4761" t="s">
        <v>292</v>
      </c>
      <c r="D4761">
        <v>7800</v>
      </c>
      <c r="E4761" t="s">
        <v>212</v>
      </c>
      <c r="F4761">
        <v>2</v>
      </c>
      <c r="G4761" t="str">
        <f>LOOKUP(F4761,{0,6,45},{"F","L","H"})</f>
        <v>F</v>
      </c>
      <c r="H4761" t="s">
        <v>734</v>
      </c>
      <c r="I4761" s="43" t="str">
        <f>IFERROR(VLOOKUP(#REF!,#REF!,2,FALSE),"No")</f>
        <v>No</v>
      </c>
      <c r="J4761" s="139">
        <v>2</v>
      </c>
      <c r="K4761" s="148">
        <v>20</v>
      </c>
      <c r="L4761" s="148"/>
      <c r="M4761" s="148"/>
      <c r="N4761" s="148"/>
      <c r="O4761" s="148"/>
      <c r="P4761" s="148"/>
      <c r="Q4761" s="148"/>
      <c r="R4761" s="148"/>
      <c r="S4761" s="148"/>
      <c r="T4761" s="148"/>
      <c r="U4761" s="148"/>
      <c r="V4761" s="148"/>
      <c r="W4761" s="148"/>
      <c r="X4761" s="139">
        <v>2</v>
      </c>
      <c r="Y4761" s="148">
        <v>546</v>
      </c>
      <c r="Z4761" s="149">
        <v>4</v>
      </c>
      <c r="AA4761" s="148">
        <v>454</v>
      </c>
      <c r="AB4761" s="148"/>
      <c r="AC4761" s="148"/>
      <c r="AD4761" s="148"/>
      <c r="AE4761" s="148"/>
      <c r="AF4761" s="148"/>
      <c r="AG4761" s="148"/>
      <c r="AH4761" s="148"/>
      <c r="AI4761" s="148"/>
      <c r="AJ4761" s="148"/>
      <c r="AK4761" s="148"/>
      <c r="AL4761" s="139">
        <v>0</v>
      </c>
      <c r="AM4761" s="139">
        <v>0</v>
      </c>
      <c r="AN4761" s="148">
        <f t="shared" si="667"/>
        <v>1000</v>
      </c>
      <c r="AO4761" s="148">
        <f t="shared" si="668"/>
        <v>20</v>
      </c>
      <c r="AP4761" s="148">
        <v>8</v>
      </c>
      <c r="AQ4761" s="140">
        <v>23</v>
      </c>
      <c r="AS4761" s="42">
        <f t="shared" si="669"/>
        <v>1459.669556621132</v>
      </c>
      <c r="AT4761" s="101">
        <f t="shared" si="670"/>
        <v>0</v>
      </c>
      <c r="AU4761" s="42">
        <f t="shared" si="671"/>
        <v>1459.669556621132</v>
      </c>
      <c r="AV4761" s="42">
        <f t="shared" si="672"/>
        <v>1555.0496400640884</v>
      </c>
      <c r="AW4761" s="102">
        <f t="shared" si="673"/>
        <v>5118</v>
      </c>
      <c r="AX4761" s="43">
        <f t="shared" si="666"/>
        <v>2</v>
      </c>
      <c r="AY4761" s="43" t="str">
        <f t="shared" si="674"/>
        <v>UTFS</v>
      </c>
    </row>
    <row r="4762" spans="1:51" hidden="1" x14ac:dyDescent="0.2">
      <c r="A4762" s="38">
        <v>4755</v>
      </c>
      <c r="B4762" t="s">
        <v>5806</v>
      </c>
      <c r="C4762" t="s">
        <v>5746</v>
      </c>
      <c r="D4762">
        <v>9200</v>
      </c>
      <c r="E4762" t="s">
        <v>212</v>
      </c>
      <c r="F4762">
        <v>5</v>
      </c>
      <c r="G4762" t="str">
        <f>LOOKUP(F4762,{0,6,45},{"F","L","H"})</f>
        <v>F</v>
      </c>
      <c r="H4762" t="s">
        <v>1605</v>
      </c>
      <c r="I4762" s="43" t="str">
        <f>IFERROR(VLOOKUP(#REF!,#REF!,2,FALSE),"No")</f>
        <v>No</v>
      </c>
      <c r="J4762" s="139">
        <v>1.25</v>
      </c>
      <c r="K4762" s="148">
        <v>652</v>
      </c>
      <c r="L4762" s="148"/>
      <c r="M4762" s="148"/>
      <c r="N4762" s="148"/>
      <c r="O4762" s="148"/>
      <c r="P4762" s="148"/>
      <c r="Q4762" s="148"/>
      <c r="R4762" s="148"/>
      <c r="S4762" s="148"/>
      <c r="T4762" s="148"/>
      <c r="U4762" s="148"/>
      <c r="V4762" s="148"/>
      <c r="W4762" s="148"/>
      <c r="X4762" s="139">
        <v>2</v>
      </c>
      <c r="Y4762" s="148">
        <v>1000</v>
      </c>
      <c r="Z4762" s="148"/>
      <c r="AA4762" s="148"/>
      <c r="AB4762" s="148"/>
      <c r="AC4762" s="148"/>
      <c r="AD4762" s="148"/>
      <c r="AE4762" s="148"/>
      <c r="AF4762" s="148"/>
      <c r="AG4762" s="148"/>
      <c r="AH4762" s="148"/>
      <c r="AI4762" s="148"/>
      <c r="AJ4762" s="148"/>
      <c r="AK4762" s="148"/>
      <c r="AL4762" s="139">
        <v>0</v>
      </c>
      <c r="AM4762" s="139">
        <v>0</v>
      </c>
      <c r="AN4762" s="148">
        <f t="shared" si="667"/>
        <v>1000</v>
      </c>
      <c r="AO4762" s="148">
        <f t="shared" si="668"/>
        <v>652</v>
      </c>
      <c r="AP4762" s="148">
        <v>2</v>
      </c>
      <c r="AQ4762" s="140">
        <v>2</v>
      </c>
      <c r="AS4762" s="42">
        <f t="shared" si="669"/>
        <v>48582.787545848907</v>
      </c>
      <c r="AT4762" s="101">
        <f t="shared" si="670"/>
        <v>0</v>
      </c>
      <c r="AU4762" s="42">
        <f t="shared" si="671"/>
        <v>48582.787545848907</v>
      </c>
      <c r="AV4762" s="42">
        <f t="shared" si="672"/>
        <v>16255.480860737016</v>
      </c>
      <c r="AW4762" s="102">
        <f t="shared" si="673"/>
        <v>5118</v>
      </c>
      <c r="AX4762" s="43">
        <f t="shared" si="666"/>
        <v>1.25</v>
      </c>
      <c r="AY4762" s="43" t="str">
        <f t="shared" si="674"/>
        <v>UTTSS</v>
      </c>
    </row>
    <row r="4763" spans="1:51" hidden="1" x14ac:dyDescent="0.2">
      <c r="A4763" s="38">
        <v>4756</v>
      </c>
      <c r="B4763" t="s">
        <v>5806</v>
      </c>
      <c r="C4763" t="s">
        <v>292</v>
      </c>
      <c r="D4763">
        <v>5000</v>
      </c>
      <c r="E4763" t="s">
        <v>198</v>
      </c>
      <c r="F4763">
        <v>0.25</v>
      </c>
      <c r="G4763" t="str">
        <f>LOOKUP(F4763,{0,6,45},{"F","L","H"})</f>
        <v>F</v>
      </c>
      <c r="H4763" t="s">
        <v>509</v>
      </c>
      <c r="I4763" s="43" t="str">
        <f>IFERROR(VLOOKUP(#REF!,#REF!,2,FALSE),"No")</f>
        <v>No</v>
      </c>
      <c r="J4763" s="139">
        <v>1.25</v>
      </c>
      <c r="K4763" s="148">
        <v>252</v>
      </c>
      <c r="L4763" s="148"/>
      <c r="M4763" s="148"/>
      <c r="N4763" s="148"/>
      <c r="O4763" s="148"/>
      <c r="P4763" s="148"/>
      <c r="Q4763" s="148"/>
      <c r="R4763" s="148"/>
      <c r="S4763" s="148"/>
      <c r="T4763" s="148"/>
      <c r="U4763" s="148"/>
      <c r="V4763" s="148"/>
      <c r="W4763" s="148"/>
      <c r="X4763" s="139">
        <v>2</v>
      </c>
      <c r="Y4763" s="148">
        <v>964.77</v>
      </c>
      <c r="Z4763" s="148">
        <v>6</v>
      </c>
      <c r="AA4763" s="148">
        <v>35.229999999999997</v>
      </c>
      <c r="AB4763" s="148"/>
      <c r="AC4763" s="148"/>
      <c r="AD4763" s="148"/>
      <c r="AE4763" s="148"/>
      <c r="AF4763" s="148"/>
      <c r="AG4763" s="148"/>
      <c r="AH4763" s="148"/>
      <c r="AI4763" s="148"/>
      <c r="AJ4763" s="148"/>
      <c r="AK4763" s="148"/>
      <c r="AL4763" s="139">
        <v>0</v>
      </c>
      <c r="AM4763" s="139">
        <v>0</v>
      </c>
      <c r="AN4763" s="148">
        <f t="shared" si="667"/>
        <v>1000</v>
      </c>
      <c r="AO4763" s="148">
        <f t="shared" si="668"/>
        <v>252</v>
      </c>
      <c r="AP4763" s="148">
        <v>4</v>
      </c>
      <c r="AQ4763" s="140">
        <v>7</v>
      </c>
      <c r="AS4763" s="42">
        <f t="shared" si="669"/>
        <v>18777.396413426264</v>
      </c>
      <c r="AT4763" s="101">
        <f t="shared" si="670"/>
        <v>0</v>
      </c>
      <c r="AU4763" s="42">
        <f t="shared" si="671"/>
        <v>18777.396413426264</v>
      </c>
      <c r="AV4763" s="42">
        <f t="shared" si="672"/>
        <v>4782.9273316391473</v>
      </c>
      <c r="AW4763" s="102">
        <f t="shared" si="673"/>
        <v>3698.6666666666665</v>
      </c>
      <c r="AX4763" s="43">
        <f t="shared" si="666"/>
        <v>1.25</v>
      </c>
      <c r="AY4763" s="43" t="str">
        <f t="shared" si="674"/>
        <v>UTFS</v>
      </c>
    </row>
    <row r="4764" spans="1:51" hidden="1" x14ac:dyDescent="0.2">
      <c r="A4764" s="38">
        <v>4757</v>
      </c>
      <c r="B4764" t="s">
        <v>5806</v>
      </c>
      <c r="C4764" t="s">
        <v>289</v>
      </c>
      <c r="D4764">
        <v>320</v>
      </c>
      <c r="E4764" t="s">
        <v>1228</v>
      </c>
      <c r="F4764">
        <v>0.25</v>
      </c>
      <c r="G4764" t="str">
        <f>LOOKUP(F4764,{0,6,45},{"F","L","H"})</f>
        <v>F</v>
      </c>
      <c r="H4764" t="s">
        <v>4551</v>
      </c>
      <c r="I4764" s="43" t="str">
        <f>IFERROR(VLOOKUP(#REF!,#REF!,2,FALSE),"No")</f>
        <v>No</v>
      </c>
      <c r="J4764" s="139">
        <v>0.5</v>
      </c>
      <c r="K4764" s="148">
        <v>21</v>
      </c>
      <c r="L4764" s="148">
        <v>0.75</v>
      </c>
      <c r="M4764" s="148">
        <v>107.59</v>
      </c>
      <c r="N4764" s="148"/>
      <c r="O4764" s="148"/>
      <c r="P4764" s="148"/>
      <c r="Q4764" s="148"/>
      <c r="R4764" s="148"/>
      <c r="S4764" s="148"/>
      <c r="T4764" s="148"/>
      <c r="U4764" s="148"/>
      <c r="V4764" s="148"/>
      <c r="W4764" s="148"/>
      <c r="X4764" s="139">
        <v>2</v>
      </c>
      <c r="Y4764" s="148">
        <v>1000</v>
      </c>
      <c r="Z4764" s="148"/>
      <c r="AA4764" s="148"/>
      <c r="AB4764" s="148"/>
      <c r="AC4764" s="148"/>
      <c r="AD4764" s="148"/>
      <c r="AE4764" s="148"/>
      <c r="AF4764" s="148"/>
      <c r="AG4764" s="148"/>
      <c r="AH4764" s="148"/>
      <c r="AI4764" s="148"/>
      <c r="AJ4764" s="148"/>
      <c r="AK4764" s="148"/>
      <c r="AL4764" s="139">
        <v>0</v>
      </c>
      <c r="AM4764" s="139">
        <v>0</v>
      </c>
      <c r="AN4764" s="148">
        <f t="shared" si="667"/>
        <v>1000</v>
      </c>
      <c r="AO4764" s="148">
        <f t="shared" si="668"/>
        <v>128.59</v>
      </c>
      <c r="AP4764" s="148">
        <v>9</v>
      </c>
      <c r="AQ4764" s="140">
        <v>15</v>
      </c>
      <c r="AS4764" s="42">
        <f t="shared" si="669"/>
        <v>8363.4914142955695</v>
      </c>
      <c r="AT4764" s="101">
        <f t="shared" si="670"/>
        <v>0</v>
      </c>
      <c r="AU4764" s="42">
        <f t="shared" si="671"/>
        <v>8363.4914142955695</v>
      </c>
      <c r="AV4764" s="42">
        <f t="shared" si="672"/>
        <v>2167.3974480982688</v>
      </c>
      <c r="AW4764" s="102">
        <f t="shared" si="673"/>
        <v>431</v>
      </c>
      <c r="AX4764" s="43">
        <f t="shared" si="666"/>
        <v>0.5</v>
      </c>
      <c r="AY4764" s="43" t="str">
        <f t="shared" si="674"/>
        <v>UTGS</v>
      </c>
    </row>
    <row r="4765" spans="1:51" hidden="1" x14ac:dyDescent="0.2">
      <c r="A4765" s="38">
        <v>4758</v>
      </c>
      <c r="B4765" t="s">
        <v>362</v>
      </c>
      <c r="C4765" t="s">
        <v>289</v>
      </c>
      <c r="D4765">
        <v>320</v>
      </c>
      <c r="E4765" t="s">
        <v>1245</v>
      </c>
      <c r="F4765">
        <v>0.25</v>
      </c>
      <c r="G4765" t="str">
        <f>LOOKUP(F4765,{0,6,45},{"F","L","H"})</f>
        <v>F</v>
      </c>
      <c r="H4765" t="s">
        <v>4552</v>
      </c>
      <c r="I4765" s="43" t="str">
        <f>IFERROR(VLOOKUP(#REF!,#REF!,2,FALSE),"No")</f>
        <v>No</v>
      </c>
      <c r="J4765" s="139">
        <v>0.75</v>
      </c>
      <c r="K4765" s="148">
        <v>75</v>
      </c>
      <c r="L4765" s="148"/>
      <c r="M4765" s="148"/>
      <c r="N4765" s="148"/>
      <c r="O4765" s="148"/>
      <c r="P4765" s="148"/>
      <c r="Q4765" s="148"/>
      <c r="R4765" s="148"/>
      <c r="S4765" s="148"/>
      <c r="T4765" s="148"/>
      <c r="U4765" s="148"/>
      <c r="V4765" s="148"/>
      <c r="W4765" s="148"/>
      <c r="X4765" s="139">
        <v>2</v>
      </c>
      <c r="Y4765" s="148">
        <v>1000</v>
      </c>
      <c r="Z4765" s="149"/>
      <c r="AA4765" s="148"/>
      <c r="AB4765" s="148"/>
      <c r="AC4765" s="148"/>
      <c r="AD4765" s="148"/>
      <c r="AE4765" s="148"/>
      <c r="AF4765" s="148"/>
      <c r="AG4765" s="148"/>
      <c r="AH4765" s="148"/>
      <c r="AI4765" s="148"/>
      <c r="AJ4765" s="148"/>
      <c r="AK4765" s="148"/>
      <c r="AL4765" s="139">
        <v>0</v>
      </c>
      <c r="AM4765" s="139">
        <v>0</v>
      </c>
      <c r="AN4765" s="148">
        <f t="shared" si="667"/>
        <v>1000</v>
      </c>
      <c r="AO4765" s="148">
        <f t="shared" si="668"/>
        <v>75</v>
      </c>
      <c r="AP4765" s="148">
        <v>15</v>
      </c>
      <c r="AQ4765" s="140">
        <v>29</v>
      </c>
      <c r="AS4765" s="42">
        <f t="shared" si="669"/>
        <v>4828.760837329246</v>
      </c>
      <c r="AT4765" s="101">
        <f t="shared" si="670"/>
        <v>0</v>
      </c>
      <c r="AU4765" s="42">
        <f t="shared" si="671"/>
        <v>4828.760837329246</v>
      </c>
      <c r="AV4765" s="42">
        <f t="shared" si="672"/>
        <v>1121.06764556807</v>
      </c>
      <c r="AW4765" s="102">
        <f t="shared" si="673"/>
        <v>431</v>
      </c>
      <c r="AX4765" s="43">
        <f t="shared" si="666"/>
        <v>0.75</v>
      </c>
      <c r="AY4765" s="43" t="str">
        <f t="shared" si="674"/>
        <v>UTGS</v>
      </c>
    </row>
    <row r="4766" spans="1:51" hidden="1" x14ac:dyDescent="0.2">
      <c r="A4766" s="38">
        <v>4759</v>
      </c>
      <c r="B4766" t="s">
        <v>362</v>
      </c>
      <c r="C4766" t="s">
        <v>289</v>
      </c>
      <c r="D4766">
        <v>320</v>
      </c>
      <c r="E4766" t="s">
        <v>1245</v>
      </c>
      <c r="F4766">
        <v>0.25</v>
      </c>
      <c r="G4766" t="str">
        <f>LOOKUP(F4766,{0,6,45},{"F","L","H"})</f>
        <v>F</v>
      </c>
      <c r="H4766" t="s">
        <v>4556</v>
      </c>
      <c r="I4766" s="43" t="str">
        <f>IFERROR(VLOOKUP(#REF!,#REF!,2,FALSE),"No")</f>
        <v>No</v>
      </c>
      <c r="J4766" s="139">
        <v>0.75</v>
      </c>
      <c r="K4766" s="148">
        <v>116</v>
      </c>
      <c r="L4766" s="148"/>
      <c r="M4766" s="148"/>
      <c r="N4766" s="148"/>
      <c r="O4766" s="148"/>
      <c r="P4766" s="148"/>
      <c r="Q4766" s="148"/>
      <c r="R4766" s="148"/>
      <c r="S4766" s="148"/>
      <c r="T4766" s="148"/>
      <c r="U4766" s="148"/>
      <c r="V4766" s="148"/>
      <c r="W4766" s="148"/>
      <c r="X4766" s="139">
        <v>1.25</v>
      </c>
      <c r="Y4766" s="148">
        <v>673</v>
      </c>
      <c r="Z4766" s="149">
        <v>2</v>
      </c>
      <c r="AA4766" s="148">
        <v>327</v>
      </c>
      <c r="AB4766" s="148"/>
      <c r="AC4766" s="148"/>
      <c r="AD4766" s="148"/>
      <c r="AE4766" s="148"/>
      <c r="AF4766" s="148"/>
      <c r="AG4766" s="148"/>
      <c r="AH4766" s="148"/>
      <c r="AI4766" s="148"/>
      <c r="AJ4766" s="148"/>
      <c r="AK4766" s="148"/>
      <c r="AL4766" s="139">
        <v>0</v>
      </c>
      <c r="AM4766" s="139">
        <v>0</v>
      </c>
      <c r="AN4766" s="148">
        <f t="shared" si="667"/>
        <v>1000</v>
      </c>
      <c r="AO4766" s="148">
        <f t="shared" si="668"/>
        <v>116</v>
      </c>
      <c r="AP4766" s="148">
        <v>13</v>
      </c>
      <c r="AQ4766" s="140">
        <v>21</v>
      </c>
      <c r="AS4766" s="42">
        <f t="shared" si="669"/>
        <v>7468.4834284025665</v>
      </c>
      <c r="AT4766" s="101">
        <f t="shared" si="670"/>
        <v>0</v>
      </c>
      <c r="AU4766" s="42">
        <f t="shared" si="671"/>
        <v>7468.4834284025665</v>
      </c>
      <c r="AV4766" s="42">
        <f t="shared" si="672"/>
        <v>1570.5743676892398</v>
      </c>
      <c r="AW4766" s="102">
        <f t="shared" si="673"/>
        <v>431</v>
      </c>
      <c r="AX4766" s="43">
        <f t="shared" si="666"/>
        <v>0.75</v>
      </c>
      <c r="AY4766" s="43" t="str">
        <f t="shared" si="674"/>
        <v>UTGS</v>
      </c>
    </row>
    <row r="4767" spans="1:51" hidden="1" x14ac:dyDescent="0.2">
      <c r="A4767" s="38">
        <v>4760</v>
      </c>
      <c r="B4767" t="s">
        <v>5806</v>
      </c>
      <c r="C4767" t="s">
        <v>292</v>
      </c>
      <c r="D4767">
        <v>800</v>
      </c>
      <c r="E4767" t="s">
        <v>204</v>
      </c>
      <c r="F4767">
        <v>0.25</v>
      </c>
      <c r="G4767" t="str">
        <f>LOOKUP(F4767,{0,6,45},{"F","L","H"})</f>
        <v>F</v>
      </c>
      <c r="H4767" t="s">
        <v>4560</v>
      </c>
      <c r="I4767" s="43" t="str">
        <f>IFERROR(VLOOKUP(#REF!,#REF!,2,FALSE),"No")</f>
        <v>No</v>
      </c>
      <c r="J4767" s="139">
        <v>1.25</v>
      </c>
      <c r="K4767" s="148">
        <v>1</v>
      </c>
      <c r="L4767" s="148"/>
      <c r="M4767" s="148"/>
      <c r="N4767" s="148"/>
      <c r="O4767" s="148"/>
      <c r="P4767" s="148"/>
      <c r="Q4767" s="148"/>
      <c r="R4767" s="148"/>
      <c r="S4767" s="148"/>
      <c r="T4767" s="148"/>
      <c r="U4767" s="148"/>
      <c r="V4767" s="148"/>
      <c r="W4767" s="148"/>
      <c r="X4767" s="139">
        <v>2</v>
      </c>
      <c r="Y4767" s="148">
        <v>1000</v>
      </c>
      <c r="Z4767" s="149"/>
      <c r="AA4767" s="148"/>
      <c r="AB4767" s="148"/>
      <c r="AC4767" s="148"/>
      <c r="AD4767" s="148"/>
      <c r="AE4767" s="148"/>
      <c r="AF4767" s="148"/>
      <c r="AG4767" s="148"/>
      <c r="AH4767" s="148"/>
      <c r="AI4767" s="148"/>
      <c r="AJ4767" s="148"/>
      <c r="AK4767" s="148"/>
      <c r="AL4767" s="139">
        <v>0</v>
      </c>
      <c r="AM4767" s="139">
        <v>0</v>
      </c>
      <c r="AN4767" s="148">
        <f t="shared" si="667"/>
        <v>1000</v>
      </c>
      <c r="AO4767" s="148">
        <f t="shared" si="668"/>
        <v>1</v>
      </c>
      <c r="AP4767" s="148">
        <v>6</v>
      </c>
      <c r="AQ4767" s="140">
        <v>10</v>
      </c>
      <c r="AS4767" s="42">
        <f t="shared" si="669"/>
        <v>74.513477831056605</v>
      </c>
      <c r="AT4767" s="101">
        <f t="shared" si="670"/>
        <v>0</v>
      </c>
      <c r="AU4767" s="42">
        <f t="shared" si="671"/>
        <v>74.513477831056605</v>
      </c>
      <c r="AV4767" s="42">
        <f t="shared" si="672"/>
        <v>3251.0961721474032</v>
      </c>
      <c r="AW4767" s="102">
        <f t="shared" si="673"/>
        <v>1348.3333333333333</v>
      </c>
      <c r="AX4767" s="43">
        <f t="shared" si="666"/>
        <v>1.25</v>
      </c>
      <c r="AY4767" s="43" t="str">
        <f t="shared" si="674"/>
        <v>UTFS</v>
      </c>
    </row>
    <row r="4768" spans="1:51" hidden="1" x14ac:dyDescent="0.2">
      <c r="A4768" s="38">
        <v>4761</v>
      </c>
      <c r="B4768" t="s">
        <v>362</v>
      </c>
      <c r="C4768" t="s">
        <v>289</v>
      </c>
      <c r="D4768">
        <v>550</v>
      </c>
      <c r="E4768" t="s">
        <v>1239</v>
      </c>
      <c r="F4768">
        <v>2</v>
      </c>
      <c r="G4768" t="str">
        <f>LOOKUP(F4768,{0,6,45},{"F","L","H"})</f>
        <v>F</v>
      </c>
      <c r="H4768" t="s">
        <v>2164</v>
      </c>
      <c r="I4768" s="43" t="str">
        <f>IFERROR(VLOOKUP(#REF!,#REF!,2,FALSE),"No")</f>
        <v>No</v>
      </c>
      <c r="J4768" s="139">
        <v>2</v>
      </c>
      <c r="K4768" s="148">
        <v>10</v>
      </c>
      <c r="L4768" s="148"/>
      <c r="M4768" s="148"/>
      <c r="N4768" s="148"/>
      <c r="O4768" s="148"/>
      <c r="P4768" s="148"/>
      <c r="Q4768" s="148"/>
      <c r="R4768" s="148"/>
      <c r="S4768" s="148"/>
      <c r="T4768" s="148"/>
      <c r="U4768" s="148"/>
      <c r="V4768" s="148"/>
      <c r="W4768" s="148"/>
      <c r="X4768" s="139">
        <v>2</v>
      </c>
      <c r="Y4768" s="148">
        <v>1000</v>
      </c>
      <c r="Z4768" s="149"/>
      <c r="AA4768" s="148"/>
      <c r="AB4768" s="148"/>
      <c r="AC4768" s="148"/>
      <c r="AD4768" s="148"/>
      <c r="AE4768" s="148"/>
      <c r="AF4768" s="148"/>
      <c r="AG4768" s="148"/>
      <c r="AH4768" s="148"/>
      <c r="AI4768" s="148"/>
      <c r="AJ4768" s="148"/>
      <c r="AK4768" s="148"/>
      <c r="AL4768" s="139">
        <v>0</v>
      </c>
      <c r="AM4768" s="139">
        <v>0</v>
      </c>
      <c r="AN4768" s="148">
        <f t="shared" si="667"/>
        <v>1000</v>
      </c>
      <c r="AO4768" s="148">
        <f t="shared" si="668"/>
        <v>10</v>
      </c>
      <c r="AP4768" s="148">
        <v>9</v>
      </c>
      <c r="AQ4768" s="140">
        <v>453</v>
      </c>
      <c r="AS4768" s="42">
        <f t="shared" si="669"/>
        <v>729.83477831056598</v>
      </c>
      <c r="AT4768" s="101">
        <f t="shared" si="670"/>
        <v>0</v>
      </c>
      <c r="AU4768" s="42">
        <f t="shared" si="671"/>
        <v>729.83477831056598</v>
      </c>
      <c r="AV4768" s="42">
        <f t="shared" si="672"/>
        <v>71.768127420472482</v>
      </c>
      <c r="AW4768" s="102">
        <f t="shared" si="673"/>
        <v>585.0096169344007</v>
      </c>
      <c r="AX4768" s="43">
        <f t="shared" si="666"/>
        <v>2</v>
      </c>
      <c r="AY4768" s="43" t="str">
        <f t="shared" si="674"/>
        <v>UTGS</v>
      </c>
    </row>
    <row r="4769" spans="1:51" hidden="1" x14ac:dyDescent="0.2">
      <c r="A4769" s="38">
        <v>4762</v>
      </c>
      <c r="B4769" t="s">
        <v>362</v>
      </c>
      <c r="C4769" t="s">
        <v>289</v>
      </c>
      <c r="D4769">
        <v>550</v>
      </c>
      <c r="E4769" t="s">
        <v>1245</v>
      </c>
      <c r="F4769">
        <v>2</v>
      </c>
      <c r="G4769" t="str">
        <f>LOOKUP(F4769,{0,6,45},{"F","L","H"})</f>
        <v>F</v>
      </c>
      <c r="H4769" t="s">
        <v>1609</v>
      </c>
      <c r="I4769" s="43" t="str">
        <f>IFERROR(VLOOKUP(#REF!,#REF!,2,FALSE),"No")</f>
        <v>No</v>
      </c>
      <c r="J4769" s="139">
        <v>2</v>
      </c>
      <c r="K4769" s="148">
        <v>11</v>
      </c>
      <c r="L4769" s="148"/>
      <c r="M4769" s="148"/>
      <c r="N4769" s="148"/>
      <c r="O4769" s="148"/>
      <c r="P4769" s="148"/>
      <c r="Q4769" s="148"/>
      <c r="R4769" s="148"/>
      <c r="S4769" s="148"/>
      <c r="T4769" s="148"/>
      <c r="U4769" s="148"/>
      <c r="V4769" s="148"/>
      <c r="W4769" s="148"/>
      <c r="X4769" s="139">
        <v>2</v>
      </c>
      <c r="Y4769" s="148">
        <v>1000</v>
      </c>
      <c r="Z4769" s="148"/>
      <c r="AA4769" s="148"/>
      <c r="AB4769" s="148"/>
      <c r="AC4769" s="148"/>
      <c r="AD4769" s="148"/>
      <c r="AE4769" s="148"/>
      <c r="AF4769" s="148"/>
      <c r="AG4769" s="148"/>
      <c r="AH4769" s="148"/>
      <c r="AI4769" s="148"/>
      <c r="AJ4769" s="148"/>
      <c r="AK4769" s="148"/>
      <c r="AL4769" s="139">
        <v>0</v>
      </c>
      <c r="AM4769" s="139">
        <v>0</v>
      </c>
      <c r="AN4769" s="148">
        <f t="shared" si="667"/>
        <v>1000</v>
      </c>
      <c r="AO4769" s="148">
        <f t="shared" si="668"/>
        <v>11</v>
      </c>
      <c r="AP4769" s="148">
        <v>9</v>
      </c>
      <c r="AQ4769" s="140">
        <v>451</v>
      </c>
      <c r="AS4769" s="42">
        <f t="shared" si="669"/>
        <v>802.81825614162267</v>
      </c>
      <c r="AT4769" s="101">
        <f t="shared" si="670"/>
        <v>0</v>
      </c>
      <c r="AU4769" s="42">
        <f t="shared" si="671"/>
        <v>802.81825614162267</v>
      </c>
      <c r="AV4769" s="42">
        <f t="shared" si="672"/>
        <v>72.086389626328227</v>
      </c>
      <c r="AW4769" s="102">
        <f t="shared" si="673"/>
        <v>585.0096169344007</v>
      </c>
      <c r="AX4769" s="43">
        <f t="shared" si="666"/>
        <v>2</v>
      </c>
      <c r="AY4769" s="43" t="str">
        <f t="shared" si="674"/>
        <v>UTGS</v>
      </c>
    </row>
    <row r="4770" spans="1:51" hidden="1" x14ac:dyDescent="0.2">
      <c r="A4770" s="38">
        <v>4763</v>
      </c>
      <c r="B4770" t="s">
        <v>5806</v>
      </c>
      <c r="C4770" t="s">
        <v>292</v>
      </c>
      <c r="D4770">
        <v>5550</v>
      </c>
      <c r="E4770" t="s">
        <v>198</v>
      </c>
      <c r="F4770">
        <v>2</v>
      </c>
      <c r="G4770" t="str">
        <f>LOOKUP(F4770,{0,6,45},{"F","L","H"})</f>
        <v>F</v>
      </c>
      <c r="H4770" t="s">
        <v>2004</v>
      </c>
      <c r="I4770" s="43" t="str">
        <f>IFERROR(VLOOKUP(#REF!,#REF!,2,FALSE),"No")</f>
        <v>No</v>
      </c>
      <c r="J4770" s="139">
        <v>2</v>
      </c>
      <c r="K4770" s="148">
        <v>450</v>
      </c>
      <c r="L4770" s="148"/>
      <c r="M4770" s="148"/>
      <c r="N4770" s="148"/>
      <c r="O4770" s="148"/>
      <c r="P4770" s="148"/>
      <c r="Q4770" s="148"/>
      <c r="R4770" s="148"/>
      <c r="S4770" s="148"/>
      <c r="T4770" s="148"/>
      <c r="U4770" s="148"/>
      <c r="V4770" s="148"/>
      <c r="W4770" s="148"/>
      <c r="X4770" s="139">
        <v>2</v>
      </c>
      <c r="Y4770" s="148">
        <v>1000</v>
      </c>
      <c r="Z4770" s="148"/>
      <c r="AA4770" s="148"/>
      <c r="AB4770" s="148"/>
      <c r="AC4770" s="148"/>
      <c r="AD4770" s="148"/>
      <c r="AE4770" s="148"/>
      <c r="AF4770" s="148"/>
      <c r="AG4770" s="148"/>
      <c r="AH4770" s="148"/>
      <c r="AI4770" s="148"/>
      <c r="AJ4770" s="148"/>
      <c r="AK4770" s="148"/>
      <c r="AL4770" s="139">
        <v>0</v>
      </c>
      <c r="AM4770" s="139">
        <v>0</v>
      </c>
      <c r="AN4770" s="148">
        <f t="shared" si="667"/>
        <v>1000</v>
      </c>
      <c r="AO4770" s="148">
        <f t="shared" si="668"/>
        <v>450</v>
      </c>
      <c r="AP4770" s="148">
        <v>3</v>
      </c>
      <c r="AQ4770" s="140">
        <v>4</v>
      </c>
      <c r="AS4770" s="42">
        <f t="shared" si="669"/>
        <v>32842.565023975469</v>
      </c>
      <c r="AT4770" s="101">
        <f t="shared" si="670"/>
        <v>0</v>
      </c>
      <c r="AU4770" s="42">
        <f t="shared" si="671"/>
        <v>32842.565023975469</v>
      </c>
      <c r="AV4770" s="42">
        <f t="shared" si="672"/>
        <v>8127.740430368508</v>
      </c>
      <c r="AW4770" s="102">
        <f t="shared" si="673"/>
        <v>3698.6666666666665</v>
      </c>
      <c r="AX4770" s="43">
        <f t="shared" si="666"/>
        <v>2</v>
      </c>
      <c r="AY4770" s="43" t="str">
        <f t="shared" si="674"/>
        <v>UTFS</v>
      </c>
    </row>
    <row r="4771" spans="1:51" hidden="1" x14ac:dyDescent="0.2">
      <c r="A4771" s="38">
        <v>4764</v>
      </c>
      <c r="B4771" t="s">
        <v>5806</v>
      </c>
      <c r="C4771" t="s">
        <v>5746</v>
      </c>
      <c r="D4771">
        <v>5550</v>
      </c>
      <c r="E4771" t="s">
        <v>198</v>
      </c>
      <c r="F4771">
        <v>2</v>
      </c>
      <c r="G4771" t="str">
        <f>LOOKUP(F4771,{0,6,45},{"F","L","H"})</f>
        <v>F</v>
      </c>
      <c r="H4771" t="s">
        <v>2095</v>
      </c>
      <c r="I4771" s="43" t="str">
        <f>IFERROR(VLOOKUP(#REF!,#REF!,2,FALSE),"No")</f>
        <v>No</v>
      </c>
      <c r="J4771" s="139">
        <v>1.25</v>
      </c>
      <c r="K4771" s="148">
        <v>364</v>
      </c>
      <c r="L4771" s="148"/>
      <c r="M4771" s="148"/>
      <c r="N4771" s="148"/>
      <c r="O4771" s="148"/>
      <c r="P4771" s="148"/>
      <c r="Q4771" s="148"/>
      <c r="R4771" s="148"/>
      <c r="S4771" s="148"/>
      <c r="T4771" s="148"/>
      <c r="U4771" s="148"/>
      <c r="V4771" s="148"/>
      <c r="W4771" s="148"/>
      <c r="X4771" s="139">
        <v>2</v>
      </c>
      <c r="Y4771" s="148">
        <v>844.5</v>
      </c>
      <c r="Z4771" s="149">
        <v>8</v>
      </c>
      <c r="AA4771" s="148">
        <v>155.5</v>
      </c>
      <c r="AB4771" s="148"/>
      <c r="AC4771" s="148"/>
      <c r="AD4771" s="148"/>
      <c r="AE4771" s="148"/>
      <c r="AF4771" s="148"/>
      <c r="AG4771" s="148"/>
      <c r="AH4771" s="148"/>
      <c r="AI4771" s="148"/>
      <c r="AJ4771" s="148"/>
      <c r="AK4771" s="148"/>
      <c r="AL4771" s="139">
        <v>0</v>
      </c>
      <c r="AM4771" s="139">
        <v>0</v>
      </c>
      <c r="AN4771" s="148">
        <f t="shared" si="667"/>
        <v>1000</v>
      </c>
      <c r="AO4771" s="148">
        <f t="shared" si="668"/>
        <v>364</v>
      </c>
      <c r="AP4771" s="148">
        <v>4</v>
      </c>
      <c r="AQ4771" s="140">
        <v>6</v>
      </c>
      <c r="AS4771" s="42">
        <f t="shared" si="669"/>
        <v>27122.905930504603</v>
      </c>
      <c r="AT4771" s="101">
        <f t="shared" si="670"/>
        <v>0</v>
      </c>
      <c r="AU4771" s="42">
        <f t="shared" si="671"/>
        <v>27122.905930504603</v>
      </c>
      <c r="AV4771" s="42">
        <f t="shared" si="672"/>
        <v>6463.9719535790055</v>
      </c>
      <c r="AW4771" s="102">
        <f t="shared" si="673"/>
        <v>3698.6666666666665</v>
      </c>
      <c r="AX4771" s="43">
        <f t="shared" si="666"/>
        <v>1.25</v>
      </c>
      <c r="AY4771" s="43" t="str">
        <f t="shared" si="674"/>
        <v>UTTSS</v>
      </c>
    </row>
    <row r="4772" spans="1:51" hidden="1" x14ac:dyDescent="0.2">
      <c r="A4772" s="38">
        <v>4765</v>
      </c>
      <c r="B4772" t="s">
        <v>5806</v>
      </c>
      <c r="C4772" t="s">
        <v>5746</v>
      </c>
      <c r="D4772">
        <v>14500</v>
      </c>
      <c r="E4772" t="s">
        <v>215</v>
      </c>
      <c r="F4772">
        <v>5</v>
      </c>
      <c r="G4772" t="str">
        <f>LOOKUP(F4772,{0,6,45},{"F","L","H"})</f>
        <v>F</v>
      </c>
      <c r="H4772" t="s">
        <v>1610</v>
      </c>
      <c r="I4772" s="43" t="str">
        <f>IFERROR(VLOOKUP(#REF!,#REF!,2,FALSE),"No")</f>
        <v>No</v>
      </c>
      <c r="J4772" s="139">
        <v>2</v>
      </c>
      <c r="K4772" s="148">
        <v>294</v>
      </c>
      <c r="L4772" s="148"/>
      <c r="M4772" s="148"/>
      <c r="N4772" s="148"/>
      <c r="O4772" s="148"/>
      <c r="P4772" s="148"/>
      <c r="Q4772" s="148"/>
      <c r="R4772" s="148"/>
      <c r="S4772" s="148"/>
      <c r="T4772" s="148"/>
      <c r="U4772" s="148"/>
      <c r="V4772" s="148"/>
      <c r="W4772" s="148"/>
      <c r="X4772" s="139">
        <v>2</v>
      </c>
      <c r="Y4772" s="148">
        <v>538</v>
      </c>
      <c r="Z4772" s="148">
        <v>4</v>
      </c>
      <c r="AA4772" s="148">
        <v>462</v>
      </c>
      <c r="AB4772" s="148"/>
      <c r="AC4772" s="148"/>
      <c r="AD4772" s="148"/>
      <c r="AE4772" s="148"/>
      <c r="AF4772" s="148"/>
      <c r="AG4772" s="148"/>
      <c r="AH4772" s="148"/>
      <c r="AI4772" s="148"/>
      <c r="AJ4772" s="148"/>
      <c r="AK4772" s="148"/>
      <c r="AL4772" s="139">
        <v>0</v>
      </c>
      <c r="AM4772" s="139">
        <v>0</v>
      </c>
      <c r="AN4772" s="148">
        <f t="shared" si="667"/>
        <v>1000</v>
      </c>
      <c r="AO4772" s="148">
        <f t="shared" si="668"/>
        <v>294</v>
      </c>
      <c r="AP4772" s="148">
        <v>20</v>
      </c>
      <c r="AQ4772" s="140">
        <v>38</v>
      </c>
      <c r="AS4772" s="42">
        <f t="shared" si="669"/>
        <v>21457.142482330641</v>
      </c>
      <c r="AT4772" s="101">
        <f t="shared" si="670"/>
        <v>0</v>
      </c>
      <c r="AU4772" s="42">
        <f t="shared" si="671"/>
        <v>21457.142482330641</v>
      </c>
      <c r="AV4772" s="42">
        <f t="shared" si="672"/>
        <v>942.72372951247462</v>
      </c>
      <c r="AW4772" s="102">
        <f t="shared" si="673"/>
        <v>10791.333333333334</v>
      </c>
      <c r="AX4772" s="43">
        <f t="shared" si="666"/>
        <v>2</v>
      </c>
      <c r="AY4772" s="43" t="str">
        <f t="shared" si="674"/>
        <v>UTTSS</v>
      </c>
    </row>
    <row r="4773" spans="1:51" hidden="1" x14ac:dyDescent="0.2">
      <c r="A4773" s="38">
        <v>4766</v>
      </c>
      <c r="B4773" t="s">
        <v>5806</v>
      </c>
      <c r="C4773" t="s">
        <v>289</v>
      </c>
      <c r="D4773">
        <v>21100</v>
      </c>
      <c r="E4773" t="s">
        <v>197</v>
      </c>
      <c r="F4773">
        <v>5</v>
      </c>
      <c r="G4773" t="str">
        <f>LOOKUP(F4773,{0,6,45},{"F","L","H"})</f>
        <v>F</v>
      </c>
      <c r="H4773" t="s">
        <v>1611</v>
      </c>
      <c r="I4773" s="43" t="str">
        <f>IFERROR(VLOOKUP(#REF!,#REF!,2,FALSE),"No")</f>
        <v>No</v>
      </c>
      <c r="J4773" s="139">
        <v>4</v>
      </c>
      <c r="K4773" s="148">
        <v>345</v>
      </c>
      <c r="L4773" s="148"/>
      <c r="M4773" s="148"/>
      <c r="N4773" s="148"/>
      <c r="O4773" s="148"/>
      <c r="P4773" s="148"/>
      <c r="Q4773" s="148"/>
      <c r="R4773" s="148"/>
      <c r="S4773" s="148"/>
      <c r="T4773" s="148"/>
      <c r="U4773" s="148"/>
      <c r="V4773" s="148"/>
      <c r="W4773" s="148"/>
      <c r="X4773" s="139">
        <v>4</v>
      </c>
      <c r="Y4773" s="148">
        <v>1000</v>
      </c>
      <c r="Z4773" s="148"/>
      <c r="AA4773" s="148"/>
      <c r="AB4773" s="148"/>
      <c r="AC4773" s="148"/>
      <c r="AD4773" s="148"/>
      <c r="AE4773" s="148"/>
      <c r="AF4773" s="148"/>
      <c r="AG4773" s="148"/>
      <c r="AH4773" s="148"/>
      <c r="AI4773" s="148"/>
      <c r="AJ4773" s="148"/>
      <c r="AK4773" s="148"/>
      <c r="AL4773" s="139">
        <v>0</v>
      </c>
      <c r="AM4773" s="139">
        <v>0</v>
      </c>
      <c r="AN4773" s="148">
        <f t="shared" si="667"/>
        <v>1000</v>
      </c>
      <c r="AO4773" s="148">
        <f t="shared" si="668"/>
        <v>345</v>
      </c>
      <c r="AP4773" s="148">
        <v>3</v>
      </c>
      <c r="AQ4773" s="140">
        <v>3</v>
      </c>
      <c r="AS4773" s="42">
        <f t="shared" si="669"/>
        <v>26407.499851714529</v>
      </c>
      <c r="AT4773" s="101">
        <f t="shared" si="670"/>
        <v>0</v>
      </c>
      <c r="AU4773" s="42">
        <f t="shared" si="671"/>
        <v>26407.499851714529</v>
      </c>
      <c r="AV4773" s="42">
        <f t="shared" si="672"/>
        <v>13226.987240491346</v>
      </c>
      <c r="AW4773" s="102">
        <f t="shared" si="673"/>
        <v>18747.149999999998</v>
      </c>
      <c r="AX4773" s="43">
        <f t="shared" si="666"/>
        <v>4</v>
      </c>
      <c r="AY4773" s="43" t="str">
        <f t="shared" si="674"/>
        <v>UTGS</v>
      </c>
    </row>
    <row r="4774" spans="1:51" hidden="1" x14ac:dyDescent="0.2">
      <c r="A4774" s="38">
        <v>4767</v>
      </c>
      <c r="B4774" t="s">
        <v>362</v>
      </c>
      <c r="C4774" t="s">
        <v>289</v>
      </c>
      <c r="D4774">
        <v>550</v>
      </c>
      <c r="E4774" t="s">
        <v>1245</v>
      </c>
      <c r="F4774">
        <v>2</v>
      </c>
      <c r="G4774" t="str">
        <f>LOOKUP(F4774,{0,6,45},{"F","L","H"})</f>
        <v>F</v>
      </c>
      <c r="H4774" t="s">
        <v>4581</v>
      </c>
      <c r="I4774" s="43" t="str">
        <f>IFERROR(VLOOKUP(#REF!,#REF!,2,FALSE),"No")</f>
        <v>No</v>
      </c>
      <c r="J4774" s="139">
        <v>4</v>
      </c>
      <c r="K4774" s="148">
        <v>191</v>
      </c>
      <c r="L4774" s="148"/>
      <c r="M4774" s="148"/>
      <c r="N4774" s="148"/>
      <c r="O4774" s="148"/>
      <c r="P4774" s="148"/>
      <c r="Q4774" s="148"/>
      <c r="R4774" s="148"/>
      <c r="S4774" s="148"/>
      <c r="T4774" s="148"/>
      <c r="U4774" s="148"/>
      <c r="V4774" s="148"/>
      <c r="W4774" s="148"/>
      <c r="X4774" s="139">
        <v>4</v>
      </c>
      <c r="Y4774" s="148">
        <v>1000</v>
      </c>
      <c r="Z4774" s="149"/>
      <c r="AA4774" s="148"/>
      <c r="AB4774" s="148"/>
      <c r="AC4774" s="148"/>
      <c r="AD4774" s="148"/>
      <c r="AE4774" s="148"/>
      <c r="AF4774" s="148"/>
      <c r="AG4774" s="148"/>
      <c r="AH4774" s="148"/>
      <c r="AI4774" s="148"/>
      <c r="AJ4774" s="148"/>
      <c r="AK4774" s="148"/>
      <c r="AL4774" s="139">
        <v>0</v>
      </c>
      <c r="AM4774" s="139">
        <v>0</v>
      </c>
      <c r="AN4774" s="148">
        <f t="shared" si="667"/>
        <v>1000</v>
      </c>
      <c r="AO4774" s="148">
        <f t="shared" si="668"/>
        <v>191</v>
      </c>
      <c r="AP4774" s="148">
        <v>2</v>
      </c>
      <c r="AQ4774" s="140">
        <v>310</v>
      </c>
      <c r="AS4774" s="42">
        <f t="shared" si="669"/>
        <v>14619.804265731811</v>
      </c>
      <c r="AT4774" s="101">
        <f t="shared" si="670"/>
        <v>0</v>
      </c>
      <c r="AU4774" s="42">
        <f t="shared" si="671"/>
        <v>14619.804265731811</v>
      </c>
      <c r="AV4774" s="42">
        <f t="shared" si="672"/>
        <v>128.0031023273356</v>
      </c>
      <c r="AW4774" s="102">
        <f t="shared" si="673"/>
        <v>585.0096169344007</v>
      </c>
      <c r="AX4774" s="43">
        <f t="shared" si="666"/>
        <v>4</v>
      </c>
      <c r="AY4774" s="43" t="str">
        <f t="shared" si="674"/>
        <v>UTGS</v>
      </c>
    </row>
    <row r="4775" spans="1:51" hidden="1" x14ac:dyDescent="0.2">
      <c r="A4775" s="38">
        <v>4768</v>
      </c>
      <c r="B4775" t="s">
        <v>362</v>
      </c>
      <c r="C4775" t="s">
        <v>289</v>
      </c>
      <c r="D4775">
        <v>550</v>
      </c>
      <c r="E4775" t="s">
        <v>1245</v>
      </c>
      <c r="F4775">
        <v>2</v>
      </c>
      <c r="G4775" t="str">
        <f>LOOKUP(F4775,{0,6,45},{"F","L","H"})</f>
        <v>F</v>
      </c>
      <c r="H4775" t="s">
        <v>4610</v>
      </c>
      <c r="I4775" s="43" t="str">
        <f>IFERROR(VLOOKUP(#REF!,#REF!,2,FALSE),"No")</f>
        <v>No</v>
      </c>
      <c r="J4775" s="139">
        <v>2</v>
      </c>
      <c r="K4775" s="148">
        <v>399</v>
      </c>
      <c r="L4775" s="148"/>
      <c r="M4775" s="148"/>
      <c r="N4775" s="148"/>
      <c r="O4775" s="148"/>
      <c r="P4775" s="148"/>
      <c r="Q4775" s="148"/>
      <c r="R4775" s="148"/>
      <c r="S4775" s="148"/>
      <c r="T4775" s="148"/>
      <c r="U4775" s="148"/>
      <c r="V4775" s="148"/>
      <c r="W4775" s="148"/>
      <c r="X4775" s="139">
        <v>2</v>
      </c>
      <c r="Y4775" s="148">
        <v>135.41999999999999</v>
      </c>
      <c r="Z4775" s="149">
        <v>6</v>
      </c>
      <c r="AA4775" s="148">
        <v>864.58</v>
      </c>
      <c r="AB4775" s="148"/>
      <c r="AC4775" s="148"/>
      <c r="AD4775" s="148"/>
      <c r="AE4775" s="148"/>
      <c r="AF4775" s="148"/>
      <c r="AG4775" s="148"/>
      <c r="AH4775" s="148"/>
      <c r="AI4775" s="148"/>
      <c r="AJ4775" s="148"/>
      <c r="AK4775" s="148"/>
      <c r="AL4775" s="139">
        <v>0</v>
      </c>
      <c r="AM4775" s="139">
        <v>0</v>
      </c>
      <c r="AN4775" s="148">
        <f t="shared" si="667"/>
        <v>1000</v>
      </c>
      <c r="AO4775" s="148">
        <f t="shared" si="668"/>
        <v>399</v>
      </c>
      <c r="AP4775" s="148">
        <v>4</v>
      </c>
      <c r="AQ4775" s="140">
        <v>191</v>
      </c>
      <c r="AS4775" s="42">
        <f t="shared" si="669"/>
        <v>29120.407654591585</v>
      </c>
      <c r="AT4775" s="101">
        <f t="shared" si="670"/>
        <v>0</v>
      </c>
      <c r="AU4775" s="42">
        <f t="shared" si="671"/>
        <v>29120.407654591585</v>
      </c>
      <c r="AV4775" s="42">
        <f t="shared" si="672"/>
        <v>294.78640482447145</v>
      </c>
      <c r="AW4775" s="102">
        <f t="shared" si="673"/>
        <v>585.0096169344007</v>
      </c>
      <c r="AX4775" s="43">
        <f t="shared" si="666"/>
        <v>2</v>
      </c>
      <c r="AY4775" s="43" t="str">
        <f t="shared" si="674"/>
        <v>UTGS</v>
      </c>
    </row>
    <row r="4776" spans="1:51" hidden="1" x14ac:dyDescent="0.2">
      <c r="A4776" s="38">
        <v>4769</v>
      </c>
      <c r="B4776" t="s">
        <v>5806</v>
      </c>
      <c r="C4776" t="s">
        <v>5746</v>
      </c>
      <c r="D4776">
        <v>5550</v>
      </c>
      <c r="E4776" t="s">
        <v>198</v>
      </c>
      <c r="F4776">
        <v>2</v>
      </c>
      <c r="G4776" t="str">
        <f>LOOKUP(F4776,{0,6,45},{"F","L","H"})</f>
        <v>F</v>
      </c>
      <c r="H4776" t="s">
        <v>2057</v>
      </c>
      <c r="I4776" s="43" t="str">
        <f>IFERROR(VLOOKUP(#REF!,#REF!,2,FALSE),"No")</f>
        <v>No</v>
      </c>
      <c r="J4776" s="139">
        <v>2</v>
      </c>
      <c r="K4776" s="148">
        <v>464</v>
      </c>
      <c r="L4776" s="148"/>
      <c r="M4776" s="148"/>
      <c r="N4776" s="148"/>
      <c r="O4776" s="148"/>
      <c r="P4776" s="148"/>
      <c r="Q4776" s="148"/>
      <c r="R4776" s="148"/>
      <c r="S4776" s="148"/>
      <c r="T4776" s="148"/>
      <c r="U4776" s="148"/>
      <c r="V4776" s="148"/>
      <c r="W4776" s="148"/>
      <c r="X4776" s="139">
        <v>2</v>
      </c>
      <c r="Y4776" s="148">
        <v>924.5</v>
      </c>
      <c r="Z4776" s="148">
        <v>4</v>
      </c>
      <c r="AA4776" s="148">
        <v>75.5</v>
      </c>
      <c r="AB4776" s="148"/>
      <c r="AC4776" s="148"/>
      <c r="AD4776" s="148"/>
      <c r="AE4776" s="148"/>
      <c r="AF4776" s="148"/>
      <c r="AG4776" s="148"/>
      <c r="AH4776" s="148"/>
      <c r="AI4776" s="148"/>
      <c r="AJ4776" s="148"/>
      <c r="AK4776" s="148"/>
      <c r="AL4776" s="139">
        <v>0</v>
      </c>
      <c r="AM4776" s="139">
        <v>0</v>
      </c>
      <c r="AN4776" s="148">
        <f t="shared" si="667"/>
        <v>1000</v>
      </c>
      <c r="AO4776" s="148">
        <f t="shared" si="668"/>
        <v>464</v>
      </c>
      <c r="AP4776" s="148">
        <v>1</v>
      </c>
      <c r="AQ4776" s="140">
        <v>1</v>
      </c>
      <c r="AS4776" s="42">
        <f t="shared" si="669"/>
        <v>33864.333713610264</v>
      </c>
      <c r="AT4776" s="101">
        <f t="shared" si="670"/>
        <v>0</v>
      </c>
      <c r="AU4776" s="42">
        <f t="shared" si="671"/>
        <v>33864.333713610264</v>
      </c>
      <c r="AV4776" s="42">
        <f t="shared" si="672"/>
        <v>33052.296721474035</v>
      </c>
      <c r="AW4776" s="102">
        <f t="shared" si="673"/>
        <v>3698.6666666666665</v>
      </c>
      <c r="AX4776" s="43">
        <f t="shared" si="666"/>
        <v>2</v>
      </c>
      <c r="AY4776" s="43" t="str">
        <f t="shared" si="674"/>
        <v>UTTSS</v>
      </c>
    </row>
    <row r="4777" spans="1:51" hidden="1" x14ac:dyDescent="0.2">
      <c r="A4777" s="38">
        <v>4770</v>
      </c>
      <c r="B4777" t="s">
        <v>5806</v>
      </c>
      <c r="C4777" t="s">
        <v>5746</v>
      </c>
      <c r="D4777">
        <v>44350</v>
      </c>
      <c r="E4777" t="s">
        <v>215</v>
      </c>
      <c r="F4777">
        <v>45</v>
      </c>
      <c r="G4777" t="str">
        <f>LOOKUP(F4777,{0,6,45},{"F","L","H"})</f>
        <v>H</v>
      </c>
      <c r="H4777" t="s">
        <v>2014</v>
      </c>
      <c r="I4777" s="43" t="str">
        <f>IFERROR(VLOOKUP(#REF!,#REF!,2,FALSE),"No")</f>
        <v>No</v>
      </c>
      <c r="J4777" s="139">
        <v>4</v>
      </c>
      <c r="K4777" s="148">
        <v>311</v>
      </c>
      <c r="L4777" s="148"/>
      <c r="M4777" s="148"/>
      <c r="N4777" s="148"/>
      <c r="O4777" s="148"/>
      <c r="P4777" s="148"/>
      <c r="Q4777" s="148"/>
      <c r="R4777" s="148"/>
      <c r="S4777" s="148"/>
      <c r="T4777" s="148"/>
      <c r="U4777" s="148"/>
      <c r="V4777" s="148"/>
      <c r="W4777" s="148"/>
      <c r="X4777" s="139">
        <v>4</v>
      </c>
      <c r="Y4777" s="148">
        <v>515</v>
      </c>
      <c r="Z4777" s="148">
        <v>6</v>
      </c>
      <c r="AA4777" s="148">
        <v>485</v>
      </c>
      <c r="AB4777" s="148"/>
      <c r="AC4777" s="148"/>
      <c r="AD4777" s="148"/>
      <c r="AE4777" s="148"/>
      <c r="AF4777" s="148"/>
      <c r="AG4777" s="148"/>
      <c r="AH4777" s="148"/>
      <c r="AI4777" s="148"/>
      <c r="AJ4777" s="148"/>
      <c r="AK4777" s="148"/>
      <c r="AL4777" s="139">
        <v>0</v>
      </c>
      <c r="AM4777" s="139">
        <v>0</v>
      </c>
      <c r="AN4777" s="148">
        <f t="shared" si="667"/>
        <v>1000</v>
      </c>
      <c r="AO4777" s="148">
        <f t="shared" si="668"/>
        <v>311</v>
      </c>
      <c r="AP4777" s="148">
        <v>2</v>
      </c>
      <c r="AQ4777" s="140">
        <v>3</v>
      </c>
      <c r="AS4777" s="42">
        <f t="shared" si="669"/>
        <v>23805.021605458605</v>
      </c>
      <c r="AT4777" s="101">
        <f t="shared" si="670"/>
        <v>0</v>
      </c>
      <c r="AU4777" s="42">
        <f t="shared" si="671"/>
        <v>23805.021605458605</v>
      </c>
      <c r="AV4777" s="42">
        <f t="shared" si="672"/>
        <v>16516.903907158012</v>
      </c>
      <c r="AW4777" s="102">
        <f t="shared" si="673"/>
        <v>60371.752872868376</v>
      </c>
      <c r="AX4777" s="43">
        <f t="shared" si="666"/>
        <v>4</v>
      </c>
      <c r="AY4777" s="43" t="str">
        <f t="shared" si="674"/>
        <v>UTTSS</v>
      </c>
    </row>
    <row r="4778" spans="1:51" hidden="1" x14ac:dyDescent="0.2">
      <c r="A4778" s="38">
        <v>4771</v>
      </c>
      <c r="B4778" t="s">
        <v>362</v>
      </c>
      <c r="C4778" t="s">
        <v>289</v>
      </c>
      <c r="D4778">
        <v>550</v>
      </c>
      <c r="E4778" t="s">
        <v>1245</v>
      </c>
      <c r="F4778">
        <v>2</v>
      </c>
      <c r="G4778" t="str">
        <f>LOOKUP(F4778,{0,6,45},{"F","L","H"})</f>
        <v>F</v>
      </c>
      <c r="H4778" t="s">
        <v>4619</v>
      </c>
      <c r="I4778" s="43" t="str">
        <f>IFERROR(VLOOKUP(#REF!,#REF!,2,FALSE),"No")</f>
        <v>No</v>
      </c>
      <c r="J4778" s="149">
        <v>1.25</v>
      </c>
      <c r="K4778" s="148">
        <v>168</v>
      </c>
      <c r="L4778" s="148"/>
      <c r="M4778" s="148"/>
      <c r="N4778" s="148"/>
      <c r="O4778" s="148"/>
      <c r="P4778" s="148"/>
      <c r="Q4778" s="148"/>
      <c r="R4778" s="148"/>
      <c r="S4778" s="148"/>
      <c r="T4778" s="148"/>
      <c r="U4778" s="148"/>
      <c r="V4778" s="148"/>
      <c r="W4778" s="148"/>
      <c r="X4778" s="139">
        <v>2</v>
      </c>
      <c r="Y4778" s="148">
        <v>1000</v>
      </c>
      <c r="Z4778" s="149"/>
      <c r="AA4778" s="148"/>
      <c r="AB4778" s="148"/>
      <c r="AC4778" s="148"/>
      <c r="AD4778" s="148"/>
      <c r="AE4778" s="148"/>
      <c r="AF4778" s="148"/>
      <c r="AG4778" s="148"/>
      <c r="AH4778" s="148"/>
      <c r="AI4778" s="148"/>
      <c r="AJ4778" s="148"/>
      <c r="AK4778" s="148"/>
      <c r="AL4778" s="139">
        <v>0</v>
      </c>
      <c r="AM4778" s="139">
        <v>0</v>
      </c>
      <c r="AN4778" s="148">
        <f t="shared" si="667"/>
        <v>1000</v>
      </c>
      <c r="AO4778" s="148">
        <f t="shared" si="668"/>
        <v>168</v>
      </c>
      <c r="AP4778" s="148">
        <v>3</v>
      </c>
      <c r="AQ4778" s="140">
        <v>74</v>
      </c>
      <c r="AS4778" s="42">
        <f t="shared" si="669"/>
        <v>12518.26427561751</v>
      </c>
      <c r="AT4778" s="101">
        <f t="shared" si="670"/>
        <v>0</v>
      </c>
      <c r="AU4778" s="42">
        <f t="shared" si="671"/>
        <v>12518.26427561751</v>
      </c>
      <c r="AV4778" s="42">
        <f t="shared" si="672"/>
        <v>439.33732056045989</v>
      </c>
      <c r="AW4778" s="102">
        <f t="shared" si="673"/>
        <v>585.0096169344007</v>
      </c>
      <c r="AX4778" s="43">
        <f t="shared" si="666"/>
        <v>1.25</v>
      </c>
      <c r="AY4778" s="43" t="str">
        <f t="shared" si="674"/>
        <v>UTGS</v>
      </c>
    </row>
    <row r="4779" spans="1:51" hidden="1" x14ac:dyDescent="0.2">
      <c r="A4779" s="38">
        <v>4772</v>
      </c>
      <c r="B4779" t="s">
        <v>5806</v>
      </c>
      <c r="C4779" t="s">
        <v>5746</v>
      </c>
      <c r="D4779">
        <v>5550</v>
      </c>
      <c r="E4779" t="s">
        <v>198</v>
      </c>
      <c r="F4779">
        <v>2</v>
      </c>
      <c r="G4779" t="str">
        <f>LOOKUP(F4779,{0,6,45},{"F","L","H"})</f>
        <v>F</v>
      </c>
      <c r="H4779" t="s">
        <v>2040</v>
      </c>
      <c r="I4779" s="43" t="str">
        <f>IFERROR(VLOOKUP(#REF!,#REF!,2,FALSE),"No")</f>
        <v>No</v>
      </c>
      <c r="J4779" s="139">
        <v>2</v>
      </c>
      <c r="K4779" s="148">
        <v>281</v>
      </c>
      <c r="L4779" s="148"/>
      <c r="M4779" s="148"/>
      <c r="N4779" s="148"/>
      <c r="O4779" s="148"/>
      <c r="P4779" s="148"/>
      <c r="Q4779" s="148"/>
      <c r="R4779" s="148"/>
      <c r="S4779" s="148"/>
      <c r="T4779" s="148"/>
      <c r="U4779" s="148"/>
      <c r="V4779" s="148"/>
      <c r="W4779" s="148"/>
      <c r="X4779" s="139">
        <v>4</v>
      </c>
      <c r="Y4779" s="148">
        <v>1000</v>
      </c>
      <c r="Z4779" s="148"/>
      <c r="AA4779" s="148"/>
      <c r="AB4779" s="148"/>
      <c r="AC4779" s="148"/>
      <c r="AD4779" s="148"/>
      <c r="AE4779" s="148"/>
      <c r="AF4779" s="148"/>
      <c r="AG4779" s="148"/>
      <c r="AH4779" s="148"/>
      <c r="AI4779" s="148"/>
      <c r="AJ4779" s="148"/>
      <c r="AK4779" s="148"/>
      <c r="AL4779" s="139">
        <v>0</v>
      </c>
      <c r="AM4779" s="139">
        <v>0</v>
      </c>
      <c r="AN4779" s="148">
        <f t="shared" si="667"/>
        <v>1000</v>
      </c>
      <c r="AO4779" s="148">
        <f t="shared" si="668"/>
        <v>281</v>
      </c>
      <c r="AP4779" s="148">
        <v>3</v>
      </c>
      <c r="AQ4779" s="140">
        <v>16</v>
      </c>
      <c r="AS4779" s="42">
        <f t="shared" si="669"/>
        <v>20508.357270526907</v>
      </c>
      <c r="AT4779" s="101">
        <f t="shared" si="670"/>
        <v>0</v>
      </c>
      <c r="AU4779" s="42">
        <f t="shared" si="671"/>
        <v>20508.357270526907</v>
      </c>
      <c r="AV4779" s="42">
        <f t="shared" si="672"/>
        <v>2480.0601075921272</v>
      </c>
      <c r="AW4779" s="102">
        <f t="shared" si="673"/>
        <v>3698.6666666666665</v>
      </c>
      <c r="AX4779" s="43">
        <f t="shared" si="666"/>
        <v>2</v>
      </c>
      <c r="AY4779" s="43" t="str">
        <f t="shared" si="674"/>
        <v>UTTSS</v>
      </c>
    </row>
    <row r="4780" spans="1:51" hidden="1" x14ac:dyDescent="0.2">
      <c r="A4780" s="38">
        <v>4773</v>
      </c>
      <c r="B4780" t="s">
        <v>5806</v>
      </c>
      <c r="C4780" t="s">
        <v>5746</v>
      </c>
      <c r="D4780">
        <v>5550</v>
      </c>
      <c r="E4780" t="s">
        <v>198</v>
      </c>
      <c r="F4780">
        <v>2</v>
      </c>
      <c r="G4780" t="str">
        <f>LOOKUP(F4780,{0,6,45},{"F","L","H"})</f>
        <v>F</v>
      </c>
      <c r="H4780" t="s">
        <v>2082</v>
      </c>
      <c r="I4780" s="43" t="str">
        <f>IFERROR(VLOOKUP(#REF!,#REF!,2,FALSE),"No")</f>
        <v>No</v>
      </c>
      <c r="J4780" s="139">
        <v>2</v>
      </c>
      <c r="K4780" s="148">
        <v>599</v>
      </c>
      <c r="L4780" s="148"/>
      <c r="M4780" s="148"/>
      <c r="N4780" s="148"/>
      <c r="O4780" s="148"/>
      <c r="P4780" s="148"/>
      <c r="Q4780" s="148"/>
      <c r="R4780" s="148"/>
      <c r="S4780" s="148"/>
      <c r="T4780" s="148"/>
      <c r="U4780" s="148"/>
      <c r="V4780" s="148"/>
      <c r="W4780" s="148"/>
      <c r="X4780" s="139">
        <v>2</v>
      </c>
      <c r="Y4780" s="148">
        <v>23.09</v>
      </c>
      <c r="Z4780" s="149">
        <v>4</v>
      </c>
      <c r="AA4780" s="148">
        <v>100.09</v>
      </c>
      <c r="AB4780" s="148">
        <v>6</v>
      </c>
      <c r="AC4780" s="148">
        <v>876.82</v>
      </c>
      <c r="AD4780" s="148"/>
      <c r="AE4780" s="148"/>
      <c r="AF4780" s="148"/>
      <c r="AG4780" s="148"/>
      <c r="AH4780" s="148"/>
      <c r="AI4780" s="148"/>
      <c r="AJ4780" s="148"/>
      <c r="AK4780" s="148"/>
      <c r="AL4780" s="139">
        <v>0</v>
      </c>
      <c r="AM4780" s="139">
        <v>0</v>
      </c>
      <c r="AN4780" s="148">
        <f t="shared" si="667"/>
        <v>1000</v>
      </c>
      <c r="AO4780" s="148">
        <f t="shared" si="668"/>
        <v>599</v>
      </c>
      <c r="AP4780" s="148">
        <v>2</v>
      </c>
      <c r="AQ4780" s="140">
        <v>2</v>
      </c>
      <c r="AS4780" s="42">
        <f t="shared" si="669"/>
        <v>43717.103220802906</v>
      </c>
      <c r="AT4780" s="101">
        <f t="shared" si="670"/>
        <v>0</v>
      </c>
      <c r="AU4780" s="42">
        <f t="shared" si="671"/>
        <v>43717.103220802906</v>
      </c>
      <c r="AV4780" s="42">
        <f t="shared" si="672"/>
        <v>28679.346710737023</v>
      </c>
      <c r="AW4780" s="102">
        <f t="shared" si="673"/>
        <v>3698.6666666666665</v>
      </c>
      <c r="AX4780" s="43">
        <f t="shared" si="666"/>
        <v>2</v>
      </c>
      <c r="AY4780" s="43" t="str">
        <f t="shared" si="674"/>
        <v>UTTSS</v>
      </c>
    </row>
    <row r="4781" spans="1:51" hidden="1" x14ac:dyDescent="0.2">
      <c r="A4781" s="38">
        <v>4774</v>
      </c>
      <c r="B4781" t="s">
        <v>362</v>
      </c>
      <c r="C4781" t="s">
        <v>289</v>
      </c>
      <c r="D4781">
        <v>550</v>
      </c>
      <c r="E4781" t="s">
        <v>1239</v>
      </c>
      <c r="F4781">
        <v>2</v>
      </c>
      <c r="G4781" t="str">
        <f>LOOKUP(F4781,{0,6,45},{"F","L","H"})</f>
        <v>F</v>
      </c>
      <c r="H4781" t="s">
        <v>2149</v>
      </c>
      <c r="I4781" s="43" t="str">
        <f>IFERROR(VLOOKUP(#REF!,#REF!,2,FALSE),"No")</f>
        <v>No</v>
      </c>
      <c r="J4781" s="139">
        <v>3</v>
      </c>
      <c r="K4781" s="148">
        <v>450</v>
      </c>
      <c r="L4781" s="148"/>
      <c r="M4781" s="148"/>
      <c r="N4781" s="148"/>
      <c r="O4781" s="148"/>
      <c r="P4781" s="148"/>
      <c r="Q4781" s="148"/>
      <c r="R4781" s="148"/>
      <c r="S4781" s="148"/>
      <c r="T4781" s="148"/>
      <c r="U4781" s="148"/>
      <c r="V4781" s="148"/>
      <c r="W4781" s="148"/>
      <c r="X4781" s="139">
        <v>2</v>
      </c>
      <c r="Y4781" s="148">
        <v>200.68</v>
      </c>
      <c r="Z4781" s="149">
        <v>4</v>
      </c>
      <c r="AA4781" s="148">
        <v>799.32</v>
      </c>
      <c r="AB4781" s="148"/>
      <c r="AC4781" s="148"/>
      <c r="AD4781" s="148"/>
      <c r="AE4781" s="148"/>
      <c r="AF4781" s="148"/>
      <c r="AG4781" s="148"/>
      <c r="AH4781" s="148"/>
      <c r="AI4781" s="148"/>
      <c r="AJ4781" s="148"/>
      <c r="AK4781" s="148"/>
      <c r="AL4781" s="139">
        <v>0</v>
      </c>
      <c r="AM4781" s="139">
        <v>0</v>
      </c>
      <c r="AN4781" s="148">
        <f t="shared" si="667"/>
        <v>1000</v>
      </c>
      <c r="AO4781" s="148">
        <f t="shared" si="668"/>
        <v>450</v>
      </c>
      <c r="AP4781" s="148">
        <v>4</v>
      </c>
      <c r="AQ4781" s="140">
        <v>247</v>
      </c>
      <c r="AS4781" s="42">
        <f t="shared" si="669"/>
        <v>32842.565023975469</v>
      </c>
      <c r="AT4781" s="101">
        <f t="shared" si="670"/>
        <v>0</v>
      </c>
      <c r="AU4781" s="42">
        <f t="shared" si="671"/>
        <v>32842.565023975469</v>
      </c>
      <c r="AV4781" s="42">
        <f t="shared" si="672"/>
        <v>154.82625960110946</v>
      </c>
      <c r="AW4781" s="102">
        <f t="shared" si="673"/>
        <v>585.0096169344007</v>
      </c>
      <c r="AX4781" s="43">
        <f t="shared" si="666"/>
        <v>3</v>
      </c>
      <c r="AY4781" s="43" t="str">
        <f t="shared" si="674"/>
        <v>UTGS</v>
      </c>
    </row>
    <row r="4782" spans="1:51" hidden="1" x14ac:dyDescent="0.2">
      <c r="A4782" s="38">
        <v>4775</v>
      </c>
      <c r="B4782" t="s">
        <v>362</v>
      </c>
      <c r="C4782" t="s">
        <v>289</v>
      </c>
      <c r="D4782">
        <v>550</v>
      </c>
      <c r="E4782" t="s">
        <v>1245</v>
      </c>
      <c r="F4782">
        <v>2</v>
      </c>
      <c r="G4782" t="str">
        <f>LOOKUP(F4782,{0,6,45},{"F","L","H"})</f>
        <v>F</v>
      </c>
      <c r="H4782" t="s">
        <v>4653</v>
      </c>
      <c r="I4782" s="43" t="str">
        <f>IFERROR(VLOOKUP(#REF!,#REF!,2,FALSE),"No")</f>
        <v>No</v>
      </c>
      <c r="J4782" s="139">
        <v>0.75</v>
      </c>
      <c r="K4782" s="148">
        <v>35</v>
      </c>
      <c r="L4782" s="148"/>
      <c r="M4782" s="148"/>
      <c r="N4782" s="148"/>
      <c r="O4782" s="148"/>
      <c r="P4782" s="148"/>
      <c r="Q4782" s="148"/>
      <c r="R4782" s="148"/>
      <c r="S4782" s="148"/>
      <c r="T4782" s="148"/>
      <c r="U4782" s="148"/>
      <c r="V4782" s="148"/>
      <c r="W4782" s="148"/>
      <c r="X4782" s="139">
        <v>2</v>
      </c>
      <c r="Y4782" s="148">
        <v>1000</v>
      </c>
      <c r="Z4782" s="149"/>
      <c r="AA4782" s="148"/>
      <c r="AB4782" s="148"/>
      <c r="AC4782" s="148"/>
      <c r="AD4782" s="148"/>
      <c r="AE4782" s="148"/>
      <c r="AF4782" s="148"/>
      <c r="AG4782" s="148"/>
      <c r="AH4782" s="148"/>
      <c r="AI4782" s="148"/>
      <c r="AJ4782" s="148"/>
      <c r="AK4782" s="148"/>
      <c r="AL4782" s="139">
        <v>0</v>
      </c>
      <c r="AM4782" s="139">
        <v>0</v>
      </c>
      <c r="AN4782" s="148">
        <f t="shared" si="667"/>
        <v>1000</v>
      </c>
      <c r="AO4782" s="148">
        <f t="shared" si="668"/>
        <v>35</v>
      </c>
      <c r="AP4782" s="148">
        <v>6</v>
      </c>
      <c r="AQ4782" s="140">
        <v>55</v>
      </c>
      <c r="AS4782" s="42">
        <f t="shared" si="669"/>
        <v>2253.4217240869812</v>
      </c>
      <c r="AT4782" s="101">
        <f t="shared" si="670"/>
        <v>0</v>
      </c>
      <c r="AU4782" s="42">
        <f t="shared" si="671"/>
        <v>2253.4217240869812</v>
      </c>
      <c r="AV4782" s="42">
        <f t="shared" si="672"/>
        <v>591.10839493589151</v>
      </c>
      <c r="AW4782" s="102">
        <f t="shared" si="673"/>
        <v>585.0096169344007</v>
      </c>
      <c r="AX4782" s="43">
        <f t="shared" si="666"/>
        <v>0.75</v>
      </c>
      <c r="AY4782" s="43" t="str">
        <f t="shared" si="674"/>
        <v>UTGS</v>
      </c>
    </row>
    <row r="4783" spans="1:51" hidden="1" x14ac:dyDescent="0.2">
      <c r="A4783" s="38">
        <v>4776</v>
      </c>
      <c r="B4783" t="s">
        <v>5807</v>
      </c>
      <c r="C4783" t="s">
        <v>5746</v>
      </c>
      <c r="D4783">
        <v>64550</v>
      </c>
      <c r="E4783" t="s">
        <v>197</v>
      </c>
      <c r="F4783">
        <v>45</v>
      </c>
      <c r="G4783" t="str">
        <f>LOOKUP(F4783,{0,6,45},{"F","L","H"})</f>
        <v>H</v>
      </c>
      <c r="H4783" t="s">
        <v>2036</v>
      </c>
      <c r="I4783" s="43" t="str">
        <f>IFERROR(VLOOKUP(#REF!,#REF!,2,FALSE),"No")</f>
        <v>No</v>
      </c>
      <c r="J4783" s="139">
        <v>4</v>
      </c>
      <c r="K4783" s="148">
        <v>292</v>
      </c>
      <c r="L4783" s="148"/>
      <c r="M4783" s="148"/>
      <c r="N4783" s="148"/>
      <c r="O4783" s="148"/>
      <c r="P4783" s="148"/>
      <c r="Q4783" s="148"/>
      <c r="R4783" s="148"/>
      <c r="S4783" s="148"/>
      <c r="T4783" s="148"/>
      <c r="U4783" s="148"/>
      <c r="V4783" s="148"/>
      <c r="W4783" s="148"/>
      <c r="X4783" s="139">
        <v>4</v>
      </c>
      <c r="Y4783" s="148">
        <v>10</v>
      </c>
      <c r="Z4783" s="148">
        <v>6</v>
      </c>
      <c r="AA4783" s="148">
        <v>7</v>
      </c>
      <c r="AB4783" s="148">
        <v>8</v>
      </c>
      <c r="AC4783" s="148">
        <v>900</v>
      </c>
      <c r="AD4783" s="148">
        <v>12</v>
      </c>
      <c r="AE4783" s="148">
        <v>83</v>
      </c>
      <c r="AF4783" s="148"/>
      <c r="AG4783" s="148"/>
      <c r="AH4783" s="148"/>
      <c r="AI4783" s="148"/>
      <c r="AJ4783" s="148"/>
      <c r="AK4783" s="148"/>
      <c r="AL4783" s="139">
        <v>0</v>
      </c>
      <c r="AM4783" s="139">
        <v>0</v>
      </c>
      <c r="AN4783" s="148">
        <f t="shared" si="667"/>
        <v>1000</v>
      </c>
      <c r="AO4783" s="148">
        <f t="shared" si="668"/>
        <v>292</v>
      </c>
      <c r="AP4783" s="148">
        <v>2</v>
      </c>
      <c r="AQ4783" s="140">
        <v>2</v>
      </c>
      <c r="AS4783" s="42">
        <f t="shared" si="669"/>
        <v>22350.695526668529</v>
      </c>
      <c r="AT4783" s="101">
        <f t="shared" si="670"/>
        <v>0</v>
      </c>
      <c r="AU4783" s="42">
        <f t="shared" si="671"/>
        <v>22350.695526668529</v>
      </c>
      <c r="AV4783" s="42">
        <f t="shared" si="672"/>
        <v>36214.760860737013</v>
      </c>
      <c r="AW4783" s="102">
        <f t="shared" si="673"/>
        <v>113197.0366366282</v>
      </c>
      <c r="AX4783" s="43">
        <f t="shared" si="666"/>
        <v>4</v>
      </c>
      <c r="AY4783" s="43" t="str">
        <f t="shared" si="674"/>
        <v>UTTSS</v>
      </c>
    </row>
    <row r="4784" spans="1:51" hidden="1" x14ac:dyDescent="0.2">
      <c r="A4784" s="38">
        <v>4777</v>
      </c>
      <c r="B4784" t="s">
        <v>5806</v>
      </c>
      <c r="C4784" t="s">
        <v>292</v>
      </c>
      <c r="D4784">
        <v>5550</v>
      </c>
      <c r="E4784" t="s">
        <v>198</v>
      </c>
      <c r="F4784">
        <v>2</v>
      </c>
      <c r="G4784" t="str">
        <f>LOOKUP(F4784,{0,6,45},{"F","L","H"})</f>
        <v>F</v>
      </c>
      <c r="H4784" t="s">
        <v>4671</v>
      </c>
      <c r="I4784" s="43" t="str">
        <f>IFERROR(VLOOKUP(#REF!,#REF!,2,FALSE),"No")</f>
        <v>No</v>
      </c>
      <c r="J4784" s="139">
        <v>1.25</v>
      </c>
      <c r="K4784" s="148">
        <v>107</v>
      </c>
      <c r="L4784" s="148"/>
      <c r="M4784" s="148"/>
      <c r="N4784" s="148"/>
      <c r="O4784" s="148"/>
      <c r="P4784" s="148"/>
      <c r="Q4784" s="148"/>
      <c r="R4784" s="148"/>
      <c r="S4784" s="148"/>
      <c r="T4784" s="148"/>
      <c r="U4784" s="148"/>
      <c r="V4784" s="148"/>
      <c r="W4784" s="148"/>
      <c r="X4784" s="139">
        <v>4</v>
      </c>
      <c r="Y4784" s="148">
        <v>1000</v>
      </c>
      <c r="Z4784" s="148"/>
      <c r="AA4784" s="148"/>
      <c r="AB4784" s="148"/>
      <c r="AC4784" s="148"/>
      <c r="AD4784" s="148"/>
      <c r="AE4784" s="148"/>
      <c r="AF4784" s="148"/>
      <c r="AG4784" s="148"/>
      <c r="AH4784" s="148"/>
      <c r="AI4784" s="148"/>
      <c r="AJ4784" s="148"/>
      <c r="AK4784" s="148"/>
      <c r="AL4784" s="139">
        <v>0</v>
      </c>
      <c r="AM4784" s="139">
        <v>0</v>
      </c>
      <c r="AN4784" s="148">
        <f t="shared" si="667"/>
        <v>1000</v>
      </c>
      <c r="AO4784" s="148">
        <f t="shared" si="668"/>
        <v>107</v>
      </c>
      <c r="AP4784" s="148">
        <v>4</v>
      </c>
      <c r="AQ4784" s="140">
        <v>13</v>
      </c>
      <c r="AS4784" s="42">
        <f t="shared" si="669"/>
        <v>7972.9421279230564</v>
      </c>
      <c r="AT4784" s="101">
        <f t="shared" si="670"/>
        <v>0</v>
      </c>
      <c r="AU4784" s="42">
        <f t="shared" si="671"/>
        <v>7972.9421279230564</v>
      </c>
      <c r="AV4784" s="42">
        <f t="shared" si="672"/>
        <v>3052.381670882618</v>
      </c>
      <c r="AW4784" s="102">
        <f t="shared" si="673"/>
        <v>3698.6666666666665</v>
      </c>
      <c r="AX4784" s="43">
        <f t="shared" si="666"/>
        <v>1.25</v>
      </c>
      <c r="AY4784" s="43" t="str">
        <f t="shared" si="674"/>
        <v>UTFS</v>
      </c>
    </row>
    <row r="4785" spans="1:51" hidden="1" x14ac:dyDescent="0.2">
      <c r="A4785" s="38">
        <v>4778</v>
      </c>
      <c r="B4785" t="s">
        <v>362</v>
      </c>
      <c r="C4785" t="s">
        <v>289</v>
      </c>
      <c r="D4785">
        <v>550</v>
      </c>
      <c r="E4785" t="s">
        <v>1245</v>
      </c>
      <c r="F4785">
        <v>2</v>
      </c>
      <c r="G4785" t="str">
        <f>LOOKUP(F4785,{0,6,45},{"F","L","H"})</f>
        <v>F</v>
      </c>
      <c r="H4785" t="s">
        <v>4688</v>
      </c>
      <c r="I4785" s="43" t="str">
        <f>IFERROR(VLOOKUP(#REF!,#REF!,2,FALSE),"No")</f>
        <v>No</v>
      </c>
      <c r="J4785" s="139">
        <v>2</v>
      </c>
      <c r="K4785" s="148">
        <v>10</v>
      </c>
      <c r="L4785" s="148">
        <v>4</v>
      </c>
      <c r="M4785" s="148">
        <v>452</v>
      </c>
      <c r="N4785" s="148"/>
      <c r="O4785" s="148"/>
      <c r="P4785" s="148"/>
      <c r="Q4785" s="148"/>
      <c r="R4785" s="148"/>
      <c r="S4785" s="148"/>
      <c r="T4785" s="148"/>
      <c r="U4785" s="148"/>
      <c r="V4785" s="148"/>
      <c r="W4785" s="148"/>
      <c r="X4785" s="139">
        <v>2</v>
      </c>
      <c r="Y4785" s="148">
        <v>499</v>
      </c>
      <c r="Z4785" s="148">
        <v>4</v>
      </c>
      <c r="AA4785" s="148">
        <v>501</v>
      </c>
      <c r="AB4785" s="148"/>
      <c r="AC4785" s="148"/>
      <c r="AD4785" s="148"/>
      <c r="AE4785" s="148"/>
      <c r="AF4785" s="148"/>
      <c r="AG4785" s="148"/>
      <c r="AH4785" s="148"/>
      <c r="AI4785" s="148"/>
      <c r="AJ4785" s="148"/>
      <c r="AK4785" s="148"/>
      <c r="AL4785" s="139">
        <v>0</v>
      </c>
      <c r="AM4785" s="139">
        <v>0</v>
      </c>
      <c r="AN4785" s="148">
        <f t="shared" si="667"/>
        <v>1000</v>
      </c>
      <c r="AO4785" s="148">
        <f t="shared" si="668"/>
        <v>462</v>
      </c>
      <c r="AP4785" s="148">
        <v>8</v>
      </c>
      <c r="AQ4785" s="140">
        <v>242</v>
      </c>
      <c r="AS4785" s="42">
        <f t="shared" si="669"/>
        <v>35327.486757948151</v>
      </c>
      <c r="AT4785" s="101">
        <f t="shared" si="670"/>
        <v>0</v>
      </c>
      <c r="AU4785" s="42">
        <f t="shared" si="671"/>
        <v>35327.486757948151</v>
      </c>
      <c r="AV4785" s="42">
        <f t="shared" si="672"/>
        <v>149.18649471683486</v>
      </c>
      <c r="AW4785" s="102">
        <f t="shared" si="673"/>
        <v>585.0096169344007</v>
      </c>
      <c r="AX4785" s="43">
        <f t="shared" si="666"/>
        <v>2</v>
      </c>
      <c r="AY4785" s="43" t="str">
        <f t="shared" si="674"/>
        <v>UTGS</v>
      </c>
    </row>
    <row r="4786" spans="1:51" hidden="1" x14ac:dyDescent="0.2">
      <c r="A4786" s="38">
        <v>4779</v>
      </c>
      <c r="B4786" t="s">
        <v>5806</v>
      </c>
      <c r="C4786" t="s">
        <v>5746</v>
      </c>
      <c r="D4786">
        <v>14500</v>
      </c>
      <c r="E4786" t="s">
        <v>215</v>
      </c>
      <c r="F4786">
        <v>5</v>
      </c>
      <c r="G4786" t="str">
        <f>LOOKUP(F4786,{0,6,45},{"F","L","H"})</f>
        <v>F</v>
      </c>
      <c r="H4786" t="s">
        <v>1925</v>
      </c>
      <c r="I4786" s="43" t="str">
        <f>IFERROR(VLOOKUP(#REF!,#REF!,2,FALSE),"No")</f>
        <v>No</v>
      </c>
      <c r="J4786" s="139">
        <v>2</v>
      </c>
      <c r="K4786" s="148">
        <v>68</v>
      </c>
      <c r="L4786" s="148"/>
      <c r="M4786" s="148"/>
      <c r="N4786" s="148"/>
      <c r="O4786" s="148"/>
      <c r="P4786" s="148"/>
      <c r="Q4786" s="148"/>
      <c r="R4786" s="148"/>
      <c r="S4786" s="148"/>
      <c r="T4786" s="148"/>
      <c r="U4786" s="148"/>
      <c r="V4786" s="148"/>
      <c r="W4786" s="148"/>
      <c r="X4786" s="139">
        <v>4</v>
      </c>
      <c r="Y4786" s="148">
        <v>768.5</v>
      </c>
      <c r="Z4786" s="148">
        <v>6</v>
      </c>
      <c r="AA4786" s="148">
        <v>231.5</v>
      </c>
      <c r="AB4786" s="148"/>
      <c r="AC4786" s="148"/>
      <c r="AD4786" s="148"/>
      <c r="AE4786" s="148"/>
      <c r="AF4786" s="148"/>
      <c r="AG4786" s="148"/>
      <c r="AH4786" s="148"/>
      <c r="AI4786" s="148"/>
      <c r="AJ4786" s="148"/>
      <c r="AK4786" s="148"/>
      <c r="AL4786" s="139">
        <v>0</v>
      </c>
      <c r="AM4786" s="139">
        <v>0</v>
      </c>
      <c r="AN4786" s="148">
        <f t="shared" si="667"/>
        <v>1000</v>
      </c>
      <c r="AO4786" s="148">
        <f t="shared" si="668"/>
        <v>68</v>
      </c>
      <c r="AP4786" s="148">
        <v>5</v>
      </c>
      <c r="AQ4786" s="140">
        <v>10</v>
      </c>
      <c r="AS4786" s="42">
        <f t="shared" si="669"/>
        <v>4962.8764925118494</v>
      </c>
      <c r="AT4786" s="101">
        <f t="shared" si="670"/>
        <v>0</v>
      </c>
      <c r="AU4786" s="42">
        <f t="shared" si="671"/>
        <v>4962.8764925118494</v>
      </c>
      <c r="AV4786" s="42">
        <f t="shared" si="672"/>
        <v>4439.1986721474041</v>
      </c>
      <c r="AW4786" s="102">
        <f t="shared" si="673"/>
        <v>10791.333333333334</v>
      </c>
      <c r="AX4786" s="43">
        <f t="shared" si="666"/>
        <v>2</v>
      </c>
      <c r="AY4786" s="43" t="str">
        <f t="shared" si="674"/>
        <v>UTTSS</v>
      </c>
    </row>
    <row r="4787" spans="1:51" hidden="1" x14ac:dyDescent="0.2">
      <c r="A4787" s="38">
        <v>4780</v>
      </c>
      <c r="B4787" t="s">
        <v>362</v>
      </c>
      <c r="C4787" t="s">
        <v>289</v>
      </c>
      <c r="D4787">
        <v>21100</v>
      </c>
      <c r="E4787" t="s">
        <v>220</v>
      </c>
      <c r="F4787">
        <v>5</v>
      </c>
      <c r="G4787" t="str">
        <f>LOOKUP(F4787,{0,6,45},{"F","L","H"})</f>
        <v>F</v>
      </c>
      <c r="H4787" t="s">
        <v>2179</v>
      </c>
      <c r="I4787" s="43" t="str">
        <f>IFERROR(VLOOKUP(#REF!,#REF!,2,FALSE),"No")</f>
        <v>No</v>
      </c>
      <c r="J4787" s="139">
        <v>4</v>
      </c>
      <c r="K4787" s="148">
        <v>20</v>
      </c>
      <c r="L4787" s="148"/>
      <c r="M4787" s="148"/>
      <c r="N4787" s="148"/>
      <c r="O4787" s="148"/>
      <c r="P4787" s="148"/>
      <c r="Q4787" s="148"/>
      <c r="R4787" s="148"/>
      <c r="S4787" s="148"/>
      <c r="T4787" s="148"/>
      <c r="U4787" s="148"/>
      <c r="V4787" s="148"/>
      <c r="W4787" s="148"/>
      <c r="X4787" s="139">
        <v>4</v>
      </c>
      <c r="Y4787" s="148">
        <v>1000</v>
      </c>
      <c r="Z4787" s="148"/>
      <c r="AA4787" s="148"/>
      <c r="AB4787" s="148"/>
      <c r="AC4787" s="148"/>
      <c r="AD4787" s="148"/>
      <c r="AE4787" s="148"/>
      <c r="AF4787" s="148"/>
      <c r="AG4787" s="148"/>
      <c r="AH4787" s="148"/>
      <c r="AI4787" s="148"/>
      <c r="AJ4787" s="148"/>
      <c r="AK4787" s="148"/>
      <c r="AL4787" s="139">
        <v>0</v>
      </c>
      <c r="AM4787" s="139">
        <v>0</v>
      </c>
      <c r="AN4787" s="148">
        <f t="shared" si="667"/>
        <v>1000</v>
      </c>
      <c r="AO4787" s="148">
        <f t="shared" si="668"/>
        <v>20</v>
      </c>
      <c r="AP4787" s="148">
        <v>2</v>
      </c>
      <c r="AQ4787" s="140">
        <v>3</v>
      </c>
      <c r="AS4787" s="42">
        <f t="shared" si="669"/>
        <v>1530.8695566211322</v>
      </c>
      <c r="AT4787" s="101">
        <f t="shared" si="670"/>
        <v>0</v>
      </c>
      <c r="AU4787" s="42">
        <f t="shared" si="671"/>
        <v>1530.8695566211322</v>
      </c>
      <c r="AV4787" s="42">
        <f t="shared" si="672"/>
        <v>13226.987240491346</v>
      </c>
      <c r="AW4787" s="102">
        <f t="shared" si="673"/>
        <v>18747.149999999998</v>
      </c>
      <c r="AX4787" s="43">
        <f t="shared" si="666"/>
        <v>4</v>
      </c>
      <c r="AY4787" s="43" t="str">
        <f t="shared" si="674"/>
        <v>UTGS</v>
      </c>
    </row>
    <row r="4788" spans="1:51" hidden="1" x14ac:dyDescent="0.2">
      <c r="A4788" s="38">
        <v>4781</v>
      </c>
      <c r="B4788" t="s">
        <v>5806</v>
      </c>
      <c r="C4788" t="s">
        <v>289</v>
      </c>
      <c r="D4788">
        <v>44350</v>
      </c>
      <c r="E4788" t="s">
        <v>215</v>
      </c>
      <c r="F4788">
        <v>45</v>
      </c>
      <c r="G4788" t="str">
        <f>LOOKUP(F4788,{0,6,45},{"F","L","H"})</f>
        <v>H</v>
      </c>
      <c r="H4788" t="s">
        <v>2085</v>
      </c>
      <c r="I4788" s="43" t="str">
        <f>IFERROR(VLOOKUP(#REF!,#REF!,2,FALSE),"No")</f>
        <v>No</v>
      </c>
      <c r="J4788" s="139">
        <v>4</v>
      </c>
      <c r="K4788" s="148">
        <v>197</v>
      </c>
      <c r="L4788" s="148"/>
      <c r="M4788" s="148"/>
      <c r="N4788" s="148"/>
      <c r="O4788" s="148"/>
      <c r="P4788" s="148"/>
      <c r="Q4788" s="148"/>
      <c r="R4788" s="148"/>
      <c r="S4788" s="148"/>
      <c r="T4788" s="148"/>
      <c r="U4788" s="148"/>
      <c r="V4788" s="148"/>
      <c r="W4788" s="148"/>
      <c r="X4788" s="139">
        <v>6</v>
      </c>
      <c r="Y4788" s="148">
        <v>1000</v>
      </c>
      <c r="Z4788" s="148"/>
      <c r="AA4788" s="148"/>
      <c r="AB4788" s="148"/>
      <c r="AC4788" s="148"/>
      <c r="AD4788" s="148"/>
      <c r="AE4788" s="148"/>
      <c r="AF4788" s="148"/>
      <c r="AG4788" s="148"/>
      <c r="AH4788" s="148"/>
      <c r="AI4788" s="148"/>
      <c r="AJ4788" s="148"/>
      <c r="AK4788" s="148"/>
      <c r="AL4788" s="139">
        <v>0</v>
      </c>
      <c r="AM4788" s="139">
        <v>0</v>
      </c>
      <c r="AN4788" s="148">
        <f t="shared" si="667"/>
        <v>1000</v>
      </c>
      <c r="AO4788" s="148">
        <f t="shared" si="668"/>
        <v>197</v>
      </c>
      <c r="AP4788" s="148">
        <v>2</v>
      </c>
      <c r="AQ4788" s="140">
        <v>6</v>
      </c>
      <c r="AS4788" s="42">
        <f t="shared" si="669"/>
        <v>15079.065132718151</v>
      </c>
      <c r="AT4788" s="101">
        <f t="shared" si="670"/>
        <v>0</v>
      </c>
      <c r="AU4788" s="42">
        <f t="shared" si="671"/>
        <v>15079.065132718151</v>
      </c>
      <c r="AV4788" s="42">
        <f t="shared" si="672"/>
        <v>10005.16028691234</v>
      </c>
      <c r="AW4788" s="102">
        <f t="shared" si="673"/>
        <v>60371.752872868376</v>
      </c>
      <c r="AX4788" s="43">
        <f t="shared" si="666"/>
        <v>4</v>
      </c>
      <c r="AY4788" s="43" t="str">
        <f t="shared" si="674"/>
        <v>UTGS</v>
      </c>
    </row>
    <row r="4789" spans="1:51" hidden="1" x14ac:dyDescent="0.2">
      <c r="A4789" s="38">
        <v>4782</v>
      </c>
      <c r="B4789" t="s">
        <v>5806</v>
      </c>
      <c r="C4789" t="s">
        <v>292</v>
      </c>
      <c r="D4789">
        <v>2400</v>
      </c>
      <c r="E4789" t="s">
        <v>1917</v>
      </c>
      <c r="F4789">
        <v>2</v>
      </c>
      <c r="G4789" t="str">
        <f>LOOKUP(F4789,{0,6,45},{"F","L","H"})</f>
        <v>F</v>
      </c>
      <c r="H4789" t="s">
        <v>1960</v>
      </c>
      <c r="I4789" s="43" t="str">
        <f>IFERROR(VLOOKUP(#REF!,#REF!,2,FALSE),"No")</f>
        <v>No</v>
      </c>
      <c r="J4789" s="139">
        <v>6</v>
      </c>
      <c r="K4789" s="148">
        <v>198</v>
      </c>
      <c r="L4789" s="148"/>
      <c r="M4789" s="148"/>
      <c r="N4789" s="148"/>
      <c r="O4789" s="148"/>
      <c r="P4789" s="148"/>
      <c r="Q4789" s="148"/>
      <c r="R4789" s="148"/>
      <c r="S4789" s="148"/>
      <c r="T4789" s="148"/>
      <c r="U4789" s="148"/>
      <c r="V4789" s="148"/>
      <c r="W4789" s="148"/>
      <c r="X4789" s="139">
        <v>2</v>
      </c>
      <c r="Y4789" s="148">
        <v>17</v>
      </c>
      <c r="Z4789" s="148">
        <v>4</v>
      </c>
      <c r="AA4789" s="148">
        <v>1</v>
      </c>
      <c r="AB4789" s="148">
        <v>6</v>
      </c>
      <c r="AC4789" s="148">
        <v>852</v>
      </c>
      <c r="AD4789" s="148">
        <v>8</v>
      </c>
      <c r="AE4789" s="148">
        <v>130</v>
      </c>
      <c r="AF4789" s="148"/>
      <c r="AG4789" s="148"/>
      <c r="AH4789" s="148"/>
      <c r="AI4789" s="148"/>
      <c r="AJ4789" s="148"/>
      <c r="AK4789" s="148"/>
      <c r="AL4789" s="139">
        <v>0</v>
      </c>
      <c r="AM4789" s="139">
        <v>0</v>
      </c>
      <c r="AN4789" s="148">
        <f t="shared" si="667"/>
        <v>1000</v>
      </c>
      <c r="AO4789" s="148">
        <f t="shared" si="668"/>
        <v>198</v>
      </c>
      <c r="AP4789" s="148">
        <v>1</v>
      </c>
      <c r="AQ4789" s="140">
        <v>2</v>
      </c>
      <c r="AS4789" s="42">
        <f t="shared" si="669"/>
        <v>10398.960000000001</v>
      </c>
      <c r="AT4789" s="101">
        <f t="shared" si="670"/>
        <v>0</v>
      </c>
      <c r="AU4789" s="42">
        <f t="shared" si="671"/>
        <v>10398.960000000001</v>
      </c>
      <c r="AV4789" s="42">
        <f t="shared" si="672"/>
        <v>30604.685860737023</v>
      </c>
      <c r="AW4789" s="102">
        <f t="shared" si="673"/>
        <v>2428.75</v>
      </c>
      <c r="AX4789" s="43">
        <f t="shared" si="666"/>
        <v>6</v>
      </c>
      <c r="AY4789" s="43" t="str">
        <f t="shared" si="674"/>
        <v>UTFS</v>
      </c>
    </row>
    <row r="4790" spans="1:51" hidden="1" x14ac:dyDescent="0.2">
      <c r="A4790" s="38">
        <v>4783</v>
      </c>
      <c r="B4790" t="s">
        <v>362</v>
      </c>
      <c r="C4790" t="s">
        <v>289</v>
      </c>
      <c r="D4790">
        <v>320</v>
      </c>
      <c r="E4790" t="s">
        <v>1245</v>
      </c>
      <c r="F4790">
        <v>0.25</v>
      </c>
      <c r="G4790" t="str">
        <f>LOOKUP(F4790,{0,6,45},{"F","L","H"})</f>
        <v>F</v>
      </c>
      <c r="H4790" t="s">
        <v>4722</v>
      </c>
      <c r="I4790" s="43" t="str">
        <f>IFERROR(VLOOKUP(#REF!,#REF!,2,FALSE),"No")</f>
        <v>No</v>
      </c>
      <c r="J4790" s="139">
        <v>0.75</v>
      </c>
      <c r="K4790" s="148">
        <v>24</v>
      </c>
      <c r="L4790" s="148"/>
      <c r="M4790" s="148"/>
      <c r="N4790" s="148"/>
      <c r="O4790" s="148"/>
      <c r="P4790" s="148"/>
      <c r="Q4790" s="148"/>
      <c r="R4790" s="148"/>
      <c r="S4790" s="148"/>
      <c r="T4790" s="148"/>
      <c r="U4790" s="148"/>
      <c r="V4790" s="148"/>
      <c r="W4790" s="148"/>
      <c r="X4790" s="139">
        <v>2</v>
      </c>
      <c r="Y4790" s="148">
        <v>1000</v>
      </c>
      <c r="Z4790" s="148"/>
      <c r="AA4790" s="148"/>
      <c r="AB4790" s="148"/>
      <c r="AC4790" s="148"/>
      <c r="AD4790" s="148"/>
      <c r="AE4790" s="148"/>
      <c r="AF4790" s="148"/>
      <c r="AG4790" s="148"/>
      <c r="AH4790" s="148"/>
      <c r="AI4790" s="148"/>
      <c r="AJ4790" s="148"/>
      <c r="AK4790" s="148"/>
      <c r="AL4790" s="139">
        <v>0</v>
      </c>
      <c r="AM4790" s="139">
        <v>0</v>
      </c>
      <c r="AN4790" s="148">
        <f t="shared" si="667"/>
        <v>1000</v>
      </c>
      <c r="AO4790" s="148">
        <f t="shared" si="668"/>
        <v>24</v>
      </c>
      <c r="AP4790" s="148">
        <v>30</v>
      </c>
      <c r="AQ4790" s="140">
        <v>95</v>
      </c>
      <c r="AS4790" s="42">
        <f t="shared" si="669"/>
        <v>1545.2034679453586</v>
      </c>
      <c r="AT4790" s="101">
        <f t="shared" si="670"/>
        <v>0</v>
      </c>
      <c r="AU4790" s="42">
        <f t="shared" si="671"/>
        <v>1545.2034679453586</v>
      </c>
      <c r="AV4790" s="42">
        <f t="shared" si="672"/>
        <v>342.22064969972666</v>
      </c>
      <c r="AW4790" s="102">
        <f t="shared" si="673"/>
        <v>431</v>
      </c>
      <c r="AX4790" s="43">
        <f t="shared" si="666"/>
        <v>0.75</v>
      </c>
      <c r="AY4790" s="43" t="str">
        <f t="shared" si="674"/>
        <v>UTGS</v>
      </c>
    </row>
    <row r="4791" spans="1:51" hidden="1" x14ac:dyDescent="0.2">
      <c r="A4791" s="38">
        <v>4784</v>
      </c>
      <c r="B4791" t="s">
        <v>5806</v>
      </c>
      <c r="C4791" t="s">
        <v>289</v>
      </c>
      <c r="D4791">
        <v>21100</v>
      </c>
      <c r="E4791" t="s">
        <v>197</v>
      </c>
      <c r="F4791">
        <v>5</v>
      </c>
      <c r="G4791" t="str">
        <f>LOOKUP(F4791,{0,6,45},{"F","L","H"})</f>
        <v>F</v>
      </c>
      <c r="H4791" t="s">
        <v>2127</v>
      </c>
      <c r="I4791" s="43" t="str">
        <f>IFERROR(VLOOKUP(#REF!,#REF!,2,FALSE),"No")</f>
        <v>No</v>
      </c>
      <c r="J4791" s="139">
        <v>2</v>
      </c>
      <c r="K4791" s="148">
        <v>19</v>
      </c>
      <c r="L4791" s="148">
        <v>4</v>
      </c>
      <c r="M4791" s="148">
        <v>300</v>
      </c>
      <c r="N4791" s="148"/>
      <c r="O4791" s="148"/>
      <c r="P4791" s="148"/>
      <c r="Q4791" s="148"/>
      <c r="R4791" s="148"/>
      <c r="S4791" s="148"/>
      <c r="T4791" s="148"/>
      <c r="U4791" s="148"/>
      <c r="V4791" s="148"/>
      <c r="W4791" s="148"/>
      <c r="X4791" s="139">
        <v>2</v>
      </c>
      <c r="Y4791" s="148">
        <v>765.36</v>
      </c>
      <c r="Z4791" s="148">
        <v>4</v>
      </c>
      <c r="AA4791" s="148">
        <v>234.64</v>
      </c>
      <c r="AB4791" s="148"/>
      <c r="AC4791" s="148"/>
      <c r="AD4791" s="148"/>
      <c r="AE4791" s="148"/>
      <c r="AF4791" s="148"/>
      <c r="AG4791" s="148"/>
      <c r="AH4791" s="148"/>
      <c r="AI4791" s="148"/>
      <c r="AJ4791" s="148"/>
      <c r="AK4791" s="148"/>
      <c r="AL4791" s="139">
        <v>0</v>
      </c>
      <c r="AM4791" s="139">
        <v>0</v>
      </c>
      <c r="AN4791" s="148">
        <f t="shared" si="667"/>
        <v>1000</v>
      </c>
      <c r="AO4791" s="148">
        <f t="shared" si="668"/>
        <v>319</v>
      </c>
      <c r="AP4791" s="148">
        <v>5</v>
      </c>
      <c r="AQ4791" s="140">
        <v>15</v>
      </c>
      <c r="AS4791" s="42">
        <f t="shared" si="669"/>
        <v>24349.729428107057</v>
      </c>
      <c r="AT4791" s="101">
        <f t="shared" si="670"/>
        <v>0</v>
      </c>
      <c r="AU4791" s="42">
        <f t="shared" si="671"/>
        <v>24349.729428107057</v>
      </c>
      <c r="AV4791" s="42">
        <f t="shared" si="672"/>
        <v>2279.5553680982689</v>
      </c>
      <c r="AW4791" s="102">
        <f t="shared" si="673"/>
        <v>18747.149999999998</v>
      </c>
      <c r="AX4791" s="43">
        <f t="shared" si="666"/>
        <v>2</v>
      </c>
      <c r="AY4791" s="43" t="str">
        <f t="shared" si="674"/>
        <v>UTGS</v>
      </c>
    </row>
    <row r="4792" spans="1:51" hidden="1" x14ac:dyDescent="0.2">
      <c r="A4792" s="38">
        <v>4785</v>
      </c>
      <c r="B4792" t="s">
        <v>362</v>
      </c>
      <c r="C4792" t="s">
        <v>289</v>
      </c>
      <c r="D4792">
        <v>550</v>
      </c>
      <c r="E4792" t="s">
        <v>1245</v>
      </c>
      <c r="F4792">
        <v>2</v>
      </c>
      <c r="G4792" t="str">
        <f>LOOKUP(F4792,{0,6,45},{"F","L","H"})</f>
        <v>F</v>
      </c>
      <c r="H4792" t="s">
        <v>4733</v>
      </c>
      <c r="I4792" s="43" t="str">
        <f>IFERROR(VLOOKUP(#REF!,#REF!,2,FALSE),"No")</f>
        <v>No</v>
      </c>
      <c r="J4792" s="139">
        <v>2</v>
      </c>
      <c r="K4792" s="148">
        <v>242</v>
      </c>
      <c r="L4792" s="148"/>
      <c r="M4792" s="148"/>
      <c r="N4792" s="148"/>
      <c r="O4792" s="148"/>
      <c r="P4792" s="148"/>
      <c r="Q4792" s="148"/>
      <c r="R4792" s="148"/>
      <c r="S4792" s="148"/>
      <c r="T4792" s="148"/>
      <c r="U4792" s="148"/>
      <c r="V4792" s="148"/>
      <c r="W4792" s="148"/>
      <c r="X4792" s="139">
        <v>2</v>
      </c>
      <c r="Y4792" s="148">
        <v>1000</v>
      </c>
      <c r="Z4792" s="148"/>
      <c r="AA4792" s="148"/>
      <c r="AB4792" s="148"/>
      <c r="AC4792" s="148"/>
      <c r="AD4792" s="148"/>
      <c r="AE4792" s="148"/>
      <c r="AF4792" s="148"/>
      <c r="AG4792" s="148"/>
      <c r="AH4792" s="148"/>
      <c r="AI4792" s="148"/>
      <c r="AJ4792" s="148"/>
      <c r="AK4792" s="148"/>
      <c r="AL4792" s="139">
        <v>0</v>
      </c>
      <c r="AM4792" s="139">
        <v>0</v>
      </c>
      <c r="AN4792" s="148">
        <f t="shared" si="667"/>
        <v>1000</v>
      </c>
      <c r="AO4792" s="148">
        <f t="shared" si="668"/>
        <v>242</v>
      </c>
      <c r="AP4792" s="148">
        <v>9</v>
      </c>
      <c r="AQ4792" s="140">
        <v>85</v>
      </c>
      <c r="AS4792" s="42">
        <f t="shared" si="669"/>
        <v>17662.001635115699</v>
      </c>
      <c r="AT4792" s="101">
        <f t="shared" si="670"/>
        <v>0</v>
      </c>
      <c r="AU4792" s="42">
        <f t="shared" si="671"/>
        <v>17662.001635115699</v>
      </c>
      <c r="AV4792" s="42">
        <f t="shared" si="672"/>
        <v>382.48190260557686</v>
      </c>
      <c r="AW4792" s="102">
        <f t="shared" si="673"/>
        <v>585.0096169344007</v>
      </c>
      <c r="AX4792" s="43">
        <f t="shared" si="666"/>
        <v>2</v>
      </c>
      <c r="AY4792" s="43" t="str">
        <f t="shared" si="674"/>
        <v>UTGS</v>
      </c>
    </row>
    <row r="4793" spans="1:51" hidden="1" x14ac:dyDescent="0.2">
      <c r="A4793" s="38">
        <v>4786</v>
      </c>
      <c r="B4793" t="s">
        <v>362</v>
      </c>
      <c r="C4793" t="s">
        <v>289</v>
      </c>
      <c r="D4793">
        <v>1390</v>
      </c>
      <c r="E4793" t="s">
        <v>1934</v>
      </c>
      <c r="F4793">
        <v>2</v>
      </c>
      <c r="G4793" t="str">
        <f>LOOKUP(F4793,{0,6,45},{"F","L","H"})</f>
        <v>F</v>
      </c>
      <c r="H4793" t="s">
        <v>4740</v>
      </c>
      <c r="I4793" s="43" t="str">
        <f>IFERROR(VLOOKUP(#REF!,#REF!,2,FALSE),"No")</f>
        <v>No</v>
      </c>
      <c r="J4793" s="139">
        <v>1.25</v>
      </c>
      <c r="K4793" s="148">
        <v>321</v>
      </c>
      <c r="L4793" s="148"/>
      <c r="M4793" s="148"/>
      <c r="N4793" s="148"/>
      <c r="O4793" s="148"/>
      <c r="P4793" s="148"/>
      <c r="Q4793" s="148"/>
      <c r="R4793" s="148"/>
      <c r="S4793" s="148"/>
      <c r="T4793" s="148"/>
      <c r="U4793" s="148"/>
      <c r="V4793" s="148"/>
      <c r="W4793" s="148"/>
      <c r="X4793" s="139">
        <v>0.75</v>
      </c>
      <c r="Y4793" s="148">
        <v>114</v>
      </c>
      <c r="Z4793" s="148">
        <v>2</v>
      </c>
      <c r="AA4793" s="148">
        <v>886</v>
      </c>
      <c r="AB4793" s="148"/>
      <c r="AC4793" s="148"/>
      <c r="AD4793" s="148"/>
      <c r="AE4793" s="148"/>
      <c r="AF4793" s="148"/>
      <c r="AG4793" s="148"/>
      <c r="AH4793" s="148"/>
      <c r="AI4793" s="148"/>
      <c r="AJ4793" s="148"/>
      <c r="AK4793" s="148"/>
      <c r="AL4793" s="139">
        <v>0</v>
      </c>
      <c r="AM4793" s="139">
        <v>0</v>
      </c>
      <c r="AN4793" s="148">
        <f t="shared" si="667"/>
        <v>1000</v>
      </c>
      <c r="AO4793" s="148">
        <f t="shared" si="668"/>
        <v>321</v>
      </c>
      <c r="AP4793" s="148">
        <v>16</v>
      </c>
      <c r="AQ4793" s="140">
        <v>28</v>
      </c>
      <c r="AS4793" s="42">
        <f t="shared" si="669"/>
        <v>23918.82638376917</v>
      </c>
      <c r="AT4793" s="101">
        <f t="shared" si="670"/>
        <v>0</v>
      </c>
      <c r="AU4793" s="42">
        <f t="shared" si="671"/>
        <v>23918.82638376917</v>
      </c>
      <c r="AV4793" s="42">
        <f t="shared" si="672"/>
        <v>1191.9672043383584</v>
      </c>
      <c r="AW4793" s="102">
        <f t="shared" si="673"/>
        <v>1475.8772811117678</v>
      </c>
      <c r="AX4793" s="43">
        <f t="shared" si="666"/>
        <v>1.25</v>
      </c>
      <c r="AY4793" s="43" t="str">
        <f t="shared" si="674"/>
        <v>UTGS</v>
      </c>
    </row>
    <row r="4794" spans="1:51" hidden="1" x14ac:dyDescent="0.2">
      <c r="A4794" s="38">
        <v>4787</v>
      </c>
      <c r="B4794" t="s">
        <v>362</v>
      </c>
      <c r="C4794" t="s">
        <v>289</v>
      </c>
      <c r="D4794">
        <v>550</v>
      </c>
      <c r="E4794" t="s">
        <v>1245</v>
      </c>
      <c r="F4794">
        <v>2</v>
      </c>
      <c r="G4794" t="str">
        <f>LOOKUP(F4794,{0,6,45},{"F","L","H"})</f>
        <v>F</v>
      </c>
      <c r="H4794" t="s">
        <v>4743</v>
      </c>
      <c r="I4794" s="43" t="str">
        <f>IFERROR(VLOOKUP(#REF!,#REF!,2,FALSE),"No")</f>
        <v>No</v>
      </c>
      <c r="J4794" s="139">
        <v>2</v>
      </c>
      <c r="K4794" s="148">
        <v>5</v>
      </c>
      <c r="L4794" s="148">
        <v>4</v>
      </c>
      <c r="M4794" s="148">
        <v>437</v>
      </c>
      <c r="N4794" s="148"/>
      <c r="O4794" s="148"/>
      <c r="P4794" s="148"/>
      <c r="Q4794" s="148"/>
      <c r="R4794" s="148"/>
      <c r="S4794" s="148"/>
      <c r="T4794" s="148"/>
      <c r="U4794" s="148"/>
      <c r="V4794" s="148"/>
      <c r="W4794" s="148"/>
      <c r="X4794" s="139">
        <v>2</v>
      </c>
      <c r="Y4794" s="148">
        <v>927.48</v>
      </c>
      <c r="Z4794" s="148">
        <v>4</v>
      </c>
      <c r="AA4794" s="148">
        <v>72.52</v>
      </c>
      <c r="AB4794" s="148"/>
      <c r="AC4794" s="148"/>
      <c r="AD4794" s="148"/>
      <c r="AE4794" s="148"/>
      <c r="AF4794" s="148"/>
      <c r="AG4794" s="148"/>
      <c r="AH4794" s="148"/>
      <c r="AI4794" s="148"/>
      <c r="AJ4794" s="148"/>
      <c r="AK4794" s="148"/>
      <c r="AL4794" s="139">
        <v>0</v>
      </c>
      <c r="AM4794" s="139">
        <v>0</v>
      </c>
      <c r="AN4794" s="148">
        <f t="shared" si="667"/>
        <v>1000</v>
      </c>
      <c r="AO4794" s="148">
        <f t="shared" si="668"/>
        <v>442</v>
      </c>
      <c r="AP4794" s="148">
        <v>5</v>
      </c>
      <c r="AQ4794" s="140">
        <v>128</v>
      </c>
      <c r="AS4794" s="42">
        <f t="shared" si="669"/>
        <v>33814.417201327022</v>
      </c>
      <c r="AT4794" s="101">
        <f t="shared" si="670"/>
        <v>0</v>
      </c>
      <c r="AU4794" s="42">
        <f t="shared" si="671"/>
        <v>33814.417201327022</v>
      </c>
      <c r="AV4794" s="42">
        <f t="shared" si="672"/>
        <v>258.05414157401589</v>
      </c>
      <c r="AW4794" s="102">
        <f t="shared" si="673"/>
        <v>585.0096169344007</v>
      </c>
      <c r="AX4794" s="43">
        <f t="shared" si="666"/>
        <v>2</v>
      </c>
      <c r="AY4794" s="43" t="str">
        <f t="shared" si="674"/>
        <v>UTGS</v>
      </c>
    </row>
    <row r="4795" spans="1:51" hidden="1" x14ac:dyDescent="0.2">
      <c r="A4795" s="38">
        <v>4788</v>
      </c>
      <c r="B4795" t="s">
        <v>5806</v>
      </c>
      <c r="C4795" t="s">
        <v>289</v>
      </c>
      <c r="D4795">
        <v>17800</v>
      </c>
      <c r="E4795" t="s">
        <v>197</v>
      </c>
      <c r="F4795">
        <v>2</v>
      </c>
      <c r="G4795" t="str">
        <f>LOOKUP(F4795,{0,6,45},{"F","L","H"})</f>
        <v>F</v>
      </c>
      <c r="H4795" t="s">
        <v>2120</v>
      </c>
      <c r="I4795" s="43" t="str">
        <f>IFERROR(VLOOKUP(#REF!,#REF!,2,FALSE),"No")</f>
        <v>No</v>
      </c>
      <c r="J4795" s="139">
        <v>4</v>
      </c>
      <c r="K4795" s="148">
        <v>560</v>
      </c>
      <c r="L4795" s="148">
        <v>6</v>
      </c>
      <c r="M4795" s="148">
        <v>1</v>
      </c>
      <c r="N4795" s="148"/>
      <c r="O4795" s="148"/>
      <c r="P4795" s="148"/>
      <c r="Q4795" s="148"/>
      <c r="R4795" s="148"/>
      <c r="S4795" s="148"/>
      <c r="T4795" s="148"/>
      <c r="U4795" s="148"/>
      <c r="V4795" s="148"/>
      <c r="W4795" s="148"/>
      <c r="X4795" s="139">
        <v>6</v>
      </c>
      <c r="Y4795" s="148">
        <v>1000</v>
      </c>
      <c r="Z4795" s="148"/>
      <c r="AA4795" s="148"/>
      <c r="AB4795" s="148"/>
      <c r="AC4795" s="148"/>
      <c r="AD4795" s="148"/>
      <c r="AE4795" s="148"/>
      <c r="AF4795" s="148"/>
      <c r="AG4795" s="148"/>
      <c r="AH4795" s="148"/>
      <c r="AI4795" s="148"/>
      <c r="AJ4795" s="148"/>
      <c r="AK4795" s="148"/>
      <c r="AL4795" s="139">
        <v>0</v>
      </c>
      <c r="AM4795" s="139">
        <v>0</v>
      </c>
      <c r="AN4795" s="148">
        <f t="shared" si="667"/>
        <v>1000</v>
      </c>
      <c r="AO4795" s="148">
        <f t="shared" si="668"/>
        <v>561</v>
      </c>
      <c r="AP4795" s="148">
        <v>1</v>
      </c>
      <c r="AQ4795" s="140">
        <v>1</v>
      </c>
      <c r="AS4795" s="42">
        <f t="shared" si="669"/>
        <v>42916.867585391694</v>
      </c>
      <c r="AT4795" s="101">
        <f t="shared" si="670"/>
        <v>0</v>
      </c>
      <c r="AU4795" s="42">
        <f t="shared" si="671"/>
        <v>42916.867585391694</v>
      </c>
      <c r="AV4795" s="42">
        <f t="shared" si="672"/>
        <v>60030.961721474043</v>
      </c>
      <c r="AW4795" s="102">
        <f t="shared" si="673"/>
        <v>15242</v>
      </c>
      <c r="AX4795" s="43">
        <f t="shared" ref="AX4795:AX4858" si="675">IF(J4795&gt;0,J4795,R4795)</f>
        <v>4</v>
      </c>
      <c r="AY4795" s="43" t="str">
        <f t="shared" si="674"/>
        <v>UTGS</v>
      </c>
    </row>
    <row r="4796" spans="1:51" hidden="1" x14ac:dyDescent="0.2">
      <c r="A4796" s="38">
        <v>4789</v>
      </c>
      <c r="B4796" t="s">
        <v>5806</v>
      </c>
      <c r="C4796" t="s">
        <v>5746</v>
      </c>
      <c r="D4796">
        <v>7800</v>
      </c>
      <c r="E4796" t="s">
        <v>212</v>
      </c>
      <c r="F4796">
        <v>2</v>
      </c>
      <c r="G4796" t="str">
        <f>LOOKUP(F4796,{0,6,45},{"F","L","H"})</f>
        <v>F</v>
      </c>
      <c r="H4796" t="s">
        <v>4753</v>
      </c>
      <c r="I4796" s="43" t="str">
        <f>IFERROR(VLOOKUP(#REF!,#REF!,2,FALSE),"No")</f>
        <v>No</v>
      </c>
      <c r="J4796" s="139">
        <v>2</v>
      </c>
      <c r="K4796" s="148">
        <v>387</v>
      </c>
      <c r="L4796" s="148"/>
      <c r="M4796" s="148"/>
      <c r="N4796" s="148"/>
      <c r="O4796" s="148"/>
      <c r="P4796" s="148"/>
      <c r="Q4796" s="148"/>
      <c r="R4796" s="148"/>
      <c r="S4796" s="148"/>
      <c r="T4796" s="148"/>
      <c r="U4796" s="148"/>
      <c r="V4796" s="148"/>
      <c r="W4796" s="148"/>
      <c r="X4796" s="139">
        <v>2</v>
      </c>
      <c r="Y4796" s="148">
        <v>656.02</v>
      </c>
      <c r="Z4796" s="148"/>
      <c r="AA4796" s="148"/>
      <c r="AB4796" s="148"/>
      <c r="AC4796" s="148"/>
      <c r="AD4796" s="148"/>
      <c r="AE4796" s="148"/>
      <c r="AF4796" s="148"/>
      <c r="AG4796" s="148"/>
      <c r="AH4796" s="148"/>
      <c r="AI4796" s="148"/>
      <c r="AJ4796" s="148"/>
      <c r="AK4796" s="148"/>
      <c r="AL4796" s="139">
        <v>0</v>
      </c>
      <c r="AM4796" s="139">
        <v>0</v>
      </c>
      <c r="AN4796" s="148">
        <f t="shared" si="667"/>
        <v>656.02</v>
      </c>
      <c r="AO4796" s="148">
        <f t="shared" si="668"/>
        <v>387</v>
      </c>
      <c r="AP4796" s="148">
        <v>7</v>
      </c>
      <c r="AQ4796" s="140">
        <v>10</v>
      </c>
      <c r="AS4796" s="42">
        <f t="shared" si="669"/>
        <v>28244.605920618906</v>
      </c>
      <c r="AT4796" s="101">
        <f t="shared" si="670"/>
        <v>0</v>
      </c>
      <c r="AU4796" s="42">
        <f t="shared" si="671"/>
        <v>28244.605920618906</v>
      </c>
      <c r="AV4796" s="42">
        <f t="shared" si="672"/>
        <v>2132.7841108521397</v>
      </c>
      <c r="AW4796" s="102">
        <f t="shared" si="673"/>
        <v>5118</v>
      </c>
      <c r="AX4796" s="43">
        <f t="shared" si="675"/>
        <v>2</v>
      </c>
      <c r="AY4796" s="43" t="str">
        <f t="shared" si="674"/>
        <v>UTTSS</v>
      </c>
    </row>
    <row r="4797" spans="1:51" hidden="1" x14ac:dyDescent="0.2">
      <c r="A4797" s="38">
        <v>4790</v>
      </c>
      <c r="B4797" t="s">
        <v>5806</v>
      </c>
      <c r="C4797" t="s">
        <v>5746</v>
      </c>
      <c r="D4797">
        <v>14500</v>
      </c>
      <c r="E4797" t="s">
        <v>215</v>
      </c>
      <c r="F4797">
        <v>5</v>
      </c>
      <c r="G4797" t="str">
        <f>LOOKUP(F4797,{0,6,45},{"F","L","H"})</f>
        <v>F</v>
      </c>
      <c r="H4797" t="s">
        <v>4761</v>
      </c>
      <c r="I4797" s="43" t="str">
        <f>IFERROR(VLOOKUP(#REF!,#REF!,2,FALSE),"No")</f>
        <v>No</v>
      </c>
      <c r="J4797" s="139">
        <v>2</v>
      </c>
      <c r="K4797" s="148">
        <v>560</v>
      </c>
      <c r="L4797" s="148"/>
      <c r="M4797" s="148"/>
      <c r="N4797" s="148"/>
      <c r="O4797" s="148"/>
      <c r="P4797" s="148"/>
      <c r="Q4797" s="148"/>
      <c r="R4797" s="148"/>
      <c r="S4797" s="148"/>
      <c r="T4797" s="148"/>
      <c r="U4797" s="148"/>
      <c r="V4797" s="148"/>
      <c r="W4797" s="148"/>
      <c r="X4797" s="139">
        <v>4</v>
      </c>
      <c r="Y4797" s="148">
        <v>636.73</v>
      </c>
      <c r="Z4797" s="148"/>
      <c r="AA4797" s="148"/>
      <c r="AB4797" s="148"/>
      <c r="AC4797" s="148"/>
      <c r="AD4797" s="148"/>
      <c r="AE4797" s="148"/>
      <c r="AF4797" s="148"/>
      <c r="AG4797" s="148"/>
      <c r="AH4797" s="148"/>
      <c r="AI4797" s="148"/>
      <c r="AJ4797" s="148"/>
      <c r="AK4797" s="148"/>
      <c r="AL4797" s="139">
        <v>0</v>
      </c>
      <c r="AM4797" s="139">
        <v>0</v>
      </c>
      <c r="AN4797" s="148">
        <f t="shared" si="667"/>
        <v>636.73</v>
      </c>
      <c r="AO4797" s="148">
        <f t="shared" si="668"/>
        <v>560</v>
      </c>
      <c r="AP4797" s="148">
        <v>8</v>
      </c>
      <c r="AQ4797" s="140">
        <v>8</v>
      </c>
      <c r="AS4797" s="42">
        <f t="shared" si="669"/>
        <v>40870.747585391699</v>
      </c>
      <c r="AT4797" s="101">
        <f t="shared" si="670"/>
        <v>0</v>
      </c>
      <c r="AU4797" s="42">
        <f t="shared" si="671"/>
        <v>40870.747585391699</v>
      </c>
      <c r="AV4797" s="42">
        <f t="shared" si="672"/>
        <v>3158.2573446142701</v>
      </c>
      <c r="AW4797" s="102">
        <f t="shared" si="673"/>
        <v>10791.333333333334</v>
      </c>
      <c r="AX4797" s="43">
        <f t="shared" si="675"/>
        <v>2</v>
      </c>
      <c r="AY4797" s="43" t="str">
        <f t="shared" si="674"/>
        <v>UTTSS</v>
      </c>
    </row>
    <row r="4798" spans="1:51" hidden="1" x14ac:dyDescent="0.2">
      <c r="A4798" s="38">
        <v>4791</v>
      </c>
      <c r="B4798" t="s">
        <v>362</v>
      </c>
      <c r="C4798" t="s">
        <v>289</v>
      </c>
      <c r="D4798">
        <v>550</v>
      </c>
      <c r="E4798" t="s">
        <v>1245</v>
      </c>
      <c r="F4798">
        <v>2</v>
      </c>
      <c r="G4798" t="str">
        <f>LOOKUP(F4798,{0,6,45},{"F","L","H"})</f>
        <v>F</v>
      </c>
      <c r="H4798" t="s">
        <v>4771</v>
      </c>
      <c r="I4798" s="43" t="str">
        <f>IFERROR(VLOOKUP(#REF!,#REF!,2,FALSE),"No")</f>
        <v>No</v>
      </c>
      <c r="J4798" s="139">
        <v>2</v>
      </c>
      <c r="K4798" s="148">
        <v>55</v>
      </c>
      <c r="L4798" s="148"/>
      <c r="M4798" s="148"/>
      <c r="N4798" s="148"/>
      <c r="O4798" s="148"/>
      <c r="P4798" s="148"/>
      <c r="Q4798" s="148"/>
      <c r="R4798" s="148"/>
      <c r="S4798" s="148"/>
      <c r="T4798" s="148"/>
      <c r="U4798" s="148"/>
      <c r="V4798" s="148"/>
      <c r="W4798" s="148"/>
      <c r="X4798" s="139">
        <v>2</v>
      </c>
      <c r="Y4798" s="148">
        <v>1000</v>
      </c>
      <c r="Z4798" s="148"/>
      <c r="AA4798" s="148"/>
      <c r="AB4798" s="148"/>
      <c r="AC4798" s="148"/>
      <c r="AD4798" s="148"/>
      <c r="AE4798" s="148"/>
      <c r="AF4798" s="148"/>
      <c r="AG4798" s="148"/>
      <c r="AH4798" s="148"/>
      <c r="AI4798" s="148"/>
      <c r="AJ4798" s="148"/>
      <c r="AK4798" s="148"/>
      <c r="AL4798" s="139">
        <v>0</v>
      </c>
      <c r="AM4798" s="139">
        <v>0</v>
      </c>
      <c r="AN4798" s="148">
        <f t="shared" si="667"/>
        <v>1000</v>
      </c>
      <c r="AO4798" s="148">
        <f t="shared" si="668"/>
        <v>55</v>
      </c>
      <c r="AP4798" s="148">
        <v>9</v>
      </c>
      <c r="AQ4798" s="140">
        <v>50</v>
      </c>
      <c r="AS4798" s="42">
        <f t="shared" si="669"/>
        <v>4014.0912807081131</v>
      </c>
      <c r="AT4798" s="101">
        <f t="shared" si="670"/>
        <v>0</v>
      </c>
      <c r="AU4798" s="42">
        <f t="shared" si="671"/>
        <v>4014.0912807081131</v>
      </c>
      <c r="AV4798" s="42">
        <f t="shared" si="672"/>
        <v>650.21923442948059</v>
      </c>
      <c r="AW4798" s="102">
        <f t="shared" si="673"/>
        <v>585.0096169344007</v>
      </c>
      <c r="AX4798" s="43">
        <f t="shared" si="675"/>
        <v>2</v>
      </c>
      <c r="AY4798" s="43" t="str">
        <f t="shared" si="674"/>
        <v>UTGS</v>
      </c>
    </row>
    <row r="4799" spans="1:51" hidden="1" x14ac:dyDescent="0.2">
      <c r="A4799" s="38">
        <v>4792</v>
      </c>
      <c r="B4799" t="s">
        <v>362</v>
      </c>
      <c r="C4799" t="s">
        <v>289</v>
      </c>
      <c r="D4799">
        <v>320</v>
      </c>
      <c r="E4799" t="s">
        <v>1245</v>
      </c>
      <c r="F4799">
        <v>0.25</v>
      </c>
      <c r="G4799" t="str">
        <f>LOOKUP(F4799,{0,6,45},{"F","L","H"})</f>
        <v>F</v>
      </c>
      <c r="H4799" t="s">
        <v>4777</v>
      </c>
      <c r="I4799" s="43" t="str">
        <f>IFERROR(VLOOKUP(#REF!,#REF!,2,FALSE),"No")</f>
        <v>No</v>
      </c>
      <c r="J4799" s="139">
        <v>0.75</v>
      </c>
      <c r="K4799" s="148">
        <v>32</v>
      </c>
      <c r="L4799" s="148"/>
      <c r="M4799" s="148"/>
      <c r="N4799" s="148"/>
      <c r="O4799" s="148"/>
      <c r="P4799" s="148"/>
      <c r="Q4799" s="148"/>
      <c r="R4799" s="148"/>
      <c r="S4799" s="148"/>
      <c r="T4799" s="148"/>
      <c r="U4799" s="148"/>
      <c r="V4799" s="148"/>
      <c r="W4799" s="148"/>
      <c r="X4799" s="139">
        <v>2</v>
      </c>
      <c r="Y4799" s="148">
        <v>1000</v>
      </c>
      <c r="Z4799" s="149"/>
      <c r="AA4799" s="148"/>
      <c r="AB4799" s="148"/>
      <c r="AC4799" s="148"/>
      <c r="AD4799" s="148"/>
      <c r="AE4799" s="148"/>
      <c r="AF4799" s="148"/>
      <c r="AG4799" s="148"/>
      <c r="AH4799" s="148"/>
      <c r="AI4799" s="148"/>
      <c r="AJ4799" s="148"/>
      <c r="AK4799" s="148"/>
      <c r="AL4799" s="139">
        <v>0</v>
      </c>
      <c r="AM4799" s="139">
        <v>0</v>
      </c>
      <c r="AN4799" s="148">
        <f t="shared" si="667"/>
        <v>1000</v>
      </c>
      <c r="AO4799" s="148">
        <f t="shared" si="668"/>
        <v>32</v>
      </c>
      <c r="AP4799" s="148">
        <v>18</v>
      </c>
      <c r="AQ4799" s="140">
        <v>31</v>
      </c>
      <c r="AS4799" s="42">
        <f t="shared" si="669"/>
        <v>2060.2712905938115</v>
      </c>
      <c r="AT4799" s="101">
        <f t="shared" si="670"/>
        <v>0</v>
      </c>
      <c r="AU4799" s="42">
        <f t="shared" si="671"/>
        <v>2060.2712905938115</v>
      </c>
      <c r="AV4799" s="42">
        <f t="shared" si="672"/>
        <v>1048.7407006927108</v>
      </c>
      <c r="AW4799" s="102">
        <f t="shared" si="673"/>
        <v>431</v>
      </c>
      <c r="AX4799" s="43">
        <f t="shared" si="675"/>
        <v>0.75</v>
      </c>
      <c r="AY4799" s="43" t="str">
        <f t="shared" si="674"/>
        <v>UTGS</v>
      </c>
    </row>
    <row r="4800" spans="1:51" hidden="1" x14ac:dyDescent="0.2">
      <c r="A4800" s="38">
        <v>4793</v>
      </c>
      <c r="B4800" t="s">
        <v>5806</v>
      </c>
      <c r="C4800" t="s">
        <v>5746</v>
      </c>
      <c r="D4800">
        <v>5550</v>
      </c>
      <c r="E4800" t="s">
        <v>198</v>
      </c>
      <c r="F4800">
        <v>2</v>
      </c>
      <c r="G4800" t="str">
        <f>LOOKUP(F4800,{0,6,45},{"F","L","H"})</f>
        <v>F</v>
      </c>
      <c r="H4800" t="s">
        <v>5797</v>
      </c>
      <c r="I4800" s="43" t="str">
        <f>IFERROR(VLOOKUP(#REF!,#REF!,2,FALSE),"No")</f>
        <v>No</v>
      </c>
      <c r="J4800" s="139">
        <v>2</v>
      </c>
      <c r="K4800" s="148">
        <v>552</v>
      </c>
      <c r="L4800" s="148"/>
      <c r="M4800" s="148"/>
      <c r="N4800" s="148"/>
      <c r="O4800" s="148"/>
      <c r="P4800" s="148"/>
      <c r="Q4800" s="148"/>
      <c r="R4800" s="148"/>
      <c r="S4800" s="148"/>
      <c r="T4800" s="148"/>
      <c r="U4800" s="148"/>
      <c r="V4800" s="148"/>
      <c r="W4800" s="148"/>
      <c r="X4800" s="139">
        <v>8</v>
      </c>
      <c r="Y4800" s="148">
        <v>83.6</v>
      </c>
      <c r="Z4800" s="148"/>
      <c r="AA4800" s="148"/>
      <c r="AB4800" s="148"/>
      <c r="AC4800" s="148"/>
      <c r="AD4800" s="148"/>
      <c r="AE4800" s="148"/>
      <c r="AF4800" s="148"/>
      <c r="AG4800" s="148"/>
      <c r="AH4800" s="148"/>
      <c r="AI4800" s="148"/>
      <c r="AJ4800" s="148"/>
      <c r="AK4800" s="148"/>
      <c r="AL4800" s="139">
        <v>0</v>
      </c>
      <c r="AM4800" s="139">
        <v>0</v>
      </c>
      <c r="AN4800" s="148">
        <f t="shared" si="667"/>
        <v>83.6</v>
      </c>
      <c r="AO4800" s="148">
        <f t="shared" si="668"/>
        <v>552</v>
      </c>
      <c r="AP4800" s="148">
        <v>1</v>
      </c>
      <c r="AQ4800" s="140">
        <v>3</v>
      </c>
      <c r="AS4800" s="42">
        <f t="shared" si="669"/>
        <v>40286.879762743243</v>
      </c>
      <c r="AT4800" s="101">
        <f t="shared" si="670"/>
        <v>0</v>
      </c>
      <c r="AU4800" s="42">
        <f t="shared" si="671"/>
        <v>40286.879762743243</v>
      </c>
      <c r="AV4800" s="42">
        <f t="shared" si="672"/>
        <v>2030.1134666384096</v>
      </c>
      <c r="AW4800" s="102">
        <f t="shared" si="673"/>
        <v>3698.6666666666665</v>
      </c>
      <c r="AX4800" s="43">
        <f t="shared" si="675"/>
        <v>2</v>
      </c>
      <c r="AY4800" s="43" t="str">
        <f t="shared" si="674"/>
        <v>UTTSS</v>
      </c>
    </row>
    <row r="4801" spans="1:51" hidden="1" x14ac:dyDescent="0.2">
      <c r="A4801" s="38">
        <v>4794</v>
      </c>
      <c r="B4801" t="s">
        <v>362</v>
      </c>
      <c r="C4801" t="s">
        <v>289</v>
      </c>
      <c r="D4801">
        <v>21100</v>
      </c>
      <c r="E4801" t="s">
        <v>197</v>
      </c>
      <c r="F4801">
        <v>5</v>
      </c>
      <c r="G4801" t="str">
        <f>LOOKUP(F4801,{0,6,45},{"F","L","H"})</f>
        <v>F</v>
      </c>
      <c r="H4801" t="s">
        <v>2174</v>
      </c>
      <c r="I4801" s="43" t="str">
        <f>IFERROR(VLOOKUP(#REF!,#REF!,2,FALSE),"No")</f>
        <v>No</v>
      </c>
      <c r="J4801" s="139">
        <v>2</v>
      </c>
      <c r="K4801" s="148">
        <v>26</v>
      </c>
      <c r="L4801" s="148">
        <v>4</v>
      </c>
      <c r="M4801" s="148">
        <v>369</v>
      </c>
      <c r="N4801" s="148"/>
      <c r="O4801" s="148"/>
      <c r="P4801" s="148"/>
      <c r="Q4801" s="148"/>
      <c r="R4801" s="148"/>
      <c r="S4801" s="148"/>
      <c r="T4801" s="148"/>
      <c r="U4801" s="148"/>
      <c r="V4801" s="148"/>
      <c r="W4801" s="148"/>
      <c r="X4801" s="139">
        <v>2</v>
      </c>
      <c r="Y4801" s="148">
        <v>1000</v>
      </c>
      <c r="Z4801" s="149"/>
      <c r="AA4801" s="148"/>
      <c r="AB4801" s="149"/>
      <c r="AC4801" s="148"/>
      <c r="AD4801" s="148"/>
      <c r="AE4801" s="148"/>
      <c r="AF4801" s="148"/>
      <c r="AG4801" s="148"/>
      <c r="AH4801" s="148"/>
      <c r="AI4801" s="148"/>
      <c r="AJ4801" s="148"/>
      <c r="AK4801" s="148"/>
      <c r="AL4801" s="139">
        <v>0</v>
      </c>
      <c r="AM4801" s="139">
        <v>0</v>
      </c>
      <c r="AN4801" s="148">
        <f t="shared" si="667"/>
        <v>1000</v>
      </c>
      <c r="AO4801" s="148">
        <f t="shared" si="668"/>
        <v>395</v>
      </c>
      <c r="AP4801" s="148">
        <v>7</v>
      </c>
      <c r="AQ4801" s="140">
        <v>9</v>
      </c>
      <c r="AS4801" s="42">
        <f t="shared" si="669"/>
        <v>30142.113743267357</v>
      </c>
      <c r="AT4801" s="101">
        <f t="shared" si="670"/>
        <v>0</v>
      </c>
      <c r="AU4801" s="42">
        <f t="shared" si="671"/>
        <v>30142.113743267357</v>
      </c>
      <c r="AV4801" s="42">
        <f t="shared" si="672"/>
        <v>3612.3290801637813</v>
      </c>
      <c r="AW4801" s="102">
        <f t="shared" si="673"/>
        <v>18747.149999999998</v>
      </c>
      <c r="AX4801" s="43">
        <f t="shared" si="675"/>
        <v>2</v>
      </c>
      <c r="AY4801" s="43" t="str">
        <f t="shared" si="674"/>
        <v>UTGS</v>
      </c>
    </row>
    <row r="4802" spans="1:51" hidden="1" x14ac:dyDescent="0.2">
      <c r="A4802" s="38">
        <v>4795</v>
      </c>
      <c r="B4802" t="s">
        <v>362</v>
      </c>
      <c r="C4802" t="s">
        <v>289</v>
      </c>
      <c r="D4802">
        <v>550</v>
      </c>
      <c r="E4802" t="s">
        <v>1232</v>
      </c>
      <c r="F4802">
        <v>2</v>
      </c>
      <c r="G4802" t="str">
        <f>LOOKUP(F4802,{0,6,45},{"F","L","H"})</f>
        <v>F</v>
      </c>
      <c r="H4802" t="s">
        <v>4792</v>
      </c>
      <c r="I4802" s="43" t="str">
        <f>IFERROR(VLOOKUP(#REF!,#REF!,2,FALSE),"No")</f>
        <v>No</v>
      </c>
      <c r="J4802" s="139">
        <v>1.25</v>
      </c>
      <c r="K4802" s="148">
        <v>142</v>
      </c>
      <c r="L4802" s="148"/>
      <c r="M4802" s="148"/>
      <c r="N4802" s="148"/>
      <c r="O4802" s="148"/>
      <c r="P4802" s="148"/>
      <c r="Q4802" s="148"/>
      <c r="R4802" s="148"/>
      <c r="S4802" s="148"/>
      <c r="T4802" s="148"/>
      <c r="U4802" s="148"/>
      <c r="V4802" s="148"/>
      <c r="W4802" s="148"/>
      <c r="X4802" s="139">
        <v>2</v>
      </c>
      <c r="Y4802" s="148">
        <v>41</v>
      </c>
      <c r="Z4802" s="148">
        <v>4</v>
      </c>
      <c r="AA4802" s="148">
        <v>959</v>
      </c>
      <c r="AB4802" s="148"/>
      <c r="AC4802" s="148"/>
      <c r="AD4802" s="148"/>
      <c r="AE4802" s="148"/>
      <c r="AF4802" s="148"/>
      <c r="AG4802" s="148"/>
      <c r="AH4802" s="148"/>
      <c r="AI4802" s="148"/>
      <c r="AJ4802" s="148"/>
      <c r="AK4802" s="148"/>
      <c r="AL4802" s="139">
        <v>0</v>
      </c>
      <c r="AM4802" s="139">
        <v>0</v>
      </c>
      <c r="AN4802" s="148">
        <f t="shared" si="667"/>
        <v>1000</v>
      </c>
      <c r="AO4802" s="148">
        <f t="shared" si="668"/>
        <v>142</v>
      </c>
      <c r="AP4802" s="148">
        <v>3</v>
      </c>
      <c r="AQ4802" s="140">
        <v>13</v>
      </c>
      <c r="AS4802" s="42">
        <f t="shared" si="669"/>
        <v>10580.913852010039</v>
      </c>
      <c r="AT4802" s="101">
        <f t="shared" si="670"/>
        <v>0</v>
      </c>
      <c r="AU4802" s="42">
        <f t="shared" si="671"/>
        <v>10580.913852010039</v>
      </c>
      <c r="AV4802" s="42">
        <f t="shared" si="672"/>
        <v>3029.7685939595412</v>
      </c>
      <c r="AW4802" s="102">
        <f t="shared" si="673"/>
        <v>585.0096169344007</v>
      </c>
      <c r="AX4802" s="43">
        <f t="shared" si="675"/>
        <v>1.25</v>
      </c>
      <c r="AY4802" s="43" t="str">
        <f t="shared" si="674"/>
        <v>UTGS</v>
      </c>
    </row>
    <row r="4803" spans="1:51" hidden="1" x14ac:dyDescent="0.2">
      <c r="A4803" s="38">
        <v>4796</v>
      </c>
      <c r="B4803" t="s">
        <v>362</v>
      </c>
      <c r="C4803" t="s">
        <v>289</v>
      </c>
      <c r="D4803">
        <v>955</v>
      </c>
      <c r="E4803" t="s">
        <v>1250</v>
      </c>
      <c r="F4803">
        <v>2</v>
      </c>
      <c r="G4803" t="str">
        <f>LOOKUP(F4803,{0,6,45},{"F","L","H"})</f>
        <v>F</v>
      </c>
      <c r="H4803" t="s">
        <v>4798</v>
      </c>
      <c r="I4803" s="43" t="str">
        <f>IFERROR(VLOOKUP(#REF!,#REF!,2,FALSE),"No")</f>
        <v>No</v>
      </c>
      <c r="J4803" s="139">
        <v>0.75</v>
      </c>
      <c r="K4803" s="148">
        <v>42</v>
      </c>
      <c r="L4803" s="148"/>
      <c r="M4803" s="148"/>
      <c r="N4803" s="148"/>
      <c r="O4803" s="148"/>
      <c r="P4803" s="148"/>
      <c r="Q4803" s="148"/>
      <c r="R4803" s="148"/>
      <c r="S4803" s="148"/>
      <c r="T4803" s="148"/>
      <c r="U4803" s="148"/>
      <c r="V4803" s="148"/>
      <c r="W4803" s="148"/>
      <c r="X4803" s="139">
        <v>2</v>
      </c>
      <c r="Y4803" s="148">
        <v>1000</v>
      </c>
      <c r="Z4803" s="148"/>
      <c r="AA4803" s="148"/>
      <c r="AB4803" s="148"/>
      <c r="AC4803" s="148"/>
      <c r="AD4803" s="148"/>
      <c r="AE4803" s="148"/>
      <c r="AF4803" s="148"/>
      <c r="AG4803" s="148"/>
      <c r="AH4803" s="148"/>
      <c r="AI4803" s="148"/>
      <c r="AJ4803" s="148"/>
      <c r="AK4803" s="148"/>
      <c r="AL4803" s="139">
        <v>0</v>
      </c>
      <c r="AM4803" s="139">
        <v>0</v>
      </c>
      <c r="AN4803" s="148">
        <f t="shared" si="667"/>
        <v>1000</v>
      </c>
      <c r="AO4803" s="148">
        <f t="shared" si="668"/>
        <v>42</v>
      </c>
      <c r="AP4803" s="148">
        <v>10</v>
      </c>
      <c r="AQ4803" s="140">
        <v>17</v>
      </c>
      <c r="AS4803" s="42">
        <f t="shared" si="669"/>
        <v>2704.1060689043775</v>
      </c>
      <c r="AT4803" s="101">
        <f t="shared" si="670"/>
        <v>0</v>
      </c>
      <c r="AU4803" s="42">
        <f t="shared" si="671"/>
        <v>2704.1060689043775</v>
      </c>
      <c r="AV4803" s="42">
        <f t="shared" si="672"/>
        <v>1912.4095130278843</v>
      </c>
      <c r="AW4803" s="102">
        <f t="shared" si="673"/>
        <v>1475.8772811117678</v>
      </c>
      <c r="AX4803" s="43">
        <f t="shared" si="675"/>
        <v>0.75</v>
      </c>
      <c r="AY4803" s="43" t="str">
        <f t="shared" si="674"/>
        <v>UTGS</v>
      </c>
    </row>
    <row r="4804" spans="1:51" hidden="1" x14ac:dyDescent="0.2">
      <c r="A4804" s="38">
        <v>4797</v>
      </c>
      <c r="B4804" t="s">
        <v>5806</v>
      </c>
      <c r="C4804" t="s">
        <v>5746</v>
      </c>
      <c r="D4804">
        <v>22000</v>
      </c>
      <c r="E4804" t="s">
        <v>215</v>
      </c>
      <c r="F4804">
        <v>15</v>
      </c>
      <c r="G4804" t="str">
        <f>LOOKUP(F4804,{0,6,45},{"F","L","H"})</f>
        <v>L</v>
      </c>
      <c r="H4804" t="s">
        <v>4812</v>
      </c>
      <c r="I4804" s="43" t="str">
        <f>IFERROR(VLOOKUP(#REF!,#REF!,2,FALSE),"No")</f>
        <v>No</v>
      </c>
      <c r="J4804" s="139">
        <v>2</v>
      </c>
      <c r="K4804" s="148">
        <v>240</v>
      </c>
      <c r="L4804" s="148"/>
      <c r="M4804" s="148"/>
      <c r="N4804" s="148"/>
      <c r="O4804" s="148"/>
      <c r="P4804" s="148"/>
      <c r="Q4804" s="148"/>
      <c r="R4804" s="148"/>
      <c r="S4804" s="148"/>
      <c r="T4804" s="148"/>
      <c r="U4804" s="148"/>
      <c r="V4804" s="148"/>
      <c r="W4804" s="148"/>
      <c r="X4804" s="139">
        <v>4</v>
      </c>
      <c r="Y4804" s="148">
        <v>1000</v>
      </c>
      <c r="Z4804" s="149"/>
      <c r="AA4804" s="148"/>
      <c r="AB4804" s="148"/>
      <c r="AC4804" s="148"/>
      <c r="AD4804" s="148"/>
      <c r="AE4804" s="148"/>
      <c r="AF4804" s="148"/>
      <c r="AG4804" s="148"/>
      <c r="AH4804" s="148"/>
      <c r="AI4804" s="148"/>
      <c r="AJ4804" s="148"/>
      <c r="AK4804" s="148"/>
      <c r="AL4804" s="139">
        <v>0</v>
      </c>
      <c r="AM4804" s="139">
        <v>0</v>
      </c>
      <c r="AN4804" s="148">
        <f t="shared" si="667"/>
        <v>1000</v>
      </c>
      <c r="AO4804" s="148">
        <f t="shared" si="668"/>
        <v>240</v>
      </c>
      <c r="AP4804" s="148">
        <v>3</v>
      </c>
      <c r="AQ4804" s="140">
        <v>3</v>
      </c>
      <c r="AS4804" s="42">
        <f t="shared" si="669"/>
        <v>17516.034679453584</v>
      </c>
      <c r="AT4804" s="101">
        <f t="shared" si="670"/>
        <v>0</v>
      </c>
      <c r="AU4804" s="42">
        <f t="shared" si="671"/>
        <v>17516.034679453584</v>
      </c>
      <c r="AV4804" s="42">
        <f t="shared" si="672"/>
        <v>13226.987240491346</v>
      </c>
      <c r="AW4804" s="102">
        <f t="shared" si="673"/>
        <v>19488.726666666669</v>
      </c>
      <c r="AX4804" s="43">
        <f t="shared" si="675"/>
        <v>2</v>
      </c>
      <c r="AY4804" s="43" t="str">
        <f t="shared" si="674"/>
        <v>UTTSS</v>
      </c>
    </row>
    <row r="4805" spans="1:51" hidden="1" x14ac:dyDescent="0.2">
      <c r="A4805" s="38">
        <v>4798</v>
      </c>
      <c r="B4805" t="s">
        <v>5806</v>
      </c>
      <c r="C4805" t="s">
        <v>5746</v>
      </c>
      <c r="D4805">
        <v>44350</v>
      </c>
      <c r="E4805" t="s">
        <v>215</v>
      </c>
      <c r="F4805">
        <v>45</v>
      </c>
      <c r="G4805" t="str">
        <f>LOOKUP(F4805,{0,6,45},{"F","L","H"})</f>
        <v>H</v>
      </c>
      <c r="H4805" t="s">
        <v>2041</v>
      </c>
      <c r="I4805" s="43" t="str">
        <f>IFERROR(VLOOKUP(#REF!,#REF!,2,FALSE),"No")</f>
        <v>No</v>
      </c>
      <c r="J4805" s="139">
        <v>4</v>
      </c>
      <c r="K4805" s="148">
        <v>28</v>
      </c>
      <c r="L4805" s="148"/>
      <c r="M4805" s="148"/>
      <c r="N4805" s="148"/>
      <c r="O4805" s="148"/>
      <c r="P4805" s="148"/>
      <c r="Q4805" s="148"/>
      <c r="R4805" s="148"/>
      <c r="S4805" s="148"/>
      <c r="T4805" s="148"/>
      <c r="U4805" s="148"/>
      <c r="V4805" s="148"/>
      <c r="W4805" s="148"/>
      <c r="X4805" s="139">
        <v>2</v>
      </c>
      <c r="Y4805" s="148">
        <v>55.75</v>
      </c>
      <c r="Z4805" s="149">
        <v>4</v>
      </c>
      <c r="AA4805" s="148">
        <v>944.25</v>
      </c>
      <c r="AB4805" s="148"/>
      <c r="AC4805" s="148"/>
      <c r="AD4805" s="148"/>
      <c r="AE4805" s="148"/>
      <c r="AF4805" s="148"/>
      <c r="AG4805" s="148"/>
      <c r="AH4805" s="148"/>
      <c r="AI4805" s="148"/>
      <c r="AJ4805" s="148"/>
      <c r="AK4805" s="148"/>
      <c r="AL4805" s="139">
        <v>0</v>
      </c>
      <c r="AM4805" s="139">
        <v>0</v>
      </c>
      <c r="AN4805" s="148">
        <f t="shared" si="667"/>
        <v>1000</v>
      </c>
      <c r="AO4805" s="148">
        <f t="shared" si="668"/>
        <v>28</v>
      </c>
      <c r="AP4805" s="148">
        <v>4</v>
      </c>
      <c r="AQ4805" s="140">
        <v>5</v>
      </c>
      <c r="AS4805" s="42">
        <f t="shared" si="669"/>
        <v>2143.2173792695849</v>
      </c>
      <c r="AT4805" s="101">
        <f t="shared" si="670"/>
        <v>0</v>
      </c>
      <c r="AU4805" s="42">
        <f t="shared" si="671"/>
        <v>2143.2173792695849</v>
      </c>
      <c r="AV4805" s="42">
        <f t="shared" si="672"/>
        <v>7856.2468442948066</v>
      </c>
      <c r="AW4805" s="102">
        <f t="shared" si="673"/>
        <v>60371.752872868376</v>
      </c>
      <c r="AX4805" s="43">
        <f t="shared" si="675"/>
        <v>4</v>
      </c>
      <c r="AY4805" s="43" t="str">
        <f t="shared" si="674"/>
        <v>UTTSS</v>
      </c>
    </row>
    <row r="4806" spans="1:51" hidden="1" x14ac:dyDescent="0.2">
      <c r="A4806" s="38">
        <v>4799</v>
      </c>
      <c r="B4806" t="s">
        <v>5806</v>
      </c>
      <c r="C4806" t="s">
        <v>289</v>
      </c>
      <c r="D4806">
        <v>21100</v>
      </c>
      <c r="E4806" t="s">
        <v>197</v>
      </c>
      <c r="F4806">
        <v>5</v>
      </c>
      <c r="G4806" t="str">
        <f>LOOKUP(F4806,{0,6,45},{"F","L","H"})</f>
        <v>F</v>
      </c>
      <c r="H4806" t="s">
        <v>2045</v>
      </c>
      <c r="I4806" s="43" t="str">
        <f>IFERROR(VLOOKUP(#REF!,#REF!,2,FALSE),"No")</f>
        <v>No</v>
      </c>
      <c r="J4806" s="139">
        <v>4</v>
      </c>
      <c r="K4806" s="148">
        <v>221</v>
      </c>
      <c r="L4806" s="148">
        <v>6</v>
      </c>
      <c r="M4806" s="148">
        <v>1</v>
      </c>
      <c r="N4806" s="148"/>
      <c r="O4806" s="148"/>
      <c r="P4806" s="148"/>
      <c r="Q4806" s="148"/>
      <c r="R4806" s="148"/>
      <c r="S4806" s="148"/>
      <c r="T4806" s="148"/>
      <c r="U4806" s="148"/>
      <c r="V4806" s="148"/>
      <c r="W4806" s="148"/>
      <c r="X4806" s="139">
        <v>6</v>
      </c>
      <c r="Y4806" s="148">
        <v>1000</v>
      </c>
      <c r="Z4806" s="149"/>
      <c r="AA4806" s="148"/>
      <c r="AB4806" s="148"/>
      <c r="AC4806" s="148"/>
      <c r="AD4806" s="148"/>
      <c r="AE4806" s="148"/>
      <c r="AF4806" s="148"/>
      <c r="AG4806" s="148"/>
      <c r="AH4806" s="148"/>
      <c r="AI4806" s="148"/>
      <c r="AJ4806" s="148"/>
      <c r="AK4806" s="148"/>
      <c r="AL4806" s="139">
        <v>0</v>
      </c>
      <c r="AM4806" s="139">
        <v>0</v>
      </c>
      <c r="AN4806" s="148">
        <f t="shared" si="667"/>
        <v>1000</v>
      </c>
      <c r="AO4806" s="148">
        <f t="shared" si="668"/>
        <v>222</v>
      </c>
      <c r="AP4806" s="148">
        <v>2</v>
      </c>
      <c r="AQ4806" s="140">
        <v>2</v>
      </c>
      <c r="AS4806" s="42">
        <f t="shared" si="669"/>
        <v>16968.628600663509</v>
      </c>
      <c r="AT4806" s="101">
        <f t="shared" si="670"/>
        <v>0</v>
      </c>
      <c r="AU4806" s="42">
        <f t="shared" si="671"/>
        <v>16968.628600663509</v>
      </c>
      <c r="AV4806" s="42">
        <f t="shared" si="672"/>
        <v>30015.480860737021</v>
      </c>
      <c r="AW4806" s="102">
        <f t="shared" si="673"/>
        <v>18747.149999999998</v>
      </c>
      <c r="AX4806" s="43">
        <f t="shared" si="675"/>
        <v>4</v>
      </c>
      <c r="AY4806" s="43" t="str">
        <f t="shared" si="674"/>
        <v>UTGS</v>
      </c>
    </row>
    <row r="4807" spans="1:51" hidden="1" x14ac:dyDescent="0.2">
      <c r="A4807" s="38">
        <v>4800</v>
      </c>
      <c r="B4807" t="s">
        <v>362</v>
      </c>
      <c r="C4807" t="s">
        <v>289</v>
      </c>
      <c r="D4807">
        <v>550</v>
      </c>
      <c r="E4807" t="s">
        <v>1245</v>
      </c>
      <c r="F4807">
        <v>2</v>
      </c>
      <c r="G4807" t="str">
        <f>LOOKUP(F4807,{0,6,45},{"F","L","H"})</f>
        <v>F</v>
      </c>
      <c r="H4807" t="s">
        <v>4836</v>
      </c>
      <c r="I4807" s="43" t="str">
        <f>IFERROR(VLOOKUP(#REF!,#REF!,2,FALSE),"No")</f>
        <v>No</v>
      </c>
      <c r="J4807" s="139">
        <v>0.75</v>
      </c>
      <c r="K4807" s="148">
        <v>90</v>
      </c>
      <c r="L4807" s="148"/>
      <c r="M4807" s="148"/>
      <c r="N4807" s="148"/>
      <c r="O4807" s="148"/>
      <c r="P4807" s="148"/>
      <c r="Q4807" s="148"/>
      <c r="R4807" s="148"/>
      <c r="S4807" s="148"/>
      <c r="T4807" s="148"/>
      <c r="U4807" s="148"/>
      <c r="V4807" s="148"/>
      <c r="W4807" s="148"/>
      <c r="X4807" s="139">
        <v>2</v>
      </c>
      <c r="Y4807" s="148">
        <v>187</v>
      </c>
      <c r="Z4807" s="148">
        <v>4</v>
      </c>
      <c r="AA4807" s="148">
        <v>813</v>
      </c>
      <c r="AB4807" s="148"/>
      <c r="AC4807" s="148"/>
      <c r="AD4807" s="148"/>
      <c r="AE4807" s="148"/>
      <c r="AF4807" s="148"/>
      <c r="AG4807" s="148"/>
      <c r="AH4807" s="148"/>
      <c r="AI4807" s="148"/>
      <c r="AJ4807" s="148"/>
      <c r="AK4807" s="148"/>
      <c r="AL4807" s="139">
        <v>0</v>
      </c>
      <c r="AM4807" s="139">
        <v>0</v>
      </c>
      <c r="AN4807" s="148">
        <f t="shared" si="667"/>
        <v>1000</v>
      </c>
      <c r="AO4807" s="148">
        <f t="shared" si="668"/>
        <v>90</v>
      </c>
      <c r="AP4807" s="148">
        <v>5</v>
      </c>
      <c r="AQ4807" s="140">
        <v>8</v>
      </c>
      <c r="AS4807" s="42">
        <f t="shared" si="669"/>
        <v>5794.5130047950952</v>
      </c>
      <c r="AT4807" s="101">
        <f t="shared" si="670"/>
        <v>0</v>
      </c>
      <c r="AU4807" s="42">
        <f t="shared" si="671"/>
        <v>5794.5130047950952</v>
      </c>
      <c r="AV4807" s="42">
        <f t="shared" si="672"/>
        <v>4792.5214651842543</v>
      </c>
      <c r="AW4807" s="102">
        <f t="shared" si="673"/>
        <v>585.0096169344007</v>
      </c>
      <c r="AX4807" s="43">
        <f t="shared" si="675"/>
        <v>0.75</v>
      </c>
      <c r="AY4807" s="43" t="str">
        <f t="shared" si="674"/>
        <v>UTGS</v>
      </c>
    </row>
    <row r="4808" spans="1:51" hidden="1" x14ac:dyDescent="0.2">
      <c r="A4808" s="38">
        <v>4801</v>
      </c>
      <c r="B4808" t="s">
        <v>5806</v>
      </c>
      <c r="C4808" t="s">
        <v>289</v>
      </c>
      <c r="D4808">
        <v>21100</v>
      </c>
      <c r="E4808" t="s">
        <v>197</v>
      </c>
      <c r="F4808">
        <v>5</v>
      </c>
      <c r="G4808" t="str">
        <f>LOOKUP(F4808,{0,6,45},{"F","L","H"})</f>
        <v>F</v>
      </c>
      <c r="H4808" t="s">
        <v>4856</v>
      </c>
      <c r="I4808" s="43" t="str">
        <f>IFERROR(VLOOKUP(#REF!,#REF!,2,FALSE),"No")</f>
        <v>No</v>
      </c>
      <c r="J4808" s="139">
        <v>4</v>
      </c>
      <c r="K4808" s="148">
        <v>232</v>
      </c>
      <c r="L4808" s="148"/>
      <c r="M4808" s="148"/>
      <c r="N4808" s="148"/>
      <c r="O4808" s="148"/>
      <c r="P4808" s="148"/>
      <c r="Q4808" s="148"/>
      <c r="R4808" s="148"/>
      <c r="S4808" s="148"/>
      <c r="T4808" s="148"/>
      <c r="U4808" s="148"/>
      <c r="V4808" s="148"/>
      <c r="W4808" s="148"/>
      <c r="X4808" s="139">
        <v>4</v>
      </c>
      <c r="Y4808" s="148">
        <v>1000</v>
      </c>
      <c r="Z4808" s="148"/>
      <c r="AA4808" s="148"/>
      <c r="AB4808" s="148"/>
      <c r="AC4808" s="148"/>
      <c r="AD4808" s="148"/>
      <c r="AE4808" s="148"/>
      <c r="AF4808" s="148"/>
      <c r="AG4808" s="148"/>
      <c r="AH4808" s="148"/>
      <c r="AI4808" s="148"/>
      <c r="AJ4808" s="148"/>
      <c r="AK4808" s="148"/>
      <c r="AL4808" s="139">
        <v>0</v>
      </c>
      <c r="AM4808" s="139">
        <v>0</v>
      </c>
      <c r="AN4808" s="148">
        <f t="shared" ref="AN4808:AN4871" si="676">SUM(Y4808,AA4808,AC4808,AE4808,AG4808,AI4808,AK4808,AM4808)</f>
        <v>1000</v>
      </c>
      <c r="AO4808" s="148">
        <f t="shared" ref="AO4808:AO4871" si="677">SUM(K4808,M4808,O4808,Q4808,S4808,U4808,W4808)</f>
        <v>232</v>
      </c>
      <c r="AP4808" s="148">
        <v>6</v>
      </c>
      <c r="AQ4808" s="140">
        <v>11</v>
      </c>
      <c r="AS4808" s="42">
        <f t="shared" ref="AS4808:AS4871" si="678">(VLOOKUP(J4808,Service,2,FALSE)*K4808+VLOOKUP(L4808,Service,2,FALSE)*M4808+VLOOKUP(N4808,Service,2,FALSE)*O4808+VLOOKUP(P4808,Service,2,FALSE)*Q4808)</f>
        <v>17758.086856805134</v>
      </c>
      <c r="AT4808" s="101">
        <f t="shared" ref="AT4808:AT4871" si="679">VLOOKUP(R4808,serviceHP,2,FALSE)*S4808+VLOOKUP(T4808,serviceHP,2,FALSE)*U4808+VLOOKUP(V4808,serviceHP,2,FALSE)*W4808</f>
        <v>0</v>
      </c>
      <c r="AU4808" s="42">
        <f t="shared" ref="AU4808:AU4871" si="680">AS4808+AT4808</f>
        <v>17758.086856805134</v>
      </c>
      <c r="AV4808" s="42">
        <f t="shared" ref="AV4808:AV4871" si="681">(VLOOKUP(X4808,Main,2,FALSE)*Y4808+VLOOKUP(Z4808,Main,2,FALSE)*AA4808+VLOOKUP(AB4808,Main,2,FALSE)*AC4808+VLOOKUP(AD4808,Main,2,FALSE)*AE4808+VLOOKUP(AF4808,Main,2,FALSE)*AG4808+VLOOKUP(AL4808,Main,2,FALSE)*AM4808+VLOOKUP(AH4808,Main,2,FALSE)*AI4808+VLOOKUP(AL4808,Main,2,FALSE)*AM4808+VLOOKUP(AJ4808,Main,2,FALSE)*AK4808)/AQ4808</f>
        <v>3607.3601564976398</v>
      </c>
      <c r="AW4808" s="102">
        <f t="shared" ref="AW4808:AW4871" si="682">IF(G4808="F",VLOOKUP(D4808,MeterAndReg2,2,TRUE),(IF(G4808="L",VLOOKUP(D4808,MeterAndReg2,3,TRUE),VLOOKUP(D4808,MeterAndReg2,4,TRUE))))</f>
        <v>18747.149999999998</v>
      </c>
      <c r="AX4808" s="43">
        <f t="shared" si="675"/>
        <v>4</v>
      </c>
      <c r="AY4808" s="43" t="str">
        <f t="shared" si="674"/>
        <v>UTGS</v>
      </c>
    </row>
    <row r="4809" spans="1:51" hidden="1" x14ac:dyDescent="0.2">
      <c r="A4809" s="38">
        <v>4802</v>
      </c>
      <c r="B4809" t="s">
        <v>362</v>
      </c>
      <c r="C4809" t="s">
        <v>289</v>
      </c>
      <c r="D4809">
        <v>320</v>
      </c>
      <c r="E4809" t="s">
        <v>1245</v>
      </c>
      <c r="F4809">
        <v>0.25</v>
      </c>
      <c r="G4809" t="str">
        <f>LOOKUP(F4809,{0,6,45},{"F","L","H"})</f>
        <v>F</v>
      </c>
      <c r="H4809" t="s">
        <v>4860</v>
      </c>
      <c r="I4809" s="43" t="str">
        <f>IFERROR(VLOOKUP(#REF!,#REF!,2,FALSE),"No")</f>
        <v>No</v>
      </c>
      <c r="J4809" s="139">
        <v>0.75</v>
      </c>
      <c r="K4809" s="148">
        <v>51</v>
      </c>
      <c r="L4809" s="148"/>
      <c r="M4809" s="148"/>
      <c r="N4809" s="148"/>
      <c r="O4809" s="148"/>
      <c r="P4809" s="148"/>
      <c r="Q4809" s="148"/>
      <c r="R4809" s="148"/>
      <c r="S4809" s="148"/>
      <c r="T4809" s="148"/>
      <c r="U4809" s="148"/>
      <c r="V4809" s="148"/>
      <c r="W4809" s="148"/>
      <c r="X4809" s="139">
        <v>1.25</v>
      </c>
      <c r="Y4809" s="148">
        <v>740</v>
      </c>
      <c r="Z4809" s="148">
        <v>2</v>
      </c>
      <c r="AA4809" s="148">
        <v>260</v>
      </c>
      <c r="AB4809" s="148"/>
      <c r="AC4809" s="148"/>
      <c r="AD4809" s="148"/>
      <c r="AE4809" s="148"/>
      <c r="AF4809" s="148"/>
      <c r="AG4809" s="148"/>
      <c r="AH4809" s="148"/>
      <c r="AI4809" s="148"/>
      <c r="AJ4809" s="148"/>
      <c r="AK4809" s="148"/>
      <c r="AL4809" s="139">
        <v>0</v>
      </c>
      <c r="AM4809" s="139">
        <v>0</v>
      </c>
      <c r="AN4809" s="148">
        <f t="shared" si="676"/>
        <v>1000</v>
      </c>
      <c r="AO4809" s="148">
        <f t="shared" si="677"/>
        <v>51</v>
      </c>
      <c r="AP4809" s="148">
        <v>37</v>
      </c>
      <c r="AQ4809" s="140">
        <v>70</v>
      </c>
      <c r="AS4809" s="42">
        <f t="shared" si="678"/>
        <v>3283.5573693838869</v>
      </c>
      <c r="AT4809" s="101">
        <f t="shared" si="679"/>
        <v>0</v>
      </c>
      <c r="AU4809" s="42">
        <f t="shared" si="680"/>
        <v>3283.5573693838869</v>
      </c>
      <c r="AV4809" s="42">
        <f t="shared" si="681"/>
        <v>471.84231030677194</v>
      </c>
      <c r="AW4809" s="102">
        <f t="shared" si="682"/>
        <v>431</v>
      </c>
      <c r="AX4809" s="43">
        <f t="shared" si="675"/>
        <v>0.75</v>
      </c>
      <c r="AY4809" s="43" t="str">
        <f t="shared" ref="AY4809:AY4872" si="683">C4809</f>
        <v>UTGS</v>
      </c>
    </row>
    <row r="4810" spans="1:51" hidden="1" x14ac:dyDescent="0.2">
      <c r="A4810" s="38">
        <v>4803</v>
      </c>
      <c r="B4810" t="s">
        <v>5806</v>
      </c>
      <c r="C4810" t="s">
        <v>5745</v>
      </c>
      <c r="D4810">
        <v>232286</v>
      </c>
      <c r="E4810" t="s">
        <v>1222</v>
      </c>
      <c r="F4810">
        <v>45</v>
      </c>
      <c r="G4810" t="str">
        <f>LOOKUP(F4810,{0,6,45},{"F","L","H"})</f>
        <v>H</v>
      </c>
      <c r="H4810" t="s">
        <v>5798</v>
      </c>
      <c r="I4810" s="43" t="str">
        <f>IFERROR(VLOOKUP(#REF!,#REF!,2,FALSE),"No")</f>
        <v>No</v>
      </c>
      <c r="J4810" s="139">
        <v>4</v>
      </c>
      <c r="K4810" s="148">
        <v>434</v>
      </c>
      <c r="L4810" s="148"/>
      <c r="M4810" s="148"/>
      <c r="N4810" s="148"/>
      <c r="O4810" s="148"/>
      <c r="P4810" s="148"/>
      <c r="Q4810" s="148"/>
      <c r="R4810" s="148"/>
      <c r="S4810" s="148"/>
      <c r="T4810" s="148"/>
      <c r="U4810" s="148"/>
      <c r="V4810" s="148"/>
      <c r="W4810" s="148"/>
      <c r="X4810" s="139">
        <v>4</v>
      </c>
      <c r="Y4810" s="148">
        <v>6</v>
      </c>
      <c r="Z4810" s="149">
        <v>6</v>
      </c>
      <c r="AA4810" s="148">
        <v>1</v>
      </c>
      <c r="AB4810" s="148">
        <v>8</v>
      </c>
      <c r="AC4810" s="148">
        <v>872</v>
      </c>
      <c r="AD4810" s="148"/>
      <c r="AE4810" s="148"/>
      <c r="AF4810" s="148"/>
      <c r="AG4810" s="148"/>
      <c r="AH4810" s="148"/>
      <c r="AI4810" s="148"/>
      <c r="AJ4810" s="148"/>
      <c r="AK4810" s="148"/>
      <c r="AL4810" s="139">
        <v>0</v>
      </c>
      <c r="AM4810" s="139">
        <v>0</v>
      </c>
      <c r="AN4810" s="148">
        <f t="shared" si="676"/>
        <v>879</v>
      </c>
      <c r="AO4810" s="148">
        <f t="shared" si="677"/>
        <v>434</v>
      </c>
      <c r="AP4810" s="148">
        <v>1</v>
      </c>
      <c r="AQ4810" s="140">
        <v>2</v>
      </c>
      <c r="AS4810" s="42">
        <f t="shared" si="678"/>
        <v>33219.869378678566</v>
      </c>
      <c r="AT4810" s="101">
        <f t="shared" si="679"/>
        <v>0</v>
      </c>
      <c r="AU4810" s="42">
        <f t="shared" si="680"/>
        <v>33219.869378678566</v>
      </c>
      <c r="AV4810" s="42">
        <f t="shared" si="681"/>
        <v>31912.077676587836</v>
      </c>
      <c r="AW4810" s="102">
        <f t="shared" si="682"/>
        <v>226394.07327325639</v>
      </c>
      <c r="AX4810" s="43">
        <f t="shared" si="675"/>
        <v>4</v>
      </c>
      <c r="AY4810" s="43" t="str">
        <f t="shared" si="683"/>
        <v>UTTSM</v>
      </c>
    </row>
    <row r="4811" spans="1:51" hidden="1" x14ac:dyDescent="0.2">
      <c r="A4811" s="38">
        <v>4804</v>
      </c>
      <c r="B4811" t="s">
        <v>362</v>
      </c>
      <c r="C4811" t="s">
        <v>289</v>
      </c>
      <c r="D4811">
        <v>550</v>
      </c>
      <c r="E4811" t="s">
        <v>1243</v>
      </c>
      <c r="F4811">
        <v>2</v>
      </c>
      <c r="G4811" t="str">
        <f>LOOKUP(F4811,{0,6,45},{"F","L","H"})</f>
        <v>F</v>
      </c>
      <c r="H4811" t="s">
        <v>4873</v>
      </c>
      <c r="I4811" s="43" t="str">
        <f>IFERROR(VLOOKUP(#REF!,#REF!,2,FALSE),"No")</f>
        <v>No</v>
      </c>
      <c r="J4811" s="139">
        <v>2</v>
      </c>
      <c r="K4811" s="148">
        <v>261</v>
      </c>
      <c r="L4811" s="148"/>
      <c r="M4811" s="148"/>
      <c r="N4811" s="148"/>
      <c r="O4811" s="148"/>
      <c r="P4811" s="148"/>
      <c r="Q4811" s="148"/>
      <c r="R4811" s="148"/>
      <c r="S4811" s="148"/>
      <c r="T4811" s="148"/>
      <c r="U4811" s="148"/>
      <c r="V4811" s="148"/>
      <c r="W4811" s="148"/>
      <c r="X4811" s="139">
        <v>2</v>
      </c>
      <c r="Y4811" s="148">
        <v>426</v>
      </c>
      <c r="Z4811" s="148">
        <v>4</v>
      </c>
      <c r="AA4811" s="148">
        <v>277</v>
      </c>
      <c r="AB4811" s="148">
        <v>6</v>
      </c>
      <c r="AC4811" s="148">
        <v>6</v>
      </c>
      <c r="AD4811" s="148">
        <v>16</v>
      </c>
      <c r="AE4811" s="148">
        <v>291</v>
      </c>
      <c r="AF4811" s="148"/>
      <c r="AG4811" s="148"/>
      <c r="AH4811" s="148"/>
      <c r="AI4811" s="148"/>
      <c r="AJ4811" s="148"/>
      <c r="AK4811" s="148"/>
      <c r="AL4811" s="139">
        <v>0</v>
      </c>
      <c r="AM4811" s="139">
        <v>0</v>
      </c>
      <c r="AN4811" s="148">
        <f t="shared" si="676"/>
        <v>1000</v>
      </c>
      <c r="AO4811" s="148">
        <f t="shared" si="677"/>
        <v>261</v>
      </c>
      <c r="AP4811" s="148">
        <v>8</v>
      </c>
      <c r="AQ4811" s="140">
        <v>342</v>
      </c>
      <c r="AS4811" s="42">
        <f t="shared" si="678"/>
        <v>19048.687713905772</v>
      </c>
      <c r="AT4811" s="101">
        <f t="shared" si="679"/>
        <v>0</v>
      </c>
      <c r="AU4811" s="42">
        <f t="shared" si="680"/>
        <v>19048.687713905772</v>
      </c>
      <c r="AV4811" s="42">
        <f t="shared" si="681"/>
        <v>135.67576526746794</v>
      </c>
      <c r="AW4811" s="102">
        <f t="shared" si="682"/>
        <v>585.0096169344007</v>
      </c>
      <c r="AX4811" s="43">
        <f t="shared" si="675"/>
        <v>2</v>
      </c>
      <c r="AY4811" s="43" t="str">
        <f t="shared" si="683"/>
        <v>UTGS</v>
      </c>
    </row>
    <row r="4812" spans="1:51" hidden="1" x14ac:dyDescent="0.2">
      <c r="A4812" s="38">
        <v>4805</v>
      </c>
      <c r="B4812" t="s">
        <v>5806</v>
      </c>
      <c r="C4812" t="s">
        <v>5746</v>
      </c>
      <c r="D4812">
        <v>44350</v>
      </c>
      <c r="E4812" t="s">
        <v>215</v>
      </c>
      <c r="F4812">
        <v>45</v>
      </c>
      <c r="G4812" t="str">
        <f>LOOKUP(F4812,{0,6,45},{"F","L","H"})</f>
        <v>H</v>
      </c>
      <c r="H4812" t="s">
        <v>5799</v>
      </c>
      <c r="I4812" s="43" t="str">
        <f>IFERROR(VLOOKUP(#REF!,#REF!,2,FALSE),"No")</f>
        <v>No</v>
      </c>
      <c r="J4812" s="139">
        <v>4</v>
      </c>
      <c r="K4812" s="148">
        <v>166</v>
      </c>
      <c r="L4812" s="148"/>
      <c r="M4812" s="148"/>
      <c r="N4812" s="148"/>
      <c r="O4812" s="148"/>
      <c r="P4812" s="148"/>
      <c r="Q4812" s="148"/>
      <c r="R4812" s="148"/>
      <c r="S4812" s="148"/>
      <c r="T4812" s="148"/>
      <c r="U4812" s="148"/>
      <c r="V4812" s="148"/>
      <c r="W4812" s="148"/>
      <c r="X4812" s="139">
        <v>4</v>
      </c>
      <c r="Y4812" s="148">
        <v>937</v>
      </c>
      <c r="Z4812" s="149"/>
      <c r="AA4812" s="148"/>
      <c r="AB4812" s="148"/>
      <c r="AC4812" s="148"/>
      <c r="AD4812" s="148"/>
      <c r="AE4812" s="148"/>
      <c r="AF4812" s="148"/>
      <c r="AG4812" s="148"/>
      <c r="AH4812" s="148"/>
      <c r="AI4812" s="148"/>
      <c r="AJ4812" s="148"/>
      <c r="AK4812" s="148"/>
      <c r="AL4812" s="139">
        <v>0</v>
      </c>
      <c r="AM4812" s="139">
        <v>0</v>
      </c>
      <c r="AN4812" s="148">
        <f t="shared" si="676"/>
        <v>937</v>
      </c>
      <c r="AO4812" s="148">
        <f t="shared" si="677"/>
        <v>166</v>
      </c>
      <c r="AP4812" s="148">
        <v>1</v>
      </c>
      <c r="AQ4812" s="140">
        <v>3</v>
      </c>
      <c r="AS4812" s="42">
        <f t="shared" si="678"/>
        <v>12706.217319955396</v>
      </c>
      <c r="AT4812" s="101">
        <f t="shared" si="679"/>
        <v>0</v>
      </c>
      <c r="AU4812" s="42">
        <f t="shared" si="680"/>
        <v>12706.217319955396</v>
      </c>
      <c r="AV4812" s="42">
        <f t="shared" si="681"/>
        <v>12393.68704434039</v>
      </c>
      <c r="AW4812" s="102">
        <f t="shared" si="682"/>
        <v>60371.752872868376</v>
      </c>
      <c r="AX4812" s="43">
        <f t="shared" si="675"/>
        <v>4</v>
      </c>
      <c r="AY4812" s="43" t="str">
        <f t="shared" si="683"/>
        <v>UTTSS</v>
      </c>
    </row>
    <row r="4813" spans="1:51" hidden="1" x14ac:dyDescent="0.2">
      <c r="A4813" s="38">
        <v>4806</v>
      </c>
      <c r="B4813" t="s">
        <v>5806</v>
      </c>
      <c r="C4813" t="s">
        <v>289</v>
      </c>
      <c r="D4813">
        <v>21100</v>
      </c>
      <c r="E4813" t="s">
        <v>197</v>
      </c>
      <c r="F4813">
        <v>5</v>
      </c>
      <c r="G4813" t="str">
        <f>LOOKUP(F4813,{0,6,45},{"F","L","H"})</f>
        <v>F</v>
      </c>
      <c r="H4813" t="s">
        <v>5800</v>
      </c>
      <c r="I4813" s="43" t="str">
        <f>IFERROR(VLOOKUP(#REF!,#REF!,2,FALSE),"No")</f>
        <v>No</v>
      </c>
      <c r="J4813" s="139">
        <v>4</v>
      </c>
      <c r="K4813" s="148">
        <v>562</v>
      </c>
      <c r="L4813" s="148">
        <v>6</v>
      </c>
      <c r="M4813" s="148">
        <v>1</v>
      </c>
      <c r="N4813" s="148"/>
      <c r="O4813" s="148"/>
      <c r="P4813" s="148"/>
      <c r="Q4813" s="148"/>
      <c r="R4813" s="148"/>
      <c r="S4813" s="148"/>
      <c r="T4813" s="148"/>
      <c r="U4813" s="148"/>
      <c r="V4813" s="148"/>
      <c r="W4813" s="148"/>
      <c r="X4813" s="139">
        <v>6</v>
      </c>
      <c r="Y4813" s="148">
        <v>645.66</v>
      </c>
      <c r="Z4813" s="148"/>
      <c r="AA4813" s="148"/>
      <c r="AB4813" s="148"/>
      <c r="AC4813" s="148"/>
      <c r="AD4813" s="148"/>
      <c r="AE4813" s="148"/>
      <c r="AF4813" s="148"/>
      <c r="AG4813" s="148"/>
      <c r="AH4813" s="148"/>
      <c r="AI4813" s="148"/>
      <c r="AJ4813" s="148"/>
      <c r="AK4813" s="148"/>
      <c r="AL4813" s="139">
        <v>0</v>
      </c>
      <c r="AM4813" s="139">
        <v>0</v>
      </c>
      <c r="AN4813" s="148">
        <f t="shared" si="676"/>
        <v>645.66</v>
      </c>
      <c r="AO4813" s="148">
        <f t="shared" si="677"/>
        <v>563</v>
      </c>
      <c r="AP4813" s="148">
        <v>1</v>
      </c>
      <c r="AQ4813" s="140">
        <v>21</v>
      </c>
      <c r="AS4813" s="42">
        <f t="shared" si="678"/>
        <v>43069.954541053812</v>
      </c>
      <c r="AT4813" s="101">
        <f t="shared" si="679"/>
        <v>0</v>
      </c>
      <c r="AU4813" s="42">
        <f t="shared" si="680"/>
        <v>43069.954541053812</v>
      </c>
      <c r="AV4813" s="42">
        <f t="shared" si="681"/>
        <v>1845.6947973850918</v>
      </c>
      <c r="AW4813" s="102">
        <f t="shared" si="682"/>
        <v>18747.149999999998</v>
      </c>
      <c r="AX4813" s="43">
        <f t="shared" si="675"/>
        <v>4</v>
      </c>
      <c r="AY4813" s="43" t="str">
        <f t="shared" si="683"/>
        <v>UTGS</v>
      </c>
    </row>
    <row r="4814" spans="1:51" hidden="1" x14ac:dyDescent="0.2">
      <c r="A4814" s="38">
        <v>4807</v>
      </c>
      <c r="B4814" t="s">
        <v>5806</v>
      </c>
      <c r="C4814" t="s">
        <v>289</v>
      </c>
      <c r="D4814">
        <v>21100</v>
      </c>
      <c r="E4814" t="s">
        <v>197</v>
      </c>
      <c r="F4814">
        <v>5</v>
      </c>
      <c r="G4814" t="str">
        <f>LOOKUP(F4814,{0,6,45},{"F","L","H"})</f>
        <v>F</v>
      </c>
      <c r="H4814" t="s">
        <v>4932</v>
      </c>
      <c r="I4814" s="43" t="str">
        <f>IFERROR(VLOOKUP(#REF!,#REF!,2,FALSE),"No")</f>
        <v>No</v>
      </c>
      <c r="J4814" s="139">
        <v>4</v>
      </c>
      <c r="K4814" s="148">
        <v>79</v>
      </c>
      <c r="L4814" s="148"/>
      <c r="M4814" s="148"/>
      <c r="N4814" s="148"/>
      <c r="O4814" s="148"/>
      <c r="P4814" s="148"/>
      <c r="Q4814" s="148"/>
      <c r="R4814" s="148"/>
      <c r="S4814" s="148"/>
      <c r="T4814" s="148"/>
      <c r="U4814" s="148"/>
      <c r="V4814" s="148"/>
      <c r="W4814" s="148"/>
      <c r="X4814" s="139">
        <v>4</v>
      </c>
      <c r="Y4814" s="148">
        <v>1000</v>
      </c>
      <c r="Z4814" s="148"/>
      <c r="AA4814" s="148"/>
      <c r="AB4814" s="148"/>
      <c r="AC4814" s="148"/>
      <c r="AD4814" s="148"/>
      <c r="AE4814" s="148"/>
      <c r="AF4814" s="148"/>
      <c r="AG4814" s="148"/>
      <c r="AH4814" s="148"/>
      <c r="AI4814" s="148"/>
      <c r="AJ4814" s="148"/>
      <c r="AK4814" s="148"/>
      <c r="AL4814" s="139">
        <v>0</v>
      </c>
      <c r="AM4814" s="139">
        <v>0</v>
      </c>
      <c r="AN4814" s="148">
        <f t="shared" si="676"/>
        <v>1000</v>
      </c>
      <c r="AO4814" s="148">
        <f t="shared" si="677"/>
        <v>79</v>
      </c>
      <c r="AP4814" s="148">
        <v>6</v>
      </c>
      <c r="AQ4814" s="140">
        <v>11</v>
      </c>
      <c r="AS4814" s="42">
        <f t="shared" si="678"/>
        <v>6046.9347486534716</v>
      </c>
      <c r="AT4814" s="101">
        <f t="shared" si="679"/>
        <v>0</v>
      </c>
      <c r="AU4814" s="42">
        <f t="shared" si="680"/>
        <v>6046.9347486534716</v>
      </c>
      <c r="AV4814" s="42">
        <f t="shared" si="681"/>
        <v>3607.3601564976398</v>
      </c>
      <c r="AW4814" s="102">
        <f t="shared" si="682"/>
        <v>18747.149999999998</v>
      </c>
      <c r="AX4814" s="43">
        <f t="shared" si="675"/>
        <v>4</v>
      </c>
      <c r="AY4814" s="43" t="str">
        <f t="shared" si="683"/>
        <v>UTGS</v>
      </c>
    </row>
    <row r="4815" spans="1:51" hidden="1" x14ac:dyDescent="0.2">
      <c r="A4815" s="38">
        <v>4808</v>
      </c>
      <c r="B4815" t="s">
        <v>5806</v>
      </c>
      <c r="C4815" t="s">
        <v>289</v>
      </c>
      <c r="D4815">
        <v>21100</v>
      </c>
      <c r="E4815" t="s">
        <v>197</v>
      </c>
      <c r="F4815">
        <v>5</v>
      </c>
      <c r="G4815" t="str">
        <f>LOOKUP(F4815,{0,6,45},{"F","L","H"})</f>
        <v>F</v>
      </c>
      <c r="H4815" t="s">
        <v>4946</v>
      </c>
      <c r="I4815" s="43" t="str">
        <f>IFERROR(VLOOKUP(#REF!,#REF!,2,FALSE),"No")</f>
        <v>No</v>
      </c>
      <c r="J4815" s="139">
        <v>3</v>
      </c>
      <c r="K4815" s="148">
        <v>4</v>
      </c>
      <c r="L4815" s="148">
        <v>4</v>
      </c>
      <c r="M4815" s="148">
        <v>357</v>
      </c>
      <c r="N4815" s="148"/>
      <c r="O4815" s="148"/>
      <c r="P4815" s="148"/>
      <c r="Q4815" s="148"/>
      <c r="R4815" s="148"/>
      <c r="S4815" s="148"/>
      <c r="T4815" s="148"/>
      <c r="U4815" s="148"/>
      <c r="V4815" s="148"/>
      <c r="W4815" s="148"/>
      <c r="X4815" s="139">
        <v>4</v>
      </c>
      <c r="Y4815" s="148">
        <v>1000</v>
      </c>
      <c r="Z4815" s="148"/>
      <c r="AA4815" s="148"/>
      <c r="AB4815" s="148"/>
      <c r="AC4815" s="148"/>
      <c r="AD4815" s="148"/>
      <c r="AE4815" s="148"/>
      <c r="AF4815" s="148"/>
      <c r="AG4815" s="148"/>
      <c r="AH4815" s="148"/>
      <c r="AI4815" s="148"/>
      <c r="AJ4815" s="148"/>
      <c r="AK4815" s="148"/>
      <c r="AL4815" s="139">
        <v>0</v>
      </c>
      <c r="AM4815" s="139">
        <v>0</v>
      </c>
      <c r="AN4815" s="148">
        <f t="shared" si="676"/>
        <v>1000</v>
      </c>
      <c r="AO4815" s="148">
        <f t="shared" si="677"/>
        <v>361</v>
      </c>
      <c r="AP4815" s="148">
        <v>2</v>
      </c>
      <c r="AQ4815" s="140">
        <v>4</v>
      </c>
      <c r="AS4815" s="42">
        <f t="shared" si="678"/>
        <v>27617.955497011437</v>
      </c>
      <c r="AT4815" s="101">
        <f t="shared" si="679"/>
        <v>0</v>
      </c>
      <c r="AU4815" s="42">
        <f t="shared" si="680"/>
        <v>27617.955497011437</v>
      </c>
      <c r="AV4815" s="42">
        <f t="shared" si="681"/>
        <v>9920.2404303685089</v>
      </c>
      <c r="AW4815" s="102">
        <f t="shared" si="682"/>
        <v>18747.149999999998</v>
      </c>
      <c r="AX4815" s="43">
        <f t="shared" si="675"/>
        <v>3</v>
      </c>
      <c r="AY4815" s="43" t="str">
        <f t="shared" si="683"/>
        <v>UTGS</v>
      </c>
    </row>
    <row r="4816" spans="1:51" hidden="1" x14ac:dyDescent="0.2">
      <c r="A4816" s="38">
        <v>4809</v>
      </c>
      <c r="B4816" t="s">
        <v>5806</v>
      </c>
      <c r="C4816" t="s">
        <v>5745</v>
      </c>
      <c r="D4816">
        <v>14500</v>
      </c>
      <c r="E4816" t="s">
        <v>215</v>
      </c>
      <c r="F4816">
        <v>5</v>
      </c>
      <c r="G4816" t="str">
        <f>LOOKUP(F4816,{0,6,45},{"F","L","H"})</f>
        <v>F</v>
      </c>
      <c r="H4816" t="s">
        <v>4955</v>
      </c>
      <c r="I4816" s="43" t="str">
        <f>IFERROR(VLOOKUP(#REF!,#REF!,2,FALSE),"No")</f>
        <v>No</v>
      </c>
      <c r="J4816" s="139">
        <v>4</v>
      </c>
      <c r="K4816" s="148">
        <v>86</v>
      </c>
      <c r="L4816" s="148"/>
      <c r="M4816" s="148"/>
      <c r="N4816" s="148"/>
      <c r="O4816" s="148"/>
      <c r="P4816" s="148"/>
      <c r="Q4816" s="148"/>
      <c r="R4816" s="148"/>
      <c r="S4816" s="148"/>
      <c r="T4816" s="148"/>
      <c r="U4816" s="148"/>
      <c r="V4816" s="148"/>
      <c r="W4816" s="148"/>
      <c r="X4816" s="139">
        <v>4</v>
      </c>
      <c r="Y4816" s="148">
        <v>1000</v>
      </c>
      <c r="Z4816" s="148"/>
      <c r="AA4816" s="148"/>
      <c r="AB4816" s="148"/>
      <c r="AC4816" s="148"/>
      <c r="AD4816" s="148"/>
      <c r="AE4816" s="148"/>
      <c r="AF4816" s="148"/>
      <c r="AG4816" s="148"/>
      <c r="AH4816" s="148"/>
      <c r="AI4816" s="148"/>
      <c r="AJ4816" s="148"/>
      <c r="AK4816" s="148"/>
      <c r="AL4816" s="139">
        <v>0</v>
      </c>
      <c r="AM4816" s="139">
        <v>0</v>
      </c>
      <c r="AN4816" s="148">
        <f t="shared" si="676"/>
        <v>1000</v>
      </c>
      <c r="AO4816" s="148">
        <f t="shared" si="677"/>
        <v>86</v>
      </c>
      <c r="AP4816" s="148">
        <v>2</v>
      </c>
      <c r="AQ4816" s="140">
        <v>3</v>
      </c>
      <c r="AS4816" s="42">
        <f t="shared" si="678"/>
        <v>6582.7390934708683</v>
      </c>
      <c r="AT4816" s="101">
        <f t="shared" si="679"/>
        <v>0</v>
      </c>
      <c r="AU4816" s="42">
        <f t="shared" si="680"/>
        <v>6582.7390934708683</v>
      </c>
      <c r="AV4816" s="42">
        <f t="shared" si="681"/>
        <v>13226.987240491346</v>
      </c>
      <c r="AW4816" s="102">
        <f t="shared" si="682"/>
        <v>10791.333333333334</v>
      </c>
      <c r="AX4816" s="43">
        <f t="shared" si="675"/>
        <v>4</v>
      </c>
      <c r="AY4816" s="43" t="str">
        <f t="shared" si="683"/>
        <v>UTTSM</v>
      </c>
    </row>
    <row r="4817" spans="1:51" hidden="1" x14ac:dyDescent="0.2">
      <c r="A4817" s="38">
        <v>4810</v>
      </c>
      <c r="B4817" t="s">
        <v>5806</v>
      </c>
      <c r="C4817" t="s">
        <v>289</v>
      </c>
      <c r="D4817">
        <v>550</v>
      </c>
      <c r="E4817" t="s">
        <v>1245</v>
      </c>
      <c r="F4817">
        <v>2</v>
      </c>
      <c r="G4817" t="str">
        <f>LOOKUP(F4817,{0,6,45},{"F","L","H"})</f>
        <v>F</v>
      </c>
      <c r="H4817" t="s">
        <v>4962</v>
      </c>
      <c r="I4817" s="43" t="str">
        <f>IFERROR(VLOOKUP(#REF!,#REF!,2,FALSE),"No")</f>
        <v>No</v>
      </c>
      <c r="J4817" s="139">
        <v>2</v>
      </c>
      <c r="K4817" s="148">
        <v>74</v>
      </c>
      <c r="L4817" s="148"/>
      <c r="M4817" s="148"/>
      <c r="N4817" s="148"/>
      <c r="O4817" s="148"/>
      <c r="P4817" s="148"/>
      <c r="Q4817" s="148"/>
      <c r="R4817" s="148"/>
      <c r="S4817" s="148"/>
      <c r="T4817" s="148"/>
      <c r="U4817" s="148"/>
      <c r="V4817" s="148"/>
      <c r="W4817" s="148"/>
      <c r="X4817" s="139">
        <v>4</v>
      </c>
      <c r="Y4817" s="148">
        <v>1000</v>
      </c>
      <c r="Z4817" s="149"/>
      <c r="AA4817" s="148"/>
      <c r="AB4817" s="148"/>
      <c r="AC4817" s="148"/>
      <c r="AD4817" s="148"/>
      <c r="AE4817" s="148"/>
      <c r="AF4817" s="148"/>
      <c r="AG4817" s="148"/>
      <c r="AH4817" s="148"/>
      <c r="AI4817" s="148"/>
      <c r="AJ4817" s="148"/>
      <c r="AK4817" s="148"/>
      <c r="AL4817" s="139">
        <v>0</v>
      </c>
      <c r="AM4817" s="139">
        <v>0</v>
      </c>
      <c r="AN4817" s="148">
        <f t="shared" si="676"/>
        <v>1000</v>
      </c>
      <c r="AO4817" s="148">
        <f t="shared" si="677"/>
        <v>74</v>
      </c>
      <c r="AP4817" s="148">
        <v>7</v>
      </c>
      <c r="AQ4817" s="140">
        <v>58</v>
      </c>
      <c r="AS4817" s="42">
        <f t="shared" si="678"/>
        <v>5400.7773594981891</v>
      </c>
      <c r="AT4817" s="101">
        <f t="shared" si="679"/>
        <v>0</v>
      </c>
      <c r="AU4817" s="42">
        <f t="shared" si="680"/>
        <v>5400.7773594981891</v>
      </c>
      <c r="AV4817" s="42">
        <f t="shared" si="681"/>
        <v>684.15451243920756</v>
      </c>
      <c r="AW4817" s="102">
        <f t="shared" si="682"/>
        <v>585.0096169344007</v>
      </c>
      <c r="AX4817" s="43">
        <f t="shared" si="675"/>
        <v>2</v>
      </c>
      <c r="AY4817" s="43" t="str">
        <f t="shared" si="683"/>
        <v>UTGS</v>
      </c>
    </row>
    <row r="4818" spans="1:51" hidden="1" x14ac:dyDescent="0.2">
      <c r="A4818" s="38">
        <v>4811</v>
      </c>
      <c r="B4818" t="s">
        <v>5806</v>
      </c>
      <c r="C4818" t="s">
        <v>289</v>
      </c>
      <c r="D4818">
        <v>17800</v>
      </c>
      <c r="E4818" t="s">
        <v>197</v>
      </c>
      <c r="F4818">
        <v>2</v>
      </c>
      <c r="G4818" t="str">
        <f>LOOKUP(F4818,{0,6,45},{"F","L","H"})</f>
        <v>F</v>
      </c>
      <c r="H4818" t="s">
        <v>5004</v>
      </c>
      <c r="I4818" s="43" t="str">
        <f>IFERROR(VLOOKUP(#REF!,#REF!,2,FALSE),"No")</f>
        <v>No</v>
      </c>
      <c r="J4818" s="139">
        <v>2</v>
      </c>
      <c r="K4818" s="148">
        <v>153</v>
      </c>
      <c r="L4818" s="148"/>
      <c r="M4818" s="148"/>
      <c r="N4818" s="148"/>
      <c r="O4818" s="148"/>
      <c r="P4818" s="148"/>
      <c r="Q4818" s="148"/>
      <c r="R4818" s="148"/>
      <c r="S4818" s="148"/>
      <c r="T4818" s="148"/>
      <c r="U4818" s="148"/>
      <c r="V4818" s="148"/>
      <c r="W4818" s="148"/>
      <c r="X4818" s="139">
        <v>4</v>
      </c>
      <c r="Y4818" s="148">
        <v>589</v>
      </c>
      <c r="Z4818" s="149">
        <v>6</v>
      </c>
      <c r="AA4818" s="148">
        <v>411</v>
      </c>
      <c r="AB4818" s="148"/>
      <c r="AC4818" s="148"/>
      <c r="AD4818" s="148"/>
      <c r="AE4818" s="148"/>
      <c r="AF4818" s="148"/>
      <c r="AG4818" s="148"/>
      <c r="AH4818" s="148"/>
      <c r="AI4818" s="148"/>
      <c r="AJ4818" s="148"/>
      <c r="AK4818" s="148"/>
      <c r="AL4818" s="139">
        <v>0</v>
      </c>
      <c r="AM4818" s="139">
        <v>0</v>
      </c>
      <c r="AN4818" s="148">
        <f t="shared" si="676"/>
        <v>1000</v>
      </c>
      <c r="AO4818" s="148">
        <f t="shared" si="677"/>
        <v>153</v>
      </c>
      <c r="AP4818" s="148">
        <v>2</v>
      </c>
      <c r="AQ4818" s="140">
        <v>3</v>
      </c>
      <c r="AS4818" s="42">
        <f t="shared" si="678"/>
        <v>11166.47210815166</v>
      </c>
      <c r="AT4818" s="101">
        <f t="shared" si="679"/>
        <v>0</v>
      </c>
      <c r="AU4818" s="42">
        <f t="shared" si="680"/>
        <v>11166.47210815166</v>
      </c>
      <c r="AV4818" s="42">
        <f t="shared" si="681"/>
        <v>16014.937240491345</v>
      </c>
      <c r="AW4818" s="102">
        <f t="shared" si="682"/>
        <v>15242</v>
      </c>
      <c r="AX4818" s="43">
        <f t="shared" si="675"/>
        <v>2</v>
      </c>
      <c r="AY4818" s="43" t="str">
        <f t="shared" si="683"/>
        <v>UTGS</v>
      </c>
    </row>
    <row r="4819" spans="1:51" hidden="1" x14ac:dyDescent="0.2">
      <c r="A4819" s="38">
        <v>4812</v>
      </c>
      <c r="B4819" t="s">
        <v>5806</v>
      </c>
      <c r="C4819" t="s">
        <v>289</v>
      </c>
      <c r="D4819">
        <v>64550</v>
      </c>
      <c r="E4819" t="s">
        <v>197</v>
      </c>
      <c r="F4819">
        <v>45</v>
      </c>
      <c r="G4819" t="str">
        <f>LOOKUP(F4819,{0,6,45},{"F","L","H"})</f>
        <v>H</v>
      </c>
      <c r="H4819" t="s">
        <v>5005</v>
      </c>
      <c r="I4819" s="43" t="str">
        <f>IFERROR(VLOOKUP(#REF!,#REF!,2,FALSE),"No")</f>
        <v>No</v>
      </c>
      <c r="J4819" s="139">
        <v>4</v>
      </c>
      <c r="K4819" s="148">
        <v>324</v>
      </c>
      <c r="L4819" s="148"/>
      <c r="M4819" s="148"/>
      <c r="N4819" s="148"/>
      <c r="O4819" s="148"/>
      <c r="P4819" s="148"/>
      <c r="Q4819" s="148"/>
      <c r="R4819" s="148"/>
      <c r="S4819" s="148"/>
      <c r="T4819" s="148"/>
      <c r="U4819" s="148"/>
      <c r="V4819" s="148"/>
      <c r="W4819" s="148"/>
      <c r="X4819" s="139">
        <v>4</v>
      </c>
      <c r="Y4819" s="148">
        <v>1000</v>
      </c>
      <c r="Z4819" s="148"/>
      <c r="AA4819" s="148"/>
      <c r="AB4819" s="148"/>
      <c r="AC4819" s="148"/>
      <c r="AD4819" s="148"/>
      <c r="AE4819" s="148"/>
      <c r="AF4819" s="148"/>
      <c r="AG4819" s="148"/>
      <c r="AH4819" s="148"/>
      <c r="AI4819" s="148"/>
      <c r="AJ4819" s="148"/>
      <c r="AK4819" s="148"/>
      <c r="AL4819" s="139">
        <v>0</v>
      </c>
      <c r="AM4819" s="139">
        <v>0</v>
      </c>
      <c r="AN4819" s="148">
        <f t="shared" si="676"/>
        <v>1000</v>
      </c>
      <c r="AO4819" s="148">
        <f t="shared" si="677"/>
        <v>324</v>
      </c>
      <c r="AP4819" s="148">
        <v>5</v>
      </c>
      <c r="AQ4819" s="140">
        <v>12</v>
      </c>
      <c r="AS4819" s="42">
        <f t="shared" si="678"/>
        <v>24800.086817262341</v>
      </c>
      <c r="AT4819" s="101">
        <f t="shared" si="679"/>
        <v>0</v>
      </c>
      <c r="AU4819" s="42">
        <f t="shared" si="680"/>
        <v>24800.086817262341</v>
      </c>
      <c r="AV4819" s="42">
        <f t="shared" si="681"/>
        <v>3306.7468101228365</v>
      </c>
      <c r="AW4819" s="102">
        <f t="shared" si="682"/>
        <v>113197.0366366282</v>
      </c>
      <c r="AX4819" s="43">
        <f t="shared" si="675"/>
        <v>4</v>
      </c>
      <c r="AY4819" s="43" t="str">
        <f t="shared" si="683"/>
        <v>UTGS</v>
      </c>
    </row>
    <row r="4820" spans="1:51" hidden="1" x14ac:dyDescent="0.2">
      <c r="A4820" s="38">
        <v>4813</v>
      </c>
      <c r="B4820" t="s">
        <v>5806</v>
      </c>
      <c r="C4820" t="s">
        <v>5746</v>
      </c>
      <c r="D4820">
        <v>5550</v>
      </c>
      <c r="E4820" t="s">
        <v>198</v>
      </c>
      <c r="F4820">
        <v>2</v>
      </c>
      <c r="G4820" t="str">
        <f>LOOKUP(F4820,{0,6,45},{"F","L","H"})</f>
        <v>F</v>
      </c>
      <c r="H4820" t="s">
        <v>5801</v>
      </c>
      <c r="I4820" s="43" t="str">
        <f>IFERROR(VLOOKUP(#REF!,#REF!,2,FALSE),"No")</f>
        <v>No</v>
      </c>
      <c r="J4820" s="139">
        <v>2</v>
      </c>
      <c r="K4820" s="148">
        <v>284</v>
      </c>
      <c r="L4820" s="148"/>
      <c r="M4820" s="148"/>
      <c r="N4820" s="148"/>
      <c r="O4820" s="148"/>
      <c r="P4820" s="148"/>
      <c r="Q4820" s="148"/>
      <c r="R4820" s="148"/>
      <c r="S4820" s="148"/>
      <c r="T4820" s="148"/>
      <c r="U4820" s="148"/>
      <c r="V4820" s="148"/>
      <c r="W4820" s="148"/>
      <c r="X4820" s="139">
        <v>2</v>
      </c>
      <c r="Y4820" s="148">
        <v>670</v>
      </c>
      <c r="Z4820" s="148">
        <v>4</v>
      </c>
      <c r="AA4820" s="148">
        <v>330</v>
      </c>
      <c r="AB4820" s="148"/>
      <c r="AC4820" s="148"/>
      <c r="AD4820" s="148"/>
      <c r="AE4820" s="148"/>
      <c r="AF4820" s="148"/>
      <c r="AG4820" s="148"/>
      <c r="AH4820" s="148"/>
      <c r="AI4820" s="148"/>
      <c r="AJ4820" s="148"/>
      <c r="AK4820" s="148"/>
      <c r="AL4820" s="139">
        <v>0</v>
      </c>
      <c r="AM4820" s="139">
        <v>0</v>
      </c>
      <c r="AN4820" s="148">
        <f t="shared" si="676"/>
        <v>1000</v>
      </c>
      <c r="AO4820" s="148">
        <f t="shared" si="677"/>
        <v>284</v>
      </c>
      <c r="AP4820" s="148">
        <v>1</v>
      </c>
      <c r="AQ4820" s="140">
        <v>2</v>
      </c>
      <c r="AS4820" s="42">
        <f t="shared" si="678"/>
        <v>20727.307704020077</v>
      </c>
      <c r="AT4820" s="101">
        <f t="shared" si="679"/>
        <v>0</v>
      </c>
      <c r="AU4820" s="42">
        <f t="shared" si="680"/>
        <v>20727.307704020077</v>
      </c>
      <c r="AV4820" s="42">
        <f t="shared" si="681"/>
        <v>17438.530860737017</v>
      </c>
      <c r="AW4820" s="102">
        <f t="shared" si="682"/>
        <v>3698.6666666666665</v>
      </c>
      <c r="AX4820" s="43">
        <f t="shared" si="675"/>
        <v>2</v>
      </c>
      <c r="AY4820" s="43" t="str">
        <f t="shared" si="683"/>
        <v>UTTSS</v>
      </c>
    </row>
    <row r="4821" spans="1:51" hidden="1" x14ac:dyDescent="0.2">
      <c r="A4821" s="38">
        <v>4814</v>
      </c>
      <c r="B4821" t="s">
        <v>5806</v>
      </c>
      <c r="C4821" t="s">
        <v>289</v>
      </c>
      <c r="D4821">
        <v>38100</v>
      </c>
      <c r="E4821" t="s">
        <v>219</v>
      </c>
      <c r="F4821">
        <v>10</v>
      </c>
      <c r="G4821" t="str">
        <f>LOOKUP(F4821,{0,6,45},{"F","L","H"})</f>
        <v>L</v>
      </c>
      <c r="H4821" t="s">
        <v>5044</v>
      </c>
      <c r="I4821" s="43" t="str">
        <f>IFERROR(VLOOKUP(#REF!,#REF!,2,FALSE),"No")</f>
        <v>No</v>
      </c>
      <c r="J4821" s="139">
        <v>4</v>
      </c>
      <c r="K4821" s="148">
        <v>640</v>
      </c>
      <c r="L4821" s="148"/>
      <c r="M4821" s="148"/>
      <c r="N4821" s="148"/>
      <c r="O4821" s="148"/>
      <c r="P4821" s="148"/>
      <c r="Q4821" s="148"/>
      <c r="R4821" s="148"/>
      <c r="S4821" s="148"/>
      <c r="T4821" s="148"/>
      <c r="U4821" s="148"/>
      <c r="V4821" s="148"/>
      <c r="W4821" s="148"/>
      <c r="X4821" s="139">
        <v>4</v>
      </c>
      <c r="Y4821" s="148">
        <v>1000</v>
      </c>
      <c r="Z4821" s="148"/>
      <c r="AA4821" s="148"/>
      <c r="AB4821" s="148"/>
      <c r="AC4821" s="148"/>
      <c r="AD4821" s="148"/>
      <c r="AE4821" s="148"/>
      <c r="AF4821" s="148"/>
      <c r="AG4821" s="148"/>
      <c r="AH4821" s="148"/>
      <c r="AI4821" s="148"/>
      <c r="AJ4821" s="148"/>
      <c r="AK4821" s="148"/>
      <c r="AL4821" s="139">
        <v>0</v>
      </c>
      <c r="AM4821" s="139">
        <v>0</v>
      </c>
      <c r="AN4821" s="148">
        <f t="shared" si="676"/>
        <v>1000</v>
      </c>
      <c r="AO4821" s="148">
        <f t="shared" si="677"/>
        <v>640</v>
      </c>
      <c r="AP4821" s="148">
        <v>2</v>
      </c>
      <c r="AQ4821" s="140">
        <v>2</v>
      </c>
      <c r="AS4821" s="42">
        <f t="shared" si="678"/>
        <v>48987.825811876231</v>
      </c>
      <c r="AT4821" s="101">
        <f t="shared" si="679"/>
        <v>0</v>
      </c>
      <c r="AU4821" s="42">
        <f t="shared" si="680"/>
        <v>48987.825811876231</v>
      </c>
      <c r="AV4821" s="42">
        <f t="shared" si="681"/>
        <v>19840.480860737018</v>
      </c>
      <c r="AW4821" s="102">
        <f t="shared" si="682"/>
        <v>25053.949999999997</v>
      </c>
      <c r="AX4821" s="43">
        <f t="shared" si="675"/>
        <v>4</v>
      </c>
      <c r="AY4821" s="43" t="str">
        <f t="shared" si="683"/>
        <v>UTGS</v>
      </c>
    </row>
    <row r="4822" spans="1:51" hidden="1" x14ac:dyDescent="0.2">
      <c r="A4822" s="38">
        <v>4815</v>
      </c>
      <c r="B4822" t="s">
        <v>5806</v>
      </c>
      <c r="C4822" t="s">
        <v>289</v>
      </c>
      <c r="D4822">
        <v>26500</v>
      </c>
      <c r="E4822" t="s">
        <v>197</v>
      </c>
      <c r="F4822">
        <v>10</v>
      </c>
      <c r="G4822" t="str">
        <f>LOOKUP(F4822,{0,6,45},{"F","L","H"})</f>
        <v>L</v>
      </c>
      <c r="H4822" t="s">
        <v>5802</v>
      </c>
      <c r="I4822" s="43" t="str">
        <f>IFERROR(VLOOKUP(#REF!,#REF!,2,FALSE),"No")</f>
        <v>No</v>
      </c>
      <c r="J4822" s="139">
        <v>4</v>
      </c>
      <c r="K4822" s="148">
        <v>552</v>
      </c>
      <c r="L4822" s="148">
        <v>6</v>
      </c>
      <c r="M4822" s="148">
        <v>2</v>
      </c>
      <c r="N4822" s="148"/>
      <c r="O4822" s="148"/>
      <c r="P4822" s="148"/>
      <c r="Q4822" s="148"/>
      <c r="R4822" s="148"/>
      <c r="S4822" s="148"/>
      <c r="T4822" s="148"/>
      <c r="U4822" s="148"/>
      <c r="V4822" s="148"/>
      <c r="W4822" s="148"/>
      <c r="X4822" s="139">
        <v>6</v>
      </c>
      <c r="Y4822" s="148">
        <v>603</v>
      </c>
      <c r="Z4822" s="148"/>
      <c r="AA4822" s="148"/>
      <c r="AB4822" s="148"/>
      <c r="AC4822" s="148"/>
      <c r="AD4822" s="148"/>
      <c r="AE4822" s="148"/>
      <c r="AF4822" s="148"/>
      <c r="AG4822" s="148"/>
      <c r="AH4822" s="148"/>
      <c r="AI4822" s="148"/>
      <c r="AJ4822" s="148"/>
      <c r="AK4822" s="148"/>
      <c r="AL4822" s="139">
        <v>0</v>
      </c>
      <c r="AM4822" s="139">
        <v>0</v>
      </c>
      <c r="AN4822" s="148">
        <f t="shared" si="676"/>
        <v>603</v>
      </c>
      <c r="AO4822" s="148">
        <f t="shared" si="677"/>
        <v>554</v>
      </c>
      <c r="AP4822" s="148">
        <v>1</v>
      </c>
      <c r="AQ4822" s="140">
        <v>17</v>
      </c>
      <c r="AS4822" s="42">
        <f t="shared" si="678"/>
        <v>42357.039762743247</v>
      </c>
      <c r="AT4822" s="101">
        <f t="shared" si="679"/>
        <v>0</v>
      </c>
      <c r="AU4822" s="42">
        <f t="shared" si="680"/>
        <v>42357.039762743247</v>
      </c>
      <c r="AV4822" s="42">
        <f t="shared" si="681"/>
        <v>2129.3335245911089</v>
      </c>
      <c r="AW4822" s="102">
        <f t="shared" si="682"/>
        <v>20345.599999999999</v>
      </c>
      <c r="AX4822" s="43">
        <f t="shared" si="675"/>
        <v>4</v>
      </c>
      <c r="AY4822" s="43" t="str">
        <f t="shared" si="683"/>
        <v>UTGS</v>
      </c>
    </row>
    <row r="4823" spans="1:51" hidden="1" x14ac:dyDescent="0.2">
      <c r="A4823" s="38">
        <v>4816</v>
      </c>
      <c r="B4823" t="s">
        <v>5806</v>
      </c>
      <c r="C4823" t="s">
        <v>289</v>
      </c>
      <c r="D4823">
        <v>550</v>
      </c>
      <c r="E4823" t="s">
        <v>1245</v>
      </c>
      <c r="F4823">
        <v>2</v>
      </c>
      <c r="G4823" t="str">
        <f>LOOKUP(F4823,{0,6,45},{"F","L","H"})</f>
        <v>F</v>
      </c>
      <c r="H4823" t="s">
        <v>5074</v>
      </c>
      <c r="I4823" s="43" t="str">
        <f>IFERROR(VLOOKUP(#REF!,#REF!,2,FALSE),"No")</f>
        <v>No</v>
      </c>
      <c r="J4823" s="139">
        <v>0.75</v>
      </c>
      <c r="K4823" s="148">
        <v>86</v>
      </c>
      <c r="L4823" s="148"/>
      <c r="M4823" s="148"/>
      <c r="N4823" s="148"/>
      <c r="O4823" s="148"/>
      <c r="P4823" s="148"/>
      <c r="Q4823" s="148"/>
      <c r="R4823" s="148"/>
      <c r="S4823" s="148"/>
      <c r="T4823" s="148"/>
      <c r="U4823" s="148"/>
      <c r="V4823" s="148"/>
      <c r="W4823" s="148"/>
      <c r="X4823" s="139">
        <v>2</v>
      </c>
      <c r="Y4823" s="148">
        <v>1000</v>
      </c>
      <c r="Z4823" s="149"/>
      <c r="AA4823" s="148"/>
      <c r="AB4823" s="148"/>
      <c r="AC4823" s="148"/>
      <c r="AD4823" s="148"/>
      <c r="AE4823" s="148"/>
      <c r="AF4823" s="148"/>
      <c r="AG4823" s="148"/>
      <c r="AH4823" s="148"/>
      <c r="AI4823" s="148"/>
      <c r="AJ4823" s="148"/>
      <c r="AK4823" s="148"/>
      <c r="AL4823" s="139">
        <v>0</v>
      </c>
      <c r="AM4823" s="139">
        <v>0</v>
      </c>
      <c r="AN4823" s="148">
        <f t="shared" si="676"/>
        <v>1000</v>
      </c>
      <c r="AO4823" s="148">
        <f t="shared" si="677"/>
        <v>86</v>
      </c>
      <c r="AP4823" s="148">
        <v>11</v>
      </c>
      <c r="AQ4823" s="140">
        <v>48</v>
      </c>
      <c r="AS4823" s="42">
        <f t="shared" si="678"/>
        <v>5536.9790934708681</v>
      </c>
      <c r="AT4823" s="101">
        <f t="shared" si="679"/>
        <v>0</v>
      </c>
      <c r="AU4823" s="42">
        <f t="shared" si="680"/>
        <v>5536.9790934708681</v>
      </c>
      <c r="AV4823" s="42">
        <f t="shared" si="681"/>
        <v>677.311702530709</v>
      </c>
      <c r="AW4823" s="102">
        <f t="shared" si="682"/>
        <v>585.0096169344007</v>
      </c>
      <c r="AX4823" s="43">
        <f t="shared" si="675"/>
        <v>0.75</v>
      </c>
      <c r="AY4823" s="43" t="str">
        <f t="shared" si="683"/>
        <v>UTGS</v>
      </c>
    </row>
    <row r="4824" spans="1:51" hidden="1" x14ac:dyDescent="0.2">
      <c r="A4824" s="38">
        <v>4817</v>
      </c>
      <c r="B4824" t="s">
        <v>5806</v>
      </c>
      <c r="C4824" t="s">
        <v>5746</v>
      </c>
      <c r="D4824">
        <v>92750</v>
      </c>
      <c r="E4824" t="s">
        <v>219</v>
      </c>
      <c r="F4824">
        <v>45</v>
      </c>
      <c r="G4824" t="str">
        <f>LOOKUP(F4824,{0,6,45},{"F","L","H"})</f>
        <v>H</v>
      </c>
      <c r="H4824" t="s">
        <v>5090</v>
      </c>
      <c r="I4824" s="43" t="str">
        <f>IFERROR(VLOOKUP(#REF!,#REF!,2,FALSE),"No")</f>
        <v>No</v>
      </c>
      <c r="J4824" s="139">
        <v>4</v>
      </c>
      <c r="K4824" s="148">
        <v>461</v>
      </c>
      <c r="L4824" s="148"/>
      <c r="M4824" s="148"/>
      <c r="N4824" s="148"/>
      <c r="O4824" s="148"/>
      <c r="P4824" s="148"/>
      <c r="Q4824" s="148"/>
      <c r="R4824" s="148"/>
      <c r="S4824" s="148"/>
      <c r="T4824" s="148"/>
      <c r="U4824" s="148"/>
      <c r="V4824" s="148"/>
      <c r="W4824" s="148"/>
      <c r="X4824" s="139">
        <v>4</v>
      </c>
      <c r="Y4824" s="148">
        <v>1000</v>
      </c>
      <c r="Z4824" s="148"/>
      <c r="AA4824" s="148"/>
      <c r="AB4824" s="148"/>
      <c r="AC4824" s="148"/>
      <c r="AD4824" s="148"/>
      <c r="AE4824" s="148"/>
      <c r="AF4824" s="148"/>
      <c r="AG4824" s="148"/>
      <c r="AH4824" s="148"/>
      <c r="AI4824" s="148"/>
      <c r="AJ4824" s="148"/>
      <c r="AK4824" s="148"/>
      <c r="AL4824" s="139">
        <v>0</v>
      </c>
      <c r="AM4824" s="139">
        <v>0</v>
      </c>
      <c r="AN4824" s="148">
        <f t="shared" si="676"/>
        <v>1000</v>
      </c>
      <c r="AO4824" s="148">
        <f t="shared" si="677"/>
        <v>461</v>
      </c>
      <c r="AP4824" s="148">
        <v>9</v>
      </c>
      <c r="AQ4824" s="140">
        <v>12</v>
      </c>
      <c r="AS4824" s="42">
        <f t="shared" si="678"/>
        <v>35286.543280117097</v>
      </c>
      <c r="AT4824" s="101">
        <f t="shared" si="679"/>
        <v>0</v>
      </c>
      <c r="AU4824" s="42">
        <f t="shared" si="680"/>
        <v>35286.543280117097</v>
      </c>
      <c r="AV4824" s="42">
        <f t="shared" si="681"/>
        <v>3306.7468101228365</v>
      </c>
      <c r="AW4824" s="102">
        <f t="shared" si="682"/>
        <v>113197.0366366282</v>
      </c>
      <c r="AX4824" s="43">
        <f t="shared" si="675"/>
        <v>4</v>
      </c>
      <c r="AY4824" s="43" t="str">
        <f t="shared" si="683"/>
        <v>UTTSS</v>
      </c>
    </row>
    <row r="4825" spans="1:51" hidden="1" x14ac:dyDescent="0.2">
      <c r="A4825" s="38">
        <v>4818</v>
      </c>
      <c r="B4825" t="s">
        <v>362</v>
      </c>
      <c r="C4825" t="s">
        <v>289</v>
      </c>
      <c r="D4825">
        <v>320</v>
      </c>
      <c r="E4825" t="s">
        <v>1245</v>
      </c>
      <c r="F4825">
        <v>0.25</v>
      </c>
      <c r="G4825" t="str">
        <f>LOOKUP(F4825,{0,6,45},{"F","L","H"})</f>
        <v>F</v>
      </c>
      <c r="H4825" t="s">
        <v>5091</v>
      </c>
      <c r="I4825" s="43" t="str">
        <f>IFERROR(VLOOKUP(#REF!,#REF!,2,FALSE),"No")</f>
        <v>No</v>
      </c>
      <c r="J4825" s="139">
        <v>0.75</v>
      </c>
      <c r="K4825" s="148">
        <v>132</v>
      </c>
      <c r="L4825" s="148"/>
      <c r="M4825" s="148"/>
      <c r="N4825" s="148"/>
      <c r="O4825" s="148"/>
      <c r="P4825" s="148"/>
      <c r="Q4825" s="148"/>
      <c r="R4825" s="148"/>
      <c r="S4825" s="148"/>
      <c r="T4825" s="148"/>
      <c r="U4825" s="148"/>
      <c r="V4825" s="148"/>
      <c r="W4825" s="148"/>
      <c r="X4825" s="139">
        <v>1.25</v>
      </c>
      <c r="Y4825" s="148">
        <v>316</v>
      </c>
      <c r="Z4825" s="148">
        <v>2</v>
      </c>
      <c r="AA4825" s="148">
        <v>684</v>
      </c>
      <c r="AB4825" s="148"/>
      <c r="AC4825" s="148"/>
      <c r="AD4825" s="148"/>
      <c r="AE4825" s="148"/>
      <c r="AF4825" s="148"/>
      <c r="AG4825" s="148"/>
      <c r="AH4825" s="148"/>
      <c r="AI4825" s="148"/>
      <c r="AJ4825" s="148"/>
      <c r="AK4825" s="148"/>
      <c r="AL4825" s="139">
        <v>0</v>
      </c>
      <c r="AM4825" s="139">
        <v>0</v>
      </c>
      <c r="AN4825" s="148">
        <f t="shared" si="676"/>
        <v>1000</v>
      </c>
      <c r="AO4825" s="148">
        <f t="shared" si="677"/>
        <v>132</v>
      </c>
      <c r="AP4825" s="148">
        <v>15</v>
      </c>
      <c r="AQ4825" s="140">
        <v>25</v>
      </c>
      <c r="AS4825" s="42">
        <f t="shared" si="678"/>
        <v>8498.6190736994722</v>
      </c>
      <c r="AT4825" s="101">
        <f t="shared" si="679"/>
        <v>0</v>
      </c>
      <c r="AU4825" s="42">
        <f t="shared" si="680"/>
        <v>8498.6190736994722</v>
      </c>
      <c r="AV4825" s="42">
        <f t="shared" si="681"/>
        <v>1309.2864688589614</v>
      </c>
      <c r="AW4825" s="102">
        <f t="shared" si="682"/>
        <v>431</v>
      </c>
      <c r="AX4825" s="43">
        <f t="shared" si="675"/>
        <v>0.75</v>
      </c>
      <c r="AY4825" s="43" t="str">
        <f t="shared" si="683"/>
        <v>UTGS</v>
      </c>
    </row>
    <row r="4826" spans="1:51" hidden="1" x14ac:dyDescent="0.2">
      <c r="A4826" s="38">
        <v>4819</v>
      </c>
      <c r="B4826" t="s">
        <v>5806</v>
      </c>
      <c r="C4826" t="s">
        <v>289</v>
      </c>
      <c r="D4826">
        <v>21100</v>
      </c>
      <c r="E4826" t="s">
        <v>197</v>
      </c>
      <c r="F4826">
        <v>5</v>
      </c>
      <c r="G4826" t="str">
        <f>LOOKUP(F4826,{0,6,45},{"F","L","H"})</f>
        <v>F</v>
      </c>
      <c r="H4826" t="s">
        <v>5094</v>
      </c>
      <c r="I4826" s="43" t="str">
        <f>IFERROR(VLOOKUP(#REF!,#REF!,2,FALSE),"No")</f>
        <v>No</v>
      </c>
      <c r="J4826" s="139">
        <v>4</v>
      </c>
      <c r="K4826" s="148">
        <v>98</v>
      </c>
      <c r="L4826" s="148"/>
      <c r="M4826" s="148"/>
      <c r="N4826" s="148"/>
      <c r="O4826" s="148"/>
      <c r="P4826" s="148"/>
      <c r="Q4826" s="148"/>
      <c r="R4826" s="148"/>
      <c r="S4826" s="148"/>
      <c r="T4826" s="148"/>
      <c r="U4826" s="148"/>
      <c r="V4826" s="148"/>
      <c r="W4826" s="148"/>
      <c r="X4826" s="139">
        <v>4</v>
      </c>
      <c r="Y4826" s="148">
        <v>1000</v>
      </c>
      <c r="Z4826" s="148"/>
      <c r="AA4826" s="148"/>
      <c r="AB4826" s="148"/>
      <c r="AC4826" s="148"/>
      <c r="AD4826" s="148"/>
      <c r="AE4826" s="148"/>
      <c r="AF4826" s="148"/>
      <c r="AG4826" s="148"/>
      <c r="AH4826" s="148"/>
      <c r="AI4826" s="148"/>
      <c r="AJ4826" s="148"/>
      <c r="AK4826" s="148"/>
      <c r="AL4826" s="139">
        <v>0</v>
      </c>
      <c r="AM4826" s="139">
        <v>0</v>
      </c>
      <c r="AN4826" s="148">
        <f t="shared" si="676"/>
        <v>1000</v>
      </c>
      <c r="AO4826" s="148">
        <f t="shared" si="677"/>
        <v>98</v>
      </c>
      <c r="AP4826" s="148">
        <v>2</v>
      </c>
      <c r="AQ4826" s="140">
        <v>2</v>
      </c>
      <c r="AS4826" s="42">
        <f t="shared" si="678"/>
        <v>7501.260827443547</v>
      </c>
      <c r="AT4826" s="101">
        <f t="shared" si="679"/>
        <v>0</v>
      </c>
      <c r="AU4826" s="42">
        <f t="shared" si="680"/>
        <v>7501.260827443547</v>
      </c>
      <c r="AV4826" s="42">
        <f t="shared" si="681"/>
        <v>19840.480860737018</v>
      </c>
      <c r="AW4826" s="102">
        <f t="shared" si="682"/>
        <v>18747.149999999998</v>
      </c>
      <c r="AX4826" s="43">
        <f t="shared" si="675"/>
        <v>4</v>
      </c>
      <c r="AY4826" s="43" t="str">
        <f t="shared" si="683"/>
        <v>UTGS</v>
      </c>
    </row>
    <row r="4827" spans="1:51" hidden="1" x14ac:dyDescent="0.2">
      <c r="A4827" s="38">
        <v>4820</v>
      </c>
      <c r="B4827" t="s">
        <v>5806</v>
      </c>
      <c r="C4827" t="s">
        <v>289</v>
      </c>
      <c r="D4827">
        <v>550</v>
      </c>
      <c r="E4827" t="s">
        <v>1245</v>
      </c>
      <c r="F4827">
        <v>2</v>
      </c>
      <c r="G4827" t="str">
        <f>LOOKUP(F4827,{0,6,45},{"F","L","H"})</f>
        <v>F</v>
      </c>
      <c r="H4827" t="s">
        <v>5103</v>
      </c>
      <c r="I4827" s="43" t="str">
        <f>IFERROR(VLOOKUP(#REF!,#REF!,2,FALSE),"No")</f>
        <v>No</v>
      </c>
      <c r="J4827" s="139">
        <v>1.25</v>
      </c>
      <c r="K4827" s="148">
        <v>281</v>
      </c>
      <c r="L4827" s="148"/>
      <c r="M4827" s="148"/>
      <c r="N4827" s="148"/>
      <c r="O4827" s="148"/>
      <c r="P4827" s="148"/>
      <c r="Q4827" s="148"/>
      <c r="R4827" s="148"/>
      <c r="S4827" s="148"/>
      <c r="T4827" s="148"/>
      <c r="U4827" s="148"/>
      <c r="V4827" s="148"/>
      <c r="W4827" s="148"/>
      <c r="X4827" s="139">
        <v>2</v>
      </c>
      <c r="Y4827" s="148">
        <v>765</v>
      </c>
      <c r="Z4827" s="148"/>
      <c r="AA4827" s="148"/>
      <c r="AB4827" s="148"/>
      <c r="AC4827" s="148"/>
      <c r="AD4827" s="148"/>
      <c r="AE4827" s="148"/>
      <c r="AF4827" s="148"/>
      <c r="AG4827" s="148"/>
      <c r="AH4827" s="148"/>
      <c r="AI4827" s="148"/>
      <c r="AJ4827" s="148"/>
      <c r="AK4827" s="148"/>
      <c r="AL4827" s="139">
        <v>0</v>
      </c>
      <c r="AM4827" s="139">
        <v>0</v>
      </c>
      <c r="AN4827" s="148">
        <f t="shared" si="676"/>
        <v>765</v>
      </c>
      <c r="AO4827" s="148">
        <f t="shared" si="677"/>
        <v>281</v>
      </c>
      <c r="AP4827" s="148">
        <v>6</v>
      </c>
      <c r="AQ4827" s="140">
        <v>86</v>
      </c>
      <c r="AS4827" s="42">
        <f t="shared" si="678"/>
        <v>20938.287270526907</v>
      </c>
      <c r="AT4827" s="101">
        <f t="shared" si="679"/>
        <v>0</v>
      </c>
      <c r="AU4827" s="42">
        <f t="shared" si="680"/>
        <v>20938.287270526907</v>
      </c>
      <c r="AV4827" s="42">
        <f t="shared" si="681"/>
        <v>289.19634554567017</v>
      </c>
      <c r="AW4827" s="102">
        <f t="shared" si="682"/>
        <v>585.0096169344007</v>
      </c>
      <c r="AX4827" s="43">
        <f t="shared" si="675"/>
        <v>1.25</v>
      </c>
      <c r="AY4827" s="43" t="str">
        <f t="shared" si="683"/>
        <v>UTGS</v>
      </c>
    </row>
    <row r="4828" spans="1:51" hidden="1" x14ac:dyDescent="0.2">
      <c r="A4828" s="38">
        <v>4821</v>
      </c>
      <c r="B4828" t="s">
        <v>5806</v>
      </c>
      <c r="C4828" t="s">
        <v>289</v>
      </c>
      <c r="D4828">
        <v>21100</v>
      </c>
      <c r="E4828" t="s">
        <v>197</v>
      </c>
      <c r="F4828">
        <v>5</v>
      </c>
      <c r="G4828" t="str">
        <f>LOOKUP(F4828,{0,6,45},{"F","L","H"})</f>
        <v>F</v>
      </c>
      <c r="H4828" t="s">
        <v>5803</v>
      </c>
      <c r="I4828" s="43" t="str">
        <f>IFERROR(VLOOKUP(#REF!,#REF!,2,FALSE),"No")</f>
        <v>No</v>
      </c>
      <c r="J4828" s="139">
        <v>4</v>
      </c>
      <c r="K4828" s="148">
        <v>81.53</v>
      </c>
      <c r="L4828" s="148"/>
      <c r="M4828" s="148"/>
      <c r="N4828" s="148"/>
      <c r="O4828" s="148"/>
      <c r="P4828" s="148"/>
      <c r="Q4828" s="148"/>
      <c r="R4828" s="148"/>
      <c r="S4828" s="148"/>
      <c r="T4828" s="148"/>
      <c r="U4828" s="148"/>
      <c r="V4828" s="148"/>
      <c r="W4828" s="148"/>
      <c r="X4828" s="139">
        <v>4</v>
      </c>
      <c r="Y4828" s="148">
        <v>924</v>
      </c>
      <c r="Z4828" s="148">
        <v>6</v>
      </c>
      <c r="AA4828" s="148">
        <v>14</v>
      </c>
      <c r="AB4828" s="148">
        <v>8</v>
      </c>
      <c r="AC4828" s="148">
        <v>62</v>
      </c>
      <c r="AD4828" s="148"/>
      <c r="AE4828" s="148"/>
      <c r="AF4828" s="148"/>
      <c r="AG4828" s="148"/>
      <c r="AH4828" s="148"/>
      <c r="AI4828" s="148"/>
      <c r="AJ4828" s="148"/>
      <c r="AK4828" s="148"/>
      <c r="AL4828" s="139">
        <v>0</v>
      </c>
      <c r="AM4828" s="139">
        <v>0</v>
      </c>
      <c r="AN4828" s="148">
        <f t="shared" si="676"/>
        <v>1000</v>
      </c>
      <c r="AO4828" s="148">
        <f t="shared" si="677"/>
        <v>81.53</v>
      </c>
      <c r="AP4828" s="148">
        <v>1</v>
      </c>
      <c r="AQ4828" s="140">
        <v>13</v>
      </c>
      <c r="AS4828" s="42">
        <f t="shared" si="678"/>
        <v>6240.5897475660449</v>
      </c>
      <c r="AT4828" s="101">
        <f t="shared" si="679"/>
        <v>0</v>
      </c>
      <c r="AU4828" s="42">
        <f t="shared" si="680"/>
        <v>6240.5897475660449</v>
      </c>
      <c r="AV4828" s="42">
        <f t="shared" si="681"/>
        <v>3232.4924401133876</v>
      </c>
      <c r="AW4828" s="102">
        <f t="shared" si="682"/>
        <v>18747.149999999998</v>
      </c>
      <c r="AX4828" s="43">
        <f t="shared" si="675"/>
        <v>4</v>
      </c>
      <c r="AY4828" s="43" t="str">
        <f t="shared" si="683"/>
        <v>UTGS</v>
      </c>
    </row>
    <row r="4829" spans="1:51" hidden="1" x14ac:dyDescent="0.2">
      <c r="A4829" s="38">
        <v>4822</v>
      </c>
      <c r="B4829" t="s">
        <v>5806</v>
      </c>
      <c r="C4829" t="s">
        <v>292</v>
      </c>
      <c r="D4829">
        <v>5550</v>
      </c>
      <c r="E4829" t="s">
        <v>198</v>
      </c>
      <c r="F4829">
        <v>2</v>
      </c>
      <c r="G4829" t="str">
        <f>LOOKUP(F4829,{0,6,45},{"F","L","H"})</f>
        <v>F</v>
      </c>
      <c r="H4829" t="s">
        <v>735</v>
      </c>
      <c r="I4829" s="43" t="str">
        <f>IFERROR(VLOOKUP(#REF!,#REF!,2,FALSE),"No")</f>
        <v>No</v>
      </c>
      <c r="J4829" s="139">
        <v>2</v>
      </c>
      <c r="K4829" s="148">
        <v>445</v>
      </c>
      <c r="L4829" s="148"/>
      <c r="M4829" s="148"/>
      <c r="N4829" s="148"/>
      <c r="O4829" s="148"/>
      <c r="P4829" s="148"/>
      <c r="Q4829" s="148"/>
      <c r="R4829" s="148"/>
      <c r="S4829" s="148"/>
      <c r="T4829" s="148"/>
      <c r="U4829" s="148"/>
      <c r="V4829" s="148"/>
      <c r="W4829" s="148"/>
      <c r="X4829" s="139">
        <v>2</v>
      </c>
      <c r="Y4829" s="148">
        <v>70.09</v>
      </c>
      <c r="Z4829" s="149">
        <v>4</v>
      </c>
      <c r="AA4829" s="148">
        <v>828.5</v>
      </c>
      <c r="AB4829" s="148">
        <v>6</v>
      </c>
      <c r="AC4829" s="148">
        <v>3</v>
      </c>
      <c r="AD4829" s="148">
        <v>8</v>
      </c>
      <c r="AE4829" s="148">
        <v>98.41</v>
      </c>
      <c r="AF4829" s="148"/>
      <c r="AG4829" s="148"/>
      <c r="AH4829" s="148"/>
      <c r="AI4829" s="148"/>
      <c r="AJ4829" s="148"/>
      <c r="AK4829" s="148"/>
      <c r="AL4829" s="139">
        <v>0</v>
      </c>
      <c r="AM4829" s="139">
        <v>0</v>
      </c>
      <c r="AN4829" s="148">
        <f t="shared" si="676"/>
        <v>1000</v>
      </c>
      <c r="AO4829" s="148">
        <f t="shared" si="677"/>
        <v>445</v>
      </c>
      <c r="AP4829" s="148">
        <v>8</v>
      </c>
      <c r="AQ4829" s="140">
        <v>20</v>
      </c>
      <c r="AS4829" s="42">
        <f t="shared" si="678"/>
        <v>32477.64763482019</v>
      </c>
      <c r="AT4829" s="101">
        <f t="shared" si="679"/>
        <v>0</v>
      </c>
      <c r="AU4829" s="42">
        <f t="shared" si="680"/>
        <v>32477.64763482019</v>
      </c>
      <c r="AV4829" s="42">
        <f t="shared" si="681"/>
        <v>2125.1863060737014</v>
      </c>
      <c r="AW4829" s="102">
        <f t="shared" si="682"/>
        <v>3698.6666666666665</v>
      </c>
      <c r="AX4829" s="43">
        <f t="shared" si="675"/>
        <v>2</v>
      </c>
      <c r="AY4829" s="43" t="str">
        <f t="shared" si="683"/>
        <v>UTFS</v>
      </c>
    </row>
    <row r="4830" spans="1:51" hidden="1" x14ac:dyDescent="0.2">
      <c r="A4830" s="38">
        <v>4823</v>
      </c>
      <c r="B4830" t="s">
        <v>5806</v>
      </c>
      <c r="C4830" t="s">
        <v>289</v>
      </c>
      <c r="D4830">
        <v>320</v>
      </c>
      <c r="E4830" t="s">
        <v>1842</v>
      </c>
      <c r="F4830">
        <v>0.25</v>
      </c>
      <c r="G4830" t="str">
        <f>LOOKUP(F4830,{0,6,45},{"F","L","H"})</f>
        <v>F</v>
      </c>
      <c r="H4830" t="s">
        <v>5127</v>
      </c>
      <c r="I4830" s="43" t="str">
        <f>IFERROR(VLOOKUP(#REF!,#REF!,2,FALSE),"No")</f>
        <v>No</v>
      </c>
      <c r="J4830" s="139">
        <v>1.25</v>
      </c>
      <c r="K4830" s="148">
        <v>69</v>
      </c>
      <c r="L4830" s="148">
        <v>2</v>
      </c>
      <c r="M4830" s="148">
        <v>469</v>
      </c>
      <c r="N4830" s="148"/>
      <c r="O4830" s="148"/>
      <c r="P4830" s="148"/>
      <c r="Q4830" s="148"/>
      <c r="R4830" s="148"/>
      <c r="S4830" s="148"/>
      <c r="T4830" s="148"/>
      <c r="U4830" s="148"/>
      <c r="V4830" s="148"/>
      <c r="W4830" s="148"/>
      <c r="X4830" s="139">
        <v>2</v>
      </c>
      <c r="Y4830" s="148">
        <v>394</v>
      </c>
      <c r="Z4830" s="149">
        <v>4</v>
      </c>
      <c r="AA4830" s="148">
        <v>241.39</v>
      </c>
      <c r="AB4830" s="148">
        <v>6</v>
      </c>
      <c r="AC4830" s="148">
        <v>364.61</v>
      </c>
      <c r="AD4830" s="148"/>
      <c r="AE4830" s="148"/>
      <c r="AF4830" s="148"/>
      <c r="AG4830" s="148"/>
      <c r="AH4830" s="148"/>
      <c r="AI4830" s="148"/>
      <c r="AJ4830" s="148"/>
      <c r="AK4830" s="148"/>
      <c r="AL4830" s="139">
        <v>0</v>
      </c>
      <c r="AM4830" s="139">
        <v>0</v>
      </c>
      <c r="AN4830" s="148">
        <f t="shared" si="676"/>
        <v>1000</v>
      </c>
      <c r="AO4830" s="148">
        <f t="shared" si="677"/>
        <v>538</v>
      </c>
      <c r="AP4830" s="148">
        <v>3</v>
      </c>
      <c r="AQ4830" s="140">
        <v>43</v>
      </c>
      <c r="AS4830" s="42">
        <f t="shared" si="678"/>
        <v>39370.681073108455</v>
      </c>
      <c r="AT4830" s="101">
        <f t="shared" si="679"/>
        <v>0</v>
      </c>
      <c r="AU4830" s="42">
        <f t="shared" si="680"/>
        <v>39370.681073108455</v>
      </c>
      <c r="AV4830" s="42">
        <f t="shared" si="681"/>
        <v>1029.6696563133496</v>
      </c>
      <c r="AW4830" s="102">
        <f t="shared" si="682"/>
        <v>431</v>
      </c>
      <c r="AX4830" s="43">
        <f t="shared" si="675"/>
        <v>1.25</v>
      </c>
      <c r="AY4830" s="43" t="str">
        <f t="shared" si="683"/>
        <v>UTGS</v>
      </c>
    </row>
    <row r="4831" spans="1:51" hidden="1" x14ac:dyDescent="0.2">
      <c r="A4831" s="38">
        <v>4824</v>
      </c>
      <c r="B4831" t="s">
        <v>362</v>
      </c>
      <c r="C4831" t="s">
        <v>289</v>
      </c>
      <c r="D4831">
        <v>550</v>
      </c>
      <c r="E4831" t="s">
        <v>1842</v>
      </c>
      <c r="F4831">
        <v>2</v>
      </c>
      <c r="G4831" t="str">
        <f>LOOKUP(F4831,{0,6,45},{"F","L","H"})</f>
        <v>F</v>
      </c>
      <c r="H4831" t="s">
        <v>5130</v>
      </c>
      <c r="I4831" s="43" t="str">
        <f>IFERROR(VLOOKUP(#REF!,#REF!,2,FALSE),"No")</f>
        <v>No</v>
      </c>
      <c r="J4831" s="139">
        <v>1.25</v>
      </c>
      <c r="K4831" s="148">
        <v>298</v>
      </c>
      <c r="L4831" s="148">
        <v>2</v>
      </c>
      <c r="M4831" s="148">
        <v>153</v>
      </c>
      <c r="N4831" s="148"/>
      <c r="O4831" s="148"/>
      <c r="P4831" s="148"/>
      <c r="Q4831" s="148"/>
      <c r="R4831" s="148"/>
      <c r="S4831" s="148"/>
      <c r="T4831" s="148"/>
      <c r="U4831" s="148"/>
      <c r="V4831" s="148"/>
      <c r="W4831" s="148"/>
      <c r="X4831" s="139">
        <v>2</v>
      </c>
      <c r="Y4831" s="148">
        <v>587.85</v>
      </c>
      <c r="Z4831" s="148">
        <v>6</v>
      </c>
      <c r="AA4831" s="148">
        <v>37.85</v>
      </c>
      <c r="AB4831" s="148">
        <v>8</v>
      </c>
      <c r="AC4831" s="148">
        <v>374.3</v>
      </c>
      <c r="AD4831" s="148"/>
      <c r="AE4831" s="148"/>
      <c r="AF4831" s="148"/>
      <c r="AG4831" s="148"/>
      <c r="AH4831" s="148"/>
      <c r="AI4831" s="148"/>
      <c r="AJ4831" s="148"/>
      <c r="AK4831" s="148"/>
      <c r="AL4831" s="139">
        <v>0</v>
      </c>
      <c r="AM4831" s="139">
        <v>0</v>
      </c>
      <c r="AN4831" s="148">
        <f t="shared" si="676"/>
        <v>1000</v>
      </c>
      <c r="AO4831" s="148">
        <f t="shared" si="677"/>
        <v>451</v>
      </c>
      <c r="AP4831" s="148">
        <v>6</v>
      </c>
      <c r="AQ4831" s="140">
        <v>429</v>
      </c>
      <c r="AS4831" s="42">
        <f t="shared" si="678"/>
        <v>33371.488501806525</v>
      </c>
      <c r="AT4831" s="101">
        <f t="shared" si="679"/>
        <v>0</v>
      </c>
      <c r="AU4831" s="42">
        <f t="shared" si="680"/>
        <v>33371.488501806525</v>
      </c>
      <c r="AV4831" s="42">
        <f t="shared" si="681"/>
        <v>113.40758909434507</v>
      </c>
      <c r="AW4831" s="102">
        <f t="shared" si="682"/>
        <v>585.0096169344007</v>
      </c>
      <c r="AX4831" s="43">
        <f t="shared" si="675"/>
        <v>1.25</v>
      </c>
      <c r="AY4831" s="43" t="str">
        <f t="shared" si="683"/>
        <v>UTGS</v>
      </c>
    </row>
    <row r="4832" spans="1:51" hidden="1" x14ac:dyDescent="0.2">
      <c r="A4832" s="38">
        <v>4825</v>
      </c>
      <c r="B4832" t="s">
        <v>5806</v>
      </c>
      <c r="C4832" t="s">
        <v>5746</v>
      </c>
      <c r="D4832">
        <v>9200</v>
      </c>
      <c r="E4832" t="s">
        <v>212</v>
      </c>
      <c r="F4832">
        <v>5</v>
      </c>
      <c r="G4832" t="str">
        <f>LOOKUP(F4832,{0,6,45},{"F","L","H"})</f>
        <v>F</v>
      </c>
      <c r="H4832" t="s">
        <v>1886</v>
      </c>
      <c r="I4832" s="43" t="str">
        <f>IFERROR(VLOOKUP(#REF!,#REF!,2,FALSE),"No")</f>
        <v>No</v>
      </c>
      <c r="J4832" s="139">
        <v>2</v>
      </c>
      <c r="K4832" s="148">
        <v>658</v>
      </c>
      <c r="L4832" s="148"/>
      <c r="M4832" s="148"/>
      <c r="N4832" s="148"/>
      <c r="O4832" s="148"/>
      <c r="P4832" s="148"/>
      <c r="Q4832" s="148"/>
      <c r="R4832" s="148"/>
      <c r="S4832" s="148"/>
      <c r="T4832" s="148"/>
      <c r="U4832" s="148"/>
      <c r="V4832" s="148"/>
      <c r="W4832" s="148"/>
      <c r="X4832" s="139">
        <v>8</v>
      </c>
      <c r="Y4832" s="148">
        <v>933.17</v>
      </c>
      <c r="Z4832" s="148"/>
      <c r="AA4832" s="148"/>
      <c r="AB4832" s="148"/>
      <c r="AC4832" s="148"/>
      <c r="AD4832" s="148"/>
      <c r="AE4832" s="148"/>
      <c r="AF4832" s="148"/>
      <c r="AG4832" s="148"/>
      <c r="AH4832" s="148"/>
      <c r="AI4832" s="148"/>
      <c r="AJ4832" s="148"/>
      <c r="AK4832" s="148"/>
      <c r="AL4832" s="139">
        <v>0</v>
      </c>
      <c r="AM4832" s="139">
        <v>0</v>
      </c>
      <c r="AN4832" s="148">
        <f t="shared" si="676"/>
        <v>933.17</v>
      </c>
      <c r="AO4832" s="148">
        <f t="shared" si="677"/>
        <v>658</v>
      </c>
      <c r="AP4832" s="148">
        <v>1</v>
      </c>
      <c r="AQ4832" s="140">
        <v>1</v>
      </c>
      <c r="AS4832" s="42">
        <f t="shared" si="678"/>
        <v>48023.128412835242</v>
      </c>
      <c r="AT4832" s="101">
        <f t="shared" si="679"/>
        <v>0</v>
      </c>
      <c r="AU4832" s="42">
        <f t="shared" si="680"/>
        <v>48023.128412835242</v>
      </c>
      <c r="AV4832" s="42">
        <f t="shared" si="681"/>
        <v>67982.331949627929</v>
      </c>
      <c r="AW4832" s="102">
        <f t="shared" si="682"/>
        <v>5118</v>
      </c>
      <c r="AX4832" s="43">
        <f t="shared" si="675"/>
        <v>2</v>
      </c>
      <c r="AY4832" s="43" t="str">
        <f t="shared" si="683"/>
        <v>UTTSS</v>
      </c>
    </row>
    <row r="4833" spans="1:51" hidden="1" x14ac:dyDescent="0.2">
      <c r="A4833" s="38">
        <v>4826</v>
      </c>
      <c r="B4833" t="s">
        <v>5806</v>
      </c>
      <c r="C4833" t="s">
        <v>5746</v>
      </c>
      <c r="D4833">
        <v>7800</v>
      </c>
      <c r="E4833" t="s">
        <v>212</v>
      </c>
      <c r="F4833">
        <v>2</v>
      </c>
      <c r="G4833" t="str">
        <f>LOOKUP(F4833,{0,6,45},{"F","L","H"})</f>
        <v>F</v>
      </c>
      <c r="H4833" t="s">
        <v>1633</v>
      </c>
      <c r="I4833" s="43" t="str">
        <f>IFERROR(VLOOKUP(#REF!,#REF!,2,FALSE),"No")</f>
        <v>No</v>
      </c>
      <c r="J4833" s="139">
        <v>2</v>
      </c>
      <c r="K4833" s="148">
        <v>265</v>
      </c>
      <c r="L4833" s="148"/>
      <c r="M4833" s="148"/>
      <c r="N4833" s="148"/>
      <c r="O4833" s="148"/>
      <c r="P4833" s="148"/>
      <c r="Q4833" s="148"/>
      <c r="R4833" s="148"/>
      <c r="S4833" s="148"/>
      <c r="T4833" s="148"/>
      <c r="U4833" s="148"/>
      <c r="V4833" s="148"/>
      <c r="W4833" s="148"/>
      <c r="X4833" s="139">
        <v>2</v>
      </c>
      <c r="Y4833" s="148">
        <v>1000</v>
      </c>
      <c r="Z4833" s="148"/>
      <c r="AA4833" s="148"/>
      <c r="AB4833" s="148"/>
      <c r="AC4833" s="148"/>
      <c r="AD4833" s="148"/>
      <c r="AE4833" s="148"/>
      <c r="AF4833" s="148"/>
      <c r="AG4833" s="148"/>
      <c r="AH4833" s="148"/>
      <c r="AI4833" s="148"/>
      <c r="AJ4833" s="148"/>
      <c r="AK4833" s="148"/>
      <c r="AL4833" s="139">
        <v>0</v>
      </c>
      <c r="AM4833" s="139">
        <v>0</v>
      </c>
      <c r="AN4833" s="148">
        <f t="shared" si="676"/>
        <v>1000</v>
      </c>
      <c r="AO4833" s="148">
        <f t="shared" si="677"/>
        <v>265</v>
      </c>
      <c r="AP4833" s="148">
        <v>12</v>
      </c>
      <c r="AQ4833" s="140">
        <v>21</v>
      </c>
      <c r="AS4833" s="42">
        <f t="shared" si="678"/>
        <v>19340.62162523</v>
      </c>
      <c r="AT4833" s="101">
        <f t="shared" si="679"/>
        <v>0</v>
      </c>
      <c r="AU4833" s="42">
        <f t="shared" si="680"/>
        <v>19340.62162523</v>
      </c>
      <c r="AV4833" s="42">
        <f t="shared" si="681"/>
        <v>1548.1410343559062</v>
      </c>
      <c r="AW4833" s="102">
        <f t="shared" si="682"/>
        <v>5118</v>
      </c>
      <c r="AX4833" s="43">
        <f t="shared" si="675"/>
        <v>2</v>
      </c>
      <c r="AY4833" s="43" t="str">
        <f t="shared" si="683"/>
        <v>UTTSS</v>
      </c>
    </row>
    <row r="4834" spans="1:51" hidden="1" x14ac:dyDescent="0.2">
      <c r="A4834" s="38">
        <v>4827</v>
      </c>
      <c r="B4834" t="s">
        <v>5806</v>
      </c>
      <c r="C4834" t="s">
        <v>5746</v>
      </c>
      <c r="D4834">
        <v>21100</v>
      </c>
      <c r="E4834" t="s">
        <v>197</v>
      </c>
      <c r="F4834">
        <v>5</v>
      </c>
      <c r="G4834" t="str">
        <f>LOOKUP(F4834,{0,6,45},{"F","L","H"})</f>
        <v>F</v>
      </c>
      <c r="H4834" t="s">
        <v>1193</v>
      </c>
      <c r="I4834" s="43" t="str">
        <f>IFERROR(VLOOKUP(#REF!,#REF!,2,FALSE),"No")</f>
        <v>No</v>
      </c>
      <c r="J4834" s="139">
        <v>2</v>
      </c>
      <c r="K4834" s="148">
        <v>277</v>
      </c>
      <c r="L4834" s="148"/>
      <c r="M4834" s="148"/>
      <c r="N4834" s="148"/>
      <c r="O4834" s="148"/>
      <c r="P4834" s="148"/>
      <c r="Q4834" s="148"/>
      <c r="R4834" s="148"/>
      <c r="S4834" s="148"/>
      <c r="T4834" s="148"/>
      <c r="U4834" s="148"/>
      <c r="V4834" s="148"/>
      <c r="W4834" s="148"/>
      <c r="X4834" s="139">
        <v>3</v>
      </c>
      <c r="Y4834" s="148">
        <v>820</v>
      </c>
      <c r="Z4834" s="149"/>
      <c r="AA4834" s="148"/>
      <c r="AB4834" s="148"/>
      <c r="AC4834" s="148"/>
      <c r="AD4834" s="148"/>
      <c r="AE4834" s="148"/>
      <c r="AF4834" s="148"/>
      <c r="AG4834" s="148"/>
      <c r="AH4834" s="148"/>
      <c r="AI4834" s="148"/>
      <c r="AJ4834" s="148"/>
      <c r="AK4834" s="148"/>
      <c r="AL4834" s="139">
        <v>0</v>
      </c>
      <c r="AM4834" s="139">
        <v>0</v>
      </c>
      <c r="AN4834" s="148">
        <f t="shared" si="676"/>
        <v>820</v>
      </c>
      <c r="AO4834" s="148">
        <f t="shared" si="677"/>
        <v>277</v>
      </c>
      <c r="AP4834" s="148">
        <v>3</v>
      </c>
      <c r="AQ4834" s="140">
        <v>3</v>
      </c>
      <c r="AS4834" s="42">
        <f t="shared" si="678"/>
        <v>20216.423359202679</v>
      </c>
      <c r="AT4834" s="101">
        <f t="shared" si="679"/>
        <v>0</v>
      </c>
      <c r="AU4834" s="42">
        <f t="shared" si="680"/>
        <v>20216.423359202679</v>
      </c>
      <c r="AV4834" s="42">
        <f t="shared" si="681"/>
        <v>5420.4628705362366</v>
      </c>
      <c r="AW4834" s="102">
        <f t="shared" si="682"/>
        <v>18747.149999999998</v>
      </c>
      <c r="AX4834" s="43">
        <f t="shared" si="675"/>
        <v>2</v>
      </c>
      <c r="AY4834" s="43" t="str">
        <f t="shared" si="683"/>
        <v>UTTSS</v>
      </c>
    </row>
    <row r="4835" spans="1:51" hidden="1" x14ac:dyDescent="0.2">
      <c r="A4835" s="38">
        <v>4828</v>
      </c>
      <c r="B4835" t="s">
        <v>5806</v>
      </c>
      <c r="C4835" t="s">
        <v>5746</v>
      </c>
      <c r="D4835">
        <v>17800</v>
      </c>
      <c r="E4835" t="s">
        <v>197</v>
      </c>
      <c r="F4835">
        <v>2</v>
      </c>
      <c r="G4835" t="str">
        <f>LOOKUP(F4835,{0,6,45},{"F","L","H"})</f>
        <v>F</v>
      </c>
      <c r="H4835" t="s">
        <v>1635</v>
      </c>
      <c r="I4835" s="43" t="str">
        <f>IFERROR(VLOOKUP(#REF!,#REF!,2,FALSE),"No")</f>
        <v>No</v>
      </c>
      <c r="J4835" s="139">
        <v>2</v>
      </c>
      <c r="K4835" s="148">
        <v>165</v>
      </c>
      <c r="L4835" s="148"/>
      <c r="M4835" s="148"/>
      <c r="N4835" s="148"/>
      <c r="O4835" s="148"/>
      <c r="P4835" s="148"/>
      <c r="Q4835" s="148"/>
      <c r="R4835" s="148"/>
      <c r="S4835" s="148"/>
      <c r="T4835" s="148"/>
      <c r="U4835" s="148"/>
      <c r="V4835" s="148"/>
      <c r="W4835" s="148"/>
      <c r="X4835" s="139">
        <v>4</v>
      </c>
      <c r="Y4835" s="148">
        <v>783</v>
      </c>
      <c r="Z4835" s="149">
        <v>6</v>
      </c>
      <c r="AA4835" s="148">
        <v>217</v>
      </c>
      <c r="AB4835" s="148"/>
      <c r="AC4835" s="148"/>
      <c r="AD4835" s="148"/>
      <c r="AE4835" s="148"/>
      <c r="AF4835" s="148"/>
      <c r="AG4835" s="148"/>
      <c r="AH4835" s="148"/>
      <c r="AI4835" s="148"/>
      <c r="AJ4835" s="148"/>
      <c r="AK4835" s="148"/>
      <c r="AL4835" s="139">
        <v>0</v>
      </c>
      <c r="AM4835" s="139">
        <v>0</v>
      </c>
      <c r="AN4835" s="148">
        <f t="shared" si="676"/>
        <v>1000</v>
      </c>
      <c r="AO4835" s="148">
        <f t="shared" si="677"/>
        <v>165</v>
      </c>
      <c r="AP4835" s="148">
        <v>2</v>
      </c>
      <c r="AQ4835" s="140">
        <v>3</v>
      </c>
      <c r="AS4835" s="42">
        <f t="shared" si="678"/>
        <v>12042.273842124339</v>
      </c>
      <c r="AT4835" s="101">
        <f t="shared" si="679"/>
        <v>0</v>
      </c>
      <c r="AU4835" s="42">
        <f t="shared" si="680"/>
        <v>12042.273842124339</v>
      </c>
      <c r="AV4835" s="42">
        <f t="shared" si="681"/>
        <v>14698.970573824678</v>
      </c>
      <c r="AW4835" s="102">
        <f t="shared" si="682"/>
        <v>15242</v>
      </c>
      <c r="AX4835" s="43">
        <f t="shared" si="675"/>
        <v>2</v>
      </c>
      <c r="AY4835" s="43" t="str">
        <f t="shared" si="683"/>
        <v>UTTSS</v>
      </c>
    </row>
    <row r="4836" spans="1:51" hidden="1" x14ac:dyDescent="0.2">
      <c r="A4836" s="38">
        <v>4829</v>
      </c>
      <c r="B4836" t="s">
        <v>5807</v>
      </c>
      <c r="C4836" t="s">
        <v>5745</v>
      </c>
      <c r="D4836">
        <v>21100</v>
      </c>
      <c r="E4836" t="s">
        <v>197</v>
      </c>
      <c r="F4836">
        <v>5</v>
      </c>
      <c r="G4836" t="str">
        <f>LOOKUP(F4836,{0,6,45},{"F","L","H"})</f>
        <v>F</v>
      </c>
      <c r="H4836" t="s">
        <v>308</v>
      </c>
      <c r="I4836" s="43" t="str">
        <f>IFERROR(VLOOKUP(#REF!,#REF!,2,FALSE),"No")</f>
        <v>No</v>
      </c>
      <c r="J4836" s="139">
        <v>2</v>
      </c>
      <c r="K4836" s="148">
        <v>88</v>
      </c>
      <c r="L4836" s="148"/>
      <c r="M4836" s="148"/>
      <c r="N4836" s="148"/>
      <c r="O4836" s="148"/>
      <c r="P4836" s="148"/>
      <c r="Q4836" s="148"/>
      <c r="R4836" s="148"/>
      <c r="S4836" s="148"/>
      <c r="T4836" s="148"/>
      <c r="U4836" s="148"/>
      <c r="V4836" s="148"/>
      <c r="W4836" s="148"/>
      <c r="X4836" s="139">
        <v>2</v>
      </c>
      <c r="Y4836" s="148">
        <v>19</v>
      </c>
      <c r="Z4836" s="148">
        <v>4</v>
      </c>
      <c r="AA4836" s="148">
        <v>981</v>
      </c>
      <c r="AB4836" s="148"/>
      <c r="AC4836" s="148"/>
      <c r="AD4836" s="148"/>
      <c r="AE4836" s="148"/>
      <c r="AF4836" s="148"/>
      <c r="AG4836" s="148"/>
      <c r="AH4836" s="148"/>
      <c r="AI4836" s="148"/>
      <c r="AJ4836" s="148"/>
      <c r="AK4836" s="148"/>
      <c r="AL4836" s="139">
        <v>0</v>
      </c>
      <c r="AM4836" s="139">
        <v>0</v>
      </c>
      <c r="AN4836" s="148">
        <f t="shared" si="676"/>
        <v>1000</v>
      </c>
      <c r="AO4836" s="148">
        <f t="shared" si="677"/>
        <v>88</v>
      </c>
      <c r="AP4836" s="148">
        <v>3</v>
      </c>
      <c r="AQ4836" s="140">
        <v>4</v>
      </c>
      <c r="AS4836" s="42">
        <f t="shared" si="678"/>
        <v>6422.5460491329814</v>
      </c>
      <c r="AT4836" s="101">
        <f t="shared" si="679"/>
        <v>0</v>
      </c>
      <c r="AU4836" s="42">
        <f t="shared" si="680"/>
        <v>6422.5460491329814</v>
      </c>
      <c r="AV4836" s="42">
        <f t="shared" si="681"/>
        <v>9886.1829303685081</v>
      </c>
      <c r="AW4836" s="102">
        <f t="shared" si="682"/>
        <v>18747.149999999998</v>
      </c>
      <c r="AX4836" s="43">
        <f t="shared" si="675"/>
        <v>2</v>
      </c>
      <c r="AY4836" s="43" t="str">
        <f t="shared" si="683"/>
        <v>UTTSM</v>
      </c>
    </row>
    <row r="4837" spans="1:51" hidden="1" x14ac:dyDescent="0.2">
      <c r="A4837" s="38">
        <v>4830</v>
      </c>
      <c r="B4837" t="s">
        <v>362</v>
      </c>
      <c r="C4837" t="s">
        <v>289</v>
      </c>
      <c r="D4837">
        <v>320</v>
      </c>
      <c r="E4837" t="s">
        <v>1842</v>
      </c>
      <c r="F4837">
        <v>0.25</v>
      </c>
      <c r="G4837" t="str">
        <f>LOOKUP(F4837,{0,6,45},{"F","L","H"})</f>
        <v>F</v>
      </c>
      <c r="H4837" t="s">
        <v>5160</v>
      </c>
      <c r="I4837" s="43" t="str">
        <f>IFERROR(VLOOKUP(#REF!,#REF!,2,FALSE),"No")</f>
        <v>No</v>
      </c>
      <c r="J4837" s="139">
        <v>0.75</v>
      </c>
      <c r="K4837" s="148">
        <v>87</v>
      </c>
      <c r="L4837" s="148"/>
      <c r="M4837" s="148"/>
      <c r="N4837" s="148"/>
      <c r="O4837" s="148"/>
      <c r="P4837" s="148"/>
      <c r="Q4837" s="148"/>
      <c r="R4837" s="148"/>
      <c r="S4837" s="148"/>
      <c r="T4837" s="148"/>
      <c r="U4837" s="148"/>
      <c r="V4837" s="148"/>
      <c r="W4837" s="148"/>
      <c r="X4837" s="139">
        <v>2</v>
      </c>
      <c r="Y4837" s="148">
        <v>464.5</v>
      </c>
      <c r="Z4837" s="148">
        <v>4</v>
      </c>
      <c r="AA4837" s="148">
        <v>535.5</v>
      </c>
      <c r="AB4837" s="148"/>
      <c r="AC4837" s="148"/>
      <c r="AD4837" s="148"/>
      <c r="AE4837" s="148"/>
      <c r="AF4837" s="148"/>
      <c r="AG4837" s="148"/>
      <c r="AH4837" s="148"/>
      <c r="AI4837" s="148"/>
      <c r="AJ4837" s="148"/>
      <c r="AK4837" s="148"/>
      <c r="AL4837" s="139">
        <v>0</v>
      </c>
      <c r="AM4837" s="139">
        <v>0</v>
      </c>
      <c r="AN4837" s="148">
        <f t="shared" si="676"/>
        <v>1000</v>
      </c>
      <c r="AO4837" s="148">
        <f t="shared" si="677"/>
        <v>87</v>
      </c>
      <c r="AP4837" s="148">
        <v>13</v>
      </c>
      <c r="AQ4837" s="140">
        <v>230</v>
      </c>
      <c r="AS4837" s="42">
        <f t="shared" si="678"/>
        <v>5601.3625713019246</v>
      </c>
      <c r="AT4837" s="101">
        <f t="shared" si="679"/>
        <v>0</v>
      </c>
      <c r="AU4837" s="42">
        <f t="shared" si="680"/>
        <v>5601.3625713019246</v>
      </c>
      <c r="AV4837" s="42">
        <f t="shared" si="681"/>
        <v>158.0456379194523</v>
      </c>
      <c r="AW4837" s="102">
        <f t="shared" si="682"/>
        <v>431</v>
      </c>
      <c r="AX4837" s="43">
        <f t="shared" si="675"/>
        <v>0.75</v>
      </c>
      <c r="AY4837" s="43" t="str">
        <f t="shared" si="683"/>
        <v>UTGS</v>
      </c>
    </row>
    <row r="4838" spans="1:51" hidden="1" x14ac:dyDescent="0.2">
      <c r="A4838" s="38">
        <v>4831</v>
      </c>
      <c r="B4838" t="s">
        <v>5806</v>
      </c>
      <c r="C4838" t="s">
        <v>289</v>
      </c>
      <c r="D4838">
        <v>5550</v>
      </c>
      <c r="E4838" t="s">
        <v>198</v>
      </c>
      <c r="F4838">
        <v>2</v>
      </c>
      <c r="G4838" t="str">
        <f>LOOKUP(F4838,{0,6,45},{"F","L","H"})</f>
        <v>F</v>
      </c>
      <c r="H4838" t="s">
        <v>5804</v>
      </c>
      <c r="I4838" s="43" t="str">
        <f>IFERROR(VLOOKUP(#REF!,#REF!,2,FALSE),"No")</f>
        <v>No</v>
      </c>
      <c r="J4838" s="139">
        <v>2</v>
      </c>
      <c r="K4838" s="148">
        <v>516</v>
      </c>
      <c r="L4838" s="148"/>
      <c r="M4838" s="148"/>
      <c r="N4838" s="148"/>
      <c r="O4838" s="148"/>
      <c r="P4838" s="148"/>
      <c r="Q4838" s="148"/>
      <c r="R4838" s="148"/>
      <c r="S4838" s="148"/>
      <c r="T4838" s="148"/>
      <c r="U4838" s="148"/>
      <c r="V4838" s="148"/>
      <c r="W4838" s="148"/>
      <c r="X4838" s="139">
        <v>4</v>
      </c>
      <c r="Y4838" s="148">
        <v>677</v>
      </c>
      <c r="Z4838" s="148"/>
      <c r="AA4838" s="148"/>
      <c r="AB4838" s="148"/>
      <c r="AC4838" s="148"/>
      <c r="AD4838" s="148"/>
      <c r="AE4838" s="148"/>
      <c r="AF4838" s="148"/>
      <c r="AG4838" s="148"/>
      <c r="AH4838" s="148"/>
      <c r="AI4838" s="148"/>
      <c r="AJ4838" s="148"/>
      <c r="AK4838" s="148"/>
      <c r="AL4838" s="139">
        <v>0</v>
      </c>
      <c r="AM4838" s="139">
        <v>0</v>
      </c>
      <c r="AN4838" s="148">
        <f t="shared" si="676"/>
        <v>677</v>
      </c>
      <c r="AO4838" s="148">
        <f t="shared" si="677"/>
        <v>516</v>
      </c>
      <c r="AP4838" s="148">
        <v>1</v>
      </c>
      <c r="AQ4838" s="140">
        <v>16</v>
      </c>
      <c r="AS4838" s="42">
        <f t="shared" si="678"/>
        <v>37659.474560825205</v>
      </c>
      <c r="AT4838" s="101">
        <f t="shared" si="679"/>
        <v>0</v>
      </c>
      <c r="AU4838" s="42">
        <f t="shared" si="680"/>
        <v>37659.474560825205</v>
      </c>
      <c r="AV4838" s="42">
        <f t="shared" si="681"/>
        <v>1679.00069283987</v>
      </c>
      <c r="AW4838" s="102">
        <f t="shared" si="682"/>
        <v>3698.6666666666665</v>
      </c>
      <c r="AX4838" s="43">
        <f t="shared" si="675"/>
        <v>2</v>
      </c>
      <c r="AY4838" s="43" t="str">
        <f t="shared" si="683"/>
        <v>UTGS</v>
      </c>
    </row>
    <row r="4839" spans="1:51" hidden="1" x14ac:dyDescent="0.2">
      <c r="A4839" s="38">
        <v>4832</v>
      </c>
      <c r="B4839" t="s">
        <v>5806</v>
      </c>
      <c r="C4839" t="s">
        <v>5746</v>
      </c>
      <c r="D4839">
        <v>17800</v>
      </c>
      <c r="E4839" t="s">
        <v>197</v>
      </c>
      <c r="F4839">
        <v>2</v>
      </c>
      <c r="G4839" t="str">
        <f>LOOKUP(F4839,{0,6,45},{"F","L","H"})</f>
        <v>F</v>
      </c>
      <c r="H4839" t="s">
        <v>338</v>
      </c>
      <c r="I4839" s="43" t="str">
        <f>IFERROR(VLOOKUP(#REF!,#REF!,2,FALSE),"No")</f>
        <v>No</v>
      </c>
      <c r="J4839" s="139">
        <v>3</v>
      </c>
      <c r="K4839" s="148">
        <v>142</v>
      </c>
      <c r="L4839" s="148"/>
      <c r="M4839" s="148"/>
      <c r="N4839" s="148"/>
      <c r="O4839" s="148"/>
      <c r="P4839" s="148"/>
      <c r="Q4839" s="148"/>
      <c r="R4839" s="148"/>
      <c r="S4839" s="148"/>
      <c r="T4839" s="148"/>
      <c r="U4839" s="148"/>
      <c r="V4839" s="148"/>
      <c r="W4839" s="148"/>
      <c r="X4839" s="139">
        <v>4</v>
      </c>
      <c r="Y4839" s="148">
        <v>521</v>
      </c>
      <c r="Z4839" s="148">
        <v>6</v>
      </c>
      <c r="AA4839" s="148">
        <v>479</v>
      </c>
      <c r="AB4839" s="148"/>
      <c r="AC4839" s="148"/>
      <c r="AD4839" s="148"/>
      <c r="AE4839" s="148"/>
      <c r="AF4839" s="148"/>
      <c r="AG4839" s="148"/>
      <c r="AH4839" s="148"/>
      <c r="AI4839" s="148"/>
      <c r="AJ4839" s="148"/>
      <c r="AK4839" s="148"/>
      <c r="AL4839" s="139">
        <v>0</v>
      </c>
      <c r="AM4839" s="139">
        <v>0</v>
      </c>
      <c r="AN4839" s="148">
        <f t="shared" si="676"/>
        <v>1000</v>
      </c>
      <c r="AO4839" s="148">
        <f t="shared" si="677"/>
        <v>142</v>
      </c>
      <c r="AP4839" s="148">
        <v>6</v>
      </c>
      <c r="AQ4839" s="140">
        <v>8</v>
      </c>
      <c r="AS4839" s="42">
        <f t="shared" si="678"/>
        <v>10363.653852010038</v>
      </c>
      <c r="AT4839" s="101">
        <f t="shared" si="679"/>
        <v>0</v>
      </c>
      <c r="AU4839" s="42">
        <f t="shared" si="680"/>
        <v>10363.653852010038</v>
      </c>
      <c r="AV4839" s="42">
        <f t="shared" si="681"/>
        <v>6178.5764651842546</v>
      </c>
      <c r="AW4839" s="102">
        <f t="shared" si="682"/>
        <v>15242</v>
      </c>
      <c r="AX4839" s="43">
        <f t="shared" si="675"/>
        <v>3</v>
      </c>
      <c r="AY4839" s="43" t="str">
        <f t="shared" si="683"/>
        <v>UTTSS</v>
      </c>
    </row>
    <row r="4840" spans="1:51" hidden="1" x14ac:dyDescent="0.2">
      <c r="A4840" s="38">
        <v>4833</v>
      </c>
      <c r="B4840" t="s">
        <v>5806</v>
      </c>
      <c r="C4840" t="s">
        <v>292</v>
      </c>
      <c r="D4840">
        <v>11750</v>
      </c>
      <c r="E4840" t="s">
        <v>215</v>
      </c>
      <c r="F4840">
        <v>2</v>
      </c>
      <c r="G4840" t="str">
        <f>LOOKUP(F4840,{0,6,45},{"F","L","H"})</f>
        <v>F</v>
      </c>
      <c r="H4840" t="s">
        <v>975</v>
      </c>
      <c r="I4840" s="43" t="str">
        <f>IFERROR(VLOOKUP(#REF!,#REF!,2,FALSE),"No")</f>
        <v>No</v>
      </c>
      <c r="J4840" s="139">
        <v>2</v>
      </c>
      <c r="K4840" s="148">
        <v>437</v>
      </c>
      <c r="L4840" s="148"/>
      <c r="M4840" s="148"/>
      <c r="N4840" s="148"/>
      <c r="O4840" s="148"/>
      <c r="P4840" s="148"/>
      <c r="Q4840" s="148"/>
      <c r="R4840" s="148"/>
      <c r="S4840" s="148"/>
      <c r="T4840" s="148"/>
      <c r="U4840" s="148"/>
      <c r="V4840" s="148"/>
      <c r="W4840" s="148"/>
      <c r="X4840" s="139">
        <v>4</v>
      </c>
      <c r="Y4840" s="148">
        <v>521</v>
      </c>
      <c r="Z4840" s="148">
        <v>6</v>
      </c>
      <c r="AA4840" s="148">
        <v>479</v>
      </c>
      <c r="AB4840" s="148"/>
      <c r="AC4840" s="148"/>
      <c r="AD4840" s="148"/>
      <c r="AE4840" s="148"/>
      <c r="AF4840" s="148"/>
      <c r="AG4840" s="148"/>
      <c r="AH4840" s="148"/>
      <c r="AI4840" s="148"/>
      <c r="AJ4840" s="148"/>
      <c r="AK4840" s="148"/>
      <c r="AL4840" s="139">
        <v>0</v>
      </c>
      <c r="AM4840" s="139">
        <v>0</v>
      </c>
      <c r="AN4840" s="148">
        <f t="shared" si="676"/>
        <v>1000</v>
      </c>
      <c r="AO4840" s="148">
        <f t="shared" si="677"/>
        <v>437</v>
      </c>
      <c r="AP4840" s="148">
        <v>7</v>
      </c>
      <c r="AQ4840" s="140">
        <v>9</v>
      </c>
      <c r="AS4840" s="42">
        <f t="shared" si="678"/>
        <v>31893.779812171735</v>
      </c>
      <c r="AT4840" s="101">
        <f t="shared" si="679"/>
        <v>0</v>
      </c>
      <c r="AU4840" s="42">
        <f t="shared" si="680"/>
        <v>31893.779812171735</v>
      </c>
      <c r="AV4840" s="42">
        <f t="shared" si="681"/>
        <v>5492.0679690526704</v>
      </c>
      <c r="AW4840" s="102">
        <f t="shared" si="682"/>
        <v>10791.333333333334</v>
      </c>
      <c r="AX4840" s="43">
        <f t="shared" si="675"/>
        <v>2</v>
      </c>
      <c r="AY4840" s="43" t="str">
        <f t="shared" si="683"/>
        <v>UTFS</v>
      </c>
    </row>
    <row r="4841" spans="1:51" hidden="1" x14ac:dyDescent="0.2">
      <c r="A4841" s="38">
        <v>4834</v>
      </c>
      <c r="B4841" t="s">
        <v>5806</v>
      </c>
      <c r="C4841" t="s">
        <v>5746</v>
      </c>
      <c r="D4841">
        <v>11750</v>
      </c>
      <c r="E4841" t="s">
        <v>215</v>
      </c>
      <c r="F4841">
        <v>2</v>
      </c>
      <c r="G4841" t="str">
        <f>LOOKUP(F4841,{0,6,45},{"F","L","H"})</f>
        <v>F</v>
      </c>
      <c r="H4841" t="s">
        <v>419</v>
      </c>
      <c r="I4841" s="43" t="str">
        <f>IFERROR(VLOOKUP(#REF!,#REF!,2,FALSE),"No")</f>
        <v>No</v>
      </c>
      <c r="J4841" s="139">
        <v>4</v>
      </c>
      <c r="K4841" s="148">
        <v>608</v>
      </c>
      <c r="L4841" s="148"/>
      <c r="M4841" s="148"/>
      <c r="N4841" s="148"/>
      <c r="O4841" s="148"/>
      <c r="P4841" s="148"/>
      <c r="Q4841" s="148"/>
      <c r="R4841" s="148"/>
      <c r="S4841" s="148"/>
      <c r="T4841" s="148"/>
      <c r="U4841" s="148"/>
      <c r="V4841" s="148"/>
      <c r="W4841" s="148"/>
      <c r="X4841" s="139">
        <v>1.25</v>
      </c>
      <c r="Y4841" s="148">
        <v>265</v>
      </c>
      <c r="Z4841" s="148">
        <v>4</v>
      </c>
      <c r="AA4841" s="148">
        <v>735</v>
      </c>
      <c r="AB4841" s="148"/>
      <c r="AC4841" s="148"/>
      <c r="AD4841" s="148"/>
      <c r="AE4841" s="148"/>
      <c r="AF4841" s="148"/>
      <c r="AG4841" s="148"/>
      <c r="AH4841" s="148"/>
      <c r="AI4841" s="148"/>
      <c r="AJ4841" s="148"/>
      <c r="AK4841" s="148"/>
      <c r="AL4841" s="139">
        <v>0</v>
      </c>
      <c r="AM4841" s="139">
        <v>0</v>
      </c>
      <c r="AN4841" s="148">
        <f t="shared" si="676"/>
        <v>1000</v>
      </c>
      <c r="AO4841" s="148">
        <f t="shared" si="677"/>
        <v>608</v>
      </c>
      <c r="AP4841" s="148">
        <v>6</v>
      </c>
      <c r="AQ4841" s="140">
        <v>7</v>
      </c>
      <c r="AS4841" s="42">
        <f t="shared" si="678"/>
        <v>46538.434521282419</v>
      </c>
      <c r="AT4841" s="101">
        <f t="shared" si="679"/>
        <v>0</v>
      </c>
      <c r="AU4841" s="42">
        <f t="shared" si="680"/>
        <v>46538.434521282419</v>
      </c>
      <c r="AV4841" s="42">
        <f t="shared" si="681"/>
        <v>5423.7731030677196</v>
      </c>
      <c r="AW4841" s="102">
        <f t="shared" si="682"/>
        <v>10791.333333333334</v>
      </c>
      <c r="AX4841" s="43">
        <f t="shared" si="675"/>
        <v>4</v>
      </c>
      <c r="AY4841" s="43" t="str">
        <f t="shared" si="683"/>
        <v>UTTSS</v>
      </c>
    </row>
    <row r="4842" spans="1:51" hidden="1" x14ac:dyDescent="0.2">
      <c r="A4842" s="38">
        <v>4835</v>
      </c>
      <c r="B4842" t="s">
        <v>362</v>
      </c>
      <c r="C4842" t="s">
        <v>289</v>
      </c>
      <c r="D4842">
        <v>320</v>
      </c>
      <c r="E4842" t="s">
        <v>1842</v>
      </c>
      <c r="F4842">
        <v>0.25</v>
      </c>
      <c r="G4842" t="str">
        <f>LOOKUP(F4842,{0,6,45},{"F","L","H"})</f>
        <v>F</v>
      </c>
      <c r="H4842" t="s">
        <v>5200</v>
      </c>
      <c r="I4842" s="43" t="str">
        <f>IFERROR(VLOOKUP(#REF!,#REF!,2,FALSE),"No")</f>
        <v>No</v>
      </c>
      <c r="J4842" s="139">
        <v>0.75</v>
      </c>
      <c r="K4842" s="148">
        <v>21</v>
      </c>
      <c r="L4842" s="148"/>
      <c r="M4842" s="148"/>
      <c r="N4842" s="148"/>
      <c r="O4842" s="148"/>
      <c r="P4842" s="148"/>
      <c r="Q4842" s="148"/>
      <c r="R4842" s="148"/>
      <c r="S4842" s="148"/>
      <c r="T4842" s="148"/>
      <c r="U4842" s="148"/>
      <c r="V4842" s="148"/>
      <c r="W4842" s="148"/>
      <c r="X4842" s="139">
        <v>0.75</v>
      </c>
      <c r="Y4842" s="148">
        <v>164</v>
      </c>
      <c r="Z4842" s="148">
        <v>2</v>
      </c>
      <c r="AA4842" s="148">
        <v>836</v>
      </c>
      <c r="AB4842" s="148"/>
      <c r="AC4842" s="148"/>
      <c r="AD4842" s="148"/>
      <c r="AE4842" s="148"/>
      <c r="AF4842" s="148"/>
      <c r="AG4842" s="148"/>
      <c r="AH4842" s="148"/>
      <c r="AI4842" s="148"/>
      <c r="AJ4842" s="148"/>
      <c r="AK4842" s="148"/>
      <c r="AL4842" s="139">
        <v>0</v>
      </c>
      <c r="AM4842" s="139">
        <v>0</v>
      </c>
      <c r="AN4842" s="148">
        <f t="shared" si="676"/>
        <v>1000</v>
      </c>
      <c r="AO4842" s="148">
        <f t="shared" si="677"/>
        <v>21</v>
      </c>
      <c r="AP4842" s="148">
        <v>6</v>
      </c>
      <c r="AQ4842" s="140">
        <v>8</v>
      </c>
      <c r="AS4842" s="42">
        <f t="shared" si="678"/>
        <v>1352.0530344521887</v>
      </c>
      <c r="AT4842" s="101">
        <f t="shared" si="679"/>
        <v>0</v>
      </c>
      <c r="AU4842" s="42">
        <f t="shared" si="680"/>
        <v>1352.0530344521887</v>
      </c>
      <c r="AV4842" s="42">
        <f t="shared" si="681"/>
        <v>4219.2602151842539</v>
      </c>
      <c r="AW4842" s="102">
        <f t="shared" si="682"/>
        <v>431</v>
      </c>
      <c r="AX4842" s="43">
        <f t="shared" si="675"/>
        <v>0.75</v>
      </c>
      <c r="AY4842" s="43" t="str">
        <f t="shared" si="683"/>
        <v>UTGS</v>
      </c>
    </row>
    <row r="4843" spans="1:51" hidden="1" x14ac:dyDescent="0.2">
      <c r="A4843" s="38">
        <v>4836</v>
      </c>
      <c r="B4843" t="s">
        <v>5807</v>
      </c>
      <c r="C4843" t="s">
        <v>5746</v>
      </c>
      <c r="D4843">
        <v>14500</v>
      </c>
      <c r="E4843" t="s">
        <v>215</v>
      </c>
      <c r="F4843">
        <v>5</v>
      </c>
      <c r="G4843" t="str">
        <f>LOOKUP(F4843,{0,6,45},{"F","L","H"})</f>
        <v>F</v>
      </c>
      <c r="H4843" t="s">
        <v>5208</v>
      </c>
      <c r="I4843" s="43" t="str">
        <f>IFERROR(VLOOKUP(#REF!,#REF!,2,FALSE),"No")</f>
        <v>No</v>
      </c>
      <c r="J4843" s="139">
        <v>2</v>
      </c>
      <c r="K4843" s="148">
        <v>280</v>
      </c>
      <c r="L4843" s="148"/>
      <c r="M4843" s="148"/>
      <c r="N4843" s="148"/>
      <c r="O4843" s="148"/>
      <c r="P4843" s="148"/>
      <c r="Q4843" s="148"/>
      <c r="R4843" s="148"/>
      <c r="S4843" s="148"/>
      <c r="T4843" s="148"/>
      <c r="U4843" s="148"/>
      <c r="V4843" s="148"/>
      <c r="W4843" s="148"/>
      <c r="X4843" s="139">
        <v>2</v>
      </c>
      <c r="Y4843" s="148">
        <v>482</v>
      </c>
      <c r="Z4843" s="148">
        <v>4</v>
      </c>
      <c r="AA4843" s="148">
        <v>192</v>
      </c>
      <c r="AB4843" s="148">
        <v>6</v>
      </c>
      <c r="AC4843" s="148">
        <v>326</v>
      </c>
      <c r="AD4843" s="148"/>
      <c r="AE4843" s="148"/>
      <c r="AF4843" s="148"/>
      <c r="AG4843" s="148"/>
      <c r="AH4843" s="148"/>
      <c r="AI4843" s="148"/>
      <c r="AJ4843" s="148"/>
      <c r="AK4843" s="148"/>
      <c r="AL4843" s="139">
        <v>0</v>
      </c>
      <c r="AM4843" s="139">
        <v>0</v>
      </c>
      <c r="AN4843" s="148">
        <f t="shared" si="676"/>
        <v>1000</v>
      </c>
      <c r="AO4843" s="148">
        <f t="shared" si="677"/>
        <v>280</v>
      </c>
      <c r="AP4843" s="148">
        <v>6</v>
      </c>
      <c r="AQ4843" s="140">
        <v>12</v>
      </c>
      <c r="AS4843" s="42">
        <f t="shared" si="678"/>
        <v>20435.373792695849</v>
      </c>
      <c r="AT4843" s="101">
        <f t="shared" si="679"/>
        <v>0</v>
      </c>
      <c r="AU4843" s="42">
        <f t="shared" si="680"/>
        <v>20435.373792695849</v>
      </c>
      <c r="AV4843" s="42">
        <f t="shared" si="681"/>
        <v>3571.5934767895028</v>
      </c>
      <c r="AW4843" s="102">
        <f t="shared" si="682"/>
        <v>10791.333333333334</v>
      </c>
      <c r="AX4843" s="43">
        <f t="shared" si="675"/>
        <v>2</v>
      </c>
      <c r="AY4843" s="43" t="str">
        <f t="shared" si="683"/>
        <v>UTTSS</v>
      </c>
    </row>
    <row r="4844" spans="1:51" hidden="1" x14ac:dyDescent="0.2">
      <c r="A4844" s="38">
        <v>4837</v>
      </c>
      <c r="B4844" t="s">
        <v>5806</v>
      </c>
      <c r="C4844" t="s">
        <v>5746</v>
      </c>
      <c r="D4844">
        <v>12247</v>
      </c>
      <c r="E4844" t="s">
        <v>291</v>
      </c>
      <c r="F4844">
        <v>2</v>
      </c>
      <c r="G4844" t="str">
        <f>LOOKUP(F4844,{0,6,45},{"F","L","H"})</f>
        <v>F</v>
      </c>
      <c r="H4844" t="s">
        <v>1943</v>
      </c>
      <c r="I4844" s="43" t="str">
        <f>IFERROR(VLOOKUP(#REF!,#REF!,2,FALSE),"No")</f>
        <v>No</v>
      </c>
      <c r="J4844" s="139">
        <v>1.25</v>
      </c>
      <c r="K4844" s="148">
        <v>90</v>
      </c>
      <c r="L4844" s="148"/>
      <c r="M4844" s="148"/>
      <c r="N4844" s="148"/>
      <c r="O4844" s="148"/>
      <c r="P4844" s="148"/>
      <c r="Q4844" s="148"/>
      <c r="R4844" s="148"/>
      <c r="S4844" s="148"/>
      <c r="T4844" s="148"/>
      <c r="U4844" s="148"/>
      <c r="V4844" s="148"/>
      <c r="W4844" s="148"/>
      <c r="X4844" s="139">
        <v>2</v>
      </c>
      <c r="Y4844" s="148">
        <v>768.06</v>
      </c>
      <c r="Z4844" s="148">
        <v>4</v>
      </c>
      <c r="AA4844" s="148">
        <v>231.94</v>
      </c>
      <c r="AB4844" s="148"/>
      <c r="AC4844" s="148"/>
      <c r="AD4844" s="148"/>
      <c r="AE4844" s="148"/>
      <c r="AF4844" s="148"/>
      <c r="AG4844" s="148"/>
      <c r="AH4844" s="148"/>
      <c r="AI4844" s="148"/>
      <c r="AJ4844" s="148"/>
      <c r="AK4844" s="148"/>
      <c r="AL4844" s="139">
        <v>0</v>
      </c>
      <c r="AM4844" s="139">
        <v>0</v>
      </c>
      <c r="AN4844" s="148">
        <f t="shared" si="676"/>
        <v>1000</v>
      </c>
      <c r="AO4844" s="148">
        <f t="shared" si="677"/>
        <v>90</v>
      </c>
      <c r="AP4844" s="148">
        <v>3</v>
      </c>
      <c r="AQ4844" s="140">
        <v>3</v>
      </c>
      <c r="AS4844" s="42">
        <f t="shared" si="678"/>
        <v>6706.2130047950941</v>
      </c>
      <c r="AT4844" s="101">
        <f t="shared" si="679"/>
        <v>0</v>
      </c>
      <c r="AU4844" s="42">
        <f t="shared" si="680"/>
        <v>6706.2130047950941</v>
      </c>
      <c r="AV4844" s="42">
        <f t="shared" si="681"/>
        <v>11391.323840491343</v>
      </c>
      <c r="AW4844" s="102">
        <f t="shared" si="682"/>
        <v>10791.333333333334</v>
      </c>
      <c r="AX4844" s="43">
        <f t="shared" si="675"/>
        <v>1.25</v>
      </c>
      <c r="AY4844" s="43" t="str">
        <f t="shared" si="683"/>
        <v>UTTSS</v>
      </c>
    </row>
    <row r="4845" spans="1:51" hidden="1" x14ac:dyDescent="0.2">
      <c r="A4845" s="38">
        <v>4838</v>
      </c>
      <c r="B4845" t="s">
        <v>5806</v>
      </c>
      <c r="C4845" t="s">
        <v>5746</v>
      </c>
      <c r="D4845">
        <v>14500</v>
      </c>
      <c r="E4845" t="s">
        <v>215</v>
      </c>
      <c r="F4845">
        <v>5</v>
      </c>
      <c r="G4845" t="str">
        <f>LOOKUP(F4845,{0,6,45},{"F","L","H"})</f>
        <v>F</v>
      </c>
      <c r="H4845" t="s">
        <v>336</v>
      </c>
      <c r="I4845" s="43" t="str">
        <f>IFERROR(VLOOKUP(#REF!,#REF!,2,FALSE),"No")</f>
        <v>No</v>
      </c>
      <c r="J4845" s="139">
        <v>4</v>
      </c>
      <c r="K4845" s="148">
        <v>583</v>
      </c>
      <c r="L4845" s="148"/>
      <c r="M4845" s="148"/>
      <c r="N4845" s="148"/>
      <c r="O4845" s="148"/>
      <c r="P4845" s="148"/>
      <c r="Q4845" s="148"/>
      <c r="R4845" s="148"/>
      <c r="S4845" s="148"/>
      <c r="T4845" s="148"/>
      <c r="U4845" s="148"/>
      <c r="V4845" s="148"/>
      <c r="W4845" s="148"/>
      <c r="X4845" s="139">
        <v>2</v>
      </c>
      <c r="Y4845" s="148">
        <v>211.98</v>
      </c>
      <c r="Z4845" s="148">
        <v>4</v>
      </c>
      <c r="AA4845" s="148">
        <v>788.02</v>
      </c>
      <c r="AB4845" s="148"/>
      <c r="AC4845" s="148"/>
      <c r="AD4845" s="148"/>
      <c r="AE4845" s="148"/>
      <c r="AF4845" s="148"/>
      <c r="AG4845" s="148"/>
      <c r="AH4845" s="148"/>
      <c r="AI4845" s="148"/>
      <c r="AJ4845" s="148"/>
      <c r="AK4845" s="148"/>
      <c r="AL4845" s="139">
        <v>0</v>
      </c>
      <c r="AM4845" s="139">
        <v>0</v>
      </c>
      <c r="AN4845" s="148">
        <f t="shared" si="676"/>
        <v>1000</v>
      </c>
      <c r="AO4845" s="148">
        <f t="shared" si="677"/>
        <v>583</v>
      </c>
      <c r="AP4845" s="148">
        <v>10</v>
      </c>
      <c r="AQ4845" s="140">
        <v>14</v>
      </c>
      <c r="AS4845" s="42">
        <f t="shared" si="678"/>
        <v>44624.847575505999</v>
      </c>
      <c r="AT4845" s="101">
        <f t="shared" si="679"/>
        <v>0</v>
      </c>
      <c r="AU4845" s="42">
        <f t="shared" si="680"/>
        <v>44624.847575505999</v>
      </c>
      <c r="AV4845" s="42">
        <f t="shared" si="681"/>
        <v>2725.7903658195742</v>
      </c>
      <c r="AW4845" s="102">
        <f t="shared" si="682"/>
        <v>10791.333333333334</v>
      </c>
      <c r="AX4845" s="43">
        <f t="shared" si="675"/>
        <v>4</v>
      </c>
      <c r="AY4845" s="43" t="str">
        <f t="shared" si="683"/>
        <v>UTTSS</v>
      </c>
    </row>
    <row r="4846" spans="1:51" hidden="1" x14ac:dyDescent="0.2">
      <c r="A4846" s="38">
        <v>4839</v>
      </c>
      <c r="B4846" t="s">
        <v>5806</v>
      </c>
      <c r="C4846" t="s">
        <v>292</v>
      </c>
      <c r="D4846">
        <v>1390</v>
      </c>
      <c r="E4846" t="s">
        <v>192</v>
      </c>
      <c r="F4846">
        <v>2</v>
      </c>
      <c r="G4846" t="str">
        <f>LOOKUP(F4846,{0,6,45},{"F","L","H"})</f>
        <v>F</v>
      </c>
      <c r="H4846" t="s">
        <v>5218</v>
      </c>
      <c r="I4846" s="43" t="str">
        <f>IFERROR(VLOOKUP(#REF!,#REF!,2,FALSE),"No")</f>
        <v>No</v>
      </c>
      <c r="J4846" s="139">
        <v>1.25</v>
      </c>
      <c r="K4846" s="148">
        <v>108</v>
      </c>
      <c r="L4846" s="148"/>
      <c r="M4846" s="148"/>
      <c r="N4846" s="148"/>
      <c r="O4846" s="148"/>
      <c r="P4846" s="148"/>
      <c r="Q4846" s="148"/>
      <c r="R4846" s="148"/>
      <c r="S4846" s="148"/>
      <c r="T4846" s="148"/>
      <c r="U4846" s="148"/>
      <c r="V4846" s="148"/>
      <c r="W4846" s="148"/>
      <c r="X4846" s="139">
        <v>2</v>
      </c>
      <c r="Y4846" s="148">
        <v>1000</v>
      </c>
      <c r="Z4846" s="149"/>
      <c r="AA4846" s="148"/>
      <c r="AB4846" s="148"/>
      <c r="AC4846" s="148"/>
      <c r="AD4846" s="148"/>
      <c r="AE4846" s="148"/>
      <c r="AF4846" s="148"/>
      <c r="AG4846" s="148"/>
      <c r="AH4846" s="148"/>
      <c r="AI4846" s="148"/>
      <c r="AJ4846" s="148"/>
      <c r="AK4846" s="148"/>
      <c r="AL4846" s="139">
        <v>0</v>
      </c>
      <c r="AM4846" s="139">
        <v>0</v>
      </c>
      <c r="AN4846" s="148">
        <f t="shared" si="676"/>
        <v>1000</v>
      </c>
      <c r="AO4846" s="148">
        <f t="shared" si="677"/>
        <v>108</v>
      </c>
      <c r="AP4846" s="148">
        <v>8</v>
      </c>
      <c r="AQ4846" s="140">
        <v>25</v>
      </c>
      <c r="AS4846" s="42">
        <f t="shared" si="678"/>
        <v>8047.4556057541131</v>
      </c>
      <c r="AT4846" s="101">
        <f t="shared" si="679"/>
        <v>0</v>
      </c>
      <c r="AU4846" s="42">
        <f t="shared" si="680"/>
        <v>8047.4556057541131</v>
      </c>
      <c r="AV4846" s="42">
        <f t="shared" si="681"/>
        <v>1300.4384688589612</v>
      </c>
      <c r="AW4846" s="102">
        <f t="shared" si="682"/>
        <v>1475.8772811117678</v>
      </c>
      <c r="AX4846" s="43">
        <f t="shared" si="675"/>
        <v>1.25</v>
      </c>
      <c r="AY4846" s="43" t="str">
        <f t="shared" si="683"/>
        <v>UTFS</v>
      </c>
    </row>
    <row r="4847" spans="1:51" hidden="1" x14ac:dyDescent="0.2">
      <c r="A4847" s="38">
        <v>4840</v>
      </c>
      <c r="B4847" t="s">
        <v>5806</v>
      </c>
      <c r="C4847" t="s">
        <v>292</v>
      </c>
      <c r="D4847">
        <v>7800</v>
      </c>
      <c r="E4847" t="s">
        <v>212</v>
      </c>
      <c r="F4847">
        <v>2</v>
      </c>
      <c r="G4847" t="str">
        <f>LOOKUP(F4847,{0,6,45},{"F","L","H"})</f>
        <v>F</v>
      </c>
      <c r="H4847" t="s">
        <v>525</v>
      </c>
      <c r="I4847" s="43" t="str">
        <f>IFERROR(VLOOKUP(#REF!,#REF!,2,FALSE),"No")</f>
        <v>No</v>
      </c>
      <c r="J4847" s="139">
        <v>1.25</v>
      </c>
      <c r="K4847" s="148">
        <v>367</v>
      </c>
      <c r="L4847" s="148"/>
      <c r="M4847" s="148"/>
      <c r="N4847" s="148"/>
      <c r="O4847" s="148"/>
      <c r="P4847" s="148"/>
      <c r="Q4847" s="148"/>
      <c r="R4847" s="148"/>
      <c r="S4847" s="148"/>
      <c r="T4847" s="148"/>
      <c r="U4847" s="148"/>
      <c r="V4847" s="148"/>
      <c r="W4847" s="148"/>
      <c r="X4847" s="139">
        <v>2</v>
      </c>
      <c r="Y4847" s="148">
        <v>26.03</v>
      </c>
      <c r="Z4847" s="148">
        <v>3</v>
      </c>
      <c r="AA4847" s="148">
        <v>800.94</v>
      </c>
      <c r="AB4847" s="148">
        <v>4</v>
      </c>
      <c r="AC4847" s="148">
        <v>173.03</v>
      </c>
      <c r="AD4847" s="148"/>
      <c r="AE4847" s="148"/>
      <c r="AF4847" s="148"/>
      <c r="AG4847" s="148"/>
      <c r="AH4847" s="148"/>
      <c r="AI4847" s="148"/>
      <c r="AJ4847" s="148"/>
      <c r="AK4847" s="148"/>
      <c r="AL4847" s="139">
        <v>0</v>
      </c>
      <c r="AM4847" s="139">
        <v>0</v>
      </c>
      <c r="AN4847" s="148">
        <f t="shared" si="676"/>
        <v>1000</v>
      </c>
      <c r="AO4847" s="148">
        <f t="shared" si="677"/>
        <v>367</v>
      </c>
      <c r="AP4847" s="148">
        <v>9</v>
      </c>
      <c r="AQ4847" s="140">
        <v>14</v>
      </c>
      <c r="AS4847" s="42">
        <f t="shared" si="678"/>
        <v>27346.446363997773</v>
      </c>
      <c r="AT4847" s="101">
        <f t="shared" si="679"/>
        <v>0</v>
      </c>
      <c r="AU4847" s="42">
        <f t="shared" si="680"/>
        <v>27346.446363997773</v>
      </c>
      <c r="AV4847" s="42">
        <f t="shared" si="681"/>
        <v>1685.4048301052883</v>
      </c>
      <c r="AW4847" s="102">
        <f t="shared" si="682"/>
        <v>5118</v>
      </c>
      <c r="AX4847" s="43">
        <f t="shared" si="675"/>
        <v>1.25</v>
      </c>
      <c r="AY4847" s="43" t="str">
        <f t="shared" si="683"/>
        <v>UTFS</v>
      </c>
    </row>
    <row r="4848" spans="1:51" hidden="1" x14ac:dyDescent="0.2">
      <c r="A4848" s="38">
        <v>4841</v>
      </c>
      <c r="B4848" t="s">
        <v>5806</v>
      </c>
      <c r="C4848" t="s">
        <v>5746</v>
      </c>
      <c r="D4848">
        <v>9200</v>
      </c>
      <c r="E4848" t="s">
        <v>212</v>
      </c>
      <c r="F4848">
        <v>5</v>
      </c>
      <c r="G4848" t="str">
        <f>LOOKUP(F4848,{0,6,45},{"F","L","H"})</f>
        <v>F</v>
      </c>
      <c r="H4848" t="s">
        <v>1197</v>
      </c>
      <c r="I4848" s="43" t="str">
        <f>IFERROR(VLOOKUP(#REF!,#REF!,2,FALSE),"No")</f>
        <v>No</v>
      </c>
      <c r="J4848" s="139">
        <v>2</v>
      </c>
      <c r="K4848" s="148">
        <v>110</v>
      </c>
      <c r="L4848" s="148"/>
      <c r="M4848" s="148"/>
      <c r="N4848" s="148"/>
      <c r="O4848" s="148"/>
      <c r="P4848" s="148"/>
      <c r="Q4848" s="148"/>
      <c r="R4848" s="148"/>
      <c r="S4848" s="148"/>
      <c r="T4848" s="148"/>
      <c r="U4848" s="148"/>
      <c r="V4848" s="148"/>
      <c r="W4848" s="148"/>
      <c r="X4848" s="139">
        <v>2</v>
      </c>
      <c r="Y4848" s="148">
        <v>1000</v>
      </c>
      <c r="Z4848" s="149"/>
      <c r="AA4848" s="148"/>
      <c r="AB4848" s="148"/>
      <c r="AC4848" s="148"/>
      <c r="AD4848" s="148"/>
      <c r="AE4848" s="148"/>
      <c r="AF4848" s="148"/>
      <c r="AG4848" s="148"/>
      <c r="AH4848" s="148"/>
      <c r="AI4848" s="148"/>
      <c r="AJ4848" s="148"/>
      <c r="AK4848" s="148"/>
      <c r="AL4848" s="139">
        <v>0</v>
      </c>
      <c r="AM4848" s="139">
        <v>0</v>
      </c>
      <c r="AN4848" s="148">
        <f t="shared" si="676"/>
        <v>1000</v>
      </c>
      <c r="AO4848" s="148">
        <f t="shared" si="677"/>
        <v>110</v>
      </c>
      <c r="AP4848" s="148">
        <v>3</v>
      </c>
      <c r="AQ4848" s="140">
        <v>17</v>
      </c>
      <c r="AS4848" s="42">
        <f t="shared" si="678"/>
        <v>8028.1825614162262</v>
      </c>
      <c r="AT4848" s="101">
        <f t="shared" si="679"/>
        <v>0</v>
      </c>
      <c r="AU4848" s="42">
        <f t="shared" si="680"/>
        <v>8028.1825614162262</v>
      </c>
      <c r="AV4848" s="42">
        <f t="shared" si="681"/>
        <v>1912.4095130278843</v>
      </c>
      <c r="AW4848" s="102">
        <f t="shared" si="682"/>
        <v>5118</v>
      </c>
      <c r="AX4848" s="43">
        <f t="shared" si="675"/>
        <v>2</v>
      </c>
      <c r="AY4848" s="43" t="str">
        <f t="shared" si="683"/>
        <v>UTTSS</v>
      </c>
    </row>
    <row r="4849" spans="1:51" hidden="1" x14ac:dyDescent="0.2">
      <c r="A4849" s="38">
        <v>4842</v>
      </c>
      <c r="B4849" t="s">
        <v>5807</v>
      </c>
      <c r="C4849" t="s">
        <v>5746</v>
      </c>
      <c r="D4849">
        <v>21100</v>
      </c>
      <c r="E4849" t="s">
        <v>197</v>
      </c>
      <c r="F4849">
        <v>5</v>
      </c>
      <c r="G4849" t="str">
        <f>LOOKUP(F4849,{0,6,45},{"F","L","H"})</f>
        <v>F</v>
      </c>
      <c r="H4849" t="s">
        <v>1646</v>
      </c>
      <c r="I4849" s="43" t="str">
        <f>IFERROR(VLOOKUP(#REF!,#REF!,2,FALSE),"No")</f>
        <v>No</v>
      </c>
      <c r="J4849" s="139">
        <v>2</v>
      </c>
      <c r="K4849" s="148">
        <v>1</v>
      </c>
      <c r="L4849" s="148"/>
      <c r="M4849" s="148"/>
      <c r="N4849" s="148"/>
      <c r="O4849" s="148"/>
      <c r="P4849" s="148"/>
      <c r="Q4849" s="148"/>
      <c r="R4849" s="148"/>
      <c r="S4849" s="148"/>
      <c r="T4849" s="148"/>
      <c r="U4849" s="148"/>
      <c r="V4849" s="148"/>
      <c r="W4849" s="148"/>
      <c r="X4849" s="139">
        <v>1.25</v>
      </c>
      <c r="Y4849" s="148">
        <v>30</v>
      </c>
      <c r="Z4849" s="148">
        <v>2</v>
      </c>
      <c r="AA4849" s="148">
        <v>161.84</v>
      </c>
      <c r="AB4849" s="148">
        <v>4</v>
      </c>
      <c r="AC4849" s="148">
        <v>808.16</v>
      </c>
      <c r="AD4849" s="148"/>
      <c r="AE4849" s="148"/>
      <c r="AF4849" s="148"/>
      <c r="AG4849" s="148"/>
      <c r="AH4849" s="148"/>
      <c r="AI4849" s="148"/>
      <c r="AJ4849" s="148"/>
      <c r="AK4849" s="148"/>
      <c r="AL4849" s="139">
        <v>0</v>
      </c>
      <c r="AM4849" s="139">
        <v>0</v>
      </c>
      <c r="AN4849" s="148">
        <f t="shared" si="676"/>
        <v>1000</v>
      </c>
      <c r="AO4849" s="148">
        <f t="shared" si="677"/>
        <v>1</v>
      </c>
      <c r="AP4849" s="148">
        <v>5</v>
      </c>
      <c r="AQ4849" s="140">
        <v>10</v>
      </c>
      <c r="AS4849" s="42">
        <f t="shared" si="678"/>
        <v>72.983477831056604</v>
      </c>
      <c r="AT4849" s="101">
        <f t="shared" si="679"/>
        <v>0</v>
      </c>
      <c r="AU4849" s="42">
        <f t="shared" si="680"/>
        <v>72.983477831056604</v>
      </c>
      <c r="AV4849" s="42">
        <f t="shared" si="681"/>
        <v>3832.6468921474034</v>
      </c>
      <c r="AW4849" s="102">
        <f t="shared" si="682"/>
        <v>18747.149999999998</v>
      </c>
      <c r="AX4849" s="43">
        <f t="shared" si="675"/>
        <v>2</v>
      </c>
      <c r="AY4849" s="43" t="str">
        <f t="shared" si="683"/>
        <v>UTTSS</v>
      </c>
    </row>
    <row r="4850" spans="1:51" hidden="1" x14ac:dyDescent="0.2">
      <c r="A4850" s="38">
        <v>4843</v>
      </c>
      <c r="B4850" t="s">
        <v>5806</v>
      </c>
      <c r="C4850" t="s">
        <v>5746</v>
      </c>
      <c r="D4850">
        <v>5550</v>
      </c>
      <c r="E4850" t="s">
        <v>198</v>
      </c>
      <c r="F4850">
        <v>2</v>
      </c>
      <c r="G4850" t="str">
        <f>LOOKUP(F4850,{0,6,45},{"F","L","H"})</f>
        <v>F</v>
      </c>
      <c r="H4850" t="s">
        <v>394</v>
      </c>
      <c r="I4850" s="43" t="str">
        <f>IFERROR(VLOOKUP(#REF!,#REF!,2,FALSE),"No")</f>
        <v>No</v>
      </c>
      <c r="J4850" s="139">
        <v>1.25</v>
      </c>
      <c r="K4850" s="148">
        <v>254</v>
      </c>
      <c r="L4850" s="148"/>
      <c r="M4850" s="148"/>
      <c r="N4850" s="148"/>
      <c r="O4850" s="148"/>
      <c r="P4850" s="148"/>
      <c r="Q4850" s="148"/>
      <c r="R4850" s="148"/>
      <c r="S4850" s="148"/>
      <c r="T4850" s="148"/>
      <c r="U4850" s="148"/>
      <c r="V4850" s="148"/>
      <c r="W4850" s="148"/>
      <c r="X4850" s="139">
        <v>2</v>
      </c>
      <c r="Y4850" s="148">
        <v>50.84</v>
      </c>
      <c r="Z4850" s="148">
        <v>4</v>
      </c>
      <c r="AA4850" s="148">
        <v>949.16</v>
      </c>
      <c r="AB4850" s="148"/>
      <c r="AC4850" s="148"/>
      <c r="AD4850" s="148"/>
      <c r="AE4850" s="148"/>
      <c r="AF4850" s="148"/>
      <c r="AG4850" s="148"/>
      <c r="AH4850" s="148"/>
      <c r="AI4850" s="148"/>
      <c r="AJ4850" s="148"/>
      <c r="AK4850" s="148"/>
      <c r="AL4850" s="139">
        <v>0</v>
      </c>
      <c r="AM4850" s="139">
        <v>0</v>
      </c>
      <c r="AN4850" s="148">
        <f t="shared" si="676"/>
        <v>1000</v>
      </c>
      <c r="AO4850" s="148">
        <f t="shared" si="677"/>
        <v>254</v>
      </c>
      <c r="AP4850" s="148">
        <v>3</v>
      </c>
      <c r="AQ4850" s="140">
        <v>10</v>
      </c>
      <c r="AS4850" s="42">
        <f t="shared" si="678"/>
        <v>18926.423369088378</v>
      </c>
      <c r="AT4850" s="101">
        <f t="shared" si="679"/>
        <v>0</v>
      </c>
      <c r="AU4850" s="42">
        <f t="shared" si="680"/>
        <v>18926.423369088378</v>
      </c>
      <c r="AV4850" s="42">
        <f t="shared" si="681"/>
        <v>3931.6438921474037</v>
      </c>
      <c r="AW4850" s="102">
        <f t="shared" si="682"/>
        <v>3698.6666666666665</v>
      </c>
      <c r="AX4850" s="43">
        <f t="shared" si="675"/>
        <v>1.25</v>
      </c>
      <c r="AY4850" s="43" t="str">
        <f t="shared" si="683"/>
        <v>UTTSS</v>
      </c>
    </row>
    <row r="4851" spans="1:51" hidden="1" x14ac:dyDescent="0.2">
      <c r="A4851" s="38">
        <v>4844</v>
      </c>
      <c r="B4851" t="s">
        <v>362</v>
      </c>
      <c r="C4851" t="s">
        <v>289</v>
      </c>
      <c r="D4851">
        <v>320</v>
      </c>
      <c r="E4851" t="s">
        <v>1232</v>
      </c>
      <c r="F4851">
        <v>0.25</v>
      </c>
      <c r="G4851" t="str">
        <f>LOOKUP(F4851,{0,6,45},{"F","L","H"})</f>
        <v>F</v>
      </c>
      <c r="H4851" t="s">
        <v>5279</v>
      </c>
      <c r="I4851" s="43" t="str">
        <f>IFERROR(VLOOKUP(#REF!,#REF!,2,FALSE),"No")</f>
        <v>No</v>
      </c>
      <c r="J4851" s="139">
        <v>0.5</v>
      </c>
      <c r="K4851" s="148">
        <v>45</v>
      </c>
      <c r="L4851" s="148"/>
      <c r="M4851" s="148"/>
      <c r="N4851" s="148"/>
      <c r="O4851" s="148"/>
      <c r="P4851" s="148"/>
      <c r="Q4851" s="148"/>
      <c r="R4851" s="148"/>
      <c r="S4851" s="148"/>
      <c r="T4851" s="148"/>
      <c r="U4851" s="148"/>
      <c r="V4851" s="148"/>
      <c r="W4851" s="148"/>
      <c r="X4851" s="139">
        <v>2</v>
      </c>
      <c r="Y4851" s="148">
        <v>502</v>
      </c>
      <c r="Z4851" s="148">
        <v>4</v>
      </c>
      <c r="AA4851" s="148">
        <v>498</v>
      </c>
      <c r="AB4851" s="148"/>
      <c r="AC4851" s="148"/>
      <c r="AD4851" s="148"/>
      <c r="AE4851" s="148"/>
      <c r="AF4851" s="148"/>
      <c r="AG4851" s="148"/>
      <c r="AH4851" s="148"/>
      <c r="AI4851" s="148"/>
      <c r="AJ4851" s="148"/>
      <c r="AK4851" s="148"/>
      <c r="AL4851" s="139">
        <v>0</v>
      </c>
      <c r="AM4851" s="139">
        <v>0</v>
      </c>
      <c r="AN4851" s="148">
        <f t="shared" si="676"/>
        <v>1000</v>
      </c>
      <c r="AO4851" s="148">
        <f t="shared" si="677"/>
        <v>45</v>
      </c>
      <c r="AP4851" s="148">
        <v>9</v>
      </c>
      <c r="AQ4851" s="140">
        <v>14</v>
      </c>
      <c r="AS4851" s="42">
        <f t="shared" si="678"/>
        <v>3078.1565023975477</v>
      </c>
      <c r="AT4851" s="101">
        <f t="shared" si="679"/>
        <v>0</v>
      </c>
      <c r="AU4851" s="42">
        <f t="shared" si="680"/>
        <v>3078.1565023975477</v>
      </c>
      <c r="AV4851" s="42">
        <f t="shared" si="681"/>
        <v>2577.2586943910023</v>
      </c>
      <c r="AW4851" s="102">
        <f t="shared" si="682"/>
        <v>431</v>
      </c>
      <c r="AX4851" s="43">
        <f t="shared" si="675"/>
        <v>0.5</v>
      </c>
      <c r="AY4851" s="43" t="str">
        <f t="shared" si="683"/>
        <v>UTGS</v>
      </c>
    </row>
    <row r="4852" spans="1:51" hidden="1" x14ac:dyDescent="0.2">
      <c r="A4852" s="38">
        <v>4845</v>
      </c>
      <c r="B4852" t="s">
        <v>5807</v>
      </c>
      <c r="C4852" t="s">
        <v>5746</v>
      </c>
      <c r="D4852">
        <v>3300</v>
      </c>
      <c r="E4852" t="s">
        <v>207</v>
      </c>
      <c r="F4852">
        <v>2</v>
      </c>
      <c r="G4852" t="str">
        <f>LOOKUP(F4852,{0,6,45},{"F","L","H"})</f>
        <v>F</v>
      </c>
      <c r="H4852" t="s">
        <v>1650</v>
      </c>
      <c r="I4852" s="43" t="str">
        <f>IFERROR(VLOOKUP(#REF!,#REF!,2,FALSE),"No")</f>
        <v>No</v>
      </c>
      <c r="J4852" s="139">
        <v>1.25</v>
      </c>
      <c r="K4852" s="148">
        <v>251</v>
      </c>
      <c r="L4852" s="148"/>
      <c r="M4852" s="148"/>
      <c r="N4852" s="148"/>
      <c r="O4852" s="148"/>
      <c r="P4852" s="148"/>
      <c r="Q4852" s="148"/>
      <c r="R4852" s="148"/>
      <c r="S4852" s="148"/>
      <c r="T4852" s="148"/>
      <c r="U4852" s="148"/>
      <c r="V4852" s="148"/>
      <c r="W4852" s="148"/>
      <c r="X4852" s="139">
        <v>2</v>
      </c>
      <c r="Y4852" s="148">
        <v>643</v>
      </c>
      <c r="Z4852" s="148">
        <v>4</v>
      </c>
      <c r="AA4852" s="148">
        <v>357</v>
      </c>
      <c r="AB4852" s="148"/>
      <c r="AC4852" s="148"/>
      <c r="AD4852" s="148"/>
      <c r="AE4852" s="148"/>
      <c r="AF4852" s="148"/>
      <c r="AG4852" s="148"/>
      <c r="AH4852" s="148"/>
      <c r="AI4852" s="148"/>
      <c r="AJ4852" s="148"/>
      <c r="AK4852" s="148"/>
      <c r="AL4852" s="139">
        <v>0</v>
      </c>
      <c r="AM4852" s="139">
        <v>0</v>
      </c>
      <c r="AN4852" s="148">
        <f t="shared" si="676"/>
        <v>1000</v>
      </c>
      <c r="AO4852" s="148">
        <f t="shared" si="677"/>
        <v>251</v>
      </c>
      <c r="AP4852" s="148">
        <v>4</v>
      </c>
      <c r="AQ4852" s="140">
        <v>6</v>
      </c>
      <c r="AS4852" s="42">
        <f t="shared" si="678"/>
        <v>18702.882935595208</v>
      </c>
      <c r="AT4852" s="101">
        <f t="shared" si="679"/>
        <v>0</v>
      </c>
      <c r="AU4852" s="42">
        <f t="shared" si="680"/>
        <v>18702.882935595208</v>
      </c>
      <c r="AV4852" s="42">
        <f t="shared" si="681"/>
        <v>5845.1086202456718</v>
      </c>
      <c r="AW4852" s="102">
        <f t="shared" si="682"/>
        <v>2145.6666666666665</v>
      </c>
      <c r="AX4852" s="43">
        <f t="shared" si="675"/>
        <v>1.25</v>
      </c>
      <c r="AY4852" s="43" t="str">
        <f t="shared" si="683"/>
        <v>UTTSS</v>
      </c>
    </row>
    <row r="4853" spans="1:51" hidden="1" x14ac:dyDescent="0.2">
      <c r="A4853" s="38">
        <v>4846</v>
      </c>
      <c r="B4853" t="s">
        <v>5806</v>
      </c>
      <c r="C4853" t="s">
        <v>5746</v>
      </c>
      <c r="D4853">
        <v>22260</v>
      </c>
      <c r="E4853" t="s">
        <v>200</v>
      </c>
      <c r="F4853">
        <v>2</v>
      </c>
      <c r="G4853" t="str">
        <f>LOOKUP(F4853,{0,6,45},{"F","L","H"})</f>
        <v>F</v>
      </c>
      <c r="H4853" t="s">
        <v>1651</v>
      </c>
      <c r="I4853" s="43" t="str">
        <f>IFERROR(VLOOKUP(#REF!,#REF!,2,FALSE),"No")</f>
        <v>No</v>
      </c>
      <c r="J4853" s="139">
        <v>3</v>
      </c>
      <c r="K4853" s="148">
        <v>589</v>
      </c>
      <c r="L4853" s="148"/>
      <c r="M4853" s="148"/>
      <c r="N4853" s="148"/>
      <c r="O4853" s="148"/>
      <c r="P4853" s="148"/>
      <c r="Q4853" s="148"/>
      <c r="R4853" s="148"/>
      <c r="S4853" s="148"/>
      <c r="T4853" s="148"/>
      <c r="U4853" s="148"/>
      <c r="V4853" s="148"/>
      <c r="W4853" s="148"/>
      <c r="X4853" s="139">
        <v>2</v>
      </c>
      <c r="Y4853" s="148">
        <v>82.42</v>
      </c>
      <c r="Z4853" s="148">
        <v>4</v>
      </c>
      <c r="AA4853" s="148">
        <v>917.58</v>
      </c>
      <c r="AB4853" s="148"/>
      <c r="AC4853" s="148"/>
      <c r="AD4853" s="148"/>
      <c r="AE4853" s="148"/>
      <c r="AF4853" s="148"/>
      <c r="AG4853" s="148"/>
      <c r="AH4853" s="148"/>
      <c r="AI4853" s="148"/>
      <c r="AJ4853" s="148"/>
      <c r="AK4853" s="148"/>
      <c r="AL4853" s="139">
        <v>0</v>
      </c>
      <c r="AM4853" s="139">
        <v>0</v>
      </c>
      <c r="AN4853" s="148">
        <f t="shared" si="676"/>
        <v>1000</v>
      </c>
      <c r="AO4853" s="148">
        <f t="shared" si="677"/>
        <v>589</v>
      </c>
      <c r="AP4853" s="148">
        <v>2</v>
      </c>
      <c r="AQ4853" s="140">
        <v>2</v>
      </c>
      <c r="AS4853" s="42">
        <f t="shared" si="678"/>
        <v>42987.268442492343</v>
      </c>
      <c r="AT4853" s="101">
        <f t="shared" si="679"/>
        <v>0</v>
      </c>
      <c r="AU4853" s="42">
        <f t="shared" si="680"/>
        <v>42987.268442492343</v>
      </c>
      <c r="AV4853" s="42">
        <f t="shared" si="681"/>
        <v>19545.005160737019</v>
      </c>
      <c r="AW4853" s="102">
        <f t="shared" si="682"/>
        <v>18747.149999999998</v>
      </c>
      <c r="AX4853" s="43">
        <f t="shared" si="675"/>
        <v>3</v>
      </c>
      <c r="AY4853" s="43" t="str">
        <f t="shared" si="683"/>
        <v>UTTSS</v>
      </c>
    </row>
    <row r="4854" spans="1:51" hidden="1" x14ac:dyDescent="0.2">
      <c r="A4854" s="38">
        <v>4847</v>
      </c>
      <c r="B4854" t="s">
        <v>5806</v>
      </c>
      <c r="C4854" t="s">
        <v>292</v>
      </c>
      <c r="D4854">
        <v>2630</v>
      </c>
      <c r="E4854" t="s">
        <v>196</v>
      </c>
      <c r="F4854">
        <v>5</v>
      </c>
      <c r="G4854" t="str">
        <f>LOOKUP(F4854,{0,6,45},{"F","L","H"})</f>
        <v>F</v>
      </c>
      <c r="H4854" t="s">
        <v>989</v>
      </c>
      <c r="I4854" s="43" t="str">
        <f>IFERROR(VLOOKUP(#REF!,#REF!,2,FALSE),"No")</f>
        <v>No</v>
      </c>
      <c r="J4854" s="139">
        <v>1.25</v>
      </c>
      <c r="K4854" s="148">
        <v>254</v>
      </c>
      <c r="L4854" s="148"/>
      <c r="M4854" s="148"/>
      <c r="N4854" s="148"/>
      <c r="O4854" s="148"/>
      <c r="P4854" s="148"/>
      <c r="Q4854" s="148"/>
      <c r="R4854" s="148"/>
      <c r="S4854" s="148"/>
      <c r="T4854" s="148"/>
      <c r="U4854" s="148"/>
      <c r="V4854" s="148"/>
      <c r="W4854" s="148"/>
      <c r="X4854" s="139">
        <v>2</v>
      </c>
      <c r="Y4854" s="148">
        <v>1000</v>
      </c>
      <c r="Z4854" s="148"/>
      <c r="AA4854" s="148"/>
      <c r="AB4854" s="148"/>
      <c r="AC4854" s="148"/>
      <c r="AD4854" s="148"/>
      <c r="AE4854" s="148"/>
      <c r="AF4854" s="148"/>
      <c r="AG4854" s="148"/>
      <c r="AH4854" s="148"/>
      <c r="AI4854" s="148"/>
      <c r="AJ4854" s="148"/>
      <c r="AK4854" s="148"/>
      <c r="AL4854" s="139">
        <v>0</v>
      </c>
      <c r="AM4854" s="139">
        <v>0</v>
      </c>
      <c r="AN4854" s="148">
        <f t="shared" si="676"/>
        <v>1000</v>
      </c>
      <c r="AO4854" s="148">
        <f t="shared" si="677"/>
        <v>254</v>
      </c>
      <c r="AP4854" s="148">
        <v>5</v>
      </c>
      <c r="AQ4854" s="140">
        <v>7</v>
      </c>
      <c r="AS4854" s="42">
        <f t="shared" si="678"/>
        <v>18926.423369088378</v>
      </c>
      <c r="AT4854" s="101">
        <f t="shared" si="679"/>
        <v>0</v>
      </c>
      <c r="AU4854" s="42">
        <f t="shared" si="680"/>
        <v>18926.423369088378</v>
      </c>
      <c r="AV4854" s="42">
        <f t="shared" si="681"/>
        <v>4644.4231030677192</v>
      </c>
      <c r="AW4854" s="102">
        <f t="shared" si="682"/>
        <v>2428.75</v>
      </c>
      <c r="AX4854" s="43">
        <f t="shared" si="675"/>
        <v>1.25</v>
      </c>
      <c r="AY4854" s="43" t="str">
        <f t="shared" si="683"/>
        <v>UTFS</v>
      </c>
    </row>
    <row r="4855" spans="1:51" hidden="1" x14ac:dyDescent="0.2">
      <c r="A4855" s="38">
        <v>4848</v>
      </c>
      <c r="B4855" t="s">
        <v>5806</v>
      </c>
      <c r="C4855" t="s">
        <v>5746</v>
      </c>
      <c r="D4855">
        <v>7800</v>
      </c>
      <c r="E4855" t="s">
        <v>212</v>
      </c>
      <c r="F4855">
        <v>2</v>
      </c>
      <c r="G4855" t="str">
        <f>LOOKUP(F4855,{0,6,45},{"F","L","H"})</f>
        <v>F</v>
      </c>
      <c r="H4855" t="s">
        <v>1198</v>
      </c>
      <c r="I4855" s="43" t="str">
        <f>IFERROR(VLOOKUP(#REF!,#REF!,2,FALSE),"No")</f>
        <v>No</v>
      </c>
      <c r="J4855" s="139">
        <v>1.25</v>
      </c>
      <c r="K4855" s="148">
        <v>226</v>
      </c>
      <c r="L4855" s="148"/>
      <c r="M4855" s="148"/>
      <c r="N4855" s="148"/>
      <c r="O4855" s="148"/>
      <c r="P4855" s="148"/>
      <c r="Q4855" s="148"/>
      <c r="R4855" s="148"/>
      <c r="S4855" s="148"/>
      <c r="T4855" s="148"/>
      <c r="U4855" s="148"/>
      <c r="V4855" s="148"/>
      <c r="W4855" s="148"/>
      <c r="X4855" s="139">
        <v>4</v>
      </c>
      <c r="Y4855" s="148">
        <v>1000</v>
      </c>
      <c r="Z4855" s="148"/>
      <c r="AA4855" s="148"/>
      <c r="AB4855" s="148"/>
      <c r="AC4855" s="148"/>
      <c r="AD4855" s="148"/>
      <c r="AE4855" s="148"/>
      <c r="AF4855" s="148"/>
      <c r="AG4855" s="148"/>
      <c r="AH4855" s="148"/>
      <c r="AI4855" s="148"/>
      <c r="AJ4855" s="148"/>
      <c r="AK4855" s="148"/>
      <c r="AL4855" s="139">
        <v>0</v>
      </c>
      <c r="AM4855" s="139">
        <v>0</v>
      </c>
      <c r="AN4855" s="148">
        <f t="shared" si="676"/>
        <v>1000</v>
      </c>
      <c r="AO4855" s="148">
        <f t="shared" si="677"/>
        <v>226</v>
      </c>
      <c r="AP4855" s="148">
        <v>13</v>
      </c>
      <c r="AQ4855" s="140">
        <v>23</v>
      </c>
      <c r="AS4855" s="42">
        <f t="shared" si="678"/>
        <v>16840.045989818791</v>
      </c>
      <c r="AT4855" s="101">
        <f t="shared" si="679"/>
        <v>0</v>
      </c>
      <c r="AU4855" s="42">
        <f t="shared" si="680"/>
        <v>16840.045989818791</v>
      </c>
      <c r="AV4855" s="42">
        <f t="shared" si="681"/>
        <v>1725.2592052814798</v>
      </c>
      <c r="AW4855" s="102">
        <f t="shared" si="682"/>
        <v>5118</v>
      </c>
      <c r="AX4855" s="43">
        <f t="shared" si="675"/>
        <v>1.25</v>
      </c>
      <c r="AY4855" s="43" t="str">
        <f t="shared" si="683"/>
        <v>UTTSS</v>
      </c>
    </row>
    <row r="4856" spans="1:51" hidden="1" x14ac:dyDescent="0.2">
      <c r="A4856" s="38">
        <v>4849</v>
      </c>
      <c r="B4856" t="s">
        <v>362</v>
      </c>
      <c r="C4856" t="s">
        <v>289</v>
      </c>
      <c r="D4856">
        <v>320</v>
      </c>
      <c r="E4856" t="s">
        <v>1842</v>
      </c>
      <c r="F4856">
        <v>0.25</v>
      </c>
      <c r="G4856" t="str">
        <f>LOOKUP(F4856,{0,6,45},{"F","L","H"})</f>
        <v>F</v>
      </c>
      <c r="H4856" t="s">
        <v>5295</v>
      </c>
      <c r="I4856" s="43" t="str">
        <f>IFERROR(VLOOKUP(#REF!,#REF!,2,FALSE),"No")</f>
        <v>No</v>
      </c>
      <c r="J4856" s="139">
        <v>0.5</v>
      </c>
      <c r="K4856" s="148">
        <v>60</v>
      </c>
      <c r="L4856" s="148"/>
      <c r="M4856" s="148"/>
      <c r="N4856" s="148"/>
      <c r="O4856" s="148"/>
      <c r="P4856" s="148"/>
      <c r="Q4856" s="148"/>
      <c r="R4856" s="148"/>
      <c r="S4856" s="148"/>
      <c r="T4856" s="148"/>
      <c r="U4856" s="148"/>
      <c r="V4856" s="148"/>
      <c r="W4856" s="148"/>
      <c r="X4856" s="139">
        <v>2</v>
      </c>
      <c r="Y4856" s="148">
        <v>1000</v>
      </c>
      <c r="Z4856" s="148"/>
      <c r="AA4856" s="148"/>
      <c r="AB4856" s="148"/>
      <c r="AC4856" s="148"/>
      <c r="AD4856" s="148"/>
      <c r="AE4856" s="148"/>
      <c r="AF4856" s="148"/>
      <c r="AG4856" s="148"/>
      <c r="AH4856" s="148"/>
      <c r="AI4856" s="148"/>
      <c r="AJ4856" s="148"/>
      <c r="AK4856" s="148"/>
      <c r="AL4856" s="139">
        <v>0</v>
      </c>
      <c r="AM4856" s="139">
        <v>0</v>
      </c>
      <c r="AN4856" s="148">
        <f t="shared" si="676"/>
        <v>1000</v>
      </c>
      <c r="AO4856" s="148">
        <f t="shared" si="677"/>
        <v>60</v>
      </c>
      <c r="AP4856" s="148">
        <v>6</v>
      </c>
      <c r="AQ4856" s="140">
        <v>10</v>
      </c>
      <c r="AS4856" s="42">
        <f t="shared" si="678"/>
        <v>4104.2086698633975</v>
      </c>
      <c r="AT4856" s="101">
        <f t="shared" si="679"/>
        <v>0</v>
      </c>
      <c r="AU4856" s="42">
        <f t="shared" si="680"/>
        <v>4104.2086698633975</v>
      </c>
      <c r="AV4856" s="42">
        <f t="shared" si="681"/>
        <v>3251.0961721474032</v>
      </c>
      <c r="AW4856" s="102">
        <f t="shared" si="682"/>
        <v>431</v>
      </c>
      <c r="AX4856" s="43">
        <f t="shared" si="675"/>
        <v>0.5</v>
      </c>
      <c r="AY4856" s="43" t="str">
        <f t="shared" si="683"/>
        <v>UTGS</v>
      </c>
    </row>
    <row r="4857" spans="1:51" hidden="1" x14ac:dyDescent="0.2">
      <c r="A4857" s="38">
        <v>4850</v>
      </c>
      <c r="B4857" t="s">
        <v>5806</v>
      </c>
      <c r="C4857" t="s">
        <v>292</v>
      </c>
      <c r="D4857">
        <v>7800</v>
      </c>
      <c r="E4857" t="s">
        <v>212</v>
      </c>
      <c r="F4857">
        <v>2</v>
      </c>
      <c r="G4857" t="str">
        <f>LOOKUP(F4857,{0,6,45},{"F","L","H"})</f>
        <v>F</v>
      </c>
      <c r="H4857" t="s">
        <v>698</v>
      </c>
      <c r="I4857" s="43" t="str">
        <f>IFERROR(VLOOKUP(#REF!,#REF!,2,FALSE),"No")</f>
        <v>No</v>
      </c>
      <c r="J4857" s="139">
        <v>2</v>
      </c>
      <c r="K4857" s="148">
        <v>366</v>
      </c>
      <c r="L4857" s="148"/>
      <c r="M4857" s="148"/>
      <c r="N4857" s="148"/>
      <c r="O4857" s="148"/>
      <c r="P4857" s="148"/>
      <c r="Q4857" s="148"/>
      <c r="R4857" s="148"/>
      <c r="S4857" s="148"/>
      <c r="T4857" s="148"/>
      <c r="U4857" s="148"/>
      <c r="V4857" s="148"/>
      <c r="W4857" s="148"/>
      <c r="X4857" s="139">
        <v>0.75</v>
      </c>
      <c r="Y4857" s="148">
        <v>10</v>
      </c>
      <c r="Z4857" s="148">
        <v>2</v>
      </c>
      <c r="AA4857" s="148">
        <v>229.49</v>
      </c>
      <c r="AB4857" s="148">
        <v>4</v>
      </c>
      <c r="AC4857" s="148">
        <v>760</v>
      </c>
      <c r="AD4857" s="148"/>
      <c r="AE4857" s="148"/>
      <c r="AF4857" s="148"/>
      <c r="AG4857" s="148"/>
      <c r="AH4857" s="148"/>
      <c r="AI4857" s="148"/>
      <c r="AJ4857" s="148"/>
      <c r="AK4857" s="148"/>
      <c r="AL4857" s="139">
        <v>0</v>
      </c>
      <c r="AM4857" s="139">
        <v>0</v>
      </c>
      <c r="AN4857" s="148">
        <f t="shared" si="676"/>
        <v>999.49</v>
      </c>
      <c r="AO4857" s="148">
        <f t="shared" si="677"/>
        <v>366</v>
      </c>
      <c r="AP4857" s="148">
        <v>4</v>
      </c>
      <c r="AQ4857" s="140">
        <v>6</v>
      </c>
      <c r="AS4857" s="42">
        <f t="shared" si="678"/>
        <v>26711.952886166717</v>
      </c>
      <c r="AT4857" s="101">
        <f t="shared" si="679"/>
        <v>0</v>
      </c>
      <c r="AU4857" s="42">
        <f t="shared" si="680"/>
        <v>26711.952886166717</v>
      </c>
      <c r="AV4857" s="42">
        <f t="shared" si="681"/>
        <v>6336.5635218326797</v>
      </c>
      <c r="AW4857" s="102">
        <f t="shared" si="682"/>
        <v>5118</v>
      </c>
      <c r="AX4857" s="43">
        <f t="shared" si="675"/>
        <v>2</v>
      </c>
      <c r="AY4857" s="43" t="str">
        <f t="shared" si="683"/>
        <v>UTFS</v>
      </c>
    </row>
    <row r="4858" spans="1:51" hidden="1" x14ac:dyDescent="0.2">
      <c r="A4858" s="38">
        <v>4851</v>
      </c>
      <c r="B4858" t="s">
        <v>5806</v>
      </c>
      <c r="C4858" t="s">
        <v>5746</v>
      </c>
      <c r="D4858">
        <v>7800</v>
      </c>
      <c r="E4858" t="s">
        <v>212</v>
      </c>
      <c r="F4858">
        <v>2</v>
      </c>
      <c r="G4858" t="str">
        <f>LOOKUP(F4858,{0,6,45},{"F","L","H"})</f>
        <v>F</v>
      </c>
      <c r="H4858" t="s">
        <v>2039</v>
      </c>
      <c r="I4858" s="43" t="str">
        <f>IFERROR(VLOOKUP(#REF!,#REF!,2,FALSE),"No")</f>
        <v>No</v>
      </c>
      <c r="J4858" s="139">
        <v>2</v>
      </c>
      <c r="K4858" s="148">
        <v>392</v>
      </c>
      <c r="L4858" s="148"/>
      <c r="M4858" s="148"/>
      <c r="N4858" s="148"/>
      <c r="O4858" s="148"/>
      <c r="P4858" s="148"/>
      <c r="Q4858" s="148"/>
      <c r="R4858" s="148"/>
      <c r="S4858" s="148"/>
      <c r="T4858" s="148"/>
      <c r="U4858" s="148"/>
      <c r="V4858" s="148"/>
      <c r="W4858" s="148"/>
      <c r="X4858" s="139">
        <v>2</v>
      </c>
      <c r="Y4858" s="148">
        <v>682</v>
      </c>
      <c r="Z4858" s="148"/>
      <c r="AA4858" s="148"/>
      <c r="AB4858" s="148"/>
      <c r="AC4858" s="148"/>
      <c r="AD4858" s="148"/>
      <c r="AE4858" s="148"/>
      <c r="AF4858" s="148"/>
      <c r="AG4858" s="148"/>
      <c r="AH4858" s="148"/>
      <c r="AI4858" s="148"/>
      <c r="AJ4858" s="148"/>
      <c r="AK4858" s="148"/>
      <c r="AL4858" s="139">
        <v>0</v>
      </c>
      <c r="AM4858" s="139">
        <v>0</v>
      </c>
      <c r="AN4858" s="148">
        <f t="shared" si="676"/>
        <v>682</v>
      </c>
      <c r="AO4858" s="148">
        <f t="shared" si="677"/>
        <v>392</v>
      </c>
      <c r="AP4858" s="148">
        <v>3</v>
      </c>
      <c r="AQ4858" s="140">
        <v>4</v>
      </c>
      <c r="AS4858" s="42">
        <f t="shared" si="678"/>
        <v>28609.523309774188</v>
      </c>
      <c r="AT4858" s="101">
        <f t="shared" si="679"/>
        <v>0</v>
      </c>
      <c r="AU4858" s="42">
        <f t="shared" si="680"/>
        <v>28609.523309774188</v>
      </c>
      <c r="AV4858" s="42">
        <f t="shared" si="681"/>
        <v>5543.1189735113221</v>
      </c>
      <c r="AW4858" s="102">
        <f t="shared" si="682"/>
        <v>5118</v>
      </c>
      <c r="AX4858" s="43">
        <f t="shared" si="675"/>
        <v>2</v>
      </c>
      <c r="AY4858" s="43" t="str">
        <f t="shared" si="683"/>
        <v>UTTSS</v>
      </c>
    </row>
    <row r="4859" spans="1:51" hidden="1" x14ac:dyDescent="0.2">
      <c r="A4859" s="38">
        <v>4852</v>
      </c>
      <c r="B4859" t="s">
        <v>5806</v>
      </c>
      <c r="C4859" t="s">
        <v>5746</v>
      </c>
      <c r="D4859">
        <v>9200</v>
      </c>
      <c r="E4859" t="s">
        <v>212</v>
      </c>
      <c r="F4859">
        <v>5</v>
      </c>
      <c r="G4859" t="str">
        <f>LOOKUP(F4859,{0,6,45},{"F","L","H"})</f>
        <v>F</v>
      </c>
      <c r="H4859" t="s">
        <v>438</v>
      </c>
      <c r="I4859" s="43" t="str">
        <f>IFERROR(VLOOKUP(#REF!,#REF!,2,FALSE),"No")</f>
        <v>No</v>
      </c>
      <c r="J4859" s="139">
        <v>2</v>
      </c>
      <c r="K4859" s="148">
        <v>639</v>
      </c>
      <c r="L4859" s="148"/>
      <c r="M4859" s="148"/>
      <c r="N4859" s="148"/>
      <c r="O4859" s="148"/>
      <c r="P4859" s="148"/>
      <c r="Q4859" s="148"/>
      <c r="R4859" s="148"/>
      <c r="S4859" s="148"/>
      <c r="T4859" s="148"/>
      <c r="U4859" s="148"/>
      <c r="V4859" s="148"/>
      <c r="W4859" s="148"/>
      <c r="X4859" s="139">
        <v>2</v>
      </c>
      <c r="Y4859" s="148">
        <v>282.43</v>
      </c>
      <c r="Z4859" s="149">
        <v>4</v>
      </c>
      <c r="AA4859" s="148">
        <v>717.57</v>
      </c>
      <c r="AB4859" s="148"/>
      <c r="AC4859" s="148"/>
      <c r="AD4859" s="148"/>
      <c r="AE4859" s="148"/>
      <c r="AF4859" s="148"/>
      <c r="AG4859" s="148"/>
      <c r="AH4859" s="148"/>
      <c r="AI4859" s="148"/>
      <c r="AJ4859" s="148"/>
      <c r="AK4859" s="148"/>
      <c r="AL4859" s="139">
        <v>0</v>
      </c>
      <c r="AM4859" s="139">
        <v>0</v>
      </c>
      <c r="AN4859" s="148">
        <f t="shared" si="676"/>
        <v>1000</v>
      </c>
      <c r="AO4859" s="148">
        <f t="shared" si="677"/>
        <v>639</v>
      </c>
      <c r="AP4859" s="148">
        <v>5</v>
      </c>
      <c r="AQ4859" s="140">
        <v>9</v>
      </c>
      <c r="AS4859" s="42">
        <f t="shared" si="678"/>
        <v>46636.442334045169</v>
      </c>
      <c r="AT4859" s="101">
        <f t="shared" si="679"/>
        <v>0</v>
      </c>
      <c r="AU4859" s="42">
        <f t="shared" si="680"/>
        <v>46636.442334045169</v>
      </c>
      <c r="AV4859" s="42">
        <f t="shared" si="681"/>
        <v>4183.9931801637822</v>
      </c>
      <c r="AW4859" s="102">
        <f t="shared" si="682"/>
        <v>5118</v>
      </c>
      <c r="AX4859" s="43">
        <f t="shared" ref="AX4859:AX4922" si="684">IF(J4859&gt;0,J4859,R4859)</f>
        <v>2</v>
      </c>
      <c r="AY4859" s="43" t="str">
        <f t="shared" si="683"/>
        <v>UTTSS</v>
      </c>
    </row>
    <row r="4860" spans="1:51" hidden="1" x14ac:dyDescent="0.2">
      <c r="A4860" s="38">
        <v>4853</v>
      </c>
      <c r="B4860" t="s">
        <v>5806</v>
      </c>
      <c r="C4860" t="s">
        <v>5746</v>
      </c>
      <c r="D4860">
        <v>17800</v>
      </c>
      <c r="E4860" t="s">
        <v>197</v>
      </c>
      <c r="F4860">
        <v>2</v>
      </c>
      <c r="G4860" t="str">
        <f>LOOKUP(F4860,{0,6,45},{"F","L","H"})</f>
        <v>F</v>
      </c>
      <c r="H4860" t="s">
        <v>1663</v>
      </c>
      <c r="I4860" s="43" t="str">
        <f>IFERROR(VLOOKUP(#REF!,#REF!,2,FALSE),"No")</f>
        <v>No</v>
      </c>
      <c r="J4860" s="139">
        <v>3</v>
      </c>
      <c r="K4860" s="148">
        <v>576</v>
      </c>
      <c r="L4860" s="148"/>
      <c r="M4860" s="148"/>
      <c r="N4860" s="148"/>
      <c r="O4860" s="148"/>
      <c r="P4860" s="148"/>
      <c r="Q4860" s="148"/>
      <c r="R4860" s="148"/>
      <c r="S4860" s="148"/>
      <c r="T4860" s="148"/>
      <c r="U4860" s="148"/>
      <c r="V4860" s="148"/>
      <c r="W4860" s="148"/>
      <c r="X4860" s="139">
        <v>2</v>
      </c>
      <c r="Y4860" s="148">
        <v>269.02999999999997</v>
      </c>
      <c r="Z4860" s="148">
        <v>3</v>
      </c>
      <c r="AA4860" s="148">
        <v>211.94</v>
      </c>
      <c r="AB4860" s="148">
        <v>4</v>
      </c>
      <c r="AC4860" s="148">
        <v>519.03</v>
      </c>
      <c r="AD4860" s="148"/>
      <c r="AE4860" s="148"/>
      <c r="AF4860" s="148"/>
      <c r="AG4860" s="148"/>
      <c r="AH4860" s="148"/>
      <c r="AI4860" s="148"/>
      <c r="AJ4860" s="148"/>
      <c r="AK4860" s="148"/>
      <c r="AL4860" s="139">
        <v>0</v>
      </c>
      <c r="AM4860" s="139">
        <v>0</v>
      </c>
      <c r="AN4860" s="148">
        <f t="shared" si="676"/>
        <v>1000</v>
      </c>
      <c r="AO4860" s="148">
        <f t="shared" si="677"/>
        <v>576</v>
      </c>
      <c r="AP4860" s="148">
        <v>6</v>
      </c>
      <c r="AQ4860" s="140">
        <v>8</v>
      </c>
      <c r="AS4860" s="42">
        <f t="shared" si="678"/>
        <v>42038.483230688602</v>
      </c>
      <c r="AT4860" s="101">
        <f t="shared" si="679"/>
        <v>0</v>
      </c>
      <c r="AU4860" s="42">
        <f t="shared" si="680"/>
        <v>42038.483230688602</v>
      </c>
      <c r="AV4860" s="42">
        <f t="shared" si="681"/>
        <v>4193.1259526842541</v>
      </c>
      <c r="AW4860" s="102">
        <f t="shared" si="682"/>
        <v>15242</v>
      </c>
      <c r="AX4860" s="43">
        <f t="shared" si="684"/>
        <v>3</v>
      </c>
      <c r="AY4860" s="43" t="str">
        <f t="shared" si="683"/>
        <v>UTTSS</v>
      </c>
    </row>
    <row r="4861" spans="1:51" hidden="1" x14ac:dyDescent="0.2">
      <c r="A4861" s="38">
        <v>4854</v>
      </c>
      <c r="B4861" t="s">
        <v>5806</v>
      </c>
      <c r="C4861" t="s">
        <v>289</v>
      </c>
      <c r="D4861">
        <v>550</v>
      </c>
      <c r="E4861" t="s">
        <v>1228</v>
      </c>
      <c r="F4861">
        <v>2</v>
      </c>
      <c r="G4861" t="str">
        <f>LOOKUP(F4861,{0,6,45},{"F","L","H"})</f>
        <v>F</v>
      </c>
      <c r="H4861" t="s">
        <v>5338</v>
      </c>
      <c r="I4861" s="43" t="str">
        <f>IFERROR(VLOOKUP(#REF!,#REF!,2,FALSE),"No")</f>
        <v>No</v>
      </c>
      <c r="J4861" s="149">
        <v>1.25</v>
      </c>
      <c r="K4861" s="148">
        <v>22</v>
      </c>
      <c r="L4861" s="148"/>
      <c r="M4861" s="148"/>
      <c r="N4861" s="148"/>
      <c r="O4861" s="148"/>
      <c r="P4861" s="148"/>
      <c r="Q4861" s="148"/>
      <c r="R4861" s="148"/>
      <c r="S4861" s="148"/>
      <c r="T4861" s="148"/>
      <c r="U4861" s="148"/>
      <c r="V4861" s="148"/>
      <c r="W4861" s="148"/>
      <c r="X4861" s="139">
        <v>2</v>
      </c>
      <c r="Y4861" s="148">
        <v>1000</v>
      </c>
      <c r="Z4861" s="149"/>
      <c r="AA4861" s="148"/>
      <c r="AB4861" s="148"/>
      <c r="AC4861" s="148"/>
      <c r="AD4861" s="148"/>
      <c r="AE4861" s="148"/>
      <c r="AF4861" s="148"/>
      <c r="AG4861" s="148"/>
      <c r="AH4861" s="148"/>
      <c r="AI4861" s="148"/>
      <c r="AJ4861" s="148"/>
      <c r="AK4861" s="148"/>
      <c r="AL4861" s="139">
        <v>0</v>
      </c>
      <c r="AM4861" s="139">
        <v>0</v>
      </c>
      <c r="AN4861" s="148">
        <f t="shared" si="676"/>
        <v>1000</v>
      </c>
      <c r="AO4861" s="148">
        <f t="shared" si="677"/>
        <v>22</v>
      </c>
      <c r="AP4861" s="148">
        <v>6</v>
      </c>
      <c r="AQ4861" s="140">
        <v>126</v>
      </c>
      <c r="AS4861" s="42">
        <f t="shared" si="678"/>
        <v>1639.2965122832452</v>
      </c>
      <c r="AT4861" s="101">
        <f t="shared" si="679"/>
        <v>0</v>
      </c>
      <c r="AU4861" s="42">
        <f t="shared" si="680"/>
        <v>1639.2965122832452</v>
      </c>
      <c r="AV4861" s="42">
        <f t="shared" si="681"/>
        <v>258.02350572598436</v>
      </c>
      <c r="AW4861" s="102">
        <f t="shared" si="682"/>
        <v>585.0096169344007</v>
      </c>
      <c r="AX4861" s="43">
        <f t="shared" si="684"/>
        <v>1.25</v>
      </c>
      <c r="AY4861" s="43" t="str">
        <f t="shared" si="683"/>
        <v>UTGS</v>
      </c>
    </row>
    <row r="4862" spans="1:51" hidden="1" x14ac:dyDescent="0.2">
      <c r="A4862" s="38">
        <v>4855</v>
      </c>
      <c r="B4862" t="s">
        <v>5806</v>
      </c>
      <c r="C4862" t="s">
        <v>292</v>
      </c>
      <c r="D4862">
        <v>21100</v>
      </c>
      <c r="E4862" t="s">
        <v>220</v>
      </c>
      <c r="F4862">
        <v>5</v>
      </c>
      <c r="G4862" t="str">
        <f>LOOKUP(F4862,{0,6,45},{"F","L","H"})</f>
        <v>F</v>
      </c>
      <c r="H4862" t="s">
        <v>1665</v>
      </c>
      <c r="I4862" s="43" t="str">
        <f>IFERROR(VLOOKUP(#REF!,#REF!,2,FALSE),"No")</f>
        <v>No</v>
      </c>
      <c r="J4862" s="139">
        <v>3</v>
      </c>
      <c r="K4862" s="148">
        <v>579</v>
      </c>
      <c r="L4862" s="148"/>
      <c r="M4862" s="148"/>
      <c r="N4862" s="148"/>
      <c r="O4862" s="148"/>
      <c r="P4862" s="148"/>
      <c r="Q4862" s="148"/>
      <c r="R4862" s="148"/>
      <c r="S4862" s="148"/>
      <c r="T4862" s="148"/>
      <c r="U4862" s="148"/>
      <c r="V4862" s="148"/>
      <c r="W4862" s="148"/>
      <c r="X4862" s="139">
        <v>4</v>
      </c>
      <c r="Y4862" s="148">
        <v>1000</v>
      </c>
      <c r="Z4862" s="149"/>
      <c r="AA4862" s="148"/>
      <c r="AB4862" s="148"/>
      <c r="AC4862" s="148"/>
      <c r="AD4862" s="148"/>
      <c r="AE4862" s="148"/>
      <c r="AF4862" s="148"/>
      <c r="AG4862" s="148"/>
      <c r="AH4862" s="148"/>
      <c r="AI4862" s="148"/>
      <c r="AJ4862" s="148"/>
      <c r="AK4862" s="148"/>
      <c r="AL4862" s="139">
        <v>0</v>
      </c>
      <c r="AM4862" s="139">
        <v>0</v>
      </c>
      <c r="AN4862" s="148">
        <f t="shared" si="676"/>
        <v>1000</v>
      </c>
      <c r="AO4862" s="148">
        <f t="shared" si="677"/>
        <v>579</v>
      </c>
      <c r="AP4862" s="148">
        <v>2</v>
      </c>
      <c r="AQ4862" s="140">
        <v>2</v>
      </c>
      <c r="AS4862" s="42">
        <f t="shared" si="678"/>
        <v>42257.433664181772</v>
      </c>
      <c r="AT4862" s="101">
        <f t="shared" si="679"/>
        <v>0</v>
      </c>
      <c r="AU4862" s="42">
        <f t="shared" si="680"/>
        <v>42257.433664181772</v>
      </c>
      <c r="AV4862" s="42">
        <f t="shared" si="681"/>
        <v>19840.480860737018</v>
      </c>
      <c r="AW4862" s="102">
        <f t="shared" si="682"/>
        <v>18747.149999999998</v>
      </c>
      <c r="AX4862" s="43">
        <f t="shared" si="684"/>
        <v>3</v>
      </c>
      <c r="AY4862" s="43" t="str">
        <f t="shared" si="683"/>
        <v>UTFS</v>
      </c>
    </row>
    <row r="4863" spans="1:51" hidden="1" x14ac:dyDescent="0.2">
      <c r="A4863" s="38">
        <v>4856</v>
      </c>
      <c r="B4863" t="s">
        <v>5806</v>
      </c>
      <c r="C4863" t="s">
        <v>292</v>
      </c>
      <c r="D4863">
        <v>7800</v>
      </c>
      <c r="E4863" t="s">
        <v>212</v>
      </c>
      <c r="F4863">
        <v>2</v>
      </c>
      <c r="G4863" t="str">
        <f>LOOKUP(F4863,{0,6,45},{"F","L","H"})</f>
        <v>F</v>
      </c>
      <c r="H4863" t="s">
        <v>865</v>
      </c>
      <c r="I4863" s="43" t="str">
        <f>IFERROR(VLOOKUP(#REF!,#REF!,2,FALSE),"No")</f>
        <v>No</v>
      </c>
      <c r="J4863" s="139">
        <v>2</v>
      </c>
      <c r="K4863" s="148">
        <v>384</v>
      </c>
      <c r="L4863" s="148"/>
      <c r="M4863" s="148"/>
      <c r="N4863" s="148"/>
      <c r="O4863" s="148"/>
      <c r="P4863" s="148"/>
      <c r="Q4863" s="148"/>
      <c r="R4863" s="148"/>
      <c r="S4863" s="148"/>
      <c r="T4863" s="148"/>
      <c r="U4863" s="148"/>
      <c r="V4863" s="148"/>
      <c r="W4863" s="148"/>
      <c r="X4863" s="139">
        <v>2</v>
      </c>
      <c r="Y4863" s="148">
        <v>738</v>
      </c>
      <c r="Z4863" s="148">
        <v>4</v>
      </c>
      <c r="AA4863" s="148">
        <v>262</v>
      </c>
      <c r="AB4863" s="148"/>
      <c r="AC4863" s="148"/>
      <c r="AD4863" s="148"/>
      <c r="AE4863" s="148"/>
      <c r="AF4863" s="148"/>
      <c r="AG4863" s="148"/>
      <c r="AH4863" s="148"/>
      <c r="AI4863" s="148"/>
      <c r="AJ4863" s="148"/>
      <c r="AK4863" s="148"/>
      <c r="AL4863" s="139">
        <v>0</v>
      </c>
      <c r="AM4863" s="139">
        <v>0</v>
      </c>
      <c r="AN4863" s="148">
        <f t="shared" si="676"/>
        <v>1000</v>
      </c>
      <c r="AO4863" s="148">
        <f t="shared" si="677"/>
        <v>384</v>
      </c>
      <c r="AP4863" s="148">
        <v>3</v>
      </c>
      <c r="AQ4863" s="140">
        <v>45</v>
      </c>
      <c r="AS4863" s="42">
        <f t="shared" si="678"/>
        <v>28025.655487125736</v>
      </c>
      <c r="AT4863" s="101">
        <f t="shared" si="679"/>
        <v>0</v>
      </c>
      <c r="AU4863" s="42">
        <f t="shared" si="680"/>
        <v>28025.655487125736</v>
      </c>
      <c r="AV4863" s="42">
        <f t="shared" si="681"/>
        <v>764.21114936608956</v>
      </c>
      <c r="AW4863" s="102">
        <f t="shared" si="682"/>
        <v>5118</v>
      </c>
      <c r="AX4863" s="43">
        <f t="shared" si="684"/>
        <v>2</v>
      </c>
      <c r="AY4863" s="43" t="str">
        <f t="shared" si="683"/>
        <v>UTFS</v>
      </c>
    </row>
    <row r="4864" spans="1:51" hidden="1" x14ac:dyDescent="0.2">
      <c r="A4864" s="38">
        <v>4857</v>
      </c>
      <c r="B4864" t="s">
        <v>5806</v>
      </c>
      <c r="C4864" t="s">
        <v>292</v>
      </c>
      <c r="D4864">
        <v>9200</v>
      </c>
      <c r="E4864" t="s">
        <v>212</v>
      </c>
      <c r="F4864">
        <v>5</v>
      </c>
      <c r="G4864" t="str">
        <f>LOOKUP(F4864,{0,6,45},{"F","L","H"})</f>
        <v>F</v>
      </c>
      <c r="H4864" t="s">
        <v>5341</v>
      </c>
      <c r="I4864" s="43" t="str">
        <f>IFERROR(VLOOKUP(#REF!,#REF!,2,FALSE),"No")</f>
        <v>No</v>
      </c>
      <c r="J4864" s="139">
        <v>1.25</v>
      </c>
      <c r="K4864" s="148">
        <v>67</v>
      </c>
      <c r="L4864" s="148">
        <v>2</v>
      </c>
      <c r="M4864" s="148">
        <v>119</v>
      </c>
      <c r="N4864" s="148"/>
      <c r="O4864" s="148"/>
      <c r="P4864" s="148"/>
      <c r="Q4864" s="148"/>
      <c r="R4864" s="148"/>
      <c r="S4864" s="148"/>
      <c r="T4864" s="148"/>
      <c r="U4864" s="148"/>
      <c r="V4864" s="148"/>
      <c r="W4864" s="148"/>
      <c r="X4864" s="139">
        <v>4</v>
      </c>
      <c r="Y4864" s="148">
        <v>1000</v>
      </c>
      <c r="Z4864" s="149"/>
      <c r="AA4864" s="148"/>
      <c r="AB4864" s="148"/>
      <c r="AC4864" s="148"/>
      <c r="AD4864" s="148"/>
      <c r="AE4864" s="148"/>
      <c r="AF4864" s="148"/>
      <c r="AG4864" s="148"/>
      <c r="AH4864" s="148"/>
      <c r="AI4864" s="148"/>
      <c r="AJ4864" s="148"/>
      <c r="AK4864" s="148"/>
      <c r="AL4864" s="139">
        <v>0</v>
      </c>
      <c r="AM4864" s="139">
        <v>0</v>
      </c>
      <c r="AN4864" s="148">
        <f t="shared" si="676"/>
        <v>1000</v>
      </c>
      <c r="AO4864" s="148">
        <f t="shared" si="677"/>
        <v>186</v>
      </c>
      <c r="AP4864" s="148">
        <v>4</v>
      </c>
      <c r="AQ4864" s="140">
        <v>23</v>
      </c>
      <c r="AS4864" s="42">
        <f t="shared" si="678"/>
        <v>13677.436876576528</v>
      </c>
      <c r="AT4864" s="101">
        <f t="shared" si="679"/>
        <v>0</v>
      </c>
      <c r="AU4864" s="42">
        <f t="shared" si="680"/>
        <v>13677.436876576528</v>
      </c>
      <c r="AV4864" s="42">
        <f t="shared" si="681"/>
        <v>1725.2592052814798</v>
      </c>
      <c r="AW4864" s="102">
        <f t="shared" si="682"/>
        <v>5118</v>
      </c>
      <c r="AX4864" s="43">
        <f t="shared" si="684"/>
        <v>1.25</v>
      </c>
      <c r="AY4864" s="43" t="str">
        <f t="shared" si="683"/>
        <v>UTFS</v>
      </c>
    </row>
    <row r="4865" spans="1:51" hidden="1" x14ac:dyDescent="0.2">
      <c r="A4865" s="38">
        <v>4858</v>
      </c>
      <c r="B4865" t="s">
        <v>5806</v>
      </c>
      <c r="C4865" t="s">
        <v>5746</v>
      </c>
      <c r="D4865">
        <v>9200</v>
      </c>
      <c r="E4865" t="s">
        <v>212</v>
      </c>
      <c r="F4865">
        <v>5</v>
      </c>
      <c r="G4865" t="str">
        <f>LOOKUP(F4865,{0,6,45},{"F","L","H"})</f>
        <v>F</v>
      </c>
      <c r="H4865" t="s">
        <v>517</v>
      </c>
      <c r="I4865" s="43" t="str">
        <f>IFERROR(VLOOKUP(#REF!,#REF!,2,FALSE),"No")</f>
        <v>No</v>
      </c>
      <c r="J4865" s="139">
        <v>2</v>
      </c>
      <c r="K4865" s="148">
        <v>444</v>
      </c>
      <c r="L4865" s="148"/>
      <c r="M4865" s="148"/>
      <c r="N4865" s="148"/>
      <c r="O4865" s="148"/>
      <c r="P4865" s="148"/>
      <c r="Q4865" s="148"/>
      <c r="R4865" s="148"/>
      <c r="S4865" s="148"/>
      <c r="T4865" s="148"/>
      <c r="U4865" s="148"/>
      <c r="V4865" s="148"/>
      <c r="W4865" s="148"/>
      <c r="X4865" s="139">
        <v>2</v>
      </c>
      <c r="Y4865" s="148">
        <v>245.48</v>
      </c>
      <c r="Z4865" s="149">
        <v>4</v>
      </c>
      <c r="AA4865" s="148">
        <v>754.52</v>
      </c>
      <c r="AB4865" s="148"/>
      <c r="AC4865" s="148"/>
      <c r="AD4865" s="148"/>
      <c r="AE4865" s="148"/>
      <c r="AF4865" s="148"/>
      <c r="AG4865" s="148"/>
      <c r="AH4865" s="148"/>
      <c r="AI4865" s="148"/>
      <c r="AJ4865" s="148"/>
      <c r="AK4865" s="148"/>
      <c r="AL4865" s="139">
        <v>0</v>
      </c>
      <c r="AM4865" s="139">
        <v>0</v>
      </c>
      <c r="AN4865" s="148">
        <f t="shared" si="676"/>
        <v>1000</v>
      </c>
      <c r="AO4865" s="148">
        <f t="shared" si="677"/>
        <v>444</v>
      </c>
      <c r="AP4865" s="148">
        <v>17</v>
      </c>
      <c r="AQ4865" s="140">
        <v>26</v>
      </c>
      <c r="AS4865" s="42">
        <f t="shared" si="678"/>
        <v>32404.664156989133</v>
      </c>
      <c r="AT4865" s="101">
        <f t="shared" si="679"/>
        <v>0</v>
      </c>
      <c r="AU4865" s="42">
        <f t="shared" si="680"/>
        <v>32404.664156989133</v>
      </c>
      <c r="AV4865" s="42">
        <f t="shared" si="681"/>
        <v>1458.495004672078</v>
      </c>
      <c r="AW4865" s="102">
        <f t="shared" si="682"/>
        <v>5118</v>
      </c>
      <c r="AX4865" s="43">
        <f t="shared" si="684"/>
        <v>2</v>
      </c>
      <c r="AY4865" s="43" t="str">
        <f t="shared" si="683"/>
        <v>UTTSS</v>
      </c>
    </row>
    <row r="4866" spans="1:51" hidden="1" x14ac:dyDescent="0.2">
      <c r="A4866" s="38">
        <v>4859</v>
      </c>
      <c r="B4866" t="s">
        <v>5806</v>
      </c>
      <c r="C4866" t="s">
        <v>289</v>
      </c>
      <c r="D4866">
        <v>3300</v>
      </c>
      <c r="E4866" t="s">
        <v>207</v>
      </c>
      <c r="F4866">
        <v>2</v>
      </c>
      <c r="G4866" t="str">
        <f>LOOKUP(F4866,{0,6,45},{"F","L","H"})</f>
        <v>F</v>
      </c>
      <c r="H4866" t="s">
        <v>5344</v>
      </c>
      <c r="I4866" s="43" t="str">
        <f>IFERROR(VLOOKUP(#REF!,#REF!,2,FALSE),"No")</f>
        <v>No</v>
      </c>
      <c r="J4866" s="139">
        <v>1.25</v>
      </c>
      <c r="K4866" s="148">
        <v>382</v>
      </c>
      <c r="L4866" s="148"/>
      <c r="M4866" s="148"/>
      <c r="N4866" s="148"/>
      <c r="O4866" s="148"/>
      <c r="P4866" s="148"/>
      <c r="Q4866" s="148"/>
      <c r="R4866" s="148"/>
      <c r="S4866" s="148"/>
      <c r="T4866" s="148"/>
      <c r="U4866" s="148"/>
      <c r="V4866" s="148"/>
      <c r="W4866" s="148"/>
      <c r="X4866" s="139">
        <v>3</v>
      </c>
      <c r="Y4866" s="148">
        <v>1000</v>
      </c>
      <c r="Z4866" s="149"/>
      <c r="AA4866" s="148"/>
      <c r="AB4866" s="148"/>
      <c r="AC4866" s="148"/>
      <c r="AD4866" s="148"/>
      <c r="AE4866" s="148"/>
      <c r="AF4866" s="148"/>
      <c r="AG4866" s="148"/>
      <c r="AH4866" s="148"/>
      <c r="AI4866" s="148"/>
      <c r="AJ4866" s="148"/>
      <c r="AK4866" s="148"/>
      <c r="AL4866" s="139">
        <v>0</v>
      </c>
      <c r="AM4866" s="139">
        <v>0</v>
      </c>
      <c r="AN4866" s="148">
        <f t="shared" si="676"/>
        <v>1000</v>
      </c>
      <c r="AO4866" s="148">
        <f t="shared" si="677"/>
        <v>382</v>
      </c>
      <c r="AP4866" s="148">
        <v>9</v>
      </c>
      <c r="AQ4866" s="140">
        <v>13</v>
      </c>
      <c r="AS4866" s="42">
        <f t="shared" si="678"/>
        <v>28464.148531463623</v>
      </c>
      <c r="AT4866" s="101">
        <f t="shared" si="679"/>
        <v>0</v>
      </c>
      <c r="AU4866" s="42">
        <f t="shared" si="680"/>
        <v>28464.148531463623</v>
      </c>
      <c r="AV4866" s="42">
        <f t="shared" si="681"/>
        <v>1525.4585939595413</v>
      </c>
      <c r="AW4866" s="102">
        <f t="shared" si="682"/>
        <v>2145.6666666666665</v>
      </c>
      <c r="AX4866" s="43">
        <f t="shared" si="684"/>
        <v>1.25</v>
      </c>
      <c r="AY4866" s="43" t="str">
        <f t="shared" si="683"/>
        <v>UTGS</v>
      </c>
    </row>
    <row r="4867" spans="1:51" hidden="1" x14ac:dyDescent="0.2">
      <c r="A4867" s="38">
        <v>4860</v>
      </c>
      <c r="B4867" t="s">
        <v>362</v>
      </c>
      <c r="C4867" t="s">
        <v>289</v>
      </c>
      <c r="D4867">
        <v>500</v>
      </c>
      <c r="E4867" t="s">
        <v>1241</v>
      </c>
      <c r="F4867">
        <v>0.25</v>
      </c>
      <c r="G4867" t="str">
        <f>LOOKUP(F4867,{0,6,45},{"F","L","H"})</f>
        <v>F</v>
      </c>
      <c r="H4867" t="s">
        <v>5346</v>
      </c>
      <c r="I4867" s="43" t="str">
        <f>IFERROR(VLOOKUP(#REF!,#REF!,2,FALSE),"No")</f>
        <v>No</v>
      </c>
      <c r="J4867" s="139">
        <v>0.75</v>
      </c>
      <c r="K4867" s="148">
        <v>98</v>
      </c>
      <c r="L4867" s="148"/>
      <c r="M4867" s="148"/>
      <c r="N4867" s="148"/>
      <c r="O4867" s="148"/>
      <c r="P4867" s="148"/>
      <c r="Q4867" s="148"/>
      <c r="R4867" s="148"/>
      <c r="S4867" s="148"/>
      <c r="T4867" s="148"/>
      <c r="U4867" s="148"/>
      <c r="V4867" s="148"/>
      <c r="W4867" s="148"/>
      <c r="X4867" s="139">
        <v>2</v>
      </c>
      <c r="Y4867" s="148">
        <v>941.5</v>
      </c>
      <c r="Z4867" s="149">
        <v>3</v>
      </c>
      <c r="AA4867" s="148">
        <v>58.5</v>
      </c>
      <c r="AB4867" s="148"/>
      <c r="AC4867" s="148"/>
      <c r="AD4867" s="148"/>
      <c r="AE4867" s="148"/>
      <c r="AF4867" s="148"/>
      <c r="AG4867" s="148"/>
      <c r="AH4867" s="148"/>
      <c r="AI4867" s="148"/>
      <c r="AJ4867" s="148"/>
      <c r="AK4867" s="148"/>
      <c r="AL4867" s="139">
        <v>0</v>
      </c>
      <c r="AM4867" s="139">
        <v>0</v>
      </c>
      <c r="AN4867" s="148">
        <f t="shared" si="676"/>
        <v>1000</v>
      </c>
      <c r="AO4867" s="148">
        <f t="shared" si="677"/>
        <v>98</v>
      </c>
      <c r="AP4867" s="148">
        <v>12</v>
      </c>
      <c r="AQ4867" s="140">
        <v>19</v>
      </c>
      <c r="AS4867" s="42">
        <f t="shared" si="678"/>
        <v>6309.5808274435476</v>
      </c>
      <c r="AT4867" s="101">
        <f t="shared" si="679"/>
        <v>0</v>
      </c>
      <c r="AU4867" s="42">
        <f t="shared" si="680"/>
        <v>6309.5808274435476</v>
      </c>
      <c r="AV4867" s="42">
        <f t="shared" si="681"/>
        <v>1672.0621958670545</v>
      </c>
      <c r="AW4867" s="102">
        <f t="shared" si="682"/>
        <v>585.0096169344007</v>
      </c>
      <c r="AX4867" s="43">
        <f t="shared" si="684"/>
        <v>0.75</v>
      </c>
      <c r="AY4867" s="43" t="str">
        <f t="shared" si="683"/>
        <v>UTGS</v>
      </c>
    </row>
    <row r="4868" spans="1:51" hidden="1" x14ac:dyDescent="0.2">
      <c r="A4868" s="38">
        <v>4861</v>
      </c>
      <c r="B4868" t="s">
        <v>5806</v>
      </c>
      <c r="C4868" t="s">
        <v>5746</v>
      </c>
      <c r="D4868">
        <v>11750</v>
      </c>
      <c r="E4868" t="s">
        <v>215</v>
      </c>
      <c r="F4868">
        <v>2</v>
      </c>
      <c r="G4868" t="str">
        <f>LOOKUP(F4868,{0,6,45},{"F","L","H"})</f>
        <v>F</v>
      </c>
      <c r="H4868" t="s">
        <v>441</v>
      </c>
      <c r="I4868" s="43" t="str">
        <f>IFERROR(VLOOKUP(#REF!,#REF!,2,FALSE),"No")</f>
        <v>No</v>
      </c>
      <c r="J4868" s="139">
        <v>2</v>
      </c>
      <c r="K4868" s="148">
        <v>432</v>
      </c>
      <c r="L4868" s="148"/>
      <c r="M4868" s="148"/>
      <c r="N4868" s="148"/>
      <c r="O4868" s="148"/>
      <c r="P4868" s="148"/>
      <c r="Q4868" s="148"/>
      <c r="R4868" s="148"/>
      <c r="S4868" s="148"/>
      <c r="T4868" s="148"/>
      <c r="U4868" s="148"/>
      <c r="V4868" s="148"/>
      <c r="W4868" s="148"/>
      <c r="X4868" s="139">
        <v>2</v>
      </c>
      <c r="Y4868" s="148">
        <v>235</v>
      </c>
      <c r="Z4868" s="149">
        <v>4</v>
      </c>
      <c r="AA4868" s="148">
        <v>765</v>
      </c>
      <c r="AB4868" s="148"/>
      <c r="AC4868" s="148"/>
      <c r="AD4868" s="148"/>
      <c r="AE4868" s="148"/>
      <c r="AF4868" s="148"/>
      <c r="AG4868" s="148"/>
      <c r="AH4868" s="148"/>
      <c r="AI4868" s="148"/>
      <c r="AJ4868" s="148"/>
      <c r="AK4868" s="148"/>
      <c r="AL4868" s="139">
        <v>0</v>
      </c>
      <c r="AM4868" s="139">
        <v>0</v>
      </c>
      <c r="AN4868" s="148">
        <f t="shared" si="676"/>
        <v>1000</v>
      </c>
      <c r="AO4868" s="148">
        <f t="shared" si="677"/>
        <v>432</v>
      </c>
      <c r="AP4868" s="148">
        <v>9</v>
      </c>
      <c r="AQ4868" s="140">
        <v>15</v>
      </c>
      <c r="AS4868" s="42">
        <f t="shared" si="678"/>
        <v>31528.862423016453</v>
      </c>
      <c r="AT4868" s="101">
        <f t="shared" si="679"/>
        <v>0</v>
      </c>
      <c r="AU4868" s="42">
        <f t="shared" si="680"/>
        <v>31528.862423016453</v>
      </c>
      <c r="AV4868" s="42">
        <f t="shared" si="681"/>
        <v>2533.0674480982689</v>
      </c>
      <c r="AW4868" s="102">
        <f t="shared" si="682"/>
        <v>10791.333333333334</v>
      </c>
      <c r="AX4868" s="43">
        <f t="shared" si="684"/>
        <v>2</v>
      </c>
      <c r="AY4868" s="43" t="str">
        <f t="shared" si="683"/>
        <v>UTTSS</v>
      </c>
    </row>
    <row r="4869" spans="1:51" hidden="1" x14ac:dyDescent="0.2">
      <c r="A4869" s="38">
        <v>4862</v>
      </c>
      <c r="B4869" t="s">
        <v>5806</v>
      </c>
      <c r="C4869" t="s">
        <v>5746</v>
      </c>
      <c r="D4869">
        <v>3300</v>
      </c>
      <c r="E4869" t="s">
        <v>207</v>
      </c>
      <c r="F4869">
        <v>2</v>
      </c>
      <c r="G4869" t="str">
        <f>LOOKUP(F4869,{0,6,45},{"F","L","H"})</f>
        <v>F</v>
      </c>
      <c r="H4869" t="s">
        <v>1667</v>
      </c>
      <c r="I4869" s="43" t="str">
        <f>IFERROR(VLOOKUP(#REF!,#REF!,2,FALSE),"No")</f>
        <v>No</v>
      </c>
      <c r="J4869" s="139">
        <v>2</v>
      </c>
      <c r="K4869" s="148">
        <v>340</v>
      </c>
      <c r="L4869" s="148"/>
      <c r="M4869" s="148"/>
      <c r="N4869" s="148"/>
      <c r="O4869" s="148"/>
      <c r="P4869" s="148"/>
      <c r="Q4869" s="148"/>
      <c r="R4869" s="148"/>
      <c r="S4869" s="148"/>
      <c r="T4869" s="148"/>
      <c r="U4869" s="148"/>
      <c r="V4869" s="148"/>
      <c r="W4869" s="148"/>
      <c r="X4869" s="139">
        <v>2</v>
      </c>
      <c r="Y4869" s="148">
        <v>681.29</v>
      </c>
      <c r="Z4869" s="148"/>
      <c r="AA4869" s="148"/>
      <c r="AB4869" s="148"/>
      <c r="AC4869" s="148"/>
      <c r="AD4869" s="148"/>
      <c r="AE4869" s="148"/>
      <c r="AF4869" s="148"/>
      <c r="AG4869" s="148"/>
      <c r="AH4869" s="148"/>
      <c r="AI4869" s="148"/>
      <c r="AJ4869" s="148"/>
      <c r="AK4869" s="148"/>
      <c r="AL4869" s="139">
        <v>0</v>
      </c>
      <c r="AM4869" s="139">
        <v>0</v>
      </c>
      <c r="AN4869" s="148">
        <f t="shared" si="676"/>
        <v>681.29</v>
      </c>
      <c r="AO4869" s="148">
        <f t="shared" si="677"/>
        <v>340</v>
      </c>
      <c r="AP4869" s="148">
        <v>4</v>
      </c>
      <c r="AQ4869" s="140">
        <v>27</v>
      </c>
      <c r="AS4869" s="42">
        <f t="shared" si="678"/>
        <v>24814.382462559246</v>
      </c>
      <c r="AT4869" s="101">
        <f t="shared" si="679"/>
        <v>0</v>
      </c>
      <c r="AU4869" s="42">
        <f t="shared" si="680"/>
        <v>24814.382462559246</v>
      </c>
      <c r="AV4869" s="42">
        <f t="shared" si="681"/>
        <v>820.34789300826083</v>
      </c>
      <c r="AW4869" s="102">
        <f t="shared" si="682"/>
        <v>2145.6666666666665</v>
      </c>
      <c r="AX4869" s="43">
        <f t="shared" si="684"/>
        <v>2</v>
      </c>
      <c r="AY4869" s="43" t="str">
        <f t="shared" si="683"/>
        <v>UTTSS</v>
      </c>
    </row>
    <row r="4870" spans="1:51" hidden="1" x14ac:dyDescent="0.2">
      <c r="A4870" s="38">
        <v>4863</v>
      </c>
      <c r="B4870" t="s">
        <v>362</v>
      </c>
      <c r="C4870" t="s">
        <v>289</v>
      </c>
      <c r="D4870">
        <v>320</v>
      </c>
      <c r="E4870" t="s">
        <v>1228</v>
      </c>
      <c r="F4870">
        <v>0.25</v>
      </c>
      <c r="G4870" t="str">
        <f>LOOKUP(F4870,{0,6,45},{"F","L","H"})</f>
        <v>F</v>
      </c>
      <c r="H4870" t="s">
        <v>5348</v>
      </c>
      <c r="I4870" s="43" t="str">
        <f>IFERROR(VLOOKUP(#REF!,#REF!,2,FALSE),"No")</f>
        <v>No</v>
      </c>
      <c r="J4870" s="139">
        <v>0.75</v>
      </c>
      <c r="K4870" s="148">
        <v>244</v>
      </c>
      <c r="L4870" s="148"/>
      <c r="M4870" s="148"/>
      <c r="N4870" s="148"/>
      <c r="O4870" s="148"/>
      <c r="P4870" s="148"/>
      <c r="Q4870" s="148"/>
      <c r="R4870" s="148"/>
      <c r="S4870" s="148"/>
      <c r="T4870" s="148"/>
      <c r="U4870" s="148"/>
      <c r="V4870" s="148"/>
      <c r="W4870" s="148"/>
      <c r="X4870" s="139">
        <v>2</v>
      </c>
      <c r="Y4870" s="148">
        <v>1000</v>
      </c>
      <c r="Z4870" s="149"/>
      <c r="AA4870" s="148"/>
      <c r="AB4870" s="148"/>
      <c r="AC4870" s="148"/>
      <c r="AD4870" s="148"/>
      <c r="AE4870" s="148"/>
      <c r="AF4870" s="148"/>
      <c r="AG4870" s="148"/>
      <c r="AH4870" s="148"/>
      <c r="AI4870" s="148"/>
      <c r="AJ4870" s="148"/>
      <c r="AK4870" s="148"/>
      <c r="AL4870" s="139">
        <v>0</v>
      </c>
      <c r="AM4870" s="139">
        <v>0</v>
      </c>
      <c r="AN4870" s="148">
        <f t="shared" si="676"/>
        <v>1000</v>
      </c>
      <c r="AO4870" s="148">
        <f t="shared" si="677"/>
        <v>244</v>
      </c>
      <c r="AP4870" s="148">
        <v>9</v>
      </c>
      <c r="AQ4870" s="140">
        <v>16</v>
      </c>
      <c r="AS4870" s="42">
        <f t="shared" si="678"/>
        <v>15709.568590777813</v>
      </c>
      <c r="AT4870" s="101">
        <f t="shared" si="679"/>
        <v>0</v>
      </c>
      <c r="AU4870" s="42">
        <f t="shared" si="680"/>
        <v>15709.568590777813</v>
      </c>
      <c r="AV4870" s="42">
        <f t="shared" si="681"/>
        <v>2031.935107592127</v>
      </c>
      <c r="AW4870" s="102">
        <f t="shared" si="682"/>
        <v>431</v>
      </c>
      <c r="AX4870" s="43">
        <f t="shared" si="684"/>
        <v>0.75</v>
      </c>
      <c r="AY4870" s="43" t="str">
        <f t="shared" si="683"/>
        <v>UTGS</v>
      </c>
    </row>
    <row r="4871" spans="1:51" hidden="1" x14ac:dyDescent="0.2">
      <c r="A4871" s="38">
        <v>4864</v>
      </c>
      <c r="B4871" t="s">
        <v>5807</v>
      </c>
      <c r="C4871" t="s">
        <v>5746</v>
      </c>
      <c r="D4871">
        <v>6600</v>
      </c>
      <c r="E4871" t="s">
        <v>198</v>
      </c>
      <c r="F4871">
        <v>5</v>
      </c>
      <c r="G4871" t="str">
        <f>LOOKUP(F4871,{0,6,45},{"F","L","H"})</f>
        <v>F</v>
      </c>
      <c r="H4871" t="s">
        <v>2089</v>
      </c>
      <c r="I4871" s="43" t="str">
        <f>IFERROR(VLOOKUP(#REF!,#REF!,2,FALSE),"No")</f>
        <v>No</v>
      </c>
      <c r="J4871" s="139">
        <v>2</v>
      </c>
      <c r="K4871" s="148">
        <v>502</v>
      </c>
      <c r="L4871" s="148"/>
      <c r="M4871" s="148"/>
      <c r="N4871" s="148"/>
      <c r="O4871" s="148"/>
      <c r="P4871" s="148"/>
      <c r="Q4871" s="148"/>
      <c r="R4871" s="148"/>
      <c r="S4871" s="148"/>
      <c r="T4871" s="148"/>
      <c r="U4871" s="148"/>
      <c r="V4871" s="148"/>
      <c r="W4871" s="148"/>
      <c r="X4871" s="139">
        <v>4</v>
      </c>
      <c r="Y4871" s="148">
        <v>770.23</v>
      </c>
      <c r="Z4871" s="148"/>
      <c r="AA4871" s="148"/>
      <c r="AB4871" s="148"/>
      <c r="AC4871" s="148"/>
      <c r="AD4871" s="148"/>
      <c r="AE4871" s="148"/>
      <c r="AF4871" s="148"/>
      <c r="AG4871" s="148"/>
      <c r="AH4871" s="148"/>
      <c r="AI4871" s="148"/>
      <c r="AJ4871" s="148"/>
      <c r="AK4871" s="148"/>
      <c r="AL4871" s="139">
        <v>0</v>
      </c>
      <c r="AM4871" s="139">
        <v>0</v>
      </c>
      <c r="AN4871" s="148">
        <f t="shared" si="676"/>
        <v>770.23</v>
      </c>
      <c r="AO4871" s="148">
        <f t="shared" si="677"/>
        <v>502</v>
      </c>
      <c r="AP4871" s="148">
        <v>1</v>
      </c>
      <c r="AQ4871" s="140">
        <v>1</v>
      </c>
      <c r="AS4871" s="42">
        <f t="shared" si="678"/>
        <v>36637.705871190417</v>
      </c>
      <c r="AT4871" s="101">
        <f t="shared" si="679"/>
        <v>0</v>
      </c>
      <c r="AU4871" s="42">
        <f t="shared" si="680"/>
        <v>36637.705871190417</v>
      </c>
      <c r="AV4871" s="42">
        <f t="shared" si="681"/>
        <v>30563.467146730945</v>
      </c>
      <c r="AW4871" s="102">
        <f t="shared" si="682"/>
        <v>3698.6666666666665</v>
      </c>
      <c r="AX4871" s="43">
        <f t="shared" si="684"/>
        <v>2</v>
      </c>
      <c r="AY4871" s="43" t="str">
        <f t="shared" si="683"/>
        <v>UTTSS</v>
      </c>
    </row>
    <row r="4872" spans="1:51" hidden="1" x14ac:dyDescent="0.2">
      <c r="A4872" s="38">
        <v>4865</v>
      </c>
      <c r="B4872" t="s">
        <v>5806</v>
      </c>
      <c r="C4872" t="s">
        <v>292</v>
      </c>
      <c r="D4872">
        <v>2400</v>
      </c>
      <c r="E4872" t="s">
        <v>1254</v>
      </c>
      <c r="F4872">
        <v>2</v>
      </c>
      <c r="G4872" t="str">
        <f>LOOKUP(F4872,{0,6,45},{"F","L","H"})</f>
        <v>F</v>
      </c>
      <c r="H4872" t="s">
        <v>2015</v>
      </c>
      <c r="I4872" s="43" t="str">
        <f>IFERROR(VLOOKUP(#REF!,#REF!,2,FALSE),"No")</f>
        <v>No</v>
      </c>
      <c r="J4872" s="139">
        <v>1.25</v>
      </c>
      <c r="K4872" s="148">
        <v>215</v>
      </c>
      <c r="L4872" s="148"/>
      <c r="M4872" s="148"/>
      <c r="N4872" s="148"/>
      <c r="O4872" s="148"/>
      <c r="P4872" s="148"/>
      <c r="Q4872" s="148"/>
      <c r="R4872" s="148"/>
      <c r="S4872" s="148"/>
      <c r="T4872" s="148"/>
      <c r="U4872" s="148"/>
      <c r="V4872" s="148"/>
      <c r="W4872" s="148"/>
      <c r="X4872" s="139">
        <v>4</v>
      </c>
      <c r="Y4872" s="148">
        <v>27.29</v>
      </c>
      <c r="Z4872" s="149">
        <v>8</v>
      </c>
      <c r="AA4872" s="148">
        <v>972.71</v>
      </c>
      <c r="AB4872" s="148"/>
      <c r="AC4872" s="148"/>
      <c r="AD4872" s="148"/>
      <c r="AE4872" s="148"/>
      <c r="AF4872" s="148"/>
      <c r="AG4872" s="148"/>
      <c r="AH4872" s="148"/>
      <c r="AI4872" s="148"/>
      <c r="AJ4872" s="148"/>
      <c r="AK4872" s="148"/>
      <c r="AL4872" s="139">
        <v>0</v>
      </c>
      <c r="AM4872" s="139">
        <v>0</v>
      </c>
      <c r="AN4872" s="148">
        <f t="shared" ref="AN4872:AN4935" si="685">SUM(Y4872,AA4872,AC4872,AE4872,AG4872,AI4872,AK4872,AM4872)</f>
        <v>1000</v>
      </c>
      <c r="AO4872" s="148">
        <f t="shared" ref="AO4872:AO4935" si="686">SUM(K4872,M4872,O4872,Q4872,S4872,U4872,W4872)</f>
        <v>215</v>
      </c>
      <c r="AP4872" s="148">
        <v>3</v>
      </c>
      <c r="AQ4872" s="140">
        <v>11</v>
      </c>
      <c r="AS4872" s="42">
        <f t="shared" ref="AS4872:AS4935" si="687">(VLOOKUP(J4872,Service,2,FALSE)*K4872+VLOOKUP(L4872,Service,2,FALSE)*M4872+VLOOKUP(N4872,Service,2,FALSE)*O4872+VLOOKUP(P4872,Service,2,FALSE)*Q4872)</f>
        <v>16020.39773367717</v>
      </c>
      <c r="AT4872" s="101">
        <f t="shared" ref="AT4872:AT4935" si="688">VLOOKUP(R4872,serviceHP,2,FALSE)*S4872+VLOOKUP(T4872,serviceHP,2,FALSE)*U4872+VLOOKUP(V4872,serviceHP,2,FALSE)*W4872</f>
        <v>0</v>
      </c>
      <c r="AU4872" s="42">
        <f t="shared" ref="AU4872:AU4935" si="689">AS4872+AT4872</f>
        <v>16020.39773367717</v>
      </c>
      <c r="AV4872" s="42">
        <f t="shared" ref="AV4872:AV4935" si="690">(VLOOKUP(X4872,Main,2,FALSE)*Y4872+VLOOKUP(Z4872,Main,2,FALSE)*AA4872+VLOOKUP(AB4872,Main,2,FALSE)*AC4872+VLOOKUP(AD4872,Main,2,FALSE)*AE4872+VLOOKUP(AF4872,Main,2,FALSE)*AG4872+VLOOKUP(AL4872,Main,2,FALSE)*AM4872+VLOOKUP(AH4872,Main,2,FALSE)*AI4872+VLOOKUP(AL4872,Main,2,FALSE)*AM4872+VLOOKUP(AJ4872,Main,2,FALSE)*AK4872)/AQ4872</f>
        <v>6540.522947406731</v>
      </c>
      <c r="AW4872" s="102">
        <f t="shared" ref="AW4872:AW4935" si="691">IF(G4872="F",VLOOKUP(D4872,MeterAndReg2,2,TRUE),(IF(G4872="L",VLOOKUP(D4872,MeterAndReg2,3,TRUE),VLOOKUP(D4872,MeterAndReg2,4,TRUE))))</f>
        <v>2428.75</v>
      </c>
      <c r="AX4872" s="43">
        <f t="shared" si="684"/>
        <v>1.25</v>
      </c>
      <c r="AY4872" s="43" t="str">
        <f t="shared" si="683"/>
        <v>UTFS</v>
      </c>
    </row>
    <row r="4873" spans="1:51" hidden="1" x14ac:dyDescent="0.2">
      <c r="A4873" s="38">
        <v>4866</v>
      </c>
      <c r="B4873" t="s">
        <v>5806</v>
      </c>
      <c r="C4873" t="s">
        <v>5746</v>
      </c>
      <c r="D4873">
        <v>14500</v>
      </c>
      <c r="E4873" t="s">
        <v>215</v>
      </c>
      <c r="F4873">
        <v>5</v>
      </c>
      <c r="G4873" t="str">
        <f>LOOKUP(F4873,{0,6,45},{"F","L","H"})</f>
        <v>F</v>
      </c>
      <c r="H4873" t="s">
        <v>1668</v>
      </c>
      <c r="I4873" s="43" t="str">
        <f>IFERROR(VLOOKUP(#REF!,#REF!,2,FALSE),"No")</f>
        <v>No</v>
      </c>
      <c r="J4873" s="139">
        <v>2</v>
      </c>
      <c r="K4873" s="148">
        <v>570</v>
      </c>
      <c r="L4873" s="148"/>
      <c r="M4873" s="148"/>
      <c r="N4873" s="148"/>
      <c r="O4873" s="148"/>
      <c r="P4873" s="148"/>
      <c r="Q4873" s="148"/>
      <c r="R4873" s="148"/>
      <c r="S4873" s="148"/>
      <c r="T4873" s="148"/>
      <c r="U4873" s="148"/>
      <c r="V4873" s="148"/>
      <c r="W4873" s="148"/>
      <c r="X4873" s="139">
        <v>6</v>
      </c>
      <c r="Y4873" s="148">
        <v>961.41</v>
      </c>
      <c r="Z4873" s="148"/>
      <c r="AA4873" s="148"/>
      <c r="AB4873" s="148"/>
      <c r="AC4873" s="148"/>
      <c r="AD4873" s="148"/>
      <c r="AE4873" s="148"/>
      <c r="AF4873" s="148"/>
      <c r="AG4873" s="148"/>
      <c r="AH4873" s="148"/>
      <c r="AI4873" s="148"/>
      <c r="AJ4873" s="148"/>
      <c r="AK4873" s="148"/>
      <c r="AL4873" s="139">
        <v>0</v>
      </c>
      <c r="AM4873" s="139">
        <v>0</v>
      </c>
      <c r="AN4873" s="148">
        <f t="shared" si="685"/>
        <v>961.41</v>
      </c>
      <c r="AO4873" s="148">
        <f t="shared" si="686"/>
        <v>570</v>
      </c>
      <c r="AP4873" s="148">
        <v>6</v>
      </c>
      <c r="AQ4873" s="140">
        <v>7</v>
      </c>
      <c r="AS4873" s="42">
        <f t="shared" si="687"/>
        <v>41600.582363702262</v>
      </c>
      <c r="AT4873" s="101">
        <f t="shared" si="688"/>
        <v>0</v>
      </c>
      <c r="AU4873" s="42">
        <f t="shared" si="689"/>
        <v>41600.582363702262</v>
      </c>
      <c r="AV4873" s="42">
        <f t="shared" si="690"/>
        <v>8244.9095583774797</v>
      </c>
      <c r="AW4873" s="102">
        <f t="shared" si="691"/>
        <v>10791.333333333334</v>
      </c>
      <c r="AX4873" s="43">
        <f t="shared" si="684"/>
        <v>2</v>
      </c>
      <c r="AY4873" s="43" t="str">
        <f t="shared" ref="AY4873:AY4936" si="692">C4873</f>
        <v>UTTSS</v>
      </c>
    </row>
    <row r="4874" spans="1:51" hidden="1" x14ac:dyDescent="0.2">
      <c r="A4874" s="38">
        <v>4867</v>
      </c>
      <c r="B4874" t="s">
        <v>5806</v>
      </c>
      <c r="C4874" t="s">
        <v>5746</v>
      </c>
      <c r="D4874">
        <v>5550</v>
      </c>
      <c r="E4874" t="s">
        <v>198</v>
      </c>
      <c r="F4874">
        <v>2</v>
      </c>
      <c r="G4874" t="str">
        <f>LOOKUP(F4874,{0,6,45},{"F","L","H"})</f>
        <v>F</v>
      </c>
      <c r="H4874" t="s">
        <v>1040</v>
      </c>
      <c r="I4874" s="43" t="str">
        <f>IFERROR(VLOOKUP(#REF!,#REF!,2,FALSE),"No")</f>
        <v>No</v>
      </c>
      <c r="J4874" s="139">
        <v>1.25</v>
      </c>
      <c r="K4874" s="148">
        <v>533</v>
      </c>
      <c r="L4874" s="148"/>
      <c r="M4874" s="148"/>
      <c r="N4874" s="148"/>
      <c r="O4874" s="148"/>
      <c r="P4874" s="148"/>
      <c r="Q4874" s="148"/>
      <c r="R4874" s="148"/>
      <c r="S4874" s="148"/>
      <c r="T4874" s="148"/>
      <c r="U4874" s="148"/>
      <c r="V4874" s="148"/>
      <c r="W4874" s="148"/>
      <c r="X4874" s="139">
        <v>2</v>
      </c>
      <c r="Y4874" s="148">
        <v>1000</v>
      </c>
      <c r="Z4874" s="149"/>
      <c r="AA4874" s="148"/>
      <c r="AB4874" s="148"/>
      <c r="AC4874" s="148"/>
      <c r="AD4874" s="148"/>
      <c r="AE4874" s="148"/>
      <c r="AF4874" s="148"/>
      <c r="AG4874" s="148"/>
      <c r="AH4874" s="148"/>
      <c r="AI4874" s="148"/>
      <c r="AJ4874" s="148"/>
      <c r="AK4874" s="148"/>
      <c r="AL4874" s="139">
        <v>0</v>
      </c>
      <c r="AM4874" s="139">
        <v>0</v>
      </c>
      <c r="AN4874" s="148">
        <f t="shared" si="685"/>
        <v>1000</v>
      </c>
      <c r="AO4874" s="148">
        <f t="shared" si="686"/>
        <v>533</v>
      </c>
      <c r="AP4874" s="148">
        <v>13</v>
      </c>
      <c r="AQ4874" s="140">
        <v>17</v>
      </c>
      <c r="AS4874" s="42">
        <f t="shared" si="687"/>
        <v>39715.683683953168</v>
      </c>
      <c r="AT4874" s="101">
        <f t="shared" si="688"/>
        <v>0</v>
      </c>
      <c r="AU4874" s="42">
        <f t="shared" si="689"/>
        <v>39715.683683953168</v>
      </c>
      <c r="AV4874" s="42">
        <f t="shared" si="690"/>
        <v>1912.4095130278843</v>
      </c>
      <c r="AW4874" s="102">
        <f t="shared" si="691"/>
        <v>3698.6666666666665</v>
      </c>
      <c r="AX4874" s="43">
        <f t="shared" si="684"/>
        <v>1.25</v>
      </c>
      <c r="AY4874" s="43" t="str">
        <f t="shared" si="692"/>
        <v>UTTSS</v>
      </c>
    </row>
    <row r="4875" spans="1:51" hidden="1" x14ac:dyDescent="0.2">
      <c r="A4875" s="38">
        <v>4868</v>
      </c>
      <c r="B4875" t="s">
        <v>5806</v>
      </c>
      <c r="C4875" t="s">
        <v>292</v>
      </c>
      <c r="D4875">
        <v>2700</v>
      </c>
      <c r="E4875" t="s">
        <v>193</v>
      </c>
      <c r="F4875">
        <v>5</v>
      </c>
      <c r="G4875" t="str">
        <f>LOOKUP(F4875,{0,6,45},{"F","L","H"})</f>
        <v>F</v>
      </c>
      <c r="H4875" t="s">
        <v>416</v>
      </c>
      <c r="I4875" s="43" t="str">
        <f>IFERROR(VLOOKUP(#REF!,#REF!,2,FALSE),"No")</f>
        <v>No</v>
      </c>
      <c r="J4875" s="139">
        <v>1.25</v>
      </c>
      <c r="K4875" s="148">
        <v>295</v>
      </c>
      <c r="L4875" s="148"/>
      <c r="M4875" s="148"/>
      <c r="N4875" s="148"/>
      <c r="O4875" s="148"/>
      <c r="P4875" s="148"/>
      <c r="Q4875" s="148"/>
      <c r="R4875" s="148"/>
      <c r="S4875" s="148"/>
      <c r="T4875" s="148"/>
      <c r="U4875" s="148"/>
      <c r="V4875" s="148"/>
      <c r="W4875" s="148"/>
      <c r="X4875" s="139">
        <v>0.75</v>
      </c>
      <c r="Y4875" s="148">
        <v>110</v>
      </c>
      <c r="Z4875" s="148">
        <v>2</v>
      </c>
      <c r="AA4875" s="148">
        <v>104</v>
      </c>
      <c r="AB4875" s="148">
        <v>4</v>
      </c>
      <c r="AC4875" s="148">
        <v>786</v>
      </c>
      <c r="AD4875" s="148"/>
      <c r="AE4875" s="148"/>
      <c r="AF4875" s="148"/>
      <c r="AG4875" s="148"/>
      <c r="AH4875" s="148"/>
      <c r="AI4875" s="148"/>
      <c r="AJ4875" s="148"/>
      <c r="AK4875" s="148"/>
      <c r="AL4875" s="139">
        <v>0</v>
      </c>
      <c r="AM4875" s="139">
        <v>0</v>
      </c>
      <c r="AN4875" s="148">
        <f t="shared" si="685"/>
        <v>1000</v>
      </c>
      <c r="AO4875" s="148">
        <f t="shared" si="686"/>
        <v>295</v>
      </c>
      <c r="AP4875" s="148">
        <v>1</v>
      </c>
      <c r="AQ4875" s="140">
        <v>1</v>
      </c>
      <c r="AS4875" s="42">
        <f t="shared" si="687"/>
        <v>21981.475960161697</v>
      </c>
      <c r="AT4875" s="101">
        <f t="shared" si="688"/>
        <v>0</v>
      </c>
      <c r="AU4875" s="42">
        <f t="shared" si="689"/>
        <v>21981.475960161697</v>
      </c>
      <c r="AV4875" s="42">
        <f t="shared" si="690"/>
        <v>38980.381721474034</v>
      </c>
      <c r="AW4875" s="102">
        <f t="shared" si="691"/>
        <v>2428.75</v>
      </c>
      <c r="AX4875" s="43">
        <f t="shared" si="684"/>
        <v>1.25</v>
      </c>
      <c r="AY4875" s="43" t="str">
        <f t="shared" si="692"/>
        <v>UTFS</v>
      </c>
    </row>
    <row r="4876" spans="1:51" hidden="1" x14ac:dyDescent="0.2">
      <c r="A4876" s="38">
        <v>4869</v>
      </c>
      <c r="B4876" t="s">
        <v>5806</v>
      </c>
      <c r="C4876" t="s">
        <v>292</v>
      </c>
      <c r="D4876">
        <v>2400</v>
      </c>
      <c r="E4876" t="s">
        <v>193</v>
      </c>
      <c r="F4876">
        <v>2</v>
      </c>
      <c r="G4876" t="str">
        <f>LOOKUP(F4876,{0,6,45},{"F","L","H"})</f>
        <v>F</v>
      </c>
      <c r="H4876" t="s">
        <v>1670</v>
      </c>
      <c r="I4876" s="43" t="str">
        <f>IFERROR(VLOOKUP(#REF!,#REF!,2,FALSE),"No")</f>
        <v>No</v>
      </c>
      <c r="J4876" s="139">
        <v>2</v>
      </c>
      <c r="K4876" s="148">
        <v>650</v>
      </c>
      <c r="L4876" s="148"/>
      <c r="M4876" s="148"/>
      <c r="N4876" s="148"/>
      <c r="O4876" s="148"/>
      <c r="P4876" s="148"/>
      <c r="Q4876" s="148"/>
      <c r="R4876" s="148"/>
      <c r="S4876" s="148"/>
      <c r="T4876" s="148"/>
      <c r="U4876" s="148"/>
      <c r="V4876" s="148"/>
      <c r="W4876" s="148"/>
      <c r="X4876" s="139">
        <v>4</v>
      </c>
      <c r="Y4876" s="148">
        <v>145</v>
      </c>
      <c r="Z4876" s="148">
        <v>6</v>
      </c>
      <c r="AA4876" s="148">
        <v>738.75</v>
      </c>
      <c r="AB4876" s="148"/>
      <c r="AC4876" s="148"/>
      <c r="AD4876" s="148"/>
      <c r="AE4876" s="148"/>
      <c r="AF4876" s="148"/>
      <c r="AG4876" s="148"/>
      <c r="AH4876" s="148"/>
      <c r="AI4876" s="148"/>
      <c r="AJ4876" s="148"/>
      <c r="AK4876" s="148"/>
      <c r="AL4876" s="139">
        <v>0</v>
      </c>
      <c r="AM4876" s="139">
        <v>0</v>
      </c>
      <c r="AN4876" s="148">
        <f t="shared" si="685"/>
        <v>883.75</v>
      </c>
      <c r="AO4876" s="148">
        <f t="shared" si="686"/>
        <v>650</v>
      </c>
      <c r="AP4876" s="148">
        <v>10</v>
      </c>
      <c r="AQ4876" s="140">
        <v>10</v>
      </c>
      <c r="AS4876" s="42">
        <f t="shared" si="687"/>
        <v>47439.260590186794</v>
      </c>
      <c r="AT4876" s="101">
        <f t="shared" si="688"/>
        <v>0</v>
      </c>
      <c r="AU4876" s="42">
        <f t="shared" si="689"/>
        <v>47439.260590186794</v>
      </c>
      <c r="AV4876" s="42">
        <f t="shared" si="690"/>
        <v>5010.1612421352684</v>
      </c>
      <c r="AW4876" s="102">
        <f t="shared" si="691"/>
        <v>2428.75</v>
      </c>
      <c r="AX4876" s="43">
        <f t="shared" si="684"/>
        <v>2</v>
      </c>
      <c r="AY4876" s="43" t="str">
        <f t="shared" si="692"/>
        <v>UTFS</v>
      </c>
    </row>
    <row r="4877" spans="1:51" hidden="1" x14ac:dyDescent="0.2">
      <c r="A4877" s="38">
        <v>4870</v>
      </c>
      <c r="B4877" t="s">
        <v>5806</v>
      </c>
      <c r="C4877" t="s">
        <v>289</v>
      </c>
      <c r="D4877">
        <v>930</v>
      </c>
      <c r="E4877" t="s">
        <v>1253</v>
      </c>
      <c r="F4877">
        <v>2</v>
      </c>
      <c r="G4877" t="str">
        <f>LOOKUP(F4877,{0,6,45},{"F","L","H"})</f>
        <v>F</v>
      </c>
      <c r="H4877" t="s">
        <v>5370</v>
      </c>
      <c r="I4877" s="43" t="str">
        <f>IFERROR(VLOOKUP(#REF!,#REF!,2,FALSE),"No")</f>
        <v>No</v>
      </c>
      <c r="J4877" s="139">
        <v>0.75</v>
      </c>
      <c r="K4877" s="148">
        <v>408</v>
      </c>
      <c r="L4877" s="148"/>
      <c r="M4877" s="148"/>
      <c r="N4877" s="148"/>
      <c r="O4877" s="148"/>
      <c r="P4877" s="148"/>
      <c r="Q4877" s="148"/>
      <c r="R4877" s="148"/>
      <c r="S4877" s="148"/>
      <c r="T4877" s="148"/>
      <c r="U4877" s="148"/>
      <c r="V4877" s="148"/>
      <c r="W4877" s="148"/>
      <c r="X4877" s="139">
        <v>4</v>
      </c>
      <c r="Y4877" s="148">
        <v>1000</v>
      </c>
      <c r="Z4877" s="149"/>
      <c r="AA4877" s="148"/>
      <c r="AB4877" s="148"/>
      <c r="AC4877" s="148"/>
      <c r="AD4877" s="148"/>
      <c r="AE4877" s="148"/>
      <c r="AF4877" s="148"/>
      <c r="AG4877" s="148"/>
      <c r="AH4877" s="148"/>
      <c r="AI4877" s="148"/>
      <c r="AJ4877" s="148"/>
      <c r="AK4877" s="148"/>
      <c r="AL4877" s="139">
        <v>0</v>
      </c>
      <c r="AM4877" s="139">
        <v>0</v>
      </c>
      <c r="AN4877" s="148">
        <f t="shared" si="685"/>
        <v>1000</v>
      </c>
      <c r="AO4877" s="148">
        <f t="shared" si="686"/>
        <v>408</v>
      </c>
      <c r="AP4877" s="148">
        <v>3</v>
      </c>
      <c r="AQ4877" s="140">
        <v>4</v>
      </c>
      <c r="AS4877" s="42">
        <f t="shared" si="687"/>
        <v>26268.458955071095</v>
      </c>
      <c r="AT4877" s="101">
        <f t="shared" si="688"/>
        <v>0</v>
      </c>
      <c r="AU4877" s="42">
        <f t="shared" si="689"/>
        <v>26268.458955071095</v>
      </c>
      <c r="AV4877" s="42">
        <f t="shared" si="690"/>
        <v>9920.2404303685089</v>
      </c>
      <c r="AW4877" s="102">
        <f t="shared" si="691"/>
        <v>1475.8772811117678</v>
      </c>
      <c r="AX4877" s="43">
        <f t="shared" si="684"/>
        <v>0.75</v>
      </c>
      <c r="AY4877" s="43" t="str">
        <f t="shared" si="692"/>
        <v>UTGS</v>
      </c>
    </row>
    <row r="4878" spans="1:51" hidden="1" x14ac:dyDescent="0.2">
      <c r="A4878" s="38">
        <v>4871</v>
      </c>
      <c r="B4878" t="s">
        <v>5806</v>
      </c>
      <c r="C4878" t="s">
        <v>5746</v>
      </c>
      <c r="D4878">
        <v>4000</v>
      </c>
      <c r="E4878" t="s">
        <v>207</v>
      </c>
      <c r="F4878">
        <v>5</v>
      </c>
      <c r="G4878" t="str">
        <f>LOOKUP(F4878,{0,6,45},{"F","L","H"})</f>
        <v>F</v>
      </c>
      <c r="H4878" t="s">
        <v>526</v>
      </c>
      <c r="I4878" s="43" t="str">
        <f>IFERROR(VLOOKUP(#REF!,#REF!,2,FALSE),"No")</f>
        <v>No</v>
      </c>
      <c r="J4878" s="139">
        <v>2</v>
      </c>
      <c r="K4878" s="148">
        <v>10</v>
      </c>
      <c r="L4878" s="148">
        <v>4</v>
      </c>
      <c r="M4878" s="148">
        <v>46.55</v>
      </c>
      <c r="N4878" s="148"/>
      <c r="O4878" s="148"/>
      <c r="P4878" s="148"/>
      <c r="Q4878" s="148"/>
      <c r="R4878" s="148"/>
      <c r="S4878" s="148"/>
      <c r="T4878" s="148"/>
      <c r="U4878" s="148"/>
      <c r="V4878" s="148"/>
      <c r="W4878" s="148"/>
      <c r="X4878" s="139">
        <v>4</v>
      </c>
      <c r="Y4878" s="148">
        <v>1000</v>
      </c>
      <c r="Z4878" s="148"/>
      <c r="AA4878" s="148"/>
      <c r="AB4878" s="148"/>
      <c r="AC4878" s="148"/>
      <c r="AD4878" s="148"/>
      <c r="AE4878" s="148"/>
      <c r="AF4878" s="148"/>
      <c r="AG4878" s="148"/>
      <c r="AH4878" s="148"/>
      <c r="AI4878" s="148"/>
      <c r="AJ4878" s="148"/>
      <c r="AK4878" s="148"/>
      <c r="AL4878" s="139">
        <v>0</v>
      </c>
      <c r="AM4878" s="139">
        <v>0</v>
      </c>
      <c r="AN4878" s="148">
        <f t="shared" si="685"/>
        <v>1000</v>
      </c>
      <c r="AO4878" s="148">
        <f t="shared" si="686"/>
        <v>56.55</v>
      </c>
      <c r="AP4878" s="148">
        <v>12</v>
      </c>
      <c r="AQ4878" s="140">
        <v>89</v>
      </c>
      <c r="AS4878" s="42">
        <f t="shared" si="687"/>
        <v>4292.9336713462508</v>
      </c>
      <c r="AT4878" s="101">
        <f t="shared" si="688"/>
        <v>0</v>
      </c>
      <c r="AU4878" s="42">
        <f t="shared" si="689"/>
        <v>4292.9336713462508</v>
      </c>
      <c r="AV4878" s="42">
        <f t="shared" si="690"/>
        <v>445.85350248847232</v>
      </c>
      <c r="AW4878" s="102">
        <f t="shared" si="691"/>
        <v>2145.6666666666665</v>
      </c>
      <c r="AX4878" s="43">
        <f t="shared" si="684"/>
        <v>2</v>
      </c>
      <c r="AY4878" s="43" t="str">
        <f t="shared" si="692"/>
        <v>UTTSS</v>
      </c>
    </row>
    <row r="4879" spans="1:51" hidden="1" x14ac:dyDescent="0.2">
      <c r="A4879" s="38">
        <v>4872</v>
      </c>
      <c r="B4879" t="s">
        <v>5806</v>
      </c>
      <c r="C4879" t="s">
        <v>5746</v>
      </c>
      <c r="D4879">
        <v>5550</v>
      </c>
      <c r="E4879" t="s">
        <v>198</v>
      </c>
      <c r="F4879">
        <v>2</v>
      </c>
      <c r="G4879" t="str">
        <f>LOOKUP(F4879,{0,6,45},{"F","L","H"})</f>
        <v>F</v>
      </c>
      <c r="H4879" t="s">
        <v>5378</v>
      </c>
      <c r="I4879" s="43" t="str">
        <f>IFERROR(VLOOKUP(#REF!,#REF!,2,FALSE),"No")</f>
        <v>No</v>
      </c>
      <c r="J4879" s="139">
        <v>2</v>
      </c>
      <c r="K4879" s="148">
        <v>383</v>
      </c>
      <c r="L4879" s="148"/>
      <c r="M4879" s="148"/>
      <c r="N4879" s="148"/>
      <c r="O4879" s="148"/>
      <c r="P4879" s="148"/>
      <c r="Q4879" s="148"/>
      <c r="R4879" s="148"/>
      <c r="S4879" s="148"/>
      <c r="T4879" s="148"/>
      <c r="U4879" s="148"/>
      <c r="V4879" s="148"/>
      <c r="W4879" s="148"/>
      <c r="X4879" s="139">
        <v>6</v>
      </c>
      <c r="Y4879" s="148">
        <v>1000</v>
      </c>
      <c r="Z4879" s="148"/>
      <c r="AA4879" s="148"/>
      <c r="AB4879" s="148"/>
      <c r="AC4879" s="148"/>
      <c r="AD4879" s="148"/>
      <c r="AE4879" s="148"/>
      <c r="AF4879" s="148"/>
      <c r="AG4879" s="148"/>
      <c r="AH4879" s="148"/>
      <c r="AI4879" s="148"/>
      <c r="AJ4879" s="148"/>
      <c r="AK4879" s="148"/>
      <c r="AL4879" s="139">
        <v>0</v>
      </c>
      <c r="AM4879" s="139">
        <v>0</v>
      </c>
      <c r="AN4879" s="148">
        <f t="shared" si="685"/>
        <v>1000</v>
      </c>
      <c r="AO4879" s="148">
        <f t="shared" si="686"/>
        <v>383</v>
      </c>
      <c r="AP4879" s="148">
        <v>5</v>
      </c>
      <c r="AQ4879" s="140">
        <v>20</v>
      </c>
      <c r="AS4879" s="42">
        <f t="shared" si="687"/>
        <v>27952.672009294678</v>
      </c>
      <c r="AT4879" s="101">
        <f t="shared" si="688"/>
        <v>0</v>
      </c>
      <c r="AU4879" s="42">
        <f t="shared" si="689"/>
        <v>27952.672009294678</v>
      </c>
      <c r="AV4879" s="42">
        <f t="shared" si="690"/>
        <v>3001.5480860737021</v>
      </c>
      <c r="AW4879" s="102">
        <f t="shared" si="691"/>
        <v>3698.6666666666665</v>
      </c>
      <c r="AX4879" s="43">
        <f t="shared" si="684"/>
        <v>2</v>
      </c>
      <c r="AY4879" s="43" t="str">
        <f t="shared" si="692"/>
        <v>UTTSS</v>
      </c>
    </row>
    <row r="4880" spans="1:51" hidden="1" x14ac:dyDescent="0.2">
      <c r="A4880" s="38">
        <v>4873</v>
      </c>
      <c r="B4880" t="s">
        <v>5806</v>
      </c>
      <c r="C4880" t="s">
        <v>292</v>
      </c>
      <c r="D4880">
        <v>5550</v>
      </c>
      <c r="E4880" t="s">
        <v>198</v>
      </c>
      <c r="F4880">
        <v>2</v>
      </c>
      <c r="G4880" t="str">
        <f>LOOKUP(F4880,{0,6,45},{"F","L","H"})</f>
        <v>F</v>
      </c>
      <c r="H4880" t="s">
        <v>1919</v>
      </c>
      <c r="I4880" s="43" t="str">
        <f>IFERROR(VLOOKUP(#REF!,#REF!,2,FALSE),"No")</f>
        <v>No</v>
      </c>
      <c r="J4880" s="139">
        <v>2</v>
      </c>
      <c r="K4880" s="148">
        <v>53</v>
      </c>
      <c r="L4880" s="148"/>
      <c r="M4880" s="148"/>
      <c r="N4880" s="148"/>
      <c r="O4880" s="148"/>
      <c r="P4880" s="148"/>
      <c r="Q4880" s="148"/>
      <c r="R4880" s="148"/>
      <c r="S4880" s="148"/>
      <c r="T4880" s="148"/>
      <c r="U4880" s="148"/>
      <c r="V4880" s="148"/>
      <c r="W4880" s="148"/>
      <c r="X4880" s="139">
        <v>4</v>
      </c>
      <c r="Y4880" s="148">
        <v>905</v>
      </c>
      <c r="Z4880" s="149">
        <v>6</v>
      </c>
      <c r="AA4880" s="148">
        <v>95</v>
      </c>
      <c r="AB4880" s="148"/>
      <c r="AC4880" s="148"/>
      <c r="AD4880" s="148"/>
      <c r="AE4880" s="148"/>
      <c r="AF4880" s="148"/>
      <c r="AG4880" s="148"/>
      <c r="AH4880" s="148"/>
      <c r="AI4880" s="148"/>
      <c r="AJ4880" s="148"/>
      <c r="AK4880" s="148"/>
      <c r="AL4880" s="139">
        <v>0</v>
      </c>
      <c r="AM4880" s="139">
        <v>0</v>
      </c>
      <c r="AN4880" s="148">
        <f t="shared" si="685"/>
        <v>1000</v>
      </c>
      <c r="AO4880" s="148">
        <f t="shared" si="686"/>
        <v>53</v>
      </c>
      <c r="AP4880" s="148">
        <v>3</v>
      </c>
      <c r="AQ4880" s="140">
        <v>51</v>
      </c>
      <c r="AS4880" s="42">
        <f t="shared" si="687"/>
        <v>3868.1243250460002</v>
      </c>
      <c r="AT4880" s="101">
        <f t="shared" si="688"/>
        <v>0</v>
      </c>
      <c r="AU4880" s="42">
        <f t="shared" si="689"/>
        <v>3868.1243250460002</v>
      </c>
      <c r="AV4880" s="42">
        <f t="shared" si="690"/>
        <v>815.96493571517715</v>
      </c>
      <c r="AW4880" s="102">
        <f t="shared" si="691"/>
        <v>3698.6666666666665</v>
      </c>
      <c r="AX4880" s="43">
        <f t="shared" si="684"/>
        <v>2</v>
      </c>
      <c r="AY4880" s="43" t="str">
        <f t="shared" si="692"/>
        <v>UTFS</v>
      </c>
    </row>
    <row r="4881" spans="1:51" hidden="1" x14ac:dyDescent="0.2">
      <c r="A4881" s="38">
        <v>4874</v>
      </c>
      <c r="B4881" t="s">
        <v>5806</v>
      </c>
      <c r="C4881" t="s">
        <v>5746</v>
      </c>
      <c r="D4881">
        <v>11750</v>
      </c>
      <c r="E4881" t="s">
        <v>215</v>
      </c>
      <c r="F4881">
        <v>2</v>
      </c>
      <c r="G4881" t="str">
        <f>LOOKUP(F4881,{0,6,45},{"F","L","H"})</f>
        <v>F</v>
      </c>
      <c r="H4881" t="s">
        <v>1673</v>
      </c>
      <c r="I4881" s="43" t="str">
        <f>IFERROR(VLOOKUP(#REF!,#REF!,2,FALSE),"No")</f>
        <v>No</v>
      </c>
      <c r="J4881" s="139">
        <v>4</v>
      </c>
      <c r="K4881" s="148">
        <v>588</v>
      </c>
      <c r="L4881" s="148"/>
      <c r="M4881" s="148"/>
      <c r="N4881" s="148"/>
      <c r="O4881" s="148"/>
      <c r="P4881" s="148"/>
      <c r="Q4881" s="148"/>
      <c r="R4881" s="148"/>
      <c r="S4881" s="148"/>
      <c r="T4881" s="148"/>
      <c r="U4881" s="148"/>
      <c r="V4881" s="148"/>
      <c r="W4881" s="148"/>
      <c r="X4881" s="139">
        <v>4</v>
      </c>
      <c r="Y4881" s="148">
        <v>20</v>
      </c>
      <c r="Z4881" s="148">
        <v>6</v>
      </c>
      <c r="AA4881" s="148">
        <v>980</v>
      </c>
      <c r="AB4881" s="148"/>
      <c r="AC4881" s="148"/>
      <c r="AD4881" s="148"/>
      <c r="AE4881" s="148"/>
      <c r="AF4881" s="148"/>
      <c r="AG4881" s="148"/>
      <c r="AH4881" s="148"/>
      <c r="AI4881" s="148"/>
      <c r="AJ4881" s="148"/>
      <c r="AK4881" s="148"/>
      <c r="AL4881" s="139">
        <v>0</v>
      </c>
      <c r="AM4881" s="139">
        <v>0</v>
      </c>
      <c r="AN4881" s="148">
        <f t="shared" si="685"/>
        <v>1000</v>
      </c>
      <c r="AO4881" s="148">
        <f t="shared" si="686"/>
        <v>588</v>
      </c>
      <c r="AP4881" s="148">
        <v>2</v>
      </c>
      <c r="AQ4881" s="140">
        <v>2</v>
      </c>
      <c r="AS4881" s="42">
        <f t="shared" si="687"/>
        <v>45007.564964661287</v>
      </c>
      <c r="AT4881" s="101">
        <f t="shared" si="688"/>
        <v>0</v>
      </c>
      <c r="AU4881" s="42">
        <f t="shared" si="689"/>
        <v>45007.564964661287</v>
      </c>
      <c r="AV4881" s="42">
        <f t="shared" si="690"/>
        <v>29811.980860737021</v>
      </c>
      <c r="AW4881" s="102">
        <f t="shared" si="691"/>
        <v>10791.333333333334</v>
      </c>
      <c r="AX4881" s="43">
        <f t="shared" si="684"/>
        <v>4</v>
      </c>
      <c r="AY4881" s="43" t="str">
        <f t="shared" si="692"/>
        <v>UTTSS</v>
      </c>
    </row>
    <row r="4882" spans="1:51" hidden="1" x14ac:dyDescent="0.2">
      <c r="A4882" s="38">
        <v>4875</v>
      </c>
      <c r="B4882" t="s">
        <v>5806</v>
      </c>
      <c r="C4882" t="s">
        <v>5746</v>
      </c>
      <c r="D4882">
        <v>14487</v>
      </c>
      <c r="E4882" t="s">
        <v>291</v>
      </c>
      <c r="F4882">
        <v>5</v>
      </c>
      <c r="G4882" t="str">
        <f>LOOKUP(F4882,{0,6,45},{"F","L","H"})</f>
        <v>F</v>
      </c>
      <c r="H4882" t="s">
        <v>1674</v>
      </c>
      <c r="I4882" s="43" t="str">
        <f>IFERROR(VLOOKUP(#REF!,#REF!,2,FALSE),"No")</f>
        <v>No</v>
      </c>
      <c r="J4882" s="139">
        <v>2</v>
      </c>
      <c r="K4882" s="148">
        <v>175</v>
      </c>
      <c r="L4882" s="148"/>
      <c r="M4882" s="148"/>
      <c r="N4882" s="148"/>
      <c r="O4882" s="148"/>
      <c r="P4882" s="148"/>
      <c r="Q4882" s="148"/>
      <c r="R4882" s="148"/>
      <c r="S4882" s="148"/>
      <c r="T4882" s="148"/>
      <c r="U4882" s="148"/>
      <c r="V4882" s="148"/>
      <c r="W4882" s="148"/>
      <c r="X4882" s="139">
        <v>2</v>
      </c>
      <c r="Y4882" s="148">
        <v>3</v>
      </c>
      <c r="Z4882" s="148">
        <v>4</v>
      </c>
      <c r="AA4882" s="148">
        <v>910</v>
      </c>
      <c r="AB4882" s="148"/>
      <c r="AC4882" s="148"/>
      <c r="AD4882" s="148"/>
      <c r="AE4882" s="148"/>
      <c r="AF4882" s="148"/>
      <c r="AG4882" s="148"/>
      <c r="AH4882" s="148"/>
      <c r="AI4882" s="148"/>
      <c r="AJ4882" s="148"/>
      <c r="AK4882" s="148"/>
      <c r="AL4882" s="139">
        <v>0</v>
      </c>
      <c r="AM4882" s="139">
        <v>0</v>
      </c>
      <c r="AN4882" s="148">
        <f t="shared" si="685"/>
        <v>913</v>
      </c>
      <c r="AO4882" s="148">
        <f t="shared" si="686"/>
        <v>175</v>
      </c>
      <c r="AP4882" s="148">
        <v>3</v>
      </c>
      <c r="AQ4882" s="140">
        <v>6</v>
      </c>
      <c r="AS4882" s="42">
        <f t="shared" si="687"/>
        <v>12772.108620434905</v>
      </c>
      <c r="AT4882" s="101">
        <f t="shared" si="688"/>
        <v>0</v>
      </c>
      <c r="AU4882" s="42">
        <f t="shared" si="689"/>
        <v>12772.108620434905</v>
      </c>
      <c r="AV4882" s="42">
        <f t="shared" si="690"/>
        <v>6034.5346752842988</v>
      </c>
      <c r="AW4882" s="102">
        <f t="shared" si="691"/>
        <v>10791.333333333334</v>
      </c>
      <c r="AX4882" s="43">
        <f t="shared" si="684"/>
        <v>2</v>
      </c>
      <c r="AY4882" s="43" t="str">
        <f t="shared" si="692"/>
        <v>UTTSS</v>
      </c>
    </row>
    <row r="4883" spans="1:51" hidden="1" x14ac:dyDescent="0.2">
      <c r="A4883" s="38">
        <v>4876</v>
      </c>
      <c r="B4883" t="s">
        <v>5807</v>
      </c>
      <c r="C4883" t="s">
        <v>5746</v>
      </c>
      <c r="D4883">
        <v>14487</v>
      </c>
      <c r="E4883" t="s">
        <v>291</v>
      </c>
      <c r="F4883">
        <v>5</v>
      </c>
      <c r="G4883" t="str">
        <f>LOOKUP(F4883,{0,6,45},{"F","L","H"})</f>
        <v>F</v>
      </c>
      <c r="H4883" t="s">
        <v>1203</v>
      </c>
      <c r="I4883" s="43" t="str">
        <f>IFERROR(VLOOKUP(#REF!,#REF!,2,FALSE),"No")</f>
        <v>No</v>
      </c>
      <c r="J4883" s="139">
        <v>4</v>
      </c>
      <c r="K4883" s="148">
        <v>8</v>
      </c>
      <c r="L4883" s="148"/>
      <c r="M4883" s="148"/>
      <c r="N4883" s="148"/>
      <c r="O4883" s="148"/>
      <c r="P4883" s="148"/>
      <c r="Q4883" s="148"/>
      <c r="R4883" s="148"/>
      <c r="S4883" s="148"/>
      <c r="T4883" s="148"/>
      <c r="U4883" s="148"/>
      <c r="V4883" s="148"/>
      <c r="W4883" s="148"/>
      <c r="X4883" s="139">
        <v>4</v>
      </c>
      <c r="Y4883" s="148">
        <v>1000</v>
      </c>
      <c r="Z4883" s="148"/>
      <c r="AA4883" s="148"/>
      <c r="AB4883" s="148"/>
      <c r="AC4883" s="148"/>
      <c r="AD4883" s="148"/>
      <c r="AE4883" s="148"/>
      <c r="AF4883" s="148"/>
      <c r="AG4883" s="148"/>
      <c r="AH4883" s="148"/>
      <c r="AI4883" s="148"/>
      <c r="AJ4883" s="148"/>
      <c r="AK4883" s="148"/>
      <c r="AL4883" s="139">
        <v>0</v>
      </c>
      <c r="AM4883" s="139">
        <v>0</v>
      </c>
      <c r="AN4883" s="148">
        <f t="shared" si="685"/>
        <v>1000</v>
      </c>
      <c r="AO4883" s="148">
        <f t="shared" si="686"/>
        <v>8</v>
      </c>
      <c r="AP4883" s="148">
        <v>3</v>
      </c>
      <c r="AQ4883" s="140">
        <v>5</v>
      </c>
      <c r="AS4883" s="42">
        <f t="shared" si="687"/>
        <v>612.34782264845285</v>
      </c>
      <c r="AT4883" s="101">
        <f t="shared" si="688"/>
        <v>0</v>
      </c>
      <c r="AU4883" s="42">
        <f t="shared" si="689"/>
        <v>612.34782264845285</v>
      </c>
      <c r="AV4883" s="42">
        <f t="shared" si="690"/>
        <v>7936.1923442948073</v>
      </c>
      <c r="AW4883" s="102">
        <f t="shared" si="691"/>
        <v>10791.333333333334</v>
      </c>
      <c r="AX4883" s="43">
        <f t="shared" si="684"/>
        <v>4</v>
      </c>
      <c r="AY4883" s="43" t="str">
        <f t="shared" si="692"/>
        <v>UTTSS</v>
      </c>
    </row>
    <row r="4884" spans="1:51" hidden="1" x14ac:dyDescent="0.2">
      <c r="A4884" s="38">
        <v>4877</v>
      </c>
      <c r="B4884" t="s">
        <v>5806</v>
      </c>
      <c r="C4884" t="s">
        <v>5746</v>
      </c>
      <c r="D4884">
        <v>3300</v>
      </c>
      <c r="E4884" t="s">
        <v>207</v>
      </c>
      <c r="F4884">
        <v>2</v>
      </c>
      <c r="G4884" t="str">
        <f>LOOKUP(F4884,{0,6,45},{"F","L","H"})</f>
        <v>F</v>
      </c>
      <c r="H4884" t="s">
        <v>1678</v>
      </c>
      <c r="I4884" s="43" t="str">
        <f>IFERROR(VLOOKUP(#REF!,#REF!,2,FALSE),"No")</f>
        <v>No</v>
      </c>
      <c r="J4884" s="139">
        <v>1.25</v>
      </c>
      <c r="K4884" s="148">
        <v>512</v>
      </c>
      <c r="L4884" s="148"/>
      <c r="M4884" s="148"/>
      <c r="N4884" s="148"/>
      <c r="O4884" s="148"/>
      <c r="P4884" s="148"/>
      <c r="Q4884" s="148"/>
      <c r="R4884" s="148"/>
      <c r="S4884" s="148"/>
      <c r="T4884" s="148"/>
      <c r="U4884" s="148"/>
      <c r="V4884" s="148"/>
      <c r="W4884" s="148"/>
      <c r="X4884" s="139">
        <v>2</v>
      </c>
      <c r="Y4884" s="148">
        <v>182.75</v>
      </c>
      <c r="Z4884" s="149">
        <v>4</v>
      </c>
      <c r="AA4884" s="148">
        <v>817.25</v>
      </c>
      <c r="AB4884" s="148"/>
      <c r="AC4884" s="148"/>
      <c r="AD4884" s="148"/>
      <c r="AE4884" s="148"/>
      <c r="AF4884" s="148"/>
      <c r="AG4884" s="148"/>
      <c r="AH4884" s="148"/>
      <c r="AI4884" s="148"/>
      <c r="AJ4884" s="148"/>
      <c r="AK4884" s="148"/>
      <c r="AL4884" s="139">
        <v>0</v>
      </c>
      <c r="AM4884" s="139">
        <v>0</v>
      </c>
      <c r="AN4884" s="148">
        <f t="shared" si="685"/>
        <v>1000</v>
      </c>
      <c r="AO4884" s="148">
        <f t="shared" si="686"/>
        <v>512</v>
      </c>
      <c r="AP4884" s="148">
        <v>4</v>
      </c>
      <c r="AQ4884" s="140">
        <v>6</v>
      </c>
      <c r="AS4884" s="42">
        <f t="shared" si="687"/>
        <v>38150.900649500982</v>
      </c>
      <c r="AT4884" s="101">
        <f t="shared" si="688"/>
        <v>0</v>
      </c>
      <c r="AU4884" s="42">
        <f t="shared" si="689"/>
        <v>38150.900649500982</v>
      </c>
      <c r="AV4884" s="42">
        <f t="shared" si="690"/>
        <v>6395.1073702456715</v>
      </c>
      <c r="AW4884" s="102">
        <f t="shared" si="691"/>
        <v>2145.6666666666665</v>
      </c>
      <c r="AX4884" s="43">
        <f t="shared" si="684"/>
        <v>1.25</v>
      </c>
      <c r="AY4884" s="43" t="str">
        <f t="shared" si="692"/>
        <v>UTTSS</v>
      </c>
    </row>
    <row r="4885" spans="1:51" hidden="1" x14ac:dyDescent="0.2">
      <c r="A4885" s="38">
        <v>4878</v>
      </c>
      <c r="B4885" t="s">
        <v>5806</v>
      </c>
      <c r="C4885" t="s">
        <v>292</v>
      </c>
      <c r="D4885">
        <v>14500</v>
      </c>
      <c r="E4885" t="s">
        <v>215</v>
      </c>
      <c r="F4885">
        <v>5</v>
      </c>
      <c r="G4885" t="str">
        <f>LOOKUP(F4885,{0,6,45},{"F","L","H"})</f>
        <v>F</v>
      </c>
      <c r="H4885" t="s">
        <v>1926</v>
      </c>
      <c r="I4885" s="43" t="str">
        <f>IFERROR(VLOOKUP(#REF!,#REF!,2,FALSE),"No")</f>
        <v>No</v>
      </c>
      <c r="J4885" s="139">
        <v>2</v>
      </c>
      <c r="K4885" s="148">
        <v>321</v>
      </c>
      <c r="L4885" s="148"/>
      <c r="M4885" s="148"/>
      <c r="N4885" s="148"/>
      <c r="O4885" s="148"/>
      <c r="P4885" s="148"/>
      <c r="Q4885" s="148"/>
      <c r="R4885" s="148"/>
      <c r="S4885" s="148"/>
      <c r="T4885" s="148"/>
      <c r="U4885" s="148"/>
      <c r="V4885" s="148"/>
      <c r="W4885" s="148"/>
      <c r="X4885" s="139">
        <v>4</v>
      </c>
      <c r="Y4885" s="148">
        <v>852.03</v>
      </c>
      <c r="Z4885" s="149">
        <v>6</v>
      </c>
      <c r="AA4885" s="148">
        <v>147.97</v>
      </c>
      <c r="AB4885" s="148"/>
      <c r="AC4885" s="148"/>
      <c r="AD4885" s="148"/>
      <c r="AE4885" s="148"/>
      <c r="AF4885" s="148"/>
      <c r="AG4885" s="148"/>
      <c r="AH4885" s="148"/>
      <c r="AI4885" s="148"/>
      <c r="AJ4885" s="148"/>
      <c r="AK4885" s="148"/>
      <c r="AL4885" s="139">
        <v>0</v>
      </c>
      <c r="AM4885" s="139">
        <v>0</v>
      </c>
      <c r="AN4885" s="148">
        <f t="shared" si="685"/>
        <v>1000</v>
      </c>
      <c r="AO4885" s="148">
        <f t="shared" si="686"/>
        <v>321</v>
      </c>
      <c r="AP4885" s="148">
        <v>3</v>
      </c>
      <c r="AQ4885" s="140">
        <v>5</v>
      </c>
      <c r="AS4885" s="42">
        <f t="shared" si="687"/>
        <v>23427.696383769169</v>
      </c>
      <c r="AT4885" s="101">
        <f t="shared" si="688"/>
        <v>0</v>
      </c>
      <c r="AU4885" s="42">
        <f t="shared" si="689"/>
        <v>23427.696383769169</v>
      </c>
      <c r="AV4885" s="42">
        <f t="shared" si="690"/>
        <v>8538.4302442948065</v>
      </c>
      <c r="AW4885" s="102">
        <f t="shared" si="691"/>
        <v>10791.333333333334</v>
      </c>
      <c r="AX4885" s="43">
        <f t="shared" si="684"/>
        <v>2</v>
      </c>
      <c r="AY4885" s="43" t="str">
        <f t="shared" si="692"/>
        <v>UTFS</v>
      </c>
    </row>
    <row r="4886" spans="1:51" hidden="1" x14ac:dyDescent="0.2">
      <c r="A4886" s="38">
        <v>4879</v>
      </c>
      <c r="B4886" t="s">
        <v>5806</v>
      </c>
      <c r="C4886" t="s">
        <v>5746</v>
      </c>
      <c r="D4886">
        <v>14487</v>
      </c>
      <c r="E4886" t="s">
        <v>291</v>
      </c>
      <c r="F4886">
        <v>5</v>
      </c>
      <c r="G4886" t="str">
        <f>LOOKUP(F4886,{0,6,45},{"F","L","H"})</f>
        <v>F</v>
      </c>
      <c r="H4886" t="s">
        <v>1204</v>
      </c>
      <c r="I4886" s="43" t="str">
        <f>IFERROR(VLOOKUP(#REF!,#REF!,2,FALSE),"No")</f>
        <v>No</v>
      </c>
      <c r="J4886" s="139">
        <v>3</v>
      </c>
      <c r="K4886" s="148">
        <v>263</v>
      </c>
      <c r="L4886" s="148"/>
      <c r="M4886" s="148"/>
      <c r="N4886" s="148"/>
      <c r="O4886" s="148"/>
      <c r="P4886" s="148"/>
      <c r="Q4886" s="148"/>
      <c r="R4886" s="148"/>
      <c r="S4886" s="148"/>
      <c r="T4886" s="148"/>
      <c r="U4886" s="148"/>
      <c r="V4886" s="148"/>
      <c r="W4886" s="148"/>
      <c r="X4886" s="139">
        <v>4</v>
      </c>
      <c r="Y4886" s="148">
        <v>830</v>
      </c>
      <c r="Z4886" s="149"/>
      <c r="AA4886" s="148"/>
      <c r="AB4886" s="148"/>
      <c r="AC4886" s="148"/>
      <c r="AD4886" s="148"/>
      <c r="AE4886" s="148"/>
      <c r="AF4886" s="148"/>
      <c r="AG4886" s="148"/>
      <c r="AH4886" s="148"/>
      <c r="AI4886" s="148"/>
      <c r="AJ4886" s="148"/>
      <c r="AK4886" s="148"/>
      <c r="AL4886" s="139">
        <v>0</v>
      </c>
      <c r="AM4886" s="139">
        <v>0</v>
      </c>
      <c r="AN4886" s="148">
        <f t="shared" si="685"/>
        <v>830</v>
      </c>
      <c r="AO4886" s="148">
        <f t="shared" si="686"/>
        <v>263</v>
      </c>
      <c r="AP4886" s="148">
        <v>2</v>
      </c>
      <c r="AQ4886" s="140">
        <v>39</v>
      </c>
      <c r="AS4886" s="42">
        <f t="shared" si="687"/>
        <v>19194.654669567888</v>
      </c>
      <c r="AT4886" s="101">
        <f t="shared" si="688"/>
        <v>0</v>
      </c>
      <c r="AU4886" s="42">
        <f t="shared" si="689"/>
        <v>19194.654669567888</v>
      </c>
      <c r="AV4886" s="42">
        <f t="shared" si="690"/>
        <v>844.49226227752433</v>
      </c>
      <c r="AW4886" s="102">
        <f t="shared" si="691"/>
        <v>10791.333333333334</v>
      </c>
      <c r="AX4886" s="43">
        <f t="shared" si="684"/>
        <v>3</v>
      </c>
      <c r="AY4886" s="43" t="str">
        <f t="shared" si="692"/>
        <v>UTTSS</v>
      </c>
    </row>
    <row r="4887" spans="1:51" hidden="1" x14ac:dyDescent="0.2">
      <c r="A4887" s="38">
        <v>4880</v>
      </c>
      <c r="B4887" t="s">
        <v>5806</v>
      </c>
      <c r="C4887" t="s">
        <v>292</v>
      </c>
      <c r="D4887">
        <v>2400</v>
      </c>
      <c r="E4887" t="s">
        <v>193</v>
      </c>
      <c r="F4887">
        <v>2</v>
      </c>
      <c r="G4887" t="str">
        <f>LOOKUP(F4887,{0,6,45},{"F","L","H"})</f>
        <v>F</v>
      </c>
      <c r="H4887" t="s">
        <v>2049</v>
      </c>
      <c r="I4887" s="43" t="str">
        <f>IFERROR(VLOOKUP(#REF!,#REF!,2,FALSE),"No")</f>
        <v>No</v>
      </c>
      <c r="J4887" s="139">
        <v>1.25</v>
      </c>
      <c r="K4887" s="148">
        <v>20.57</v>
      </c>
      <c r="L4887" s="148"/>
      <c r="M4887" s="148"/>
      <c r="N4887" s="148"/>
      <c r="O4887" s="148"/>
      <c r="P4887" s="148"/>
      <c r="Q4887" s="148"/>
      <c r="R4887" s="148"/>
      <c r="S4887" s="148"/>
      <c r="T4887" s="148"/>
      <c r="U4887" s="148"/>
      <c r="V4887" s="148"/>
      <c r="W4887" s="148"/>
      <c r="X4887" s="139">
        <v>2</v>
      </c>
      <c r="Y4887" s="148">
        <v>114</v>
      </c>
      <c r="Z4887" s="148">
        <v>4</v>
      </c>
      <c r="AA4887" s="148">
        <v>886</v>
      </c>
      <c r="AB4887" s="148"/>
      <c r="AC4887" s="148"/>
      <c r="AD4887" s="148"/>
      <c r="AE4887" s="148"/>
      <c r="AF4887" s="148"/>
      <c r="AG4887" s="148"/>
      <c r="AH4887" s="148"/>
      <c r="AI4887" s="148"/>
      <c r="AJ4887" s="148"/>
      <c r="AK4887" s="148"/>
      <c r="AL4887" s="139">
        <v>0</v>
      </c>
      <c r="AM4887" s="139">
        <v>0</v>
      </c>
      <c r="AN4887" s="148">
        <f t="shared" si="685"/>
        <v>1000</v>
      </c>
      <c r="AO4887" s="148">
        <f t="shared" si="686"/>
        <v>20.57</v>
      </c>
      <c r="AP4887" s="148">
        <v>5</v>
      </c>
      <c r="AQ4887" s="140">
        <v>21</v>
      </c>
      <c r="AS4887" s="42">
        <f t="shared" si="687"/>
        <v>1532.7422389848343</v>
      </c>
      <c r="AT4887" s="101">
        <f t="shared" si="688"/>
        <v>0</v>
      </c>
      <c r="AU4887" s="42">
        <f t="shared" si="689"/>
        <v>1532.7422389848343</v>
      </c>
      <c r="AV4887" s="42">
        <f t="shared" si="690"/>
        <v>1850.6467486416204</v>
      </c>
      <c r="AW4887" s="102">
        <f t="shared" si="691"/>
        <v>2428.75</v>
      </c>
      <c r="AX4887" s="43">
        <f t="shared" si="684"/>
        <v>1.25</v>
      </c>
      <c r="AY4887" s="43" t="str">
        <f t="shared" si="692"/>
        <v>UTFS</v>
      </c>
    </row>
    <row r="4888" spans="1:51" hidden="1" x14ac:dyDescent="0.2">
      <c r="A4888" s="38">
        <v>4881</v>
      </c>
      <c r="B4888" t="s">
        <v>5806</v>
      </c>
      <c r="C4888" t="s">
        <v>5746</v>
      </c>
      <c r="D4888">
        <v>9200</v>
      </c>
      <c r="E4888" t="s">
        <v>212</v>
      </c>
      <c r="F4888">
        <v>5</v>
      </c>
      <c r="G4888" t="str">
        <f>LOOKUP(F4888,{0,6,45},{"F","L","H"})</f>
        <v>F</v>
      </c>
      <c r="H4888" t="s">
        <v>1863</v>
      </c>
      <c r="I4888" s="43" t="str">
        <f>IFERROR(VLOOKUP(#REF!,#REF!,2,FALSE),"No")</f>
        <v>No</v>
      </c>
      <c r="J4888" s="139">
        <v>2</v>
      </c>
      <c r="K4888" s="148">
        <v>10.220000000000001</v>
      </c>
      <c r="L4888" s="148">
        <v>3</v>
      </c>
      <c r="M4888" s="148">
        <v>109</v>
      </c>
      <c r="N4888" s="148">
        <v>4</v>
      </c>
      <c r="O4888" s="148">
        <v>398</v>
      </c>
      <c r="P4888" s="148"/>
      <c r="Q4888" s="148"/>
      <c r="R4888" s="148"/>
      <c r="S4888" s="148"/>
      <c r="T4888" s="148"/>
      <c r="U4888" s="148"/>
      <c r="V4888" s="148"/>
      <c r="W4888" s="148"/>
      <c r="X4888" s="139">
        <v>2</v>
      </c>
      <c r="Y4888" s="148">
        <v>103.51</v>
      </c>
      <c r="Z4888" s="148">
        <v>4</v>
      </c>
      <c r="AA4888" s="148">
        <v>896.49</v>
      </c>
      <c r="AB4888" s="148"/>
      <c r="AC4888" s="148"/>
      <c r="AD4888" s="148"/>
      <c r="AE4888" s="148"/>
      <c r="AF4888" s="148"/>
      <c r="AG4888" s="148"/>
      <c r="AH4888" s="148"/>
      <c r="AI4888" s="148"/>
      <c r="AJ4888" s="148"/>
      <c r="AK4888" s="148"/>
      <c r="AL4888" s="139">
        <v>0</v>
      </c>
      <c r="AM4888" s="139">
        <v>0</v>
      </c>
      <c r="AN4888" s="148">
        <f t="shared" si="685"/>
        <v>1000</v>
      </c>
      <c r="AO4888" s="148">
        <f t="shared" si="686"/>
        <v>517.22</v>
      </c>
      <c r="AP4888" s="148">
        <v>16</v>
      </c>
      <c r="AQ4888" s="140">
        <v>23</v>
      </c>
      <c r="AS4888" s="42">
        <f t="shared" si="687"/>
        <v>39165.394403779093</v>
      </c>
      <c r="AT4888" s="101">
        <f t="shared" si="688"/>
        <v>0</v>
      </c>
      <c r="AU4888" s="42">
        <f t="shared" si="689"/>
        <v>39165.394403779093</v>
      </c>
      <c r="AV4888" s="42">
        <f t="shared" si="690"/>
        <v>1692.9910878901753</v>
      </c>
      <c r="AW4888" s="102">
        <f t="shared" si="691"/>
        <v>5118</v>
      </c>
      <c r="AX4888" s="43">
        <f t="shared" si="684"/>
        <v>2</v>
      </c>
      <c r="AY4888" s="43" t="str">
        <f t="shared" si="692"/>
        <v>UTTSS</v>
      </c>
    </row>
    <row r="4889" spans="1:51" hidden="1" x14ac:dyDescent="0.2">
      <c r="A4889" s="38">
        <v>4882</v>
      </c>
      <c r="B4889" t="s">
        <v>5806</v>
      </c>
      <c r="C4889" t="s">
        <v>292</v>
      </c>
      <c r="D4889">
        <v>6113</v>
      </c>
      <c r="E4889" t="s">
        <v>218</v>
      </c>
      <c r="F4889">
        <v>2</v>
      </c>
      <c r="G4889" t="str">
        <f>LOOKUP(F4889,{0,6,45},{"F","L","H"})</f>
        <v>F</v>
      </c>
      <c r="H4889" t="s">
        <v>5401</v>
      </c>
      <c r="I4889" s="43" t="str">
        <f>IFERROR(VLOOKUP(#REF!,#REF!,2,FALSE),"No")</f>
        <v>No</v>
      </c>
      <c r="J4889" s="139">
        <v>1.25</v>
      </c>
      <c r="K4889" s="148">
        <v>311.23</v>
      </c>
      <c r="L4889" s="148"/>
      <c r="M4889" s="148"/>
      <c r="N4889" s="148"/>
      <c r="O4889" s="148"/>
      <c r="P4889" s="148"/>
      <c r="Q4889" s="148"/>
      <c r="R4889" s="148"/>
      <c r="S4889" s="148"/>
      <c r="T4889" s="148"/>
      <c r="U4889" s="148"/>
      <c r="V4889" s="148"/>
      <c r="W4889" s="148"/>
      <c r="X4889" s="139">
        <v>2</v>
      </c>
      <c r="Y4889" s="148">
        <v>247.5</v>
      </c>
      <c r="Z4889" s="149">
        <v>4</v>
      </c>
      <c r="AA4889" s="148">
        <v>752.5</v>
      </c>
      <c r="AB4889" s="148"/>
      <c r="AC4889" s="148"/>
      <c r="AD4889" s="148"/>
      <c r="AE4889" s="148"/>
      <c r="AF4889" s="148"/>
      <c r="AG4889" s="148"/>
      <c r="AH4889" s="148"/>
      <c r="AI4889" s="148"/>
      <c r="AJ4889" s="148"/>
      <c r="AK4889" s="148"/>
      <c r="AL4889" s="139">
        <v>0</v>
      </c>
      <c r="AM4889" s="139">
        <v>0</v>
      </c>
      <c r="AN4889" s="148">
        <f t="shared" si="685"/>
        <v>1000</v>
      </c>
      <c r="AO4889" s="148">
        <f t="shared" si="686"/>
        <v>311.23</v>
      </c>
      <c r="AP4889" s="148">
        <v>6</v>
      </c>
      <c r="AQ4889" s="140">
        <v>10</v>
      </c>
      <c r="AS4889" s="42">
        <f t="shared" si="687"/>
        <v>23190.829705359749</v>
      </c>
      <c r="AT4889" s="101">
        <f t="shared" si="688"/>
        <v>0</v>
      </c>
      <c r="AU4889" s="42">
        <f t="shared" si="689"/>
        <v>23190.829705359749</v>
      </c>
      <c r="AV4889" s="42">
        <f t="shared" si="690"/>
        <v>3790.6386721474032</v>
      </c>
      <c r="AW4889" s="102">
        <f t="shared" si="691"/>
        <v>3698.6666666666665</v>
      </c>
      <c r="AX4889" s="43">
        <f t="shared" si="684"/>
        <v>1.25</v>
      </c>
      <c r="AY4889" s="43" t="str">
        <f t="shared" si="692"/>
        <v>UTFS</v>
      </c>
    </row>
    <row r="4890" spans="1:51" hidden="1" x14ac:dyDescent="0.2">
      <c r="A4890" s="38">
        <v>4883</v>
      </c>
      <c r="B4890" t="s">
        <v>5806</v>
      </c>
      <c r="C4890" t="s">
        <v>5746</v>
      </c>
      <c r="D4890">
        <v>11750</v>
      </c>
      <c r="E4890" t="s">
        <v>215</v>
      </c>
      <c r="F4890">
        <v>2</v>
      </c>
      <c r="G4890" t="str">
        <f>LOOKUP(F4890,{0,6,45},{"F","L","H"})</f>
        <v>F</v>
      </c>
      <c r="H4890" t="s">
        <v>405</v>
      </c>
      <c r="I4890" s="43" t="str">
        <f>IFERROR(VLOOKUP(#REF!,#REF!,2,FALSE),"No")</f>
        <v>No</v>
      </c>
      <c r="J4890" s="139">
        <v>2</v>
      </c>
      <c r="K4890" s="148">
        <v>394</v>
      </c>
      <c r="L4890" s="148"/>
      <c r="M4890" s="148"/>
      <c r="N4890" s="148"/>
      <c r="O4890" s="148"/>
      <c r="P4890" s="148"/>
      <c r="Q4890" s="148"/>
      <c r="R4890" s="148"/>
      <c r="S4890" s="148"/>
      <c r="T4890" s="148"/>
      <c r="U4890" s="148"/>
      <c r="V4890" s="148"/>
      <c r="W4890" s="148"/>
      <c r="X4890" s="139">
        <v>2</v>
      </c>
      <c r="Y4890" s="148">
        <v>1000</v>
      </c>
      <c r="Z4890" s="148"/>
      <c r="AA4890" s="148"/>
      <c r="AB4890" s="148"/>
      <c r="AC4890" s="148"/>
      <c r="AD4890" s="148"/>
      <c r="AE4890" s="148"/>
      <c r="AF4890" s="148"/>
      <c r="AG4890" s="148"/>
      <c r="AH4890" s="148"/>
      <c r="AI4890" s="148"/>
      <c r="AJ4890" s="148"/>
      <c r="AK4890" s="148"/>
      <c r="AL4890" s="139">
        <v>0</v>
      </c>
      <c r="AM4890" s="139">
        <v>0</v>
      </c>
      <c r="AN4890" s="148">
        <f t="shared" si="685"/>
        <v>1000</v>
      </c>
      <c r="AO4890" s="148">
        <f t="shared" si="686"/>
        <v>394</v>
      </c>
      <c r="AP4890" s="148">
        <v>9</v>
      </c>
      <c r="AQ4890" s="140">
        <v>38</v>
      </c>
      <c r="AS4890" s="42">
        <f t="shared" si="687"/>
        <v>28755.490265436303</v>
      </c>
      <c r="AT4890" s="101">
        <f t="shared" si="688"/>
        <v>0</v>
      </c>
      <c r="AU4890" s="42">
        <f t="shared" si="689"/>
        <v>28755.490265436303</v>
      </c>
      <c r="AV4890" s="42">
        <f t="shared" si="690"/>
        <v>855.55162424931666</v>
      </c>
      <c r="AW4890" s="102">
        <f t="shared" si="691"/>
        <v>10791.333333333334</v>
      </c>
      <c r="AX4890" s="43">
        <f t="shared" si="684"/>
        <v>2</v>
      </c>
      <c r="AY4890" s="43" t="str">
        <f t="shared" si="692"/>
        <v>UTTSS</v>
      </c>
    </row>
    <row r="4891" spans="1:51" hidden="1" x14ac:dyDescent="0.2">
      <c r="A4891" s="38">
        <v>4884</v>
      </c>
      <c r="B4891" t="s">
        <v>5806</v>
      </c>
      <c r="C4891" t="s">
        <v>292</v>
      </c>
      <c r="D4891">
        <v>11750</v>
      </c>
      <c r="E4891" t="s">
        <v>215</v>
      </c>
      <c r="F4891">
        <v>2</v>
      </c>
      <c r="G4891" t="str">
        <f>LOOKUP(F4891,{0,6,45},{"F","L","H"})</f>
        <v>F</v>
      </c>
      <c r="H4891" t="s">
        <v>1684</v>
      </c>
      <c r="I4891" s="43" t="str">
        <f>IFERROR(VLOOKUP(#REF!,#REF!,2,FALSE),"No")</f>
        <v>No</v>
      </c>
      <c r="J4891" s="139">
        <v>2</v>
      </c>
      <c r="K4891" s="148">
        <v>692</v>
      </c>
      <c r="L4891" s="148"/>
      <c r="M4891" s="148"/>
      <c r="N4891" s="148"/>
      <c r="O4891" s="148"/>
      <c r="P4891" s="148"/>
      <c r="Q4891" s="148"/>
      <c r="R4891" s="148"/>
      <c r="S4891" s="148"/>
      <c r="T4891" s="148"/>
      <c r="U4891" s="148"/>
      <c r="V4891" s="148"/>
      <c r="W4891" s="148"/>
      <c r="X4891" s="139">
        <v>4</v>
      </c>
      <c r="Y4891" s="148">
        <v>986</v>
      </c>
      <c r="Z4891" s="148">
        <v>6</v>
      </c>
      <c r="AA4891" s="148">
        <v>14</v>
      </c>
      <c r="AB4891" s="148"/>
      <c r="AC4891" s="148"/>
      <c r="AD4891" s="148"/>
      <c r="AE4891" s="148"/>
      <c r="AF4891" s="148"/>
      <c r="AG4891" s="148"/>
      <c r="AH4891" s="148"/>
      <c r="AI4891" s="148"/>
      <c r="AJ4891" s="148"/>
      <c r="AK4891" s="148"/>
      <c r="AL4891" s="139">
        <v>0</v>
      </c>
      <c r="AM4891" s="139">
        <v>0</v>
      </c>
      <c r="AN4891" s="148">
        <f t="shared" si="685"/>
        <v>1000</v>
      </c>
      <c r="AO4891" s="148">
        <f t="shared" si="686"/>
        <v>692</v>
      </c>
      <c r="AP4891" s="148">
        <v>1</v>
      </c>
      <c r="AQ4891" s="140">
        <v>2</v>
      </c>
      <c r="AS4891" s="42">
        <f t="shared" si="687"/>
        <v>50504.566659091171</v>
      </c>
      <c r="AT4891" s="101">
        <f t="shared" si="688"/>
        <v>0</v>
      </c>
      <c r="AU4891" s="42">
        <f t="shared" si="689"/>
        <v>50504.566659091171</v>
      </c>
      <c r="AV4891" s="42">
        <f t="shared" si="690"/>
        <v>19982.930860737015</v>
      </c>
      <c r="AW4891" s="102">
        <f t="shared" si="691"/>
        <v>10791.333333333334</v>
      </c>
      <c r="AX4891" s="43">
        <f t="shared" si="684"/>
        <v>2</v>
      </c>
      <c r="AY4891" s="43" t="str">
        <f t="shared" si="692"/>
        <v>UTFS</v>
      </c>
    </row>
    <row r="4892" spans="1:51" hidden="1" x14ac:dyDescent="0.2">
      <c r="A4892" s="38">
        <v>4885</v>
      </c>
      <c r="B4892" t="s">
        <v>5806</v>
      </c>
      <c r="C4892" t="s">
        <v>292</v>
      </c>
      <c r="D4892">
        <v>7794</v>
      </c>
      <c r="E4892" t="s">
        <v>290</v>
      </c>
      <c r="F4892">
        <v>2</v>
      </c>
      <c r="G4892" t="str">
        <f>LOOKUP(F4892,{0,6,45},{"F","L","H"})</f>
        <v>F</v>
      </c>
      <c r="H4892" t="s">
        <v>435</v>
      </c>
      <c r="I4892" s="43" t="str">
        <f>IFERROR(VLOOKUP(#REF!,#REF!,2,FALSE),"No")</f>
        <v>No</v>
      </c>
      <c r="J4892" s="139">
        <v>2</v>
      </c>
      <c r="K4892" s="148">
        <v>27</v>
      </c>
      <c r="L4892" s="148">
        <v>4</v>
      </c>
      <c r="M4892" s="148">
        <v>628</v>
      </c>
      <c r="N4892" s="148"/>
      <c r="O4892" s="148"/>
      <c r="P4892" s="148"/>
      <c r="Q4892" s="148"/>
      <c r="R4892" s="148"/>
      <c r="S4892" s="148"/>
      <c r="T4892" s="148"/>
      <c r="U4892" s="148"/>
      <c r="V4892" s="148"/>
      <c r="W4892" s="148"/>
      <c r="X4892" s="139">
        <v>4</v>
      </c>
      <c r="Y4892" s="148">
        <v>1000</v>
      </c>
      <c r="Z4892" s="149"/>
      <c r="AA4892" s="148"/>
      <c r="AB4892" s="148"/>
      <c r="AC4892" s="148"/>
      <c r="AD4892" s="148"/>
      <c r="AE4892" s="148"/>
      <c r="AF4892" s="148"/>
      <c r="AG4892" s="148"/>
      <c r="AH4892" s="148"/>
      <c r="AI4892" s="148"/>
      <c r="AJ4892" s="148"/>
      <c r="AK4892" s="148"/>
      <c r="AL4892" s="139">
        <v>0</v>
      </c>
      <c r="AM4892" s="139">
        <v>0</v>
      </c>
      <c r="AN4892" s="148">
        <f t="shared" si="685"/>
        <v>1000</v>
      </c>
      <c r="AO4892" s="148">
        <f t="shared" si="686"/>
        <v>655</v>
      </c>
      <c r="AP4892" s="148">
        <v>4</v>
      </c>
      <c r="AQ4892" s="140">
        <v>5</v>
      </c>
      <c r="AS4892" s="42">
        <f t="shared" si="687"/>
        <v>50039.857979342079</v>
      </c>
      <c r="AT4892" s="101">
        <f t="shared" si="688"/>
        <v>0</v>
      </c>
      <c r="AU4892" s="42">
        <f t="shared" si="689"/>
        <v>50039.857979342079</v>
      </c>
      <c r="AV4892" s="42">
        <f t="shared" si="690"/>
        <v>7936.1923442948073</v>
      </c>
      <c r="AW4892" s="102">
        <f t="shared" si="691"/>
        <v>5118</v>
      </c>
      <c r="AX4892" s="43">
        <f t="shared" si="684"/>
        <v>2</v>
      </c>
      <c r="AY4892" s="43" t="str">
        <f t="shared" si="692"/>
        <v>UTFS</v>
      </c>
    </row>
    <row r="4893" spans="1:51" hidden="1" x14ac:dyDescent="0.2">
      <c r="A4893" s="38">
        <v>4886</v>
      </c>
      <c r="B4893" t="s">
        <v>5806</v>
      </c>
      <c r="C4893" t="s">
        <v>5746</v>
      </c>
      <c r="D4893">
        <v>7233</v>
      </c>
      <c r="E4893" t="s">
        <v>218</v>
      </c>
      <c r="F4893">
        <v>5</v>
      </c>
      <c r="G4893" t="str">
        <f>LOOKUP(F4893,{0,6,45},{"F","L","H"})</f>
        <v>F</v>
      </c>
      <c r="H4893" t="s">
        <v>1686</v>
      </c>
      <c r="I4893" s="43" t="str">
        <f>IFERROR(VLOOKUP(#REF!,#REF!,2,FALSE),"No")</f>
        <v>No</v>
      </c>
      <c r="J4893" s="139">
        <v>1.25</v>
      </c>
      <c r="K4893" s="148">
        <v>100</v>
      </c>
      <c r="L4893" s="148"/>
      <c r="M4893" s="148"/>
      <c r="N4893" s="148"/>
      <c r="O4893" s="148"/>
      <c r="P4893" s="148"/>
      <c r="Q4893" s="148"/>
      <c r="R4893" s="148"/>
      <c r="S4893" s="148"/>
      <c r="T4893" s="148"/>
      <c r="U4893" s="148"/>
      <c r="V4893" s="148"/>
      <c r="W4893" s="148"/>
      <c r="X4893" s="139">
        <v>3</v>
      </c>
      <c r="Y4893" s="148">
        <v>792</v>
      </c>
      <c r="Z4893" s="149">
        <v>4</v>
      </c>
      <c r="AA4893" s="148">
        <v>208</v>
      </c>
      <c r="AB4893" s="148"/>
      <c r="AC4893" s="148"/>
      <c r="AD4893" s="148"/>
      <c r="AE4893" s="148"/>
      <c r="AF4893" s="148"/>
      <c r="AG4893" s="148"/>
      <c r="AH4893" s="148"/>
      <c r="AI4893" s="148"/>
      <c r="AJ4893" s="148"/>
      <c r="AK4893" s="148"/>
      <c r="AL4893" s="139">
        <v>0</v>
      </c>
      <c r="AM4893" s="139">
        <v>0</v>
      </c>
      <c r="AN4893" s="148">
        <f t="shared" si="685"/>
        <v>1000</v>
      </c>
      <c r="AO4893" s="148">
        <f t="shared" si="686"/>
        <v>100</v>
      </c>
      <c r="AP4893" s="148">
        <v>5</v>
      </c>
      <c r="AQ4893" s="140">
        <v>17</v>
      </c>
      <c r="AS4893" s="42">
        <f t="shared" si="687"/>
        <v>7451.3477831056607</v>
      </c>
      <c r="AT4893" s="101">
        <f t="shared" si="688"/>
        <v>0</v>
      </c>
      <c r="AU4893" s="42">
        <f t="shared" si="689"/>
        <v>7451.3477831056607</v>
      </c>
      <c r="AV4893" s="42">
        <f t="shared" si="690"/>
        <v>1409.3977483220021</v>
      </c>
      <c r="AW4893" s="102">
        <f t="shared" si="691"/>
        <v>5118</v>
      </c>
      <c r="AX4893" s="43">
        <f t="shared" si="684"/>
        <v>1.25</v>
      </c>
      <c r="AY4893" s="43" t="str">
        <f t="shared" si="692"/>
        <v>UTTSS</v>
      </c>
    </row>
    <row r="4894" spans="1:51" hidden="1" x14ac:dyDescent="0.2">
      <c r="A4894" s="38">
        <v>4887</v>
      </c>
      <c r="B4894" t="s">
        <v>5806</v>
      </c>
      <c r="C4894" t="s">
        <v>292</v>
      </c>
      <c r="D4894">
        <v>11750</v>
      </c>
      <c r="E4894" t="s">
        <v>215</v>
      </c>
      <c r="F4894">
        <v>2</v>
      </c>
      <c r="G4894" t="str">
        <f>LOOKUP(F4894,{0,6,45},{"F","L","H"})</f>
        <v>F</v>
      </c>
      <c r="H4894" t="s">
        <v>523</v>
      </c>
      <c r="I4894" s="43" t="str">
        <f>IFERROR(VLOOKUP(#REF!,#REF!,2,FALSE),"No")</f>
        <v>No</v>
      </c>
      <c r="J4894" s="139">
        <v>4</v>
      </c>
      <c r="K4894" s="148">
        <v>424</v>
      </c>
      <c r="L4894" s="148">
        <v>6</v>
      </c>
      <c r="M4894" s="148">
        <v>1</v>
      </c>
      <c r="N4894" s="148"/>
      <c r="O4894" s="148"/>
      <c r="P4894" s="148"/>
      <c r="Q4894" s="148"/>
      <c r="R4894" s="148"/>
      <c r="S4894" s="148"/>
      <c r="T4894" s="148"/>
      <c r="U4894" s="148"/>
      <c r="V4894" s="148"/>
      <c r="W4894" s="148"/>
      <c r="X4894" s="139">
        <v>6</v>
      </c>
      <c r="Y4894" s="148">
        <v>1000</v>
      </c>
      <c r="Z4894" s="148"/>
      <c r="AA4894" s="148"/>
      <c r="AB4894" s="148"/>
      <c r="AC4894" s="148"/>
      <c r="AD4894" s="148"/>
      <c r="AE4894" s="148"/>
      <c r="AF4894" s="148"/>
      <c r="AG4894" s="148"/>
      <c r="AH4894" s="148"/>
      <c r="AI4894" s="148"/>
      <c r="AJ4894" s="148"/>
      <c r="AK4894" s="148"/>
      <c r="AL4894" s="139">
        <v>0</v>
      </c>
      <c r="AM4894" s="139">
        <v>0</v>
      </c>
      <c r="AN4894" s="148">
        <f t="shared" si="685"/>
        <v>1000</v>
      </c>
      <c r="AO4894" s="148">
        <f t="shared" si="686"/>
        <v>425</v>
      </c>
      <c r="AP4894" s="148">
        <v>6</v>
      </c>
      <c r="AQ4894" s="140">
        <v>9</v>
      </c>
      <c r="AS4894" s="42">
        <f t="shared" si="687"/>
        <v>32506.954600368001</v>
      </c>
      <c r="AT4894" s="101">
        <f t="shared" si="688"/>
        <v>0</v>
      </c>
      <c r="AU4894" s="42">
        <f t="shared" si="689"/>
        <v>32506.954600368001</v>
      </c>
      <c r="AV4894" s="42">
        <f t="shared" si="690"/>
        <v>6670.1068579415605</v>
      </c>
      <c r="AW4894" s="102">
        <f t="shared" si="691"/>
        <v>10791.333333333334</v>
      </c>
      <c r="AX4894" s="43">
        <f t="shared" si="684"/>
        <v>4</v>
      </c>
      <c r="AY4894" s="43" t="str">
        <f t="shared" si="692"/>
        <v>UTFS</v>
      </c>
    </row>
    <row r="4895" spans="1:51" hidden="1" x14ac:dyDescent="0.2">
      <c r="A4895" s="38">
        <v>4888</v>
      </c>
      <c r="B4895" t="s">
        <v>5806</v>
      </c>
      <c r="C4895" t="s">
        <v>5746</v>
      </c>
      <c r="D4895">
        <v>6113</v>
      </c>
      <c r="E4895" t="s">
        <v>218</v>
      </c>
      <c r="F4895">
        <v>2</v>
      </c>
      <c r="G4895" t="str">
        <f>LOOKUP(F4895,{0,6,45},{"F","L","H"})</f>
        <v>F</v>
      </c>
      <c r="H4895" t="s">
        <v>1691</v>
      </c>
      <c r="I4895" s="43" t="str">
        <f>IFERROR(VLOOKUP(#REF!,#REF!,2,FALSE),"No")</f>
        <v>No</v>
      </c>
      <c r="J4895" s="139">
        <v>2</v>
      </c>
      <c r="K4895" s="148">
        <v>394</v>
      </c>
      <c r="L4895" s="148"/>
      <c r="M4895" s="148"/>
      <c r="N4895" s="148"/>
      <c r="O4895" s="148"/>
      <c r="P4895" s="148"/>
      <c r="Q4895" s="148"/>
      <c r="R4895" s="148"/>
      <c r="S4895" s="148"/>
      <c r="T4895" s="148"/>
      <c r="U4895" s="148"/>
      <c r="V4895" s="148"/>
      <c r="W4895" s="148"/>
      <c r="X4895" s="139">
        <v>4</v>
      </c>
      <c r="Y4895" s="148">
        <v>1000</v>
      </c>
      <c r="Z4895" s="148"/>
      <c r="AA4895" s="148"/>
      <c r="AB4895" s="148"/>
      <c r="AC4895" s="148"/>
      <c r="AD4895" s="148"/>
      <c r="AE4895" s="148"/>
      <c r="AF4895" s="148"/>
      <c r="AG4895" s="148"/>
      <c r="AH4895" s="148"/>
      <c r="AI4895" s="148"/>
      <c r="AJ4895" s="148"/>
      <c r="AK4895" s="148"/>
      <c r="AL4895" s="139">
        <v>0</v>
      </c>
      <c r="AM4895" s="139">
        <v>0</v>
      </c>
      <c r="AN4895" s="148">
        <f t="shared" si="685"/>
        <v>1000</v>
      </c>
      <c r="AO4895" s="148">
        <f t="shared" si="686"/>
        <v>394</v>
      </c>
      <c r="AP4895" s="148">
        <v>3</v>
      </c>
      <c r="AQ4895" s="140">
        <v>4</v>
      </c>
      <c r="AS4895" s="42">
        <f t="shared" si="687"/>
        <v>28755.490265436303</v>
      </c>
      <c r="AT4895" s="101">
        <f t="shared" si="688"/>
        <v>0</v>
      </c>
      <c r="AU4895" s="42">
        <f t="shared" si="689"/>
        <v>28755.490265436303</v>
      </c>
      <c r="AV4895" s="42">
        <f t="shared" si="690"/>
        <v>9920.2404303685089</v>
      </c>
      <c r="AW4895" s="102">
        <f t="shared" si="691"/>
        <v>3698.6666666666665</v>
      </c>
      <c r="AX4895" s="43">
        <f t="shared" si="684"/>
        <v>2</v>
      </c>
      <c r="AY4895" s="43" t="str">
        <f t="shared" si="692"/>
        <v>UTTSS</v>
      </c>
    </row>
    <row r="4896" spans="1:51" hidden="1" x14ac:dyDescent="0.2">
      <c r="A4896" s="38">
        <v>4889</v>
      </c>
      <c r="B4896" t="s">
        <v>5806</v>
      </c>
      <c r="C4896" t="s">
        <v>289</v>
      </c>
      <c r="D4896">
        <v>17800</v>
      </c>
      <c r="E4896" t="s">
        <v>220</v>
      </c>
      <c r="F4896">
        <v>2</v>
      </c>
      <c r="G4896" t="str">
        <f>LOOKUP(F4896,{0,6,45},{"F","L","H"})</f>
        <v>F</v>
      </c>
      <c r="H4896" t="s">
        <v>1692</v>
      </c>
      <c r="I4896" s="43" t="str">
        <f>IFERROR(VLOOKUP(#REF!,#REF!,2,FALSE),"No")</f>
        <v>No</v>
      </c>
      <c r="J4896" s="139">
        <v>4</v>
      </c>
      <c r="K4896" s="148">
        <v>113</v>
      </c>
      <c r="L4896" s="148"/>
      <c r="M4896" s="148"/>
      <c r="N4896" s="148"/>
      <c r="O4896" s="148"/>
      <c r="P4896" s="148"/>
      <c r="Q4896" s="148"/>
      <c r="R4896" s="148"/>
      <c r="S4896" s="148"/>
      <c r="T4896" s="148"/>
      <c r="U4896" s="148"/>
      <c r="V4896" s="148"/>
      <c r="W4896" s="148"/>
      <c r="X4896" s="139">
        <v>4</v>
      </c>
      <c r="Y4896" s="148">
        <v>1000</v>
      </c>
      <c r="Z4896" s="148"/>
      <c r="AA4896" s="148"/>
      <c r="AB4896" s="148"/>
      <c r="AC4896" s="148"/>
      <c r="AD4896" s="148"/>
      <c r="AE4896" s="148"/>
      <c r="AF4896" s="148"/>
      <c r="AG4896" s="148"/>
      <c r="AH4896" s="148"/>
      <c r="AI4896" s="148"/>
      <c r="AJ4896" s="148"/>
      <c r="AK4896" s="148"/>
      <c r="AL4896" s="139">
        <v>0</v>
      </c>
      <c r="AM4896" s="139">
        <v>0</v>
      </c>
      <c r="AN4896" s="148">
        <f t="shared" si="685"/>
        <v>1000</v>
      </c>
      <c r="AO4896" s="148">
        <f t="shared" si="686"/>
        <v>113</v>
      </c>
      <c r="AP4896" s="148">
        <v>4</v>
      </c>
      <c r="AQ4896" s="140">
        <v>6</v>
      </c>
      <c r="AS4896" s="42">
        <f t="shared" si="687"/>
        <v>8649.4129949093967</v>
      </c>
      <c r="AT4896" s="101">
        <f t="shared" si="688"/>
        <v>0</v>
      </c>
      <c r="AU4896" s="42">
        <f t="shared" si="689"/>
        <v>8649.4129949093967</v>
      </c>
      <c r="AV4896" s="42">
        <f t="shared" si="690"/>
        <v>6613.4936202456729</v>
      </c>
      <c r="AW4896" s="102">
        <f t="shared" si="691"/>
        <v>15242</v>
      </c>
      <c r="AX4896" s="43">
        <f t="shared" si="684"/>
        <v>4</v>
      </c>
      <c r="AY4896" s="43" t="str">
        <f t="shared" si="692"/>
        <v>UTGS</v>
      </c>
    </row>
    <row r="4897" spans="1:51" hidden="1" x14ac:dyDescent="0.2">
      <c r="A4897" s="38">
        <v>4890</v>
      </c>
      <c r="B4897" t="s">
        <v>5806</v>
      </c>
      <c r="C4897" t="s">
        <v>5746</v>
      </c>
      <c r="D4897">
        <v>7794</v>
      </c>
      <c r="E4897" t="s">
        <v>290</v>
      </c>
      <c r="F4897">
        <v>2</v>
      </c>
      <c r="G4897" t="str">
        <f>LOOKUP(F4897,{0,6,45},{"F","L","H"})</f>
        <v>F</v>
      </c>
      <c r="H4897" t="s">
        <v>371</v>
      </c>
      <c r="I4897" s="43" t="str">
        <f>IFERROR(VLOOKUP(#REF!,#REF!,2,FALSE),"No")</f>
        <v>No</v>
      </c>
      <c r="J4897" s="139">
        <v>2</v>
      </c>
      <c r="K4897" s="148">
        <v>106</v>
      </c>
      <c r="L4897" s="148"/>
      <c r="M4897" s="148"/>
      <c r="N4897" s="148"/>
      <c r="O4897" s="148"/>
      <c r="P4897" s="148"/>
      <c r="Q4897" s="148"/>
      <c r="R4897" s="148"/>
      <c r="S4897" s="148"/>
      <c r="T4897" s="148"/>
      <c r="U4897" s="148"/>
      <c r="V4897" s="148"/>
      <c r="W4897" s="148"/>
      <c r="X4897" s="139">
        <v>2</v>
      </c>
      <c r="Y4897" s="148">
        <v>1000</v>
      </c>
      <c r="Z4897" s="148"/>
      <c r="AA4897" s="148"/>
      <c r="AB4897" s="148"/>
      <c r="AC4897" s="148"/>
      <c r="AD4897" s="148"/>
      <c r="AE4897" s="148"/>
      <c r="AF4897" s="148"/>
      <c r="AG4897" s="148"/>
      <c r="AH4897" s="148"/>
      <c r="AI4897" s="148"/>
      <c r="AJ4897" s="148"/>
      <c r="AK4897" s="148"/>
      <c r="AL4897" s="139">
        <v>0</v>
      </c>
      <c r="AM4897" s="139">
        <v>0</v>
      </c>
      <c r="AN4897" s="148">
        <f t="shared" si="685"/>
        <v>1000</v>
      </c>
      <c r="AO4897" s="148">
        <f t="shared" si="686"/>
        <v>106</v>
      </c>
      <c r="AP4897" s="148">
        <v>22</v>
      </c>
      <c r="AQ4897" s="140">
        <v>52</v>
      </c>
      <c r="AS4897" s="42">
        <f t="shared" si="687"/>
        <v>7736.2486500920004</v>
      </c>
      <c r="AT4897" s="101">
        <f t="shared" si="688"/>
        <v>0</v>
      </c>
      <c r="AU4897" s="42">
        <f t="shared" si="689"/>
        <v>7736.2486500920004</v>
      </c>
      <c r="AV4897" s="42">
        <f t="shared" si="690"/>
        <v>625.21080233603902</v>
      </c>
      <c r="AW4897" s="102">
        <f t="shared" si="691"/>
        <v>5118</v>
      </c>
      <c r="AX4897" s="43">
        <f t="shared" si="684"/>
        <v>2</v>
      </c>
      <c r="AY4897" s="43" t="str">
        <f t="shared" si="692"/>
        <v>UTTSS</v>
      </c>
    </row>
    <row r="4898" spans="1:51" hidden="1" x14ac:dyDescent="0.2">
      <c r="A4898" s="38">
        <v>4891</v>
      </c>
      <c r="B4898" t="s">
        <v>5806</v>
      </c>
      <c r="C4898" t="s">
        <v>5746</v>
      </c>
      <c r="D4898">
        <v>21100</v>
      </c>
      <c r="E4898" t="s">
        <v>197</v>
      </c>
      <c r="F4898">
        <v>5</v>
      </c>
      <c r="G4898" t="str">
        <f>LOOKUP(F4898,{0,6,45},{"F","L","H"})</f>
        <v>F</v>
      </c>
      <c r="H4898" t="s">
        <v>1695</v>
      </c>
      <c r="I4898" s="43" t="str">
        <f>IFERROR(VLOOKUP(#REF!,#REF!,2,FALSE),"No")</f>
        <v>No</v>
      </c>
      <c r="J4898" s="139">
        <v>2</v>
      </c>
      <c r="K4898" s="148">
        <v>83</v>
      </c>
      <c r="L4898" s="148"/>
      <c r="M4898" s="148"/>
      <c r="N4898" s="148"/>
      <c r="O4898" s="148"/>
      <c r="P4898" s="148"/>
      <c r="Q4898" s="148"/>
      <c r="R4898" s="148"/>
      <c r="S4898" s="148"/>
      <c r="T4898" s="148"/>
      <c r="U4898" s="148"/>
      <c r="V4898" s="148"/>
      <c r="W4898" s="148"/>
      <c r="X4898" s="139">
        <v>2</v>
      </c>
      <c r="Y4898" s="148">
        <v>85</v>
      </c>
      <c r="Z4898" s="148">
        <v>4</v>
      </c>
      <c r="AA4898" s="148">
        <v>915</v>
      </c>
      <c r="AB4898" s="148"/>
      <c r="AC4898" s="148"/>
      <c r="AD4898" s="148"/>
      <c r="AE4898" s="148"/>
      <c r="AF4898" s="148"/>
      <c r="AG4898" s="148"/>
      <c r="AH4898" s="148"/>
      <c r="AI4898" s="148"/>
      <c r="AJ4898" s="148"/>
      <c r="AK4898" s="148"/>
      <c r="AL4898" s="139">
        <v>0</v>
      </c>
      <c r="AM4898" s="139">
        <v>0</v>
      </c>
      <c r="AN4898" s="148">
        <f t="shared" si="685"/>
        <v>1000</v>
      </c>
      <c r="AO4898" s="148">
        <f t="shared" si="686"/>
        <v>83</v>
      </c>
      <c r="AP4898" s="148">
        <v>4</v>
      </c>
      <c r="AQ4898" s="140">
        <v>4</v>
      </c>
      <c r="AS4898" s="42">
        <f t="shared" si="687"/>
        <v>6057.6286599776977</v>
      </c>
      <c r="AT4898" s="101">
        <f t="shared" si="688"/>
        <v>0</v>
      </c>
      <c r="AU4898" s="42">
        <f t="shared" si="689"/>
        <v>6057.6286599776977</v>
      </c>
      <c r="AV4898" s="42">
        <f t="shared" si="690"/>
        <v>9767.8779303685096</v>
      </c>
      <c r="AW4898" s="102">
        <f t="shared" si="691"/>
        <v>18747.149999999998</v>
      </c>
      <c r="AX4898" s="43">
        <f t="shared" si="684"/>
        <v>2</v>
      </c>
      <c r="AY4898" s="43" t="str">
        <f t="shared" si="692"/>
        <v>UTTSS</v>
      </c>
    </row>
    <row r="4899" spans="1:51" hidden="1" x14ac:dyDescent="0.2">
      <c r="A4899" s="38">
        <v>4892</v>
      </c>
      <c r="B4899" t="s">
        <v>362</v>
      </c>
      <c r="C4899" t="s">
        <v>289</v>
      </c>
      <c r="D4899">
        <v>306</v>
      </c>
      <c r="E4899" t="s">
        <v>1238</v>
      </c>
      <c r="F4899">
        <v>0.25</v>
      </c>
      <c r="G4899" t="str">
        <f>LOOKUP(F4899,{0,6,45},{"F","L","H"})</f>
        <v>F</v>
      </c>
      <c r="H4899" t="s">
        <v>5422</v>
      </c>
      <c r="I4899" s="43" t="str">
        <f>IFERROR(VLOOKUP(#REF!,#REF!,2,FALSE),"No")</f>
        <v>No</v>
      </c>
      <c r="J4899" s="139">
        <v>0.5</v>
      </c>
      <c r="K4899" s="148">
        <v>24</v>
      </c>
      <c r="L4899" s="148"/>
      <c r="M4899" s="148"/>
      <c r="N4899" s="148"/>
      <c r="O4899" s="148"/>
      <c r="P4899" s="148"/>
      <c r="Q4899" s="148"/>
      <c r="R4899" s="148"/>
      <c r="S4899" s="148"/>
      <c r="T4899" s="148"/>
      <c r="U4899" s="148"/>
      <c r="V4899" s="148"/>
      <c r="W4899" s="148"/>
      <c r="X4899" s="139">
        <v>2</v>
      </c>
      <c r="Y4899" s="148">
        <v>1000</v>
      </c>
      <c r="Z4899" s="148"/>
      <c r="AA4899" s="148"/>
      <c r="AB4899" s="148"/>
      <c r="AC4899" s="148"/>
      <c r="AD4899" s="148"/>
      <c r="AE4899" s="148"/>
      <c r="AF4899" s="148"/>
      <c r="AG4899" s="148"/>
      <c r="AH4899" s="148"/>
      <c r="AI4899" s="148"/>
      <c r="AJ4899" s="148"/>
      <c r="AK4899" s="148"/>
      <c r="AL4899" s="139">
        <v>0</v>
      </c>
      <c r="AM4899" s="139">
        <v>0</v>
      </c>
      <c r="AN4899" s="148">
        <f t="shared" si="685"/>
        <v>1000</v>
      </c>
      <c r="AO4899" s="148">
        <f t="shared" si="686"/>
        <v>24</v>
      </c>
      <c r="AP4899" s="148">
        <v>13</v>
      </c>
      <c r="AQ4899" s="140">
        <v>22</v>
      </c>
      <c r="AS4899" s="42">
        <f t="shared" si="687"/>
        <v>1641.6834679453589</v>
      </c>
      <c r="AT4899" s="101">
        <f t="shared" si="688"/>
        <v>0</v>
      </c>
      <c r="AU4899" s="42">
        <f t="shared" si="689"/>
        <v>1641.6834679453589</v>
      </c>
      <c r="AV4899" s="42">
        <f t="shared" si="690"/>
        <v>1477.7709873397287</v>
      </c>
      <c r="AW4899" s="102">
        <f t="shared" si="691"/>
        <v>431</v>
      </c>
      <c r="AX4899" s="43">
        <f t="shared" si="684"/>
        <v>0.5</v>
      </c>
      <c r="AY4899" s="43" t="str">
        <f t="shared" si="692"/>
        <v>UTGS</v>
      </c>
    </row>
    <row r="4900" spans="1:51" hidden="1" x14ac:dyDescent="0.2">
      <c r="A4900" s="38">
        <v>4893</v>
      </c>
      <c r="B4900" t="s">
        <v>362</v>
      </c>
      <c r="C4900" t="s">
        <v>289</v>
      </c>
      <c r="D4900">
        <v>540</v>
      </c>
      <c r="E4900" t="s">
        <v>195</v>
      </c>
      <c r="F4900">
        <v>0.25</v>
      </c>
      <c r="G4900" t="str">
        <f>LOOKUP(F4900,{0,6,45},{"F","L","H"})</f>
        <v>F</v>
      </c>
      <c r="H4900" t="s">
        <v>5425</v>
      </c>
      <c r="I4900" s="43" t="str">
        <f>IFERROR(VLOOKUP(#REF!,#REF!,2,FALSE),"No")</f>
        <v>No</v>
      </c>
      <c r="J4900" s="139">
        <v>0.75</v>
      </c>
      <c r="K4900" s="148">
        <v>122</v>
      </c>
      <c r="L4900" s="148"/>
      <c r="M4900" s="148"/>
      <c r="N4900" s="148"/>
      <c r="O4900" s="148"/>
      <c r="P4900" s="148"/>
      <c r="Q4900" s="148"/>
      <c r="R4900" s="148"/>
      <c r="S4900" s="148"/>
      <c r="T4900" s="148"/>
      <c r="U4900" s="148"/>
      <c r="V4900" s="148"/>
      <c r="W4900" s="148"/>
      <c r="X4900" s="139">
        <v>2</v>
      </c>
      <c r="Y4900" s="148">
        <v>1000</v>
      </c>
      <c r="Z4900" s="149"/>
      <c r="AA4900" s="148"/>
      <c r="AB4900" s="149"/>
      <c r="AC4900" s="148"/>
      <c r="AD4900" s="148"/>
      <c r="AE4900" s="148"/>
      <c r="AF4900" s="148"/>
      <c r="AG4900" s="148"/>
      <c r="AH4900" s="148"/>
      <c r="AI4900" s="148"/>
      <c r="AJ4900" s="148"/>
      <c r="AK4900" s="148"/>
      <c r="AL4900" s="139">
        <v>0</v>
      </c>
      <c r="AM4900" s="139">
        <v>0</v>
      </c>
      <c r="AN4900" s="148">
        <f t="shared" si="685"/>
        <v>1000</v>
      </c>
      <c r="AO4900" s="148">
        <f t="shared" si="686"/>
        <v>122</v>
      </c>
      <c r="AP4900" s="148">
        <v>5</v>
      </c>
      <c r="AQ4900" s="140">
        <v>7</v>
      </c>
      <c r="AS4900" s="42">
        <f t="shared" si="687"/>
        <v>7854.7842953889067</v>
      </c>
      <c r="AT4900" s="101">
        <f t="shared" si="688"/>
        <v>0</v>
      </c>
      <c r="AU4900" s="42">
        <f t="shared" si="689"/>
        <v>7854.7842953889067</v>
      </c>
      <c r="AV4900" s="42">
        <f t="shared" si="690"/>
        <v>4644.4231030677192</v>
      </c>
      <c r="AW4900" s="102">
        <f t="shared" si="691"/>
        <v>585.0096169344007</v>
      </c>
      <c r="AX4900" s="43">
        <f t="shared" si="684"/>
        <v>0.75</v>
      </c>
      <c r="AY4900" s="43" t="str">
        <f t="shared" si="692"/>
        <v>UTGS</v>
      </c>
    </row>
    <row r="4901" spans="1:51" hidden="1" x14ac:dyDescent="0.2">
      <c r="A4901" s="38">
        <v>4894</v>
      </c>
      <c r="B4901" t="s">
        <v>5806</v>
      </c>
      <c r="C4901" t="s">
        <v>289</v>
      </c>
      <c r="D4901">
        <v>540</v>
      </c>
      <c r="E4901" t="s">
        <v>1250</v>
      </c>
      <c r="F4901">
        <v>0.25</v>
      </c>
      <c r="G4901" t="str">
        <f>LOOKUP(F4901,{0,6,45},{"F","L","H"})</f>
        <v>F</v>
      </c>
      <c r="H4901" t="s">
        <v>5439</v>
      </c>
      <c r="I4901" s="43" t="str">
        <f>IFERROR(VLOOKUP(#REF!,#REF!,2,FALSE),"No")</f>
        <v>No</v>
      </c>
      <c r="J4901" s="139">
        <v>0.75</v>
      </c>
      <c r="K4901" s="148">
        <v>211</v>
      </c>
      <c r="L4901" s="148"/>
      <c r="M4901" s="148"/>
      <c r="N4901" s="148"/>
      <c r="O4901" s="148"/>
      <c r="P4901" s="148"/>
      <c r="Q4901" s="148"/>
      <c r="R4901" s="148"/>
      <c r="S4901" s="148"/>
      <c r="T4901" s="148"/>
      <c r="U4901" s="148"/>
      <c r="V4901" s="148"/>
      <c r="W4901" s="148"/>
      <c r="X4901" s="139">
        <v>2</v>
      </c>
      <c r="Y4901" s="148">
        <v>980.07</v>
      </c>
      <c r="Z4901" s="149">
        <v>4</v>
      </c>
      <c r="AA4901" s="148">
        <v>19.93</v>
      </c>
      <c r="AB4901" s="148"/>
      <c r="AC4901" s="148"/>
      <c r="AD4901" s="148"/>
      <c r="AE4901" s="148"/>
      <c r="AF4901" s="148"/>
      <c r="AG4901" s="148"/>
      <c r="AH4901" s="148"/>
      <c r="AI4901" s="148"/>
      <c r="AJ4901" s="148"/>
      <c r="AK4901" s="148"/>
      <c r="AL4901" s="139">
        <v>0</v>
      </c>
      <c r="AM4901" s="139">
        <v>0</v>
      </c>
      <c r="AN4901" s="148">
        <f t="shared" si="685"/>
        <v>1000</v>
      </c>
      <c r="AO4901" s="148">
        <f t="shared" si="686"/>
        <v>211</v>
      </c>
      <c r="AP4901" s="148">
        <v>10</v>
      </c>
      <c r="AQ4901" s="140">
        <v>18</v>
      </c>
      <c r="AS4901" s="42">
        <f t="shared" si="687"/>
        <v>13584.913822352944</v>
      </c>
      <c r="AT4901" s="101">
        <f t="shared" si="688"/>
        <v>0</v>
      </c>
      <c r="AU4901" s="42">
        <f t="shared" si="689"/>
        <v>13584.913822352944</v>
      </c>
      <c r="AV4901" s="42">
        <f t="shared" si="690"/>
        <v>1814.1033234152242</v>
      </c>
      <c r="AW4901" s="102">
        <f t="shared" si="691"/>
        <v>585.0096169344007</v>
      </c>
      <c r="AX4901" s="43">
        <f t="shared" si="684"/>
        <v>0.75</v>
      </c>
      <c r="AY4901" s="43" t="str">
        <f t="shared" si="692"/>
        <v>UTGS</v>
      </c>
    </row>
    <row r="4902" spans="1:51" hidden="1" x14ac:dyDescent="0.2">
      <c r="A4902" s="38">
        <v>4895</v>
      </c>
      <c r="B4902" t="s">
        <v>5806</v>
      </c>
      <c r="C4902" t="s">
        <v>5746</v>
      </c>
      <c r="D4902">
        <v>17800</v>
      </c>
      <c r="E4902" t="s">
        <v>220</v>
      </c>
      <c r="F4902">
        <v>2</v>
      </c>
      <c r="G4902" t="str">
        <f>LOOKUP(F4902,{0,6,45},{"F","L","H"})</f>
        <v>F</v>
      </c>
      <c r="H4902" t="s">
        <v>931</v>
      </c>
      <c r="I4902" s="43" t="str">
        <f>IFERROR(VLOOKUP(#REF!,#REF!,2,FALSE),"No")</f>
        <v>No</v>
      </c>
      <c r="J4902" s="139">
        <v>3</v>
      </c>
      <c r="K4902" s="148">
        <v>358</v>
      </c>
      <c r="L4902" s="148"/>
      <c r="M4902" s="148"/>
      <c r="N4902" s="148"/>
      <c r="O4902" s="148"/>
      <c r="P4902" s="148"/>
      <c r="Q4902" s="148"/>
      <c r="R4902" s="148"/>
      <c r="S4902" s="148"/>
      <c r="T4902" s="148"/>
      <c r="U4902" s="148"/>
      <c r="V4902" s="148"/>
      <c r="W4902" s="148"/>
      <c r="X4902" s="139">
        <v>4</v>
      </c>
      <c r="Y4902" s="148">
        <v>1000</v>
      </c>
      <c r="Z4902" s="148"/>
      <c r="AA4902" s="148"/>
      <c r="AB4902" s="148"/>
      <c r="AC4902" s="148"/>
      <c r="AD4902" s="148"/>
      <c r="AE4902" s="148"/>
      <c r="AF4902" s="148"/>
      <c r="AG4902" s="148"/>
      <c r="AH4902" s="148"/>
      <c r="AI4902" s="148"/>
      <c r="AJ4902" s="148"/>
      <c r="AK4902" s="148"/>
      <c r="AL4902" s="139">
        <v>0</v>
      </c>
      <c r="AM4902" s="139">
        <v>0</v>
      </c>
      <c r="AN4902" s="148">
        <f t="shared" si="685"/>
        <v>1000</v>
      </c>
      <c r="AO4902" s="148">
        <f t="shared" si="686"/>
        <v>358</v>
      </c>
      <c r="AP4902" s="148">
        <v>3</v>
      </c>
      <c r="AQ4902" s="140">
        <v>3</v>
      </c>
      <c r="AS4902" s="42">
        <f t="shared" si="687"/>
        <v>26128.085063518265</v>
      </c>
      <c r="AT4902" s="101">
        <f t="shared" si="688"/>
        <v>0</v>
      </c>
      <c r="AU4902" s="42">
        <f t="shared" si="689"/>
        <v>26128.085063518265</v>
      </c>
      <c r="AV4902" s="42">
        <f t="shared" si="690"/>
        <v>13226.987240491346</v>
      </c>
      <c r="AW4902" s="102">
        <f t="shared" si="691"/>
        <v>15242</v>
      </c>
      <c r="AX4902" s="43">
        <f t="shared" si="684"/>
        <v>3</v>
      </c>
      <c r="AY4902" s="43" t="str">
        <f t="shared" si="692"/>
        <v>UTTSS</v>
      </c>
    </row>
    <row r="4903" spans="1:51" hidden="1" x14ac:dyDescent="0.2">
      <c r="A4903" s="38">
        <v>4896</v>
      </c>
      <c r="B4903" t="s">
        <v>5806</v>
      </c>
      <c r="C4903" t="s">
        <v>5746</v>
      </c>
      <c r="D4903">
        <v>11750</v>
      </c>
      <c r="E4903" t="s">
        <v>215</v>
      </c>
      <c r="F4903">
        <v>2</v>
      </c>
      <c r="G4903" t="str">
        <f>LOOKUP(F4903,{0,6,45},{"F","L","H"})</f>
        <v>F</v>
      </c>
      <c r="H4903" t="s">
        <v>683</v>
      </c>
      <c r="I4903" s="43" t="str">
        <f>IFERROR(VLOOKUP(#REF!,#REF!,2,FALSE),"No")</f>
        <v>No</v>
      </c>
      <c r="J4903" s="139">
        <v>2</v>
      </c>
      <c r="K4903" s="148">
        <v>505</v>
      </c>
      <c r="L4903" s="148"/>
      <c r="M4903" s="148"/>
      <c r="N4903" s="148"/>
      <c r="O4903" s="148"/>
      <c r="P4903" s="148"/>
      <c r="Q4903" s="148"/>
      <c r="R4903" s="148"/>
      <c r="S4903" s="148"/>
      <c r="T4903" s="148"/>
      <c r="U4903" s="148"/>
      <c r="V4903" s="148"/>
      <c r="W4903" s="148"/>
      <c r="X4903" s="139">
        <v>4</v>
      </c>
      <c r="Y4903" s="148">
        <v>731.04</v>
      </c>
      <c r="Z4903" s="148">
        <v>6</v>
      </c>
      <c r="AA4903" s="148">
        <v>268.95999999999998</v>
      </c>
      <c r="AB4903" s="148"/>
      <c r="AC4903" s="148"/>
      <c r="AD4903" s="148"/>
      <c r="AE4903" s="148"/>
      <c r="AF4903" s="148"/>
      <c r="AG4903" s="148"/>
      <c r="AH4903" s="148"/>
      <c r="AI4903" s="148"/>
      <c r="AJ4903" s="148"/>
      <c r="AK4903" s="148"/>
      <c r="AL4903" s="139">
        <v>0</v>
      </c>
      <c r="AM4903" s="139">
        <v>0</v>
      </c>
      <c r="AN4903" s="148">
        <f t="shared" si="685"/>
        <v>1000</v>
      </c>
      <c r="AO4903" s="148">
        <f t="shared" si="686"/>
        <v>505</v>
      </c>
      <c r="AP4903" s="148">
        <v>4</v>
      </c>
      <c r="AQ4903" s="140">
        <v>7</v>
      </c>
      <c r="AS4903" s="42">
        <f t="shared" si="687"/>
        <v>36856.656304683587</v>
      </c>
      <c r="AT4903" s="101">
        <f t="shared" si="688"/>
        <v>0</v>
      </c>
      <c r="AU4903" s="42">
        <f t="shared" si="689"/>
        <v>36856.656304683587</v>
      </c>
      <c r="AV4903" s="42">
        <f t="shared" si="690"/>
        <v>6450.6139602105759</v>
      </c>
      <c r="AW4903" s="102">
        <f t="shared" si="691"/>
        <v>10791.333333333334</v>
      </c>
      <c r="AX4903" s="43">
        <f t="shared" si="684"/>
        <v>2</v>
      </c>
      <c r="AY4903" s="43" t="str">
        <f t="shared" si="692"/>
        <v>UTTSS</v>
      </c>
    </row>
    <row r="4904" spans="1:51" hidden="1" x14ac:dyDescent="0.2">
      <c r="A4904" s="38">
        <v>4897</v>
      </c>
      <c r="B4904" t="s">
        <v>5806</v>
      </c>
      <c r="C4904" t="s">
        <v>5746</v>
      </c>
      <c r="D4904">
        <v>12247</v>
      </c>
      <c r="E4904" t="s">
        <v>291</v>
      </c>
      <c r="F4904">
        <v>2</v>
      </c>
      <c r="G4904" t="str">
        <f>LOOKUP(F4904,{0,6,45},{"F","L","H"})</f>
        <v>F</v>
      </c>
      <c r="H4904" t="s">
        <v>835</v>
      </c>
      <c r="I4904" s="43" t="str">
        <f>IFERROR(VLOOKUP(#REF!,#REF!,2,FALSE),"No")</f>
        <v>No</v>
      </c>
      <c r="J4904" s="139">
        <v>1.25</v>
      </c>
      <c r="K4904" s="148">
        <v>149</v>
      </c>
      <c r="L4904" s="148">
        <v>4</v>
      </c>
      <c r="M4904" s="148">
        <v>443</v>
      </c>
      <c r="N4904" s="148"/>
      <c r="O4904" s="148"/>
      <c r="P4904" s="148"/>
      <c r="Q4904" s="148"/>
      <c r="R4904" s="148"/>
      <c r="S4904" s="148"/>
      <c r="T4904" s="148"/>
      <c r="U4904" s="148"/>
      <c r="V4904" s="148"/>
      <c r="W4904" s="148"/>
      <c r="X4904" s="139">
        <v>4</v>
      </c>
      <c r="Y4904" s="148">
        <v>816.04</v>
      </c>
      <c r="Z4904" s="149"/>
      <c r="AA4904" s="148"/>
      <c r="AB4904" s="148"/>
      <c r="AC4904" s="148"/>
      <c r="AD4904" s="148"/>
      <c r="AE4904" s="148"/>
      <c r="AF4904" s="148"/>
      <c r="AG4904" s="148"/>
      <c r="AH4904" s="148"/>
      <c r="AI4904" s="148"/>
      <c r="AJ4904" s="148"/>
      <c r="AK4904" s="148"/>
      <c r="AL4904" s="139">
        <v>0</v>
      </c>
      <c r="AM4904" s="139">
        <v>0</v>
      </c>
      <c r="AN4904" s="148">
        <f t="shared" si="685"/>
        <v>816.04</v>
      </c>
      <c r="AO4904" s="148">
        <f t="shared" si="686"/>
        <v>592</v>
      </c>
      <c r="AP4904" s="148">
        <v>1</v>
      </c>
      <c r="AQ4904" s="140">
        <v>1</v>
      </c>
      <c r="AS4904" s="42">
        <f t="shared" si="687"/>
        <v>45011.268875985508</v>
      </c>
      <c r="AT4904" s="101">
        <f t="shared" si="688"/>
        <v>0</v>
      </c>
      <c r="AU4904" s="42">
        <f t="shared" si="689"/>
        <v>45011.268875985508</v>
      </c>
      <c r="AV4904" s="42">
        <f t="shared" si="690"/>
        <v>32381.252003191668</v>
      </c>
      <c r="AW4904" s="102">
        <f t="shared" si="691"/>
        <v>10791.333333333334</v>
      </c>
      <c r="AX4904" s="43">
        <f t="shared" si="684"/>
        <v>1.25</v>
      </c>
      <c r="AY4904" s="43" t="str">
        <f t="shared" si="692"/>
        <v>UTTSS</v>
      </c>
    </row>
    <row r="4905" spans="1:51" hidden="1" x14ac:dyDescent="0.2">
      <c r="A4905" s="38">
        <v>4898</v>
      </c>
      <c r="B4905" t="s">
        <v>5806</v>
      </c>
      <c r="C4905" t="s">
        <v>5746</v>
      </c>
      <c r="D4905">
        <v>26500</v>
      </c>
      <c r="E4905" t="s">
        <v>220</v>
      </c>
      <c r="F4905">
        <v>10</v>
      </c>
      <c r="G4905" t="str">
        <f>LOOKUP(F4905,{0,6,45},{"F","L","H"})</f>
        <v>L</v>
      </c>
      <c r="H4905" t="s">
        <v>306</v>
      </c>
      <c r="I4905" s="43" t="str">
        <f>IFERROR(VLOOKUP(#REF!,#REF!,2,FALSE),"No")</f>
        <v>No</v>
      </c>
      <c r="J4905" s="149">
        <v>4</v>
      </c>
      <c r="K4905" s="148">
        <v>623</v>
      </c>
      <c r="L4905" s="148"/>
      <c r="M4905" s="148"/>
      <c r="N4905" s="148"/>
      <c r="O4905" s="148"/>
      <c r="P4905" s="148"/>
      <c r="Q4905" s="148"/>
      <c r="R4905" s="148"/>
      <c r="S4905" s="148"/>
      <c r="T4905" s="148"/>
      <c r="U4905" s="148"/>
      <c r="V4905" s="148"/>
      <c r="W4905" s="148"/>
      <c r="X4905" s="139">
        <v>4</v>
      </c>
      <c r="Y4905" s="148">
        <v>1000</v>
      </c>
      <c r="Z4905" s="149"/>
      <c r="AA4905" s="148"/>
      <c r="AB4905" s="148"/>
      <c r="AC4905" s="148"/>
      <c r="AD4905" s="148"/>
      <c r="AE4905" s="148"/>
      <c r="AF4905" s="148"/>
      <c r="AG4905" s="148"/>
      <c r="AH4905" s="148"/>
      <c r="AI4905" s="148"/>
      <c r="AJ4905" s="148"/>
      <c r="AK4905" s="148"/>
      <c r="AL4905" s="139">
        <v>0</v>
      </c>
      <c r="AM4905" s="139">
        <v>0</v>
      </c>
      <c r="AN4905" s="148">
        <f t="shared" si="685"/>
        <v>1000</v>
      </c>
      <c r="AO4905" s="148">
        <f t="shared" si="686"/>
        <v>623</v>
      </c>
      <c r="AP4905" s="148">
        <v>2</v>
      </c>
      <c r="AQ4905" s="140">
        <v>2</v>
      </c>
      <c r="AS4905" s="42">
        <f t="shared" si="687"/>
        <v>47686.586688748263</v>
      </c>
      <c r="AT4905" s="101">
        <f t="shared" si="688"/>
        <v>0</v>
      </c>
      <c r="AU4905" s="42">
        <f t="shared" si="689"/>
        <v>47686.586688748263</v>
      </c>
      <c r="AV4905" s="42">
        <f t="shared" si="690"/>
        <v>19840.480860737018</v>
      </c>
      <c r="AW4905" s="102">
        <f t="shared" si="691"/>
        <v>20345.599999999999</v>
      </c>
      <c r="AX4905" s="43">
        <f t="shared" si="684"/>
        <v>4</v>
      </c>
      <c r="AY4905" s="43" t="str">
        <f t="shared" si="692"/>
        <v>UTTSS</v>
      </c>
    </row>
    <row r="4906" spans="1:51" hidden="1" x14ac:dyDescent="0.2">
      <c r="A4906" s="38">
        <v>4899</v>
      </c>
      <c r="B4906" t="s">
        <v>362</v>
      </c>
      <c r="C4906" t="s">
        <v>289</v>
      </c>
      <c r="D4906">
        <v>955</v>
      </c>
      <c r="E4906" t="s">
        <v>195</v>
      </c>
      <c r="F4906">
        <v>2</v>
      </c>
      <c r="G4906" t="str">
        <f>LOOKUP(F4906,{0,6,45},{"F","L","H"})</f>
        <v>F</v>
      </c>
      <c r="H4906" t="s">
        <v>5447</v>
      </c>
      <c r="I4906" s="43" t="str">
        <f>IFERROR(VLOOKUP(#REF!,#REF!,2,FALSE),"No")</f>
        <v>No</v>
      </c>
      <c r="J4906" s="139">
        <v>0.75</v>
      </c>
      <c r="K4906" s="148">
        <v>122</v>
      </c>
      <c r="L4906" s="148"/>
      <c r="M4906" s="148"/>
      <c r="N4906" s="148"/>
      <c r="O4906" s="148"/>
      <c r="P4906" s="148"/>
      <c r="Q4906" s="148"/>
      <c r="R4906" s="148"/>
      <c r="S4906" s="148"/>
      <c r="T4906" s="148"/>
      <c r="U4906" s="148"/>
      <c r="V4906" s="148"/>
      <c r="W4906" s="148"/>
      <c r="X4906" s="139">
        <v>2</v>
      </c>
      <c r="Y4906" s="148">
        <v>1000</v>
      </c>
      <c r="Z4906" s="148"/>
      <c r="AA4906" s="148"/>
      <c r="AB4906" s="148"/>
      <c r="AC4906" s="148"/>
      <c r="AD4906" s="148"/>
      <c r="AE4906" s="148"/>
      <c r="AF4906" s="148"/>
      <c r="AG4906" s="148"/>
      <c r="AH4906" s="148"/>
      <c r="AI4906" s="148"/>
      <c r="AJ4906" s="148"/>
      <c r="AK4906" s="148"/>
      <c r="AL4906" s="139">
        <v>0</v>
      </c>
      <c r="AM4906" s="139">
        <v>0</v>
      </c>
      <c r="AN4906" s="148">
        <f t="shared" si="685"/>
        <v>1000</v>
      </c>
      <c r="AO4906" s="148">
        <f t="shared" si="686"/>
        <v>122</v>
      </c>
      <c r="AP4906" s="148">
        <v>18</v>
      </c>
      <c r="AQ4906" s="140">
        <v>31</v>
      </c>
      <c r="AS4906" s="42">
        <f t="shared" si="687"/>
        <v>7854.7842953889067</v>
      </c>
      <c r="AT4906" s="101">
        <f t="shared" si="688"/>
        <v>0</v>
      </c>
      <c r="AU4906" s="42">
        <f t="shared" si="689"/>
        <v>7854.7842953889067</v>
      </c>
      <c r="AV4906" s="42">
        <f t="shared" si="690"/>
        <v>1048.7407006927108</v>
      </c>
      <c r="AW4906" s="102">
        <f t="shared" si="691"/>
        <v>1475.8772811117678</v>
      </c>
      <c r="AX4906" s="43">
        <f t="shared" si="684"/>
        <v>0.75</v>
      </c>
      <c r="AY4906" s="43" t="str">
        <f t="shared" si="692"/>
        <v>UTGS</v>
      </c>
    </row>
    <row r="4907" spans="1:51" hidden="1" x14ac:dyDescent="0.2">
      <c r="A4907" s="38">
        <v>4900</v>
      </c>
      <c r="B4907" t="s">
        <v>5806</v>
      </c>
      <c r="C4907" t="s">
        <v>5746</v>
      </c>
      <c r="D4907">
        <v>5550</v>
      </c>
      <c r="E4907" t="s">
        <v>198</v>
      </c>
      <c r="F4907">
        <v>2</v>
      </c>
      <c r="G4907" t="str">
        <f>LOOKUP(F4907,{0,6,45},{"F","L","H"})</f>
        <v>F</v>
      </c>
      <c r="H4907" t="s">
        <v>974</v>
      </c>
      <c r="I4907" s="43" t="str">
        <f>IFERROR(VLOOKUP(#REF!,#REF!,2,FALSE),"No")</f>
        <v>No</v>
      </c>
      <c r="J4907" s="139">
        <v>2</v>
      </c>
      <c r="K4907" s="148">
        <v>581</v>
      </c>
      <c r="L4907" s="148"/>
      <c r="M4907" s="148"/>
      <c r="N4907" s="148"/>
      <c r="O4907" s="148"/>
      <c r="P4907" s="148"/>
      <c r="Q4907" s="148"/>
      <c r="R4907" s="148"/>
      <c r="S4907" s="148"/>
      <c r="T4907" s="148"/>
      <c r="U4907" s="148"/>
      <c r="V4907" s="148"/>
      <c r="W4907" s="148"/>
      <c r="X4907" s="139">
        <v>2</v>
      </c>
      <c r="Y4907" s="148">
        <v>233.5</v>
      </c>
      <c r="Z4907" s="149">
        <v>4</v>
      </c>
      <c r="AA4907" s="148">
        <v>766.5</v>
      </c>
      <c r="AB4907" s="148"/>
      <c r="AC4907" s="148"/>
      <c r="AD4907" s="148"/>
      <c r="AE4907" s="148"/>
      <c r="AF4907" s="148"/>
      <c r="AG4907" s="148"/>
      <c r="AH4907" s="148"/>
      <c r="AI4907" s="148"/>
      <c r="AJ4907" s="148"/>
      <c r="AK4907" s="148"/>
      <c r="AL4907" s="139">
        <v>0</v>
      </c>
      <c r="AM4907" s="139">
        <v>0</v>
      </c>
      <c r="AN4907" s="148">
        <f t="shared" si="685"/>
        <v>1000</v>
      </c>
      <c r="AO4907" s="148">
        <f t="shared" si="686"/>
        <v>581</v>
      </c>
      <c r="AP4907" s="148">
        <v>6</v>
      </c>
      <c r="AQ4907" s="140">
        <v>8</v>
      </c>
      <c r="AS4907" s="42">
        <f t="shared" si="687"/>
        <v>42403.400619843887</v>
      </c>
      <c r="AT4907" s="101">
        <f t="shared" si="688"/>
        <v>0</v>
      </c>
      <c r="AU4907" s="42">
        <f t="shared" si="689"/>
        <v>42403.400619843887</v>
      </c>
      <c r="AV4907" s="42">
        <f t="shared" si="690"/>
        <v>4750.8458401842545</v>
      </c>
      <c r="AW4907" s="102">
        <f t="shared" si="691"/>
        <v>3698.6666666666665</v>
      </c>
      <c r="AX4907" s="43">
        <f t="shared" si="684"/>
        <v>2</v>
      </c>
      <c r="AY4907" s="43" t="str">
        <f t="shared" si="692"/>
        <v>UTTSS</v>
      </c>
    </row>
    <row r="4908" spans="1:51" hidden="1" x14ac:dyDescent="0.2">
      <c r="A4908" s="38">
        <v>4901</v>
      </c>
      <c r="B4908" t="s">
        <v>5806</v>
      </c>
      <c r="C4908" t="s">
        <v>5746</v>
      </c>
      <c r="D4908">
        <v>9200</v>
      </c>
      <c r="E4908" t="s">
        <v>212</v>
      </c>
      <c r="F4908">
        <v>5</v>
      </c>
      <c r="G4908" t="str">
        <f>LOOKUP(F4908,{0,6,45},{"F","L","H"})</f>
        <v>F</v>
      </c>
      <c r="H4908" t="s">
        <v>1707</v>
      </c>
      <c r="I4908" s="43" t="str">
        <f>IFERROR(VLOOKUP(#REF!,#REF!,2,FALSE),"No")</f>
        <v>No</v>
      </c>
      <c r="J4908" s="139">
        <v>2</v>
      </c>
      <c r="K4908" s="148">
        <v>500</v>
      </c>
      <c r="L4908" s="148"/>
      <c r="M4908" s="148"/>
      <c r="N4908" s="148"/>
      <c r="O4908" s="148"/>
      <c r="P4908" s="148"/>
      <c r="Q4908" s="148"/>
      <c r="R4908" s="148"/>
      <c r="S4908" s="148"/>
      <c r="T4908" s="148"/>
      <c r="U4908" s="148"/>
      <c r="V4908" s="148"/>
      <c r="W4908" s="148"/>
      <c r="X4908" s="139">
        <v>2</v>
      </c>
      <c r="Y4908" s="148">
        <v>1000</v>
      </c>
      <c r="Z4908" s="148"/>
      <c r="AA4908" s="148"/>
      <c r="AB4908" s="148"/>
      <c r="AC4908" s="148"/>
      <c r="AD4908" s="148"/>
      <c r="AE4908" s="148"/>
      <c r="AF4908" s="148"/>
      <c r="AG4908" s="148"/>
      <c r="AH4908" s="148"/>
      <c r="AI4908" s="148"/>
      <c r="AJ4908" s="148"/>
      <c r="AK4908" s="148"/>
      <c r="AL4908" s="139">
        <v>0</v>
      </c>
      <c r="AM4908" s="139">
        <v>0</v>
      </c>
      <c r="AN4908" s="148">
        <f t="shared" si="685"/>
        <v>1000</v>
      </c>
      <c r="AO4908" s="148">
        <f t="shared" si="686"/>
        <v>500</v>
      </c>
      <c r="AP4908" s="148">
        <v>4</v>
      </c>
      <c r="AQ4908" s="140">
        <v>4</v>
      </c>
      <c r="AS4908" s="42">
        <f t="shared" si="687"/>
        <v>36491.738915528302</v>
      </c>
      <c r="AT4908" s="101">
        <f t="shared" si="688"/>
        <v>0</v>
      </c>
      <c r="AU4908" s="42">
        <f t="shared" si="689"/>
        <v>36491.738915528302</v>
      </c>
      <c r="AV4908" s="42">
        <f t="shared" si="690"/>
        <v>8127.740430368508</v>
      </c>
      <c r="AW4908" s="102">
        <f t="shared" si="691"/>
        <v>5118</v>
      </c>
      <c r="AX4908" s="43">
        <f t="shared" si="684"/>
        <v>2</v>
      </c>
      <c r="AY4908" s="43" t="str">
        <f t="shared" si="692"/>
        <v>UTTSS</v>
      </c>
    </row>
    <row r="4909" spans="1:51" hidden="1" x14ac:dyDescent="0.2">
      <c r="A4909" s="38">
        <v>4902</v>
      </c>
      <c r="B4909" t="s">
        <v>5806</v>
      </c>
      <c r="C4909" t="s">
        <v>5746</v>
      </c>
      <c r="D4909">
        <v>5550</v>
      </c>
      <c r="E4909" t="s">
        <v>198</v>
      </c>
      <c r="F4909">
        <v>2</v>
      </c>
      <c r="G4909" t="str">
        <f>LOOKUP(F4909,{0,6,45},{"F","L","H"})</f>
        <v>F</v>
      </c>
      <c r="H4909" t="s">
        <v>1860</v>
      </c>
      <c r="I4909" s="43" t="str">
        <f>IFERROR(VLOOKUP(#REF!,#REF!,2,FALSE),"No")</f>
        <v>No</v>
      </c>
      <c r="J4909" s="139">
        <v>2</v>
      </c>
      <c r="K4909" s="148">
        <v>365</v>
      </c>
      <c r="L4909" s="148"/>
      <c r="M4909" s="148"/>
      <c r="N4909" s="148"/>
      <c r="O4909" s="148"/>
      <c r="P4909" s="148"/>
      <c r="Q4909" s="148"/>
      <c r="R4909" s="148"/>
      <c r="S4909" s="148"/>
      <c r="T4909" s="148"/>
      <c r="U4909" s="148"/>
      <c r="V4909" s="148"/>
      <c r="W4909" s="148"/>
      <c r="X4909" s="139">
        <v>2</v>
      </c>
      <c r="Y4909" s="148">
        <v>1000</v>
      </c>
      <c r="Z4909" s="149"/>
      <c r="AA4909" s="148"/>
      <c r="AB4909" s="148"/>
      <c r="AC4909" s="148"/>
      <c r="AD4909" s="148"/>
      <c r="AE4909" s="148"/>
      <c r="AF4909" s="148"/>
      <c r="AG4909" s="148"/>
      <c r="AH4909" s="148"/>
      <c r="AI4909" s="148"/>
      <c r="AJ4909" s="148"/>
      <c r="AK4909" s="148"/>
      <c r="AL4909" s="139">
        <v>0</v>
      </c>
      <c r="AM4909" s="139">
        <v>0</v>
      </c>
      <c r="AN4909" s="148">
        <f t="shared" si="685"/>
        <v>1000</v>
      </c>
      <c r="AO4909" s="148">
        <f t="shared" si="686"/>
        <v>365</v>
      </c>
      <c r="AP4909" s="148">
        <v>3</v>
      </c>
      <c r="AQ4909" s="140">
        <v>4</v>
      </c>
      <c r="AS4909" s="42">
        <f t="shared" si="687"/>
        <v>26638.969408335659</v>
      </c>
      <c r="AT4909" s="101">
        <f t="shared" si="688"/>
        <v>0</v>
      </c>
      <c r="AU4909" s="42">
        <f t="shared" si="689"/>
        <v>26638.969408335659</v>
      </c>
      <c r="AV4909" s="42">
        <f t="shared" si="690"/>
        <v>8127.740430368508</v>
      </c>
      <c r="AW4909" s="102">
        <f t="shared" si="691"/>
        <v>3698.6666666666665</v>
      </c>
      <c r="AX4909" s="43">
        <f t="shared" si="684"/>
        <v>2</v>
      </c>
      <c r="AY4909" s="43" t="str">
        <f t="shared" si="692"/>
        <v>UTTSS</v>
      </c>
    </row>
    <row r="4910" spans="1:51" hidden="1" x14ac:dyDescent="0.2">
      <c r="A4910" s="38">
        <v>4903</v>
      </c>
      <c r="B4910" t="s">
        <v>5806</v>
      </c>
      <c r="C4910" t="s">
        <v>5746</v>
      </c>
      <c r="D4910">
        <v>14487</v>
      </c>
      <c r="E4910" t="s">
        <v>291</v>
      </c>
      <c r="F4910">
        <v>5</v>
      </c>
      <c r="G4910" t="str">
        <f>LOOKUP(F4910,{0,6,45},{"F","L","H"})</f>
        <v>F</v>
      </c>
      <c r="H4910" t="s">
        <v>1711</v>
      </c>
      <c r="I4910" s="43" t="str">
        <f>IFERROR(VLOOKUP(#REF!,#REF!,2,FALSE),"No")</f>
        <v>No</v>
      </c>
      <c r="J4910" s="139">
        <v>2</v>
      </c>
      <c r="K4910" s="148">
        <v>338</v>
      </c>
      <c r="L4910" s="148"/>
      <c r="M4910" s="148"/>
      <c r="N4910" s="148"/>
      <c r="O4910" s="148"/>
      <c r="P4910" s="148"/>
      <c r="Q4910" s="148"/>
      <c r="R4910" s="148"/>
      <c r="S4910" s="148"/>
      <c r="T4910" s="148"/>
      <c r="U4910" s="148"/>
      <c r="V4910" s="148"/>
      <c r="W4910" s="148"/>
      <c r="X4910" s="139">
        <v>2</v>
      </c>
      <c r="Y4910" s="148">
        <v>36.29</v>
      </c>
      <c r="Z4910" s="148">
        <v>4</v>
      </c>
      <c r="AA4910" s="148">
        <v>858.64</v>
      </c>
      <c r="AB4910" s="148">
        <v>6</v>
      </c>
      <c r="AC4910" s="148">
        <v>105.07</v>
      </c>
      <c r="AD4910" s="148"/>
      <c r="AE4910" s="148"/>
      <c r="AF4910" s="148"/>
      <c r="AG4910" s="148"/>
      <c r="AH4910" s="148"/>
      <c r="AI4910" s="148"/>
      <c r="AJ4910" s="148"/>
      <c r="AK4910" s="148"/>
      <c r="AL4910" s="139">
        <v>0</v>
      </c>
      <c r="AM4910" s="139">
        <v>0</v>
      </c>
      <c r="AN4910" s="148">
        <f t="shared" si="685"/>
        <v>1000</v>
      </c>
      <c r="AO4910" s="148">
        <f t="shared" si="686"/>
        <v>338</v>
      </c>
      <c r="AP4910" s="148">
        <v>9</v>
      </c>
      <c r="AQ4910" s="140">
        <v>101</v>
      </c>
      <c r="AS4910" s="42">
        <f t="shared" si="687"/>
        <v>24668.41550689713</v>
      </c>
      <c r="AT4910" s="101">
        <f t="shared" si="688"/>
        <v>0</v>
      </c>
      <c r="AU4910" s="42">
        <f t="shared" si="689"/>
        <v>24668.41550689713</v>
      </c>
      <c r="AV4910" s="42">
        <f t="shared" si="690"/>
        <v>411.47462298489143</v>
      </c>
      <c r="AW4910" s="102">
        <f t="shared" si="691"/>
        <v>10791.333333333334</v>
      </c>
      <c r="AX4910" s="43">
        <f t="shared" si="684"/>
        <v>2</v>
      </c>
      <c r="AY4910" s="43" t="str">
        <f t="shared" si="692"/>
        <v>UTTSS</v>
      </c>
    </row>
    <row r="4911" spans="1:51" hidden="1" x14ac:dyDescent="0.2">
      <c r="A4911" s="38">
        <v>4904</v>
      </c>
      <c r="B4911" t="s">
        <v>362</v>
      </c>
      <c r="C4911" t="s">
        <v>289</v>
      </c>
      <c r="D4911">
        <v>550</v>
      </c>
      <c r="E4911" t="s">
        <v>1245</v>
      </c>
      <c r="F4911">
        <v>2</v>
      </c>
      <c r="G4911" t="str">
        <f>LOOKUP(F4911,{0,6,45},{"F","L","H"})</f>
        <v>F</v>
      </c>
      <c r="H4911" t="s">
        <v>5470</v>
      </c>
      <c r="I4911" s="43" t="str">
        <f>IFERROR(VLOOKUP(#REF!,#REF!,2,FALSE),"No")</f>
        <v>No</v>
      </c>
      <c r="J4911" s="139">
        <v>1.25</v>
      </c>
      <c r="K4911" s="148">
        <v>33</v>
      </c>
      <c r="L4911" s="148">
        <v>2</v>
      </c>
      <c r="M4911" s="148">
        <v>89</v>
      </c>
      <c r="N4911" s="148"/>
      <c r="O4911" s="148"/>
      <c r="P4911" s="148"/>
      <c r="Q4911" s="148"/>
      <c r="R4911" s="148"/>
      <c r="S4911" s="148"/>
      <c r="T4911" s="148"/>
      <c r="U4911" s="148"/>
      <c r="V4911" s="148"/>
      <c r="W4911" s="148"/>
      <c r="X4911" s="139">
        <v>4</v>
      </c>
      <c r="Y4911" s="148">
        <v>1000</v>
      </c>
      <c r="Z4911" s="148"/>
      <c r="AA4911" s="148"/>
      <c r="AB4911" s="148"/>
      <c r="AC4911" s="148"/>
      <c r="AD4911" s="148"/>
      <c r="AE4911" s="148"/>
      <c r="AF4911" s="148"/>
      <c r="AG4911" s="148"/>
      <c r="AH4911" s="148"/>
      <c r="AI4911" s="148"/>
      <c r="AJ4911" s="148"/>
      <c r="AK4911" s="148"/>
      <c r="AL4911" s="139">
        <v>0</v>
      </c>
      <c r="AM4911" s="139">
        <v>0</v>
      </c>
      <c r="AN4911" s="148">
        <f t="shared" si="685"/>
        <v>1000</v>
      </c>
      <c r="AO4911" s="148">
        <f t="shared" si="686"/>
        <v>122</v>
      </c>
      <c r="AP4911" s="148">
        <v>16</v>
      </c>
      <c r="AQ4911" s="140">
        <v>210</v>
      </c>
      <c r="AS4911" s="42">
        <f t="shared" si="687"/>
        <v>8954.4742953889054</v>
      </c>
      <c r="AT4911" s="101">
        <f t="shared" si="688"/>
        <v>0</v>
      </c>
      <c r="AU4911" s="42">
        <f t="shared" si="689"/>
        <v>8954.4742953889054</v>
      </c>
      <c r="AV4911" s="42">
        <f t="shared" si="690"/>
        <v>188.95696057844779</v>
      </c>
      <c r="AW4911" s="102">
        <f t="shared" si="691"/>
        <v>585.0096169344007</v>
      </c>
      <c r="AX4911" s="43">
        <f t="shared" si="684"/>
        <v>1.25</v>
      </c>
      <c r="AY4911" s="43" t="str">
        <f t="shared" si="692"/>
        <v>UTGS</v>
      </c>
    </row>
    <row r="4912" spans="1:51" hidden="1" x14ac:dyDescent="0.2">
      <c r="A4912" s="38">
        <v>4905</v>
      </c>
      <c r="B4912" t="s">
        <v>5806</v>
      </c>
      <c r="C4912" t="s">
        <v>5746</v>
      </c>
      <c r="D4912">
        <v>9219</v>
      </c>
      <c r="E4912" t="s">
        <v>290</v>
      </c>
      <c r="F4912">
        <v>5</v>
      </c>
      <c r="G4912" t="str">
        <f>LOOKUP(F4912,{0,6,45},{"F","L","H"})</f>
        <v>F</v>
      </c>
      <c r="H4912" t="s">
        <v>1208</v>
      </c>
      <c r="I4912" s="43" t="str">
        <f>IFERROR(VLOOKUP(#REF!,#REF!,2,FALSE),"No")</f>
        <v>No</v>
      </c>
      <c r="J4912" s="139">
        <v>2</v>
      </c>
      <c r="K4912" s="148">
        <v>325</v>
      </c>
      <c r="L4912" s="148"/>
      <c r="M4912" s="148"/>
      <c r="N4912" s="148"/>
      <c r="O4912" s="148"/>
      <c r="P4912" s="148"/>
      <c r="Q4912" s="148"/>
      <c r="R4912" s="148"/>
      <c r="S4912" s="148"/>
      <c r="T4912" s="148"/>
      <c r="U4912" s="148"/>
      <c r="V4912" s="148"/>
      <c r="W4912" s="148"/>
      <c r="X4912" s="139">
        <v>2</v>
      </c>
      <c r="Y4912" s="148">
        <v>146.58000000000001</v>
      </c>
      <c r="Z4912" s="148">
        <v>4</v>
      </c>
      <c r="AA4912" s="148">
        <v>853.42</v>
      </c>
      <c r="AB4912" s="148"/>
      <c r="AC4912" s="148"/>
      <c r="AD4912" s="148"/>
      <c r="AE4912" s="148"/>
      <c r="AF4912" s="148"/>
      <c r="AG4912" s="148"/>
      <c r="AH4912" s="148"/>
      <c r="AI4912" s="148"/>
      <c r="AJ4912" s="148"/>
      <c r="AK4912" s="148"/>
      <c r="AL4912" s="139">
        <v>0</v>
      </c>
      <c r="AM4912" s="139">
        <v>0</v>
      </c>
      <c r="AN4912" s="148">
        <f t="shared" si="685"/>
        <v>1000</v>
      </c>
      <c r="AO4912" s="148">
        <f t="shared" si="686"/>
        <v>325</v>
      </c>
      <c r="AP4912" s="148">
        <v>4</v>
      </c>
      <c r="AQ4912" s="140">
        <v>58</v>
      </c>
      <c r="AS4912" s="42">
        <f t="shared" si="687"/>
        <v>23719.630295093397</v>
      </c>
      <c r="AT4912" s="101">
        <f t="shared" si="688"/>
        <v>0</v>
      </c>
      <c r="AU4912" s="42">
        <f t="shared" si="689"/>
        <v>23719.630295093397</v>
      </c>
      <c r="AV4912" s="42">
        <f t="shared" si="690"/>
        <v>666.03419174955229</v>
      </c>
      <c r="AW4912" s="102">
        <f t="shared" si="691"/>
        <v>5118</v>
      </c>
      <c r="AX4912" s="43">
        <f t="shared" si="684"/>
        <v>2</v>
      </c>
      <c r="AY4912" s="43" t="str">
        <f t="shared" si="692"/>
        <v>UTTSS</v>
      </c>
    </row>
    <row r="4913" spans="1:51" hidden="1" x14ac:dyDescent="0.2">
      <c r="A4913" s="38">
        <v>4906</v>
      </c>
      <c r="B4913" t="s">
        <v>5806</v>
      </c>
      <c r="C4913" t="s">
        <v>1100</v>
      </c>
      <c r="D4913">
        <v>30300</v>
      </c>
      <c r="E4913" t="s">
        <v>219</v>
      </c>
      <c r="F4913">
        <v>5</v>
      </c>
      <c r="G4913" t="str">
        <f>LOOKUP(F4913,{0,6,45},{"F","L","H"})</f>
        <v>F</v>
      </c>
      <c r="H4913" t="s">
        <v>1092</v>
      </c>
      <c r="I4913" s="43" t="str">
        <f>IFERROR(VLOOKUP(#REF!,#REF!,2,FALSE),"No")</f>
        <v>No</v>
      </c>
      <c r="J4913" s="139">
        <v>3</v>
      </c>
      <c r="K4913" s="148">
        <v>610</v>
      </c>
      <c r="L4913" s="148">
        <v>4</v>
      </c>
      <c r="M4913" s="148">
        <v>26</v>
      </c>
      <c r="N4913" s="148"/>
      <c r="O4913" s="148"/>
      <c r="P4913" s="148"/>
      <c r="Q4913" s="148"/>
      <c r="R4913" s="148"/>
      <c r="S4913" s="148"/>
      <c r="T4913" s="148"/>
      <c r="U4913" s="148"/>
      <c r="V4913" s="148"/>
      <c r="W4913" s="148"/>
      <c r="X4913" s="139">
        <v>2</v>
      </c>
      <c r="Y4913" s="148">
        <v>60.73</v>
      </c>
      <c r="Z4913" s="148">
        <v>3</v>
      </c>
      <c r="AA4913" s="148">
        <v>109.55</v>
      </c>
      <c r="AB4913" s="148">
        <v>4</v>
      </c>
      <c r="AC4913" s="148">
        <v>829.72</v>
      </c>
      <c r="AD4913" s="148"/>
      <c r="AE4913" s="148"/>
      <c r="AF4913" s="148"/>
      <c r="AG4913" s="148"/>
      <c r="AH4913" s="148"/>
      <c r="AI4913" s="148"/>
      <c r="AJ4913" s="148"/>
      <c r="AK4913" s="148"/>
      <c r="AL4913" s="139">
        <v>0</v>
      </c>
      <c r="AM4913" s="139">
        <v>0</v>
      </c>
      <c r="AN4913" s="148">
        <f t="shared" si="685"/>
        <v>1000</v>
      </c>
      <c r="AO4913" s="148">
        <f t="shared" si="686"/>
        <v>636</v>
      </c>
      <c r="AP4913" s="148">
        <v>2</v>
      </c>
      <c r="AQ4913" s="140">
        <v>3</v>
      </c>
      <c r="AS4913" s="42">
        <f t="shared" si="687"/>
        <v>46510.051900552004</v>
      </c>
      <c r="AT4913" s="101">
        <f t="shared" si="688"/>
        <v>0</v>
      </c>
      <c r="AU4913" s="42">
        <f t="shared" si="689"/>
        <v>46510.051900552004</v>
      </c>
      <c r="AV4913" s="42">
        <f t="shared" si="690"/>
        <v>12356.986707158014</v>
      </c>
      <c r="AW4913" s="102">
        <f t="shared" si="691"/>
        <v>27686.400000000001</v>
      </c>
      <c r="AX4913" s="43">
        <f t="shared" si="684"/>
        <v>3</v>
      </c>
      <c r="AY4913" s="43" t="str">
        <f t="shared" si="692"/>
        <v>UTISGS</v>
      </c>
    </row>
    <row r="4914" spans="1:51" hidden="1" x14ac:dyDescent="0.2">
      <c r="A4914" s="38">
        <v>4907</v>
      </c>
      <c r="B4914" t="s">
        <v>5806</v>
      </c>
      <c r="C4914" t="s">
        <v>5746</v>
      </c>
      <c r="D4914">
        <v>14500</v>
      </c>
      <c r="E4914" t="s">
        <v>215</v>
      </c>
      <c r="F4914">
        <v>5</v>
      </c>
      <c r="G4914" t="str">
        <f>LOOKUP(F4914,{0,6,45},{"F","L","H"})</f>
        <v>F</v>
      </c>
      <c r="H4914" t="s">
        <v>1210</v>
      </c>
      <c r="I4914" s="43" t="str">
        <f>IFERROR(VLOOKUP(#REF!,#REF!,2,FALSE),"No")</f>
        <v>No</v>
      </c>
      <c r="J4914" s="139">
        <v>2</v>
      </c>
      <c r="K4914" s="148">
        <v>210</v>
      </c>
      <c r="L4914" s="148"/>
      <c r="M4914" s="148"/>
      <c r="N4914" s="148"/>
      <c r="O4914" s="148"/>
      <c r="P4914" s="148"/>
      <c r="Q4914" s="148"/>
      <c r="R4914" s="148"/>
      <c r="S4914" s="148"/>
      <c r="T4914" s="148"/>
      <c r="U4914" s="148"/>
      <c r="V4914" s="148"/>
      <c r="W4914" s="148"/>
      <c r="X4914" s="139">
        <v>2</v>
      </c>
      <c r="Y4914" s="148">
        <v>306.5</v>
      </c>
      <c r="Z4914" s="148">
        <v>4</v>
      </c>
      <c r="AA4914" s="148">
        <v>693.5</v>
      </c>
      <c r="AB4914" s="148"/>
      <c r="AC4914" s="148"/>
      <c r="AD4914" s="148"/>
      <c r="AE4914" s="148"/>
      <c r="AF4914" s="148"/>
      <c r="AG4914" s="148"/>
      <c r="AH4914" s="148"/>
      <c r="AI4914" s="148"/>
      <c r="AJ4914" s="148"/>
      <c r="AK4914" s="148"/>
      <c r="AL4914" s="139">
        <v>0</v>
      </c>
      <c r="AM4914" s="139">
        <v>0</v>
      </c>
      <c r="AN4914" s="148">
        <f t="shared" si="685"/>
        <v>1000</v>
      </c>
      <c r="AO4914" s="148">
        <f t="shared" si="686"/>
        <v>210</v>
      </c>
      <c r="AP4914" s="148">
        <v>4</v>
      </c>
      <c r="AQ4914" s="140">
        <v>6</v>
      </c>
      <c r="AS4914" s="42">
        <f t="shared" si="687"/>
        <v>15326.530344521887</v>
      </c>
      <c r="AT4914" s="101">
        <f t="shared" si="688"/>
        <v>0</v>
      </c>
      <c r="AU4914" s="42">
        <f t="shared" si="689"/>
        <v>15326.530344521887</v>
      </c>
      <c r="AV4914" s="42">
        <f t="shared" si="690"/>
        <v>6247.2261202456721</v>
      </c>
      <c r="AW4914" s="102">
        <f t="shared" si="691"/>
        <v>10791.333333333334</v>
      </c>
      <c r="AX4914" s="43">
        <f t="shared" si="684"/>
        <v>2</v>
      </c>
      <c r="AY4914" s="43" t="str">
        <f t="shared" si="692"/>
        <v>UTTSS</v>
      </c>
    </row>
    <row r="4915" spans="1:51" hidden="1" x14ac:dyDescent="0.2">
      <c r="A4915" s="38">
        <v>4908</v>
      </c>
      <c r="B4915" t="s">
        <v>5806</v>
      </c>
      <c r="C4915" t="s">
        <v>292</v>
      </c>
      <c r="D4915">
        <v>6113</v>
      </c>
      <c r="E4915" t="s">
        <v>218</v>
      </c>
      <c r="F4915">
        <v>2</v>
      </c>
      <c r="G4915" t="str">
        <f>LOOKUP(F4915,{0,6,45},{"F","L","H"})</f>
        <v>F</v>
      </c>
      <c r="H4915" t="s">
        <v>2114</v>
      </c>
      <c r="I4915" s="43" t="str">
        <f>IFERROR(VLOOKUP(#REF!,#REF!,2,FALSE),"No")</f>
        <v>No</v>
      </c>
      <c r="J4915" s="139">
        <v>1.25</v>
      </c>
      <c r="K4915" s="148">
        <v>144</v>
      </c>
      <c r="L4915" s="148"/>
      <c r="M4915" s="148"/>
      <c r="N4915" s="148"/>
      <c r="O4915" s="148"/>
      <c r="P4915" s="148"/>
      <c r="Q4915" s="148"/>
      <c r="R4915" s="148"/>
      <c r="S4915" s="148"/>
      <c r="T4915" s="148"/>
      <c r="U4915" s="148"/>
      <c r="V4915" s="148"/>
      <c r="W4915" s="148"/>
      <c r="X4915" s="139">
        <v>2</v>
      </c>
      <c r="Y4915" s="148">
        <v>1000</v>
      </c>
      <c r="Z4915" s="149"/>
      <c r="AA4915" s="148"/>
      <c r="AB4915" s="148"/>
      <c r="AC4915" s="148"/>
      <c r="AD4915" s="148"/>
      <c r="AE4915" s="148"/>
      <c r="AF4915" s="148"/>
      <c r="AG4915" s="148"/>
      <c r="AH4915" s="148"/>
      <c r="AI4915" s="148"/>
      <c r="AJ4915" s="148"/>
      <c r="AK4915" s="148"/>
      <c r="AL4915" s="139">
        <v>0</v>
      </c>
      <c r="AM4915" s="139">
        <v>0</v>
      </c>
      <c r="AN4915" s="148">
        <f t="shared" si="685"/>
        <v>1000</v>
      </c>
      <c r="AO4915" s="148">
        <f t="shared" si="686"/>
        <v>144</v>
      </c>
      <c r="AP4915" s="148">
        <v>15</v>
      </c>
      <c r="AQ4915" s="140">
        <v>25</v>
      </c>
      <c r="AS4915" s="42">
        <f t="shared" si="687"/>
        <v>10729.940807672152</v>
      </c>
      <c r="AT4915" s="101">
        <f t="shared" si="688"/>
        <v>0</v>
      </c>
      <c r="AU4915" s="42">
        <f t="shared" si="689"/>
        <v>10729.940807672152</v>
      </c>
      <c r="AV4915" s="42">
        <f t="shared" si="690"/>
        <v>1300.4384688589612</v>
      </c>
      <c r="AW4915" s="102">
        <f t="shared" si="691"/>
        <v>3698.6666666666665</v>
      </c>
      <c r="AX4915" s="43">
        <f t="shared" si="684"/>
        <v>1.25</v>
      </c>
      <c r="AY4915" s="43" t="str">
        <f t="shared" si="692"/>
        <v>UTFS</v>
      </c>
    </row>
    <row r="4916" spans="1:51" hidden="1" x14ac:dyDescent="0.2">
      <c r="A4916" s="38">
        <v>4909</v>
      </c>
      <c r="B4916" t="s">
        <v>5806</v>
      </c>
      <c r="C4916" t="s">
        <v>5746</v>
      </c>
      <c r="D4916">
        <v>12247</v>
      </c>
      <c r="E4916" t="s">
        <v>291</v>
      </c>
      <c r="F4916">
        <v>2</v>
      </c>
      <c r="G4916" t="str">
        <f>LOOKUP(F4916,{0,6,45},{"F","L","H"})</f>
        <v>F</v>
      </c>
      <c r="H4916" t="s">
        <v>1730</v>
      </c>
      <c r="I4916" s="43" t="str">
        <f>IFERROR(VLOOKUP(#REF!,#REF!,2,FALSE),"No")</f>
        <v>No</v>
      </c>
      <c r="J4916" s="139">
        <v>4</v>
      </c>
      <c r="K4916" s="148">
        <v>552</v>
      </c>
      <c r="L4916" s="148"/>
      <c r="M4916" s="148"/>
      <c r="N4916" s="148"/>
      <c r="O4916" s="148"/>
      <c r="P4916" s="148"/>
      <c r="Q4916" s="148"/>
      <c r="R4916" s="148"/>
      <c r="S4916" s="148"/>
      <c r="T4916" s="148"/>
      <c r="U4916" s="148"/>
      <c r="V4916" s="148"/>
      <c r="W4916" s="148"/>
      <c r="X4916" s="139">
        <v>4</v>
      </c>
      <c r="Y4916" s="148">
        <v>1000</v>
      </c>
      <c r="Z4916" s="148"/>
      <c r="AA4916" s="148"/>
      <c r="AB4916" s="148"/>
      <c r="AC4916" s="148"/>
      <c r="AD4916" s="148"/>
      <c r="AE4916" s="148"/>
      <c r="AF4916" s="148"/>
      <c r="AG4916" s="148"/>
      <c r="AH4916" s="148"/>
      <c r="AI4916" s="148"/>
      <c r="AJ4916" s="148"/>
      <c r="AK4916" s="148"/>
      <c r="AL4916" s="139">
        <v>0</v>
      </c>
      <c r="AM4916" s="139">
        <v>0</v>
      </c>
      <c r="AN4916" s="148">
        <f t="shared" si="685"/>
        <v>1000</v>
      </c>
      <c r="AO4916" s="148">
        <f t="shared" si="686"/>
        <v>552</v>
      </c>
      <c r="AP4916" s="148">
        <v>11</v>
      </c>
      <c r="AQ4916" s="140">
        <v>13</v>
      </c>
      <c r="AS4916" s="42">
        <f t="shared" si="687"/>
        <v>42251.999762743246</v>
      </c>
      <c r="AT4916" s="101">
        <f t="shared" si="688"/>
        <v>0</v>
      </c>
      <c r="AU4916" s="42">
        <f t="shared" si="689"/>
        <v>42251.999762743246</v>
      </c>
      <c r="AV4916" s="42">
        <f t="shared" si="690"/>
        <v>3052.381670882618</v>
      </c>
      <c r="AW4916" s="102">
        <f t="shared" si="691"/>
        <v>10791.333333333334</v>
      </c>
      <c r="AX4916" s="43">
        <f t="shared" si="684"/>
        <v>4</v>
      </c>
      <c r="AY4916" s="43" t="str">
        <f t="shared" si="692"/>
        <v>UTTSS</v>
      </c>
    </row>
    <row r="4917" spans="1:51" hidden="1" x14ac:dyDescent="0.2">
      <c r="A4917" s="38">
        <v>4910</v>
      </c>
      <c r="B4917" t="s">
        <v>5806</v>
      </c>
      <c r="C4917" t="s">
        <v>5746</v>
      </c>
      <c r="D4917">
        <v>14487</v>
      </c>
      <c r="E4917" t="s">
        <v>291</v>
      </c>
      <c r="F4917">
        <v>5</v>
      </c>
      <c r="G4917" t="str">
        <f>LOOKUP(F4917,{0,6,45},{"F","L","H"})</f>
        <v>F</v>
      </c>
      <c r="H4917" t="s">
        <v>952</v>
      </c>
      <c r="I4917" s="43" t="str">
        <f>IFERROR(VLOOKUP(#REF!,#REF!,2,FALSE),"No")</f>
        <v>No</v>
      </c>
      <c r="J4917" s="139">
        <v>2</v>
      </c>
      <c r="K4917" s="148">
        <v>627</v>
      </c>
      <c r="L4917" s="148"/>
      <c r="M4917" s="148"/>
      <c r="N4917" s="148"/>
      <c r="O4917" s="148"/>
      <c r="P4917" s="148"/>
      <c r="Q4917" s="148"/>
      <c r="R4917" s="148"/>
      <c r="S4917" s="148"/>
      <c r="T4917" s="148"/>
      <c r="U4917" s="148"/>
      <c r="V4917" s="148"/>
      <c r="W4917" s="148"/>
      <c r="X4917" s="139">
        <v>4</v>
      </c>
      <c r="Y4917" s="148">
        <v>933.01</v>
      </c>
      <c r="Z4917" s="149"/>
      <c r="AA4917" s="148"/>
      <c r="AB4917" s="148"/>
      <c r="AC4917" s="148"/>
      <c r="AD4917" s="148"/>
      <c r="AE4917" s="148"/>
      <c r="AF4917" s="148"/>
      <c r="AG4917" s="148"/>
      <c r="AH4917" s="148"/>
      <c r="AI4917" s="148"/>
      <c r="AJ4917" s="148"/>
      <c r="AK4917" s="148"/>
      <c r="AL4917" s="139">
        <v>0</v>
      </c>
      <c r="AM4917" s="139">
        <v>0</v>
      </c>
      <c r="AN4917" s="148">
        <f t="shared" si="685"/>
        <v>933.01</v>
      </c>
      <c r="AO4917" s="148">
        <f t="shared" si="686"/>
        <v>627</v>
      </c>
      <c r="AP4917" s="148">
        <v>1</v>
      </c>
      <c r="AQ4917" s="140">
        <v>1</v>
      </c>
      <c r="AS4917" s="42">
        <f t="shared" si="687"/>
        <v>45760.640600072489</v>
      </c>
      <c r="AT4917" s="101">
        <f t="shared" si="688"/>
        <v>0</v>
      </c>
      <c r="AU4917" s="42">
        <f t="shared" si="689"/>
        <v>45760.640600072489</v>
      </c>
      <c r="AV4917" s="42">
        <f t="shared" si="690"/>
        <v>37022.734095752487</v>
      </c>
      <c r="AW4917" s="102">
        <f t="shared" si="691"/>
        <v>10791.333333333334</v>
      </c>
      <c r="AX4917" s="43">
        <f t="shared" si="684"/>
        <v>2</v>
      </c>
      <c r="AY4917" s="43" t="str">
        <f t="shared" si="692"/>
        <v>UTTSS</v>
      </c>
    </row>
    <row r="4918" spans="1:51" hidden="1" x14ac:dyDescent="0.2">
      <c r="A4918" s="38">
        <v>4911</v>
      </c>
      <c r="B4918" t="s">
        <v>5806</v>
      </c>
      <c r="C4918" t="s">
        <v>5746</v>
      </c>
      <c r="D4918">
        <v>21100</v>
      </c>
      <c r="E4918" t="s">
        <v>220</v>
      </c>
      <c r="F4918">
        <v>5</v>
      </c>
      <c r="G4918" t="str">
        <f>LOOKUP(F4918,{0,6,45},{"F","L","H"})</f>
        <v>F</v>
      </c>
      <c r="H4918" t="s">
        <v>1732</v>
      </c>
      <c r="I4918" s="43" t="str">
        <f>IFERROR(VLOOKUP(#REF!,#REF!,2,FALSE),"No")</f>
        <v>No</v>
      </c>
      <c r="J4918" s="139">
        <v>4</v>
      </c>
      <c r="K4918" s="148">
        <v>303</v>
      </c>
      <c r="L4918" s="148">
        <v>6</v>
      </c>
      <c r="M4918" s="148">
        <v>1</v>
      </c>
      <c r="N4918" s="148"/>
      <c r="O4918" s="148"/>
      <c r="P4918" s="148"/>
      <c r="Q4918" s="148"/>
      <c r="R4918" s="148"/>
      <c r="S4918" s="148"/>
      <c r="T4918" s="148"/>
      <c r="U4918" s="148"/>
      <c r="V4918" s="148"/>
      <c r="W4918" s="148"/>
      <c r="X4918" s="139">
        <v>6</v>
      </c>
      <c r="Y4918" s="148">
        <v>1000</v>
      </c>
      <c r="Z4918" s="149"/>
      <c r="AA4918" s="148"/>
      <c r="AB4918" s="148"/>
      <c r="AC4918" s="148"/>
      <c r="AD4918" s="148"/>
      <c r="AE4918" s="148"/>
      <c r="AF4918" s="148"/>
      <c r="AG4918" s="148"/>
      <c r="AH4918" s="148"/>
      <c r="AI4918" s="148"/>
      <c r="AJ4918" s="148"/>
      <c r="AK4918" s="148"/>
      <c r="AL4918" s="139">
        <v>0</v>
      </c>
      <c r="AM4918" s="139">
        <v>0</v>
      </c>
      <c r="AN4918" s="148">
        <f t="shared" si="685"/>
        <v>1000</v>
      </c>
      <c r="AO4918" s="148">
        <f t="shared" si="686"/>
        <v>304</v>
      </c>
      <c r="AP4918" s="148">
        <v>4</v>
      </c>
      <c r="AQ4918" s="140">
        <v>5</v>
      </c>
      <c r="AS4918" s="42">
        <f t="shared" si="687"/>
        <v>23245.193782810151</v>
      </c>
      <c r="AT4918" s="101">
        <f t="shared" si="688"/>
        <v>0</v>
      </c>
      <c r="AU4918" s="42">
        <f t="shared" si="689"/>
        <v>23245.193782810151</v>
      </c>
      <c r="AV4918" s="42">
        <f t="shared" si="690"/>
        <v>12006.192344294808</v>
      </c>
      <c r="AW4918" s="102">
        <f t="shared" si="691"/>
        <v>18747.149999999998</v>
      </c>
      <c r="AX4918" s="43">
        <f t="shared" si="684"/>
        <v>4</v>
      </c>
      <c r="AY4918" s="43" t="str">
        <f t="shared" si="692"/>
        <v>UTTSS</v>
      </c>
    </row>
    <row r="4919" spans="1:51" hidden="1" x14ac:dyDescent="0.2">
      <c r="A4919" s="38">
        <v>4912</v>
      </c>
      <c r="B4919" t="s">
        <v>5806</v>
      </c>
      <c r="C4919" t="s">
        <v>5745</v>
      </c>
      <c r="D4919">
        <v>25600</v>
      </c>
      <c r="E4919" t="s">
        <v>219</v>
      </c>
      <c r="F4919">
        <v>2</v>
      </c>
      <c r="G4919" t="str">
        <f>LOOKUP(F4919,{0,6,45},{"F","L","H"})</f>
        <v>F</v>
      </c>
      <c r="H4919" t="s">
        <v>1212</v>
      </c>
      <c r="I4919" s="43" t="str">
        <f>IFERROR(VLOOKUP(#REF!,#REF!,2,FALSE),"No")</f>
        <v>No</v>
      </c>
      <c r="J4919" s="139">
        <v>4</v>
      </c>
      <c r="K4919" s="148">
        <v>195</v>
      </c>
      <c r="L4919" s="148"/>
      <c r="M4919" s="148"/>
      <c r="N4919" s="148"/>
      <c r="O4919" s="148"/>
      <c r="P4919" s="148"/>
      <c r="Q4919" s="148"/>
      <c r="R4919" s="148"/>
      <c r="S4919" s="148"/>
      <c r="T4919" s="148"/>
      <c r="U4919" s="148"/>
      <c r="V4919" s="148"/>
      <c r="W4919" s="148"/>
      <c r="X4919" s="139">
        <v>2</v>
      </c>
      <c r="Y4919" s="148">
        <v>16</v>
      </c>
      <c r="Z4919" s="148">
        <v>4</v>
      </c>
      <c r="AA4919" s="148">
        <v>850</v>
      </c>
      <c r="AB4919" s="148"/>
      <c r="AC4919" s="148"/>
      <c r="AD4919" s="148"/>
      <c r="AE4919" s="148"/>
      <c r="AF4919" s="148"/>
      <c r="AG4919" s="148"/>
      <c r="AH4919" s="148"/>
      <c r="AI4919" s="148"/>
      <c r="AJ4919" s="148"/>
      <c r="AK4919" s="148"/>
      <c r="AL4919" s="139">
        <v>0</v>
      </c>
      <c r="AM4919" s="139">
        <v>0</v>
      </c>
      <c r="AN4919" s="148">
        <f t="shared" si="685"/>
        <v>866</v>
      </c>
      <c r="AO4919" s="148">
        <f t="shared" si="686"/>
        <v>195</v>
      </c>
      <c r="AP4919" s="148">
        <v>2</v>
      </c>
      <c r="AQ4919" s="140">
        <v>2</v>
      </c>
      <c r="AS4919" s="42">
        <f t="shared" si="687"/>
        <v>14925.978177056038</v>
      </c>
      <c r="AT4919" s="101">
        <f t="shared" si="688"/>
        <v>0</v>
      </c>
      <c r="AU4919" s="42">
        <f t="shared" si="689"/>
        <v>14925.978177056038</v>
      </c>
      <c r="AV4919" s="42">
        <f t="shared" si="690"/>
        <v>17124.496425398254</v>
      </c>
      <c r="AW4919" s="102">
        <f t="shared" si="691"/>
        <v>22191.599999999999</v>
      </c>
      <c r="AX4919" s="43">
        <f t="shared" si="684"/>
        <v>4</v>
      </c>
      <c r="AY4919" s="43" t="str">
        <f t="shared" si="692"/>
        <v>UTTSM</v>
      </c>
    </row>
    <row r="4920" spans="1:51" hidden="1" x14ac:dyDescent="0.2">
      <c r="A4920" s="38">
        <v>4913</v>
      </c>
      <c r="B4920" t="s">
        <v>5806</v>
      </c>
      <c r="C4920" t="s">
        <v>5746</v>
      </c>
      <c r="D4920">
        <v>21100</v>
      </c>
      <c r="E4920" t="s">
        <v>197</v>
      </c>
      <c r="F4920">
        <v>5</v>
      </c>
      <c r="G4920" t="str">
        <f>LOOKUP(F4920,{0,6,45},{"F","L","H"})</f>
        <v>F</v>
      </c>
      <c r="H4920" t="s">
        <v>571</v>
      </c>
      <c r="I4920" s="43" t="str">
        <f>IFERROR(VLOOKUP(#REF!,#REF!,2,FALSE),"No")</f>
        <v>No</v>
      </c>
      <c r="J4920" s="139">
        <v>4</v>
      </c>
      <c r="K4920" s="148">
        <v>549</v>
      </c>
      <c r="L4920" s="148"/>
      <c r="M4920" s="148"/>
      <c r="N4920" s="148"/>
      <c r="O4920" s="148"/>
      <c r="P4920" s="148"/>
      <c r="Q4920" s="148"/>
      <c r="R4920" s="148"/>
      <c r="S4920" s="148"/>
      <c r="T4920" s="148"/>
      <c r="U4920" s="148"/>
      <c r="V4920" s="148"/>
      <c r="W4920" s="148"/>
      <c r="X4920" s="139">
        <v>4</v>
      </c>
      <c r="Y4920" s="148">
        <v>482</v>
      </c>
      <c r="Z4920" s="149"/>
      <c r="AA4920" s="148"/>
      <c r="AB4920" s="148"/>
      <c r="AC4920" s="148"/>
      <c r="AD4920" s="148"/>
      <c r="AE4920" s="148"/>
      <c r="AF4920" s="148"/>
      <c r="AG4920" s="148"/>
      <c r="AH4920" s="148"/>
      <c r="AI4920" s="148"/>
      <c r="AJ4920" s="148"/>
      <c r="AK4920" s="148"/>
      <c r="AL4920" s="139">
        <v>0</v>
      </c>
      <c r="AM4920" s="139">
        <v>0</v>
      </c>
      <c r="AN4920" s="148">
        <f t="shared" si="685"/>
        <v>482</v>
      </c>
      <c r="AO4920" s="148">
        <f t="shared" si="686"/>
        <v>549</v>
      </c>
      <c r="AP4920" s="148">
        <v>3</v>
      </c>
      <c r="AQ4920" s="140">
        <v>4</v>
      </c>
      <c r="AS4920" s="42">
        <f t="shared" si="687"/>
        <v>42022.369329250076</v>
      </c>
      <c r="AT4920" s="101">
        <f t="shared" si="688"/>
        <v>0</v>
      </c>
      <c r="AU4920" s="42">
        <f t="shared" si="689"/>
        <v>42022.369329250076</v>
      </c>
      <c r="AV4920" s="42">
        <f t="shared" si="690"/>
        <v>4781.5558874376211</v>
      </c>
      <c r="AW4920" s="102">
        <f t="shared" si="691"/>
        <v>18747.149999999998</v>
      </c>
      <c r="AX4920" s="43">
        <f t="shared" si="684"/>
        <v>4</v>
      </c>
      <c r="AY4920" s="43" t="str">
        <f t="shared" si="692"/>
        <v>UTTSS</v>
      </c>
    </row>
    <row r="4921" spans="1:51" hidden="1" x14ac:dyDescent="0.2">
      <c r="A4921" s="38">
        <v>4914</v>
      </c>
      <c r="B4921" t="s">
        <v>362</v>
      </c>
      <c r="C4921" t="s">
        <v>289</v>
      </c>
      <c r="D4921">
        <v>550</v>
      </c>
      <c r="E4921" t="s">
        <v>1245</v>
      </c>
      <c r="F4921">
        <v>2</v>
      </c>
      <c r="G4921" t="str">
        <f>LOOKUP(F4921,{0,6,45},{"F","L","H"})</f>
        <v>F</v>
      </c>
      <c r="H4921" t="s">
        <v>5521</v>
      </c>
      <c r="I4921" s="43" t="str">
        <f>IFERROR(VLOOKUP(#REF!,#REF!,2,FALSE),"No")</f>
        <v>No</v>
      </c>
      <c r="J4921" s="139">
        <v>0.75</v>
      </c>
      <c r="K4921" s="148">
        <v>81</v>
      </c>
      <c r="L4921" s="148"/>
      <c r="M4921" s="148"/>
      <c r="N4921" s="148"/>
      <c r="O4921" s="148"/>
      <c r="P4921" s="148"/>
      <c r="Q4921" s="148"/>
      <c r="R4921" s="148"/>
      <c r="S4921" s="148"/>
      <c r="T4921" s="148"/>
      <c r="U4921" s="148"/>
      <c r="V4921" s="148"/>
      <c r="W4921" s="148"/>
      <c r="X4921" s="139">
        <v>2</v>
      </c>
      <c r="Y4921" s="148">
        <v>330</v>
      </c>
      <c r="Z4921" s="148">
        <v>4</v>
      </c>
      <c r="AA4921" s="148">
        <v>670</v>
      </c>
      <c r="AB4921" s="148"/>
      <c r="AC4921" s="148"/>
      <c r="AD4921" s="148"/>
      <c r="AE4921" s="148"/>
      <c r="AF4921" s="148"/>
      <c r="AG4921" s="148"/>
      <c r="AH4921" s="148"/>
      <c r="AI4921" s="148"/>
      <c r="AJ4921" s="148"/>
      <c r="AK4921" s="148"/>
      <c r="AL4921" s="139">
        <v>0</v>
      </c>
      <c r="AM4921" s="139">
        <v>0</v>
      </c>
      <c r="AN4921" s="148">
        <f t="shared" si="685"/>
        <v>1000</v>
      </c>
      <c r="AO4921" s="148">
        <f t="shared" si="686"/>
        <v>81</v>
      </c>
      <c r="AP4921" s="148">
        <v>7</v>
      </c>
      <c r="AQ4921" s="140">
        <v>87</v>
      </c>
      <c r="AS4921" s="42">
        <f t="shared" si="687"/>
        <v>5215.0617043155853</v>
      </c>
      <c r="AT4921" s="101">
        <f t="shared" si="688"/>
        <v>0</v>
      </c>
      <c r="AU4921" s="42">
        <f t="shared" si="689"/>
        <v>5215.0617043155853</v>
      </c>
      <c r="AV4921" s="42">
        <f t="shared" si="690"/>
        <v>428.90645656866707</v>
      </c>
      <c r="AW4921" s="102">
        <f t="shared" si="691"/>
        <v>585.0096169344007</v>
      </c>
      <c r="AX4921" s="43">
        <f t="shared" si="684"/>
        <v>0.75</v>
      </c>
      <c r="AY4921" s="43" t="str">
        <f t="shared" si="692"/>
        <v>UTGS</v>
      </c>
    </row>
    <row r="4922" spans="1:51" hidden="1" x14ac:dyDescent="0.2">
      <c r="A4922" s="38">
        <v>4915</v>
      </c>
      <c r="B4922" t="s">
        <v>362</v>
      </c>
      <c r="C4922" t="s">
        <v>289</v>
      </c>
      <c r="D4922">
        <v>320</v>
      </c>
      <c r="E4922" t="s">
        <v>1245</v>
      </c>
      <c r="F4922">
        <v>0.25</v>
      </c>
      <c r="G4922" t="str">
        <f>LOOKUP(F4922,{0,6,45},{"F","L","H"})</f>
        <v>F</v>
      </c>
      <c r="H4922" t="s">
        <v>5528</v>
      </c>
      <c r="I4922" s="43" t="str">
        <f>IFERROR(VLOOKUP(#REF!,#REF!,2,FALSE),"No")</f>
        <v>No</v>
      </c>
      <c r="J4922" s="139">
        <v>0.75</v>
      </c>
      <c r="K4922" s="148">
        <v>49</v>
      </c>
      <c r="L4922" s="148"/>
      <c r="M4922" s="148"/>
      <c r="N4922" s="148"/>
      <c r="O4922" s="148"/>
      <c r="P4922" s="148"/>
      <c r="Q4922" s="148"/>
      <c r="R4922" s="148"/>
      <c r="S4922" s="148"/>
      <c r="T4922" s="148"/>
      <c r="U4922" s="148"/>
      <c r="V4922" s="148"/>
      <c r="W4922" s="148"/>
      <c r="X4922" s="139">
        <v>1.25</v>
      </c>
      <c r="Y4922" s="148">
        <v>984</v>
      </c>
      <c r="Z4922" s="148"/>
      <c r="AA4922" s="148"/>
      <c r="AB4922" s="148"/>
      <c r="AC4922" s="148"/>
      <c r="AD4922" s="148"/>
      <c r="AE4922" s="148"/>
      <c r="AF4922" s="148"/>
      <c r="AG4922" s="148"/>
      <c r="AH4922" s="148"/>
      <c r="AI4922" s="148"/>
      <c r="AJ4922" s="148"/>
      <c r="AK4922" s="148"/>
      <c r="AL4922" s="139">
        <v>0</v>
      </c>
      <c r="AM4922" s="139">
        <v>0</v>
      </c>
      <c r="AN4922" s="148">
        <f t="shared" si="685"/>
        <v>984</v>
      </c>
      <c r="AO4922" s="148">
        <f t="shared" si="686"/>
        <v>49</v>
      </c>
      <c r="AP4922" s="148">
        <v>14</v>
      </c>
      <c r="AQ4922" s="140">
        <v>22</v>
      </c>
      <c r="AS4922" s="42">
        <f t="shared" si="687"/>
        <v>3154.7904137217738</v>
      </c>
      <c r="AT4922" s="101">
        <f t="shared" si="688"/>
        <v>0</v>
      </c>
      <c r="AU4922" s="42">
        <f t="shared" si="689"/>
        <v>3154.7904137217738</v>
      </c>
      <c r="AV4922" s="42">
        <f t="shared" si="690"/>
        <v>1485.4357424513842</v>
      </c>
      <c r="AW4922" s="102">
        <f t="shared" si="691"/>
        <v>431</v>
      </c>
      <c r="AX4922" s="43">
        <f t="shared" si="684"/>
        <v>0.75</v>
      </c>
      <c r="AY4922" s="43" t="str">
        <f t="shared" si="692"/>
        <v>UTGS</v>
      </c>
    </row>
    <row r="4923" spans="1:51" hidden="1" x14ac:dyDescent="0.2">
      <c r="A4923" s="38">
        <v>4916</v>
      </c>
      <c r="B4923" t="s">
        <v>5806</v>
      </c>
      <c r="C4923" t="s">
        <v>289</v>
      </c>
      <c r="D4923">
        <v>21100</v>
      </c>
      <c r="E4923" t="s">
        <v>220</v>
      </c>
      <c r="F4923">
        <v>5</v>
      </c>
      <c r="G4923" t="str">
        <f>LOOKUP(F4923,{0,6,45},{"F","L","H"})</f>
        <v>F</v>
      </c>
      <c r="H4923" t="s">
        <v>1736</v>
      </c>
      <c r="I4923" s="43" t="str">
        <f>IFERROR(VLOOKUP(#REF!,#REF!,2,FALSE),"No")</f>
        <v>No</v>
      </c>
      <c r="J4923" s="139">
        <v>1.25</v>
      </c>
      <c r="K4923" s="148">
        <v>45</v>
      </c>
      <c r="L4923" s="148"/>
      <c r="M4923" s="148"/>
      <c r="N4923" s="148"/>
      <c r="O4923" s="148"/>
      <c r="P4923" s="148"/>
      <c r="Q4923" s="148"/>
      <c r="R4923" s="148"/>
      <c r="S4923" s="148"/>
      <c r="T4923" s="148"/>
      <c r="U4923" s="148"/>
      <c r="V4923" s="148"/>
      <c r="W4923" s="148"/>
      <c r="X4923" s="139">
        <v>2</v>
      </c>
      <c r="Y4923" s="148">
        <v>239</v>
      </c>
      <c r="Z4923" s="148">
        <v>4</v>
      </c>
      <c r="AA4923" s="148">
        <v>757</v>
      </c>
      <c r="AB4923" s="148"/>
      <c r="AC4923" s="148"/>
      <c r="AD4923" s="148"/>
      <c r="AE4923" s="148"/>
      <c r="AF4923" s="148"/>
      <c r="AG4923" s="148"/>
      <c r="AH4923" s="148"/>
      <c r="AI4923" s="148"/>
      <c r="AJ4923" s="148"/>
      <c r="AK4923" s="148"/>
      <c r="AL4923" s="139">
        <v>0</v>
      </c>
      <c r="AM4923" s="139">
        <v>0</v>
      </c>
      <c r="AN4923" s="148">
        <f t="shared" si="685"/>
        <v>996</v>
      </c>
      <c r="AO4923" s="148">
        <f t="shared" si="686"/>
        <v>45</v>
      </c>
      <c r="AP4923" s="148">
        <v>4</v>
      </c>
      <c r="AQ4923" s="140">
        <v>65</v>
      </c>
      <c r="AS4923" s="42">
        <f t="shared" si="687"/>
        <v>3353.106502397547</v>
      </c>
      <c r="AT4923" s="101">
        <f t="shared" si="688"/>
        <v>0</v>
      </c>
      <c r="AU4923" s="42">
        <f t="shared" si="689"/>
        <v>3353.106502397547</v>
      </c>
      <c r="AV4923" s="42">
        <f t="shared" si="690"/>
        <v>581.67089037827907</v>
      </c>
      <c r="AW4923" s="102">
        <f t="shared" si="691"/>
        <v>18747.149999999998</v>
      </c>
      <c r="AX4923" s="43">
        <f t="shared" ref="AX4923:AX4986" si="693">IF(J4923&gt;0,J4923,R4923)</f>
        <v>1.25</v>
      </c>
      <c r="AY4923" s="43" t="str">
        <f t="shared" si="692"/>
        <v>UTGS</v>
      </c>
    </row>
    <row r="4924" spans="1:51" hidden="1" x14ac:dyDescent="0.2">
      <c r="A4924" s="38">
        <v>4917</v>
      </c>
      <c r="B4924" t="s">
        <v>5806</v>
      </c>
      <c r="C4924" t="s">
        <v>289</v>
      </c>
      <c r="D4924">
        <v>17800</v>
      </c>
      <c r="E4924" t="s">
        <v>220</v>
      </c>
      <c r="F4924">
        <v>2</v>
      </c>
      <c r="G4924" t="str">
        <f>LOOKUP(F4924,{0,6,45},{"F","L","H"})</f>
        <v>F</v>
      </c>
      <c r="H4924" t="s">
        <v>1740</v>
      </c>
      <c r="I4924" s="43" t="str">
        <f>IFERROR(VLOOKUP(#REF!,#REF!,2,FALSE),"No")</f>
        <v>No</v>
      </c>
      <c r="J4924" s="139">
        <v>4</v>
      </c>
      <c r="K4924" s="148">
        <v>483</v>
      </c>
      <c r="L4924" s="148"/>
      <c r="M4924" s="148"/>
      <c r="N4924" s="148"/>
      <c r="O4924" s="148"/>
      <c r="P4924" s="148"/>
      <c r="Q4924" s="148"/>
      <c r="R4924" s="148"/>
      <c r="S4924" s="148"/>
      <c r="T4924" s="148"/>
      <c r="U4924" s="148"/>
      <c r="V4924" s="148"/>
      <c r="W4924" s="148"/>
      <c r="X4924" s="139">
        <v>2</v>
      </c>
      <c r="Y4924" s="148">
        <v>37.64</v>
      </c>
      <c r="Z4924" s="148">
        <v>8</v>
      </c>
      <c r="AA4924" s="148">
        <v>962.36</v>
      </c>
      <c r="AB4924" s="148"/>
      <c r="AC4924" s="148"/>
      <c r="AD4924" s="148"/>
      <c r="AE4924" s="148"/>
      <c r="AF4924" s="148"/>
      <c r="AG4924" s="148"/>
      <c r="AH4924" s="148"/>
      <c r="AI4924" s="148"/>
      <c r="AJ4924" s="148"/>
      <c r="AK4924" s="148"/>
      <c r="AL4924" s="139">
        <v>0</v>
      </c>
      <c r="AM4924" s="139">
        <v>0</v>
      </c>
      <c r="AN4924" s="148">
        <f t="shared" si="685"/>
        <v>1000</v>
      </c>
      <c r="AO4924" s="148">
        <f t="shared" si="686"/>
        <v>483</v>
      </c>
      <c r="AP4924" s="148">
        <v>6</v>
      </c>
      <c r="AQ4924" s="140">
        <v>6</v>
      </c>
      <c r="AS4924" s="42">
        <f t="shared" si="687"/>
        <v>36970.49979240034</v>
      </c>
      <c r="AT4924" s="101">
        <f t="shared" si="688"/>
        <v>0</v>
      </c>
      <c r="AU4924" s="42">
        <f t="shared" si="689"/>
        <v>36970.49979240034</v>
      </c>
      <c r="AV4924" s="42">
        <f t="shared" si="690"/>
        <v>11888.760686912339</v>
      </c>
      <c r="AW4924" s="102">
        <f t="shared" si="691"/>
        <v>15242</v>
      </c>
      <c r="AX4924" s="43">
        <f t="shared" si="693"/>
        <v>4</v>
      </c>
      <c r="AY4924" s="43" t="str">
        <f t="shared" si="692"/>
        <v>UTGS</v>
      </c>
    </row>
    <row r="4925" spans="1:51" hidden="1" x14ac:dyDescent="0.2">
      <c r="A4925" s="38">
        <v>4918</v>
      </c>
      <c r="B4925" t="s">
        <v>5806</v>
      </c>
      <c r="C4925" t="s">
        <v>292</v>
      </c>
      <c r="D4925">
        <v>2400</v>
      </c>
      <c r="E4925" t="s">
        <v>1917</v>
      </c>
      <c r="F4925">
        <v>2</v>
      </c>
      <c r="G4925" t="str">
        <f>LOOKUP(F4925,{0,6,45},{"F","L","H"})</f>
        <v>F</v>
      </c>
      <c r="H4925" t="s">
        <v>2130</v>
      </c>
      <c r="I4925" s="43" t="str">
        <f>IFERROR(VLOOKUP(#REF!,#REF!,2,FALSE),"No")</f>
        <v>No</v>
      </c>
      <c r="J4925" s="139">
        <v>2</v>
      </c>
      <c r="K4925" s="148">
        <v>124</v>
      </c>
      <c r="L4925" s="148"/>
      <c r="M4925" s="148"/>
      <c r="N4925" s="148"/>
      <c r="O4925" s="148"/>
      <c r="P4925" s="148"/>
      <c r="Q4925" s="148"/>
      <c r="R4925" s="148"/>
      <c r="S4925" s="148"/>
      <c r="T4925" s="148"/>
      <c r="U4925" s="148"/>
      <c r="V4925" s="148"/>
      <c r="W4925" s="148"/>
      <c r="X4925" s="139">
        <v>2</v>
      </c>
      <c r="Y4925" s="148">
        <v>1000</v>
      </c>
      <c r="Z4925" s="149"/>
      <c r="AA4925" s="148"/>
      <c r="AB4925" s="148"/>
      <c r="AC4925" s="148"/>
      <c r="AD4925" s="148"/>
      <c r="AE4925" s="148"/>
      <c r="AF4925" s="148"/>
      <c r="AG4925" s="148"/>
      <c r="AH4925" s="148"/>
      <c r="AI4925" s="148"/>
      <c r="AJ4925" s="148"/>
      <c r="AK4925" s="148"/>
      <c r="AL4925" s="139">
        <v>0</v>
      </c>
      <c r="AM4925" s="139">
        <v>0</v>
      </c>
      <c r="AN4925" s="148">
        <f t="shared" si="685"/>
        <v>1000</v>
      </c>
      <c r="AO4925" s="148">
        <f t="shared" si="686"/>
        <v>124</v>
      </c>
      <c r="AP4925" s="148">
        <v>1</v>
      </c>
      <c r="AQ4925" s="140">
        <v>3</v>
      </c>
      <c r="AS4925" s="42">
        <f t="shared" si="687"/>
        <v>9049.9512510510194</v>
      </c>
      <c r="AT4925" s="101">
        <f t="shared" si="688"/>
        <v>0</v>
      </c>
      <c r="AU4925" s="42">
        <f t="shared" si="689"/>
        <v>9049.9512510510194</v>
      </c>
      <c r="AV4925" s="42">
        <f t="shared" si="690"/>
        <v>10836.987240491344</v>
      </c>
      <c r="AW4925" s="102">
        <f t="shared" si="691"/>
        <v>2428.75</v>
      </c>
      <c r="AX4925" s="43">
        <f t="shared" si="693"/>
        <v>2</v>
      </c>
      <c r="AY4925" s="43" t="str">
        <f t="shared" si="692"/>
        <v>UTFS</v>
      </c>
    </row>
    <row r="4926" spans="1:51" hidden="1" x14ac:dyDescent="0.2">
      <c r="A4926" s="38">
        <v>4919</v>
      </c>
      <c r="B4926" t="s">
        <v>5806</v>
      </c>
      <c r="C4926" t="s">
        <v>292</v>
      </c>
      <c r="D4926">
        <v>3300</v>
      </c>
      <c r="E4926" t="s">
        <v>207</v>
      </c>
      <c r="F4926">
        <v>2</v>
      </c>
      <c r="G4926" t="str">
        <f>LOOKUP(F4926,{0,6,45},{"F","L","H"})</f>
        <v>F</v>
      </c>
      <c r="H4926" t="s">
        <v>2034</v>
      </c>
      <c r="I4926" s="43" t="str">
        <f>IFERROR(VLOOKUP(#REF!,#REF!,2,FALSE),"No")</f>
        <v>No</v>
      </c>
      <c r="J4926" s="139">
        <v>1.25</v>
      </c>
      <c r="K4926" s="148">
        <v>336</v>
      </c>
      <c r="L4926" s="148"/>
      <c r="M4926" s="148"/>
      <c r="N4926" s="148"/>
      <c r="O4926" s="148"/>
      <c r="P4926" s="148"/>
      <c r="Q4926" s="148"/>
      <c r="R4926" s="148"/>
      <c r="S4926" s="148"/>
      <c r="T4926" s="148"/>
      <c r="U4926" s="148"/>
      <c r="V4926" s="148"/>
      <c r="W4926" s="148"/>
      <c r="X4926" s="139">
        <v>2</v>
      </c>
      <c r="Y4926" s="148">
        <v>44.51</v>
      </c>
      <c r="Z4926" s="148">
        <v>4</v>
      </c>
      <c r="AA4926" s="148">
        <v>858.51</v>
      </c>
      <c r="AB4926" s="148">
        <v>6</v>
      </c>
      <c r="AC4926" s="148">
        <v>19.75</v>
      </c>
      <c r="AD4926" s="148">
        <v>8</v>
      </c>
      <c r="AE4926" s="148">
        <v>77.239999999999995</v>
      </c>
      <c r="AF4926" s="148"/>
      <c r="AG4926" s="148"/>
      <c r="AH4926" s="148"/>
      <c r="AI4926" s="148"/>
      <c r="AJ4926" s="148"/>
      <c r="AK4926" s="148"/>
      <c r="AL4926" s="139">
        <v>0</v>
      </c>
      <c r="AM4926" s="139">
        <v>0</v>
      </c>
      <c r="AN4926" s="148">
        <f t="shared" si="685"/>
        <v>1000.01</v>
      </c>
      <c r="AO4926" s="148">
        <f t="shared" si="686"/>
        <v>336</v>
      </c>
      <c r="AP4926" s="148">
        <v>3</v>
      </c>
      <c r="AQ4926" s="140">
        <v>5</v>
      </c>
      <c r="AS4926" s="42">
        <f t="shared" si="687"/>
        <v>25036.52855123502</v>
      </c>
      <c r="AT4926" s="101">
        <f t="shared" si="688"/>
        <v>0</v>
      </c>
      <c r="AU4926" s="42">
        <f t="shared" si="689"/>
        <v>25036.52855123502</v>
      </c>
      <c r="AV4926" s="42">
        <f t="shared" si="690"/>
        <v>8465.2370262182485</v>
      </c>
      <c r="AW4926" s="102">
        <f t="shared" si="691"/>
        <v>2145.6666666666665</v>
      </c>
      <c r="AX4926" s="43">
        <f t="shared" si="693"/>
        <v>1.25</v>
      </c>
      <c r="AY4926" s="43" t="str">
        <f t="shared" si="692"/>
        <v>UTFS</v>
      </c>
    </row>
    <row r="4927" spans="1:51" hidden="1" x14ac:dyDescent="0.2">
      <c r="A4927" s="38">
        <v>4920</v>
      </c>
      <c r="B4927" t="s">
        <v>5806</v>
      </c>
      <c r="C4927" t="s">
        <v>5746</v>
      </c>
      <c r="D4927">
        <v>6113</v>
      </c>
      <c r="E4927" t="s">
        <v>218</v>
      </c>
      <c r="F4927">
        <v>2</v>
      </c>
      <c r="G4927" t="str">
        <f>LOOKUP(F4927,{0,6,45},{"F","L","H"})</f>
        <v>F</v>
      </c>
      <c r="H4927" t="s">
        <v>530</v>
      </c>
      <c r="I4927" s="43" t="str">
        <f>IFERROR(VLOOKUP(#REF!,#REF!,2,FALSE),"No")</f>
        <v>No</v>
      </c>
      <c r="J4927" s="139">
        <v>0.75</v>
      </c>
      <c r="K4927" s="148">
        <v>19</v>
      </c>
      <c r="L4927" s="148"/>
      <c r="M4927" s="148"/>
      <c r="N4927" s="148"/>
      <c r="O4927" s="148"/>
      <c r="P4927" s="148"/>
      <c r="Q4927" s="148"/>
      <c r="R4927" s="148"/>
      <c r="S4927" s="148"/>
      <c r="T4927" s="148"/>
      <c r="U4927" s="148"/>
      <c r="V4927" s="148"/>
      <c r="W4927" s="148"/>
      <c r="X4927" s="139">
        <v>3</v>
      </c>
      <c r="Y4927" s="148">
        <v>1000</v>
      </c>
      <c r="Z4927" s="148"/>
      <c r="AA4927" s="148"/>
      <c r="AB4927" s="148"/>
      <c r="AC4927" s="148"/>
      <c r="AD4927" s="148"/>
      <c r="AE4927" s="148"/>
      <c r="AF4927" s="148"/>
      <c r="AG4927" s="148"/>
      <c r="AH4927" s="148"/>
      <c r="AI4927" s="148"/>
      <c r="AJ4927" s="148"/>
      <c r="AK4927" s="148"/>
      <c r="AL4927" s="139">
        <v>0</v>
      </c>
      <c r="AM4927" s="139">
        <v>0</v>
      </c>
      <c r="AN4927" s="148">
        <f t="shared" si="685"/>
        <v>1000</v>
      </c>
      <c r="AO4927" s="148">
        <f t="shared" si="686"/>
        <v>19</v>
      </c>
      <c r="AP4927" s="148">
        <v>2</v>
      </c>
      <c r="AQ4927" s="140">
        <v>3</v>
      </c>
      <c r="AS4927" s="42">
        <f t="shared" si="687"/>
        <v>1223.2860787900756</v>
      </c>
      <c r="AT4927" s="101">
        <f t="shared" si="688"/>
        <v>0</v>
      </c>
      <c r="AU4927" s="42">
        <f t="shared" si="689"/>
        <v>1223.2860787900756</v>
      </c>
      <c r="AV4927" s="42">
        <f t="shared" si="690"/>
        <v>6610.3205738246788</v>
      </c>
      <c r="AW4927" s="102">
        <f t="shared" si="691"/>
        <v>3698.6666666666665</v>
      </c>
      <c r="AX4927" s="43">
        <f t="shared" si="693"/>
        <v>0.75</v>
      </c>
      <c r="AY4927" s="43" t="str">
        <f t="shared" si="692"/>
        <v>UTTSS</v>
      </c>
    </row>
    <row r="4928" spans="1:51" hidden="1" x14ac:dyDescent="0.2">
      <c r="A4928" s="38">
        <v>4921</v>
      </c>
      <c r="B4928" t="s">
        <v>5806</v>
      </c>
      <c r="C4928" t="s">
        <v>292</v>
      </c>
      <c r="D4928">
        <v>5550</v>
      </c>
      <c r="E4928" t="s">
        <v>198</v>
      </c>
      <c r="F4928">
        <v>2</v>
      </c>
      <c r="G4928" t="str">
        <f>LOOKUP(F4928,{0,6,45},{"F","L","H"})</f>
        <v>F</v>
      </c>
      <c r="H4928" t="s">
        <v>535</v>
      </c>
      <c r="I4928" s="43" t="str">
        <f>IFERROR(VLOOKUP(#REF!,#REF!,2,FALSE),"No")</f>
        <v>No</v>
      </c>
      <c r="J4928" s="139">
        <v>2</v>
      </c>
      <c r="K4928" s="148">
        <v>116</v>
      </c>
      <c r="L4928" s="148"/>
      <c r="M4928" s="148"/>
      <c r="N4928" s="148"/>
      <c r="O4928" s="148"/>
      <c r="P4928" s="148"/>
      <c r="Q4928" s="148"/>
      <c r="R4928" s="148"/>
      <c r="S4928" s="148"/>
      <c r="T4928" s="148"/>
      <c r="U4928" s="148"/>
      <c r="V4928" s="148"/>
      <c r="W4928" s="148"/>
      <c r="X4928" s="139">
        <v>2</v>
      </c>
      <c r="Y4928" s="148">
        <v>945.29</v>
      </c>
      <c r="Z4928" s="148"/>
      <c r="AA4928" s="148"/>
      <c r="AB4928" s="148"/>
      <c r="AC4928" s="148"/>
      <c r="AD4928" s="148"/>
      <c r="AE4928" s="148"/>
      <c r="AF4928" s="148"/>
      <c r="AG4928" s="148"/>
      <c r="AH4928" s="148"/>
      <c r="AI4928" s="148"/>
      <c r="AJ4928" s="148"/>
      <c r="AK4928" s="148"/>
      <c r="AL4928" s="139">
        <v>0</v>
      </c>
      <c r="AM4928" s="139">
        <v>0</v>
      </c>
      <c r="AN4928" s="148">
        <f t="shared" si="685"/>
        <v>945.29</v>
      </c>
      <c r="AO4928" s="148">
        <f t="shared" si="686"/>
        <v>116</v>
      </c>
      <c r="AP4928" s="148">
        <v>3</v>
      </c>
      <c r="AQ4928" s="140">
        <v>5</v>
      </c>
      <c r="AS4928" s="42">
        <f t="shared" si="687"/>
        <v>8466.0834284025659</v>
      </c>
      <c r="AT4928" s="101">
        <f t="shared" si="688"/>
        <v>0</v>
      </c>
      <c r="AU4928" s="42">
        <f t="shared" si="689"/>
        <v>8466.0834284025659</v>
      </c>
      <c r="AV4928" s="42">
        <f t="shared" si="690"/>
        <v>6146.4574011384375</v>
      </c>
      <c r="AW4928" s="102">
        <f t="shared" si="691"/>
        <v>3698.6666666666665</v>
      </c>
      <c r="AX4928" s="43">
        <f t="shared" si="693"/>
        <v>2</v>
      </c>
      <c r="AY4928" s="43" t="str">
        <f t="shared" si="692"/>
        <v>UTFS</v>
      </c>
    </row>
    <row r="4929" spans="1:51" hidden="1" x14ac:dyDescent="0.2">
      <c r="A4929" s="38">
        <v>4922</v>
      </c>
      <c r="B4929" t="s">
        <v>5806</v>
      </c>
      <c r="C4929" t="s">
        <v>289</v>
      </c>
      <c r="D4929">
        <v>26500</v>
      </c>
      <c r="E4929" t="s">
        <v>197</v>
      </c>
      <c r="F4929">
        <v>10</v>
      </c>
      <c r="G4929" t="str">
        <f>LOOKUP(F4929,{0,6,45},{"F","L","H"})</f>
        <v>L</v>
      </c>
      <c r="H4929" t="s">
        <v>1742</v>
      </c>
      <c r="I4929" s="43" t="str">
        <f>IFERROR(VLOOKUP(#REF!,#REF!,2,FALSE),"No")</f>
        <v>No</v>
      </c>
      <c r="J4929" s="139">
        <v>3</v>
      </c>
      <c r="K4929" s="148">
        <v>634</v>
      </c>
      <c r="L4929" s="148"/>
      <c r="M4929" s="148"/>
      <c r="N4929" s="148"/>
      <c r="O4929" s="148"/>
      <c r="P4929" s="148"/>
      <c r="Q4929" s="148"/>
      <c r="R4929" s="148"/>
      <c r="S4929" s="148"/>
      <c r="T4929" s="148"/>
      <c r="U4929" s="148"/>
      <c r="V4929" s="148"/>
      <c r="W4929" s="148"/>
      <c r="X4929" s="139">
        <v>4</v>
      </c>
      <c r="Y4929" s="148">
        <v>734</v>
      </c>
      <c r="Z4929" s="148"/>
      <c r="AA4929" s="148"/>
      <c r="AB4929" s="148"/>
      <c r="AC4929" s="148"/>
      <c r="AD4929" s="148"/>
      <c r="AE4929" s="148"/>
      <c r="AF4929" s="148"/>
      <c r="AG4929" s="148"/>
      <c r="AH4929" s="148"/>
      <c r="AI4929" s="148"/>
      <c r="AJ4929" s="148"/>
      <c r="AK4929" s="148"/>
      <c r="AL4929" s="139">
        <v>0</v>
      </c>
      <c r="AM4929" s="139">
        <v>0</v>
      </c>
      <c r="AN4929" s="148">
        <f t="shared" si="685"/>
        <v>734</v>
      </c>
      <c r="AO4929" s="148">
        <f t="shared" si="686"/>
        <v>634</v>
      </c>
      <c r="AP4929" s="148">
        <v>3</v>
      </c>
      <c r="AQ4929" s="140">
        <v>5</v>
      </c>
      <c r="AS4929" s="42">
        <f t="shared" si="687"/>
        <v>46271.52494488989</v>
      </c>
      <c r="AT4929" s="101">
        <f t="shared" si="688"/>
        <v>0</v>
      </c>
      <c r="AU4929" s="42">
        <f t="shared" si="689"/>
        <v>46271.52494488989</v>
      </c>
      <c r="AV4929" s="42">
        <f t="shared" si="690"/>
        <v>5825.1651807123881</v>
      </c>
      <c r="AW4929" s="102">
        <f t="shared" si="691"/>
        <v>20345.599999999999</v>
      </c>
      <c r="AX4929" s="43">
        <f t="shared" si="693"/>
        <v>3</v>
      </c>
      <c r="AY4929" s="43" t="str">
        <f t="shared" si="692"/>
        <v>UTGS</v>
      </c>
    </row>
    <row r="4930" spans="1:51" hidden="1" x14ac:dyDescent="0.2">
      <c r="A4930" s="38">
        <v>4923</v>
      </c>
      <c r="B4930" t="s">
        <v>5806</v>
      </c>
      <c r="C4930" t="s">
        <v>289</v>
      </c>
      <c r="D4930">
        <v>17800</v>
      </c>
      <c r="E4930" t="s">
        <v>197</v>
      </c>
      <c r="F4930">
        <v>2</v>
      </c>
      <c r="G4930" t="str">
        <f>LOOKUP(F4930,{0,6,45},{"F","L","H"})</f>
        <v>F</v>
      </c>
      <c r="H4930" t="s">
        <v>1744</v>
      </c>
      <c r="I4930" s="43" t="str">
        <f>IFERROR(VLOOKUP(#REF!,#REF!,2,FALSE),"No")</f>
        <v>No</v>
      </c>
      <c r="J4930" s="139">
        <v>4</v>
      </c>
      <c r="K4930" s="148">
        <v>636</v>
      </c>
      <c r="L4930" s="148"/>
      <c r="M4930" s="148"/>
      <c r="N4930" s="148"/>
      <c r="O4930" s="148"/>
      <c r="P4930" s="148"/>
      <c r="Q4930" s="148"/>
      <c r="R4930" s="148"/>
      <c r="S4930" s="148"/>
      <c r="T4930" s="148"/>
      <c r="U4930" s="148"/>
      <c r="V4930" s="148"/>
      <c r="W4930" s="148"/>
      <c r="X4930" s="139">
        <v>2</v>
      </c>
      <c r="Y4930" s="148">
        <v>518.37</v>
      </c>
      <c r="Z4930" s="148">
        <v>4</v>
      </c>
      <c r="AA4930" s="148">
        <v>481.63</v>
      </c>
      <c r="AB4930" s="148"/>
      <c r="AC4930" s="148"/>
      <c r="AD4930" s="148"/>
      <c r="AE4930" s="148"/>
      <c r="AF4930" s="148"/>
      <c r="AG4930" s="148"/>
      <c r="AH4930" s="148"/>
      <c r="AI4930" s="148"/>
      <c r="AJ4930" s="148"/>
      <c r="AK4930" s="148"/>
      <c r="AL4930" s="139">
        <v>0</v>
      </c>
      <c r="AM4930" s="139">
        <v>0</v>
      </c>
      <c r="AN4930" s="148">
        <f t="shared" si="685"/>
        <v>1000</v>
      </c>
      <c r="AO4930" s="148">
        <f t="shared" si="686"/>
        <v>636</v>
      </c>
      <c r="AP4930" s="148">
        <v>4</v>
      </c>
      <c r="AQ4930" s="140">
        <v>4</v>
      </c>
      <c r="AS4930" s="42">
        <f t="shared" si="687"/>
        <v>48681.651900552002</v>
      </c>
      <c r="AT4930" s="101">
        <f t="shared" si="688"/>
        <v>0</v>
      </c>
      <c r="AU4930" s="42">
        <f t="shared" si="689"/>
        <v>48681.651900552002</v>
      </c>
      <c r="AV4930" s="42">
        <f t="shared" si="690"/>
        <v>8991.0622053685074</v>
      </c>
      <c r="AW4930" s="102">
        <f t="shared" si="691"/>
        <v>15242</v>
      </c>
      <c r="AX4930" s="43">
        <f t="shared" si="693"/>
        <v>4</v>
      </c>
      <c r="AY4930" s="43" t="str">
        <f t="shared" si="692"/>
        <v>UTGS</v>
      </c>
    </row>
    <row r="4931" spans="1:51" hidden="1" x14ac:dyDescent="0.2">
      <c r="A4931" s="38">
        <v>4924</v>
      </c>
      <c r="B4931" t="s">
        <v>362</v>
      </c>
      <c r="C4931" t="s">
        <v>289</v>
      </c>
      <c r="D4931">
        <v>550</v>
      </c>
      <c r="E4931" t="s">
        <v>1236</v>
      </c>
      <c r="F4931">
        <v>2</v>
      </c>
      <c r="G4931" t="str">
        <f>LOOKUP(F4931,{0,6,45},{"F","L","H"})</f>
        <v>F</v>
      </c>
      <c r="H4931" t="s">
        <v>1745</v>
      </c>
      <c r="I4931" s="43" t="str">
        <f>IFERROR(VLOOKUP(#REF!,#REF!,2,FALSE),"No")</f>
        <v>No</v>
      </c>
      <c r="J4931" s="139">
        <v>0.75</v>
      </c>
      <c r="K4931" s="148">
        <v>26</v>
      </c>
      <c r="L4931" s="148"/>
      <c r="M4931" s="148"/>
      <c r="N4931" s="148"/>
      <c r="O4931" s="148"/>
      <c r="P4931" s="148"/>
      <c r="Q4931" s="148"/>
      <c r="R4931" s="148"/>
      <c r="S4931" s="148"/>
      <c r="T4931" s="148"/>
      <c r="U4931" s="148"/>
      <c r="V4931" s="148"/>
      <c r="W4931" s="148"/>
      <c r="X4931" s="139">
        <v>2</v>
      </c>
      <c r="Y4931" s="148">
        <v>1000</v>
      </c>
      <c r="Z4931" s="149"/>
      <c r="AA4931" s="148"/>
      <c r="AB4931" s="149"/>
      <c r="AC4931" s="148"/>
      <c r="AD4931" s="148"/>
      <c r="AE4931" s="148"/>
      <c r="AF4931" s="148"/>
      <c r="AG4931" s="148"/>
      <c r="AH4931" s="148"/>
      <c r="AI4931" s="148"/>
      <c r="AJ4931" s="148"/>
      <c r="AK4931" s="148"/>
      <c r="AL4931" s="139">
        <v>0</v>
      </c>
      <c r="AM4931" s="139">
        <v>0</v>
      </c>
      <c r="AN4931" s="148">
        <f t="shared" si="685"/>
        <v>1000</v>
      </c>
      <c r="AO4931" s="148">
        <f t="shared" si="686"/>
        <v>26</v>
      </c>
      <c r="AP4931" s="148">
        <v>17</v>
      </c>
      <c r="AQ4931" s="140">
        <v>180</v>
      </c>
      <c r="AS4931" s="42">
        <f t="shared" si="687"/>
        <v>1673.9704236074717</v>
      </c>
      <c r="AT4931" s="101">
        <f t="shared" si="688"/>
        <v>0</v>
      </c>
      <c r="AU4931" s="42">
        <f t="shared" si="689"/>
        <v>1673.9704236074717</v>
      </c>
      <c r="AV4931" s="42">
        <f t="shared" si="690"/>
        <v>180.61645400818907</v>
      </c>
      <c r="AW4931" s="102">
        <f t="shared" si="691"/>
        <v>585.0096169344007</v>
      </c>
      <c r="AX4931" s="43">
        <f t="shared" si="693"/>
        <v>0.75</v>
      </c>
      <c r="AY4931" s="43" t="str">
        <f t="shared" si="692"/>
        <v>UTGS</v>
      </c>
    </row>
    <row r="4932" spans="1:51" hidden="1" x14ac:dyDescent="0.2">
      <c r="A4932" s="38">
        <v>4925</v>
      </c>
      <c r="B4932" t="s">
        <v>5806</v>
      </c>
      <c r="C4932" t="s">
        <v>289</v>
      </c>
      <c r="D4932">
        <v>44336</v>
      </c>
      <c r="E4932" t="s">
        <v>291</v>
      </c>
      <c r="F4932">
        <v>45</v>
      </c>
      <c r="G4932" t="str">
        <f>LOOKUP(F4932,{0,6,45},{"F","L","H"})</f>
        <v>H</v>
      </c>
      <c r="H4932" t="s">
        <v>1747</v>
      </c>
      <c r="I4932" s="43" t="str">
        <f>IFERROR(VLOOKUP(#REF!,#REF!,2,FALSE),"No")</f>
        <v>No</v>
      </c>
      <c r="J4932" s="139">
        <v>4</v>
      </c>
      <c r="K4932" s="148">
        <v>10</v>
      </c>
      <c r="L4932" s="148"/>
      <c r="M4932" s="148"/>
      <c r="N4932" s="148"/>
      <c r="O4932" s="148"/>
      <c r="P4932" s="148"/>
      <c r="Q4932" s="148"/>
      <c r="R4932" s="148"/>
      <c r="S4932" s="148"/>
      <c r="T4932" s="148"/>
      <c r="U4932" s="148"/>
      <c r="V4932" s="148"/>
      <c r="W4932" s="148"/>
      <c r="X4932" s="139">
        <v>4</v>
      </c>
      <c r="Y4932" s="148">
        <v>1000</v>
      </c>
      <c r="Z4932" s="148"/>
      <c r="AA4932" s="148"/>
      <c r="AB4932" s="148"/>
      <c r="AC4932" s="148"/>
      <c r="AD4932" s="148"/>
      <c r="AE4932" s="148"/>
      <c r="AF4932" s="148"/>
      <c r="AG4932" s="148"/>
      <c r="AH4932" s="148"/>
      <c r="AI4932" s="148"/>
      <c r="AJ4932" s="148"/>
      <c r="AK4932" s="148"/>
      <c r="AL4932" s="139">
        <v>0</v>
      </c>
      <c r="AM4932" s="139">
        <v>0</v>
      </c>
      <c r="AN4932" s="148">
        <f t="shared" si="685"/>
        <v>1000</v>
      </c>
      <c r="AO4932" s="148">
        <f t="shared" si="686"/>
        <v>10</v>
      </c>
      <c r="AP4932" s="148">
        <v>1</v>
      </c>
      <c r="AQ4932" s="140">
        <v>2</v>
      </c>
      <c r="AS4932" s="42">
        <f t="shared" si="687"/>
        <v>765.43477831056612</v>
      </c>
      <c r="AT4932" s="101">
        <f t="shared" si="688"/>
        <v>0</v>
      </c>
      <c r="AU4932" s="42">
        <f t="shared" si="689"/>
        <v>765.43477831056612</v>
      </c>
      <c r="AV4932" s="42">
        <f t="shared" si="690"/>
        <v>19840.480860737018</v>
      </c>
      <c r="AW4932" s="102">
        <f t="shared" si="691"/>
        <v>60371.752872868376</v>
      </c>
      <c r="AX4932" s="43">
        <f t="shared" si="693"/>
        <v>4</v>
      </c>
      <c r="AY4932" s="43" t="str">
        <f t="shared" si="692"/>
        <v>UTGS</v>
      </c>
    </row>
    <row r="4933" spans="1:51" hidden="1" x14ac:dyDescent="0.2">
      <c r="A4933" s="38">
        <v>4926</v>
      </c>
      <c r="B4933" t="s">
        <v>5806</v>
      </c>
      <c r="C4933" t="s">
        <v>289</v>
      </c>
      <c r="D4933">
        <v>320</v>
      </c>
      <c r="E4933" t="s">
        <v>1245</v>
      </c>
      <c r="F4933">
        <v>0.25</v>
      </c>
      <c r="G4933" t="str">
        <f>LOOKUP(F4933,{0,6,45},{"F","L","H"})</f>
        <v>F</v>
      </c>
      <c r="H4933" t="s">
        <v>5569</v>
      </c>
      <c r="I4933" s="43" t="str">
        <f>IFERROR(VLOOKUP(#REF!,#REF!,2,FALSE),"No")</f>
        <v>No</v>
      </c>
      <c r="J4933" s="139">
        <v>0.75</v>
      </c>
      <c r="K4933" s="148">
        <v>18</v>
      </c>
      <c r="L4933" s="148"/>
      <c r="M4933" s="148"/>
      <c r="N4933" s="148"/>
      <c r="O4933" s="148"/>
      <c r="P4933" s="148"/>
      <c r="Q4933" s="148"/>
      <c r="R4933" s="148"/>
      <c r="S4933" s="148"/>
      <c r="T4933" s="148"/>
      <c r="U4933" s="148"/>
      <c r="V4933" s="148"/>
      <c r="W4933" s="148"/>
      <c r="X4933" s="139">
        <v>2</v>
      </c>
      <c r="Y4933" s="148">
        <v>841</v>
      </c>
      <c r="Z4933" s="148">
        <v>4</v>
      </c>
      <c r="AA4933" s="148">
        <v>159</v>
      </c>
      <c r="AB4933" s="148"/>
      <c r="AC4933" s="148"/>
      <c r="AD4933" s="148"/>
      <c r="AE4933" s="148"/>
      <c r="AF4933" s="148"/>
      <c r="AG4933" s="148"/>
      <c r="AH4933" s="148"/>
      <c r="AI4933" s="148"/>
      <c r="AJ4933" s="148"/>
      <c r="AK4933" s="148"/>
      <c r="AL4933" s="139">
        <v>0</v>
      </c>
      <c r="AM4933" s="139">
        <v>0</v>
      </c>
      <c r="AN4933" s="148">
        <f t="shared" si="685"/>
        <v>1000</v>
      </c>
      <c r="AO4933" s="148">
        <f t="shared" si="686"/>
        <v>18</v>
      </c>
      <c r="AP4933" s="148">
        <v>3</v>
      </c>
      <c r="AQ4933" s="140">
        <v>12</v>
      </c>
      <c r="AS4933" s="42">
        <f t="shared" si="687"/>
        <v>1158.9026009590189</v>
      </c>
      <c r="AT4933" s="101">
        <f t="shared" si="688"/>
        <v>0</v>
      </c>
      <c r="AU4933" s="42">
        <f t="shared" si="689"/>
        <v>1158.9026009590189</v>
      </c>
      <c r="AV4933" s="42">
        <f t="shared" si="690"/>
        <v>2804.2493101228361</v>
      </c>
      <c r="AW4933" s="102">
        <f t="shared" si="691"/>
        <v>431</v>
      </c>
      <c r="AX4933" s="43">
        <f t="shared" si="693"/>
        <v>0.75</v>
      </c>
      <c r="AY4933" s="43" t="str">
        <f t="shared" si="692"/>
        <v>UTGS</v>
      </c>
    </row>
    <row r="4934" spans="1:51" hidden="1" x14ac:dyDescent="0.2">
      <c r="A4934" s="38">
        <v>4927</v>
      </c>
      <c r="B4934" t="s">
        <v>5806</v>
      </c>
      <c r="C4934" t="s">
        <v>5745</v>
      </c>
      <c r="D4934">
        <v>44350</v>
      </c>
      <c r="E4934" t="s">
        <v>215</v>
      </c>
      <c r="F4934">
        <v>45</v>
      </c>
      <c r="G4934" t="str">
        <f>LOOKUP(F4934,{0,6,45},{"F","L","H"})</f>
        <v>H</v>
      </c>
      <c r="H4934" t="s">
        <v>1748</v>
      </c>
      <c r="I4934" s="43" t="str">
        <f>IFERROR(VLOOKUP(#REF!,#REF!,2,FALSE),"No")</f>
        <v>No</v>
      </c>
      <c r="J4934" s="139">
        <v>4</v>
      </c>
      <c r="K4934" s="148">
        <v>13</v>
      </c>
      <c r="L4934" s="148"/>
      <c r="M4934" s="148"/>
      <c r="N4934" s="148"/>
      <c r="O4934" s="148"/>
      <c r="P4934" s="148"/>
      <c r="Q4934" s="148"/>
      <c r="R4934" s="148"/>
      <c r="S4934" s="148"/>
      <c r="T4934" s="148"/>
      <c r="U4934" s="148"/>
      <c r="V4934" s="148"/>
      <c r="W4934" s="148"/>
      <c r="X4934" s="139">
        <v>4</v>
      </c>
      <c r="Y4934" s="148">
        <v>1000</v>
      </c>
      <c r="Z4934" s="148"/>
      <c r="AA4934" s="148"/>
      <c r="AB4934" s="148"/>
      <c r="AC4934" s="148"/>
      <c r="AD4934" s="148"/>
      <c r="AE4934" s="148"/>
      <c r="AF4934" s="148"/>
      <c r="AG4934" s="148"/>
      <c r="AH4934" s="148"/>
      <c r="AI4934" s="148"/>
      <c r="AJ4934" s="148"/>
      <c r="AK4934" s="148"/>
      <c r="AL4934" s="139">
        <v>0</v>
      </c>
      <c r="AM4934" s="139">
        <v>0</v>
      </c>
      <c r="AN4934" s="148">
        <f t="shared" si="685"/>
        <v>1000</v>
      </c>
      <c r="AO4934" s="148">
        <f t="shared" si="686"/>
        <v>13</v>
      </c>
      <c r="AP4934" s="148">
        <v>3</v>
      </c>
      <c r="AQ4934" s="140">
        <v>5</v>
      </c>
      <c r="AS4934" s="42">
        <f t="shared" si="687"/>
        <v>995.06521180373591</v>
      </c>
      <c r="AT4934" s="101">
        <f t="shared" si="688"/>
        <v>0</v>
      </c>
      <c r="AU4934" s="42">
        <f t="shared" si="689"/>
        <v>995.06521180373591</v>
      </c>
      <c r="AV4934" s="42">
        <f t="shared" si="690"/>
        <v>7936.1923442948073</v>
      </c>
      <c r="AW4934" s="102">
        <f t="shared" si="691"/>
        <v>60371.752872868376</v>
      </c>
      <c r="AX4934" s="43">
        <f t="shared" si="693"/>
        <v>4</v>
      </c>
      <c r="AY4934" s="43" t="str">
        <f t="shared" si="692"/>
        <v>UTTSM</v>
      </c>
    </row>
    <row r="4935" spans="1:51" hidden="1" x14ac:dyDescent="0.2">
      <c r="A4935" s="38">
        <v>4928</v>
      </c>
      <c r="B4935" t="s">
        <v>5806</v>
      </c>
      <c r="C4935" t="s">
        <v>292</v>
      </c>
      <c r="D4935">
        <v>14487</v>
      </c>
      <c r="E4935" t="s">
        <v>291</v>
      </c>
      <c r="F4935">
        <v>5</v>
      </c>
      <c r="G4935" t="str">
        <f>LOOKUP(F4935,{0,6,45},{"F","L","H"})</f>
        <v>F</v>
      </c>
      <c r="H4935" t="s">
        <v>5570</v>
      </c>
      <c r="I4935" s="43" t="str">
        <f>IFERROR(VLOOKUP(#REF!,#REF!,2,FALSE),"No")</f>
        <v>No</v>
      </c>
      <c r="J4935" s="139">
        <v>2</v>
      </c>
      <c r="K4935" s="148">
        <v>212</v>
      </c>
      <c r="L4935" s="148"/>
      <c r="M4935" s="148"/>
      <c r="N4935" s="148"/>
      <c r="O4935" s="148"/>
      <c r="P4935" s="148"/>
      <c r="Q4935" s="148"/>
      <c r="R4935" s="148"/>
      <c r="S4935" s="148"/>
      <c r="T4935" s="148"/>
      <c r="U4935" s="148"/>
      <c r="V4935" s="148"/>
      <c r="W4935" s="148"/>
      <c r="X4935" s="139">
        <v>2</v>
      </c>
      <c r="Y4935" s="148">
        <v>721</v>
      </c>
      <c r="Z4935" s="148">
        <v>4</v>
      </c>
      <c r="AA4935" s="148">
        <v>279</v>
      </c>
      <c r="AB4935" s="148"/>
      <c r="AC4935" s="148"/>
      <c r="AD4935" s="148"/>
      <c r="AE4935" s="148"/>
      <c r="AF4935" s="148"/>
      <c r="AG4935" s="148"/>
      <c r="AH4935" s="148"/>
      <c r="AI4935" s="148"/>
      <c r="AJ4935" s="148"/>
      <c r="AK4935" s="148"/>
      <c r="AL4935" s="139">
        <v>0</v>
      </c>
      <c r="AM4935" s="139">
        <v>0</v>
      </c>
      <c r="AN4935" s="148">
        <f t="shared" si="685"/>
        <v>1000</v>
      </c>
      <c r="AO4935" s="148">
        <f t="shared" si="686"/>
        <v>212</v>
      </c>
      <c r="AP4935" s="148">
        <v>7</v>
      </c>
      <c r="AQ4935" s="140">
        <v>12</v>
      </c>
      <c r="AS4935" s="42">
        <f t="shared" si="687"/>
        <v>15472.497300184001</v>
      </c>
      <c r="AT4935" s="101">
        <f t="shared" si="688"/>
        <v>0</v>
      </c>
      <c r="AU4935" s="42">
        <f t="shared" si="689"/>
        <v>15472.497300184001</v>
      </c>
      <c r="AV4935" s="42">
        <f t="shared" si="690"/>
        <v>2875.9493101228363</v>
      </c>
      <c r="AW4935" s="102">
        <f t="shared" si="691"/>
        <v>10791.333333333334</v>
      </c>
      <c r="AX4935" s="43">
        <f t="shared" si="693"/>
        <v>2</v>
      </c>
      <c r="AY4935" s="43" t="str">
        <f t="shared" si="692"/>
        <v>UTFS</v>
      </c>
    </row>
    <row r="4936" spans="1:51" hidden="1" x14ac:dyDescent="0.2">
      <c r="A4936" s="38">
        <v>4929</v>
      </c>
      <c r="B4936" t="s">
        <v>5806</v>
      </c>
      <c r="C4936" t="s">
        <v>289</v>
      </c>
      <c r="D4936">
        <v>21100</v>
      </c>
      <c r="E4936" t="s">
        <v>220</v>
      </c>
      <c r="F4936">
        <v>5</v>
      </c>
      <c r="G4936" t="str">
        <f>LOOKUP(F4936,{0,6,45},{"F","L","H"})</f>
        <v>F</v>
      </c>
      <c r="H4936" t="s">
        <v>1749</v>
      </c>
      <c r="I4936" s="43" t="str">
        <f>IFERROR(VLOOKUP(#REF!,#REF!,2,FALSE),"No")</f>
        <v>No</v>
      </c>
      <c r="J4936" s="139">
        <v>2</v>
      </c>
      <c r="K4936" s="148">
        <v>169</v>
      </c>
      <c r="L4936" s="148"/>
      <c r="M4936" s="148"/>
      <c r="N4936" s="148"/>
      <c r="O4936" s="148"/>
      <c r="P4936" s="148"/>
      <c r="Q4936" s="148"/>
      <c r="R4936" s="148"/>
      <c r="S4936" s="148"/>
      <c r="T4936" s="148"/>
      <c r="U4936" s="148"/>
      <c r="V4936" s="148"/>
      <c r="W4936" s="148"/>
      <c r="X4936" s="139">
        <v>4</v>
      </c>
      <c r="Y4936" s="148">
        <v>881</v>
      </c>
      <c r="Z4936" s="148">
        <v>6</v>
      </c>
      <c r="AA4936" s="148">
        <v>119</v>
      </c>
      <c r="AB4936" s="148"/>
      <c r="AC4936" s="148"/>
      <c r="AD4936" s="148"/>
      <c r="AE4936" s="148"/>
      <c r="AF4936" s="148"/>
      <c r="AG4936" s="148"/>
      <c r="AH4936" s="148"/>
      <c r="AI4936" s="148"/>
      <c r="AJ4936" s="148"/>
      <c r="AK4936" s="148"/>
      <c r="AL4936" s="139">
        <v>0</v>
      </c>
      <c r="AM4936" s="139">
        <v>0</v>
      </c>
      <c r="AN4936" s="148">
        <f t="shared" ref="AN4936:AN4999" si="694">SUM(Y4936,AA4936,AC4936,AE4936,AG4936,AI4936,AK4936,AM4936)</f>
        <v>1000</v>
      </c>
      <c r="AO4936" s="148">
        <f t="shared" ref="AO4936:AO4999" si="695">SUM(K4936,M4936,O4936,Q4936,S4936,U4936,W4936)</f>
        <v>169</v>
      </c>
      <c r="AP4936" s="148">
        <v>4</v>
      </c>
      <c r="AQ4936" s="140">
        <v>8</v>
      </c>
      <c r="AS4936" s="42">
        <f t="shared" ref="AS4936:AS4999" si="696">(VLOOKUP(J4936,Service,2,FALSE)*K4936+VLOOKUP(L4936,Service,2,FALSE)*M4936+VLOOKUP(N4936,Service,2,FALSE)*O4936+VLOOKUP(P4936,Service,2,FALSE)*Q4936)</f>
        <v>12334.207753448565</v>
      </c>
      <c r="AT4936" s="101">
        <f t="shared" ref="AT4936:AT4999" si="697">VLOOKUP(R4936,serviceHP,2,FALSE)*S4936+VLOOKUP(T4936,serviceHP,2,FALSE)*U4936+VLOOKUP(V4936,serviceHP,2,FALSE)*W4936</f>
        <v>0</v>
      </c>
      <c r="AU4936" s="42">
        <f t="shared" ref="AU4936:AU4999" si="698">AS4936+AT4936</f>
        <v>12334.207753448565</v>
      </c>
      <c r="AV4936" s="42">
        <f t="shared" ref="AV4936:AV4999" si="699">(VLOOKUP(X4936,Main,2,FALSE)*Y4936+VLOOKUP(Z4936,Main,2,FALSE)*AA4936+VLOOKUP(AB4936,Main,2,FALSE)*AC4936+VLOOKUP(AD4936,Main,2,FALSE)*AE4936+VLOOKUP(AF4936,Main,2,FALSE)*AG4936+VLOOKUP(AL4936,Main,2,FALSE)*AM4936+VLOOKUP(AH4936,Main,2,FALSE)*AI4936+VLOOKUP(AL4936,Main,2,FALSE)*AM4936+VLOOKUP(AJ4936,Main,2,FALSE)*AK4936)/AQ4936</f>
        <v>5262.8264651842546</v>
      </c>
      <c r="AW4936" s="102">
        <f t="shared" ref="AW4936:AW4999" si="700">IF(G4936="F",VLOOKUP(D4936,MeterAndReg2,2,TRUE),(IF(G4936="L",VLOOKUP(D4936,MeterAndReg2,3,TRUE),VLOOKUP(D4936,MeterAndReg2,4,TRUE))))</f>
        <v>18747.149999999998</v>
      </c>
      <c r="AX4936" s="43">
        <f t="shared" si="693"/>
        <v>2</v>
      </c>
      <c r="AY4936" s="43" t="str">
        <f t="shared" si="692"/>
        <v>UTGS</v>
      </c>
    </row>
    <row r="4937" spans="1:51" hidden="1" x14ac:dyDescent="0.2">
      <c r="A4937" s="38">
        <v>4930</v>
      </c>
      <c r="B4937" t="s">
        <v>5806</v>
      </c>
      <c r="C4937" t="s">
        <v>5746</v>
      </c>
      <c r="D4937">
        <v>17800</v>
      </c>
      <c r="E4937" t="s">
        <v>197</v>
      </c>
      <c r="F4937">
        <v>2</v>
      </c>
      <c r="G4937" t="str">
        <f>LOOKUP(F4937,{0,6,45},{"F","L","H"})</f>
        <v>F</v>
      </c>
      <c r="H4937" t="s">
        <v>1750</v>
      </c>
      <c r="I4937" s="43" t="str">
        <f>IFERROR(VLOOKUP(#REF!,#REF!,2,FALSE),"No")</f>
        <v>No</v>
      </c>
      <c r="J4937" s="139">
        <v>2</v>
      </c>
      <c r="K4937" s="148">
        <v>3</v>
      </c>
      <c r="L4937" s="148">
        <v>4</v>
      </c>
      <c r="M4937" s="148">
        <v>529.13</v>
      </c>
      <c r="N4937" s="148"/>
      <c r="O4937" s="148"/>
      <c r="P4937" s="148"/>
      <c r="Q4937" s="148"/>
      <c r="R4937" s="148"/>
      <c r="S4937" s="148"/>
      <c r="T4937" s="148"/>
      <c r="U4937" s="148"/>
      <c r="V4937" s="148"/>
      <c r="W4937" s="148"/>
      <c r="X4937" s="139">
        <v>2</v>
      </c>
      <c r="Y4937" s="148">
        <v>137.38</v>
      </c>
      <c r="Z4937" s="149">
        <v>4</v>
      </c>
      <c r="AA4937" s="148">
        <v>862.62</v>
      </c>
      <c r="AB4937" s="148"/>
      <c r="AC4937" s="148"/>
      <c r="AD4937" s="148"/>
      <c r="AE4937" s="148"/>
      <c r="AF4937" s="148"/>
      <c r="AG4937" s="148"/>
      <c r="AH4937" s="148"/>
      <c r="AI4937" s="148"/>
      <c r="AJ4937" s="148"/>
      <c r="AK4937" s="148"/>
      <c r="AL4937" s="139">
        <v>0</v>
      </c>
      <c r="AM4937" s="139">
        <v>0</v>
      </c>
      <c r="AN4937" s="148">
        <f t="shared" si="694"/>
        <v>1000</v>
      </c>
      <c r="AO4937" s="148">
        <f t="shared" si="695"/>
        <v>532.13</v>
      </c>
      <c r="AP4937" s="148">
        <v>17</v>
      </c>
      <c r="AQ4937" s="140">
        <v>47</v>
      </c>
      <c r="AS4937" s="42">
        <f t="shared" si="696"/>
        <v>40720.400858240151</v>
      </c>
      <c r="AT4937" s="101">
        <f t="shared" si="697"/>
        <v>0</v>
      </c>
      <c r="AU4937" s="42">
        <f t="shared" si="698"/>
        <v>40720.400858240151</v>
      </c>
      <c r="AV4937" s="42">
        <f t="shared" si="699"/>
        <v>823.31802386114964</v>
      </c>
      <c r="AW4937" s="102">
        <f t="shared" si="700"/>
        <v>15242</v>
      </c>
      <c r="AX4937" s="43">
        <f t="shared" si="693"/>
        <v>2</v>
      </c>
      <c r="AY4937" s="43" t="str">
        <f t="shared" ref="AY4937:AY5000" si="701">C4937</f>
        <v>UTTSS</v>
      </c>
    </row>
    <row r="4938" spans="1:51" hidden="1" x14ac:dyDescent="0.2">
      <c r="A4938" s="38">
        <v>4931</v>
      </c>
      <c r="B4938" t="s">
        <v>5806</v>
      </c>
      <c r="C4938" t="s">
        <v>5746</v>
      </c>
      <c r="D4938">
        <v>17800</v>
      </c>
      <c r="E4938" t="s">
        <v>197</v>
      </c>
      <c r="F4938">
        <v>2</v>
      </c>
      <c r="G4938" t="str">
        <f>LOOKUP(F4938,{0,6,45},{"F","L","H"})</f>
        <v>F</v>
      </c>
      <c r="H4938" t="s">
        <v>1752</v>
      </c>
      <c r="I4938" s="43" t="str">
        <f>IFERROR(VLOOKUP(#REF!,#REF!,2,FALSE),"No")</f>
        <v>No</v>
      </c>
      <c r="J4938" s="139">
        <v>3</v>
      </c>
      <c r="K4938" s="148">
        <v>297</v>
      </c>
      <c r="L4938" s="148">
        <v>4</v>
      </c>
      <c r="M4938" s="148">
        <v>1</v>
      </c>
      <c r="N4938" s="148">
        <v>6</v>
      </c>
      <c r="O4938" s="148">
        <v>1</v>
      </c>
      <c r="P4938" s="148"/>
      <c r="Q4938" s="148"/>
      <c r="R4938" s="148"/>
      <c r="S4938" s="148"/>
      <c r="T4938" s="148"/>
      <c r="U4938" s="148"/>
      <c r="V4938" s="148"/>
      <c r="W4938" s="148"/>
      <c r="X4938" s="139">
        <v>4</v>
      </c>
      <c r="Y4938" s="148">
        <v>530</v>
      </c>
      <c r="Z4938" s="149">
        <v>6</v>
      </c>
      <c r="AA4938" s="148">
        <v>470</v>
      </c>
      <c r="AB4938" s="149"/>
      <c r="AC4938" s="148"/>
      <c r="AD4938" s="148"/>
      <c r="AE4938" s="148"/>
      <c r="AF4938" s="148"/>
      <c r="AG4938" s="148"/>
      <c r="AH4938" s="148"/>
      <c r="AI4938" s="148"/>
      <c r="AJ4938" s="148"/>
      <c r="AK4938" s="148"/>
      <c r="AL4938" s="139">
        <v>0</v>
      </c>
      <c r="AM4938" s="139">
        <v>0</v>
      </c>
      <c r="AN4938" s="148">
        <f t="shared" si="694"/>
        <v>1000</v>
      </c>
      <c r="AO4938" s="148">
        <f t="shared" si="695"/>
        <v>299</v>
      </c>
      <c r="AP4938" s="148">
        <v>1</v>
      </c>
      <c r="AQ4938" s="140">
        <v>1</v>
      </c>
      <c r="AS4938" s="42">
        <f t="shared" si="696"/>
        <v>21805.156393654866</v>
      </c>
      <c r="AT4938" s="101">
        <f t="shared" si="697"/>
        <v>0</v>
      </c>
      <c r="AU4938" s="42">
        <f t="shared" si="698"/>
        <v>21805.156393654866</v>
      </c>
      <c r="AV4938" s="42">
        <f t="shared" si="699"/>
        <v>49245.461721474043</v>
      </c>
      <c r="AW4938" s="102">
        <f t="shared" si="700"/>
        <v>15242</v>
      </c>
      <c r="AX4938" s="43">
        <f t="shared" si="693"/>
        <v>3</v>
      </c>
      <c r="AY4938" s="43" t="str">
        <f t="shared" si="701"/>
        <v>UTTSS</v>
      </c>
    </row>
    <row r="4939" spans="1:51" hidden="1" x14ac:dyDescent="0.2">
      <c r="A4939" s="38">
        <v>4932</v>
      </c>
      <c r="B4939" t="s">
        <v>362</v>
      </c>
      <c r="C4939" t="s">
        <v>289</v>
      </c>
      <c r="D4939">
        <v>320</v>
      </c>
      <c r="E4939" t="s">
        <v>1245</v>
      </c>
      <c r="F4939">
        <v>0.25</v>
      </c>
      <c r="G4939" t="str">
        <f>LOOKUP(F4939,{0,6,45},{"F","L","H"})</f>
        <v>F</v>
      </c>
      <c r="H4939" t="s">
        <v>5579</v>
      </c>
      <c r="I4939" s="43" t="str">
        <f>IFERROR(VLOOKUP(#REF!,#REF!,2,FALSE),"No")</f>
        <v>No</v>
      </c>
      <c r="J4939" s="139">
        <v>0.75</v>
      </c>
      <c r="K4939" s="148">
        <v>11</v>
      </c>
      <c r="L4939" s="148"/>
      <c r="M4939" s="148"/>
      <c r="N4939" s="148"/>
      <c r="O4939" s="148"/>
      <c r="P4939" s="148"/>
      <c r="Q4939" s="148"/>
      <c r="R4939" s="148"/>
      <c r="S4939" s="148"/>
      <c r="T4939" s="148"/>
      <c r="U4939" s="148"/>
      <c r="V4939" s="148"/>
      <c r="W4939" s="148"/>
      <c r="X4939" s="139">
        <v>2</v>
      </c>
      <c r="Y4939" s="148">
        <v>814</v>
      </c>
      <c r="Z4939" s="148">
        <v>4</v>
      </c>
      <c r="AA4939" s="148">
        <v>186</v>
      </c>
      <c r="AB4939" s="148"/>
      <c r="AC4939" s="148"/>
      <c r="AD4939" s="148"/>
      <c r="AE4939" s="148"/>
      <c r="AF4939" s="148"/>
      <c r="AG4939" s="148"/>
      <c r="AH4939" s="148"/>
      <c r="AI4939" s="148"/>
      <c r="AJ4939" s="148"/>
      <c r="AK4939" s="148"/>
      <c r="AL4939" s="139">
        <v>0</v>
      </c>
      <c r="AM4939" s="139">
        <v>0</v>
      </c>
      <c r="AN4939" s="148">
        <f t="shared" si="694"/>
        <v>1000</v>
      </c>
      <c r="AO4939" s="148">
        <f t="shared" si="695"/>
        <v>11</v>
      </c>
      <c r="AP4939" s="148">
        <v>13</v>
      </c>
      <c r="AQ4939" s="140">
        <v>140</v>
      </c>
      <c r="AS4939" s="42">
        <f t="shared" si="696"/>
        <v>708.21825614162276</v>
      </c>
      <c r="AT4939" s="101">
        <f t="shared" si="697"/>
        <v>0</v>
      </c>
      <c r="AU4939" s="42">
        <f t="shared" si="698"/>
        <v>708.21825614162276</v>
      </c>
      <c r="AV4939" s="42">
        <f t="shared" si="699"/>
        <v>241.74701229624307</v>
      </c>
      <c r="AW4939" s="102">
        <f t="shared" si="700"/>
        <v>431</v>
      </c>
      <c r="AX4939" s="43">
        <f t="shared" si="693"/>
        <v>0.75</v>
      </c>
      <c r="AY4939" s="43" t="str">
        <f t="shared" si="701"/>
        <v>UTGS</v>
      </c>
    </row>
    <row r="4940" spans="1:51" hidden="1" x14ac:dyDescent="0.2">
      <c r="A4940" s="38">
        <v>4933</v>
      </c>
      <c r="B4940" t="s">
        <v>5806</v>
      </c>
      <c r="C4940" t="s">
        <v>292</v>
      </c>
      <c r="D4940">
        <v>6113</v>
      </c>
      <c r="E4940" t="s">
        <v>218</v>
      </c>
      <c r="F4940">
        <v>2</v>
      </c>
      <c r="G4940" t="str">
        <f>LOOKUP(F4940,{0,6,45},{"F","L","H"})</f>
        <v>F</v>
      </c>
      <c r="H4940" t="s">
        <v>5805</v>
      </c>
      <c r="I4940" s="43" t="str">
        <f>IFERROR(VLOOKUP(#REF!,#REF!,2,FALSE),"No")</f>
        <v>No</v>
      </c>
      <c r="J4940" s="139">
        <v>2</v>
      </c>
      <c r="K4940" s="148">
        <v>96</v>
      </c>
      <c r="L4940" s="148"/>
      <c r="M4940" s="148"/>
      <c r="N4940" s="148"/>
      <c r="O4940" s="148"/>
      <c r="P4940" s="148"/>
      <c r="Q4940" s="148"/>
      <c r="R4940" s="148"/>
      <c r="S4940" s="148"/>
      <c r="T4940" s="148"/>
      <c r="U4940" s="148"/>
      <c r="V4940" s="148"/>
      <c r="W4940" s="148"/>
      <c r="X4940" s="139">
        <v>2</v>
      </c>
      <c r="Y4940" s="148">
        <v>765</v>
      </c>
      <c r="Z4940" s="148">
        <v>4</v>
      </c>
      <c r="AA4940" s="148">
        <v>27.25</v>
      </c>
      <c r="AB4940" s="148">
        <v>6</v>
      </c>
      <c r="AC4940" s="148">
        <v>207.75</v>
      </c>
      <c r="AD4940" s="148"/>
      <c r="AE4940" s="148"/>
      <c r="AF4940" s="148"/>
      <c r="AG4940" s="148"/>
      <c r="AH4940" s="148"/>
      <c r="AI4940" s="148"/>
      <c r="AJ4940" s="148"/>
      <c r="AK4940" s="148"/>
      <c r="AL4940" s="139">
        <v>0</v>
      </c>
      <c r="AM4940" s="139">
        <v>0</v>
      </c>
      <c r="AN4940" s="148">
        <f t="shared" si="694"/>
        <v>1000</v>
      </c>
      <c r="AO4940" s="148">
        <f t="shared" si="695"/>
        <v>96</v>
      </c>
      <c r="AP4940" s="148">
        <v>1</v>
      </c>
      <c r="AQ4940" s="140">
        <v>2</v>
      </c>
      <c r="AS4940" s="42">
        <f t="shared" si="696"/>
        <v>7006.413871781434</v>
      </c>
      <c r="AT4940" s="101">
        <f t="shared" si="697"/>
        <v>0</v>
      </c>
      <c r="AU4940" s="42">
        <f t="shared" si="698"/>
        <v>7006.413871781434</v>
      </c>
      <c r="AV4940" s="42">
        <f t="shared" si="699"/>
        <v>19211.812110737017</v>
      </c>
      <c r="AW4940" s="102">
        <f t="shared" si="700"/>
        <v>3698.6666666666665</v>
      </c>
      <c r="AX4940" s="43">
        <f t="shared" si="693"/>
        <v>2</v>
      </c>
      <c r="AY4940" s="43" t="str">
        <f t="shared" si="701"/>
        <v>UTFS</v>
      </c>
    </row>
    <row r="4941" spans="1:51" hidden="1" x14ac:dyDescent="0.2">
      <c r="A4941" s="38">
        <v>4934</v>
      </c>
      <c r="B4941" t="s">
        <v>5806</v>
      </c>
      <c r="C4941" t="s">
        <v>5746</v>
      </c>
      <c r="D4941">
        <v>14487</v>
      </c>
      <c r="E4941" t="s">
        <v>291</v>
      </c>
      <c r="F4941">
        <v>5</v>
      </c>
      <c r="G4941" t="str">
        <f>LOOKUP(F4941,{0,6,45},{"F","L","H"})</f>
        <v>F</v>
      </c>
      <c r="H4941" t="s">
        <v>1763</v>
      </c>
      <c r="I4941" s="43" t="str">
        <f>IFERROR(VLOOKUP(#REF!,#REF!,2,FALSE),"No")</f>
        <v>No</v>
      </c>
      <c r="J4941" s="139">
        <v>4</v>
      </c>
      <c r="K4941" s="148">
        <v>460</v>
      </c>
      <c r="L4941" s="148"/>
      <c r="M4941" s="148"/>
      <c r="N4941" s="148"/>
      <c r="O4941" s="148"/>
      <c r="P4941" s="148"/>
      <c r="Q4941" s="148"/>
      <c r="R4941" s="148"/>
      <c r="S4941" s="148"/>
      <c r="T4941" s="148"/>
      <c r="U4941" s="148"/>
      <c r="V4941" s="148"/>
      <c r="W4941" s="148"/>
      <c r="X4941" s="139">
        <v>4</v>
      </c>
      <c r="Y4941" s="148">
        <v>1000</v>
      </c>
      <c r="Z4941" s="148"/>
      <c r="AA4941" s="148"/>
      <c r="AB4941" s="148"/>
      <c r="AC4941" s="148"/>
      <c r="AD4941" s="148"/>
      <c r="AE4941" s="148"/>
      <c r="AF4941" s="148"/>
      <c r="AG4941" s="148"/>
      <c r="AH4941" s="148"/>
      <c r="AI4941" s="148"/>
      <c r="AJ4941" s="148"/>
      <c r="AK4941" s="148"/>
      <c r="AL4941" s="139">
        <v>0</v>
      </c>
      <c r="AM4941" s="139">
        <v>0</v>
      </c>
      <c r="AN4941" s="148">
        <f t="shared" si="694"/>
        <v>1000</v>
      </c>
      <c r="AO4941" s="148">
        <f t="shared" si="695"/>
        <v>460</v>
      </c>
      <c r="AP4941" s="148">
        <v>2</v>
      </c>
      <c r="AQ4941" s="140">
        <v>2</v>
      </c>
      <c r="AS4941" s="42">
        <f t="shared" si="696"/>
        <v>35209.999802286038</v>
      </c>
      <c r="AT4941" s="101">
        <f t="shared" si="697"/>
        <v>0</v>
      </c>
      <c r="AU4941" s="42">
        <f t="shared" si="698"/>
        <v>35209.999802286038</v>
      </c>
      <c r="AV4941" s="42">
        <f t="shared" si="699"/>
        <v>19840.480860737018</v>
      </c>
      <c r="AW4941" s="102">
        <f t="shared" si="700"/>
        <v>10791.333333333334</v>
      </c>
      <c r="AX4941" s="43">
        <f t="shared" si="693"/>
        <v>4</v>
      </c>
      <c r="AY4941" s="43" t="str">
        <f t="shared" si="701"/>
        <v>UTTSS</v>
      </c>
    </row>
    <row r="4942" spans="1:51" hidden="1" x14ac:dyDescent="0.2">
      <c r="A4942" s="38">
        <v>4935</v>
      </c>
      <c r="B4942" t="s">
        <v>5806</v>
      </c>
      <c r="C4942" t="s">
        <v>292</v>
      </c>
      <c r="D4942">
        <v>3300</v>
      </c>
      <c r="E4942" t="s">
        <v>207</v>
      </c>
      <c r="F4942">
        <v>2</v>
      </c>
      <c r="G4942" t="str">
        <f>LOOKUP(F4942,{0,6,45},{"F","L","H"})</f>
        <v>F</v>
      </c>
      <c r="H4942" t="s">
        <v>5594</v>
      </c>
      <c r="I4942" s="43" t="str">
        <f>IFERROR(VLOOKUP(#REF!,#REF!,2,FALSE),"No")</f>
        <v>No</v>
      </c>
      <c r="J4942" s="139">
        <v>1.25</v>
      </c>
      <c r="K4942" s="148">
        <v>62</v>
      </c>
      <c r="L4942" s="148"/>
      <c r="M4942" s="148"/>
      <c r="N4942" s="148"/>
      <c r="O4942" s="148"/>
      <c r="P4942" s="148"/>
      <c r="Q4942" s="148"/>
      <c r="R4942" s="148"/>
      <c r="S4942" s="148"/>
      <c r="T4942" s="148"/>
      <c r="U4942" s="148"/>
      <c r="V4942" s="148"/>
      <c r="W4942" s="148"/>
      <c r="X4942" s="139">
        <v>1.25</v>
      </c>
      <c r="Y4942" s="148">
        <v>16</v>
      </c>
      <c r="Z4942" s="148">
        <v>2</v>
      </c>
      <c r="AA4942" s="148">
        <v>984</v>
      </c>
      <c r="AB4942" s="148"/>
      <c r="AC4942" s="148"/>
      <c r="AD4942" s="148"/>
      <c r="AE4942" s="148"/>
      <c r="AF4942" s="148"/>
      <c r="AG4942" s="148"/>
      <c r="AH4942" s="148"/>
      <c r="AI4942" s="148"/>
      <c r="AJ4942" s="148"/>
      <c r="AK4942" s="148"/>
      <c r="AL4942" s="139">
        <v>0</v>
      </c>
      <c r="AM4942" s="139">
        <v>0</v>
      </c>
      <c r="AN4942" s="148">
        <f t="shared" si="694"/>
        <v>1000</v>
      </c>
      <c r="AO4942" s="148">
        <f t="shared" si="695"/>
        <v>62</v>
      </c>
      <c r="AP4942" s="148">
        <v>3</v>
      </c>
      <c r="AQ4942" s="140">
        <v>8</v>
      </c>
      <c r="AS4942" s="42">
        <f t="shared" si="696"/>
        <v>4619.8356255255094</v>
      </c>
      <c r="AT4942" s="101">
        <f t="shared" si="697"/>
        <v>0</v>
      </c>
      <c r="AU4942" s="42">
        <f t="shared" si="698"/>
        <v>4619.8356255255094</v>
      </c>
      <c r="AV4942" s="42">
        <f t="shared" si="699"/>
        <v>4065.2702151842541</v>
      </c>
      <c r="AW4942" s="102">
        <f t="shared" si="700"/>
        <v>2145.6666666666665</v>
      </c>
      <c r="AX4942" s="43">
        <f t="shared" si="693"/>
        <v>1.25</v>
      </c>
      <c r="AY4942" s="43" t="str">
        <f t="shared" si="701"/>
        <v>UTFS</v>
      </c>
    </row>
    <row r="4943" spans="1:51" hidden="1" x14ac:dyDescent="0.2">
      <c r="A4943" s="38">
        <v>4936</v>
      </c>
      <c r="B4943" t="s">
        <v>5806</v>
      </c>
      <c r="C4943" t="s">
        <v>289</v>
      </c>
      <c r="D4943">
        <v>44350</v>
      </c>
      <c r="E4943" t="s">
        <v>215</v>
      </c>
      <c r="F4943">
        <v>45</v>
      </c>
      <c r="G4943" t="str">
        <f>LOOKUP(F4943,{0,6,45},{"F","L","H"})</f>
        <v>H</v>
      </c>
      <c r="H4943" t="s">
        <v>1767</v>
      </c>
      <c r="I4943" s="43" t="str">
        <f>IFERROR(VLOOKUP(#REF!,#REF!,2,FALSE),"No")</f>
        <v>No</v>
      </c>
      <c r="J4943" s="139">
        <v>4</v>
      </c>
      <c r="K4943" s="148">
        <v>606</v>
      </c>
      <c r="L4943" s="148">
        <v>6</v>
      </c>
      <c r="M4943" s="148">
        <v>1</v>
      </c>
      <c r="N4943" s="148"/>
      <c r="O4943" s="148"/>
      <c r="P4943" s="148"/>
      <c r="Q4943" s="148"/>
      <c r="R4943" s="148"/>
      <c r="S4943" s="148"/>
      <c r="T4943" s="148"/>
      <c r="U4943" s="148"/>
      <c r="V4943" s="148"/>
      <c r="W4943" s="148"/>
      <c r="X4943" s="139">
        <v>4</v>
      </c>
      <c r="Y4943" s="148">
        <v>146.5</v>
      </c>
      <c r="Z4943" s="148">
        <v>6</v>
      </c>
      <c r="AA4943" s="148">
        <v>853.5</v>
      </c>
      <c r="AB4943" s="148"/>
      <c r="AC4943" s="148"/>
      <c r="AD4943" s="148"/>
      <c r="AE4943" s="148"/>
      <c r="AF4943" s="148"/>
      <c r="AG4943" s="148"/>
      <c r="AH4943" s="148"/>
      <c r="AI4943" s="148"/>
      <c r="AJ4943" s="148"/>
      <c r="AK4943" s="148"/>
      <c r="AL4943" s="139">
        <v>0</v>
      </c>
      <c r="AM4943" s="139">
        <v>0</v>
      </c>
      <c r="AN4943" s="148">
        <f t="shared" si="694"/>
        <v>1000</v>
      </c>
      <c r="AO4943" s="148">
        <f t="shared" si="695"/>
        <v>607</v>
      </c>
      <c r="AP4943" s="148">
        <v>1</v>
      </c>
      <c r="AQ4943" s="140">
        <v>2</v>
      </c>
      <c r="AS4943" s="42">
        <f t="shared" si="696"/>
        <v>46437.867565620298</v>
      </c>
      <c r="AT4943" s="101">
        <f t="shared" si="697"/>
        <v>0</v>
      </c>
      <c r="AU4943" s="42">
        <f t="shared" si="698"/>
        <v>46437.867565620298</v>
      </c>
      <c r="AV4943" s="42">
        <f t="shared" si="699"/>
        <v>28524.843360737021</v>
      </c>
      <c r="AW4943" s="102">
        <f t="shared" si="700"/>
        <v>60371.752872868376</v>
      </c>
      <c r="AX4943" s="43">
        <f t="shared" si="693"/>
        <v>4</v>
      </c>
      <c r="AY4943" s="43" t="str">
        <f t="shared" si="701"/>
        <v>UTGS</v>
      </c>
    </row>
    <row r="4944" spans="1:51" hidden="1" x14ac:dyDescent="0.2">
      <c r="A4944" s="38">
        <v>4937</v>
      </c>
      <c r="B4944" t="s">
        <v>5806</v>
      </c>
      <c r="C4944" t="s">
        <v>5746</v>
      </c>
      <c r="D4944">
        <v>12247</v>
      </c>
      <c r="E4944" t="s">
        <v>291</v>
      </c>
      <c r="F4944">
        <v>2</v>
      </c>
      <c r="G4944" t="str">
        <f>LOOKUP(F4944,{0,6,45},{"F","L","H"})</f>
        <v>F</v>
      </c>
      <c r="H4944" t="s">
        <v>1771</v>
      </c>
      <c r="I4944" s="43" t="str">
        <f>IFERROR(VLOOKUP(#REF!,#REF!,2,FALSE),"No")</f>
        <v>No</v>
      </c>
      <c r="J4944" s="139">
        <v>2</v>
      </c>
      <c r="K4944" s="148">
        <v>437</v>
      </c>
      <c r="L4944" s="148"/>
      <c r="M4944" s="148"/>
      <c r="N4944" s="148"/>
      <c r="O4944" s="148"/>
      <c r="P4944" s="148"/>
      <c r="Q4944" s="148"/>
      <c r="R4944" s="148"/>
      <c r="S4944" s="148"/>
      <c r="T4944" s="148"/>
      <c r="U4944" s="148"/>
      <c r="V4944" s="148"/>
      <c r="W4944" s="148"/>
      <c r="X4944" s="139">
        <v>2</v>
      </c>
      <c r="Y4944" s="148">
        <v>853</v>
      </c>
      <c r="Z4944" s="148"/>
      <c r="AA4944" s="148"/>
      <c r="AB4944" s="148"/>
      <c r="AC4944" s="148"/>
      <c r="AD4944" s="148"/>
      <c r="AE4944" s="148"/>
      <c r="AF4944" s="148"/>
      <c r="AG4944" s="148"/>
      <c r="AH4944" s="148"/>
      <c r="AI4944" s="148"/>
      <c r="AJ4944" s="148"/>
      <c r="AK4944" s="148"/>
      <c r="AL4944" s="139">
        <v>0</v>
      </c>
      <c r="AM4944" s="139">
        <v>0</v>
      </c>
      <c r="AN4944" s="148">
        <f t="shared" si="694"/>
        <v>853</v>
      </c>
      <c r="AO4944" s="148">
        <f t="shared" si="695"/>
        <v>437</v>
      </c>
      <c r="AP4944" s="148">
        <v>3</v>
      </c>
      <c r="AQ4944" s="140">
        <v>3</v>
      </c>
      <c r="AS4944" s="42">
        <f t="shared" si="696"/>
        <v>31893.779812171735</v>
      </c>
      <c r="AT4944" s="101">
        <f t="shared" si="697"/>
        <v>0</v>
      </c>
      <c r="AU4944" s="42">
        <f t="shared" si="698"/>
        <v>31893.779812171735</v>
      </c>
      <c r="AV4944" s="42">
        <f t="shared" si="699"/>
        <v>9243.9501161391163</v>
      </c>
      <c r="AW4944" s="102">
        <f t="shared" si="700"/>
        <v>10791.333333333334</v>
      </c>
      <c r="AX4944" s="43">
        <f t="shared" si="693"/>
        <v>2</v>
      </c>
      <c r="AY4944" s="43" t="str">
        <f t="shared" si="701"/>
        <v>UTTSS</v>
      </c>
    </row>
    <row r="4945" spans="1:51" hidden="1" x14ac:dyDescent="0.2">
      <c r="A4945" s="38">
        <v>4938</v>
      </c>
      <c r="B4945" t="s">
        <v>5806</v>
      </c>
      <c r="C4945" t="s">
        <v>5746</v>
      </c>
      <c r="D4945">
        <v>7794</v>
      </c>
      <c r="E4945" t="s">
        <v>290</v>
      </c>
      <c r="F4945">
        <v>2</v>
      </c>
      <c r="G4945" t="str">
        <f>LOOKUP(F4945,{0,6,45},{"F","L","H"})</f>
        <v>F</v>
      </c>
      <c r="H4945" t="s">
        <v>1215</v>
      </c>
      <c r="I4945" s="43" t="str">
        <f>IFERROR(VLOOKUP(#REF!,#REF!,2,FALSE),"No")</f>
        <v>No</v>
      </c>
      <c r="J4945" s="139">
        <v>2</v>
      </c>
      <c r="K4945" s="148">
        <v>220.5</v>
      </c>
      <c r="L4945" s="148"/>
      <c r="M4945" s="148"/>
      <c r="N4945" s="148"/>
      <c r="O4945" s="148"/>
      <c r="P4945" s="148"/>
      <c r="Q4945" s="148"/>
      <c r="R4945" s="148"/>
      <c r="S4945" s="148"/>
      <c r="T4945" s="148"/>
      <c r="U4945" s="148"/>
      <c r="V4945" s="148"/>
      <c r="W4945" s="148"/>
      <c r="X4945" s="139">
        <v>4</v>
      </c>
      <c r="Y4945" s="148">
        <v>293.75</v>
      </c>
      <c r="Z4945" s="149">
        <v>10</v>
      </c>
      <c r="AA4945" s="148">
        <v>706.25</v>
      </c>
      <c r="AB4945" s="148"/>
      <c r="AC4945" s="148"/>
      <c r="AD4945" s="148"/>
      <c r="AE4945" s="148"/>
      <c r="AF4945" s="148"/>
      <c r="AG4945" s="148"/>
      <c r="AH4945" s="148"/>
      <c r="AI4945" s="148"/>
      <c r="AJ4945" s="148"/>
      <c r="AK4945" s="148"/>
      <c r="AL4945" s="139">
        <v>0</v>
      </c>
      <c r="AM4945" s="139">
        <v>0</v>
      </c>
      <c r="AN4945" s="148">
        <f t="shared" si="694"/>
        <v>1000</v>
      </c>
      <c r="AO4945" s="148">
        <f t="shared" si="695"/>
        <v>220.5</v>
      </c>
      <c r="AP4945" s="148">
        <v>5</v>
      </c>
      <c r="AQ4945" s="140">
        <v>7</v>
      </c>
      <c r="AS4945" s="42">
        <f t="shared" si="696"/>
        <v>16092.856861747981</v>
      </c>
      <c r="AT4945" s="101">
        <f t="shared" si="697"/>
        <v>0</v>
      </c>
      <c r="AU4945" s="42">
        <f t="shared" si="698"/>
        <v>16092.856861747981</v>
      </c>
      <c r="AV4945" s="42">
        <f t="shared" si="699"/>
        <v>9015.3248887820046</v>
      </c>
      <c r="AW4945" s="102">
        <f t="shared" si="700"/>
        <v>5118</v>
      </c>
      <c r="AX4945" s="43">
        <f t="shared" si="693"/>
        <v>2</v>
      </c>
      <c r="AY4945" s="43" t="str">
        <f t="shared" si="701"/>
        <v>UTTSS</v>
      </c>
    </row>
    <row r="4946" spans="1:51" hidden="1" x14ac:dyDescent="0.2">
      <c r="A4946" s="38">
        <v>4939</v>
      </c>
      <c r="B4946" t="s">
        <v>362</v>
      </c>
      <c r="C4946" t="s">
        <v>289</v>
      </c>
      <c r="D4946">
        <v>320</v>
      </c>
      <c r="E4946" t="s">
        <v>1245</v>
      </c>
      <c r="F4946">
        <v>0.25</v>
      </c>
      <c r="G4946" t="str">
        <f>LOOKUP(F4946,{0,6,45},{"F","L","H"})</f>
        <v>F</v>
      </c>
      <c r="H4946" t="s">
        <v>5605</v>
      </c>
      <c r="I4946" s="43" t="str">
        <f>IFERROR(VLOOKUP(#REF!,#REF!,2,FALSE),"No")</f>
        <v>No</v>
      </c>
      <c r="J4946" s="139">
        <v>0.75</v>
      </c>
      <c r="K4946" s="148">
        <v>51</v>
      </c>
      <c r="L4946" s="148"/>
      <c r="M4946" s="148"/>
      <c r="N4946" s="148"/>
      <c r="O4946" s="148"/>
      <c r="P4946" s="148"/>
      <c r="Q4946" s="148"/>
      <c r="R4946" s="148"/>
      <c r="S4946" s="148"/>
      <c r="T4946" s="148"/>
      <c r="U4946" s="148"/>
      <c r="V4946" s="148"/>
      <c r="W4946" s="148"/>
      <c r="X4946" s="139">
        <v>2</v>
      </c>
      <c r="Y4946" s="148">
        <v>1000</v>
      </c>
      <c r="Z4946" s="148"/>
      <c r="AA4946" s="148"/>
      <c r="AB4946" s="148"/>
      <c r="AC4946" s="148"/>
      <c r="AD4946" s="148"/>
      <c r="AE4946" s="148"/>
      <c r="AF4946" s="148"/>
      <c r="AG4946" s="148"/>
      <c r="AH4946" s="148"/>
      <c r="AI4946" s="148"/>
      <c r="AJ4946" s="148"/>
      <c r="AK4946" s="148"/>
      <c r="AL4946" s="139">
        <v>0</v>
      </c>
      <c r="AM4946" s="139">
        <v>0</v>
      </c>
      <c r="AN4946" s="148">
        <f t="shared" si="694"/>
        <v>1000</v>
      </c>
      <c r="AO4946" s="148">
        <f t="shared" si="695"/>
        <v>51</v>
      </c>
      <c r="AP4946" s="148">
        <v>10</v>
      </c>
      <c r="AQ4946" s="140">
        <v>17</v>
      </c>
      <c r="AS4946" s="42">
        <f t="shared" si="696"/>
        <v>3283.5573693838869</v>
      </c>
      <c r="AT4946" s="101">
        <f t="shared" si="697"/>
        <v>0</v>
      </c>
      <c r="AU4946" s="42">
        <f t="shared" si="698"/>
        <v>3283.5573693838869</v>
      </c>
      <c r="AV4946" s="42">
        <f t="shared" si="699"/>
        <v>1912.4095130278843</v>
      </c>
      <c r="AW4946" s="102">
        <f t="shared" si="700"/>
        <v>431</v>
      </c>
      <c r="AX4946" s="43">
        <f t="shared" si="693"/>
        <v>0.75</v>
      </c>
      <c r="AY4946" s="43" t="str">
        <f t="shared" si="701"/>
        <v>UTGS</v>
      </c>
    </row>
    <row r="4947" spans="1:51" hidden="1" x14ac:dyDescent="0.2">
      <c r="A4947" s="38">
        <v>4940</v>
      </c>
      <c r="B4947" t="s">
        <v>5807</v>
      </c>
      <c r="C4947" t="s">
        <v>5746</v>
      </c>
      <c r="D4947">
        <v>9200</v>
      </c>
      <c r="E4947" t="s">
        <v>212</v>
      </c>
      <c r="F4947">
        <v>5</v>
      </c>
      <c r="G4947" t="str">
        <f>LOOKUP(F4947,{0,6,45},{"F","L","H"})</f>
        <v>F</v>
      </c>
      <c r="H4947" t="s">
        <v>5608</v>
      </c>
      <c r="I4947" s="43" t="str">
        <f>IFERROR(VLOOKUP(#REF!,#REF!,2,FALSE),"No")</f>
        <v>No</v>
      </c>
      <c r="J4947" s="139">
        <v>2</v>
      </c>
      <c r="K4947" s="148">
        <v>400</v>
      </c>
      <c r="L4947" s="148"/>
      <c r="M4947" s="148"/>
      <c r="N4947" s="148"/>
      <c r="O4947" s="148"/>
      <c r="P4947" s="148"/>
      <c r="Q4947" s="148"/>
      <c r="R4947" s="148"/>
      <c r="S4947" s="148"/>
      <c r="T4947" s="148"/>
      <c r="U4947" s="148"/>
      <c r="V4947" s="148"/>
      <c r="W4947" s="148"/>
      <c r="X4947" s="139">
        <v>2</v>
      </c>
      <c r="Y4947" s="148">
        <v>828.29</v>
      </c>
      <c r="Z4947" s="148"/>
      <c r="AA4947" s="148"/>
      <c r="AB4947" s="148"/>
      <c r="AC4947" s="148"/>
      <c r="AD4947" s="148"/>
      <c r="AE4947" s="148"/>
      <c r="AF4947" s="148"/>
      <c r="AG4947" s="148"/>
      <c r="AH4947" s="148"/>
      <c r="AI4947" s="148"/>
      <c r="AJ4947" s="148"/>
      <c r="AK4947" s="148"/>
      <c r="AL4947" s="139">
        <v>0</v>
      </c>
      <c r="AM4947" s="139">
        <v>0</v>
      </c>
      <c r="AN4947" s="148">
        <f t="shared" si="694"/>
        <v>828.29</v>
      </c>
      <c r="AO4947" s="148">
        <f t="shared" si="695"/>
        <v>400</v>
      </c>
      <c r="AP4947" s="148">
        <v>5</v>
      </c>
      <c r="AQ4947" s="140">
        <v>9</v>
      </c>
      <c r="AS4947" s="42">
        <f t="shared" si="696"/>
        <v>29193.391132422643</v>
      </c>
      <c r="AT4947" s="101">
        <f t="shared" si="697"/>
        <v>0</v>
      </c>
      <c r="AU4947" s="42">
        <f t="shared" si="698"/>
        <v>29193.391132422643</v>
      </c>
      <c r="AV4947" s="42">
        <f t="shared" si="699"/>
        <v>2992.0560538088585</v>
      </c>
      <c r="AW4947" s="102">
        <f t="shared" si="700"/>
        <v>5118</v>
      </c>
      <c r="AX4947" s="43">
        <f t="shared" si="693"/>
        <v>2</v>
      </c>
      <c r="AY4947" s="43" t="str">
        <f t="shared" si="701"/>
        <v>UTTSS</v>
      </c>
    </row>
    <row r="4948" spans="1:51" hidden="1" x14ac:dyDescent="0.2">
      <c r="A4948" s="38">
        <v>4941</v>
      </c>
      <c r="B4948" t="s">
        <v>5806</v>
      </c>
      <c r="C4948" t="s">
        <v>5746</v>
      </c>
      <c r="D4948">
        <v>3897</v>
      </c>
      <c r="E4948" t="s">
        <v>217</v>
      </c>
      <c r="F4948">
        <v>2</v>
      </c>
      <c r="G4948" t="str">
        <f>LOOKUP(F4948,{0,6,45},{"F","L","H"})</f>
        <v>F</v>
      </c>
      <c r="H4948" t="s">
        <v>1776</v>
      </c>
      <c r="I4948" s="43" t="str">
        <f>IFERROR(VLOOKUP(#REF!,#REF!,2,FALSE),"No")</f>
        <v>No</v>
      </c>
      <c r="J4948" s="139">
        <v>1.25</v>
      </c>
      <c r="K4948" s="148">
        <v>237</v>
      </c>
      <c r="L4948" s="148"/>
      <c r="M4948" s="148"/>
      <c r="N4948" s="148"/>
      <c r="O4948" s="148"/>
      <c r="P4948" s="148"/>
      <c r="Q4948" s="148"/>
      <c r="R4948" s="148"/>
      <c r="S4948" s="148"/>
      <c r="T4948" s="148"/>
      <c r="U4948" s="148"/>
      <c r="V4948" s="148"/>
      <c r="W4948" s="148"/>
      <c r="X4948" s="139">
        <v>2</v>
      </c>
      <c r="Y4948" s="148">
        <v>185.75</v>
      </c>
      <c r="Z4948" s="148">
        <v>4</v>
      </c>
      <c r="AA4948" s="148">
        <v>814.25</v>
      </c>
      <c r="AB4948" s="148"/>
      <c r="AC4948" s="148"/>
      <c r="AD4948" s="148"/>
      <c r="AE4948" s="148"/>
      <c r="AF4948" s="148"/>
      <c r="AG4948" s="148"/>
      <c r="AH4948" s="148"/>
      <c r="AI4948" s="148"/>
      <c r="AJ4948" s="148"/>
      <c r="AK4948" s="148"/>
      <c r="AL4948" s="139">
        <v>0</v>
      </c>
      <c r="AM4948" s="139">
        <v>0</v>
      </c>
      <c r="AN4948" s="148">
        <f t="shared" si="694"/>
        <v>1000</v>
      </c>
      <c r="AO4948" s="148">
        <f t="shared" si="695"/>
        <v>237</v>
      </c>
      <c r="AP4948" s="148">
        <v>1</v>
      </c>
      <c r="AQ4948" s="140">
        <v>1</v>
      </c>
      <c r="AS4948" s="42">
        <f t="shared" si="696"/>
        <v>17659.694245960414</v>
      </c>
      <c r="AT4948" s="101">
        <f t="shared" si="697"/>
        <v>0</v>
      </c>
      <c r="AU4948" s="42">
        <f t="shared" si="698"/>
        <v>17659.694245960414</v>
      </c>
      <c r="AV4948" s="42">
        <f t="shared" si="699"/>
        <v>38349.134221474036</v>
      </c>
      <c r="AW4948" s="102">
        <f t="shared" si="700"/>
        <v>2145.6666666666665</v>
      </c>
      <c r="AX4948" s="43">
        <f t="shared" si="693"/>
        <v>1.25</v>
      </c>
      <c r="AY4948" s="43" t="str">
        <f t="shared" si="701"/>
        <v>UTTSS</v>
      </c>
    </row>
    <row r="4949" spans="1:51" hidden="1" x14ac:dyDescent="0.2">
      <c r="A4949" s="38">
        <v>4942</v>
      </c>
      <c r="B4949" t="s">
        <v>5806</v>
      </c>
      <c r="C4949" t="s">
        <v>5746</v>
      </c>
      <c r="D4949">
        <v>12247</v>
      </c>
      <c r="E4949" t="s">
        <v>291</v>
      </c>
      <c r="F4949">
        <v>2</v>
      </c>
      <c r="G4949" t="str">
        <f>LOOKUP(F4949,{0,6,45},{"F","L","H"})</f>
        <v>F</v>
      </c>
      <c r="H4949" t="s">
        <v>1777</v>
      </c>
      <c r="I4949" s="43" t="str">
        <f>IFERROR(VLOOKUP(#REF!,#REF!,2,FALSE),"No")</f>
        <v>No</v>
      </c>
      <c r="J4949" s="139">
        <v>2</v>
      </c>
      <c r="K4949" s="148">
        <v>190</v>
      </c>
      <c r="L4949" s="148"/>
      <c r="M4949" s="148"/>
      <c r="N4949" s="148"/>
      <c r="O4949" s="148"/>
      <c r="P4949" s="148"/>
      <c r="Q4949" s="148"/>
      <c r="R4949" s="148"/>
      <c r="S4949" s="148"/>
      <c r="T4949" s="148"/>
      <c r="U4949" s="148"/>
      <c r="V4949" s="148"/>
      <c r="W4949" s="148"/>
      <c r="X4949" s="139">
        <v>2</v>
      </c>
      <c r="Y4949" s="148">
        <v>215</v>
      </c>
      <c r="Z4949" s="149">
        <v>3</v>
      </c>
      <c r="AA4949" s="148">
        <v>785</v>
      </c>
      <c r="AB4949" s="148"/>
      <c r="AC4949" s="148"/>
      <c r="AD4949" s="148"/>
      <c r="AE4949" s="148"/>
      <c r="AF4949" s="148"/>
      <c r="AG4949" s="148"/>
      <c r="AH4949" s="148"/>
      <c r="AI4949" s="148"/>
      <c r="AJ4949" s="148"/>
      <c r="AK4949" s="148"/>
      <c r="AL4949" s="139">
        <v>0</v>
      </c>
      <c r="AM4949" s="139">
        <v>0</v>
      </c>
      <c r="AN4949" s="148">
        <f t="shared" si="694"/>
        <v>1000</v>
      </c>
      <c r="AO4949" s="148">
        <f t="shared" si="695"/>
        <v>190</v>
      </c>
      <c r="AP4949" s="148">
        <v>3</v>
      </c>
      <c r="AQ4949" s="140">
        <v>5</v>
      </c>
      <c r="AS4949" s="42">
        <f t="shared" si="696"/>
        <v>13866.860787900754</v>
      </c>
      <c r="AT4949" s="101">
        <f t="shared" si="697"/>
        <v>0</v>
      </c>
      <c r="AU4949" s="42">
        <f t="shared" si="698"/>
        <v>13866.860787900754</v>
      </c>
      <c r="AV4949" s="42">
        <f t="shared" si="699"/>
        <v>4511.4323442948071</v>
      </c>
      <c r="AW4949" s="102">
        <f t="shared" si="700"/>
        <v>10791.333333333334</v>
      </c>
      <c r="AX4949" s="43">
        <f t="shared" si="693"/>
        <v>2</v>
      </c>
      <c r="AY4949" s="43" t="str">
        <f t="shared" si="701"/>
        <v>UTTSS</v>
      </c>
    </row>
    <row r="4950" spans="1:51" hidden="1" x14ac:dyDescent="0.2">
      <c r="A4950" s="38">
        <v>4943</v>
      </c>
      <c r="B4950" t="s">
        <v>5806</v>
      </c>
      <c r="C4950" t="s">
        <v>292</v>
      </c>
      <c r="D4950">
        <v>3000</v>
      </c>
      <c r="E4950" t="s">
        <v>207</v>
      </c>
      <c r="F4950">
        <v>0.25</v>
      </c>
      <c r="G4950" t="str">
        <f>LOOKUP(F4950,{0,6,45},{"F","L","H"})</f>
        <v>F</v>
      </c>
      <c r="H4950" t="s">
        <v>1933</v>
      </c>
      <c r="I4950" s="43" t="str">
        <f>IFERROR(VLOOKUP(#REF!,#REF!,2,FALSE),"No")</f>
        <v>No</v>
      </c>
      <c r="J4950" s="139">
        <v>1.25</v>
      </c>
      <c r="K4950" s="148">
        <v>103</v>
      </c>
      <c r="L4950" s="148"/>
      <c r="M4950" s="148"/>
      <c r="N4950" s="148"/>
      <c r="O4950" s="148"/>
      <c r="P4950" s="148"/>
      <c r="Q4950" s="148"/>
      <c r="R4950" s="148"/>
      <c r="S4950" s="148"/>
      <c r="T4950" s="148"/>
      <c r="U4950" s="148"/>
      <c r="V4950" s="148"/>
      <c r="W4950" s="148"/>
      <c r="X4950" s="139">
        <v>1.25</v>
      </c>
      <c r="Y4950" s="148">
        <v>535</v>
      </c>
      <c r="Z4950" s="149">
        <v>2</v>
      </c>
      <c r="AA4950" s="148">
        <v>401.5</v>
      </c>
      <c r="AB4950" s="148">
        <v>4</v>
      </c>
      <c r="AC4950" s="148">
        <v>63.5</v>
      </c>
      <c r="AD4950" s="148"/>
      <c r="AE4950" s="148"/>
      <c r="AF4950" s="148"/>
      <c r="AG4950" s="148"/>
      <c r="AH4950" s="148"/>
      <c r="AI4950" s="148"/>
      <c r="AJ4950" s="148"/>
      <c r="AK4950" s="148"/>
      <c r="AL4950" s="139">
        <v>0</v>
      </c>
      <c r="AM4950" s="139">
        <v>0</v>
      </c>
      <c r="AN4950" s="148">
        <f t="shared" si="694"/>
        <v>1000</v>
      </c>
      <c r="AO4950" s="148">
        <f t="shared" si="695"/>
        <v>103</v>
      </c>
      <c r="AP4950" s="148">
        <v>3</v>
      </c>
      <c r="AQ4950" s="140">
        <v>7</v>
      </c>
      <c r="AS4950" s="42">
        <f t="shared" si="696"/>
        <v>7674.8882165988307</v>
      </c>
      <c r="AT4950" s="101">
        <f t="shared" si="697"/>
        <v>0</v>
      </c>
      <c r="AU4950" s="42">
        <f t="shared" si="698"/>
        <v>7674.8882165988307</v>
      </c>
      <c r="AV4950" s="42">
        <f t="shared" si="699"/>
        <v>4762.9652459248618</v>
      </c>
      <c r="AW4950" s="102">
        <f t="shared" si="700"/>
        <v>2145.6666666666665</v>
      </c>
      <c r="AX4950" s="43">
        <f t="shared" si="693"/>
        <v>1.25</v>
      </c>
      <c r="AY4950" s="43" t="str">
        <f t="shared" si="701"/>
        <v>UTFS</v>
      </c>
    </row>
    <row r="4951" spans="1:51" hidden="1" x14ac:dyDescent="0.2">
      <c r="A4951" s="38">
        <v>4944</v>
      </c>
      <c r="B4951" t="s">
        <v>5806</v>
      </c>
      <c r="C4951" t="s">
        <v>289</v>
      </c>
      <c r="D4951">
        <v>17800</v>
      </c>
      <c r="E4951" t="s">
        <v>220</v>
      </c>
      <c r="F4951">
        <v>2</v>
      </c>
      <c r="G4951" t="str">
        <f>LOOKUP(F4951,{0,6,45},{"F","L","H"})</f>
        <v>F</v>
      </c>
      <c r="H4951" t="s">
        <v>1780</v>
      </c>
      <c r="I4951" s="43" t="str">
        <f>IFERROR(VLOOKUP(#REF!,#REF!,2,FALSE),"No")</f>
        <v>No</v>
      </c>
      <c r="J4951" s="139">
        <v>2</v>
      </c>
      <c r="K4951" s="148">
        <v>346</v>
      </c>
      <c r="L4951" s="148"/>
      <c r="M4951" s="148"/>
      <c r="N4951" s="148"/>
      <c r="O4951" s="148"/>
      <c r="P4951" s="148"/>
      <c r="Q4951" s="148"/>
      <c r="R4951" s="148"/>
      <c r="S4951" s="148"/>
      <c r="T4951" s="148"/>
      <c r="U4951" s="148"/>
      <c r="V4951" s="148"/>
      <c r="W4951" s="148"/>
      <c r="X4951" s="139">
        <v>2</v>
      </c>
      <c r="Y4951" s="148">
        <v>891.98</v>
      </c>
      <c r="Z4951" s="149">
        <v>3</v>
      </c>
      <c r="AA4951" s="148">
        <v>25</v>
      </c>
      <c r="AB4951" s="148">
        <v>4</v>
      </c>
      <c r="AC4951" s="148">
        <v>83.01</v>
      </c>
      <c r="AD4951" s="148"/>
      <c r="AE4951" s="148"/>
      <c r="AF4951" s="148"/>
      <c r="AG4951" s="148"/>
      <c r="AH4951" s="148"/>
      <c r="AI4951" s="148"/>
      <c r="AJ4951" s="148"/>
      <c r="AK4951" s="148"/>
      <c r="AL4951" s="139">
        <v>0</v>
      </c>
      <c r="AM4951" s="139">
        <v>0</v>
      </c>
      <c r="AN4951" s="148">
        <f t="shared" si="694"/>
        <v>999.99</v>
      </c>
      <c r="AO4951" s="148">
        <f t="shared" si="695"/>
        <v>346</v>
      </c>
      <c r="AP4951" s="148">
        <v>8</v>
      </c>
      <c r="AQ4951" s="140">
        <v>15</v>
      </c>
      <c r="AS4951" s="42">
        <f t="shared" si="696"/>
        <v>25252.283329545586</v>
      </c>
      <c r="AT4951" s="101">
        <f t="shared" si="697"/>
        <v>0</v>
      </c>
      <c r="AU4951" s="42">
        <f t="shared" si="698"/>
        <v>25252.283329545586</v>
      </c>
      <c r="AV4951" s="42">
        <f t="shared" si="699"/>
        <v>2185.9212207904548</v>
      </c>
      <c r="AW4951" s="102">
        <f t="shared" si="700"/>
        <v>15242</v>
      </c>
      <c r="AX4951" s="43">
        <f t="shared" si="693"/>
        <v>2</v>
      </c>
      <c r="AY4951" s="43" t="str">
        <f t="shared" si="701"/>
        <v>UTGS</v>
      </c>
    </row>
    <row r="4952" spans="1:51" hidden="1" x14ac:dyDescent="0.2">
      <c r="A4952" s="38">
        <v>4945</v>
      </c>
      <c r="B4952" t="s">
        <v>5807</v>
      </c>
      <c r="C4952" t="s">
        <v>5746</v>
      </c>
      <c r="D4952">
        <v>6113</v>
      </c>
      <c r="E4952" t="s">
        <v>218</v>
      </c>
      <c r="F4952">
        <v>2</v>
      </c>
      <c r="G4952" t="str">
        <f>LOOKUP(F4952,{0,6,45},{"F","L","H"})</f>
        <v>F</v>
      </c>
      <c r="H4952" t="s">
        <v>2022</v>
      </c>
      <c r="I4952" s="43" t="str">
        <f>IFERROR(VLOOKUP(#REF!,#REF!,2,FALSE),"No")</f>
        <v>No</v>
      </c>
      <c r="J4952" s="139">
        <v>2</v>
      </c>
      <c r="K4952" s="148">
        <v>521</v>
      </c>
      <c r="L4952" s="148"/>
      <c r="M4952" s="148"/>
      <c r="N4952" s="148"/>
      <c r="O4952" s="148"/>
      <c r="P4952" s="148"/>
      <c r="Q4952" s="148"/>
      <c r="R4952" s="148"/>
      <c r="S4952" s="148"/>
      <c r="T4952" s="148"/>
      <c r="U4952" s="148"/>
      <c r="V4952" s="148"/>
      <c r="W4952" s="148"/>
      <c r="X4952" s="139">
        <v>4</v>
      </c>
      <c r="Y4952" s="148">
        <v>1000</v>
      </c>
      <c r="Z4952" s="148"/>
      <c r="AA4952" s="148"/>
      <c r="AB4952" s="148"/>
      <c r="AC4952" s="148"/>
      <c r="AD4952" s="148"/>
      <c r="AE4952" s="148"/>
      <c r="AF4952" s="148"/>
      <c r="AG4952" s="148"/>
      <c r="AH4952" s="148"/>
      <c r="AI4952" s="148"/>
      <c r="AJ4952" s="148"/>
      <c r="AK4952" s="148"/>
      <c r="AL4952" s="139">
        <v>0</v>
      </c>
      <c r="AM4952" s="139">
        <v>0</v>
      </c>
      <c r="AN4952" s="148">
        <f t="shared" si="694"/>
        <v>1000</v>
      </c>
      <c r="AO4952" s="148">
        <f t="shared" si="695"/>
        <v>521</v>
      </c>
      <c r="AP4952" s="148">
        <v>2</v>
      </c>
      <c r="AQ4952" s="140">
        <v>3</v>
      </c>
      <c r="AS4952" s="42">
        <f t="shared" si="696"/>
        <v>38024.391949980491</v>
      </c>
      <c r="AT4952" s="101">
        <f t="shared" si="697"/>
        <v>0</v>
      </c>
      <c r="AU4952" s="42">
        <f t="shared" si="698"/>
        <v>38024.391949980491</v>
      </c>
      <c r="AV4952" s="42">
        <f t="shared" si="699"/>
        <v>13226.987240491346</v>
      </c>
      <c r="AW4952" s="102">
        <f t="shared" si="700"/>
        <v>3698.6666666666665</v>
      </c>
      <c r="AX4952" s="43">
        <f t="shared" si="693"/>
        <v>2</v>
      </c>
      <c r="AY4952" s="43" t="str">
        <f t="shared" si="701"/>
        <v>UTTSS</v>
      </c>
    </row>
    <row r="4953" spans="1:51" hidden="1" x14ac:dyDescent="0.2">
      <c r="A4953" s="38">
        <v>4946</v>
      </c>
      <c r="B4953" t="s">
        <v>362</v>
      </c>
      <c r="C4953" t="s">
        <v>289</v>
      </c>
      <c r="D4953">
        <v>550</v>
      </c>
      <c r="E4953" t="s">
        <v>1236</v>
      </c>
      <c r="F4953">
        <v>2</v>
      </c>
      <c r="G4953" t="str">
        <f>LOOKUP(F4953,{0,6,45},{"F","L","H"})</f>
        <v>F</v>
      </c>
      <c r="H4953" t="s">
        <v>5630</v>
      </c>
      <c r="I4953" s="43" t="str">
        <f>IFERROR(VLOOKUP(#REF!,#REF!,2,FALSE),"No")</f>
        <v>No</v>
      </c>
      <c r="J4953" s="139">
        <v>0.75</v>
      </c>
      <c r="K4953" s="148">
        <v>135</v>
      </c>
      <c r="L4953" s="148"/>
      <c r="M4953" s="148"/>
      <c r="N4953" s="148"/>
      <c r="O4953" s="148"/>
      <c r="P4953" s="148"/>
      <c r="Q4953" s="148"/>
      <c r="R4953" s="148"/>
      <c r="S4953" s="148"/>
      <c r="T4953" s="148"/>
      <c r="U4953" s="148"/>
      <c r="V4953" s="148"/>
      <c r="W4953" s="148"/>
      <c r="X4953" s="139">
        <v>2</v>
      </c>
      <c r="Y4953" s="148">
        <v>1000</v>
      </c>
      <c r="Z4953" s="149"/>
      <c r="AA4953" s="148"/>
      <c r="AB4953" s="149"/>
      <c r="AC4953" s="148"/>
      <c r="AD4953" s="148"/>
      <c r="AE4953" s="148"/>
      <c r="AF4953" s="148"/>
      <c r="AG4953" s="148"/>
      <c r="AH4953" s="148"/>
      <c r="AI4953" s="148"/>
      <c r="AJ4953" s="148"/>
      <c r="AK4953" s="148"/>
      <c r="AL4953" s="139">
        <v>0</v>
      </c>
      <c r="AM4953" s="139">
        <v>0</v>
      </c>
      <c r="AN4953" s="148">
        <f t="shared" si="694"/>
        <v>1000</v>
      </c>
      <c r="AO4953" s="148">
        <f t="shared" si="695"/>
        <v>135</v>
      </c>
      <c r="AP4953" s="148">
        <v>3</v>
      </c>
      <c r="AQ4953" s="140">
        <v>5</v>
      </c>
      <c r="AS4953" s="42">
        <f t="shared" si="696"/>
        <v>8691.7695071926428</v>
      </c>
      <c r="AT4953" s="101">
        <f t="shared" si="697"/>
        <v>0</v>
      </c>
      <c r="AU4953" s="42">
        <f t="shared" si="698"/>
        <v>8691.7695071926428</v>
      </c>
      <c r="AV4953" s="42">
        <f t="shared" si="699"/>
        <v>6502.1923442948064</v>
      </c>
      <c r="AW4953" s="102">
        <f t="shared" si="700"/>
        <v>585.0096169344007</v>
      </c>
      <c r="AX4953" s="43">
        <f t="shared" si="693"/>
        <v>0.75</v>
      </c>
      <c r="AY4953" s="43" t="str">
        <f t="shared" si="701"/>
        <v>UTGS</v>
      </c>
    </row>
    <row r="4954" spans="1:51" hidden="1" x14ac:dyDescent="0.2">
      <c r="A4954" s="38">
        <v>4947</v>
      </c>
      <c r="B4954" t="s">
        <v>5806</v>
      </c>
      <c r="C4954" t="s">
        <v>5746</v>
      </c>
      <c r="D4954">
        <v>17800</v>
      </c>
      <c r="E4954" t="s">
        <v>220</v>
      </c>
      <c r="F4954">
        <v>2</v>
      </c>
      <c r="G4954" t="str">
        <f>LOOKUP(F4954,{0,6,45},{"F","L","H"})</f>
        <v>F</v>
      </c>
      <c r="H4954" t="s">
        <v>1783</v>
      </c>
      <c r="I4954" s="43" t="str">
        <f>IFERROR(VLOOKUP(#REF!,#REF!,2,FALSE),"No")</f>
        <v>No</v>
      </c>
      <c r="J4954" s="139">
        <v>3</v>
      </c>
      <c r="K4954" s="148">
        <v>134</v>
      </c>
      <c r="L4954" s="148">
        <v>4</v>
      </c>
      <c r="M4954" s="148">
        <v>5</v>
      </c>
      <c r="N4954" s="148"/>
      <c r="O4954" s="148"/>
      <c r="P4954" s="148"/>
      <c r="Q4954" s="148"/>
      <c r="R4954" s="148"/>
      <c r="S4954" s="148"/>
      <c r="T4954" s="148"/>
      <c r="U4954" s="148"/>
      <c r="V4954" s="148"/>
      <c r="W4954" s="148"/>
      <c r="X4954" s="139">
        <v>2</v>
      </c>
      <c r="Y4954" s="148">
        <v>322.5</v>
      </c>
      <c r="Z4954" s="149">
        <v>4</v>
      </c>
      <c r="AA4954" s="148">
        <v>677.5</v>
      </c>
      <c r="AB4954" s="148"/>
      <c r="AC4954" s="148"/>
      <c r="AD4954" s="148"/>
      <c r="AE4954" s="148"/>
      <c r="AF4954" s="148"/>
      <c r="AG4954" s="148"/>
      <c r="AH4954" s="148"/>
      <c r="AI4954" s="148"/>
      <c r="AJ4954" s="148"/>
      <c r="AK4954" s="148"/>
      <c r="AL4954" s="139">
        <v>0</v>
      </c>
      <c r="AM4954" s="139">
        <v>0</v>
      </c>
      <c r="AN4954" s="148">
        <f t="shared" si="694"/>
        <v>1000</v>
      </c>
      <c r="AO4954" s="148">
        <f t="shared" si="695"/>
        <v>139</v>
      </c>
      <c r="AP4954" s="148">
        <v>7</v>
      </c>
      <c r="AQ4954" s="140">
        <v>14</v>
      </c>
      <c r="AS4954" s="42">
        <f t="shared" si="696"/>
        <v>10162.503418516868</v>
      </c>
      <c r="AT4954" s="101">
        <f t="shared" si="697"/>
        <v>0</v>
      </c>
      <c r="AU4954" s="42">
        <f t="shared" si="698"/>
        <v>10162.503418516868</v>
      </c>
      <c r="AV4954" s="42">
        <f t="shared" si="699"/>
        <v>2669.1883372481452</v>
      </c>
      <c r="AW4954" s="102">
        <f t="shared" si="700"/>
        <v>15242</v>
      </c>
      <c r="AX4954" s="43">
        <f t="shared" si="693"/>
        <v>3</v>
      </c>
      <c r="AY4954" s="43" t="str">
        <f t="shared" si="701"/>
        <v>UTTSS</v>
      </c>
    </row>
    <row r="4955" spans="1:51" hidden="1" x14ac:dyDescent="0.2">
      <c r="A4955" s="38">
        <v>4948</v>
      </c>
      <c r="B4955" t="s">
        <v>5806</v>
      </c>
      <c r="C4955" t="s">
        <v>5746</v>
      </c>
      <c r="D4955">
        <v>6113</v>
      </c>
      <c r="E4955" t="s">
        <v>218</v>
      </c>
      <c r="F4955">
        <v>2</v>
      </c>
      <c r="G4955" t="str">
        <f>LOOKUP(F4955,{0,6,45},{"F","L","H"})</f>
        <v>F</v>
      </c>
      <c r="H4955" t="s">
        <v>1787</v>
      </c>
      <c r="I4955" s="43" t="str">
        <f>IFERROR(VLOOKUP(#REF!,#REF!,2,FALSE),"No")</f>
        <v>No</v>
      </c>
      <c r="J4955" s="139">
        <v>2</v>
      </c>
      <c r="K4955" s="148">
        <v>554</v>
      </c>
      <c r="L4955" s="148"/>
      <c r="M4955" s="148"/>
      <c r="N4955" s="148"/>
      <c r="O4955" s="148"/>
      <c r="P4955" s="148"/>
      <c r="Q4955" s="148"/>
      <c r="R4955" s="148"/>
      <c r="S4955" s="148"/>
      <c r="T4955" s="148"/>
      <c r="U4955" s="148"/>
      <c r="V4955" s="148"/>
      <c r="W4955" s="148"/>
      <c r="X4955" s="139">
        <v>4</v>
      </c>
      <c r="Y4955" s="148">
        <v>1000</v>
      </c>
      <c r="Z4955" s="148"/>
      <c r="AA4955" s="148"/>
      <c r="AB4955" s="148"/>
      <c r="AC4955" s="148"/>
      <c r="AD4955" s="148"/>
      <c r="AE4955" s="148"/>
      <c r="AF4955" s="148"/>
      <c r="AG4955" s="148"/>
      <c r="AH4955" s="148"/>
      <c r="AI4955" s="148"/>
      <c r="AJ4955" s="148"/>
      <c r="AK4955" s="148"/>
      <c r="AL4955" s="139">
        <v>0</v>
      </c>
      <c r="AM4955" s="139">
        <v>0</v>
      </c>
      <c r="AN4955" s="148">
        <f t="shared" si="694"/>
        <v>1000</v>
      </c>
      <c r="AO4955" s="148">
        <f t="shared" si="695"/>
        <v>554</v>
      </c>
      <c r="AP4955" s="148">
        <v>7</v>
      </c>
      <c r="AQ4955" s="140">
        <v>17</v>
      </c>
      <c r="AS4955" s="42">
        <f t="shared" si="696"/>
        <v>40432.846718405359</v>
      </c>
      <c r="AT4955" s="101">
        <f t="shared" si="697"/>
        <v>0</v>
      </c>
      <c r="AU4955" s="42">
        <f t="shared" si="698"/>
        <v>40432.846718405359</v>
      </c>
      <c r="AV4955" s="42">
        <f t="shared" si="699"/>
        <v>2334.1742189102374</v>
      </c>
      <c r="AW4955" s="102">
        <f t="shared" si="700"/>
        <v>3698.6666666666665</v>
      </c>
      <c r="AX4955" s="43">
        <f t="shared" si="693"/>
        <v>2</v>
      </c>
      <c r="AY4955" s="43" t="str">
        <f t="shared" si="701"/>
        <v>UTTSS</v>
      </c>
    </row>
    <row r="4956" spans="1:51" hidden="1" x14ac:dyDescent="0.2">
      <c r="A4956" s="38">
        <v>4949</v>
      </c>
      <c r="B4956" t="s">
        <v>5806</v>
      </c>
      <c r="C4956" t="s">
        <v>5746</v>
      </c>
      <c r="D4956">
        <v>7794</v>
      </c>
      <c r="E4956" t="s">
        <v>290</v>
      </c>
      <c r="F4956">
        <v>2</v>
      </c>
      <c r="G4956" t="str">
        <f>LOOKUP(F4956,{0,6,45},{"F","L","H"})</f>
        <v>F</v>
      </c>
      <c r="H4956" t="s">
        <v>1797</v>
      </c>
      <c r="I4956" s="43" t="str">
        <f>IFERROR(VLOOKUP(#REF!,#REF!,2,FALSE),"No")</f>
        <v>No</v>
      </c>
      <c r="J4956" s="139">
        <v>2</v>
      </c>
      <c r="K4956" s="148">
        <v>340</v>
      </c>
      <c r="L4956" s="148"/>
      <c r="M4956" s="148"/>
      <c r="N4956" s="148"/>
      <c r="O4956" s="148"/>
      <c r="P4956" s="148"/>
      <c r="Q4956" s="148"/>
      <c r="R4956" s="148"/>
      <c r="S4956" s="148"/>
      <c r="T4956" s="148"/>
      <c r="U4956" s="148"/>
      <c r="V4956" s="148"/>
      <c r="W4956" s="148"/>
      <c r="X4956" s="139">
        <v>2</v>
      </c>
      <c r="Y4956" s="148">
        <v>947.42</v>
      </c>
      <c r="Z4956" s="148"/>
      <c r="AA4956" s="148"/>
      <c r="AB4956" s="148"/>
      <c r="AC4956" s="148"/>
      <c r="AD4956" s="148"/>
      <c r="AE4956" s="148"/>
      <c r="AF4956" s="148"/>
      <c r="AG4956" s="148"/>
      <c r="AH4956" s="148"/>
      <c r="AI4956" s="148"/>
      <c r="AJ4956" s="148"/>
      <c r="AK4956" s="148"/>
      <c r="AL4956" s="139">
        <v>0</v>
      </c>
      <c r="AM4956" s="139">
        <v>0</v>
      </c>
      <c r="AN4956" s="148">
        <f t="shared" si="694"/>
        <v>947.42</v>
      </c>
      <c r="AO4956" s="148">
        <f t="shared" si="695"/>
        <v>340</v>
      </c>
      <c r="AP4956" s="148">
        <v>7</v>
      </c>
      <c r="AQ4956" s="140">
        <v>12</v>
      </c>
      <c r="AS4956" s="42">
        <f t="shared" si="696"/>
        <v>24814.382462559246</v>
      </c>
      <c r="AT4956" s="101">
        <f t="shared" si="697"/>
        <v>0</v>
      </c>
      <c r="AU4956" s="42">
        <f t="shared" si="698"/>
        <v>24814.382462559246</v>
      </c>
      <c r="AV4956" s="42">
        <f t="shared" si="699"/>
        <v>2566.7946128465769</v>
      </c>
      <c r="AW4956" s="102">
        <f t="shared" si="700"/>
        <v>5118</v>
      </c>
      <c r="AX4956" s="43">
        <f t="shared" si="693"/>
        <v>2</v>
      </c>
      <c r="AY4956" s="43" t="str">
        <f t="shared" si="701"/>
        <v>UTTSS</v>
      </c>
    </row>
    <row r="4957" spans="1:51" hidden="1" x14ac:dyDescent="0.2">
      <c r="A4957" s="38">
        <v>4950</v>
      </c>
      <c r="B4957" t="s">
        <v>362</v>
      </c>
      <c r="C4957" t="s">
        <v>289</v>
      </c>
      <c r="D4957">
        <v>550</v>
      </c>
      <c r="E4957" t="s">
        <v>1245</v>
      </c>
      <c r="F4957">
        <v>2</v>
      </c>
      <c r="G4957" t="str">
        <f>LOOKUP(F4957,{0,6,45},{"F","L","H"})</f>
        <v>F</v>
      </c>
      <c r="H4957" t="s">
        <v>5674</v>
      </c>
      <c r="I4957" s="43" t="str">
        <f>IFERROR(VLOOKUP(#REF!,#REF!,2,FALSE),"No")</f>
        <v>No</v>
      </c>
      <c r="J4957" s="139">
        <v>1.25</v>
      </c>
      <c r="K4957" s="148">
        <v>37</v>
      </c>
      <c r="L4957" s="148"/>
      <c r="M4957" s="148"/>
      <c r="N4957" s="148"/>
      <c r="O4957" s="148"/>
      <c r="P4957" s="148"/>
      <c r="Q4957" s="148"/>
      <c r="R4957" s="148"/>
      <c r="S4957" s="148"/>
      <c r="T4957" s="148"/>
      <c r="U4957" s="148"/>
      <c r="V4957" s="148"/>
      <c r="W4957" s="148"/>
      <c r="X4957" s="139">
        <v>2</v>
      </c>
      <c r="Y4957" s="148">
        <v>1000</v>
      </c>
      <c r="Z4957" s="148"/>
      <c r="AA4957" s="148"/>
      <c r="AB4957" s="148"/>
      <c r="AC4957" s="148"/>
      <c r="AD4957" s="148"/>
      <c r="AE4957" s="148"/>
      <c r="AF4957" s="148"/>
      <c r="AG4957" s="148"/>
      <c r="AH4957" s="148"/>
      <c r="AI4957" s="148"/>
      <c r="AJ4957" s="148"/>
      <c r="AK4957" s="148"/>
      <c r="AL4957" s="139">
        <v>0</v>
      </c>
      <c r="AM4957" s="139">
        <v>0</v>
      </c>
      <c r="AN4957" s="148">
        <f t="shared" si="694"/>
        <v>1000</v>
      </c>
      <c r="AO4957" s="148">
        <f t="shared" si="695"/>
        <v>37</v>
      </c>
      <c r="AP4957" s="148">
        <v>3</v>
      </c>
      <c r="AQ4957" s="140">
        <v>212</v>
      </c>
      <c r="AS4957" s="42">
        <f t="shared" si="696"/>
        <v>2756.9986797490942</v>
      </c>
      <c r="AT4957" s="101">
        <f t="shared" si="697"/>
        <v>0</v>
      </c>
      <c r="AU4957" s="42">
        <f t="shared" si="698"/>
        <v>2756.9986797490942</v>
      </c>
      <c r="AV4957" s="42">
        <f t="shared" si="699"/>
        <v>153.35359302582091</v>
      </c>
      <c r="AW4957" s="102">
        <f t="shared" si="700"/>
        <v>585.0096169344007</v>
      </c>
      <c r="AX4957" s="43">
        <f t="shared" si="693"/>
        <v>1.25</v>
      </c>
      <c r="AY4957" s="43" t="str">
        <f t="shared" si="701"/>
        <v>UTGS</v>
      </c>
    </row>
    <row r="4958" spans="1:51" hidden="1" x14ac:dyDescent="0.2">
      <c r="A4958" s="38">
        <v>4951</v>
      </c>
      <c r="B4958" t="s">
        <v>5806</v>
      </c>
      <c r="C4958" t="s">
        <v>5746</v>
      </c>
      <c r="D4958">
        <v>21100</v>
      </c>
      <c r="E4958" t="s">
        <v>220</v>
      </c>
      <c r="F4958">
        <v>5</v>
      </c>
      <c r="G4958" t="str">
        <f>LOOKUP(F4958,{0,6,45},{"F","L","H"})</f>
        <v>F</v>
      </c>
      <c r="H4958" t="s">
        <v>1799</v>
      </c>
      <c r="I4958" s="43" t="str">
        <f>IFERROR(VLOOKUP(#REF!,#REF!,2,FALSE),"No")</f>
        <v>No</v>
      </c>
      <c r="J4958" s="139">
        <v>4</v>
      </c>
      <c r="K4958" s="148">
        <v>407</v>
      </c>
      <c r="L4958" s="148">
        <v>6</v>
      </c>
      <c r="M4958" s="148">
        <v>1</v>
      </c>
      <c r="N4958" s="148"/>
      <c r="O4958" s="148"/>
      <c r="P4958" s="148"/>
      <c r="Q4958" s="148"/>
      <c r="R4958" s="148"/>
      <c r="S4958" s="148"/>
      <c r="T4958" s="148"/>
      <c r="U4958" s="148"/>
      <c r="V4958" s="148"/>
      <c r="W4958" s="148"/>
      <c r="X4958" s="139">
        <v>6</v>
      </c>
      <c r="Y4958" s="148">
        <v>1000</v>
      </c>
      <c r="Z4958" s="148"/>
      <c r="AA4958" s="148"/>
      <c r="AB4958" s="148"/>
      <c r="AC4958" s="148"/>
      <c r="AD4958" s="148"/>
      <c r="AE4958" s="148"/>
      <c r="AF4958" s="148"/>
      <c r="AG4958" s="148"/>
      <c r="AH4958" s="148"/>
      <c r="AI4958" s="148"/>
      <c r="AJ4958" s="148"/>
      <c r="AK4958" s="148"/>
      <c r="AL4958" s="139">
        <v>0</v>
      </c>
      <c r="AM4958" s="139">
        <v>0</v>
      </c>
      <c r="AN4958" s="148">
        <f t="shared" si="694"/>
        <v>1000</v>
      </c>
      <c r="AO4958" s="148">
        <f t="shared" si="695"/>
        <v>408</v>
      </c>
      <c r="AP4958" s="148">
        <v>4</v>
      </c>
      <c r="AQ4958" s="140">
        <v>4</v>
      </c>
      <c r="AS4958" s="42">
        <f t="shared" si="696"/>
        <v>31205.715477240039</v>
      </c>
      <c r="AT4958" s="101">
        <f t="shared" si="697"/>
        <v>0</v>
      </c>
      <c r="AU4958" s="42">
        <f t="shared" si="698"/>
        <v>31205.715477240039</v>
      </c>
      <c r="AV4958" s="42">
        <f t="shared" si="699"/>
        <v>15007.740430368511</v>
      </c>
      <c r="AW4958" s="102">
        <f t="shared" si="700"/>
        <v>18747.149999999998</v>
      </c>
      <c r="AX4958" s="43">
        <f t="shared" si="693"/>
        <v>4</v>
      </c>
      <c r="AY4958" s="43" t="str">
        <f t="shared" si="701"/>
        <v>UTTSS</v>
      </c>
    </row>
    <row r="4959" spans="1:51" hidden="1" x14ac:dyDescent="0.2">
      <c r="A4959" s="38">
        <v>4952</v>
      </c>
      <c r="B4959" t="s">
        <v>5806</v>
      </c>
      <c r="C4959" t="s">
        <v>292</v>
      </c>
      <c r="D4959">
        <v>2400</v>
      </c>
      <c r="E4959" t="s">
        <v>193</v>
      </c>
      <c r="F4959">
        <v>2</v>
      </c>
      <c r="G4959" t="str">
        <f>LOOKUP(F4959,{0,6,45},{"F","L","H"})</f>
        <v>F</v>
      </c>
      <c r="H4959" t="s">
        <v>2042</v>
      </c>
      <c r="I4959" s="43" t="str">
        <f>IFERROR(VLOOKUP(#REF!,#REF!,2,FALSE),"No")</f>
        <v>No</v>
      </c>
      <c r="J4959" s="139">
        <v>1.25</v>
      </c>
      <c r="K4959" s="148">
        <v>311</v>
      </c>
      <c r="L4959" s="148">
        <v>2</v>
      </c>
      <c r="M4959" s="148">
        <v>2</v>
      </c>
      <c r="N4959" s="148"/>
      <c r="O4959" s="148"/>
      <c r="P4959" s="148"/>
      <c r="Q4959" s="148"/>
      <c r="R4959" s="148"/>
      <c r="S4959" s="148"/>
      <c r="T4959" s="148"/>
      <c r="U4959" s="148"/>
      <c r="V4959" s="148"/>
      <c r="W4959" s="148"/>
      <c r="X4959" s="139">
        <v>2</v>
      </c>
      <c r="Y4959" s="148">
        <v>1000</v>
      </c>
      <c r="Z4959" s="149"/>
      <c r="AA4959" s="148"/>
      <c r="AB4959" s="149"/>
      <c r="AC4959" s="148"/>
      <c r="AD4959" s="149"/>
      <c r="AE4959" s="148"/>
      <c r="AF4959" s="148"/>
      <c r="AG4959" s="148"/>
      <c r="AH4959" s="148"/>
      <c r="AI4959" s="148"/>
      <c r="AJ4959" s="148"/>
      <c r="AK4959" s="148"/>
      <c r="AL4959" s="139">
        <v>0</v>
      </c>
      <c r="AM4959" s="139">
        <v>0</v>
      </c>
      <c r="AN4959" s="148">
        <f t="shared" si="694"/>
        <v>1000</v>
      </c>
      <c r="AO4959" s="148">
        <f t="shared" si="695"/>
        <v>313</v>
      </c>
      <c r="AP4959" s="148">
        <v>3</v>
      </c>
      <c r="AQ4959" s="140">
        <v>3</v>
      </c>
      <c r="AS4959" s="42">
        <f t="shared" si="696"/>
        <v>23319.658561120716</v>
      </c>
      <c r="AT4959" s="101">
        <f t="shared" si="697"/>
        <v>0</v>
      </c>
      <c r="AU4959" s="42">
        <f t="shared" si="698"/>
        <v>23319.658561120716</v>
      </c>
      <c r="AV4959" s="42">
        <f t="shared" si="699"/>
        <v>10836.987240491344</v>
      </c>
      <c r="AW4959" s="102">
        <f t="shared" si="700"/>
        <v>2428.75</v>
      </c>
      <c r="AX4959" s="43">
        <f t="shared" si="693"/>
        <v>1.25</v>
      </c>
      <c r="AY4959" s="43" t="str">
        <f t="shared" si="701"/>
        <v>UTFS</v>
      </c>
    </row>
    <row r="4960" spans="1:51" hidden="1" x14ac:dyDescent="0.2">
      <c r="A4960" s="38">
        <v>4953</v>
      </c>
      <c r="B4960" t="s">
        <v>5806</v>
      </c>
      <c r="C4960" t="s">
        <v>5746</v>
      </c>
      <c r="D4960">
        <v>7800</v>
      </c>
      <c r="E4960" t="s">
        <v>212</v>
      </c>
      <c r="F4960">
        <v>2</v>
      </c>
      <c r="G4960" t="str">
        <f>LOOKUP(F4960,{0,6,45},{"F","L","H"})</f>
        <v>F</v>
      </c>
      <c r="H4960" t="s">
        <v>1805</v>
      </c>
      <c r="I4960" s="43" t="str">
        <f>IFERROR(VLOOKUP(#REF!,#REF!,2,FALSE),"No")</f>
        <v>No</v>
      </c>
      <c r="J4960" s="139">
        <v>2</v>
      </c>
      <c r="K4960" s="148">
        <v>211</v>
      </c>
      <c r="L4960" s="148"/>
      <c r="M4960" s="148"/>
      <c r="N4960" s="148"/>
      <c r="O4960" s="148"/>
      <c r="P4960" s="148"/>
      <c r="Q4960" s="148"/>
      <c r="R4960" s="148"/>
      <c r="S4960" s="148"/>
      <c r="T4960" s="148"/>
      <c r="U4960" s="148"/>
      <c r="V4960" s="148"/>
      <c r="W4960" s="148"/>
      <c r="X4960" s="139">
        <v>1.25</v>
      </c>
      <c r="Y4960" s="148">
        <v>198.45</v>
      </c>
      <c r="Z4960" s="149">
        <v>2</v>
      </c>
      <c r="AA4960" s="148">
        <v>451.55</v>
      </c>
      <c r="AB4960" s="148">
        <v>4</v>
      </c>
      <c r="AC4960" s="148">
        <v>350</v>
      </c>
      <c r="AD4960" s="148"/>
      <c r="AE4960" s="148"/>
      <c r="AF4960" s="148"/>
      <c r="AG4960" s="148"/>
      <c r="AH4960" s="148"/>
      <c r="AI4960" s="148"/>
      <c r="AJ4960" s="148"/>
      <c r="AK4960" s="148"/>
      <c r="AL4960" s="139">
        <v>0</v>
      </c>
      <c r="AM4960" s="139">
        <v>0</v>
      </c>
      <c r="AN4960" s="148">
        <f t="shared" si="694"/>
        <v>1000</v>
      </c>
      <c r="AO4960" s="148">
        <f t="shared" si="695"/>
        <v>211</v>
      </c>
      <c r="AP4960" s="148">
        <v>10</v>
      </c>
      <c r="AQ4960" s="140">
        <v>14</v>
      </c>
      <c r="AS4960" s="42">
        <f t="shared" si="696"/>
        <v>15399.513822352943</v>
      </c>
      <c r="AT4960" s="101">
        <f t="shared" si="697"/>
        <v>0</v>
      </c>
      <c r="AU4960" s="42">
        <f t="shared" si="698"/>
        <v>15399.513822352943</v>
      </c>
      <c r="AV4960" s="42">
        <f t="shared" si="699"/>
        <v>2511.3840515338597</v>
      </c>
      <c r="AW4960" s="102">
        <f t="shared" si="700"/>
        <v>5118</v>
      </c>
      <c r="AX4960" s="43">
        <f t="shared" si="693"/>
        <v>2</v>
      </c>
      <c r="AY4960" s="43" t="str">
        <f t="shared" si="701"/>
        <v>UTTSS</v>
      </c>
    </row>
    <row r="4961" spans="1:51" hidden="1" x14ac:dyDescent="0.2">
      <c r="A4961" s="38">
        <v>4954</v>
      </c>
      <c r="B4961" t="s">
        <v>5806</v>
      </c>
      <c r="C4961" t="s">
        <v>5746</v>
      </c>
      <c r="D4961">
        <v>5550</v>
      </c>
      <c r="E4961" t="s">
        <v>198</v>
      </c>
      <c r="F4961">
        <v>2</v>
      </c>
      <c r="G4961" t="str">
        <f>LOOKUP(F4961,{0,6,45},{"F","L","H"})</f>
        <v>F</v>
      </c>
      <c r="H4961" t="s">
        <v>5697</v>
      </c>
      <c r="I4961" s="43" t="str">
        <f>IFERROR(VLOOKUP(#REF!,#REF!,2,FALSE),"No")</f>
        <v>No</v>
      </c>
      <c r="J4961" s="149">
        <v>1.25</v>
      </c>
      <c r="K4961" s="148">
        <v>261</v>
      </c>
      <c r="L4961" s="148"/>
      <c r="M4961" s="148"/>
      <c r="N4961" s="148"/>
      <c r="O4961" s="148"/>
      <c r="P4961" s="148"/>
      <c r="Q4961" s="148"/>
      <c r="R4961" s="148"/>
      <c r="S4961" s="148"/>
      <c r="T4961" s="148"/>
      <c r="U4961" s="148"/>
      <c r="V4961" s="148"/>
      <c r="W4961" s="148"/>
      <c r="X4961" s="139">
        <v>6</v>
      </c>
      <c r="Y4961" s="148">
        <v>1000</v>
      </c>
      <c r="Z4961" s="149"/>
      <c r="AA4961" s="148"/>
      <c r="AB4961" s="148"/>
      <c r="AC4961" s="148"/>
      <c r="AD4961" s="148"/>
      <c r="AE4961" s="148"/>
      <c r="AF4961" s="148"/>
      <c r="AG4961" s="148"/>
      <c r="AH4961" s="148"/>
      <c r="AI4961" s="148"/>
      <c r="AJ4961" s="148"/>
      <c r="AK4961" s="148"/>
      <c r="AL4961" s="139">
        <v>0</v>
      </c>
      <c r="AM4961" s="139">
        <v>0</v>
      </c>
      <c r="AN4961" s="148">
        <f t="shared" si="694"/>
        <v>1000</v>
      </c>
      <c r="AO4961" s="148">
        <f t="shared" si="695"/>
        <v>261</v>
      </c>
      <c r="AP4961" s="148">
        <v>4</v>
      </c>
      <c r="AQ4961" s="140">
        <v>7</v>
      </c>
      <c r="AS4961" s="42">
        <f t="shared" si="696"/>
        <v>19448.017713905774</v>
      </c>
      <c r="AT4961" s="101">
        <f t="shared" si="697"/>
        <v>0</v>
      </c>
      <c r="AU4961" s="42">
        <f t="shared" si="698"/>
        <v>19448.017713905774</v>
      </c>
      <c r="AV4961" s="42">
        <f t="shared" si="699"/>
        <v>8575.8516744962926</v>
      </c>
      <c r="AW4961" s="102">
        <f t="shared" si="700"/>
        <v>3698.6666666666665</v>
      </c>
      <c r="AX4961" s="43">
        <f t="shared" si="693"/>
        <v>1.25</v>
      </c>
      <c r="AY4961" s="43" t="str">
        <f t="shared" si="701"/>
        <v>UTTSS</v>
      </c>
    </row>
    <row r="4962" spans="1:51" hidden="1" x14ac:dyDescent="0.2">
      <c r="A4962" s="38">
        <v>4955</v>
      </c>
      <c r="B4962" t="s">
        <v>5806</v>
      </c>
      <c r="C4962" t="s">
        <v>289</v>
      </c>
      <c r="D4962">
        <v>21100</v>
      </c>
      <c r="E4962" t="s">
        <v>197</v>
      </c>
      <c r="F4962">
        <v>5</v>
      </c>
      <c r="G4962" t="str">
        <f>LOOKUP(F4962,{0,6,45},{"F","L","H"})</f>
        <v>F</v>
      </c>
      <c r="H4962" t="s">
        <v>1809</v>
      </c>
      <c r="I4962" s="43" t="str">
        <f>IFERROR(VLOOKUP(#REF!,#REF!,2,FALSE),"No")</f>
        <v>No</v>
      </c>
      <c r="J4962" s="139">
        <v>4</v>
      </c>
      <c r="K4962" s="148">
        <v>189</v>
      </c>
      <c r="L4962" s="148"/>
      <c r="M4962" s="148"/>
      <c r="N4962" s="148"/>
      <c r="O4962" s="148"/>
      <c r="P4962" s="148"/>
      <c r="Q4962" s="148"/>
      <c r="R4962" s="148"/>
      <c r="S4962" s="148"/>
      <c r="T4962" s="148"/>
      <c r="U4962" s="148"/>
      <c r="V4962" s="148"/>
      <c r="W4962" s="148"/>
      <c r="X4962" s="139">
        <v>4</v>
      </c>
      <c r="Y4962" s="148">
        <v>1000</v>
      </c>
      <c r="Z4962" s="148"/>
      <c r="AA4962" s="148"/>
      <c r="AB4962" s="148"/>
      <c r="AC4962" s="148"/>
      <c r="AD4962" s="148"/>
      <c r="AE4962" s="148"/>
      <c r="AF4962" s="148"/>
      <c r="AG4962" s="148"/>
      <c r="AH4962" s="148"/>
      <c r="AI4962" s="148"/>
      <c r="AJ4962" s="148"/>
      <c r="AK4962" s="148"/>
      <c r="AL4962" s="139">
        <v>0</v>
      </c>
      <c r="AM4962" s="139">
        <v>0</v>
      </c>
      <c r="AN4962" s="148">
        <f t="shared" si="694"/>
        <v>1000</v>
      </c>
      <c r="AO4962" s="148">
        <f t="shared" si="695"/>
        <v>189</v>
      </c>
      <c r="AP4962" s="148">
        <v>4</v>
      </c>
      <c r="AQ4962" s="140">
        <v>5</v>
      </c>
      <c r="AS4962" s="42">
        <f t="shared" si="696"/>
        <v>14466.717310069698</v>
      </c>
      <c r="AT4962" s="101">
        <f t="shared" si="697"/>
        <v>0</v>
      </c>
      <c r="AU4962" s="42">
        <f t="shared" si="698"/>
        <v>14466.717310069698</v>
      </c>
      <c r="AV4962" s="42">
        <f t="shared" si="699"/>
        <v>7936.1923442948073</v>
      </c>
      <c r="AW4962" s="102">
        <f t="shared" si="700"/>
        <v>18747.149999999998</v>
      </c>
      <c r="AX4962" s="43">
        <f t="shared" si="693"/>
        <v>4</v>
      </c>
      <c r="AY4962" s="43" t="str">
        <f t="shared" si="701"/>
        <v>UTGS</v>
      </c>
    </row>
    <row r="4963" spans="1:51" hidden="1" x14ac:dyDescent="0.2">
      <c r="A4963" s="38">
        <v>4956</v>
      </c>
      <c r="B4963" t="s">
        <v>5806</v>
      </c>
      <c r="C4963" t="s">
        <v>5746</v>
      </c>
      <c r="D4963">
        <v>7800</v>
      </c>
      <c r="E4963" t="s">
        <v>212</v>
      </c>
      <c r="F4963">
        <v>2</v>
      </c>
      <c r="G4963" t="str">
        <f>LOOKUP(F4963,{0,6,45},{"F","L","H"})</f>
        <v>F</v>
      </c>
      <c r="H4963" t="s">
        <v>1813</v>
      </c>
      <c r="I4963" s="43" t="str">
        <f>IFERROR(VLOOKUP(#REF!,#REF!,2,FALSE),"No")</f>
        <v>No</v>
      </c>
      <c r="J4963" s="139">
        <v>2</v>
      </c>
      <c r="K4963" s="148">
        <v>523</v>
      </c>
      <c r="L4963" s="148">
        <v>4</v>
      </c>
      <c r="M4963" s="148">
        <v>1</v>
      </c>
      <c r="N4963" s="148"/>
      <c r="O4963" s="148"/>
      <c r="P4963" s="148"/>
      <c r="Q4963" s="148"/>
      <c r="R4963" s="148"/>
      <c r="S4963" s="148"/>
      <c r="T4963" s="148"/>
      <c r="U4963" s="148"/>
      <c r="V4963" s="148"/>
      <c r="W4963" s="148"/>
      <c r="X4963" s="139">
        <v>4</v>
      </c>
      <c r="Y4963" s="148">
        <v>984.8</v>
      </c>
      <c r="Z4963" s="148"/>
      <c r="AA4963" s="148"/>
      <c r="AB4963" s="148"/>
      <c r="AC4963" s="148"/>
      <c r="AD4963" s="148"/>
      <c r="AE4963" s="148"/>
      <c r="AF4963" s="148"/>
      <c r="AG4963" s="148"/>
      <c r="AH4963" s="148"/>
      <c r="AI4963" s="148"/>
      <c r="AJ4963" s="148"/>
      <c r="AK4963" s="148"/>
      <c r="AL4963" s="139">
        <v>0</v>
      </c>
      <c r="AM4963" s="139">
        <v>0</v>
      </c>
      <c r="AN4963" s="148">
        <f t="shared" si="694"/>
        <v>984.8</v>
      </c>
      <c r="AO4963" s="148">
        <f t="shared" si="695"/>
        <v>524</v>
      </c>
      <c r="AP4963" s="148">
        <v>10</v>
      </c>
      <c r="AQ4963" s="140">
        <v>17</v>
      </c>
      <c r="AS4963" s="42">
        <f t="shared" si="696"/>
        <v>38246.902383473665</v>
      </c>
      <c r="AT4963" s="101">
        <f t="shared" si="697"/>
        <v>0</v>
      </c>
      <c r="AU4963" s="42">
        <f t="shared" si="698"/>
        <v>38246.902383473665</v>
      </c>
      <c r="AV4963" s="42">
        <f t="shared" si="699"/>
        <v>2298.6947707828017</v>
      </c>
      <c r="AW4963" s="102">
        <f t="shared" si="700"/>
        <v>5118</v>
      </c>
      <c r="AX4963" s="43">
        <f t="shared" si="693"/>
        <v>2</v>
      </c>
      <c r="AY4963" s="43" t="str">
        <f t="shared" si="701"/>
        <v>UTTSS</v>
      </c>
    </row>
    <row r="4964" spans="1:51" hidden="1" x14ac:dyDescent="0.2">
      <c r="A4964" s="38">
        <v>4957</v>
      </c>
      <c r="B4964" t="s">
        <v>5806</v>
      </c>
      <c r="C4964" t="s">
        <v>292</v>
      </c>
      <c r="D4964">
        <v>11750</v>
      </c>
      <c r="E4964" t="s">
        <v>215</v>
      </c>
      <c r="F4964">
        <v>2</v>
      </c>
      <c r="G4964" t="str">
        <f>LOOKUP(F4964,{0,6,45},{"F","L","H"})</f>
        <v>F</v>
      </c>
      <c r="H4964" t="s">
        <v>1950</v>
      </c>
      <c r="I4964" s="43" t="str">
        <f>IFERROR(VLOOKUP(#REF!,#REF!,2,FALSE),"No")</f>
        <v>No</v>
      </c>
      <c r="J4964" s="139">
        <v>3</v>
      </c>
      <c r="K4964" s="148">
        <v>550</v>
      </c>
      <c r="L4964" s="148"/>
      <c r="M4964" s="148"/>
      <c r="N4964" s="148"/>
      <c r="O4964" s="148"/>
      <c r="P4964" s="148"/>
      <c r="Q4964" s="148"/>
      <c r="R4964" s="148"/>
      <c r="S4964" s="148"/>
      <c r="T4964" s="148"/>
      <c r="U4964" s="148"/>
      <c r="V4964" s="148"/>
      <c r="W4964" s="148"/>
      <c r="X4964" s="139">
        <v>4</v>
      </c>
      <c r="Y4964" s="148">
        <v>967.7</v>
      </c>
      <c r="Z4964" s="148"/>
      <c r="AA4964" s="148"/>
      <c r="AB4964" s="148"/>
      <c r="AC4964" s="148"/>
      <c r="AD4964" s="148"/>
      <c r="AE4964" s="148"/>
      <c r="AF4964" s="148"/>
      <c r="AG4964" s="148"/>
      <c r="AH4964" s="148"/>
      <c r="AI4964" s="148"/>
      <c r="AJ4964" s="148"/>
      <c r="AK4964" s="148"/>
      <c r="AL4964" s="139">
        <v>0</v>
      </c>
      <c r="AM4964" s="139">
        <v>0</v>
      </c>
      <c r="AN4964" s="148">
        <f t="shared" si="694"/>
        <v>967.7</v>
      </c>
      <c r="AO4964" s="148">
        <f t="shared" si="695"/>
        <v>550</v>
      </c>
      <c r="AP4964" s="148">
        <v>10</v>
      </c>
      <c r="AQ4964" s="140">
        <v>12</v>
      </c>
      <c r="AS4964" s="42">
        <f t="shared" si="696"/>
        <v>40140.912807081135</v>
      </c>
      <c r="AT4964" s="101">
        <f t="shared" si="697"/>
        <v>0</v>
      </c>
      <c r="AU4964" s="42">
        <f t="shared" si="698"/>
        <v>40140.912807081135</v>
      </c>
      <c r="AV4964" s="42">
        <f t="shared" si="699"/>
        <v>3199.9388881558684</v>
      </c>
      <c r="AW4964" s="102">
        <f t="shared" si="700"/>
        <v>10791.333333333334</v>
      </c>
      <c r="AX4964" s="43">
        <f t="shared" si="693"/>
        <v>3</v>
      </c>
      <c r="AY4964" s="43" t="str">
        <f t="shared" si="701"/>
        <v>UTFS</v>
      </c>
    </row>
    <row r="4965" spans="1:51" hidden="1" x14ac:dyDescent="0.2">
      <c r="A4965" s="38">
        <v>4958</v>
      </c>
      <c r="B4965" t="s">
        <v>5806</v>
      </c>
      <c r="C4965" t="s">
        <v>5746</v>
      </c>
      <c r="D4965">
        <v>14500</v>
      </c>
      <c r="E4965" t="s">
        <v>215</v>
      </c>
      <c r="F4965">
        <v>5</v>
      </c>
      <c r="G4965" t="str">
        <f>LOOKUP(F4965,{0,6,45},{"F","L","H"})</f>
        <v>F</v>
      </c>
      <c r="H4965" t="s">
        <v>1820</v>
      </c>
      <c r="I4965" s="43" t="str">
        <f>IFERROR(VLOOKUP(#REF!,#REF!,2,FALSE),"No")</f>
        <v>No</v>
      </c>
      <c r="J4965" s="139">
        <v>2</v>
      </c>
      <c r="K4965" s="148">
        <v>26</v>
      </c>
      <c r="L4965" s="148"/>
      <c r="M4965" s="148"/>
      <c r="N4965" s="148"/>
      <c r="O4965" s="148"/>
      <c r="P4965" s="148"/>
      <c r="Q4965" s="148"/>
      <c r="R4965" s="148"/>
      <c r="S4965" s="148"/>
      <c r="T4965" s="148"/>
      <c r="U4965" s="148"/>
      <c r="V4965" s="148"/>
      <c r="W4965" s="148"/>
      <c r="X4965" s="139">
        <v>3</v>
      </c>
      <c r="Y4965" s="148">
        <v>277</v>
      </c>
      <c r="Z4965" s="148">
        <v>4</v>
      </c>
      <c r="AA4965" s="148">
        <v>601</v>
      </c>
      <c r="AB4965" s="148">
        <v>6</v>
      </c>
      <c r="AC4965" s="148">
        <v>122</v>
      </c>
      <c r="AD4965" s="148"/>
      <c r="AE4965" s="148"/>
      <c r="AF4965" s="148"/>
      <c r="AG4965" s="148"/>
      <c r="AH4965" s="148"/>
      <c r="AI4965" s="148"/>
      <c r="AJ4965" s="148"/>
      <c r="AK4965" s="148"/>
      <c r="AL4965" s="139">
        <v>0</v>
      </c>
      <c r="AM4965" s="139">
        <v>0</v>
      </c>
      <c r="AN4965" s="148">
        <f t="shared" si="694"/>
        <v>1000</v>
      </c>
      <c r="AO4965" s="148">
        <f t="shared" si="695"/>
        <v>26</v>
      </c>
      <c r="AP4965" s="148">
        <v>4</v>
      </c>
      <c r="AQ4965" s="140">
        <v>39</v>
      </c>
      <c r="AS4965" s="42">
        <f t="shared" si="696"/>
        <v>1897.5704236074716</v>
      </c>
      <c r="AT4965" s="101">
        <f t="shared" si="697"/>
        <v>0</v>
      </c>
      <c r="AU4965" s="42">
        <f t="shared" si="698"/>
        <v>1897.5704236074716</v>
      </c>
      <c r="AV4965" s="42">
        <f t="shared" si="699"/>
        <v>940.13363388394964</v>
      </c>
      <c r="AW4965" s="102">
        <f t="shared" si="700"/>
        <v>10791.333333333334</v>
      </c>
      <c r="AX4965" s="43">
        <f t="shared" si="693"/>
        <v>2</v>
      </c>
      <c r="AY4965" s="43" t="str">
        <f t="shared" si="701"/>
        <v>UTTSS</v>
      </c>
    </row>
    <row r="4966" spans="1:51" hidden="1" x14ac:dyDescent="0.2">
      <c r="A4966" s="38">
        <v>4959</v>
      </c>
      <c r="B4966" t="s">
        <v>5806</v>
      </c>
      <c r="C4966" t="s">
        <v>5746</v>
      </c>
      <c r="D4966">
        <v>92750</v>
      </c>
      <c r="E4966" t="s">
        <v>219</v>
      </c>
      <c r="F4966">
        <v>45</v>
      </c>
      <c r="G4966" t="str">
        <f>LOOKUP(F4966,{0,6,45},{"F","L","H"})</f>
        <v>H</v>
      </c>
      <c r="H4966" t="s">
        <v>1824</v>
      </c>
      <c r="I4966" s="43" t="str">
        <f>IFERROR(VLOOKUP(#REF!,#REF!,2,FALSE),"No")</f>
        <v>No</v>
      </c>
      <c r="J4966" s="139">
        <v>4</v>
      </c>
      <c r="K4966" s="148">
        <v>417</v>
      </c>
      <c r="L4966" s="148"/>
      <c r="M4966" s="148"/>
      <c r="N4966" s="148"/>
      <c r="O4966" s="148"/>
      <c r="P4966" s="148"/>
      <c r="Q4966" s="148"/>
      <c r="R4966" s="148"/>
      <c r="S4966" s="148"/>
      <c r="T4966" s="148"/>
      <c r="U4966" s="148"/>
      <c r="V4966" s="148"/>
      <c r="W4966" s="148"/>
      <c r="X4966" s="139">
        <v>6</v>
      </c>
      <c r="Y4966" s="148">
        <v>907</v>
      </c>
      <c r="Z4966" s="149"/>
      <c r="AA4966" s="148"/>
      <c r="AB4966" s="148"/>
      <c r="AC4966" s="148"/>
      <c r="AD4966" s="148"/>
      <c r="AE4966" s="148"/>
      <c r="AF4966" s="148"/>
      <c r="AG4966" s="148"/>
      <c r="AH4966" s="148"/>
      <c r="AI4966" s="148"/>
      <c r="AJ4966" s="148"/>
      <c r="AK4966" s="148"/>
      <c r="AL4966" s="139">
        <v>0</v>
      </c>
      <c r="AM4966" s="139">
        <v>0</v>
      </c>
      <c r="AN4966" s="148">
        <f t="shared" si="694"/>
        <v>907</v>
      </c>
      <c r="AO4966" s="148">
        <f t="shared" si="695"/>
        <v>417</v>
      </c>
      <c r="AP4966" s="148">
        <v>1</v>
      </c>
      <c r="AQ4966" s="140">
        <v>1</v>
      </c>
      <c r="AS4966" s="42">
        <f t="shared" si="696"/>
        <v>31918.630255550604</v>
      </c>
      <c r="AT4966" s="101">
        <f t="shared" si="697"/>
        <v>0</v>
      </c>
      <c r="AU4966" s="42">
        <f t="shared" si="698"/>
        <v>31918.630255550604</v>
      </c>
      <c r="AV4966" s="42">
        <f t="shared" si="699"/>
        <v>54448.082281376956</v>
      </c>
      <c r="AW4966" s="102">
        <f t="shared" si="700"/>
        <v>113197.0366366282</v>
      </c>
      <c r="AX4966" s="43">
        <f t="shared" si="693"/>
        <v>4</v>
      </c>
      <c r="AY4966" s="43" t="str">
        <f t="shared" si="701"/>
        <v>UTTSS</v>
      </c>
    </row>
    <row r="4967" spans="1:51" hidden="1" x14ac:dyDescent="0.2">
      <c r="A4967" s="38">
        <v>4960</v>
      </c>
      <c r="B4967" t="s">
        <v>5806</v>
      </c>
      <c r="C4967" t="s">
        <v>292</v>
      </c>
      <c r="D4967">
        <v>5550</v>
      </c>
      <c r="E4967" t="s">
        <v>198</v>
      </c>
      <c r="F4967">
        <v>2</v>
      </c>
      <c r="G4967" t="str">
        <f>LOOKUP(F4967,{0,6,45},{"F","L","H"})</f>
        <v>F</v>
      </c>
      <c r="H4967" t="s">
        <v>5713</v>
      </c>
      <c r="I4967" s="43" t="str">
        <f>IFERROR(VLOOKUP(#REF!,#REF!,2,FALSE),"No")</f>
        <v>No</v>
      </c>
      <c r="J4967" s="139">
        <v>1.25</v>
      </c>
      <c r="K4967" s="148">
        <v>36</v>
      </c>
      <c r="L4967" s="148"/>
      <c r="M4967" s="148"/>
      <c r="N4967" s="148"/>
      <c r="O4967" s="148"/>
      <c r="P4967" s="148"/>
      <c r="Q4967" s="148"/>
      <c r="R4967" s="148"/>
      <c r="S4967" s="148"/>
      <c r="T4967" s="148"/>
      <c r="U4967" s="148"/>
      <c r="V4967" s="148"/>
      <c r="W4967" s="148"/>
      <c r="X4967" s="139">
        <v>2</v>
      </c>
      <c r="Y4967" s="148">
        <v>637.25</v>
      </c>
      <c r="Z4967" s="148">
        <v>4</v>
      </c>
      <c r="AA4967" s="148">
        <v>362.75</v>
      </c>
      <c r="AB4967" s="148"/>
      <c r="AC4967" s="148"/>
      <c r="AD4967" s="148"/>
      <c r="AE4967" s="148"/>
      <c r="AF4967" s="148"/>
      <c r="AG4967" s="148"/>
      <c r="AH4967" s="148"/>
      <c r="AI4967" s="148"/>
      <c r="AJ4967" s="148"/>
      <c r="AK4967" s="148"/>
      <c r="AL4967" s="139">
        <v>0</v>
      </c>
      <c r="AM4967" s="139">
        <v>0</v>
      </c>
      <c r="AN4967" s="148">
        <f t="shared" si="694"/>
        <v>1000</v>
      </c>
      <c r="AO4967" s="148">
        <f t="shared" si="695"/>
        <v>36</v>
      </c>
      <c r="AP4967" s="148">
        <v>10</v>
      </c>
      <c r="AQ4967" s="140">
        <v>24</v>
      </c>
      <c r="AS4967" s="42">
        <f t="shared" si="696"/>
        <v>2682.485201918038</v>
      </c>
      <c r="AT4967" s="101">
        <f t="shared" si="697"/>
        <v>0</v>
      </c>
      <c r="AU4967" s="42">
        <f t="shared" si="698"/>
        <v>2682.485201918038</v>
      </c>
      <c r="AV4967" s="42">
        <f t="shared" si="699"/>
        <v>1462.994967561418</v>
      </c>
      <c r="AW4967" s="102">
        <f t="shared" si="700"/>
        <v>3698.6666666666665</v>
      </c>
      <c r="AX4967" s="43">
        <f t="shared" si="693"/>
        <v>1.25</v>
      </c>
      <c r="AY4967" s="43" t="str">
        <f t="shared" si="701"/>
        <v>UTFS</v>
      </c>
    </row>
    <row r="4968" spans="1:51" hidden="1" x14ac:dyDescent="0.2">
      <c r="A4968" s="38">
        <v>4961</v>
      </c>
      <c r="B4968" t="s">
        <v>5806</v>
      </c>
      <c r="C4968" t="s">
        <v>5746</v>
      </c>
      <c r="D4968">
        <v>7800</v>
      </c>
      <c r="E4968" t="s">
        <v>212</v>
      </c>
      <c r="F4968">
        <v>2</v>
      </c>
      <c r="G4968" t="str">
        <f>LOOKUP(F4968,{0,6,45},{"F","L","H"})</f>
        <v>F</v>
      </c>
      <c r="H4968" t="s">
        <v>1946</v>
      </c>
      <c r="I4968" s="43" t="str">
        <f>IFERROR(VLOOKUP(#REF!,#REF!,2,FALSE),"No")</f>
        <v>No</v>
      </c>
      <c r="J4968" s="139">
        <v>2</v>
      </c>
      <c r="K4968" s="148">
        <v>45</v>
      </c>
      <c r="L4968" s="148"/>
      <c r="M4968" s="148"/>
      <c r="N4968" s="148"/>
      <c r="O4968" s="148"/>
      <c r="P4968" s="148"/>
      <c r="Q4968" s="148"/>
      <c r="R4968" s="148"/>
      <c r="S4968" s="148"/>
      <c r="T4968" s="148"/>
      <c r="U4968" s="148"/>
      <c r="V4968" s="148"/>
      <c r="W4968" s="148"/>
      <c r="X4968" s="139">
        <v>2</v>
      </c>
      <c r="Y4968" s="148">
        <v>126.86</v>
      </c>
      <c r="Z4968" s="148">
        <v>4</v>
      </c>
      <c r="AA4968" s="148">
        <v>873.14</v>
      </c>
      <c r="AB4968" s="148"/>
      <c r="AC4968" s="148"/>
      <c r="AD4968" s="148"/>
      <c r="AE4968" s="148"/>
      <c r="AF4968" s="148"/>
      <c r="AG4968" s="148"/>
      <c r="AH4968" s="148"/>
      <c r="AI4968" s="148"/>
      <c r="AJ4968" s="148"/>
      <c r="AK4968" s="148"/>
      <c r="AL4968" s="139">
        <v>0</v>
      </c>
      <c r="AM4968" s="139">
        <v>0</v>
      </c>
      <c r="AN4968" s="148">
        <f t="shared" si="694"/>
        <v>1000</v>
      </c>
      <c r="AO4968" s="148">
        <f t="shared" si="695"/>
        <v>45</v>
      </c>
      <c r="AP4968" s="148">
        <v>4</v>
      </c>
      <c r="AQ4968" s="140">
        <v>4</v>
      </c>
      <c r="AS4968" s="42">
        <f t="shared" si="696"/>
        <v>3284.2565023975471</v>
      </c>
      <c r="AT4968" s="101">
        <f t="shared" si="697"/>
        <v>0</v>
      </c>
      <c r="AU4968" s="42">
        <f t="shared" si="698"/>
        <v>3284.2565023975471</v>
      </c>
      <c r="AV4968" s="42">
        <f t="shared" si="699"/>
        <v>9692.8438803685076</v>
      </c>
      <c r="AW4968" s="102">
        <f t="shared" si="700"/>
        <v>5118</v>
      </c>
      <c r="AX4968" s="43">
        <f t="shared" si="693"/>
        <v>2</v>
      </c>
      <c r="AY4968" s="43" t="str">
        <f t="shared" si="701"/>
        <v>UTTSS</v>
      </c>
    </row>
    <row r="4969" spans="1:51" hidden="1" x14ac:dyDescent="0.2">
      <c r="A4969" s="38">
        <v>4962</v>
      </c>
      <c r="B4969" t="s">
        <v>5806</v>
      </c>
      <c r="C4969" t="s">
        <v>5746</v>
      </c>
      <c r="D4969">
        <v>1670</v>
      </c>
      <c r="E4969" t="s">
        <v>201</v>
      </c>
      <c r="F4969">
        <v>2</v>
      </c>
      <c r="G4969" t="str">
        <f>LOOKUP(F4969,{0,6,45},{"F","L","H"})</f>
        <v>F</v>
      </c>
      <c r="H4969" t="s">
        <v>5716</v>
      </c>
      <c r="I4969" s="43" t="str">
        <f>IFERROR(VLOOKUP(#REF!,#REF!,2,FALSE),"No")</f>
        <v>No</v>
      </c>
      <c r="J4969" s="139">
        <v>1.25</v>
      </c>
      <c r="K4969" s="148">
        <v>199</v>
      </c>
      <c r="L4969" s="148"/>
      <c r="M4969" s="148"/>
      <c r="N4969" s="148"/>
      <c r="O4969" s="148"/>
      <c r="P4969" s="148"/>
      <c r="Q4969" s="148"/>
      <c r="R4969" s="148"/>
      <c r="S4969" s="148"/>
      <c r="T4969" s="148"/>
      <c r="U4969" s="148"/>
      <c r="V4969" s="148"/>
      <c r="W4969" s="148"/>
      <c r="X4969" s="139">
        <v>2</v>
      </c>
      <c r="Y4969" s="148">
        <v>1000</v>
      </c>
      <c r="Z4969" s="148"/>
      <c r="AA4969" s="148"/>
      <c r="AB4969" s="148"/>
      <c r="AC4969" s="148"/>
      <c r="AD4969" s="148"/>
      <c r="AE4969" s="148"/>
      <c r="AF4969" s="148"/>
      <c r="AG4969" s="148"/>
      <c r="AH4969" s="148"/>
      <c r="AI4969" s="148"/>
      <c r="AJ4969" s="148"/>
      <c r="AK4969" s="148"/>
      <c r="AL4969" s="139">
        <v>0</v>
      </c>
      <c r="AM4969" s="139">
        <v>0</v>
      </c>
      <c r="AN4969" s="148">
        <f t="shared" si="694"/>
        <v>1000</v>
      </c>
      <c r="AO4969" s="148">
        <f t="shared" si="695"/>
        <v>199</v>
      </c>
      <c r="AP4969" s="148">
        <v>3</v>
      </c>
      <c r="AQ4969" s="140">
        <v>4</v>
      </c>
      <c r="AS4969" s="42">
        <f t="shared" si="696"/>
        <v>14828.182088380265</v>
      </c>
      <c r="AT4969" s="101">
        <f t="shared" si="697"/>
        <v>0</v>
      </c>
      <c r="AU4969" s="42">
        <f t="shared" si="698"/>
        <v>14828.182088380265</v>
      </c>
      <c r="AV4969" s="42">
        <f t="shared" si="699"/>
        <v>8127.740430368508</v>
      </c>
      <c r="AW4969" s="102">
        <f t="shared" si="700"/>
        <v>2169</v>
      </c>
      <c r="AX4969" s="43">
        <f t="shared" si="693"/>
        <v>1.25</v>
      </c>
      <c r="AY4969" s="43" t="str">
        <f t="shared" si="701"/>
        <v>UTTSS</v>
      </c>
    </row>
    <row r="4970" spans="1:51" hidden="1" x14ac:dyDescent="0.2">
      <c r="A4970" s="38">
        <v>4963</v>
      </c>
      <c r="B4970" t="s">
        <v>5806</v>
      </c>
      <c r="C4970" t="s">
        <v>5746</v>
      </c>
      <c r="D4970">
        <v>7800</v>
      </c>
      <c r="E4970" t="s">
        <v>212</v>
      </c>
      <c r="F4970">
        <v>2</v>
      </c>
      <c r="G4970" t="str">
        <f>LOOKUP(F4970,{0,6,45},{"F","L","H"})</f>
        <v>F</v>
      </c>
      <c r="H4970" t="s">
        <v>1865</v>
      </c>
      <c r="I4970" s="43" t="str">
        <f>IFERROR(VLOOKUP(#REF!,#REF!,2,FALSE),"No")</f>
        <v>No</v>
      </c>
      <c r="J4970" s="139">
        <v>2</v>
      </c>
      <c r="K4970" s="148">
        <v>327</v>
      </c>
      <c r="L4970" s="148"/>
      <c r="M4970" s="148"/>
      <c r="N4970" s="148"/>
      <c r="O4970" s="148"/>
      <c r="P4970" s="148"/>
      <c r="Q4970" s="148"/>
      <c r="R4970" s="148"/>
      <c r="S4970" s="148"/>
      <c r="T4970" s="148"/>
      <c r="U4970" s="148"/>
      <c r="V4970" s="148"/>
      <c r="W4970" s="148"/>
      <c r="X4970" s="139">
        <v>4</v>
      </c>
      <c r="Y4970" s="148">
        <v>820</v>
      </c>
      <c r="Z4970" s="149"/>
      <c r="AA4970" s="148"/>
      <c r="AB4970" s="148"/>
      <c r="AC4970" s="148"/>
      <c r="AD4970" s="148"/>
      <c r="AE4970" s="148"/>
      <c r="AF4970" s="148"/>
      <c r="AG4970" s="148"/>
      <c r="AH4970" s="148"/>
      <c r="AI4970" s="148"/>
      <c r="AJ4970" s="148"/>
      <c r="AK4970" s="148"/>
      <c r="AL4970" s="139">
        <v>0</v>
      </c>
      <c r="AM4970" s="139">
        <v>0</v>
      </c>
      <c r="AN4970" s="148">
        <f t="shared" si="694"/>
        <v>820</v>
      </c>
      <c r="AO4970" s="148">
        <f t="shared" si="695"/>
        <v>327</v>
      </c>
      <c r="AP4970" s="148">
        <v>3</v>
      </c>
      <c r="AQ4970" s="140">
        <v>5</v>
      </c>
      <c r="AS4970" s="42">
        <f t="shared" si="696"/>
        <v>23865.597250755509</v>
      </c>
      <c r="AT4970" s="101">
        <f t="shared" si="697"/>
        <v>0</v>
      </c>
      <c r="AU4970" s="42">
        <f t="shared" si="698"/>
        <v>23865.597250755509</v>
      </c>
      <c r="AV4970" s="42">
        <f t="shared" si="699"/>
        <v>6507.6777223217414</v>
      </c>
      <c r="AW4970" s="102">
        <f t="shared" si="700"/>
        <v>5118</v>
      </c>
      <c r="AX4970" s="43">
        <f t="shared" si="693"/>
        <v>2</v>
      </c>
      <c r="AY4970" s="43" t="str">
        <f t="shared" si="701"/>
        <v>UTTSS</v>
      </c>
    </row>
    <row r="4971" spans="1:51" hidden="1" x14ac:dyDescent="0.2">
      <c r="A4971" s="38">
        <v>4964</v>
      </c>
      <c r="B4971" t="s">
        <v>5806</v>
      </c>
      <c r="C4971" t="s">
        <v>289</v>
      </c>
      <c r="D4971">
        <v>800</v>
      </c>
      <c r="E4971" t="s">
        <v>1249</v>
      </c>
      <c r="F4971">
        <v>0.25</v>
      </c>
      <c r="G4971" t="str">
        <f>LOOKUP(F4971,{0,6,45},{"F","L","H"})</f>
        <v>F</v>
      </c>
      <c r="H4971" t="s">
        <v>5718</v>
      </c>
      <c r="I4971" s="43" t="str">
        <f>IFERROR(VLOOKUP(#REF!,#REF!,2,FALSE),"No")</f>
        <v>No</v>
      </c>
      <c r="J4971" s="139">
        <v>1.25</v>
      </c>
      <c r="K4971" s="148">
        <v>21</v>
      </c>
      <c r="L4971" s="148"/>
      <c r="M4971" s="148"/>
      <c r="N4971" s="148"/>
      <c r="O4971" s="148"/>
      <c r="P4971" s="148"/>
      <c r="Q4971" s="148"/>
      <c r="R4971" s="148"/>
      <c r="S4971" s="148"/>
      <c r="T4971" s="148"/>
      <c r="U4971" s="148"/>
      <c r="V4971" s="148"/>
      <c r="W4971" s="148"/>
      <c r="X4971" s="139">
        <v>1.25</v>
      </c>
      <c r="Y4971" s="148">
        <v>2</v>
      </c>
      <c r="Z4971" s="148">
        <v>2</v>
      </c>
      <c r="AA4971" s="148">
        <v>499</v>
      </c>
      <c r="AB4971" s="148">
        <v>4</v>
      </c>
      <c r="AC4971" s="148">
        <v>28.25</v>
      </c>
      <c r="AD4971" s="148">
        <v>6</v>
      </c>
      <c r="AE4971" s="148">
        <v>470.75</v>
      </c>
      <c r="AF4971" s="148"/>
      <c r="AG4971" s="148"/>
      <c r="AH4971" s="148"/>
      <c r="AI4971" s="148"/>
      <c r="AJ4971" s="148"/>
      <c r="AK4971" s="148"/>
      <c r="AL4971" s="139">
        <v>0</v>
      </c>
      <c r="AM4971" s="139">
        <v>0</v>
      </c>
      <c r="AN4971" s="148">
        <f t="shared" si="694"/>
        <v>1000</v>
      </c>
      <c r="AO4971" s="148">
        <f t="shared" si="695"/>
        <v>21</v>
      </c>
      <c r="AP4971" s="148">
        <v>4</v>
      </c>
      <c r="AQ4971" s="140">
        <v>7</v>
      </c>
      <c r="AS4971" s="42">
        <f t="shared" si="696"/>
        <v>1564.7830344521888</v>
      </c>
      <c r="AT4971" s="101">
        <f t="shared" si="697"/>
        <v>0</v>
      </c>
      <c r="AU4971" s="42">
        <f t="shared" si="698"/>
        <v>1564.7830344521888</v>
      </c>
      <c r="AV4971" s="42">
        <f t="shared" si="699"/>
        <v>6524.2791744962906</v>
      </c>
      <c r="AW4971" s="102">
        <f t="shared" si="700"/>
        <v>1348.3333333333333</v>
      </c>
      <c r="AX4971" s="43">
        <f t="shared" si="693"/>
        <v>1.25</v>
      </c>
      <c r="AY4971" s="43" t="str">
        <f t="shared" si="701"/>
        <v>UTGS</v>
      </c>
    </row>
    <row r="4972" spans="1:51" hidden="1" x14ac:dyDescent="0.2">
      <c r="A4972" s="38">
        <v>4965</v>
      </c>
      <c r="B4972" t="s">
        <v>5807</v>
      </c>
      <c r="C4972" t="s">
        <v>5746</v>
      </c>
      <c r="D4972">
        <v>2400</v>
      </c>
      <c r="E4972" t="s">
        <v>1917</v>
      </c>
      <c r="F4972">
        <v>2</v>
      </c>
      <c r="G4972" t="str">
        <f>LOOKUP(F4972,{0,6,45},{"F","L","H"})</f>
        <v>F</v>
      </c>
      <c r="H4972" t="s">
        <v>1909</v>
      </c>
      <c r="I4972" s="43" t="str">
        <f>IFERROR(VLOOKUP(#REF!,#REF!,2,FALSE),"No")</f>
        <v>No</v>
      </c>
      <c r="J4972" s="149">
        <v>1.25</v>
      </c>
      <c r="K4972" s="148">
        <v>403</v>
      </c>
      <c r="L4972" s="148"/>
      <c r="M4972" s="148"/>
      <c r="N4972" s="148"/>
      <c r="O4972" s="148"/>
      <c r="P4972" s="148"/>
      <c r="Q4972" s="148"/>
      <c r="R4972" s="148"/>
      <c r="S4972" s="148"/>
      <c r="T4972" s="148"/>
      <c r="U4972" s="148"/>
      <c r="V4972" s="148"/>
      <c r="W4972" s="148"/>
      <c r="X4972" s="139">
        <v>6</v>
      </c>
      <c r="Y4972" s="148">
        <v>1000</v>
      </c>
      <c r="Z4972" s="149"/>
      <c r="AA4972" s="148"/>
      <c r="AB4972" s="149"/>
      <c r="AC4972" s="148"/>
      <c r="AD4972" s="148"/>
      <c r="AE4972" s="148"/>
      <c r="AF4972" s="148"/>
      <c r="AG4972" s="148"/>
      <c r="AH4972" s="148"/>
      <c r="AI4972" s="148"/>
      <c r="AJ4972" s="148"/>
      <c r="AK4972" s="148"/>
      <c r="AL4972" s="139">
        <v>0</v>
      </c>
      <c r="AM4972" s="139">
        <v>0</v>
      </c>
      <c r="AN4972" s="148">
        <f t="shared" si="694"/>
        <v>1000</v>
      </c>
      <c r="AO4972" s="148">
        <f t="shared" si="695"/>
        <v>403</v>
      </c>
      <c r="AP4972" s="148">
        <v>5</v>
      </c>
      <c r="AQ4972" s="140">
        <v>7</v>
      </c>
      <c r="AS4972" s="42">
        <f t="shared" si="696"/>
        <v>30028.931565915813</v>
      </c>
      <c r="AT4972" s="101">
        <f t="shared" si="697"/>
        <v>0</v>
      </c>
      <c r="AU4972" s="42">
        <f t="shared" si="698"/>
        <v>30028.931565915813</v>
      </c>
      <c r="AV4972" s="42">
        <f t="shared" si="699"/>
        <v>8575.8516744962926</v>
      </c>
      <c r="AW4972" s="102">
        <f t="shared" si="700"/>
        <v>2428.75</v>
      </c>
      <c r="AX4972" s="43">
        <f t="shared" si="693"/>
        <v>1.25</v>
      </c>
      <c r="AY4972" s="43" t="str">
        <f t="shared" si="701"/>
        <v>UTTSS</v>
      </c>
    </row>
    <row r="4973" spans="1:51" hidden="1" x14ac:dyDescent="0.2">
      <c r="A4973" s="38">
        <v>4966</v>
      </c>
      <c r="B4973" t="s">
        <v>5806</v>
      </c>
      <c r="C4973" t="s">
        <v>289</v>
      </c>
      <c r="D4973">
        <v>64550</v>
      </c>
      <c r="E4973" t="s">
        <v>197</v>
      </c>
      <c r="F4973">
        <v>45</v>
      </c>
      <c r="G4973" t="str">
        <f>LOOKUP(F4973,{0,6,45},{"F","L","H"})</f>
        <v>H</v>
      </c>
      <c r="H4973" t="s">
        <v>1830</v>
      </c>
      <c r="I4973" s="43" t="str">
        <f>IFERROR(VLOOKUP(#REF!,#REF!,2,FALSE),"No")</f>
        <v>No</v>
      </c>
      <c r="J4973" s="139">
        <v>3</v>
      </c>
      <c r="K4973" s="148">
        <v>216</v>
      </c>
      <c r="L4973" s="148"/>
      <c r="M4973" s="148"/>
      <c r="N4973" s="148"/>
      <c r="O4973" s="148"/>
      <c r="P4973" s="148"/>
      <c r="Q4973" s="148"/>
      <c r="R4973" s="148"/>
      <c r="S4973" s="148"/>
      <c r="T4973" s="148"/>
      <c r="U4973" s="148"/>
      <c r="V4973" s="148"/>
      <c r="W4973" s="148"/>
      <c r="X4973" s="139">
        <v>4</v>
      </c>
      <c r="Y4973" s="148">
        <v>1000</v>
      </c>
      <c r="Z4973" s="148"/>
      <c r="AA4973" s="148"/>
      <c r="AB4973" s="148"/>
      <c r="AC4973" s="148"/>
      <c r="AD4973" s="148"/>
      <c r="AE4973" s="148"/>
      <c r="AF4973" s="148"/>
      <c r="AG4973" s="148"/>
      <c r="AH4973" s="148"/>
      <c r="AI4973" s="148"/>
      <c r="AJ4973" s="148"/>
      <c r="AK4973" s="148"/>
      <c r="AL4973" s="139">
        <v>0</v>
      </c>
      <c r="AM4973" s="139">
        <v>0</v>
      </c>
      <c r="AN4973" s="148">
        <f t="shared" si="694"/>
        <v>1000</v>
      </c>
      <c r="AO4973" s="148">
        <f t="shared" si="695"/>
        <v>216</v>
      </c>
      <c r="AP4973" s="148">
        <v>1</v>
      </c>
      <c r="AQ4973" s="140">
        <v>1</v>
      </c>
      <c r="AS4973" s="42">
        <f t="shared" si="696"/>
        <v>15764.431211508227</v>
      </c>
      <c r="AT4973" s="101">
        <f t="shared" si="697"/>
        <v>0</v>
      </c>
      <c r="AU4973" s="42">
        <f t="shared" si="698"/>
        <v>15764.431211508227</v>
      </c>
      <c r="AV4973" s="42">
        <f t="shared" si="699"/>
        <v>39680.961721474036</v>
      </c>
      <c r="AW4973" s="102">
        <f t="shared" si="700"/>
        <v>113197.0366366282</v>
      </c>
      <c r="AX4973" s="43">
        <f t="shared" si="693"/>
        <v>3</v>
      </c>
      <c r="AY4973" s="43" t="str">
        <f t="shared" si="701"/>
        <v>UTGS</v>
      </c>
    </row>
    <row r="4974" spans="1:51" hidden="1" x14ac:dyDescent="0.2">
      <c r="A4974" s="38">
        <v>4967</v>
      </c>
      <c r="B4974" t="s">
        <v>5806</v>
      </c>
      <c r="C4974" t="s">
        <v>292</v>
      </c>
      <c r="D4974">
        <v>11750</v>
      </c>
      <c r="E4974" t="s">
        <v>215</v>
      </c>
      <c r="F4974">
        <v>2</v>
      </c>
      <c r="G4974" t="str">
        <f>LOOKUP(F4974,{0,6,45},{"F","L","H"})</f>
        <v>F</v>
      </c>
      <c r="H4974" t="s">
        <v>2013</v>
      </c>
      <c r="I4974" s="43" t="str">
        <f>IFERROR(VLOOKUP(#REF!,#REF!,2,FALSE),"No")</f>
        <v>No</v>
      </c>
      <c r="J4974" s="139">
        <v>2</v>
      </c>
      <c r="K4974" s="148">
        <v>178</v>
      </c>
      <c r="L4974" s="148"/>
      <c r="M4974" s="148"/>
      <c r="N4974" s="148"/>
      <c r="O4974" s="148"/>
      <c r="P4974" s="148"/>
      <c r="Q4974" s="148"/>
      <c r="R4974" s="148"/>
      <c r="S4974" s="148"/>
      <c r="T4974" s="148"/>
      <c r="U4974" s="148"/>
      <c r="V4974" s="148"/>
      <c r="W4974" s="148"/>
      <c r="X4974" s="139">
        <v>4</v>
      </c>
      <c r="Y4974" s="148">
        <v>858</v>
      </c>
      <c r="Z4974" s="148"/>
      <c r="AA4974" s="148"/>
      <c r="AB4974" s="148"/>
      <c r="AC4974" s="148"/>
      <c r="AD4974" s="148"/>
      <c r="AE4974" s="148"/>
      <c r="AF4974" s="148"/>
      <c r="AG4974" s="148"/>
      <c r="AH4974" s="148"/>
      <c r="AI4974" s="148"/>
      <c r="AJ4974" s="148"/>
      <c r="AK4974" s="148"/>
      <c r="AL4974" s="139">
        <v>0</v>
      </c>
      <c r="AM4974" s="139">
        <v>0</v>
      </c>
      <c r="AN4974" s="148">
        <f t="shared" si="694"/>
        <v>858</v>
      </c>
      <c r="AO4974" s="148">
        <f t="shared" si="695"/>
        <v>178</v>
      </c>
      <c r="AP4974" s="148">
        <v>2</v>
      </c>
      <c r="AQ4974" s="140">
        <v>5</v>
      </c>
      <c r="AS4974" s="42">
        <f t="shared" si="696"/>
        <v>12991.059053928075</v>
      </c>
      <c r="AT4974" s="101">
        <f t="shared" si="697"/>
        <v>0</v>
      </c>
      <c r="AU4974" s="42">
        <f t="shared" si="698"/>
        <v>12991.059053928075</v>
      </c>
      <c r="AV4974" s="42">
        <f t="shared" si="699"/>
        <v>6809.2530314049436</v>
      </c>
      <c r="AW4974" s="102">
        <f t="shared" si="700"/>
        <v>10791.333333333334</v>
      </c>
      <c r="AX4974" s="43">
        <f t="shared" si="693"/>
        <v>2</v>
      </c>
      <c r="AY4974" s="43" t="str">
        <f t="shared" si="701"/>
        <v>UTFS</v>
      </c>
    </row>
    <row r="4975" spans="1:51" hidden="1" x14ac:dyDescent="0.2">
      <c r="A4975" s="38">
        <v>4968</v>
      </c>
      <c r="B4975" t="s">
        <v>5806</v>
      </c>
      <c r="C4975" t="s">
        <v>289</v>
      </c>
      <c r="D4975">
        <v>17800</v>
      </c>
      <c r="E4975" t="s">
        <v>197</v>
      </c>
      <c r="F4975">
        <v>2</v>
      </c>
      <c r="G4975" t="str">
        <f>LOOKUP(F4975,{0,6,45},{"F","L","H"})</f>
        <v>F</v>
      </c>
      <c r="H4975" t="s">
        <v>1831</v>
      </c>
      <c r="I4975" s="43" t="str">
        <f>IFERROR(VLOOKUP(#REF!,#REF!,2,FALSE),"No")</f>
        <v>No</v>
      </c>
      <c r="J4975" s="139">
        <v>3</v>
      </c>
      <c r="K4975" s="148">
        <v>366</v>
      </c>
      <c r="L4975" s="148"/>
      <c r="M4975" s="148"/>
      <c r="N4975" s="148"/>
      <c r="O4975" s="148"/>
      <c r="P4975" s="148"/>
      <c r="Q4975" s="148"/>
      <c r="R4975" s="148"/>
      <c r="S4975" s="148"/>
      <c r="T4975" s="148"/>
      <c r="U4975" s="148"/>
      <c r="V4975" s="148"/>
      <c r="W4975" s="148"/>
      <c r="X4975" s="139">
        <v>2</v>
      </c>
      <c r="Y4975" s="148">
        <v>71</v>
      </c>
      <c r="Z4975" s="148">
        <v>3</v>
      </c>
      <c r="AA4975" s="148">
        <v>4</v>
      </c>
      <c r="AB4975" s="148">
        <v>4</v>
      </c>
      <c r="AC4975" s="148">
        <v>925</v>
      </c>
      <c r="AD4975" s="148"/>
      <c r="AE4975" s="148"/>
      <c r="AF4975" s="148"/>
      <c r="AG4975" s="148"/>
      <c r="AH4975" s="148"/>
      <c r="AI4975" s="148"/>
      <c r="AJ4975" s="148"/>
      <c r="AK4975" s="148"/>
      <c r="AL4975" s="139">
        <v>0</v>
      </c>
      <c r="AM4975" s="139">
        <v>0</v>
      </c>
      <c r="AN4975" s="148">
        <f t="shared" si="694"/>
        <v>1000</v>
      </c>
      <c r="AO4975" s="148">
        <f t="shared" si="695"/>
        <v>366</v>
      </c>
      <c r="AP4975" s="148">
        <v>1</v>
      </c>
      <c r="AQ4975" s="140">
        <v>1</v>
      </c>
      <c r="AS4975" s="42">
        <f t="shared" si="696"/>
        <v>26711.952886166717</v>
      </c>
      <c r="AT4975" s="101">
        <f t="shared" si="697"/>
        <v>0</v>
      </c>
      <c r="AU4975" s="42">
        <f t="shared" si="698"/>
        <v>26711.952886166717</v>
      </c>
      <c r="AV4975" s="42">
        <f t="shared" si="699"/>
        <v>39092.491721474034</v>
      </c>
      <c r="AW4975" s="102">
        <f t="shared" si="700"/>
        <v>15242</v>
      </c>
      <c r="AX4975" s="43">
        <f t="shared" si="693"/>
        <v>3</v>
      </c>
      <c r="AY4975" s="43" t="str">
        <f t="shared" si="701"/>
        <v>UTGS</v>
      </c>
    </row>
    <row r="4976" spans="1:51" hidden="1" x14ac:dyDescent="0.2">
      <c r="A4976" s="38">
        <v>4969</v>
      </c>
      <c r="B4976" t="s">
        <v>362</v>
      </c>
      <c r="C4976" t="s">
        <v>289</v>
      </c>
      <c r="D4976">
        <v>550</v>
      </c>
      <c r="E4976" t="s">
        <v>1245</v>
      </c>
      <c r="F4976">
        <v>2</v>
      </c>
      <c r="G4976" t="str">
        <f>LOOKUP(F4976,{0,6,45},{"F","L","H"})</f>
        <v>F</v>
      </c>
      <c r="H4976" t="s">
        <v>5731</v>
      </c>
      <c r="I4976" s="43" t="str">
        <f>IFERROR(VLOOKUP(#REF!,#REF!,2,FALSE),"No")</f>
        <v>No</v>
      </c>
      <c r="J4976" s="139">
        <v>0.75</v>
      </c>
      <c r="K4976" s="148">
        <v>76</v>
      </c>
      <c r="L4976" s="148"/>
      <c r="M4976" s="148"/>
      <c r="N4976" s="148"/>
      <c r="O4976" s="148"/>
      <c r="P4976" s="148"/>
      <c r="Q4976" s="148"/>
      <c r="R4976" s="148"/>
      <c r="S4976" s="148"/>
      <c r="T4976" s="148"/>
      <c r="U4976" s="148"/>
      <c r="V4976" s="148"/>
      <c r="W4976" s="148"/>
      <c r="X4976" s="139">
        <v>2</v>
      </c>
      <c r="Y4976" s="148">
        <v>1000</v>
      </c>
      <c r="Z4976" s="148"/>
      <c r="AA4976" s="148"/>
      <c r="AB4976" s="148"/>
      <c r="AC4976" s="148"/>
      <c r="AD4976" s="148"/>
      <c r="AE4976" s="148"/>
      <c r="AF4976" s="148"/>
      <c r="AG4976" s="148"/>
      <c r="AH4976" s="148"/>
      <c r="AI4976" s="148"/>
      <c r="AJ4976" s="148"/>
      <c r="AK4976" s="148"/>
      <c r="AL4976" s="139">
        <v>0</v>
      </c>
      <c r="AM4976" s="139">
        <v>0</v>
      </c>
      <c r="AN4976" s="148">
        <f t="shared" si="694"/>
        <v>1000</v>
      </c>
      <c r="AO4976" s="148">
        <f t="shared" si="695"/>
        <v>76</v>
      </c>
      <c r="AP4976" s="148">
        <v>9</v>
      </c>
      <c r="AQ4976" s="140">
        <v>73</v>
      </c>
      <c r="AS4976" s="42">
        <f t="shared" si="696"/>
        <v>4893.1443151603025</v>
      </c>
      <c r="AT4976" s="101">
        <f t="shared" si="697"/>
        <v>0</v>
      </c>
      <c r="AU4976" s="42">
        <f t="shared" si="698"/>
        <v>4893.1443151603025</v>
      </c>
      <c r="AV4976" s="42">
        <f t="shared" si="699"/>
        <v>445.3556400201922</v>
      </c>
      <c r="AW4976" s="102">
        <f t="shared" si="700"/>
        <v>585.0096169344007</v>
      </c>
      <c r="AX4976" s="43">
        <f t="shared" si="693"/>
        <v>0.75</v>
      </c>
      <c r="AY4976" s="43" t="str">
        <f t="shared" si="701"/>
        <v>UTGS</v>
      </c>
    </row>
    <row r="4977" spans="1:51" hidden="1" x14ac:dyDescent="0.2">
      <c r="A4977" s="38">
        <v>4970</v>
      </c>
      <c r="B4977" t="s">
        <v>5806</v>
      </c>
      <c r="C4977" t="s">
        <v>289</v>
      </c>
      <c r="D4977">
        <v>31000</v>
      </c>
      <c r="E4977" t="s">
        <v>203</v>
      </c>
      <c r="F4977">
        <v>45</v>
      </c>
      <c r="G4977" t="str">
        <f>LOOKUP(F4977,{0,6,45},{"F","L","H"})</f>
        <v>H</v>
      </c>
      <c r="H4977" t="s">
        <v>1428</v>
      </c>
      <c r="I4977" s="43" t="str">
        <f>IFERROR(VLOOKUP(#REF!,#REF!,2,FALSE),"No")</f>
        <v>No</v>
      </c>
      <c r="J4977" s="139">
        <v>4</v>
      </c>
      <c r="K4977" s="148">
        <v>134</v>
      </c>
      <c r="L4977" s="148"/>
      <c r="M4977" s="148"/>
      <c r="N4977" s="148"/>
      <c r="O4977" s="148"/>
      <c r="P4977" s="148"/>
      <c r="Q4977" s="148"/>
      <c r="R4977" s="148"/>
      <c r="S4977" s="148"/>
      <c r="T4977" s="148"/>
      <c r="U4977" s="148"/>
      <c r="V4977" s="148"/>
      <c r="W4977" s="148"/>
      <c r="X4977" s="139">
        <v>4</v>
      </c>
      <c r="Y4977" s="148">
        <v>1000</v>
      </c>
      <c r="Z4977" s="149"/>
      <c r="AA4977" s="148"/>
      <c r="AB4977" s="148"/>
      <c r="AC4977" s="148"/>
      <c r="AD4977" s="148"/>
      <c r="AE4977" s="148"/>
      <c r="AF4977" s="148"/>
      <c r="AG4977" s="148"/>
      <c r="AH4977" s="148"/>
      <c r="AI4977" s="148"/>
      <c r="AJ4977" s="148"/>
      <c r="AK4977" s="148"/>
      <c r="AL4977" s="139">
        <v>0</v>
      </c>
      <c r="AM4977" s="139">
        <v>0</v>
      </c>
      <c r="AN4977" s="148">
        <f t="shared" si="694"/>
        <v>1000</v>
      </c>
      <c r="AO4977" s="148">
        <f t="shared" si="695"/>
        <v>134</v>
      </c>
      <c r="AP4977" s="148">
        <v>1</v>
      </c>
      <c r="AQ4977" s="140">
        <v>1</v>
      </c>
      <c r="AS4977" s="42">
        <f t="shared" si="696"/>
        <v>10256.826029361586</v>
      </c>
      <c r="AT4977" s="101">
        <f t="shared" si="697"/>
        <v>0</v>
      </c>
      <c r="AU4977" s="42">
        <f t="shared" si="698"/>
        <v>10256.826029361586</v>
      </c>
      <c r="AV4977" s="42">
        <f t="shared" si="699"/>
        <v>39680.961721474036</v>
      </c>
      <c r="AW4977" s="102">
        <f t="shared" si="700"/>
        <v>60371.752872868376</v>
      </c>
      <c r="AX4977" s="43">
        <f t="shared" si="693"/>
        <v>4</v>
      </c>
      <c r="AY4977" s="43" t="str">
        <f t="shared" si="701"/>
        <v>UTGS</v>
      </c>
    </row>
    <row r="4978" spans="1:51" hidden="1" x14ac:dyDescent="0.2">
      <c r="A4978" s="38">
        <v>4971</v>
      </c>
      <c r="B4978" t="s">
        <v>5806</v>
      </c>
      <c r="C4978" t="s">
        <v>5746</v>
      </c>
      <c r="D4978">
        <v>5000</v>
      </c>
      <c r="E4978" t="s">
        <v>198</v>
      </c>
      <c r="F4978">
        <v>0.25</v>
      </c>
      <c r="G4978" t="str">
        <f>LOOKUP(F4978,{0,6,45},{"F","L","H"})</f>
        <v>F</v>
      </c>
      <c r="H4978" t="s">
        <v>3565</v>
      </c>
      <c r="I4978" s="43" t="str">
        <f>IFERROR(VLOOKUP(#REF!,#REF!,2,FALSE),"No")</f>
        <v>No</v>
      </c>
      <c r="J4978" s="139">
        <v>1.25</v>
      </c>
      <c r="K4978" s="148">
        <v>117</v>
      </c>
      <c r="L4978" s="148"/>
      <c r="M4978" s="148"/>
      <c r="N4978" s="148"/>
      <c r="O4978" s="148"/>
      <c r="P4978" s="148"/>
      <c r="Q4978" s="148"/>
      <c r="R4978" s="148"/>
      <c r="S4978" s="148"/>
      <c r="T4978" s="148"/>
      <c r="U4978" s="148"/>
      <c r="V4978" s="148"/>
      <c r="W4978" s="148"/>
      <c r="X4978" s="139">
        <v>2</v>
      </c>
      <c r="Y4978" s="148">
        <v>223.62</v>
      </c>
      <c r="Z4978" s="148">
        <v>3</v>
      </c>
      <c r="AA4978" s="148">
        <v>547.91999999999996</v>
      </c>
      <c r="AB4978" s="148">
        <v>4</v>
      </c>
      <c r="AC4978" s="148">
        <v>228.46</v>
      </c>
      <c r="AD4978" s="148"/>
      <c r="AE4978" s="148"/>
      <c r="AF4978" s="148"/>
      <c r="AG4978" s="148"/>
      <c r="AH4978" s="148"/>
      <c r="AI4978" s="148"/>
      <c r="AJ4978" s="148"/>
      <c r="AK4978" s="148"/>
      <c r="AL4978" s="139">
        <v>0</v>
      </c>
      <c r="AM4978" s="139">
        <v>0</v>
      </c>
      <c r="AN4978" s="148">
        <f t="shared" si="694"/>
        <v>1000</v>
      </c>
      <c r="AO4978" s="148">
        <f t="shared" si="695"/>
        <v>117</v>
      </c>
      <c r="AP4978" s="148">
        <v>6</v>
      </c>
      <c r="AQ4978" s="140">
        <v>17</v>
      </c>
      <c r="AS4978" s="42">
        <f t="shared" si="696"/>
        <v>8718.0769062336221</v>
      </c>
      <c r="AT4978" s="101">
        <f t="shared" si="697"/>
        <v>0</v>
      </c>
      <c r="AU4978" s="42">
        <f t="shared" si="698"/>
        <v>8718.0769062336221</v>
      </c>
      <c r="AV4978" s="42">
        <f t="shared" si="699"/>
        <v>1600.0820189102374</v>
      </c>
      <c r="AW4978" s="102">
        <f t="shared" si="700"/>
        <v>3698.6666666666665</v>
      </c>
      <c r="AX4978" s="43">
        <f t="shared" si="693"/>
        <v>1.25</v>
      </c>
      <c r="AY4978" s="43" t="str">
        <f t="shared" si="701"/>
        <v>UTTSS</v>
      </c>
    </row>
    <row r="4979" spans="1:51" hidden="1" x14ac:dyDescent="0.2">
      <c r="A4979" s="38">
        <v>4972</v>
      </c>
      <c r="B4979" t="s">
        <v>5806</v>
      </c>
      <c r="C4979" t="s">
        <v>292</v>
      </c>
      <c r="D4979">
        <v>6600</v>
      </c>
      <c r="E4979" t="s">
        <v>198</v>
      </c>
      <c r="F4979">
        <v>5</v>
      </c>
      <c r="G4979" t="str">
        <f>LOOKUP(F4979,{0,6,45},{"F","L","H"})</f>
        <v>F</v>
      </c>
      <c r="H4979" t="s">
        <v>737</v>
      </c>
      <c r="I4979" s="43" t="str">
        <f>IFERROR(VLOOKUP(#REF!,#REF!,2,FALSE),"No")</f>
        <v>No</v>
      </c>
      <c r="J4979" s="139">
        <v>1.25</v>
      </c>
      <c r="K4979" s="148">
        <v>277</v>
      </c>
      <c r="L4979" s="148"/>
      <c r="M4979" s="148"/>
      <c r="N4979" s="148"/>
      <c r="O4979" s="148"/>
      <c r="P4979" s="148"/>
      <c r="Q4979" s="148"/>
      <c r="R4979" s="148"/>
      <c r="S4979" s="148"/>
      <c r="T4979" s="148"/>
      <c r="U4979" s="148"/>
      <c r="V4979" s="148"/>
      <c r="W4979" s="148"/>
      <c r="X4979" s="139">
        <v>2</v>
      </c>
      <c r="Y4979" s="148">
        <v>631</v>
      </c>
      <c r="Z4979" s="148">
        <v>4</v>
      </c>
      <c r="AA4979" s="148">
        <v>184.72</v>
      </c>
      <c r="AB4979" s="148"/>
      <c r="AC4979" s="148"/>
      <c r="AD4979" s="148"/>
      <c r="AE4979" s="148"/>
      <c r="AF4979" s="148"/>
      <c r="AG4979" s="148"/>
      <c r="AH4979" s="148"/>
      <c r="AI4979" s="148"/>
      <c r="AJ4979" s="148"/>
      <c r="AK4979" s="148"/>
      <c r="AL4979" s="139">
        <v>0</v>
      </c>
      <c r="AM4979" s="139">
        <v>0</v>
      </c>
      <c r="AN4979" s="148">
        <f t="shared" si="694"/>
        <v>815.72</v>
      </c>
      <c r="AO4979" s="148">
        <f t="shared" si="695"/>
        <v>277</v>
      </c>
      <c r="AP4979" s="148">
        <v>3</v>
      </c>
      <c r="AQ4979" s="140">
        <v>5</v>
      </c>
      <c r="AS4979" s="42">
        <f t="shared" si="696"/>
        <v>20640.233359202681</v>
      </c>
      <c r="AT4979" s="101">
        <f t="shared" si="697"/>
        <v>0</v>
      </c>
      <c r="AU4979" s="42">
        <f t="shared" si="698"/>
        <v>20640.233359202681</v>
      </c>
      <c r="AV4979" s="42">
        <f t="shared" si="699"/>
        <v>5568.8568190881597</v>
      </c>
      <c r="AW4979" s="102">
        <f t="shared" si="700"/>
        <v>3698.6666666666665</v>
      </c>
      <c r="AX4979" s="43">
        <f t="shared" si="693"/>
        <v>1.25</v>
      </c>
      <c r="AY4979" s="43" t="str">
        <f t="shared" si="701"/>
        <v>UTFS</v>
      </c>
    </row>
    <row r="4980" spans="1:51" hidden="1" x14ac:dyDescent="0.2">
      <c r="A4980" s="38">
        <v>4973</v>
      </c>
      <c r="B4980" t="s">
        <v>5806</v>
      </c>
      <c r="C4980" t="s">
        <v>5746</v>
      </c>
      <c r="D4980">
        <v>9200</v>
      </c>
      <c r="E4980" t="s">
        <v>212</v>
      </c>
      <c r="F4980">
        <v>5</v>
      </c>
      <c r="G4980" t="str">
        <f>LOOKUP(F4980,{0,6,45},{"F","L","H"})</f>
        <v>F</v>
      </c>
      <c r="H4980" t="s">
        <v>2124</v>
      </c>
      <c r="I4980" s="43" t="str">
        <f>IFERROR(VLOOKUP(#REF!,#REF!,2,FALSE),"No")</f>
        <v>No</v>
      </c>
      <c r="J4980" s="139">
        <v>2</v>
      </c>
      <c r="K4980" s="148">
        <v>356</v>
      </c>
      <c r="L4980" s="148"/>
      <c r="M4980" s="148"/>
      <c r="N4980" s="148"/>
      <c r="O4980" s="148"/>
      <c r="P4980" s="148"/>
      <c r="Q4980" s="148"/>
      <c r="R4980" s="148"/>
      <c r="S4980" s="148"/>
      <c r="T4980" s="148"/>
      <c r="U4980" s="148"/>
      <c r="V4980" s="148"/>
      <c r="W4980" s="148"/>
      <c r="X4980" s="139">
        <v>2</v>
      </c>
      <c r="Y4980" s="148">
        <v>239.52</v>
      </c>
      <c r="Z4980" s="148">
        <v>4</v>
      </c>
      <c r="AA4980" s="148">
        <v>760.48</v>
      </c>
      <c r="AB4980" s="148"/>
      <c r="AC4980" s="148"/>
      <c r="AD4980" s="148"/>
      <c r="AE4980" s="148"/>
      <c r="AF4980" s="148"/>
      <c r="AG4980" s="148"/>
      <c r="AH4980" s="148"/>
      <c r="AI4980" s="148"/>
      <c r="AJ4980" s="148"/>
      <c r="AK4980" s="148"/>
      <c r="AL4980" s="139">
        <v>0</v>
      </c>
      <c r="AM4980" s="139">
        <v>0</v>
      </c>
      <c r="AN4980" s="148">
        <f t="shared" si="694"/>
        <v>1000</v>
      </c>
      <c r="AO4980" s="148">
        <f t="shared" si="695"/>
        <v>356</v>
      </c>
      <c r="AP4980" s="148">
        <v>6</v>
      </c>
      <c r="AQ4980" s="140">
        <v>11</v>
      </c>
      <c r="AS4980" s="42">
        <f t="shared" si="696"/>
        <v>25982.118107856149</v>
      </c>
      <c r="AT4980" s="101">
        <f t="shared" si="697"/>
        <v>0</v>
      </c>
      <c r="AU4980" s="42">
        <f t="shared" si="698"/>
        <v>25982.118107856149</v>
      </c>
      <c r="AV4980" s="42">
        <f t="shared" si="699"/>
        <v>3451.2366655885485</v>
      </c>
      <c r="AW4980" s="102">
        <f t="shared" si="700"/>
        <v>5118</v>
      </c>
      <c r="AX4980" s="43">
        <f t="shared" si="693"/>
        <v>2</v>
      </c>
      <c r="AY4980" s="43" t="str">
        <f t="shared" si="701"/>
        <v>UTTSS</v>
      </c>
    </row>
    <row r="4981" spans="1:51" hidden="1" x14ac:dyDescent="0.2">
      <c r="A4981" s="38">
        <v>4974</v>
      </c>
      <c r="B4981" t="s">
        <v>362</v>
      </c>
      <c r="C4981" t="s">
        <v>289</v>
      </c>
      <c r="D4981">
        <v>320</v>
      </c>
      <c r="E4981" t="s">
        <v>1245</v>
      </c>
      <c r="F4981">
        <v>0.25</v>
      </c>
      <c r="G4981" t="str">
        <f>LOOKUP(F4981,{0,6,45},{"F","L","H"})</f>
        <v>F</v>
      </c>
      <c r="H4981" t="s">
        <v>3577</v>
      </c>
      <c r="I4981" s="43" t="str">
        <f>IFERROR(VLOOKUP(#REF!,#REF!,2,FALSE),"No")</f>
        <v>No</v>
      </c>
      <c r="J4981" s="139">
        <v>0.75</v>
      </c>
      <c r="K4981" s="148">
        <v>447</v>
      </c>
      <c r="L4981" s="148"/>
      <c r="M4981" s="148"/>
      <c r="N4981" s="148"/>
      <c r="O4981" s="148"/>
      <c r="P4981" s="148"/>
      <c r="Q4981" s="148"/>
      <c r="R4981" s="148"/>
      <c r="S4981" s="148"/>
      <c r="T4981" s="148"/>
      <c r="U4981" s="148"/>
      <c r="V4981" s="148"/>
      <c r="W4981" s="148"/>
      <c r="X4981" s="139">
        <v>2</v>
      </c>
      <c r="Y4981" s="148">
        <v>139.47</v>
      </c>
      <c r="Z4981" s="149">
        <v>4</v>
      </c>
      <c r="AA4981" s="148">
        <v>769.83</v>
      </c>
      <c r="AB4981" s="149"/>
      <c r="AC4981" s="148"/>
      <c r="AD4981" s="148"/>
      <c r="AE4981" s="148"/>
      <c r="AF4981" s="148"/>
      <c r="AG4981" s="148"/>
      <c r="AH4981" s="148"/>
      <c r="AI4981" s="148"/>
      <c r="AJ4981" s="148"/>
      <c r="AK4981" s="148"/>
      <c r="AL4981" s="139">
        <v>0</v>
      </c>
      <c r="AM4981" s="139">
        <v>0</v>
      </c>
      <c r="AN4981" s="148">
        <f t="shared" si="694"/>
        <v>909.30000000000007</v>
      </c>
      <c r="AO4981" s="148">
        <f t="shared" si="695"/>
        <v>447</v>
      </c>
      <c r="AP4981" s="148">
        <v>6</v>
      </c>
      <c r="AQ4981" s="140">
        <v>8</v>
      </c>
      <c r="AS4981" s="42">
        <f t="shared" si="696"/>
        <v>28779.414590482305</v>
      </c>
      <c r="AT4981" s="101">
        <f t="shared" si="697"/>
        <v>0</v>
      </c>
      <c r="AU4981" s="42">
        <f t="shared" si="698"/>
        <v>28779.414590482305</v>
      </c>
      <c r="AV4981" s="42">
        <f t="shared" si="699"/>
        <v>4385.237324167043</v>
      </c>
      <c r="AW4981" s="102">
        <f t="shared" si="700"/>
        <v>431</v>
      </c>
      <c r="AX4981" s="43">
        <f t="shared" si="693"/>
        <v>0.75</v>
      </c>
      <c r="AY4981" s="43" t="str">
        <f t="shared" si="701"/>
        <v>UTGS</v>
      </c>
    </row>
    <row r="4982" spans="1:51" hidden="1" x14ac:dyDescent="0.2">
      <c r="A4982" s="38">
        <v>4975</v>
      </c>
      <c r="B4982" t="s">
        <v>5806</v>
      </c>
      <c r="C4982" t="s">
        <v>289</v>
      </c>
      <c r="D4982">
        <v>31000</v>
      </c>
      <c r="E4982" t="s">
        <v>203</v>
      </c>
      <c r="F4982">
        <v>45</v>
      </c>
      <c r="G4982" t="str">
        <f>LOOKUP(F4982,{0,6,45},{"F","L","H"})</f>
        <v>H</v>
      </c>
      <c r="H4982" t="s">
        <v>1433</v>
      </c>
      <c r="I4982" s="43" t="str">
        <f>IFERROR(VLOOKUP(#REF!,#REF!,2,FALSE),"No")</f>
        <v>No</v>
      </c>
      <c r="J4982" s="139">
        <v>2</v>
      </c>
      <c r="K4982" s="148">
        <v>260</v>
      </c>
      <c r="L4982" s="148">
        <v>4</v>
      </c>
      <c r="M4982" s="148">
        <v>2</v>
      </c>
      <c r="N4982" s="148"/>
      <c r="O4982" s="148"/>
      <c r="P4982" s="148"/>
      <c r="Q4982" s="148"/>
      <c r="R4982" s="148"/>
      <c r="S4982" s="148"/>
      <c r="T4982" s="148"/>
      <c r="U4982" s="148"/>
      <c r="V4982" s="148"/>
      <c r="W4982" s="148"/>
      <c r="X4982" s="139">
        <v>3</v>
      </c>
      <c r="Y4982" s="148">
        <v>140</v>
      </c>
      <c r="Z4982" s="149">
        <v>4</v>
      </c>
      <c r="AA4982" s="148">
        <v>717</v>
      </c>
      <c r="AB4982" s="148"/>
      <c r="AC4982" s="148"/>
      <c r="AD4982" s="148"/>
      <c r="AE4982" s="148"/>
      <c r="AF4982" s="148"/>
      <c r="AG4982" s="148"/>
      <c r="AH4982" s="148"/>
      <c r="AI4982" s="148"/>
      <c r="AJ4982" s="148"/>
      <c r="AK4982" s="148"/>
      <c r="AL4982" s="139">
        <v>0</v>
      </c>
      <c r="AM4982" s="139">
        <v>0</v>
      </c>
      <c r="AN4982" s="148">
        <f t="shared" si="694"/>
        <v>857</v>
      </c>
      <c r="AO4982" s="148">
        <f t="shared" si="695"/>
        <v>262</v>
      </c>
      <c r="AP4982" s="148">
        <v>1</v>
      </c>
      <c r="AQ4982" s="140">
        <v>2</v>
      </c>
      <c r="AS4982" s="42">
        <f t="shared" si="696"/>
        <v>19128.791191736833</v>
      </c>
      <c r="AT4982" s="101">
        <f t="shared" si="697"/>
        <v>0</v>
      </c>
      <c r="AU4982" s="42">
        <f t="shared" si="698"/>
        <v>19128.791191736833</v>
      </c>
      <c r="AV4982" s="42">
        <f t="shared" si="699"/>
        <v>15613.792097651623</v>
      </c>
      <c r="AW4982" s="102">
        <f t="shared" si="700"/>
        <v>60371.752872868376</v>
      </c>
      <c r="AX4982" s="43">
        <f t="shared" si="693"/>
        <v>2</v>
      </c>
      <c r="AY4982" s="43" t="str">
        <f t="shared" si="701"/>
        <v>UTGS</v>
      </c>
    </row>
    <row r="4983" spans="1:51" hidden="1" x14ac:dyDescent="0.2">
      <c r="A4983" s="38">
        <v>4976</v>
      </c>
      <c r="B4983" t="s">
        <v>362</v>
      </c>
      <c r="C4983" t="s">
        <v>289</v>
      </c>
      <c r="D4983">
        <v>320</v>
      </c>
      <c r="E4983" t="s">
        <v>1243</v>
      </c>
      <c r="F4983">
        <v>0.25</v>
      </c>
      <c r="G4983" t="str">
        <f>LOOKUP(F4983,{0,6,45},{"F","L","H"})</f>
        <v>F</v>
      </c>
      <c r="H4983" t="s">
        <v>2187</v>
      </c>
      <c r="I4983" s="43" t="str">
        <f>IFERROR(VLOOKUP(#REF!,#REF!,2,FALSE),"No")</f>
        <v>No</v>
      </c>
      <c r="J4983" s="139">
        <v>0.5</v>
      </c>
      <c r="K4983" s="148">
        <v>60</v>
      </c>
      <c r="L4983" s="148"/>
      <c r="M4983" s="148"/>
      <c r="N4983" s="148"/>
      <c r="O4983" s="148"/>
      <c r="P4983" s="148"/>
      <c r="Q4983" s="148"/>
      <c r="R4983" s="148"/>
      <c r="S4983" s="148"/>
      <c r="T4983" s="148"/>
      <c r="U4983" s="148"/>
      <c r="V4983" s="148"/>
      <c r="W4983" s="148"/>
      <c r="X4983" s="139">
        <v>1.25</v>
      </c>
      <c r="Y4983" s="148">
        <v>651</v>
      </c>
      <c r="Z4983" s="149">
        <v>4</v>
      </c>
      <c r="AA4983" s="148">
        <v>349</v>
      </c>
      <c r="AB4983" s="148"/>
      <c r="AC4983" s="148"/>
      <c r="AD4983" s="148"/>
      <c r="AE4983" s="148"/>
      <c r="AF4983" s="148"/>
      <c r="AG4983" s="148"/>
      <c r="AH4983" s="148"/>
      <c r="AI4983" s="148"/>
      <c r="AJ4983" s="148"/>
      <c r="AK4983" s="148"/>
      <c r="AL4983" s="139">
        <v>0</v>
      </c>
      <c r="AM4983" s="139">
        <v>0</v>
      </c>
      <c r="AN4983" s="148">
        <f t="shared" si="694"/>
        <v>1000</v>
      </c>
      <c r="AO4983" s="148">
        <f t="shared" si="695"/>
        <v>60</v>
      </c>
      <c r="AP4983" s="148">
        <v>13</v>
      </c>
      <c r="AQ4983" s="140">
        <v>23</v>
      </c>
      <c r="AS4983" s="42">
        <f t="shared" si="696"/>
        <v>4104.2086698633975</v>
      </c>
      <c r="AT4983" s="101">
        <f t="shared" si="697"/>
        <v>0</v>
      </c>
      <c r="AU4983" s="42">
        <f t="shared" si="698"/>
        <v>4104.2086698633975</v>
      </c>
      <c r="AV4983" s="42">
        <f t="shared" si="699"/>
        <v>1542.1300748466972</v>
      </c>
      <c r="AW4983" s="102">
        <f t="shared" si="700"/>
        <v>431</v>
      </c>
      <c r="AX4983" s="43">
        <f t="shared" si="693"/>
        <v>0.5</v>
      </c>
      <c r="AY4983" s="43" t="str">
        <f t="shared" si="701"/>
        <v>UTGS</v>
      </c>
    </row>
    <row r="4984" spans="1:51" hidden="1" x14ac:dyDescent="0.2">
      <c r="A4984" s="38">
        <v>4977</v>
      </c>
      <c r="B4984" t="s">
        <v>5806</v>
      </c>
      <c r="C4984" t="s">
        <v>5746</v>
      </c>
      <c r="D4984">
        <v>3000</v>
      </c>
      <c r="E4984" t="s">
        <v>207</v>
      </c>
      <c r="F4984">
        <v>0.25</v>
      </c>
      <c r="G4984" t="str">
        <f>LOOKUP(F4984,{0,6,45},{"F","L","H"})</f>
        <v>F</v>
      </c>
      <c r="H4984" t="s">
        <v>3594</v>
      </c>
      <c r="I4984" s="43" t="str">
        <f>IFERROR(VLOOKUP(#REF!,#REF!,2,FALSE),"No")</f>
        <v>No</v>
      </c>
      <c r="J4984" s="139">
        <v>1.25</v>
      </c>
      <c r="K4984" s="148">
        <v>107</v>
      </c>
      <c r="L4984" s="148"/>
      <c r="M4984" s="148"/>
      <c r="N4984" s="148"/>
      <c r="O4984" s="148"/>
      <c r="P4984" s="148"/>
      <c r="Q4984" s="148"/>
      <c r="R4984" s="148"/>
      <c r="S4984" s="148"/>
      <c r="T4984" s="148"/>
      <c r="U4984" s="148"/>
      <c r="V4984" s="148"/>
      <c r="W4984" s="148"/>
      <c r="X4984" s="139">
        <v>2</v>
      </c>
      <c r="Y4984" s="148">
        <v>830</v>
      </c>
      <c r="Z4984" s="148">
        <v>4</v>
      </c>
      <c r="AA4984" s="148">
        <v>170</v>
      </c>
      <c r="AB4984" s="148"/>
      <c r="AC4984" s="148"/>
      <c r="AD4984" s="148"/>
      <c r="AE4984" s="148"/>
      <c r="AF4984" s="148"/>
      <c r="AG4984" s="148"/>
      <c r="AH4984" s="148"/>
      <c r="AI4984" s="148"/>
      <c r="AJ4984" s="148"/>
      <c r="AK4984" s="148"/>
      <c r="AL4984" s="139">
        <v>0</v>
      </c>
      <c r="AM4984" s="139">
        <v>0</v>
      </c>
      <c r="AN4984" s="148">
        <f t="shared" si="694"/>
        <v>1000</v>
      </c>
      <c r="AO4984" s="148">
        <f t="shared" si="695"/>
        <v>107</v>
      </c>
      <c r="AP4984" s="148">
        <v>7</v>
      </c>
      <c r="AQ4984" s="140">
        <v>15</v>
      </c>
      <c r="AS4984" s="42">
        <f t="shared" si="696"/>
        <v>7972.9421279230564</v>
      </c>
      <c r="AT4984" s="101">
        <f t="shared" si="697"/>
        <v>0</v>
      </c>
      <c r="AU4984" s="42">
        <f t="shared" si="698"/>
        <v>7972.9421279230564</v>
      </c>
      <c r="AV4984" s="42">
        <f t="shared" si="699"/>
        <v>2248.657448098269</v>
      </c>
      <c r="AW4984" s="102">
        <f t="shared" si="700"/>
        <v>2145.6666666666665</v>
      </c>
      <c r="AX4984" s="43">
        <f t="shared" si="693"/>
        <v>1.25</v>
      </c>
      <c r="AY4984" s="43" t="str">
        <f t="shared" si="701"/>
        <v>UTTSS</v>
      </c>
    </row>
    <row r="4985" spans="1:51" hidden="1" x14ac:dyDescent="0.2">
      <c r="A4985" s="38">
        <v>4978</v>
      </c>
      <c r="B4985" t="s">
        <v>5807</v>
      </c>
      <c r="C4985" t="s">
        <v>5746</v>
      </c>
      <c r="D4985">
        <v>28250</v>
      </c>
      <c r="E4985" t="s">
        <v>212</v>
      </c>
      <c r="F4985">
        <v>45</v>
      </c>
      <c r="G4985" t="str">
        <f>LOOKUP(F4985,{0,6,45},{"F","L","H"})</f>
        <v>H</v>
      </c>
      <c r="H4985" t="s">
        <v>1436</v>
      </c>
      <c r="I4985" s="43" t="str">
        <f>IFERROR(VLOOKUP(#REF!,#REF!,2,FALSE),"No")</f>
        <v>No</v>
      </c>
      <c r="J4985" s="139">
        <v>2</v>
      </c>
      <c r="K4985" s="148">
        <v>1</v>
      </c>
      <c r="L4985" s="148"/>
      <c r="M4985" s="148"/>
      <c r="N4985" s="148"/>
      <c r="O4985" s="148"/>
      <c r="P4985" s="148"/>
      <c r="Q4985" s="148"/>
      <c r="R4985" s="148"/>
      <c r="S4985" s="148"/>
      <c r="T4985" s="148"/>
      <c r="U4985" s="148"/>
      <c r="V4985" s="148"/>
      <c r="W4985" s="148"/>
      <c r="X4985" s="139">
        <v>2</v>
      </c>
      <c r="Y4985" s="148">
        <v>643</v>
      </c>
      <c r="Z4985" s="148">
        <v>4</v>
      </c>
      <c r="AA4985" s="148">
        <v>357</v>
      </c>
      <c r="AB4985" s="148"/>
      <c r="AC4985" s="148"/>
      <c r="AD4985" s="148"/>
      <c r="AE4985" s="148"/>
      <c r="AF4985" s="148"/>
      <c r="AG4985" s="148"/>
      <c r="AH4985" s="148"/>
      <c r="AI4985" s="148"/>
      <c r="AJ4985" s="148"/>
      <c r="AK4985" s="148"/>
      <c r="AL4985" s="139">
        <v>0</v>
      </c>
      <c r="AM4985" s="139">
        <v>0</v>
      </c>
      <c r="AN4985" s="148">
        <f t="shared" si="694"/>
        <v>1000</v>
      </c>
      <c r="AO4985" s="148">
        <f t="shared" si="695"/>
        <v>1</v>
      </c>
      <c r="AP4985" s="148">
        <v>4</v>
      </c>
      <c r="AQ4985" s="140">
        <v>6</v>
      </c>
      <c r="AS4985" s="42">
        <f t="shared" si="696"/>
        <v>72.983477831056604</v>
      </c>
      <c r="AT4985" s="101">
        <f t="shared" si="697"/>
        <v>0</v>
      </c>
      <c r="AU4985" s="42">
        <f t="shared" si="698"/>
        <v>72.983477831056604</v>
      </c>
      <c r="AV4985" s="42">
        <f t="shared" si="699"/>
        <v>5845.1086202456718</v>
      </c>
      <c r="AW4985" s="102">
        <f t="shared" si="700"/>
        <v>52825.283763759828</v>
      </c>
      <c r="AX4985" s="43">
        <f t="shared" si="693"/>
        <v>2</v>
      </c>
      <c r="AY4985" s="43" t="str">
        <f t="shared" si="701"/>
        <v>UTTSS</v>
      </c>
    </row>
    <row r="4986" spans="1:51" hidden="1" x14ac:dyDescent="0.2">
      <c r="A4986" s="38">
        <v>4979</v>
      </c>
      <c r="B4986" t="s">
        <v>5806</v>
      </c>
      <c r="C4986" t="s">
        <v>5746</v>
      </c>
      <c r="D4986">
        <v>9219</v>
      </c>
      <c r="E4986" t="s">
        <v>290</v>
      </c>
      <c r="F4986">
        <v>5</v>
      </c>
      <c r="G4986" t="str">
        <f>LOOKUP(F4986,{0,6,45},{"F","L","H"})</f>
        <v>F</v>
      </c>
      <c r="H4986" t="s">
        <v>1437</v>
      </c>
      <c r="I4986" s="43" t="str">
        <f>IFERROR(VLOOKUP(#REF!,#REF!,2,FALSE),"No")</f>
        <v>No</v>
      </c>
      <c r="J4986" s="139">
        <v>1.25</v>
      </c>
      <c r="K4986" s="148">
        <v>56</v>
      </c>
      <c r="L4986" s="148">
        <v>2</v>
      </c>
      <c r="M4986" s="148">
        <v>289</v>
      </c>
      <c r="N4986" s="148"/>
      <c r="O4986" s="148"/>
      <c r="P4986" s="148"/>
      <c r="Q4986" s="148"/>
      <c r="R4986" s="148"/>
      <c r="S4986" s="148"/>
      <c r="T4986" s="148"/>
      <c r="U4986" s="148"/>
      <c r="V4986" s="148"/>
      <c r="W4986" s="148"/>
      <c r="X4986" s="139">
        <v>4</v>
      </c>
      <c r="Y4986" s="148">
        <v>1000</v>
      </c>
      <c r="Z4986" s="148"/>
      <c r="AA4986" s="148"/>
      <c r="AB4986" s="148"/>
      <c r="AC4986" s="148"/>
      <c r="AD4986" s="148"/>
      <c r="AE4986" s="148"/>
      <c r="AF4986" s="148"/>
      <c r="AG4986" s="148"/>
      <c r="AH4986" s="148"/>
      <c r="AI4986" s="148"/>
      <c r="AJ4986" s="148"/>
      <c r="AK4986" s="148"/>
      <c r="AL4986" s="139">
        <v>0</v>
      </c>
      <c r="AM4986" s="139">
        <v>0</v>
      </c>
      <c r="AN4986" s="148">
        <f t="shared" si="694"/>
        <v>1000</v>
      </c>
      <c r="AO4986" s="148">
        <f t="shared" si="695"/>
        <v>345</v>
      </c>
      <c r="AP4986" s="148">
        <v>15</v>
      </c>
      <c r="AQ4986" s="140">
        <v>22</v>
      </c>
      <c r="AS4986" s="42">
        <f t="shared" si="696"/>
        <v>25264.979851714528</v>
      </c>
      <c r="AT4986" s="101">
        <f t="shared" si="697"/>
        <v>0</v>
      </c>
      <c r="AU4986" s="42">
        <f t="shared" si="698"/>
        <v>25264.979851714528</v>
      </c>
      <c r="AV4986" s="42">
        <f t="shared" si="699"/>
        <v>1803.6800782488199</v>
      </c>
      <c r="AW4986" s="102">
        <f t="shared" si="700"/>
        <v>5118</v>
      </c>
      <c r="AX4986" s="43">
        <f t="shared" si="693"/>
        <v>1.25</v>
      </c>
      <c r="AY4986" s="43" t="str">
        <f t="shared" si="701"/>
        <v>UTTSS</v>
      </c>
    </row>
    <row r="4987" spans="1:51" hidden="1" x14ac:dyDescent="0.2">
      <c r="A4987" s="38">
        <v>4980</v>
      </c>
      <c r="B4987" t="s">
        <v>362</v>
      </c>
      <c r="C4987" t="s">
        <v>289</v>
      </c>
      <c r="D4987">
        <v>320</v>
      </c>
      <c r="E4987" t="s">
        <v>1239</v>
      </c>
      <c r="F4987">
        <v>0.25</v>
      </c>
      <c r="G4987" t="str">
        <f>LOOKUP(F4987,{0,6,45},{"F","L","H"})</f>
        <v>F</v>
      </c>
      <c r="H4987" t="s">
        <v>3597</v>
      </c>
      <c r="I4987" s="43" t="str">
        <f>IFERROR(VLOOKUP(#REF!,#REF!,2,FALSE),"No")</f>
        <v>No</v>
      </c>
      <c r="J4987" s="139">
        <v>0.75</v>
      </c>
      <c r="K4987" s="148">
        <v>61</v>
      </c>
      <c r="L4987" s="148"/>
      <c r="M4987" s="148"/>
      <c r="N4987" s="148"/>
      <c r="O4987" s="148"/>
      <c r="P4987" s="148"/>
      <c r="Q4987" s="148"/>
      <c r="R4987" s="148"/>
      <c r="S4987" s="148"/>
      <c r="T4987" s="148"/>
      <c r="U4987" s="148"/>
      <c r="V4987" s="148"/>
      <c r="W4987" s="148"/>
      <c r="X4987" s="139">
        <v>1.25</v>
      </c>
      <c r="Y4987" s="148">
        <v>564</v>
      </c>
      <c r="Z4987" s="149">
        <v>2</v>
      </c>
      <c r="AA4987" s="148">
        <v>436</v>
      </c>
      <c r="AB4987" s="148"/>
      <c r="AC4987" s="148"/>
      <c r="AD4987" s="148"/>
      <c r="AE4987" s="148"/>
      <c r="AF4987" s="148"/>
      <c r="AG4987" s="148"/>
      <c r="AH4987" s="148"/>
      <c r="AI4987" s="148"/>
      <c r="AJ4987" s="148"/>
      <c r="AK4987" s="148"/>
      <c r="AL4987" s="139">
        <v>0</v>
      </c>
      <c r="AM4987" s="139">
        <v>0</v>
      </c>
      <c r="AN4987" s="148">
        <f t="shared" si="694"/>
        <v>1000</v>
      </c>
      <c r="AO4987" s="148">
        <f t="shared" si="695"/>
        <v>61</v>
      </c>
      <c r="AP4987" s="148">
        <v>10</v>
      </c>
      <c r="AQ4987" s="140">
        <v>16</v>
      </c>
      <c r="AS4987" s="42">
        <f t="shared" si="696"/>
        <v>3927.3921476944533</v>
      </c>
      <c r="AT4987" s="101">
        <f t="shared" si="697"/>
        <v>0</v>
      </c>
      <c r="AU4987" s="42">
        <f t="shared" si="698"/>
        <v>3927.3921476944533</v>
      </c>
      <c r="AV4987" s="42">
        <f t="shared" si="699"/>
        <v>2056.610107592127</v>
      </c>
      <c r="AW4987" s="102">
        <f t="shared" si="700"/>
        <v>431</v>
      </c>
      <c r="AX4987" s="43">
        <f t="shared" ref="AX4987:AX5050" si="702">IF(J4987&gt;0,J4987,R4987)</f>
        <v>0.75</v>
      </c>
      <c r="AY4987" s="43" t="str">
        <f t="shared" si="701"/>
        <v>UTGS</v>
      </c>
    </row>
    <row r="4988" spans="1:51" hidden="1" x14ac:dyDescent="0.2">
      <c r="A4988" s="38">
        <v>4981</v>
      </c>
      <c r="B4988" t="s">
        <v>362</v>
      </c>
      <c r="C4988" t="s">
        <v>289</v>
      </c>
      <c r="D4988">
        <v>320</v>
      </c>
      <c r="E4988" t="s">
        <v>1223</v>
      </c>
      <c r="F4988">
        <v>0.25</v>
      </c>
      <c r="G4988" t="str">
        <f>LOOKUP(F4988,{0,6,45},{"F","L","H"})</f>
        <v>F</v>
      </c>
      <c r="H4988" t="s">
        <v>3610</v>
      </c>
      <c r="I4988" s="43" t="str">
        <f>IFERROR(VLOOKUP(#REF!,#REF!,2,FALSE),"No")</f>
        <v>No</v>
      </c>
      <c r="J4988" s="139">
        <v>0.5</v>
      </c>
      <c r="K4988" s="148">
        <v>40</v>
      </c>
      <c r="L4988" s="148"/>
      <c r="M4988" s="148"/>
      <c r="N4988" s="148"/>
      <c r="O4988" s="148"/>
      <c r="P4988" s="148"/>
      <c r="Q4988" s="148"/>
      <c r="R4988" s="148"/>
      <c r="S4988" s="148"/>
      <c r="T4988" s="148"/>
      <c r="U4988" s="148"/>
      <c r="V4988" s="148"/>
      <c r="W4988" s="148"/>
      <c r="X4988" s="139">
        <v>2</v>
      </c>
      <c r="Y4988" s="148">
        <v>991.5</v>
      </c>
      <c r="Z4988" s="148">
        <v>3</v>
      </c>
      <c r="AA4988" s="148">
        <v>8.5</v>
      </c>
      <c r="AB4988" s="148"/>
      <c r="AC4988" s="148"/>
      <c r="AD4988" s="148"/>
      <c r="AE4988" s="148"/>
      <c r="AF4988" s="148"/>
      <c r="AG4988" s="148"/>
      <c r="AH4988" s="148"/>
      <c r="AI4988" s="148"/>
      <c r="AJ4988" s="148"/>
      <c r="AK4988" s="148"/>
      <c r="AL4988" s="139">
        <v>0</v>
      </c>
      <c r="AM4988" s="139">
        <v>0</v>
      </c>
      <c r="AN4988" s="148">
        <f t="shared" si="694"/>
        <v>1000</v>
      </c>
      <c r="AO4988" s="148">
        <f t="shared" si="695"/>
        <v>40</v>
      </c>
      <c r="AP4988" s="148">
        <v>8</v>
      </c>
      <c r="AQ4988" s="140">
        <v>15</v>
      </c>
      <c r="AS4988" s="42">
        <f t="shared" si="696"/>
        <v>2736.139113242265</v>
      </c>
      <c r="AT4988" s="101">
        <f t="shared" si="697"/>
        <v>0</v>
      </c>
      <c r="AU4988" s="42">
        <f t="shared" si="698"/>
        <v>2736.139113242265</v>
      </c>
      <c r="AV4988" s="42">
        <f t="shared" si="699"/>
        <v>2160.2121147649354</v>
      </c>
      <c r="AW4988" s="102">
        <f t="shared" si="700"/>
        <v>431</v>
      </c>
      <c r="AX4988" s="43">
        <f t="shared" si="702"/>
        <v>0.5</v>
      </c>
      <c r="AY4988" s="43" t="str">
        <f t="shared" si="701"/>
        <v>UTGS</v>
      </c>
    </row>
    <row r="4989" spans="1:51" hidden="1" x14ac:dyDescent="0.2">
      <c r="A4989" s="38">
        <v>4982</v>
      </c>
      <c r="B4989" t="s">
        <v>5807</v>
      </c>
      <c r="C4989" t="s">
        <v>5745</v>
      </c>
      <c r="D4989">
        <v>28250</v>
      </c>
      <c r="E4989" t="s">
        <v>212</v>
      </c>
      <c r="F4989">
        <v>45</v>
      </c>
      <c r="G4989" t="str">
        <f>LOOKUP(F4989,{0,6,45},{"F","L","H"})</f>
        <v>H</v>
      </c>
      <c r="H4989" t="s">
        <v>1167</v>
      </c>
      <c r="I4989" s="43" t="str">
        <f>IFERROR(VLOOKUP(#REF!,#REF!,2,FALSE),"No")</f>
        <v>No</v>
      </c>
      <c r="J4989" s="139">
        <v>2</v>
      </c>
      <c r="K4989" s="148">
        <v>218</v>
      </c>
      <c r="L4989" s="148">
        <v>4</v>
      </c>
      <c r="M4989" s="148">
        <v>178</v>
      </c>
      <c r="N4989" s="148"/>
      <c r="O4989" s="148"/>
      <c r="P4989" s="148"/>
      <c r="Q4989" s="148"/>
      <c r="R4989" s="148"/>
      <c r="S4989" s="148"/>
      <c r="T4989" s="148"/>
      <c r="U4989" s="148"/>
      <c r="V4989" s="148"/>
      <c r="W4989" s="148"/>
      <c r="X4989" s="139">
        <v>4</v>
      </c>
      <c r="Y4989" s="148">
        <v>1000</v>
      </c>
      <c r="Z4989" s="148"/>
      <c r="AA4989" s="148"/>
      <c r="AB4989" s="148"/>
      <c r="AC4989" s="148"/>
      <c r="AD4989" s="148"/>
      <c r="AE4989" s="148"/>
      <c r="AF4989" s="148"/>
      <c r="AG4989" s="148"/>
      <c r="AH4989" s="148"/>
      <c r="AI4989" s="148"/>
      <c r="AJ4989" s="148"/>
      <c r="AK4989" s="148"/>
      <c r="AL4989" s="139">
        <v>0</v>
      </c>
      <c r="AM4989" s="139">
        <v>0</v>
      </c>
      <c r="AN4989" s="148">
        <f t="shared" si="694"/>
        <v>1000</v>
      </c>
      <c r="AO4989" s="148">
        <f t="shared" si="695"/>
        <v>396</v>
      </c>
      <c r="AP4989" s="148">
        <v>5</v>
      </c>
      <c r="AQ4989" s="140">
        <v>7</v>
      </c>
      <c r="AS4989" s="42">
        <f t="shared" si="696"/>
        <v>29535.137221098415</v>
      </c>
      <c r="AT4989" s="101">
        <f t="shared" si="697"/>
        <v>0</v>
      </c>
      <c r="AU4989" s="42">
        <f t="shared" si="698"/>
        <v>29535.137221098415</v>
      </c>
      <c r="AV4989" s="42">
        <f t="shared" si="699"/>
        <v>5668.7088173534339</v>
      </c>
      <c r="AW4989" s="102">
        <f t="shared" si="700"/>
        <v>52825.283763759828</v>
      </c>
      <c r="AX4989" s="43">
        <f t="shared" si="702"/>
        <v>2</v>
      </c>
      <c r="AY4989" s="43" t="str">
        <f t="shared" si="701"/>
        <v>UTTSM</v>
      </c>
    </row>
    <row r="4990" spans="1:51" hidden="1" x14ac:dyDescent="0.2">
      <c r="A4990" s="38">
        <v>4983</v>
      </c>
      <c r="B4990" t="s">
        <v>5806</v>
      </c>
      <c r="C4990" t="s">
        <v>5746</v>
      </c>
      <c r="D4990">
        <v>5550</v>
      </c>
      <c r="E4990" t="s">
        <v>198</v>
      </c>
      <c r="F4990">
        <v>2</v>
      </c>
      <c r="G4990" t="str">
        <f>LOOKUP(F4990,{0,6,45},{"F","L","H"})</f>
        <v>F</v>
      </c>
      <c r="H4990" t="s">
        <v>1441</v>
      </c>
      <c r="I4990" s="43" t="str">
        <f>IFERROR(VLOOKUP(#REF!,#REF!,2,FALSE),"No")</f>
        <v>No</v>
      </c>
      <c r="J4990" s="139">
        <v>1.25</v>
      </c>
      <c r="K4990" s="148">
        <v>396</v>
      </c>
      <c r="L4990" s="148"/>
      <c r="M4990" s="148"/>
      <c r="N4990" s="148"/>
      <c r="O4990" s="148"/>
      <c r="P4990" s="148"/>
      <c r="Q4990" s="148"/>
      <c r="R4990" s="148"/>
      <c r="S4990" s="148"/>
      <c r="T4990" s="148"/>
      <c r="U4990" s="148"/>
      <c r="V4990" s="148"/>
      <c r="W4990" s="148"/>
      <c r="X4990" s="139">
        <v>1.25</v>
      </c>
      <c r="Y4990" s="148">
        <v>35.299999999999997</v>
      </c>
      <c r="Z4990" s="149">
        <v>2</v>
      </c>
      <c r="AA4990" s="148">
        <v>883.09</v>
      </c>
      <c r="AB4990" s="148">
        <v>4</v>
      </c>
      <c r="AC4990" s="148">
        <v>81.61</v>
      </c>
      <c r="AD4990" s="148"/>
      <c r="AE4990" s="148"/>
      <c r="AF4990" s="148"/>
      <c r="AG4990" s="148"/>
      <c r="AH4990" s="148"/>
      <c r="AI4990" s="148"/>
      <c r="AJ4990" s="148"/>
      <c r="AK4990" s="148"/>
      <c r="AL4990" s="139">
        <v>0</v>
      </c>
      <c r="AM4990" s="139">
        <v>0</v>
      </c>
      <c r="AN4990" s="148">
        <f t="shared" si="694"/>
        <v>1000</v>
      </c>
      <c r="AO4990" s="148">
        <f t="shared" si="695"/>
        <v>396</v>
      </c>
      <c r="AP4990" s="148">
        <v>5</v>
      </c>
      <c r="AQ4990" s="140">
        <v>6</v>
      </c>
      <c r="AS4990" s="42">
        <f t="shared" si="696"/>
        <v>29507.337221098416</v>
      </c>
      <c r="AT4990" s="101">
        <f t="shared" si="697"/>
        <v>0</v>
      </c>
      <c r="AU4990" s="42">
        <f t="shared" si="698"/>
        <v>29507.337221098416</v>
      </c>
      <c r="AV4990" s="42">
        <f t="shared" si="699"/>
        <v>5520.1359035790056</v>
      </c>
      <c r="AW4990" s="102">
        <f t="shared" si="700"/>
        <v>3698.6666666666665</v>
      </c>
      <c r="AX4990" s="43">
        <f t="shared" si="702"/>
        <v>1.25</v>
      </c>
      <c r="AY4990" s="43" t="str">
        <f t="shared" si="701"/>
        <v>UTTSS</v>
      </c>
    </row>
    <row r="4991" spans="1:51" hidden="1" x14ac:dyDescent="0.2">
      <c r="A4991" s="38">
        <v>4984</v>
      </c>
      <c r="B4991" t="s">
        <v>5806</v>
      </c>
      <c r="C4991" t="s">
        <v>289</v>
      </c>
      <c r="D4991">
        <v>18900</v>
      </c>
      <c r="E4991" t="s">
        <v>197</v>
      </c>
      <c r="F4991">
        <v>3</v>
      </c>
      <c r="G4991" t="str">
        <f>LOOKUP(F4991,{0,6,45},{"F","L","H"})</f>
        <v>F</v>
      </c>
      <c r="H4991" t="s">
        <v>1442</v>
      </c>
      <c r="I4991" s="43" t="str">
        <f>IFERROR(VLOOKUP(#REF!,#REF!,2,FALSE),"No")</f>
        <v>No</v>
      </c>
      <c r="J4991" s="139">
        <v>2</v>
      </c>
      <c r="K4991" s="148">
        <v>316</v>
      </c>
      <c r="L4991" s="148"/>
      <c r="M4991" s="148"/>
      <c r="N4991" s="148"/>
      <c r="O4991" s="148"/>
      <c r="P4991" s="148"/>
      <c r="Q4991" s="148"/>
      <c r="R4991" s="148"/>
      <c r="S4991" s="148"/>
      <c r="T4991" s="148"/>
      <c r="U4991" s="148"/>
      <c r="V4991" s="148"/>
      <c r="W4991" s="148"/>
      <c r="X4991" s="139">
        <v>2</v>
      </c>
      <c r="Y4991" s="148">
        <v>205.6</v>
      </c>
      <c r="Z4991" s="149">
        <v>4</v>
      </c>
      <c r="AA4991" s="148">
        <v>794.4</v>
      </c>
      <c r="AB4991" s="148"/>
      <c r="AC4991" s="148"/>
      <c r="AD4991" s="148"/>
      <c r="AE4991" s="148"/>
      <c r="AF4991" s="148"/>
      <c r="AG4991" s="148"/>
      <c r="AH4991" s="148"/>
      <c r="AI4991" s="148"/>
      <c r="AJ4991" s="148"/>
      <c r="AK4991" s="148"/>
      <c r="AL4991" s="139">
        <v>0</v>
      </c>
      <c r="AM4991" s="139">
        <v>0</v>
      </c>
      <c r="AN4991" s="148">
        <f t="shared" si="694"/>
        <v>1000</v>
      </c>
      <c r="AO4991" s="148">
        <f t="shared" si="695"/>
        <v>316</v>
      </c>
      <c r="AP4991" s="148">
        <v>11</v>
      </c>
      <c r="AQ4991" s="140">
        <v>20</v>
      </c>
      <c r="AS4991" s="42">
        <f t="shared" si="696"/>
        <v>23062.778994613887</v>
      </c>
      <c r="AT4991" s="101">
        <f t="shared" si="697"/>
        <v>0</v>
      </c>
      <c r="AU4991" s="42">
        <f t="shared" si="698"/>
        <v>23062.778994613887</v>
      </c>
      <c r="AV4991" s="42">
        <f t="shared" si="699"/>
        <v>1910.3404860737016</v>
      </c>
      <c r="AW4991" s="102">
        <f t="shared" si="700"/>
        <v>15242</v>
      </c>
      <c r="AX4991" s="43">
        <f t="shared" si="702"/>
        <v>2</v>
      </c>
      <c r="AY4991" s="43" t="str">
        <f t="shared" si="701"/>
        <v>UTGS</v>
      </c>
    </row>
    <row r="4992" spans="1:51" hidden="1" x14ac:dyDescent="0.2">
      <c r="A4992" s="38">
        <v>4985</v>
      </c>
      <c r="B4992" t="s">
        <v>5806</v>
      </c>
      <c r="C4992" t="s">
        <v>5746</v>
      </c>
      <c r="D4992">
        <v>9200</v>
      </c>
      <c r="E4992" t="s">
        <v>212</v>
      </c>
      <c r="F4992">
        <v>5</v>
      </c>
      <c r="G4992" t="str">
        <f>LOOKUP(F4992,{0,6,45},{"F","L","H"})</f>
        <v>F</v>
      </c>
      <c r="H4992" t="s">
        <v>1168</v>
      </c>
      <c r="I4992" s="43" t="str">
        <f>IFERROR(VLOOKUP(#REF!,#REF!,2,FALSE),"No")</f>
        <v>No</v>
      </c>
      <c r="J4992" s="139">
        <v>2</v>
      </c>
      <c r="K4992" s="148">
        <v>216</v>
      </c>
      <c r="L4992" s="148"/>
      <c r="M4992" s="148"/>
      <c r="N4992" s="148"/>
      <c r="O4992" s="148"/>
      <c r="P4992" s="148"/>
      <c r="Q4992" s="148"/>
      <c r="R4992" s="148"/>
      <c r="S4992" s="148"/>
      <c r="T4992" s="148"/>
      <c r="U4992" s="148"/>
      <c r="V4992" s="148"/>
      <c r="W4992" s="148"/>
      <c r="X4992" s="139">
        <v>2</v>
      </c>
      <c r="Y4992" s="148">
        <v>616</v>
      </c>
      <c r="Z4992" s="149">
        <v>4</v>
      </c>
      <c r="AA4992" s="148">
        <v>384</v>
      </c>
      <c r="AB4992" s="149"/>
      <c r="AC4992" s="148"/>
      <c r="AD4992" s="148"/>
      <c r="AE4992" s="148"/>
      <c r="AF4992" s="148"/>
      <c r="AG4992" s="148"/>
      <c r="AH4992" s="148"/>
      <c r="AI4992" s="148"/>
      <c r="AJ4992" s="148"/>
      <c r="AK4992" s="148"/>
      <c r="AL4992" s="139">
        <v>0</v>
      </c>
      <c r="AM4992" s="139">
        <v>0</v>
      </c>
      <c r="AN4992" s="148">
        <f t="shared" si="694"/>
        <v>1000</v>
      </c>
      <c r="AO4992" s="148">
        <f t="shared" si="695"/>
        <v>216</v>
      </c>
      <c r="AP4992" s="148">
        <v>5</v>
      </c>
      <c r="AQ4992" s="140">
        <v>6</v>
      </c>
      <c r="AS4992" s="42">
        <f t="shared" si="696"/>
        <v>15764.431211508227</v>
      </c>
      <c r="AT4992" s="101">
        <f t="shared" si="697"/>
        <v>0</v>
      </c>
      <c r="AU4992" s="42">
        <f t="shared" si="698"/>
        <v>15764.431211508227</v>
      </c>
      <c r="AV4992" s="42">
        <f t="shared" si="699"/>
        <v>5877.3736202456721</v>
      </c>
      <c r="AW4992" s="102">
        <f t="shared" si="700"/>
        <v>5118</v>
      </c>
      <c r="AX4992" s="43">
        <f t="shared" si="702"/>
        <v>2</v>
      </c>
      <c r="AY4992" s="43" t="str">
        <f t="shared" si="701"/>
        <v>UTTSS</v>
      </c>
    </row>
    <row r="4993" spans="1:51" hidden="1" x14ac:dyDescent="0.2">
      <c r="A4993" s="38">
        <v>4986</v>
      </c>
      <c r="B4993" t="s">
        <v>5806</v>
      </c>
      <c r="C4993" t="s">
        <v>5746</v>
      </c>
      <c r="D4993">
        <v>5000</v>
      </c>
      <c r="E4993" t="s">
        <v>198</v>
      </c>
      <c r="F4993">
        <v>0.25</v>
      </c>
      <c r="G4993" t="str">
        <f>LOOKUP(F4993,{0,6,45},{"F","L","H"})</f>
        <v>F</v>
      </c>
      <c r="H4993" t="s">
        <v>3646</v>
      </c>
      <c r="I4993" s="43" t="str">
        <f>IFERROR(VLOOKUP(#REF!,#REF!,2,FALSE),"No")</f>
        <v>No</v>
      </c>
      <c r="J4993" s="139">
        <v>1.25</v>
      </c>
      <c r="K4993" s="148">
        <v>535</v>
      </c>
      <c r="L4993" s="148"/>
      <c r="M4993" s="148"/>
      <c r="N4993" s="148"/>
      <c r="O4993" s="148"/>
      <c r="P4993" s="148"/>
      <c r="Q4993" s="148"/>
      <c r="R4993" s="148"/>
      <c r="S4993" s="148"/>
      <c r="T4993" s="148"/>
      <c r="U4993" s="148"/>
      <c r="V4993" s="148"/>
      <c r="W4993" s="148"/>
      <c r="X4993" s="139">
        <v>4</v>
      </c>
      <c r="Y4993" s="148">
        <v>1000</v>
      </c>
      <c r="Z4993" s="148"/>
      <c r="AA4993" s="148"/>
      <c r="AB4993" s="148"/>
      <c r="AC4993" s="148"/>
      <c r="AD4993" s="148"/>
      <c r="AE4993" s="148"/>
      <c r="AF4993" s="148"/>
      <c r="AG4993" s="148"/>
      <c r="AH4993" s="148"/>
      <c r="AI4993" s="148"/>
      <c r="AJ4993" s="148"/>
      <c r="AK4993" s="148"/>
      <c r="AL4993" s="139">
        <v>0</v>
      </c>
      <c r="AM4993" s="139">
        <v>0</v>
      </c>
      <c r="AN4993" s="148">
        <f t="shared" si="694"/>
        <v>1000</v>
      </c>
      <c r="AO4993" s="148">
        <f t="shared" si="695"/>
        <v>535</v>
      </c>
      <c r="AP4993" s="148">
        <v>6</v>
      </c>
      <c r="AQ4993" s="140">
        <v>8</v>
      </c>
      <c r="AS4993" s="42">
        <f t="shared" si="696"/>
        <v>39864.710639615281</v>
      </c>
      <c r="AT4993" s="101">
        <f t="shared" si="697"/>
        <v>0</v>
      </c>
      <c r="AU4993" s="42">
        <f t="shared" si="698"/>
        <v>39864.710639615281</v>
      </c>
      <c r="AV4993" s="42">
        <f t="shared" si="699"/>
        <v>4960.1202151842544</v>
      </c>
      <c r="AW4993" s="102">
        <f t="shared" si="700"/>
        <v>3698.6666666666665</v>
      </c>
      <c r="AX4993" s="43">
        <f t="shared" si="702"/>
        <v>1.25</v>
      </c>
      <c r="AY4993" s="43" t="str">
        <f t="shared" si="701"/>
        <v>UTTSS</v>
      </c>
    </row>
    <row r="4994" spans="1:51" hidden="1" x14ac:dyDescent="0.2">
      <c r="A4994" s="38">
        <v>4987</v>
      </c>
      <c r="B4994" t="s">
        <v>5806</v>
      </c>
      <c r="C4994" t="s">
        <v>293</v>
      </c>
      <c r="D4994">
        <v>20160</v>
      </c>
      <c r="E4994" t="s">
        <v>1226</v>
      </c>
      <c r="F4994">
        <v>45</v>
      </c>
      <c r="G4994" t="str">
        <f>LOOKUP(F4994,{0,6,45},{"F","L","H"})</f>
        <v>H</v>
      </c>
      <c r="H4994" t="s">
        <v>825</v>
      </c>
      <c r="I4994" s="43" t="str">
        <f>IFERROR(VLOOKUP(#REF!,#REF!,2,FALSE),"No")</f>
        <v>No</v>
      </c>
      <c r="J4994" s="139">
        <v>1.25</v>
      </c>
      <c r="K4994" s="148">
        <v>32</v>
      </c>
      <c r="L4994" s="148"/>
      <c r="M4994" s="148"/>
      <c r="N4994" s="148"/>
      <c r="O4994" s="148"/>
      <c r="P4994" s="148"/>
      <c r="Q4994" s="148"/>
      <c r="R4994" s="148"/>
      <c r="S4994" s="148"/>
      <c r="T4994" s="148"/>
      <c r="U4994" s="148"/>
      <c r="V4994" s="148"/>
      <c r="W4994" s="148"/>
      <c r="X4994" s="139">
        <v>2</v>
      </c>
      <c r="Y4994" s="148">
        <v>1000</v>
      </c>
      <c r="Z4994" s="149"/>
      <c r="AA4994" s="148"/>
      <c r="AB4994" s="148"/>
      <c r="AC4994" s="148"/>
      <c r="AD4994" s="148"/>
      <c r="AE4994" s="148"/>
      <c r="AF4994" s="148"/>
      <c r="AG4994" s="148"/>
      <c r="AH4994" s="148"/>
      <c r="AI4994" s="148"/>
      <c r="AJ4994" s="148"/>
      <c r="AK4994" s="148"/>
      <c r="AL4994" s="139">
        <v>0</v>
      </c>
      <c r="AM4994" s="139">
        <v>0</v>
      </c>
      <c r="AN4994" s="148">
        <f t="shared" si="694"/>
        <v>1000</v>
      </c>
      <c r="AO4994" s="148">
        <f t="shared" si="695"/>
        <v>32</v>
      </c>
      <c r="AP4994" s="148">
        <v>5</v>
      </c>
      <c r="AQ4994" s="140">
        <v>9</v>
      </c>
      <c r="AS4994" s="42">
        <f t="shared" si="696"/>
        <v>2384.4312905938114</v>
      </c>
      <c r="AT4994" s="101">
        <f t="shared" si="697"/>
        <v>0</v>
      </c>
      <c r="AU4994" s="42">
        <f t="shared" si="698"/>
        <v>2384.4312905938114</v>
      </c>
      <c r="AV4994" s="42">
        <f t="shared" si="699"/>
        <v>3612.3290801637813</v>
      </c>
      <c r="AW4994" s="102">
        <f t="shared" si="700"/>
        <v>52825.283763759828</v>
      </c>
      <c r="AX4994" s="43">
        <f t="shared" si="702"/>
        <v>1.25</v>
      </c>
      <c r="AY4994" s="43" t="str">
        <f t="shared" si="701"/>
        <v>UTISFS</v>
      </c>
    </row>
    <row r="4995" spans="1:51" hidden="1" x14ac:dyDescent="0.2">
      <c r="A4995" s="38">
        <v>4988</v>
      </c>
      <c r="B4995" t="s">
        <v>5807</v>
      </c>
      <c r="C4995" t="s">
        <v>5746</v>
      </c>
      <c r="D4995">
        <v>6050</v>
      </c>
      <c r="E4995" t="s">
        <v>201</v>
      </c>
      <c r="F4995">
        <v>45</v>
      </c>
      <c r="G4995" t="str">
        <f>LOOKUP(F4995,{0,6,45},{"F","L","H"})</f>
        <v>H</v>
      </c>
      <c r="H4995" t="s">
        <v>511</v>
      </c>
      <c r="I4995" s="43" t="str">
        <f>IFERROR(VLOOKUP(#REF!,#REF!,2,FALSE),"No")</f>
        <v>No</v>
      </c>
      <c r="J4995" s="139">
        <v>2</v>
      </c>
      <c r="K4995" s="148">
        <v>642</v>
      </c>
      <c r="L4995" s="148"/>
      <c r="M4995" s="148"/>
      <c r="N4995" s="148"/>
      <c r="O4995" s="148"/>
      <c r="P4995" s="148"/>
      <c r="Q4995" s="148"/>
      <c r="R4995" s="148"/>
      <c r="S4995" s="148"/>
      <c r="T4995" s="148"/>
      <c r="U4995" s="148"/>
      <c r="V4995" s="148"/>
      <c r="W4995" s="148"/>
      <c r="X4995" s="139">
        <v>0.75</v>
      </c>
      <c r="Y4995" s="148">
        <v>1</v>
      </c>
      <c r="Z4995" s="149">
        <v>2</v>
      </c>
      <c r="AA4995" s="148">
        <v>999</v>
      </c>
      <c r="AB4995" s="148"/>
      <c r="AC4995" s="148"/>
      <c r="AD4995" s="148"/>
      <c r="AE4995" s="148"/>
      <c r="AF4995" s="148"/>
      <c r="AG4995" s="148"/>
      <c r="AH4995" s="148"/>
      <c r="AI4995" s="148"/>
      <c r="AJ4995" s="148"/>
      <c r="AK4995" s="148"/>
      <c r="AL4995" s="139">
        <v>0</v>
      </c>
      <c r="AM4995" s="139">
        <v>0</v>
      </c>
      <c r="AN4995" s="148">
        <f t="shared" si="694"/>
        <v>1000</v>
      </c>
      <c r="AO4995" s="148">
        <f t="shared" si="695"/>
        <v>642</v>
      </c>
      <c r="AP4995" s="148">
        <v>1</v>
      </c>
      <c r="AQ4995" s="140">
        <v>2</v>
      </c>
      <c r="AS4995" s="42">
        <f t="shared" si="696"/>
        <v>46855.392767538338</v>
      </c>
      <c r="AT4995" s="101">
        <f t="shared" si="697"/>
        <v>0</v>
      </c>
      <c r="AU4995" s="42">
        <f t="shared" si="698"/>
        <v>46855.392767538338</v>
      </c>
      <c r="AV4995" s="42">
        <f t="shared" si="699"/>
        <v>16259.270860737017</v>
      </c>
      <c r="AW4995" s="102">
        <f t="shared" si="700"/>
        <v>37732.345545542732</v>
      </c>
      <c r="AX4995" s="43">
        <f t="shared" si="702"/>
        <v>2</v>
      </c>
      <c r="AY4995" s="43" t="str">
        <f t="shared" si="701"/>
        <v>UTTSS</v>
      </c>
    </row>
    <row r="4996" spans="1:51" hidden="1" x14ac:dyDescent="0.2">
      <c r="A4996" s="38">
        <v>4989</v>
      </c>
      <c r="B4996" t="s">
        <v>362</v>
      </c>
      <c r="C4996" t="s">
        <v>289</v>
      </c>
      <c r="D4996">
        <v>320</v>
      </c>
      <c r="E4996" t="s">
        <v>1245</v>
      </c>
      <c r="F4996">
        <v>0.25</v>
      </c>
      <c r="G4996" t="str">
        <f>LOOKUP(F4996,{0,6,45},{"F","L","H"})</f>
        <v>F</v>
      </c>
      <c r="H4996" t="s">
        <v>3658</v>
      </c>
      <c r="I4996" s="43" t="str">
        <f>IFERROR(VLOOKUP(#REF!,#REF!,2,FALSE),"No")</f>
        <v>No</v>
      </c>
      <c r="J4996" s="139">
        <v>0.75</v>
      </c>
      <c r="K4996" s="148">
        <v>249</v>
      </c>
      <c r="L4996" s="148"/>
      <c r="M4996" s="148"/>
      <c r="N4996" s="148"/>
      <c r="O4996" s="148"/>
      <c r="P4996" s="148"/>
      <c r="Q4996" s="148"/>
      <c r="R4996" s="148"/>
      <c r="S4996" s="148"/>
      <c r="T4996" s="148"/>
      <c r="U4996" s="148"/>
      <c r="V4996" s="148"/>
      <c r="W4996" s="148"/>
      <c r="X4996" s="139">
        <v>0.75</v>
      </c>
      <c r="Y4996" s="148">
        <v>402.5</v>
      </c>
      <c r="Z4996" s="148">
        <v>2</v>
      </c>
      <c r="AA4996" s="148">
        <v>597.5</v>
      </c>
      <c r="AB4996" s="148"/>
      <c r="AC4996" s="148"/>
      <c r="AD4996" s="148"/>
      <c r="AE4996" s="148"/>
      <c r="AF4996" s="148"/>
      <c r="AG4996" s="148"/>
      <c r="AH4996" s="148"/>
      <c r="AI4996" s="148"/>
      <c r="AJ4996" s="148"/>
      <c r="AK4996" s="148"/>
      <c r="AL4996" s="139">
        <v>0</v>
      </c>
      <c r="AM4996" s="139">
        <v>0</v>
      </c>
      <c r="AN4996" s="148">
        <f t="shared" si="694"/>
        <v>1000</v>
      </c>
      <c r="AO4996" s="148">
        <f t="shared" si="695"/>
        <v>249</v>
      </c>
      <c r="AP4996" s="148">
        <v>12</v>
      </c>
      <c r="AQ4996" s="140">
        <v>15</v>
      </c>
      <c r="AS4996" s="42">
        <f t="shared" si="696"/>
        <v>16031.485979933095</v>
      </c>
      <c r="AT4996" s="101">
        <f t="shared" si="697"/>
        <v>0</v>
      </c>
      <c r="AU4996" s="42">
        <f t="shared" si="698"/>
        <v>16031.485979933095</v>
      </c>
      <c r="AV4996" s="42">
        <f t="shared" si="699"/>
        <v>2370.7941147649353</v>
      </c>
      <c r="AW4996" s="102">
        <f t="shared" si="700"/>
        <v>431</v>
      </c>
      <c r="AX4996" s="43">
        <f t="shared" si="702"/>
        <v>0.75</v>
      </c>
      <c r="AY4996" s="43" t="str">
        <f t="shared" si="701"/>
        <v>UTGS</v>
      </c>
    </row>
    <row r="4997" spans="1:51" hidden="1" x14ac:dyDescent="0.2">
      <c r="A4997" s="38">
        <v>4990</v>
      </c>
      <c r="B4997" t="s">
        <v>5806</v>
      </c>
      <c r="C4997" t="s">
        <v>5746</v>
      </c>
      <c r="D4997">
        <v>3897</v>
      </c>
      <c r="E4997" t="s">
        <v>217</v>
      </c>
      <c r="F4997">
        <v>2</v>
      </c>
      <c r="G4997" t="str">
        <f>LOOKUP(F4997,{0,6,45},{"F","L","H"})</f>
        <v>F</v>
      </c>
      <c r="H4997" t="s">
        <v>1169</v>
      </c>
      <c r="I4997" s="43" t="str">
        <f>IFERROR(VLOOKUP(#REF!,#REF!,2,FALSE),"No")</f>
        <v>No</v>
      </c>
      <c r="J4997" s="139">
        <v>2</v>
      </c>
      <c r="K4997" s="148">
        <v>13</v>
      </c>
      <c r="L4997" s="148"/>
      <c r="M4997" s="148"/>
      <c r="N4997" s="148"/>
      <c r="O4997" s="148"/>
      <c r="P4997" s="148"/>
      <c r="Q4997" s="148"/>
      <c r="R4997" s="148"/>
      <c r="S4997" s="148"/>
      <c r="T4997" s="148"/>
      <c r="U4997" s="148"/>
      <c r="V4997" s="148"/>
      <c r="W4997" s="148"/>
      <c r="X4997" s="139">
        <v>2</v>
      </c>
      <c r="Y4997" s="148">
        <v>248</v>
      </c>
      <c r="Z4997" s="148">
        <v>3</v>
      </c>
      <c r="AA4997" s="148">
        <v>672</v>
      </c>
      <c r="AB4997" s="148">
        <v>6</v>
      </c>
      <c r="AC4997" s="148">
        <v>80</v>
      </c>
      <c r="AD4997" s="148"/>
      <c r="AE4997" s="148"/>
      <c r="AF4997" s="148"/>
      <c r="AG4997" s="148"/>
      <c r="AH4997" s="148"/>
      <c r="AI4997" s="148"/>
      <c r="AJ4997" s="148"/>
      <c r="AK4997" s="148"/>
      <c r="AL4997" s="139">
        <v>0</v>
      </c>
      <c r="AM4997" s="139">
        <v>0</v>
      </c>
      <c r="AN4997" s="148">
        <f t="shared" si="694"/>
        <v>1000</v>
      </c>
      <c r="AO4997" s="148">
        <f t="shared" si="695"/>
        <v>13</v>
      </c>
      <c r="AP4997" s="148">
        <v>11</v>
      </c>
      <c r="AQ4997" s="140">
        <v>35</v>
      </c>
      <c r="AS4997" s="42">
        <f t="shared" si="696"/>
        <v>948.78521180373582</v>
      </c>
      <c r="AT4997" s="101">
        <f t="shared" si="697"/>
        <v>0</v>
      </c>
      <c r="AU4997" s="42">
        <f t="shared" si="698"/>
        <v>948.78521180373582</v>
      </c>
      <c r="AV4997" s="42">
        <f t="shared" si="699"/>
        <v>748.331477756401</v>
      </c>
      <c r="AW4997" s="102">
        <f t="shared" si="700"/>
        <v>2145.6666666666665</v>
      </c>
      <c r="AX4997" s="43">
        <f t="shared" si="702"/>
        <v>2</v>
      </c>
      <c r="AY4997" s="43" t="str">
        <f t="shared" si="701"/>
        <v>UTTSS</v>
      </c>
    </row>
    <row r="4998" spans="1:51" hidden="1" x14ac:dyDescent="0.2">
      <c r="A4998" s="38">
        <v>4991</v>
      </c>
      <c r="B4998" t="s">
        <v>5806</v>
      </c>
      <c r="C4998" t="s">
        <v>5746</v>
      </c>
      <c r="D4998">
        <v>9200</v>
      </c>
      <c r="E4998" t="s">
        <v>212</v>
      </c>
      <c r="F4998">
        <v>5</v>
      </c>
      <c r="G4998" t="str">
        <f>LOOKUP(F4998,{0,6,45},{"F","L","H"})</f>
        <v>F</v>
      </c>
      <c r="H4998" t="s">
        <v>593</v>
      </c>
      <c r="I4998" s="43" t="str">
        <f>IFERROR(VLOOKUP(#REF!,#REF!,2,FALSE),"No")</f>
        <v>No</v>
      </c>
      <c r="J4998" s="139">
        <v>2</v>
      </c>
      <c r="K4998" s="148">
        <v>321</v>
      </c>
      <c r="L4998" s="148"/>
      <c r="M4998" s="148"/>
      <c r="N4998" s="148"/>
      <c r="O4998" s="148"/>
      <c r="P4998" s="148"/>
      <c r="Q4998" s="148"/>
      <c r="R4998" s="148"/>
      <c r="S4998" s="148"/>
      <c r="T4998" s="148"/>
      <c r="U4998" s="148"/>
      <c r="V4998" s="148"/>
      <c r="W4998" s="148"/>
      <c r="X4998" s="139">
        <v>4</v>
      </c>
      <c r="Y4998" s="148">
        <v>1000</v>
      </c>
      <c r="Z4998" s="149"/>
      <c r="AA4998" s="148"/>
      <c r="AB4998" s="148"/>
      <c r="AC4998" s="148"/>
      <c r="AD4998" s="148"/>
      <c r="AE4998" s="148"/>
      <c r="AF4998" s="148"/>
      <c r="AG4998" s="148"/>
      <c r="AH4998" s="148"/>
      <c r="AI4998" s="148"/>
      <c r="AJ4998" s="148"/>
      <c r="AK4998" s="148"/>
      <c r="AL4998" s="139">
        <v>0</v>
      </c>
      <c r="AM4998" s="139">
        <v>0</v>
      </c>
      <c r="AN4998" s="148">
        <f t="shared" si="694"/>
        <v>1000</v>
      </c>
      <c r="AO4998" s="148">
        <f t="shared" si="695"/>
        <v>321</v>
      </c>
      <c r="AP4998" s="148">
        <v>1</v>
      </c>
      <c r="AQ4998" s="140">
        <v>1</v>
      </c>
      <c r="AS4998" s="42">
        <f t="shared" si="696"/>
        <v>23427.696383769169</v>
      </c>
      <c r="AT4998" s="101">
        <f t="shared" si="697"/>
        <v>0</v>
      </c>
      <c r="AU4998" s="42">
        <f t="shared" si="698"/>
        <v>23427.696383769169</v>
      </c>
      <c r="AV4998" s="42">
        <f t="shared" si="699"/>
        <v>39680.961721474036</v>
      </c>
      <c r="AW4998" s="102">
        <f t="shared" si="700"/>
        <v>5118</v>
      </c>
      <c r="AX4998" s="43">
        <f t="shared" si="702"/>
        <v>2</v>
      </c>
      <c r="AY4998" s="43" t="str">
        <f t="shared" si="701"/>
        <v>UTTSS</v>
      </c>
    </row>
    <row r="4999" spans="1:51" hidden="1" x14ac:dyDescent="0.2">
      <c r="A4999" s="38">
        <v>4992</v>
      </c>
      <c r="B4999" t="s">
        <v>5806</v>
      </c>
      <c r="C4999" t="s">
        <v>292</v>
      </c>
      <c r="D4999">
        <v>2700</v>
      </c>
      <c r="E4999" t="s">
        <v>193</v>
      </c>
      <c r="F4999">
        <v>5</v>
      </c>
      <c r="G4999" t="str">
        <f>LOOKUP(F4999,{0,6,45},{"F","L","H"})</f>
        <v>F</v>
      </c>
      <c r="H4999" t="s">
        <v>1957</v>
      </c>
      <c r="I4999" s="43" t="str">
        <f>IFERROR(VLOOKUP(#REF!,#REF!,2,FALSE),"No")</f>
        <v>No</v>
      </c>
      <c r="J4999" s="139">
        <v>0.75</v>
      </c>
      <c r="K4999" s="148">
        <v>63</v>
      </c>
      <c r="L4999" s="148"/>
      <c r="M4999" s="148"/>
      <c r="N4999" s="148"/>
      <c r="O4999" s="148"/>
      <c r="P4999" s="148"/>
      <c r="Q4999" s="148"/>
      <c r="R4999" s="148"/>
      <c r="S4999" s="148"/>
      <c r="T4999" s="148"/>
      <c r="U4999" s="148"/>
      <c r="V4999" s="148"/>
      <c r="W4999" s="148"/>
      <c r="X4999" s="139">
        <v>1.25</v>
      </c>
      <c r="Y4999" s="148">
        <v>55</v>
      </c>
      <c r="Z4999" s="148">
        <v>2</v>
      </c>
      <c r="AA4999" s="148">
        <v>945</v>
      </c>
      <c r="AB4999" s="148"/>
      <c r="AC4999" s="148"/>
      <c r="AD4999" s="148"/>
      <c r="AE4999" s="148"/>
      <c r="AF4999" s="148"/>
      <c r="AG4999" s="148"/>
      <c r="AH4999" s="148"/>
      <c r="AI4999" s="148"/>
      <c r="AJ4999" s="148"/>
      <c r="AK4999" s="148"/>
      <c r="AL4999" s="139">
        <v>0</v>
      </c>
      <c r="AM4999" s="139">
        <v>0</v>
      </c>
      <c r="AN4999" s="148">
        <f t="shared" si="694"/>
        <v>1000</v>
      </c>
      <c r="AO4999" s="148">
        <f t="shared" si="695"/>
        <v>63</v>
      </c>
      <c r="AP4999" s="148">
        <v>7</v>
      </c>
      <c r="AQ4999" s="140">
        <v>222</v>
      </c>
      <c r="AS4999" s="42">
        <f t="shared" si="696"/>
        <v>4056.1591033565664</v>
      </c>
      <c r="AT4999" s="101">
        <f t="shared" si="697"/>
        <v>0</v>
      </c>
      <c r="AU4999" s="42">
        <f t="shared" si="698"/>
        <v>4056.1591033565664</v>
      </c>
      <c r="AV4999" s="42">
        <f t="shared" si="699"/>
        <v>146.61919694357672</v>
      </c>
      <c r="AW4999" s="102">
        <f t="shared" si="700"/>
        <v>2428.75</v>
      </c>
      <c r="AX4999" s="43">
        <f t="shared" si="702"/>
        <v>0.75</v>
      </c>
      <c r="AY4999" s="43" t="str">
        <f t="shared" si="701"/>
        <v>UTFS</v>
      </c>
    </row>
    <row r="5000" spans="1:51" hidden="1" x14ac:dyDescent="0.2">
      <c r="A5000" s="38">
        <v>4993</v>
      </c>
      <c r="B5000" t="s">
        <v>362</v>
      </c>
      <c r="C5000" t="s">
        <v>289</v>
      </c>
      <c r="D5000">
        <v>320</v>
      </c>
      <c r="E5000" t="s">
        <v>1239</v>
      </c>
      <c r="F5000">
        <v>0.25</v>
      </c>
      <c r="G5000" t="str">
        <f>LOOKUP(F5000,{0,6,45},{"F","L","H"})</f>
        <v>F</v>
      </c>
      <c r="H5000" t="s">
        <v>3719</v>
      </c>
      <c r="I5000" s="43" t="str">
        <f>IFERROR(VLOOKUP(#REF!,#REF!,2,FALSE),"No")</f>
        <v>No</v>
      </c>
      <c r="J5000" s="139">
        <v>0.5</v>
      </c>
      <c r="K5000" s="148">
        <v>49</v>
      </c>
      <c r="L5000" s="148"/>
      <c r="M5000" s="148"/>
      <c r="N5000" s="148"/>
      <c r="O5000" s="148"/>
      <c r="P5000" s="148"/>
      <c r="Q5000" s="148"/>
      <c r="R5000" s="148"/>
      <c r="S5000" s="148"/>
      <c r="T5000" s="148"/>
      <c r="U5000" s="148"/>
      <c r="V5000" s="148"/>
      <c r="W5000" s="148"/>
      <c r="X5000" s="139">
        <v>1.25</v>
      </c>
      <c r="Y5000" s="148">
        <v>435</v>
      </c>
      <c r="Z5000" s="148">
        <v>2</v>
      </c>
      <c r="AA5000" s="148">
        <v>565</v>
      </c>
      <c r="AB5000" s="148"/>
      <c r="AC5000" s="148"/>
      <c r="AD5000" s="148"/>
      <c r="AE5000" s="148"/>
      <c r="AF5000" s="148"/>
      <c r="AG5000" s="148"/>
      <c r="AH5000" s="148"/>
      <c r="AI5000" s="148"/>
      <c r="AJ5000" s="148"/>
      <c r="AK5000" s="148"/>
      <c r="AL5000" s="139">
        <v>0</v>
      </c>
      <c r="AM5000" s="139">
        <v>0</v>
      </c>
      <c r="AN5000" s="148">
        <f t="shared" ref="AN5000:AN5063" si="703">SUM(Y5000,AA5000,AC5000,AE5000,AG5000,AI5000,AK5000,AM5000)</f>
        <v>1000</v>
      </c>
      <c r="AO5000" s="148">
        <f t="shared" ref="AO5000:AO5063" si="704">SUM(K5000,M5000,O5000,Q5000,S5000,U5000,W5000)</f>
        <v>49</v>
      </c>
      <c r="AP5000" s="148">
        <v>12</v>
      </c>
      <c r="AQ5000" s="140">
        <v>21</v>
      </c>
      <c r="AS5000" s="42">
        <f t="shared" ref="AS5000:AS5063" si="705">(VLOOKUP(J5000,Service,2,FALSE)*K5000+VLOOKUP(L5000,Service,2,FALSE)*M5000+VLOOKUP(N5000,Service,2,FALSE)*O5000+VLOOKUP(P5000,Service,2,FALSE)*Q5000)</f>
        <v>3351.7704137217743</v>
      </c>
      <c r="AT5000" s="101">
        <f t="shared" ref="AT5000:AT5063" si="706">VLOOKUP(R5000,serviceHP,2,FALSE)*S5000+VLOOKUP(T5000,serviceHP,2,FALSE)*U5000+VLOOKUP(V5000,serviceHP,2,FALSE)*W5000</f>
        <v>0</v>
      </c>
      <c r="AU5000" s="42">
        <f t="shared" ref="AU5000:AU5063" si="707">AS5000+AT5000</f>
        <v>3351.7704137217743</v>
      </c>
      <c r="AV5000" s="42">
        <f t="shared" ref="AV5000:AV5063" si="708">(VLOOKUP(X5000,Main,2,FALSE)*Y5000+VLOOKUP(Z5000,Main,2,FALSE)*AA5000+VLOOKUP(AB5000,Main,2,FALSE)*AC5000+VLOOKUP(AD5000,Main,2,FALSE)*AE5000+VLOOKUP(AF5000,Main,2,FALSE)*AG5000+VLOOKUP(AL5000,Main,2,FALSE)*AM5000+VLOOKUP(AH5000,Main,2,FALSE)*AI5000+VLOOKUP(AL5000,Main,2,FALSE)*AM5000+VLOOKUP(AJ5000,Main,2,FALSE)*AK5000)/AQ5000</f>
        <v>1562.6410343559064</v>
      </c>
      <c r="AW5000" s="102">
        <f t="shared" ref="AW5000:AW5063" si="709">IF(G5000="F",VLOOKUP(D5000,MeterAndReg2,2,TRUE),(IF(G5000="L",VLOOKUP(D5000,MeterAndReg2,3,TRUE),VLOOKUP(D5000,MeterAndReg2,4,TRUE))))</f>
        <v>431</v>
      </c>
      <c r="AX5000" s="43">
        <f t="shared" si="702"/>
        <v>0.5</v>
      </c>
      <c r="AY5000" s="43" t="str">
        <f t="shared" si="701"/>
        <v>UTGS</v>
      </c>
    </row>
    <row r="5001" spans="1:51" hidden="1" x14ac:dyDescent="0.2">
      <c r="A5001" s="38">
        <v>4994</v>
      </c>
      <c r="B5001" t="s">
        <v>5806</v>
      </c>
      <c r="C5001" t="s">
        <v>292</v>
      </c>
      <c r="D5001">
        <v>14100</v>
      </c>
      <c r="E5001" t="s">
        <v>199</v>
      </c>
      <c r="F5001">
        <v>45</v>
      </c>
      <c r="G5001" t="str">
        <f>LOOKUP(F5001,{0,6,45},{"F","L","H"})</f>
        <v>H</v>
      </c>
      <c r="H5001" t="s">
        <v>812</v>
      </c>
      <c r="I5001" s="43" t="str">
        <f>IFERROR(VLOOKUP(#REF!,#REF!,2,FALSE),"No")</f>
        <v>No</v>
      </c>
      <c r="J5001" s="139">
        <v>2</v>
      </c>
      <c r="K5001" s="148">
        <v>345</v>
      </c>
      <c r="L5001" s="148"/>
      <c r="M5001" s="148"/>
      <c r="N5001" s="148"/>
      <c r="O5001" s="148"/>
      <c r="P5001" s="148"/>
      <c r="Q5001" s="148"/>
      <c r="R5001" s="148"/>
      <c r="S5001" s="148"/>
      <c r="T5001" s="148"/>
      <c r="U5001" s="148"/>
      <c r="V5001" s="148"/>
      <c r="W5001" s="148"/>
      <c r="X5001" s="139">
        <v>3</v>
      </c>
      <c r="Y5001" s="148">
        <v>904</v>
      </c>
      <c r="Z5001" s="149">
        <v>4</v>
      </c>
      <c r="AA5001" s="148">
        <v>96</v>
      </c>
      <c r="AB5001" s="148"/>
      <c r="AC5001" s="148"/>
      <c r="AD5001" s="148"/>
      <c r="AE5001" s="148"/>
      <c r="AF5001" s="148"/>
      <c r="AG5001" s="148"/>
      <c r="AH5001" s="148"/>
      <c r="AI5001" s="148"/>
      <c r="AJ5001" s="148"/>
      <c r="AK5001" s="148"/>
      <c r="AL5001" s="139">
        <v>0</v>
      </c>
      <c r="AM5001" s="139">
        <v>0</v>
      </c>
      <c r="AN5001" s="148">
        <f t="shared" si="703"/>
        <v>1000</v>
      </c>
      <c r="AO5001" s="148">
        <f t="shared" si="704"/>
        <v>345</v>
      </c>
      <c r="AP5001" s="148">
        <v>8</v>
      </c>
      <c r="AQ5001" s="140">
        <v>12</v>
      </c>
      <c r="AS5001" s="42">
        <f t="shared" si="705"/>
        <v>25179.299851714528</v>
      </c>
      <c r="AT5001" s="101">
        <f t="shared" si="706"/>
        <v>0</v>
      </c>
      <c r="AU5001" s="42">
        <f t="shared" si="707"/>
        <v>25179.299851714528</v>
      </c>
      <c r="AV5001" s="42">
        <f t="shared" si="708"/>
        <v>1811.3801434561694</v>
      </c>
      <c r="AW5001" s="102">
        <f t="shared" si="709"/>
        <v>45278.81465465128</v>
      </c>
      <c r="AX5001" s="43">
        <f t="shared" si="702"/>
        <v>2</v>
      </c>
      <c r="AY5001" s="43" t="str">
        <f t="shared" ref="AY5001:AY5064" si="710">C5001</f>
        <v>UTFS</v>
      </c>
    </row>
    <row r="5002" spans="1:51" hidden="1" x14ac:dyDescent="0.2">
      <c r="A5002" s="38">
        <v>4995</v>
      </c>
      <c r="B5002" t="s">
        <v>362</v>
      </c>
      <c r="C5002" t="s">
        <v>289</v>
      </c>
      <c r="D5002">
        <v>320</v>
      </c>
      <c r="E5002" t="s">
        <v>1842</v>
      </c>
      <c r="F5002">
        <v>0.25</v>
      </c>
      <c r="G5002" t="str">
        <f>LOOKUP(F5002,{0,6,45},{"F","L","H"})</f>
        <v>F</v>
      </c>
      <c r="H5002" t="s">
        <v>3723</v>
      </c>
      <c r="I5002" s="43" t="str">
        <f>IFERROR(VLOOKUP(#REF!,#REF!,2,FALSE),"No")</f>
        <v>No</v>
      </c>
      <c r="J5002" s="139">
        <v>0.5</v>
      </c>
      <c r="K5002" s="148">
        <v>81</v>
      </c>
      <c r="L5002" s="148"/>
      <c r="M5002" s="148"/>
      <c r="N5002" s="148"/>
      <c r="O5002" s="148"/>
      <c r="P5002" s="148"/>
      <c r="Q5002" s="148"/>
      <c r="R5002" s="148"/>
      <c r="S5002" s="148"/>
      <c r="T5002" s="148"/>
      <c r="U5002" s="148"/>
      <c r="V5002" s="148"/>
      <c r="W5002" s="148"/>
      <c r="X5002" s="139">
        <v>2</v>
      </c>
      <c r="Y5002" s="148">
        <v>1000</v>
      </c>
      <c r="Z5002" s="149"/>
      <c r="AA5002" s="148"/>
      <c r="AB5002" s="149"/>
      <c r="AC5002" s="148"/>
      <c r="AD5002" s="148"/>
      <c r="AE5002" s="148"/>
      <c r="AF5002" s="148"/>
      <c r="AG5002" s="148"/>
      <c r="AH5002" s="148"/>
      <c r="AI5002" s="148"/>
      <c r="AJ5002" s="148"/>
      <c r="AK5002" s="148"/>
      <c r="AL5002" s="139">
        <v>0</v>
      </c>
      <c r="AM5002" s="139">
        <v>0</v>
      </c>
      <c r="AN5002" s="148">
        <f t="shared" si="703"/>
        <v>1000</v>
      </c>
      <c r="AO5002" s="148">
        <f t="shared" si="704"/>
        <v>81</v>
      </c>
      <c r="AP5002" s="148">
        <v>20</v>
      </c>
      <c r="AQ5002" s="140">
        <v>36</v>
      </c>
      <c r="AS5002" s="42">
        <f t="shared" si="705"/>
        <v>5540.6817043155861</v>
      </c>
      <c r="AT5002" s="101">
        <f t="shared" si="706"/>
        <v>0</v>
      </c>
      <c r="AU5002" s="42">
        <f t="shared" si="707"/>
        <v>5540.6817043155861</v>
      </c>
      <c r="AV5002" s="42">
        <f t="shared" si="708"/>
        <v>903.08227004094533</v>
      </c>
      <c r="AW5002" s="102">
        <f t="shared" si="709"/>
        <v>431</v>
      </c>
      <c r="AX5002" s="43">
        <f t="shared" si="702"/>
        <v>0.5</v>
      </c>
      <c r="AY5002" s="43" t="str">
        <f t="shared" si="710"/>
        <v>UTGS</v>
      </c>
    </row>
    <row r="5003" spans="1:51" hidden="1" x14ac:dyDescent="0.2">
      <c r="A5003" s="38">
        <v>4996</v>
      </c>
      <c r="B5003" t="s">
        <v>5806</v>
      </c>
      <c r="C5003" t="s">
        <v>5746</v>
      </c>
      <c r="D5003">
        <v>44336</v>
      </c>
      <c r="E5003" t="s">
        <v>291</v>
      </c>
      <c r="F5003">
        <v>45</v>
      </c>
      <c r="G5003" t="str">
        <f>LOOKUP(F5003,{0,6,45},{"F","L","H"})</f>
        <v>H</v>
      </c>
      <c r="H5003" t="s">
        <v>831</v>
      </c>
      <c r="I5003" s="43" t="str">
        <f>IFERROR(VLOOKUP(#REF!,#REF!,2,FALSE),"No")</f>
        <v>No</v>
      </c>
      <c r="J5003" s="139">
        <v>4</v>
      </c>
      <c r="K5003" s="148">
        <v>279</v>
      </c>
      <c r="L5003" s="148"/>
      <c r="M5003" s="148"/>
      <c r="N5003" s="148"/>
      <c r="O5003" s="148"/>
      <c r="P5003" s="148"/>
      <c r="Q5003" s="148"/>
      <c r="R5003" s="148"/>
      <c r="S5003" s="148"/>
      <c r="T5003" s="148"/>
      <c r="U5003" s="148"/>
      <c r="V5003" s="148"/>
      <c r="W5003" s="148"/>
      <c r="X5003" s="139">
        <v>4</v>
      </c>
      <c r="Y5003" s="148">
        <v>1000</v>
      </c>
      <c r="Z5003" s="148"/>
      <c r="AA5003" s="148"/>
      <c r="AB5003" s="148"/>
      <c r="AC5003" s="148"/>
      <c r="AD5003" s="148"/>
      <c r="AE5003" s="148"/>
      <c r="AF5003" s="148"/>
      <c r="AG5003" s="148"/>
      <c r="AH5003" s="148"/>
      <c r="AI5003" s="148"/>
      <c r="AJ5003" s="148"/>
      <c r="AK5003" s="148"/>
      <c r="AL5003" s="139">
        <v>0</v>
      </c>
      <c r="AM5003" s="139">
        <v>0</v>
      </c>
      <c r="AN5003" s="148">
        <f t="shared" si="703"/>
        <v>1000</v>
      </c>
      <c r="AO5003" s="148">
        <f t="shared" si="704"/>
        <v>279</v>
      </c>
      <c r="AP5003" s="148">
        <v>3</v>
      </c>
      <c r="AQ5003" s="140">
        <v>4</v>
      </c>
      <c r="AS5003" s="42">
        <f t="shared" si="705"/>
        <v>21355.630314864793</v>
      </c>
      <c r="AT5003" s="101">
        <f t="shared" si="706"/>
        <v>0</v>
      </c>
      <c r="AU5003" s="42">
        <f t="shared" si="707"/>
        <v>21355.630314864793</v>
      </c>
      <c r="AV5003" s="42">
        <f t="shared" si="708"/>
        <v>9920.2404303685089</v>
      </c>
      <c r="AW5003" s="102">
        <f t="shared" si="709"/>
        <v>60371.752872868376</v>
      </c>
      <c r="AX5003" s="43">
        <f t="shared" si="702"/>
        <v>4</v>
      </c>
      <c r="AY5003" s="43" t="str">
        <f t="shared" si="710"/>
        <v>UTTSS</v>
      </c>
    </row>
    <row r="5004" spans="1:51" hidden="1" x14ac:dyDescent="0.2">
      <c r="A5004" s="38">
        <v>4997</v>
      </c>
      <c r="B5004" t="s">
        <v>5806</v>
      </c>
      <c r="C5004" t="s">
        <v>5746</v>
      </c>
      <c r="D5004">
        <v>5750</v>
      </c>
      <c r="E5004" t="s">
        <v>209</v>
      </c>
      <c r="F5004">
        <v>5</v>
      </c>
      <c r="G5004" t="str">
        <f>LOOKUP(F5004,{0,6,45},{"F","L","H"})</f>
        <v>F</v>
      </c>
      <c r="H5004" t="s">
        <v>1449</v>
      </c>
      <c r="I5004" s="43" t="str">
        <f>IFERROR(VLOOKUP(#REF!,#REF!,2,FALSE),"No")</f>
        <v>No</v>
      </c>
      <c r="J5004" s="139">
        <v>1.25</v>
      </c>
      <c r="K5004" s="148">
        <v>460</v>
      </c>
      <c r="L5004" s="148">
        <v>2</v>
      </c>
      <c r="M5004" s="148">
        <v>19</v>
      </c>
      <c r="N5004" s="148"/>
      <c r="O5004" s="148"/>
      <c r="P5004" s="148"/>
      <c r="Q5004" s="148"/>
      <c r="R5004" s="148"/>
      <c r="S5004" s="148"/>
      <c r="T5004" s="148"/>
      <c r="U5004" s="148"/>
      <c r="V5004" s="148"/>
      <c r="W5004" s="148"/>
      <c r="X5004" s="139">
        <v>4</v>
      </c>
      <c r="Y5004" s="148">
        <v>1000</v>
      </c>
      <c r="Z5004" s="149"/>
      <c r="AA5004" s="148"/>
      <c r="AB5004" s="148"/>
      <c r="AC5004" s="148"/>
      <c r="AD5004" s="148"/>
      <c r="AE5004" s="148"/>
      <c r="AF5004" s="148"/>
      <c r="AG5004" s="148"/>
      <c r="AH5004" s="148"/>
      <c r="AI5004" s="148"/>
      <c r="AJ5004" s="148"/>
      <c r="AK5004" s="148"/>
      <c r="AL5004" s="139">
        <v>0</v>
      </c>
      <c r="AM5004" s="139">
        <v>0</v>
      </c>
      <c r="AN5004" s="148">
        <f t="shared" si="703"/>
        <v>1000</v>
      </c>
      <c r="AO5004" s="148">
        <f t="shared" si="704"/>
        <v>479</v>
      </c>
      <c r="AP5004" s="148">
        <v>11</v>
      </c>
      <c r="AQ5004" s="140">
        <v>14</v>
      </c>
      <c r="AS5004" s="42">
        <f t="shared" si="705"/>
        <v>35662.885881076108</v>
      </c>
      <c r="AT5004" s="101">
        <f t="shared" si="706"/>
        <v>0</v>
      </c>
      <c r="AU5004" s="42">
        <f t="shared" si="707"/>
        <v>35662.885881076108</v>
      </c>
      <c r="AV5004" s="42">
        <f t="shared" si="708"/>
        <v>2834.354408676717</v>
      </c>
      <c r="AW5004" s="102">
        <f t="shared" si="709"/>
        <v>3698.6666666666665</v>
      </c>
      <c r="AX5004" s="43">
        <f t="shared" si="702"/>
        <v>1.25</v>
      </c>
      <c r="AY5004" s="43" t="str">
        <f t="shared" si="710"/>
        <v>UTTSS</v>
      </c>
    </row>
    <row r="5005" spans="1:51" hidden="1" x14ac:dyDescent="0.2">
      <c r="A5005" s="38">
        <v>4998</v>
      </c>
      <c r="B5005" t="s">
        <v>362</v>
      </c>
      <c r="C5005" t="s">
        <v>289</v>
      </c>
      <c r="D5005">
        <v>320</v>
      </c>
      <c r="E5005" t="s">
        <v>1236</v>
      </c>
      <c r="F5005">
        <v>0.25</v>
      </c>
      <c r="G5005" t="str">
        <f>LOOKUP(F5005,{0,6,45},{"F","L","H"})</f>
        <v>F</v>
      </c>
      <c r="H5005" t="s">
        <v>3729</v>
      </c>
      <c r="I5005" s="43" t="str">
        <f>IFERROR(VLOOKUP(#REF!,#REF!,2,FALSE),"No")</f>
        <v>No</v>
      </c>
      <c r="J5005" s="139">
        <v>0.5</v>
      </c>
      <c r="K5005" s="148">
        <v>85</v>
      </c>
      <c r="L5005" s="148"/>
      <c r="M5005" s="148"/>
      <c r="N5005" s="148"/>
      <c r="O5005" s="148"/>
      <c r="P5005" s="148"/>
      <c r="Q5005" s="148"/>
      <c r="R5005" s="148"/>
      <c r="S5005" s="148"/>
      <c r="T5005" s="148"/>
      <c r="U5005" s="148"/>
      <c r="V5005" s="148"/>
      <c r="W5005" s="148"/>
      <c r="X5005" s="139">
        <v>1.25</v>
      </c>
      <c r="Y5005" s="148">
        <v>435</v>
      </c>
      <c r="Z5005" s="148">
        <v>2</v>
      </c>
      <c r="AA5005" s="148">
        <v>565</v>
      </c>
      <c r="AB5005" s="148"/>
      <c r="AC5005" s="148"/>
      <c r="AD5005" s="148"/>
      <c r="AE5005" s="148"/>
      <c r="AF5005" s="148"/>
      <c r="AG5005" s="148"/>
      <c r="AH5005" s="148"/>
      <c r="AI5005" s="148"/>
      <c r="AJ5005" s="148"/>
      <c r="AK5005" s="148"/>
      <c r="AL5005" s="139">
        <v>0</v>
      </c>
      <c r="AM5005" s="139">
        <v>0</v>
      </c>
      <c r="AN5005" s="148">
        <f t="shared" si="703"/>
        <v>1000</v>
      </c>
      <c r="AO5005" s="148">
        <f t="shared" si="704"/>
        <v>85</v>
      </c>
      <c r="AP5005" s="148">
        <v>14</v>
      </c>
      <c r="AQ5005" s="140">
        <v>45</v>
      </c>
      <c r="AS5005" s="42">
        <f t="shared" si="705"/>
        <v>5814.2956156398122</v>
      </c>
      <c r="AT5005" s="101">
        <f t="shared" si="706"/>
        <v>0</v>
      </c>
      <c r="AU5005" s="42">
        <f t="shared" si="707"/>
        <v>5814.2956156398122</v>
      </c>
      <c r="AV5005" s="42">
        <f t="shared" si="708"/>
        <v>729.23248269942303</v>
      </c>
      <c r="AW5005" s="102">
        <f t="shared" si="709"/>
        <v>431</v>
      </c>
      <c r="AX5005" s="43">
        <f t="shared" si="702"/>
        <v>0.5</v>
      </c>
      <c r="AY5005" s="43" t="str">
        <f t="shared" si="710"/>
        <v>UTGS</v>
      </c>
    </row>
    <row r="5006" spans="1:51" hidden="1" x14ac:dyDescent="0.2">
      <c r="A5006" s="38">
        <v>4999</v>
      </c>
      <c r="B5006" t="s">
        <v>5806</v>
      </c>
      <c r="C5006" t="s">
        <v>292</v>
      </c>
      <c r="D5006">
        <v>5550</v>
      </c>
      <c r="E5006" t="s">
        <v>198</v>
      </c>
      <c r="F5006">
        <v>2</v>
      </c>
      <c r="G5006" t="str">
        <f>LOOKUP(F5006,{0,6,45},{"F","L","H"})</f>
        <v>F</v>
      </c>
      <c r="H5006" t="s">
        <v>1932</v>
      </c>
      <c r="I5006" s="43" t="str">
        <f>IFERROR(VLOOKUP(#REF!,#REF!,2,FALSE),"No")</f>
        <v>No</v>
      </c>
      <c r="J5006" s="139">
        <v>1.25</v>
      </c>
      <c r="K5006" s="148">
        <v>747</v>
      </c>
      <c r="L5006" s="148"/>
      <c r="M5006" s="148"/>
      <c r="N5006" s="148"/>
      <c r="O5006" s="148"/>
      <c r="P5006" s="148"/>
      <c r="Q5006" s="148"/>
      <c r="R5006" s="148"/>
      <c r="S5006" s="148"/>
      <c r="T5006" s="148"/>
      <c r="U5006" s="148"/>
      <c r="V5006" s="148"/>
      <c r="W5006" s="148"/>
      <c r="X5006" s="139">
        <v>1.25</v>
      </c>
      <c r="Y5006" s="148">
        <v>204</v>
      </c>
      <c r="Z5006" s="149">
        <v>2</v>
      </c>
      <c r="AA5006" s="148">
        <v>796</v>
      </c>
      <c r="AB5006" s="149"/>
      <c r="AC5006" s="148"/>
      <c r="AD5006" s="148"/>
      <c r="AE5006" s="148"/>
      <c r="AF5006" s="148"/>
      <c r="AG5006" s="148"/>
      <c r="AH5006" s="148"/>
      <c r="AI5006" s="148"/>
      <c r="AJ5006" s="148"/>
      <c r="AK5006" s="148"/>
      <c r="AL5006" s="139">
        <v>0</v>
      </c>
      <c r="AM5006" s="139">
        <v>0</v>
      </c>
      <c r="AN5006" s="148">
        <f t="shared" si="703"/>
        <v>1000</v>
      </c>
      <c r="AO5006" s="148">
        <f t="shared" si="704"/>
        <v>747</v>
      </c>
      <c r="AP5006" s="148">
        <v>13</v>
      </c>
      <c r="AQ5006" s="140">
        <v>20</v>
      </c>
      <c r="AS5006" s="42">
        <f t="shared" si="705"/>
        <v>55661.567939799286</v>
      </c>
      <c r="AT5006" s="101">
        <f t="shared" si="706"/>
        <v>0</v>
      </c>
      <c r="AU5006" s="42">
        <f t="shared" si="707"/>
        <v>55661.567939799286</v>
      </c>
      <c r="AV5006" s="42">
        <f t="shared" si="708"/>
        <v>1632.6880860737015</v>
      </c>
      <c r="AW5006" s="102">
        <f t="shared" si="709"/>
        <v>3698.6666666666665</v>
      </c>
      <c r="AX5006" s="43">
        <f t="shared" si="702"/>
        <v>1.25</v>
      </c>
      <c r="AY5006" s="43" t="str">
        <f t="shared" si="710"/>
        <v>UTFS</v>
      </c>
    </row>
    <row r="5007" spans="1:51" hidden="1" x14ac:dyDescent="0.2">
      <c r="A5007" s="38">
        <v>5000</v>
      </c>
      <c r="B5007" t="s">
        <v>5806</v>
      </c>
      <c r="C5007" t="s">
        <v>5746</v>
      </c>
      <c r="D5007">
        <v>3500</v>
      </c>
      <c r="E5007" t="s">
        <v>217</v>
      </c>
      <c r="F5007">
        <v>0.25</v>
      </c>
      <c r="G5007" t="str">
        <f>LOOKUP(F5007,{0,6,45},{"F","L","H"})</f>
        <v>F</v>
      </c>
      <c r="H5007" t="s">
        <v>3741</v>
      </c>
      <c r="I5007" s="43" t="str">
        <f>IFERROR(VLOOKUP(#REF!,#REF!,2,FALSE),"No")</f>
        <v>No</v>
      </c>
      <c r="J5007" s="139">
        <v>2</v>
      </c>
      <c r="K5007" s="148">
        <v>463</v>
      </c>
      <c r="L5007" s="148"/>
      <c r="M5007" s="148"/>
      <c r="N5007" s="148"/>
      <c r="O5007" s="148"/>
      <c r="P5007" s="148"/>
      <c r="Q5007" s="148"/>
      <c r="R5007" s="148"/>
      <c r="S5007" s="148"/>
      <c r="T5007" s="148"/>
      <c r="U5007" s="148"/>
      <c r="V5007" s="148"/>
      <c r="W5007" s="148"/>
      <c r="X5007" s="139">
        <v>1.25</v>
      </c>
      <c r="Y5007" s="148">
        <v>69.709999999999994</v>
      </c>
      <c r="Z5007" s="149">
        <v>2</v>
      </c>
      <c r="AA5007" s="148">
        <v>930.29</v>
      </c>
      <c r="AB5007" s="148"/>
      <c r="AC5007" s="148"/>
      <c r="AD5007" s="148"/>
      <c r="AE5007" s="148"/>
      <c r="AF5007" s="148"/>
      <c r="AG5007" s="148"/>
      <c r="AH5007" s="148"/>
      <c r="AI5007" s="148"/>
      <c r="AJ5007" s="148"/>
      <c r="AK5007" s="148"/>
      <c r="AL5007" s="139">
        <v>0</v>
      </c>
      <c r="AM5007" s="139">
        <v>0</v>
      </c>
      <c r="AN5007" s="148">
        <f t="shared" si="703"/>
        <v>1000</v>
      </c>
      <c r="AO5007" s="148">
        <f t="shared" si="704"/>
        <v>463</v>
      </c>
      <c r="AP5007" s="148">
        <v>11</v>
      </c>
      <c r="AQ5007" s="140">
        <v>25</v>
      </c>
      <c r="AS5007" s="42">
        <f t="shared" si="705"/>
        <v>33791.350235779209</v>
      </c>
      <c r="AT5007" s="101">
        <f t="shared" si="706"/>
        <v>0</v>
      </c>
      <c r="AU5007" s="42">
        <f t="shared" si="707"/>
        <v>33791.350235779209</v>
      </c>
      <c r="AV5007" s="42">
        <f t="shared" si="708"/>
        <v>1302.3903488589613</v>
      </c>
      <c r="AW5007" s="102">
        <f t="shared" si="709"/>
        <v>2145.6666666666665</v>
      </c>
      <c r="AX5007" s="43">
        <f t="shared" si="702"/>
        <v>2</v>
      </c>
      <c r="AY5007" s="43" t="str">
        <f t="shared" si="710"/>
        <v>UTTSS</v>
      </c>
    </row>
    <row r="5008" spans="1:51" hidden="1" x14ac:dyDescent="0.2">
      <c r="A5008" s="38">
        <v>5001</v>
      </c>
      <c r="B5008" t="s">
        <v>5806</v>
      </c>
      <c r="C5008" t="s">
        <v>289</v>
      </c>
      <c r="D5008">
        <v>31000</v>
      </c>
      <c r="E5008" t="s">
        <v>203</v>
      </c>
      <c r="F5008">
        <v>45</v>
      </c>
      <c r="G5008" t="str">
        <f>LOOKUP(F5008,{0,6,45},{"F","L","H"})</f>
        <v>H</v>
      </c>
      <c r="H5008" t="s">
        <v>1453</v>
      </c>
      <c r="I5008" s="43" t="str">
        <f>IFERROR(VLOOKUP(#REF!,#REF!,2,FALSE),"No")</f>
        <v>No</v>
      </c>
      <c r="J5008" s="139">
        <v>3</v>
      </c>
      <c r="K5008" s="148">
        <v>351</v>
      </c>
      <c r="L5008" s="148"/>
      <c r="M5008" s="148"/>
      <c r="N5008" s="148"/>
      <c r="O5008" s="148"/>
      <c r="P5008" s="148"/>
      <c r="Q5008" s="148"/>
      <c r="R5008" s="148"/>
      <c r="S5008" s="148"/>
      <c r="T5008" s="148"/>
      <c r="U5008" s="148"/>
      <c r="V5008" s="148"/>
      <c r="W5008" s="148"/>
      <c r="X5008" s="139">
        <v>2</v>
      </c>
      <c r="Y5008" s="148">
        <v>38.28</v>
      </c>
      <c r="Z5008" s="148">
        <v>6</v>
      </c>
      <c r="AA5008" s="148">
        <v>961.72</v>
      </c>
      <c r="AB5008" s="148"/>
      <c r="AC5008" s="148"/>
      <c r="AD5008" s="148"/>
      <c r="AE5008" s="148"/>
      <c r="AF5008" s="148"/>
      <c r="AG5008" s="148"/>
      <c r="AH5008" s="148"/>
      <c r="AI5008" s="148"/>
      <c r="AJ5008" s="148"/>
      <c r="AK5008" s="148"/>
      <c r="AL5008" s="139">
        <v>0</v>
      </c>
      <c r="AM5008" s="139">
        <v>0</v>
      </c>
      <c r="AN5008" s="148">
        <f t="shared" si="703"/>
        <v>1000</v>
      </c>
      <c r="AO5008" s="148">
        <f t="shared" si="704"/>
        <v>351</v>
      </c>
      <c r="AP5008" s="148">
        <v>3</v>
      </c>
      <c r="AQ5008" s="140">
        <v>4</v>
      </c>
      <c r="AS5008" s="42">
        <f t="shared" si="705"/>
        <v>25617.200718700868</v>
      </c>
      <c r="AT5008" s="101">
        <f t="shared" si="706"/>
        <v>0</v>
      </c>
      <c r="AU5008" s="42">
        <f t="shared" si="707"/>
        <v>25617.200718700868</v>
      </c>
      <c r="AV5008" s="42">
        <f t="shared" si="708"/>
        <v>14744.37403036851</v>
      </c>
      <c r="AW5008" s="102">
        <f t="shared" si="709"/>
        <v>60371.752872868376</v>
      </c>
      <c r="AX5008" s="43">
        <f t="shared" si="702"/>
        <v>3</v>
      </c>
      <c r="AY5008" s="43" t="str">
        <f t="shared" si="710"/>
        <v>UTGS</v>
      </c>
    </row>
    <row r="5009" spans="1:51" hidden="1" x14ac:dyDescent="0.2">
      <c r="A5009" s="38">
        <v>5002</v>
      </c>
      <c r="B5009" t="s">
        <v>362</v>
      </c>
      <c r="C5009" t="s">
        <v>289</v>
      </c>
      <c r="D5009">
        <v>320</v>
      </c>
      <c r="E5009" t="s">
        <v>1247</v>
      </c>
      <c r="F5009">
        <v>0.25</v>
      </c>
      <c r="G5009" t="str">
        <f>LOOKUP(F5009,{0,6,45},{"F","L","H"})</f>
        <v>F</v>
      </c>
      <c r="H5009" t="s">
        <v>3751</v>
      </c>
      <c r="I5009" s="43" t="str">
        <f>IFERROR(VLOOKUP(#REF!,#REF!,2,FALSE),"No")</f>
        <v>No</v>
      </c>
      <c r="J5009" s="139">
        <v>0.75</v>
      </c>
      <c r="K5009" s="148">
        <v>81</v>
      </c>
      <c r="L5009" s="148"/>
      <c r="M5009" s="148"/>
      <c r="N5009" s="148"/>
      <c r="O5009" s="148"/>
      <c r="P5009" s="148"/>
      <c r="Q5009" s="148"/>
      <c r="R5009" s="148"/>
      <c r="S5009" s="148"/>
      <c r="T5009" s="148"/>
      <c r="U5009" s="148"/>
      <c r="V5009" s="148"/>
      <c r="W5009" s="148"/>
      <c r="X5009" s="139">
        <v>2</v>
      </c>
      <c r="Y5009" s="148">
        <v>1000</v>
      </c>
      <c r="Z5009" s="148"/>
      <c r="AA5009" s="148"/>
      <c r="AB5009" s="148"/>
      <c r="AC5009" s="148"/>
      <c r="AD5009" s="148"/>
      <c r="AE5009" s="148"/>
      <c r="AF5009" s="148"/>
      <c r="AG5009" s="148"/>
      <c r="AH5009" s="148"/>
      <c r="AI5009" s="148"/>
      <c r="AJ5009" s="148"/>
      <c r="AK5009" s="148"/>
      <c r="AL5009" s="139">
        <v>0</v>
      </c>
      <c r="AM5009" s="139">
        <v>0</v>
      </c>
      <c r="AN5009" s="148">
        <f t="shared" si="703"/>
        <v>1000</v>
      </c>
      <c r="AO5009" s="148">
        <f t="shared" si="704"/>
        <v>81</v>
      </c>
      <c r="AP5009" s="148">
        <v>10</v>
      </c>
      <c r="AQ5009" s="140">
        <v>135</v>
      </c>
      <c r="AS5009" s="42">
        <f t="shared" si="705"/>
        <v>5215.0617043155853</v>
      </c>
      <c r="AT5009" s="101">
        <f t="shared" si="706"/>
        <v>0</v>
      </c>
      <c r="AU5009" s="42">
        <f t="shared" si="707"/>
        <v>5215.0617043155853</v>
      </c>
      <c r="AV5009" s="42">
        <f t="shared" si="708"/>
        <v>240.82193867758542</v>
      </c>
      <c r="AW5009" s="102">
        <f t="shared" si="709"/>
        <v>431</v>
      </c>
      <c r="AX5009" s="43">
        <f t="shared" si="702"/>
        <v>0.75</v>
      </c>
      <c r="AY5009" s="43" t="str">
        <f t="shared" si="710"/>
        <v>UTGS</v>
      </c>
    </row>
    <row r="5010" spans="1:51" hidden="1" x14ac:dyDescent="0.2">
      <c r="A5010" s="38">
        <v>5003</v>
      </c>
      <c r="B5010" t="s">
        <v>5806</v>
      </c>
      <c r="C5010" t="s">
        <v>292</v>
      </c>
      <c r="D5010">
        <v>3300</v>
      </c>
      <c r="E5010" t="s">
        <v>207</v>
      </c>
      <c r="F5010">
        <v>2</v>
      </c>
      <c r="G5010" t="str">
        <f>LOOKUP(F5010,{0,6,45},{"F","L","H"})</f>
        <v>F</v>
      </c>
      <c r="H5010" t="s">
        <v>819</v>
      </c>
      <c r="I5010" s="43" t="str">
        <f>IFERROR(VLOOKUP(#REF!,#REF!,2,FALSE),"No")</f>
        <v>No</v>
      </c>
      <c r="J5010" s="139">
        <v>1.25</v>
      </c>
      <c r="K5010" s="148">
        <v>454</v>
      </c>
      <c r="L5010" s="148"/>
      <c r="M5010" s="148"/>
      <c r="N5010" s="148"/>
      <c r="O5010" s="148"/>
      <c r="P5010" s="148"/>
      <c r="Q5010" s="148"/>
      <c r="R5010" s="148"/>
      <c r="S5010" s="148"/>
      <c r="T5010" s="148"/>
      <c r="U5010" s="148"/>
      <c r="V5010" s="148"/>
      <c r="W5010" s="148"/>
      <c r="X5010" s="139">
        <v>2</v>
      </c>
      <c r="Y5010" s="148">
        <v>726.13</v>
      </c>
      <c r="Z5010" s="149">
        <v>6</v>
      </c>
      <c r="AA5010" s="148">
        <v>273.87</v>
      </c>
      <c r="AB5010" s="148"/>
      <c r="AC5010" s="148"/>
      <c r="AD5010" s="148"/>
      <c r="AE5010" s="148"/>
      <c r="AF5010" s="148"/>
      <c r="AG5010" s="148"/>
      <c r="AH5010" s="148"/>
      <c r="AI5010" s="148"/>
      <c r="AJ5010" s="148"/>
      <c r="AK5010" s="148"/>
      <c r="AL5010" s="139">
        <v>0</v>
      </c>
      <c r="AM5010" s="139">
        <v>0</v>
      </c>
      <c r="AN5010" s="148">
        <f t="shared" si="703"/>
        <v>1000</v>
      </c>
      <c r="AO5010" s="148">
        <f t="shared" si="704"/>
        <v>454</v>
      </c>
      <c r="AP5010" s="148">
        <v>10</v>
      </c>
      <c r="AQ5010" s="140">
        <v>40</v>
      </c>
      <c r="AS5010" s="42">
        <f t="shared" si="705"/>
        <v>33829.118935299695</v>
      </c>
      <c r="AT5010" s="101">
        <f t="shared" si="706"/>
        <v>0</v>
      </c>
      <c r="AU5010" s="42">
        <f t="shared" si="707"/>
        <v>33829.118935299695</v>
      </c>
      <c r="AV5010" s="42">
        <f t="shared" si="708"/>
        <v>1001.1966030368509</v>
      </c>
      <c r="AW5010" s="102">
        <f t="shared" si="709"/>
        <v>2145.6666666666665</v>
      </c>
      <c r="AX5010" s="43">
        <f t="shared" si="702"/>
        <v>1.25</v>
      </c>
      <c r="AY5010" s="43" t="str">
        <f t="shared" si="710"/>
        <v>UTFS</v>
      </c>
    </row>
    <row r="5011" spans="1:51" hidden="1" x14ac:dyDescent="0.2">
      <c r="A5011" s="38">
        <v>5004</v>
      </c>
      <c r="B5011" t="s">
        <v>5807</v>
      </c>
      <c r="C5011" t="s">
        <v>5746</v>
      </c>
      <c r="D5011">
        <v>44350</v>
      </c>
      <c r="E5011" t="s">
        <v>215</v>
      </c>
      <c r="F5011">
        <v>45</v>
      </c>
      <c r="G5011" t="str">
        <f>LOOKUP(F5011,{0,6,45},{"F","L","H"})</f>
        <v>H</v>
      </c>
      <c r="H5011" t="s">
        <v>673</v>
      </c>
      <c r="I5011" s="43" t="str">
        <f>IFERROR(VLOOKUP(#REF!,#REF!,2,FALSE),"No")</f>
        <v>No</v>
      </c>
      <c r="J5011" s="139">
        <v>2</v>
      </c>
      <c r="K5011" s="148">
        <v>139</v>
      </c>
      <c r="L5011" s="148"/>
      <c r="M5011" s="148"/>
      <c r="N5011" s="148"/>
      <c r="O5011" s="148"/>
      <c r="P5011" s="148"/>
      <c r="Q5011" s="148"/>
      <c r="R5011" s="148"/>
      <c r="S5011" s="148"/>
      <c r="T5011" s="148"/>
      <c r="U5011" s="148"/>
      <c r="V5011" s="148"/>
      <c r="W5011" s="148"/>
      <c r="X5011" s="139">
        <v>4</v>
      </c>
      <c r="Y5011" s="148">
        <v>1000</v>
      </c>
      <c r="Z5011" s="148"/>
      <c r="AA5011" s="148"/>
      <c r="AB5011" s="148"/>
      <c r="AC5011" s="148"/>
      <c r="AD5011" s="148"/>
      <c r="AE5011" s="148"/>
      <c r="AF5011" s="148"/>
      <c r="AG5011" s="148"/>
      <c r="AH5011" s="148"/>
      <c r="AI5011" s="148"/>
      <c r="AJ5011" s="148"/>
      <c r="AK5011" s="148"/>
      <c r="AL5011" s="139">
        <v>0</v>
      </c>
      <c r="AM5011" s="139">
        <v>0</v>
      </c>
      <c r="AN5011" s="148">
        <f t="shared" si="703"/>
        <v>1000</v>
      </c>
      <c r="AO5011" s="148">
        <f t="shared" si="704"/>
        <v>139</v>
      </c>
      <c r="AP5011" s="148">
        <v>4</v>
      </c>
      <c r="AQ5011" s="140">
        <v>7</v>
      </c>
      <c r="AS5011" s="42">
        <f t="shared" si="705"/>
        <v>10144.703418516869</v>
      </c>
      <c r="AT5011" s="101">
        <f t="shared" si="706"/>
        <v>0</v>
      </c>
      <c r="AU5011" s="42">
        <f t="shared" si="707"/>
        <v>10144.703418516869</v>
      </c>
      <c r="AV5011" s="42">
        <f t="shared" si="708"/>
        <v>5668.7088173534339</v>
      </c>
      <c r="AW5011" s="102">
        <f t="shared" si="709"/>
        <v>60371.752872868376</v>
      </c>
      <c r="AX5011" s="43">
        <f t="shared" si="702"/>
        <v>2</v>
      </c>
      <c r="AY5011" s="43" t="str">
        <f t="shared" si="710"/>
        <v>UTTSS</v>
      </c>
    </row>
    <row r="5012" spans="1:51" hidden="1" x14ac:dyDescent="0.2">
      <c r="A5012" s="38">
        <v>5005</v>
      </c>
      <c r="B5012" t="s">
        <v>5806</v>
      </c>
      <c r="C5012" t="s">
        <v>5746</v>
      </c>
      <c r="D5012">
        <v>64550</v>
      </c>
      <c r="E5012" t="s">
        <v>197</v>
      </c>
      <c r="F5012">
        <v>45</v>
      </c>
      <c r="G5012" t="str">
        <f>LOOKUP(F5012,{0,6,45},{"F","L","H"})</f>
        <v>H</v>
      </c>
      <c r="H5012" t="s">
        <v>321</v>
      </c>
      <c r="I5012" s="43" t="str">
        <f>IFERROR(VLOOKUP(#REF!,#REF!,2,FALSE),"No")</f>
        <v>No</v>
      </c>
      <c r="J5012" s="139">
        <v>4</v>
      </c>
      <c r="K5012" s="148">
        <v>351</v>
      </c>
      <c r="L5012" s="148"/>
      <c r="M5012" s="148"/>
      <c r="N5012" s="148"/>
      <c r="O5012" s="148"/>
      <c r="P5012" s="148"/>
      <c r="Q5012" s="148"/>
      <c r="R5012" s="148"/>
      <c r="S5012" s="148"/>
      <c r="T5012" s="148"/>
      <c r="U5012" s="148"/>
      <c r="V5012" s="148"/>
      <c r="W5012" s="148"/>
      <c r="X5012" s="139">
        <v>2</v>
      </c>
      <c r="Y5012" s="148">
        <v>3</v>
      </c>
      <c r="Z5012" s="148">
        <v>4</v>
      </c>
      <c r="AA5012" s="148">
        <v>910</v>
      </c>
      <c r="AB5012" s="148"/>
      <c r="AC5012" s="148"/>
      <c r="AD5012" s="148"/>
      <c r="AE5012" s="148"/>
      <c r="AF5012" s="148"/>
      <c r="AG5012" s="148"/>
      <c r="AH5012" s="148"/>
      <c r="AI5012" s="148"/>
      <c r="AJ5012" s="148"/>
      <c r="AK5012" s="148"/>
      <c r="AL5012" s="139">
        <v>0</v>
      </c>
      <c r="AM5012" s="139">
        <v>0</v>
      </c>
      <c r="AN5012" s="148">
        <f t="shared" si="703"/>
        <v>913</v>
      </c>
      <c r="AO5012" s="148">
        <f t="shared" si="704"/>
        <v>351</v>
      </c>
      <c r="AP5012" s="148">
        <v>3</v>
      </c>
      <c r="AQ5012" s="140">
        <v>5</v>
      </c>
      <c r="AS5012" s="42">
        <f t="shared" si="705"/>
        <v>26866.760718700869</v>
      </c>
      <c r="AT5012" s="101">
        <f t="shared" si="706"/>
        <v>0</v>
      </c>
      <c r="AU5012" s="42">
        <f t="shared" si="707"/>
        <v>26866.760718700869</v>
      </c>
      <c r="AV5012" s="42">
        <f t="shared" si="708"/>
        <v>7241.4416103411586</v>
      </c>
      <c r="AW5012" s="102">
        <f t="shared" si="709"/>
        <v>113197.0366366282</v>
      </c>
      <c r="AX5012" s="43">
        <f t="shared" si="702"/>
        <v>4</v>
      </c>
      <c r="AY5012" s="43" t="str">
        <f t="shared" si="710"/>
        <v>UTTSS</v>
      </c>
    </row>
    <row r="5013" spans="1:51" hidden="1" x14ac:dyDescent="0.2">
      <c r="A5013" s="38">
        <v>5006</v>
      </c>
      <c r="B5013" t="s">
        <v>362</v>
      </c>
      <c r="C5013" t="s">
        <v>289</v>
      </c>
      <c r="D5013">
        <v>306</v>
      </c>
      <c r="E5013" t="s">
        <v>1224</v>
      </c>
      <c r="F5013">
        <v>0.25</v>
      </c>
      <c r="G5013" t="str">
        <f>LOOKUP(F5013,{0,6,45},{"F","L","H"})</f>
        <v>F</v>
      </c>
      <c r="H5013" t="s">
        <v>3782</v>
      </c>
      <c r="I5013" s="43" t="str">
        <f>IFERROR(VLOOKUP(#REF!,#REF!,2,FALSE),"No")</f>
        <v>No</v>
      </c>
      <c r="J5013" s="139">
        <v>0.5</v>
      </c>
      <c r="K5013" s="148">
        <v>52</v>
      </c>
      <c r="L5013" s="148"/>
      <c r="M5013" s="148"/>
      <c r="N5013" s="148"/>
      <c r="O5013" s="148"/>
      <c r="P5013" s="148"/>
      <c r="Q5013" s="148"/>
      <c r="R5013" s="148"/>
      <c r="S5013" s="148"/>
      <c r="T5013" s="148"/>
      <c r="U5013" s="148"/>
      <c r="V5013" s="148"/>
      <c r="W5013" s="148"/>
      <c r="X5013" s="139">
        <v>1.25</v>
      </c>
      <c r="Y5013" s="148">
        <v>464</v>
      </c>
      <c r="Z5013" s="149">
        <v>2</v>
      </c>
      <c r="AA5013" s="148">
        <v>536</v>
      </c>
      <c r="AB5013" s="148"/>
      <c r="AC5013" s="148"/>
      <c r="AD5013" s="148"/>
      <c r="AE5013" s="148"/>
      <c r="AF5013" s="148"/>
      <c r="AG5013" s="148"/>
      <c r="AH5013" s="148"/>
      <c r="AI5013" s="148"/>
      <c r="AJ5013" s="148"/>
      <c r="AK5013" s="148"/>
      <c r="AL5013" s="139">
        <v>0</v>
      </c>
      <c r="AM5013" s="139">
        <v>0</v>
      </c>
      <c r="AN5013" s="148">
        <f t="shared" si="703"/>
        <v>1000</v>
      </c>
      <c r="AO5013" s="148">
        <f t="shared" si="704"/>
        <v>52</v>
      </c>
      <c r="AP5013" s="148">
        <v>15</v>
      </c>
      <c r="AQ5013" s="140">
        <v>28</v>
      </c>
      <c r="AS5013" s="42">
        <f t="shared" si="705"/>
        <v>3556.9808472149443</v>
      </c>
      <c r="AT5013" s="101">
        <f t="shared" si="706"/>
        <v>0</v>
      </c>
      <c r="AU5013" s="42">
        <f t="shared" si="707"/>
        <v>3556.9808472149443</v>
      </c>
      <c r="AV5013" s="42">
        <f t="shared" si="708"/>
        <v>1172.7057757669297</v>
      </c>
      <c r="AW5013" s="102">
        <f t="shared" si="709"/>
        <v>431</v>
      </c>
      <c r="AX5013" s="43">
        <f t="shared" si="702"/>
        <v>0.5</v>
      </c>
      <c r="AY5013" s="43" t="str">
        <f t="shared" si="710"/>
        <v>UTGS</v>
      </c>
    </row>
    <row r="5014" spans="1:51" hidden="1" x14ac:dyDescent="0.2">
      <c r="A5014" s="38">
        <v>5007</v>
      </c>
      <c r="B5014" t="s">
        <v>5806</v>
      </c>
      <c r="C5014" t="s">
        <v>292</v>
      </c>
      <c r="D5014">
        <v>2700</v>
      </c>
      <c r="E5014" t="s">
        <v>1917</v>
      </c>
      <c r="F5014">
        <v>5</v>
      </c>
      <c r="G5014" t="str">
        <f>LOOKUP(F5014,{0,6,45},{"F","L","H"})</f>
        <v>F</v>
      </c>
      <c r="H5014" t="s">
        <v>962</v>
      </c>
      <c r="I5014" s="43" t="str">
        <f>IFERROR(VLOOKUP(#REF!,#REF!,2,FALSE),"No")</f>
        <v>No</v>
      </c>
      <c r="J5014" s="139">
        <v>1.25</v>
      </c>
      <c r="K5014" s="148">
        <v>119</v>
      </c>
      <c r="L5014" s="148"/>
      <c r="M5014" s="148"/>
      <c r="N5014" s="148"/>
      <c r="O5014" s="148"/>
      <c r="P5014" s="148"/>
      <c r="Q5014" s="148"/>
      <c r="R5014" s="148"/>
      <c r="S5014" s="148"/>
      <c r="T5014" s="148"/>
      <c r="U5014" s="148"/>
      <c r="V5014" s="148"/>
      <c r="W5014" s="148"/>
      <c r="X5014" s="139">
        <v>4</v>
      </c>
      <c r="Y5014" s="148">
        <v>1000</v>
      </c>
      <c r="Z5014" s="148"/>
      <c r="AA5014" s="148"/>
      <c r="AB5014" s="148"/>
      <c r="AC5014" s="148"/>
      <c r="AD5014" s="148"/>
      <c r="AE5014" s="148"/>
      <c r="AF5014" s="148"/>
      <c r="AG5014" s="148"/>
      <c r="AH5014" s="148"/>
      <c r="AI5014" s="148"/>
      <c r="AJ5014" s="148"/>
      <c r="AK5014" s="148"/>
      <c r="AL5014" s="139">
        <v>0</v>
      </c>
      <c r="AM5014" s="139">
        <v>0</v>
      </c>
      <c r="AN5014" s="148">
        <f t="shared" si="703"/>
        <v>1000</v>
      </c>
      <c r="AO5014" s="148">
        <f t="shared" si="704"/>
        <v>119</v>
      </c>
      <c r="AP5014" s="148">
        <v>9</v>
      </c>
      <c r="AQ5014" s="140">
        <v>13</v>
      </c>
      <c r="AS5014" s="42">
        <f t="shared" si="705"/>
        <v>8867.1038618957355</v>
      </c>
      <c r="AT5014" s="101">
        <f t="shared" si="706"/>
        <v>0</v>
      </c>
      <c r="AU5014" s="42">
        <f t="shared" si="707"/>
        <v>8867.1038618957355</v>
      </c>
      <c r="AV5014" s="42">
        <f t="shared" si="708"/>
        <v>3052.381670882618</v>
      </c>
      <c r="AW5014" s="102">
        <f t="shared" si="709"/>
        <v>2428.75</v>
      </c>
      <c r="AX5014" s="43">
        <f t="shared" si="702"/>
        <v>1.25</v>
      </c>
      <c r="AY5014" s="43" t="str">
        <f t="shared" si="710"/>
        <v>UTFS</v>
      </c>
    </row>
    <row r="5015" spans="1:51" hidden="1" x14ac:dyDescent="0.2">
      <c r="A5015" s="38">
        <v>5008</v>
      </c>
      <c r="B5015" t="s">
        <v>362</v>
      </c>
      <c r="C5015" t="s">
        <v>289</v>
      </c>
      <c r="D5015">
        <v>320</v>
      </c>
      <c r="E5015" t="s">
        <v>1232</v>
      </c>
      <c r="F5015">
        <v>0.25</v>
      </c>
      <c r="G5015" t="str">
        <f>LOOKUP(F5015,{0,6,45},{"F","L","H"})</f>
        <v>F</v>
      </c>
      <c r="H5015" t="s">
        <v>3793</v>
      </c>
      <c r="I5015" s="43" t="str">
        <f>IFERROR(VLOOKUP(#REF!,#REF!,2,FALSE),"No")</f>
        <v>No</v>
      </c>
      <c r="J5015" s="139">
        <v>0.5</v>
      </c>
      <c r="K5015" s="148">
        <v>64</v>
      </c>
      <c r="L5015" s="148"/>
      <c r="M5015" s="148"/>
      <c r="N5015" s="148"/>
      <c r="O5015" s="148"/>
      <c r="P5015" s="148"/>
      <c r="Q5015" s="148"/>
      <c r="R5015" s="148"/>
      <c r="S5015" s="148"/>
      <c r="T5015" s="148"/>
      <c r="U5015" s="148"/>
      <c r="V5015" s="148"/>
      <c r="W5015" s="148"/>
      <c r="X5015" s="139">
        <v>1.25</v>
      </c>
      <c r="Y5015" s="148">
        <v>905</v>
      </c>
      <c r="Z5015" s="148">
        <v>2</v>
      </c>
      <c r="AA5015" s="148">
        <v>95</v>
      </c>
      <c r="AB5015" s="148"/>
      <c r="AC5015" s="148"/>
      <c r="AD5015" s="148"/>
      <c r="AE5015" s="148"/>
      <c r="AF5015" s="148"/>
      <c r="AG5015" s="148"/>
      <c r="AH5015" s="148"/>
      <c r="AI5015" s="148"/>
      <c r="AJ5015" s="148"/>
      <c r="AK5015" s="148"/>
      <c r="AL5015" s="139">
        <v>0</v>
      </c>
      <c r="AM5015" s="139">
        <v>0</v>
      </c>
      <c r="AN5015" s="148">
        <f t="shared" si="703"/>
        <v>1000</v>
      </c>
      <c r="AO5015" s="148">
        <f t="shared" si="704"/>
        <v>64</v>
      </c>
      <c r="AP5015" s="148">
        <v>31</v>
      </c>
      <c r="AQ5015" s="140">
        <v>108</v>
      </c>
      <c r="AS5015" s="42">
        <f t="shared" si="705"/>
        <v>4377.8225811876237</v>
      </c>
      <c r="AT5015" s="101">
        <f t="shared" si="706"/>
        <v>0</v>
      </c>
      <c r="AU5015" s="42">
        <f t="shared" si="707"/>
        <v>4377.8225811876237</v>
      </c>
      <c r="AV5015" s="42">
        <f t="shared" si="708"/>
        <v>306.89316408772254</v>
      </c>
      <c r="AW5015" s="102">
        <f t="shared" si="709"/>
        <v>431</v>
      </c>
      <c r="AX5015" s="43">
        <f t="shared" si="702"/>
        <v>0.5</v>
      </c>
      <c r="AY5015" s="43" t="str">
        <f t="shared" si="710"/>
        <v>UTGS</v>
      </c>
    </row>
    <row r="5016" spans="1:51" hidden="1" x14ac:dyDescent="0.2">
      <c r="A5016" s="38">
        <v>5009</v>
      </c>
      <c r="B5016" t="s">
        <v>362</v>
      </c>
      <c r="C5016" t="s">
        <v>289</v>
      </c>
      <c r="D5016">
        <v>320</v>
      </c>
      <c r="E5016" t="s">
        <v>1236</v>
      </c>
      <c r="F5016">
        <v>0.25</v>
      </c>
      <c r="G5016" t="str">
        <f>LOOKUP(F5016,{0,6,45},{"F","L","H"})</f>
        <v>F</v>
      </c>
      <c r="H5016" t="s">
        <v>3794</v>
      </c>
      <c r="I5016" s="43" t="str">
        <f>IFERROR(VLOOKUP(#REF!,#REF!,2,FALSE),"No")</f>
        <v>No</v>
      </c>
      <c r="J5016" s="139">
        <v>0.5</v>
      </c>
      <c r="K5016" s="148">
        <v>71</v>
      </c>
      <c r="L5016" s="148"/>
      <c r="M5016" s="148"/>
      <c r="N5016" s="148"/>
      <c r="O5016" s="148"/>
      <c r="P5016" s="148"/>
      <c r="Q5016" s="148"/>
      <c r="R5016" s="148"/>
      <c r="S5016" s="148"/>
      <c r="T5016" s="148"/>
      <c r="U5016" s="148"/>
      <c r="V5016" s="148"/>
      <c r="W5016" s="148"/>
      <c r="X5016" s="139">
        <v>1.25</v>
      </c>
      <c r="Y5016" s="148">
        <v>593</v>
      </c>
      <c r="Z5016" s="149">
        <v>2</v>
      </c>
      <c r="AA5016" s="148">
        <v>329.16</v>
      </c>
      <c r="AB5016" s="148"/>
      <c r="AC5016" s="148"/>
      <c r="AD5016" s="148"/>
      <c r="AE5016" s="148"/>
      <c r="AF5016" s="148"/>
      <c r="AG5016" s="148"/>
      <c r="AH5016" s="148"/>
      <c r="AI5016" s="148"/>
      <c r="AJ5016" s="148"/>
      <c r="AK5016" s="148"/>
      <c r="AL5016" s="139">
        <v>0</v>
      </c>
      <c r="AM5016" s="139">
        <v>0</v>
      </c>
      <c r="AN5016" s="148">
        <f t="shared" si="703"/>
        <v>922.16000000000008</v>
      </c>
      <c r="AO5016" s="148">
        <f t="shared" si="704"/>
        <v>71</v>
      </c>
      <c r="AP5016" s="148">
        <v>11</v>
      </c>
      <c r="AQ5016" s="140">
        <v>16</v>
      </c>
      <c r="AS5016" s="42">
        <f t="shared" si="705"/>
        <v>4856.6469260050198</v>
      </c>
      <c r="AT5016" s="101">
        <f t="shared" si="706"/>
        <v>0</v>
      </c>
      <c r="AU5016" s="42">
        <f t="shared" si="707"/>
        <v>4856.6469260050198</v>
      </c>
      <c r="AV5016" s="42">
        <f t="shared" si="708"/>
        <v>1899.7130288171561</v>
      </c>
      <c r="AW5016" s="102">
        <f t="shared" si="709"/>
        <v>431</v>
      </c>
      <c r="AX5016" s="43">
        <f t="shared" si="702"/>
        <v>0.5</v>
      </c>
      <c r="AY5016" s="43" t="str">
        <f t="shared" si="710"/>
        <v>UTGS</v>
      </c>
    </row>
    <row r="5017" spans="1:51" hidden="1" x14ac:dyDescent="0.2">
      <c r="A5017" s="38">
        <v>5010</v>
      </c>
      <c r="B5017" t="s">
        <v>5806</v>
      </c>
      <c r="C5017" t="s">
        <v>292</v>
      </c>
      <c r="D5017">
        <v>320</v>
      </c>
      <c r="E5017" t="s">
        <v>1236</v>
      </c>
      <c r="F5017">
        <v>0.25</v>
      </c>
      <c r="G5017" t="str">
        <f>LOOKUP(F5017,{0,6,45},{"F","L","H"})</f>
        <v>F</v>
      </c>
      <c r="H5017" t="s">
        <v>528</v>
      </c>
      <c r="I5017" s="43" t="str">
        <f>IFERROR(VLOOKUP(#REF!,#REF!,2,FALSE),"No")</f>
        <v>No</v>
      </c>
      <c r="J5017" s="139">
        <v>0.5</v>
      </c>
      <c r="K5017" s="148">
        <v>40</v>
      </c>
      <c r="L5017" s="148">
        <v>1.25</v>
      </c>
      <c r="M5017" s="148">
        <v>105.69</v>
      </c>
      <c r="N5017" s="148"/>
      <c r="O5017" s="148"/>
      <c r="P5017" s="148"/>
      <c r="Q5017" s="148"/>
      <c r="R5017" s="148"/>
      <c r="S5017" s="148"/>
      <c r="T5017" s="148"/>
      <c r="U5017" s="148"/>
      <c r="V5017" s="148"/>
      <c r="W5017" s="148"/>
      <c r="X5017" s="139">
        <v>4</v>
      </c>
      <c r="Y5017" s="148">
        <v>1000</v>
      </c>
      <c r="Z5017" s="148"/>
      <c r="AA5017" s="148"/>
      <c r="AB5017" s="148"/>
      <c r="AC5017" s="148"/>
      <c r="AD5017" s="148"/>
      <c r="AE5017" s="148"/>
      <c r="AF5017" s="148"/>
      <c r="AG5017" s="148"/>
      <c r="AH5017" s="148"/>
      <c r="AI5017" s="148"/>
      <c r="AJ5017" s="148"/>
      <c r="AK5017" s="148"/>
      <c r="AL5017" s="139">
        <v>0</v>
      </c>
      <c r="AM5017" s="139">
        <v>0</v>
      </c>
      <c r="AN5017" s="148">
        <f t="shared" si="703"/>
        <v>1000</v>
      </c>
      <c r="AO5017" s="148">
        <f t="shared" si="704"/>
        <v>145.69</v>
      </c>
      <c r="AP5017" s="148">
        <v>9</v>
      </c>
      <c r="AQ5017" s="140">
        <v>13</v>
      </c>
      <c r="AS5017" s="42">
        <f t="shared" si="705"/>
        <v>10611.468585206638</v>
      </c>
      <c r="AT5017" s="101">
        <f t="shared" si="706"/>
        <v>0</v>
      </c>
      <c r="AU5017" s="42">
        <f t="shared" si="707"/>
        <v>10611.468585206638</v>
      </c>
      <c r="AV5017" s="42">
        <f t="shared" si="708"/>
        <v>3052.381670882618</v>
      </c>
      <c r="AW5017" s="102">
        <f t="shared" si="709"/>
        <v>431</v>
      </c>
      <c r="AX5017" s="43">
        <f t="shared" si="702"/>
        <v>0.5</v>
      </c>
      <c r="AY5017" s="43" t="str">
        <f t="shared" si="710"/>
        <v>UTFS</v>
      </c>
    </row>
    <row r="5018" spans="1:51" hidden="1" x14ac:dyDescent="0.2">
      <c r="A5018" s="38">
        <v>5011</v>
      </c>
      <c r="B5018" t="s">
        <v>5806</v>
      </c>
      <c r="C5018" t="s">
        <v>292</v>
      </c>
      <c r="D5018">
        <v>4000</v>
      </c>
      <c r="E5018" t="s">
        <v>207</v>
      </c>
      <c r="F5018">
        <v>5</v>
      </c>
      <c r="G5018" t="str">
        <f>LOOKUP(F5018,{0,6,45},{"F","L","H"})</f>
        <v>F</v>
      </c>
      <c r="H5018" t="s">
        <v>2060</v>
      </c>
      <c r="I5018" s="43" t="str">
        <f>IFERROR(VLOOKUP(#REF!,#REF!,2,FALSE),"No")</f>
        <v>No</v>
      </c>
      <c r="J5018" s="139">
        <v>2</v>
      </c>
      <c r="K5018" s="148">
        <v>442</v>
      </c>
      <c r="L5018" s="148"/>
      <c r="M5018" s="148"/>
      <c r="N5018" s="148"/>
      <c r="O5018" s="148"/>
      <c r="P5018" s="148"/>
      <c r="Q5018" s="148"/>
      <c r="R5018" s="148"/>
      <c r="S5018" s="148"/>
      <c r="T5018" s="148"/>
      <c r="U5018" s="148"/>
      <c r="V5018" s="148"/>
      <c r="W5018" s="148"/>
      <c r="X5018" s="139">
        <v>1.25</v>
      </c>
      <c r="Y5018" s="148">
        <v>161</v>
      </c>
      <c r="Z5018" s="149">
        <v>2</v>
      </c>
      <c r="AA5018" s="148">
        <v>839</v>
      </c>
      <c r="AB5018" s="148"/>
      <c r="AC5018" s="148"/>
      <c r="AD5018" s="148"/>
      <c r="AE5018" s="148"/>
      <c r="AF5018" s="148"/>
      <c r="AG5018" s="148"/>
      <c r="AH5018" s="148"/>
      <c r="AI5018" s="148"/>
      <c r="AJ5018" s="148"/>
      <c r="AK5018" s="148"/>
      <c r="AL5018" s="139">
        <v>0</v>
      </c>
      <c r="AM5018" s="139">
        <v>0</v>
      </c>
      <c r="AN5018" s="148">
        <f t="shared" si="703"/>
        <v>1000</v>
      </c>
      <c r="AO5018" s="148">
        <f t="shared" si="704"/>
        <v>442</v>
      </c>
      <c r="AP5018" s="148">
        <v>13</v>
      </c>
      <c r="AQ5018" s="140">
        <v>118</v>
      </c>
      <c r="AS5018" s="42">
        <f t="shared" si="705"/>
        <v>32258.697201327021</v>
      </c>
      <c r="AT5018" s="101">
        <f t="shared" si="706"/>
        <v>0</v>
      </c>
      <c r="AU5018" s="42">
        <f t="shared" si="707"/>
        <v>32258.697201327021</v>
      </c>
      <c r="AV5018" s="42">
        <f t="shared" si="708"/>
        <v>276.47170950401721</v>
      </c>
      <c r="AW5018" s="102">
        <f t="shared" si="709"/>
        <v>2145.6666666666665</v>
      </c>
      <c r="AX5018" s="43">
        <f t="shared" si="702"/>
        <v>2</v>
      </c>
      <c r="AY5018" s="43" t="str">
        <f t="shared" si="710"/>
        <v>UTFS</v>
      </c>
    </row>
    <row r="5019" spans="1:51" hidden="1" x14ac:dyDescent="0.2">
      <c r="A5019" s="38">
        <v>5012</v>
      </c>
      <c r="B5019" t="s">
        <v>362</v>
      </c>
      <c r="C5019" t="s">
        <v>289</v>
      </c>
      <c r="D5019">
        <v>320</v>
      </c>
      <c r="E5019" t="s">
        <v>1239</v>
      </c>
      <c r="F5019">
        <v>0.25</v>
      </c>
      <c r="G5019" t="str">
        <f>LOOKUP(F5019,{0,6,45},{"F","L","H"})</f>
        <v>F</v>
      </c>
      <c r="H5019" t="s">
        <v>3800</v>
      </c>
      <c r="I5019" s="43" t="str">
        <f>IFERROR(VLOOKUP(#REF!,#REF!,2,FALSE),"No")</f>
        <v>No</v>
      </c>
      <c r="J5019" s="139">
        <v>0.5</v>
      </c>
      <c r="K5019" s="148">
        <v>28</v>
      </c>
      <c r="L5019" s="148"/>
      <c r="M5019" s="148"/>
      <c r="N5019" s="148"/>
      <c r="O5019" s="148"/>
      <c r="P5019" s="148"/>
      <c r="Q5019" s="148"/>
      <c r="R5019" s="148"/>
      <c r="S5019" s="148"/>
      <c r="T5019" s="148"/>
      <c r="U5019" s="148"/>
      <c r="V5019" s="148"/>
      <c r="W5019" s="148"/>
      <c r="X5019" s="139">
        <v>2</v>
      </c>
      <c r="Y5019" s="148">
        <v>1000</v>
      </c>
      <c r="Z5019" s="148"/>
      <c r="AA5019" s="148"/>
      <c r="AB5019" s="148"/>
      <c r="AC5019" s="148"/>
      <c r="AD5019" s="148"/>
      <c r="AE5019" s="148"/>
      <c r="AF5019" s="148"/>
      <c r="AG5019" s="148"/>
      <c r="AH5019" s="148"/>
      <c r="AI5019" s="148"/>
      <c r="AJ5019" s="148"/>
      <c r="AK5019" s="148"/>
      <c r="AL5019" s="139">
        <v>0</v>
      </c>
      <c r="AM5019" s="139">
        <v>0</v>
      </c>
      <c r="AN5019" s="148">
        <f t="shared" si="703"/>
        <v>1000</v>
      </c>
      <c r="AO5019" s="148">
        <f t="shared" si="704"/>
        <v>28</v>
      </c>
      <c r="AP5019" s="148">
        <v>21</v>
      </c>
      <c r="AQ5019" s="140">
        <v>39</v>
      </c>
      <c r="AS5019" s="42">
        <f t="shared" si="705"/>
        <v>1915.2973792695852</v>
      </c>
      <c r="AT5019" s="101">
        <f t="shared" si="706"/>
        <v>0</v>
      </c>
      <c r="AU5019" s="42">
        <f t="shared" si="707"/>
        <v>1915.2973792695852</v>
      </c>
      <c r="AV5019" s="42">
        <f t="shared" si="708"/>
        <v>833.61440311471881</v>
      </c>
      <c r="AW5019" s="102">
        <f t="shared" si="709"/>
        <v>431</v>
      </c>
      <c r="AX5019" s="43">
        <f t="shared" si="702"/>
        <v>0.5</v>
      </c>
      <c r="AY5019" s="43" t="str">
        <f t="shared" si="710"/>
        <v>UTGS</v>
      </c>
    </row>
    <row r="5020" spans="1:51" hidden="1" x14ac:dyDescent="0.2">
      <c r="A5020" s="38">
        <v>5013</v>
      </c>
      <c r="B5020" t="s">
        <v>5806</v>
      </c>
      <c r="C5020" t="s">
        <v>5746</v>
      </c>
      <c r="D5020">
        <v>9200</v>
      </c>
      <c r="E5020" t="s">
        <v>212</v>
      </c>
      <c r="F5020">
        <v>5</v>
      </c>
      <c r="G5020" t="str">
        <f>LOOKUP(F5020,{0,6,45},{"F","L","H"})</f>
        <v>F</v>
      </c>
      <c r="H5020" t="s">
        <v>1467</v>
      </c>
      <c r="I5020" s="43" t="str">
        <f>IFERROR(VLOOKUP(#REF!,#REF!,2,FALSE),"No")</f>
        <v>No</v>
      </c>
      <c r="J5020" s="139">
        <v>2</v>
      </c>
      <c r="K5020" s="148">
        <v>533</v>
      </c>
      <c r="L5020" s="148"/>
      <c r="M5020" s="148"/>
      <c r="N5020" s="148"/>
      <c r="O5020" s="148"/>
      <c r="P5020" s="148"/>
      <c r="Q5020" s="148"/>
      <c r="R5020" s="148"/>
      <c r="S5020" s="148"/>
      <c r="T5020" s="148"/>
      <c r="U5020" s="148"/>
      <c r="V5020" s="148"/>
      <c r="W5020" s="148"/>
      <c r="X5020" s="139">
        <v>2</v>
      </c>
      <c r="Y5020" s="148">
        <v>175.69</v>
      </c>
      <c r="Z5020" s="149">
        <v>4</v>
      </c>
      <c r="AA5020" s="148">
        <v>824.31</v>
      </c>
      <c r="AB5020" s="148"/>
      <c r="AC5020" s="148"/>
      <c r="AD5020" s="148"/>
      <c r="AE5020" s="148"/>
      <c r="AF5020" s="148"/>
      <c r="AG5020" s="148"/>
      <c r="AH5020" s="148"/>
      <c r="AI5020" s="148"/>
      <c r="AJ5020" s="148"/>
      <c r="AK5020" s="148"/>
      <c r="AL5020" s="139">
        <v>0</v>
      </c>
      <c r="AM5020" s="139">
        <v>0</v>
      </c>
      <c r="AN5020" s="148">
        <f t="shared" si="703"/>
        <v>1000</v>
      </c>
      <c r="AO5020" s="148">
        <f t="shared" si="704"/>
        <v>533</v>
      </c>
      <c r="AP5020" s="148">
        <v>3</v>
      </c>
      <c r="AQ5020" s="140">
        <v>3</v>
      </c>
      <c r="AS5020" s="42">
        <f t="shared" si="705"/>
        <v>38900.19368395317</v>
      </c>
      <c r="AT5020" s="101">
        <f t="shared" si="706"/>
        <v>0</v>
      </c>
      <c r="AU5020" s="42">
        <f t="shared" si="707"/>
        <v>38900.19368395317</v>
      </c>
      <c r="AV5020" s="42">
        <f t="shared" si="708"/>
        <v>12807.088140491345</v>
      </c>
      <c r="AW5020" s="102">
        <f t="shared" si="709"/>
        <v>5118</v>
      </c>
      <c r="AX5020" s="43">
        <f t="shared" si="702"/>
        <v>2</v>
      </c>
      <c r="AY5020" s="43" t="str">
        <f t="shared" si="710"/>
        <v>UTTSS</v>
      </c>
    </row>
    <row r="5021" spans="1:51" hidden="1" x14ac:dyDescent="0.2">
      <c r="A5021" s="38">
        <v>5014</v>
      </c>
      <c r="B5021" t="s">
        <v>5806</v>
      </c>
      <c r="C5021" t="s">
        <v>292</v>
      </c>
      <c r="D5021">
        <v>5550</v>
      </c>
      <c r="E5021" t="s">
        <v>198</v>
      </c>
      <c r="F5021">
        <v>2</v>
      </c>
      <c r="G5021" t="str">
        <f>LOOKUP(F5021,{0,6,45},{"F","L","H"})</f>
        <v>F</v>
      </c>
      <c r="H5021" t="s">
        <v>518</v>
      </c>
      <c r="I5021" s="43" t="str">
        <f>IFERROR(VLOOKUP(#REF!,#REF!,2,FALSE),"No")</f>
        <v>No</v>
      </c>
      <c r="J5021" s="139">
        <v>2</v>
      </c>
      <c r="K5021" s="148">
        <v>346</v>
      </c>
      <c r="L5021" s="148"/>
      <c r="M5021" s="148"/>
      <c r="N5021" s="148"/>
      <c r="O5021" s="148"/>
      <c r="P5021" s="148"/>
      <c r="Q5021" s="148"/>
      <c r="R5021" s="148"/>
      <c r="S5021" s="148"/>
      <c r="T5021" s="148"/>
      <c r="U5021" s="148"/>
      <c r="V5021" s="148"/>
      <c r="W5021" s="148"/>
      <c r="X5021" s="139">
        <v>0.75</v>
      </c>
      <c r="Y5021" s="148">
        <v>150.75</v>
      </c>
      <c r="Z5021" s="149">
        <v>2</v>
      </c>
      <c r="AA5021" s="148">
        <v>369.75</v>
      </c>
      <c r="AB5021" s="148">
        <v>4</v>
      </c>
      <c r="AC5021" s="148">
        <v>479.5</v>
      </c>
      <c r="AD5021" s="148"/>
      <c r="AE5021" s="148"/>
      <c r="AF5021" s="148"/>
      <c r="AG5021" s="148"/>
      <c r="AH5021" s="148"/>
      <c r="AI5021" s="148"/>
      <c r="AJ5021" s="148"/>
      <c r="AK5021" s="148"/>
      <c r="AL5021" s="139">
        <v>0</v>
      </c>
      <c r="AM5021" s="139">
        <v>0</v>
      </c>
      <c r="AN5021" s="148">
        <f t="shared" si="703"/>
        <v>1000</v>
      </c>
      <c r="AO5021" s="148">
        <f t="shared" si="704"/>
        <v>346</v>
      </c>
      <c r="AP5021" s="148">
        <v>4</v>
      </c>
      <c r="AQ5021" s="140">
        <v>5</v>
      </c>
      <c r="AS5021" s="42">
        <f t="shared" si="705"/>
        <v>25252.283329545586</v>
      </c>
      <c r="AT5021" s="101">
        <f t="shared" si="706"/>
        <v>0</v>
      </c>
      <c r="AU5021" s="42">
        <f t="shared" si="707"/>
        <v>25252.283329545586</v>
      </c>
      <c r="AV5021" s="42">
        <f t="shared" si="708"/>
        <v>7418.3323442948067</v>
      </c>
      <c r="AW5021" s="102">
        <f t="shared" si="709"/>
        <v>3698.6666666666665</v>
      </c>
      <c r="AX5021" s="43">
        <f t="shared" si="702"/>
        <v>2</v>
      </c>
      <c r="AY5021" s="43" t="str">
        <f t="shared" si="710"/>
        <v>UTFS</v>
      </c>
    </row>
    <row r="5022" spans="1:51" hidden="1" x14ac:dyDescent="0.2">
      <c r="A5022" s="38">
        <v>5015</v>
      </c>
      <c r="B5022" t="s">
        <v>5806</v>
      </c>
      <c r="C5022" t="s">
        <v>5746</v>
      </c>
      <c r="D5022">
        <v>9200</v>
      </c>
      <c r="E5022" t="s">
        <v>212</v>
      </c>
      <c r="F5022">
        <v>5</v>
      </c>
      <c r="G5022" t="str">
        <f>LOOKUP(F5022,{0,6,45},{"F","L","H"})</f>
        <v>F</v>
      </c>
      <c r="H5022" t="s">
        <v>1468</v>
      </c>
      <c r="I5022" s="43" t="str">
        <f>IFERROR(VLOOKUP(#REF!,#REF!,2,FALSE),"No")</f>
        <v>No</v>
      </c>
      <c r="J5022" s="139">
        <v>1.25</v>
      </c>
      <c r="K5022" s="148">
        <v>309</v>
      </c>
      <c r="L5022" s="148"/>
      <c r="M5022" s="148"/>
      <c r="N5022" s="148"/>
      <c r="O5022" s="148"/>
      <c r="P5022" s="148"/>
      <c r="Q5022" s="148"/>
      <c r="R5022" s="148"/>
      <c r="S5022" s="148"/>
      <c r="T5022" s="148"/>
      <c r="U5022" s="148"/>
      <c r="V5022" s="148"/>
      <c r="W5022" s="148"/>
      <c r="X5022" s="139">
        <v>4</v>
      </c>
      <c r="Y5022" s="148">
        <v>1000</v>
      </c>
      <c r="Z5022" s="148"/>
      <c r="AA5022" s="148"/>
      <c r="AB5022" s="148"/>
      <c r="AC5022" s="148"/>
      <c r="AD5022" s="148"/>
      <c r="AE5022" s="148"/>
      <c r="AF5022" s="148"/>
      <c r="AG5022" s="148"/>
      <c r="AH5022" s="148"/>
      <c r="AI5022" s="148"/>
      <c r="AJ5022" s="148"/>
      <c r="AK5022" s="148"/>
      <c r="AL5022" s="139">
        <v>0</v>
      </c>
      <c r="AM5022" s="139">
        <v>0</v>
      </c>
      <c r="AN5022" s="148">
        <f t="shared" si="703"/>
        <v>1000</v>
      </c>
      <c r="AO5022" s="148">
        <f t="shared" si="704"/>
        <v>309</v>
      </c>
      <c r="AP5022" s="148">
        <v>6</v>
      </c>
      <c r="AQ5022" s="140">
        <v>36</v>
      </c>
      <c r="AS5022" s="42">
        <f t="shared" si="705"/>
        <v>23024.66464979649</v>
      </c>
      <c r="AT5022" s="101">
        <f t="shared" si="706"/>
        <v>0</v>
      </c>
      <c r="AU5022" s="42">
        <f t="shared" si="707"/>
        <v>23024.66464979649</v>
      </c>
      <c r="AV5022" s="42">
        <f t="shared" si="708"/>
        <v>1102.2489367076121</v>
      </c>
      <c r="AW5022" s="102">
        <f t="shared" si="709"/>
        <v>5118</v>
      </c>
      <c r="AX5022" s="43">
        <f t="shared" si="702"/>
        <v>1.25</v>
      </c>
      <c r="AY5022" s="43" t="str">
        <f t="shared" si="710"/>
        <v>UTTSS</v>
      </c>
    </row>
    <row r="5023" spans="1:51" hidden="1" x14ac:dyDescent="0.2">
      <c r="A5023" s="38">
        <v>5016</v>
      </c>
      <c r="B5023" t="s">
        <v>5806</v>
      </c>
      <c r="C5023" t="s">
        <v>5746</v>
      </c>
      <c r="D5023">
        <v>5550</v>
      </c>
      <c r="E5023" t="s">
        <v>198</v>
      </c>
      <c r="F5023">
        <v>2</v>
      </c>
      <c r="G5023" t="str">
        <f>LOOKUP(F5023,{0,6,45},{"F","L","H"})</f>
        <v>F</v>
      </c>
      <c r="H5023" t="s">
        <v>3825</v>
      </c>
      <c r="I5023" s="43" t="str">
        <f>IFERROR(VLOOKUP(#REF!,#REF!,2,FALSE),"No")</f>
        <v>No</v>
      </c>
      <c r="J5023" s="139">
        <v>1.25</v>
      </c>
      <c r="K5023" s="148">
        <v>56</v>
      </c>
      <c r="L5023" s="148">
        <v>2</v>
      </c>
      <c r="M5023" s="148">
        <v>2</v>
      </c>
      <c r="N5023" s="148"/>
      <c r="O5023" s="148"/>
      <c r="P5023" s="148"/>
      <c r="Q5023" s="148"/>
      <c r="R5023" s="148"/>
      <c r="S5023" s="148"/>
      <c r="T5023" s="148"/>
      <c r="U5023" s="148"/>
      <c r="V5023" s="148"/>
      <c r="W5023" s="148"/>
      <c r="X5023" s="139">
        <v>0.75</v>
      </c>
      <c r="Y5023" s="148">
        <v>5.57</v>
      </c>
      <c r="Z5023" s="148">
        <v>2</v>
      </c>
      <c r="AA5023" s="148">
        <v>450</v>
      </c>
      <c r="AB5023" s="148">
        <v>3</v>
      </c>
      <c r="AC5023" s="148">
        <v>91</v>
      </c>
      <c r="AD5023" s="148">
        <v>4</v>
      </c>
      <c r="AE5023" s="148">
        <v>453.43</v>
      </c>
      <c r="AF5023" s="148"/>
      <c r="AG5023" s="148"/>
      <c r="AH5023" s="148"/>
      <c r="AI5023" s="148"/>
      <c r="AJ5023" s="148"/>
      <c r="AK5023" s="148"/>
      <c r="AL5023" s="139">
        <v>0</v>
      </c>
      <c r="AM5023" s="139">
        <v>0</v>
      </c>
      <c r="AN5023" s="148">
        <f t="shared" si="703"/>
        <v>1000</v>
      </c>
      <c r="AO5023" s="148">
        <f t="shared" si="704"/>
        <v>58</v>
      </c>
      <c r="AP5023" s="148">
        <v>6</v>
      </c>
      <c r="AQ5023" s="140">
        <v>26</v>
      </c>
      <c r="AS5023" s="42">
        <f t="shared" si="705"/>
        <v>4318.7217142012823</v>
      </c>
      <c r="AT5023" s="101">
        <f t="shared" si="706"/>
        <v>0</v>
      </c>
      <c r="AU5023" s="42">
        <f t="shared" si="707"/>
        <v>4318.7217142012823</v>
      </c>
      <c r="AV5023" s="42">
        <f t="shared" si="708"/>
        <v>1332.7075162105398</v>
      </c>
      <c r="AW5023" s="102">
        <f t="shared" si="709"/>
        <v>3698.6666666666665</v>
      </c>
      <c r="AX5023" s="43">
        <f t="shared" si="702"/>
        <v>1.25</v>
      </c>
      <c r="AY5023" s="43" t="str">
        <f t="shared" si="710"/>
        <v>UTTSS</v>
      </c>
    </row>
    <row r="5024" spans="1:51" hidden="1" x14ac:dyDescent="0.2">
      <c r="A5024" s="38">
        <v>5017</v>
      </c>
      <c r="B5024" t="s">
        <v>5806</v>
      </c>
      <c r="C5024" t="s">
        <v>5746</v>
      </c>
      <c r="D5024">
        <v>14500</v>
      </c>
      <c r="E5024" t="s">
        <v>215</v>
      </c>
      <c r="F5024">
        <v>5</v>
      </c>
      <c r="G5024" t="str">
        <f>LOOKUP(F5024,{0,6,45},{"F","L","H"})</f>
        <v>F</v>
      </c>
      <c r="H5024" t="s">
        <v>917</v>
      </c>
      <c r="I5024" s="43" t="str">
        <f>IFERROR(VLOOKUP(#REF!,#REF!,2,FALSE),"No")</f>
        <v>No</v>
      </c>
      <c r="J5024" s="139">
        <v>2</v>
      </c>
      <c r="K5024" s="148">
        <v>455</v>
      </c>
      <c r="L5024" s="148"/>
      <c r="M5024" s="148"/>
      <c r="N5024" s="148"/>
      <c r="O5024" s="148"/>
      <c r="P5024" s="148"/>
      <c r="Q5024" s="148"/>
      <c r="R5024" s="148"/>
      <c r="S5024" s="148"/>
      <c r="T5024" s="148"/>
      <c r="U5024" s="148"/>
      <c r="V5024" s="148"/>
      <c r="W5024" s="148"/>
      <c r="X5024" s="139">
        <v>1.25</v>
      </c>
      <c r="Y5024" s="148">
        <v>3.07</v>
      </c>
      <c r="Z5024" s="149">
        <v>2</v>
      </c>
      <c r="AA5024" s="148">
        <v>996.93</v>
      </c>
      <c r="AB5024" s="149"/>
      <c r="AC5024" s="148"/>
      <c r="AD5024" s="148"/>
      <c r="AE5024" s="148"/>
      <c r="AF5024" s="148"/>
      <c r="AG5024" s="148"/>
      <c r="AH5024" s="148"/>
      <c r="AI5024" s="148"/>
      <c r="AJ5024" s="148"/>
      <c r="AK5024" s="148"/>
      <c r="AL5024" s="139">
        <v>0</v>
      </c>
      <c r="AM5024" s="139">
        <v>0</v>
      </c>
      <c r="AN5024" s="148">
        <f t="shared" si="703"/>
        <v>1000</v>
      </c>
      <c r="AO5024" s="148">
        <f t="shared" si="704"/>
        <v>455</v>
      </c>
      <c r="AP5024" s="148">
        <v>11</v>
      </c>
      <c r="AQ5024" s="140">
        <v>14</v>
      </c>
      <c r="AS5024" s="42">
        <f t="shared" si="705"/>
        <v>33207.482413130754</v>
      </c>
      <c r="AT5024" s="101">
        <f t="shared" si="706"/>
        <v>0</v>
      </c>
      <c r="AU5024" s="42">
        <f t="shared" si="707"/>
        <v>33207.482413130754</v>
      </c>
      <c r="AV5024" s="42">
        <f t="shared" si="708"/>
        <v>2322.3650515338591</v>
      </c>
      <c r="AW5024" s="102">
        <f t="shared" si="709"/>
        <v>10791.333333333334</v>
      </c>
      <c r="AX5024" s="43">
        <f t="shared" si="702"/>
        <v>2</v>
      </c>
      <c r="AY5024" s="43" t="str">
        <f t="shared" si="710"/>
        <v>UTTSS</v>
      </c>
    </row>
    <row r="5025" spans="1:51" hidden="1" x14ac:dyDescent="0.2">
      <c r="A5025" s="38">
        <v>5018</v>
      </c>
      <c r="B5025" t="s">
        <v>362</v>
      </c>
      <c r="C5025" t="s">
        <v>289</v>
      </c>
      <c r="D5025">
        <v>320</v>
      </c>
      <c r="E5025" t="s">
        <v>1223</v>
      </c>
      <c r="F5025">
        <v>0.25</v>
      </c>
      <c r="G5025" t="str">
        <f>LOOKUP(F5025,{0,6,45},{"F","L","H"})</f>
        <v>F</v>
      </c>
      <c r="H5025" t="s">
        <v>3827</v>
      </c>
      <c r="I5025" s="43" t="str">
        <f>IFERROR(VLOOKUP(#REF!,#REF!,2,FALSE),"No")</f>
        <v>No</v>
      </c>
      <c r="J5025" s="139">
        <v>0.5</v>
      </c>
      <c r="K5025" s="148">
        <v>75</v>
      </c>
      <c r="L5025" s="148"/>
      <c r="M5025" s="148"/>
      <c r="N5025" s="148"/>
      <c r="O5025" s="148"/>
      <c r="P5025" s="148"/>
      <c r="Q5025" s="148"/>
      <c r="R5025" s="148"/>
      <c r="S5025" s="148"/>
      <c r="T5025" s="148"/>
      <c r="U5025" s="148"/>
      <c r="V5025" s="148"/>
      <c r="W5025" s="148"/>
      <c r="X5025" s="139">
        <v>1.25</v>
      </c>
      <c r="Y5025" s="148">
        <v>387</v>
      </c>
      <c r="Z5025" s="148">
        <v>2</v>
      </c>
      <c r="AA5025" s="148">
        <v>613</v>
      </c>
      <c r="AB5025" s="148"/>
      <c r="AC5025" s="148"/>
      <c r="AD5025" s="148"/>
      <c r="AE5025" s="148"/>
      <c r="AF5025" s="148"/>
      <c r="AG5025" s="148"/>
      <c r="AH5025" s="148"/>
      <c r="AI5025" s="148"/>
      <c r="AJ5025" s="148"/>
      <c r="AK5025" s="148"/>
      <c r="AL5025" s="139">
        <v>0</v>
      </c>
      <c r="AM5025" s="139">
        <v>0</v>
      </c>
      <c r="AN5025" s="148">
        <f t="shared" si="703"/>
        <v>1000</v>
      </c>
      <c r="AO5025" s="148">
        <f t="shared" si="704"/>
        <v>75</v>
      </c>
      <c r="AP5025" s="148">
        <v>14</v>
      </c>
      <c r="AQ5025" s="140">
        <v>24</v>
      </c>
      <c r="AS5025" s="42">
        <f t="shared" si="705"/>
        <v>5130.2608373292469</v>
      </c>
      <c r="AT5025" s="101">
        <f t="shared" si="706"/>
        <v>0</v>
      </c>
      <c r="AU5025" s="42">
        <f t="shared" si="707"/>
        <v>5130.2608373292469</v>
      </c>
      <c r="AV5025" s="42">
        <f t="shared" si="708"/>
        <v>1365.9109050614181</v>
      </c>
      <c r="AW5025" s="102">
        <f t="shared" si="709"/>
        <v>431</v>
      </c>
      <c r="AX5025" s="43">
        <f t="shared" si="702"/>
        <v>0.5</v>
      </c>
      <c r="AY5025" s="43" t="str">
        <f t="shared" si="710"/>
        <v>UTGS</v>
      </c>
    </row>
    <row r="5026" spans="1:51" hidden="1" x14ac:dyDescent="0.2">
      <c r="A5026" s="38">
        <v>5019</v>
      </c>
      <c r="B5026" t="s">
        <v>362</v>
      </c>
      <c r="C5026" t="s">
        <v>289</v>
      </c>
      <c r="D5026">
        <v>550</v>
      </c>
      <c r="E5026" t="s">
        <v>1239</v>
      </c>
      <c r="F5026">
        <v>2</v>
      </c>
      <c r="G5026" t="str">
        <f>LOOKUP(F5026,{0,6,45},{"F","L","H"})</f>
        <v>F</v>
      </c>
      <c r="H5026" t="s">
        <v>3831</v>
      </c>
      <c r="I5026" s="43" t="str">
        <f>IFERROR(VLOOKUP(#REF!,#REF!,2,FALSE),"No")</f>
        <v>No</v>
      </c>
      <c r="J5026" s="139">
        <v>0.75</v>
      </c>
      <c r="K5026" s="148">
        <v>32</v>
      </c>
      <c r="L5026" s="148">
        <v>1.25</v>
      </c>
      <c r="M5026" s="148">
        <v>135.1</v>
      </c>
      <c r="N5026" s="148"/>
      <c r="O5026" s="148"/>
      <c r="P5026" s="148"/>
      <c r="Q5026" s="148"/>
      <c r="R5026" s="148"/>
      <c r="S5026" s="148"/>
      <c r="T5026" s="148"/>
      <c r="U5026" s="148"/>
      <c r="V5026" s="148"/>
      <c r="W5026" s="148"/>
      <c r="X5026" s="139">
        <v>1.25</v>
      </c>
      <c r="Y5026" s="148">
        <v>7.0000000000000007E-2</v>
      </c>
      <c r="Z5026" s="148">
        <v>2</v>
      </c>
      <c r="AA5026" s="148">
        <v>999.93</v>
      </c>
      <c r="AB5026" s="148"/>
      <c r="AC5026" s="148"/>
      <c r="AD5026" s="148"/>
      <c r="AE5026" s="148"/>
      <c r="AF5026" s="148"/>
      <c r="AG5026" s="148"/>
      <c r="AH5026" s="148"/>
      <c r="AI5026" s="148"/>
      <c r="AJ5026" s="148"/>
      <c r="AK5026" s="148"/>
      <c r="AL5026" s="139">
        <v>0</v>
      </c>
      <c r="AM5026" s="139">
        <v>0</v>
      </c>
      <c r="AN5026" s="148">
        <f t="shared" si="703"/>
        <v>1000</v>
      </c>
      <c r="AO5026" s="148">
        <f t="shared" si="704"/>
        <v>167.1</v>
      </c>
      <c r="AP5026" s="148">
        <v>30</v>
      </c>
      <c r="AQ5026" s="140">
        <v>213</v>
      </c>
      <c r="AS5026" s="42">
        <f t="shared" si="705"/>
        <v>12127.042145569558</v>
      </c>
      <c r="AT5026" s="101">
        <f t="shared" si="706"/>
        <v>0</v>
      </c>
      <c r="AU5026" s="42">
        <f t="shared" si="707"/>
        <v>12127.042145569558</v>
      </c>
      <c r="AV5026" s="42">
        <f t="shared" si="708"/>
        <v>152.63385315246023</v>
      </c>
      <c r="AW5026" s="102">
        <f t="shared" si="709"/>
        <v>585.0096169344007</v>
      </c>
      <c r="AX5026" s="43">
        <f t="shared" si="702"/>
        <v>0.75</v>
      </c>
      <c r="AY5026" s="43" t="str">
        <f t="shared" si="710"/>
        <v>UTGS</v>
      </c>
    </row>
    <row r="5027" spans="1:51" hidden="1" x14ac:dyDescent="0.2">
      <c r="A5027" s="38">
        <v>5020</v>
      </c>
      <c r="B5027" t="s">
        <v>362</v>
      </c>
      <c r="C5027" t="s">
        <v>289</v>
      </c>
      <c r="D5027">
        <v>320</v>
      </c>
      <c r="E5027" t="s">
        <v>1232</v>
      </c>
      <c r="F5027">
        <v>0.25</v>
      </c>
      <c r="G5027" t="str">
        <f>LOOKUP(F5027,{0,6,45},{"F","L","H"})</f>
        <v>F</v>
      </c>
      <c r="H5027" t="s">
        <v>3834</v>
      </c>
      <c r="I5027" s="43" t="str">
        <f>IFERROR(VLOOKUP(#REF!,#REF!,2,FALSE),"No")</f>
        <v>No</v>
      </c>
      <c r="J5027" s="139">
        <v>0.75</v>
      </c>
      <c r="K5027" s="148">
        <v>67.09</v>
      </c>
      <c r="L5027" s="148">
        <v>1.25</v>
      </c>
      <c r="M5027" s="148">
        <v>396.64</v>
      </c>
      <c r="N5027" s="148"/>
      <c r="O5027" s="148"/>
      <c r="P5027" s="148"/>
      <c r="Q5027" s="148"/>
      <c r="R5027" s="148"/>
      <c r="S5027" s="148"/>
      <c r="T5027" s="148"/>
      <c r="U5027" s="148"/>
      <c r="V5027" s="148"/>
      <c r="W5027" s="148"/>
      <c r="X5027" s="139">
        <v>2</v>
      </c>
      <c r="Y5027" s="148">
        <v>437</v>
      </c>
      <c r="Z5027" s="148">
        <v>4</v>
      </c>
      <c r="AA5027" s="148">
        <v>503.78</v>
      </c>
      <c r="AB5027" s="148">
        <v>10</v>
      </c>
      <c r="AC5027" s="148">
        <v>59.22</v>
      </c>
      <c r="AD5027" s="148"/>
      <c r="AE5027" s="148"/>
      <c r="AF5027" s="148"/>
      <c r="AG5027" s="148"/>
      <c r="AH5027" s="148"/>
      <c r="AI5027" s="148"/>
      <c r="AJ5027" s="148"/>
      <c r="AK5027" s="148"/>
      <c r="AL5027" s="139">
        <v>0</v>
      </c>
      <c r="AM5027" s="139">
        <v>0</v>
      </c>
      <c r="AN5027" s="148">
        <f t="shared" si="703"/>
        <v>1000</v>
      </c>
      <c r="AO5027" s="148">
        <f t="shared" si="704"/>
        <v>463.73</v>
      </c>
      <c r="AP5027" s="148">
        <v>24</v>
      </c>
      <c r="AQ5027" s="140">
        <v>159</v>
      </c>
      <c r="AS5027" s="42">
        <f t="shared" si="705"/>
        <v>33874.513374595881</v>
      </c>
      <c r="AT5027" s="101">
        <f t="shared" si="706"/>
        <v>0</v>
      </c>
      <c r="AU5027" s="42">
        <f t="shared" si="707"/>
        <v>33874.513374595881</v>
      </c>
      <c r="AV5027" s="42">
        <f t="shared" si="708"/>
        <v>242.21383095266685</v>
      </c>
      <c r="AW5027" s="102">
        <f t="shared" si="709"/>
        <v>431</v>
      </c>
      <c r="AX5027" s="43">
        <f t="shared" si="702"/>
        <v>0.75</v>
      </c>
      <c r="AY5027" s="43" t="str">
        <f t="shared" si="710"/>
        <v>UTGS</v>
      </c>
    </row>
    <row r="5028" spans="1:51" hidden="1" x14ac:dyDescent="0.2">
      <c r="A5028" s="38">
        <v>5021</v>
      </c>
      <c r="B5028" t="s">
        <v>362</v>
      </c>
      <c r="C5028" t="s">
        <v>289</v>
      </c>
      <c r="D5028">
        <v>955</v>
      </c>
      <c r="E5028" t="s">
        <v>195</v>
      </c>
      <c r="F5028">
        <v>2</v>
      </c>
      <c r="G5028" t="str">
        <f>LOOKUP(F5028,{0,6,45},{"F","L","H"})</f>
        <v>F</v>
      </c>
      <c r="H5028" t="s">
        <v>3843</v>
      </c>
      <c r="I5028" s="43" t="str">
        <f>IFERROR(VLOOKUP(#REF!,#REF!,2,FALSE),"No")</f>
        <v>No</v>
      </c>
      <c r="J5028" s="139">
        <v>0.5</v>
      </c>
      <c r="K5028" s="148">
        <v>28</v>
      </c>
      <c r="L5028" s="148"/>
      <c r="M5028" s="148"/>
      <c r="N5028" s="148"/>
      <c r="O5028" s="148"/>
      <c r="P5028" s="148"/>
      <c r="Q5028" s="148"/>
      <c r="R5028" s="148"/>
      <c r="S5028" s="148"/>
      <c r="T5028" s="148"/>
      <c r="U5028" s="148"/>
      <c r="V5028" s="148"/>
      <c r="W5028" s="148"/>
      <c r="X5028" s="139">
        <v>0.75</v>
      </c>
      <c r="Y5028" s="148">
        <v>218</v>
      </c>
      <c r="Z5028" s="148">
        <v>2</v>
      </c>
      <c r="AA5028" s="148">
        <v>782</v>
      </c>
      <c r="AB5028" s="148"/>
      <c r="AC5028" s="148"/>
      <c r="AD5028" s="148"/>
      <c r="AE5028" s="148"/>
      <c r="AF5028" s="148"/>
      <c r="AG5028" s="148"/>
      <c r="AH5028" s="148"/>
      <c r="AI5028" s="148"/>
      <c r="AJ5028" s="148"/>
      <c r="AK5028" s="148"/>
      <c r="AL5028" s="139">
        <v>0</v>
      </c>
      <c r="AM5028" s="139">
        <v>0</v>
      </c>
      <c r="AN5028" s="148">
        <f t="shared" si="703"/>
        <v>1000</v>
      </c>
      <c r="AO5028" s="148">
        <f t="shared" si="704"/>
        <v>28</v>
      </c>
      <c r="AP5028" s="148">
        <v>16</v>
      </c>
      <c r="AQ5028" s="140">
        <v>30</v>
      </c>
      <c r="AS5028" s="42">
        <f t="shared" si="705"/>
        <v>1915.2973792695852</v>
      </c>
      <c r="AT5028" s="101">
        <f t="shared" si="706"/>
        <v>0</v>
      </c>
      <c r="AU5028" s="42">
        <f t="shared" si="707"/>
        <v>1915.2973792695852</v>
      </c>
      <c r="AV5028" s="42">
        <f t="shared" si="708"/>
        <v>1138.7800573824677</v>
      </c>
      <c r="AW5028" s="102">
        <f t="shared" si="709"/>
        <v>1475.8772811117678</v>
      </c>
      <c r="AX5028" s="43">
        <f t="shared" si="702"/>
        <v>0.5</v>
      </c>
      <c r="AY5028" s="43" t="str">
        <f t="shared" si="710"/>
        <v>UTGS</v>
      </c>
    </row>
    <row r="5029" spans="1:51" hidden="1" x14ac:dyDescent="0.2">
      <c r="A5029" s="38">
        <v>5022</v>
      </c>
      <c r="B5029" t="s">
        <v>362</v>
      </c>
      <c r="C5029" t="s">
        <v>289</v>
      </c>
      <c r="D5029">
        <v>320</v>
      </c>
      <c r="E5029" t="s">
        <v>1223</v>
      </c>
      <c r="F5029">
        <v>0.25</v>
      </c>
      <c r="G5029" t="str">
        <f>LOOKUP(F5029,{0,6,45},{"F","L","H"})</f>
        <v>F</v>
      </c>
      <c r="H5029" t="s">
        <v>3850</v>
      </c>
      <c r="I5029" s="43" t="str">
        <f>IFERROR(VLOOKUP(#REF!,#REF!,2,FALSE),"No")</f>
        <v>No</v>
      </c>
      <c r="J5029" s="139">
        <v>0.5</v>
      </c>
      <c r="K5029" s="148">
        <v>76</v>
      </c>
      <c r="L5029" s="148"/>
      <c r="M5029" s="148"/>
      <c r="N5029" s="148"/>
      <c r="O5029" s="148"/>
      <c r="P5029" s="148"/>
      <c r="Q5029" s="148"/>
      <c r="R5029" s="148"/>
      <c r="S5029" s="148"/>
      <c r="T5029" s="148"/>
      <c r="U5029" s="148"/>
      <c r="V5029" s="148"/>
      <c r="W5029" s="148"/>
      <c r="X5029" s="139">
        <v>0.75</v>
      </c>
      <c r="Y5029" s="148">
        <v>62</v>
      </c>
      <c r="Z5029" s="148">
        <v>1.25</v>
      </c>
      <c r="AA5029" s="148">
        <v>400</v>
      </c>
      <c r="AB5029" s="148">
        <v>2</v>
      </c>
      <c r="AC5029" s="148">
        <v>538</v>
      </c>
      <c r="AD5029" s="148"/>
      <c r="AE5029" s="148"/>
      <c r="AF5029" s="148"/>
      <c r="AG5029" s="148"/>
      <c r="AH5029" s="148"/>
      <c r="AI5029" s="148"/>
      <c r="AJ5029" s="148"/>
      <c r="AK5029" s="148"/>
      <c r="AL5029" s="139">
        <v>0</v>
      </c>
      <c r="AM5029" s="139">
        <v>0</v>
      </c>
      <c r="AN5029" s="148">
        <f t="shared" si="703"/>
        <v>1000</v>
      </c>
      <c r="AO5029" s="148">
        <f t="shared" si="704"/>
        <v>76</v>
      </c>
      <c r="AP5029" s="148">
        <v>13</v>
      </c>
      <c r="AQ5029" s="140">
        <v>21</v>
      </c>
      <c r="AS5029" s="42">
        <f t="shared" si="705"/>
        <v>5198.664315160303</v>
      </c>
      <c r="AT5029" s="101">
        <f t="shared" si="706"/>
        <v>0</v>
      </c>
      <c r="AU5029" s="42">
        <f t="shared" si="707"/>
        <v>5198.664315160303</v>
      </c>
      <c r="AV5029" s="42">
        <f t="shared" si="708"/>
        <v>1583.8534153082874</v>
      </c>
      <c r="AW5029" s="102">
        <f t="shared" si="709"/>
        <v>431</v>
      </c>
      <c r="AX5029" s="43">
        <f t="shared" si="702"/>
        <v>0.5</v>
      </c>
      <c r="AY5029" s="43" t="str">
        <f t="shared" si="710"/>
        <v>UTGS</v>
      </c>
    </row>
    <row r="5030" spans="1:51" hidden="1" x14ac:dyDescent="0.2">
      <c r="A5030" s="38">
        <v>5023</v>
      </c>
      <c r="B5030" t="s">
        <v>362</v>
      </c>
      <c r="C5030" t="s">
        <v>289</v>
      </c>
      <c r="D5030">
        <v>175</v>
      </c>
      <c r="E5030" t="s">
        <v>1235</v>
      </c>
      <c r="F5030">
        <v>0.25</v>
      </c>
      <c r="G5030" t="str">
        <f>LOOKUP(F5030,{0,6,45},{"F","L","H"})</f>
        <v>F</v>
      </c>
      <c r="H5030" t="s">
        <v>3851</v>
      </c>
      <c r="I5030" s="43" t="str">
        <f>IFERROR(VLOOKUP(#REF!,#REF!,2,FALSE),"No")</f>
        <v>No</v>
      </c>
      <c r="J5030" s="139">
        <v>0.5</v>
      </c>
      <c r="K5030" s="148">
        <v>39</v>
      </c>
      <c r="L5030" s="148"/>
      <c r="M5030" s="148"/>
      <c r="N5030" s="148"/>
      <c r="O5030" s="148"/>
      <c r="P5030" s="148"/>
      <c r="Q5030" s="148"/>
      <c r="R5030" s="148"/>
      <c r="S5030" s="148"/>
      <c r="T5030" s="148"/>
      <c r="U5030" s="148"/>
      <c r="V5030" s="148"/>
      <c r="W5030" s="148"/>
      <c r="X5030" s="139">
        <v>0.75</v>
      </c>
      <c r="Y5030" s="148">
        <v>114</v>
      </c>
      <c r="Z5030" s="148">
        <v>2</v>
      </c>
      <c r="AA5030" s="148">
        <v>886</v>
      </c>
      <c r="AB5030" s="148"/>
      <c r="AC5030" s="148"/>
      <c r="AD5030" s="148"/>
      <c r="AE5030" s="148"/>
      <c r="AF5030" s="148"/>
      <c r="AG5030" s="148"/>
      <c r="AH5030" s="148"/>
      <c r="AI5030" s="148"/>
      <c r="AJ5030" s="148"/>
      <c r="AK5030" s="148"/>
      <c r="AL5030" s="139">
        <v>0</v>
      </c>
      <c r="AM5030" s="139">
        <v>0</v>
      </c>
      <c r="AN5030" s="148">
        <f t="shared" si="703"/>
        <v>1000</v>
      </c>
      <c r="AO5030" s="148">
        <f t="shared" si="704"/>
        <v>39</v>
      </c>
      <c r="AP5030" s="148">
        <v>17</v>
      </c>
      <c r="AQ5030" s="140">
        <v>32</v>
      </c>
      <c r="AS5030" s="42">
        <f t="shared" si="705"/>
        <v>2667.735635411208</v>
      </c>
      <c r="AT5030" s="101">
        <f t="shared" si="706"/>
        <v>0</v>
      </c>
      <c r="AU5030" s="42">
        <f t="shared" si="707"/>
        <v>2667.735635411208</v>
      </c>
      <c r="AV5030" s="42">
        <f t="shared" si="708"/>
        <v>1042.9713037960637</v>
      </c>
      <c r="AW5030" s="102">
        <f t="shared" si="709"/>
        <v>431</v>
      </c>
      <c r="AX5030" s="43">
        <f t="shared" si="702"/>
        <v>0.5</v>
      </c>
      <c r="AY5030" s="43" t="str">
        <f t="shared" si="710"/>
        <v>UTGS</v>
      </c>
    </row>
    <row r="5031" spans="1:51" hidden="1" x14ac:dyDescent="0.2">
      <c r="A5031" s="38">
        <v>5024</v>
      </c>
      <c r="B5031" t="s">
        <v>5806</v>
      </c>
      <c r="C5031" t="s">
        <v>5746</v>
      </c>
      <c r="D5031">
        <v>44350</v>
      </c>
      <c r="E5031" t="s">
        <v>215</v>
      </c>
      <c r="F5031">
        <v>45</v>
      </c>
      <c r="G5031" t="str">
        <f>LOOKUP(F5031,{0,6,45},{"F","L","H"})</f>
        <v>H</v>
      </c>
      <c r="H5031" t="s">
        <v>697</v>
      </c>
      <c r="I5031" s="43" t="str">
        <f>IFERROR(VLOOKUP(#REF!,#REF!,2,FALSE),"No")</f>
        <v>No</v>
      </c>
      <c r="J5031" s="139">
        <v>4</v>
      </c>
      <c r="K5031" s="148">
        <v>373</v>
      </c>
      <c r="L5031" s="148"/>
      <c r="M5031" s="148"/>
      <c r="N5031" s="148"/>
      <c r="O5031" s="148"/>
      <c r="P5031" s="148"/>
      <c r="Q5031" s="148"/>
      <c r="R5031" s="148"/>
      <c r="S5031" s="148"/>
      <c r="T5031" s="148"/>
      <c r="U5031" s="148"/>
      <c r="V5031" s="148"/>
      <c r="W5031" s="148"/>
      <c r="X5031" s="139">
        <v>4</v>
      </c>
      <c r="Y5031" s="148">
        <v>958.65</v>
      </c>
      <c r="Z5031" s="148">
        <v>6</v>
      </c>
      <c r="AA5031" s="148">
        <v>40.520000000000003</v>
      </c>
      <c r="AB5031" s="148">
        <v>8</v>
      </c>
      <c r="AC5031" s="148">
        <v>0.84</v>
      </c>
      <c r="AD5031" s="148"/>
      <c r="AE5031" s="148"/>
      <c r="AF5031" s="148"/>
      <c r="AG5031" s="148"/>
      <c r="AH5031" s="148"/>
      <c r="AI5031" s="148"/>
      <c r="AJ5031" s="148"/>
      <c r="AK5031" s="148"/>
      <c r="AL5031" s="139">
        <v>0</v>
      </c>
      <c r="AM5031" s="139">
        <v>0</v>
      </c>
      <c r="AN5031" s="148">
        <f t="shared" si="703"/>
        <v>1000.01</v>
      </c>
      <c r="AO5031" s="148">
        <f t="shared" si="704"/>
        <v>373</v>
      </c>
      <c r="AP5031" s="148">
        <v>5</v>
      </c>
      <c r="AQ5031" s="140">
        <v>8</v>
      </c>
      <c r="AS5031" s="42">
        <f t="shared" si="705"/>
        <v>28550.717230984115</v>
      </c>
      <c r="AT5031" s="101">
        <f t="shared" si="706"/>
        <v>0</v>
      </c>
      <c r="AU5031" s="42">
        <f t="shared" si="707"/>
        <v>28550.717230984115</v>
      </c>
      <c r="AV5031" s="42">
        <f t="shared" si="708"/>
        <v>5066.7254163864063</v>
      </c>
      <c r="AW5031" s="102">
        <f t="shared" si="709"/>
        <v>60371.752872868376</v>
      </c>
      <c r="AX5031" s="43">
        <f t="shared" si="702"/>
        <v>4</v>
      </c>
      <c r="AY5031" s="43" t="str">
        <f t="shared" si="710"/>
        <v>UTTSS</v>
      </c>
    </row>
    <row r="5032" spans="1:51" hidden="1" x14ac:dyDescent="0.2">
      <c r="A5032" s="38">
        <v>5025</v>
      </c>
      <c r="B5032" t="s">
        <v>5806</v>
      </c>
      <c r="C5032" t="s">
        <v>289</v>
      </c>
      <c r="D5032">
        <v>64550</v>
      </c>
      <c r="E5032" t="s">
        <v>220</v>
      </c>
      <c r="F5032">
        <v>45</v>
      </c>
      <c r="G5032" t="str">
        <f>LOOKUP(F5032,{0,6,45},{"F","L","H"})</f>
        <v>H</v>
      </c>
      <c r="H5032" t="s">
        <v>1474</v>
      </c>
      <c r="I5032" s="43" t="str">
        <f>IFERROR(VLOOKUP(#REF!,#REF!,2,FALSE),"No")</f>
        <v>No</v>
      </c>
      <c r="J5032" s="139">
        <v>4</v>
      </c>
      <c r="K5032" s="148">
        <v>19</v>
      </c>
      <c r="L5032" s="148"/>
      <c r="M5032" s="148"/>
      <c r="N5032" s="148"/>
      <c r="O5032" s="148"/>
      <c r="P5032" s="148"/>
      <c r="Q5032" s="148"/>
      <c r="R5032" s="148"/>
      <c r="S5032" s="148"/>
      <c r="T5032" s="148"/>
      <c r="U5032" s="148"/>
      <c r="V5032" s="148"/>
      <c r="W5032" s="148"/>
      <c r="X5032" s="139">
        <v>4</v>
      </c>
      <c r="Y5032" s="148">
        <v>1000</v>
      </c>
      <c r="Z5032" s="148"/>
      <c r="AA5032" s="148"/>
      <c r="AB5032" s="148"/>
      <c r="AC5032" s="148"/>
      <c r="AD5032" s="148"/>
      <c r="AE5032" s="148"/>
      <c r="AF5032" s="148"/>
      <c r="AG5032" s="148"/>
      <c r="AH5032" s="148"/>
      <c r="AI5032" s="148"/>
      <c r="AJ5032" s="148"/>
      <c r="AK5032" s="148"/>
      <c r="AL5032" s="139">
        <v>0</v>
      </c>
      <c r="AM5032" s="139">
        <v>0</v>
      </c>
      <c r="AN5032" s="148">
        <f t="shared" si="703"/>
        <v>1000</v>
      </c>
      <c r="AO5032" s="148">
        <f t="shared" si="704"/>
        <v>19</v>
      </c>
      <c r="AP5032" s="148">
        <v>1</v>
      </c>
      <c r="AQ5032" s="140">
        <v>1</v>
      </c>
      <c r="AS5032" s="42">
        <f t="shared" si="705"/>
        <v>1454.3260787900756</v>
      </c>
      <c r="AT5032" s="101">
        <f t="shared" si="706"/>
        <v>0</v>
      </c>
      <c r="AU5032" s="42">
        <f t="shared" si="707"/>
        <v>1454.3260787900756</v>
      </c>
      <c r="AV5032" s="42">
        <f t="shared" si="708"/>
        <v>39680.961721474036</v>
      </c>
      <c r="AW5032" s="102">
        <f t="shared" si="709"/>
        <v>113197.0366366282</v>
      </c>
      <c r="AX5032" s="43">
        <f t="shared" si="702"/>
        <v>4</v>
      </c>
      <c r="AY5032" s="43" t="str">
        <f t="shared" si="710"/>
        <v>UTGS</v>
      </c>
    </row>
    <row r="5033" spans="1:51" hidden="1" x14ac:dyDescent="0.2">
      <c r="A5033" s="38">
        <v>5026</v>
      </c>
      <c r="B5033" t="s">
        <v>5806</v>
      </c>
      <c r="C5033" t="s">
        <v>289</v>
      </c>
      <c r="D5033">
        <v>320</v>
      </c>
      <c r="E5033" t="s">
        <v>1247</v>
      </c>
      <c r="F5033">
        <v>0.25</v>
      </c>
      <c r="G5033" t="str">
        <f>LOOKUP(F5033,{0,6,45},{"F","L","H"})</f>
        <v>F</v>
      </c>
      <c r="H5033" t="s">
        <v>3856</v>
      </c>
      <c r="I5033" s="43" t="str">
        <f>IFERROR(VLOOKUP(#REF!,#REF!,2,FALSE),"No")</f>
        <v>No</v>
      </c>
      <c r="J5033" s="139">
        <v>0.75</v>
      </c>
      <c r="K5033" s="148">
        <v>62</v>
      </c>
      <c r="L5033" s="148"/>
      <c r="M5033" s="148"/>
      <c r="N5033" s="148"/>
      <c r="O5033" s="148"/>
      <c r="P5033" s="148"/>
      <c r="Q5033" s="148"/>
      <c r="R5033" s="148"/>
      <c r="S5033" s="148"/>
      <c r="T5033" s="148"/>
      <c r="U5033" s="148"/>
      <c r="V5033" s="148"/>
      <c r="W5033" s="148"/>
      <c r="X5033" s="139">
        <v>2</v>
      </c>
      <c r="Y5033" s="148">
        <v>640</v>
      </c>
      <c r="Z5033" s="149">
        <v>4</v>
      </c>
      <c r="AA5033" s="148">
        <v>360</v>
      </c>
      <c r="AB5033" s="148"/>
      <c r="AC5033" s="148"/>
      <c r="AD5033" s="148"/>
      <c r="AE5033" s="148"/>
      <c r="AF5033" s="148"/>
      <c r="AG5033" s="148"/>
      <c r="AH5033" s="148"/>
      <c r="AI5033" s="148"/>
      <c r="AJ5033" s="148"/>
      <c r="AK5033" s="148"/>
      <c r="AL5033" s="139">
        <v>0</v>
      </c>
      <c r="AM5033" s="139">
        <v>0</v>
      </c>
      <c r="AN5033" s="148">
        <f t="shared" si="703"/>
        <v>1000</v>
      </c>
      <c r="AO5033" s="148">
        <f t="shared" si="704"/>
        <v>62</v>
      </c>
      <c r="AP5033" s="148">
        <v>15</v>
      </c>
      <c r="AQ5033" s="140">
        <v>34</v>
      </c>
      <c r="AS5033" s="42">
        <f t="shared" si="705"/>
        <v>3991.7756255255099</v>
      </c>
      <c r="AT5033" s="101">
        <f t="shared" si="706"/>
        <v>0</v>
      </c>
      <c r="AU5033" s="42">
        <f t="shared" si="707"/>
        <v>3991.7756255255099</v>
      </c>
      <c r="AV5033" s="42">
        <f t="shared" si="708"/>
        <v>1032.1224035727657</v>
      </c>
      <c r="AW5033" s="102">
        <f t="shared" si="709"/>
        <v>431</v>
      </c>
      <c r="AX5033" s="43">
        <f t="shared" si="702"/>
        <v>0.75</v>
      </c>
      <c r="AY5033" s="43" t="str">
        <f t="shared" si="710"/>
        <v>UTGS</v>
      </c>
    </row>
    <row r="5034" spans="1:51" hidden="1" x14ac:dyDescent="0.2">
      <c r="A5034" s="38">
        <v>5027</v>
      </c>
      <c r="B5034" t="s">
        <v>5806</v>
      </c>
      <c r="C5034" t="s">
        <v>289</v>
      </c>
      <c r="D5034">
        <v>18216</v>
      </c>
      <c r="E5034" t="s">
        <v>211</v>
      </c>
      <c r="F5034">
        <v>10</v>
      </c>
      <c r="G5034" t="str">
        <f>LOOKUP(F5034,{0,6,45},{"F","L","H"})</f>
        <v>L</v>
      </c>
      <c r="H5034" t="s">
        <v>1475</v>
      </c>
      <c r="I5034" s="43" t="str">
        <f>IFERROR(VLOOKUP(#REF!,#REF!,2,FALSE),"No")</f>
        <v>No</v>
      </c>
      <c r="J5034" s="139">
        <v>2</v>
      </c>
      <c r="K5034" s="148">
        <v>1</v>
      </c>
      <c r="L5034" s="148"/>
      <c r="M5034" s="148"/>
      <c r="N5034" s="148"/>
      <c r="O5034" s="148"/>
      <c r="P5034" s="148"/>
      <c r="Q5034" s="148"/>
      <c r="R5034" s="148"/>
      <c r="S5034" s="148"/>
      <c r="T5034" s="148"/>
      <c r="U5034" s="148"/>
      <c r="V5034" s="148"/>
      <c r="W5034" s="148"/>
      <c r="X5034" s="139">
        <v>2</v>
      </c>
      <c r="Y5034" s="148">
        <v>333</v>
      </c>
      <c r="Z5034" s="148">
        <v>4</v>
      </c>
      <c r="AA5034" s="148">
        <v>667</v>
      </c>
      <c r="AB5034" s="148"/>
      <c r="AC5034" s="148"/>
      <c r="AD5034" s="148"/>
      <c r="AE5034" s="148"/>
      <c r="AF5034" s="148"/>
      <c r="AG5034" s="148"/>
      <c r="AH5034" s="148"/>
      <c r="AI5034" s="148"/>
      <c r="AJ5034" s="148"/>
      <c r="AK5034" s="148"/>
      <c r="AL5034" s="139">
        <v>0</v>
      </c>
      <c r="AM5034" s="139">
        <v>0</v>
      </c>
      <c r="AN5034" s="148">
        <f t="shared" si="703"/>
        <v>1000</v>
      </c>
      <c r="AO5034" s="148">
        <f t="shared" si="704"/>
        <v>1</v>
      </c>
      <c r="AP5034" s="148">
        <v>4</v>
      </c>
      <c r="AQ5034" s="140">
        <v>6</v>
      </c>
      <c r="AS5034" s="42">
        <f t="shared" si="705"/>
        <v>72.983477831056604</v>
      </c>
      <c r="AT5034" s="101">
        <f t="shared" si="706"/>
        <v>0</v>
      </c>
      <c r="AU5034" s="42">
        <f t="shared" si="707"/>
        <v>72.983477831056604</v>
      </c>
      <c r="AV5034" s="42">
        <f t="shared" si="708"/>
        <v>6215.5586202456725</v>
      </c>
      <c r="AW5034" s="102">
        <f t="shared" si="709"/>
        <v>17706.400000000001</v>
      </c>
      <c r="AX5034" s="43">
        <f t="shared" si="702"/>
        <v>2</v>
      </c>
      <c r="AY5034" s="43" t="str">
        <f t="shared" si="710"/>
        <v>UTGS</v>
      </c>
    </row>
    <row r="5035" spans="1:51" hidden="1" x14ac:dyDescent="0.2">
      <c r="A5035" s="38">
        <v>5028</v>
      </c>
      <c r="B5035" t="s">
        <v>5806</v>
      </c>
      <c r="C5035" t="s">
        <v>5746</v>
      </c>
      <c r="D5035">
        <v>14500</v>
      </c>
      <c r="E5035" t="s">
        <v>215</v>
      </c>
      <c r="F5035">
        <v>5</v>
      </c>
      <c r="G5035" t="str">
        <f>LOOKUP(F5035,{0,6,45},{"F","L","H"})</f>
        <v>F</v>
      </c>
      <c r="H5035" t="s">
        <v>700</v>
      </c>
      <c r="I5035" s="43" t="str">
        <f>IFERROR(VLOOKUP(#REF!,#REF!,2,FALSE),"No")</f>
        <v>No</v>
      </c>
      <c r="J5035" s="139">
        <v>2</v>
      </c>
      <c r="K5035" s="148">
        <v>517</v>
      </c>
      <c r="L5035" s="148"/>
      <c r="M5035" s="148"/>
      <c r="N5035" s="148"/>
      <c r="O5035" s="148"/>
      <c r="P5035" s="148"/>
      <c r="Q5035" s="148"/>
      <c r="R5035" s="148"/>
      <c r="S5035" s="148"/>
      <c r="T5035" s="148"/>
      <c r="U5035" s="148"/>
      <c r="V5035" s="148"/>
      <c r="W5035" s="148"/>
      <c r="X5035" s="139">
        <v>2</v>
      </c>
      <c r="Y5035" s="148">
        <v>392.65</v>
      </c>
      <c r="Z5035" s="149">
        <v>4</v>
      </c>
      <c r="AA5035" s="148">
        <v>607.35</v>
      </c>
      <c r="AB5035" s="148"/>
      <c r="AC5035" s="148"/>
      <c r="AD5035" s="148"/>
      <c r="AE5035" s="148"/>
      <c r="AF5035" s="148"/>
      <c r="AG5035" s="148"/>
      <c r="AH5035" s="148"/>
      <c r="AI5035" s="148"/>
      <c r="AJ5035" s="148"/>
      <c r="AK5035" s="148"/>
      <c r="AL5035" s="139">
        <v>0</v>
      </c>
      <c r="AM5035" s="139">
        <v>0</v>
      </c>
      <c r="AN5035" s="148">
        <f t="shared" si="703"/>
        <v>1000</v>
      </c>
      <c r="AO5035" s="148">
        <f t="shared" si="704"/>
        <v>517</v>
      </c>
      <c r="AP5035" s="148">
        <v>15</v>
      </c>
      <c r="AQ5035" s="140">
        <v>18</v>
      </c>
      <c r="AS5035" s="42">
        <f t="shared" si="705"/>
        <v>37732.458038656267</v>
      </c>
      <c r="AT5035" s="101">
        <f t="shared" si="706"/>
        <v>0</v>
      </c>
      <c r="AU5035" s="42">
        <f t="shared" si="707"/>
        <v>37732.458038656267</v>
      </c>
      <c r="AV5035" s="42">
        <f t="shared" si="708"/>
        <v>2048.0922900818905</v>
      </c>
      <c r="AW5035" s="102">
        <f t="shared" si="709"/>
        <v>10791.333333333334</v>
      </c>
      <c r="AX5035" s="43">
        <f t="shared" si="702"/>
        <v>2</v>
      </c>
      <c r="AY5035" s="43" t="str">
        <f t="shared" si="710"/>
        <v>UTTSS</v>
      </c>
    </row>
    <row r="5036" spans="1:51" hidden="1" x14ac:dyDescent="0.2">
      <c r="A5036" s="38">
        <v>5029</v>
      </c>
      <c r="B5036" t="s">
        <v>362</v>
      </c>
      <c r="C5036" t="s">
        <v>289</v>
      </c>
      <c r="D5036">
        <v>550</v>
      </c>
      <c r="E5036" t="s">
        <v>1223</v>
      </c>
      <c r="F5036">
        <v>2</v>
      </c>
      <c r="G5036" t="str">
        <f>LOOKUP(F5036,{0,6,45},{"F","L","H"})</f>
        <v>F</v>
      </c>
      <c r="H5036" t="s">
        <v>3869</v>
      </c>
      <c r="I5036" s="43" t="str">
        <f>IFERROR(VLOOKUP(#REF!,#REF!,2,FALSE),"No")</f>
        <v>No</v>
      </c>
      <c r="J5036" s="139">
        <v>1.25</v>
      </c>
      <c r="K5036" s="148">
        <v>385</v>
      </c>
      <c r="L5036" s="148"/>
      <c r="M5036" s="148"/>
      <c r="N5036" s="148"/>
      <c r="O5036" s="148"/>
      <c r="P5036" s="148"/>
      <c r="Q5036" s="148"/>
      <c r="R5036" s="148"/>
      <c r="S5036" s="148"/>
      <c r="T5036" s="148"/>
      <c r="U5036" s="148"/>
      <c r="V5036" s="148"/>
      <c r="W5036" s="148"/>
      <c r="X5036" s="139">
        <v>1.25</v>
      </c>
      <c r="Y5036" s="148">
        <v>29.09</v>
      </c>
      <c r="Z5036" s="149">
        <v>2</v>
      </c>
      <c r="AA5036" s="148">
        <v>970.91</v>
      </c>
      <c r="AB5036" s="148"/>
      <c r="AC5036" s="148"/>
      <c r="AD5036" s="148"/>
      <c r="AE5036" s="148"/>
      <c r="AF5036" s="148"/>
      <c r="AG5036" s="148"/>
      <c r="AH5036" s="148"/>
      <c r="AI5036" s="148"/>
      <c r="AJ5036" s="148"/>
      <c r="AK5036" s="148"/>
      <c r="AL5036" s="139">
        <v>0</v>
      </c>
      <c r="AM5036" s="139">
        <v>0</v>
      </c>
      <c r="AN5036" s="148">
        <f t="shared" si="703"/>
        <v>1000</v>
      </c>
      <c r="AO5036" s="148">
        <f t="shared" si="704"/>
        <v>385</v>
      </c>
      <c r="AP5036" s="148">
        <v>8</v>
      </c>
      <c r="AQ5036" s="140">
        <v>13</v>
      </c>
      <c r="AS5036" s="42">
        <f t="shared" si="705"/>
        <v>28687.688964956793</v>
      </c>
      <c r="AT5036" s="101">
        <f t="shared" si="706"/>
        <v>0</v>
      </c>
      <c r="AU5036" s="42">
        <f t="shared" si="707"/>
        <v>28687.688964956793</v>
      </c>
      <c r="AV5036" s="42">
        <f t="shared" si="708"/>
        <v>2502.4095939595409</v>
      </c>
      <c r="AW5036" s="102">
        <f t="shared" si="709"/>
        <v>585.0096169344007</v>
      </c>
      <c r="AX5036" s="43">
        <f t="shared" si="702"/>
        <v>1.25</v>
      </c>
      <c r="AY5036" s="43" t="str">
        <f t="shared" si="710"/>
        <v>UTGS</v>
      </c>
    </row>
    <row r="5037" spans="1:51" hidden="1" x14ac:dyDescent="0.2">
      <c r="A5037" s="38">
        <v>5030</v>
      </c>
      <c r="B5037" t="s">
        <v>5806</v>
      </c>
      <c r="C5037" t="s">
        <v>293</v>
      </c>
      <c r="D5037">
        <v>12100</v>
      </c>
      <c r="E5037" t="s">
        <v>207</v>
      </c>
      <c r="F5037">
        <v>45</v>
      </c>
      <c r="G5037" t="str">
        <f>LOOKUP(F5037,{0,6,45},{"F","L","H"})</f>
        <v>H</v>
      </c>
      <c r="H5037" t="s">
        <v>1088</v>
      </c>
      <c r="I5037" s="43" t="str">
        <f>IFERROR(VLOOKUP(#REF!,#REF!,2,FALSE),"No")</f>
        <v>No</v>
      </c>
      <c r="J5037" s="139">
        <v>6</v>
      </c>
      <c r="K5037" s="148">
        <v>232</v>
      </c>
      <c r="L5037" s="148"/>
      <c r="M5037" s="148"/>
      <c r="N5037" s="148"/>
      <c r="O5037" s="148"/>
      <c r="P5037" s="148"/>
      <c r="Q5037" s="148"/>
      <c r="R5037" s="148"/>
      <c r="S5037" s="148"/>
      <c r="T5037" s="148"/>
      <c r="U5037" s="148"/>
      <c r="V5037" s="148"/>
      <c r="W5037" s="148"/>
      <c r="X5037" s="139">
        <v>4</v>
      </c>
      <c r="Y5037" s="148">
        <v>4</v>
      </c>
      <c r="Z5037" s="149">
        <v>6</v>
      </c>
      <c r="AA5037" s="148">
        <v>996</v>
      </c>
      <c r="AB5037" s="148"/>
      <c r="AC5037" s="148"/>
      <c r="AD5037" s="148"/>
      <c r="AE5037" s="148"/>
      <c r="AF5037" s="148"/>
      <c r="AG5037" s="148"/>
      <c r="AH5037" s="148"/>
      <c r="AI5037" s="148"/>
      <c r="AJ5037" s="148"/>
      <c r="AK5037" s="148"/>
      <c r="AL5037" s="139">
        <v>0</v>
      </c>
      <c r="AM5037" s="139">
        <v>0</v>
      </c>
      <c r="AN5037" s="148">
        <f t="shared" si="703"/>
        <v>1000</v>
      </c>
      <c r="AO5037" s="148">
        <f t="shared" si="704"/>
        <v>232</v>
      </c>
      <c r="AP5037" s="148">
        <v>3</v>
      </c>
      <c r="AQ5037" s="140">
        <v>5</v>
      </c>
      <c r="AS5037" s="42">
        <f t="shared" si="705"/>
        <v>12184.640000000001</v>
      </c>
      <c r="AT5037" s="101">
        <f t="shared" si="706"/>
        <v>0</v>
      </c>
      <c r="AU5037" s="42">
        <f t="shared" si="707"/>
        <v>12184.640000000001</v>
      </c>
      <c r="AV5037" s="42">
        <f t="shared" si="708"/>
        <v>11989.912344294809</v>
      </c>
      <c r="AW5037" s="102">
        <f t="shared" si="709"/>
        <v>45278.81465465128</v>
      </c>
      <c r="AX5037" s="43">
        <f t="shared" si="702"/>
        <v>6</v>
      </c>
      <c r="AY5037" s="43" t="str">
        <f t="shared" si="710"/>
        <v>UTISFS</v>
      </c>
    </row>
    <row r="5038" spans="1:51" hidden="1" x14ac:dyDescent="0.2">
      <c r="A5038" s="38">
        <v>5031</v>
      </c>
      <c r="B5038" t="s">
        <v>5807</v>
      </c>
      <c r="C5038" t="s">
        <v>5746</v>
      </c>
      <c r="D5038">
        <v>26500</v>
      </c>
      <c r="E5038" t="s">
        <v>197</v>
      </c>
      <c r="F5038">
        <v>10</v>
      </c>
      <c r="G5038" t="str">
        <f>LOOKUP(F5038,{0,6,45},{"F","L","H"})</f>
        <v>L</v>
      </c>
      <c r="H5038" t="s">
        <v>1481</v>
      </c>
      <c r="I5038" s="43" t="str">
        <f>IFERROR(VLOOKUP(#REF!,#REF!,2,FALSE),"No")</f>
        <v>No</v>
      </c>
      <c r="J5038" s="139">
        <v>1.25</v>
      </c>
      <c r="K5038" s="148">
        <v>470</v>
      </c>
      <c r="L5038" s="148"/>
      <c r="M5038" s="148"/>
      <c r="N5038" s="148"/>
      <c r="O5038" s="148"/>
      <c r="P5038" s="148"/>
      <c r="Q5038" s="148"/>
      <c r="R5038" s="148"/>
      <c r="S5038" s="148"/>
      <c r="T5038" s="148"/>
      <c r="U5038" s="148"/>
      <c r="V5038" s="148"/>
      <c r="W5038" s="148"/>
      <c r="X5038" s="139">
        <v>1.25</v>
      </c>
      <c r="Y5038" s="148">
        <v>457</v>
      </c>
      <c r="Z5038" s="148">
        <v>2</v>
      </c>
      <c r="AA5038" s="148">
        <v>543</v>
      </c>
      <c r="AB5038" s="148"/>
      <c r="AC5038" s="148"/>
      <c r="AD5038" s="148"/>
      <c r="AE5038" s="148"/>
      <c r="AF5038" s="148"/>
      <c r="AG5038" s="148"/>
      <c r="AH5038" s="148"/>
      <c r="AI5038" s="148"/>
      <c r="AJ5038" s="148"/>
      <c r="AK5038" s="148"/>
      <c r="AL5038" s="139">
        <v>0</v>
      </c>
      <c r="AM5038" s="139">
        <v>0</v>
      </c>
      <c r="AN5038" s="148">
        <f t="shared" si="703"/>
        <v>1000</v>
      </c>
      <c r="AO5038" s="148">
        <f t="shared" si="704"/>
        <v>470</v>
      </c>
      <c r="AP5038" s="148">
        <v>2</v>
      </c>
      <c r="AQ5038" s="140">
        <v>2</v>
      </c>
      <c r="AS5038" s="42">
        <f t="shared" si="705"/>
        <v>35021.334580596602</v>
      </c>
      <c r="AT5038" s="101">
        <f t="shared" si="706"/>
        <v>0</v>
      </c>
      <c r="AU5038" s="42">
        <f t="shared" si="707"/>
        <v>35021.334580596602</v>
      </c>
      <c r="AV5038" s="42">
        <f t="shared" si="708"/>
        <v>16415.430860737019</v>
      </c>
      <c r="AW5038" s="102">
        <f t="shared" si="709"/>
        <v>20345.599999999999</v>
      </c>
      <c r="AX5038" s="43">
        <f t="shared" si="702"/>
        <v>1.25</v>
      </c>
      <c r="AY5038" s="43" t="str">
        <f t="shared" si="710"/>
        <v>UTTSS</v>
      </c>
    </row>
    <row r="5039" spans="1:51" hidden="1" x14ac:dyDescent="0.2">
      <c r="A5039" s="38">
        <v>5032</v>
      </c>
      <c r="B5039" t="s">
        <v>5806</v>
      </c>
      <c r="C5039" t="s">
        <v>292</v>
      </c>
      <c r="D5039">
        <v>44350</v>
      </c>
      <c r="E5039" t="s">
        <v>215</v>
      </c>
      <c r="F5039">
        <v>45</v>
      </c>
      <c r="G5039" t="str">
        <f>LOOKUP(F5039,{0,6,45},{"F","L","H"})</f>
        <v>H</v>
      </c>
      <c r="H5039" t="s">
        <v>1026</v>
      </c>
      <c r="I5039" s="43" t="str">
        <f>IFERROR(VLOOKUP(#REF!,#REF!,2,FALSE),"No")</f>
        <v>No</v>
      </c>
      <c r="J5039" s="139">
        <v>1.25</v>
      </c>
      <c r="K5039" s="148">
        <v>373</v>
      </c>
      <c r="L5039" s="148"/>
      <c r="M5039" s="148"/>
      <c r="N5039" s="148"/>
      <c r="O5039" s="148"/>
      <c r="P5039" s="148"/>
      <c r="Q5039" s="148"/>
      <c r="R5039" s="148"/>
      <c r="S5039" s="148"/>
      <c r="T5039" s="148"/>
      <c r="U5039" s="148"/>
      <c r="V5039" s="148"/>
      <c r="W5039" s="148"/>
      <c r="X5039" s="139">
        <v>2</v>
      </c>
      <c r="Y5039" s="148">
        <v>643</v>
      </c>
      <c r="Z5039" s="149">
        <v>3</v>
      </c>
      <c r="AA5039" s="148">
        <v>168.06</v>
      </c>
      <c r="AB5039" s="149"/>
      <c r="AC5039" s="148"/>
      <c r="AD5039" s="149"/>
      <c r="AE5039" s="148"/>
      <c r="AF5039" s="148"/>
      <c r="AG5039" s="148"/>
      <c r="AH5039" s="148"/>
      <c r="AI5039" s="148"/>
      <c r="AJ5039" s="148"/>
      <c r="AK5039" s="148"/>
      <c r="AL5039" s="139">
        <v>0</v>
      </c>
      <c r="AM5039" s="139">
        <v>0</v>
      </c>
      <c r="AN5039" s="148">
        <f t="shared" si="703"/>
        <v>811.06</v>
      </c>
      <c r="AO5039" s="148">
        <f t="shared" si="704"/>
        <v>373</v>
      </c>
      <c r="AP5039" s="148">
        <v>6</v>
      </c>
      <c r="AQ5039" s="140">
        <v>13</v>
      </c>
      <c r="AS5039" s="42">
        <f t="shared" si="705"/>
        <v>27793.527230984113</v>
      </c>
      <c r="AT5039" s="101">
        <f t="shared" si="706"/>
        <v>0</v>
      </c>
      <c r="AU5039" s="42">
        <f t="shared" si="707"/>
        <v>27793.527230984113</v>
      </c>
      <c r="AV5039" s="42">
        <f t="shared" si="708"/>
        <v>1864.4107549091329</v>
      </c>
      <c r="AW5039" s="102">
        <f t="shared" si="709"/>
        <v>60371.752872868376</v>
      </c>
      <c r="AX5039" s="43">
        <f t="shared" si="702"/>
        <v>1.25</v>
      </c>
      <c r="AY5039" s="43" t="str">
        <f t="shared" si="710"/>
        <v>UTFS</v>
      </c>
    </row>
    <row r="5040" spans="1:51" hidden="1" x14ac:dyDescent="0.2">
      <c r="A5040" s="38">
        <v>5033</v>
      </c>
      <c r="B5040" t="s">
        <v>362</v>
      </c>
      <c r="C5040" t="s">
        <v>289</v>
      </c>
      <c r="D5040">
        <v>320</v>
      </c>
      <c r="E5040" t="s">
        <v>1228</v>
      </c>
      <c r="F5040">
        <v>0.25</v>
      </c>
      <c r="G5040" t="str">
        <f>LOOKUP(F5040,{0,6,45},{"F","L","H"})</f>
        <v>F</v>
      </c>
      <c r="H5040" t="s">
        <v>3894</v>
      </c>
      <c r="I5040" s="43" t="str">
        <f>IFERROR(VLOOKUP(#REF!,#REF!,2,FALSE),"No")</f>
        <v>No</v>
      </c>
      <c r="J5040" s="139">
        <v>0.5</v>
      </c>
      <c r="K5040" s="148">
        <v>71</v>
      </c>
      <c r="L5040" s="148"/>
      <c r="M5040" s="148"/>
      <c r="N5040" s="148"/>
      <c r="O5040" s="148"/>
      <c r="P5040" s="148"/>
      <c r="Q5040" s="148"/>
      <c r="R5040" s="148"/>
      <c r="S5040" s="148"/>
      <c r="T5040" s="148"/>
      <c r="U5040" s="148"/>
      <c r="V5040" s="148"/>
      <c r="W5040" s="148"/>
      <c r="X5040" s="139">
        <v>1.25</v>
      </c>
      <c r="Y5040" s="148">
        <v>283</v>
      </c>
      <c r="Z5040" s="149">
        <v>2</v>
      </c>
      <c r="AA5040" s="148">
        <v>717</v>
      </c>
      <c r="AB5040" s="148"/>
      <c r="AC5040" s="148"/>
      <c r="AD5040" s="148"/>
      <c r="AE5040" s="148"/>
      <c r="AF5040" s="148"/>
      <c r="AG5040" s="148"/>
      <c r="AH5040" s="148"/>
      <c r="AI5040" s="148"/>
      <c r="AJ5040" s="148"/>
      <c r="AK5040" s="148"/>
      <c r="AL5040" s="139">
        <v>0</v>
      </c>
      <c r="AM5040" s="139">
        <v>0</v>
      </c>
      <c r="AN5040" s="148">
        <f t="shared" si="703"/>
        <v>1000</v>
      </c>
      <c r="AO5040" s="148">
        <f t="shared" si="704"/>
        <v>71</v>
      </c>
      <c r="AP5040" s="148">
        <v>8</v>
      </c>
      <c r="AQ5040" s="140">
        <v>14</v>
      </c>
      <c r="AS5040" s="42">
        <f t="shared" si="705"/>
        <v>4856.6469260050198</v>
      </c>
      <c r="AT5040" s="101">
        <f t="shared" si="706"/>
        <v>0</v>
      </c>
      <c r="AU5040" s="42">
        <f t="shared" si="707"/>
        <v>4856.6469260050198</v>
      </c>
      <c r="AV5040" s="42">
        <f t="shared" si="708"/>
        <v>2336.3615515338597</v>
      </c>
      <c r="AW5040" s="102">
        <f t="shared" si="709"/>
        <v>431</v>
      </c>
      <c r="AX5040" s="43">
        <f t="shared" si="702"/>
        <v>0.5</v>
      </c>
      <c r="AY5040" s="43" t="str">
        <f t="shared" si="710"/>
        <v>UTGS</v>
      </c>
    </row>
    <row r="5041" spans="1:51" hidden="1" x14ac:dyDescent="0.2">
      <c r="A5041" s="38">
        <v>5034</v>
      </c>
      <c r="B5041" t="s">
        <v>362</v>
      </c>
      <c r="C5041" t="s">
        <v>289</v>
      </c>
      <c r="D5041">
        <v>320</v>
      </c>
      <c r="E5041" t="s">
        <v>1239</v>
      </c>
      <c r="F5041">
        <v>0.25</v>
      </c>
      <c r="G5041" t="str">
        <f>LOOKUP(F5041,{0,6,45},{"F","L","H"})</f>
        <v>F</v>
      </c>
      <c r="H5041" t="s">
        <v>3902</v>
      </c>
      <c r="I5041" s="43" t="str">
        <f>IFERROR(VLOOKUP(#REF!,#REF!,2,FALSE),"No")</f>
        <v>No</v>
      </c>
      <c r="J5041" s="139">
        <v>0.5</v>
      </c>
      <c r="K5041" s="148">
        <v>47</v>
      </c>
      <c r="L5041" s="148"/>
      <c r="M5041" s="148"/>
      <c r="N5041" s="148"/>
      <c r="O5041" s="148"/>
      <c r="P5041" s="148"/>
      <c r="Q5041" s="148"/>
      <c r="R5041" s="148"/>
      <c r="S5041" s="148"/>
      <c r="T5041" s="148"/>
      <c r="U5041" s="148"/>
      <c r="V5041" s="148"/>
      <c r="W5041" s="148"/>
      <c r="X5041" s="139">
        <v>2</v>
      </c>
      <c r="Y5041" s="148">
        <v>1000</v>
      </c>
      <c r="Z5041" s="149"/>
      <c r="AA5041" s="148"/>
      <c r="AB5041" s="148"/>
      <c r="AC5041" s="148"/>
      <c r="AD5041" s="148"/>
      <c r="AE5041" s="148"/>
      <c r="AF5041" s="148"/>
      <c r="AG5041" s="148"/>
      <c r="AH5041" s="148"/>
      <c r="AI5041" s="148"/>
      <c r="AJ5041" s="148"/>
      <c r="AK5041" s="148"/>
      <c r="AL5041" s="139">
        <v>0</v>
      </c>
      <c r="AM5041" s="139">
        <v>0</v>
      </c>
      <c r="AN5041" s="148">
        <f t="shared" si="703"/>
        <v>1000</v>
      </c>
      <c r="AO5041" s="148">
        <f t="shared" si="704"/>
        <v>47</v>
      </c>
      <c r="AP5041" s="148">
        <v>6</v>
      </c>
      <c r="AQ5041" s="140">
        <v>11</v>
      </c>
      <c r="AS5041" s="42">
        <f t="shared" si="705"/>
        <v>3214.9634580596612</v>
      </c>
      <c r="AT5041" s="101">
        <f t="shared" si="706"/>
        <v>0</v>
      </c>
      <c r="AU5041" s="42">
        <f t="shared" si="707"/>
        <v>3214.9634580596612</v>
      </c>
      <c r="AV5041" s="42">
        <f t="shared" si="708"/>
        <v>2955.5419746794573</v>
      </c>
      <c r="AW5041" s="102">
        <f t="shared" si="709"/>
        <v>431</v>
      </c>
      <c r="AX5041" s="43">
        <f t="shared" si="702"/>
        <v>0.5</v>
      </c>
      <c r="AY5041" s="43" t="str">
        <f t="shared" si="710"/>
        <v>UTGS</v>
      </c>
    </row>
    <row r="5042" spans="1:51" hidden="1" x14ac:dyDescent="0.2">
      <c r="A5042" s="38">
        <v>5035</v>
      </c>
      <c r="B5042" t="s">
        <v>362</v>
      </c>
      <c r="C5042" t="s">
        <v>289</v>
      </c>
      <c r="D5042">
        <v>320</v>
      </c>
      <c r="E5042" t="s">
        <v>1239</v>
      </c>
      <c r="F5042">
        <v>0.25</v>
      </c>
      <c r="G5042" t="str">
        <f>LOOKUP(F5042,{0,6,45},{"F","L","H"})</f>
        <v>F</v>
      </c>
      <c r="H5042" t="s">
        <v>3903</v>
      </c>
      <c r="I5042" s="43" t="str">
        <f>IFERROR(VLOOKUP(#REF!,#REF!,2,FALSE),"No")</f>
        <v>No</v>
      </c>
      <c r="J5042" s="139">
        <v>0.5</v>
      </c>
      <c r="K5042" s="148">
        <v>83</v>
      </c>
      <c r="L5042" s="148"/>
      <c r="M5042" s="148"/>
      <c r="N5042" s="148"/>
      <c r="O5042" s="148"/>
      <c r="P5042" s="148"/>
      <c r="Q5042" s="148"/>
      <c r="R5042" s="148"/>
      <c r="S5042" s="148"/>
      <c r="T5042" s="148"/>
      <c r="U5042" s="148"/>
      <c r="V5042" s="148"/>
      <c r="W5042" s="148"/>
      <c r="X5042" s="139">
        <v>2</v>
      </c>
      <c r="Y5042" s="148">
        <v>1000</v>
      </c>
      <c r="Z5042" s="149"/>
      <c r="AA5042" s="148"/>
      <c r="AB5042" s="148"/>
      <c r="AC5042" s="148"/>
      <c r="AD5042" s="148"/>
      <c r="AE5042" s="148"/>
      <c r="AF5042" s="148"/>
      <c r="AG5042" s="148"/>
      <c r="AH5042" s="148"/>
      <c r="AI5042" s="148"/>
      <c r="AJ5042" s="148"/>
      <c r="AK5042" s="148"/>
      <c r="AL5042" s="139">
        <v>0</v>
      </c>
      <c r="AM5042" s="139">
        <v>0</v>
      </c>
      <c r="AN5042" s="148">
        <f t="shared" si="703"/>
        <v>1000</v>
      </c>
      <c r="AO5042" s="148">
        <f t="shared" si="704"/>
        <v>83</v>
      </c>
      <c r="AP5042" s="148">
        <v>7</v>
      </c>
      <c r="AQ5042" s="140">
        <v>12</v>
      </c>
      <c r="AS5042" s="42">
        <f t="shared" si="705"/>
        <v>5677.4886599776992</v>
      </c>
      <c r="AT5042" s="101">
        <f t="shared" si="706"/>
        <v>0</v>
      </c>
      <c r="AU5042" s="42">
        <f t="shared" si="707"/>
        <v>5677.4886599776992</v>
      </c>
      <c r="AV5042" s="42">
        <f t="shared" si="708"/>
        <v>2709.246810122836</v>
      </c>
      <c r="AW5042" s="102">
        <f t="shared" si="709"/>
        <v>431</v>
      </c>
      <c r="AX5042" s="43">
        <f t="shared" si="702"/>
        <v>0.5</v>
      </c>
      <c r="AY5042" s="43" t="str">
        <f t="shared" si="710"/>
        <v>UTGS</v>
      </c>
    </row>
    <row r="5043" spans="1:51" hidden="1" x14ac:dyDescent="0.2">
      <c r="A5043" s="38">
        <v>5036</v>
      </c>
      <c r="B5043" t="s">
        <v>5807</v>
      </c>
      <c r="C5043" t="s">
        <v>5746</v>
      </c>
      <c r="D5043">
        <v>40600</v>
      </c>
      <c r="E5043" t="s">
        <v>215</v>
      </c>
      <c r="F5043">
        <v>40</v>
      </c>
      <c r="G5043" t="str">
        <f>LOOKUP(F5043,{0,6,45},{"F","L","H"})</f>
        <v>L</v>
      </c>
      <c r="H5043" t="s">
        <v>1482</v>
      </c>
      <c r="I5043" s="43" t="str">
        <f>IFERROR(VLOOKUP(#REF!,#REF!,2,FALSE),"No")</f>
        <v>No</v>
      </c>
      <c r="J5043" s="139">
        <v>3</v>
      </c>
      <c r="K5043" s="148">
        <v>197</v>
      </c>
      <c r="L5043" s="148"/>
      <c r="M5043" s="148"/>
      <c r="N5043" s="148"/>
      <c r="O5043" s="148"/>
      <c r="P5043" s="148"/>
      <c r="Q5043" s="148"/>
      <c r="R5043" s="148"/>
      <c r="S5043" s="148"/>
      <c r="T5043" s="148"/>
      <c r="U5043" s="148"/>
      <c r="V5043" s="148"/>
      <c r="W5043" s="148"/>
      <c r="X5043" s="139">
        <v>3</v>
      </c>
      <c r="Y5043" s="148">
        <v>992</v>
      </c>
      <c r="Z5043" s="148"/>
      <c r="AA5043" s="148"/>
      <c r="AB5043" s="148"/>
      <c r="AC5043" s="148"/>
      <c r="AD5043" s="148"/>
      <c r="AE5043" s="148"/>
      <c r="AF5043" s="148"/>
      <c r="AG5043" s="148"/>
      <c r="AH5043" s="148"/>
      <c r="AI5043" s="148"/>
      <c r="AJ5043" s="148"/>
      <c r="AK5043" s="148"/>
      <c r="AL5043" s="139">
        <v>0</v>
      </c>
      <c r="AM5043" s="139">
        <v>0</v>
      </c>
      <c r="AN5043" s="148">
        <f t="shared" si="703"/>
        <v>992</v>
      </c>
      <c r="AO5043" s="148">
        <f t="shared" si="704"/>
        <v>197</v>
      </c>
      <c r="AP5043" s="148">
        <v>1</v>
      </c>
      <c r="AQ5043" s="140">
        <v>1</v>
      </c>
      <c r="AS5043" s="42">
        <f t="shared" si="705"/>
        <v>14377.745132718152</v>
      </c>
      <c r="AT5043" s="101">
        <f t="shared" si="706"/>
        <v>0</v>
      </c>
      <c r="AU5043" s="42">
        <f t="shared" si="707"/>
        <v>14377.745132718152</v>
      </c>
      <c r="AV5043" s="42">
        <f t="shared" si="708"/>
        <v>19672.314027702243</v>
      </c>
      <c r="AW5043" s="102">
        <f t="shared" si="709"/>
        <v>25053.949999999997</v>
      </c>
      <c r="AX5043" s="43">
        <f t="shared" si="702"/>
        <v>3</v>
      </c>
      <c r="AY5043" s="43" t="str">
        <f t="shared" si="710"/>
        <v>UTTSS</v>
      </c>
    </row>
    <row r="5044" spans="1:51" hidden="1" x14ac:dyDescent="0.2">
      <c r="A5044" s="38">
        <v>5037</v>
      </c>
      <c r="B5044" t="s">
        <v>5806</v>
      </c>
      <c r="C5044" t="s">
        <v>289</v>
      </c>
      <c r="D5044">
        <v>320</v>
      </c>
      <c r="E5044" t="s">
        <v>1223</v>
      </c>
      <c r="F5044">
        <v>0.25</v>
      </c>
      <c r="G5044" t="str">
        <f>LOOKUP(F5044,{0,6,45},{"F","L","H"})</f>
        <v>F</v>
      </c>
      <c r="H5044" t="s">
        <v>3911</v>
      </c>
      <c r="I5044" s="43" t="str">
        <f>IFERROR(VLOOKUP(#REF!,#REF!,2,FALSE),"No")</f>
        <v>No</v>
      </c>
      <c r="J5044" s="139">
        <v>0.5</v>
      </c>
      <c r="K5044" s="148">
        <v>155</v>
      </c>
      <c r="L5044" s="148"/>
      <c r="M5044" s="148"/>
      <c r="N5044" s="148"/>
      <c r="O5044" s="148"/>
      <c r="P5044" s="148"/>
      <c r="Q5044" s="148"/>
      <c r="R5044" s="148"/>
      <c r="S5044" s="148"/>
      <c r="T5044" s="148"/>
      <c r="U5044" s="148"/>
      <c r="V5044" s="148"/>
      <c r="W5044" s="148"/>
      <c r="X5044" s="139">
        <v>2</v>
      </c>
      <c r="Y5044" s="148">
        <v>948</v>
      </c>
      <c r="Z5044" s="148"/>
      <c r="AA5044" s="148"/>
      <c r="AB5044" s="148"/>
      <c r="AC5044" s="148"/>
      <c r="AD5044" s="148"/>
      <c r="AE5044" s="148"/>
      <c r="AF5044" s="148"/>
      <c r="AG5044" s="148"/>
      <c r="AH5044" s="148"/>
      <c r="AI5044" s="148"/>
      <c r="AJ5044" s="148"/>
      <c r="AK5044" s="148"/>
      <c r="AL5044" s="139">
        <v>0</v>
      </c>
      <c r="AM5044" s="139">
        <v>0</v>
      </c>
      <c r="AN5044" s="148">
        <f t="shared" si="703"/>
        <v>948</v>
      </c>
      <c r="AO5044" s="148">
        <f t="shared" si="704"/>
        <v>155</v>
      </c>
      <c r="AP5044" s="148">
        <v>22</v>
      </c>
      <c r="AQ5044" s="140">
        <v>36</v>
      </c>
      <c r="AS5044" s="42">
        <f t="shared" si="705"/>
        <v>10602.539063813776</v>
      </c>
      <c r="AT5044" s="101">
        <f t="shared" si="706"/>
        <v>0</v>
      </c>
      <c r="AU5044" s="42">
        <f t="shared" si="707"/>
        <v>10602.539063813776</v>
      </c>
      <c r="AV5044" s="42">
        <f t="shared" si="708"/>
        <v>856.12199199881616</v>
      </c>
      <c r="AW5044" s="102">
        <f t="shared" si="709"/>
        <v>431</v>
      </c>
      <c r="AX5044" s="43">
        <f t="shared" si="702"/>
        <v>0.5</v>
      </c>
      <c r="AY5044" s="43" t="str">
        <f t="shared" si="710"/>
        <v>UTGS</v>
      </c>
    </row>
    <row r="5045" spans="1:51" hidden="1" x14ac:dyDescent="0.2">
      <c r="A5045" s="38">
        <v>5038</v>
      </c>
      <c r="B5045" t="s">
        <v>362</v>
      </c>
      <c r="C5045" t="s">
        <v>289</v>
      </c>
      <c r="D5045">
        <v>320</v>
      </c>
      <c r="E5045" t="s">
        <v>1247</v>
      </c>
      <c r="F5045">
        <v>0.25</v>
      </c>
      <c r="G5045" t="str">
        <f>LOOKUP(F5045,{0,6,45},{"F","L","H"})</f>
        <v>F</v>
      </c>
      <c r="H5045" t="s">
        <v>3912</v>
      </c>
      <c r="I5045" s="43" t="str">
        <f>IFERROR(VLOOKUP(#REF!,#REF!,2,FALSE),"No")</f>
        <v>No</v>
      </c>
      <c r="J5045" s="139">
        <v>0.5</v>
      </c>
      <c r="K5045" s="148">
        <v>101</v>
      </c>
      <c r="L5045" s="148"/>
      <c r="M5045" s="148"/>
      <c r="N5045" s="148"/>
      <c r="O5045" s="148"/>
      <c r="P5045" s="148"/>
      <c r="Q5045" s="148"/>
      <c r="R5045" s="148"/>
      <c r="S5045" s="148"/>
      <c r="T5045" s="148"/>
      <c r="U5045" s="148"/>
      <c r="V5045" s="148"/>
      <c r="W5045" s="148"/>
      <c r="X5045" s="139">
        <v>1.25</v>
      </c>
      <c r="Y5045" s="148">
        <v>337</v>
      </c>
      <c r="Z5045" s="148">
        <v>2</v>
      </c>
      <c r="AA5045" s="148">
        <v>663</v>
      </c>
      <c r="AB5045" s="148"/>
      <c r="AC5045" s="148"/>
      <c r="AD5045" s="148"/>
      <c r="AE5045" s="148"/>
      <c r="AF5045" s="148"/>
      <c r="AG5045" s="148"/>
      <c r="AH5045" s="148"/>
      <c r="AI5045" s="148"/>
      <c r="AJ5045" s="148"/>
      <c r="AK5045" s="148"/>
      <c r="AL5045" s="139">
        <v>0</v>
      </c>
      <c r="AM5045" s="139">
        <v>0</v>
      </c>
      <c r="AN5045" s="148">
        <f t="shared" si="703"/>
        <v>1000</v>
      </c>
      <c r="AO5045" s="148">
        <f t="shared" si="704"/>
        <v>101</v>
      </c>
      <c r="AP5045" s="148">
        <v>24</v>
      </c>
      <c r="AQ5045" s="140">
        <v>43</v>
      </c>
      <c r="AS5045" s="42">
        <f t="shared" si="705"/>
        <v>6908.7512609367186</v>
      </c>
      <c r="AT5045" s="101">
        <f t="shared" si="706"/>
        <v>0</v>
      </c>
      <c r="AU5045" s="42">
        <f t="shared" si="707"/>
        <v>6908.7512609367186</v>
      </c>
      <c r="AV5045" s="42">
        <f t="shared" si="708"/>
        <v>761.5549237552101</v>
      </c>
      <c r="AW5045" s="102">
        <f t="shared" si="709"/>
        <v>431</v>
      </c>
      <c r="AX5045" s="43">
        <f t="shared" si="702"/>
        <v>0.5</v>
      </c>
      <c r="AY5045" s="43" t="str">
        <f t="shared" si="710"/>
        <v>UTGS</v>
      </c>
    </row>
    <row r="5046" spans="1:51" hidden="1" x14ac:dyDescent="0.2">
      <c r="A5046" s="38">
        <v>5039</v>
      </c>
      <c r="B5046" t="s">
        <v>5806</v>
      </c>
      <c r="C5046" t="s">
        <v>5746</v>
      </c>
      <c r="D5046">
        <v>26500</v>
      </c>
      <c r="E5046" t="s">
        <v>197</v>
      </c>
      <c r="F5046">
        <v>10</v>
      </c>
      <c r="G5046" t="str">
        <f>LOOKUP(F5046,{0,6,45},{"F","L","H"})</f>
        <v>L</v>
      </c>
      <c r="H5046" t="s">
        <v>1175</v>
      </c>
      <c r="I5046" s="43" t="str">
        <f>IFERROR(VLOOKUP(#REF!,#REF!,2,FALSE),"No")</f>
        <v>No</v>
      </c>
      <c r="J5046" s="139">
        <v>2</v>
      </c>
      <c r="K5046" s="148">
        <v>238</v>
      </c>
      <c r="L5046" s="148"/>
      <c r="M5046" s="148"/>
      <c r="N5046" s="148"/>
      <c r="O5046" s="148"/>
      <c r="P5046" s="148"/>
      <c r="Q5046" s="148"/>
      <c r="R5046" s="148"/>
      <c r="S5046" s="148"/>
      <c r="T5046" s="148"/>
      <c r="U5046" s="148"/>
      <c r="V5046" s="148"/>
      <c r="W5046" s="148"/>
      <c r="X5046" s="139">
        <v>4</v>
      </c>
      <c r="Y5046" s="148">
        <v>1000</v>
      </c>
      <c r="Z5046" s="148"/>
      <c r="AA5046" s="148"/>
      <c r="AB5046" s="148"/>
      <c r="AC5046" s="148"/>
      <c r="AD5046" s="148"/>
      <c r="AE5046" s="148"/>
      <c r="AF5046" s="148"/>
      <c r="AG5046" s="148"/>
      <c r="AH5046" s="148"/>
      <c r="AI5046" s="148"/>
      <c r="AJ5046" s="148"/>
      <c r="AK5046" s="148"/>
      <c r="AL5046" s="139">
        <v>0</v>
      </c>
      <c r="AM5046" s="139">
        <v>0</v>
      </c>
      <c r="AN5046" s="148">
        <f t="shared" si="703"/>
        <v>1000</v>
      </c>
      <c r="AO5046" s="148">
        <f t="shared" si="704"/>
        <v>238</v>
      </c>
      <c r="AP5046" s="148">
        <v>4</v>
      </c>
      <c r="AQ5046" s="140">
        <v>5</v>
      </c>
      <c r="AS5046" s="42">
        <f t="shared" si="705"/>
        <v>17370.067723791472</v>
      </c>
      <c r="AT5046" s="101">
        <f t="shared" si="706"/>
        <v>0</v>
      </c>
      <c r="AU5046" s="42">
        <f t="shared" si="707"/>
        <v>17370.067723791472</v>
      </c>
      <c r="AV5046" s="42">
        <f t="shared" si="708"/>
        <v>7936.1923442948073</v>
      </c>
      <c r="AW5046" s="102">
        <f t="shared" si="709"/>
        <v>20345.599999999999</v>
      </c>
      <c r="AX5046" s="43">
        <f t="shared" si="702"/>
        <v>2</v>
      </c>
      <c r="AY5046" s="43" t="str">
        <f t="shared" si="710"/>
        <v>UTTSS</v>
      </c>
    </row>
    <row r="5047" spans="1:51" hidden="1" x14ac:dyDescent="0.2">
      <c r="A5047" s="38">
        <v>5040</v>
      </c>
      <c r="B5047" t="s">
        <v>5807</v>
      </c>
      <c r="C5047" t="s">
        <v>5746</v>
      </c>
      <c r="D5047">
        <v>64512</v>
      </c>
      <c r="E5047" t="s">
        <v>205</v>
      </c>
      <c r="F5047">
        <v>45</v>
      </c>
      <c r="G5047" t="str">
        <f>LOOKUP(F5047,{0,6,45},{"F","L","H"})</f>
        <v>H</v>
      </c>
      <c r="H5047" t="s">
        <v>1176</v>
      </c>
      <c r="I5047" s="43" t="str">
        <f>IFERROR(VLOOKUP(#REF!,#REF!,2,FALSE),"No")</f>
        <v>No</v>
      </c>
      <c r="J5047" s="139">
        <v>4</v>
      </c>
      <c r="K5047" s="148">
        <v>440</v>
      </c>
      <c r="L5047" s="148"/>
      <c r="M5047" s="148"/>
      <c r="N5047" s="148"/>
      <c r="O5047" s="148"/>
      <c r="P5047" s="148"/>
      <c r="Q5047" s="148"/>
      <c r="R5047" s="148"/>
      <c r="S5047" s="148"/>
      <c r="T5047" s="148"/>
      <c r="U5047" s="148"/>
      <c r="V5047" s="148"/>
      <c r="W5047" s="148"/>
      <c r="X5047" s="139">
        <v>4</v>
      </c>
      <c r="Y5047" s="148">
        <v>1000</v>
      </c>
      <c r="Z5047" s="149"/>
      <c r="AA5047" s="148"/>
      <c r="AB5047" s="148"/>
      <c r="AC5047" s="148"/>
      <c r="AD5047" s="148"/>
      <c r="AE5047" s="148"/>
      <c r="AF5047" s="148"/>
      <c r="AG5047" s="148"/>
      <c r="AH5047" s="148"/>
      <c r="AI5047" s="148"/>
      <c r="AJ5047" s="148"/>
      <c r="AK5047" s="148"/>
      <c r="AL5047" s="139">
        <v>0</v>
      </c>
      <c r="AM5047" s="139">
        <v>0</v>
      </c>
      <c r="AN5047" s="148">
        <f t="shared" si="703"/>
        <v>1000</v>
      </c>
      <c r="AO5047" s="148">
        <f t="shared" si="704"/>
        <v>440</v>
      </c>
      <c r="AP5047" s="148">
        <v>5</v>
      </c>
      <c r="AQ5047" s="140">
        <v>6</v>
      </c>
      <c r="AS5047" s="42">
        <f t="shared" si="705"/>
        <v>33679.130245664906</v>
      </c>
      <c r="AT5047" s="101">
        <f t="shared" si="706"/>
        <v>0</v>
      </c>
      <c r="AU5047" s="42">
        <f t="shared" si="707"/>
        <v>33679.130245664906</v>
      </c>
      <c r="AV5047" s="42">
        <f t="shared" si="708"/>
        <v>6613.4936202456729</v>
      </c>
      <c r="AW5047" s="102">
        <f t="shared" si="709"/>
        <v>113197.0366366282</v>
      </c>
      <c r="AX5047" s="43">
        <f t="shared" si="702"/>
        <v>4</v>
      </c>
      <c r="AY5047" s="43" t="str">
        <f t="shared" si="710"/>
        <v>UTTSS</v>
      </c>
    </row>
    <row r="5048" spans="1:51" hidden="1" x14ac:dyDescent="0.2">
      <c r="A5048" s="38">
        <v>5041</v>
      </c>
      <c r="B5048" t="s">
        <v>5806</v>
      </c>
      <c r="C5048" t="s">
        <v>292</v>
      </c>
      <c r="D5048">
        <v>1000</v>
      </c>
      <c r="E5048" t="s">
        <v>193</v>
      </c>
      <c r="F5048">
        <v>0.25</v>
      </c>
      <c r="G5048" t="str">
        <f>LOOKUP(F5048,{0,6,45},{"F","L","H"})</f>
        <v>F</v>
      </c>
      <c r="H5048" t="s">
        <v>960</v>
      </c>
      <c r="I5048" s="43" t="str">
        <f>IFERROR(VLOOKUP(#REF!,#REF!,2,FALSE),"No")</f>
        <v>No</v>
      </c>
      <c r="J5048" s="139">
        <v>1.25</v>
      </c>
      <c r="K5048" s="148">
        <v>229</v>
      </c>
      <c r="L5048" s="148"/>
      <c r="M5048" s="148"/>
      <c r="N5048" s="148"/>
      <c r="O5048" s="148"/>
      <c r="P5048" s="148"/>
      <c r="Q5048" s="148"/>
      <c r="R5048" s="148"/>
      <c r="S5048" s="148"/>
      <c r="T5048" s="148"/>
      <c r="U5048" s="148"/>
      <c r="V5048" s="148"/>
      <c r="W5048" s="148"/>
      <c r="X5048" s="139">
        <v>2</v>
      </c>
      <c r="Y5048" s="148">
        <v>1000</v>
      </c>
      <c r="Z5048" s="149"/>
      <c r="AA5048" s="148"/>
      <c r="AB5048" s="148"/>
      <c r="AC5048" s="148"/>
      <c r="AD5048" s="148"/>
      <c r="AE5048" s="148"/>
      <c r="AF5048" s="148"/>
      <c r="AG5048" s="148"/>
      <c r="AH5048" s="148"/>
      <c r="AI5048" s="148"/>
      <c r="AJ5048" s="148"/>
      <c r="AK5048" s="148"/>
      <c r="AL5048" s="139">
        <v>0</v>
      </c>
      <c r="AM5048" s="139">
        <v>0</v>
      </c>
      <c r="AN5048" s="148">
        <f t="shared" si="703"/>
        <v>1000</v>
      </c>
      <c r="AO5048" s="148">
        <f t="shared" si="704"/>
        <v>229</v>
      </c>
      <c r="AP5048" s="148">
        <v>10</v>
      </c>
      <c r="AQ5048" s="140">
        <v>17</v>
      </c>
      <c r="AS5048" s="42">
        <f t="shared" si="705"/>
        <v>17063.586423311961</v>
      </c>
      <c r="AT5048" s="101">
        <f t="shared" si="706"/>
        <v>0</v>
      </c>
      <c r="AU5048" s="42">
        <f t="shared" si="707"/>
        <v>17063.586423311961</v>
      </c>
      <c r="AV5048" s="42">
        <f t="shared" si="708"/>
        <v>1912.4095130278843</v>
      </c>
      <c r="AW5048" s="102">
        <f t="shared" si="709"/>
        <v>1475.8772811117678</v>
      </c>
      <c r="AX5048" s="43">
        <f t="shared" si="702"/>
        <v>1.25</v>
      </c>
      <c r="AY5048" s="43" t="str">
        <f t="shared" si="710"/>
        <v>UTFS</v>
      </c>
    </row>
    <row r="5049" spans="1:51" hidden="1" x14ac:dyDescent="0.2">
      <c r="A5049" s="38">
        <v>5042</v>
      </c>
      <c r="B5049" t="s">
        <v>5806</v>
      </c>
      <c r="C5049" t="s">
        <v>5746</v>
      </c>
      <c r="D5049">
        <v>44350</v>
      </c>
      <c r="E5049" t="s">
        <v>215</v>
      </c>
      <c r="F5049">
        <v>45</v>
      </c>
      <c r="G5049" t="str">
        <f>LOOKUP(F5049,{0,6,45},{"F","L","H"})</f>
        <v>H</v>
      </c>
      <c r="H5049" t="s">
        <v>1177</v>
      </c>
      <c r="I5049" s="43" t="str">
        <f>IFERROR(VLOOKUP(#REF!,#REF!,2,FALSE),"No")</f>
        <v>No</v>
      </c>
      <c r="J5049" s="139">
        <v>2</v>
      </c>
      <c r="K5049" s="148">
        <v>244</v>
      </c>
      <c r="L5049" s="148"/>
      <c r="M5049" s="148"/>
      <c r="N5049" s="148"/>
      <c r="O5049" s="148"/>
      <c r="P5049" s="148"/>
      <c r="Q5049" s="148"/>
      <c r="R5049" s="148"/>
      <c r="S5049" s="148"/>
      <c r="T5049" s="148"/>
      <c r="U5049" s="148"/>
      <c r="V5049" s="148"/>
      <c r="W5049" s="148"/>
      <c r="X5049" s="139">
        <v>2</v>
      </c>
      <c r="Y5049" s="148">
        <v>1000</v>
      </c>
      <c r="Z5049" s="149"/>
      <c r="AA5049" s="148"/>
      <c r="AB5049" s="148"/>
      <c r="AC5049" s="148"/>
      <c r="AD5049" s="148"/>
      <c r="AE5049" s="148"/>
      <c r="AF5049" s="148"/>
      <c r="AG5049" s="148"/>
      <c r="AH5049" s="148"/>
      <c r="AI5049" s="148"/>
      <c r="AJ5049" s="148"/>
      <c r="AK5049" s="148"/>
      <c r="AL5049" s="139">
        <v>0</v>
      </c>
      <c r="AM5049" s="139">
        <v>0</v>
      </c>
      <c r="AN5049" s="148">
        <f t="shared" si="703"/>
        <v>1000</v>
      </c>
      <c r="AO5049" s="148">
        <f t="shared" si="704"/>
        <v>244</v>
      </c>
      <c r="AP5049" s="148">
        <v>11</v>
      </c>
      <c r="AQ5049" s="140">
        <v>18</v>
      </c>
      <c r="AS5049" s="42">
        <f t="shared" si="705"/>
        <v>17807.968590777811</v>
      </c>
      <c r="AT5049" s="101">
        <f t="shared" si="706"/>
        <v>0</v>
      </c>
      <c r="AU5049" s="42">
        <f t="shared" si="707"/>
        <v>17807.968590777811</v>
      </c>
      <c r="AV5049" s="42">
        <f t="shared" si="708"/>
        <v>1806.1645400818907</v>
      </c>
      <c r="AW5049" s="102">
        <f t="shared" si="709"/>
        <v>60371.752872868376</v>
      </c>
      <c r="AX5049" s="43">
        <f t="shared" si="702"/>
        <v>2</v>
      </c>
      <c r="AY5049" s="43" t="str">
        <f t="shared" si="710"/>
        <v>UTTSS</v>
      </c>
    </row>
    <row r="5050" spans="1:51" hidden="1" x14ac:dyDescent="0.2">
      <c r="A5050" s="38">
        <v>5043</v>
      </c>
      <c r="B5050" t="s">
        <v>5806</v>
      </c>
      <c r="C5050" t="s">
        <v>289</v>
      </c>
      <c r="D5050">
        <v>20200</v>
      </c>
      <c r="E5050" t="s">
        <v>198</v>
      </c>
      <c r="F5050">
        <v>45</v>
      </c>
      <c r="G5050" t="str">
        <f>LOOKUP(F5050,{0,6,45},{"F","L","H"})</f>
        <v>H</v>
      </c>
      <c r="H5050" t="s">
        <v>1484</v>
      </c>
      <c r="I5050" s="43" t="str">
        <f>IFERROR(VLOOKUP(#REF!,#REF!,2,FALSE),"No")</f>
        <v>No</v>
      </c>
      <c r="J5050" s="139">
        <v>2</v>
      </c>
      <c r="K5050" s="148">
        <v>12</v>
      </c>
      <c r="L5050" s="148"/>
      <c r="M5050" s="148"/>
      <c r="N5050" s="148"/>
      <c r="O5050" s="148"/>
      <c r="P5050" s="148"/>
      <c r="Q5050" s="148"/>
      <c r="R5050" s="148"/>
      <c r="S5050" s="148"/>
      <c r="T5050" s="148"/>
      <c r="U5050" s="148"/>
      <c r="V5050" s="148"/>
      <c r="W5050" s="148"/>
      <c r="X5050" s="139">
        <v>2</v>
      </c>
      <c r="Y5050" s="148">
        <v>706</v>
      </c>
      <c r="Z5050" s="148">
        <v>3</v>
      </c>
      <c r="AA5050" s="148">
        <v>294</v>
      </c>
      <c r="AB5050" s="148"/>
      <c r="AC5050" s="148"/>
      <c r="AD5050" s="148"/>
      <c r="AE5050" s="148"/>
      <c r="AF5050" s="148"/>
      <c r="AG5050" s="148"/>
      <c r="AH5050" s="148"/>
      <c r="AI5050" s="148"/>
      <c r="AJ5050" s="148"/>
      <c r="AK5050" s="148"/>
      <c r="AL5050" s="139">
        <v>0</v>
      </c>
      <c r="AM5050" s="139">
        <v>0</v>
      </c>
      <c r="AN5050" s="148">
        <f t="shared" si="703"/>
        <v>1000</v>
      </c>
      <c r="AO5050" s="148">
        <f t="shared" si="704"/>
        <v>12</v>
      </c>
      <c r="AP5050" s="148">
        <v>2</v>
      </c>
      <c r="AQ5050" s="140">
        <v>3</v>
      </c>
      <c r="AS5050" s="42">
        <f t="shared" si="705"/>
        <v>875.80173397267924</v>
      </c>
      <c r="AT5050" s="101">
        <f t="shared" si="706"/>
        <v>0</v>
      </c>
      <c r="AU5050" s="42">
        <f t="shared" si="707"/>
        <v>875.80173397267924</v>
      </c>
      <c r="AV5050" s="42">
        <f t="shared" si="708"/>
        <v>9594.3472404913446</v>
      </c>
      <c r="AW5050" s="102">
        <f t="shared" si="709"/>
        <v>52825.283763759828</v>
      </c>
      <c r="AX5050" s="43">
        <f t="shared" si="702"/>
        <v>2</v>
      </c>
      <c r="AY5050" s="43" t="str">
        <f t="shared" si="710"/>
        <v>UTGS</v>
      </c>
    </row>
    <row r="5051" spans="1:51" hidden="1" x14ac:dyDescent="0.2">
      <c r="A5051" s="38">
        <v>5044</v>
      </c>
      <c r="B5051" t="s">
        <v>5806</v>
      </c>
      <c r="C5051" t="s">
        <v>292</v>
      </c>
      <c r="D5051">
        <v>1400</v>
      </c>
      <c r="E5051" t="s">
        <v>208</v>
      </c>
      <c r="F5051">
        <v>0.25</v>
      </c>
      <c r="G5051" t="str">
        <f>LOOKUP(F5051,{0,6,45},{"F","L","H"})</f>
        <v>F</v>
      </c>
      <c r="H5051" t="s">
        <v>2123</v>
      </c>
      <c r="I5051" s="43" t="str">
        <f>IFERROR(VLOOKUP(#REF!,#REF!,2,FALSE),"No")</f>
        <v>No</v>
      </c>
      <c r="J5051" s="139">
        <v>1.25</v>
      </c>
      <c r="K5051" s="148">
        <v>306</v>
      </c>
      <c r="L5051" s="148"/>
      <c r="M5051" s="148"/>
      <c r="N5051" s="148"/>
      <c r="O5051" s="148"/>
      <c r="P5051" s="148"/>
      <c r="Q5051" s="148"/>
      <c r="R5051" s="148"/>
      <c r="S5051" s="148"/>
      <c r="T5051" s="148"/>
      <c r="U5051" s="148"/>
      <c r="V5051" s="148"/>
      <c r="W5051" s="148"/>
      <c r="X5051" s="139">
        <v>2</v>
      </c>
      <c r="Y5051" s="148">
        <v>1000</v>
      </c>
      <c r="Z5051" s="148"/>
      <c r="AA5051" s="148"/>
      <c r="AB5051" s="148"/>
      <c r="AC5051" s="148"/>
      <c r="AD5051" s="148"/>
      <c r="AE5051" s="148"/>
      <c r="AF5051" s="148"/>
      <c r="AG5051" s="148"/>
      <c r="AH5051" s="148"/>
      <c r="AI5051" s="148"/>
      <c r="AJ5051" s="148"/>
      <c r="AK5051" s="148"/>
      <c r="AL5051" s="139">
        <v>0</v>
      </c>
      <c r="AM5051" s="139">
        <v>0</v>
      </c>
      <c r="AN5051" s="148">
        <f t="shared" si="703"/>
        <v>1000</v>
      </c>
      <c r="AO5051" s="148">
        <f t="shared" si="704"/>
        <v>306</v>
      </c>
      <c r="AP5051" s="148">
        <v>10</v>
      </c>
      <c r="AQ5051" s="140">
        <v>16</v>
      </c>
      <c r="AS5051" s="42">
        <f t="shared" si="705"/>
        <v>22801.12421630332</v>
      </c>
      <c r="AT5051" s="101">
        <f t="shared" si="706"/>
        <v>0</v>
      </c>
      <c r="AU5051" s="42">
        <f t="shared" si="707"/>
        <v>22801.12421630332</v>
      </c>
      <c r="AV5051" s="42">
        <f t="shared" si="708"/>
        <v>2031.935107592127</v>
      </c>
      <c r="AW5051" s="102">
        <f t="shared" si="709"/>
        <v>2169</v>
      </c>
      <c r="AX5051" s="43">
        <f t="shared" ref="AX5051:AX5114" si="711">IF(J5051&gt;0,J5051,R5051)</f>
        <v>1.25</v>
      </c>
      <c r="AY5051" s="43" t="str">
        <f t="shared" si="710"/>
        <v>UTFS</v>
      </c>
    </row>
    <row r="5052" spans="1:51" hidden="1" x14ac:dyDescent="0.2">
      <c r="A5052" s="38">
        <v>5045</v>
      </c>
      <c r="B5052" t="s">
        <v>5806</v>
      </c>
      <c r="C5052" t="s">
        <v>292</v>
      </c>
      <c r="D5052">
        <v>2700</v>
      </c>
      <c r="E5052" t="s">
        <v>193</v>
      </c>
      <c r="F5052">
        <v>5</v>
      </c>
      <c r="G5052" t="str">
        <f>LOOKUP(F5052,{0,6,45},{"F","L","H"})</f>
        <v>F</v>
      </c>
      <c r="H5052" t="s">
        <v>2110</v>
      </c>
      <c r="I5052" s="43" t="str">
        <f>IFERROR(VLOOKUP(#REF!,#REF!,2,FALSE),"No")</f>
        <v>No</v>
      </c>
      <c r="J5052" s="139">
        <v>0.75</v>
      </c>
      <c r="K5052" s="148">
        <v>151</v>
      </c>
      <c r="L5052" s="148"/>
      <c r="M5052" s="148"/>
      <c r="N5052" s="148"/>
      <c r="O5052" s="148"/>
      <c r="P5052" s="148"/>
      <c r="Q5052" s="148"/>
      <c r="R5052" s="148"/>
      <c r="S5052" s="148"/>
      <c r="T5052" s="148"/>
      <c r="U5052" s="148"/>
      <c r="V5052" s="148"/>
      <c r="W5052" s="148"/>
      <c r="X5052" s="139">
        <v>2</v>
      </c>
      <c r="Y5052" s="148">
        <v>1000</v>
      </c>
      <c r="Z5052" s="148"/>
      <c r="AA5052" s="148"/>
      <c r="AB5052" s="148"/>
      <c r="AC5052" s="148"/>
      <c r="AD5052" s="148"/>
      <c r="AE5052" s="148"/>
      <c r="AF5052" s="148"/>
      <c r="AG5052" s="148"/>
      <c r="AH5052" s="148"/>
      <c r="AI5052" s="148"/>
      <c r="AJ5052" s="148"/>
      <c r="AK5052" s="148"/>
      <c r="AL5052" s="139">
        <v>0</v>
      </c>
      <c r="AM5052" s="139">
        <v>0</v>
      </c>
      <c r="AN5052" s="148">
        <f t="shared" si="703"/>
        <v>1000</v>
      </c>
      <c r="AO5052" s="148">
        <f t="shared" si="704"/>
        <v>151</v>
      </c>
      <c r="AP5052" s="148">
        <v>10</v>
      </c>
      <c r="AQ5052" s="140">
        <v>17</v>
      </c>
      <c r="AS5052" s="42">
        <f t="shared" si="705"/>
        <v>9721.9051524895476</v>
      </c>
      <c r="AT5052" s="101">
        <f t="shared" si="706"/>
        <v>0</v>
      </c>
      <c r="AU5052" s="42">
        <f t="shared" si="707"/>
        <v>9721.9051524895476</v>
      </c>
      <c r="AV5052" s="42">
        <f t="shared" si="708"/>
        <v>1912.4095130278843</v>
      </c>
      <c r="AW5052" s="102">
        <f t="shared" si="709"/>
        <v>2428.75</v>
      </c>
      <c r="AX5052" s="43">
        <f t="shared" si="711"/>
        <v>0.75</v>
      </c>
      <c r="AY5052" s="43" t="str">
        <f t="shared" si="710"/>
        <v>UTFS</v>
      </c>
    </row>
    <row r="5053" spans="1:51" hidden="1" x14ac:dyDescent="0.2">
      <c r="A5053" s="38">
        <v>5046</v>
      </c>
      <c r="B5053" t="s">
        <v>5806</v>
      </c>
      <c r="C5053" t="s">
        <v>289</v>
      </c>
      <c r="D5053">
        <v>20200</v>
      </c>
      <c r="E5053" t="s">
        <v>198</v>
      </c>
      <c r="F5053">
        <v>45</v>
      </c>
      <c r="G5053" t="str">
        <f>LOOKUP(F5053,{0,6,45},{"F","L","H"})</f>
        <v>H</v>
      </c>
      <c r="H5053" t="s">
        <v>1486</v>
      </c>
      <c r="I5053" s="43" t="str">
        <f>IFERROR(VLOOKUP(#REF!,#REF!,2,FALSE),"No")</f>
        <v>No</v>
      </c>
      <c r="J5053" s="139">
        <v>2</v>
      </c>
      <c r="K5053" s="148">
        <v>556</v>
      </c>
      <c r="L5053" s="148"/>
      <c r="M5053" s="148"/>
      <c r="N5053" s="148"/>
      <c r="O5053" s="148"/>
      <c r="P5053" s="148"/>
      <c r="Q5053" s="148"/>
      <c r="R5053" s="148"/>
      <c r="S5053" s="148"/>
      <c r="T5053" s="148"/>
      <c r="U5053" s="148"/>
      <c r="V5053" s="148"/>
      <c r="W5053" s="148"/>
      <c r="X5053" s="139">
        <v>2</v>
      </c>
      <c r="Y5053" s="148">
        <v>1000</v>
      </c>
      <c r="Z5053" s="148"/>
      <c r="AA5053" s="148"/>
      <c r="AB5053" s="148"/>
      <c r="AC5053" s="148"/>
      <c r="AD5053" s="148"/>
      <c r="AE5053" s="148"/>
      <c r="AF5053" s="148"/>
      <c r="AG5053" s="148"/>
      <c r="AH5053" s="148"/>
      <c r="AI5053" s="148"/>
      <c r="AJ5053" s="148"/>
      <c r="AK5053" s="148"/>
      <c r="AL5053" s="139">
        <v>0</v>
      </c>
      <c r="AM5053" s="139">
        <v>0</v>
      </c>
      <c r="AN5053" s="148">
        <f t="shared" si="703"/>
        <v>1000</v>
      </c>
      <c r="AO5053" s="148">
        <f t="shared" si="704"/>
        <v>556</v>
      </c>
      <c r="AP5053" s="148">
        <v>3</v>
      </c>
      <c r="AQ5053" s="140">
        <v>3</v>
      </c>
      <c r="AS5053" s="42">
        <f t="shared" si="705"/>
        <v>40578.813674067474</v>
      </c>
      <c r="AT5053" s="101">
        <f t="shared" si="706"/>
        <v>0</v>
      </c>
      <c r="AU5053" s="42">
        <f t="shared" si="707"/>
        <v>40578.813674067474</v>
      </c>
      <c r="AV5053" s="42">
        <f t="shared" si="708"/>
        <v>10836.987240491344</v>
      </c>
      <c r="AW5053" s="102">
        <f t="shared" si="709"/>
        <v>52825.283763759828</v>
      </c>
      <c r="AX5053" s="43">
        <f t="shared" si="711"/>
        <v>2</v>
      </c>
      <c r="AY5053" s="43" t="str">
        <f t="shared" si="710"/>
        <v>UTGS</v>
      </c>
    </row>
    <row r="5054" spans="1:51" hidden="1" x14ac:dyDescent="0.2">
      <c r="A5054" s="38">
        <v>5047</v>
      </c>
      <c r="B5054" t="s">
        <v>5806</v>
      </c>
      <c r="C5054" t="s">
        <v>292</v>
      </c>
      <c r="D5054">
        <v>6600</v>
      </c>
      <c r="E5054" t="s">
        <v>198</v>
      </c>
      <c r="F5054">
        <v>5</v>
      </c>
      <c r="G5054" t="str">
        <f>LOOKUP(F5054,{0,6,45},{"F","L","H"})</f>
        <v>F</v>
      </c>
      <c r="H5054" t="s">
        <v>3935</v>
      </c>
      <c r="I5054" s="43" t="str">
        <f>IFERROR(VLOOKUP(#REF!,#REF!,2,FALSE),"No")</f>
        <v>No</v>
      </c>
      <c r="J5054" s="139">
        <v>2</v>
      </c>
      <c r="K5054" s="148">
        <v>52</v>
      </c>
      <c r="L5054" s="148"/>
      <c r="M5054" s="148"/>
      <c r="N5054" s="148"/>
      <c r="O5054" s="148"/>
      <c r="P5054" s="148"/>
      <c r="Q5054" s="148"/>
      <c r="R5054" s="148"/>
      <c r="S5054" s="148"/>
      <c r="T5054" s="148"/>
      <c r="U5054" s="148"/>
      <c r="V5054" s="148"/>
      <c r="W5054" s="148"/>
      <c r="X5054" s="139">
        <v>2</v>
      </c>
      <c r="Y5054" s="148">
        <v>937</v>
      </c>
      <c r="Z5054" s="149">
        <v>4</v>
      </c>
      <c r="AA5054" s="148">
        <v>63</v>
      </c>
      <c r="AB5054" s="149"/>
      <c r="AC5054" s="148"/>
      <c r="AD5054" s="148"/>
      <c r="AE5054" s="148"/>
      <c r="AF5054" s="148"/>
      <c r="AG5054" s="148"/>
      <c r="AH5054" s="148"/>
      <c r="AI5054" s="148"/>
      <c r="AJ5054" s="148"/>
      <c r="AK5054" s="148"/>
      <c r="AL5054" s="139">
        <v>0</v>
      </c>
      <c r="AM5054" s="139">
        <v>0</v>
      </c>
      <c r="AN5054" s="148">
        <f t="shared" si="703"/>
        <v>1000</v>
      </c>
      <c r="AO5054" s="148">
        <f t="shared" si="704"/>
        <v>52</v>
      </c>
      <c r="AP5054" s="148">
        <v>3</v>
      </c>
      <c r="AQ5054" s="140">
        <v>7</v>
      </c>
      <c r="AS5054" s="42">
        <f t="shared" si="705"/>
        <v>3795.1408472149433</v>
      </c>
      <c r="AT5054" s="101">
        <f t="shared" si="706"/>
        <v>0</v>
      </c>
      <c r="AU5054" s="42">
        <f t="shared" si="707"/>
        <v>3795.1408472149433</v>
      </c>
      <c r="AV5054" s="42">
        <f t="shared" si="708"/>
        <v>4708.953103067719</v>
      </c>
      <c r="AW5054" s="102">
        <f t="shared" si="709"/>
        <v>3698.6666666666665</v>
      </c>
      <c r="AX5054" s="43">
        <f t="shared" si="711"/>
        <v>2</v>
      </c>
      <c r="AY5054" s="43" t="str">
        <f t="shared" si="710"/>
        <v>UTFS</v>
      </c>
    </row>
    <row r="5055" spans="1:51" hidden="1" x14ac:dyDescent="0.2">
      <c r="A5055" s="38">
        <v>5048</v>
      </c>
      <c r="B5055" t="s">
        <v>5806</v>
      </c>
      <c r="C5055" t="s">
        <v>292</v>
      </c>
      <c r="D5055">
        <v>2700</v>
      </c>
      <c r="E5055" t="s">
        <v>193</v>
      </c>
      <c r="F5055">
        <v>5</v>
      </c>
      <c r="G5055" t="str">
        <f>LOOKUP(F5055,{0,6,45},{"F","L","H"})</f>
        <v>F</v>
      </c>
      <c r="H5055" t="s">
        <v>880</v>
      </c>
      <c r="I5055" s="43" t="str">
        <f>IFERROR(VLOOKUP(#REF!,#REF!,2,FALSE),"No")</f>
        <v>No</v>
      </c>
      <c r="J5055" s="139">
        <v>1.25</v>
      </c>
      <c r="K5055" s="148">
        <v>49</v>
      </c>
      <c r="L5055" s="148"/>
      <c r="M5055" s="148"/>
      <c r="N5055" s="148"/>
      <c r="O5055" s="148"/>
      <c r="P5055" s="148"/>
      <c r="Q5055" s="148"/>
      <c r="R5055" s="148"/>
      <c r="S5055" s="148"/>
      <c r="T5055" s="148"/>
      <c r="U5055" s="148"/>
      <c r="V5055" s="148"/>
      <c r="W5055" s="148"/>
      <c r="X5055" s="139">
        <v>2</v>
      </c>
      <c r="Y5055" s="148">
        <v>1000</v>
      </c>
      <c r="Z5055" s="148"/>
      <c r="AA5055" s="148"/>
      <c r="AB5055" s="148"/>
      <c r="AC5055" s="148"/>
      <c r="AD5055" s="148"/>
      <c r="AE5055" s="148"/>
      <c r="AF5055" s="148"/>
      <c r="AG5055" s="148"/>
      <c r="AH5055" s="148"/>
      <c r="AI5055" s="148"/>
      <c r="AJ5055" s="148"/>
      <c r="AK5055" s="148"/>
      <c r="AL5055" s="139">
        <v>0</v>
      </c>
      <c r="AM5055" s="139">
        <v>0</v>
      </c>
      <c r="AN5055" s="148">
        <f t="shared" si="703"/>
        <v>1000</v>
      </c>
      <c r="AO5055" s="148">
        <f t="shared" si="704"/>
        <v>49</v>
      </c>
      <c r="AP5055" s="148">
        <v>10</v>
      </c>
      <c r="AQ5055" s="140">
        <v>17</v>
      </c>
      <c r="AS5055" s="42">
        <f t="shared" si="705"/>
        <v>3651.1604137217737</v>
      </c>
      <c r="AT5055" s="101">
        <f t="shared" si="706"/>
        <v>0</v>
      </c>
      <c r="AU5055" s="42">
        <f t="shared" si="707"/>
        <v>3651.1604137217737</v>
      </c>
      <c r="AV5055" s="42">
        <f t="shared" si="708"/>
        <v>1912.4095130278843</v>
      </c>
      <c r="AW5055" s="102">
        <f t="shared" si="709"/>
        <v>2428.75</v>
      </c>
      <c r="AX5055" s="43">
        <f t="shared" si="711"/>
        <v>1.25</v>
      </c>
      <c r="AY5055" s="43" t="str">
        <f t="shared" si="710"/>
        <v>UTFS</v>
      </c>
    </row>
    <row r="5056" spans="1:51" hidden="1" x14ac:dyDescent="0.2">
      <c r="A5056" s="38">
        <v>5049</v>
      </c>
      <c r="B5056" t="s">
        <v>5806</v>
      </c>
      <c r="C5056" t="s">
        <v>292</v>
      </c>
      <c r="D5056">
        <v>2225</v>
      </c>
      <c r="E5056" t="s">
        <v>196</v>
      </c>
      <c r="F5056">
        <v>2</v>
      </c>
      <c r="G5056" t="str">
        <f>LOOKUP(F5056,{0,6,45},{"F","L","H"})</f>
        <v>F</v>
      </c>
      <c r="H5056" t="s">
        <v>1036</v>
      </c>
      <c r="I5056" s="43" t="str">
        <f>IFERROR(VLOOKUP(#REF!,#REF!,2,FALSE),"No")</f>
        <v>No</v>
      </c>
      <c r="J5056" s="139">
        <v>1.25</v>
      </c>
      <c r="K5056" s="148">
        <v>188</v>
      </c>
      <c r="L5056" s="148"/>
      <c r="M5056" s="148"/>
      <c r="N5056" s="148"/>
      <c r="O5056" s="148"/>
      <c r="P5056" s="148"/>
      <c r="Q5056" s="148"/>
      <c r="R5056" s="148"/>
      <c r="S5056" s="148"/>
      <c r="T5056" s="148"/>
      <c r="U5056" s="148"/>
      <c r="V5056" s="148"/>
      <c r="W5056" s="148"/>
      <c r="X5056" s="139">
        <v>1.25</v>
      </c>
      <c r="Y5056" s="148">
        <v>70.88</v>
      </c>
      <c r="Z5056" s="148">
        <v>2</v>
      </c>
      <c r="AA5056" s="148">
        <v>97.06</v>
      </c>
      <c r="AB5056" s="148">
        <v>4</v>
      </c>
      <c r="AC5056" s="148">
        <v>832.06</v>
      </c>
      <c r="AD5056" s="148"/>
      <c r="AE5056" s="148"/>
      <c r="AF5056" s="148"/>
      <c r="AG5056" s="148"/>
      <c r="AH5056" s="148"/>
      <c r="AI5056" s="148"/>
      <c r="AJ5056" s="148"/>
      <c r="AK5056" s="148"/>
      <c r="AL5056" s="139">
        <v>0</v>
      </c>
      <c r="AM5056" s="139">
        <v>0</v>
      </c>
      <c r="AN5056" s="148">
        <f t="shared" si="703"/>
        <v>1000</v>
      </c>
      <c r="AO5056" s="148">
        <f t="shared" si="704"/>
        <v>188</v>
      </c>
      <c r="AP5056" s="148">
        <v>3</v>
      </c>
      <c r="AQ5056" s="140">
        <v>5</v>
      </c>
      <c r="AS5056" s="42">
        <f t="shared" si="705"/>
        <v>14008.533832238641</v>
      </c>
      <c r="AT5056" s="101">
        <f t="shared" si="706"/>
        <v>0</v>
      </c>
      <c r="AU5056" s="42">
        <f t="shared" si="707"/>
        <v>14008.533832238641</v>
      </c>
      <c r="AV5056" s="42">
        <f t="shared" si="708"/>
        <v>7705.2895842948074</v>
      </c>
      <c r="AW5056" s="102">
        <f t="shared" si="709"/>
        <v>2428.75</v>
      </c>
      <c r="AX5056" s="43">
        <f t="shared" si="711"/>
        <v>1.25</v>
      </c>
      <c r="AY5056" s="43" t="str">
        <f t="shared" si="710"/>
        <v>UTFS</v>
      </c>
    </row>
    <row r="5057" spans="1:51" hidden="1" x14ac:dyDescent="0.2">
      <c r="A5057" s="38">
        <v>5050</v>
      </c>
      <c r="B5057" t="s">
        <v>362</v>
      </c>
      <c r="C5057" t="s">
        <v>289</v>
      </c>
      <c r="D5057">
        <v>320</v>
      </c>
      <c r="E5057" t="s">
        <v>1223</v>
      </c>
      <c r="F5057">
        <v>0.25</v>
      </c>
      <c r="G5057" t="str">
        <f>LOOKUP(F5057,{0,6,45},{"F","L","H"})</f>
        <v>F</v>
      </c>
      <c r="H5057" t="s">
        <v>3965</v>
      </c>
      <c r="I5057" s="43" t="str">
        <f>IFERROR(VLOOKUP(#REF!,#REF!,2,FALSE),"No")</f>
        <v>No</v>
      </c>
      <c r="J5057" s="139">
        <v>0.5</v>
      </c>
      <c r="K5057" s="148">
        <v>81</v>
      </c>
      <c r="L5057" s="148"/>
      <c r="M5057" s="148"/>
      <c r="N5057" s="148"/>
      <c r="O5057" s="148"/>
      <c r="P5057" s="148"/>
      <c r="Q5057" s="148"/>
      <c r="R5057" s="148"/>
      <c r="S5057" s="148"/>
      <c r="T5057" s="148"/>
      <c r="U5057" s="148"/>
      <c r="V5057" s="148"/>
      <c r="W5057" s="148"/>
      <c r="X5057" s="139">
        <v>0.75</v>
      </c>
      <c r="Y5057" s="148">
        <v>23</v>
      </c>
      <c r="Z5057" s="149">
        <v>2</v>
      </c>
      <c r="AA5057" s="148">
        <v>977</v>
      </c>
      <c r="AB5057" s="148"/>
      <c r="AC5057" s="148"/>
      <c r="AD5057" s="148"/>
      <c r="AE5057" s="148"/>
      <c r="AF5057" s="148"/>
      <c r="AG5057" s="148"/>
      <c r="AH5057" s="148"/>
      <c r="AI5057" s="148"/>
      <c r="AJ5057" s="148"/>
      <c r="AK5057" s="148"/>
      <c r="AL5057" s="139">
        <v>0</v>
      </c>
      <c r="AM5057" s="139">
        <v>0</v>
      </c>
      <c r="AN5057" s="148">
        <f t="shared" si="703"/>
        <v>1000</v>
      </c>
      <c r="AO5057" s="148">
        <f t="shared" si="704"/>
        <v>81</v>
      </c>
      <c r="AP5057" s="148">
        <v>5</v>
      </c>
      <c r="AQ5057" s="140">
        <v>7</v>
      </c>
      <c r="AS5057" s="42">
        <f t="shared" si="705"/>
        <v>5540.6817043155861</v>
      </c>
      <c r="AT5057" s="101">
        <f t="shared" si="706"/>
        <v>0</v>
      </c>
      <c r="AU5057" s="42">
        <f t="shared" si="707"/>
        <v>5540.6817043155861</v>
      </c>
      <c r="AV5057" s="42">
        <f t="shared" si="708"/>
        <v>4669.3288173534338</v>
      </c>
      <c r="AW5057" s="102">
        <f t="shared" si="709"/>
        <v>431</v>
      </c>
      <c r="AX5057" s="43">
        <f t="shared" si="711"/>
        <v>0.5</v>
      </c>
      <c r="AY5057" s="43" t="str">
        <f t="shared" si="710"/>
        <v>UTGS</v>
      </c>
    </row>
    <row r="5058" spans="1:51" hidden="1" x14ac:dyDescent="0.2">
      <c r="A5058" s="38">
        <v>5051</v>
      </c>
      <c r="B5058" t="s">
        <v>5806</v>
      </c>
      <c r="C5058" t="s">
        <v>5745</v>
      </c>
      <c r="D5058">
        <v>40600</v>
      </c>
      <c r="E5058" t="s">
        <v>215</v>
      </c>
      <c r="F5058">
        <v>40</v>
      </c>
      <c r="G5058" t="str">
        <f>LOOKUP(F5058,{0,6,45},{"F","L","H"})</f>
        <v>L</v>
      </c>
      <c r="H5058" t="s">
        <v>718</v>
      </c>
      <c r="I5058" s="43" t="str">
        <f>IFERROR(VLOOKUP(#REF!,#REF!,2,FALSE),"No")</f>
        <v>No</v>
      </c>
      <c r="J5058" s="139">
        <v>2</v>
      </c>
      <c r="K5058" s="148">
        <v>239</v>
      </c>
      <c r="L5058" s="148"/>
      <c r="M5058" s="148"/>
      <c r="N5058" s="148"/>
      <c r="O5058" s="148"/>
      <c r="P5058" s="148"/>
      <c r="Q5058" s="148"/>
      <c r="R5058" s="148"/>
      <c r="S5058" s="148"/>
      <c r="T5058" s="148"/>
      <c r="U5058" s="148"/>
      <c r="V5058" s="148"/>
      <c r="W5058" s="148"/>
      <c r="X5058" s="139">
        <v>2</v>
      </c>
      <c r="Y5058" s="148">
        <v>1</v>
      </c>
      <c r="Z5058" s="149"/>
      <c r="AA5058" s="148"/>
      <c r="AB5058" s="149"/>
      <c r="AC5058" s="148"/>
      <c r="AD5058" s="148"/>
      <c r="AE5058" s="148"/>
      <c r="AF5058" s="148"/>
      <c r="AG5058" s="148"/>
      <c r="AH5058" s="148"/>
      <c r="AI5058" s="148"/>
      <c r="AJ5058" s="148"/>
      <c r="AK5058" s="148"/>
      <c r="AL5058" s="139">
        <v>0</v>
      </c>
      <c r="AM5058" s="139">
        <v>0</v>
      </c>
      <c r="AN5058" s="148">
        <f t="shared" si="703"/>
        <v>1</v>
      </c>
      <c r="AO5058" s="148">
        <f t="shared" si="704"/>
        <v>239</v>
      </c>
      <c r="AP5058" s="148">
        <v>1</v>
      </c>
      <c r="AQ5058" s="140">
        <v>1</v>
      </c>
      <c r="AS5058" s="42">
        <f t="shared" si="705"/>
        <v>17443.051201622529</v>
      </c>
      <c r="AT5058" s="101">
        <f t="shared" si="706"/>
        <v>0</v>
      </c>
      <c r="AU5058" s="42">
        <f t="shared" si="707"/>
        <v>17443.051201622529</v>
      </c>
      <c r="AV5058" s="42">
        <f t="shared" si="708"/>
        <v>32.510961721474033</v>
      </c>
      <c r="AW5058" s="102">
        <f t="shared" si="709"/>
        <v>25053.949999999997</v>
      </c>
      <c r="AX5058" s="43">
        <f t="shared" si="711"/>
        <v>2</v>
      </c>
      <c r="AY5058" s="43" t="str">
        <f t="shared" si="710"/>
        <v>UTTSM</v>
      </c>
    </row>
    <row r="5059" spans="1:51" hidden="1" x14ac:dyDescent="0.2">
      <c r="A5059" s="38">
        <v>5052</v>
      </c>
      <c r="B5059" t="s">
        <v>5806</v>
      </c>
      <c r="C5059" t="s">
        <v>289</v>
      </c>
      <c r="D5059">
        <v>20200</v>
      </c>
      <c r="E5059" t="s">
        <v>198</v>
      </c>
      <c r="F5059">
        <v>45</v>
      </c>
      <c r="G5059" t="str">
        <f>LOOKUP(F5059,{0,6,45},{"F","L","H"})</f>
        <v>H</v>
      </c>
      <c r="H5059" t="s">
        <v>1491</v>
      </c>
      <c r="I5059" s="43" t="str">
        <f>IFERROR(VLOOKUP(#REF!,#REF!,2,FALSE),"No")</f>
        <v>No</v>
      </c>
      <c r="J5059" s="139">
        <v>1.25</v>
      </c>
      <c r="K5059" s="148">
        <v>226</v>
      </c>
      <c r="L5059" s="148"/>
      <c r="M5059" s="148"/>
      <c r="N5059" s="148"/>
      <c r="O5059" s="148"/>
      <c r="P5059" s="148"/>
      <c r="Q5059" s="148"/>
      <c r="R5059" s="148"/>
      <c r="S5059" s="148"/>
      <c r="T5059" s="148"/>
      <c r="U5059" s="148"/>
      <c r="V5059" s="148"/>
      <c r="W5059" s="148"/>
      <c r="X5059" s="139">
        <v>2</v>
      </c>
      <c r="Y5059" s="148">
        <v>596</v>
      </c>
      <c r="Z5059" s="148">
        <v>3</v>
      </c>
      <c r="AA5059" s="148">
        <v>404</v>
      </c>
      <c r="AB5059" s="148"/>
      <c r="AC5059" s="148"/>
      <c r="AD5059" s="148"/>
      <c r="AE5059" s="148"/>
      <c r="AF5059" s="148"/>
      <c r="AG5059" s="148"/>
      <c r="AH5059" s="148"/>
      <c r="AI5059" s="148"/>
      <c r="AJ5059" s="148"/>
      <c r="AK5059" s="148"/>
      <c r="AL5059" s="139">
        <v>0</v>
      </c>
      <c r="AM5059" s="139">
        <v>0</v>
      </c>
      <c r="AN5059" s="148">
        <f t="shared" si="703"/>
        <v>1000</v>
      </c>
      <c r="AO5059" s="148">
        <f t="shared" si="704"/>
        <v>226</v>
      </c>
      <c r="AP5059" s="148">
        <v>4</v>
      </c>
      <c r="AQ5059" s="140">
        <v>5</v>
      </c>
      <c r="AS5059" s="42">
        <f t="shared" si="705"/>
        <v>16840.045989818791</v>
      </c>
      <c r="AT5059" s="101">
        <f t="shared" si="706"/>
        <v>0</v>
      </c>
      <c r="AU5059" s="42">
        <f t="shared" si="707"/>
        <v>16840.045989818791</v>
      </c>
      <c r="AV5059" s="42">
        <f t="shared" si="708"/>
        <v>5477.6483442948065</v>
      </c>
      <c r="AW5059" s="102">
        <f t="shared" si="709"/>
        <v>52825.283763759828</v>
      </c>
      <c r="AX5059" s="43">
        <f t="shared" si="711"/>
        <v>1.25</v>
      </c>
      <c r="AY5059" s="43" t="str">
        <f t="shared" si="710"/>
        <v>UTGS</v>
      </c>
    </row>
    <row r="5060" spans="1:51" hidden="1" x14ac:dyDescent="0.2">
      <c r="A5060" s="38">
        <v>5053</v>
      </c>
      <c r="B5060" t="s">
        <v>5806</v>
      </c>
      <c r="C5060" t="s">
        <v>5746</v>
      </c>
      <c r="D5060">
        <v>3300</v>
      </c>
      <c r="E5060" t="s">
        <v>207</v>
      </c>
      <c r="F5060">
        <v>2</v>
      </c>
      <c r="G5060" t="str">
        <f>LOOKUP(F5060,{0,6,45},{"F","L","H"})</f>
        <v>F</v>
      </c>
      <c r="H5060" t="s">
        <v>1492</v>
      </c>
      <c r="I5060" s="43" t="str">
        <f>IFERROR(VLOOKUP(#REF!,#REF!,2,FALSE),"No")</f>
        <v>No</v>
      </c>
      <c r="J5060" s="139">
        <v>1.25</v>
      </c>
      <c r="K5060" s="148">
        <v>432</v>
      </c>
      <c r="L5060" s="148"/>
      <c r="M5060" s="148"/>
      <c r="N5060" s="148"/>
      <c r="O5060" s="148"/>
      <c r="P5060" s="148"/>
      <c r="Q5060" s="148"/>
      <c r="R5060" s="148"/>
      <c r="S5060" s="148"/>
      <c r="T5060" s="148"/>
      <c r="U5060" s="148"/>
      <c r="V5060" s="148"/>
      <c r="W5060" s="148"/>
      <c r="X5060" s="139">
        <v>4</v>
      </c>
      <c r="Y5060" s="148">
        <v>1000</v>
      </c>
      <c r="Z5060" s="148"/>
      <c r="AA5060" s="148"/>
      <c r="AB5060" s="148"/>
      <c r="AC5060" s="148"/>
      <c r="AD5060" s="148"/>
      <c r="AE5060" s="148"/>
      <c r="AF5060" s="148"/>
      <c r="AG5060" s="148"/>
      <c r="AH5060" s="148"/>
      <c r="AI5060" s="148"/>
      <c r="AJ5060" s="148"/>
      <c r="AK5060" s="148"/>
      <c r="AL5060" s="139">
        <v>0</v>
      </c>
      <c r="AM5060" s="139">
        <v>0</v>
      </c>
      <c r="AN5060" s="148">
        <f t="shared" si="703"/>
        <v>1000</v>
      </c>
      <c r="AO5060" s="148">
        <f t="shared" si="704"/>
        <v>432</v>
      </c>
      <c r="AP5060" s="148">
        <v>5</v>
      </c>
      <c r="AQ5060" s="140">
        <v>8</v>
      </c>
      <c r="AS5060" s="42">
        <f t="shared" si="705"/>
        <v>32189.822423016452</v>
      </c>
      <c r="AT5060" s="101">
        <f t="shared" si="706"/>
        <v>0</v>
      </c>
      <c r="AU5060" s="42">
        <f t="shared" si="707"/>
        <v>32189.822423016452</v>
      </c>
      <c r="AV5060" s="42">
        <f t="shared" si="708"/>
        <v>4960.1202151842544</v>
      </c>
      <c r="AW5060" s="102">
        <f t="shared" si="709"/>
        <v>2145.6666666666665</v>
      </c>
      <c r="AX5060" s="43">
        <f t="shared" si="711"/>
        <v>1.25</v>
      </c>
      <c r="AY5060" s="43" t="str">
        <f t="shared" si="710"/>
        <v>UTTSS</v>
      </c>
    </row>
    <row r="5061" spans="1:51" hidden="1" x14ac:dyDescent="0.2">
      <c r="A5061" s="38">
        <v>5054</v>
      </c>
      <c r="B5061" t="s">
        <v>5806</v>
      </c>
      <c r="C5061" t="s">
        <v>5746</v>
      </c>
      <c r="D5061">
        <v>6600</v>
      </c>
      <c r="E5061" t="s">
        <v>198</v>
      </c>
      <c r="F5061">
        <v>5</v>
      </c>
      <c r="G5061" t="str">
        <f>LOOKUP(F5061,{0,6,45},{"F","L","H"})</f>
        <v>F</v>
      </c>
      <c r="H5061" t="s">
        <v>1493</v>
      </c>
      <c r="I5061" s="43" t="str">
        <f>IFERROR(VLOOKUP(#REF!,#REF!,2,FALSE),"No")</f>
        <v>No</v>
      </c>
      <c r="J5061" s="139">
        <v>1.25</v>
      </c>
      <c r="K5061" s="148">
        <v>273</v>
      </c>
      <c r="L5061" s="148"/>
      <c r="M5061" s="148"/>
      <c r="N5061" s="148"/>
      <c r="O5061" s="148"/>
      <c r="P5061" s="148"/>
      <c r="Q5061" s="148"/>
      <c r="R5061" s="148"/>
      <c r="S5061" s="148"/>
      <c r="T5061" s="148"/>
      <c r="U5061" s="148"/>
      <c r="V5061" s="148"/>
      <c r="W5061" s="148"/>
      <c r="X5061" s="139">
        <v>2</v>
      </c>
      <c r="Y5061" s="148">
        <v>15.75</v>
      </c>
      <c r="Z5061" s="148">
        <v>3</v>
      </c>
      <c r="AA5061" s="148">
        <v>519</v>
      </c>
      <c r="AB5061" s="148">
        <v>4</v>
      </c>
      <c r="AC5061" s="148">
        <v>465.25</v>
      </c>
      <c r="AD5061" s="148"/>
      <c r="AE5061" s="148"/>
      <c r="AF5061" s="148"/>
      <c r="AG5061" s="148"/>
      <c r="AH5061" s="148"/>
      <c r="AI5061" s="148"/>
      <c r="AJ5061" s="148"/>
      <c r="AK5061" s="148"/>
      <c r="AL5061" s="139">
        <v>0</v>
      </c>
      <c r="AM5061" s="139">
        <v>0</v>
      </c>
      <c r="AN5061" s="148">
        <f t="shared" si="703"/>
        <v>1000</v>
      </c>
      <c r="AO5061" s="148">
        <f t="shared" si="704"/>
        <v>273</v>
      </c>
      <c r="AP5061" s="148">
        <v>4</v>
      </c>
      <c r="AQ5061" s="140">
        <v>14</v>
      </c>
      <c r="AS5061" s="42">
        <f t="shared" si="705"/>
        <v>20342.179447878454</v>
      </c>
      <c r="AT5061" s="101">
        <f t="shared" si="706"/>
        <v>0</v>
      </c>
      <c r="AU5061" s="42">
        <f t="shared" si="707"/>
        <v>20342.179447878454</v>
      </c>
      <c r="AV5061" s="42">
        <f t="shared" si="708"/>
        <v>2090.4203015338599</v>
      </c>
      <c r="AW5061" s="102">
        <f t="shared" si="709"/>
        <v>3698.6666666666665</v>
      </c>
      <c r="AX5061" s="43">
        <f t="shared" si="711"/>
        <v>1.25</v>
      </c>
      <c r="AY5061" s="43" t="str">
        <f t="shared" si="710"/>
        <v>UTTSS</v>
      </c>
    </row>
    <row r="5062" spans="1:51" hidden="1" x14ac:dyDescent="0.2">
      <c r="A5062" s="38">
        <v>5055</v>
      </c>
      <c r="B5062" t="s">
        <v>5806</v>
      </c>
      <c r="C5062" t="s">
        <v>292</v>
      </c>
      <c r="D5062">
        <v>3339</v>
      </c>
      <c r="E5062" t="s">
        <v>214</v>
      </c>
      <c r="F5062">
        <v>2</v>
      </c>
      <c r="G5062" t="str">
        <f>LOOKUP(F5062,{0,6,45},{"F","L","H"})</f>
        <v>F</v>
      </c>
      <c r="H5062" t="s">
        <v>1494</v>
      </c>
      <c r="I5062" s="43" t="str">
        <f>IFERROR(VLOOKUP(#REF!,#REF!,2,FALSE),"No")</f>
        <v>No</v>
      </c>
      <c r="J5062" s="139">
        <v>1.25</v>
      </c>
      <c r="K5062" s="148">
        <v>98</v>
      </c>
      <c r="L5062" s="148"/>
      <c r="M5062" s="148"/>
      <c r="N5062" s="148"/>
      <c r="O5062" s="148"/>
      <c r="P5062" s="148"/>
      <c r="Q5062" s="148"/>
      <c r="R5062" s="148"/>
      <c r="S5062" s="148"/>
      <c r="T5062" s="148"/>
      <c r="U5062" s="148"/>
      <c r="V5062" s="148"/>
      <c r="W5062" s="148"/>
      <c r="X5062" s="139">
        <v>4</v>
      </c>
      <c r="Y5062" s="148">
        <v>340</v>
      </c>
      <c r="Z5062" s="148">
        <v>6</v>
      </c>
      <c r="AA5062" s="148">
        <v>472.5</v>
      </c>
      <c r="AB5062" s="148">
        <v>10</v>
      </c>
      <c r="AC5062" s="148">
        <v>187.5</v>
      </c>
      <c r="AD5062" s="148"/>
      <c r="AE5062" s="148"/>
      <c r="AF5062" s="148"/>
      <c r="AG5062" s="148"/>
      <c r="AH5062" s="148"/>
      <c r="AI5062" s="148"/>
      <c r="AJ5062" s="148"/>
      <c r="AK5062" s="148"/>
      <c r="AL5062" s="139">
        <v>0</v>
      </c>
      <c r="AM5062" s="139">
        <v>0</v>
      </c>
      <c r="AN5062" s="148">
        <f t="shared" si="703"/>
        <v>1000</v>
      </c>
      <c r="AO5062" s="148">
        <f t="shared" si="704"/>
        <v>98</v>
      </c>
      <c r="AP5062" s="148">
        <v>14</v>
      </c>
      <c r="AQ5062" s="140">
        <v>32</v>
      </c>
      <c r="AS5062" s="42">
        <f t="shared" si="705"/>
        <v>7302.3208274435474</v>
      </c>
      <c r="AT5062" s="101">
        <f t="shared" si="706"/>
        <v>0</v>
      </c>
      <c r="AU5062" s="42">
        <f t="shared" si="707"/>
        <v>7302.3208274435474</v>
      </c>
      <c r="AV5062" s="42">
        <f t="shared" si="708"/>
        <v>1734.8659912960636</v>
      </c>
      <c r="AW5062" s="102">
        <f t="shared" si="709"/>
        <v>2145.6666666666665</v>
      </c>
      <c r="AX5062" s="43">
        <f t="shared" si="711"/>
        <v>1.25</v>
      </c>
      <c r="AY5062" s="43" t="str">
        <f t="shared" si="710"/>
        <v>UTFS</v>
      </c>
    </row>
    <row r="5063" spans="1:51" hidden="1" x14ac:dyDescent="0.2">
      <c r="A5063" s="38">
        <v>5056</v>
      </c>
      <c r="B5063" t="s">
        <v>362</v>
      </c>
      <c r="C5063" t="s">
        <v>289</v>
      </c>
      <c r="D5063">
        <v>175</v>
      </c>
      <c r="E5063" t="s">
        <v>1235</v>
      </c>
      <c r="F5063">
        <v>0.25</v>
      </c>
      <c r="G5063" t="str">
        <f>LOOKUP(F5063,{0,6,45},{"F","L","H"})</f>
        <v>F</v>
      </c>
      <c r="H5063" t="s">
        <v>3995</v>
      </c>
      <c r="I5063" s="43" t="str">
        <f>IFERROR(VLOOKUP(#REF!,#REF!,2,FALSE),"No")</f>
        <v>No</v>
      </c>
      <c r="J5063" s="139">
        <v>0.5</v>
      </c>
      <c r="K5063" s="148">
        <v>67</v>
      </c>
      <c r="L5063" s="148"/>
      <c r="M5063" s="148"/>
      <c r="N5063" s="148"/>
      <c r="O5063" s="148"/>
      <c r="P5063" s="148"/>
      <c r="Q5063" s="148"/>
      <c r="R5063" s="148"/>
      <c r="S5063" s="148"/>
      <c r="T5063" s="148"/>
      <c r="U5063" s="148"/>
      <c r="V5063" s="148"/>
      <c r="W5063" s="148"/>
      <c r="X5063" s="139">
        <v>1.25</v>
      </c>
      <c r="Y5063" s="148">
        <v>835</v>
      </c>
      <c r="Z5063" s="148">
        <v>2</v>
      </c>
      <c r="AA5063" s="148">
        <v>165</v>
      </c>
      <c r="AB5063" s="148"/>
      <c r="AC5063" s="148"/>
      <c r="AD5063" s="148"/>
      <c r="AE5063" s="148"/>
      <c r="AF5063" s="148"/>
      <c r="AG5063" s="148"/>
      <c r="AH5063" s="148"/>
      <c r="AI5063" s="148"/>
      <c r="AJ5063" s="148"/>
      <c r="AK5063" s="148"/>
      <c r="AL5063" s="139">
        <v>0</v>
      </c>
      <c r="AM5063" s="139">
        <v>0</v>
      </c>
      <c r="AN5063" s="148">
        <f t="shared" si="703"/>
        <v>1000</v>
      </c>
      <c r="AO5063" s="148">
        <f t="shared" si="704"/>
        <v>67</v>
      </c>
      <c r="AP5063" s="148">
        <v>6</v>
      </c>
      <c r="AQ5063" s="140">
        <v>11</v>
      </c>
      <c r="AS5063" s="42">
        <f t="shared" si="705"/>
        <v>4583.0330146807937</v>
      </c>
      <c r="AT5063" s="101">
        <f t="shared" si="706"/>
        <v>0</v>
      </c>
      <c r="AU5063" s="42">
        <f t="shared" si="707"/>
        <v>4583.0330146807937</v>
      </c>
      <c r="AV5063" s="42">
        <f t="shared" si="708"/>
        <v>3008.6783383158213</v>
      </c>
      <c r="AW5063" s="102">
        <f t="shared" si="709"/>
        <v>431</v>
      </c>
      <c r="AX5063" s="43">
        <f t="shared" si="711"/>
        <v>0.5</v>
      </c>
      <c r="AY5063" s="43" t="str">
        <f t="shared" si="710"/>
        <v>UTGS</v>
      </c>
    </row>
    <row r="5064" spans="1:51" hidden="1" x14ac:dyDescent="0.2">
      <c r="A5064" s="38">
        <v>5057</v>
      </c>
      <c r="B5064" t="s">
        <v>5806</v>
      </c>
      <c r="C5064" t="s">
        <v>5745</v>
      </c>
      <c r="D5064">
        <v>44350</v>
      </c>
      <c r="E5064" t="s">
        <v>215</v>
      </c>
      <c r="F5064">
        <v>45</v>
      </c>
      <c r="G5064" t="str">
        <f>LOOKUP(F5064,{0,6,45},{"F","L","H"})</f>
        <v>H</v>
      </c>
      <c r="H5064" t="s">
        <v>992</v>
      </c>
      <c r="I5064" s="43" t="str">
        <f>IFERROR(VLOOKUP(#REF!,#REF!,2,FALSE),"No")</f>
        <v>No</v>
      </c>
      <c r="J5064" s="139">
        <v>4</v>
      </c>
      <c r="K5064" s="148">
        <v>142</v>
      </c>
      <c r="L5064" s="148"/>
      <c r="M5064" s="148"/>
      <c r="N5064" s="148"/>
      <c r="O5064" s="148"/>
      <c r="P5064" s="148"/>
      <c r="Q5064" s="148"/>
      <c r="R5064" s="148"/>
      <c r="S5064" s="148"/>
      <c r="T5064" s="148"/>
      <c r="U5064" s="148"/>
      <c r="V5064" s="148"/>
      <c r="W5064" s="148"/>
      <c r="X5064" s="139">
        <v>4</v>
      </c>
      <c r="Y5064" s="148">
        <v>1000</v>
      </c>
      <c r="Z5064" s="148"/>
      <c r="AA5064" s="148"/>
      <c r="AB5064" s="148"/>
      <c r="AC5064" s="148"/>
      <c r="AD5064" s="148"/>
      <c r="AE5064" s="148"/>
      <c r="AF5064" s="148"/>
      <c r="AG5064" s="148"/>
      <c r="AH5064" s="148"/>
      <c r="AI5064" s="148"/>
      <c r="AJ5064" s="148"/>
      <c r="AK5064" s="148"/>
      <c r="AL5064" s="139">
        <v>0</v>
      </c>
      <c r="AM5064" s="139">
        <v>0</v>
      </c>
      <c r="AN5064" s="148">
        <f t="shared" ref="AN5064:AN5116" si="712">SUM(Y5064,AA5064,AC5064,AE5064,AG5064,AI5064,AK5064,AM5064)</f>
        <v>1000</v>
      </c>
      <c r="AO5064" s="148">
        <f t="shared" ref="AO5064:AO5116" si="713">SUM(K5064,M5064,O5064,Q5064,S5064,U5064,W5064)</f>
        <v>142</v>
      </c>
      <c r="AP5064" s="148">
        <v>3</v>
      </c>
      <c r="AQ5064" s="140">
        <v>5</v>
      </c>
      <c r="AS5064" s="42">
        <f t="shared" ref="AS5064:AS5127" si="714">(VLOOKUP(J5064,Service,2,FALSE)*K5064+VLOOKUP(L5064,Service,2,FALSE)*M5064+VLOOKUP(N5064,Service,2,FALSE)*O5064+VLOOKUP(P5064,Service,2,FALSE)*Q5064)</f>
        <v>10869.173852010039</v>
      </c>
      <c r="AT5064" s="101">
        <f t="shared" ref="AT5064:AT5127" si="715">VLOOKUP(R5064,serviceHP,2,FALSE)*S5064+VLOOKUP(T5064,serviceHP,2,FALSE)*U5064+VLOOKUP(V5064,serviceHP,2,FALSE)*W5064</f>
        <v>0</v>
      </c>
      <c r="AU5064" s="42">
        <f t="shared" ref="AU5064:AU5127" si="716">AS5064+AT5064</f>
        <v>10869.173852010039</v>
      </c>
      <c r="AV5064" s="42">
        <f t="shared" ref="AV5064:AV5127" si="717">(VLOOKUP(X5064,Main,2,FALSE)*Y5064+VLOOKUP(Z5064,Main,2,FALSE)*AA5064+VLOOKUP(AB5064,Main,2,FALSE)*AC5064+VLOOKUP(AD5064,Main,2,FALSE)*AE5064+VLOOKUP(AF5064,Main,2,FALSE)*AG5064+VLOOKUP(AL5064,Main,2,FALSE)*AM5064+VLOOKUP(AH5064,Main,2,FALSE)*AI5064+VLOOKUP(AL5064,Main,2,FALSE)*AM5064+VLOOKUP(AJ5064,Main,2,FALSE)*AK5064)/AQ5064</f>
        <v>7936.1923442948073</v>
      </c>
      <c r="AW5064" s="102">
        <f t="shared" ref="AW5064:AW5127" si="718">IF(G5064="F",VLOOKUP(D5064,MeterAndReg2,2,TRUE),(IF(G5064="L",VLOOKUP(D5064,MeterAndReg2,3,TRUE),VLOOKUP(D5064,MeterAndReg2,4,TRUE))))</f>
        <v>60371.752872868376</v>
      </c>
      <c r="AX5064" s="43">
        <f t="shared" si="711"/>
        <v>4</v>
      </c>
      <c r="AY5064" s="43" t="str">
        <f t="shared" si="710"/>
        <v>UTTSM</v>
      </c>
    </row>
    <row r="5065" spans="1:51" hidden="1" x14ac:dyDescent="0.2">
      <c r="A5065" s="38">
        <v>5058</v>
      </c>
      <c r="B5065" t="s">
        <v>5806</v>
      </c>
      <c r="C5065" t="s">
        <v>5746</v>
      </c>
      <c r="D5065">
        <v>14500</v>
      </c>
      <c r="E5065" t="s">
        <v>215</v>
      </c>
      <c r="F5065">
        <v>5</v>
      </c>
      <c r="G5065" t="str">
        <f>LOOKUP(F5065,{0,6,45},{"F","L","H"})</f>
        <v>F</v>
      </c>
      <c r="H5065" t="s">
        <v>1180</v>
      </c>
      <c r="I5065" s="43" t="str">
        <f>IFERROR(VLOOKUP(#REF!,#REF!,2,FALSE),"No")</f>
        <v>No</v>
      </c>
      <c r="J5065" s="139">
        <v>1.25</v>
      </c>
      <c r="K5065" s="148">
        <v>254</v>
      </c>
      <c r="L5065" s="148"/>
      <c r="M5065" s="148"/>
      <c r="N5065" s="148"/>
      <c r="O5065" s="148"/>
      <c r="P5065" s="148"/>
      <c r="Q5065" s="148"/>
      <c r="R5065" s="148"/>
      <c r="S5065" s="148"/>
      <c r="T5065" s="148"/>
      <c r="U5065" s="148"/>
      <c r="V5065" s="148"/>
      <c r="W5065" s="148"/>
      <c r="X5065" s="139">
        <v>4</v>
      </c>
      <c r="Y5065" s="148">
        <v>955.07</v>
      </c>
      <c r="Z5065" s="148">
        <v>6</v>
      </c>
      <c r="AA5065" s="148">
        <v>1</v>
      </c>
      <c r="AB5065" s="148">
        <v>8</v>
      </c>
      <c r="AC5065" s="148">
        <v>43.93</v>
      </c>
      <c r="AD5065" s="148"/>
      <c r="AE5065" s="148"/>
      <c r="AF5065" s="148"/>
      <c r="AG5065" s="148"/>
      <c r="AH5065" s="148"/>
      <c r="AI5065" s="148"/>
      <c r="AJ5065" s="148"/>
      <c r="AK5065" s="148"/>
      <c r="AL5065" s="139">
        <v>0</v>
      </c>
      <c r="AM5065" s="139">
        <v>0</v>
      </c>
      <c r="AN5065" s="148">
        <f t="shared" si="712"/>
        <v>1000</v>
      </c>
      <c r="AO5065" s="148">
        <f t="shared" si="713"/>
        <v>254</v>
      </c>
      <c r="AP5065" s="148">
        <v>5</v>
      </c>
      <c r="AQ5065" s="140">
        <v>21</v>
      </c>
      <c r="AS5065" s="42">
        <f t="shared" si="714"/>
        <v>18926.423369088378</v>
      </c>
      <c r="AT5065" s="101">
        <f t="shared" si="715"/>
        <v>0</v>
      </c>
      <c r="AU5065" s="42">
        <f t="shared" si="716"/>
        <v>18926.423369088378</v>
      </c>
      <c r="AV5065" s="42">
        <f t="shared" si="717"/>
        <v>1959.9271343559064</v>
      </c>
      <c r="AW5065" s="102">
        <f t="shared" si="718"/>
        <v>10791.333333333334</v>
      </c>
      <c r="AX5065" s="43">
        <f t="shared" si="711"/>
        <v>1.25</v>
      </c>
      <c r="AY5065" s="43" t="str">
        <f t="shared" ref="AY5065:AY5128" si="719">C5065</f>
        <v>UTTSS</v>
      </c>
    </row>
    <row r="5066" spans="1:51" hidden="1" x14ac:dyDescent="0.2">
      <c r="A5066" s="38">
        <v>5059</v>
      </c>
      <c r="B5066" t="s">
        <v>5806</v>
      </c>
      <c r="C5066" t="s">
        <v>292</v>
      </c>
      <c r="D5066">
        <v>9200</v>
      </c>
      <c r="E5066" t="s">
        <v>212</v>
      </c>
      <c r="F5066">
        <v>5</v>
      </c>
      <c r="G5066" t="str">
        <f>LOOKUP(F5066,{0,6,45},{"F","L","H"})</f>
        <v>F</v>
      </c>
      <c r="H5066" t="s">
        <v>376</v>
      </c>
      <c r="I5066" s="43" t="str">
        <f>IFERROR(VLOOKUP(#REF!,#REF!,2,FALSE),"No")</f>
        <v>No</v>
      </c>
      <c r="J5066" s="139">
        <v>2</v>
      </c>
      <c r="K5066" s="148">
        <v>203</v>
      </c>
      <c r="L5066" s="148"/>
      <c r="M5066" s="148"/>
      <c r="N5066" s="148"/>
      <c r="O5066" s="148"/>
      <c r="P5066" s="148"/>
      <c r="Q5066" s="148"/>
      <c r="R5066" s="148"/>
      <c r="S5066" s="148"/>
      <c r="T5066" s="148"/>
      <c r="U5066" s="148"/>
      <c r="V5066" s="148"/>
      <c r="W5066" s="148"/>
      <c r="X5066" s="139">
        <v>2</v>
      </c>
      <c r="Y5066" s="148">
        <v>1000</v>
      </c>
      <c r="Z5066" s="149"/>
      <c r="AA5066" s="148"/>
      <c r="AB5066" s="148"/>
      <c r="AC5066" s="148"/>
      <c r="AD5066" s="148"/>
      <c r="AE5066" s="148"/>
      <c r="AF5066" s="148"/>
      <c r="AG5066" s="148"/>
      <c r="AH5066" s="148"/>
      <c r="AI5066" s="148"/>
      <c r="AJ5066" s="148"/>
      <c r="AK5066" s="148"/>
      <c r="AL5066" s="139">
        <v>0</v>
      </c>
      <c r="AM5066" s="139">
        <v>0</v>
      </c>
      <c r="AN5066" s="148">
        <f t="shared" si="712"/>
        <v>1000</v>
      </c>
      <c r="AO5066" s="148">
        <f t="shared" si="713"/>
        <v>203</v>
      </c>
      <c r="AP5066" s="148">
        <v>12</v>
      </c>
      <c r="AQ5066" s="140">
        <v>19</v>
      </c>
      <c r="AS5066" s="42">
        <f t="shared" si="714"/>
        <v>14815.645999704491</v>
      </c>
      <c r="AT5066" s="101">
        <f t="shared" si="715"/>
        <v>0</v>
      </c>
      <c r="AU5066" s="42">
        <f t="shared" si="716"/>
        <v>14815.645999704491</v>
      </c>
      <c r="AV5066" s="42">
        <f t="shared" si="717"/>
        <v>1711.1032484986333</v>
      </c>
      <c r="AW5066" s="102">
        <f t="shared" si="718"/>
        <v>5118</v>
      </c>
      <c r="AX5066" s="43">
        <f t="shared" si="711"/>
        <v>2</v>
      </c>
      <c r="AY5066" s="43" t="str">
        <f t="shared" si="719"/>
        <v>UTFS</v>
      </c>
    </row>
    <row r="5067" spans="1:51" hidden="1" x14ac:dyDescent="0.2">
      <c r="A5067" s="38">
        <v>5060</v>
      </c>
      <c r="B5067" t="s">
        <v>362</v>
      </c>
      <c r="C5067" t="s">
        <v>289</v>
      </c>
      <c r="D5067">
        <v>1000</v>
      </c>
      <c r="E5067" t="s">
        <v>193</v>
      </c>
      <c r="F5067">
        <v>0.25</v>
      </c>
      <c r="G5067" t="str">
        <f>LOOKUP(F5067,{0,6,45},{"F","L","H"})</f>
        <v>F</v>
      </c>
      <c r="H5067" t="s">
        <v>4002</v>
      </c>
      <c r="I5067" s="43" t="str">
        <f>IFERROR(VLOOKUP(#REF!,#REF!,2,FALSE),"No")</f>
        <v>No</v>
      </c>
      <c r="J5067" s="139">
        <v>1.25</v>
      </c>
      <c r="K5067" s="148">
        <v>43</v>
      </c>
      <c r="L5067" s="148"/>
      <c r="M5067" s="148"/>
      <c r="N5067" s="148"/>
      <c r="O5067" s="148"/>
      <c r="P5067" s="148"/>
      <c r="Q5067" s="148"/>
      <c r="R5067" s="148"/>
      <c r="S5067" s="148"/>
      <c r="T5067" s="148"/>
      <c r="U5067" s="148"/>
      <c r="V5067" s="148"/>
      <c r="W5067" s="148"/>
      <c r="X5067" s="139">
        <v>4</v>
      </c>
      <c r="Y5067" s="148">
        <v>997</v>
      </c>
      <c r="Z5067" s="148"/>
      <c r="AA5067" s="148"/>
      <c r="AB5067" s="148"/>
      <c r="AC5067" s="148"/>
      <c r="AD5067" s="148"/>
      <c r="AE5067" s="148"/>
      <c r="AF5067" s="148"/>
      <c r="AG5067" s="148"/>
      <c r="AH5067" s="148"/>
      <c r="AI5067" s="148"/>
      <c r="AJ5067" s="148"/>
      <c r="AK5067" s="148"/>
      <c r="AL5067" s="139">
        <v>0</v>
      </c>
      <c r="AM5067" s="139">
        <v>0</v>
      </c>
      <c r="AN5067" s="148">
        <f t="shared" si="712"/>
        <v>997</v>
      </c>
      <c r="AO5067" s="148">
        <f t="shared" si="713"/>
        <v>43</v>
      </c>
      <c r="AP5067" s="148">
        <v>12</v>
      </c>
      <c r="AQ5067" s="140">
        <v>19</v>
      </c>
      <c r="AS5067" s="42">
        <f t="shared" si="714"/>
        <v>3204.0795467354342</v>
      </c>
      <c r="AT5067" s="101">
        <f t="shared" si="715"/>
        <v>0</v>
      </c>
      <c r="AU5067" s="42">
        <f t="shared" si="716"/>
        <v>3204.0795467354342</v>
      </c>
      <c r="AV5067" s="42">
        <f t="shared" si="717"/>
        <v>2082.2062545426111</v>
      </c>
      <c r="AW5067" s="102">
        <f t="shared" si="718"/>
        <v>1475.8772811117678</v>
      </c>
      <c r="AX5067" s="43">
        <f t="shared" si="711"/>
        <v>1.25</v>
      </c>
      <c r="AY5067" s="43" t="str">
        <f t="shared" si="719"/>
        <v>UTGS</v>
      </c>
    </row>
    <row r="5068" spans="1:51" hidden="1" x14ac:dyDescent="0.2">
      <c r="A5068" s="38">
        <v>5061</v>
      </c>
      <c r="B5068" t="s">
        <v>5807</v>
      </c>
      <c r="C5068" t="s">
        <v>292</v>
      </c>
      <c r="D5068">
        <v>9200</v>
      </c>
      <c r="E5068" t="s">
        <v>212</v>
      </c>
      <c r="F5068">
        <v>5</v>
      </c>
      <c r="G5068" t="str">
        <f>LOOKUP(F5068,{0,6,45},{"F","L","H"})</f>
        <v>F</v>
      </c>
      <c r="H5068" t="s">
        <v>671</v>
      </c>
      <c r="I5068" s="43" t="str">
        <f>IFERROR(VLOOKUP(#REF!,#REF!,2,FALSE),"No")</f>
        <v>No</v>
      </c>
      <c r="J5068" s="139">
        <v>4</v>
      </c>
      <c r="K5068" s="148">
        <v>253</v>
      </c>
      <c r="L5068" s="148"/>
      <c r="M5068" s="148"/>
      <c r="N5068" s="148"/>
      <c r="O5068" s="148"/>
      <c r="P5068" s="148"/>
      <c r="Q5068" s="148"/>
      <c r="R5068" s="148"/>
      <c r="S5068" s="148"/>
      <c r="T5068" s="148"/>
      <c r="U5068" s="148"/>
      <c r="V5068" s="148"/>
      <c r="W5068" s="148"/>
      <c r="X5068" s="139">
        <v>4</v>
      </c>
      <c r="Y5068" s="148">
        <v>1000</v>
      </c>
      <c r="Z5068" s="149"/>
      <c r="AA5068" s="148"/>
      <c r="AB5068" s="148"/>
      <c r="AC5068" s="148"/>
      <c r="AD5068" s="148"/>
      <c r="AE5068" s="148"/>
      <c r="AF5068" s="148"/>
      <c r="AG5068" s="148"/>
      <c r="AH5068" s="148"/>
      <c r="AI5068" s="148"/>
      <c r="AJ5068" s="148"/>
      <c r="AK5068" s="148"/>
      <c r="AL5068" s="139">
        <v>0</v>
      </c>
      <c r="AM5068" s="139">
        <v>0</v>
      </c>
      <c r="AN5068" s="148">
        <f t="shared" si="712"/>
        <v>1000</v>
      </c>
      <c r="AO5068" s="148">
        <f t="shared" si="713"/>
        <v>253</v>
      </c>
      <c r="AP5068" s="148">
        <v>3</v>
      </c>
      <c r="AQ5068" s="140">
        <v>4</v>
      </c>
      <c r="AS5068" s="42">
        <f t="shared" si="714"/>
        <v>19365.499891257321</v>
      </c>
      <c r="AT5068" s="101">
        <f t="shared" si="715"/>
        <v>0</v>
      </c>
      <c r="AU5068" s="42">
        <f t="shared" si="716"/>
        <v>19365.499891257321</v>
      </c>
      <c r="AV5068" s="42">
        <f t="shared" si="717"/>
        <v>9920.2404303685089</v>
      </c>
      <c r="AW5068" s="102">
        <f t="shared" si="718"/>
        <v>5118</v>
      </c>
      <c r="AX5068" s="43">
        <f t="shared" si="711"/>
        <v>4</v>
      </c>
      <c r="AY5068" s="43" t="str">
        <f t="shared" si="719"/>
        <v>UTFS</v>
      </c>
    </row>
    <row r="5069" spans="1:51" hidden="1" x14ac:dyDescent="0.2">
      <c r="A5069" s="38">
        <v>5062</v>
      </c>
      <c r="B5069" t="s">
        <v>362</v>
      </c>
      <c r="C5069" t="s">
        <v>289</v>
      </c>
      <c r="D5069">
        <v>320</v>
      </c>
      <c r="E5069" t="s">
        <v>1223</v>
      </c>
      <c r="F5069">
        <v>0.25</v>
      </c>
      <c r="G5069" t="str">
        <f>LOOKUP(F5069,{0,6,45},{"F","L","H"})</f>
        <v>F</v>
      </c>
      <c r="H5069" t="s">
        <v>4014</v>
      </c>
      <c r="I5069" s="43" t="str">
        <f>IFERROR(VLOOKUP(#REF!,#REF!,2,FALSE),"No")</f>
        <v>No</v>
      </c>
      <c r="J5069" s="139">
        <v>0.5</v>
      </c>
      <c r="K5069" s="148">
        <v>42</v>
      </c>
      <c r="L5069" s="148"/>
      <c r="M5069" s="148"/>
      <c r="N5069" s="148"/>
      <c r="O5069" s="148"/>
      <c r="P5069" s="148"/>
      <c r="Q5069" s="148"/>
      <c r="R5069" s="148"/>
      <c r="S5069" s="148"/>
      <c r="T5069" s="148"/>
      <c r="U5069" s="148"/>
      <c r="V5069" s="148"/>
      <c r="W5069" s="148"/>
      <c r="X5069" s="139">
        <v>1.25</v>
      </c>
      <c r="Y5069" s="148">
        <v>966</v>
      </c>
      <c r="Z5069" s="148">
        <v>4</v>
      </c>
      <c r="AA5069" s="148">
        <v>34</v>
      </c>
      <c r="AB5069" s="148"/>
      <c r="AC5069" s="148"/>
      <c r="AD5069" s="148"/>
      <c r="AE5069" s="148"/>
      <c r="AF5069" s="148"/>
      <c r="AG5069" s="148"/>
      <c r="AH5069" s="148"/>
      <c r="AI5069" s="148"/>
      <c r="AJ5069" s="148"/>
      <c r="AK5069" s="148"/>
      <c r="AL5069" s="139">
        <v>0</v>
      </c>
      <c r="AM5069" s="139">
        <v>0</v>
      </c>
      <c r="AN5069" s="148">
        <f t="shared" si="712"/>
        <v>1000</v>
      </c>
      <c r="AO5069" s="148">
        <f t="shared" si="713"/>
        <v>42</v>
      </c>
      <c r="AP5069" s="148">
        <v>7</v>
      </c>
      <c r="AQ5069" s="140">
        <v>13</v>
      </c>
      <c r="AS5069" s="42">
        <f t="shared" si="714"/>
        <v>2872.9460689043781</v>
      </c>
      <c r="AT5069" s="101">
        <f t="shared" si="715"/>
        <v>0</v>
      </c>
      <c r="AU5069" s="42">
        <f t="shared" si="716"/>
        <v>2872.9460689043781</v>
      </c>
      <c r="AV5069" s="42">
        <f t="shared" si="717"/>
        <v>2571.610901651849</v>
      </c>
      <c r="AW5069" s="102">
        <f t="shared" si="718"/>
        <v>431</v>
      </c>
      <c r="AX5069" s="43">
        <f t="shared" si="711"/>
        <v>0.5</v>
      </c>
      <c r="AY5069" s="43" t="str">
        <f t="shared" si="719"/>
        <v>UTGS</v>
      </c>
    </row>
    <row r="5070" spans="1:51" hidden="1" x14ac:dyDescent="0.2">
      <c r="A5070" s="38">
        <v>5063</v>
      </c>
      <c r="B5070" t="s">
        <v>362</v>
      </c>
      <c r="C5070" t="s">
        <v>289</v>
      </c>
      <c r="D5070">
        <v>320</v>
      </c>
      <c r="E5070" t="s">
        <v>1228</v>
      </c>
      <c r="F5070">
        <v>0.25</v>
      </c>
      <c r="G5070" t="str">
        <f>LOOKUP(F5070,{0,6,45},{"F","L","H"})</f>
        <v>F</v>
      </c>
      <c r="H5070" t="s">
        <v>4019</v>
      </c>
      <c r="I5070" s="43" t="str">
        <f>IFERROR(VLOOKUP(#REF!,#REF!,2,FALSE),"No")</f>
        <v>No</v>
      </c>
      <c r="J5070" s="139">
        <v>0.5</v>
      </c>
      <c r="K5070" s="148">
        <v>47</v>
      </c>
      <c r="L5070" s="148"/>
      <c r="M5070" s="148"/>
      <c r="N5070" s="148"/>
      <c r="O5070" s="148"/>
      <c r="P5070" s="148"/>
      <c r="Q5070" s="148"/>
      <c r="R5070" s="148"/>
      <c r="S5070" s="148"/>
      <c r="T5070" s="148"/>
      <c r="U5070" s="148"/>
      <c r="V5070" s="148"/>
      <c r="W5070" s="148"/>
      <c r="X5070" s="139">
        <v>1.25</v>
      </c>
      <c r="Y5070" s="148">
        <v>1000</v>
      </c>
      <c r="Z5070" s="149"/>
      <c r="AA5070" s="148"/>
      <c r="AB5070" s="149"/>
      <c r="AC5070" s="148"/>
      <c r="AD5070" s="148"/>
      <c r="AE5070" s="148"/>
      <c r="AF5070" s="148"/>
      <c r="AG5070" s="148"/>
      <c r="AH5070" s="148"/>
      <c r="AI5070" s="148"/>
      <c r="AJ5070" s="148"/>
      <c r="AK5070" s="148"/>
      <c r="AL5070" s="139">
        <v>0</v>
      </c>
      <c r="AM5070" s="139">
        <v>0</v>
      </c>
      <c r="AN5070" s="148">
        <f t="shared" si="712"/>
        <v>1000</v>
      </c>
      <c r="AO5070" s="148">
        <f t="shared" si="713"/>
        <v>47</v>
      </c>
      <c r="AP5070" s="148">
        <v>13</v>
      </c>
      <c r="AQ5070" s="140">
        <v>22</v>
      </c>
      <c r="AS5070" s="42">
        <f t="shared" si="714"/>
        <v>3214.9634580596612</v>
      </c>
      <c r="AT5070" s="101">
        <f t="shared" si="715"/>
        <v>0</v>
      </c>
      <c r="AU5070" s="42">
        <f t="shared" si="716"/>
        <v>3214.9634580596612</v>
      </c>
      <c r="AV5070" s="42">
        <f t="shared" si="717"/>
        <v>1509.5891691579106</v>
      </c>
      <c r="AW5070" s="102">
        <f t="shared" si="718"/>
        <v>431</v>
      </c>
      <c r="AX5070" s="43">
        <f t="shared" si="711"/>
        <v>0.5</v>
      </c>
      <c r="AY5070" s="43" t="str">
        <f t="shared" si="719"/>
        <v>UTGS</v>
      </c>
    </row>
    <row r="5071" spans="1:51" hidden="1" x14ac:dyDescent="0.2">
      <c r="A5071" s="38">
        <v>5064</v>
      </c>
      <c r="B5071" t="s">
        <v>5806</v>
      </c>
      <c r="C5071" t="s">
        <v>292</v>
      </c>
      <c r="D5071">
        <v>5276</v>
      </c>
      <c r="E5071" t="s">
        <v>209</v>
      </c>
      <c r="F5071">
        <v>2</v>
      </c>
      <c r="G5071" t="str">
        <f>LOOKUP(F5071,{0,6,45},{"F","L","H"})</f>
        <v>F</v>
      </c>
      <c r="H5071" t="s">
        <v>1499</v>
      </c>
      <c r="I5071" s="43" t="str">
        <f>IFERROR(VLOOKUP(#REF!,#REF!,2,FALSE),"No")</f>
        <v>No</v>
      </c>
      <c r="J5071" s="139">
        <v>1.25</v>
      </c>
      <c r="K5071" s="148">
        <v>87</v>
      </c>
      <c r="L5071" s="148"/>
      <c r="M5071" s="148"/>
      <c r="N5071" s="148"/>
      <c r="O5071" s="148"/>
      <c r="P5071" s="148"/>
      <c r="Q5071" s="148"/>
      <c r="R5071" s="148"/>
      <c r="S5071" s="148"/>
      <c r="T5071" s="148"/>
      <c r="U5071" s="148"/>
      <c r="V5071" s="148"/>
      <c r="W5071" s="148"/>
      <c r="X5071" s="139">
        <v>1.25</v>
      </c>
      <c r="Y5071" s="148">
        <v>45.5</v>
      </c>
      <c r="Z5071" s="148">
        <v>2</v>
      </c>
      <c r="AA5071" s="148">
        <v>954.5</v>
      </c>
      <c r="AB5071" s="148"/>
      <c r="AC5071" s="148"/>
      <c r="AD5071" s="148"/>
      <c r="AE5071" s="148"/>
      <c r="AF5071" s="148"/>
      <c r="AG5071" s="148"/>
      <c r="AH5071" s="148"/>
      <c r="AI5071" s="148"/>
      <c r="AJ5071" s="148"/>
      <c r="AK5071" s="148"/>
      <c r="AL5071" s="139">
        <v>0</v>
      </c>
      <c r="AM5071" s="139">
        <v>0</v>
      </c>
      <c r="AN5071" s="148">
        <f t="shared" si="712"/>
        <v>1000</v>
      </c>
      <c r="AO5071" s="148">
        <f t="shared" si="713"/>
        <v>87</v>
      </c>
      <c r="AP5071" s="148">
        <v>7</v>
      </c>
      <c r="AQ5071" s="140">
        <v>39</v>
      </c>
      <c r="AS5071" s="42">
        <f t="shared" si="714"/>
        <v>6482.672571301925</v>
      </c>
      <c r="AT5071" s="101">
        <f t="shared" si="715"/>
        <v>0</v>
      </c>
      <c r="AU5071" s="42">
        <f t="shared" si="716"/>
        <v>6482.672571301925</v>
      </c>
      <c r="AV5071" s="42">
        <f t="shared" si="717"/>
        <v>834.43106978138553</v>
      </c>
      <c r="AW5071" s="102">
        <f t="shared" si="718"/>
        <v>3698.6666666666665</v>
      </c>
      <c r="AX5071" s="43">
        <f t="shared" si="711"/>
        <v>1.25</v>
      </c>
      <c r="AY5071" s="43" t="str">
        <f t="shared" si="719"/>
        <v>UTFS</v>
      </c>
    </row>
    <row r="5072" spans="1:51" hidden="1" x14ac:dyDescent="0.2">
      <c r="A5072" s="38">
        <v>5065</v>
      </c>
      <c r="B5072" t="s">
        <v>5806</v>
      </c>
      <c r="C5072" t="s">
        <v>292</v>
      </c>
      <c r="D5072">
        <v>3000</v>
      </c>
      <c r="E5072" t="s">
        <v>207</v>
      </c>
      <c r="F5072">
        <v>0.25</v>
      </c>
      <c r="G5072" t="str">
        <f>LOOKUP(F5072,{0,6,45},{"F","L","H"})</f>
        <v>F</v>
      </c>
      <c r="H5072" t="s">
        <v>1970</v>
      </c>
      <c r="I5072" s="43" t="str">
        <f>IFERROR(VLOOKUP(#REF!,#REF!,2,FALSE),"No")</f>
        <v>No</v>
      </c>
      <c r="J5072" s="139">
        <v>1.25</v>
      </c>
      <c r="K5072" s="148">
        <v>370</v>
      </c>
      <c r="L5072" s="148"/>
      <c r="M5072" s="148"/>
      <c r="N5072" s="148"/>
      <c r="O5072" s="148"/>
      <c r="P5072" s="148"/>
      <c r="Q5072" s="148"/>
      <c r="R5072" s="148"/>
      <c r="S5072" s="148"/>
      <c r="T5072" s="148"/>
      <c r="U5072" s="148"/>
      <c r="V5072" s="148"/>
      <c r="W5072" s="148"/>
      <c r="X5072" s="139">
        <v>2</v>
      </c>
      <c r="Y5072" s="148">
        <v>670</v>
      </c>
      <c r="Z5072" s="149">
        <v>4</v>
      </c>
      <c r="AA5072" s="148">
        <v>330</v>
      </c>
      <c r="AB5072" s="148"/>
      <c r="AC5072" s="148"/>
      <c r="AD5072" s="148"/>
      <c r="AE5072" s="148"/>
      <c r="AF5072" s="148"/>
      <c r="AG5072" s="148"/>
      <c r="AH5072" s="148"/>
      <c r="AI5072" s="148"/>
      <c r="AJ5072" s="148"/>
      <c r="AK5072" s="148"/>
      <c r="AL5072" s="139">
        <v>0</v>
      </c>
      <c r="AM5072" s="139">
        <v>0</v>
      </c>
      <c r="AN5072" s="148">
        <f t="shared" si="712"/>
        <v>1000</v>
      </c>
      <c r="AO5072" s="148">
        <f t="shared" si="713"/>
        <v>370</v>
      </c>
      <c r="AP5072" s="148">
        <v>2</v>
      </c>
      <c r="AQ5072" s="140">
        <v>3</v>
      </c>
      <c r="AS5072" s="42">
        <f t="shared" si="714"/>
        <v>27569.986797490943</v>
      </c>
      <c r="AT5072" s="101">
        <f t="shared" si="715"/>
        <v>0</v>
      </c>
      <c r="AU5072" s="42">
        <f t="shared" si="716"/>
        <v>27569.986797490943</v>
      </c>
      <c r="AV5072" s="42">
        <f t="shared" si="717"/>
        <v>11625.687240491345</v>
      </c>
      <c r="AW5072" s="102">
        <f t="shared" si="718"/>
        <v>2145.6666666666665</v>
      </c>
      <c r="AX5072" s="43">
        <f t="shared" si="711"/>
        <v>1.25</v>
      </c>
      <c r="AY5072" s="43" t="str">
        <f t="shared" si="719"/>
        <v>UTFS</v>
      </c>
    </row>
    <row r="5073" spans="1:51" hidden="1" x14ac:dyDescent="0.2">
      <c r="A5073" s="38">
        <v>5066</v>
      </c>
      <c r="B5073" t="s">
        <v>5806</v>
      </c>
      <c r="C5073" t="s">
        <v>292</v>
      </c>
      <c r="D5073">
        <v>7000</v>
      </c>
      <c r="E5073" t="s">
        <v>206</v>
      </c>
      <c r="F5073">
        <v>0.25</v>
      </c>
      <c r="G5073" t="str">
        <f>LOOKUP(F5073,{0,6,45},{"F","L","H"})</f>
        <v>F</v>
      </c>
      <c r="H5073" t="s">
        <v>829</v>
      </c>
      <c r="I5073" s="43" t="str">
        <f>IFERROR(VLOOKUP(#REF!,#REF!,2,FALSE),"No")</f>
        <v>No</v>
      </c>
      <c r="J5073" s="139">
        <v>1.25</v>
      </c>
      <c r="K5073" s="148">
        <v>231</v>
      </c>
      <c r="L5073" s="148"/>
      <c r="M5073" s="148"/>
      <c r="N5073" s="148"/>
      <c r="O5073" s="148"/>
      <c r="P5073" s="148"/>
      <c r="Q5073" s="148"/>
      <c r="R5073" s="148"/>
      <c r="S5073" s="148"/>
      <c r="T5073" s="148"/>
      <c r="U5073" s="148"/>
      <c r="V5073" s="148"/>
      <c r="W5073" s="148"/>
      <c r="X5073" s="139">
        <v>2</v>
      </c>
      <c r="Y5073" s="148">
        <v>10</v>
      </c>
      <c r="Z5073" s="148">
        <v>3</v>
      </c>
      <c r="AA5073" s="148">
        <v>688</v>
      </c>
      <c r="AB5073" s="148">
        <v>6</v>
      </c>
      <c r="AC5073" s="148">
        <v>302</v>
      </c>
      <c r="AD5073" s="148"/>
      <c r="AE5073" s="148"/>
      <c r="AF5073" s="148"/>
      <c r="AG5073" s="148"/>
      <c r="AH5073" s="148"/>
      <c r="AI5073" s="148"/>
      <c r="AJ5073" s="148"/>
      <c r="AK5073" s="148"/>
      <c r="AL5073" s="139">
        <v>0</v>
      </c>
      <c r="AM5073" s="139">
        <v>0</v>
      </c>
      <c r="AN5073" s="148">
        <f t="shared" si="712"/>
        <v>1000</v>
      </c>
      <c r="AO5073" s="148">
        <f t="shared" si="713"/>
        <v>231</v>
      </c>
      <c r="AP5073" s="148">
        <v>4</v>
      </c>
      <c r="AQ5073" s="140">
        <v>6</v>
      </c>
      <c r="AS5073" s="42">
        <f t="shared" si="714"/>
        <v>17212.613378974074</v>
      </c>
      <c r="AT5073" s="101">
        <f t="shared" si="715"/>
        <v>0</v>
      </c>
      <c r="AU5073" s="42">
        <f t="shared" si="716"/>
        <v>17212.613378974074</v>
      </c>
      <c r="AV5073" s="42">
        <f t="shared" si="717"/>
        <v>5349.6936202456736</v>
      </c>
      <c r="AW5073" s="102">
        <f t="shared" si="718"/>
        <v>5118</v>
      </c>
      <c r="AX5073" s="43">
        <f t="shared" si="711"/>
        <v>1.25</v>
      </c>
      <c r="AY5073" s="43" t="str">
        <f t="shared" si="719"/>
        <v>UTFS</v>
      </c>
    </row>
    <row r="5074" spans="1:51" hidden="1" x14ac:dyDescent="0.2">
      <c r="A5074" s="38">
        <v>5067</v>
      </c>
      <c r="B5074" t="s">
        <v>5806</v>
      </c>
      <c r="C5074" t="s">
        <v>289</v>
      </c>
      <c r="D5074">
        <v>64550</v>
      </c>
      <c r="E5074" t="s">
        <v>197</v>
      </c>
      <c r="F5074">
        <v>45</v>
      </c>
      <c r="G5074" t="str">
        <f>LOOKUP(F5074,{0,6,45},{"F","L","H"})</f>
        <v>H</v>
      </c>
      <c r="H5074" t="s">
        <v>1032</v>
      </c>
      <c r="I5074" s="43" t="str">
        <f>IFERROR(VLOOKUP(#REF!,#REF!,2,FALSE),"No")</f>
        <v>No</v>
      </c>
      <c r="J5074" s="139">
        <v>3</v>
      </c>
      <c r="K5074" s="148">
        <v>151</v>
      </c>
      <c r="L5074" s="148"/>
      <c r="M5074" s="148"/>
      <c r="N5074" s="148"/>
      <c r="O5074" s="148"/>
      <c r="P5074" s="148"/>
      <c r="Q5074" s="148"/>
      <c r="R5074" s="148"/>
      <c r="S5074" s="148"/>
      <c r="T5074" s="148"/>
      <c r="U5074" s="148"/>
      <c r="V5074" s="148"/>
      <c r="W5074" s="148"/>
      <c r="X5074" s="139">
        <v>4</v>
      </c>
      <c r="Y5074" s="148">
        <v>464.83</v>
      </c>
      <c r="Z5074" s="149">
        <v>6</v>
      </c>
      <c r="AA5074" s="148">
        <v>3</v>
      </c>
      <c r="AB5074" s="148">
        <v>8</v>
      </c>
      <c r="AC5074" s="148">
        <v>532.16999999999996</v>
      </c>
      <c r="AD5074" s="148"/>
      <c r="AE5074" s="148"/>
      <c r="AF5074" s="148"/>
      <c r="AG5074" s="148"/>
      <c r="AH5074" s="148"/>
      <c r="AI5074" s="148"/>
      <c r="AJ5074" s="148"/>
      <c r="AK5074" s="148"/>
      <c r="AL5074" s="139">
        <v>0</v>
      </c>
      <c r="AM5074" s="139">
        <v>0</v>
      </c>
      <c r="AN5074" s="148">
        <f t="shared" si="712"/>
        <v>1000</v>
      </c>
      <c r="AO5074" s="148">
        <f t="shared" si="713"/>
        <v>151</v>
      </c>
      <c r="AP5074" s="148">
        <v>2</v>
      </c>
      <c r="AQ5074" s="140">
        <v>4</v>
      </c>
      <c r="AS5074" s="42">
        <f t="shared" si="714"/>
        <v>11020.505152489548</v>
      </c>
      <c r="AT5074" s="101">
        <f t="shared" si="715"/>
        <v>0</v>
      </c>
      <c r="AU5074" s="42">
        <f t="shared" si="716"/>
        <v>11020.505152489548</v>
      </c>
      <c r="AV5074" s="42">
        <f t="shared" si="717"/>
        <v>14348.522655368508</v>
      </c>
      <c r="AW5074" s="102">
        <f t="shared" si="718"/>
        <v>113197.0366366282</v>
      </c>
      <c r="AX5074" s="43">
        <f t="shared" si="711"/>
        <v>3</v>
      </c>
      <c r="AY5074" s="43" t="str">
        <f t="shared" si="719"/>
        <v>UTGS</v>
      </c>
    </row>
    <row r="5075" spans="1:51" hidden="1" x14ac:dyDescent="0.2">
      <c r="A5075" s="38">
        <v>5068</v>
      </c>
      <c r="B5075" t="s">
        <v>362</v>
      </c>
      <c r="C5075" t="s">
        <v>289</v>
      </c>
      <c r="D5075">
        <v>320</v>
      </c>
      <c r="E5075" t="s">
        <v>1247</v>
      </c>
      <c r="F5075">
        <v>0.25</v>
      </c>
      <c r="G5075" t="str">
        <f>LOOKUP(F5075,{0,6,45},{"F","L","H"})</f>
        <v>F</v>
      </c>
      <c r="H5075" t="s">
        <v>4036</v>
      </c>
      <c r="I5075" s="43" t="str">
        <f>IFERROR(VLOOKUP(#REF!,#REF!,2,FALSE),"No")</f>
        <v>No</v>
      </c>
      <c r="J5075" s="139">
        <v>0.75</v>
      </c>
      <c r="K5075" s="148">
        <v>25</v>
      </c>
      <c r="L5075" s="148"/>
      <c r="M5075" s="148"/>
      <c r="N5075" s="148"/>
      <c r="O5075" s="148"/>
      <c r="P5075" s="148"/>
      <c r="Q5075" s="148"/>
      <c r="R5075" s="148"/>
      <c r="S5075" s="148"/>
      <c r="T5075" s="148"/>
      <c r="U5075" s="148"/>
      <c r="V5075" s="148"/>
      <c r="W5075" s="148"/>
      <c r="X5075" s="139">
        <v>2</v>
      </c>
      <c r="Y5075" s="148">
        <v>1000</v>
      </c>
      <c r="Z5075" s="148"/>
      <c r="AA5075" s="148"/>
      <c r="AB5075" s="148"/>
      <c r="AC5075" s="148"/>
      <c r="AD5075" s="148"/>
      <c r="AE5075" s="148"/>
      <c r="AF5075" s="148"/>
      <c r="AG5075" s="148"/>
      <c r="AH5075" s="148"/>
      <c r="AI5075" s="148"/>
      <c r="AJ5075" s="148"/>
      <c r="AK5075" s="148"/>
      <c r="AL5075" s="139">
        <v>0</v>
      </c>
      <c r="AM5075" s="139">
        <v>0</v>
      </c>
      <c r="AN5075" s="148">
        <f t="shared" si="712"/>
        <v>1000</v>
      </c>
      <c r="AO5075" s="148">
        <f t="shared" si="713"/>
        <v>25</v>
      </c>
      <c r="AP5075" s="148">
        <v>9</v>
      </c>
      <c r="AQ5075" s="140">
        <v>166</v>
      </c>
      <c r="AS5075" s="42">
        <f t="shared" si="714"/>
        <v>1609.5869457764152</v>
      </c>
      <c r="AT5075" s="101">
        <f t="shared" si="715"/>
        <v>0</v>
      </c>
      <c r="AU5075" s="42">
        <f t="shared" si="716"/>
        <v>1609.5869457764152</v>
      </c>
      <c r="AV5075" s="42">
        <f t="shared" si="717"/>
        <v>195.84916699683151</v>
      </c>
      <c r="AW5075" s="102">
        <f t="shared" si="718"/>
        <v>431</v>
      </c>
      <c r="AX5075" s="43">
        <f t="shared" si="711"/>
        <v>0.75</v>
      </c>
      <c r="AY5075" s="43" t="str">
        <f t="shared" si="719"/>
        <v>UTGS</v>
      </c>
    </row>
    <row r="5076" spans="1:51" hidden="1" x14ac:dyDescent="0.2">
      <c r="A5076" s="38">
        <v>5069</v>
      </c>
      <c r="B5076" t="s">
        <v>5806</v>
      </c>
      <c r="C5076" t="s">
        <v>292</v>
      </c>
      <c r="D5076">
        <v>9200</v>
      </c>
      <c r="E5076" t="s">
        <v>212</v>
      </c>
      <c r="F5076">
        <v>5</v>
      </c>
      <c r="G5076" t="str">
        <f>LOOKUP(F5076,{0,6,45},{"F","L","H"})</f>
        <v>F</v>
      </c>
      <c r="H5076" t="s">
        <v>2072</v>
      </c>
      <c r="I5076" s="43" t="str">
        <f>IFERROR(VLOOKUP(#REF!,#REF!,2,FALSE),"No")</f>
        <v>No</v>
      </c>
      <c r="J5076" s="139">
        <v>2</v>
      </c>
      <c r="K5076" s="148">
        <v>96</v>
      </c>
      <c r="L5076" s="148"/>
      <c r="M5076" s="148"/>
      <c r="N5076" s="148"/>
      <c r="O5076" s="148"/>
      <c r="P5076" s="148"/>
      <c r="Q5076" s="148"/>
      <c r="R5076" s="148"/>
      <c r="S5076" s="148"/>
      <c r="T5076" s="148"/>
      <c r="U5076" s="148"/>
      <c r="V5076" s="148"/>
      <c r="W5076" s="148"/>
      <c r="X5076" s="139">
        <v>2</v>
      </c>
      <c r="Y5076" s="148">
        <v>905</v>
      </c>
      <c r="Z5076" s="148"/>
      <c r="AA5076" s="148"/>
      <c r="AB5076" s="148"/>
      <c r="AC5076" s="148"/>
      <c r="AD5076" s="148"/>
      <c r="AE5076" s="148"/>
      <c r="AF5076" s="148"/>
      <c r="AG5076" s="148"/>
      <c r="AH5076" s="148"/>
      <c r="AI5076" s="148"/>
      <c r="AJ5076" s="148"/>
      <c r="AK5076" s="148"/>
      <c r="AL5076" s="139">
        <v>0</v>
      </c>
      <c r="AM5076" s="139">
        <v>0</v>
      </c>
      <c r="AN5076" s="148">
        <f t="shared" si="712"/>
        <v>905</v>
      </c>
      <c r="AO5076" s="148">
        <f t="shared" si="713"/>
        <v>96</v>
      </c>
      <c r="AP5076" s="148">
        <v>4</v>
      </c>
      <c r="AQ5076" s="140">
        <v>10</v>
      </c>
      <c r="AS5076" s="42">
        <f t="shared" si="714"/>
        <v>7006.413871781434</v>
      </c>
      <c r="AT5076" s="101">
        <f t="shared" si="715"/>
        <v>0</v>
      </c>
      <c r="AU5076" s="42">
        <f t="shared" si="716"/>
        <v>7006.413871781434</v>
      </c>
      <c r="AV5076" s="42">
        <f t="shared" si="717"/>
        <v>2942.2420357933997</v>
      </c>
      <c r="AW5076" s="102">
        <f t="shared" si="718"/>
        <v>5118</v>
      </c>
      <c r="AX5076" s="43">
        <f t="shared" si="711"/>
        <v>2</v>
      </c>
      <c r="AY5076" s="43" t="str">
        <f t="shared" si="719"/>
        <v>UTFS</v>
      </c>
    </row>
    <row r="5077" spans="1:51" hidden="1" x14ac:dyDescent="0.2">
      <c r="A5077" s="38">
        <v>5070</v>
      </c>
      <c r="B5077" t="s">
        <v>5806</v>
      </c>
      <c r="C5077" t="s">
        <v>5746</v>
      </c>
      <c r="D5077">
        <v>17808</v>
      </c>
      <c r="E5077" t="s">
        <v>205</v>
      </c>
      <c r="F5077">
        <v>2</v>
      </c>
      <c r="G5077" t="str">
        <f>LOOKUP(F5077,{0,6,45},{"F","L","H"})</f>
        <v>F</v>
      </c>
      <c r="H5077" t="s">
        <v>669</v>
      </c>
      <c r="I5077" s="43" t="str">
        <f>IFERROR(VLOOKUP(#REF!,#REF!,2,FALSE),"No")</f>
        <v>No</v>
      </c>
      <c r="J5077" s="139">
        <v>3</v>
      </c>
      <c r="K5077" s="148">
        <v>345</v>
      </c>
      <c r="L5077" s="148"/>
      <c r="M5077" s="148"/>
      <c r="N5077" s="148"/>
      <c r="O5077" s="148"/>
      <c r="P5077" s="148"/>
      <c r="Q5077" s="148"/>
      <c r="R5077" s="148"/>
      <c r="S5077" s="148"/>
      <c r="T5077" s="148"/>
      <c r="U5077" s="148"/>
      <c r="V5077" s="148"/>
      <c r="W5077" s="148"/>
      <c r="X5077" s="139">
        <v>3</v>
      </c>
      <c r="Y5077" s="148">
        <v>693</v>
      </c>
      <c r="Z5077" s="149">
        <v>4</v>
      </c>
      <c r="AA5077" s="148">
        <v>184</v>
      </c>
      <c r="AB5077" s="148"/>
      <c r="AC5077" s="148"/>
      <c r="AD5077" s="148"/>
      <c r="AE5077" s="148"/>
      <c r="AF5077" s="148"/>
      <c r="AG5077" s="148"/>
      <c r="AH5077" s="148"/>
      <c r="AI5077" s="148"/>
      <c r="AJ5077" s="148"/>
      <c r="AK5077" s="148"/>
      <c r="AL5077" s="139">
        <v>0</v>
      </c>
      <c r="AM5077" s="139">
        <v>0</v>
      </c>
      <c r="AN5077" s="148">
        <f t="shared" si="712"/>
        <v>877</v>
      </c>
      <c r="AO5077" s="148">
        <f t="shared" si="713"/>
        <v>345</v>
      </c>
      <c r="AP5077" s="148">
        <v>2</v>
      </c>
      <c r="AQ5077" s="140">
        <v>3</v>
      </c>
      <c r="AS5077" s="42">
        <f t="shared" si="714"/>
        <v>25179.299851714528</v>
      </c>
      <c r="AT5077" s="101">
        <f t="shared" si="715"/>
        <v>0</v>
      </c>
      <c r="AU5077" s="42">
        <f t="shared" si="716"/>
        <v>25179.299851714528</v>
      </c>
      <c r="AV5077" s="42">
        <f t="shared" si="717"/>
        <v>7014.7178099109105</v>
      </c>
      <c r="AW5077" s="102">
        <f t="shared" si="718"/>
        <v>15242</v>
      </c>
      <c r="AX5077" s="43">
        <f t="shared" si="711"/>
        <v>3</v>
      </c>
      <c r="AY5077" s="43" t="str">
        <f t="shared" si="719"/>
        <v>UTTSS</v>
      </c>
    </row>
    <row r="5078" spans="1:51" hidden="1" x14ac:dyDescent="0.2">
      <c r="A5078" s="38">
        <v>5071</v>
      </c>
      <c r="B5078" t="s">
        <v>5807</v>
      </c>
      <c r="C5078" t="s">
        <v>292</v>
      </c>
      <c r="D5078">
        <v>4000</v>
      </c>
      <c r="E5078" t="s">
        <v>207</v>
      </c>
      <c r="F5078">
        <v>5</v>
      </c>
      <c r="G5078" t="str">
        <f>LOOKUP(F5078,{0,6,45},{"F","L","H"})</f>
        <v>F</v>
      </c>
      <c r="H5078" t="s">
        <v>789</v>
      </c>
      <c r="I5078" s="43" t="str">
        <f>IFERROR(VLOOKUP(#REF!,#REF!,2,FALSE),"No")</f>
        <v>No</v>
      </c>
      <c r="J5078" s="139">
        <v>0.75</v>
      </c>
      <c r="K5078" s="148">
        <v>77</v>
      </c>
      <c r="L5078" s="148">
        <v>1.25</v>
      </c>
      <c r="M5078" s="148">
        <v>123</v>
      </c>
      <c r="N5078" s="148"/>
      <c r="O5078" s="148"/>
      <c r="P5078" s="148"/>
      <c r="Q5078" s="148"/>
      <c r="R5078" s="148"/>
      <c r="S5078" s="148"/>
      <c r="T5078" s="148"/>
      <c r="U5078" s="148"/>
      <c r="V5078" s="148"/>
      <c r="W5078" s="148"/>
      <c r="X5078" s="139">
        <v>2</v>
      </c>
      <c r="Y5078" s="148">
        <v>366</v>
      </c>
      <c r="Z5078" s="148">
        <v>4</v>
      </c>
      <c r="AA5078" s="148">
        <v>634</v>
      </c>
      <c r="AB5078" s="148"/>
      <c r="AC5078" s="148"/>
      <c r="AD5078" s="148"/>
      <c r="AE5078" s="148"/>
      <c r="AF5078" s="148"/>
      <c r="AG5078" s="148"/>
      <c r="AH5078" s="148"/>
      <c r="AI5078" s="148"/>
      <c r="AJ5078" s="148"/>
      <c r="AK5078" s="148"/>
      <c r="AL5078" s="139">
        <v>0</v>
      </c>
      <c r="AM5078" s="139">
        <v>0</v>
      </c>
      <c r="AN5078" s="148">
        <f t="shared" si="712"/>
        <v>1000</v>
      </c>
      <c r="AO5078" s="148">
        <f t="shared" si="713"/>
        <v>200</v>
      </c>
      <c r="AP5078" s="148">
        <v>6</v>
      </c>
      <c r="AQ5078" s="140">
        <v>13</v>
      </c>
      <c r="AS5078" s="42">
        <f t="shared" si="714"/>
        <v>14122.685566211321</v>
      </c>
      <c r="AT5078" s="101">
        <f t="shared" si="715"/>
        <v>0</v>
      </c>
      <c r="AU5078" s="42">
        <f t="shared" si="716"/>
        <v>14122.685566211321</v>
      </c>
      <c r="AV5078" s="42">
        <f t="shared" si="717"/>
        <v>2850.5185939595412</v>
      </c>
      <c r="AW5078" s="102">
        <f t="shared" si="718"/>
        <v>2145.6666666666665</v>
      </c>
      <c r="AX5078" s="43">
        <f t="shared" si="711"/>
        <v>0.75</v>
      </c>
      <c r="AY5078" s="43" t="str">
        <f t="shared" si="719"/>
        <v>UTFS</v>
      </c>
    </row>
    <row r="5079" spans="1:51" hidden="1" x14ac:dyDescent="0.2">
      <c r="A5079" s="38">
        <v>5072</v>
      </c>
      <c r="B5079" t="s">
        <v>362</v>
      </c>
      <c r="C5079" t="s">
        <v>289</v>
      </c>
      <c r="D5079">
        <v>320</v>
      </c>
      <c r="E5079" t="s">
        <v>1223</v>
      </c>
      <c r="F5079">
        <v>0.25</v>
      </c>
      <c r="G5079" t="str">
        <f>LOOKUP(F5079,{0,6,45},{"F","L","H"})</f>
        <v>F</v>
      </c>
      <c r="H5079" t="s">
        <v>4058</v>
      </c>
      <c r="I5079" s="43" t="str">
        <f>IFERROR(VLOOKUP(#REF!,#REF!,2,FALSE),"No")</f>
        <v>No</v>
      </c>
      <c r="J5079" s="139">
        <v>0.5</v>
      </c>
      <c r="K5079" s="148">
        <v>67</v>
      </c>
      <c r="L5079" s="148"/>
      <c r="M5079" s="148"/>
      <c r="N5079" s="148"/>
      <c r="O5079" s="148"/>
      <c r="P5079" s="148"/>
      <c r="Q5079" s="148"/>
      <c r="R5079" s="148"/>
      <c r="S5079" s="148"/>
      <c r="T5079" s="148"/>
      <c r="U5079" s="148"/>
      <c r="V5079" s="148"/>
      <c r="W5079" s="148"/>
      <c r="X5079" s="139">
        <v>1.25</v>
      </c>
      <c r="Y5079" s="148">
        <v>390</v>
      </c>
      <c r="Z5079" s="148">
        <v>2</v>
      </c>
      <c r="AA5079" s="148">
        <v>610</v>
      </c>
      <c r="AB5079" s="148"/>
      <c r="AC5079" s="148"/>
      <c r="AD5079" s="148"/>
      <c r="AE5079" s="148"/>
      <c r="AF5079" s="148"/>
      <c r="AG5079" s="148"/>
      <c r="AH5079" s="148"/>
      <c r="AI5079" s="148"/>
      <c r="AJ5079" s="148"/>
      <c r="AK5079" s="148"/>
      <c r="AL5079" s="139">
        <v>0</v>
      </c>
      <c r="AM5079" s="139">
        <v>0</v>
      </c>
      <c r="AN5079" s="148">
        <f t="shared" si="712"/>
        <v>1000</v>
      </c>
      <c r="AO5079" s="148">
        <f t="shared" si="713"/>
        <v>67</v>
      </c>
      <c r="AP5079" s="148">
        <v>13</v>
      </c>
      <c r="AQ5079" s="140">
        <v>23</v>
      </c>
      <c r="AS5079" s="42">
        <f t="shared" si="714"/>
        <v>4583.0330146807937</v>
      </c>
      <c r="AT5079" s="101">
        <f t="shared" si="715"/>
        <v>0</v>
      </c>
      <c r="AU5079" s="42">
        <f t="shared" si="716"/>
        <v>4583.0330146807937</v>
      </c>
      <c r="AV5079" s="42">
        <f t="shared" si="717"/>
        <v>1425.3896400640886</v>
      </c>
      <c r="AW5079" s="102">
        <f t="shared" si="718"/>
        <v>431</v>
      </c>
      <c r="AX5079" s="43">
        <f t="shared" si="711"/>
        <v>0.5</v>
      </c>
      <c r="AY5079" s="43" t="str">
        <f t="shared" si="719"/>
        <v>UTGS</v>
      </c>
    </row>
    <row r="5080" spans="1:51" hidden="1" x14ac:dyDescent="0.2">
      <c r="A5080" s="38">
        <v>5073</v>
      </c>
      <c r="B5080" t="s">
        <v>5807</v>
      </c>
      <c r="C5080" t="s">
        <v>5746</v>
      </c>
      <c r="D5080">
        <v>20200</v>
      </c>
      <c r="E5080" t="s">
        <v>198</v>
      </c>
      <c r="F5080">
        <v>45</v>
      </c>
      <c r="G5080" t="str">
        <f>LOOKUP(F5080,{0,6,45},{"F","L","H"})</f>
        <v>H</v>
      </c>
      <c r="H5080" t="s">
        <v>639</v>
      </c>
      <c r="I5080" s="43" t="str">
        <f>IFERROR(VLOOKUP(#REF!,#REF!,2,FALSE),"No")</f>
        <v>No</v>
      </c>
      <c r="J5080" s="139">
        <v>4</v>
      </c>
      <c r="K5080" s="148">
        <v>32</v>
      </c>
      <c r="L5080" s="148">
        <v>6</v>
      </c>
      <c r="M5080" s="148">
        <v>1</v>
      </c>
      <c r="N5080" s="148"/>
      <c r="O5080" s="148"/>
      <c r="P5080" s="148"/>
      <c r="Q5080" s="148"/>
      <c r="R5080" s="148"/>
      <c r="S5080" s="148"/>
      <c r="T5080" s="148"/>
      <c r="U5080" s="148"/>
      <c r="V5080" s="148"/>
      <c r="W5080" s="148"/>
      <c r="X5080" s="139">
        <v>4</v>
      </c>
      <c r="Y5080" s="148">
        <v>149</v>
      </c>
      <c r="Z5080" s="148">
        <v>6</v>
      </c>
      <c r="AA5080" s="148">
        <v>851</v>
      </c>
      <c r="AB5080" s="148"/>
      <c r="AC5080" s="148"/>
      <c r="AD5080" s="148"/>
      <c r="AE5080" s="148"/>
      <c r="AF5080" s="148"/>
      <c r="AG5080" s="148"/>
      <c r="AH5080" s="148"/>
      <c r="AI5080" s="148"/>
      <c r="AJ5080" s="148"/>
      <c r="AK5080" s="148"/>
      <c r="AL5080" s="139">
        <v>0</v>
      </c>
      <c r="AM5080" s="139">
        <v>0</v>
      </c>
      <c r="AN5080" s="148">
        <f t="shared" si="712"/>
        <v>1000</v>
      </c>
      <c r="AO5080" s="148">
        <f t="shared" si="713"/>
        <v>33</v>
      </c>
      <c r="AP5080" s="148">
        <v>1</v>
      </c>
      <c r="AQ5080" s="140">
        <v>1</v>
      </c>
      <c r="AS5080" s="42">
        <f t="shared" si="714"/>
        <v>2501.9112905938114</v>
      </c>
      <c r="AT5080" s="101">
        <f t="shared" si="715"/>
        <v>0</v>
      </c>
      <c r="AU5080" s="42">
        <f t="shared" si="716"/>
        <v>2501.9112905938114</v>
      </c>
      <c r="AV5080" s="42">
        <f t="shared" si="717"/>
        <v>56998.811721474034</v>
      </c>
      <c r="AW5080" s="102">
        <f t="shared" si="718"/>
        <v>52825.283763759828</v>
      </c>
      <c r="AX5080" s="43">
        <f t="shared" si="711"/>
        <v>4</v>
      </c>
      <c r="AY5080" s="43" t="str">
        <f t="shared" si="719"/>
        <v>UTTSS</v>
      </c>
    </row>
    <row r="5081" spans="1:51" hidden="1" x14ac:dyDescent="0.2">
      <c r="A5081" s="38">
        <v>5074</v>
      </c>
      <c r="B5081" t="s">
        <v>5806</v>
      </c>
      <c r="C5081" t="s">
        <v>292</v>
      </c>
      <c r="D5081">
        <v>1847</v>
      </c>
      <c r="E5081" t="s">
        <v>204</v>
      </c>
      <c r="F5081">
        <v>2</v>
      </c>
      <c r="G5081" t="str">
        <f>LOOKUP(F5081,{0,6,45},{"F","L","H"})</f>
        <v>F</v>
      </c>
      <c r="H5081" t="s">
        <v>2138</v>
      </c>
      <c r="I5081" s="43" t="str">
        <f>IFERROR(VLOOKUP(#REF!,#REF!,2,FALSE),"No")</f>
        <v>No</v>
      </c>
      <c r="J5081" s="139">
        <v>1.25</v>
      </c>
      <c r="K5081" s="148">
        <v>330</v>
      </c>
      <c r="L5081" s="148"/>
      <c r="M5081" s="148"/>
      <c r="N5081" s="148"/>
      <c r="O5081" s="148"/>
      <c r="P5081" s="148"/>
      <c r="Q5081" s="148"/>
      <c r="R5081" s="148"/>
      <c r="S5081" s="148"/>
      <c r="T5081" s="148"/>
      <c r="U5081" s="148"/>
      <c r="V5081" s="148"/>
      <c r="W5081" s="148"/>
      <c r="X5081" s="139">
        <v>2</v>
      </c>
      <c r="Y5081" s="148">
        <v>1000</v>
      </c>
      <c r="Z5081" s="149"/>
      <c r="AA5081" s="148"/>
      <c r="AB5081" s="148"/>
      <c r="AC5081" s="148"/>
      <c r="AD5081" s="148"/>
      <c r="AE5081" s="148"/>
      <c r="AF5081" s="148"/>
      <c r="AG5081" s="148"/>
      <c r="AH5081" s="148"/>
      <c r="AI5081" s="148"/>
      <c r="AJ5081" s="148"/>
      <c r="AK5081" s="148"/>
      <c r="AL5081" s="139">
        <v>0</v>
      </c>
      <c r="AM5081" s="139">
        <v>0</v>
      </c>
      <c r="AN5081" s="148">
        <f t="shared" si="712"/>
        <v>1000</v>
      </c>
      <c r="AO5081" s="148">
        <f t="shared" si="713"/>
        <v>330</v>
      </c>
      <c r="AP5081" s="148">
        <v>3</v>
      </c>
      <c r="AQ5081" s="140">
        <v>4</v>
      </c>
      <c r="AS5081" s="42">
        <f t="shared" si="714"/>
        <v>24589.44768424868</v>
      </c>
      <c r="AT5081" s="101">
        <f t="shared" si="715"/>
        <v>0</v>
      </c>
      <c r="AU5081" s="42">
        <f t="shared" si="716"/>
        <v>24589.44768424868</v>
      </c>
      <c r="AV5081" s="42">
        <f t="shared" si="717"/>
        <v>8127.740430368508</v>
      </c>
      <c r="AW5081" s="102">
        <f t="shared" si="718"/>
        <v>2169</v>
      </c>
      <c r="AX5081" s="43">
        <f t="shared" si="711"/>
        <v>1.25</v>
      </c>
      <c r="AY5081" s="43" t="str">
        <f t="shared" si="719"/>
        <v>UTFS</v>
      </c>
    </row>
    <row r="5082" spans="1:51" hidden="1" x14ac:dyDescent="0.2">
      <c r="A5082" s="38">
        <v>5075</v>
      </c>
      <c r="B5082" t="s">
        <v>362</v>
      </c>
      <c r="C5082" t="s">
        <v>289</v>
      </c>
      <c r="D5082">
        <v>320</v>
      </c>
      <c r="E5082" t="s">
        <v>1223</v>
      </c>
      <c r="F5082">
        <v>0.25</v>
      </c>
      <c r="G5082" t="str">
        <f>LOOKUP(F5082,{0,6,45},{"F","L","H"})</f>
        <v>F</v>
      </c>
      <c r="H5082" t="s">
        <v>4062</v>
      </c>
      <c r="I5082" s="43" t="str">
        <f>IFERROR(VLOOKUP(#REF!,#REF!,2,FALSE),"No")</f>
        <v>No</v>
      </c>
      <c r="J5082" s="139">
        <v>0.5</v>
      </c>
      <c r="K5082" s="148">
        <v>131</v>
      </c>
      <c r="L5082" s="148"/>
      <c r="M5082" s="148"/>
      <c r="N5082" s="148"/>
      <c r="O5082" s="148"/>
      <c r="P5082" s="148"/>
      <c r="Q5082" s="148"/>
      <c r="R5082" s="148"/>
      <c r="S5082" s="148"/>
      <c r="T5082" s="148"/>
      <c r="U5082" s="148"/>
      <c r="V5082" s="148"/>
      <c r="W5082" s="148"/>
      <c r="X5082" s="139">
        <v>2</v>
      </c>
      <c r="Y5082" s="148">
        <v>1000</v>
      </c>
      <c r="Z5082" s="148"/>
      <c r="AA5082" s="148"/>
      <c r="AB5082" s="148"/>
      <c r="AC5082" s="148"/>
      <c r="AD5082" s="148"/>
      <c r="AE5082" s="148"/>
      <c r="AF5082" s="148"/>
      <c r="AG5082" s="148"/>
      <c r="AH5082" s="148"/>
      <c r="AI5082" s="148"/>
      <c r="AJ5082" s="148"/>
      <c r="AK5082" s="148"/>
      <c r="AL5082" s="139">
        <v>0</v>
      </c>
      <c r="AM5082" s="139">
        <v>0</v>
      </c>
      <c r="AN5082" s="148">
        <f t="shared" si="712"/>
        <v>1000</v>
      </c>
      <c r="AO5082" s="148">
        <f t="shared" si="713"/>
        <v>131</v>
      </c>
      <c r="AP5082" s="148">
        <v>14</v>
      </c>
      <c r="AQ5082" s="140">
        <v>24</v>
      </c>
      <c r="AS5082" s="42">
        <f t="shared" si="714"/>
        <v>8960.8555958684174</v>
      </c>
      <c r="AT5082" s="101">
        <f t="shared" si="715"/>
        <v>0</v>
      </c>
      <c r="AU5082" s="42">
        <f t="shared" si="716"/>
        <v>8960.8555958684174</v>
      </c>
      <c r="AV5082" s="42">
        <f t="shared" si="717"/>
        <v>1354.623405061418</v>
      </c>
      <c r="AW5082" s="102">
        <f t="shared" si="718"/>
        <v>431</v>
      </c>
      <c r="AX5082" s="43">
        <f t="shared" si="711"/>
        <v>0.5</v>
      </c>
      <c r="AY5082" s="43" t="str">
        <f t="shared" si="719"/>
        <v>UTGS</v>
      </c>
    </row>
    <row r="5083" spans="1:51" hidden="1" x14ac:dyDescent="0.2">
      <c r="A5083" s="38">
        <v>5076</v>
      </c>
      <c r="B5083" t="s">
        <v>5806</v>
      </c>
      <c r="C5083" t="s">
        <v>5746</v>
      </c>
      <c r="D5083">
        <v>5750</v>
      </c>
      <c r="E5083" t="s">
        <v>209</v>
      </c>
      <c r="F5083">
        <v>5</v>
      </c>
      <c r="G5083" t="str">
        <f>LOOKUP(F5083,{0,6,45},{"F","L","H"})</f>
        <v>F</v>
      </c>
      <c r="H5083" t="s">
        <v>1898</v>
      </c>
      <c r="I5083" s="43" t="str">
        <f>IFERROR(VLOOKUP(#REF!,#REF!,2,FALSE),"No")</f>
        <v>No</v>
      </c>
      <c r="J5083" s="139">
        <v>2</v>
      </c>
      <c r="K5083" s="148">
        <v>213</v>
      </c>
      <c r="L5083" s="148"/>
      <c r="M5083" s="148"/>
      <c r="N5083" s="148"/>
      <c r="O5083" s="148"/>
      <c r="P5083" s="148"/>
      <c r="Q5083" s="148"/>
      <c r="R5083" s="148"/>
      <c r="S5083" s="148"/>
      <c r="T5083" s="148"/>
      <c r="U5083" s="148"/>
      <c r="V5083" s="148"/>
      <c r="W5083" s="148"/>
      <c r="X5083" s="139">
        <v>2</v>
      </c>
      <c r="Y5083" s="148">
        <v>130</v>
      </c>
      <c r="Z5083" s="149">
        <v>4</v>
      </c>
      <c r="AA5083" s="148">
        <v>870</v>
      </c>
      <c r="AB5083" s="148"/>
      <c r="AC5083" s="148"/>
      <c r="AD5083" s="148"/>
      <c r="AE5083" s="148"/>
      <c r="AF5083" s="148"/>
      <c r="AG5083" s="148"/>
      <c r="AH5083" s="148"/>
      <c r="AI5083" s="148"/>
      <c r="AJ5083" s="148"/>
      <c r="AK5083" s="148"/>
      <c r="AL5083" s="139">
        <v>0</v>
      </c>
      <c r="AM5083" s="139">
        <v>0</v>
      </c>
      <c r="AN5083" s="148">
        <f t="shared" si="712"/>
        <v>1000</v>
      </c>
      <c r="AO5083" s="148">
        <f t="shared" si="713"/>
        <v>213</v>
      </c>
      <c r="AP5083" s="148">
        <v>4</v>
      </c>
      <c r="AQ5083" s="140">
        <v>11</v>
      </c>
      <c r="AS5083" s="42">
        <f t="shared" si="714"/>
        <v>15545.480778015057</v>
      </c>
      <c r="AT5083" s="101">
        <f t="shared" si="715"/>
        <v>0</v>
      </c>
      <c r="AU5083" s="42">
        <f t="shared" si="716"/>
        <v>15545.480778015057</v>
      </c>
      <c r="AV5083" s="42">
        <f t="shared" si="717"/>
        <v>3522.6237928612759</v>
      </c>
      <c r="AW5083" s="102">
        <f t="shared" si="718"/>
        <v>3698.6666666666665</v>
      </c>
      <c r="AX5083" s="43">
        <f t="shared" si="711"/>
        <v>2</v>
      </c>
      <c r="AY5083" s="43" t="str">
        <f t="shared" si="719"/>
        <v>UTTSS</v>
      </c>
    </row>
    <row r="5084" spans="1:51" hidden="1" x14ac:dyDescent="0.2">
      <c r="A5084" s="38">
        <v>5077</v>
      </c>
      <c r="B5084" t="s">
        <v>5806</v>
      </c>
      <c r="C5084" t="s">
        <v>292</v>
      </c>
      <c r="D5084">
        <v>1847</v>
      </c>
      <c r="E5084" t="s">
        <v>204</v>
      </c>
      <c r="F5084">
        <v>2</v>
      </c>
      <c r="G5084" t="str">
        <f>LOOKUP(F5084,{0,6,45},{"F","L","H"})</f>
        <v>F</v>
      </c>
      <c r="H5084" t="s">
        <v>1920</v>
      </c>
      <c r="I5084" s="43" t="str">
        <f>IFERROR(VLOOKUP(#REF!,#REF!,2,FALSE),"No")</f>
        <v>No</v>
      </c>
      <c r="J5084" s="139">
        <v>1.25</v>
      </c>
      <c r="K5084" s="148">
        <v>385.14</v>
      </c>
      <c r="L5084" s="148"/>
      <c r="M5084" s="148"/>
      <c r="N5084" s="148"/>
      <c r="O5084" s="148"/>
      <c r="P5084" s="148"/>
      <c r="Q5084" s="148"/>
      <c r="R5084" s="148"/>
      <c r="S5084" s="148"/>
      <c r="T5084" s="148"/>
      <c r="U5084" s="148"/>
      <c r="V5084" s="148"/>
      <c r="W5084" s="148"/>
      <c r="X5084" s="139">
        <v>2</v>
      </c>
      <c r="Y5084" s="148">
        <v>140.5</v>
      </c>
      <c r="Z5084" s="148">
        <v>4</v>
      </c>
      <c r="AA5084" s="148">
        <v>859.5</v>
      </c>
      <c r="AB5084" s="148"/>
      <c r="AC5084" s="148"/>
      <c r="AD5084" s="148"/>
      <c r="AE5084" s="148"/>
      <c r="AF5084" s="148"/>
      <c r="AG5084" s="148"/>
      <c r="AH5084" s="148"/>
      <c r="AI5084" s="148"/>
      <c r="AJ5084" s="148"/>
      <c r="AK5084" s="148"/>
      <c r="AL5084" s="139">
        <v>0</v>
      </c>
      <c r="AM5084" s="139">
        <v>0</v>
      </c>
      <c r="AN5084" s="148">
        <f t="shared" si="712"/>
        <v>1000</v>
      </c>
      <c r="AO5084" s="148">
        <f t="shared" si="713"/>
        <v>385.14</v>
      </c>
      <c r="AP5084" s="148">
        <v>10</v>
      </c>
      <c r="AQ5084" s="140">
        <v>38</v>
      </c>
      <c r="AS5084" s="42">
        <f t="shared" si="714"/>
        <v>28698.120851853138</v>
      </c>
      <c r="AT5084" s="101">
        <f t="shared" si="715"/>
        <v>0</v>
      </c>
      <c r="AU5084" s="42">
        <f t="shared" si="716"/>
        <v>28698.120851853138</v>
      </c>
      <c r="AV5084" s="42">
        <f t="shared" si="717"/>
        <v>1017.7257031966851</v>
      </c>
      <c r="AW5084" s="102">
        <f t="shared" si="718"/>
        <v>2169</v>
      </c>
      <c r="AX5084" s="43">
        <f t="shared" si="711"/>
        <v>1.25</v>
      </c>
      <c r="AY5084" s="43" t="str">
        <f t="shared" si="719"/>
        <v>UTFS</v>
      </c>
    </row>
    <row r="5085" spans="1:51" hidden="1" x14ac:dyDescent="0.2">
      <c r="A5085" s="38">
        <v>5078</v>
      </c>
      <c r="B5085" t="s">
        <v>362</v>
      </c>
      <c r="C5085" t="s">
        <v>289</v>
      </c>
      <c r="D5085">
        <v>320</v>
      </c>
      <c r="E5085" t="s">
        <v>1247</v>
      </c>
      <c r="F5085">
        <v>0.25</v>
      </c>
      <c r="G5085" t="str">
        <f>LOOKUP(F5085,{0,6,45},{"F","L","H"})</f>
        <v>F</v>
      </c>
      <c r="H5085" t="s">
        <v>4081</v>
      </c>
      <c r="I5085" s="43" t="str">
        <f>IFERROR(VLOOKUP(#REF!,#REF!,2,FALSE),"No")</f>
        <v>No</v>
      </c>
      <c r="J5085" s="139">
        <v>0.5</v>
      </c>
      <c r="K5085" s="148">
        <v>29</v>
      </c>
      <c r="L5085" s="148"/>
      <c r="M5085" s="148"/>
      <c r="N5085" s="148"/>
      <c r="O5085" s="148"/>
      <c r="P5085" s="148"/>
      <c r="Q5085" s="148"/>
      <c r="R5085" s="148"/>
      <c r="S5085" s="148"/>
      <c r="T5085" s="148"/>
      <c r="U5085" s="148"/>
      <c r="V5085" s="148"/>
      <c r="W5085" s="148"/>
      <c r="X5085" s="139">
        <v>1.25</v>
      </c>
      <c r="Y5085" s="148">
        <v>1000</v>
      </c>
      <c r="Z5085" s="148"/>
      <c r="AA5085" s="148"/>
      <c r="AB5085" s="148"/>
      <c r="AC5085" s="148"/>
      <c r="AD5085" s="148"/>
      <c r="AE5085" s="148"/>
      <c r="AF5085" s="148"/>
      <c r="AG5085" s="148"/>
      <c r="AH5085" s="148"/>
      <c r="AI5085" s="148"/>
      <c r="AJ5085" s="148"/>
      <c r="AK5085" s="148"/>
      <c r="AL5085" s="139">
        <v>0</v>
      </c>
      <c r="AM5085" s="139">
        <v>0</v>
      </c>
      <c r="AN5085" s="148">
        <f t="shared" si="712"/>
        <v>1000</v>
      </c>
      <c r="AO5085" s="148">
        <f t="shared" si="713"/>
        <v>29</v>
      </c>
      <c r="AP5085" s="148">
        <v>12</v>
      </c>
      <c r="AQ5085" s="140">
        <v>21</v>
      </c>
      <c r="AS5085" s="42">
        <f t="shared" si="714"/>
        <v>1983.700857100642</v>
      </c>
      <c r="AT5085" s="101">
        <f t="shared" si="715"/>
        <v>0</v>
      </c>
      <c r="AU5085" s="42">
        <f t="shared" si="716"/>
        <v>1983.700857100642</v>
      </c>
      <c r="AV5085" s="42">
        <f t="shared" si="717"/>
        <v>1581.4743676892399</v>
      </c>
      <c r="AW5085" s="102">
        <f t="shared" si="718"/>
        <v>431</v>
      </c>
      <c r="AX5085" s="43">
        <f t="shared" si="711"/>
        <v>0.5</v>
      </c>
      <c r="AY5085" s="43" t="str">
        <f t="shared" si="719"/>
        <v>UTGS</v>
      </c>
    </row>
    <row r="5086" spans="1:51" hidden="1" x14ac:dyDescent="0.2">
      <c r="A5086" s="38">
        <v>5079</v>
      </c>
      <c r="B5086" t="s">
        <v>362</v>
      </c>
      <c r="C5086" t="s">
        <v>289</v>
      </c>
      <c r="D5086">
        <v>320</v>
      </c>
      <c r="E5086" t="s">
        <v>1223</v>
      </c>
      <c r="F5086">
        <v>0.25</v>
      </c>
      <c r="G5086" t="str">
        <f>LOOKUP(F5086,{0,6,45},{"F","L","H"})</f>
        <v>F</v>
      </c>
      <c r="H5086" t="s">
        <v>4103</v>
      </c>
      <c r="I5086" s="43" t="str">
        <f>IFERROR(VLOOKUP(#REF!,#REF!,2,FALSE),"No")</f>
        <v>No</v>
      </c>
      <c r="J5086" s="139">
        <v>0.5</v>
      </c>
      <c r="K5086" s="148">
        <v>54</v>
      </c>
      <c r="L5086" s="148"/>
      <c r="M5086" s="148"/>
      <c r="N5086" s="148"/>
      <c r="O5086" s="148"/>
      <c r="P5086" s="148"/>
      <c r="Q5086" s="148"/>
      <c r="R5086" s="148"/>
      <c r="S5086" s="148"/>
      <c r="T5086" s="148"/>
      <c r="U5086" s="148"/>
      <c r="V5086" s="148"/>
      <c r="W5086" s="148"/>
      <c r="X5086" s="139">
        <v>0.75</v>
      </c>
      <c r="Y5086" s="148">
        <v>454</v>
      </c>
      <c r="Z5086" s="148">
        <v>1.25</v>
      </c>
      <c r="AA5086" s="148">
        <v>291</v>
      </c>
      <c r="AB5086" s="148">
        <v>4</v>
      </c>
      <c r="AC5086" s="148">
        <v>255</v>
      </c>
      <c r="AD5086" s="148"/>
      <c r="AE5086" s="148"/>
      <c r="AF5086" s="148"/>
      <c r="AG5086" s="148"/>
      <c r="AH5086" s="148"/>
      <c r="AI5086" s="148"/>
      <c r="AJ5086" s="148"/>
      <c r="AK5086" s="148"/>
      <c r="AL5086" s="139">
        <v>0</v>
      </c>
      <c r="AM5086" s="139">
        <v>0</v>
      </c>
      <c r="AN5086" s="148">
        <f t="shared" si="712"/>
        <v>1000</v>
      </c>
      <c r="AO5086" s="148">
        <f t="shared" si="713"/>
        <v>54</v>
      </c>
      <c r="AP5086" s="148">
        <v>11</v>
      </c>
      <c r="AQ5086" s="140">
        <v>24</v>
      </c>
      <c r="AS5086" s="42">
        <f t="shared" si="714"/>
        <v>3693.7878028770574</v>
      </c>
      <c r="AT5086" s="101">
        <f t="shared" si="715"/>
        <v>0</v>
      </c>
      <c r="AU5086" s="42">
        <f t="shared" si="716"/>
        <v>3693.7878028770574</v>
      </c>
      <c r="AV5086" s="42">
        <f t="shared" si="717"/>
        <v>1582.6804883947516</v>
      </c>
      <c r="AW5086" s="102">
        <f t="shared" si="718"/>
        <v>431</v>
      </c>
      <c r="AX5086" s="43">
        <f t="shared" si="711"/>
        <v>0.5</v>
      </c>
      <c r="AY5086" s="43" t="str">
        <f t="shared" si="719"/>
        <v>UTGS</v>
      </c>
    </row>
    <row r="5087" spans="1:51" hidden="1" x14ac:dyDescent="0.2">
      <c r="A5087" s="38">
        <v>5080</v>
      </c>
      <c r="B5087" t="s">
        <v>5806</v>
      </c>
      <c r="C5087" t="s">
        <v>292</v>
      </c>
      <c r="D5087">
        <v>3300</v>
      </c>
      <c r="E5087" t="s">
        <v>207</v>
      </c>
      <c r="F5087">
        <v>2</v>
      </c>
      <c r="G5087" t="str">
        <f>LOOKUP(F5087,{0,6,45},{"F","L","H"})</f>
        <v>F</v>
      </c>
      <c r="H5087" t="s">
        <v>879</v>
      </c>
      <c r="I5087" s="43" t="str">
        <f>IFERROR(VLOOKUP(#REF!,#REF!,2,FALSE),"No")</f>
        <v>No</v>
      </c>
      <c r="J5087" s="139">
        <v>2</v>
      </c>
      <c r="K5087" s="148">
        <v>620</v>
      </c>
      <c r="L5087" s="148"/>
      <c r="M5087" s="148"/>
      <c r="N5087" s="148"/>
      <c r="O5087" s="148"/>
      <c r="P5087" s="148"/>
      <c r="Q5087" s="148"/>
      <c r="R5087" s="148"/>
      <c r="S5087" s="148"/>
      <c r="T5087" s="148"/>
      <c r="U5087" s="148"/>
      <c r="V5087" s="148"/>
      <c r="W5087" s="148"/>
      <c r="X5087" s="139">
        <v>2</v>
      </c>
      <c r="Y5087" s="148">
        <v>584.75</v>
      </c>
      <c r="Z5087" s="149">
        <v>4</v>
      </c>
      <c r="AA5087" s="148">
        <v>415.25</v>
      </c>
      <c r="AB5087" s="148"/>
      <c r="AC5087" s="148"/>
      <c r="AD5087" s="148"/>
      <c r="AE5087" s="148"/>
      <c r="AF5087" s="148"/>
      <c r="AG5087" s="148"/>
      <c r="AH5087" s="148"/>
      <c r="AI5087" s="148"/>
      <c r="AJ5087" s="148"/>
      <c r="AK5087" s="148"/>
      <c r="AL5087" s="139">
        <v>0</v>
      </c>
      <c r="AM5087" s="139">
        <v>0</v>
      </c>
      <c r="AN5087" s="148">
        <f t="shared" si="712"/>
        <v>1000</v>
      </c>
      <c r="AO5087" s="148">
        <f t="shared" si="713"/>
        <v>620</v>
      </c>
      <c r="AP5087" s="148">
        <v>6</v>
      </c>
      <c r="AQ5087" s="140">
        <v>14</v>
      </c>
      <c r="AS5087" s="42">
        <f t="shared" si="714"/>
        <v>45249.756255255095</v>
      </c>
      <c r="AT5087" s="101">
        <f t="shared" si="715"/>
        <v>0</v>
      </c>
      <c r="AU5087" s="42">
        <f t="shared" si="716"/>
        <v>45249.756255255095</v>
      </c>
      <c r="AV5087" s="42">
        <f t="shared" si="717"/>
        <v>2534.8788729624312</v>
      </c>
      <c r="AW5087" s="102">
        <f t="shared" si="718"/>
        <v>2145.6666666666665</v>
      </c>
      <c r="AX5087" s="43">
        <f t="shared" si="711"/>
        <v>2</v>
      </c>
      <c r="AY5087" s="43" t="str">
        <f t="shared" si="719"/>
        <v>UTFS</v>
      </c>
    </row>
    <row r="5088" spans="1:51" hidden="1" x14ac:dyDescent="0.2">
      <c r="A5088" s="38">
        <v>5081</v>
      </c>
      <c r="B5088" t="s">
        <v>5806</v>
      </c>
      <c r="C5088" t="s">
        <v>289</v>
      </c>
      <c r="D5088">
        <v>550</v>
      </c>
      <c r="E5088" t="s">
        <v>1245</v>
      </c>
      <c r="F5088">
        <v>2</v>
      </c>
      <c r="G5088" t="str">
        <f>LOOKUP(F5088,{0,6,45},{"F","L","H"})</f>
        <v>F</v>
      </c>
      <c r="H5088" t="s">
        <v>4108</v>
      </c>
      <c r="I5088" s="43" t="str">
        <f>IFERROR(VLOOKUP(#REF!,#REF!,2,FALSE),"No")</f>
        <v>No</v>
      </c>
      <c r="J5088" s="139">
        <v>1.25</v>
      </c>
      <c r="K5088" s="148">
        <v>244</v>
      </c>
      <c r="L5088" s="148"/>
      <c r="M5088" s="148"/>
      <c r="N5088" s="148"/>
      <c r="O5088" s="148"/>
      <c r="P5088" s="148"/>
      <c r="Q5088" s="148"/>
      <c r="R5088" s="148"/>
      <c r="S5088" s="148"/>
      <c r="T5088" s="148"/>
      <c r="U5088" s="148"/>
      <c r="V5088" s="148"/>
      <c r="W5088" s="148"/>
      <c r="X5088" s="139">
        <v>2</v>
      </c>
      <c r="Y5088" s="148">
        <v>478.91</v>
      </c>
      <c r="Z5088" s="149">
        <v>4</v>
      </c>
      <c r="AA5088" s="148">
        <v>521.09</v>
      </c>
      <c r="AB5088" s="148"/>
      <c r="AC5088" s="148"/>
      <c r="AD5088" s="148"/>
      <c r="AE5088" s="148"/>
      <c r="AF5088" s="148"/>
      <c r="AG5088" s="148"/>
      <c r="AH5088" s="148"/>
      <c r="AI5088" s="148"/>
      <c r="AJ5088" s="148"/>
      <c r="AK5088" s="148"/>
      <c r="AL5088" s="139">
        <v>0</v>
      </c>
      <c r="AM5088" s="139">
        <v>0</v>
      </c>
      <c r="AN5088" s="148">
        <f t="shared" si="712"/>
        <v>1000</v>
      </c>
      <c r="AO5088" s="148">
        <f t="shared" si="713"/>
        <v>244</v>
      </c>
      <c r="AP5088" s="148">
        <v>9</v>
      </c>
      <c r="AQ5088" s="140">
        <v>27</v>
      </c>
      <c r="AS5088" s="42">
        <f t="shared" si="714"/>
        <v>18181.288590777811</v>
      </c>
      <c r="AT5088" s="101">
        <f t="shared" si="715"/>
        <v>0</v>
      </c>
      <c r="AU5088" s="42">
        <f t="shared" si="716"/>
        <v>18181.288590777811</v>
      </c>
      <c r="AV5088" s="42">
        <f t="shared" si="717"/>
        <v>1342.4880378323714</v>
      </c>
      <c r="AW5088" s="102">
        <f t="shared" si="718"/>
        <v>585.0096169344007</v>
      </c>
      <c r="AX5088" s="43">
        <f t="shared" si="711"/>
        <v>1.25</v>
      </c>
      <c r="AY5088" s="43" t="str">
        <f t="shared" si="719"/>
        <v>UTGS</v>
      </c>
    </row>
    <row r="5089" spans="1:51" hidden="1" x14ac:dyDescent="0.2">
      <c r="A5089" s="38">
        <v>5082</v>
      </c>
      <c r="B5089" t="s">
        <v>5806</v>
      </c>
      <c r="C5089" t="s">
        <v>5746</v>
      </c>
      <c r="D5089">
        <v>5550</v>
      </c>
      <c r="E5089" t="s">
        <v>198</v>
      </c>
      <c r="F5089">
        <v>2</v>
      </c>
      <c r="G5089" t="str">
        <f>LOOKUP(F5089,{0,6,45},{"F","L","H"})</f>
        <v>F</v>
      </c>
      <c r="H5089" t="s">
        <v>1512</v>
      </c>
      <c r="I5089" s="43" t="str">
        <f>IFERROR(VLOOKUP(#REF!,#REF!,2,FALSE),"No")</f>
        <v>No</v>
      </c>
      <c r="J5089" s="139">
        <v>1.25</v>
      </c>
      <c r="K5089" s="148">
        <v>455</v>
      </c>
      <c r="L5089" s="148"/>
      <c r="M5089" s="148"/>
      <c r="N5089" s="148"/>
      <c r="O5089" s="148"/>
      <c r="P5089" s="148"/>
      <c r="Q5089" s="148"/>
      <c r="R5089" s="148"/>
      <c r="S5089" s="148"/>
      <c r="T5089" s="148"/>
      <c r="U5089" s="148"/>
      <c r="V5089" s="148"/>
      <c r="W5089" s="148"/>
      <c r="X5089" s="139">
        <v>2</v>
      </c>
      <c r="Y5089" s="148">
        <v>1000</v>
      </c>
      <c r="Z5089" s="148"/>
      <c r="AA5089" s="148"/>
      <c r="AB5089" s="148"/>
      <c r="AC5089" s="148"/>
      <c r="AD5089" s="148"/>
      <c r="AE5089" s="148"/>
      <c r="AF5089" s="148"/>
      <c r="AG5089" s="148"/>
      <c r="AH5089" s="148"/>
      <c r="AI5089" s="148"/>
      <c r="AJ5089" s="148"/>
      <c r="AK5089" s="148"/>
      <c r="AL5089" s="139">
        <v>0</v>
      </c>
      <c r="AM5089" s="139">
        <v>0</v>
      </c>
      <c r="AN5089" s="148">
        <f t="shared" si="712"/>
        <v>1000</v>
      </c>
      <c r="AO5089" s="148">
        <f t="shared" si="713"/>
        <v>455</v>
      </c>
      <c r="AP5089" s="148">
        <v>16</v>
      </c>
      <c r="AQ5089" s="140">
        <v>44</v>
      </c>
      <c r="AS5089" s="42">
        <f t="shared" si="714"/>
        <v>33903.632413130756</v>
      </c>
      <c r="AT5089" s="101">
        <f t="shared" si="715"/>
        <v>0</v>
      </c>
      <c r="AU5089" s="42">
        <f t="shared" si="716"/>
        <v>33903.632413130756</v>
      </c>
      <c r="AV5089" s="42">
        <f t="shared" si="717"/>
        <v>738.88549366986433</v>
      </c>
      <c r="AW5089" s="102">
        <f t="shared" si="718"/>
        <v>3698.6666666666665</v>
      </c>
      <c r="AX5089" s="43">
        <f t="shared" si="711"/>
        <v>1.25</v>
      </c>
      <c r="AY5089" s="43" t="str">
        <f t="shared" si="719"/>
        <v>UTTSS</v>
      </c>
    </row>
    <row r="5090" spans="1:51" hidden="1" x14ac:dyDescent="0.2">
      <c r="A5090" s="38">
        <v>5083</v>
      </c>
      <c r="B5090" t="s">
        <v>5807</v>
      </c>
      <c r="C5090" t="s">
        <v>5746</v>
      </c>
      <c r="D5090">
        <v>5550</v>
      </c>
      <c r="E5090" t="s">
        <v>198</v>
      </c>
      <c r="F5090">
        <v>2</v>
      </c>
      <c r="G5090" t="str">
        <f>LOOKUP(F5090,{0,6,45},{"F","L","H"})</f>
        <v>F</v>
      </c>
      <c r="H5090" t="s">
        <v>2026</v>
      </c>
      <c r="I5090" s="43" t="str">
        <f>IFERROR(VLOOKUP(#REF!,#REF!,2,FALSE),"No")</f>
        <v>No</v>
      </c>
      <c r="J5090" s="139">
        <v>1.25</v>
      </c>
      <c r="K5090" s="148">
        <v>288</v>
      </c>
      <c r="L5090" s="148"/>
      <c r="M5090" s="148"/>
      <c r="N5090" s="148"/>
      <c r="O5090" s="148"/>
      <c r="P5090" s="148"/>
      <c r="Q5090" s="148"/>
      <c r="R5090" s="148"/>
      <c r="S5090" s="148"/>
      <c r="T5090" s="148"/>
      <c r="U5090" s="148"/>
      <c r="V5090" s="148"/>
      <c r="W5090" s="148"/>
      <c r="X5090" s="139">
        <v>4</v>
      </c>
      <c r="Y5090" s="148">
        <v>1000</v>
      </c>
      <c r="Z5090" s="148"/>
      <c r="AA5090" s="148"/>
      <c r="AB5090" s="148"/>
      <c r="AC5090" s="148"/>
      <c r="AD5090" s="148"/>
      <c r="AE5090" s="148"/>
      <c r="AF5090" s="148"/>
      <c r="AG5090" s="148"/>
      <c r="AH5090" s="148"/>
      <c r="AI5090" s="148"/>
      <c r="AJ5090" s="148"/>
      <c r="AK5090" s="148"/>
      <c r="AL5090" s="139">
        <v>0</v>
      </c>
      <c r="AM5090" s="139">
        <v>0</v>
      </c>
      <c r="AN5090" s="148">
        <f t="shared" si="712"/>
        <v>1000</v>
      </c>
      <c r="AO5090" s="148">
        <f t="shared" si="713"/>
        <v>288</v>
      </c>
      <c r="AP5090" s="148">
        <v>7</v>
      </c>
      <c r="AQ5090" s="140">
        <v>11</v>
      </c>
      <c r="AS5090" s="42">
        <f t="shared" si="714"/>
        <v>21459.881615344304</v>
      </c>
      <c r="AT5090" s="101">
        <f t="shared" si="715"/>
        <v>0</v>
      </c>
      <c r="AU5090" s="42">
        <f t="shared" si="716"/>
        <v>21459.881615344304</v>
      </c>
      <c r="AV5090" s="42">
        <f t="shared" si="717"/>
        <v>3607.3601564976398</v>
      </c>
      <c r="AW5090" s="102">
        <f t="shared" si="718"/>
        <v>3698.6666666666665</v>
      </c>
      <c r="AX5090" s="43">
        <f t="shared" si="711"/>
        <v>1.25</v>
      </c>
      <c r="AY5090" s="43" t="str">
        <f t="shared" si="719"/>
        <v>UTTSS</v>
      </c>
    </row>
    <row r="5091" spans="1:51" hidden="1" x14ac:dyDescent="0.2">
      <c r="A5091" s="38">
        <v>5084</v>
      </c>
      <c r="B5091" t="s">
        <v>362</v>
      </c>
      <c r="C5091" t="s">
        <v>289</v>
      </c>
      <c r="D5091">
        <v>320</v>
      </c>
      <c r="E5091" t="s">
        <v>1223</v>
      </c>
      <c r="F5091">
        <v>0.25</v>
      </c>
      <c r="G5091" t="str">
        <f>LOOKUP(F5091,{0,6,45},{"F","L","H"})</f>
        <v>F</v>
      </c>
      <c r="H5091" t="s">
        <v>4119</v>
      </c>
      <c r="I5091" s="43" t="str">
        <f>IFERROR(VLOOKUP(#REF!,#REF!,2,FALSE),"No")</f>
        <v>No</v>
      </c>
      <c r="J5091" s="139">
        <v>0.5</v>
      </c>
      <c r="K5091" s="148">
        <v>24</v>
      </c>
      <c r="L5091" s="148">
        <v>0.75</v>
      </c>
      <c r="M5091" s="148">
        <v>165</v>
      </c>
      <c r="N5091" s="148"/>
      <c r="O5091" s="148"/>
      <c r="P5091" s="148"/>
      <c r="Q5091" s="148"/>
      <c r="R5091" s="148"/>
      <c r="S5091" s="148"/>
      <c r="T5091" s="148"/>
      <c r="U5091" s="148"/>
      <c r="V5091" s="148"/>
      <c r="W5091" s="148"/>
      <c r="X5091" s="139">
        <v>2</v>
      </c>
      <c r="Y5091" s="148">
        <v>1000</v>
      </c>
      <c r="Z5091" s="148"/>
      <c r="AA5091" s="148"/>
      <c r="AB5091" s="148"/>
      <c r="AC5091" s="148"/>
      <c r="AD5091" s="148"/>
      <c r="AE5091" s="148"/>
      <c r="AF5091" s="148"/>
      <c r="AG5091" s="148"/>
      <c r="AH5091" s="148"/>
      <c r="AI5091" s="148"/>
      <c r="AJ5091" s="148"/>
      <c r="AK5091" s="148"/>
      <c r="AL5091" s="139">
        <v>0</v>
      </c>
      <c r="AM5091" s="139">
        <v>0</v>
      </c>
      <c r="AN5091" s="148">
        <f t="shared" si="712"/>
        <v>1000</v>
      </c>
      <c r="AO5091" s="148">
        <f t="shared" si="713"/>
        <v>189</v>
      </c>
      <c r="AP5091" s="148">
        <v>8</v>
      </c>
      <c r="AQ5091" s="140">
        <v>13</v>
      </c>
      <c r="AS5091" s="42">
        <f t="shared" si="714"/>
        <v>12264.9573100697</v>
      </c>
      <c r="AT5091" s="101">
        <f t="shared" si="715"/>
        <v>0</v>
      </c>
      <c r="AU5091" s="42">
        <f t="shared" si="716"/>
        <v>12264.9573100697</v>
      </c>
      <c r="AV5091" s="42">
        <f t="shared" si="717"/>
        <v>2500.8432093441561</v>
      </c>
      <c r="AW5091" s="102">
        <f t="shared" si="718"/>
        <v>431</v>
      </c>
      <c r="AX5091" s="43">
        <f t="shared" si="711"/>
        <v>0.5</v>
      </c>
      <c r="AY5091" s="43" t="str">
        <f t="shared" si="719"/>
        <v>UTGS</v>
      </c>
    </row>
    <row r="5092" spans="1:51" hidden="1" x14ac:dyDescent="0.2">
      <c r="A5092" s="38">
        <v>5085</v>
      </c>
      <c r="B5092" t="s">
        <v>5806</v>
      </c>
      <c r="C5092" t="s">
        <v>5746</v>
      </c>
      <c r="D5092">
        <v>14500</v>
      </c>
      <c r="E5092" t="s">
        <v>215</v>
      </c>
      <c r="F5092">
        <v>5</v>
      </c>
      <c r="G5092" t="str">
        <f>LOOKUP(F5092,{0,6,45},{"F","L","H"})</f>
        <v>F</v>
      </c>
      <c r="H5092" t="s">
        <v>872</v>
      </c>
      <c r="I5092" s="43" t="str">
        <f>IFERROR(VLOOKUP(#REF!,#REF!,2,FALSE),"No")</f>
        <v>No</v>
      </c>
      <c r="J5092" s="139">
        <v>2</v>
      </c>
      <c r="K5092" s="148">
        <v>3</v>
      </c>
      <c r="L5092" s="148">
        <v>3</v>
      </c>
      <c r="M5092" s="148">
        <v>537</v>
      </c>
      <c r="N5092" s="148"/>
      <c r="O5092" s="148"/>
      <c r="P5092" s="148"/>
      <c r="Q5092" s="148"/>
      <c r="R5092" s="148"/>
      <c r="S5092" s="148"/>
      <c r="T5092" s="148"/>
      <c r="U5092" s="148"/>
      <c r="V5092" s="148"/>
      <c r="W5092" s="148"/>
      <c r="X5092" s="139">
        <v>2</v>
      </c>
      <c r="Y5092" s="148">
        <v>1000</v>
      </c>
      <c r="Z5092" s="148"/>
      <c r="AA5092" s="148"/>
      <c r="AB5092" s="148"/>
      <c r="AC5092" s="148"/>
      <c r="AD5092" s="148"/>
      <c r="AE5092" s="148"/>
      <c r="AF5092" s="148"/>
      <c r="AG5092" s="148"/>
      <c r="AH5092" s="148"/>
      <c r="AI5092" s="148"/>
      <c r="AJ5092" s="148"/>
      <c r="AK5092" s="148"/>
      <c r="AL5092" s="139">
        <v>0</v>
      </c>
      <c r="AM5092" s="139">
        <v>0</v>
      </c>
      <c r="AN5092" s="148">
        <f t="shared" si="712"/>
        <v>1000</v>
      </c>
      <c r="AO5092" s="148">
        <f t="shared" si="713"/>
        <v>540</v>
      </c>
      <c r="AP5092" s="148">
        <v>9</v>
      </c>
      <c r="AQ5092" s="140">
        <v>15</v>
      </c>
      <c r="AS5092" s="42">
        <f t="shared" si="714"/>
        <v>39411.078028770564</v>
      </c>
      <c r="AT5092" s="101">
        <f t="shared" si="715"/>
        <v>0</v>
      </c>
      <c r="AU5092" s="42">
        <f t="shared" si="716"/>
        <v>39411.078028770564</v>
      </c>
      <c r="AV5092" s="42">
        <f t="shared" si="717"/>
        <v>2167.3974480982688</v>
      </c>
      <c r="AW5092" s="102">
        <f t="shared" si="718"/>
        <v>10791.333333333334</v>
      </c>
      <c r="AX5092" s="43">
        <f t="shared" si="711"/>
        <v>2</v>
      </c>
      <c r="AY5092" s="43" t="str">
        <f t="shared" si="719"/>
        <v>UTTSS</v>
      </c>
    </row>
    <row r="5093" spans="1:51" hidden="1" x14ac:dyDescent="0.2">
      <c r="A5093" s="38">
        <v>5086</v>
      </c>
      <c r="B5093" t="s">
        <v>5806</v>
      </c>
      <c r="C5093" t="s">
        <v>292</v>
      </c>
      <c r="D5093">
        <v>44352</v>
      </c>
      <c r="E5093" t="s">
        <v>211</v>
      </c>
      <c r="F5093">
        <v>45</v>
      </c>
      <c r="G5093" t="str">
        <f>LOOKUP(F5093,{0,6,45},{"F","L","H"})</f>
        <v>H</v>
      </c>
      <c r="H5093" t="s">
        <v>1516</v>
      </c>
      <c r="I5093" s="43" t="str">
        <f>IFERROR(VLOOKUP(#REF!,#REF!,2,FALSE),"No")</f>
        <v>No</v>
      </c>
      <c r="J5093" s="139">
        <v>3</v>
      </c>
      <c r="K5093" s="148">
        <v>276</v>
      </c>
      <c r="L5093" s="148">
        <v>4</v>
      </c>
      <c r="M5093" s="148">
        <v>3</v>
      </c>
      <c r="N5093" s="148"/>
      <c r="O5093" s="148"/>
      <c r="P5093" s="148"/>
      <c r="Q5093" s="148"/>
      <c r="R5093" s="148"/>
      <c r="S5093" s="148"/>
      <c r="T5093" s="148"/>
      <c r="U5093" s="148"/>
      <c r="V5093" s="148"/>
      <c r="W5093" s="148"/>
      <c r="X5093" s="139">
        <v>4</v>
      </c>
      <c r="Y5093" s="148">
        <v>947.05</v>
      </c>
      <c r="Z5093" s="148">
        <v>6</v>
      </c>
      <c r="AA5093" s="148">
        <v>1</v>
      </c>
      <c r="AB5093" s="148">
        <v>8</v>
      </c>
      <c r="AC5093" s="148">
        <v>51.95</v>
      </c>
      <c r="AD5093" s="148"/>
      <c r="AE5093" s="148"/>
      <c r="AF5093" s="148"/>
      <c r="AG5093" s="148"/>
      <c r="AH5093" s="148"/>
      <c r="AI5093" s="148"/>
      <c r="AJ5093" s="148"/>
      <c r="AK5093" s="148"/>
      <c r="AL5093" s="139">
        <v>0</v>
      </c>
      <c r="AM5093" s="139">
        <v>0</v>
      </c>
      <c r="AN5093" s="148">
        <f t="shared" si="712"/>
        <v>1000</v>
      </c>
      <c r="AO5093" s="148">
        <f t="shared" si="713"/>
        <v>279</v>
      </c>
      <c r="AP5093" s="148">
        <v>5</v>
      </c>
      <c r="AQ5093" s="140">
        <v>19</v>
      </c>
      <c r="AS5093" s="42">
        <f t="shared" si="714"/>
        <v>20373.070314864792</v>
      </c>
      <c r="AT5093" s="101">
        <f t="shared" si="715"/>
        <v>0</v>
      </c>
      <c r="AU5093" s="42">
        <f t="shared" si="716"/>
        <v>20373.070314864792</v>
      </c>
      <c r="AV5093" s="42">
        <f t="shared" si="717"/>
        <v>2180.2364853407385</v>
      </c>
      <c r="AW5093" s="102">
        <f t="shared" si="718"/>
        <v>60371.752872868376</v>
      </c>
      <c r="AX5093" s="43">
        <f t="shared" si="711"/>
        <v>3</v>
      </c>
      <c r="AY5093" s="43" t="str">
        <f t="shared" si="719"/>
        <v>UTFS</v>
      </c>
    </row>
    <row r="5094" spans="1:51" hidden="1" x14ac:dyDescent="0.2">
      <c r="A5094" s="38">
        <v>5087</v>
      </c>
      <c r="B5094" t="s">
        <v>5806</v>
      </c>
      <c r="C5094" t="s">
        <v>292</v>
      </c>
      <c r="D5094">
        <v>5550</v>
      </c>
      <c r="E5094" t="s">
        <v>198</v>
      </c>
      <c r="F5094">
        <v>2</v>
      </c>
      <c r="G5094" t="str">
        <f>LOOKUP(F5094,{0,6,45},{"F","L","H"})</f>
        <v>F</v>
      </c>
      <c r="H5094" t="s">
        <v>864</v>
      </c>
      <c r="I5094" s="43" t="str">
        <f>IFERROR(VLOOKUP(#REF!,#REF!,2,FALSE),"No")</f>
        <v>No</v>
      </c>
      <c r="J5094" s="139">
        <v>2</v>
      </c>
      <c r="K5094" s="148">
        <v>332</v>
      </c>
      <c r="L5094" s="148"/>
      <c r="M5094" s="148"/>
      <c r="N5094" s="148"/>
      <c r="O5094" s="148"/>
      <c r="P5094" s="148"/>
      <c r="Q5094" s="148"/>
      <c r="R5094" s="148"/>
      <c r="S5094" s="148"/>
      <c r="T5094" s="148"/>
      <c r="U5094" s="148"/>
      <c r="V5094" s="148"/>
      <c r="W5094" s="148"/>
      <c r="X5094" s="139">
        <v>2</v>
      </c>
      <c r="Y5094" s="148">
        <v>1000</v>
      </c>
      <c r="Z5094" s="149"/>
      <c r="AA5094" s="148"/>
      <c r="AB5094" s="148"/>
      <c r="AC5094" s="148"/>
      <c r="AD5094" s="148"/>
      <c r="AE5094" s="148"/>
      <c r="AF5094" s="148"/>
      <c r="AG5094" s="148"/>
      <c r="AH5094" s="148"/>
      <c r="AI5094" s="148"/>
      <c r="AJ5094" s="148"/>
      <c r="AK5094" s="148"/>
      <c r="AL5094" s="139">
        <v>0</v>
      </c>
      <c r="AM5094" s="139">
        <v>0</v>
      </c>
      <c r="AN5094" s="148">
        <f t="shared" si="712"/>
        <v>1000</v>
      </c>
      <c r="AO5094" s="148">
        <f t="shared" si="713"/>
        <v>332</v>
      </c>
      <c r="AP5094" s="148">
        <v>8</v>
      </c>
      <c r="AQ5094" s="140">
        <v>12</v>
      </c>
      <c r="AS5094" s="42">
        <f t="shared" si="714"/>
        <v>24230.514639910791</v>
      </c>
      <c r="AT5094" s="101">
        <f t="shared" si="715"/>
        <v>0</v>
      </c>
      <c r="AU5094" s="42">
        <f t="shared" si="716"/>
        <v>24230.514639910791</v>
      </c>
      <c r="AV5094" s="42">
        <f t="shared" si="717"/>
        <v>2709.246810122836</v>
      </c>
      <c r="AW5094" s="102">
        <f t="shared" si="718"/>
        <v>3698.6666666666665</v>
      </c>
      <c r="AX5094" s="43">
        <f t="shared" si="711"/>
        <v>2</v>
      </c>
      <c r="AY5094" s="43" t="str">
        <f t="shared" si="719"/>
        <v>UTFS</v>
      </c>
    </row>
    <row r="5095" spans="1:51" hidden="1" x14ac:dyDescent="0.2">
      <c r="A5095" s="38">
        <v>5088</v>
      </c>
      <c r="B5095" t="s">
        <v>5806</v>
      </c>
      <c r="C5095" t="s">
        <v>5746</v>
      </c>
      <c r="D5095">
        <v>2000</v>
      </c>
      <c r="E5095" t="s">
        <v>196</v>
      </c>
      <c r="F5095">
        <v>0.25</v>
      </c>
      <c r="G5095" t="str">
        <f>LOOKUP(F5095,{0,6,45},{"F","L","H"})</f>
        <v>F</v>
      </c>
      <c r="H5095" t="s">
        <v>2005</v>
      </c>
      <c r="I5095" s="43" t="str">
        <f>IFERROR(VLOOKUP(#REF!,#REF!,2,FALSE),"No")</f>
        <v>No</v>
      </c>
      <c r="J5095" s="139">
        <v>1.25</v>
      </c>
      <c r="K5095" s="148">
        <v>286</v>
      </c>
      <c r="L5095" s="148"/>
      <c r="M5095" s="148"/>
      <c r="N5095" s="148"/>
      <c r="O5095" s="148"/>
      <c r="P5095" s="148"/>
      <c r="Q5095" s="148"/>
      <c r="R5095" s="148"/>
      <c r="S5095" s="148"/>
      <c r="T5095" s="148"/>
      <c r="U5095" s="148"/>
      <c r="V5095" s="148"/>
      <c r="W5095" s="148"/>
      <c r="X5095" s="139">
        <v>1.25</v>
      </c>
      <c r="Y5095" s="148">
        <v>331</v>
      </c>
      <c r="Z5095" s="148">
        <v>2</v>
      </c>
      <c r="AA5095" s="148">
        <v>669</v>
      </c>
      <c r="AB5095" s="148"/>
      <c r="AC5095" s="148"/>
      <c r="AD5095" s="148"/>
      <c r="AE5095" s="148"/>
      <c r="AF5095" s="148"/>
      <c r="AG5095" s="148"/>
      <c r="AH5095" s="148"/>
      <c r="AI5095" s="148"/>
      <c r="AJ5095" s="148"/>
      <c r="AK5095" s="148"/>
      <c r="AL5095" s="139">
        <v>0</v>
      </c>
      <c r="AM5095" s="139">
        <v>0</v>
      </c>
      <c r="AN5095" s="148">
        <f t="shared" si="712"/>
        <v>1000</v>
      </c>
      <c r="AO5095" s="148">
        <f t="shared" si="713"/>
        <v>286</v>
      </c>
      <c r="AP5095" s="148">
        <v>9</v>
      </c>
      <c r="AQ5095" s="140">
        <v>98</v>
      </c>
      <c r="AS5095" s="42">
        <f t="shared" si="714"/>
        <v>21310.854659682191</v>
      </c>
      <c r="AT5095" s="101">
        <f t="shared" si="715"/>
        <v>0</v>
      </c>
      <c r="AU5095" s="42">
        <f t="shared" si="716"/>
        <v>21310.854659682191</v>
      </c>
      <c r="AV5095" s="42">
        <f t="shared" si="717"/>
        <v>334.10879307626561</v>
      </c>
      <c r="AW5095" s="102">
        <f t="shared" si="718"/>
        <v>2428.75</v>
      </c>
      <c r="AX5095" s="43">
        <f t="shared" si="711"/>
        <v>1.25</v>
      </c>
      <c r="AY5095" s="43" t="str">
        <f t="shared" si="719"/>
        <v>UTTSS</v>
      </c>
    </row>
    <row r="5096" spans="1:51" hidden="1" x14ac:dyDescent="0.2">
      <c r="A5096" s="38">
        <v>5089</v>
      </c>
      <c r="B5096" t="s">
        <v>5807</v>
      </c>
      <c r="C5096" t="s">
        <v>292</v>
      </c>
      <c r="D5096">
        <v>28224</v>
      </c>
      <c r="E5096" t="s">
        <v>206</v>
      </c>
      <c r="F5096">
        <v>45</v>
      </c>
      <c r="G5096" t="str">
        <f>LOOKUP(F5096,{0,6,45},{"F","L","H"})</f>
        <v>H</v>
      </c>
      <c r="H5096" t="s">
        <v>503</v>
      </c>
      <c r="I5096" s="43" t="str">
        <f>IFERROR(VLOOKUP(#REF!,#REF!,2,FALSE),"No")</f>
        <v>No</v>
      </c>
      <c r="J5096" s="139">
        <v>2</v>
      </c>
      <c r="K5096" s="148">
        <v>26</v>
      </c>
      <c r="L5096" s="148"/>
      <c r="M5096" s="148"/>
      <c r="N5096" s="148"/>
      <c r="O5096" s="148"/>
      <c r="P5096" s="148"/>
      <c r="Q5096" s="148"/>
      <c r="R5096" s="148"/>
      <c r="S5096" s="148"/>
      <c r="T5096" s="148"/>
      <c r="U5096" s="148"/>
      <c r="V5096" s="148"/>
      <c r="W5096" s="148"/>
      <c r="X5096" s="139">
        <v>4</v>
      </c>
      <c r="Y5096" s="148">
        <v>986.2</v>
      </c>
      <c r="Z5096" s="149"/>
      <c r="AA5096" s="148"/>
      <c r="AB5096" s="148"/>
      <c r="AC5096" s="148"/>
      <c r="AD5096" s="148"/>
      <c r="AE5096" s="148"/>
      <c r="AF5096" s="148"/>
      <c r="AG5096" s="148"/>
      <c r="AH5096" s="148"/>
      <c r="AI5096" s="148"/>
      <c r="AJ5096" s="148"/>
      <c r="AK5096" s="148"/>
      <c r="AL5096" s="139">
        <v>0</v>
      </c>
      <c r="AM5096" s="139">
        <v>0</v>
      </c>
      <c r="AN5096" s="148">
        <f t="shared" si="712"/>
        <v>986.2</v>
      </c>
      <c r="AO5096" s="148">
        <f t="shared" si="713"/>
        <v>26</v>
      </c>
      <c r="AP5096" s="148">
        <v>1</v>
      </c>
      <c r="AQ5096" s="140">
        <v>1</v>
      </c>
      <c r="AS5096" s="42">
        <f t="shared" si="714"/>
        <v>1897.5704236074716</v>
      </c>
      <c r="AT5096" s="101">
        <f t="shared" si="715"/>
        <v>0</v>
      </c>
      <c r="AU5096" s="42">
        <f t="shared" si="716"/>
        <v>1897.5704236074716</v>
      </c>
      <c r="AV5096" s="42">
        <f t="shared" si="717"/>
        <v>39133.364449717694</v>
      </c>
      <c r="AW5096" s="102">
        <f t="shared" si="718"/>
        <v>52825.283763759828</v>
      </c>
      <c r="AX5096" s="43">
        <f t="shared" si="711"/>
        <v>2</v>
      </c>
      <c r="AY5096" s="43" t="str">
        <f t="shared" si="719"/>
        <v>UTFS</v>
      </c>
    </row>
    <row r="5097" spans="1:51" hidden="1" x14ac:dyDescent="0.2">
      <c r="A5097" s="38">
        <v>5090</v>
      </c>
      <c r="B5097" t="s">
        <v>362</v>
      </c>
      <c r="C5097" t="s">
        <v>289</v>
      </c>
      <c r="D5097">
        <v>550</v>
      </c>
      <c r="E5097" t="s">
        <v>1232</v>
      </c>
      <c r="F5097">
        <v>2</v>
      </c>
      <c r="G5097" t="str">
        <f>LOOKUP(F5097,{0,6,45},{"F","L","H"})</f>
        <v>F</v>
      </c>
      <c r="H5097" t="s">
        <v>4159</v>
      </c>
      <c r="I5097" s="43" t="str">
        <f>IFERROR(VLOOKUP(#REF!,#REF!,2,FALSE),"No")</f>
        <v>No</v>
      </c>
      <c r="J5097" s="139">
        <v>0.75</v>
      </c>
      <c r="K5097" s="148">
        <v>34</v>
      </c>
      <c r="L5097" s="148"/>
      <c r="M5097" s="148"/>
      <c r="N5097" s="148"/>
      <c r="O5097" s="148"/>
      <c r="P5097" s="148"/>
      <c r="Q5097" s="148"/>
      <c r="R5097" s="148"/>
      <c r="S5097" s="148"/>
      <c r="T5097" s="148"/>
      <c r="U5097" s="148"/>
      <c r="V5097" s="148"/>
      <c r="W5097" s="148"/>
      <c r="X5097" s="139">
        <v>2</v>
      </c>
      <c r="Y5097" s="148">
        <v>1000</v>
      </c>
      <c r="Z5097" s="149"/>
      <c r="AA5097" s="148"/>
      <c r="AB5097" s="148"/>
      <c r="AC5097" s="148"/>
      <c r="AD5097" s="148"/>
      <c r="AE5097" s="148"/>
      <c r="AF5097" s="148"/>
      <c r="AG5097" s="148"/>
      <c r="AH5097" s="148"/>
      <c r="AI5097" s="148"/>
      <c r="AJ5097" s="148"/>
      <c r="AK5097" s="148"/>
      <c r="AL5097" s="139">
        <v>0</v>
      </c>
      <c r="AM5097" s="139">
        <v>0</v>
      </c>
      <c r="AN5097" s="148">
        <f t="shared" si="712"/>
        <v>1000</v>
      </c>
      <c r="AO5097" s="148">
        <f t="shared" si="713"/>
        <v>34</v>
      </c>
      <c r="AP5097" s="148">
        <v>15</v>
      </c>
      <c r="AQ5097" s="140">
        <v>55</v>
      </c>
      <c r="AS5097" s="42">
        <f t="shared" si="714"/>
        <v>2189.0382462559246</v>
      </c>
      <c r="AT5097" s="101">
        <f t="shared" si="715"/>
        <v>0</v>
      </c>
      <c r="AU5097" s="42">
        <f t="shared" si="716"/>
        <v>2189.0382462559246</v>
      </c>
      <c r="AV5097" s="42">
        <f t="shared" si="717"/>
        <v>591.10839493589151</v>
      </c>
      <c r="AW5097" s="102">
        <f t="shared" si="718"/>
        <v>585.0096169344007</v>
      </c>
      <c r="AX5097" s="43">
        <f t="shared" si="711"/>
        <v>0.75</v>
      </c>
      <c r="AY5097" s="43" t="str">
        <f t="shared" si="719"/>
        <v>UTGS</v>
      </c>
    </row>
    <row r="5098" spans="1:51" hidden="1" x14ac:dyDescent="0.2">
      <c r="A5098" s="38">
        <v>5091</v>
      </c>
      <c r="B5098" t="s">
        <v>5806</v>
      </c>
      <c r="C5098" t="s">
        <v>5746</v>
      </c>
      <c r="D5098">
        <v>1670</v>
      </c>
      <c r="E5098" t="s">
        <v>201</v>
      </c>
      <c r="F5098">
        <v>2</v>
      </c>
      <c r="G5098" t="str">
        <f>LOOKUP(F5098,{0,6,45},{"F","L","H"})</f>
        <v>F</v>
      </c>
      <c r="H5098" t="s">
        <v>1882</v>
      </c>
      <c r="I5098" s="43" t="str">
        <f>IFERROR(VLOOKUP(#REF!,#REF!,2,FALSE),"No")</f>
        <v>No</v>
      </c>
      <c r="J5098" s="139">
        <v>1.25</v>
      </c>
      <c r="K5098" s="148">
        <v>451</v>
      </c>
      <c r="L5098" s="148"/>
      <c r="M5098" s="148"/>
      <c r="N5098" s="148"/>
      <c r="O5098" s="148"/>
      <c r="P5098" s="148"/>
      <c r="Q5098" s="148"/>
      <c r="R5098" s="148"/>
      <c r="S5098" s="148"/>
      <c r="T5098" s="148"/>
      <c r="U5098" s="148"/>
      <c r="V5098" s="148"/>
      <c r="W5098" s="148"/>
      <c r="X5098" s="139">
        <v>4</v>
      </c>
      <c r="Y5098" s="148">
        <v>1000</v>
      </c>
      <c r="Z5098" s="148"/>
      <c r="AA5098" s="148"/>
      <c r="AB5098" s="148"/>
      <c r="AC5098" s="148"/>
      <c r="AD5098" s="148"/>
      <c r="AE5098" s="148"/>
      <c r="AF5098" s="148"/>
      <c r="AG5098" s="148"/>
      <c r="AH5098" s="148"/>
      <c r="AI5098" s="148"/>
      <c r="AJ5098" s="148"/>
      <c r="AK5098" s="148"/>
      <c r="AL5098" s="139">
        <v>0</v>
      </c>
      <c r="AM5098" s="139">
        <v>0</v>
      </c>
      <c r="AN5098" s="148">
        <f t="shared" si="712"/>
        <v>1000</v>
      </c>
      <c r="AO5098" s="148">
        <f t="shared" si="713"/>
        <v>451</v>
      </c>
      <c r="AP5098" s="148">
        <v>4</v>
      </c>
      <c r="AQ5098" s="140">
        <v>5</v>
      </c>
      <c r="AS5098" s="42">
        <f t="shared" si="714"/>
        <v>33605.578501806529</v>
      </c>
      <c r="AT5098" s="101">
        <f t="shared" si="715"/>
        <v>0</v>
      </c>
      <c r="AU5098" s="42">
        <f t="shared" si="716"/>
        <v>33605.578501806529</v>
      </c>
      <c r="AV5098" s="42">
        <f t="shared" si="717"/>
        <v>7936.1923442948073</v>
      </c>
      <c r="AW5098" s="102">
        <f t="shared" si="718"/>
        <v>2169</v>
      </c>
      <c r="AX5098" s="43">
        <f t="shared" si="711"/>
        <v>1.25</v>
      </c>
      <c r="AY5098" s="43" t="str">
        <f t="shared" si="719"/>
        <v>UTTSS</v>
      </c>
    </row>
    <row r="5099" spans="1:51" hidden="1" x14ac:dyDescent="0.2">
      <c r="A5099" s="38">
        <v>5092</v>
      </c>
      <c r="B5099" t="s">
        <v>5806</v>
      </c>
      <c r="C5099" t="s">
        <v>5746</v>
      </c>
      <c r="D5099">
        <v>17800</v>
      </c>
      <c r="E5099" t="s">
        <v>197</v>
      </c>
      <c r="F5099">
        <v>2</v>
      </c>
      <c r="G5099" t="str">
        <f>LOOKUP(F5099,{0,6,45},{"F","L","H"})</f>
        <v>F</v>
      </c>
      <c r="H5099" t="s">
        <v>149</v>
      </c>
      <c r="I5099" s="43" t="str">
        <f>IFERROR(VLOOKUP(#REF!,#REF!,2,FALSE),"No")</f>
        <v>No</v>
      </c>
      <c r="J5099" s="139">
        <v>4</v>
      </c>
      <c r="K5099" s="148">
        <v>566</v>
      </c>
      <c r="L5099" s="148"/>
      <c r="M5099" s="148"/>
      <c r="N5099" s="148"/>
      <c r="O5099" s="148"/>
      <c r="P5099" s="148"/>
      <c r="Q5099" s="148"/>
      <c r="R5099" s="148"/>
      <c r="S5099" s="148"/>
      <c r="T5099" s="148"/>
      <c r="U5099" s="148"/>
      <c r="V5099" s="148"/>
      <c r="W5099" s="148"/>
      <c r="X5099" s="139">
        <v>2</v>
      </c>
      <c r="Y5099" s="148">
        <v>234.95</v>
      </c>
      <c r="Z5099" s="148">
        <v>4</v>
      </c>
      <c r="AA5099" s="148">
        <v>765.05</v>
      </c>
      <c r="AB5099" s="148"/>
      <c r="AC5099" s="148"/>
      <c r="AD5099" s="148"/>
      <c r="AE5099" s="148"/>
      <c r="AF5099" s="148"/>
      <c r="AG5099" s="148"/>
      <c r="AH5099" s="148"/>
      <c r="AI5099" s="148"/>
      <c r="AJ5099" s="148"/>
      <c r="AK5099" s="148"/>
      <c r="AL5099" s="139">
        <v>0</v>
      </c>
      <c r="AM5099" s="139">
        <v>0</v>
      </c>
      <c r="AN5099" s="148">
        <f t="shared" si="712"/>
        <v>1000</v>
      </c>
      <c r="AO5099" s="148">
        <f t="shared" si="713"/>
        <v>566</v>
      </c>
      <c r="AP5099" s="148">
        <v>3</v>
      </c>
      <c r="AQ5099" s="140">
        <v>4</v>
      </c>
      <c r="AS5099" s="42">
        <f t="shared" si="714"/>
        <v>43323.608452378037</v>
      </c>
      <c r="AT5099" s="101">
        <f t="shared" si="715"/>
        <v>0</v>
      </c>
      <c r="AU5099" s="42">
        <f t="shared" si="716"/>
        <v>43323.608452378037</v>
      </c>
      <c r="AV5099" s="42">
        <f t="shared" si="717"/>
        <v>9499.0925553685083</v>
      </c>
      <c r="AW5099" s="102">
        <f t="shared" si="718"/>
        <v>15242</v>
      </c>
      <c r="AX5099" s="43">
        <f t="shared" si="711"/>
        <v>4</v>
      </c>
      <c r="AY5099" s="43" t="str">
        <f t="shared" si="719"/>
        <v>UTTSS</v>
      </c>
    </row>
    <row r="5100" spans="1:51" hidden="1" x14ac:dyDescent="0.2">
      <c r="A5100" s="38">
        <v>5093</v>
      </c>
      <c r="B5100" t="s">
        <v>5806</v>
      </c>
      <c r="C5100" t="s">
        <v>5746</v>
      </c>
      <c r="D5100">
        <v>6600</v>
      </c>
      <c r="E5100" t="s">
        <v>198</v>
      </c>
      <c r="F5100">
        <v>5</v>
      </c>
      <c r="G5100" t="str">
        <f>LOOKUP(F5100,{0,6,45},{"F","L","H"})</f>
        <v>F</v>
      </c>
      <c r="H5100" t="s">
        <v>4162</v>
      </c>
      <c r="I5100" s="43" t="str">
        <f>IFERROR(VLOOKUP(#REF!,#REF!,2,FALSE),"No")</f>
        <v>No</v>
      </c>
      <c r="J5100" s="139">
        <v>2</v>
      </c>
      <c r="K5100" s="148">
        <v>595.16</v>
      </c>
      <c r="L5100" s="148"/>
      <c r="M5100" s="148"/>
      <c r="N5100" s="148"/>
      <c r="O5100" s="148"/>
      <c r="P5100" s="148"/>
      <c r="Q5100" s="148"/>
      <c r="R5100" s="148"/>
      <c r="S5100" s="148"/>
      <c r="T5100" s="148"/>
      <c r="U5100" s="148"/>
      <c r="V5100" s="148"/>
      <c r="W5100" s="148"/>
      <c r="X5100" s="139">
        <v>2</v>
      </c>
      <c r="Y5100" s="148">
        <v>361.79</v>
      </c>
      <c r="Z5100" s="149">
        <v>6</v>
      </c>
      <c r="AA5100" s="148">
        <v>638.21</v>
      </c>
      <c r="AB5100" s="148"/>
      <c r="AC5100" s="148"/>
      <c r="AD5100" s="148"/>
      <c r="AE5100" s="148"/>
      <c r="AF5100" s="148"/>
      <c r="AG5100" s="148"/>
      <c r="AH5100" s="148"/>
      <c r="AI5100" s="148"/>
      <c r="AJ5100" s="148"/>
      <c r="AK5100" s="148"/>
      <c r="AL5100" s="139">
        <v>0</v>
      </c>
      <c r="AM5100" s="139">
        <v>0</v>
      </c>
      <c r="AN5100" s="148">
        <f t="shared" si="712"/>
        <v>1000</v>
      </c>
      <c r="AO5100" s="148">
        <f t="shared" si="713"/>
        <v>595.16</v>
      </c>
      <c r="AP5100" s="148">
        <v>6</v>
      </c>
      <c r="AQ5100" s="140">
        <v>23</v>
      </c>
      <c r="AS5100" s="42">
        <f t="shared" si="714"/>
        <v>43436.846665931647</v>
      </c>
      <c r="AT5100" s="101">
        <f t="shared" si="715"/>
        <v>0</v>
      </c>
      <c r="AU5100" s="42">
        <f t="shared" si="716"/>
        <v>43436.846665931647</v>
      </c>
      <c r="AV5100" s="42">
        <f t="shared" si="717"/>
        <v>2177.1522139771323</v>
      </c>
      <c r="AW5100" s="102">
        <f t="shared" si="718"/>
        <v>3698.6666666666665</v>
      </c>
      <c r="AX5100" s="43">
        <f t="shared" si="711"/>
        <v>2</v>
      </c>
      <c r="AY5100" s="43" t="str">
        <f t="shared" si="719"/>
        <v>UTTSS</v>
      </c>
    </row>
    <row r="5101" spans="1:51" hidden="1" x14ac:dyDescent="0.2">
      <c r="A5101" s="38">
        <v>5094</v>
      </c>
      <c r="B5101" t="s">
        <v>5807</v>
      </c>
      <c r="C5101" t="s">
        <v>5746</v>
      </c>
      <c r="D5101">
        <v>14500</v>
      </c>
      <c r="E5101" t="s">
        <v>215</v>
      </c>
      <c r="F5101">
        <v>5</v>
      </c>
      <c r="G5101" t="str">
        <f>LOOKUP(F5101,{0,6,45},{"F","L","H"})</f>
        <v>F</v>
      </c>
      <c r="H5101" t="s">
        <v>1844</v>
      </c>
      <c r="I5101" s="43" t="str">
        <f>IFERROR(VLOOKUP(#REF!,#REF!,2,FALSE),"No")</f>
        <v>No</v>
      </c>
      <c r="J5101" s="139">
        <v>2</v>
      </c>
      <c r="K5101" s="148">
        <v>324</v>
      </c>
      <c r="L5101" s="148"/>
      <c r="M5101" s="148"/>
      <c r="N5101" s="148"/>
      <c r="O5101" s="148"/>
      <c r="P5101" s="148"/>
      <c r="Q5101" s="148"/>
      <c r="R5101" s="148"/>
      <c r="S5101" s="148"/>
      <c r="T5101" s="148"/>
      <c r="U5101" s="148"/>
      <c r="V5101" s="148"/>
      <c r="W5101" s="148"/>
      <c r="X5101" s="139">
        <v>6</v>
      </c>
      <c r="Y5101" s="148">
        <v>761</v>
      </c>
      <c r="Z5101" s="148"/>
      <c r="AA5101" s="148"/>
      <c r="AB5101" s="148"/>
      <c r="AC5101" s="148"/>
      <c r="AD5101" s="148"/>
      <c r="AE5101" s="148"/>
      <c r="AF5101" s="148"/>
      <c r="AG5101" s="148"/>
      <c r="AH5101" s="148"/>
      <c r="AI5101" s="148"/>
      <c r="AJ5101" s="148"/>
      <c r="AK5101" s="148"/>
      <c r="AL5101" s="139">
        <v>0</v>
      </c>
      <c r="AM5101" s="139">
        <v>0</v>
      </c>
      <c r="AN5101" s="148">
        <f t="shared" si="712"/>
        <v>761</v>
      </c>
      <c r="AO5101" s="148">
        <f t="shared" si="713"/>
        <v>324</v>
      </c>
      <c r="AP5101" s="148">
        <v>2</v>
      </c>
      <c r="AQ5101" s="140">
        <v>3</v>
      </c>
      <c r="AS5101" s="42">
        <f t="shared" si="714"/>
        <v>23646.646817262339</v>
      </c>
      <c r="AT5101" s="101">
        <f t="shared" si="715"/>
        <v>0</v>
      </c>
      <c r="AU5101" s="42">
        <f t="shared" si="716"/>
        <v>23646.646817262339</v>
      </c>
      <c r="AV5101" s="42">
        <f t="shared" si="717"/>
        <v>15227.853956680583</v>
      </c>
      <c r="AW5101" s="102">
        <f t="shared" si="718"/>
        <v>10791.333333333334</v>
      </c>
      <c r="AX5101" s="43">
        <f t="shared" si="711"/>
        <v>2</v>
      </c>
      <c r="AY5101" s="43" t="str">
        <f t="shared" si="719"/>
        <v>UTTSS</v>
      </c>
    </row>
    <row r="5102" spans="1:51" hidden="1" x14ac:dyDescent="0.2">
      <c r="A5102" s="38">
        <v>5095</v>
      </c>
      <c r="B5102" t="s">
        <v>5806</v>
      </c>
      <c r="C5102" t="s">
        <v>292</v>
      </c>
      <c r="D5102">
        <v>5000</v>
      </c>
      <c r="E5102" t="s">
        <v>198</v>
      </c>
      <c r="F5102">
        <v>0.25</v>
      </c>
      <c r="G5102" t="str">
        <f>LOOKUP(F5102,{0,6,45},{"F","L","H"})</f>
        <v>F</v>
      </c>
      <c r="H5102" t="s">
        <v>693</v>
      </c>
      <c r="I5102" s="43" t="str">
        <f>IFERROR(VLOOKUP(#REF!,#REF!,2,FALSE),"No")</f>
        <v>No</v>
      </c>
      <c r="J5102" s="139">
        <v>2</v>
      </c>
      <c r="K5102" s="148">
        <v>198</v>
      </c>
      <c r="L5102" s="148"/>
      <c r="M5102" s="148"/>
      <c r="N5102" s="148"/>
      <c r="O5102" s="148"/>
      <c r="P5102" s="148"/>
      <c r="Q5102" s="148"/>
      <c r="R5102" s="148"/>
      <c r="S5102" s="148"/>
      <c r="T5102" s="148"/>
      <c r="U5102" s="148"/>
      <c r="V5102" s="148"/>
      <c r="W5102" s="148"/>
      <c r="X5102" s="139">
        <v>2</v>
      </c>
      <c r="Y5102" s="148">
        <v>386.5</v>
      </c>
      <c r="Z5102" s="149">
        <v>4</v>
      </c>
      <c r="AA5102" s="148">
        <v>613.5</v>
      </c>
      <c r="AB5102" s="148"/>
      <c r="AC5102" s="148"/>
      <c r="AD5102" s="148"/>
      <c r="AE5102" s="148"/>
      <c r="AF5102" s="148"/>
      <c r="AG5102" s="148"/>
      <c r="AH5102" s="148"/>
      <c r="AI5102" s="148"/>
      <c r="AJ5102" s="148"/>
      <c r="AK5102" s="148"/>
      <c r="AL5102" s="139">
        <v>0</v>
      </c>
      <c r="AM5102" s="139">
        <v>0</v>
      </c>
      <c r="AN5102" s="148">
        <f t="shared" si="712"/>
        <v>1000</v>
      </c>
      <c r="AO5102" s="148">
        <f t="shared" si="713"/>
        <v>198</v>
      </c>
      <c r="AP5102" s="148">
        <v>3</v>
      </c>
      <c r="AQ5102" s="140">
        <v>5</v>
      </c>
      <c r="AS5102" s="42">
        <f t="shared" si="714"/>
        <v>14450.728610549208</v>
      </c>
      <c r="AT5102" s="101">
        <f t="shared" si="715"/>
        <v>0</v>
      </c>
      <c r="AU5102" s="42">
        <f t="shared" si="716"/>
        <v>14450.728610549208</v>
      </c>
      <c r="AV5102" s="42">
        <f t="shared" si="717"/>
        <v>7381.9513442948064</v>
      </c>
      <c r="AW5102" s="102">
        <f t="shared" si="718"/>
        <v>3698.6666666666665</v>
      </c>
      <c r="AX5102" s="43">
        <f t="shared" si="711"/>
        <v>2</v>
      </c>
      <c r="AY5102" s="43" t="str">
        <f t="shared" si="719"/>
        <v>UTFS</v>
      </c>
    </row>
    <row r="5103" spans="1:51" hidden="1" x14ac:dyDescent="0.2">
      <c r="A5103" s="38">
        <v>5096</v>
      </c>
      <c r="B5103" t="s">
        <v>362</v>
      </c>
      <c r="C5103" t="s">
        <v>289</v>
      </c>
      <c r="D5103">
        <v>320</v>
      </c>
      <c r="E5103" t="s">
        <v>1842</v>
      </c>
      <c r="F5103">
        <v>0.25</v>
      </c>
      <c r="G5103" t="str">
        <f>LOOKUP(F5103,{0,6,45},{"F","L","H"})</f>
        <v>F</v>
      </c>
      <c r="H5103" t="s">
        <v>4170</v>
      </c>
      <c r="I5103" s="43" t="str">
        <f>IFERROR(VLOOKUP(#REF!,#REF!,2,FALSE),"No")</f>
        <v>No</v>
      </c>
      <c r="J5103" s="139">
        <v>1.25</v>
      </c>
      <c r="K5103" s="148">
        <v>150.52000000000001</v>
      </c>
      <c r="L5103" s="148">
        <v>2</v>
      </c>
      <c r="M5103" s="148">
        <v>307</v>
      </c>
      <c r="N5103" s="148"/>
      <c r="O5103" s="148"/>
      <c r="P5103" s="148"/>
      <c r="Q5103" s="148"/>
      <c r="R5103" s="148"/>
      <c r="S5103" s="148"/>
      <c r="T5103" s="148"/>
      <c r="U5103" s="148"/>
      <c r="V5103" s="148"/>
      <c r="W5103" s="148"/>
      <c r="X5103" s="139">
        <v>2</v>
      </c>
      <c r="Y5103" s="148">
        <v>928.63</v>
      </c>
      <c r="Z5103" s="149">
        <v>4</v>
      </c>
      <c r="AA5103" s="148">
        <v>71.38</v>
      </c>
      <c r="AB5103" s="148"/>
      <c r="AC5103" s="148"/>
      <c r="AD5103" s="148"/>
      <c r="AE5103" s="148"/>
      <c r="AF5103" s="148"/>
      <c r="AG5103" s="148"/>
      <c r="AH5103" s="148"/>
      <c r="AI5103" s="148"/>
      <c r="AJ5103" s="148"/>
      <c r="AK5103" s="148"/>
      <c r="AL5103" s="139">
        <v>0</v>
      </c>
      <c r="AM5103" s="139">
        <v>0</v>
      </c>
      <c r="AN5103" s="148">
        <f t="shared" si="712"/>
        <v>1000.01</v>
      </c>
      <c r="AO5103" s="148">
        <f t="shared" si="713"/>
        <v>457.52</v>
      </c>
      <c r="AP5103" s="148">
        <v>20</v>
      </c>
      <c r="AQ5103" s="140">
        <v>388</v>
      </c>
      <c r="AS5103" s="42">
        <f t="shared" si="714"/>
        <v>33621.69637726502</v>
      </c>
      <c r="AT5103" s="101">
        <f t="shared" si="715"/>
        <v>0</v>
      </c>
      <c r="AU5103" s="42">
        <f t="shared" si="716"/>
        <v>33621.69637726502</v>
      </c>
      <c r="AV5103" s="42">
        <f t="shared" si="717"/>
        <v>85.111034616214553</v>
      </c>
      <c r="AW5103" s="102">
        <f t="shared" si="718"/>
        <v>431</v>
      </c>
      <c r="AX5103" s="43">
        <f t="shared" si="711"/>
        <v>1.25</v>
      </c>
      <c r="AY5103" s="43" t="str">
        <f t="shared" si="719"/>
        <v>UTGS</v>
      </c>
    </row>
    <row r="5104" spans="1:51" hidden="1" x14ac:dyDescent="0.2">
      <c r="A5104" s="38">
        <v>5097</v>
      </c>
      <c r="B5104" t="s">
        <v>5806</v>
      </c>
      <c r="C5104" t="s">
        <v>289</v>
      </c>
      <c r="D5104">
        <v>1055</v>
      </c>
      <c r="E5104" t="s">
        <v>1241</v>
      </c>
      <c r="F5104">
        <v>5</v>
      </c>
      <c r="G5104" t="str">
        <f>LOOKUP(F5104,{0,6,45},{"F","L","H"})</f>
        <v>F</v>
      </c>
      <c r="H5104" t="s">
        <v>4172</v>
      </c>
      <c r="I5104" s="43" t="str">
        <f>IFERROR(VLOOKUP(#REF!,#REF!,2,FALSE),"No")</f>
        <v>No</v>
      </c>
      <c r="J5104" s="139">
        <v>2</v>
      </c>
      <c r="K5104" s="148">
        <v>51</v>
      </c>
      <c r="L5104" s="148"/>
      <c r="M5104" s="148"/>
      <c r="N5104" s="148"/>
      <c r="O5104" s="148"/>
      <c r="P5104" s="148"/>
      <c r="Q5104" s="148"/>
      <c r="R5104" s="148"/>
      <c r="S5104" s="148"/>
      <c r="T5104" s="148"/>
      <c r="U5104" s="148"/>
      <c r="V5104" s="148"/>
      <c r="W5104" s="148"/>
      <c r="X5104" s="139">
        <v>2</v>
      </c>
      <c r="Y5104" s="148">
        <v>241</v>
      </c>
      <c r="Z5104" s="149">
        <v>3</v>
      </c>
      <c r="AA5104" s="148">
        <v>750</v>
      </c>
      <c r="AB5104" s="149">
        <v>4</v>
      </c>
      <c r="AC5104" s="148">
        <v>9</v>
      </c>
      <c r="AD5104" s="148"/>
      <c r="AE5104" s="148"/>
      <c r="AF5104" s="148"/>
      <c r="AG5104" s="148"/>
      <c r="AH5104" s="148"/>
      <c r="AI5104" s="148"/>
      <c r="AJ5104" s="148"/>
      <c r="AK5104" s="148"/>
      <c r="AL5104" s="139">
        <v>0</v>
      </c>
      <c r="AM5104" s="139">
        <v>0</v>
      </c>
      <c r="AN5104" s="148">
        <f t="shared" si="712"/>
        <v>1000</v>
      </c>
      <c r="AO5104" s="148">
        <f t="shared" si="713"/>
        <v>51</v>
      </c>
      <c r="AP5104" s="148">
        <v>4</v>
      </c>
      <c r="AQ5104" s="140">
        <v>17</v>
      </c>
      <c r="AS5104" s="42">
        <f t="shared" si="714"/>
        <v>3722.1573693838868</v>
      </c>
      <c r="AT5104" s="101">
        <f t="shared" si="715"/>
        <v>0</v>
      </c>
      <c r="AU5104" s="42">
        <f t="shared" si="716"/>
        <v>3722.1573693838868</v>
      </c>
      <c r="AV5104" s="42">
        <f t="shared" si="717"/>
        <v>1356.7936306749432</v>
      </c>
      <c r="AW5104" s="102">
        <f t="shared" si="718"/>
        <v>1475.8772811117678</v>
      </c>
      <c r="AX5104" s="43">
        <f t="shared" si="711"/>
        <v>2</v>
      </c>
      <c r="AY5104" s="43" t="str">
        <f t="shared" si="719"/>
        <v>UTGS</v>
      </c>
    </row>
    <row r="5105" spans="1:51" hidden="1" x14ac:dyDescent="0.2">
      <c r="A5105" s="38">
        <v>5098</v>
      </c>
      <c r="B5105" t="s">
        <v>362</v>
      </c>
      <c r="C5105" t="s">
        <v>289</v>
      </c>
      <c r="D5105">
        <v>500</v>
      </c>
      <c r="E5105" t="s">
        <v>1241</v>
      </c>
      <c r="F5105">
        <v>0.25</v>
      </c>
      <c r="G5105" t="str">
        <f>LOOKUP(F5105,{0,6,45},{"F","L","H"})</f>
        <v>F</v>
      </c>
      <c r="H5105" t="s">
        <v>4173</v>
      </c>
      <c r="I5105" s="43" t="str">
        <f>IFERROR(VLOOKUP(#REF!,#REF!,2,FALSE),"No")</f>
        <v>No</v>
      </c>
      <c r="J5105" s="139">
        <v>0.5</v>
      </c>
      <c r="K5105" s="148">
        <v>52</v>
      </c>
      <c r="L5105" s="148">
        <v>0.75</v>
      </c>
      <c r="M5105" s="148">
        <v>15</v>
      </c>
      <c r="N5105" s="148"/>
      <c r="O5105" s="148"/>
      <c r="P5105" s="148"/>
      <c r="Q5105" s="148"/>
      <c r="R5105" s="148"/>
      <c r="S5105" s="148"/>
      <c r="T5105" s="148"/>
      <c r="U5105" s="148"/>
      <c r="V5105" s="148"/>
      <c r="W5105" s="148"/>
      <c r="X5105" s="139">
        <v>0.75</v>
      </c>
      <c r="Y5105" s="148">
        <v>53</v>
      </c>
      <c r="Z5105" s="148">
        <v>1.25</v>
      </c>
      <c r="AA5105" s="148">
        <v>85</v>
      </c>
      <c r="AB5105" s="148">
        <v>2</v>
      </c>
      <c r="AC5105" s="148">
        <v>862</v>
      </c>
      <c r="AD5105" s="148"/>
      <c r="AE5105" s="148"/>
      <c r="AF5105" s="148"/>
      <c r="AG5105" s="148"/>
      <c r="AH5105" s="148"/>
      <c r="AI5105" s="148"/>
      <c r="AJ5105" s="148"/>
      <c r="AK5105" s="148"/>
      <c r="AL5105" s="139">
        <v>0</v>
      </c>
      <c r="AM5105" s="139">
        <v>0</v>
      </c>
      <c r="AN5105" s="148">
        <f t="shared" si="712"/>
        <v>1000</v>
      </c>
      <c r="AO5105" s="148">
        <f t="shared" si="713"/>
        <v>67</v>
      </c>
      <c r="AP5105" s="148">
        <v>10</v>
      </c>
      <c r="AQ5105" s="140">
        <v>18</v>
      </c>
      <c r="AS5105" s="42">
        <f t="shared" si="714"/>
        <v>4522.7330146807935</v>
      </c>
      <c r="AT5105" s="101">
        <f t="shared" si="715"/>
        <v>0</v>
      </c>
      <c r="AU5105" s="42">
        <f t="shared" si="716"/>
        <v>4522.7330146807935</v>
      </c>
      <c r="AV5105" s="42">
        <f t="shared" si="717"/>
        <v>1831.7889845263353</v>
      </c>
      <c r="AW5105" s="102">
        <f t="shared" si="718"/>
        <v>585.0096169344007</v>
      </c>
      <c r="AX5105" s="43">
        <f t="shared" si="711"/>
        <v>0.5</v>
      </c>
      <c r="AY5105" s="43" t="str">
        <f t="shared" si="719"/>
        <v>UTGS</v>
      </c>
    </row>
    <row r="5106" spans="1:51" hidden="1" x14ac:dyDescent="0.2">
      <c r="A5106" s="38">
        <v>5099</v>
      </c>
      <c r="B5106" t="s">
        <v>5806</v>
      </c>
      <c r="C5106" t="s">
        <v>289</v>
      </c>
      <c r="D5106">
        <v>320</v>
      </c>
      <c r="E5106" t="s">
        <v>1247</v>
      </c>
      <c r="F5106">
        <v>0.25</v>
      </c>
      <c r="G5106" t="str">
        <f>LOOKUP(F5106,{0,6,45},{"F","L","H"})</f>
        <v>F</v>
      </c>
      <c r="H5106" t="s">
        <v>4174</v>
      </c>
      <c r="I5106" s="43" t="str">
        <f>IFERROR(VLOOKUP(#REF!,#REF!,2,FALSE),"No")</f>
        <v>No</v>
      </c>
      <c r="J5106" s="139">
        <v>1.25</v>
      </c>
      <c r="K5106" s="148">
        <v>504</v>
      </c>
      <c r="L5106" s="148"/>
      <c r="M5106" s="148"/>
      <c r="N5106" s="148"/>
      <c r="O5106" s="148"/>
      <c r="P5106" s="148"/>
      <c r="Q5106" s="148"/>
      <c r="R5106" s="148"/>
      <c r="S5106" s="148"/>
      <c r="T5106" s="148"/>
      <c r="U5106" s="148"/>
      <c r="V5106" s="148"/>
      <c r="W5106" s="148"/>
      <c r="X5106" s="139">
        <v>2</v>
      </c>
      <c r="Y5106" s="148">
        <v>112.75</v>
      </c>
      <c r="Z5106" s="148">
        <v>4</v>
      </c>
      <c r="AA5106" s="148">
        <v>887.25</v>
      </c>
      <c r="AB5106" s="148"/>
      <c r="AC5106" s="148"/>
      <c r="AD5106" s="148"/>
      <c r="AE5106" s="148"/>
      <c r="AF5106" s="148"/>
      <c r="AG5106" s="148"/>
      <c r="AH5106" s="148"/>
      <c r="AI5106" s="148"/>
      <c r="AJ5106" s="148"/>
      <c r="AK5106" s="148"/>
      <c r="AL5106" s="139">
        <v>0</v>
      </c>
      <c r="AM5106" s="139">
        <v>0</v>
      </c>
      <c r="AN5106" s="148">
        <f t="shared" si="712"/>
        <v>1000</v>
      </c>
      <c r="AO5106" s="148">
        <f t="shared" si="713"/>
        <v>504</v>
      </c>
      <c r="AP5106" s="148">
        <v>18</v>
      </c>
      <c r="AQ5106" s="140">
        <v>68</v>
      </c>
      <c r="AS5106" s="42">
        <f t="shared" si="714"/>
        <v>37554.792826852528</v>
      </c>
      <c r="AT5106" s="101">
        <f t="shared" si="715"/>
        <v>0</v>
      </c>
      <c r="AU5106" s="42">
        <f t="shared" si="716"/>
        <v>37554.792826852528</v>
      </c>
      <c r="AV5106" s="42">
        <f t="shared" si="717"/>
        <v>571.65506208050056</v>
      </c>
      <c r="AW5106" s="102">
        <f t="shared" si="718"/>
        <v>431</v>
      </c>
      <c r="AX5106" s="43">
        <f t="shared" si="711"/>
        <v>1.25</v>
      </c>
      <c r="AY5106" s="43" t="str">
        <f t="shared" si="719"/>
        <v>UTGS</v>
      </c>
    </row>
    <row r="5107" spans="1:51" hidden="1" x14ac:dyDescent="0.2">
      <c r="A5107" s="38">
        <v>5100</v>
      </c>
      <c r="B5107" t="s">
        <v>362</v>
      </c>
      <c r="C5107" t="s">
        <v>289</v>
      </c>
      <c r="D5107">
        <v>320</v>
      </c>
      <c r="E5107" t="s">
        <v>1236</v>
      </c>
      <c r="F5107">
        <v>0.25</v>
      </c>
      <c r="G5107" t="str">
        <f>LOOKUP(F5107,{0,6,45},{"F","L","H"})</f>
        <v>F</v>
      </c>
      <c r="H5107" t="s">
        <v>4177</v>
      </c>
      <c r="I5107" s="43" t="str">
        <f>IFERROR(VLOOKUP(#REF!,#REF!,2,FALSE),"No")</f>
        <v>No</v>
      </c>
      <c r="J5107" s="139">
        <v>0.75</v>
      </c>
      <c r="K5107" s="148">
        <v>63</v>
      </c>
      <c r="L5107" s="148"/>
      <c r="M5107" s="148"/>
      <c r="N5107" s="148"/>
      <c r="O5107" s="148"/>
      <c r="P5107" s="148"/>
      <c r="Q5107" s="148"/>
      <c r="R5107" s="148"/>
      <c r="S5107" s="148"/>
      <c r="T5107" s="148"/>
      <c r="U5107" s="148"/>
      <c r="V5107" s="148"/>
      <c r="W5107" s="148"/>
      <c r="X5107" s="139">
        <v>0.75</v>
      </c>
      <c r="Y5107" s="148">
        <v>3</v>
      </c>
      <c r="Z5107" s="149">
        <v>1.25</v>
      </c>
      <c r="AA5107" s="148">
        <v>165</v>
      </c>
      <c r="AB5107" s="148">
        <v>2</v>
      </c>
      <c r="AC5107" s="148">
        <v>747</v>
      </c>
      <c r="AD5107" s="148">
        <v>4</v>
      </c>
      <c r="AE5107" s="148">
        <v>85</v>
      </c>
      <c r="AF5107" s="148"/>
      <c r="AG5107" s="148"/>
      <c r="AH5107" s="148"/>
      <c r="AI5107" s="148"/>
      <c r="AJ5107" s="148"/>
      <c r="AK5107" s="148"/>
      <c r="AL5107" s="139">
        <v>0</v>
      </c>
      <c r="AM5107" s="139">
        <v>0</v>
      </c>
      <c r="AN5107" s="148">
        <f t="shared" si="712"/>
        <v>1000</v>
      </c>
      <c r="AO5107" s="148">
        <f t="shared" si="713"/>
        <v>63</v>
      </c>
      <c r="AP5107" s="148">
        <v>24</v>
      </c>
      <c r="AQ5107" s="140">
        <v>135</v>
      </c>
      <c r="AS5107" s="42">
        <f t="shared" si="714"/>
        <v>4056.1591033565664</v>
      </c>
      <c r="AT5107" s="101">
        <f t="shared" si="715"/>
        <v>0</v>
      </c>
      <c r="AU5107" s="42">
        <f t="shared" si="716"/>
        <v>4056.1591033565664</v>
      </c>
      <c r="AV5107" s="42">
        <f t="shared" si="717"/>
        <v>246.3603831220299</v>
      </c>
      <c r="AW5107" s="102">
        <f t="shared" si="718"/>
        <v>431</v>
      </c>
      <c r="AX5107" s="43">
        <f t="shared" si="711"/>
        <v>0.75</v>
      </c>
      <c r="AY5107" s="43" t="str">
        <f t="shared" si="719"/>
        <v>UTGS</v>
      </c>
    </row>
    <row r="5108" spans="1:51" hidden="1" x14ac:dyDescent="0.2">
      <c r="A5108" s="38">
        <v>5101</v>
      </c>
      <c r="B5108" t="s">
        <v>5806</v>
      </c>
      <c r="C5108" t="s">
        <v>5746</v>
      </c>
      <c r="D5108">
        <v>25600</v>
      </c>
      <c r="E5108" t="s">
        <v>219</v>
      </c>
      <c r="F5108">
        <v>2</v>
      </c>
      <c r="G5108" t="str">
        <f>LOOKUP(F5108,{0,6,45},{"F","L","H"})</f>
        <v>F</v>
      </c>
      <c r="H5108" t="s">
        <v>1004</v>
      </c>
      <c r="I5108" s="43" t="str">
        <f>IFERROR(VLOOKUP(#REF!,#REF!,2,FALSE),"No")</f>
        <v>No</v>
      </c>
      <c r="J5108" s="139">
        <v>3</v>
      </c>
      <c r="K5108" s="148">
        <v>543</v>
      </c>
      <c r="L5108" s="148"/>
      <c r="M5108" s="148"/>
      <c r="N5108" s="148"/>
      <c r="O5108" s="148"/>
      <c r="P5108" s="148"/>
      <c r="Q5108" s="148"/>
      <c r="R5108" s="148"/>
      <c r="S5108" s="148"/>
      <c r="T5108" s="148"/>
      <c r="U5108" s="148"/>
      <c r="V5108" s="148"/>
      <c r="W5108" s="148"/>
      <c r="X5108" s="139">
        <v>4</v>
      </c>
      <c r="Y5108" s="148">
        <v>979.31</v>
      </c>
      <c r="Z5108" s="148"/>
      <c r="AA5108" s="148"/>
      <c r="AB5108" s="148"/>
      <c r="AC5108" s="148"/>
      <c r="AD5108" s="148"/>
      <c r="AE5108" s="148"/>
      <c r="AF5108" s="148"/>
      <c r="AG5108" s="148"/>
      <c r="AH5108" s="148"/>
      <c r="AI5108" s="148"/>
      <c r="AJ5108" s="148"/>
      <c r="AK5108" s="148"/>
      <c r="AL5108" s="139">
        <v>0</v>
      </c>
      <c r="AM5108" s="139">
        <v>0</v>
      </c>
      <c r="AN5108" s="148">
        <f t="shared" si="712"/>
        <v>979.31</v>
      </c>
      <c r="AO5108" s="148">
        <f t="shared" si="713"/>
        <v>543</v>
      </c>
      <c r="AP5108" s="148">
        <v>5</v>
      </c>
      <c r="AQ5108" s="140">
        <v>6</v>
      </c>
      <c r="AS5108" s="42">
        <f t="shared" si="714"/>
        <v>39630.028462263734</v>
      </c>
      <c r="AT5108" s="101">
        <f t="shared" si="715"/>
        <v>0</v>
      </c>
      <c r="AU5108" s="42">
        <f t="shared" si="716"/>
        <v>39630.028462263734</v>
      </c>
      <c r="AV5108" s="42">
        <f t="shared" si="717"/>
        <v>6476.6604372427892</v>
      </c>
      <c r="AW5108" s="102">
        <f t="shared" si="718"/>
        <v>22191.599999999999</v>
      </c>
      <c r="AX5108" s="43">
        <f t="shared" si="711"/>
        <v>3</v>
      </c>
      <c r="AY5108" s="43" t="str">
        <f t="shared" si="719"/>
        <v>UTTSS</v>
      </c>
    </row>
    <row r="5109" spans="1:51" hidden="1" x14ac:dyDescent="0.2">
      <c r="A5109" s="38">
        <v>5102</v>
      </c>
      <c r="B5109" t="s">
        <v>5806</v>
      </c>
      <c r="C5109" t="s">
        <v>5746</v>
      </c>
      <c r="D5109">
        <v>5000</v>
      </c>
      <c r="E5109" t="s">
        <v>198</v>
      </c>
      <c r="F5109">
        <v>0.25</v>
      </c>
      <c r="G5109" t="str">
        <f>LOOKUP(F5109,{0,6,45},{"F","L","H"})</f>
        <v>F</v>
      </c>
      <c r="H5109" t="s">
        <v>1016</v>
      </c>
      <c r="I5109" s="43" t="str">
        <f>IFERROR(VLOOKUP(#REF!,#REF!,2,FALSE),"No")</f>
        <v>No</v>
      </c>
      <c r="J5109" s="139">
        <v>1.25</v>
      </c>
      <c r="K5109" s="148">
        <v>33</v>
      </c>
      <c r="L5109" s="148"/>
      <c r="M5109" s="148"/>
      <c r="N5109" s="148"/>
      <c r="O5109" s="148"/>
      <c r="P5109" s="148"/>
      <c r="Q5109" s="148"/>
      <c r="R5109" s="148"/>
      <c r="S5109" s="148"/>
      <c r="T5109" s="148"/>
      <c r="U5109" s="148"/>
      <c r="V5109" s="148"/>
      <c r="W5109" s="148"/>
      <c r="X5109" s="139">
        <v>2</v>
      </c>
      <c r="Y5109" s="148">
        <v>799.5</v>
      </c>
      <c r="Z5109" s="149">
        <v>6</v>
      </c>
      <c r="AA5109" s="148">
        <v>200.5</v>
      </c>
      <c r="AB5109" s="148"/>
      <c r="AC5109" s="148"/>
      <c r="AD5109" s="148"/>
      <c r="AE5109" s="148"/>
      <c r="AF5109" s="148"/>
      <c r="AG5109" s="148"/>
      <c r="AH5109" s="148"/>
      <c r="AI5109" s="148"/>
      <c r="AJ5109" s="148"/>
      <c r="AK5109" s="148"/>
      <c r="AL5109" s="139">
        <v>0</v>
      </c>
      <c r="AM5109" s="139">
        <v>0</v>
      </c>
      <c r="AN5109" s="148">
        <f t="shared" si="712"/>
        <v>1000</v>
      </c>
      <c r="AO5109" s="148">
        <f t="shared" si="713"/>
        <v>33</v>
      </c>
      <c r="AP5109" s="148">
        <v>6</v>
      </c>
      <c r="AQ5109" s="140">
        <v>34</v>
      </c>
      <c r="AS5109" s="42">
        <f t="shared" si="714"/>
        <v>2458.944768424868</v>
      </c>
      <c r="AT5109" s="101">
        <f t="shared" si="715"/>
        <v>0</v>
      </c>
      <c r="AU5109" s="42">
        <f t="shared" si="716"/>
        <v>2458.944768424868</v>
      </c>
      <c r="AV5109" s="42">
        <f t="shared" si="717"/>
        <v>1118.4918153374715</v>
      </c>
      <c r="AW5109" s="102">
        <f t="shared" si="718"/>
        <v>3698.6666666666665</v>
      </c>
      <c r="AX5109" s="43">
        <f t="shared" si="711"/>
        <v>1.25</v>
      </c>
      <c r="AY5109" s="43" t="str">
        <f t="shared" si="719"/>
        <v>UTTSS</v>
      </c>
    </row>
    <row r="5110" spans="1:51" hidden="1" x14ac:dyDescent="0.2">
      <c r="A5110" s="38">
        <v>5103</v>
      </c>
      <c r="B5110" t="s">
        <v>5806</v>
      </c>
      <c r="C5110" t="s">
        <v>5746</v>
      </c>
      <c r="D5110">
        <v>2225</v>
      </c>
      <c r="E5110" t="s">
        <v>196</v>
      </c>
      <c r="F5110">
        <v>2</v>
      </c>
      <c r="G5110" t="str">
        <f>LOOKUP(F5110,{0,6,45},{"F","L","H"})</f>
        <v>F</v>
      </c>
      <c r="H5110" t="s">
        <v>1873</v>
      </c>
      <c r="I5110" s="43" t="str">
        <f>IFERROR(VLOOKUP(#REF!,#REF!,2,FALSE),"No")</f>
        <v>No</v>
      </c>
      <c r="J5110" s="139">
        <v>2</v>
      </c>
      <c r="K5110" s="148">
        <v>450</v>
      </c>
      <c r="L5110" s="148"/>
      <c r="M5110" s="148"/>
      <c r="N5110" s="148"/>
      <c r="O5110" s="148"/>
      <c r="P5110" s="148"/>
      <c r="Q5110" s="148"/>
      <c r="R5110" s="148"/>
      <c r="S5110" s="148"/>
      <c r="T5110" s="148"/>
      <c r="U5110" s="148"/>
      <c r="V5110" s="148"/>
      <c r="W5110" s="148"/>
      <c r="X5110" s="139">
        <v>3</v>
      </c>
      <c r="Y5110" s="148">
        <v>706</v>
      </c>
      <c r="Z5110" s="148"/>
      <c r="AA5110" s="148"/>
      <c r="AB5110" s="148"/>
      <c r="AC5110" s="148"/>
      <c r="AD5110" s="148"/>
      <c r="AE5110" s="148"/>
      <c r="AF5110" s="148"/>
      <c r="AG5110" s="148"/>
      <c r="AH5110" s="148"/>
      <c r="AI5110" s="148"/>
      <c r="AJ5110" s="148"/>
      <c r="AK5110" s="148"/>
      <c r="AL5110" s="139">
        <v>0</v>
      </c>
      <c r="AM5110" s="139">
        <v>0</v>
      </c>
      <c r="AN5110" s="148">
        <f t="shared" si="712"/>
        <v>706</v>
      </c>
      <c r="AO5110" s="148">
        <f t="shared" si="713"/>
        <v>450</v>
      </c>
      <c r="AP5110" s="148">
        <v>4</v>
      </c>
      <c r="AQ5110" s="140">
        <v>47</v>
      </c>
      <c r="AS5110" s="42">
        <f t="shared" si="714"/>
        <v>32842.565023975469</v>
      </c>
      <c r="AT5110" s="101">
        <f t="shared" si="715"/>
        <v>0</v>
      </c>
      <c r="AU5110" s="42">
        <f t="shared" si="716"/>
        <v>32842.565023975469</v>
      </c>
      <c r="AV5110" s="42">
        <f t="shared" si="717"/>
        <v>297.88636117788661</v>
      </c>
      <c r="AW5110" s="102">
        <f t="shared" si="718"/>
        <v>2428.75</v>
      </c>
      <c r="AX5110" s="43">
        <f t="shared" si="711"/>
        <v>2</v>
      </c>
      <c r="AY5110" s="43" t="str">
        <f t="shared" si="719"/>
        <v>UTTSS</v>
      </c>
    </row>
    <row r="5111" spans="1:51" hidden="1" x14ac:dyDescent="0.2">
      <c r="A5111" s="38">
        <v>5104</v>
      </c>
      <c r="B5111" t="s">
        <v>362</v>
      </c>
      <c r="C5111" t="s">
        <v>289</v>
      </c>
      <c r="D5111">
        <v>320</v>
      </c>
      <c r="E5111" t="s">
        <v>1247</v>
      </c>
      <c r="F5111">
        <v>0.25</v>
      </c>
      <c r="G5111" t="str">
        <f>LOOKUP(F5111,{0,6,45},{"F","L","H"})</f>
        <v>F</v>
      </c>
      <c r="H5111" t="s">
        <v>4205</v>
      </c>
      <c r="I5111" s="43" t="str">
        <f>IFERROR(VLOOKUP(#REF!,#REF!,2,FALSE),"No")</f>
        <v>No</v>
      </c>
      <c r="J5111" s="139">
        <v>0.5</v>
      </c>
      <c r="K5111" s="148">
        <v>91</v>
      </c>
      <c r="L5111" s="148"/>
      <c r="M5111" s="148"/>
      <c r="N5111" s="148"/>
      <c r="O5111" s="148"/>
      <c r="P5111" s="148"/>
      <c r="Q5111" s="148"/>
      <c r="R5111" s="148"/>
      <c r="S5111" s="148"/>
      <c r="T5111" s="148"/>
      <c r="U5111" s="148"/>
      <c r="V5111" s="148"/>
      <c r="W5111" s="148"/>
      <c r="X5111" s="139">
        <v>2</v>
      </c>
      <c r="Y5111" s="148">
        <v>1000</v>
      </c>
      <c r="Z5111" s="149"/>
      <c r="AA5111" s="148"/>
      <c r="AB5111" s="148"/>
      <c r="AC5111" s="148"/>
      <c r="AD5111" s="148"/>
      <c r="AE5111" s="148"/>
      <c r="AF5111" s="148"/>
      <c r="AG5111" s="148"/>
      <c r="AH5111" s="148"/>
      <c r="AI5111" s="148"/>
      <c r="AJ5111" s="148"/>
      <c r="AK5111" s="148"/>
      <c r="AL5111" s="139">
        <v>0</v>
      </c>
      <c r="AM5111" s="139">
        <v>0</v>
      </c>
      <c r="AN5111" s="148">
        <f t="shared" si="712"/>
        <v>1000</v>
      </c>
      <c r="AO5111" s="148">
        <f t="shared" si="713"/>
        <v>91</v>
      </c>
      <c r="AP5111" s="148">
        <v>11</v>
      </c>
      <c r="AQ5111" s="140">
        <v>18</v>
      </c>
      <c r="AS5111" s="42">
        <f t="shared" si="714"/>
        <v>6224.7164826261524</v>
      </c>
      <c r="AT5111" s="101">
        <f t="shared" si="715"/>
        <v>0</v>
      </c>
      <c r="AU5111" s="42">
        <f t="shared" si="716"/>
        <v>6224.7164826261524</v>
      </c>
      <c r="AV5111" s="42">
        <f t="shared" si="717"/>
        <v>1806.1645400818907</v>
      </c>
      <c r="AW5111" s="102">
        <f t="shared" si="718"/>
        <v>431</v>
      </c>
      <c r="AX5111" s="43">
        <f t="shared" si="711"/>
        <v>0.5</v>
      </c>
      <c r="AY5111" s="43" t="str">
        <f t="shared" si="719"/>
        <v>UTGS</v>
      </c>
    </row>
    <row r="5112" spans="1:51" hidden="1" x14ac:dyDescent="0.2">
      <c r="A5112" s="38">
        <v>5105</v>
      </c>
      <c r="B5112" t="s">
        <v>5806</v>
      </c>
      <c r="C5112" t="s">
        <v>5746</v>
      </c>
      <c r="D5112">
        <v>5550</v>
      </c>
      <c r="E5112" t="s">
        <v>198</v>
      </c>
      <c r="F5112">
        <v>2</v>
      </c>
      <c r="G5112" t="str">
        <f>LOOKUP(F5112,{0,6,45},{"F","L","H"})</f>
        <v>F</v>
      </c>
      <c r="H5112" t="s">
        <v>1859</v>
      </c>
      <c r="I5112" s="43" t="str">
        <f>IFERROR(VLOOKUP(#REF!,#REF!,2,FALSE),"No")</f>
        <v>No</v>
      </c>
      <c r="J5112" s="139">
        <v>2</v>
      </c>
      <c r="K5112" s="148">
        <v>261</v>
      </c>
      <c r="L5112" s="148"/>
      <c r="M5112" s="148"/>
      <c r="N5112" s="148"/>
      <c r="O5112" s="148"/>
      <c r="P5112" s="148"/>
      <c r="Q5112" s="148"/>
      <c r="R5112" s="148"/>
      <c r="S5112" s="148"/>
      <c r="T5112" s="148"/>
      <c r="U5112" s="148"/>
      <c r="V5112" s="148"/>
      <c r="W5112" s="148"/>
      <c r="X5112" s="139">
        <v>4</v>
      </c>
      <c r="Y5112" s="148">
        <v>915</v>
      </c>
      <c r="Z5112" s="148"/>
      <c r="AA5112" s="148"/>
      <c r="AB5112" s="148"/>
      <c r="AC5112" s="148"/>
      <c r="AD5112" s="148"/>
      <c r="AE5112" s="148"/>
      <c r="AF5112" s="148"/>
      <c r="AG5112" s="148"/>
      <c r="AH5112" s="148"/>
      <c r="AI5112" s="148"/>
      <c r="AJ5112" s="148"/>
      <c r="AK5112" s="148"/>
      <c r="AL5112" s="139">
        <v>0</v>
      </c>
      <c r="AM5112" s="139">
        <v>0</v>
      </c>
      <c r="AN5112" s="148">
        <f t="shared" si="712"/>
        <v>915</v>
      </c>
      <c r="AO5112" s="148">
        <f t="shared" si="713"/>
        <v>261</v>
      </c>
      <c r="AP5112" s="148">
        <v>3</v>
      </c>
      <c r="AQ5112" s="140">
        <v>6</v>
      </c>
      <c r="AS5112" s="42">
        <f t="shared" si="714"/>
        <v>19048.687713905772</v>
      </c>
      <c r="AT5112" s="101">
        <f t="shared" si="715"/>
        <v>0</v>
      </c>
      <c r="AU5112" s="42">
        <f t="shared" si="716"/>
        <v>19048.687713905772</v>
      </c>
      <c r="AV5112" s="42">
        <f t="shared" si="717"/>
        <v>6051.3466625247902</v>
      </c>
      <c r="AW5112" s="102">
        <f t="shared" si="718"/>
        <v>3698.6666666666665</v>
      </c>
      <c r="AX5112" s="43">
        <f t="shared" si="711"/>
        <v>2</v>
      </c>
      <c r="AY5112" s="43" t="str">
        <f t="shared" si="719"/>
        <v>UTTSS</v>
      </c>
    </row>
    <row r="5113" spans="1:51" hidden="1" x14ac:dyDescent="0.2">
      <c r="A5113" s="38">
        <v>5106</v>
      </c>
      <c r="B5113" t="s">
        <v>362</v>
      </c>
      <c r="C5113" t="s">
        <v>289</v>
      </c>
      <c r="D5113">
        <v>500</v>
      </c>
      <c r="E5113" t="s">
        <v>1241</v>
      </c>
      <c r="F5113">
        <v>0.25</v>
      </c>
      <c r="G5113" t="str">
        <f>LOOKUP(F5113,{0,6,45},{"F","L","H"})</f>
        <v>F</v>
      </c>
      <c r="H5113" t="s">
        <v>4208</v>
      </c>
      <c r="I5113" s="43" t="str">
        <f>IFERROR(VLOOKUP(#REF!,#REF!,2,FALSE),"No")</f>
        <v>No</v>
      </c>
      <c r="J5113" s="139">
        <v>0.75</v>
      </c>
      <c r="K5113" s="148">
        <v>55</v>
      </c>
      <c r="L5113" s="148"/>
      <c r="M5113" s="148"/>
      <c r="N5113" s="148"/>
      <c r="O5113" s="148"/>
      <c r="P5113" s="148"/>
      <c r="Q5113" s="148"/>
      <c r="R5113" s="148"/>
      <c r="S5113" s="148"/>
      <c r="T5113" s="148"/>
      <c r="U5113" s="148"/>
      <c r="V5113" s="148"/>
      <c r="W5113" s="148"/>
      <c r="X5113" s="139">
        <v>1.25</v>
      </c>
      <c r="Y5113" s="148">
        <v>272</v>
      </c>
      <c r="Z5113" s="148">
        <v>2</v>
      </c>
      <c r="AA5113" s="148">
        <v>728</v>
      </c>
      <c r="AB5113" s="148"/>
      <c r="AC5113" s="148"/>
      <c r="AD5113" s="148"/>
      <c r="AE5113" s="148"/>
      <c r="AF5113" s="148"/>
      <c r="AG5113" s="148"/>
      <c r="AH5113" s="148"/>
      <c r="AI5113" s="148"/>
      <c r="AJ5113" s="148"/>
      <c r="AK5113" s="148"/>
      <c r="AL5113" s="139">
        <v>0</v>
      </c>
      <c r="AM5113" s="139">
        <v>0</v>
      </c>
      <c r="AN5113" s="148">
        <f t="shared" si="712"/>
        <v>1000</v>
      </c>
      <c r="AO5113" s="148">
        <f t="shared" si="713"/>
        <v>55</v>
      </c>
      <c r="AP5113" s="148">
        <v>16</v>
      </c>
      <c r="AQ5113" s="140">
        <v>29</v>
      </c>
      <c r="AS5113" s="42">
        <f t="shared" si="714"/>
        <v>3541.0912807081136</v>
      </c>
      <c r="AT5113" s="101">
        <f t="shared" si="715"/>
        <v>0</v>
      </c>
      <c r="AU5113" s="42">
        <f t="shared" si="716"/>
        <v>3541.0912807081136</v>
      </c>
      <c r="AV5113" s="42">
        <f t="shared" si="717"/>
        <v>1127.6331628094495</v>
      </c>
      <c r="AW5113" s="102">
        <f t="shared" si="718"/>
        <v>585.0096169344007</v>
      </c>
      <c r="AX5113" s="43">
        <f t="shared" si="711"/>
        <v>0.75</v>
      </c>
      <c r="AY5113" s="43" t="str">
        <f t="shared" si="719"/>
        <v>UTGS</v>
      </c>
    </row>
    <row r="5114" spans="1:51" hidden="1" x14ac:dyDescent="0.2">
      <c r="A5114" s="38">
        <v>5107</v>
      </c>
      <c r="B5114" t="s">
        <v>5806</v>
      </c>
      <c r="C5114" t="s">
        <v>289</v>
      </c>
      <c r="D5114">
        <v>33120</v>
      </c>
      <c r="E5114" t="s">
        <v>200</v>
      </c>
      <c r="F5114">
        <v>10</v>
      </c>
      <c r="G5114" t="str">
        <f>LOOKUP(F5114,{0,6,45},{"F","L","H"})</f>
        <v>L</v>
      </c>
      <c r="H5114" t="s">
        <v>1525</v>
      </c>
      <c r="I5114" s="43" t="str">
        <f>IFERROR(VLOOKUP(#REF!,#REF!,2,FALSE),"No")</f>
        <v>No</v>
      </c>
      <c r="J5114" s="139">
        <v>3</v>
      </c>
      <c r="K5114" s="148">
        <v>238</v>
      </c>
      <c r="L5114" s="148">
        <v>4</v>
      </c>
      <c r="M5114" s="148">
        <v>2</v>
      </c>
      <c r="N5114" s="148"/>
      <c r="O5114" s="148"/>
      <c r="P5114" s="148"/>
      <c r="Q5114" s="148"/>
      <c r="R5114" s="148"/>
      <c r="S5114" s="148"/>
      <c r="T5114" s="148"/>
      <c r="U5114" s="148"/>
      <c r="V5114" s="148"/>
      <c r="W5114" s="148"/>
      <c r="X5114" s="139">
        <v>4</v>
      </c>
      <c r="Y5114" s="148">
        <v>1000</v>
      </c>
      <c r="Z5114" s="148"/>
      <c r="AA5114" s="148"/>
      <c r="AB5114" s="148"/>
      <c r="AC5114" s="148"/>
      <c r="AD5114" s="148"/>
      <c r="AE5114" s="148"/>
      <c r="AF5114" s="148"/>
      <c r="AG5114" s="148"/>
      <c r="AH5114" s="148"/>
      <c r="AI5114" s="148"/>
      <c r="AJ5114" s="148"/>
      <c r="AK5114" s="148"/>
      <c r="AL5114" s="139">
        <v>0</v>
      </c>
      <c r="AM5114" s="139">
        <v>0</v>
      </c>
      <c r="AN5114" s="148">
        <f t="shared" si="712"/>
        <v>1000</v>
      </c>
      <c r="AO5114" s="148">
        <f t="shared" si="713"/>
        <v>240</v>
      </c>
      <c r="AP5114" s="148">
        <v>9</v>
      </c>
      <c r="AQ5114" s="140">
        <v>25</v>
      </c>
      <c r="AS5114" s="42">
        <f t="shared" si="714"/>
        <v>17523.154679453586</v>
      </c>
      <c r="AT5114" s="101">
        <f t="shared" si="715"/>
        <v>0</v>
      </c>
      <c r="AU5114" s="42">
        <f t="shared" si="716"/>
        <v>17523.154679453586</v>
      </c>
      <c r="AV5114" s="42">
        <f t="shared" si="717"/>
        <v>1587.2384688589614</v>
      </c>
      <c r="AW5114" s="102">
        <f t="shared" si="718"/>
        <v>25053.949999999997</v>
      </c>
      <c r="AX5114" s="43">
        <f t="shared" si="711"/>
        <v>3</v>
      </c>
      <c r="AY5114" s="43" t="str">
        <f t="shared" si="719"/>
        <v>UTGS</v>
      </c>
    </row>
    <row r="5115" spans="1:51" hidden="1" x14ac:dyDescent="0.2">
      <c r="A5115" s="38">
        <v>5108</v>
      </c>
      <c r="B5115" t="s">
        <v>5806</v>
      </c>
      <c r="C5115" t="s">
        <v>5746</v>
      </c>
      <c r="D5115">
        <v>5550</v>
      </c>
      <c r="E5115" t="s">
        <v>198</v>
      </c>
      <c r="F5115">
        <v>2</v>
      </c>
      <c r="G5115" t="str">
        <f>LOOKUP(F5115,{0,6,45},{"F","L","H"})</f>
        <v>F</v>
      </c>
      <c r="H5115" t="s">
        <v>4215</v>
      </c>
      <c r="I5115" s="43" t="str">
        <f>IFERROR(VLOOKUP(#REF!,#REF!,2,FALSE),"No")</f>
        <v>No</v>
      </c>
      <c r="J5115" s="139">
        <v>1.25</v>
      </c>
      <c r="K5115" s="148">
        <v>14</v>
      </c>
      <c r="L5115" s="148">
        <v>2</v>
      </c>
      <c r="M5115" s="148">
        <v>768</v>
      </c>
      <c r="N5115" s="148"/>
      <c r="O5115" s="148"/>
      <c r="P5115" s="148"/>
      <c r="Q5115" s="148"/>
      <c r="R5115" s="148"/>
      <c r="S5115" s="148"/>
      <c r="T5115" s="148"/>
      <c r="U5115" s="148"/>
      <c r="V5115" s="148"/>
      <c r="W5115" s="148"/>
      <c r="X5115" s="139">
        <v>2</v>
      </c>
      <c r="Y5115" s="148">
        <v>398.2</v>
      </c>
      <c r="Z5115" s="148">
        <v>3</v>
      </c>
      <c r="AA5115" s="148">
        <v>601.79999999999995</v>
      </c>
      <c r="AB5115" s="148"/>
      <c r="AC5115" s="148"/>
      <c r="AD5115" s="148"/>
      <c r="AE5115" s="148"/>
      <c r="AF5115" s="148"/>
      <c r="AG5115" s="148"/>
      <c r="AH5115" s="148"/>
      <c r="AI5115" s="148"/>
      <c r="AJ5115" s="148"/>
      <c r="AK5115" s="148"/>
      <c r="AL5115" s="139">
        <v>0</v>
      </c>
      <c r="AM5115" s="139">
        <v>0</v>
      </c>
      <c r="AN5115" s="148">
        <f t="shared" si="712"/>
        <v>1000</v>
      </c>
      <c r="AO5115" s="148">
        <f t="shared" si="713"/>
        <v>782</v>
      </c>
      <c r="AP5115" s="148">
        <v>16</v>
      </c>
      <c r="AQ5115" s="140">
        <v>25</v>
      </c>
      <c r="AS5115" s="42">
        <f t="shared" si="714"/>
        <v>57094.499663886265</v>
      </c>
      <c r="AT5115" s="101">
        <f t="shared" si="715"/>
        <v>0</v>
      </c>
      <c r="AU5115" s="42">
        <f t="shared" si="716"/>
        <v>57094.499663886265</v>
      </c>
      <c r="AV5115" s="42">
        <f t="shared" si="717"/>
        <v>995.20550885896137</v>
      </c>
      <c r="AW5115" s="102">
        <f t="shared" si="718"/>
        <v>3698.6666666666665</v>
      </c>
      <c r="AX5115" s="43">
        <f t="shared" ref="AX5115:AX5178" si="720">IF(J5115&gt;0,J5115,R5115)</f>
        <v>1.25</v>
      </c>
      <c r="AY5115" s="43" t="str">
        <f t="shared" si="719"/>
        <v>UTTSS</v>
      </c>
    </row>
    <row r="5116" spans="1:51" hidden="1" x14ac:dyDescent="0.2">
      <c r="A5116" s="38">
        <v>5109</v>
      </c>
      <c r="B5116" t="s">
        <v>362</v>
      </c>
      <c r="C5116" t="s">
        <v>289</v>
      </c>
      <c r="D5116">
        <v>320</v>
      </c>
      <c r="E5116" t="s">
        <v>1232</v>
      </c>
      <c r="F5116">
        <v>0.25</v>
      </c>
      <c r="G5116" t="str">
        <f>LOOKUP(F5116,{0,6,45},{"F","L","H"})</f>
        <v>F</v>
      </c>
      <c r="H5116" t="s">
        <v>4219</v>
      </c>
      <c r="I5116" s="43" t="str">
        <f>IFERROR(VLOOKUP(#REF!,#REF!,2,FALSE),"No")</f>
        <v>No</v>
      </c>
      <c r="J5116" s="139">
        <v>0.75</v>
      </c>
      <c r="K5116" s="148">
        <v>10</v>
      </c>
      <c r="L5116" s="148"/>
      <c r="M5116" s="148"/>
      <c r="N5116" s="148"/>
      <c r="O5116" s="148"/>
      <c r="P5116" s="148"/>
      <c r="Q5116" s="148"/>
      <c r="R5116" s="148"/>
      <c r="S5116" s="148"/>
      <c r="T5116" s="148"/>
      <c r="U5116" s="148"/>
      <c r="V5116" s="148"/>
      <c r="W5116" s="148"/>
      <c r="X5116" s="139">
        <v>1.25</v>
      </c>
      <c r="Y5116" s="148">
        <v>432.5</v>
      </c>
      <c r="Z5116" s="148">
        <v>2</v>
      </c>
      <c r="AA5116" s="148">
        <v>567.5</v>
      </c>
      <c r="AB5116" s="148"/>
      <c r="AC5116" s="148"/>
      <c r="AD5116" s="148"/>
      <c r="AE5116" s="148"/>
      <c r="AF5116" s="148"/>
      <c r="AG5116" s="148"/>
      <c r="AH5116" s="148"/>
      <c r="AI5116" s="148"/>
      <c r="AJ5116" s="148"/>
      <c r="AK5116" s="148"/>
      <c r="AL5116" s="139">
        <v>0</v>
      </c>
      <c r="AM5116" s="139">
        <v>0</v>
      </c>
      <c r="AN5116" s="148">
        <f t="shared" si="712"/>
        <v>1000</v>
      </c>
      <c r="AO5116" s="148">
        <f t="shared" si="713"/>
        <v>10</v>
      </c>
      <c r="AP5116" s="148">
        <v>18</v>
      </c>
      <c r="AQ5116" s="140">
        <v>95</v>
      </c>
      <c r="AS5116" s="42">
        <f t="shared" si="714"/>
        <v>643.83477831056609</v>
      </c>
      <c r="AT5116" s="101">
        <f t="shared" si="715"/>
        <v>0</v>
      </c>
      <c r="AU5116" s="42">
        <f t="shared" si="716"/>
        <v>643.83477831056609</v>
      </c>
      <c r="AV5116" s="42">
        <f t="shared" si="717"/>
        <v>345.40749180498977</v>
      </c>
      <c r="AW5116" s="102">
        <f t="shared" si="718"/>
        <v>431</v>
      </c>
      <c r="AX5116" s="43">
        <f t="shared" si="720"/>
        <v>0.75</v>
      </c>
      <c r="AY5116" s="43" t="str">
        <f t="shared" si="719"/>
        <v>UTGS</v>
      </c>
    </row>
    <row r="5117" spans="1:51" hidden="1" x14ac:dyDescent="0.2">
      <c r="A5117" s="38">
        <v>5110</v>
      </c>
      <c r="B5117" s="43" t="s">
        <v>5806</v>
      </c>
      <c r="C5117" s="43" t="s">
        <v>5745</v>
      </c>
      <c r="D5117" s="43">
        <v>104100</v>
      </c>
      <c r="E5117" s="43" t="s">
        <v>215</v>
      </c>
      <c r="F5117" s="43">
        <v>125</v>
      </c>
      <c r="G5117" t="str">
        <f>LOOKUP(F5117,{0,6,45},{"F","L","H"})</f>
        <v>H</v>
      </c>
      <c r="H5117" s="43" t="s">
        <v>973</v>
      </c>
      <c r="I5117" s="43" t="str">
        <f>IFERROR(VLOOKUP(#REF!,#REF!,2,FALSE),"No")</f>
        <v>No</v>
      </c>
      <c r="J5117" s="139"/>
      <c r="K5117" s="148"/>
      <c r="L5117" s="148"/>
      <c r="M5117" s="148"/>
      <c r="N5117" s="148"/>
      <c r="O5117" s="148"/>
      <c r="P5117" s="148"/>
      <c r="Q5117" s="148"/>
      <c r="R5117" s="148">
        <v>3</v>
      </c>
      <c r="S5117" s="148">
        <v>2</v>
      </c>
      <c r="T5117" s="148"/>
      <c r="U5117" s="148"/>
      <c r="V5117" s="148"/>
      <c r="W5117" s="148"/>
      <c r="X5117" s="139"/>
      <c r="Y5117" s="148"/>
      <c r="Z5117" s="148"/>
      <c r="AA5117" s="148"/>
      <c r="AB5117" s="148"/>
      <c r="AC5117" s="148"/>
      <c r="AD5117" s="148"/>
      <c r="AE5117" s="148"/>
      <c r="AF5117" s="148"/>
      <c r="AG5117" s="148"/>
      <c r="AH5117" s="148"/>
      <c r="AI5117" s="148"/>
      <c r="AJ5117" s="148"/>
      <c r="AK5117" s="148"/>
      <c r="AL5117" s="139">
        <v>0</v>
      </c>
      <c r="AM5117" s="139">
        <v>0</v>
      </c>
      <c r="AN5117" s="148">
        <v>0</v>
      </c>
      <c r="AO5117" s="148">
        <v>2</v>
      </c>
      <c r="AP5117" s="148">
        <v>1</v>
      </c>
      <c r="AQ5117" s="140">
        <v>1</v>
      </c>
      <c r="AS5117" s="42">
        <f t="shared" si="714"/>
        <v>0</v>
      </c>
      <c r="AT5117" s="101">
        <f t="shared" si="715"/>
        <v>1573.6110258334718</v>
      </c>
      <c r="AU5117" s="42">
        <f t="shared" si="716"/>
        <v>1573.6110258334718</v>
      </c>
      <c r="AV5117" s="42">
        <f t="shared" si="717"/>
        <v>0</v>
      </c>
      <c r="AW5117" s="102">
        <f t="shared" si="718"/>
        <v>150929.38218217093</v>
      </c>
      <c r="AX5117" s="43">
        <f t="shared" si="720"/>
        <v>3</v>
      </c>
      <c r="AY5117" s="43" t="str">
        <f t="shared" si="719"/>
        <v>UTTSM</v>
      </c>
    </row>
    <row r="5118" spans="1:51" hidden="1" x14ac:dyDescent="0.2">
      <c r="A5118" s="38">
        <v>5111</v>
      </c>
      <c r="B5118" s="43" t="s">
        <v>5807</v>
      </c>
      <c r="C5118" s="43" t="s">
        <v>5745</v>
      </c>
      <c r="D5118" s="43">
        <v>28250</v>
      </c>
      <c r="E5118" s="43" t="s">
        <v>212</v>
      </c>
      <c r="F5118" s="43">
        <v>45</v>
      </c>
      <c r="G5118" t="str">
        <f>LOOKUP(F5118,{0,6,45},{"F","L","H"})</f>
        <v>H</v>
      </c>
      <c r="H5118" s="43" t="s">
        <v>391</v>
      </c>
      <c r="I5118" s="43" t="str">
        <f>IFERROR(VLOOKUP(#REF!,#REF!,2,FALSE),"No")</f>
        <v>No</v>
      </c>
      <c r="J5118" s="139">
        <v>2</v>
      </c>
      <c r="K5118" s="148">
        <v>75</v>
      </c>
      <c r="L5118" s="148"/>
      <c r="M5118" s="148"/>
      <c r="N5118" s="148"/>
      <c r="O5118" s="148"/>
      <c r="P5118" s="148"/>
      <c r="Q5118" s="148"/>
      <c r="R5118" s="148"/>
      <c r="S5118" s="148"/>
      <c r="T5118" s="148"/>
      <c r="U5118" s="148"/>
      <c r="V5118" s="148"/>
      <c r="W5118" s="148"/>
      <c r="X5118" s="139">
        <v>3</v>
      </c>
      <c r="Y5118" s="148">
        <v>27.1</v>
      </c>
      <c r="Z5118" s="148">
        <v>8</v>
      </c>
      <c r="AA5118" s="148">
        <v>972.9</v>
      </c>
      <c r="AB5118" s="148"/>
      <c r="AC5118" s="148"/>
      <c r="AD5118" s="148"/>
      <c r="AE5118" s="148"/>
      <c r="AF5118" s="148"/>
      <c r="AG5118" s="148"/>
      <c r="AH5118" s="148"/>
      <c r="AI5118" s="148"/>
      <c r="AJ5118" s="148"/>
      <c r="AK5118" s="148"/>
      <c r="AL5118" s="139">
        <v>0</v>
      </c>
      <c r="AM5118" s="139">
        <v>0</v>
      </c>
      <c r="AN5118" s="148">
        <v>1000</v>
      </c>
      <c r="AO5118" s="148">
        <v>75</v>
      </c>
      <c r="AP5118" s="148">
        <v>4</v>
      </c>
      <c r="AQ5118" s="140">
        <v>1</v>
      </c>
      <c r="AS5118" s="42">
        <f t="shared" si="714"/>
        <v>5473.7608373292451</v>
      </c>
      <c r="AT5118" s="101">
        <f t="shared" si="715"/>
        <v>0</v>
      </c>
      <c r="AU5118" s="42">
        <f t="shared" si="716"/>
        <v>5473.7608373292451</v>
      </c>
      <c r="AV5118" s="42">
        <f t="shared" si="717"/>
        <v>71414.119721474024</v>
      </c>
      <c r="AW5118" s="102">
        <f t="shared" si="718"/>
        <v>52825.283763759828</v>
      </c>
      <c r="AX5118" s="43">
        <f t="shared" si="720"/>
        <v>2</v>
      </c>
      <c r="AY5118" s="43" t="str">
        <f t="shared" si="719"/>
        <v>UTTSM</v>
      </c>
    </row>
    <row r="5119" spans="1:51" hidden="1" x14ac:dyDescent="0.2">
      <c r="A5119" s="38">
        <v>5112</v>
      </c>
      <c r="B5119" s="43" t="s">
        <v>5806</v>
      </c>
      <c r="C5119" s="43" t="s">
        <v>292</v>
      </c>
      <c r="D5119" s="43">
        <v>44350</v>
      </c>
      <c r="E5119" s="43" t="s">
        <v>215</v>
      </c>
      <c r="F5119" s="43">
        <v>45</v>
      </c>
      <c r="G5119" t="str">
        <f>LOOKUP(F5119,{0,6,45},{"F","L","H"})</f>
        <v>H</v>
      </c>
      <c r="H5119" s="43" t="s">
        <v>1268</v>
      </c>
      <c r="I5119" s="43" t="str">
        <f>IFERROR(VLOOKUP(#REF!,#REF!,2,FALSE),"No")</f>
        <v>No</v>
      </c>
      <c r="J5119" s="139">
        <v>1.25</v>
      </c>
      <c r="K5119" s="148">
        <v>1</v>
      </c>
      <c r="L5119" s="148"/>
      <c r="M5119" s="148"/>
      <c r="N5119" s="148"/>
      <c r="O5119" s="148"/>
      <c r="P5119" s="148"/>
      <c r="Q5119" s="148"/>
      <c r="R5119" s="148"/>
      <c r="S5119" s="148"/>
      <c r="T5119" s="148"/>
      <c r="U5119" s="148"/>
      <c r="V5119" s="148"/>
      <c r="W5119" s="148"/>
      <c r="X5119" s="139">
        <v>3</v>
      </c>
      <c r="Y5119" s="148">
        <v>1000</v>
      </c>
      <c r="Z5119" s="148"/>
      <c r="AA5119" s="148"/>
      <c r="AB5119" s="148"/>
      <c r="AC5119" s="148"/>
      <c r="AD5119" s="148"/>
      <c r="AE5119" s="148"/>
      <c r="AF5119" s="148"/>
      <c r="AG5119" s="148"/>
      <c r="AH5119" s="148"/>
      <c r="AI5119" s="148"/>
      <c r="AJ5119" s="148"/>
      <c r="AK5119" s="148"/>
      <c r="AL5119" s="139">
        <v>0</v>
      </c>
      <c r="AM5119" s="139">
        <v>0</v>
      </c>
      <c r="AN5119" s="148">
        <v>1000</v>
      </c>
      <c r="AO5119" s="148">
        <v>1</v>
      </c>
      <c r="AP5119" s="148">
        <v>1</v>
      </c>
      <c r="AQ5119" s="140">
        <v>1</v>
      </c>
      <c r="AS5119" s="42">
        <f t="shared" si="714"/>
        <v>74.513477831056605</v>
      </c>
      <c r="AT5119" s="101">
        <f t="shared" si="715"/>
        <v>0</v>
      </c>
      <c r="AU5119" s="42">
        <f t="shared" si="716"/>
        <v>74.513477831056605</v>
      </c>
      <c r="AV5119" s="42">
        <f t="shared" si="717"/>
        <v>19830.961721474036</v>
      </c>
      <c r="AW5119" s="102">
        <f t="shared" si="718"/>
        <v>60371.752872868376</v>
      </c>
      <c r="AX5119" s="43">
        <f t="shared" si="720"/>
        <v>1.25</v>
      </c>
      <c r="AY5119" s="43" t="str">
        <f t="shared" si="719"/>
        <v>UTFS</v>
      </c>
    </row>
    <row r="5120" spans="1:51" hidden="1" x14ac:dyDescent="0.2">
      <c r="A5120" s="38">
        <v>5113</v>
      </c>
      <c r="B5120" s="43" t="s">
        <v>5807</v>
      </c>
      <c r="C5120" s="43" t="s">
        <v>5745</v>
      </c>
      <c r="D5120" s="43">
        <v>31000</v>
      </c>
      <c r="E5120" s="43" t="s">
        <v>203</v>
      </c>
      <c r="F5120" s="43">
        <v>45</v>
      </c>
      <c r="G5120" t="str">
        <f>LOOKUP(F5120,{0,6,45},{"F","L","H"})</f>
        <v>H</v>
      </c>
      <c r="H5120" s="43" t="s">
        <v>632</v>
      </c>
      <c r="I5120" s="43" t="str">
        <f>IFERROR(VLOOKUP(#REF!,#REF!,2,FALSE),"No")</f>
        <v>No</v>
      </c>
      <c r="J5120" s="139">
        <v>2</v>
      </c>
      <c r="K5120" s="148">
        <v>78</v>
      </c>
      <c r="L5120" s="148"/>
      <c r="M5120" s="148"/>
      <c r="N5120" s="148"/>
      <c r="O5120" s="148"/>
      <c r="P5120" s="148"/>
      <c r="Q5120" s="148"/>
      <c r="R5120" s="148"/>
      <c r="S5120" s="148"/>
      <c r="T5120" s="148"/>
      <c r="U5120" s="148"/>
      <c r="V5120" s="148"/>
      <c r="W5120" s="148"/>
      <c r="X5120" s="139">
        <v>3</v>
      </c>
      <c r="Y5120" s="148">
        <v>420</v>
      </c>
      <c r="Z5120" s="148">
        <v>4</v>
      </c>
      <c r="AA5120" s="148">
        <v>580</v>
      </c>
      <c r="AB5120" s="148"/>
      <c r="AC5120" s="148"/>
      <c r="AD5120" s="148"/>
      <c r="AE5120" s="148"/>
      <c r="AF5120" s="148"/>
      <c r="AG5120" s="148"/>
      <c r="AH5120" s="148"/>
      <c r="AI5120" s="148"/>
      <c r="AJ5120" s="148"/>
      <c r="AK5120" s="148"/>
      <c r="AL5120" s="139">
        <v>0</v>
      </c>
      <c r="AM5120" s="139">
        <v>0</v>
      </c>
      <c r="AN5120" s="148">
        <v>1000</v>
      </c>
      <c r="AO5120" s="148">
        <v>78</v>
      </c>
      <c r="AP5120" s="148">
        <v>2</v>
      </c>
      <c r="AQ5120" s="140">
        <v>1</v>
      </c>
      <c r="AS5120" s="42">
        <f t="shared" si="714"/>
        <v>5692.7112708224149</v>
      </c>
      <c r="AT5120" s="101">
        <f t="shared" si="715"/>
        <v>0</v>
      </c>
      <c r="AU5120" s="42">
        <f t="shared" si="716"/>
        <v>5692.7112708224149</v>
      </c>
      <c r="AV5120" s="42">
        <f t="shared" si="717"/>
        <v>31343.961721474036</v>
      </c>
      <c r="AW5120" s="102">
        <f t="shared" si="718"/>
        <v>60371.752872868376</v>
      </c>
      <c r="AX5120" s="43">
        <f t="shared" si="720"/>
        <v>2</v>
      </c>
      <c r="AY5120" s="43" t="str">
        <f t="shared" si="719"/>
        <v>UTTSM</v>
      </c>
    </row>
    <row r="5121" spans="1:51" x14ac:dyDescent="0.2">
      <c r="A5121" s="38">
        <v>5114</v>
      </c>
      <c r="B5121" s="43" t="s">
        <v>5806</v>
      </c>
      <c r="C5121" s="43" t="s">
        <v>5744</v>
      </c>
      <c r="D5121" s="43">
        <v>404000</v>
      </c>
      <c r="E5121" s="43" t="s">
        <v>5808</v>
      </c>
      <c r="F5121" s="43">
        <v>25</v>
      </c>
      <c r="G5121" t="str">
        <f>LOOKUP(F5121,{0,6,45},{"F","L","H"})</f>
        <v>L</v>
      </c>
      <c r="H5121" s="43" t="s">
        <v>818</v>
      </c>
      <c r="I5121" s="43" t="str">
        <f>IFERROR(VLOOKUP(#REF!,#REF!,2,FALSE),"No")</f>
        <v>No</v>
      </c>
      <c r="J5121" s="139">
        <v>6</v>
      </c>
      <c r="K5121" s="148">
        <v>208</v>
      </c>
      <c r="L5121" s="148"/>
      <c r="M5121" s="148"/>
      <c r="N5121" s="148"/>
      <c r="O5121" s="148"/>
      <c r="P5121" s="148"/>
      <c r="Q5121" s="148"/>
      <c r="R5121" s="148"/>
      <c r="S5121" s="148"/>
      <c r="T5121" s="148"/>
      <c r="U5121" s="148"/>
      <c r="V5121" s="148"/>
      <c r="W5121" s="148"/>
      <c r="X5121" s="139">
        <v>2</v>
      </c>
      <c r="Y5121" s="148">
        <v>5</v>
      </c>
      <c r="Z5121" s="148">
        <v>4</v>
      </c>
      <c r="AA5121" s="148">
        <v>7.38</v>
      </c>
      <c r="AB5121" s="148">
        <v>6</v>
      </c>
      <c r="AC5121" s="148">
        <v>111</v>
      </c>
      <c r="AD5121" s="148">
        <v>8</v>
      </c>
      <c r="AE5121" s="148">
        <v>450.38</v>
      </c>
      <c r="AF5121" s="148">
        <v>10</v>
      </c>
      <c r="AG5121" s="148">
        <v>423.25</v>
      </c>
      <c r="AH5121" s="148"/>
      <c r="AI5121" s="148"/>
      <c r="AJ5121" s="148"/>
      <c r="AK5121" s="148"/>
      <c r="AL5121" s="139">
        <v>0</v>
      </c>
      <c r="AM5121" s="139">
        <v>0</v>
      </c>
      <c r="AN5121" s="148">
        <f>SUM(Y5121,AA5121,AC5121,AE5121,AG5121,AI5121,AK5121,AM5121)</f>
        <v>997.01</v>
      </c>
      <c r="AO5121" s="148">
        <v>208</v>
      </c>
      <c r="AP5121" s="148">
        <v>2</v>
      </c>
      <c r="AQ5121" s="140">
        <v>2</v>
      </c>
      <c r="AS5121" s="42">
        <f t="shared" si="714"/>
        <v>10924.16</v>
      </c>
      <c r="AT5121" s="101">
        <f t="shared" si="715"/>
        <v>0</v>
      </c>
      <c r="AU5121" s="42">
        <f t="shared" si="716"/>
        <v>10924.16</v>
      </c>
      <c r="AV5121" s="42">
        <f t="shared" si="717"/>
        <v>35381.811372963413</v>
      </c>
      <c r="AW5121" s="102">
        <f t="shared" si="718"/>
        <v>94903</v>
      </c>
      <c r="AX5121" s="268">
        <f t="shared" si="720"/>
        <v>6</v>
      </c>
      <c r="AY5121" s="268" t="str">
        <f t="shared" si="719"/>
        <v>UTTSL</v>
      </c>
    </row>
    <row r="5122" spans="1:51" hidden="1" x14ac:dyDescent="0.2">
      <c r="A5122" s="38">
        <v>5115</v>
      </c>
      <c r="B5122" s="43" t="s">
        <v>5806</v>
      </c>
      <c r="C5122" s="43" t="s">
        <v>5746</v>
      </c>
      <c r="D5122" s="43">
        <v>44350</v>
      </c>
      <c r="E5122" s="43" t="s">
        <v>215</v>
      </c>
      <c r="F5122" s="43">
        <v>45</v>
      </c>
      <c r="G5122" t="str">
        <f>LOOKUP(F5122,{0,6,45},{"F","L","H"})</f>
        <v>H</v>
      </c>
      <c r="H5122" s="43" t="s">
        <v>1278</v>
      </c>
      <c r="I5122" s="43" t="str">
        <f>IFERROR(VLOOKUP(#REF!,#REF!,2,FALSE),"No")</f>
        <v>No</v>
      </c>
      <c r="J5122" s="139">
        <v>3</v>
      </c>
      <c r="K5122" s="148">
        <v>676</v>
      </c>
      <c r="L5122" s="148"/>
      <c r="M5122" s="148"/>
      <c r="N5122" s="148"/>
      <c r="O5122" s="148"/>
      <c r="P5122" s="148"/>
      <c r="Q5122" s="148"/>
      <c r="R5122" s="148"/>
      <c r="S5122" s="148"/>
      <c r="T5122" s="148"/>
      <c r="U5122" s="148"/>
      <c r="V5122" s="148"/>
      <c r="W5122" s="148"/>
      <c r="X5122" s="139">
        <v>2</v>
      </c>
      <c r="Y5122" s="148">
        <v>265.33</v>
      </c>
      <c r="Z5122" s="148">
        <v>4</v>
      </c>
      <c r="AA5122" s="148">
        <v>723.78</v>
      </c>
      <c r="AB5122" s="139">
        <v>0.75</v>
      </c>
      <c r="AC5122" s="148">
        <v>10.89</v>
      </c>
      <c r="AD5122" s="148"/>
      <c r="AE5122" s="148"/>
      <c r="AF5122" s="148"/>
      <c r="AG5122" s="148"/>
      <c r="AH5122" s="148"/>
      <c r="AI5122" s="148"/>
      <c r="AJ5122" s="148"/>
      <c r="AK5122" s="148"/>
      <c r="AL5122" s="139">
        <v>0</v>
      </c>
      <c r="AM5122" s="139">
        <v>0</v>
      </c>
      <c r="AN5122" s="148">
        <v>1000</v>
      </c>
      <c r="AO5122" s="148">
        <v>676</v>
      </c>
      <c r="AP5122" s="148">
        <v>14</v>
      </c>
      <c r="AQ5122" s="140">
        <v>3</v>
      </c>
      <c r="AS5122" s="42">
        <f t="shared" si="714"/>
        <v>49336.831013794261</v>
      </c>
      <c r="AT5122" s="101">
        <f t="shared" si="715"/>
        <v>0</v>
      </c>
      <c r="AU5122" s="42">
        <f t="shared" si="716"/>
        <v>49336.831013794261</v>
      </c>
      <c r="AV5122" s="42">
        <f t="shared" si="717"/>
        <v>12594.336840491344</v>
      </c>
      <c r="AW5122" s="102">
        <f t="shared" si="718"/>
        <v>60371.752872868376</v>
      </c>
      <c r="AX5122" s="43">
        <f t="shared" si="720"/>
        <v>3</v>
      </c>
      <c r="AY5122" s="43" t="str">
        <f t="shared" si="719"/>
        <v>UTTSS</v>
      </c>
    </row>
    <row r="5123" spans="1:51" hidden="1" x14ac:dyDescent="0.2">
      <c r="A5123" s="38">
        <v>5116</v>
      </c>
      <c r="B5123" s="43" t="s">
        <v>5806</v>
      </c>
      <c r="C5123" s="43" t="s">
        <v>289</v>
      </c>
      <c r="D5123" s="43">
        <v>20200</v>
      </c>
      <c r="E5123" s="43" t="s">
        <v>198</v>
      </c>
      <c r="F5123" s="43">
        <v>45</v>
      </c>
      <c r="G5123" t="str">
        <f>LOOKUP(F5123,{0,6,45},{"F","L","H"})</f>
        <v>H</v>
      </c>
      <c r="H5123" s="43" t="s">
        <v>1279</v>
      </c>
      <c r="I5123" s="43" t="str">
        <f>IFERROR(VLOOKUP(#REF!,#REF!,2,FALSE),"No")</f>
        <v>No</v>
      </c>
      <c r="J5123" s="139">
        <v>3</v>
      </c>
      <c r="K5123" s="148">
        <v>80</v>
      </c>
      <c r="L5123" s="148"/>
      <c r="M5123" s="148"/>
      <c r="N5123" s="148"/>
      <c r="O5123" s="148"/>
      <c r="P5123" s="148"/>
      <c r="Q5123" s="148"/>
      <c r="R5123" s="148"/>
      <c r="S5123" s="148"/>
      <c r="T5123" s="148"/>
      <c r="U5123" s="148"/>
      <c r="V5123" s="148"/>
      <c r="W5123" s="148"/>
      <c r="X5123" s="139">
        <v>8</v>
      </c>
      <c r="Y5123" s="148">
        <v>1000</v>
      </c>
      <c r="Z5123" s="148"/>
      <c r="AA5123" s="148"/>
      <c r="AB5123" s="148"/>
      <c r="AC5123" s="148"/>
      <c r="AD5123" s="148"/>
      <c r="AE5123" s="148"/>
      <c r="AF5123" s="148"/>
      <c r="AG5123" s="148"/>
      <c r="AH5123" s="148"/>
      <c r="AI5123" s="148"/>
      <c r="AJ5123" s="148"/>
      <c r="AK5123" s="148"/>
      <c r="AL5123" s="139">
        <v>0</v>
      </c>
      <c r="AM5123" s="139">
        <v>0</v>
      </c>
      <c r="AN5123" s="148">
        <v>1000</v>
      </c>
      <c r="AO5123" s="148">
        <v>80</v>
      </c>
      <c r="AP5123" s="148">
        <v>4</v>
      </c>
      <c r="AQ5123" s="140">
        <v>6</v>
      </c>
      <c r="AS5123" s="42">
        <f t="shared" si="714"/>
        <v>5838.6782264845278</v>
      </c>
      <c r="AT5123" s="101">
        <f t="shared" si="715"/>
        <v>0</v>
      </c>
      <c r="AU5123" s="42">
        <f t="shared" si="716"/>
        <v>5838.6782264845278</v>
      </c>
      <c r="AV5123" s="42">
        <f t="shared" si="717"/>
        <v>12141.826953579008</v>
      </c>
      <c r="AW5123" s="102">
        <f t="shared" si="718"/>
        <v>52825.283763759828</v>
      </c>
      <c r="AX5123" s="43">
        <f t="shared" si="720"/>
        <v>3</v>
      </c>
      <c r="AY5123" s="43" t="str">
        <f t="shared" si="719"/>
        <v>UTGS</v>
      </c>
    </row>
    <row r="5124" spans="1:51" hidden="1" x14ac:dyDescent="0.2">
      <c r="A5124" s="38">
        <v>5117</v>
      </c>
      <c r="B5124" s="43" t="s">
        <v>5806</v>
      </c>
      <c r="C5124" s="43" t="s">
        <v>289</v>
      </c>
      <c r="D5124" s="43">
        <v>170000</v>
      </c>
      <c r="E5124" s="43" t="s">
        <v>175</v>
      </c>
      <c r="F5124" s="43">
        <v>125</v>
      </c>
      <c r="G5124" t="str">
        <f>LOOKUP(F5124,{0,6,45},{"F","L","H"})</f>
        <v>H</v>
      </c>
      <c r="H5124" s="43" t="s">
        <v>1285</v>
      </c>
      <c r="I5124" s="43" t="str">
        <f>IFERROR(VLOOKUP(#REF!,#REF!,2,FALSE),"No")</f>
        <v>No</v>
      </c>
      <c r="J5124" s="139"/>
      <c r="K5124" s="148"/>
      <c r="L5124" s="148"/>
      <c r="M5124" s="148"/>
      <c r="N5124" s="148"/>
      <c r="O5124" s="148"/>
      <c r="P5124" s="148"/>
      <c r="Q5124" s="148"/>
      <c r="R5124" s="148">
        <v>2</v>
      </c>
      <c r="S5124" s="148">
        <v>1</v>
      </c>
      <c r="T5124" s="148"/>
      <c r="U5124" s="148"/>
      <c r="V5124" s="148"/>
      <c r="W5124" s="148"/>
      <c r="X5124" s="139"/>
      <c r="Y5124" s="148"/>
      <c r="Z5124" s="148"/>
      <c r="AA5124" s="148"/>
      <c r="AB5124" s="148"/>
      <c r="AC5124" s="148"/>
      <c r="AD5124" s="148"/>
      <c r="AE5124" s="148"/>
      <c r="AF5124" s="148"/>
      <c r="AG5124" s="148"/>
      <c r="AH5124" s="148"/>
      <c r="AI5124" s="148"/>
      <c r="AJ5124" s="148"/>
      <c r="AK5124" s="148"/>
      <c r="AL5124" s="139">
        <v>0</v>
      </c>
      <c r="AM5124" s="139">
        <v>0</v>
      </c>
      <c r="AN5124" s="148">
        <v>0</v>
      </c>
      <c r="AO5124" s="148">
        <v>1</v>
      </c>
      <c r="AP5124" s="148">
        <v>1</v>
      </c>
      <c r="AQ5124" s="140">
        <v>1</v>
      </c>
      <c r="AS5124" s="42">
        <f t="shared" si="714"/>
        <v>0</v>
      </c>
      <c r="AT5124" s="101">
        <f t="shared" si="715"/>
        <v>158.97496294866804</v>
      </c>
      <c r="AU5124" s="42">
        <f t="shared" si="716"/>
        <v>158.97496294866804</v>
      </c>
      <c r="AV5124" s="42">
        <f t="shared" si="717"/>
        <v>0</v>
      </c>
      <c r="AW5124" s="102">
        <f t="shared" si="718"/>
        <v>226394.07327325639</v>
      </c>
      <c r="AX5124" s="43">
        <f t="shared" si="720"/>
        <v>2</v>
      </c>
      <c r="AY5124" s="43" t="str">
        <f t="shared" si="719"/>
        <v>UTGS</v>
      </c>
    </row>
    <row r="5125" spans="1:51" hidden="1" x14ac:dyDescent="0.2">
      <c r="A5125" s="38">
        <v>5118</v>
      </c>
      <c r="B5125" s="43" t="s">
        <v>5806</v>
      </c>
      <c r="C5125" s="43" t="s">
        <v>5745</v>
      </c>
      <c r="D5125" s="43">
        <v>64550</v>
      </c>
      <c r="E5125" s="43" t="s">
        <v>220</v>
      </c>
      <c r="F5125" s="43">
        <v>45</v>
      </c>
      <c r="G5125" t="str">
        <f>LOOKUP(F5125,{0,6,45},{"F","L","H"})</f>
        <v>H</v>
      </c>
      <c r="H5125" s="43" t="s">
        <v>1096</v>
      </c>
      <c r="I5125" s="43" t="str">
        <f>IFERROR(VLOOKUP(#REF!,#REF!,2,FALSE),"No")</f>
        <v>No</v>
      </c>
      <c r="J5125" s="139">
        <v>4</v>
      </c>
      <c r="K5125" s="148">
        <v>421</v>
      </c>
      <c r="L5125" s="148"/>
      <c r="M5125" s="148"/>
      <c r="N5125" s="148"/>
      <c r="O5125" s="148"/>
      <c r="P5125" s="148"/>
      <c r="Q5125" s="148"/>
      <c r="R5125" s="148"/>
      <c r="S5125" s="148"/>
      <c r="T5125" s="148"/>
      <c r="U5125" s="148"/>
      <c r="V5125" s="148"/>
      <c r="W5125" s="148"/>
      <c r="X5125" s="139">
        <v>4</v>
      </c>
      <c r="Y5125" s="148">
        <v>1000</v>
      </c>
      <c r="Z5125" s="148"/>
      <c r="AA5125" s="148"/>
      <c r="AB5125" s="148"/>
      <c r="AC5125" s="148"/>
      <c r="AD5125" s="148"/>
      <c r="AE5125" s="148"/>
      <c r="AF5125" s="148"/>
      <c r="AG5125" s="148"/>
      <c r="AH5125" s="148"/>
      <c r="AI5125" s="148"/>
      <c r="AJ5125" s="148"/>
      <c r="AK5125" s="148"/>
      <c r="AL5125" s="139">
        <v>0</v>
      </c>
      <c r="AM5125" s="139">
        <v>0</v>
      </c>
      <c r="AN5125" s="148">
        <v>1000</v>
      </c>
      <c r="AO5125" s="148">
        <v>421</v>
      </c>
      <c r="AP5125" s="148">
        <v>7</v>
      </c>
      <c r="AQ5125" s="140">
        <v>2</v>
      </c>
      <c r="AS5125" s="42">
        <f t="shared" si="714"/>
        <v>32224.80416687483</v>
      </c>
      <c r="AT5125" s="101">
        <f t="shared" si="715"/>
        <v>0</v>
      </c>
      <c r="AU5125" s="42">
        <f t="shared" si="716"/>
        <v>32224.80416687483</v>
      </c>
      <c r="AV5125" s="42">
        <f t="shared" si="717"/>
        <v>19840.480860737018</v>
      </c>
      <c r="AW5125" s="102">
        <f t="shared" si="718"/>
        <v>113197.0366366282</v>
      </c>
      <c r="AX5125" s="43">
        <f t="shared" si="720"/>
        <v>4</v>
      </c>
      <c r="AY5125" s="43" t="str">
        <f t="shared" si="719"/>
        <v>UTTSM</v>
      </c>
    </row>
    <row r="5126" spans="1:51" hidden="1" x14ac:dyDescent="0.2">
      <c r="A5126" s="38">
        <v>5119</v>
      </c>
      <c r="B5126" s="43" t="s">
        <v>5806</v>
      </c>
      <c r="C5126" s="43" t="s">
        <v>289</v>
      </c>
      <c r="D5126" s="43">
        <v>20200</v>
      </c>
      <c r="E5126" s="43" t="s">
        <v>198</v>
      </c>
      <c r="F5126" s="43">
        <v>45</v>
      </c>
      <c r="G5126" t="str">
        <f>LOOKUP(F5126,{0,6,45},{"F","L","H"})</f>
        <v>H</v>
      </c>
      <c r="H5126" s="43" t="s">
        <v>1291</v>
      </c>
      <c r="I5126" s="43" t="str">
        <f>IFERROR(VLOOKUP(#REF!,#REF!,2,FALSE),"No")</f>
        <v>No</v>
      </c>
      <c r="J5126" s="139">
        <v>2</v>
      </c>
      <c r="K5126" s="148">
        <v>444</v>
      </c>
      <c r="L5126" s="148">
        <v>3</v>
      </c>
      <c r="M5126" s="148">
        <v>21</v>
      </c>
      <c r="N5126" s="148"/>
      <c r="O5126" s="148"/>
      <c r="P5126" s="148"/>
      <c r="Q5126" s="148"/>
      <c r="R5126" s="148"/>
      <c r="S5126" s="148"/>
      <c r="T5126" s="148"/>
      <c r="U5126" s="148"/>
      <c r="V5126" s="148"/>
      <c r="W5126" s="148"/>
      <c r="X5126" s="139">
        <v>2</v>
      </c>
      <c r="Y5126" s="148">
        <v>1000</v>
      </c>
      <c r="Z5126" s="148"/>
      <c r="AA5126" s="148"/>
      <c r="AB5126" s="148"/>
      <c r="AC5126" s="148"/>
      <c r="AD5126" s="148"/>
      <c r="AE5126" s="148"/>
      <c r="AF5126" s="148"/>
      <c r="AG5126" s="148"/>
      <c r="AH5126" s="148"/>
      <c r="AI5126" s="148"/>
      <c r="AJ5126" s="148"/>
      <c r="AK5126" s="148"/>
      <c r="AL5126" s="139">
        <v>0</v>
      </c>
      <c r="AM5126" s="139">
        <v>0</v>
      </c>
      <c r="AN5126" s="148">
        <v>1000</v>
      </c>
      <c r="AO5126" s="148">
        <v>465</v>
      </c>
      <c r="AP5126" s="148">
        <v>17</v>
      </c>
      <c r="AQ5126" s="140">
        <v>26</v>
      </c>
      <c r="AS5126" s="42">
        <f t="shared" si="714"/>
        <v>33937.317191441318</v>
      </c>
      <c r="AT5126" s="101">
        <f t="shared" si="715"/>
        <v>0</v>
      </c>
      <c r="AU5126" s="42">
        <f t="shared" si="716"/>
        <v>33937.317191441318</v>
      </c>
      <c r="AV5126" s="42">
        <f t="shared" si="717"/>
        <v>1250.421604672078</v>
      </c>
      <c r="AW5126" s="102">
        <f t="shared" si="718"/>
        <v>52825.283763759828</v>
      </c>
      <c r="AX5126" s="43">
        <f t="shared" si="720"/>
        <v>2</v>
      </c>
      <c r="AY5126" s="43" t="str">
        <f t="shared" si="719"/>
        <v>UTGS</v>
      </c>
    </row>
    <row r="5127" spans="1:51" hidden="1" x14ac:dyDescent="0.2">
      <c r="A5127" s="38">
        <v>5120</v>
      </c>
      <c r="B5127" s="43" t="s">
        <v>5806</v>
      </c>
      <c r="C5127" s="43" t="s">
        <v>5745</v>
      </c>
      <c r="D5127" s="43">
        <v>104100</v>
      </c>
      <c r="E5127" s="43" t="s">
        <v>215</v>
      </c>
      <c r="F5127" s="43">
        <v>125</v>
      </c>
      <c r="G5127" t="str">
        <f>LOOKUP(F5127,{0,6,45},{"F","L","H"})</f>
        <v>H</v>
      </c>
      <c r="H5127" s="43" t="s">
        <v>867</v>
      </c>
      <c r="I5127" s="43" t="str">
        <f>IFERROR(VLOOKUP(#REF!,#REF!,2,FALSE),"No")</f>
        <v>No</v>
      </c>
      <c r="J5127" s="139"/>
      <c r="K5127" s="148"/>
      <c r="L5127" s="148"/>
      <c r="M5127" s="148"/>
      <c r="N5127" s="148"/>
      <c r="O5127" s="148"/>
      <c r="P5127" s="148"/>
      <c r="Q5127" s="148"/>
      <c r="R5127" s="148">
        <v>3</v>
      </c>
      <c r="S5127" s="148">
        <v>1</v>
      </c>
      <c r="T5127" s="148"/>
      <c r="U5127" s="148"/>
      <c r="V5127" s="148"/>
      <c r="W5127" s="148"/>
      <c r="X5127" s="139"/>
      <c r="Y5127" s="148"/>
      <c r="Z5127" s="148"/>
      <c r="AA5127" s="148"/>
      <c r="AB5127" s="148"/>
      <c r="AC5127" s="148"/>
      <c r="AD5127" s="148"/>
      <c r="AE5127" s="148"/>
      <c r="AF5127" s="148"/>
      <c r="AG5127" s="148"/>
      <c r="AH5127" s="148"/>
      <c r="AI5127" s="148"/>
      <c r="AJ5127" s="148"/>
      <c r="AK5127" s="148"/>
      <c r="AL5127" s="139">
        <v>0</v>
      </c>
      <c r="AM5127" s="139">
        <v>0</v>
      </c>
      <c r="AN5127" s="148">
        <v>0</v>
      </c>
      <c r="AO5127" s="148">
        <v>1</v>
      </c>
      <c r="AP5127" s="148">
        <v>1</v>
      </c>
      <c r="AQ5127" s="140">
        <v>1</v>
      </c>
      <c r="AS5127" s="42">
        <f t="shared" si="714"/>
        <v>0</v>
      </c>
      <c r="AT5127" s="101">
        <f t="shared" si="715"/>
        <v>786.80551291673589</v>
      </c>
      <c r="AU5127" s="42">
        <f t="shared" si="716"/>
        <v>786.80551291673589</v>
      </c>
      <c r="AV5127" s="42">
        <f t="shared" si="717"/>
        <v>0</v>
      </c>
      <c r="AW5127" s="102">
        <f t="shared" si="718"/>
        <v>150929.38218217093</v>
      </c>
      <c r="AX5127" s="43">
        <f t="shared" si="720"/>
        <v>3</v>
      </c>
      <c r="AY5127" s="43" t="str">
        <f t="shared" si="719"/>
        <v>UTTSM</v>
      </c>
    </row>
    <row r="5128" spans="1:51" hidden="1" x14ac:dyDescent="0.2">
      <c r="A5128" s="38">
        <v>5121</v>
      </c>
      <c r="B5128" s="43" t="s">
        <v>5806</v>
      </c>
      <c r="C5128" s="43" t="s">
        <v>289</v>
      </c>
      <c r="D5128" s="43">
        <v>28250</v>
      </c>
      <c r="E5128" s="43" t="s">
        <v>212</v>
      </c>
      <c r="F5128" s="43">
        <v>45</v>
      </c>
      <c r="G5128" t="str">
        <f>LOOKUP(F5128,{0,6,45},{"F","L","H"})</f>
        <v>H</v>
      </c>
      <c r="H5128" s="43" t="s">
        <v>1302</v>
      </c>
      <c r="I5128" s="43" t="str">
        <f>IFERROR(VLOOKUP(#REF!,#REF!,2,FALSE),"No")</f>
        <v>No</v>
      </c>
      <c r="J5128" s="139">
        <v>2</v>
      </c>
      <c r="K5128" s="148">
        <v>287</v>
      </c>
      <c r="L5128" s="148"/>
      <c r="M5128" s="148"/>
      <c r="N5128" s="148"/>
      <c r="O5128" s="148"/>
      <c r="P5128" s="148"/>
      <c r="Q5128" s="148"/>
      <c r="R5128" s="148"/>
      <c r="S5128" s="148"/>
      <c r="T5128" s="148"/>
      <c r="U5128" s="148"/>
      <c r="V5128" s="148"/>
      <c r="W5128" s="148"/>
      <c r="X5128" s="139">
        <v>2</v>
      </c>
      <c r="Y5128" s="148">
        <v>237.5</v>
      </c>
      <c r="Z5128" s="148">
        <v>4</v>
      </c>
      <c r="AA5128" s="148">
        <v>762.5</v>
      </c>
      <c r="AB5128" s="148"/>
      <c r="AC5128" s="148"/>
      <c r="AD5128" s="148"/>
      <c r="AE5128" s="148"/>
      <c r="AF5128" s="148"/>
      <c r="AG5128" s="148"/>
      <c r="AH5128" s="148"/>
      <c r="AI5128" s="148"/>
      <c r="AJ5128" s="148"/>
      <c r="AK5128" s="148"/>
      <c r="AL5128" s="139">
        <v>0</v>
      </c>
      <c r="AM5128" s="139">
        <v>0</v>
      </c>
      <c r="AN5128" s="148">
        <v>1000</v>
      </c>
      <c r="AO5128" s="148">
        <v>287</v>
      </c>
      <c r="AP5128" s="148">
        <v>10</v>
      </c>
      <c r="AQ5128" s="140">
        <v>1</v>
      </c>
      <c r="AS5128" s="42">
        <f t="shared" ref="AS5128:AS5191" si="721">(VLOOKUP(J5128,Service,2,FALSE)*K5128+VLOOKUP(L5128,Service,2,FALSE)*M5128+VLOOKUP(N5128,Service,2,FALSE)*O5128+VLOOKUP(P5128,Service,2,FALSE)*Q5128)</f>
        <v>20946.258137513247</v>
      </c>
      <c r="AT5128" s="101">
        <f t="shared" ref="AT5128:AT5191" si="722">VLOOKUP(R5128,serviceHP,2,FALSE)*S5128+VLOOKUP(T5128,serviceHP,2,FALSE)*U5128+VLOOKUP(V5128,serviceHP,2,FALSE)*W5128</f>
        <v>0</v>
      </c>
      <c r="AU5128" s="42">
        <f t="shared" ref="AU5128:AU5191" si="723">AS5128+AT5128</f>
        <v>20946.258137513247</v>
      </c>
      <c r="AV5128" s="42">
        <f t="shared" ref="AV5128:AV5191" si="724">(VLOOKUP(X5128,Main,2,FALSE)*Y5128+VLOOKUP(Z5128,Main,2,FALSE)*AA5128+VLOOKUP(AB5128,Main,2,FALSE)*AC5128+VLOOKUP(AD5128,Main,2,FALSE)*AE5128+VLOOKUP(AF5128,Main,2,FALSE)*AG5128+VLOOKUP(AL5128,Main,2,FALSE)*AM5128+VLOOKUP(AH5128,Main,2,FALSE)*AI5128+VLOOKUP(AL5128,Main,2,FALSE)*AM5128+VLOOKUP(AJ5128,Main,2,FALSE)*AK5128)/AQ5128</f>
        <v>37978.086721474036</v>
      </c>
      <c r="AW5128" s="102">
        <f t="shared" ref="AW5128:AW5191" si="725">IF(G5128="F",VLOOKUP(D5128,MeterAndReg2,2,TRUE),(IF(G5128="L",VLOOKUP(D5128,MeterAndReg2,3,TRUE),VLOOKUP(D5128,MeterAndReg2,4,TRUE))))</f>
        <v>52825.283763759828</v>
      </c>
      <c r="AX5128" s="43">
        <f t="shared" si="720"/>
        <v>2</v>
      </c>
      <c r="AY5128" s="43" t="str">
        <f t="shared" si="719"/>
        <v>UTGS</v>
      </c>
    </row>
    <row r="5129" spans="1:51" x14ac:dyDescent="0.2">
      <c r="A5129" s="38">
        <v>5122</v>
      </c>
      <c r="B5129" s="43" t="s">
        <v>5807</v>
      </c>
      <c r="C5129" s="43" t="s">
        <v>5744</v>
      </c>
      <c r="D5129" s="43">
        <v>217571</v>
      </c>
      <c r="E5129" s="43" t="s">
        <v>1233</v>
      </c>
      <c r="F5129" s="43">
        <v>40</v>
      </c>
      <c r="G5129" t="str">
        <f>LOOKUP(F5129,{0,6,45},{"F","L","H"})</f>
        <v>L</v>
      </c>
      <c r="H5129" s="43" t="s">
        <v>714</v>
      </c>
      <c r="I5129" s="43" t="str">
        <f>IFERROR(VLOOKUP(#REF!,#REF!,2,FALSE),"No")</f>
        <v>No</v>
      </c>
      <c r="J5129" s="139">
        <v>4</v>
      </c>
      <c r="K5129" s="148">
        <v>59</v>
      </c>
      <c r="L5129" s="148"/>
      <c r="M5129" s="148"/>
      <c r="N5129" s="148"/>
      <c r="O5129" s="148"/>
      <c r="P5129" s="148"/>
      <c r="Q5129" s="148"/>
      <c r="R5129" s="148"/>
      <c r="S5129" s="148"/>
      <c r="T5129" s="148"/>
      <c r="U5129" s="148"/>
      <c r="V5129" s="148"/>
      <c r="W5129" s="148"/>
      <c r="X5129" s="139">
        <v>6</v>
      </c>
      <c r="Y5129" s="148">
        <v>1000</v>
      </c>
      <c r="Z5129" s="148"/>
      <c r="AA5129" s="148"/>
      <c r="AB5129" s="148"/>
      <c r="AC5129" s="148"/>
      <c r="AD5129" s="148"/>
      <c r="AE5129" s="148"/>
      <c r="AF5129" s="148"/>
      <c r="AG5129" s="148"/>
      <c r="AH5129" s="148"/>
      <c r="AI5129" s="148"/>
      <c r="AJ5129" s="148"/>
      <c r="AK5129" s="148"/>
      <c r="AL5129" s="139">
        <v>0</v>
      </c>
      <c r="AM5129" s="139">
        <v>0</v>
      </c>
      <c r="AN5129" s="148">
        <v>1000</v>
      </c>
      <c r="AO5129" s="148">
        <v>59</v>
      </c>
      <c r="AP5129" s="148">
        <v>2</v>
      </c>
      <c r="AQ5129" s="140">
        <v>3</v>
      </c>
      <c r="AS5129" s="42">
        <f t="shared" si="721"/>
        <v>4516.0651920323398</v>
      </c>
      <c r="AT5129" s="101">
        <f t="shared" si="722"/>
        <v>0</v>
      </c>
      <c r="AU5129" s="42">
        <f t="shared" si="723"/>
        <v>4516.0651920323398</v>
      </c>
      <c r="AV5129" s="42">
        <f t="shared" si="724"/>
        <v>20010.32057382468</v>
      </c>
      <c r="AW5129" s="102">
        <f t="shared" si="725"/>
        <v>58606.76</v>
      </c>
      <c r="AX5129" s="268">
        <f t="shared" si="720"/>
        <v>4</v>
      </c>
      <c r="AY5129" s="268" t="str">
        <f t="shared" ref="AY5129:AY5192" si="726">C5129</f>
        <v>UTTSL</v>
      </c>
    </row>
    <row r="5130" spans="1:51" hidden="1" x14ac:dyDescent="0.2">
      <c r="A5130" s="38">
        <v>5123</v>
      </c>
      <c r="B5130" s="43" t="s">
        <v>5807</v>
      </c>
      <c r="C5130" s="43" t="s">
        <v>5745</v>
      </c>
      <c r="D5130" s="43">
        <v>92750</v>
      </c>
      <c r="E5130" s="43" t="s">
        <v>219</v>
      </c>
      <c r="F5130" s="43">
        <v>45</v>
      </c>
      <c r="G5130" t="str">
        <f>LOOKUP(F5130,{0,6,45},{"F","L","H"})</f>
        <v>H</v>
      </c>
      <c r="H5130" s="43" t="s">
        <v>315</v>
      </c>
      <c r="I5130" s="43" t="str">
        <f>IFERROR(VLOOKUP(#REF!,#REF!,2,FALSE),"No")</f>
        <v>No</v>
      </c>
      <c r="J5130" s="139">
        <v>4</v>
      </c>
      <c r="K5130" s="148">
        <v>330</v>
      </c>
      <c r="L5130" s="148"/>
      <c r="M5130" s="148"/>
      <c r="N5130" s="148"/>
      <c r="O5130" s="148"/>
      <c r="P5130" s="148"/>
      <c r="Q5130" s="148"/>
      <c r="R5130" s="148"/>
      <c r="S5130" s="148"/>
      <c r="T5130" s="148"/>
      <c r="U5130" s="148"/>
      <c r="V5130" s="148"/>
      <c r="W5130" s="148"/>
      <c r="X5130" s="139">
        <v>3</v>
      </c>
      <c r="Y5130" s="148">
        <v>2</v>
      </c>
      <c r="Z5130" s="148">
        <v>6</v>
      </c>
      <c r="AA5130" s="148">
        <v>807</v>
      </c>
      <c r="AB5130" s="148">
        <v>8</v>
      </c>
      <c r="AC5130" s="148">
        <v>191</v>
      </c>
      <c r="AD5130" s="148"/>
      <c r="AE5130" s="148"/>
      <c r="AF5130" s="148"/>
      <c r="AG5130" s="148"/>
      <c r="AH5130" s="148"/>
      <c r="AI5130" s="148"/>
      <c r="AJ5130" s="148"/>
      <c r="AK5130" s="148"/>
      <c r="AL5130" s="139">
        <v>0</v>
      </c>
      <c r="AM5130" s="139">
        <v>0</v>
      </c>
      <c r="AN5130" s="148">
        <v>1000</v>
      </c>
      <c r="AO5130" s="148">
        <v>330</v>
      </c>
      <c r="AP5130" s="148">
        <v>1</v>
      </c>
      <c r="AQ5130" s="140">
        <v>1</v>
      </c>
      <c r="AS5130" s="42">
        <f t="shared" si="721"/>
        <v>25259.347684248682</v>
      </c>
      <c r="AT5130" s="101">
        <f t="shared" si="722"/>
        <v>0</v>
      </c>
      <c r="AU5130" s="42">
        <f t="shared" si="723"/>
        <v>25259.347684248682</v>
      </c>
      <c r="AV5130" s="42">
        <f t="shared" si="724"/>
        <v>62399.181721474044</v>
      </c>
      <c r="AW5130" s="102">
        <f t="shared" si="725"/>
        <v>113197.0366366282</v>
      </c>
      <c r="AX5130" s="43">
        <f t="shared" si="720"/>
        <v>4</v>
      </c>
      <c r="AY5130" s="43" t="str">
        <f t="shared" si="726"/>
        <v>UTTSM</v>
      </c>
    </row>
    <row r="5131" spans="1:51" hidden="1" x14ac:dyDescent="0.2">
      <c r="A5131" s="38">
        <v>5124</v>
      </c>
      <c r="B5131" s="43" t="s">
        <v>5806</v>
      </c>
      <c r="C5131" s="43" t="s">
        <v>5746</v>
      </c>
      <c r="D5131" s="43">
        <v>44350</v>
      </c>
      <c r="E5131" s="43" t="s">
        <v>215</v>
      </c>
      <c r="F5131" s="43">
        <v>45</v>
      </c>
      <c r="G5131" t="str">
        <f>LOOKUP(F5131,{0,6,45},{"F","L","H"})</f>
        <v>H</v>
      </c>
      <c r="H5131" s="43" t="s">
        <v>1309</v>
      </c>
      <c r="I5131" s="43" t="str">
        <f>IFERROR(VLOOKUP(#REF!,#REF!,2,FALSE),"No")</f>
        <v>No</v>
      </c>
      <c r="J5131" s="139">
        <v>4</v>
      </c>
      <c r="K5131" s="148">
        <v>670</v>
      </c>
      <c r="L5131" s="148"/>
      <c r="M5131" s="148"/>
      <c r="N5131" s="148"/>
      <c r="O5131" s="148"/>
      <c r="P5131" s="148"/>
      <c r="Q5131" s="148"/>
      <c r="R5131" s="148"/>
      <c r="S5131" s="148"/>
      <c r="T5131" s="148"/>
      <c r="U5131" s="148"/>
      <c r="V5131" s="148"/>
      <c r="W5131" s="148"/>
      <c r="X5131" s="139">
        <v>4</v>
      </c>
      <c r="Y5131" s="148">
        <v>1000</v>
      </c>
      <c r="Z5131" s="148"/>
      <c r="AA5131" s="148"/>
      <c r="AB5131" s="148"/>
      <c r="AC5131" s="148"/>
      <c r="AD5131" s="148"/>
      <c r="AE5131" s="148"/>
      <c r="AF5131" s="148"/>
      <c r="AG5131" s="148"/>
      <c r="AH5131" s="148"/>
      <c r="AI5131" s="148"/>
      <c r="AJ5131" s="148"/>
      <c r="AK5131" s="148"/>
      <c r="AL5131" s="139">
        <v>0</v>
      </c>
      <c r="AM5131" s="139">
        <v>0</v>
      </c>
      <c r="AN5131" s="148">
        <v>1000</v>
      </c>
      <c r="AO5131" s="148">
        <v>670</v>
      </c>
      <c r="AP5131" s="148">
        <v>2</v>
      </c>
      <c r="AQ5131" s="140">
        <v>1</v>
      </c>
      <c r="AS5131" s="42">
        <f t="shared" si="721"/>
        <v>51284.130146807925</v>
      </c>
      <c r="AT5131" s="101">
        <f t="shared" si="722"/>
        <v>0</v>
      </c>
      <c r="AU5131" s="42">
        <f t="shared" si="723"/>
        <v>51284.130146807925</v>
      </c>
      <c r="AV5131" s="42">
        <f t="shared" si="724"/>
        <v>39680.961721474036</v>
      </c>
      <c r="AW5131" s="102">
        <f t="shared" si="725"/>
        <v>60371.752872868376</v>
      </c>
      <c r="AX5131" s="43">
        <f t="shared" si="720"/>
        <v>4</v>
      </c>
      <c r="AY5131" s="43" t="str">
        <f t="shared" si="726"/>
        <v>UTTSS</v>
      </c>
    </row>
    <row r="5132" spans="1:51" hidden="1" x14ac:dyDescent="0.2">
      <c r="A5132" s="38">
        <v>5125</v>
      </c>
      <c r="B5132" s="43" t="s">
        <v>5806</v>
      </c>
      <c r="C5132" s="43" t="s">
        <v>5746</v>
      </c>
      <c r="D5132" s="43">
        <v>5200</v>
      </c>
      <c r="E5132" s="43" t="s">
        <v>198</v>
      </c>
      <c r="F5132" s="43">
        <v>1</v>
      </c>
      <c r="G5132" t="str">
        <f>LOOKUP(F5132,{0,6,45},{"F","L","H"})</f>
        <v>F</v>
      </c>
      <c r="H5132" s="43" t="s">
        <v>549</v>
      </c>
      <c r="I5132" s="43" t="str">
        <f>IFERROR(VLOOKUP(#REF!,#REF!,2,FALSE),"No")</f>
        <v>No</v>
      </c>
      <c r="J5132" s="139">
        <v>2</v>
      </c>
      <c r="K5132" s="148">
        <v>110</v>
      </c>
      <c r="L5132" s="148"/>
      <c r="M5132" s="148"/>
      <c r="N5132" s="148"/>
      <c r="O5132" s="148"/>
      <c r="P5132" s="148"/>
      <c r="Q5132" s="148"/>
      <c r="R5132" s="148"/>
      <c r="S5132" s="148"/>
      <c r="T5132" s="148"/>
      <c r="U5132" s="148"/>
      <c r="V5132" s="148"/>
      <c r="W5132" s="148"/>
      <c r="X5132" s="139">
        <v>4</v>
      </c>
      <c r="Y5132" s="148">
        <v>1000</v>
      </c>
      <c r="Z5132" s="148"/>
      <c r="AA5132" s="148"/>
      <c r="AB5132" s="148"/>
      <c r="AC5132" s="148"/>
      <c r="AD5132" s="148"/>
      <c r="AE5132" s="148"/>
      <c r="AF5132" s="148"/>
      <c r="AG5132" s="148"/>
      <c r="AH5132" s="148"/>
      <c r="AI5132" s="148"/>
      <c r="AJ5132" s="148"/>
      <c r="AK5132" s="148"/>
      <c r="AL5132" s="139">
        <v>0</v>
      </c>
      <c r="AM5132" s="139">
        <v>0</v>
      </c>
      <c r="AN5132" s="148">
        <v>1000</v>
      </c>
      <c r="AO5132" s="148">
        <v>110</v>
      </c>
      <c r="AP5132" s="148">
        <v>4</v>
      </c>
      <c r="AQ5132" s="140">
        <v>1</v>
      </c>
      <c r="AS5132" s="42">
        <f t="shared" si="721"/>
        <v>8028.1825614162262</v>
      </c>
      <c r="AT5132" s="101">
        <f t="shared" si="722"/>
        <v>0</v>
      </c>
      <c r="AU5132" s="42">
        <f t="shared" si="723"/>
        <v>8028.1825614162262</v>
      </c>
      <c r="AV5132" s="42">
        <f t="shared" si="724"/>
        <v>39680.961721474036</v>
      </c>
      <c r="AW5132" s="102">
        <f t="shared" si="725"/>
        <v>3698.6666666666665</v>
      </c>
      <c r="AX5132" s="43">
        <f t="shared" si="720"/>
        <v>2</v>
      </c>
      <c r="AY5132" s="43" t="str">
        <f t="shared" si="726"/>
        <v>UTTSS</v>
      </c>
    </row>
    <row r="5133" spans="1:51" hidden="1" x14ac:dyDescent="0.2">
      <c r="A5133" s="38">
        <v>5126</v>
      </c>
      <c r="B5133" s="43" t="s">
        <v>5807</v>
      </c>
      <c r="C5133" s="43" t="s">
        <v>5746</v>
      </c>
      <c r="D5133" s="43">
        <v>13500</v>
      </c>
      <c r="E5133" s="43" t="s">
        <v>203</v>
      </c>
      <c r="F5133" s="43">
        <v>5</v>
      </c>
      <c r="G5133" t="str">
        <f>LOOKUP(F5133,{0,6,45},{"F","L","H"})</f>
        <v>F</v>
      </c>
      <c r="H5133" s="43" t="s">
        <v>620</v>
      </c>
      <c r="I5133" s="43" t="str">
        <f>IFERROR(VLOOKUP(#REF!,#REF!,2,FALSE),"No")</f>
        <v>No</v>
      </c>
      <c r="J5133" s="139">
        <v>2</v>
      </c>
      <c r="K5133" s="148">
        <v>445</v>
      </c>
      <c r="L5133" s="148"/>
      <c r="M5133" s="148"/>
      <c r="N5133" s="148"/>
      <c r="O5133" s="148"/>
      <c r="P5133" s="148"/>
      <c r="Q5133" s="148"/>
      <c r="R5133" s="148"/>
      <c r="S5133" s="148"/>
      <c r="T5133" s="148"/>
      <c r="U5133" s="148"/>
      <c r="V5133" s="148"/>
      <c r="W5133" s="148"/>
      <c r="X5133" s="139">
        <v>2</v>
      </c>
      <c r="Y5133" s="148">
        <v>362</v>
      </c>
      <c r="Z5133" s="148">
        <v>4</v>
      </c>
      <c r="AA5133" s="148">
        <v>470</v>
      </c>
      <c r="AB5133" s="148">
        <v>1.25</v>
      </c>
      <c r="AC5133" s="148">
        <v>168</v>
      </c>
      <c r="AD5133" s="148"/>
      <c r="AE5133" s="148"/>
      <c r="AF5133" s="148"/>
      <c r="AG5133" s="148"/>
      <c r="AH5133" s="148"/>
      <c r="AI5133" s="148"/>
      <c r="AJ5133" s="148"/>
      <c r="AK5133" s="148"/>
      <c r="AL5133" s="139">
        <v>0</v>
      </c>
      <c r="AM5133" s="139">
        <v>0</v>
      </c>
      <c r="AN5133" s="148">
        <v>1000</v>
      </c>
      <c r="AO5133" s="148">
        <v>445</v>
      </c>
      <c r="AP5133" s="148">
        <v>7</v>
      </c>
      <c r="AQ5133" s="140">
        <v>1</v>
      </c>
      <c r="AS5133" s="42">
        <f t="shared" si="721"/>
        <v>32477.64763482019</v>
      </c>
      <c r="AT5133" s="101">
        <f t="shared" si="722"/>
        <v>0</v>
      </c>
      <c r="AU5133" s="42">
        <f t="shared" si="723"/>
        <v>32477.64763482019</v>
      </c>
      <c r="AV5133" s="42">
        <f t="shared" si="724"/>
        <v>35998.461721474036</v>
      </c>
      <c r="AW5133" s="102">
        <f t="shared" si="725"/>
        <v>10791.333333333334</v>
      </c>
      <c r="AX5133" s="43">
        <f t="shared" si="720"/>
        <v>2</v>
      </c>
      <c r="AY5133" s="43" t="str">
        <f t="shared" si="726"/>
        <v>UTTSS</v>
      </c>
    </row>
    <row r="5134" spans="1:51" hidden="1" x14ac:dyDescent="0.2">
      <c r="A5134" s="38">
        <v>5127</v>
      </c>
      <c r="B5134" s="43" t="s">
        <v>5807</v>
      </c>
      <c r="C5134" s="43" t="s">
        <v>292</v>
      </c>
      <c r="D5134" s="43">
        <v>104100</v>
      </c>
      <c r="E5134" s="43" t="s">
        <v>215</v>
      </c>
      <c r="F5134" s="43">
        <v>125</v>
      </c>
      <c r="G5134" t="str">
        <f>LOOKUP(F5134,{0,6,45},{"F","L","H"})</f>
        <v>H</v>
      </c>
      <c r="H5134" s="43" t="s">
        <v>672</v>
      </c>
      <c r="I5134" s="43" t="str">
        <f>IFERROR(VLOOKUP(#REF!,#REF!,2,FALSE),"No")</f>
        <v>No</v>
      </c>
      <c r="J5134" s="139"/>
      <c r="K5134" s="148"/>
      <c r="L5134" s="148"/>
      <c r="M5134" s="148"/>
      <c r="N5134" s="148"/>
      <c r="O5134" s="148"/>
      <c r="P5134" s="148"/>
      <c r="Q5134" s="148"/>
      <c r="R5134" s="148">
        <v>2</v>
      </c>
      <c r="S5134" s="148">
        <v>110</v>
      </c>
      <c r="T5134" s="148"/>
      <c r="U5134" s="148"/>
      <c r="V5134" s="148"/>
      <c r="W5134" s="148"/>
      <c r="X5134" s="139"/>
      <c r="Y5134" s="148"/>
      <c r="Z5134" s="148"/>
      <c r="AA5134" s="148"/>
      <c r="AB5134" s="148"/>
      <c r="AC5134" s="148"/>
      <c r="AD5134" s="148"/>
      <c r="AE5134" s="148"/>
      <c r="AF5134" s="148"/>
      <c r="AG5134" s="148"/>
      <c r="AH5134" s="148"/>
      <c r="AI5134" s="148"/>
      <c r="AJ5134" s="148"/>
      <c r="AK5134" s="148"/>
      <c r="AL5134" s="139">
        <v>0</v>
      </c>
      <c r="AM5134" s="139">
        <v>0</v>
      </c>
      <c r="AN5134" s="148">
        <v>0</v>
      </c>
      <c r="AO5134" s="148">
        <v>110</v>
      </c>
      <c r="AP5134" s="148">
        <v>1</v>
      </c>
      <c r="AQ5134" s="140">
        <v>1</v>
      </c>
      <c r="AS5134" s="42">
        <f t="shared" si="721"/>
        <v>0</v>
      </c>
      <c r="AT5134" s="101">
        <f t="shared" si="722"/>
        <v>17487.245924353483</v>
      </c>
      <c r="AU5134" s="42">
        <f t="shared" si="723"/>
        <v>17487.245924353483</v>
      </c>
      <c r="AV5134" s="42">
        <f t="shared" si="724"/>
        <v>0</v>
      </c>
      <c r="AW5134" s="102">
        <f t="shared" si="725"/>
        <v>150929.38218217093</v>
      </c>
      <c r="AX5134" s="43">
        <f t="shared" si="720"/>
        <v>2</v>
      </c>
      <c r="AY5134" s="43" t="str">
        <f t="shared" si="726"/>
        <v>UTFS</v>
      </c>
    </row>
    <row r="5135" spans="1:51" hidden="1" x14ac:dyDescent="0.2">
      <c r="A5135" s="38">
        <v>5128</v>
      </c>
      <c r="B5135" s="43" t="s">
        <v>5807</v>
      </c>
      <c r="C5135" s="43" t="s">
        <v>5746</v>
      </c>
      <c r="D5135" s="43">
        <v>59100</v>
      </c>
      <c r="E5135" s="43" t="s">
        <v>212</v>
      </c>
      <c r="F5135" s="43">
        <v>110</v>
      </c>
      <c r="G5135" t="str">
        <f>LOOKUP(F5135,{0,6,45},{"F","L","H"})</f>
        <v>H</v>
      </c>
      <c r="H5135" s="43" t="s">
        <v>562</v>
      </c>
      <c r="I5135" s="43" t="str">
        <f>IFERROR(VLOOKUP(#REF!,#REF!,2,FALSE),"No")</f>
        <v>No</v>
      </c>
      <c r="J5135" s="139"/>
      <c r="K5135" s="148"/>
      <c r="L5135" s="148"/>
      <c r="M5135" s="148"/>
      <c r="N5135" s="148"/>
      <c r="O5135" s="148"/>
      <c r="P5135" s="148"/>
      <c r="Q5135" s="148"/>
      <c r="R5135" s="148">
        <v>6</v>
      </c>
      <c r="S5135" s="148">
        <v>242</v>
      </c>
      <c r="T5135" s="148"/>
      <c r="U5135" s="148"/>
      <c r="V5135" s="148"/>
      <c r="W5135" s="148"/>
      <c r="X5135" s="139"/>
      <c r="Y5135" s="148"/>
      <c r="Z5135" s="148"/>
      <c r="AA5135" s="148"/>
      <c r="AB5135" s="148"/>
      <c r="AC5135" s="148"/>
      <c r="AD5135" s="148"/>
      <c r="AE5135" s="148"/>
      <c r="AF5135" s="148"/>
      <c r="AG5135" s="148"/>
      <c r="AH5135" s="148"/>
      <c r="AI5135" s="148"/>
      <c r="AJ5135" s="148"/>
      <c r="AK5135" s="148"/>
      <c r="AL5135" s="139">
        <v>0</v>
      </c>
      <c r="AM5135" s="139">
        <v>0</v>
      </c>
      <c r="AN5135" s="148">
        <v>0</v>
      </c>
      <c r="AO5135" s="148">
        <v>242</v>
      </c>
      <c r="AP5135" s="148">
        <v>2</v>
      </c>
      <c r="AQ5135" s="140">
        <v>1</v>
      </c>
      <c r="AS5135" s="42">
        <f t="shared" si="721"/>
        <v>0</v>
      </c>
      <c r="AT5135" s="101">
        <f t="shared" si="722"/>
        <v>644136.38205439015</v>
      </c>
      <c r="AU5135" s="42">
        <f t="shared" si="723"/>
        <v>644136.38205439015</v>
      </c>
      <c r="AV5135" s="42">
        <f t="shared" si="724"/>
        <v>0</v>
      </c>
      <c r="AW5135" s="102">
        <f t="shared" si="725"/>
        <v>113197.0366366282</v>
      </c>
      <c r="AX5135" s="43">
        <f t="shared" si="720"/>
        <v>6</v>
      </c>
      <c r="AY5135" s="43" t="str">
        <f t="shared" si="726"/>
        <v>UTTSS</v>
      </c>
    </row>
    <row r="5136" spans="1:51" hidden="1" x14ac:dyDescent="0.2">
      <c r="A5136" s="38">
        <v>5129</v>
      </c>
      <c r="B5136" s="43" t="s">
        <v>5807</v>
      </c>
      <c r="C5136" s="43" t="s">
        <v>5745</v>
      </c>
      <c r="D5136" s="43">
        <v>137215</v>
      </c>
      <c r="E5136" s="43" t="s">
        <v>5809</v>
      </c>
      <c r="F5136" s="43">
        <v>95</v>
      </c>
      <c r="G5136" t="str">
        <f>LOOKUP(F5136,{0,6,45},{"F","L","H"})</f>
        <v>H</v>
      </c>
      <c r="H5136" s="43" t="s">
        <v>881</v>
      </c>
      <c r="I5136" s="43" t="str">
        <f>IFERROR(VLOOKUP(#REF!,#REF!,2,FALSE),"No")</f>
        <v>No</v>
      </c>
      <c r="J5136" s="139"/>
      <c r="K5136" s="148"/>
      <c r="L5136" s="148"/>
      <c r="M5136" s="148"/>
      <c r="N5136" s="148"/>
      <c r="O5136" s="148"/>
      <c r="P5136" s="148"/>
      <c r="Q5136" s="148"/>
      <c r="R5136" s="148">
        <v>6</v>
      </c>
      <c r="S5136" s="148">
        <v>24</v>
      </c>
      <c r="T5136" s="148"/>
      <c r="U5136" s="148"/>
      <c r="V5136" s="148"/>
      <c r="W5136" s="148"/>
      <c r="X5136" s="139"/>
      <c r="Y5136" s="148"/>
      <c r="Z5136" s="148"/>
      <c r="AA5136" s="148"/>
      <c r="AB5136" s="148"/>
      <c r="AC5136" s="148"/>
      <c r="AD5136" s="148"/>
      <c r="AE5136" s="148"/>
      <c r="AF5136" s="148"/>
      <c r="AG5136" s="148"/>
      <c r="AH5136" s="148"/>
      <c r="AI5136" s="148"/>
      <c r="AJ5136" s="148"/>
      <c r="AK5136" s="148"/>
      <c r="AL5136" s="139">
        <v>0</v>
      </c>
      <c r="AM5136" s="139">
        <v>0</v>
      </c>
      <c r="AN5136" s="148">
        <v>0</v>
      </c>
      <c r="AO5136" s="148">
        <v>24</v>
      </c>
      <c r="AP5136" s="148">
        <v>1</v>
      </c>
      <c r="AQ5136" s="140">
        <v>1</v>
      </c>
      <c r="AS5136" s="42">
        <f t="shared" si="721"/>
        <v>0</v>
      </c>
      <c r="AT5136" s="101">
        <f t="shared" si="722"/>
        <v>63881.294088038696</v>
      </c>
      <c r="AU5136" s="42">
        <f t="shared" si="723"/>
        <v>63881.294088038696</v>
      </c>
      <c r="AV5136" s="42">
        <f t="shared" si="724"/>
        <v>0</v>
      </c>
      <c r="AW5136" s="102">
        <f t="shared" si="725"/>
        <v>150929.38218217093</v>
      </c>
      <c r="AX5136" s="43">
        <f t="shared" si="720"/>
        <v>6</v>
      </c>
      <c r="AY5136" s="43" t="str">
        <f t="shared" si="726"/>
        <v>UTTSM</v>
      </c>
    </row>
    <row r="5137" spans="1:51" hidden="1" x14ac:dyDescent="0.2">
      <c r="A5137" s="38">
        <v>5130</v>
      </c>
      <c r="B5137" s="43" t="s">
        <v>5806</v>
      </c>
      <c r="C5137" s="43" t="s">
        <v>295</v>
      </c>
      <c r="D5137" s="43">
        <v>1455000</v>
      </c>
      <c r="E5137" s="43" t="s">
        <v>5808</v>
      </c>
      <c r="F5137" s="43">
        <v>125</v>
      </c>
      <c r="G5137" t="str">
        <f>LOOKUP(F5137,{0,6,45},{"F","L","H"})</f>
        <v>H</v>
      </c>
      <c r="H5137" s="43" t="s">
        <v>747</v>
      </c>
      <c r="I5137" s="43" t="str">
        <f>IFERROR(VLOOKUP(#REF!,#REF!,2,FALSE),"No")</f>
        <v>No</v>
      </c>
      <c r="J5137" s="139"/>
      <c r="K5137" s="148"/>
      <c r="L5137" s="148"/>
      <c r="M5137" s="148"/>
      <c r="N5137" s="148"/>
      <c r="O5137" s="148"/>
      <c r="P5137" s="148"/>
      <c r="Q5137" s="148"/>
      <c r="R5137" s="148">
        <v>10</v>
      </c>
      <c r="S5137" s="148">
        <v>1</v>
      </c>
      <c r="T5137" s="148"/>
      <c r="U5137" s="148"/>
      <c r="V5137" s="148"/>
      <c r="W5137" s="148"/>
      <c r="X5137" s="139"/>
      <c r="Y5137" s="148"/>
      <c r="Z5137" s="148"/>
      <c r="AA5137" s="148"/>
      <c r="AB5137" s="148"/>
      <c r="AC5137" s="148"/>
      <c r="AD5137" s="148"/>
      <c r="AE5137" s="148"/>
      <c r="AF5137" s="148"/>
      <c r="AG5137" s="148"/>
      <c r="AH5137" s="148"/>
      <c r="AI5137" s="148"/>
      <c r="AJ5137" s="148"/>
      <c r="AK5137" s="148"/>
      <c r="AL5137" s="139">
        <v>0</v>
      </c>
      <c r="AM5137" s="139">
        <v>0</v>
      </c>
      <c r="AN5137" s="148">
        <v>0</v>
      </c>
      <c r="AO5137" s="148">
        <v>1</v>
      </c>
      <c r="AP5137" s="148">
        <v>1</v>
      </c>
      <c r="AQ5137" s="140">
        <v>3</v>
      </c>
      <c r="AS5137" s="42">
        <f t="shared" si="721"/>
        <v>0</v>
      </c>
      <c r="AT5137" s="101">
        <f t="shared" si="722"/>
        <v>3870.95</v>
      </c>
      <c r="AU5137" s="42">
        <f t="shared" si="723"/>
        <v>3870.95</v>
      </c>
      <c r="AV5137" s="42">
        <f t="shared" si="724"/>
        <v>0</v>
      </c>
      <c r="AW5137" s="102">
        <f t="shared" si="725"/>
        <v>754646.9109108547</v>
      </c>
      <c r="AX5137" s="43">
        <f t="shared" si="720"/>
        <v>10</v>
      </c>
      <c r="AY5137" s="43" t="str">
        <f t="shared" si="726"/>
        <v>UTFT1</v>
      </c>
    </row>
    <row r="5138" spans="1:51" hidden="1" x14ac:dyDescent="0.2">
      <c r="A5138" s="38">
        <v>5131</v>
      </c>
      <c r="B5138" s="43" t="s">
        <v>5806</v>
      </c>
      <c r="C5138" s="43" t="s">
        <v>5745</v>
      </c>
      <c r="D5138" s="43">
        <v>178600</v>
      </c>
      <c r="E5138" s="43" t="s">
        <v>219</v>
      </c>
      <c r="F5138" s="43">
        <v>100</v>
      </c>
      <c r="G5138" t="str">
        <f>LOOKUP(F5138,{0,6,45},{"F","L","H"})</f>
        <v>H</v>
      </c>
      <c r="H5138" s="43" t="s">
        <v>780</v>
      </c>
      <c r="I5138" s="43" t="str">
        <f>IFERROR(VLOOKUP(#REF!,#REF!,2,FALSE),"No")</f>
        <v>No</v>
      </c>
      <c r="J5138" s="139"/>
      <c r="K5138" s="148"/>
      <c r="L5138" s="148"/>
      <c r="M5138" s="148"/>
      <c r="N5138" s="148"/>
      <c r="O5138" s="148"/>
      <c r="P5138" s="148"/>
      <c r="Q5138" s="148"/>
      <c r="R5138" s="139">
        <v>2</v>
      </c>
      <c r="S5138" s="148">
        <v>6</v>
      </c>
      <c r="T5138" s="148">
        <v>6</v>
      </c>
      <c r="U5138" s="148">
        <v>904</v>
      </c>
      <c r="V5138" s="148"/>
      <c r="W5138" s="148"/>
      <c r="X5138" s="139"/>
      <c r="Y5138" s="148"/>
      <c r="Z5138" s="148"/>
      <c r="AA5138" s="148"/>
      <c r="AB5138" s="148"/>
      <c r="AC5138" s="148"/>
      <c r="AD5138" s="148"/>
      <c r="AE5138" s="148"/>
      <c r="AF5138" s="148"/>
      <c r="AG5138" s="148"/>
      <c r="AH5138" s="148"/>
      <c r="AI5138" s="148"/>
      <c r="AJ5138" s="148"/>
      <c r="AK5138" s="148"/>
      <c r="AL5138" s="139">
        <v>0</v>
      </c>
      <c r="AM5138" s="139">
        <v>0</v>
      </c>
      <c r="AN5138" s="148">
        <v>0</v>
      </c>
      <c r="AO5138" s="148">
        <v>910</v>
      </c>
      <c r="AP5138" s="148">
        <v>2</v>
      </c>
      <c r="AQ5138" s="140">
        <v>1</v>
      </c>
      <c r="AS5138" s="42">
        <f t="shared" si="721"/>
        <v>0</v>
      </c>
      <c r="AT5138" s="101">
        <f t="shared" si="722"/>
        <v>2407149.2604271495</v>
      </c>
      <c r="AU5138" s="42">
        <f t="shared" si="723"/>
        <v>2407149.2604271495</v>
      </c>
      <c r="AV5138" s="42">
        <f t="shared" si="724"/>
        <v>0</v>
      </c>
      <c r="AW5138" s="102">
        <f t="shared" si="725"/>
        <v>226394.07327325639</v>
      </c>
      <c r="AX5138" s="43">
        <f t="shared" si="720"/>
        <v>2</v>
      </c>
      <c r="AY5138" s="43" t="str">
        <f t="shared" si="726"/>
        <v>UTTSM</v>
      </c>
    </row>
    <row r="5139" spans="1:51" hidden="1" x14ac:dyDescent="0.2">
      <c r="A5139" s="38">
        <v>5132</v>
      </c>
      <c r="B5139" s="43" t="s">
        <v>5806</v>
      </c>
      <c r="C5139" s="43" t="s">
        <v>289</v>
      </c>
      <c r="D5139" s="43">
        <v>64550</v>
      </c>
      <c r="E5139" s="43" t="s">
        <v>197</v>
      </c>
      <c r="F5139" s="43">
        <v>45</v>
      </c>
      <c r="G5139" t="str">
        <f>LOOKUP(F5139,{0,6,45},{"F","L","H"})</f>
        <v>H</v>
      </c>
      <c r="H5139" s="43" t="s">
        <v>502</v>
      </c>
      <c r="I5139" s="43" t="str">
        <f>IFERROR(VLOOKUP(#REF!,#REF!,2,FALSE),"No")</f>
        <v>No</v>
      </c>
      <c r="J5139" s="139">
        <v>2</v>
      </c>
      <c r="K5139" s="148">
        <v>1</v>
      </c>
      <c r="L5139" s="148"/>
      <c r="M5139" s="148"/>
      <c r="N5139" s="148"/>
      <c r="O5139" s="148"/>
      <c r="P5139" s="148"/>
      <c r="Q5139" s="148"/>
      <c r="R5139" s="148"/>
      <c r="S5139" s="148"/>
      <c r="T5139" s="148"/>
      <c r="U5139" s="148"/>
      <c r="V5139" s="148"/>
      <c r="W5139" s="148"/>
      <c r="X5139" s="139">
        <v>2</v>
      </c>
      <c r="Y5139" s="148">
        <v>1</v>
      </c>
      <c r="Z5139" s="148"/>
      <c r="AA5139" s="148"/>
      <c r="AB5139" s="148"/>
      <c r="AC5139" s="148"/>
      <c r="AD5139" s="148"/>
      <c r="AE5139" s="148"/>
      <c r="AF5139" s="148"/>
      <c r="AG5139" s="148"/>
      <c r="AH5139" s="148"/>
      <c r="AI5139" s="148"/>
      <c r="AJ5139" s="148"/>
      <c r="AK5139" s="148"/>
      <c r="AL5139" s="139">
        <v>0</v>
      </c>
      <c r="AM5139" s="139">
        <v>0</v>
      </c>
      <c r="AN5139" s="148">
        <v>1</v>
      </c>
      <c r="AO5139" s="148">
        <v>1</v>
      </c>
      <c r="AP5139" s="148">
        <v>1</v>
      </c>
      <c r="AQ5139" s="140">
        <v>1</v>
      </c>
      <c r="AS5139" s="42">
        <f t="shared" si="721"/>
        <v>72.983477831056604</v>
      </c>
      <c r="AT5139" s="101">
        <f t="shared" si="722"/>
        <v>0</v>
      </c>
      <c r="AU5139" s="42">
        <f t="shared" si="723"/>
        <v>72.983477831056604</v>
      </c>
      <c r="AV5139" s="42">
        <f t="shared" si="724"/>
        <v>32.510961721474033</v>
      </c>
      <c r="AW5139" s="102">
        <f t="shared" si="725"/>
        <v>113197.0366366282</v>
      </c>
      <c r="AX5139" s="43">
        <f t="shared" si="720"/>
        <v>2</v>
      </c>
      <c r="AY5139" s="43" t="str">
        <f t="shared" si="726"/>
        <v>UTGS</v>
      </c>
    </row>
    <row r="5140" spans="1:51" hidden="1" x14ac:dyDescent="0.2">
      <c r="A5140" s="38">
        <v>5133</v>
      </c>
      <c r="B5140" s="43" t="s">
        <v>5807</v>
      </c>
      <c r="C5140" s="43" t="s">
        <v>5746</v>
      </c>
      <c r="D5140" s="43">
        <v>13500</v>
      </c>
      <c r="E5140" s="43" t="s">
        <v>203</v>
      </c>
      <c r="F5140" s="43">
        <v>5</v>
      </c>
      <c r="G5140" t="str">
        <f>LOOKUP(F5140,{0,6,45},{"F","L","H"})</f>
        <v>F</v>
      </c>
      <c r="H5140" s="43" t="s">
        <v>381</v>
      </c>
      <c r="I5140" s="43" t="str">
        <f>IFERROR(VLOOKUP(#REF!,#REF!,2,FALSE),"No")</f>
        <v>No</v>
      </c>
      <c r="J5140" s="139">
        <v>4</v>
      </c>
      <c r="K5140" s="148">
        <v>719</v>
      </c>
      <c r="L5140" s="148"/>
      <c r="M5140" s="148"/>
      <c r="N5140" s="148"/>
      <c r="O5140" s="148"/>
      <c r="P5140" s="148"/>
      <c r="Q5140" s="148"/>
      <c r="R5140" s="148"/>
      <c r="S5140" s="148"/>
      <c r="T5140" s="148"/>
      <c r="U5140" s="148"/>
      <c r="V5140" s="148"/>
      <c r="W5140" s="148"/>
      <c r="X5140" s="139">
        <v>4</v>
      </c>
      <c r="Y5140" s="148">
        <v>1000</v>
      </c>
      <c r="Z5140" s="148"/>
      <c r="AA5140" s="148"/>
      <c r="AB5140" s="148"/>
      <c r="AC5140" s="148"/>
      <c r="AD5140" s="148"/>
      <c r="AE5140" s="148"/>
      <c r="AF5140" s="148"/>
      <c r="AG5140" s="148"/>
      <c r="AH5140" s="148"/>
      <c r="AI5140" s="148"/>
      <c r="AJ5140" s="148"/>
      <c r="AK5140" s="148"/>
      <c r="AL5140" s="139">
        <v>0</v>
      </c>
      <c r="AM5140" s="139">
        <v>0</v>
      </c>
      <c r="AN5140" s="148">
        <v>1000</v>
      </c>
      <c r="AO5140" s="148">
        <v>719</v>
      </c>
      <c r="AP5140" s="148">
        <v>3</v>
      </c>
      <c r="AQ5140" s="140">
        <v>1</v>
      </c>
      <c r="AS5140" s="42">
        <f t="shared" si="721"/>
        <v>55034.760560529699</v>
      </c>
      <c r="AT5140" s="101">
        <f t="shared" si="722"/>
        <v>0</v>
      </c>
      <c r="AU5140" s="42">
        <f t="shared" si="723"/>
        <v>55034.760560529699</v>
      </c>
      <c r="AV5140" s="42">
        <f t="shared" si="724"/>
        <v>39680.961721474036</v>
      </c>
      <c r="AW5140" s="102">
        <f t="shared" si="725"/>
        <v>10791.333333333334</v>
      </c>
      <c r="AX5140" s="43">
        <f t="shared" si="720"/>
        <v>4</v>
      </c>
      <c r="AY5140" s="43" t="str">
        <f t="shared" si="726"/>
        <v>UTTSS</v>
      </c>
    </row>
    <row r="5141" spans="1:51" hidden="1" x14ac:dyDescent="0.2">
      <c r="A5141" s="38">
        <v>5134</v>
      </c>
      <c r="B5141" s="43" t="s">
        <v>5806</v>
      </c>
      <c r="C5141" s="43" t="s">
        <v>293</v>
      </c>
      <c r="D5141" s="43">
        <v>64512</v>
      </c>
      <c r="E5141" s="43" t="s">
        <v>205</v>
      </c>
      <c r="F5141" s="43">
        <v>45</v>
      </c>
      <c r="G5141" t="str">
        <f>LOOKUP(F5141,{0,6,45},{"F","L","H"})</f>
        <v>H</v>
      </c>
      <c r="H5141" s="43" t="s">
        <v>1360</v>
      </c>
      <c r="I5141" s="43" t="str">
        <f>IFERROR(VLOOKUP(#REF!,#REF!,2,FALSE),"No")</f>
        <v>No</v>
      </c>
      <c r="J5141" s="139">
        <v>4</v>
      </c>
      <c r="K5141" s="148">
        <v>32</v>
      </c>
      <c r="L5141" s="148"/>
      <c r="M5141" s="148"/>
      <c r="N5141" s="148"/>
      <c r="O5141" s="148"/>
      <c r="P5141" s="148"/>
      <c r="Q5141" s="148"/>
      <c r="R5141" s="148"/>
      <c r="S5141" s="148"/>
      <c r="T5141" s="148"/>
      <c r="U5141" s="148"/>
      <c r="V5141" s="148"/>
      <c r="W5141" s="148"/>
      <c r="X5141" s="139">
        <v>2</v>
      </c>
      <c r="Y5141" s="148">
        <v>541.99</v>
      </c>
      <c r="Z5141" s="148">
        <v>6</v>
      </c>
      <c r="AA5141" s="148">
        <v>458.01</v>
      </c>
      <c r="AB5141" s="148"/>
      <c r="AC5141" s="148"/>
      <c r="AD5141" s="148"/>
      <c r="AE5141" s="148"/>
      <c r="AF5141" s="148"/>
      <c r="AG5141" s="148"/>
      <c r="AH5141" s="148"/>
      <c r="AI5141" s="148"/>
      <c r="AJ5141" s="148"/>
      <c r="AK5141" s="148"/>
      <c r="AL5141" s="139">
        <v>0</v>
      </c>
      <c r="AM5141" s="139">
        <v>0</v>
      </c>
      <c r="AN5141" s="148">
        <v>1000</v>
      </c>
      <c r="AO5141" s="148">
        <v>32</v>
      </c>
      <c r="AP5141" s="148">
        <v>9</v>
      </c>
      <c r="AQ5141" s="140">
        <v>1</v>
      </c>
      <c r="AS5141" s="42">
        <f t="shared" si="721"/>
        <v>2449.3912905938114</v>
      </c>
      <c r="AT5141" s="101">
        <f t="shared" si="722"/>
        <v>0</v>
      </c>
      <c r="AU5141" s="42">
        <f t="shared" si="723"/>
        <v>2449.3912905938114</v>
      </c>
      <c r="AV5141" s="42">
        <f t="shared" si="724"/>
        <v>45115.396921474035</v>
      </c>
      <c r="AW5141" s="102">
        <f t="shared" si="725"/>
        <v>113197.0366366282</v>
      </c>
      <c r="AX5141" s="43">
        <f t="shared" si="720"/>
        <v>4</v>
      </c>
      <c r="AY5141" s="43" t="str">
        <f t="shared" si="726"/>
        <v>UTISFS</v>
      </c>
    </row>
    <row r="5142" spans="1:51" hidden="1" x14ac:dyDescent="0.2">
      <c r="A5142" s="38">
        <v>5135</v>
      </c>
      <c r="B5142" s="43" t="s">
        <v>5806</v>
      </c>
      <c r="C5142" s="43" t="s">
        <v>292</v>
      </c>
      <c r="D5142" s="43">
        <v>9200</v>
      </c>
      <c r="E5142" s="43" t="s">
        <v>212</v>
      </c>
      <c r="F5142" s="43">
        <v>5</v>
      </c>
      <c r="G5142" t="str">
        <f>LOOKUP(F5142,{0,6,45},{"F","L","H"})</f>
        <v>F</v>
      </c>
      <c r="H5142" s="43" t="s">
        <v>1005</v>
      </c>
      <c r="I5142" s="43" t="str">
        <f>IFERROR(VLOOKUP(#REF!,#REF!,2,FALSE),"No")</f>
        <v>No</v>
      </c>
      <c r="J5142" s="139">
        <v>2</v>
      </c>
      <c r="K5142" s="148">
        <v>226</v>
      </c>
      <c r="L5142" s="148"/>
      <c r="M5142" s="148"/>
      <c r="N5142" s="148"/>
      <c r="O5142" s="148"/>
      <c r="P5142" s="148"/>
      <c r="Q5142" s="148"/>
      <c r="R5142" s="148"/>
      <c r="S5142" s="148"/>
      <c r="T5142" s="148"/>
      <c r="U5142" s="148"/>
      <c r="V5142" s="148"/>
      <c r="W5142" s="148"/>
      <c r="X5142" s="139">
        <v>2</v>
      </c>
      <c r="Y5142" s="148">
        <v>97.56</v>
      </c>
      <c r="Z5142" s="148">
        <v>4</v>
      </c>
      <c r="AA5142" s="148">
        <v>902.44</v>
      </c>
      <c r="AB5142" s="148"/>
      <c r="AC5142" s="148"/>
      <c r="AD5142" s="148"/>
      <c r="AE5142" s="148"/>
      <c r="AF5142" s="148"/>
      <c r="AG5142" s="148"/>
      <c r="AH5142" s="148"/>
      <c r="AI5142" s="148"/>
      <c r="AJ5142" s="148"/>
      <c r="AK5142" s="148"/>
      <c r="AL5142" s="139">
        <v>0</v>
      </c>
      <c r="AM5142" s="139">
        <v>0</v>
      </c>
      <c r="AN5142" s="148">
        <v>1000</v>
      </c>
      <c r="AO5142" s="148">
        <v>226</v>
      </c>
      <c r="AP5142" s="148">
        <v>2</v>
      </c>
      <c r="AQ5142" s="140">
        <v>1</v>
      </c>
      <c r="AS5142" s="42">
        <f t="shared" si="721"/>
        <v>16494.265989818792</v>
      </c>
      <c r="AT5142" s="101">
        <f t="shared" si="722"/>
        <v>0</v>
      </c>
      <c r="AU5142" s="42">
        <f t="shared" si="723"/>
        <v>16494.265989818792</v>
      </c>
      <c r="AV5142" s="42">
        <f t="shared" si="724"/>
        <v>38981.456521474036</v>
      </c>
      <c r="AW5142" s="102">
        <f t="shared" si="725"/>
        <v>5118</v>
      </c>
      <c r="AX5142" s="43">
        <f t="shared" si="720"/>
        <v>2</v>
      </c>
      <c r="AY5142" s="43" t="str">
        <f t="shared" si="726"/>
        <v>UTFS</v>
      </c>
    </row>
    <row r="5143" spans="1:51" hidden="1" x14ac:dyDescent="0.2">
      <c r="A5143" s="38">
        <v>5136</v>
      </c>
      <c r="B5143" s="43" t="s">
        <v>5806</v>
      </c>
      <c r="C5143" s="43" t="s">
        <v>289</v>
      </c>
      <c r="D5143" s="43">
        <v>21100</v>
      </c>
      <c r="E5143" s="43" t="s">
        <v>197</v>
      </c>
      <c r="F5143" s="43">
        <v>5</v>
      </c>
      <c r="G5143" t="str">
        <f>LOOKUP(F5143,{0,6,45},{"F","L","H"})</f>
        <v>F</v>
      </c>
      <c r="H5143" s="43" t="s">
        <v>1401</v>
      </c>
      <c r="I5143" s="43" t="str">
        <f>IFERROR(VLOOKUP(#REF!,#REF!,2,FALSE),"No")</f>
        <v>No</v>
      </c>
      <c r="J5143" s="139">
        <v>2</v>
      </c>
      <c r="K5143" s="148">
        <v>122</v>
      </c>
      <c r="L5143" s="148"/>
      <c r="M5143" s="148"/>
      <c r="N5143" s="148"/>
      <c r="O5143" s="148"/>
      <c r="P5143" s="148"/>
      <c r="Q5143" s="148"/>
      <c r="R5143" s="148"/>
      <c r="S5143" s="148"/>
      <c r="T5143" s="148"/>
      <c r="U5143" s="148"/>
      <c r="V5143" s="148"/>
      <c r="W5143" s="148"/>
      <c r="X5143" s="139">
        <v>2</v>
      </c>
      <c r="Y5143" s="148">
        <v>1000</v>
      </c>
      <c r="Z5143" s="148"/>
      <c r="AA5143" s="148"/>
      <c r="AB5143" s="148"/>
      <c r="AC5143" s="148"/>
      <c r="AD5143" s="148"/>
      <c r="AE5143" s="148"/>
      <c r="AF5143" s="148"/>
      <c r="AG5143" s="148"/>
      <c r="AH5143" s="148"/>
      <c r="AI5143" s="148"/>
      <c r="AJ5143" s="148"/>
      <c r="AK5143" s="148"/>
      <c r="AL5143" s="139">
        <v>0</v>
      </c>
      <c r="AM5143" s="139">
        <v>0</v>
      </c>
      <c r="AN5143" s="148">
        <v>1000</v>
      </c>
      <c r="AO5143" s="148">
        <v>122</v>
      </c>
      <c r="AP5143" s="148">
        <v>13</v>
      </c>
      <c r="AQ5143" s="140">
        <v>1</v>
      </c>
      <c r="AS5143" s="42">
        <f t="shared" si="721"/>
        <v>8903.9842953889056</v>
      </c>
      <c r="AT5143" s="101">
        <f t="shared" si="722"/>
        <v>0</v>
      </c>
      <c r="AU5143" s="42">
        <f t="shared" si="723"/>
        <v>8903.9842953889056</v>
      </c>
      <c r="AV5143" s="42">
        <f t="shared" si="724"/>
        <v>32510.961721474032</v>
      </c>
      <c r="AW5143" s="102">
        <f t="shared" si="725"/>
        <v>18747.149999999998</v>
      </c>
      <c r="AX5143" s="43">
        <f t="shared" si="720"/>
        <v>2</v>
      </c>
      <c r="AY5143" s="43" t="str">
        <f t="shared" si="726"/>
        <v>UTGS</v>
      </c>
    </row>
    <row r="5144" spans="1:51" hidden="1" x14ac:dyDescent="0.2">
      <c r="A5144" s="38">
        <v>5137</v>
      </c>
      <c r="B5144" s="43" t="s">
        <v>5806</v>
      </c>
      <c r="C5144" s="43" t="s">
        <v>5745</v>
      </c>
      <c r="D5144" s="43">
        <v>44350</v>
      </c>
      <c r="E5144" s="43" t="s">
        <v>215</v>
      </c>
      <c r="F5144" s="43">
        <v>45</v>
      </c>
      <c r="G5144" t="str">
        <f>LOOKUP(F5144,{0,6,45},{"F","L","H"})</f>
        <v>H</v>
      </c>
      <c r="H5144" s="43" t="s">
        <v>779</v>
      </c>
      <c r="I5144" s="43" t="str">
        <f>IFERROR(VLOOKUP(#REF!,#REF!,2,FALSE),"No")</f>
        <v>No</v>
      </c>
      <c r="J5144" s="139">
        <v>3</v>
      </c>
      <c r="K5144" s="148">
        <v>623</v>
      </c>
      <c r="L5144" s="148">
        <v>4</v>
      </c>
      <c r="M5144" s="148">
        <v>4</v>
      </c>
      <c r="N5144" s="148"/>
      <c r="O5144" s="148"/>
      <c r="P5144" s="148"/>
      <c r="Q5144" s="148"/>
      <c r="R5144" s="148"/>
      <c r="S5144" s="148"/>
      <c r="T5144" s="148"/>
      <c r="U5144" s="148"/>
      <c r="V5144" s="148"/>
      <c r="W5144" s="148"/>
      <c r="X5144" s="139">
        <v>2</v>
      </c>
      <c r="Y5144" s="148">
        <v>889.54</v>
      </c>
      <c r="Z5144" s="148">
        <v>4</v>
      </c>
      <c r="AA5144" s="148">
        <v>110.46</v>
      </c>
      <c r="AB5144" s="148"/>
      <c r="AC5144" s="148"/>
      <c r="AD5144" s="148"/>
      <c r="AE5144" s="148"/>
      <c r="AF5144" s="148"/>
      <c r="AG5144" s="148"/>
      <c r="AH5144" s="148"/>
      <c r="AI5144" s="148"/>
      <c r="AJ5144" s="148"/>
      <c r="AK5144" s="148"/>
      <c r="AL5144" s="139">
        <v>0</v>
      </c>
      <c r="AM5144" s="139">
        <v>0</v>
      </c>
      <c r="AN5144" s="148">
        <v>1000</v>
      </c>
      <c r="AO5144" s="148">
        <v>627</v>
      </c>
      <c r="AP5144" s="148">
        <v>15</v>
      </c>
      <c r="AQ5144" s="140">
        <v>2</v>
      </c>
      <c r="AS5144" s="42">
        <f t="shared" si="721"/>
        <v>45774.880600072494</v>
      </c>
      <c r="AT5144" s="101">
        <f t="shared" si="722"/>
        <v>0</v>
      </c>
      <c r="AU5144" s="42">
        <f t="shared" si="723"/>
        <v>45774.880600072494</v>
      </c>
      <c r="AV5144" s="42">
        <f t="shared" si="724"/>
        <v>16651.479960737015</v>
      </c>
      <c r="AW5144" s="102">
        <f t="shared" si="725"/>
        <v>60371.752872868376</v>
      </c>
      <c r="AX5144" s="43">
        <f t="shared" si="720"/>
        <v>3</v>
      </c>
      <c r="AY5144" s="43" t="str">
        <f t="shared" si="726"/>
        <v>UTTSM</v>
      </c>
    </row>
    <row r="5145" spans="1:51" hidden="1" x14ac:dyDescent="0.2">
      <c r="A5145" s="38">
        <v>5138</v>
      </c>
      <c r="B5145" s="43" t="s">
        <v>5806</v>
      </c>
      <c r="C5145" s="43" t="s">
        <v>292</v>
      </c>
      <c r="D5145" s="43">
        <v>9200</v>
      </c>
      <c r="E5145" s="43" t="s">
        <v>212</v>
      </c>
      <c r="F5145" s="43">
        <v>5</v>
      </c>
      <c r="G5145" t="str">
        <f>LOOKUP(F5145,{0,6,45},{"F","L","H"})</f>
        <v>F</v>
      </c>
      <c r="H5145" s="43" t="s">
        <v>5827</v>
      </c>
      <c r="I5145" s="43" t="str">
        <f>IFERROR(VLOOKUP(#REF!,#REF!,2,FALSE),"No")</f>
        <v>No</v>
      </c>
      <c r="J5145" s="139">
        <v>1.25</v>
      </c>
      <c r="K5145" s="148">
        <v>83</v>
      </c>
      <c r="L5145" s="148"/>
      <c r="M5145" s="148"/>
      <c r="N5145" s="148"/>
      <c r="O5145" s="148"/>
      <c r="P5145" s="148"/>
      <c r="Q5145" s="148"/>
      <c r="R5145" s="148"/>
      <c r="S5145" s="148"/>
      <c r="T5145" s="148"/>
      <c r="U5145" s="148"/>
      <c r="V5145" s="148"/>
      <c r="W5145" s="148"/>
      <c r="X5145" s="139">
        <v>2</v>
      </c>
      <c r="Y5145" s="148">
        <v>739.38</v>
      </c>
      <c r="Z5145" s="148">
        <v>6</v>
      </c>
      <c r="AA5145" s="148">
        <v>260.62</v>
      </c>
      <c r="AB5145" s="148"/>
      <c r="AC5145" s="148"/>
      <c r="AD5145" s="148"/>
      <c r="AE5145" s="148"/>
      <c r="AF5145" s="148"/>
      <c r="AG5145" s="148"/>
      <c r="AH5145" s="148"/>
      <c r="AI5145" s="148"/>
      <c r="AJ5145" s="148"/>
      <c r="AK5145" s="148"/>
      <c r="AL5145" s="139">
        <v>0</v>
      </c>
      <c r="AM5145" s="139">
        <v>0</v>
      </c>
      <c r="AN5145" s="148">
        <v>1000</v>
      </c>
      <c r="AO5145" s="148">
        <v>83</v>
      </c>
      <c r="AP5145" s="148">
        <v>1</v>
      </c>
      <c r="AQ5145" s="140">
        <v>1</v>
      </c>
      <c r="AS5145" s="42">
        <f t="shared" si="721"/>
        <v>6184.6186599776984</v>
      </c>
      <c r="AT5145" s="101">
        <f t="shared" si="722"/>
        <v>0</v>
      </c>
      <c r="AU5145" s="42">
        <f t="shared" si="723"/>
        <v>6184.6186599776984</v>
      </c>
      <c r="AV5145" s="42">
        <f t="shared" si="724"/>
        <v>39683.224121474035</v>
      </c>
      <c r="AW5145" s="102">
        <f t="shared" si="725"/>
        <v>5118</v>
      </c>
      <c r="AX5145" s="43">
        <f t="shared" si="720"/>
        <v>1.25</v>
      </c>
      <c r="AY5145" s="43" t="str">
        <f t="shared" si="726"/>
        <v>UTFS</v>
      </c>
    </row>
    <row r="5146" spans="1:51" hidden="1" x14ac:dyDescent="0.2">
      <c r="A5146" s="38">
        <v>5139</v>
      </c>
      <c r="B5146" s="43" t="s">
        <v>5806</v>
      </c>
      <c r="C5146" s="43" t="s">
        <v>289</v>
      </c>
      <c r="D5146" s="43">
        <v>28250</v>
      </c>
      <c r="E5146" s="43" t="s">
        <v>212</v>
      </c>
      <c r="F5146" s="43">
        <v>45</v>
      </c>
      <c r="G5146" t="str">
        <f>LOOKUP(F5146,{0,6,45},{"F","L","H"})</f>
        <v>H</v>
      </c>
      <c r="H5146" s="43" t="s">
        <v>602</v>
      </c>
      <c r="I5146" s="43" t="str">
        <f>IFERROR(VLOOKUP(#REF!,#REF!,2,FALSE),"No")</f>
        <v>No</v>
      </c>
      <c r="J5146" s="139">
        <v>3</v>
      </c>
      <c r="K5146" s="148">
        <v>14</v>
      </c>
      <c r="L5146" s="148">
        <v>4</v>
      </c>
      <c r="M5146" s="148">
        <v>44</v>
      </c>
      <c r="N5146" s="148"/>
      <c r="O5146" s="148"/>
      <c r="P5146" s="148"/>
      <c r="Q5146" s="148"/>
      <c r="R5146" s="148"/>
      <c r="S5146" s="148"/>
      <c r="T5146" s="148"/>
      <c r="U5146" s="148"/>
      <c r="V5146" s="148"/>
      <c r="W5146" s="148"/>
      <c r="X5146" s="139">
        <v>2</v>
      </c>
      <c r="Y5146" s="148">
        <v>214.74</v>
      </c>
      <c r="Z5146" s="148">
        <v>4</v>
      </c>
      <c r="AA5146" s="148">
        <v>614.51</v>
      </c>
      <c r="AB5146" s="148">
        <v>6</v>
      </c>
      <c r="AC5146" s="148">
        <v>170.74</v>
      </c>
      <c r="AD5146" s="148"/>
      <c r="AE5146" s="148"/>
      <c r="AF5146" s="148"/>
      <c r="AG5146" s="148"/>
      <c r="AH5146" s="148"/>
      <c r="AI5146" s="148"/>
      <c r="AJ5146" s="148"/>
      <c r="AK5146" s="148"/>
      <c r="AL5146" s="139">
        <v>0</v>
      </c>
      <c r="AM5146" s="139">
        <v>0</v>
      </c>
      <c r="AN5146" s="148">
        <v>999.99</v>
      </c>
      <c r="AO5146" s="148">
        <v>58</v>
      </c>
      <c r="AP5146" s="148">
        <v>4</v>
      </c>
      <c r="AQ5146" s="140">
        <v>1</v>
      </c>
      <c r="AS5146" s="42">
        <f t="shared" si="721"/>
        <v>4389.6817142012833</v>
      </c>
      <c r="AT5146" s="101">
        <f t="shared" si="722"/>
        <v>0</v>
      </c>
      <c r="AU5146" s="42">
        <f t="shared" si="723"/>
        <v>4389.6817142012833</v>
      </c>
      <c r="AV5146" s="42">
        <f t="shared" si="724"/>
        <v>41615.43811185682</v>
      </c>
      <c r="AW5146" s="102">
        <f t="shared" si="725"/>
        <v>52825.283763759828</v>
      </c>
      <c r="AX5146" s="43">
        <f t="shared" si="720"/>
        <v>3</v>
      </c>
      <c r="AY5146" s="43" t="str">
        <f t="shared" si="726"/>
        <v>UTGS</v>
      </c>
    </row>
    <row r="5147" spans="1:51" hidden="1" x14ac:dyDescent="0.2">
      <c r="A5147" s="38">
        <v>5140</v>
      </c>
      <c r="B5147" s="43" t="s">
        <v>5807</v>
      </c>
      <c r="C5147" s="43" t="s">
        <v>5745</v>
      </c>
      <c r="D5147" s="43">
        <v>3230</v>
      </c>
      <c r="E5147" s="43" t="s">
        <v>1230</v>
      </c>
      <c r="F5147" s="43">
        <v>45</v>
      </c>
      <c r="G5147" t="str">
        <f>LOOKUP(F5147,{0,6,45},{"F","L","H"})</f>
        <v>H</v>
      </c>
      <c r="H5147" s="43" t="s">
        <v>600</v>
      </c>
      <c r="I5147" s="43" t="str">
        <f>IFERROR(VLOOKUP(#REF!,#REF!,2,FALSE),"No")</f>
        <v>No</v>
      </c>
      <c r="J5147" s="139">
        <v>4</v>
      </c>
      <c r="K5147" s="148">
        <v>11</v>
      </c>
      <c r="L5147" s="148"/>
      <c r="M5147" s="148"/>
      <c r="N5147" s="148"/>
      <c r="O5147" s="148"/>
      <c r="P5147" s="148"/>
      <c r="Q5147" s="148"/>
      <c r="R5147" s="148"/>
      <c r="S5147" s="148"/>
      <c r="T5147" s="148"/>
      <c r="U5147" s="148"/>
      <c r="V5147" s="148"/>
      <c r="W5147" s="148"/>
      <c r="X5147" s="139">
        <v>4</v>
      </c>
      <c r="Y5147" s="148">
        <v>1000</v>
      </c>
      <c r="Z5147" s="148"/>
      <c r="AA5147" s="148"/>
      <c r="AB5147" s="148"/>
      <c r="AC5147" s="148"/>
      <c r="AD5147" s="148"/>
      <c r="AE5147" s="148"/>
      <c r="AF5147" s="148"/>
      <c r="AG5147" s="148"/>
      <c r="AH5147" s="148"/>
      <c r="AI5147" s="148"/>
      <c r="AJ5147" s="148"/>
      <c r="AK5147" s="148"/>
      <c r="AL5147" s="139">
        <v>0</v>
      </c>
      <c r="AM5147" s="139">
        <v>0</v>
      </c>
      <c r="AN5147" s="148">
        <v>1000</v>
      </c>
      <c r="AO5147" s="148">
        <v>11</v>
      </c>
      <c r="AP5147" s="148">
        <v>5</v>
      </c>
      <c r="AQ5147" s="140">
        <v>2</v>
      </c>
      <c r="AS5147" s="42">
        <f t="shared" si="721"/>
        <v>841.97825614162264</v>
      </c>
      <c r="AT5147" s="101">
        <f t="shared" si="722"/>
        <v>0</v>
      </c>
      <c r="AU5147" s="42">
        <f t="shared" si="723"/>
        <v>841.97825614162264</v>
      </c>
      <c r="AV5147" s="42">
        <f t="shared" si="724"/>
        <v>19840.480860737018</v>
      </c>
      <c r="AW5147" s="102">
        <f t="shared" si="725"/>
        <v>37732.345545542732</v>
      </c>
      <c r="AX5147" s="43">
        <f t="shared" si="720"/>
        <v>4</v>
      </c>
      <c r="AY5147" s="43" t="str">
        <f t="shared" si="726"/>
        <v>UTTSM</v>
      </c>
    </row>
    <row r="5148" spans="1:51" hidden="1" x14ac:dyDescent="0.2">
      <c r="A5148" s="38">
        <v>5141</v>
      </c>
      <c r="B5148" s="43" t="s">
        <v>5806</v>
      </c>
      <c r="C5148" s="43" t="s">
        <v>5746</v>
      </c>
      <c r="D5148" s="43">
        <v>28250</v>
      </c>
      <c r="E5148" s="43" t="s">
        <v>212</v>
      </c>
      <c r="F5148" s="43">
        <v>45</v>
      </c>
      <c r="G5148" t="str">
        <f>LOOKUP(F5148,{0,6,45},{"F","L","H"})</f>
        <v>H</v>
      </c>
      <c r="H5148" s="43" t="s">
        <v>1427</v>
      </c>
      <c r="I5148" s="43" t="str">
        <f>IFERROR(VLOOKUP(#REF!,#REF!,2,FALSE),"No")</f>
        <v>No</v>
      </c>
      <c r="J5148" s="139">
        <v>2</v>
      </c>
      <c r="K5148" s="148">
        <v>331</v>
      </c>
      <c r="L5148" s="148"/>
      <c r="M5148" s="148"/>
      <c r="N5148" s="148"/>
      <c r="O5148" s="148"/>
      <c r="P5148" s="148"/>
      <c r="Q5148" s="148"/>
      <c r="R5148" s="148"/>
      <c r="S5148" s="148"/>
      <c r="T5148" s="148"/>
      <c r="U5148" s="148"/>
      <c r="V5148" s="148"/>
      <c r="W5148" s="148"/>
      <c r="X5148" s="139">
        <v>2</v>
      </c>
      <c r="Y5148" s="148">
        <v>594</v>
      </c>
      <c r="Z5148" s="148">
        <v>3</v>
      </c>
      <c r="AA5148" s="148">
        <v>313.25</v>
      </c>
      <c r="AB5148" s="139">
        <v>0.75</v>
      </c>
      <c r="AC5148" s="148">
        <v>92.75</v>
      </c>
      <c r="AD5148" s="148"/>
      <c r="AE5148" s="148"/>
      <c r="AF5148" s="148"/>
      <c r="AG5148" s="148"/>
      <c r="AH5148" s="148"/>
      <c r="AI5148" s="148"/>
      <c r="AJ5148" s="148"/>
      <c r="AK5148" s="148"/>
      <c r="AL5148" s="139">
        <v>0</v>
      </c>
      <c r="AM5148" s="139">
        <v>0</v>
      </c>
      <c r="AN5148" s="148">
        <v>1000</v>
      </c>
      <c r="AO5148" s="148">
        <v>331</v>
      </c>
      <c r="AP5148" s="148">
        <v>3</v>
      </c>
      <c r="AQ5148" s="140">
        <v>1</v>
      </c>
      <c r="AS5148" s="42">
        <f t="shared" si="721"/>
        <v>24157.531162079737</v>
      </c>
      <c r="AT5148" s="101">
        <f t="shared" si="722"/>
        <v>0</v>
      </c>
      <c r="AU5148" s="42">
        <f t="shared" si="723"/>
        <v>24157.531162079737</v>
      </c>
      <c r="AV5148" s="42">
        <f t="shared" si="724"/>
        <v>29241.996721474032</v>
      </c>
      <c r="AW5148" s="102">
        <f t="shared" si="725"/>
        <v>52825.283763759828</v>
      </c>
      <c r="AX5148" s="43">
        <f t="shared" si="720"/>
        <v>2</v>
      </c>
      <c r="AY5148" s="43" t="str">
        <f t="shared" si="726"/>
        <v>UTTSS</v>
      </c>
    </row>
    <row r="5149" spans="1:51" hidden="1" x14ac:dyDescent="0.2">
      <c r="A5149" s="38">
        <v>5142</v>
      </c>
      <c r="B5149" s="43" t="s">
        <v>5807</v>
      </c>
      <c r="C5149" s="43" t="s">
        <v>5745</v>
      </c>
      <c r="D5149" s="43">
        <v>28250</v>
      </c>
      <c r="E5149" s="43" t="s">
        <v>212</v>
      </c>
      <c r="F5149" s="43">
        <v>45</v>
      </c>
      <c r="G5149" t="str">
        <f>LOOKUP(F5149,{0,6,45},{"F","L","H"})</f>
        <v>H</v>
      </c>
      <c r="H5149" s="43" t="s">
        <v>763</v>
      </c>
      <c r="I5149" s="43" t="str">
        <f>IFERROR(VLOOKUP(#REF!,#REF!,2,FALSE),"No")</f>
        <v>No</v>
      </c>
      <c r="J5149" s="139">
        <v>3</v>
      </c>
      <c r="K5149" s="148">
        <v>963</v>
      </c>
      <c r="L5149" s="148"/>
      <c r="M5149" s="148"/>
      <c r="N5149" s="148"/>
      <c r="O5149" s="148"/>
      <c r="P5149" s="148"/>
      <c r="Q5149" s="148"/>
      <c r="R5149" s="148"/>
      <c r="S5149" s="148"/>
      <c r="T5149" s="148"/>
      <c r="U5149" s="148"/>
      <c r="V5149" s="148"/>
      <c r="W5149" s="148"/>
      <c r="X5149" s="139">
        <v>10</v>
      </c>
      <c r="Y5149" s="148">
        <v>1000</v>
      </c>
      <c r="Z5149" s="148"/>
      <c r="AA5149" s="148"/>
      <c r="AB5149" s="148"/>
      <c r="AC5149" s="148"/>
      <c r="AD5149" s="148"/>
      <c r="AE5149" s="148"/>
      <c r="AF5149" s="148"/>
      <c r="AG5149" s="148"/>
      <c r="AH5149" s="148"/>
      <c r="AI5149" s="148"/>
      <c r="AJ5149" s="148"/>
      <c r="AK5149" s="148"/>
      <c r="AL5149" s="139">
        <v>0</v>
      </c>
      <c r="AM5149" s="139">
        <v>0</v>
      </c>
      <c r="AN5149" s="148">
        <v>1000</v>
      </c>
      <c r="AO5149" s="148">
        <v>963</v>
      </c>
      <c r="AP5149" s="148">
        <v>1</v>
      </c>
      <c r="AQ5149" s="140">
        <v>1</v>
      </c>
      <c r="AS5149" s="42">
        <f t="shared" si="721"/>
        <v>70283.089151307504</v>
      </c>
      <c r="AT5149" s="101">
        <f t="shared" si="722"/>
        <v>0</v>
      </c>
      <c r="AU5149" s="42">
        <f t="shared" si="723"/>
        <v>70283.089151307504</v>
      </c>
      <c r="AV5149" s="42">
        <f t="shared" si="724"/>
        <v>72850.961721474043</v>
      </c>
      <c r="AW5149" s="102">
        <f t="shared" si="725"/>
        <v>52825.283763759828</v>
      </c>
      <c r="AX5149" s="43">
        <f t="shared" si="720"/>
        <v>3</v>
      </c>
      <c r="AY5149" s="43" t="str">
        <f t="shared" si="726"/>
        <v>UTTSM</v>
      </c>
    </row>
    <row r="5150" spans="1:51" hidden="1" x14ac:dyDescent="0.2">
      <c r="A5150" s="38">
        <v>5143</v>
      </c>
      <c r="B5150" s="43" t="s">
        <v>5807</v>
      </c>
      <c r="C5150" s="43" t="s">
        <v>5746</v>
      </c>
      <c r="D5150" s="43">
        <v>20200</v>
      </c>
      <c r="E5150" s="43" t="s">
        <v>198</v>
      </c>
      <c r="F5150" s="43">
        <v>45</v>
      </c>
      <c r="G5150" t="str">
        <f>LOOKUP(F5150,{0,6,45},{"F","L","H"})</f>
        <v>H</v>
      </c>
      <c r="H5150" s="43" t="s">
        <v>857</v>
      </c>
      <c r="I5150" s="43" t="str">
        <f>IFERROR(VLOOKUP(#REF!,#REF!,2,FALSE),"No")</f>
        <v>No</v>
      </c>
      <c r="J5150" s="139">
        <v>3</v>
      </c>
      <c r="K5150" s="148">
        <v>28</v>
      </c>
      <c r="L5150" s="148"/>
      <c r="M5150" s="148"/>
      <c r="N5150" s="148"/>
      <c r="O5150" s="148"/>
      <c r="P5150" s="148"/>
      <c r="Q5150" s="148"/>
      <c r="R5150" s="148"/>
      <c r="S5150" s="148"/>
      <c r="T5150" s="148"/>
      <c r="U5150" s="148"/>
      <c r="V5150" s="148"/>
      <c r="W5150" s="148"/>
      <c r="X5150" s="139">
        <v>3</v>
      </c>
      <c r="Y5150" s="148">
        <v>1000</v>
      </c>
      <c r="Z5150" s="148"/>
      <c r="AA5150" s="148"/>
      <c r="AB5150" s="148"/>
      <c r="AC5150" s="148"/>
      <c r="AD5150" s="148"/>
      <c r="AE5150" s="148"/>
      <c r="AF5150" s="148"/>
      <c r="AG5150" s="148"/>
      <c r="AH5150" s="148"/>
      <c r="AI5150" s="148"/>
      <c r="AJ5150" s="148"/>
      <c r="AK5150" s="148"/>
      <c r="AL5150" s="139">
        <v>0</v>
      </c>
      <c r="AM5150" s="139">
        <v>0</v>
      </c>
      <c r="AN5150" s="148">
        <v>1000</v>
      </c>
      <c r="AO5150" s="148">
        <v>28</v>
      </c>
      <c r="AP5150" s="148">
        <v>1</v>
      </c>
      <c r="AQ5150" s="140">
        <v>1</v>
      </c>
      <c r="AS5150" s="42">
        <f t="shared" si="721"/>
        <v>2043.537379269585</v>
      </c>
      <c r="AT5150" s="101">
        <f t="shared" si="722"/>
        <v>0</v>
      </c>
      <c r="AU5150" s="42">
        <f t="shared" si="723"/>
        <v>2043.537379269585</v>
      </c>
      <c r="AV5150" s="42">
        <f t="shared" si="724"/>
        <v>19830.961721474036</v>
      </c>
      <c r="AW5150" s="102">
        <f t="shared" si="725"/>
        <v>52825.283763759828</v>
      </c>
      <c r="AX5150" s="43">
        <f t="shared" si="720"/>
        <v>3</v>
      </c>
      <c r="AY5150" s="43" t="str">
        <f t="shared" si="726"/>
        <v>UTTSS</v>
      </c>
    </row>
    <row r="5151" spans="1:51" hidden="1" x14ac:dyDescent="0.2">
      <c r="A5151" s="38">
        <v>5144</v>
      </c>
      <c r="B5151" s="43" t="s">
        <v>5807</v>
      </c>
      <c r="C5151" s="43" t="s">
        <v>5745</v>
      </c>
      <c r="D5151" s="43">
        <v>175000</v>
      </c>
      <c r="E5151" s="43" t="s">
        <v>5810</v>
      </c>
      <c r="F5151" s="43">
        <v>125</v>
      </c>
      <c r="G5151" t="str">
        <f>LOOKUP(F5151,{0,6,45},{"F","L","H"})</f>
        <v>H</v>
      </c>
      <c r="H5151" s="43" t="s">
        <v>981</v>
      </c>
      <c r="I5151" s="43" t="str">
        <f>IFERROR(VLOOKUP(#REF!,#REF!,2,FALSE),"No")</f>
        <v>No</v>
      </c>
      <c r="J5151" s="139"/>
      <c r="K5151" s="148"/>
      <c r="L5151" s="148"/>
      <c r="M5151" s="148"/>
      <c r="N5151" s="148"/>
      <c r="O5151" s="148"/>
      <c r="P5151" s="148"/>
      <c r="Q5151" s="148"/>
      <c r="R5151" s="139">
        <v>3</v>
      </c>
      <c r="S5151" s="148">
        <v>205</v>
      </c>
      <c r="T5151" s="148">
        <v>4</v>
      </c>
      <c r="U5151" s="148">
        <v>2</v>
      </c>
      <c r="V5151" s="148"/>
      <c r="W5151" s="148"/>
      <c r="X5151" s="139"/>
      <c r="Y5151" s="148"/>
      <c r="Z5151" s="148"/>
      <c r="AA5151" s="148"/>
      <c r="AB5151" s="148"/>
      <c r="AC5151" s="148"/>
      <c r="AD5151" s="148"/>
      <c r="AE5151" s="148"/>
      <c r="AF5151" s="148"/>
      <c r="AG5151" s="148"/>
      <c r="AH5151" s="148"/>
      <c r="AI5151" s="148"/>
      <c r="AJ5151" s="148"/>
      <c r="AK5151" s="148"/>
      <c r="AL5151" s="139">
        <v>0</v>
      </c>
      <c r="AM5151" s="139">
        <v>0</v>
      </c>
      <c r="AN5151" s="148">
        <v>0</v>
      </c>
      <c r="AO5151" s="148">
        <v>207</v>
      </c>
      <c r="AP5151" s="148">
        <v>1</v>
      </c>
      <c r="AQ5151" s="140">
        <v>1</v>
      </c>
      <c r="AS5151" s="42">
        <f t="shared" si="721"/>
        <v>0</v>
      </c>
      <c r="AT5151" s="101">
        <f t="shared" si="722"/>
        <v>165895.99364654586</v>
      </c>
      <c r="AU5151" s="42">
        <f t="shared" si="723"/>
        <v>165895.99364654586</v>
      </c>
      <c r="AV5151" s="42">
        <f t="shared" si="724"/>
        <v>0</v>
      </c>
      <c r="AW5151" s="102">
        <f t="shared" si="725"/>
        <v>226394.07327325639</v>
      </c>
      <c r="AX5151" s="43">
        <f t="shared" si="720"/>
        <v>3</v>
      </c>
      <c r="AY5151" s="43" t="str">
        <f t="shared" si="726"/>
        <v>UTTSM</v>
      </c>
    </row>
    <row r="5152" spans="1:51" hidden="1" x14ac:dyDescent="0.2">
      <c r="A5152" s="38">
        <v>5145</v>
      </c>
      <c r="B5152" s="43" t="s">
        <v>5806</v>
      </c>
      <c r="C5152" s="43" t="s">
        <v>5746</v>
      </c>
      <c r="D5152" s="43">
        <v>92750</v>
      </c>
      <c r="E5152" s="43" t="s">
        <v>219</v>
      </c>
      <c r="F5152" s="43">
        <v>45</v>
      </c>
      <c r="G5152" t="str">
        <f>LOOKUP(F5152,{0,6,45},{"F","L","H"})</f>
        <v>H</v>
      </c>
      <c r="H5152" s="43" t="s">
        <v>533</v>
      </c>
      <c r="I5152" s="43" t="str">
        <f>IFERROR(VLOOKUP(#REF!,#REF!,2,FALSE),"No")</f>
        <v>No</v>
      </c>
      <c r="J5152" s="139">
        <v>2</v>
      </c>
      <c r="K5152" s="148">
        <v>22</v>
      </c>
      <c r="L5152" s="148">
        <v>4</v>
      </c>
      <c r="M5152" s="148">
        <v>25</v>
      </c>
      <c r="N5152" s="148">
        <v>1.25</v>
      </c>
      <c r="O5152" s="148">
        <v>73</v>
      </c>
      <c r="P5152" s="148"/>
      <c r="Q5152" s="148"/>
      <c r="R5152" s="148"/>
      <c r="S5152" s="148"/>
      <c r="T5152" s="148"/>
      <c r="U5152" s="148"/>
      <c r="V5152" s="148"/>
      <c r="W5152" s="148"/>
      <c r="X5152" s="139">
        <v>4</v>
      </c>
      <c r="Y5152" s="148">
        <v>1000</v>
      </c>
      <c r="Z5152" s="148"/>
      <c r="AA5152" s="148"/>
      <c r="AB5152" s="148"/>
      <c r="AC5152" s="148"/>
      <c r="AD5152" s="148"/>
      <c r="AE5152" s="148"/>
      <c r="AF5152" s="148"/>
      <c r="AG5152" s="148"/>
      <c r="AH5152" s="148"/>
      <c r="AI5152" s="148"/>
      <c r="AJ5152" s="148"/>
      <c r="AK5152" s="148"/>
      <c r="AL5152" s="139">
        <v>0</v>
      </c>
      <c r="AM5152" s="139">
        <v>0</v>
      </c>
      <c r="AN5152" s="148">
        <v>1000</v>
      </c>
      <c r="AO5152" s="148">
        <v>120</v>
      </c>
      <c r="AP5152" s="148">
        <v>2</v>
      </c>
      <c r="AQ5152" s="140">
        <v>1</v>
      </c>
      <c r="AS5152" s="42">
        <f t="shared" si="721"/>
        <v>8958.7073397267923</v>
      </c>
      <c r="AT5152" s="101">
        <f t="shared" si="722"/>
        <v>0</v>
      </c>
      <c r="AU5152" s="42">
        <f t="shared" si="723"/>
        <v>8958.7073397267923</v>
      </c>
      <c r="AV5152" s="42">
        <f t="shared" si="724"/>
        <v>39680.961721474036</v>
      </c>
      <c r="AW5152" s="102">
        <f t="shared" si="725"/>
        <v>113197.0366366282</v>
      </c>
      <c r="AX5152" s="43">
        <f t="shared" si="720"/>
        <v>2</v>
      </c>
      <c r="AY5152" s="43" t="str">
        <f t="shared" si="726"/>
        <v>UTTSS</v>
      </c>
    </row>
    <row r="5153" spans="1:51" hidden="1" x14ac:dyDescent="0.2">
      <c r="A5153" s="38">
        <v>5146</v>
      </c>
      <c r="B5153" s="43" t="s">
        <v>5807</v>
      </c>
      <c r="C5153" s="43" t="s">
        <v>5746</v>
      </c>
      <c r="D5153" s="43">
        <v>31000</v>
      </c>
      <c r="E5153" s="43" t="s">
        <v>203</v>
      </c>
      <c r="F5153" s="43">
        <v>45</v>
      </c>
      <c r="G5153" t="str">
        <f>LOOKUP(F5153,{0,6,45},{"F","L","H"})</f>
        <v>H</v>
      </c>
      <c r="H5153" s="43" t="s">
        <v>307</v>
      </c>
      <c r="I5153" s="43" t="str">
        <f>IFERROR(VLOOKUP(#REF!,#REF!,2,FALSE),"No")</f>
        <v>No</v>
      </c>
      <c r="J5153" s="139">
        <v>1.25</v>
      </c>
      <c r="K5153" s="148">
        <v>68</v>
      </c>
      <c r="L5153" s="148"/>
      <c r="M5153" s="148"/>
      <c r="N5153" s="148"/>
      <c r="O5153" s="148"/>
      <c r="P5153" s="148"/>
      <c r="Q5153" s="148"/>
      <c r="R5153" s="148"/>
      <c r="S5153" s="148"/>
      <c r="T5153" s="148"/>
      <c r="U5153" s="148"/>
      <c r="V5153" s="148"/>
      <c r="W5153" s="148"/>
      <c r="X5153" s="139">
        <v>3</v>
      </c>
      <c r="Y5153" s="148">
        <v>195.45</v>
      </c>
      <c r="Z5153" s="148">
        <v>8</v>
      </c>
      <c r="AA5153" s="148">
        <v>804.55</v>
      </c>
      <c r="AB5153" s="148"/>
      <c r="AC5153" s="148"/>
      <c r="AD5153" s="148"/>
      <c r="AE5153" s="148"/>
      <c r="AF5153" s="148"/>
      <c r="AG5153" s="148"/>
      <c r="AH5153" s="148"/>
      <c r="AI5153" s="148"/>
      <c r="AJ5153" s="148"/>
      <c r="AK5153" s="148"/>
      <c r="AL5153" s="139">
        <v>0</v>
      </c>
      <c r="AM5153" s="139">
        <v>0</v>
      </c>
      <c r="AN5153" s="148">
        <v>1000</v>
      </c>
      <c r="AO5153" s="148">
        <v>68</v>
      </c>
      <c r="AP5153" s="148">
        <v>4</v>
      </c>
      <c r="AQ5153" s="140">
        <v>1</v>
      </c>
      <c r="AS5153" s="42">
        <f t="shared" si="721"/>
        <v>5066.9164925118494</v>
      </c>
      <c r="AT5153" s="101">
        <f t="shared" si="722"/>
        <v>0</v>
      </c>
      <c r="AU5153" s="42">
        <f t="shared" si="723"/>
        <v>5066.9164925118494</v>
      </c>
      <c r="AV5153" s="42">
        <f t="shared" si="724"/>
        <v>62488.20272147403</v>
      </c>
      <c r="AW5153" s="102">
        <f t="shared" si="725"/>
        <v>60371.752872868376</v>
      </c>
      <c r="AX5153" s="43">
        <f t="shared" si="720"/>
        <v>1.25</v>
      </c>
      <c r="AY5153" s="43" t="str">
        <f t="shared" si="726"/>
        <v>UTTSS</v>
      </c>
    </row>
    <row r="5154" spans="1:51" hidden="1" x14ac:dyDescent="0.2">
      <c r="A5154" s="38">
        <v>5147</v>
      </c>
      <c r="B5154" s="43" t="s">
        <v>5807</v>
      </c>
      <c r="C5154" s="43" t="s">
        <v>5746</v>
      </c>
      <c r="D5154" s="43">
        <v>18500</v>
      </c>
      <c r="E5154" s="43" t="s">
        <v>198</v>
      </c>
      <c r="F5154" s="43">
        <v>40</v>
      </c>
      <c r="G5154" t="str">
        <f>LOOKUP(F5154,{0,6,45},{"F","L","H"})</f>
        <v>L</v>
      </c>
      <c r="H5154" s="43" t="s">
        <v>1432</v>
      </c>
      <c r="I5154" s="43" t="str">
        <f>IFERROR(VLOOKUP(#REF!,#REF!,2,FALSE),"No")</f>
        <v>No</v>
      </c>
      <c r="J5154" s="139">
        <v>2</v>
      </c>
      <c r="K5154" s="148">
        <v>424</v>
      </c>
      <c r="L5154" s="148"/>
      <c r="M5154" s="148"/>
      <c r="N5154" s="148"/>
      <c r="O5154" s="148"/>
      <c r="P5154" s="148"/>
      <c r="Q5154" s="148"/>
      <c r="R5154" s="148"/>
      <c r="S5154" s="148"/>
      <c r="T5154" s="148"/>
      <c r="U5154" s="148"/>
      <c r="V5154" s="148"/>
      <c r="W5154" s="148"/>
      <c r="X5154" s="139">
        <v>2</v>
      </c>
      <c r="Y5154" s="148">
        <v>271.5</v>
      </c>
      <c r="Z5154" s="148">
        <v>8</v>
      </c>
      <c r="AA5154" s="148">
        <v>728.5</v>
      </c>
      <c r="AB5154" s="148"/>
      <c r="AC5154" s="148"/>
      <c r="AD5154" s="148"/>
      <c r="AE5154" s="148"/>
      <c r="AF5154" s="148"/>
      <c r="AG5154" s="148"/>
      <c r="AH5154" s="148"/>
      <c r="AI5154" s="148"/>
      <c r="AJ5154" s="148"/>
      <c r="AK5154" s="148"/>
      <c r="AL5154" s="139">
        <v>0</v>
      </c>
      <c r="AM5154" s="139">
        <v>0</v>
      </c>
      <c r="AN5154" s="148">
        <v>1000</v>
      </c>
      <c r="AO5154" s="148">
        <v>424</v>
      </c>
      <c r="AP5154" s="148">
        <v>9</v>
      </c>
      <c r="AQ5154" s="140">
        <v>1</v>
      </c>
      <c r="AS5154" s="42">
        <f t="shared" si="721"/>
        <v>30944.994600368002</v>
      </c>
      <c r="AT5154" s="101">
        <f t="shared" si="722"/>
        <v>0</v>
      </c>
      <c r="AU5154" s="42">
        <f t="shared" si="723"/>
        <v>30944.994600368002</v>
      </c>
      <c r="AV5154" s="42">
        <f t="shared" si="724"/>
        <v>61898.651721474038</v>
      </c>
      <c r="AW5154" s="102">
        <f t="shared" si="725"/>
        <v>17706.400000000001</v>
      </c>
      <c r="AX5154" s="43">
        <f t="shared" si="720"/>
        <v>2</v>
      </c>
      <c r="AY5154" s="43" t="str">
        <f t="shared" si="726"/>
        <v>UTTSS</v>
      </c>
    </row>
    <row r="5155" spans="1:51" hidden="1" x14ac:dyDescent="0.2">
      <c r="A5155" s="38">
        <v>5148</v>
      </c>
      <c r="B5155" s="43" t="s">
        <v>5806</v>
      </c>
      <c r="C5155" s="43" t="s">
        <v>5746</v>
      </c>
      <c r="D5155" s="43">
        <v>20200</v>
      </c>
      <c r="E5155" s="43" t="s">
        <v>198</v>
      </c>
      <c r="F5155" s="43">
        <v>45</v>
      </c>
      <c r="G5155" t="str">
        <f>LOOKUP(F5155,{0,6,45},{"F","L","H"})</f>
        <v>H</v>
      </c>
      <c r="H5155" s="43" t="s">
        <v>1069</v>
      </c>
      <c r="I5155" s="43" t="str">
        <f>IFERROR(VLOOKUP(#REF!,#REF!,2,FALSE),"No")</f>
        <v>No</v>
      </c>
      <c r="J5155" s="139">
        <v>2</v>
      </c>
      <c r="K5155" s="148">
        <v>272</v>
      </c>
      <c r="L5155" s="148"/>
      <c r="M5155" s="148"/>
      <c r="N5155" s="148"/>
      <c r="O5155" s="148"/>
      <c r="P5155" s="148"/>
      <c r="Q5155" s="148"/>
      <c r="R5155" s="148"/>
      <c r="S5155" s="148"/>
      <c r="T5155" s="148"/>
      <c r="U5155" s="148"/>
      <c r="V5155" s="148"/>
      <c r="W5155" s="148"/>
      <c r="X5155" s="139">
        <v>2</v>
      </c>
      <c r="Y5155" s="148">
        <v>482</v>
      </c>
      <c r="Z5155" s="148">
        <v>4</v>
      </c>
      <c r="AA5155" s="148">
        <v>192</v>
      </c>
      <c r="AB5155" s="148">
        <v>6</v>
      </c>
      <c r="AC5155" s="148">
        <v>326</v>
      </c>
      <c r="AD5155" s="148"/>
      <c r="AE5155" s="148"/>
      <c r="AF5155" s="148"/>
      <c r="AG5155" s="148"/>
      <c r="AH5155" s="148"/>
      <c r="AI5155" s="148"/>
      <c r="AJ5155" s="148"/>
      <c r="AK5155" s="148"/>
      <c r="AL5155" s="139">
        <v>0</v>
      </c>
      <c r="AM5155" s="139">
        <v>0</v>
      </c>
      <c r="AN5155" s="148">
        <v>1000</v>
      </c>
      <c r="AO5155" s="148">
        <v>272</v>
      </c>
      <c r="AP5155" s="148">
        <v>6</v>
      </c>
      <c r="AQ5155" s="140">
        <v>2</v>
      </c>
      <c r="AS5155" s="42">
        <f t="shared" si="721"/>
        <v>19851.505970047398</v>
      </c>
      <c r="AT5155" s="101">
        <f t="shared" si="722"/>
        <v>0</v>
      </c>
      <c r="AU5155" s="42">
        <f t="shared" si="723"/>
        <v>19851.505970047398</v>
      </c>
      <c r="AV5155" s="42">
        <f t="shared" si="724"/>
        <v>21429.560860737016</v>
      </c>
      <c r="AW5155" s="102">
        <f t="shared" si="725"/>
        <v>52825.283763759828</v>
      </c>
      <c r="AX5155" s="43">
        <f t="shared" si="720"/>
        <v>2</v>
      </c>
      <c r="AY5155" s="43" t="str">
        <f t="shared" si="726"/>
        <v>UTTSS</v>
      </c>
    </row>
    <row r="5156" spans="1:51" hidden="1" x14ac:dyDescent="0.2">
      <c r="A5156" s="38">
        <v>5149</v>
      </c>
      <c r="B5156" s="43" t="s">
        <v>5806</v>
      </c>
      <c r="C5156" s="43" t="s">
        <v>289</v>
      </c>
      <c r="D5156" s="43">
        <v>44350</v>
      </c>
      <c r="E5156" s="43" t="s">
        <v>215</v>
      </c>
      <c r="F5156" s="43">
        <v>45</v>
      </c>
      <c r="G5156" t="str">
        <f>LOOKUP(F5156,{0,6,45},{"F","L","H"})</f>
        <v>H</v>
      </c>
      <c r="H5156" s="43" t="s">
        <v>1435</v>
      </c>
      <c r="I5156" s="43" t="str">
        <f>IFERROR(VLOOKUP(#REF!,#REF!,2,FALSE),"No")</f>
        <v>No</v>
      </c>
      <c r="J5156" s="139">
        <v>2</v>
      </c>
      <c r="K5156" s="148">
        <v>465</v>
      </c>
      <c r="L5156" s="148"/>
      <c r="M5156" s="148"/>
      <c r="N5156" s="148"/>
      <c r="O5156" s="148"/>
      <c r="P5156" s="148"/>
      <c r="Q5156" s="148"/>
      <c r="R5156" s="148"/>
      <c r="S5156" s="148"/>
      <c r="T5156" s="148"/>
      <c r="U5156" s="148"/>
      <c r="V5156" s="148"/>
      <c r="W5156" s="148"/>
      <c r="X5156" s="139">
        <v>2</v>
      </c>
      <c r="Y5156" s="148">
        <v>850.5</v>
      </c>
      <c r="Z5156" s="148">
        <v>4</v>
      </c>
      <c r="AA5156" s="148">
        <v>149.5</v>
      </c>
      <c r="AB5156" s="148"/>
      <c r="AC5156" s="148"/>
      <c r="AD5156" s="148"/>
      <c r="AE5156" s="148"/>
      <c r="AF5156" s="148"/>
      <c r="AG5156" s="148"/>
      <c r="AH5156" s="148"/>
      <c r="AI5156" s="148"/>
      <c r="AJ5156" s="148"/>
      <c r="AK5156" s="148"/>
      <c r="AL5156" s="139">
        <v>0</v>
      </c>
      <c r="AM5156" s="139">
        <v>0</v>
      </c>
      <c r="AN5156" s="148">
        <v>1000</v>
      </c>
      <c r="AO5156" s="148">
        <v>465</v>
      </c>
      <c r="AP5156" s="148">
        <v>21</v>
      </c>
      <c r="AQ5156" s="140">
        <v>1</v>
      </c>
      <c r="AS5156" s="42">
        <f t="shared" si="721"/>
        <v>33937.317191441318</v>
      </c>
      <c r="AT5156" s="101">
        <f t="shared" si="722"/>
        <v>0</v>
      </c>
      <c r="AU5156" s="42">
        <f t="shared" si="723"/>
        <v>33937.317191441318</v>
      </c>
      <c r="AV5156" s="42">
        <f t="shared" si="724"/>
        <v>33582.876721474036</v>
      </c>
      <c r="AW5156" s="102">
        <f t="shared" si="725"/>
        <v>60371.752872868376</v>
      </c>
      <c r="AX5156" s="43">
        <f t="shared" si="720"/>
        <v>2</v>
      </c>
      <c r="AY5156" s="43" t="str">
        <f t="shared" si="726"/>
        <v>UTGS</v>
      </c>
    </row>
    <row r="5157" spans="1:51" hidden="1" x14ac:dyDescent="0.2">
      <c r="A5157" s="38">
        <v>5150</v>
      </c>
      <c r="B5157" s="43" t="s">
        <v>5807</v>
      </c>
      <c r="C5157" s="43" t="s">
        <v>5745</v>
      </c>
      <c r="D5157" s="43">
        <v>26500</v>
      </c>
      <c r="E5157" s="43" t="s">
        <v>197</v>
      </c>
      <c r="F5157" s="43">
        <v>10</v>
      </c>
      <c r="G5157" t="str">
        <f>LOOKUP(F5157,{0,6,45},{"F","L","H"})</f>
        <v>L</v>
      </c>
      <c r="H5157" s="43" t="s">
        <v>979</v>
      </c>
      <c r="I5157" s="43" t="str">
        <f>IFERROR(VLOOKUP(#REF!,#REF!,2,FALSE),"No")</f>
        <v>No</v>
      </c>
      <c r="J5157" s="139"/>
      <c r="K5157" s="148"/>
      <c r="L5157" s="148"/>
      <c r="M5157" s="148"/>
      <c r="N5157" s="148"/>
      <c r="O5157" s="148"/>
      <c r="P5157" s="148"/>
      <c r="Q5157" s="148"/>
      <c r="R5157" s="148">
        <v>4</v>
      </c>
      <c r="S5157" s="148">
        <v>60</v>
      </c>
      <c r="T5157" s="148"/>
      <c r="U5157" s="148"/>
      <c r="V5157" s="148"/>
      <c r="W5157" s="148"/>
      <c r="X5157" s="139"/>
      <c r="Y5157" s="148"/>
      <c r="Z5157" s="148"/>
      <c r="AA5157" s="148"/>
      <c r="AB5157" s="148"/>
      <c r="AC5157" s="148"/>
      <c r="AD5157" s="148"/>
      <c r="AE5157" s="148"/>
      <c r="AF5157" s="148"/>
      <c r="AG5157" s="148"/>
      <c r="AH5157" s="148"/>
      <c r="AI5157" s="148"/>
      <c r="AJ5157" s="148"/>
      <c r="AK5157" s="148"/>
      <c r="AL5157" s="139">
        <v>0</v>
      </c>
      <c r="AM5157" s="139">
        <v>0</v>
      </c>
      <c r="AN5157" s="148">
        <v>0</v>
      </c>
      <c r="AO5157" s="148">
        <v>60</v>
      </c>
      <c r="AP5157" s="148">
        <v>1</v>
      </c>
      <c r="AQ5157" s="140">
        <v>1</v>
      </c>
      <c r="AS5157" s="42">
        <f t="shared" si="721"/>
        <v>0</v>
      </c>
      <c r="AT5157" s="101">
        <f t="shared" si="722"/>
        <v>138025.90495845032</v>
      </c>
      <c r="AU5157" s="42">
        <f t="shared" si="723"/>
        <v>138025.90495845032</v>
      </c>
      <c r="AV5157" s="42">
        <f t="shared" si="724"/>
        <v>0</v>
      </c>
      <c r="AW5157" s="102">
        <f t="shared" si="725"/>
        <v>20345.599999999999</v>
      </c>
      <c r="AX5157" s="43">
        <f t="shared" si="720"/>
        <v>4</v>
      </c>
      <c r="AY5157" s="43" t="str">
        <f t="shared" si="726"/>
        <v>UTTSM</v>
      </c>
    </row>
    <row r="5158" spans="1:51" hidden="1" x14ac:dyDescent="0.2">
      <c r="A5158" s="38">
        <v>5151</v>
      </c>
      <c r="B5158" s="43" t="s">
        <v>5807</v>
      </c>
      <c r="C5158" s="43" t="s">
        <v>293</v>
      </c>
      <c r="D5158" s="43">
        <v>64550</v>
      </c>
      <c r="E5158" s="43" t="s">
        <v>197</v>
      </c>
      <c r="F5158" s="43">
        <v>45</v>
      </c>
      <c r="G5158" t="str">
        <f>LOOKUP(F5158,{0,6,45},{"F","L","H"})</f>
        <v>H</v>
      </c>
      <c r="H5158" s="43" t="s">
        <v>877</v>
      </c>
      <c r="I5158" s="43" t="str">
        <f>IFERROR(VLOOKUP(#REF!,#REF!,2,FALSE),"No")</f>
        <v>No</v>
      </c>
      <c r="J5158" s="139">
        <v>3</v>
      </c>
      <c r="K5158" s="148">
        <v>10</v>
      </c>
      <c r="L5158" s="148"/>
      <c r="M5158" s="148"/>
      <c r="N5158" s="148"/>
      <c r="O5158" s="148"/>
      <c r="P5158" s="148"/>
      <c r="Q5158" s="148"/>
      <c r="R5158" s="148"/>
      <c r="S5158" s="148"/>
      <c r="T5158" s="148"/>
      <c r="U5158" s="148"/>
      <c r="V5158" s="148"/>
      <c r="W5158" s="148"/>
      <c r="X5158" s="139">
        <v>2</v>
      </c>
      <c r="Y5158" s="148">
        <v>491</v>
      </c>
      <c r="Z5158" s="148">
        <v>3</v>
      </c>
      <c r="AA5158" s="148">
        <v>509</v>
      </c>
      <c r="AB5158" s="148"/>
      <c r="AC5158" s="148"/>
      <c r="AD5158" s="148"/>
      <c r="AE5158" s="148"/>
      <c r="AF5158" s="148"/>
      <c r="AG5158" s="148"/>
      <c r="AH5158" s="148"/>
      <c r="AI5158" s="148"/>
      <c r="AJ5158" s="148"/>
      <c r="AK5158" s="148"/>
      <c r="AL5158" s="139">
        <v>0</v>
      </c>
      <c r="AM5158" s="139">
        <v>0</v>
      </c>
      <c r="AN5158" s="148">
        <v>1000</v>
      </c>
      <c r="AO5158" s="148">
        <v>10</v>
      </c>
      <c r="AP5158" s="148">
        <v>1</v>
      </c>
      <c r="AQ5158" s="140">
        <v>1</v>
      </c>
      <c r="AS5158" s="42">
        <f t="shared" si="721"/>
        <v>729.83477831056598</v>
      </c>
      <c r="AT5158" s="101">
        <f t="shared" si="722"/>
        <v>0</v>
      </c>
      <c r="AU5158" s="42">
        <f t="shared" si="723"/>
        <v>729.83477831056598</v>
      </c>
      <c r="AV5158" s="42">
        <f t="shared" si="724"/>
        <v>26056.841721474033</v>
      </c>
      <c r="AW5158" s="102">
        <f t="shared" si="725"/>
        <v>113197.0366366282</v>
      </c>
      <c r="AX5158" s="43">
        <f t="shared" si="720"/>
        <v>3</v>
      </c>
      <c r="AY5158" s="43" t="str">
        <f t="shared" si="726"/>
        <v>UTISFS</v>
      </c>
    </row>
    <row r="5159" spans="1:51" hidden="1" x14ac:dyDescent="0.2">
      <c r="A5159" s="38">
        <v>5152</v>
      </c>
      <c r="B5159" s="43" t="s">
        <v>5806</v>
      </c>
      <c r="C5159" s="43" t="s">
        <v>289</v>
      </c>
      <c r="D5159" s="43">
        <v>66248</v>
      </c>
      <c r="E5159" s="43" t="s">
        <v>206</v>
      </c>
      <c r="F5159" s="43">
        <v>125</v>
      </c>
      <c r="G5159" t="str">
        <f>LOOKUP(F5159,{0,6,45},{"F","L","H"})</f>
        <v>H</v>
      </c>
      <c r="H5159" s="43" t="s">
        <v>890</v>
      </c>
      <c r="I5159" s="43" t="str">
        <f>IFERROR(VLOOKUP(#REF!,#REF!,2,FALSE),"No")</f>
        <v>No</v>
      </c>
      <c r="J5159" s="139"/>
      <c r="K5159" s="148"/>
      <c r="L5159" s="148"/>
      <c r="M5159" s="148"/>
      <c r="N5159" s="148"/>
      <c r="O5159" s="148"/>
      <c r="P5159" s="148"/>
      <c r="Q5159" s="148"/>
      <c r="R5159" s="148">
        <v>2</v>
      </c>
      <c r="S5159" s="148">
        <v>99</v>
      </c>
      <c r="T5159" s="148"/>
      <c r="U5159" s="148"/>
      <c r="V5159" s="148"/>
      <c r="W5159" s="148"/>
      <c r="X5159" s="139"/>
      <c r="Y5159" s="148"/>
      <c r="Z5159" s="148"/>
      <c r="AA5159" s="148"/>
      <c r="AB5159" s="148"/>
      <c r="AC5159" s="148"/>
      <c r="AD5159" s="148"/>
      <c r="AE5159" s="148"/>
      <c r="AF5159" s="148"/>
      <c r="AG5159" s="148"/>
      <c r="AH5159" s="148"/>
      <c r="AI5159" s="148"/>
      <c r="AJ5159" s="148"/>
      <c r="AK5159" s="148"/>
      <c r="AL5159" s="139">
        <v>0</v>
      </c>
      <c r="AM5159" s="139">
        <v>0</v>
      </c>
      <c r="AN5159" s="148">
        <v>0</v>
      </c>
      <c r="AO5159" s="148">
        <v>99</v>
      </c>
      <c r="AP5159" s="148">
        <v>1</v>
      </c>
      <c r="AQ5159" s="140">
        <v>1</v>
      </c>
      <c r="AS5159" s="42">
        <f t="shared" si="721"/>
        <v>0</v>
      </c>
      <c r="AT5159" s="101">
        <f t="shared" si="722"/>
        <v>15738.521331918135</v>
      </c>
      <c r="AU5159" s="42">
        <f t="shared" si="723"/>
        <v>15738.521331918135</v>
      </c>
      <c r="AV5159" s="42">
        <f t="shared" si="724"/>
        <v>0</v>
      </c>
      <c r="AW5159" s="102">
        <f t="shared" si="725"/>
        <v>113197.0366366282</v>
      </c>
      <c r="AX5159" s="43">
        <f t="shared" si="720"/>
        <v>2</v>
      </c>
      <c r="AY5159" s="43" t="str">
        <f t="shared" si="726"/>
        <v>UTGS</v>
      </c>
    </row>
    <row r="5160" spans="1:51" hidden="1" x14ac:dyDescent="0.2">
      <c r="A5160" s="38">
        <v>5153</v>
      </c>
      <c r="B5160" s="43" t="s">
        <v>5806</v>
      </c>
      <c r="C5160" s="43" t="s">
        <v>292</v>
      </c>
      <c r="D5160" s="43">
        <v>6600</v>
      </c>
      <c r="E5160" s="43" t="s">
        <v>198</v>
      </c>
      <c r="F5160" s="43">
        <v>5</v>
      </c>
      <c r="G5160" t="str">
        <f>LOOKUP(F5160,{0,6,45},{"F","L","H"})</f>
        <v>F</v>
      </c>
      <c r="H5160" s="43" t="s">
        <v>705</v>
      </c>
      <c r="I5160" s="43" t="str">
        <f>IFERROR(VLOOKUP(#REF!,#REF!,2,FALSE),"No")</f>
        <v>No</v>
      </c>
      <c r="J5160" s="139">
        <v>1.25</v>
      </c>
      <c r="K5160" s="148">
        <v>77</v>
      </c>
      <c r="L5160" s="148"/>
      <c r="M5160" s="148"/>
      <c r="N5160" s="148"/>
      <c r="O5160" s="148"/>
      <c r="P5160" s="148"/>
      <c r="Q5160" s="148"/>
      <c r="R5160" s="148"/>
      <c r="S5160" s="148"/>
      <c r="T5160" s="148"/>
      <c r="U5160" s="148"/>
      <c r="V5160" s="148"/>
      <c r="W5160" s="148"/>
      <c r="X5160" s="139">
        <v>2</v>
      </c>
      <c r="Y5160" s="148">
        <v>11.73</v>
      </c>
      <c r="Z5160" s="148">
        <v>4</v>
      </c>
      <c r="AA5160" s="148">
        <v>877.08</v>
      </c>
      <c r="AB5160" s="148">
        <v>6</v>
      </c>
      <c r="AC5160" s="148">
        <v>111.19</v>
      </c>
      <c r="AD5160" s="148"/>
      <c r="AE5160" s="148"/>
      <c r="AF5160" s="148"/>
      <c r="AG5160" s="148"/>
      <c r="AH5160" s="148"/>
      <c r="AI5160" s="148"/>
      <c r="AJ5160" s="148"/>
      <c r="AK5160" s="148"/>
      <c r="AL5160" s="139">
        <v>0</v>
      </c>
      <c r="AM5160" s="139">
        <v>0</v>
      </c>
      <c r="AN5160" s="148">
        <v>1000</v>
      </c>
      <c r="AO5160" s="148">
        <v>77</v>
      </c>
      <c r="AP5160" s="148">
        <v>5</v>
      </c>
      <c r="AQ5160" s="140">
        <v>1</v>
      </c>
      <c r="AS5160" s="42">
        <f t="shared" si="721"/>
        <v>5737.5377929913584</v>
      </c>
      <c r="AT5160" s="101">
        <f t="shared" si="722"/>
        <v>0</v>
      </c>
      <c r="AU5160" s="42">
        <f t="shared" si="723"/>
        <v>5737.5377929913584</v>
      </c>
      <c r="AV5160" s="42">
        <f t="shared" si="724"/>
        <v>41859.574121474026</v>
      </c>
      <c r="AW5160" s="102">
        <f t="shared" si="725"/>
        <v>3698.6666666666665</v>
      </c>
      <c r="AX5160" s="43">
        <f t="shared" si="720"/>
        <v>1.25</v>
      </c>
      <c r="AY5160" s="43" t="str">
        <f t="shared" si="726"/>
        <v>UTFS</v>
      </c>
    </row>
    <row r="5161" spans="1:51" hidden="1" x14ac:dyDescent="0.2">
      <c r="A5161" s="38">
        <v>5154</v>
      </c>
      <c r="B5161" s="43" t="s">
        <v>5806</v>
      </c>
      <c r="C5161" s="43" t="s">
        <v>5746</v>
      </c>
      <c r="D5161" s="43">
        <v>21072</v>
      </c>
      <c r="E5161" s="43" t="s">
        <v>205</v>
      </c>
      <c r="F5161" s="43">
        <v>5</v>
      </c>
      <c r="G5161" t="str">
        <f>LOOKUP(F5161,{0,6,45},{"F","L","H"})</f>
        <v>F</v>
      </c>
      <c r="H5161" s="43" t="s">
        <v>1445</v>
      </c>
      <c r="I5161" s="43" t="str">
        <f>IFERROR(VLOOKUP(#REF!,#REF!,2,FALSE),"No")</f>
        <v>No</v>
      </c>
      <c r="J5161" s="139">
        <v>2</v>
      </c>
      <c r="K5161" s="148">
        <v>604</v>
      </c>
      <c r="L5161" s="148"/>
      <c r="M5161" s="148"/>
      <c r="N5161" s="148"/>
      <c r="O5161" s="148"/>
      <c r="P5161" s="148"/>
      <c r="Q5161" s="148"/>
      <c r="R5161" s="148"/>
      <c r="S5161" s="148"/>
      <c r="T5161" s="148"/>
      <c r="U5161" s="148"/>
      <c r="V5161" s="148"/>
      <c r="W5161" s="148"/>
      <c r="X5161" s="139">
        <v>2</v>
      </c>
      <c r="Y5161" s="148">
        <v>337</v>
      </c>
      <c r="Z5161" s="148">
        <v>4</v>
      </c>
      <c r="AA5161" s="148">
        <v>663</v>
      </c>
      <c r="AB5161" s="148"/>
      <c r="AC5161" s="148"/>
      <c r="AD5161" s="148"/>
      <c r="AE5161" s="148"/>
      <c r="AF5161" s="148"/>
      <c r="AG5161" s="148"/>
      <c r="AH5161" s="148"/>
      <c r="AI5161" s="148"/>
      <c r="AJ5161" s="148"/>
      <c r="AK5161" s="148"/>
      <c r="AL5161" s="139">
        <v>0</v>
      </c>
      <c r="AM5161" s="139">
        <v>0</v>
      </c>
      <c r="AN5161" s="148">
        <v>1000</v>
      </c>
      <c r="AO5161" s="148">
        <v>604</v>
      </c>
      <c r="AP5161" s="148">
        <v>10</v>
      </c>
      <c r="AQ5161" s="140">
        <v>1</v>
      </c>
      <c r="AS5161" s="42">
        <f t="shared" si="721"/>
        <v>44082.020609958192</v>
      </c>
      <c r="AT5161" s="101">
        <f t="shared" si="722"/>
        <v>0</v>
      </c>
      <c r="AU5161" s="42">
        <f t="shared" si="723"/>
        <v>44082.020609958192</v>
      </c>
      <c r="AV5161" s="42">
        <f t="shared" si="724"/>
        <v>37264.671721474035</v>
      </c>
      <c r="AW5161" s="102">
        <f t="shared" si="725"/>
        <v>18747.149999999998</v>
      </c>
      <c r="AX5161" s="43">
        <f t="shared" si="720"/>
        <v>2</v>
      </c>
      <c r="AY5161" s="43" t="str">
        <f t="shared" si="726"/>
        <v>UTTSS</v>
      </c>
    </row>
    <row r="5162" spans="1:51" hidden="1" x14ac:dyDescent="0.2">
      <c r="A5162" s="38">
        <v>5155</v>
      </c>
      <c r="B5162" s="43" t="s">
        <v>5807</v>
      </c>
      <c r="C5162" s="43" t="s">
        <v>5746</v>
      </c>
      <c r="D5162" s="43">
        <v>20200</v>
      </c>
      <c r="E5162" s="43" t="s">
        <v>198</v>
      </c>
      <c r="F5162" s="43">
        <v>45</v>
      </c>
      <c r="G5162" t="str">
        <f>LOOKUP(F5162,{0,6,45},{"F","L","H"})</f>
        <v>H</v>
      </c>
      <c r="H5162" s="43" t="s">
        <v>1171</v>
      </c>
      <c r="I5162" s="43" t="str">
        <f>IFERROR(VLOOKUP(#REF!,#REF!,2,FALSE),"No")</f>
        <v>No</v>
      </c>
      <c r="J5162" s="139">
        <v>2</v>
      </c>
      <c r="K5162" s="148">
        <v>92</v>
      </c>
      <c r="L5162" s="148"/>
      <c r="M5162" s="148"/>
      <c r="N5162" s="148"/>
      <c r="O5162" s="148"/>
      <c r="P5162" s="148"/>
      <c r="Q5162" s="148"/>
      <c r="R5162" s="148"/>
      <c r="S5162" s="148"/>
      <c r="T5162" s="148"/>
      <c r="U5162" s="148"/>
      <c r="V5162" s="148"/>
      <c r="W5162" s="148"/>
      <c r="X5162" s="139">
        <v>4</v>
      </c>
      <c r="Y5162" s="148">
        <v>1000</v>
      </c>
      <c r="Z5162" s="148"/>
      <c r="AA5162" s="148"/>
      <c r="AB5162" s="148"/>
      <c r="AC5162" s="148"/>
      <c r="AD5162" s="148"/>
      <c r="AE5162" s="148"/>
      <c r="AF5162" s="148"/>
      <c r="AG5162" s="148"/>
      <c r="AH5162" s="148"/>
      <c r="AI5162" s="148"/>
      <c r="AJ5162" s="148"/>
      <c r="AK5162" s="148"/>
      <c r="AL5162" s="139">
        <v>0</v>
      </c>
      <c r="AM5162" s="139">
        <v>0</v>
      </c>
      <c r="AN5162" s="148">
        <v>1000</v>
      </c>
      <c r="AO5162" s="148">
        <v>92</v>
      </c>
      <c r="AP5162" s="148">
        <v>6</v>
      </c>
      <c r="AQ5162" s="140">
        <v>1</v>
      </c>
      <c r="AS5162" s="42">
        <f t="shared" si="721"/>
        <v>6714.4799604572072</v>
      </c>
      <c r="AT5162" s="101">
        <f t="shared" si="722"/>
        <v>0</v>
      </c>
      <c r="AU5162" s="42">
        <f t="shared" si="723"/>
        <v>6714.4799604572072</v>
      </c>
      <c r="AV5162" s="42">
        <f t="shared" si="724"/>
        <v>39680.961721474036</v>
      </c>
      <c r="AW5162" s="102">
        <f t="shared" si="725"/>
        <v>52825.283763759828</v>
      </c>
      <c r="AX5162" s="43">
        <f t="shared" si="720"/>
        <v>2</v>
      </c>
      <c r="AY5162" s="43" t="str">
        <f t="shared" si="726"/>
        <v>UTTSS</v>
      </c>
    </row>
    <row r="5163" spans="1:51" hidden="1" x14ac:dyDescent="0.2">
      <c r="A5163" s="38">
        <v>5156</v>
      </c>
      <c r="B5163" s="43" t="s">
        <v>5806</v>
      </c>
      <c r="C5163" s="43" t="s">
        <v>5746</v>
      </c>
      <c r="D5163" s="43">
        <v>14500</v>
      </c>
      <c r="E5163" s="43" t="s">
        <v>215</v>
      </c>
      <c r="F5163" s="43">
        <v>5</v>
      </c>
      <c r="G5163" t="str">
        <f>LOOKUP(F5163,{0,6,45},{"F","L","H"})</f>
        <v>F</v>
      </c>
      <c r="H5163" s="43" t="s">
        <v>1446</v>
      </c>
      <c r="I5163" s="43" t="str">
        <f>IFERROR(VLOOKUP(#REF!,#REF!,2,FALSE),"No")</f>
        <v>No</v>
      </c>
      <c r="J5163" s="139">
        <v>2</v>
      </c>
      <c r="K5163" s="148">
        <v>239</v>
      </c>
      <c r="L5163" s="148"/>
      <c r="M5163" s="148"/>
      <c r="N5163" s="148"/>
      <c r="O5163" s="148"/>
      <c r="P5163" s="148"/>
      <c r="Q5163" s="148"/>
      <c r="R5163" s="148"/>
      <c r="S5163" s="148"/>
      <c r="T5163" s="148"/>
      <c r="U5163" s="148"/>
      <c r="V5163" s="148"/>
      <c r="W5163" s="148"/>
      <c r="X5163" s="139">
        <v>2</v>
      </c>
      <c r="Y5163" s="148">
        <v>1000</v>
      </c>
      <c r="Z5163" s="148"/>
      <c r="AA5163" s="148"/>
      <c r="AB5163" s="148"/>
      <c r="AC5163" s="148"/>
      <c r="AD5163" s="148"/>
      <c r="AE5163" s="148"/>
      <c r="AF5163" s="148"/>
      <c r="AG5163" s="148"/>
      <c r="AH5163" s="148"/>
      <c r="AI5163" s="148"/>
      <c r="AJ5163" s="148"/>
      <c r="AK5163" s="148"/>
      <c r="AL5163" s="139">
        <v>0</v>
      </c>
      <c r="AM5163" s="139">
        <v>0</v>
      </c>
      <c r="AN5163" s="148">
        <v>1000</v>
      </c>
      <c r="AO5163" s="148">
        <v>239</v>
      </c>
      <c r="AP5163" s="148">
        <v>15</v>
      </c>
      <c r="AQ5163" s="140">
        <v>1</v>
      </c>
      <c r="AS5163" s="42">
        <f t="shared" si="721"/>
        <v>17443.051201622529</v>
      </c>
      <c r="AT5163" s="101">
        <f t="shared" si="722"/>
        <v>0</v>
      </c>
      <c r="AU5163" s="42">
        <f t="shared" si="723"/>
        <v>17443.051201622529</v>
      </c>
      <c r="AV5163" s="42">
        <f t="shared" si="724"/>
        <v>32510.961721474032</v>
      </c>
      <c r="AW5163" s="102">
        <f t="shared" si="725"/>
        <v>10791.333333333334</v>
      </c>
      <c r="AX5163" s="43">
        <f t="shared" si="720"/>
        <v>2</v>
      </c>
      <c r="AY5163" s="43" t="str">
        <f t="shared" si="726"/>
        <v>UTTSS</v>
      </c>
    </row>
    <row r="5164" spans="1:51" hidden="1" x14ac:dyDescent="0.2">
      <c r="A5164" s="38">
        <v>5157</v>
      </c>
      <c r="B5164" s="43" t="s">
        <v>5806</v>
      </c>
      <c r="C5164" s="43" t="s">
        <v>289</v>
      </c>
      <c r="D5164" s="43">
        <v>64550</v>
      </c>
      <c r="E5164" s="43" t="s">
        <v>197</v>
      </c>
      <c r="F5164" s="43">
        <v>45</v>
      </c>
      <c r="G5164" t="str">
        <f>LOOKUP(F5164,{0,6,45},{"F","L","H"})</f>
        <v>H</v>
      </c>
      <c r="H5164" s="43" t="s">
        <v>1447</v>
      </c>
      <c r="I5164" s="43" t="str">
        <f>IFERROR(VLOOKUP(#REF!,#REF!,2,FALSE),"No")</f>
        <v>No</v>
      </c>
      <c r="J5164" s="139">
        <v>4</v>
      </c>
      <c r="K5164" s="148">
        <v>105</v>
      </c>
      <c r="L5164" s="148"/>
      <c r="M5164" s="148"/>
      <c r="N5164" s="148"/>
      <c r="O5164" s="148"/>
      <c r="P5164" s="148"/>
      <c r="Q5164" s="148"/>
      <c r="R5164" s="148"/>
      <c r="S5164" s="148"/>
      <c r="T5164" s="148"/>
      <c r="U5164" s="148"/>
      <c r="V5164" s="148"/>
      <c r="W5164" s="148"/>
      <c r="X5164" s="139">
        <v>4</v>
      </c>
      <c r="Y5164" s="148">
        <v>1000</v>
      </c>
      <c r="Z5164" s="148"/>
      <c r="AA5164" s="148"/>
      <c r="AB5164" s="148"/>
      <c r="AC5164" s="148"/>
      <c r="AD5164" s="148"/>
      <c r="AE5164" s="148"/>
      <c r="AF5164" s="148"/>
      <c r="AG5164" s="148"/>
      <c r="AH5164" s="148"/>
      <c r="AI5164" s="148"/>
      <c r="AJ5164" s="148"/>
      <c r="AK5164" s="148"/>
      <c r="AL5164" s="139">
        <v>0</v>
      </c>
      <c r="AM5164" s="139">
        <v>0</v>
      </c>
      <c r="AN5164" s="148">
        <v>1000</v>
      </c>
      <c r="AO5164" s="148">
        <v>105</v>
      </c>
      <c r="AP5164" s="148">
        <v>8</v>
      </c>
      <c r="AQ5164" s="140">
        <v>1</v>
      </c>
      <c r="AS5164" s="42">
        <f t="shared" si="721"/>
        <v>8037.0651722609437</v>
      </c>
      <c r="AT5164" s="101">
        <f t="shared" si="722"/>
        <v>0</v>
      </c>
      <c r="AU5164" s="42">
        <f t="shared" si="723"/>
        <v>8037.0651722609437</v>
      </c>
      <c r="AV5164" s="42">
        <f t="shared" si="724"/>
        <v>39680.961721474036</v>
      </c>
      <c r="AW5164" s="102">
        <f t="shared" si="725"/>
        <v>113197.0366366282</v>
      </c>
      <c r="AX5164" s="43">
        <f t="shared" si="720"/>
        <v>4</v>
      </c>
      <c r="AY5164" s="43" t="str">
        <f t="shared" si="726"/>
        <v>UTGS</v>
      </c>
    </row>
    <row r="5165" spans="1:51" hidden="1" x14ac:dyDescent="0.2">
      <c r="A5165" s="38">
        <v>5158</v>
      </c>
      <c r="B5165" s="43" t="s">
        <v>5806</v>
      </c>
      <c r="C5165" s="43" t="s">
        <v>5746</v>
      </c>
      <c r="D5165" s="43">
        <v>21100</v>
      </c>
      <c r="E5165" s="43" t="s">
        <v>197</v>
      </c>
      <c r="F5165" s="43">
        <v>5</v>
      </c>
      <c r="G5165" t="str">
        <f>LOOKUP(F5165,{0,6,45},{"F","L","H"})</f>
        <v>F</v>
      </c>
      <c r="H5165" s="43" t="s">
        <v>1448</v>
      </c>
      <c r="I5165" s="43" t="str">
        <f>IFERROR(VLOOKUP(#REF!,#REF!,2,FALSE),"No")</f>
        <v>No</v>
      </c>
      <c r="J5165" s="139">
        <v>2</v>
      </c>
      <c r="K5165" s="148">
        <v>270</v>
      </c>
      <c r="L5165" s="148">
        <v>4</v>
      </c>
      <c r="M5165" s="148">
        <v>280</v>
      </c>
      <c r="N5165" s="148"/>
      <c r="O5165" s="148"/>
      <c r="P5165" s="148"/>
      <c r="Q5165" s="148"/>
      <c r="R5165" s="148"/>
      <c r="S5165" s="148"/>
      <c r="T5165" s="148"/>
      <c r="U5165" s="148"/>
      <c r="V5165" s="148"/>
      <c r="W5165" s="148"/>
      <c r="X5165" s="139">
        <v>2</v>
      </c>
      <c r="Y5165" s="148">
        <v>60.04</v>
      </c>
      <c r="Z5165" s="148">
        <v>4</v>
      </c>
      <c r="AA5165" s="148">
        <v>939.96</v>
      </c>
      <c r="AB5165" s="148"/>
      <c r="AC5165" s="148"/>
      <c r="AD5165" s="148"/>
      <c r="AE5165" s="148"/>
      <c r="AF5165" s="148"/>
      <c r="AG5165" s="148"/>
      <c r="AH5165" s="148"/>
      <c r="AI5165" s="148"/>
      <c r="AJ5165" s="148"/>
      <c r="AK5165" s="148"/>
      <c r="AL5165" s="139">
        <v>0</v>
      </c>
      <c r="AM5165" s="139">
        <v>0</v>
      </c>
      <c r="AN5165" s="148">
        <v>1000</v>
      </c>
      <c r="AO5165" s="148">
        <v>550</v>
      </c>
      <c r="AP5165" s="148">
        <v>15</v>
      </c>
      <c r="AQ5165" s="140">
        <v>1</v>
      </c>
      <c r="AS5165" s="42">
        <f t="shared" si="721"/>
        <v>41137.71280708113</v>
      </c>
      <c r="AT5165" s="101">
        <f t="shared" si="722"/>
        <v>0</v>
      </c>
      <c r="AU5165" s="42">
        <f t="shared" si="723"/>
        <v>41137.71280708113</v>
      </c>
      <c r="AV5165" s="42">
        <f t="shared" si="724"/>
        <v>39250.474921474037</v>
      </c>
      <c r="AW5165" s="102">
        <f t="shared" si="725"/>
        <v>18747.149999999998</v>
      </c>
      <c r="AX5165" s="43">
        <f t="shared" si="720"/>
        <v>2</v>
      </c>
      <c r="AY5165" s="43" t="str">
        <f t="shared" si="726"/>
        <v>UTTSS</v>
      </c>
    </row>
    <row r="5166" spans="1:51" hidden="1" x14ac:dyDescent="0.2">
      <c r="A5166" s="38">
        <v>5159</v>
      </c>
      <c r="B5166" s="43" t="s">
        <v>5806</v>
      </c>
      <c r="C5166" s="43" t="s">
        <v>5746</v>
      </c>
      <c r="D5166" s="43">
        <v>72000</v>
      </c>
      <c r="E5166" s="43" t="s">
        <v>175</v>
      </c>
      <c r="F5166" s="43">
        <v>45</v>
      </c>
      <c r="G5166" t="str">
        <f>LOOKUP(F5166,{0,6,45},{"F","L","H"})</f>
        <v>H</v>
      </c>
      <c r="H5166" s="43" t="s">
        <v>1014</v>
      </c>
      <c r="I5166" s="43" t="str">
        <f>IFERROR(VLOOKUP(#REF!,#REF!,2,FALSE),"No")</f>
        <v>No</v>
      </c>
      <c r="J5166" s="139">
        <v>3</v>
      </c>
      <c r="K5166" s="148">
        <v>113</v>
      </c>
      <c r="L5166" s="148">
        <v>4</v>
      </c>
      <c r="M5166" s="148">
        <v>528</v>
      </c>
      <c r="N5166" s="148"/>
      <c r="O5166" s="148"/>
      <c r="P5166" s="148"/>
      <c r="Q5166" s="148"/>
      <c r="R5166" s="148"/>
      <c r="S5166" s="148"/>
      <c r="T5166" s="148"/>
      <c r="U5166" s="148"/>
      <c r="V5166" s="148"/>
      <c r="W5166" s="148"/>
      <c r="X5166" s="139">
        <v>6</v>
      </c>
      <c r="Y5166" s="148">
        <v>650.5</v>
      </c>
      <c r="Z5166" s="148">
        <v>1.25</v>
      </c>
      <c r="AA5166" s="148">
        <v>349.5</v>
      </c>
      <c r="AB5166" s="148"/>
      <c r="AC5166" s="148"/>
      <c r="AD5166" s="148"/>
      <c r="AE5166" s="148"/>
      <c r="AF5166" s="148"/>
      <c r="AG5166" s="148"/>
      <c r="AH5166" s="148"/>
      <c r="AI5166" s="148"/>
      <c r="AJ5166" s="148"/>
      <c r="AK5166" s="148"/>
      <c r="AL5166" s="139">
        <v>0</v>
      </c>
      <c r="AM5166" s="139">
        <v>0</v>
      </c>
      <c r="AN5166" s="148">
        <v>1000</v>
      </c>
      <c r="AO5166" s="148">
        <v>641</v>
      </c>
      <c r="AP5166" s="148">
        <v>10</v>
      </c>
      <c r="AQ5166" s="140">
        <v>1</v>
      </c>
      <c r="AS5166" s="42">
        <f t="shared" si="721"/>
        <v>48662.089289707277</v>
      </c>
      <c r="AT5166" s="101">
        <f t="shared" si="722"/>
        <v>0</v>
      </c>
      <c r="AU5166" s="42">
        <f t="shared" si="723"/>
        <v>48662.089289707277</v>
      </c>
      <c r="AV5166" s="42">
        <f t="shared" si="724"/>
        <v>50657.371721474039</v>
      </c>
      <c r="AW5166" s="102">
        <f t="shared" si="725"/>
        <v>113197.0366366282</v>
      </c>
      <c r="AX5166" s="43">
        <f t="shared" si="720"/>
        <v>3</v>
      </c>
      <c r="AY5166" s="43" t="str">
        <f t="shared" si="726"/>
        <v>UTTSS</v>
      </c>
    </row>
    <row r="5167" spans="1:51" hidden="1" x14ac:dyDescent="0.2">
      <c r="A5167" s="38">
        <v>5160</v>
      </c>
      <c r="B5167" s="43" t="s">
        <v>5806</v>
      </c>
      <c r="C5167" s="43" t="s">
        <v>5746</v>
      </c>
      <c r="D5167" s="43">
        <v>64550</v>
      </c>
      <c r="E5167" s="43" t="s">
        <v>197</v>
      </c>
      <c r="F5167" s="43">
        <v>45</v>
      </c>
      <c r="G5167" t="str">
        <f>LOOKUP(F5167,{0,6,45},{"F","L","H"})</f>
        <v>H</v>
      </c>
      <c r="H5167" s="43" t="s">
        <v>800</v>
      </c>
      <c r="I5167" s="43" t="str">
        <f>IFERROR(VLOOKUP(#REF!,#REF!,2,FALSE),"No")</f>
        <v>No</v>
      </c>
      <c r="J5167" s="139">
        <v>3</v>
      </c>
      <c r="K5167" s="148">
        <v>412</v>
      </c>
      <c r="L5167" s="148"/>
      <c r="M5167" s="148"/>
      <c r="N5167" s="148"/>
      <c r="O5167" s="148"/>
      <c r="P5167" s="148"/>
      <c r="Q5167" s="148"/>
      <c r="R5167" s="148"/>
      <c r="S5167" s="148"/>
      <c r="T5167" s="148"/>
      <c r="U5167" s="148"/>
      <c r="V5167" s="148"/>
      <c r="W5167" s="148"/>
      <c r="X5167" s="139">
        <v>2</v>
      </c>
      <c r="Y5167" s="148">
        <v>78</v>
      </c>
      <c r="Z5167" s="148">
        <v>3</v>
      </c>
      <c r="AA5167" s="148">
        <v>135</v>
      </c>
      <c r="AB5167" s="148">
        <v>4</v>
      </c>
      <c r="AC5167" s="148">
        <v>787</v>
      </c>
      <c r="AD5167" s="148"/>
      <c r="AE5167" s="148"/>
      <c r="AF5167" s="148"/>
      <c r="AG5167" s="148"/>
      <c r="AH5167" s="148"/>
      <c r="AI5167" s="148"/>
      <c r="AJ5167" s="148"/>
      <c r="AK5167" s="148"/>
      <c r="AL5167" s="139">
        <v>0</v>
      </c>
      <c r="AM5167" s="139">
        <v>0</v>
      </c>
      <c r="AN5167" s="148">
        <v>1000</v>
      </c>
      <c r="AO5167" s="148">
        <v>412</v>
      </c>
      <c r="AP5167" s="148">
        <v>2</v>
      </c>
      <c r="AQ5167" s="140">
        <v>1</v>
      </c>
      <c r="AS5167" s="42">
        <f t="shared" si="721"/>
        <v>30069.192866395322</v>
      </c>
      <c r="AT5167" s="101">
        <f t="shared" si="722"/>
        <v>0</v>
      </c>
      <c r="AU5167" s="42">
        <f t="shared" si="723"/>
        <v>30069.192866395322</v>
      </c>
      <c r="AV5167" s="42">
        <f t="shared" si="724"/>
        <v>36441.951721474034</v>
      </c>
      <c r="AW5167" s="102">
        <f t="shared" si="725"/>
        <v>113197.0366366282</v>
      </c>
      <c r="AX5167" s="43">
        <f t="shared" si="720"/>
        <v>3</v>
      </c>
      <c r="AY5167" s="43" t="str">
        <f t="shared" si="726"/>
        <v>UTTSS</v>
      </c>
    </row>
    <row r="5168" spans="1:51" hidden="1" x14ac:dyDescent="0.2">
      <c r="A5168" s="38">
        <v>5161</v>
      </c>
      <c r="B5168" s="43" t="s">
        <v>5807</v>
      </c>
      <c r="C5168" s="43" t="s">
        <v>292</v>
      </c>
      <c r="D5168" s="43">
        <v>8450</v>
      </c>
      <c r="E5168" s="43" t="s">
        <v>208</v>
      </c>
      <c r="F5168" s="43">
        <v>45</v>
      </c>
      <c r="G5168" t="str">
        <f>LOOKUP(F5168,{0,6,45},{"F","L","H"})</f>
        <v>H</v>
      </c>
      <c r="H5168" s="43" t="s">
        <v>1002</v>
      </c>
      <c r="I5168" s="43" t="str">
        <f>IFERROR(VLOOKUP(#REF!,#REF!,2,FALSE),"No")</f>
        <v>No</v>
      </c>
      <c r="J5168" s="139">
        <v>1.25</v>
      </c>
      <c r="K5168" s="148">
        <v>85</v>
      </c>
      <c r="L5168" s="148"/>
      <c r="M5168" s="148"/>
      <c r="N5168" s="148"/>
      <c r="O5168" s="148"/>
      <c r="P5168" s="148"/>
      <c r="Q5168" s="148"/>
      <c r="R5168" s="148"/>
      <c r="S5168" s="148"/>
      <c r="T5168" s="148"/>
      <c r="U5168" s="148"/>
      <c r="V5168" s="148"/>
      <c r="W5168" s="148"/>
      <c r="X5168" s="139">
        <v>4</v>
      </c>
      <c r="Y5168" s="148">
        <v>1000</v>
      </c>
      <c r="Z5168" s="148"/>
      <c r="AA5168" s="148"/>
      <c r="AB5168" s="148"/>
      <c r="AC5168" s="148"/>
      <c r="AD5168" s="148"/>
      <c r="AE5168" s="148"/>
      <c r="AF5168" s="148"/>
      <c r="AG5168" s="148"/>
      <c r="AH5168" s="148"/>
      <c r="AI5168" s="148"/>
      <c r="AJ5168" s="148"/>
      <c r="AK5168" s="148"/>
      <c r="AL5168" s="139">
        <v>0</v>
      </c>
      <c r="AM5168" s="139">
        <v>0</v>
      </c>
      <c r="AN5168" s="148">
        <v>1000</v>
      </c>
      <c r="AO5168" s="148">
        <v>85</v>
      </c>
      <c r="AP5168" s="148">
        <v>9</v>
      </c>
      <c r="AQ5168" s="140">
        <v>1</v>
      </c>
      <c r="AS5168" s="42">
        <f t="shared" si="721"/>
        <v>6333.6456156398117</v>
      </c>
      <c r="AT5168" s="101">
        <f t="shared" si="722"/>
        <v>0</v>
      </c>
      <c r="AU5168" s="42">
        <f t="shared" si="723"/>
        <v>6333.6456156398117</v>
      </c>
      <c r="AV5168" s="42">
        <f t="shared" si="724"/>
        <v>39680.961721474036</v>
      </c>
      <c r="AW5168" s="102">
        <f t="shared" si="725"/>
        <v>45278.81465465128</v>
      </c>
      <c r="AX5168" s="43">
        <f t="shared" si="720"/>
        <v>1.25</v>
      </c>
      <c r="AY5168" s="43" t="str">
        <f t="shared" si="726"/>
        <v>UTFS</v>
      </c>
    </row>
    <row r="5169" spans="1:51" hidden="1" x14ac:dyDescent="0.2">
      <c r="A5169" s="38">
        <v>5162</v>
      </c>
      <c r="B5169" s="43" t="s">
        <v>5806</v>
      </c>
      <c r="C5169" s="43" t="s">
        <v>289</v>
      </c>
      <c r="D5169" s="43">
        <v>72000</v>
      </c>
      <c r="E5169" s="43" t="s">
        <v>175</v>
      </c>
      <c r="F5169" s="43">
        <v>45</v>
      </c>
      <c r="G5169" t="str">
        <f>LOOKUP(F5169,{0,6,45},{"F","L","H"})</f>
        <v>H</v>
      </c>
      <c r="H5169" s="43" t="s">
        <v>1451</v>
      </c>
      <c r="I5169" s="43" t="str">
        <f>IFERROR(VLOOKUP(#REF!,#REF!,2,FALSE),"No")</f>
        <v>No</v>
      </c>
      <c r="J5169" s="139">
        <v>3</v>
      </c>
      <c r="K5169" s="148">
        <v>124</v>
      </c>
      <c r="L5169" s="148"/>
      <c r="M5169" s="148"/>
      <c r="N5169" s="148"/>
      <c r="O5169" s="148"/>
      <c r="P5169" s="148"/>
      <c r="Q5169" s="148"/>
      <c r="R5169" s="148"/>
      <c r="S5169" s="148"/>
      <c r="T5169" s="148"/>
      <c r="U5169" s="148"/>
      <c r="V5169" s="148"/>
      <c r="W5169" s="148"/>
      <c r="X5169" s="139">
        <v>2</v>
      </c>
      <c r="Y5169" s="148">
        <v>227.5</v>
      </c>
      <c r="Z5169" s="148">
        <v>6</v>
      </c>
      <c r="AA5169" s="148">
        <v>757.75</v>
      </c>
      <c r="AB5169" s="148">
        <v>1.25</v>
      </c>
      <c r="AC5169" s="148">
        <v>14.75</v>
      </c>
      <c r="AD5169" s="148"/>
      <c r="AE5169" s="148"/>
      <c r="AF5169" s="148"/>
      <c r="AG5169" s="148"/>
      <c r="AH5169" s="148"/>
      <c r="AI5169" s="148"/>
      <c r="AJ5169" s="148"/>
      <c r="AK5169" s="148"/>
      <c r="AL5169" s="139">
        <v>0</v>
      </c>
      <c r="AM5169" s="139">
        <v>0</v>
      </c>
      <c r="AN5169" s="148">
        <v>1000</v>
      </c>
      <c r="AO5169" s="148">
        <v>124</v>
      </c>
      <c r="AP5169" s="148">
        <v>7</v>
      </c>
      <c r="AQ5169" s="140">
        <v>2</v>
      </c>
      <c r="AS5169" s="42">
        <f t="shared" si="721"/>
        <v>9049.9512510510194</v>
      </c>
      <c r="AT5169" s="101">
        <f t="shared" si="722"/>
        <v>0</v>
      </c>
      <c r="AU5169" s="42">
        <f t="shared" si="723"/>
        <v>9049.9512510510194</v>
      </c>
      <c r="AV5169" s="42">
        <f t="shared" si="724"/>
        <v>26687.283360737019</v>
      </c>
      <c r="AW5169" s="102">
        <f t="shared" si="725"/>
        <v>113197.0366366282</v>
      </c>
      <c r="AX5169" s="43">
        <f t="shared" si="720"/>
        <v>3</v>
      </c>
      <c r="AY5169" s="43" t="str">
        <f t="shared" si="726"/>
        <v>UTGS</v>
      </c>
    </row>
    <row r="5170" spans="1:51" x14ac:dyDescent="0.2">
      <c r="A5170" s="38">
        <v>5163</v>
      </c>
      <c r="B5170" s="43" t="s">
        <v>5807</v>
      </c>
      <c r="C5170" s="43" t="s">
        <v>5744</v>
      </c>
      <c r="D5170" s="43">
        <v>72000</v>
      </c>
      <c r="E5170" s="43" t="s">
        <v>175</v>
      </c>
      <c r="F5170" s="43">
        <v>45</v>
      </c>
      <c r="G5170" t="str">
        <f>LOOKUP(F5170,{0,6,45},{"F","L","H"})</f>
        <v>H</v>
      </c>
      <c r="H5170" s="43" t="s">
        <v>488</v>
      </c>
      <c r="I5170" s="43" t="str">
        <f>IFERROR(VLOOKUP(#REF!,#REF!,2,FALSE),"No")</f>
        <v>No</v>
      </c>
      <c r="J5170" s="139">
        <v>4</v>
      </c>
      <c r="K5170" s="148">
        <v>38</v>
      </c>
      <c r="L5170" s="148"/>
      <c r="M5170" s="148"/>
      <c r="N5170" s="148"/>
      <c r="O5170" s="148"/>
      <c r="P5170" s="148"/>
      <c r="Q5170" s="148"/>
      <c r="R5170" s="148"/>
      <c r="S5170" s="148"/>
      <c r="T5170" s="148"/>
      <c r="U5170" s="148"/>
      <c r="V5170" s="148"/>
      <c r="W5170" s="148"/>
      <c r="X5170" s="139">
        <v>6</v>
      </c>
      <c r="Y5170" s="148">
        <v>1000</v>
      </c>
      <c r="Z5170" s="148"/>
      <c r="AA5170" s="148"/>
      <c r="AB5170" s="148"/>
      <c r="AC5170" s="148"/>
      <c r="AD5170" s="148"/>
      <c r="AE5170" s="148"/>
      <c r="AF5170" s="148"/>
      <c r="AG5170" s="148"/>
      <c r="AH5170" s="148"/>
      <c r="AI5170" s="148"/>
      <c r="AJ5170" s="148"/>
      <c r="AK5170" s="148"/>
      <c r="AL5170" s="139">
        <v>0</v>
      </c>
      <c r="AM5170" s="139">
        <v>0</v>
      </c>
      <c r="AN5170" s="148">
        <v>1000</v>
      </c>
      <c r="AO5170" s="148">
        <v>38</v>
      </c>
      <c r="AP5170" s="148">
        <v>1</v>
      </c>
      <c r="AQ5170" s="140">
        <v>3</v>
      </c>
      <c r="AS5170" s="42">
        <f t="shared" si="721"/>
        <v>2908.6521575801512</v>
      </c>
      <c r="AT5170" s="101">
        <f t="shared" si="722"/>
        <v>0</v>
      </c>
      <c r="AU5170" s="42">
        <f t="shared" si="723"/>
        <v>2908.6521575801512</v>
      </c>
      <c r="AV5170" s="42">
        <f t="shared" si="724"/>
        <v>20010.32057382468</v>
      </c>
      <c r="AW5170" s="102">
        <f t="shared" si="725"/>
        <v>113197.0366366282</v>
      </c>
      <c r="AX5170" s="268">
        <f t="shared" si="720"/>
        <v>4</v>
      </c>
      <c r="AY5170" s="268" t="str">
        <f t="shared" si="726"/>
        <v>UTTSL</v>
      </c>
    </row>
    <row r="5171" spans="1:51" hidden="1" x14ac:dyDescent="0.2">
      <c r="A5171" s="38">
        <v>5164</v>
      </c>
      <c r="B5171" s="43" t="s">
        <v>5806</v>
      </c>
      <c r="C5171" s="43" t="s">
        <v>5746</v>
      </c>
      <c r="D5171" s="43">
        <v>44350</v>
      </c>
      <c r="E5171" s="43" t="s">
        <v>215</v>
      </c>
      <c r="F5171" s="43">
        <v>45</v>
      </c>
      <c r="G5171" t="str">
        <f>LOOKUP(F5171,{0,6,45},{"F","L","H"})</f>
        <v>H</v>
      </c>
      <c r="H5171" s="43" t="s">
        <v>1086</v>
      </c>
      <c r="I5171" s="43" t="str">
        <f>IFERROR(VLOOKUP(#REF!,#REF!,2,FALSE),"No")</f>
        <v>No</v>
      </c>
      <c r="J5171" s="139">
        <v>3</v>
      </c>
      <c r="K5171" s="148">
        <v>23</v>
      </c>
      <c r="L5171" s="148"/>
      <c r="M5171" s="148"/>
      <c r="N5171" s="148"/>
      <c r="O5171" s="148"/>
      <c r="P5171" s="148"/>
      <c r="Q5171" s="148"/>
      <c r="R5171" s="148"/>
      <c r="S5171" s="148"/>
      <c r="T5171" s="148"/>
      <c r="U5171" s="148"/>
      <c r="V5171" s="148"/>
      <c r="W5171" s="148"/>
      <c r="X5171" s="139">
        <v>2</v>
      </c>
      <c r="Y5171" s="148">
        <v>13.75</v>
      </c>
      <c r="Z5171" s="148">
        <v>3</v>
      </c>
      <c r="AA5171" s="148">
        <v>240</v>
      </c>
      <c r="AB5171" s="148">
        <v>4</v>
      </c>
      <c r="AC5171" s="148">
        <v>391</v>
      </c>
      <c r="AD5171" s="148">
        <v>6</v>
      </c>
      <c r="AE5171" s="148">
        <v>355.25</v>
      </c>
      <c r="AF5171" s="148"/>
      <c r="AG5171" s="148"/>
      <c r="AH5171" s="148"/>
      <c r="AI5171" s="148"/>
      <c r="AJ5171" s="148"/>
      <c r="AK5171" s="148"/>
      <c r="AL5171" s="139">
        <v>0</v>
      </c>
      <c r="AM5171" s="139">
        <v>0</v>
      </c>
      <c r="AN5171" s="148">
        <v>1000</v>
      </c>
      <c r="AO5171" s="148">
        <v>23</v>
      </c>
      <c r="AP5171" s="148">
        <v>2</v>
      </c>
      <c r="AQ5171" s="140">
        <v>2</v>
      </c>
      <c r="AS5171" s="42">
        <f t="shared" si="721"/>
        <v>1678.6199901143018</v>
      </c>
      <c r="AT5171" s="101">
        <f t="shared" si="722"/>
        <v>0</v>
      </c>
      <c r="AU5171" s="42">
        <f t="shared" si="723"/>
        <v>1678.6199901143018</v>
      </c>
      <c r="AV5171" s="42">
        <f t="shared" si="724"/>
        <v>21023.855860737021</v>
      </c>
      <c r="AW5171" s="102">
        <f t="shared" si="725"/>
        <v>60371.752872868376</v>
      </c>
      <c r="AX5171" s="43">
        <f t="shared" si="720"/>
        <v>3</v>
      </c>
      <c r="AY5171" s="43" t="str">
        <f t="shared" si="726"/>
        <v>UTTSS</v>
      </c>
    </row>
    <row r="5172" spans="1:51" hidden="1" x14ac:dyDescent="0.2">
      <c r="A5172" s="38">
        <v>5165</v>
      </c>
      <c r="B5172" s="43" t="s">
        <v>5806</v>
      </c>
      <c r="C5172" s="43" t="s">
        <v>289</v>
      </c>
      <c r="D5172" s="43">
        <v>3120</v>
      </c>
      <c r="E5172" s="43" t="s">
        <v>208</v>
      </c>
      <c r="F5172" s="43">
        <v>1</v>
      </c>
      <c r="G5172" t="str">
        <f>LOOKUP(F5172,{0,6,45},{"F","L","H"})</f>
        <v>F</v>
      </c>
      <c r="H5172" s="43" t="s">
        <v>5828</v>
      </c>
      <c r="I5172" s="43" t="str">
        <f>IFERROR(VLOOKUP(#REF!,#REF!,2,FALSE),"No")</f>
        <v>No</v>
      </c>
      <c r="J5172" s="139">
        <v>3</v>
      </c>
      <c r="K5172" s="148">
        <v>65</v>
      </c>
      <c r="L5172" s="148">
        <v>4</v>
      </c>
      <c r="M5172" s="148">
        <v>2</v>
      </c>
      <c r="N5172" s="148"/>
      <c r="O5172" s="148"/>
      <c r="P5172" s="148"/>
      <c r="Q5172" s="148"/>
      <c r="R5172" s="148"/>
      <c r="S5172" s="148"/>
      <c r="T5172" s="148"/>
      <c r="U5172" s="148"/>
      <c r="V5172" s="148"/>
      <c r="W5172" s="148"/>
      <c r="X5172" s="139">
        <v>4</v>
      </c>
      <c r="Y5172" s="148">
        <v>1000</v>
      </c>
      <c r="Z5172" s="148"/>
      <c r="AA5172" s="148"/>
      <c r="AB5172" s="148"/>
      <c r="AC5172" s="148"/>
      <c r="AD5172" s="148"/>
      <c r="AE5172" s="148"/>
      <c r="AF5172" s="148"/>
      <c r="AG5172" s="148"/>
      <c r="AH5172" s="148"/>
      <c r="AI5172" s="148"/>
      <c r="AJ5172" s="148"/>
      <c r="AK5172" s="148"/>
      <c r="AL5172" s="139">
        <v>0</v>
      </c>
      <c r="AM5172" s="139">
        <v>0</v>
      </c>
      <c r="AN5172" s="148">
        <v>1000</v>
      </c>
      <c r="AO5172" s="148">
        <v>67</v>
      </c>
      <c r="AP5172" s="148">
        <v>5</v>
      </c>
      <c r="AQ5172" s="140">
        <v>2</v>
      </c>
      <c r="AS5172" s="42">
        <f t="shared" si="721"/>
        <v>4897.0130146807924</v>
      </c>
      <c r="AT5172" s="101">
        <f t="shared" si="722"/>
        <v>0</v>
      </c>
      <c r="AU5172" s="42">
        <f t="shared" si="723"/>
        <v>4897.0130146807924</v>
      </c>
      <c r="AV5172" s="42">
        <f t="shared" si="724"/>
        <v>19840.480860737018</v>
      </c>
      <c r="AW5172" s="102">
        <f t="shared" si="725"/>
        <v>2145.6666666666665</v>
      </c>
      <c r="AX5172" s="43">
        <f t="shared" si="720"/>
        <v>3</v>
      </c>
      <c r="AY5172" s="43" t="str">
        <f t="shared" si="726"/>
        <v>UTGS</v>
      </c>
    </row>
    <row r="5173" spans="1:51" hidden="1" x14ac:dyDescent="0.2">
      <c r="A5173" s="38">
        <v>5166</v>
      </c>
      <c r="B5173" s="43" t="s">
        <v>5807</v>
      </c>
      <c r="C5173" s="43" t="s">
        <v>5745</v>
      </c>
      <c r="D5173" s="43">
        <v>113408</v>
      </c>
      <c r="E5173" s="43" t="s">
        <v>205</v>
      </c>
      <c r="F5173" s="43">
        <v>90</v>
      </c>
      <c r="G5173" t="str">
        <f>LOOKUP(F5173,{0,6,45},{"F","L","H"})</f>
        <v>H</v>
      </c>
      <c r="H5173" s="43" t="s">
        <v>493</v>
      </c>
      <c r="I5173" s="43" t="str">
        <f>IFERROR(VLOOKUP(#REF!,#REF!,2,FALSE),"No")</f>
        <v>No</v>
      </c>
      <c r="J5173" s="139"/>
      <c r="K5173" s="148"/>
      <c r="L5173" s="148"/>
      <c r="M5173" s="148"/>
      <c r="N5173" s="148"/>
      <c r="O5173" s="148"/>
      <c r="P5173" s="148"/>
      <c r="Q5173" s="148"/>
      <c r="R5173" s="139">
        <v>3</v>
      </c>
      <c r="S5173" s="148">
        <v>45</v>
      </c>
      <c r="T5173" s="148">
        <v>4</v>
      </c>
      <c r="U5173" s="148">
        <v>4</v>
      </c>
      <c r="V5173" s="148"/>
      <c r="W5173" s="148"/>
      <c r="X5173" s="139"/>
      <c r="Y5173" s="148"/>
      <c r="Z5173" s="148"/>
      <c r="AA5173" s="148"/>
      <c r="AB5173" s="148"/>
      <c r="AC5173" s="148"/>
      <c r="AD5173" s="148"/>
      <c r="AE5173" s="148"/>
      <c r="AF5173" s="148"/>
      <c r="AG5173" s="148"/>
      <c r="AH5173" s="148"/>
      <c r="AI5173" s="148"/>
      <c r="AJ5173" s="148"/>
      <c r="AK5173" s="148"/>
      <c r="AL5173" s="139">
        <v>0</v>
      </c>
      <c r="AM5173" s="139">
        <v>0</v>
      </c>
      <c r="AN5173" s="148">
        <v>0</v>
      </c>
      <c r="AO5173" s="148">
        <v>49</v>
      </c>
      <c r="AP5173" s="148">
        <v>1</v>
      </c>
      <c r="AQ5173" s="140">
        <v>1</v>
      </c>
      <c r="AS5173" s="42">
        <f t="shared" si="721"/>
        <v>0</v>
      </c>
      <c r="AT5173" s="101">
        <f t="shared" si="722"/>
        <v>44607.975078483134</v>
      </c>
      <c r="AU5173" s="42">
        <f t="shared" si="723"/>
        <v>44607.975078483134</v>
      </c>
      <c r="AV5173" s="42">
        <f t="shared" si="724"/>
        <v>0</v>
      </c>
      <c r="AW5173" s="102">
        <f t="shared" si="725"/>
        <v>150929.38218217093</v>
      </c>
      <c r="AX5173" s="43">
        <f t="shared" si="720"/>
        <v>3</v>
      </c>
      <c r="AY5173" s="43" t="str">
        <f t="shared" si="726"/>
        <v>UTTSM</v>
      </c>
    </row>
    <row r="5174" spans="1:51" hidden="1" x14ac:dyDescent="0.2">
      <c r="A5174" s="38">
        <v>5167</v>
      </c>
      <c r="B5174" s="43" t="s">
        <v>5806</v>
      </c>
      <c r="C5174" s="43" t="s">
        <v>292</v>
      </c>
      <c r="D5174" s="43">
        <v>12247</v>
      </c>
      <c r="E5174" s="43" t="s">
        <v>291</v>
      </c>
      <c r="F5174" s="43">
        <v>2</v>
      </c>
      <c r="G5174" t="str">
        <f>LOOKUP(F5174,{0,6,45},{"F","L","H"})</f>
        <v>F</v>
      </c>
      <c r="H5174" s="43" t="s">
        <v>580</v>
      </c>
      <c r="I5174" s="43" t="str">
        <f>IFERROR(VLOOKUP(#REF!,#REF!,2,FALSE),"No")</f>
        <v>No</v>
      </c>
      <c r="J5174" s="139">
        <v>2</v>
      </c>
      <c r="K5174" s="148">
        <v>7</v>
      </c>
      <c r="L5174" s="148">
        <v>4</v>
      </c>
      <c r="M5174" s="148">
        <v>387</v>
      </c>
      <c r="N5174" s="148"/>
      <c r="O5174" s="148"/>
      <c r="P5174" s="148"/>
      <c r="Q5174" s="148"/>
      <c r="R5174" s="148"/>
      <c r="S5174" s="148"/>
      <c r="T5174" s="148"/>
      <c r="U5174" s="148"/>
      <c r="V5174" s="148"/>
      <c r="W5174" s="148"/>
      <c r="X5174" s="139">
        <v>2</v>
      </c>
      <c r="Y5174" s="148">
        <v>383</v>
      </c>
      <c r="Z5174" s="148">
        <v>4</v>
      </c>
      <c r="AA5174" s="148">
        <v>617</v>
      </c>
      <c r="AB5174" s="148"/>
      <c r="AC5174" s="148"/>
      <c r="AD5174" s="148"/>
      <c r="AE5174" s="148"/>
      <c r="AF5174" s="148"/>
      <c r="AG5174" s="148"/>
      <c r="AH5174" s="148"/>
      <c r="AI5174" s="148"/>
      <c r="AJ5174" s="148"/>
      <c r="AK5174" s="148"/>
      <c r="AL5174" s="139">
        <v>0</v>
      </c>
      <c r="AM5174" s="139">
        <v>0</v>
      </c>
      <c r="AN5174" s="148">
        <v>1000</v>
      </c>
      <c r="AO5174" s="148">
        <v>394</v>
      </c>
      <c r="AP5174" s="148">
        <v>10</v>
      </c>
      <c r="AQ5174" s="140">
        <v>1</v>
      </c>
      <c r="AS5174" s="42">
        <f t="shared" si="721"/>
        <v>30133.210265436304</v>
      </c>
      <c r="AT5174" s="101">
        <f t="shared" si="722"/>
        <v>0</v>
      </c>
      <c r="AU5174" s="42">
        <f t="shared" si="723"/>
        <v>30133.210265436304</v>
      </c>
      <c r="AV5174" s="42">
        <f t="shared" si="724"/>
        <v>36934.851721474028</v>
      </c>
      <c r="AW5174" s="102">
        <f t="shared" si="725"/>
        <v>10791.333333333334</v>
      </c>
      <c r="AX5174" s="43">
        <f t="shared" si="720"/>
        <v>2</v>
      </c>
      <c r="AY5174" s="43" t="str">
        <f t="shared" si="726"/>
        <v>UTFS</v>
      </c>
    </row>
    <row r="5175" spans="1:51" hidden="1" x14ac:dyDescent="0.2">
      <c r="A5175" s="38">
        <v>5168</v>
      </c>
      <c r="B5175" s="43" t="s">
        <v>5806</v>
      </c>
      <c r="C5175" s="43" t="s">
        <v>289</v>
      </c>
      <c r="D5175" s="43">
        <v>44350</v>
      </c>
      <c r="E5175" s="43" t="s">
        <v>215</v>
      </c>
      <c r="F5175" s="43">
        <v>45</v>
      </c>
      <c r="G5175" t="str">
        <f>LOOKUP(F5175,{0,6,45},{"F","L","H"})</f>
        <v>H</v>
      </c>
      <c r="H5175" s="43" t="s">
        <v>1460</v>
      </c>
      <c r="I5175" s="43" t="str">
        <f>IFERROR(VLOOKUP(#REF!,#REF!,2,FALSE),"No")</f>
        <v>No</v>
      </c>
      <c r="J5175" s="139">
        <v>4</v>
      </c>
      <c r="K5175" s="148">
        <v>1</v>
      </c>
      <c r="L5175" s="148"/>
      <c r="M5175" s="148"/>
      <c r="N5175" s="148"/>
      <c r="O5175" s="148"/>
      <c r="P5175" s="148"/>
      <c r="Q5175" s="148"/>
      <c r="R5175" s="148"/>
      <c r="S5175" s="148"/>
      <c r="T5175" s="148"/>
      <c r="U5175" s="148"/>
      <c r="V5175" s="148"/>
      <c r="W5175" s="148"/>
      <c r="X5175" s="139">
        <v>4</v>
      </c>
      <c r="Y5175" s="148">
        <v>1000</v>
      </c>
      <c r="Z5175" s="148"/>
      <c r="AA5175" s="148"/>
      <c r="AB5175" s="148"/>
      <c r="AC5175" s="148"/>
      <c r="AD5175" s="148"/>
      <c r="AE5175" s="148"/>
      <c r="AF5175" s="148"/>
      <c r="AG5175" s="148"/>
      <c r="AH5175" s="148"/>
      <c r="AI5175" s="148"/>
      <c r="AJ5175" s="148"/>
      <c r="AK5175" s="148"/>
      <c r="AL5175" s="139">
        <v>0</v>
      </c>
      <c r="AM5175" s="139">
        <v>0</v>
      </c>
      <c r="AN5175" s="148">
        <v>1000</v>
      </c>
      <c r="AO5175" s="148">
        <v>1</v>
      </c>
      <c r="AP5175" s="148">
        <v>2</v>
      </c>
      <c r="AQ5175" s="140">
        <v>1</v>
      </c>
      <c r="AS5175" s="42">
        <f t="shared" si="721"/>
        <v>76.543477831056606</v>
      </c>
      <c r="AT5175" s="101">
        <f t="shared" si="722"/>
        <v>0</v>
      </c>
      <c r="AU5175" s="42">
        <f t="shared" si="723"/>
        <v>76.543477831056606</v>
      </c>
      <c r="AV5175" s="42">
        <f t="shared" si="724"/>
        <v>39680.961721474036</v>
      </c>
      <c r="AW5175" s="102">
        <f t="shared" si="725"/>
        <v>60371.752872868376</v>
      </c>
      <c r="AX5175" s="43">
        <f t="shared" si="720"/>
        <v>4</v>
      </c>
      <c r="AY5175" s="43" t="str">
        <f t="shared" si="726"/>
        <v>UTGS</v>
      </c>
    </row>
    <row r="5176" spans="1:51" hidden="1" x14ac:dyDescent="0.2">
      <c r="A5176" s="38">
        <v>5169</v>
      </c>
      <c r="B5176" s="43" t="s">
        <v>5806</v>
      </c>
      <c r="C5176" s="43" t="s">
        <v>5745</v>
      </c>
      <c r="D5176" s="43">
        <v>145538</v>
      </c>
      <c r="E5176" s="43" t="s">
        <v>1234</v>
      </c>
      <c r="F5176" s="43">
        <v>105</v>
      </c>
      <c r="G5176" t="str">
        <f>LOOKUP(F5176,{0,6,45},{"F","L","H"})</f>
        <v>H</v>
      </c>
      <c r="H5176" s="43" t="s">
        <v>522</v>
      </c>
      <c r="I5176" s="43" t="str">
        <f>IFERROR(VLOOKUP(#REF!,#REF!,2,FALSE),"No")</f>
        <v>No</v>
      </c>
      <c r="J5176" s="139"/>
      <c r="K5176" s="148"/>
      <c r="L5176" s="148"/>
      <c r="M5176" s="148"/>
      <c r="N5176" s="148"/>
      <c r="O5176" s="148"/>
      <c r="P5176" s="148"/>
      <c r="Q5176" s="148"/>
      <c r="R5176" s="139">
        <v>2</v>
      </c>
      <c r="S5176" s="148">
        <v>4</v>
      </c>
      <c r="T5176" s="148">
        <v>4</v>
      </c>
      <c r="U5176" s="148">
        <v>612</v>
      </c>
      <c r="V5176" s="148"/>
      <c r="W5176" s="148"/>
      <c r="X5176" s="139"/>
      <c r="Y5176" s="148"/>
      <c r="Z5176" s="148"/>
      <c r="AA5176" s="148"/>
      <c r="AB5176" s="148"/>
      <c r="AC5176" s="148"/>
      <c r="AD5176" s="148"/>
      <c r="AE5176" s="148"/>
      <c r="AF5176" s="148"/>
      <c r="AG5176" s="148"/>
      <c r="AH5176" s="148"/>
      <c r="AI5176" s="148"/>
      <c r="AJ5176" s="148"/>
      <c r="AK5176" s="148"/>
      <c r="AL5176" s="139">
        <v>0</v>
      </c>
      <c r="AM5176" s="139">
        <v>0</v>
      </c>
      <c r="AN5176" s="148">
        <v>0</v>
      </c>
      <c r="AO5176" s="148">
        <v>616</v>
      </c>
      <c r="AP5176" s="148">
        <v>1</v>
      </c>
      <c r="AQ5176" s="140">
        <v>2</v>
      </c>
      <c r="AS5176" s="42">
        <f t="shared" si="721"/>
        <v>0</v>
      </c>
      <c r="AT5176" s="101">
        <f t="shared" si="722"/>
        <v>1408500.130427988</v>
      </c>
      <c r="AU5176" s="42">
        <f t="shared" si="723"/>
        <v>1408500.130427988</v>
      </c>
      <c r="AV5176" s="42">
        <f t="shared" si="724"/>
        <v>0</v>
      </c>
      <c r="AW5176" s="102">
        <f t="shared" si="725"/>
        <v>150929.38218217093</v>
      </c>
      <c r="AX5176" s="43">
        <f t="shared" si="720"/>
        <v>2</v>
      </c>
      <c r="AY5176" s="43" t="str">
        <f t="shared" si="726"/>
        <v>UTTSM</v>
      </c>
    </row>
    <row r="5177" spans="1:51" hidden="1" x14ac:dyDescent="0.2">
      <c r="A5177" s="38">
        <v>5170</v>
      </c>
      <c r="B5177" s="43" t="s">
        <v>5806</v>
      </c>
      <c r="C5177" s="43" t="s">
        <v>5745</v>
      </c>
      <c r="D5177" s="43">
        <v>118850</v>
      </c>
      <c r="E5177" s="43" t="s">
        <v>197</v>
      </c>
      <c r="F5177" s="43">
        <v>95</v>
      </c>
      <c r="G5177" t="str">
        <f>LOOKUP(F5177,{0,6,45},{"F","L","H"})</f>
        <v>H</v>
      </c>
      <c r="H5177" s="43" t="s">
        <v>355</v>
      </c>
      <c r="I5177" s="43" t="str">
        <f>IFERROR(VLOOKUP(#REF!,#REF!,2,FALSE),"No")</f>
        <v>No</v>
      </c>
      <c r="J5177" s="139"/>
      <c r="K5177" s="148"/>
      <c r="L5177" s="148"/>
      <c r="M5177" s="148"/>
      <c r="N5177" s="148"/>
      <c r="O5177" s="148"/>
      <c r="P5177" s="148"/>
      <c r="Q5177" s="148"/>
      <c r="R5177" s="148">
        <v>2</v>
      </c>
      <c r="S5177" s="148">
        <v>15</v>
      </c>
      <c r="T5177" s="148"/>
      <c r="U5177" s="148"/>
      <c r="V5177" s="148"/>
      <c r="W5177" s="148"/>
      <c r="X5177" s="139"/>
      <c r="Y5177" s="148"/>
      <c r="Z5177" s="148"/>
      <c r="AA5177" s="148"/>
      <c r="AB5177" s="148"/>
      <c r="AC5177" s="148"/>
      <c r="AD5177" s="148"/>
      <c r="AE5177" s="148"/>
      <c r="AF5177" s="148"/>
      <c r="AG5177" s="148"/>
      <c r="AH5177" s="148"/>
      <c r="AI5177" s="148"/>
      <c r="AJ5177" s="148"/>
      <c r="AK5177" s="148"/>
      <c r="AL5177" s="139">
        <v>0</v>
      </c>
      <c r="AM5177" s="139">
        <v>0</v>
      </c>
      <c r="AN5177" s="148">
        <v>0</v>
      </c>
      <c r="AO5177" s="148">
        <v>15</v>
      </c>
      <c r="AP5177" s="148">
        <v>1</v>
      </c>
      <c r="AQ5177" s="140">
        <v>1</v>
      </c>
      <c r="AS5177" s="42">
        <f t="shared" si="721"/>
        <v>0</v>
      </c>
      <c r="AT5177" s="101">
        <f t="shared" si="722"/>
        <v>2384.6244442300203</v>
      </c>
      <c r="AU5177" s="42">
        <f t="shared" si="723"/>
        <v>2384.6244442300203</v>
      </c>
      <c r="AV5177" s="42">
        <f t="shared" si="724"/>
        <v>0</v>
      </c>
      <c r="AW5177" s="102">
        <f t="shared" si="725"/>
        <v>150929.38218217093</v>
      </c>
      <c r="AX5177" s="43">
        <f t="shared" si="720"/>
        <v>2</v>
      </c>
      <c r="AY5177" s="43" t="str">
        <f t="shared" si="726"/>
        <v>UTTSM</v>
      </c>
    </row>
    <row r="5178" spans="1:51" hidden="1" x14ac:dyDescent="0.2">
      <c r="A5178" s="38">
        <v>5171</v>
      </c>
      <c r="B5178" s="43" t="s">
        <v>5807</v>
      </c>
      <c r="C5178" s="43" t="s">
        <v>5745</v>
      </c>
      <c r="D5178" s="43">
        <v>72000</v>
      </c>
      <c r="E5178" s="43" t="s">
        <v>175</v>
      </c>
      <c r="F5178" s="43">
        <v>45</v>
      </c>
      <c r="G5178" t="str">
        <f>LOOKUP(F5178,{0,6,45},{"F","L","H"})</f>
        <v>H</v>
      </c>
      <c r="H5178" s="43" t="s">
        <v>976</v>
      </c>
      <c r="I5178" s="43" t="str">
        <f>IFERROR(VLOOKUP(#REF!,#REF!,2,FALSE),"No")</f>
        <v>No</v>
      </c>
      <c r="J5178" s="139">
        <v>4</v>
      </c>
      <c r="K5178" s="148">
        <v>138</v>
      </c>
      <c r="L5178" s="148"/>
      <c r="M5178" s="148"/>
      <c r="N5178" s="148"/>
      <c r="O5178" s="148"/>
      <c r="P5178" s="148"/>
      <c r="Q5178" s="148"/>
      <c r="R5178" s="148"/>
      <c r="S5178" s="148"/>
      <c r="T5178" s="148"/>
      <c r="U5178" s="148"/>
      <c r="V5178" s="148"/>
      <c r="W5178" s="148"/>
      <c r="X5178" s="139">
        <v>4</v>
      </c>
      <c r="Y5178" s="148">
        <v>899.94</v>
      </c>
      <c r="Z5178" s="148">
        <v>6</v>
      </c>
      <c r="AA5178" s="148">
        <v>77.53</v>
      </c>
      <c r="AB5178" s="148">
        <v>8</v>
      </c>
      <c r="AC5178" s="148">
        <v>22.53</v>
      </c>
      <c r="AD5178" s="148"/>
      <c r="AE5178" s="148"/>
      <c r="AF5178" s="148"/>
      <c r="AG5178" s="148"/>
      <c r="AH5178" s="148"/>
      <c r="AI5178" s="148"/>
      <c r="AJ5178" s="148"/>
      <c r="AK5178" s="148"/>
      <c r="AL5178" s="139">
        <v>0</v>
      </c>
      <c r="AM5178" s="139">
        <v>0</v>
      </c>
      <c r="AN5178" s="148">
        <v>1000</v>
      </c>
      <c r="AO5178" s="148">
        <v>138</v>
      </c>
      <c r="AP5178" s="148">
        <v>3</v>
      </c>
      <c r="AQ5178" s="140">
        <v>3</v>
      </c>
      <c r="AS5178" s="42">
        <f t="shared" si="721"/>
        <v>10562.999940685811</v>
      </c>
      <c r="AT5178" s="101">
        <f t="shared" si="722"/>
        <v>0</v>
      </c>
      <c r="AU5178" s="42">
        <f t="shared" si="723"/>
        <v>10562.999940685811</v>
      </c>
      <c r="AV5178" s="42">
        <f t="shared" si="724"/>
        <v>14002.005773824678</v>
      </c>
      <c r="AW5178" s="102">
        <f t="shared" si="725"/>
        <v>113197.0366366282</v>
      </c>
      <c r="AX5178" s="43">
        <f t="shared" si="720"/>
        <v>4</v>
      </c>
      <c r="AY5178" s="43" t="str">
        <f t="shared" si="726"/>
        <v>UTTSM</v>
      </c>
    </row>
    <row r="5179" spans="1:51" hidden="1" x14ac:dyDescent="0.2">
      <c r="A5179" s="38">
        <v>5172</v>
      </c>
      <c r="B5179" s="43" t="s">
        <v>5806</v>
      </c>
      <c r="C5179" s="43" t="s">
        <v>5746</v>
      </c>
      <c r="D5179" s="43">
        <v>44350</v>
      </c>
      <c r="E5179" s="43" t="s">
        <v>215</v>
      </c>
      <c r="F5179" s="43">
        <v>45</v>
      </c>
      <c r="G5179" t="str">
        <f>LOOKUP(F5179,{0,6,45},{"F","L","H"})</f>
        <v>H</v>
      </c>
      <c r="H5179" s="43" t="s">
        <v>5829</v>
      </c>
      <c r="I5179" s="43" t="str">
        <f>IFERROR(VLOOKUP(#REF!,#REF!,2,FALSE),"No")</f>
        <v>No</v>
      </c>
      <c r="J5179" s="139">
        <v>2</v>
      </c>
      <c r="K5179" s="148">
        <v>39</v>
      </c>
      <c r="L5179" s="148"/>
      <c r="M5179" s="148"/>
      <c r="N5179" s="148"/>
      <c r="O5179" s="148"/>
      <c r="P5179" s="148"/>
      <c r="Q5179" s="148"/>
      <c r="R5179" s="148"/>
      <c r="S5179" s="148"/>
      <c r="T5179" s="148"/>
      <c r="U5179" s="148"/>
      <c r="V5179" s="148"/>
      <c r="W5179" s="148"/>
      <c r="X5179" s="139">
        <v>2</v>
      </c>
      <c r="Y5179" s="148">
        <v>1000</v>
      </c>
      <c r="Z5179" s="148"/>
      <c r="AA5179" s="148"/>
      <c r="AB5179" s="148"/>
      <c r="AC5179" s="148"/>
      <c r="AD5179" s="148"/>
      <c r="AE5179" s="148"/>
      <c r="AF5179" s="148"/>
      <c r="AG5179" s="148"/>
      <c r="AH5179" s="148"/>
      <c r="AI5179" s="148"/>
      <c r="AJ5179" s="148"/>
      <c r="AK5179" s="148"/>
      <c r="AL5179" s="139">
        <v>0</v>
      </c>
      <c r="AM5179" s="139">
        <v>0</v>
      </c>
      <c r="AN5179" s="148">
        <v>1000</v>
      </c>
      <c r="AO5179" s="148">
        <v>39</v>
      </c>
      <c r="AP5179" s="148">
        <v>3</v>
      </c>
      <c r="AQ5179" s="140">
        <v>1</v>
      </c>
      <c r="AS5179" s="42">
        <f t="shared" si="721"/>
        <v>2846.3556354112075</v>
      </c>
      <c r="AT5179" s="101">
        <f t="shared" si="722"/>
        <v>0</v>
      </c>
      <c r="AU5179" s="42">
        <f t="shared" si="723"/>
        <v>2846.3556354112075</v>
      </c>
      <c r="AV5179" s="42">
        <f t="shared" si="724"/>
        <v>32510.961721474032</v>
      </c>
      <c r="AW5179" s="102">
        <f t="shared" si="725"/>
        <v>60371.752872868376</v>
      </c>
      <c r="AX5179" s="43">
        <f t="shared" ref="AX5179:AX5242" si="727">IF(J5179&gt;0,J5179,R5179)</f>
        <v>2</v>
      </c>
      <c r="AY5179" s="43" t="str">
        <f t="shared" si="726"/>
        <v>UTTSS</v>
      </c>
    </row>
    <row r="5180" spans="1:51" hidden="1" x14ac:dyDescent="0.2">
      <c r="A5180" s="38">
        <v>5173</v>
      </c>
      <c r="B5180" s="43" t="s">
        <v>5806</v>
      </c>
      <c r="C5180" s="43" t="s">
        <v>289</v>
      </c>
      <c r="D5180" s="43">
        <v>31000</v>
      </c>
      <c r="E5180" s="43" t="s">
        <v>203</v>
      </c>
      <c r="F5180" s="43">
        <v>45</v>
      </c>
      <c r="G5180" t="str">
        <f>LOOKUP(F5180,{0,6,45},{"F","L","H"})</f>
        <v>H</v>
      </c>
      <c r="H5180" s="43" t="s">
        <v>1470</v>
      </c>
      <c r="I5180" s="43" t="str">
        <f>IFERROR(VLOOKUP(#REF!,#REF!,2,FALSE),"No")</f>
        <v>No</v>
      </c>
      <c r="J5180" s="139">
        <v>4</v>
      </c>
      <c r="K5180" s="148">
        <v>301</v>
      </c>
      <c r="L5180" s="148"/>
      <c r="M5180" s="148"/>
      <c r="N5180" s="148"/>
      <c r="O5180" s="148"/>
      <c r="P5180" s="148"/>
      <c r="Q5180" s="148"/>
      <c r="R5180" s="148"/>
      <c r="S5180" s="148"/>
      <c r="T5180" s="148"/>
      <c r="U5180" s="148"/>
      <c r="V5180" s="148"/>
      <c r="W5180" s="148"/>
      <c r="X5180" s="139">
        <v>4</v>
      </c>
      <c r="Y5180" s="148">
        <v>94.45</v>
      </c>
      <c r="Z5180" s="148">
        <v>6</v>
      </c>
      <c r="AA5180" s="148">
        <v>905.55</v>
      </c>
      <c r="AB5180" s="148"/>
      <c r="AC5180" s="148"/>
      <c r="AD5180" s="148"/>
      <c r="AE5180" s="148"/>
      <c r="AF5180" s="148"/>
      <c r="AG5180" s="148"/>
      <c r="AH5180" s="148"/>
      <c r="AI5180" s="148"/>
      <c r="AJ5180" s="148"/>
      <c r="AK5180" s="148"/>
      <c r="AL5180" s="139">
        <v>0</v>
      </c>
      <c r="AM5180" s="139">
        <v>0</v>
      </c>
      <c r="AN5180" s="148">
        <v>1000</v>
      </c>
      <c r="AO5180" s="148">
        <v>301</v>
      </c>
      <c r="AP5180" s="148">
        <v>2</v>
      </c>
      <c r="AQ5180" s="140">
        <v>1</v>
      </c>
      <c r="AS5180" s="42">
        <f t="shared" si="721"/>
        <v>23039.586827148039</v>
      </c>
      <c r="AT5180" s="101">
        <f t="shared" si="722"/>
        <v>0</v>
      </c>
      <c r="AU5180" s="42">
        <f t="shared" si="723"/>
        <v>23039.586827148039</v>
      </c>
      <c r="AV5180" s="42">
        <f t="shared" si="724"/>
        <v>58108.90422147404</v>
      </c>
      <c r="AW5180" s="102">
        <f t="shared" si="725"/>
        <v>60371.752872868376</v>
      </c>
      <c r="AX5180" s="43">
        <f t="shared" si="727"/>
        <v>4</v>
      </c>
      <c r="AY5180" s="43" t="str">
        <f t="shared" si="726"/>
        <v>UTGS</v>
      </c>
    </row>
    <row r="5181" spans="1:51" x14ac:dyDescent="0.2">
      <c r="A5181" s="38">
        <v>5174</v>
      </c>
      <c r="B5181" s="43" t="s">
        <v>5807</v>
      </c>
      <c r="C5181" s="43" t="s">
        <v>5744</v>
      </c>
      <c r="D5181" s="43">
        <v>290000</v>
      </c>
      <c r="E5181" s="43" t="s">
        <v>213</v>
      </c>
      <c r="F5181" s="43">
        <v>125</v>
      </c>
      <c r="G5181" t="str">
        <f>LOOKUP(F5181,{0,6,45},{"F","L","H"})</f>
        <v>H</v>
      </c>
      <c r="H5181" s="43" t="s">
        <v>675</v>
      </c>
      <c r="I5181" s="43" t="str">
        <f>IFERROR(VLOOKUP(#REF!,#REF!,2,FALSE),"No")</f>
        <v>No</v>
      </c>
      <c r="J5181" s="139"/>
      <c r="K5181" s="148"/>
      <c r="L5181" s="148"/>
      <c r="M5181" s="148"/>
      <c r="N5181" s="148"/>
      <c r="O5181" s="148"/>
      <c r="P5181" s="148"/>
      <c r="Q5181" s="148"/>
      <c r="R5181" s="148">
        <v>4</v>
      </c>
      <c r="S5181" s="148">
        <v>1495</v>
      </c>
      <c r="T5181" s="148"/>
      <c r="U5181" s="148"/>
      <c r="V5181" s="148"/>
      <c r="W5181" s="148"/>
      <c r="X5181" s="139"/>
      <c r="Y5181" s="148"/>
      <c r="Z5181" s="148"/>
      <c r="AA5181" s="148"/>
      <c r="AB5181" s="148"/>
      <c r="AC5181" s="148"/>
      <c r="AD5181" s="148"/>
      <c r="AE5181" s="148"/>
      <c r="AF5181" s="148"/>
      <c r="AG5181" s="148"/>
      <c r="AH5181" s="148"/>
      <c r="AI5181" s="148"/>
      <c r="AJ5181" s="148"/>
      <c r="AK5181" s="148"/>
      <c r="AL5181" s="139">
        <v>0</v>
      </c>
      <c r="AM5181" s="139">
        <v>0</v>
      </c>
      <c r="AN5181" s="148">
        <v>0</v>
      </c>
      <c r="AO5181" s="148">
        <v>1495</v>
      </c>
      <c r="AP5181" s="148">
        <v>1</v>
      </c>
      <c r="AQ5181" s="140">
        <v>2</v>
      </c>
      <c r="AS5181" s="42">
        <f t="shared" si="721"/>
        <v>0</v>
      </c>
      <c r="AT5181" s="101">
        <f t="shared" si="722"/>
        <v>3439145.4652147205</v>
      </c>
      <c r="AU5181" s="42">
        <f t="shared" si="723"/>
        <v>3439145.4652147205</v>
      </c>
      <c r="AV5181" s="42">
        <f t="shared" si="724"/>
        <v>0</v>
      </c>
      <c r="AW5181" s="102">
        <f t="shared" si="725"/>
        <v>264126.41881879914</v>
      </c>
      <c r="AX5181" s="268">
        <f t="shared" si="727"/>
        <v>4</v>
      </c>
      <c r="AY5181" s="268" t="str">
        <f t="shared" si="726"/>
        <v>UTTSL</v>
      </c>
    </row>
    <row r="5182" spans="1:51" hidden="1" x14ac:dyDescent="0.2">
      <c r="A5182" s="38">
        <v>5175</v>
      </c>
      <c r="B5182" s="43" t="s">
        <v>5806</v>
      </c>
      <c r="C5182" s="43" t="s">
        <v>5745</v>
      </c>
      <c r="D5182" s="43">
        <v>80640</v>
      </c>
      <c r="E5182" s="43" t="s">
        <v>200</v>
      </c>
      <c r="F5182" s="43">
        <v>45</v>
      </c>
      <c r="G5182" t="str">
        <f>LOOKUP(F5182,{0,6,45},{"F","L","H"})</f>
        <v>H</v>
      </c>
      <c r="H5182" s="43" t="s">
        <v>527</v>
      </c>
      <c r="I5182" s="43" t="str">
        <f>IFERROR(VLOOKUP(#REF!,#REF!,2,FALSE),"No")</f>
        <v>No</v>
      </c>
      <c r="J5182" s="139">
        <v>3</v>
      </c>
      <c r="K5182" s="148">
        <v>174</v>
      </c>
      <c r="L5182" s="148"/>
      <c r="M5182" s="148"/>
      <c r="N5182" s="148"/>
      <c r="O5182" s="148"/>
      <c r="P5182" s="148"/>
      <c r="Q5182" s="148"/>
      <c r="R5182" s="148"/>
      <c r="S5182" s="148"/>
      <c r="T5182" s="148"/>
      <c r="U5182" s="148"/>
      <c r="V5182" s="148"/>
      <c r="W5182" s="148"/>
      <c r="X5182" s="139">
        <v>2</v>
      </c>
      <c r="Y5182" s="148">
        <v>182.5</v>
      </c>
      <c r="Z5182" s="148">
        <v>4</v>
      </c>
      <c r="AA5182" s="148">
        <v>151.79</v>
      </c>
      <c r="AB5182" s="148">
        <v>6</v>
      </c>
      <c r="AC5182" s="148">
        <v>665.71</v>
      </c>
      <c r="AD5182" s="148"/>
      <c r="AE5182" s="148"/>
      <c r="AF5182" s="148"/>
      <c r="AG5182" s="148"/>
      <c r="AH5182" s="148"/>
      <c r="AI5182" s="148"/>
      <c r="AJ5182" s="148"/>
      <c r="AK5182" s="148"/>
      <c r="AL5182" s="139">
        <v>0</v>
      </c>
      <c r="AM5182" s="139">
        <v>0</v>
      </c>
      <c r="AN5182" s="148">
        <v>1000</v>
      </c>
      <c r="AO5182" s="148">
        <v>174</v>
      </c>
      <c r="AP5182" s="148">
        <v>7</v>
      </c>
      <c r="AQ5182" s="140">
        <v>1</v>
      </c>
      <c r="AS5182" s="42">
        <f t="shared" si="721"/>
        <v>12699.125142603849</v>
      </c>
      <c r="AT5182" s="101">
        <f t="shared" si="722"/>
        <v>0</v>
      </c>
      <c r="AU5182" s="42">
        <f t="shared" si="723"/>
        <v>12699.125142603849</v>
      </c>
      <c r="AV5182" s="42">
        <f t="shared" si="724"/>
        <v>51919.63522147404</v>
      </c>
      <c r="AW5182" s="102">
        <f t="shared" si="725"/>
        <v>113197.0366366282</v>
      </c>
      <c r="AX5182" s="43">
        <f t="shared" si="727"/>
        <v>3</v>
      </c>
      <c r="AY5182" s="43" t="str">
        <f t="shared" si="726"/>
        <v>UTTSM</v>
      </c>
    </row>
    <row r="5183" spans="1:51" hidden="1" x14ac:dyDescent="0.2">
      <c r="A5183" s="38">
        <v>5176</v>
      </c>
      <c r="B5183" s="43" t="s">
        <v>5807</v>
      </c>
      <c r="C5183" s="43" t="s">
        <v>5745</v>
      </c>
      <c r="D5183" s="43">
        <v>54400</v>
      </c>
      <c r="E5183" s="43" t="s">
        <v>212</v>
      </c>
      <c r="F5183" s="43">
        <v>100</v>
      </c>
      <c r="G5183" t="str">
        <f>LOOKUP(F5183,{0,6,45},{"F","L","H"})</f>
        <v>H</v>
      </c>
      <c r="H5183" s="43" t="s">
        <v>1028</v>
      </c>
      <c r="I5183" s="43" t="str">
        <f>IFERROR(VLOOKUP(#REF!,#REF!,2,FALSE),"No")</f>
        <v>No</v>
      </c>
      <c r="J5183" s="139"/>
      <c r="K5183" s="148"/>
      <c r="L5183" s="148"/>
      <c r="M5183" s="148"/>
      <c r="N5183" s="148"/>
      <c r="O5183" s="148"/>
      <c r="P5183" s="148"/>
      <c r="Q5183" s="148"/>
      <c r="R5183" s="148">
        <v>4</v>
      </c>
      <c r="S5183" s="148">
        <v>1</v>
      </c>
      <c r="T5183" s="148"/>
      <c r="U5183" s="148"/>
      <c r="V5183" s="148"/>
      <c r="W5183" s="148"/>
      <c r="X5183" s="139"/>
      <c r="Y5183" s="148"/>
      <c r="Z5183" s="148"/>
      <c r="AA5183" s="148"/>
      <c r="AB5183" s="148"/>
      <c r="AC5183" s="148"/>
      <c r="AD5183" s="148"/>
      <c r="AE5183" s="148"/>
      <c r="AF5183" s="148"/>
      <c r="AG5183" s="148"/>
      <c r="AH5183" s="148"/>
      <c r="AI5183" s="148"/>
      <c r="AJ5183" s="148"/>
      <c r="AK5183" s="148"/>
      <c r="AL5183" s="139">
        <v>0</v>
      </c>
      <c r="AM5183" s="139">
        <v>0</v>
      </c>
      <c r="AN5183" s="148">
        <v>0</v>
      </c>
      <c r="AO5183" s="148">
        <v>1</v>
      </c>
      <c r="AP5183" s="148">
        <v>1</v>
      </c>
      <c r="AQ5183" s="140">
        <v>1</v>
      </c>
      <c r="AS5183" s="42">
        <f t="shared" si="721"/>
        <v>0</v>
      </c>
      <c r="AT5183" s="101">
        <f t="shared" si="722"/>
        <v>2300.4317493075055</v>
      </c>
      <c r="AU5183" s="42">
        <f t="shared" si="723"/>
        <v>2300.4317493075055</v>
      </c>
      <c r="AV5183" s="42">
        <f t="shared" si="724"/>
        <v>0</v>
      </c>
      <c r="AW5183" s="102">
        <f t="shared" si="725"/>
        <v>113197.0366366282</v>
      </c>
      <c r="AX5183" s="43">
        <f t="shared" si="727"/>
        <v>4</v>
      </c>
      <c r="AY5183" s="43" t="str">
        <f t="shared" si="726"/>
        <v>UTTSM</v>
      </c>
    </row>
    <row r="5184" spans="1:51" hidden="1" x14ac:dyDescent="0.2">
      <c r="A5184" s="38">
        <v>5177</v>
      </c>
      <c r="B5184" s="43" t="s">
        <v>5806</v>
      </c>
      <c r="C5184" s="43" t="s">
        <v>5746</v>
      </c>
      <c r="D5184" s="43">
        <v>20160</v>
      </c>
      <c r="E5184" s="43" t="s">
        <v>1226</v>
      </c>
      <c r="F5184" s="43">
        <v>45</v>
      </c>
      <c r="G5184" t="str">
        <f>LOOKUP(F5184,{0,6,45},{"F","L","H"})</f>
        <v>H</v>
      </c>
      <c r="H5184" s="43" t="s">
        <v>837</v>
      </c>
      <c r="I5184" s="43" t="str">
        <f>IFERROR(VLOOKUP(#REF!,#REF!,2,FALSE),"No")</f>
        <v>No</v>
      </c>
      <c r="J5184" s="139"/>
      <c r="K5184" s="148"/>
      <c r="L5184" s="148"/>
      <c r="M5184" s="148"/>
      <c r="N5184" s="148"/>
      <c r="O5184" s="148"/>
      <c r="P5184" s="148"/>
      <c r="Q5184" s="148"/>
      <c r="R5184" s="148">
        <v>4</v>
      </c>
      <c r="S5184" s="148">
        <v>8</v>
      </c>
      <c r="T5184" s="148"/>
      <c r="U5184" s="148"/>
      <c r="V5184" s="148"/>
      <c r="W5184" s="148"/>
      <c r="X5184" s="139"/>
      <c r="Y5184" s="148"/>
      <c r="Z5184" s="148"/>
      <c r="AA5184" s="148"/>
      <c r="AB5184" s="148"/>
      <c r="AC5184" s="148"/>
      <c r="AD5184" s="148"/>
      <c r="AE5184" s="148"/>
      <c r="AF5184" s="148"/>
      <c r="AG5184" s="148"/>
      <c r="AH5184" s="148"/>
      <c r="AI5184" s="148"/>
      <c r="AJ5184" s="148"/>
      <c r="AK5184" s="148"/>
      <c r="AL5184" s="139">
        <v>0</v>
      </c>
      <c r="AM5184" s="139">
        <v>0</v>
      </c>
      <c r="AN5184" s="148">
        <v>0</v>
      </c>
      <c r="AO5184" s="148">
        <v>8</v>
      </c>
      <c r="AP5184" s="148">
        <v>1</v>
      </c>
      <c r="AQ5184" s="140">
        <v>1</v>
      </c>
      <c r="AS5184" s="42">
        <f t="shared" si="721"/>
        <v>0</v>
      </c>
      <c r="AT5184" s="101">
        <f t="shared" si="722"/>
        <v>18403.453994460044</v>
      </c>
      <c r="AU5184" s="42">
        <f t="shared" si="723"/>
        <v>18403.453994460044</v>
      </c>
      <c r="AV5184" s="42">
        <f t="shared" si="724"/>
        <v>0</v>
      </c>
      <c r="AW5184" s="102">
        <f t="shared" si="725"/>
        <v>52825.283763759828</v>
      </c>
      <c r="AX5184" s="43">
        <f t="shared" si="727"/>
        <v>4</v>
      </c>
      <c r="AY5184" s="43" t="str">
        <f t="shared" si="726"/>
        <v>UTTSS</v>
      </c>
    </row>
    <row r="5185" spans="1:51" x14ac:dyDescent="0.2">
      <c r="A5185" s="38">
        <v>5178</v>
      </c>
      <c r="B5185" s="43" t="s">
        <v>5807</v>
      </c>
      <c r="C5185" s="43" t="s">
        <v>5744</v>
      </c>
      <c r="D5185" s="43">
        <v>146000</v>
      </c>
      <c r="E5185" s="43" t="s">
        <v>197</v>
      </c>
      <c r="F5185" s="43">
        <v>120</v>
      </c>
      <c r="G5185" t="str">
        <f>LOOKUP(F5185,{0,6,45},{"F","L","H"})</f>
        <v>H</v>
      </c>
      <c r="H5185" s="43" t="s">
        <v>359</v>
      </c>
      <c r="I5185" s="43" t="str">
        <f>IFERROR(VLOOKUP(#REF!,#REF!,2,FALSE),"No")</f>
        <v>No</v>
      </c>
      <c r="J5185" s="139"/>
      <c r="K5185" s="148"/>
      <c r="L5185" s="148"/>
      <c r="M5185" s="148"/>
      <c r="N5185" s="148"/>
      <c r="O5185" s="148"/>
      <c r="P5185" s="148"/>
      <c r="Q5185" s="148"/>
      <c r="R5185" s="148">
        <v>10</v>
      </c>
      <c r="S5185" s="148">
        <v>2540</v>
      </c>
      <c r="T5185" s="148"/>
      <c r="U5185" s="148"/>
      <c r="V5185" s="148"/>
      <c r="W5185" s="148"/>
      <c r="X5185" s="139"/>
      <c r="Y5185" s="148"/>
      <c r="Z5185" s="148"/>
      <c r="AA5185" s="148"/>
      <c r="AB5185" s="148"/>
      <c r="AC5185" s="148"/>
      <c r="AD5185" s="148"/>
      <c r="AE5185" s="148"/>
      <c r="AF5185" s="148"/>
      <c r="AG5185" s="148"/>
      <c r="AH5185" s="148"/>
      <c r="AI5185" s="148"/>
      <c r="AJ5185" s="148"/>
      <c r="AK5185" s="148"/>
      <c r="AL5185" s="139">
        <v>0</v>
      </c>
      <c r="AM5185" s="139">
        <v>0</v>
      </c>
      <c r="AN5185" s="148">
        <v>0</v>
      </c>
      <c r="AO5185" s="148">
        <v>2540</v>
      </c>
      <c r="AP5185" s="148">
        <v>2</v>
      </c>
      <c r="AQ5185" s="140">
        <v>2</v>
      </c>
      <c r="AS5185" s="42">
        <f t="shared" si="721"/>
        <v>0</v>
      </c>
      <c r="AT5185" s="101">
        <f t="shared" si="722"/>
        <v>9832213</v>
      </c>
      <c r="AU5185" s="42">
        <f t="shared" si="723"/>
        <v>9832213</v>
      </c>
      <c r="AV5185" s="42">
        <f t="shared" si="724"/>
        <v>0</v>
      </c>
      <c r="AW5185" s="102">
        <f t="shared" si="725"/>
        <v>150929.38218217093</v>
      </c>
      <c r="AX5185" s="268">
        <f t="shared" si="727"/>
        <v>10</v>
      </c>
      <c r="AY5185" s="268" t="str">
        <f t="shared" si="726"/>
        <v>UTTSL</v>
      </c>
    </row>
    <row r="5186" spans="1:51" hidden="1" x14ac:dyDescent="0.2">
      <c r="A5186" s="38">
        <v>5179</v>
      </c>
      <c r="B5186" s="43" t="s">
        <v>5807</v>
      </c>
      <c r="C5186" s="43" t="s">
        <v>5745</v>
      </c>
      <c r="D5186" s="43">
        <v>42800</v>
      </c>
      <c r="E5186" s="43" t="s">
        <v>220</v>
      </c>
      <c r="F5186" s="43">
        <v>25</v>
      </c>
      <c r="G5186" t="str">
        <f>LOOKUP(F5186,{0,6,45},{"F","L","H"})</f>
        <v>L</v>
      </c>
      <c r="H5186" s="43" t="s">
        <v>707</v>
      </c>
      <c r="I5186" s="43" t="str">
        <f>IFERROR(VLOOKUP(#REF!,#REF!,2,FALSE),"No")</f>
        <v>No</v>
      </c>
      <c r="J5186" s="139">
        <v>4</v>
      </c>
      <c r="K5186" s="148">
        <v>189</v>
      </c>
      <c r="L5186" s="148"/>
      <c r="M5186" s="148"/>
      <c r="N5186" s="148"/>
      <c r="O5186" s="148"/>
      <c r="P5186" s="148"/>
      <c r="Q5186" s="148"/>
      <c r="R5186" s="148"/>
      <c r="S5186" s="148"/>
      <c r="T5186" s="148"/>
      <c r="U5186" s="148"/>
      <c r="V5186" s="148"/>
      <c r="W5186" s="148"/>
      <c r="X5186" s="139">
        <v>4</v>
      </c>
      <c r="Y5186" s="148">
        <v>63.35</v>
      </c>
      <c r="Z5186" s="148">
        <v>6</v>
      </c>
      <c r="AA5186" s="148">
        <v>936.65</v>
      </c>
      <c r="AB5186" s="148"/>
      <c r="AC5186" s="148"/>
      <c r="AD5186" s="148"/>
      <c r="AE5186" s="148"/>
      <c r="AF5186" s="148"/>
      <c r="AG5186" s="148"/>
      <c r="AH5186" s="148"/>
      <c r="AI5186" s="148"/>
      <c r="AJ5186" s="148"/>
      <c r="AK5186" s="148"/>
      <c r="AL5186" s="139">
        <v>0</v>
      </c>
      <c r="AM5186" s="139">
        <v>0</v>
      </c>
      <c r="AN5186" s="148">
        <v>1000</v>
      </c>
      <c r="AO5186" s="148">
        <v>189</v>
      </c>
      <c r="AP5186" s="148">
        <v>2</v>
      </c>
      <c r="AQ5186" s="140">
        <v>2</v>
      </c>
      <c r="AS5186" s="42">
        <f t="shared" si="721"/>
        <v>14466.717310069698</v>
      </c>
      <c r="AT5186" s="101">
        <f t="shared" si="722"/>
        <v>0</v>
      </c>
      <c r="AU5186" s="42">
        <f t="shared" si="723"/>
        <v>14466.717310069698</v>
      </c>
      <c r="AV5186" s="42">
        <f t="shared" si="724"/>
        <v>29370.894610737021</v>
      </c>
      <c r="AW5186" s="102">
        <f t="shared" si="725"/>
        <v>25053.949999999997</v>
      </c>
      <c r="AX5186" s="43">
        <f t="shared" si="727"/>
        <v>4</v>
      </c>
      <c r="AY5186" s="43" t="str">
        <f t="shared" si="726"/>
        <v>UTTSM</v>
      </c>
    </row>
    <row r="5187" spans="1:51" hidden="1" x14ac:dyDescent="0.2">
      <c r="A5187" s="38">
        <v>5180</v>
      </c>
      <c r="B5187" s="43" t="s">
        <v>5806</v>
      </c>
      <c r="C5187" s="43" t="s">
        <v>289</v>
      </c>
      <c r="D5187" s="43">
        <v>92750</v>
      </c>
      <c r="E5187" s="43" t="s">
        <v>219</v>
      </c>
      <c r="F5187" s="43">
        <v>45</v>
      </c>
      <c r="G5187" t="str">
        <f>LOOKUP(F5187,{0,6,45},{"F","L","H"})</f>
        <v>H</v>
      </c>
      <c r="H5187" s="43" t="s">
        <v>122</v>
      </c>
      <c r="I5187" s="43" t="str">
        <f>IFERROR(VLOOKUP(#REF!,#REF!,2,FALSE),"No")</f>
        <v>No</v>
      </c>
      <c r="J5187" s="139">
        <v>4</v>
      </c>
      <c r="K5187" s="148">
        <v>24</v>
      </c>
      <c r="L5187" s="148"/>
      <c r="M5187" s="148"/>
      <c r="N5187" s="148"/>
      <c r="O5187" s="148"/>
      <c r="P5187" s="148"/>
      <c r="Q5187" s="148"/>
      <c r="R5187" s="148"/>
      <c r="S5187" s="148"/>
      <c r="T5187" s="148"/>
      <c r="U5187" s="148"/>
      <c r="V5187" s="148"/>
      <c r="W5187" s="148"/>
      <c r="X5187" s="139">
        <v>2</v>
      </c>
      <c r="Y5187" s="148">
        <v>264.02999999999997</v>
      </c>
      <c r="Z5187" s="148">
        <v>4</v>
      </c>
      <c r="AA5187" s="148">
        <v>265</v>
      </c>
      <c r="AB5187" s="148">
        <v>6</v>
      </c>
      <c r="AC5187" s="148">
        <v>293.99</v>
      </c>
      <c r="AD5187" s="148">
        <v>8</v>
      </c>
      <c r="AE5187" s="148">
        <v>176.99</v>
      </c>
      <c r="AF5187" s="148"/>
      <c r="AG5187" s="148"/>
      <c r="AH5187" s="148"/>
      <c r="AI5187" s="148"/>
      <c r="AJ5187" s="148"/>
      <c r="AK5187" s="148"/>
      <c r="AL5187" s="139">
        <v>0</v>
      </c>
      <c r="AM5187" s="139">
        <v>0</v>
      </c>
      <c r="AN5187" s="148">
        <v>1000.01</v>
      </c>
      <c r="AO5187" s="148">
        <v>24</v>
      </c>
      <c r="AP5187" s="148">
        <v>4</v>
      </c>
      <c r="AQ5187" s="140">
        <v>2</v>
      </c>
      <c r="AS5187" s="42">
        <f t="shared" si="721"/>
        <v>1837.0434679453585</v>
      </c>
      <c r="AT5187" s="101">
        <f t="shared" si="722"/>
        <v>0</v>
      </c>
      <c r="AU5187" s="42">
        <f t="shared" si="723"/>
        <v>1837.0434679453585</v>
      </c>
      <c r="AV5187" s="42">
        <f t="shared" si="724"/>
        <v>24820.859115545623</v>
      </c>
      <c r="AW5187" s="102">
        <f t="shared" si="725"/>
        <v>113197.0366366282</v>
      </c>
      <c r="AX5187" s="43">
        <f t="shared" si="727"/>
        <v>4</v>
      </c>
      <c r="AY5187" s="43" t="str">
        <f t="shared" si="726"/>
        <v>UTGS</v>
      </c>
    </row>
    <row r="5188" spans="1:51" hidden="1" x14ac:dyDescent="0.2">
      <c r="A5188" s="38">
        <v>5181</v>
      </c>
      <c r="B5188" s="43" t="s">
        <v>5806</v>
      </c>
      <c r="C5188" s="43" t="s">
        <v>5745</v>
      </c>
      <c r="D5188" s="43">
        <v>80640</v>
      </c>
      <c r="E5188" s="43" t="s">
        <v>200</v>
      </c>
      <c r="F5188" s="43">
        <v>45</v>
      </c>
      <c r="G5188" t="str">
        <f>LOOKUP(F5188,{0,6,45},{"F","L","H"})</f>
        <v>H</v>
      </c>
      <c r="H5188" s="43" t="s">
        <v>470</v>
      </c>
      <c r="I5188" s="43" t="str">
        <f>IFERROR(VLOOKUP(#REF!,#REF!,2,FALSE),"No")</f>
        <v>No</v>
      </c>
      <c r="J5188" s="139">
        <v>4</v>
      </c>
      <c r="K5188" s="148">
        <v>72</v>
      </c>
      <c r="L5188" s="148"/>
      <c r="M5188" s="148"/>
      <c r="N5188" s="148"/>
      <c r="O5188" s="148"/>
      <c r="P5188" s="148"/>
      <c r="Q5188" s="148"/>
      <c r="R5188" s="148"/>
      <c r="S5188" s="148"/>
      <c r="T5188" s="148"/>
      <c r="U5188" s="148"/>
      <c r="V5188" s="148"/>
      <c r="W5188" s="148"/>
      <c r="X5188" s="139">
        <v>2</v>
      </c>
      <c r="Y5188" s="148">
        <v>105.71</v>
      </c>
      <c r="Z5188" s="148">
        <v>4</v>
      </c>
      <c r="AA5188" s="148">
        <v>214.42</v>
      </c>
      <c r="AB5188" s="148">
        <v>8</v>
      </c>
      <c r="AC5188" s="148">
        <v>679.87</v>
      </c>
      <c r="AD5188" s="148"/>
      <c r="AE5188" s="148"/>
      <c r="AF5188" s="148"/>
      <c r="AG5188" s="148"/>
      <c r="AH5188" s="148"/>
      <c r="AI5188" s="148"/>
      <c r="AJ5188" s="148"/>
      <c r="AK5188" s="148"/>
      <c r="AL5188" s="139">
        <v>0</v>
      </c>
      <c r="AM5188" s="139">
        <v>0</v>
      </c>
      <c r="AN5188" s="148">
        <v>1000</v>
      </c>
      <c r="AO5188" s="148">
        <v>72</v>
      </c>
      <c r="AP5188" s="148">
        <v>4</v>
      </c>
      <c r="AQ5188" s="140">
        <v>1</v>
      </c>
      <c r="AS5188" s="42">
        <f t="shared" si="721"/>
        <v>5511.1304038360759</v>
      </c>
      <c r="AT5188" s="101">
        <f t="shared" si="722"/>
        <v>0</v>
      </c>
      <c r="AU5188" s="42">
        <f t="shared" si="723"/>
        <v>5511.1304038360759</v>
      </c>
      <c r="AV5188" s="42">
        <f t="shared" si="724"/>
        <v>61474.308921474032</v>
      </c>
      <c r="AW5188" s="102">
        <f t="shared" si="725"/>
        <v>113197.0366366282</v>
      </c>
      <c r="AX5188" s="43">
        <f t="shared" si="727"/>
        <v>4</v>
      </c>
      <c r="AY5188" s="43" t="str">
        <f t="shared" si="726"/>
        <v>UTTSM</v>
      </c>
    </row>
    <row r="5189" spans="1:51" hidden="1" x14ac:dyDescent="0.2">
      <c r="A5189" s="38">
        <v>5182</v>
      </c>
      <c r="B5189" s="43" t="s">
        <v>5806</v>
      </c>
      <c r="C5189" s="43" t="s">
        <v>356</v>
      </c>
      <c r="D5189" s="43">
        <v>9500</v>
      </c>
      <c r="E5189" s="43" t="s">
        <v>5811</v>
      </c>
      <c r="F5189" s="43">
        <v>125</v>
      </c>
      <c r="G5189" t="str">
        <f>LOOKUP(F5189,{0,6,45},{"F","L","H"})</f>
        <v>H</v>
      </c>
      <c r="H5189" s="43" t="s">
        <v>357</v>
      </c>
      <c r="I5189" s="43" t="str">
        <f>IFERROR(VLOOKUP(#REF!,#REF!,2,FALSE),"No")</f>
        <v>No</v>
      </c>
      <c r="J5189" s="139"/>
      <c r="K5189" s="148"/>
      <c r="L5189" s="148"/>
      <c r="M5189" s="148"/>
      <c r="N5189" s="148"/>
      <c r="O5189" s="148"/>
      <c r="P5189" s="148"/>
      <c r="Q5189" s="148"/>
      <c r="R5189" s="148">
        <v>4</v>
      </c>
      <c r="S5189" s="148">
        <v>12</v>
      </c>
      <c r="T5189" s="148"/>
      <c r="U5189" s="148"/>
      <c r="V5189" s="148"/>
      <c r="W5189" s="148"/>
      <c r="X5189" s="139"/>
      <c r="Y5189" s="148"/>
      <c r="Z5189" s="148"/>
      <c r="AA5189" s="148"/>
      <c r="AB5189" s="148"/>
      <c r="AC5189" s="148"/>
      <c r="AD5189" s="148"/>
      <c r="AE5189" s="148"/>
      <c r="AF5189" s="148"/>
      <c r="AG5189" s="148"/>
      <c r="AH5189" s="148"/>
      <c r="AI5189" s="148"/>
      <c r="AJ5189" s="148"/>
      <c r="AK5189" s="148"/>
      <c r="AL5189" s="139">
        <v>0</v>
      </c>
      <c r="AM5189" s="139">
        <v>0</v>
      </c>
      <c r="AN5189" s="148">
        <v>0</v>
      </c>
      <c r="AO5189" s="148">
        <v>12</v>
      </c>
      <c r="AP5189" s="148">
        <v>1</v>
      </c>
      <c r="AQ5189" s="140">
        <v>3</v>
      </c>
      <c r="AS5189" s="42">
        <f t="shared" si="721"/>
        <v>0</v>
      </c>
      <c r="AT5189" s="101">
        <f t="shared" si="722"/>
        <v>27605.180991690067</v>
      </c>
      <c r="AU5189" s="42">
        <f t="shared" si="723"/>
        <v>27605.180991690067</v>
      </c>
      <c r="AV5189" s="42">
        <f t="shared" si="724"/>
        <v>0</v>
      </c>
      <c r="AW5189" s="102">
        <f t="shared" si="725"/>
        <v>45278.81465465128</v>
      </c>
      <c r="AX5189" s="43">
        <f t="shared" si="727"/>
        <v>4</v>
      </c>
      <c r="AY5189" s="43" t="str">
        <f t="shared" si="726"/>
        <v>UTMT</v>
      </c>
    </row>
    <row r="5190" spans="1:51" hidden="1" x14ac:dyDescent="0.2">
      <c r="A5190" s="38">
        <v>5183</v>
      </c>
      <c r="B5190" s="43" t="s">
        <v>5806</v>
      </c>
      <c r="C5190" s="43" t="s">
        <v>5746</v>
      </c>
      <c r="D5190" s="43">
        <v>21100</v>
      </c>
      <c r="E5190" s="43" t="s">
        <v>197</v>
      </c>
      <c r="F5190" s="43">
        <v>5</v>
      </c>
      <c r="G5190" t="str">
        <f>LOOKUP(F5190,{0,6,45},{"F","L","H"})</f>
        <v>F</v>
      </c>
      <c r="H5190" s="43" t="s">
        <v>633</v>
      </c>
      <c r="I5190" s="43" t="str">
        <f>IFERROR(VLOOKUP(#REF!,#REF!,2,FALSE),"No")</f>
        <v>No</v>
      </c>
      <c r="J5190" s="139">
        <v>2</v>
      </c>
      <c r="K5190" s="148">
        <v>55</v>
      </c>
      <c r="L5190" s="148"/>
      <c r="M5190" s="148"/>
      <c r="N5190" s="148"/>
      <c r="O5190" s="148"/>
      <c r="P5190" s="148"/>
      <c r="Q5190" s="148"/>
      <c r="R5190" s="148"/>
      <c r="S5190" s="148"/>
      <c r="T5190" s="148"/>
      <c r="U5190" s="148"/>
      <c r="V5190" s="148"/>
      <c r="W5190" s="148"/>
      <c r="X5190" s="139">
        <v>2</v>
      </c>
      <c r="Y5190" s="148">
        <v>528.46</v>
      </c>
      <c r="Z5190" s="148">
        <v>8</v>
      </c>
      <c r="AA5190" s="148">
        <v>471.54</v>
      </c>
      <c r="AB5190" s="148"/>
      <c r="AC5190" s="148"/>
      <c r="AD5190" s="148"/>
      <c r="AE5190" s="148"/>
      <c r="AF5190" s="148"/>
      <c r="AG5190" s="148"/>
      <c r="AH5190" s="148"/>
      <c r="AI5190" s="148"/>
      <c r="AJ5190" s="148"/>
      <c r="AK5190" s="148"/>
      <c r="AL5190" s="139">
        <v>0</v>
      </c>
      <c r="AM5190" s="139">
        <v>0</v>
      </c>
      <c r="AN5190" s="148">
        <v>1000</v>
      </c>
      <c r="AO5190" s="148">
        <v>55</v>
      </c>
      <c r="AP5190" s="148">
        <v>8</v>
      </c>
      <c r="AQ5190" s="140">
        <v>1</v>
      </c>
      <c r="AS5190" s="42">
        <f t="shared" si="721"/>
        <v>4014.0912807081131</v>
      </c>
      <c r="AT5190" s="101">
        <f t="shared" si="722"/>
        <v>0</v>
      </c>
      <c r="AU5190" s="42">
        <f t="shared" si="723"/>
        <v>4014.0912807081131</v>
      </c>
      <c r="AV5190" s="42">
        <f t="shared" si="724"/>
        <v>51532.885321474037</v>
      </c>
      <c r="AW5190" s="102">
        <f t="shared" si="725"/>
        <v>18747.149999999998</v>
      </c>
      <c r="AX5190" s="43">
        <f t="shared" si="727"/>
        <v>2</v>
      </c>
      <c r="AY5190" s="43" t="str">
        <f t="shared" si="726"/>
        <v>UTTSS</v>
      </c>
    </row>
    <row r="5191" spans="1:51" hidden="1" x14ac:dyDescent="0.2">
      <c r="A5191" s="38">
        <v>5184</v>
      </c>
      <c r="B5191" s="43" t="s">
        <v>5806</v>
      </c>
      <c r="C5191" s="43" t="s">
        <v>289</v>
      </c>
      <c r="D5191" s="43">
        <v>44350</v>
      </c>
      <c r="E5191" s="43" t="s">
        <v>215</v>
      </c>
      <c r="F5191" s="43">
        <v>45</v>
      </c>
      <c r="G5191" t="str">
        <f>LOOKUP(F5191,{0,6,45},{"F","L","H"})</f>
        <v>H</v>
      </c>
      <c r="H5191" s="43" t="s">
        <v>1513</v>
      </c>
      <c r="I5191" s="43" t="str">
        <f>IFERROR(VLOOKUP(#REF!,#REF!,2,FALSE),"No")</f>
        <v>No</v>
      </c>
      <c r="J5191" s="139">
        <v>4</v>
      </c>
      <c r="K5191" s="148">
        <v>8</v>
      </c>
      <c r="L5191" s="148"/>
      <c r="M5191" s="148"/>
      <c r="N5191" s="148"/>
      <c r="O5191" s="148"/>
      <c r="P5191" s="148"/>
      <c r="Q5191" s="148"/>
      <c r="R5191" s="148"/>
      <c r="S5191" s="148"/>
      <c r="T5191" s="148"/>
      <c r="U5191" s="148"/>
      <c r="V5191" s="148"/>
      <c r="W5191" s="148"/>
      <c r="X5191" s="139">
        <v>4</v>
      </c>
      <c r="Y5191" s="148">
        <v>1000</v>
      </c>
      <c r="Z5191" s="148"/>
      <c r="AA5191" s="148"/>
      <c r="AB5191" s="148"/>
      <c r="AC5191" s="148"/>
      <c r="AD5191" s="148"/>
      <c r="AE5191" s="148"/>
      <c r="AF5191" s="148"/>
      <c r="AG5191" s="148"/>
      <c r="AH5191" s="148"/>
      <c r="AI5191" s="148"/>
      <c r="AJ5191" s="148"/>
      <c r="AK5191" s="148"/>
      <c r="AL5191" s="139">
        <v>0</v>
      </c>
      <c r="AM5191" s="139">
        <v>0</v>
      </c>
      <c r="AN5191" s="148">
        <v>1000</v>
      </c>
      <c r="AO5191" s="148">
        <v>8</v>
      </c>
      <c r="AP5191" s="148">
        <v>2</v>
      </c>
      <c r="AQ5191" s="140">
        <v>1</v>
      </c>
      <c r="AS5191" s="42">
        <f t="shared" si="721"/>
        <v>612.34782264845285</v>
      </c>
      <c r="AT5191" s="101">
        <f t="shared" si="722"/>
        <v>0</v>
      </c>
      <c r="AU5191" s="42">
        <f t="shared" si="723"/>
        <v>612.34782264845285</v>
      </c>
      <c r="AV5191" s="42">
        <f t="shared" si="724"/>
        <v>39680.961721474036</v>
      </c>
      <c r="AW5191" s="102">
        <f t="shared" si="725"/>
        <v>60371.752872868376</v>
      </c>
      <c r="AX5191" s="43">
        <f t="shared" si="727"/>
        <v>4</v>
      </c>
      <c r="AY5191" s="43" t="str">
        <f t="shared" si="726"/>
        <v>UTGS</v>
      </c>
    </row>
    <row r="5192" spans="1:51" hidden="1" x14ac:dyDescent="0.2">
      <c r="A5192" s="38">
        <v>5185</v>
      </c>
      <c r="B5192" s="43" t="s">
        <v>5806</v>
      </c>
      <c r="C5192" s="43" t="s">
        <v>289</v>
      </c>
      <c r="D5192" s="43">
        <v>21100</v>
      </c>
      <c r="E5192" s="43" t="s">
        <v>197</v>
      </c>
      <c r="F5192" s="43">
        <v>5</v>
      </c>
      <c r="G5192" t="str">
        <f>LOOKUP(F5192,{0,6,45},{"F","L","H"})</f>
        <v>F</v>
      </c>
      <c r="H5192" s="43" t="s">
        <v>1518</v>
      </c>
      <c r="I5192" s="43" t="str">
        <f>IFERROR(VLOOKUP(#REF!,#REF!,2,FALSE),"No")</f>
        <v>No</v>
      </c>
      <c r="J5192" s="139">
        <v>3</v>
      </c>
      <c r="K5192" s="148">
        <v>473</v>
      </c>
      <c r="L5192" s="148"/>
      <c r="M5192" s="148"/>
      <c r="N5192" s="148"/>
      <c r="O5192" s="148"/>
      <c r="P5192" s="148"/>
      <c r="Q5192" s="148"/>
      <c r="R5192" s="148"/>
      <c r="S5192" s="148"/>
      <c r="T5192" s="148"/>
      <c r="U5192" s="148"/>
      <c r="V5192" s="148"/>
      <c r="W5192" s="148"/>
      <c r="X5192" s="139">
        <v>3</v>
      </c>
      <c r="Y5192" s="148">
        <v>4</v>
      </c>
      <c r="Z5192" s="148">
        <v>8</v>
      </c>
      <c r="AA5192" s="148">
        <v>996</v>
      </c>
      <c r="AB5192" s="148"/>
      <c r="AC5192" s="148"/>
      <c r="AD5192" s="148"/>
      <c r="AE5192" s="148"/>
      <c r="AF5192" s="148"/>
      <c r="AG5192" s="148"/>
      <c r="AH5192" s="148"/>
      <c r="AI5192" s="148"/>
      <c r="AJ5192" s="148"/>
      <c r="AK5192" s="148"/>
      <c r="AL5192" s="139">
        <v>0</v>
      </c>
      <c r="AM5192" s="139">
        <v>0</v>
      </c>
      <c r="AN5192" s="148">
        <v>1000</v>
      </c>
      <c r="AO5192" s="148">
        <v>473</v>
      </c>
      <c r="AP5192" s="148">
        <v>1</v>
      </c>
      <c r="AQ5192" s="140">
        <v>1</v>
      </c>
      <c r="AS5192" s="42">
        <f t="shared" ref="AS5192:AS5255" si="728">(VLOOKUP(J5192,Service,2,FALSE)*K5192+VLOOKUP(L5192,Service,2,FALSE)*M5192+VLOOKUP(N5192,Service,2,FALSE)*O5192+VLOOKUP(P5192,Service,2,FALSE)*Q5192)</f>
        <v>34521.185014089773</v>
      </c>
      <c r="AT5192" s="101">
        <f t="shared" ref="AT5192:AT5255" si="729">VLOOKUP(R5192,serviceHP,2,FALSE)*S5192+VLOOKUP(T5192,serviceHP,2,FALSE)*U5192+VLOOKUP(V5192,serviceHP,2,FALSE)*W5192</f>
        <v>0</v>
      </c>
      <c r="AU5192" s="42">
        <f t="shared" ref="AU5192:AU5255" si="730">AS5192+AT5192</f>
        <v>34521.185014089773</v>
      </c>
      <c r="AV5192" s="42">
        <f t="shared" ref="AV5192:AV5255" si="731">(VLOOKUP(X5192,Main,2,FALSE)*Y5192+VLOOKUP(Z5192,Main,2,FALSE)*AA5192+VLOOKUP(AB5192,Main,2,FALSE)*AC5192+VLOOKUP(AD5192,Main,2,FALSE)*AE5192+VLOOKUP(AF5192,Main,2,FALSE)*AG5192+VLOOKUP(AL5192,Main,2,FALSE)*AM5192+VLOOKUP(AH5192,Main,2,FALSE)*AI5192+VLOOKUP(AL5192,Main,2,FALSE)*AM5192+VLOOKUP(AJ5192,Main,2,FALSE)*AK5192)/AQ5192</f>
        <v>72638.881721474027</v>
      </c>
      <c r="AW5192" s="102">
        <f t="shared" ref="AW5192:AW5255" si="732">IF(G5192="F",VLOOKUP(D5192,MeterAndReg2,2,TRUE),(IF(G5192="L",VLOOKUP(D5192,MeterAndReg2,3,TRUE),VLOOKUP(D5192,MeterAndReg2,4,TRUE))))</f>
        <v>18747.149999999998</v>
      </c>
      <c r="AX5192" s="43">
        <f t="shared" si="727"/>
        <v>3</v>
      </c>
      <c r="AY5192" s="43" t="str">
        <f t="shared" si="726"/>
        <v>UTGS</v>
      </c>
    </row>
    <row r="5193" spans="1:51" x14ac:dyDescent="0.2">
      <c r="A5193" s="38">
        <v>5186</v>
      </c>
      <c r="B5193" s="43" t="s">
        <v>5807</v>
      </c>
      <c r="C5193" s="43" t="s">
        <v>5744</v>
      </c>
      <c r="D5193" s="43">
        <v>335892</v>
      </c>
      <c r="E5193" s="43" t="s">
        <v>5812</v>
      </c>
      <c r="F5193" s="43">
        <v>125</v>
      </c>
      <c r="G5193" t="str">
        <f>LOOKUP(F5193,{0,6,45},{"F","L","H"})</f>
        <v>H</v>
      </c>
      <c r="H5193" s="43" t="s">
        <v>358</v>
      </c>
      <c r="I5193" s="43" t="s">
        <v>2199</v>
      </c>
      <c r="J5193" s="139"/>
      <c r="K5193" s="148"/>
      <c r="L5193" s="148"/>
      <c r="M5193" s="148"/>
      <c r="N5193" s="148"/>
      <c r="O5193" s="148"/>
      <c r="P5193" s="148"/>
      <c r="Q5193" s="148"/>
      <c r="R5193" s="148">
        <v>4</v>
      </c>
      <c r="S5193" s="148">
        <v>4</v>
      </c>
      <c r="T5193" s="148"/>
      <c r="U5193" s="148"/>
      <c r="V5193" s="148"/>
      <c r="W5193" s="148"/>
      <c r="X5193" s="139"/>
      <c r="Y5193" s="148"/>
      <c r="Z5193" s="148"/>
      <c r="AA5193" s="148"/>
      <c r="AB5193" s="148"/>
      <c r="AC5193" s="148"/>
      <c r="AD5193" s="148"/>
      <c r="AE5193" s="148"/>
      <c r="AF5193" s="148"/>
      <c r="AG5193" s="148"/>
      <c r="AH5193" s="148"/>
      <c r="AI5193" s="148"/>
      <c r="AJ5193" s="148"/>
      <c r="AK5193" s="148"/>
      <c r="AL5193" s="139">
        <v>0</v>
      </c>
      <c r="AM5193" s="139">
        <v>0</v>
      </c>
      <c r="AN5193" s="148">
        <v>0</v>
      </c>
      <c r="AO5193" s="148">
        <v>4</v>
      </c>
      <c r="AP5193" s="148">
        <v>1</v>
      </c>
      <c r="AQ5193" s="140">
        <v>2</v>
      </c>
      <c r="AS5193" s="42">
        <f t="shared" si="728"/>
        <v>0</v>
      </c>
      <c r="AT5193" s="101">
        <f t="shared" si="729"/>
        <v>9201.7269972300219</v>
      </c>
      <c r="AU5193" s="42">
        <f t="shared" si="730"/>
        <v>9201.7269972300219</v>
      </c>
      <c r="AV5193" s="42">
        <f t="shared" si="731"/>
        <v>0</v>
      </c>
      <c r="AW5193" s="102">
        <f t="shared" si="732"/>
        <v>264126.41881879914</v>
      </c>
      <c r="AX5193" s="268">
        <f t="shared" si="727"/>
        <v>4</v>
      </c>
      <c r="AY5193" s="268" t="str">
        <f t="shared" ref="AY5193:AY5256" si="733">C5193</f>
        <v>UTTSL</v>
      </c>
    </row>
    <row r="5194" spans="1:51" hidden="1" x14ac:dyDescent="0.2">
      <c r="A5194" s="38">
        <v>5187</v>
      </c>
      <c r="B5194" s="43" t="s">
        <v>5807</v>
      </c>
      <c r="C5194" s="43" t="s">
        <v>5745</v>
      </c>
      <c r="D5194" s="43">
        <v>81675</v>
      </c>
      <c r="E5194" s="43" t="s">
        <v>291</v>
      </c>
      <c r="F5194" s="43">
        <v>95</v>
      </c>
      <c r="G5194" t="str">
        <f>LOOKUP(F5194,{0,6,45},{"F","L","H"})</f>
        <v>H</v>
      </c>
      <c r="H5194" s="43" t="s">
        <v>354</v>
      </c>
      <c r="I5194" s="43" t="str">
        <f>IFERROR(VLOOKUP(#REF!,#REF!,2,FALSE),"No")</f>
        <v>No</v>
      </c>
      <c r="J5194" s="139"/>
      <c r="K5194" s="148"/>
      <c r="L5194" s="148"/>
      <c r="M5194" s="148"/>
      <c r="N5194" s="148"/>
      <c r="O5194" s="148"/>
      <c r="P5194" s="148"/>
      <c r="Q5194" s="148"/>
      <c r="R5194" s="148">
        <v>2</v>
      </c>
      <c r="S5194" s="148">
        <v>379</v>
      </c>
      <c r="T5194" s="148"/>
      <c r="U5194" s="148"/>
      <c r="V5194" s="148"/>
      <c r="W5194" s="148"/>
      <c r="X5194" s="139"/>
      <c r="Y5194" s="148"/>
      <c r="Z5194" s="148"/>
      <c r="AA5194" s="148"/>
      <c r="AB5194" s="148"/>
      <c r="AC5194" s="148"/>
      <c r="AD5194" s="148"/>
      <c r="AE5194" s="148"/>
      <c r="AF5194" s="148"/>
      <c r="AG5194" s="148"/>
      <c r="AH5194" s="148"/>
      <c r="AI5194" s="148"/>
      <c r="AJ5194" s="148"/>
      <c r="AK5194" s="148"/>
      <c r="AL5194" s="139">
        <v>0</v>
      </c>
      <c r="AM5194" s="139">
        <v>0</v>
      </c>
      <c r="AN5194" s="148">
        <v>0</v>
      </c>
      <c r="AO5194" s="148">
        <v>379</v>
      </c>
      <c r="AP5194" s="148">
        <v>1</v>
      </c>
      <c r="AQ5194" s="140">
        <v>1</v>
      </c>
      <c r="AS5194" s="42">
        <f t="shared" si="728"/>
        <v>0</v>
      </c>
      <c r="AT5194" s="101">
        <f t="shared" si="729"/>
        <v>60251.510957545186</v>
      </c>
      <c r="AU5194" s="42">
        <f t="shared" si="730"/>
        <v>60251.510957545186</v>
      </c>
      <c r="AV5194" s="42">
        <f t="shared" si="731"/>
        <v>0</v>
      </c>
      <c r="AW5194" s="102">
        <f t="shared" si="732"/>
        <v>113197.0366366282</v>
      </c>
      <c r="AX5194" s="43">
        <f t="shared" si="727"/>
        <v>2</v>
      </c>
      <c r="AY5194" s="43" t="str">
        <f t="shared" si="733"/>
        <v>UTTSM</v>
      </c>
    </row>
    <row r="5195" spans="1:51" hidden="1" x14ac:dyDescent="0.2">
      <c r="A5195" s="38">
        <v>5188</v>
      </c>
      <c r="B5195" s="43" t="s">
        <v>5807</v>
      </c>
      <c r="C5195" s="43" t="s">
        <v>5745</v>
      </c>
      <c r="D5195" s="43">
        <v>837500</v>
      </c>
      <c r="E5195" s="43" t="s">
        <v>5813</v>
      </c>
      <c r="F5195" s="43">
        <v>125</v>
      </c>
      <c r="G5195" t="str">
        <f>LOOKUP(F5195,{0,6,45},{"F","L","H"})</f>
        <v>H</v>
      </c>
      <c r="H5195" s="43" t="s">
        <v>953</v>
      </c>
      <c r="I5195" s="43" t="str">
        <f>IFERROR(VLOOKUP(#REF!,#REF!,2,FALSE),"No")</f>
        <v>No</v>
      </c>
      <c r="J5195" s="139"/>
      <c r="K5195" s="148"/>
      <c r="L5195" s="148"/>
      <c r="M5195" s="148"/>
      <c r="N5195" s="148"/>
      <c r="O5195" s="148"/>
      <c r="P5195" s="148"/>
      <c r="Q5195" s="148"/>
      <c r="R5195" s="148">
        <v>8</v>
      </c>
      <c r="S5195" s="148">
        <v>16</v>
      </c>
      <c r="T5195" s="148"/>
      <c r="U5195" s="148"/>
      <c r="V5195" s="148"/>
      <c r="W5195" s="148"/>
      <c r="X5195" s="139"/>
      <c r="Y5195" s="148"/>
      <c r="Z5195" s="148"/>
      <c r="AA5195" s="148"/>
      <c r="AB5195" s="148"/>
      <c r="AC5195" s="148"/>
      <c r="AD5195" s="148"/>
      <c r="AE5195" s="148"/>
      <c r="AF5195" s="148"/>
      <c r="AG5195" s="148"/>
      <c r="AH5195" s="148"/>
      <c r="AI5195" s="148"/>
      <c r="AJ5195" s="148"/>
      <c r="AK5195" s="148"/>
      <c r="AL5195" s="139">
        <v>0</v>
      </c>
      <c r="AM5195" s="139">
        <v>0</v>
      </c>
      <c r="AN5195" s="148">
        <v>0</v>
      </c>
      <c r="AO5195" s="148">
        <v>16</v>
      </c>
      <c r="AP5195" s="148">
        <v>1</v>
      </c>
      <c r="AQ5195" s="140">
        <v>1</v>
      </c>
      <c r="AS5195" s="42">
        <f t="shared" si="728"/>
        <v>0</v>
      </c>
      <c r="AT5195" s="101">
        <f t="shared" si="729"/>
        <v>40503.434006696429</v>
      </c>
      <c r="AU5195" s="42">
        <f t="shared" si="730"/>
        <v>40503.434006696429</v>
      </c>
      <c r="AV5195" s="42">
        <f t="shared" si="731"/>
        <v>0</v>
      </c>
      <c r="AW5195" s="102">
        <f t="shared" si="732"/>
        <v>377323.45545542735</v>
      </c>
      <c r="AX5195" s="43">
        <f t="shared" si="727"/>
        <v>8</v>
      </c>
      <c r="AY5195" s="43" t="str">
        <f t="shared" si="733"/>
        <v>UTTSM</v>
      </c>
    </row>
    <row r="5196" spans="1:51" hidden="1" x14ac:dyDescent="0.2">
      <c r="A5196" s="38">
        <v>5189</v>
      </c>
      <c r="B5196" s="43" t="s">
        <v>5806</v>
      </c>
      <c r="C5196" s="43" t="s">
        <v>5745</v>
      </c>
      <c r="D5196" s="43">
        <v>64550</v>
      </c>
      <c r="E5196" s="43" t="s">
        <v>220</v>
      </c>
      <c r="F5196" s="43">
        <v>45</v>
      </c>
      <c r="G5196" t="str">
        <f>LOOKUP(F5196,{0,6,45},{"F","L","H"})</f>
        <v>H</v>
      </c>
      <c r="H5196" s="43" t="s">
        <v>803</v>
      </c>
      <c r="I5196" s="43" t="str">
        <f>IFERROR(VLOOKUP(#REF!,#REF!,2,FALSE),"No")</f>
        <v>No</v>
      </c>
      <c r="J5196" s="139"/>
      <c r="K5196" s="148"/>
      <c r="L5196" s="148"/>
      <c r="M5196" s="148"/>
      <c r="N5196" s="148"/>
      <c r="O5196" s="148"/>
      <c r="P5196" s="148"/>
      <c r="Q5196" s="148"/>
      <c r="R5196" s="148">
        <v>3</v>
      </c>
      <c r="S5196" s="148">
        <v>1</v>
      </c>
      <c r="T5196" s="148"/>
      <c r="U5196" s="148"/>
      <c r="V5196" s="148"/>
      <c r="W5196" s="148"/>
      <c r="X5196" s="139"/>
      <c r="Y5196" s="148"/>
      <c r="Z5196" s="148"/>
      <c r="AA5196" s="148"/>
      <c r="AB5196" s="148"/>
      <c r="AC5196" s="148"/>
      <c r="AD5196" s="148"/>
      <c r="AE5196" s="148"/>
      <c r="AF5196" s="148"/>
      <c r="AG5196" s="148"/>
      <c r="AH5196" s="148"/>
      <c r="AI5196" s="148"/>
      <c r="AJ5196" s="148"/>
      <c r="AK5196" s="148"/>
      <c r="AL5196" s="139">
        <v>0</v>
      </c>
      <c r="AM5196" s="139">
        <v>0</v>
      </c>
      <c r="AN5196" s="148">
        <v>0</v>
      </c>
      <c r="AO5196" s="148">
        <v>1</v>
      </c>
      <c r="AP5196" s="148">
        <v>1</v>
      </c>
      <c r="AQ5196" s="140">
        <v>2</v>
      </c>
      <c r="AS5196" s="42">
        <f t="shared" si="728"/>
        <v>0</v>
      </c>
      <c r="AT5196" s="101">
        <f t="shared" si="729"/>
        <v>786.80551291673589</v>
      </c>
      <c r="AU5196" s="42">
        <f t="shared" si="730"/>
        <v>786.80551291673589</v>
      </c>
      <c r="AV5196" s="42">
        <f t="shared" si="731"/>
        <v>0</v>
      </c>
      <c r="AW5196" s="102">
        <f t="shared" si="732"/>
        <v>113197.0366366282</v>
      </c>
      <c r="AX5196" s="43">
        <f t="shared" si="727"/>
        <v>3</v>
      </c>
      <c r="AY5196" s="43" t="str">
        <f t="shared" si="733"/>
        <v>UTTSM</v>
      </c>
    </row>
    <row r="5197" spans="1:51" hidden="1" x14ac:dyDescent="0.2">
      <c r="A5197" s="38">
        <v>5190</v>
      </c>
      <c r="B5197" s="43" t="s">
        <v>5807</v>
      </c>
      <c r="C5197" s="43" t="s">
        <v>5745</v>
      </c>
      <c r="D5197" s="43">
        <v>92750</v>
      </c>
      <c r="E5197" s="43" t="s">
        <v>219</v>
      </c>
      <c r="F5197" s="43">
        <v>45</v>
      </c>
      <c r="G5197" t="str">
        <f>LOOKUP(F5197,{0,6,45},{"F","L","H"})</f>
        <v>H</v>
      </c>
      <c r="H5197" s="43" t="s">
        <v>798</v>
      </c>
      <c r="I5197" s="43" t="str">
        <f>IFERROR(VLOOKUP(#REF!,#REF!,2,FALSE),"No")</f>
        <v>No</v>
      </c>
      <c r="J5197" s="139">
        <v>4</v>
      </c>
      <c r="K5197" s="148">
        <v>277</v>
      </c>
      <c r="L5197" s="148"/>
      <c r="M5197" s="148"/>
      <c r="N5197" s="148"/>
      <c r="O5197" s="148"/>
      <c r="P5197" s="148"/>
      <c r="Q5197" s="148"/>
      <c r="R5197" s="148"/>
      <c r="S5197" s="148"/>
      <c r="T5197" s="148"/>
      <c r="U5197" s="148"/>
      <c r="V5197" s="148"/>
      <c r="W5197" s="148"/>
      <c r="X5197" s="139">
        <v>4</v>
      </c>
      <c r="Y5197" s="148">
        <v>1000</v>
      </c>
      <c r="Z5197" s="148"/>
      <c r="AA5197" s="148"/>
      <c r="AB5197" s="148"/>
      <c r="AC5197" s="148"/>
      <c r="AD5197" s="148"/>
      <c r="AE5197" s="148"/>
      <c r="AF5197" s="148"/>
      <c r="AG5197" s="148"/>
      <c r="AH5197" s="148"/>
      <c r="AI5197" s="148"/>
      <c r="AJ5197" s="148"/>
      <c r="AK5197" s="148"/>
      <c r="AL5197" s="139">
        <v>0</v>
      </c>
      <c r="AM5197" s="139">
        <v>0</v>
      </c>
      <c r="AN5197" s="148">
        <v>1000</v>
      </c>
      <c r="AO5197" s="148">
        <v>277</v>
      </c>
      <c r="AP5197" s="148">
        <v>5</v>
      </c>
      <c r="AQ5197" s="140">
        <v>3</v>
      </c>
      <c r="AS5197" s="42">
        <f t="shared" si="728"/>
        <v>21202.543359202678</v>
      </c>
      <c r="AT5197" s="101">
        <f t="shared" si="729"/>
        <v>0</v>
      </c>
      <c r="AU5197" s="42">
        <f t="shared" si="730"/>
        <v>21202.543359202678</v>
      </c>
      <c r="AV5197" s="42">
        <f t="shared" si="731"/>
        <v>13226.987240491346</v>
      </c>
      <c r="AW5197" s="102">
        <f t="shared" si="732"/>
        <v>113197.0366366282</v>
      </c>
      <c r="AX5197" s="43">
        <f t="shared" si="727"/>
        <v>4</v>
      </c>
      <c r="AY5197" s="43" t="str">
        <f t="shared" si="733"/>
        <v>UTTSM</v>
      </c>
    </row>
    <row r="5198" spans="1:51" hidden="1" x14ac:dyDescent="0.2">
      <c r="A5198" s="38">
        <v>5191</v>
      </c>
      <c r="B5198" s="43" t="s">
        <v>5807</v>
      </c>
      <c r="C5198" s="43" t="s">
        <v>5745</v>
      </c>
      <c r="D5198" s="43">
        <v>12100</v>
      </c>
      <c r="E5198" s="43" t="s">
        <v>207</v>
      </c>
      <c r="F5198" s="43">
        <v>45</v>
      </c>
      <c r="G5198" t="str">
        <f>LOOKUP(F5198,{0,6,45},{"F","L","H"})</f>
        <v>H</v>
      </c>
      <c r="H5198" s="43" t="s">
        <v>925</v>
      </c>
      <c r="I5198" s="43" t="str">
        <f>IFERROR(VLOOKUP(#REF!,#REF!,2,FALSE),"No")</f>
        <v>No</v>
      </c>
      <c r="J5198" s="139">
        <v>6</v>
      </c>
      <c r="K5198" s="148">
        <v>712</v>
      </c>
      <c r="L5198" s="148"/>
      <c r="M5198" s="148"/>
      <c r="N5198" s="148"/>
      <c r="O5198" s="148"/>
      <c r="P5198" s="148"/>
      <c r="Q5198" s="148"/>
      <c r="R5198" s="148"/>
      <c r="S5198" s="148"/>
      <c r="T5198" s="148"/>
      <c r="U5198" s="148"/>
      <c r="V5198" s="148"/>
      <c r="W5198" s="148"/>
      <c r="X5198" s="139">
        <v>6</v>
      </c>
      <c r="Y5198" s="148">
        <v>496.61</v>
      </c>
      <c r="Z5198" s="148">
        <v>8</v>
      </c>
      <c r="AA5198" s="148">
        <v>503.39</v>
      </c>
      <c r="AB5198" s="148"/>
      <c r="AC5198" s="148"/>
      <c r="AD5198" s="148"/>
      <c r="AE5198" s="148"/>
      <c r="AF5198" s="148"/>
      <c r="AG5198" s="148"/>
      <c r="AH5198" s="148"/>
      <c r="AI5198" s="148"/>
      <c r="AJ5198" s="148"/>
      <c r="AK5198" s="148"/>
      <c r="AL5198" s="139">
        <v>0</v>
      </c>
      <c r="AM5198" s="139">
        <v>0</v>
      </c>
      <c r="AN5198" s="148">
        <v>1000</v>
      </c>
      <c r="AO5198" s="148">
        <v>712</v>
      </c>
      <c r="AP5198" s="148">
        <v>1</v>
      </c>
      <c r="AQ5198" s="140">
        <v>2</v>
      </c>
      <c r="AS5198" s="42">
        <f t="shared" si="728"/>
        <v>37394.240000000005</v>
      </c>
      <c r="AT5198" s="101">
        <f t="shared" si="729"/>
        <v>0</v>
      </c>
      <c r="AU5198" s="42">
        <f t="shared" si="730"/>
        <v>37394.240000000005</v>
      </c>
      <c r="AV5198" s="42">
        <f t="shared" si="731"/>
        <v>33242.21076073702</v>
      </c>
      <c r="AW5198" s="102">
        <f t="shared" si="732"/>
        <v>45278.81465465128</v>
      </c>
      <c r="AX5198" s="43">
        <f t="shared" si="727"/>
        <v>6</v>
      </c>
      <c r="AY5198" s="43" t="str">
        <f t="shared" si="733"/>
        <v>UTTSM</v>
      </c>
    </row>
    <row r="5199" spans="1:51" hidden="1" x14ac:dyDescent="0.2">
      <c r="A5199" s="38">
        <v>5192</v>
      </c>
      <c r="B5199" s="43" t="s">
        <v>5806</v>
      </c>
      <c r="C5199" s="43" t="s">
        <v>289</v>
      </c>
      <c r="D5199" s="43">
        <v>142000</v>
      </c>
      <c r="E5199" s="43" t="s">
        <v>210</v>
      </c>
      <c r="F5199" s="43">
        <v>45</v>
      </c>
      <c r="G5199" t="str">
        <f>LOOKUP(F5199,{0,6,45},{"F","L","H"})</f>
        <v>H</v>
      </c>
      <c r="H5199" s="43" t="s">
        <v>1524</v>
      </c>
      <c r="I5199" s="43" t="str">
        <f>IFERROR(VLOOKUP(#REF!,#REF!,2,FALSE),"No")</f>
        <v>No</v>
      </c>
      <c r="J5199" s="139">
        <v>4</v>
      </c>
      <c r="K5199" s="148">
        <v>599</v>
      </c>
      <c r="L5199" s="148"/>
      <c r="M5199" s="148"/>
      <c r="N5199" s="148"/>
      <c r="O5199" s="148"/>
      <c r="P5199" s="148"/>
      <c r="Q5199" s="148"/>
      <c r="R5199" s="148"/>
      <c r="S5199" s="148"/>
      <c r="T5199" s="148"/>
      <c r="U5199" s="148"/>
      <c r="V5199" s="148"/>
      <c r="W5199" s="148"/>
      <c r="X5199" s="139">
        <v>3</v>
      </c>
      <c r="Y5199" s="148">
        <v>175.89</v>
      </c>
      <c r="Z5199" s="148">
        <v>4</v>
      </c>
      <c r="AA5199" s="148">
        <v>824.11</v>
      </c>
      <c r="AB5199" s="148"/>
      <c r="AC5199" s="148"/>
      <c r="AD5199" s="148"/>
      <c r="AE5199" s="148"/>
      <c r="AF5199" s="148"/>
      <c r="AG5199" s="148"/>
      <c r="AH5199" s="148"/>
      <c r="AI5199" s="148"/>
      <c r="AJ5199" s="148"/>
      <c r="AK5199" s="148"/>
      <c r="AL5199" s="139">
        <v>0</v>
      </c>
      <c r="AM5199" s="139">
        <v>0</v>
      </c>
      <c r="AN5199" s="148">
        <v>1000</v>
      </c>
      <c r="AO5199" s="148">
        <v>599</v>
      </c>
      <c r="AP5199" s="148">
        <v>3</v>
      </c>
      <c r="AQ5199" s="140">
        <v>2</v>
      </c>
      <c r="AS5199" s="42">
        <f t="shared" si="728"/>
        <v>45849.543220802909</v>
      </c>
      <c r="AT5199" s="101">
        <f t="shared" si="729"/>
        <v>0</v>
      </c>
      <c r="AU5199" s="42">
        <f t="shared" si="730"/>
        <v>45849.543220802909</v>
      </c>
      <c r="AV5199" s="42">
        <f t="shared" si="731"/>
        <v>18094.772610737018</v>
      </c>
      <c r="AW5199" s="102">
        <f t="shared" si="732"/>
        <v>150929.38218217093</v>
      </c>
      <c r="AX5199" s="43">
        <f t="shared" si="727"/>
        <v>4</v>
      </c>
      <c r="AY5199" s="43" t="str">
        <f t="shared" si="733"/>
        <v>UTGS</v>
      </c>
    </row>
    <row r="5200" spans="1:51" hidden="1" x14ac:dyDescent="0.2">
      <c r="A5200" s="38">
        <v>5193</v>
      </c>
      <c r="B5200" s="43" t="s">
        <v>5807</v>
      </c>
      <c r="C5200" s="43" t="s">
        <v>5745</v>
      </c>
      <c r="D5200" s="43">
        <v>92750</v>
      </c>
      <c r="E5200" s="43" t="s">
        <v>219</v>
      </c>
      <c r="F5200" s="43">
        <v>45</v>
      </c>
      <c r="G5200" t="str">
        <f>LOOKUP(F5200,{0,6,45},{"F","L","H"})</f>
        <v>H</v>
      </c>
      <c r="H5200" s="43" t="s">
        <v>361</v>
      </c>
      <c r="I5200" s="43" t="str">
        <f>IFERROR(VLOOKUP(#REF!,#REF!,2,FALSE),"No")</f>
        <v>No</v>
      </c>
      <c r="J5200" s="139">
        <v>4</v>
      </c>
      <c r="K5200" s="148">
        <v>89</v>
      </c>
      <c r="L5200" s="148"/>
      <c r="M5200" s="148"/>
      <c r="N5200" s="148"/>
      <c r="O5200" s="148"/>
      <c r="P5200" s="148"/>
      <c r="Q5200" s="148"/>
      <c r="R5200" s="148"/>
      <c r="S5200" s="148"/>
      <c r="T5200" s="148"/>
      <c r="U5200" s="148"/>
      <c r="V5200" s="148"/>
      <c r="W5200" s="148"/>
      <c r="X5200" s="139">
        <v>2</v>
      </c>
      <c r="Y5200" s="148">
        <v>263.83</v>
      </c>
      <c r="Z5200" s="148">
        <v>3</v>
      </c>
      <c r="AA5200" s="148">
        <v>45.28</v>
      </c>
      <c r="AB5200" s="148">
        <v>4</v>
      </c>
      <c r="AC5200" s="148">
        <v>690.89</v>
      </c>
      <c r="AD5200" s="148"/>
      <c r="AE5200" s="148"/>
      <c r="AF5200" s="148"/>
      <c r="AG5200" s="148"/>
      <c r="AH5200" s="148"/>
      <c r="AI5200" s="148"/>
      <c r="AJ5200" s="148"/>
      <c r="AK5200" s="148"/>
      <c r="AL5200" s="139">
        <v>0</v>
      </c>
      <c r="AM5200" s="139">
        <v>0</v>
      </c>
      <c r="AN5200" s="148">
        <v>1000</v>
      </c>
      <c r="AO5200" s="148">
        <v>89</v>
      </c>
      <c r="AP5200" s="148">
        <v>3</v>
      </c>
      <c r="AQ5200" s="140">
        <v>1</v>
      </c>
      <c r="AS5200" s="42">
        <f t="shared" si="728"/>
        <v>6812.3695269640375</v>
      </c>
      <c r="AT5200" s="101">
        <f t="shared" si="729"/>
        <v>0</v>
      </c>
      <c r="AU5200" s="42">
        <f t="shared" si="730"/>
        <v>6812.3695269640375</v>
      </c>
      <c r="AV5200" s="42">
        <f t="shared" si="731"/>
        <v>36890.492621474034</v>
      </c>
      <c r="AW5200" s="102">
        <f t="shared" si="732"/>
        <v>113197.0366366282</v>
      </c>
      <c r="AX5200" s="43">
        <f t="shared" si="727"/>
        <v>4</v>
      </c>
      <c r="AY5200" s="43" t="str">
        <f t="shared" si="733"/>
        <v>UTTSM</v>
      </c>
    </row>
    <row r="5201" spans="1:51" hidden="1" x14ac:dyDescent="0.2">
      <c r="A5201" s="38">
        <v>5194</v>
      </c>
      <c r="B5201" s="43" t="s">
        <v>5806</v>
      </c>
      <c r="C5201" s="43" t="s">
        <v>5745</v>
      </c>
      <c r="D5201" s="43">
        <v>92750</v>
      </c>
      <c r="E5201" s="43" t="s">
        <v>219</v>
      </c>
      <c r="F5201" s="43">
        <v>45</v>
      </c>
      <c r="G5201" t="str">
        <f>LOOKUP(F5201,{0,6,45},{"F","L","H"})</f>
        <v>H</v>
      </c>
      <c r="H5201" s="43" t="s">
        <v>590</v>
      </c>
      <c r="I5201" s="43" t="str">
        <f>IFERROR(VLOOKUP(#REF!,#REF!,2,FALSE),"No")</f>
        <v>No</v>
      </c>
      <c r="J5201" s="139">
        <v>4</v>
      </c>
      <c r="K5201" s="148">
        <v>48</v>
      </c>
      <c r="L5201" s="148"/>
      <c r="M5201" s="148"/>
      <c r="N5201" s="148"/>
      <c r="O5201" s="148"/>
      <c r="P5201" s="148"/>
      <c r="Q5201" s="148"/>
      <c r="R5201" s="148"/>
      <c r="S5201" s="148"/>
      <c r="T5201" s="148"/>
      <c r="U5201" s="148"/>
      <c r="V5201" s="148"/>
      <c r="W5201" s="148"/>
      <c r="X5201" s="139">
        <v>2</v>
      </c>
      <c r="Y5201" s="148">
        <v>159.25</v>
      </c>
      <c r="Z5201" s="148">
        <v>6</v>
      </c>
      <c r="AA5201" s="148">
        <v>840.75</v>
      </c>
      <c r="AB5201" s="148"/>
      <c r="AC5201" s="148"/>
      <c r="AD5201" s="148"/>
      <c r="AE5201" s="148"/>
      <c r="AF5201" s="148"/>
      <c r="AG5201" s="148"/>
      <c r="AH5201" s="148"/>
      <c r="AI5201" s="148"/>
      <c r="AJ5201" s="148"/>
      <c r="AK5201" s="148"/>
      <c r="AL5201" s="139">
        <v>0</v>
      </c>
      <c r="AM5201" s="139">
        <v>0</v>
      </c>
      <c r="AN5201" s="148">
        <v>1000</v>
      </c>
      <c r="AO5201" s="148">
        <v>48</v>
      </c>
      <c r="AP5201" s="148">
        <v>1</v>
      </c>
      <c r="AQ5201" s="140">
        <v>1</v>
      </c>
      <c r="AS5201" s="42">
        <f t="shared" si="728"/>
        <v>3674.0869358907171</v>
      </c>
      <c r="AT5201" s="101">
        <f t="shared" si="729"/>
        <v>0</v>
      </c>
      <c r="AU5201" s="42">
        <f t="shared" si="730"/>
        <v>3674.0869358907171</v>
      </c>
      <c r="AV5201" s="42">
        <f t="shared" si="731"/>
        <v>55648.401721474038</v>
      </c>
      <c r="AW5201" s="102">
        <f t="shared" si="732"/>
        <v>113197.0366366282</v>
      </c>
      <c r="AX5201" s="43">
        <f t="shared" si="727"/>
        <v>4</v>
      </c>
      <c r="AY5201" s="43" t="str">
        <f t="shared" si="733"/>
        <v>UTTSM</v>
      </c>
    </row>
    <row r="5202" spans="1:51" hidden="1" x14ac:dyDescent="0.2">
      <c r="A5202" s="38">
        <v>5195</v>
      </c>
      <c r="B5202" s="43" t="s">
        <v>5807</v>
      </c>
      <c r="C5202" s="43" t="s">
        <v>5745</v>
      </c>
      <c r="D5202" s="43">
        <v>13400</v>
      </c>
      <c r="E5202" s="43" t="s">
        <v>198</v>
      </c>
      <c r="F5202" s="43">
        <v>25</v>
      </c>
      <c r="G5202" t="str">
        <f>LOOKUP(F5202,{0,6,45},{"F","L","H"})</f>
        <v>L</v>
      </c>
      <c r="H5202" s="43" t="s">
        <v>379</v>
      </c>
      <c r="I5202" s="43" t="str">
        <f>IFERROR(VLOOKUP(#REF!,#REF!,2,FALSE),"No")</f>
        <v>No</v>
      </c>
      <c r="J5202" s="139"/>
      <c r="K5202" s="148"/>
      <c r="L5202" s="148"/>
      <c r="M5202" s="148"/>
      <c r="N5202" s="148"/>
      <c r="O5202" s="148"/>
      <c r="P5202" s="148"/>
      <c r="Q5202" s="148"/>
      <c r="R5202" s="148">
        <v>3</v>
      </c>
      <c r="S5202" s="148">
        <v>318</v>
      </c>
      <c r="T5202" s="148"/>
      <c r="U5202" s="148"/>
      <c r="V5202" s="148"/>
      <c r="W5202" s="148"/>
      <c r="X5202" s="139"/>
      <c r="Y5202" s="148"/>
      <c r="Z5202" s="148"/>
      <c r="AA5202" s="148"/>
      <c r="AB5202" s="148"/>
      <c r="AC5202" s="148"/>
      <c r="AD5202" s="148"/>
      <c r="AE5202" s="148"/>
      <c r="AF5202" s="148"/>
      <c r="AG5202" s="148"/>
      <c r="AH5202" s="148"/>
      <c r="AI5202" s="148"/>
      <c r="AJ5202" s="148"/>
      <c r="AK5202" s="148"/>
      <c r="AL5202" s="139">
        <v>0</v>
      </c>
      <c r="AM5202" s="139">
        <v>0</v>
      </c>
      <c r="AN5202" s="148">
        <v>0</v>
      </c>
      <c r="AO5202" s="148">
        <v>318</v>
      </c>
      <c r="AP5202" s="148">
        <v>1</v>
      </c>
      <c r="AQ5202" s="140">
        <v>2</v>
      </c>
      <c r="AS5202" s="42">
        <f t="shared" si="728"/>
        <v>0</v>
      </c>
      <c r="AT5202" s="101">
        <f t="shared" si="729"/>
        <v>250204.15310752203</v>
      </c>
      <c r="AU5202" s="42">
        <f t="shared" si="730"/>
        <v>250204.15310752203</v>
      </c>
      <c r="AV5202" s="42">
        <f t="shared" si="731"/>
        <v>0</v>
      </c>
      <c r="AW5202" s="102">
        <f t="shared" si="732"/>
        <v>14339.66</v>
      </c>
      <c r="AX5202" s="43">
        <f t="shared" si="727"/>
        <v>3</v>
      </c>
      <c r="AY5202" s="43" t="str">
        <f t="shared" si="733"/>
        <v>UTTSM</v>
      </c>
    </row>
    <row r="5203" spans="1:51" hidden="1" x14ac:dyDescent="0.2">
      <c r="A5203" s="38">
        <v>5196</v>
      </c>
      <c r="B5203" s="43" t="s">
        <v>5806</v>
      </c>
      <c r="C5203" s="43" t="s">
        <v>5745</v>
      </c>
      <c r="D5203" s="43">
        <v>1455000</v>
      </c>
      <c r="E5203" s="43" t="s">
        <v>5808</v>
      </c>
      <c r="F5203" s="43">
        <v>125</v>
      </c>
      <c r="G5203" t="str">
        <f>LOOKUP(F5203,{0,6,45},{"F","L","H"})</f>
        <v>H</v>
      </c>
      <c r="H5203" s="43" t="s">
        <v>748</v>
      </c>
      <c r="I5203" s="43" t="str">
        <f>IFERROR(VLOOKUP(#REF!,#REF!,2,FALSE),"No")</f>
        <v>No</v>
      </c>
      <c r="J5203" s="139"/>
      <c r="K5203" s="148"/>
      <c r="L5203" s="148"/>
      <c r="M5203" s="148"/>
      <c r="N5203" s="148"/>
      <c r="O5203" s="148"/>
      <c r="P5203" s="148"/>
      <c r="Q5203" s="148"/>
      <c r="R5203" s="148">
        <v>8</v>
      </c>
      <c r="S5203" s="148">
        <v>1372</v>
      </c>
      <c r="T5203" s="148"/>
      <c r="U5203" s="148"/>
      <c r="V5203" s="148"/>
      <c r="W5203" s="148"/>
      <c r="X5203" s="139"/>
      <c r="Y5203" s="148"/>
      <c r="Z5203" s="148"/>
      <c r="AA5203" s="148"/>
      <c r="AB5203" s="148"/>
      <c r="AC5203" s="148"/>
      <c r="AD5203" s="148"/>
      <c r="AE5203" s="148"/>
      <c r="AF5203" s="148"/>
      <c r="AG5203" s="148"/>
      <c r="AH5203" s="148"/>
      <c r="AI5203" s="148"/>
      <c r="AJ5203" s="148"/>
      <c r="AK5203" s="148"/>
      <c r="AL5203" s="139">
        <v>0</v>
      </c>
      <c r="AM5203" s="139">
        <v>0</v>
      </c>
      <c r="AN5203" s="148">
        <v>0</v>
      </c>
      <c r="AO5203" s="148">
        <v>1372</v>
      </c>
      <c r="AP5203" s="148">
        <v>1</v>
      </c>
      <c r="AQ5203" s="140">
        <v>2</v>
      </c>
      <c r="AS5203" s="42">
        <f t="shared" si="728"/>
        <v>0</v>
      </c>
      <c r="AT5203" s="101">
        <f t="shared" si="729"/>
        <v>3473169.466074219</v>
      </c>
      <c r="AU5203" s="42">
        <f t="shared" si="730"/>
        <v>3473169.466074219</v>
      </c>
      <c r="AV5203" s="42">
        <f t="shared" si="731"/>
        <v>0</v>
      </c>
      <c r="AW5203" s="102">
        <f t="shared" si="732"/>
        <v>754646.9109108547</v>
      </c>
      <c r="AX5203" s="43">
        <f t="shared" si="727"/>
        <v>8</v>
      </c>
      <c r="AY5203" s="43" t="str">
        <f t="shared" si="733"/>
        <v>UTTSM</v>
      </c>
    </row>
    <row r="5204" spans="1:51" hidden="1" x14ac:dyDescent="0.2">
      <c r="A5204" s="38">
        <v>5197</v>
      </c>
      <c r="B5204" s="43" t="s">
        <v>5806</v>
      </c>
      <c r="C5204" s="43" t="s">
        <v>295</v>
      </c>
      <c r="D5204" s="43">
        <v>50000</v>
      </c>
      <c r="E5204" s="43" t="s">
        <v>5814</v>
      </c>
      <c r="F5204" s="43">
        <v>125</v>
      </c>
      <c r="G5204" t="str">
        <f>LOOKUP(F5204,{0,6,45},{"F","L","H"})</f>
        <v>H</v>
      </c>
      <c r="H5204" s="43" t="s">
        <v>807</v>
      </c>
      <c r="I5204" s="43" t="str">
        <f>IFERROR(VLOOKUP(#REF!,#REF!,2,FALSE),"No")</f>
        <v>No</v>
      </c>
      <c r="J5204" s="139"/>
      <c r="K5204" s="148"/>
      <c r="L5204" s="148"/>
      <c r="M5204" s="148"/>
      <c r="N5204" s="148"/>
      <c r="O5204" s="148"/>
      <c r="P5204" s="148"/>
      <c r="Q5204" s="148"/>
      <c r="R5204" s="148">
        <v>10</v>
      </c>
      <c r="S5204" s="148">
        <v>315</v>
      </c>
      <c r="T5204" s="148"/>
      <c r="U5204" s="148"/>
      <c r="V5204" s="148"/>
      <c r="W5204" s="148"/>
      <c r="X5204" s="139"/>
      <c r="Y5204" s="148"/>
      <c r="Z5204" s="148"/>
      <c r="AA5204" s="148"/>
      <c r="AB5204" s="148"/>
      <c r="AC5204" s="148"/>
      <c r="AD5204" s="148"/>
      <c r="AE5204" s="148"/>
      <c r="AF5204" s="148"/>
      <c r="AG5204" s="148"/>
      <c r="AH5204" s="148"/>
      <c r="AI5204" s="148"/>
      <c r="AJ5204" s="148"/>
      <c r="AK5204" s="148"/>
      <c r="AL5204" s="139">
        <v>0</v>
      </c>
      <c r="AM5204" s="139">
        <v>0</v>
      </c>
      <c r="AN5204" s="148">
        <v>0</v>
      </c>
      <c r="AO5204" s="148">
        <v>315</v>
      </c>
      <c r="AP5204" s="148">
        <v>1</v>
      </c>
      <c r="AQ5204" s="140">
        <v>1</v>
      </c>
      <c r="AS5204" s="42">
        <f t="shared" si="728"/>
        <v>0</v>
      </c>
      <c r="AT5204" s="101">
        <f t="shared" si="729"/>
        <v>1219349.25</v>
      </c>
      <c r="AU5204" s="42">
        <f t="shared" si="730"/>
        <v>1219349.25</v>
      </c>
      <c r="AV5204" s="42">
        <f t="shared" si="731"/>
        <v>0</v>
      </c>
      <c r="AW5204" s="102">
        <f t="shared" si="732"/>
        <v>113197.0366366282</v>
      </c>
      <c r="AX5204" s="43">
        <f t="shared" si="727"/>
        <v>10</v>
      </c>
      <c r="AY5204" s="43" t="str">
        <f t="shared" si="733"/>
        <v>UTFT1</v>
      </c>
    </row>
    <row r="5205" spans="1:51" hidden="1" x14ac:dyDescent="0.2">
      <c r="A5205" s="38">
        <v>5198</v>
      </c>
      <c r="B5205" s="43" t="s">
        <v>5807</v>
      </c>
      <c r="C5205" s="43" t="s">
        <v>5745</v>
      </c>
      <c r="D5205" s="43">
        <v>142000</v>
      </c>
      <c r="E5205" s="43" t="s">
        <v>210</v>
      </c>
      <c r="F5205" s="43">
        <v>45</v>
      </c>
      <c r="G5205" t="str">
        <f>LOOKUP(F5205,{0,6,45},{"F","L","H"})</f>
        <v>H</v>
      </c>
      <c r="H5205" s="43" t="s">
        <v>5</v>
      </c>
      <c r="I5205" s="43" t="str">
        <f>IFERROR(VLOOKUP(#REF!,#REF!,2,FALSE),"No")</f>
        <v>No</v>
      </c>
      <c r="J5205" s="139">
        <v>4</v>
      </c>
      <c r="K5205" s="148">
        <v>210</v>
      </c>
      <c r="L5205" s="148"/>
      <c r="M5205" s="148"/>
      <c r="N5205" s="148"/>
      <c r="O5205" s="148"/>
      <c r="P5205" s="148"/>
      <c r="Q5205" s="148"/>
      <c r="R5205" s="148"/>
      <c r="S5205" s="148"/>
      <c r="T5205" s="148"/>
      <c r="U5205" s="148"/>
      <c r="V5205" s="148"/>
      <c r="W5205" s="148"/>
      <c r="X5205" s="139">
        <v>4</v>
      </c>
      <c r="Y5205" s="148">
        <v>4.88</v>
      </c>
      <c r="Z5205" s="148">
        <v>6</v>
      </c>
      <c r="AA5205" s="148">
        <v>995.12</v>
      </c>
      <c r="AB5205" s="148"/>
      <c r="AC5205" s="148"/>
      <c r="AD5205" s="148"/>
      <c r="AE5205" s="148"/>
      <c r="AF5205" s="148"/>
      <c r="AG5205" s="148"/>
      <c r="AH5205" s="148"/>
      <c r="AI5205" s="148"/>
      <c r="AJ5205" s="148"/>
      <c r="AK5205" s="148"/>
      <c r="AL5205" s="139">
        <v>0</v>
      </c>
      <c r="AM5205" s="139">
        <v>0</v>
      </c>
      <c r="AN5205" s="148">
        <v>1000</v>
      </c>
      <c r="AO5205" s="148">
        <v>210</v>
      </c>
      <c r="AP5205" s="148">
        <v>1</v>
      </c>
      <c r="AQ5205" s="140">
        <v>1</v>
      </c>
      <c r="AS5205" s="42">
        <f t="shared" si="728"/>
        <v>16074.130344521887</v>
      </c>
      <c r="AT5205" s="101">
        <f t="shared" si="729"/>
        <v>0</v>
      </c>
      <c r="AU5205" s="42">
        <f t="shared" si="730"/>
        <v>16074.130344521887</v>
      </c>
      <c r="AV5205" s="42">
        <f t="shared" si="731"/>
        <v>59931.653721474046</v>
      </c>
      <c r="AW5205" s="102">
        <f t="shared" si="732"/>
        <v>150929.38218217093</v>
      </c>
      <c r="AX5205" s="43">
        <f t="shared" si="727"/>
        <v>4</v>
      </c>
      <c r="AY5205" s="43" t="str">
        <f t="shared" si="733"/>
        <v>UTTSM</v>
      </c>
    </row>
    <row r="5206" spans="1:51" x14ac:dyDescent="0.2">
      <c r="A5206" s="38">
        <v>5199</v>
      </c>
      <c r="B5206" s="43" t="s">
        <v>5806</v>
      </c>
      <c r="C5206" s="43" t="s">
        <v>5744</v>
      </c>
      <c r="D5206" s="43">
        <v>244286</v>
      </c>
      <c r="E5206" s="43" t="s">
        <v>5815</v>
      </c>
      <c r="F5206" s="43">
        <v>45</v>
      </c>
      <c r="G5206" t="str">
        <f>LOOKUP(F5206,{0,6,45},{"F","L","H"})</f>
        <v>H</v>
      </c>
      <c r="H5206" s="43" t="s">
        <v>1044</v>
      </c>
      <c r="I5206" s="43" t="str">
        <f>IFERROR(VLOOKUP(#REF!,#REF!,2,FALSE),"No")</f>
        <v>No</v>
      </c>
      <c r="J5206" s="139">
        <v>6</v>
      </c>
      <c r="K5206" s="148">
        <v>12</v>
      </c>
      <c r="L5206" s="148"/>
      <c r="M5206" s="148"/>
      <c r="N5206" s="148"/>
      <c r="O5206" s="148"/>
      <c r="P5206" s="148"/>
      <c r="Q5206" s="148"/>
      <c r="R5206" s="148"/>
      <c r="S5206" s="148"/>
      <c r="T5206" s="148"/>
      <c r="U5206" s="148"/>
      <c r="V5206" s="148"/>
      <c r="W5206" s="148"/>
      <c r="X5206" s="139">
        <v>4</v>
      </c>
      <c r="Y5206" s="148">
        <v>443</v>
      </c>
      <c r="Z5206" s="148">
        <v>6</v>
      </c>
      <c r="AA5206" s="148">
        <v>557</v>
      </c>
      <c r="AB5206" s="148"/>
      <c r="AC5206" s="148"/>
      <c r="AD5206" s="148"/>
      <c r="AE5206" s="148"/>
      <c r="AF5206" s="148"/>
      <c r="AG5206" s="148"/>
      <c r="AH5206" s="148"/>
      <c r="AI5206" s="148"/>
      <c r="AJ5206" s="148"/>
      <c r="AK5206" s="148"/>
      <c r="AL5206" s="139">
        <v>0</v>
      </c>
      <c r="AM5206" s="139">
        <v>0</v>
      </c>
      <c r="AN5206" s="148">
        <v>1000</v>
      </c>
      <c r="AO5206" s="148">
        <v>12</v>
      </c>
      <c r="AP5206" s="148">
        <v>3</v>
      </c>
      <c r="AQ5206" s="140">
        <v>1</v>
      </c>
      <c r="AS5206" s="42">
        <f t="shared" si="728"/>
        <v>630.24</v>
      </c>
      <c r="AT5206" s="101">
        <f t="shared" si="729"/>
        <v>0</v>
      </c>
      <c r="AU5206" s="42">
        <f t="shared" si="730"/>
        <v>630.24</v>
      </c>
      <c r="AV5206" s="42">
        <f t="shared" si="731"/>
        <v>51015.91172147404</v>
      </c>
      <c r="AW5206" s="102">
        <f t="shared" si="732"/>
        <v>226394.07327325639</v>
      </c>
      <c r="AX5206" s="268">
        <f t="shared" si="727"/>
        <v>6</v>
      </c>
      <c r="AY5206" s="268" t="str">
        <f t="shared" si="733"/>
        <v>UTTSL</v>
      </c>
    </row>
    <row r="5207" spans="1:51" x14ac:dyDescent="0.2">
      <c r="A5207" s="38">
        <v>5200</v>
      </c>
      <c r="B5207" s="43" t="s">
        <v>5806</v>
      </c>
      <c r="C5207" s="43" t="s">
        <v>5744</v>
      </c>
      <c r="D5207" s="43">
        <v>582000</v>
      </c>
      <c r="E5207" s="43" t="s">
        <v>5816</v>
      </c>
      <c r="F5207" s="43">
        <v>125</v>
      </c>
      <c r="G5207" t="str">
        <f>LOOKUP(F5207,{0,6,45},{"F","L","H"})</f>
        <v>H</v>
      </c>
      <c r="H5207" s="43" t="s">
        <v>921</v>
      </c>
      <c r="I5207" s="43" t="str">
        <f>IFERROR(VLOOKUP(#REF!,#REF!,2,FALSE),"No")</f>
        <v>No</v>
      </c>
      <c r="J5207" s="139"/>
      <c r="K5207" s="148"/>
      <c r="L5207" s="148"/>
      <c r="M5207" s="148"/>
      <c r="N5207" s="148"/>
      <c r="O5207" s="148"/>
      <c r="P5207" s="148"/>
      <c r="Q5207" s="148"/>
      <c r="R5207" s="148">
        <v>8</v>
      </c>
      <c r="S5207" s="148">
        <v>2509</v>
      </c>
      <c r="T5207" s="148"/>
      <c r="U5207" s="148"/>
      <c r="V5207" s="148"/>
      <c r="W5207" s="148"/>
      <c r="X5207" s="139"/>
      <c r="Y5207" s="148"/>
      <c r="Z5207" s="148"/>
      <c r="AA5207" s="148"/>
      <c r="AB5207" s="148"/>
      <c r="AC5207" s="148"/>
      <c r="AD5207" s="148"/>
      <c r="AE5207" s="148"/>
      <c r="AF5207" s="148"/>
      <c r="AG5207" s="148"/>
      <c r="AH5207" s="148"/>
      <c r="AI5207" s="148"/>
      <c r="AJ5207" s="148"/>
      <c r="AK5207" s="148"/>
      <c r="AL5207" s="139">
        <v>0</v>
      </c>
      <c r="AM5207" s="139">
        <v>0</v>
      </c>
      <c r="AN5207" s="148">
        <v>0</v>
      </c>
      <c r="AO5207" s="148">
        <v>2509</v>
      </c>
      <c r="AP5207" s="148">
        <v>1</v>
      </c>
      <c r="AQ5207" s="140">
        <v>1</v>
      </c>
      <c r="AS5207" s="42">
        <f t="shared" si="728"/>
        <v>0</v>
      </c>
      <c r="AT5207" s="101">
        <f t="shared" si="729"/>
        <v>6351444.7451750841</v>
      </c>
      <c r="AU5207" s="42">
        <f t="shared" si="730"/>
        <v>6351444.7451750841</v>
      </c>
      <c r="AV5207" s="42">
        <f t="shared" si="731"/>
        <v>0</v>
      </c>
      <c r="AW5207" s="102">
        <f t="shared" si="732"/>
        <v>301858.76436434186</v>
      </c>
      <c r="AX5207" s="268">
        <f t="shared" si="727"/>
        <v>8</v>
      </c>
      <c r="AY5207" s="268" t="str">
        <f t="shared" si="733"/>
        <v>UTTSL</v>
      </c>
    </row>
    <row r="5208" spans="1:51" hidden="1" x14ac:dyDescent="0.2">
      <c r="A5208" s="38">
        <v>5201</v>
      </c>
      <c r="B5208" s="43" t="s">
        <v>5806</v>
      </c>
      <c r="C5208" s="43" t="s">
        <v>5745</v>
      </c>
      <c r="D5208" s="43">
        <v>339000</v>
      </c>
      <c r="E5208" s="43" t="s">
        <v>5817</v>
      </c>
      <c r="F5208" s="43">
        <v>125</v>
      </c>
      <c r="G5208" t="str">
        <f>LOOKUP(F5208,{0,6,45},{"F","L","H"})</f>
        <v>H</v>
      </c>
      <c r="H5208" s="43" t="s">
        <v>352</v>
      </c>
      <c r="I5208" s="43" t="str">
        <f>IFERROR(VLOOKUP(#REF!,#REF!,2,FALSE),"No")</f>
        <v>No</v>
      </c>
      <c r="J5208" s="139"/>
      <c r="K5208" s="148"/>
      <c r="L5208" s="148"/>
      <c r="M5208" s="148"/>
      <c r="N5208" s="148"/>
      <c r="O5208" s="148"/>
      <c r="P5208" s="148"/>
      <c r="Q5208" s="148"/>
      <c r="R5208" s="148">
        <v>6</v>
      </c>
      <c r="S5208" s="148">
        <v>951</v>
      </c>
      <c r="T5208" s="148"/>
      <c r="U5208" s="148"/>
      <c r="V5208" s="148"/>
      <c r="W5208" s="148"/>
      <c r="X5208" s="139"/>
      <c r="Y5208" s="148"/>
      <c r="Z5208" s="148"/>
      <c r="AA5208" s="148"/>
      <c r="AB5208" s="148"/>
      <c r="AC5208" s="148"/>
      <c r="AD5208" s="148"/>
      <c r="AE5208" s="148"/>
      <c r="AF5208" s="148"/>
      <c r="AG5208" s="148"/>
      <c r="AH5208" s="148"/>
      <c r="AI5208" s="148"/>
      <c r="AJ5208" s="148"/>
      <c r="AK5208" s="148"/>
      <c r="AL5208" s="139">
        <v>0</v>
      </c>
      <c r="AM5208" s="139">
        <v>0</v>
      </c>
      <c r="AN5208" s="148">
        <v>0</v>
      </c>
      <c r="AO5208" s="148">
        <v>951</v>
      </c>
      <c r="AP5208" s="148">
        <v>1</v>
      </c>
      <c r="AQ5208" s="140">
        <v>1</v>
      </c>
      <c r="AS5208" s="42">
        <f t="shared" si="728"/>
        <v>0</v>
      </c>
      <c r="AT5208" s="101">
        <f t="shared" si="729"/>
        <v>2531296.2782385335</v>
      </c>
      <c r="AU5208" s="42">
        <f t="shared" si="730"/>
        <v>2531296.2782385335</v>
      </c>
      <c r="AV5208" s="42">
        <f t="shared" si="731"/>
        <v>0</v>
      </c>
      <c r="AW5208" s="102">
        <f t="shared" si="732"/>
        <v>264126.41881879914</v>
      </c>
      <c r="AX5208" s="43">
        <f t="shared" si="727"/>
        <v>6</v>
      </c>
      <c r="AY5208" s="43" t="str">
        <f t="shared" si="733"/>
        <v>UTTSM</v>
      </c>
    </row>
    <row r="5209" spans="1:51" hidden="1" x14ac:dyDescent="0.2">
      <c r="A5209" s="38">
        <v>5202</v>
      </c>
      <c r="B5209" s="43" t="s">
        <v>5806</v>
      </c>
      <c r="C5209" s="43" t="s">
        <v>5746</v>
      </c>
      <c r="D5209" s="43">
        <v>30300</v>
      </c>
      <c r="E5209" s="43" t="s">
        <v>219</v>
      </c>
      <c r="F5209" s="43">
        <v>5</v>
      </c>
      <c r="G5209" t="str">
        <f>LOOKUP(F5209,{0,6,45},{"F","L","H"})</f>
        <v>F</v>
      </c>
      <c r="H5209" s="43" t="s">
        <v>1556</v>
      </c>
      <c r="I5209" s="43" t="str">
        <f>IFERROR(VLOOKUP(#REF!,#REF!,2,FALSE),"No")</f>
        <v>No</v>
      </c>
      <c r="J5209" s="139">
        <v>3</v>
      </c>
      <c r="K5209" s="148">
        <v>163</v>
      </c>
      <c r="L5209" s="148"/>
      <c r="M5209" s="148"/>
      <c r="N5209" s="148"/>
      <c r="O5209" s="148"/>
      <c r="P5209" s="148"/>
      <c r="Q5209" s="148"/>
      <c r="R5209" s="148"/>
      <c r="S5209" s="148"/>
      <c r="T5209" s="148"/>
      <c r="U5209" s="148"/>
      <c r="V5209" s="148"/>
      <c r="W5209" s="148"/>
      <c r="X5209" s="139">
        <v>4</v>
      </c>
      <c r="Y5209" s="148">
        <v>405.12</v>
      </c>
      <c r="Z5209" s="148">
        <v>6</v>
      </c>
      <c r="AA5209" s="148">
        <v>594.88</v>
      </c>
      <c r="AB5209" s="148"/>
      <c r="AC5209" s="148"/>
      <c r="AD5209" s="148"/>
      <c r="AE5209" s="148"/>
      <c r="AF5209" s="148"/>
      <c r="AG5209" s="148"/>
      <c r="AH5209" s="148"/>
      <c r="AI5209" s="148"/>
      <c r="AJ5209" s="148"/>
      <c r="AK5209" s="148"/>
      <c r="AL5209" s="139">
        <v>0</v>
      </c>
      <c r="AM5209" s="139">
        <v>0</v>
      </c>
      <c r="AN5209" s="148">
        <v>1000</v>
      </c>
      <c r="AO5209" s="148">
        <v>163</v>
      </c>
      <c r="AP5209" s="148">
        <v>2</v>
      </c>
      <c r="AQ5209" s="140">
        <v>1</v>
      </c>
      <c r="AS5209" s="42">
        <f t="shared" si="728"/>
        <v>11896.306886462226</v>
      </c>
      <c r="AT5209" s="101">
        <f t="shared" si="729"/>
        <v>0</v>
      </c>
      <c r="AU5209" s="42">
        <f t="shared" si="730"/>
        <v>11896.306886462226</v>
      </c>
      <c r="AV5209" s="42">
        <f t="shared" si="731"/>
        <v>51786.76972147404</v>
      </c>
      <c r="AW5209" s="102">
        <f t="shared" si="732"/>
        <v>27686.400000000001</v>
      </c>
      <c r="AX5209" s="43">
        <f t="shared" si="727"/>
        <v>3</v>
      </c>
      <c r="AY5209" s="43" t="str">
        <f t="shared" si="733"/>
        <v>UTTSS</v>
      </c>
    </row>
    <row r="5210" spans="1:51" hidden="1" x14ac:dyDescent="0.2">
      <c r="A5210" s="38">
        <v>5203</v>
      </c>
      <c r="B5210" s="43" t="s">
        <v>5806</v>
      </c>
      <c r="C5210" s="43" t="s">
        <v>5746</v>
      </c>
      <c r="D5210" s="43">
        <v>16800</v>
      </c>
      <c r="E5210" s="43" t="s">
        <v>198</v>
      </c>
      <c r="F5210" s="43">
        <v>35</v>
      </c>
      <c r="G5210" t="str">
        <f>LOOKUP(F5210,{0,6,45},{"F","L","H"})</f>
        <v>L</v>
      </c>
      <c r="H5210" s="43" t="s">
        <v>543</v>
      </c>
      <c r="I5210" s="43" t="str">
        <f>IFERROR(VLOOKUP(#REF!,#REF!,2,FALSE),"No")</f>
        <v>No</v>
      </c>
      <c r="J5210" s="139"/>
      <c r="K5210" s="148"/>
      <c r="L5210" s="148"/>
      <c r="M5210" s="148"/>
      <c r="N5210" s="148"/>
      <c r="O5210" s="148"/>
      <c r="P5210" s="148"/>
      <c r="Q5210" s="148"/>
      <c r="R5210" s="139">
        <v>2</v>
      </c>
      <c r="S5210" s="148">
        <v>32</v>
      </c>
      <c r="T5210" s="148">
        <v>4</v>
      </c>
      <c r="U5210" s="148">
        <v>10</v>
      </c>
      <c r="V5210" s="148"/>
      <c r="W5210" s="148"/>
      <c r="X5210" s="139"/>
      <c r="Y5210" s="148"/>
      <c r="Z5210" s="148"/>
      <c r="AA5210" s="148"/>
      <c r="AB5210" s="148"/>
      <c r="AC5210" s="148"/>
      <c r="AD5210" s="148"/>
      <c r="AE5210" s="148"/>
      <c r="AF5210" s="148"/>
      <c r="AG5210" s="148"/>
      <c r="AH5210" s="148"/>
      <c r="AI5210" s="148"/>
      <c r="AJ5210" s="148"/>
      <c r="AK5210" s="148"/>
      <c r="AL5210" s="139">
        <v>0</v>
      </c>
      <c r="AM5210" s="139">
        <v>0</v>
      </c>
      <c r="AN5210" s="148">
        <v>0</v>
      </c>
      <c r="AO5210" s="148">
        <v>42</v>
      </c>
      <c r="AP5210" s="148">
        <v>1</v>
      </c>
      <c r="AQ5210" s="140">
        <v>2</v>
      </c>
      <c r="AS5210" s="42">
        <f t="shared" si="728"/>
        <v>0</v>
      </c>
      <c r="AT5210" s="101">
        <f t="shared" si="729"/>
        <v>28091.51630743243</v>
      </c>
      <c r="AU5210" s="42">
        <f t="shared" si="730"/>
        <v>28091.51630743243</v>
      </c>
      <c r="AV5210" s="42">
        <f t="shared" si="731"/>
        <v>0</v>
      </c>
      <c r="AW5210" s="102">
        <f t="shared" si="732"/>
        <v>17706.400000000001</v>
      </c>
      <c r="AX5210" s="43">
        <f t="shared" si="727"/>
        <v>2</v>
      </c>
      <c r="AY5210" s="43" t="str">
        <f t="shared" si="733"/>
        <v>UTTSS</v>
      </c>
    </row>
    <row r="5211" spans="1:51" hidden="1" x14ac:dyDescent="0.2">
      <c r="A5211" s="38">
        <v>5204</v>
      </c>
      <c r="B5211" s="43" t="s">
        <v>5806</v>
      </c>
      <c r="C5211" s="43" t="s">
        <v>5745</v>
      </c>
      <c r="D5211" s="43">
        <v>64550</v>
      </c>
      <c r="E5211" s="43" t="s">
        <v>197</v>
      </c>
      <c r="F5211" s="43">
        <v>45</v>
      </c>
      <c r="G5211" t="str">
        <f>LOOKUP(F5211,{0,6,45},{"F","L","H"})</f>
        <v>H</v>
      </c>
      <c r="H5211" s="43" t="s">
        <v>656</v>
      </c>
      <c r="I5211" s="43" t="str">
        <f>IFERROR(VLOOKUP(#REF!,#REF!,2,FALSE),"No")</f>
        <v>No</v>
      </c>
      <c r="J5211" s="139">
        <v>4</v>
      </c>
      <c r="K5211" s="148">
        <v>187</v>
      </c>
      <c r="L5211" s="148"/>
      <c r="M5211" s="148"/>
      <c r="N5211" s="148"/>
      <c r="O5211" s="148"/>
      <c r="P5211" s="148"/>
      <c r="Q5211" s="148"/>
      <c r="R5211" s="148"/>
      <c r="S5211" s="148"/>
      <c r="T5211" s="148"/>
      <c r="U5211" s="148"/>
      <c r="V5211" s="148"/>
      <c r="W5211" s="148"/>
      <c r="X5211" s="139">
        <v>4</v>
      </c>
      <c r="Y5211" s="148">
        <v>1000</v>
      </c>
      <c r="Z5211" s="148"/>
      <c r="AA5211" s="148"/>
      <c r="AB5211" s="148"/>
      <c r="AC5211" s="148"/>
      <c r="AD5211" s="148"/>
      <c r="AE5211" s="148"/>
      <c r="AF5211" s="148"/>
      <c r="AG5211" s="148"/>
      <c r="AH5211" s="148"/>
      <c r="AI5211" s="148"/>
      <c r="AJ5211" s="148"/>
      <c r="AK5211" s="148"/>
      <c r="AL5211" s="139">
        <v>0</v>
      </c>
      <c r="AM5211" s="139">
        <v>0</v>
      </c>
      <c r="AN5211" s="148">
        <v>1000</v>
      </c>
      <c r="AO5211" s="148">
        <v>187</v>
      </c>
      <c r="AP5211" s="148">
        <v>2</v>
      </c>
      <c r="AQ5211" s="140">
        <v>1</v>
      </c>
      <c r="AS5211" s="42">
        <f t="shared" si="728"/>
        <v>14313.630354407585</v>
      </c>
      <c r="AT5211" s="101">
        <f t="shared" si="729"/>
        <v>0</v>
      </c>
      <c r="AU5211" s="42">
        <f t="shared" si="730"/>
        <v>14313.630354407585</v>
      </c>
      <c r="AV5211" s="42">
        <f t="shared" si="731"/>
        <v>39680.961721474036</v>
      </c>
      <c r="AW5211" s="102">
        <f t="shared" si="732"/>
        <v>113197.0366366282</v>
      </c>
      <c r="AX5211" s="43">
        <f t="shared" si="727"/>
        <v>4</v>
      </c>
      <c r="AY5211" s="43" t="str">
        <f t="shared" si="733"/>
        <v>UTTSM</v>
      </c>
    </row>
    <row r="5212" spans="1:51" hidden="1" x14ac:dyDescent="0.2">
      <c r="A5212" s="38">
        <v>5205</v>
      </c>
      <c r="B5212" s="43" t="s">
        <v>5806</v>
      </c>
      <c r="C5212" s="43" t="s">
        <v>5745</v>
      </c>
      <c r="D5212" s="43">
        <v>7800</v>
      </c>
      <c r="E5212" s="43" t="s">
        <v>212</v>
      </c>
      <c r="F5212" s="43">
        <v>2</v>
      </c>
      <c r="G5212" t="str">
        <f>LOOKUP(F5212,{0,6,45},{"F","L","H"})</f>
        <v>F</v>
      </c>
      <c r="H5212" s="43" t="s">
        <v>704</v>
      </c>
      <c r="I5212" s="43" t="str">
        <f>IFERROR(VLOOKUP(#REF!,#REF!,2,FALSE),"No")</f>
        <v>No</v>
      </c>
      <c r="J5212" s="139">
        <v>4</v>
      </c>
      <c r="K5212" s="148">
        <v>133</v>
      </c>
      <c r="L5212" s="148"/>
      <c r="M5212" s="148"/>
      <c r="N5212" s="148"/>
      <c r="O5212" s="148"/>
      <c r="P5212" s="148"/>
      <c r="Q5212" s="148"/>
      <c r="R5212" s="148"/>
      <c r="S5212" s="148"/>
      <c r="T5212" s="148"/>
      <c r="U5212" s="148"/>
      <c r="V5212" s="148"/>
      <c r="W5212" s="148"/>
      <c r="X5212" s="139">
        <v>4</v>
      </c>
      <c r="Y5212" s="148">
        <v>1000</v>
      </c>
      <c r="Z5212" s="148"/>
      <c r="AA5212" s="148"/>
      <c r="AB5212" s="148"/>
      <c r="AC5212" s="148"/>
      <c r="AD5212" s="148"/>
      <c r="AE5212" s="148"/>
      <c r="AF5212" s="148"/>
      <c r="AG5212" s="148"/>
      <c r="AH5212" s="148"/>
      <c r="AI5212" s="148"/>
      <c r="AJ5212" s="148"/>
      <c r="AK5212" s="148"/>
      <c r="AL5212" s="139">
        <v>0</v>
      </c>
      <c r="AM5212" s="139">
        <v>0</v>
      </c>
      <c r="AN5212" s="148">
        <v>1000</v>
      </c>
      <c r="AO5212" s="148">
        <v>133</v>
      </c>
      <c r="AP5212" s="148">
        <v>2</v>
      </c>
      <c r="AQ5212" s="140">
        <v>2</v>
      </c>
      <c r="AS5212" s="42">
        <f t="shared" si="728"/>
        <v>10180.282551530529</v>
      </c>
      <c r="AT5212" s="101">
        <f t="shared" si="729"/>
        <v>0</v>
      </c>
      <c r="AU5212" s="42">
        <f t="shared" si="730"/>
        <v>10180.282551530529</v>
      </c>
      <c r="AV5212" s="42">
        <f t="shared" si="731"/>
        <v>19840.480860737018</v>
      </c>
      <c r="AW5212" s="102">
        <f t="shared" si="732"/>
        <v>5118</v>
      </c>
      <c r="AX5212" s="43">
        <f t="shared" si="727"/>
        <v>4</v>
      </c>
      <c r="AY5212" s="43" t="str">
        <f t="shared" si="733"/>
        <v>UTTSM</v>
      </c>
    </row>
    <row r="5213" spans="1:51" hidden="1" x14ac:dyDescent="0.2">
      <c r="A5213" s="38">
        <v>5206</v>
      </c>
      <c r="B5213" s="43" t="s">
        <v>5806</v>
      </c>
      <c r="C5213" s="43" t="s">
        <v>5745</v>
      </c>
      <c r="D5213" s="43">
        <v>7791</v>
      </c>
      <c r="E5213" s="43" t="s">
        <v>206</v>
      </c>
      <c r="F5213" s="43">
        <v>2</v>
      </c>
      <c r="G5213" t="str">
        <f>LOOKUP(F5213,{0,6,45},{"F","L","H"})</f>
        <v>F</v>
      </c>
      <c r="H5213" s="43" t="s">
        <v>761</v>
      </c>
      <c r="I5213" s="43" t="str">
        <f>IFERROR(VLOOKUP(#REF!,#REF!,2,FALSE),"No")</f>
        <v>No</v>
      </c>
      <c r="J5213" s="139">
        <v>4</v>
      </c>
      <c r="K5213" s="148">
        <v>798</v>
      </c>
      <c r="L5213" s="148"/>
      <c r="M5213" s="148"/>
      <c r="N5213" s="148"/>
      <c r="O5213" s="148"/>
      <c r="P5213" s="148"/>
      <c r="Q5213" s="148"/>
      <c r="R5213" s="148"/>
      <c r="S5213" s="148"/>
      <c r="T5213" s="148"/>
      <c r="U5213" s="148"/>
      <c r="V5213" s="148"/>
      <c r="W5213" s="148"/>
      <c r="X5213" s="139">
        <v>2</v>
      </c>
      <c r="Y5213" s="148">
        <v>120.27</v>
      </c>
      <c r="Z5213" s="148">
        <v>4</v>
      </c>
      <c r="AA5213" s="148">
        <v>876.5</v>
      </c>
      <c r="AB5213" s="148">
        <v>6</v>
      </c>
      <c r="AC5213" s="148">
        <v>3.23</v>
      </c>
      <c r="AD5213" s="148"/>
      <c r="AE5213" s="148"/>
      <c r="AF5213" s="148"/>
      <c r="AG5213" s="148"/>
      <c r="AH5213" s="148"/>
      <c r="AI5213" s="148"/>
      <c r="AJ5213" s="148"/>
      <c r="AK5213" s="148"/>
      <c r="AL5213" s="139">
        <v>0</v>
      </c>
      <c r="AM5213" s="139">
        <v>0</v>
      </c>
      <c r="AN5213" s="148">
        <v>1000</v>
      </c>
      <c r="AO5213" s="148">
        <v>798</v>
      </c>
      <c r="AP5213" s="148">
        <v>4</v>
      </c>
      <c r="AQ5213" s="140">
        <v>1</v>
      </c>
      <c r="AS5213" s="42">
        <f t="shared" si="728"/>
        <v>61081.695309183175</v>
      </c>
      <c r="AT5213" s="101">
        <f t="shared" si="729"/>
        <v>0</v>
      </c>
      <c r="AU5213" s="42">
        <f t="shared" si="730"/>
        <v>61081.695309183175</v>
      </c>
      <c r="AV5213" s="42">
        <f t="shared" si="731"/>
        <v>38884.356321474028</v>
      </c>
      <c r="AW5213" s="102">
        <f t="shared" si="732"/>
        <v>5118</v>
      </c>
      <c r="AX5213" s="43">
        <f t="shared" si="727"/>
        <v>4</v>
      </c>
      <c r="AY5213" s="43" t="str">
        <f t="shared" si="733"/>
        <v>UTTSM</v>
      </c>
    </row>
    <row r="5214" spans="1:51" hidden="1" x14ac:dyDescent="0.2">
      <c r="A5214" s="38">
        <v>5207</v>
      </c>
      <c r="B5214" s="43" t="s">
        <v>5806</v>
      </c>
      <c r="C5214" s="43" t="s">
        <v>5746</v>
      </c>
      <c r="D5214" s="43">
        <v>28250</v>
      </c>
      <c r="E5214" s="43" t="s">
        <v>212</v>
      </c>
      <c r="F5214" s="43">
        <v>45</v>
      </c>
      <c r="G5214" t="str">
        <f>LOOKUP(F5214,{0,6,45},{"F","L","H"})</f>
        <v>H</v>
      </c>
      <c r="H5214" s="43" t="s">
        <v>939</v>
      </c>
      <c r="I5214" s="43" t="str">
        <f>IFERROR(VLOOKUP(#REF!,#REF!,2,FALSE),"No")</f>
        <v>No</v>
      </c>
      <c r="J5214" s="139"/>
      <c r="K5214" s="148"/>
      <c r="L5214" s="148"/>
      <c r="M5214" s="148"/>
      <c r="N5214" s="148"/>
      <c r="O5214" s="148"/>
      <c r="P5214" s="148"/>
      <c r="Q5214" s="148"/>
      <c r="R5214" s="148">
        <v>2</v>
      </c>
      <c r="S5214" s="148">
        <v>2</v>
      </c>
      <c r="T5214" s="148"/>
      <c r="U5214" s="148"/>
      <c r="V5214" s="148"/>
      <c r="W5214" s="148"/>
      <c r="X5214" s="139"/>
      <c r="Y5214" s="148"/>
      <c r="Z5214" s="148"/>
      <c r="AA5214" s="148"/>
      <c r="AB5214" s="148"/>
      <c r="AC5214" s="148"/>
      <c r="AD5214" s="148"/>
      <c r="AE5214" s="148"/>
      <c r="AF5214" s="148"/>
      <c r="AG5214" s="148"/>
      <c r="AH5214" s="148"/>
      <c r="AI5214" s="148"/>
      <c r="AJ5214" s="148"/>
      <c r="AK5214" s="148"/>
      <c r="AL5214" s="139">
        <v>0</v>
      </c>
      <c r="AM5214" s="139">
        <v>0</v>
      </c>
      <c r="AN5214" s="148">
        <v>0</v>
      </c>
      <c r="AO5214" s="148">
        <v>2</v>
      </c>
      <c r="AP5214" s="148">
        <v>1</v>
      </c>
      <c r="AQ5214" s="140">
        <v>1</v>
      </c>
      <c r="AS5214" s="42">
        <f t="shared" si="728"/>
        <v>0</v>
      </c>
      <c r="AT5214" s="101">
        <f t="shared" si="729"/>
        <v>317.94992589733607</v>
      </c>
      <c r="AU5214" s="42">
        <f t="shared" si="730"/>
        <v>317.94992589733607</v>
      </c>
      <c r="AV5214" s="42">
        <f t="shared" si="731"/>
        <v>0</v>
      </c>
      <c r="AW5214" s="102">
        <f t="shared" si="732"/>
        <v>52825.283763759828</v>
      </c>
      <c r="AX5214" s="43">
        <f t="shared" si="727"/>
        <v>2</v>
      </c>
      <c r="AY5214" s="43" t="str">
        <f t="shared" si="733"/>
        <v>UTTSS</v>
      </c>
    </row>
    <row r="5215" spans="1:51" hidden="1" x14ac:dyDescent="0.2">
      <c r="A5215" s="38">
        <v>5208</v>
      </c>
      <c r="B5215" s="43" t="s">
        <v>5806</v>
      </c>
      <c r="C5215" s="43" t="s">
        <v>289</v>
      </c>
      <c r="D5215" s="43">
        <v>104100</v>
      </c>
      <c r="E5215" s="43" t="s">
        <v>215</v>
      </c>
      <c r="F5215" s="43">
        <v>125</v>
      </c>
      <c r="G5215" t="str">
        <f>LOOKUP(F5215,{0,6,45},{"F","L","H"})</f>
        <v>H</v>
      </c>
      <c r="H5215" s="43" t="s">
        <v>1567</v>
      </c>
      <c r="I5215" s="43" t="str">
        <f>IFERROR(VLOOKUP(#REF!,#REF!,2,FALSE),"No")</f>
        <v>No</v>
      </c>
      <c r="J5215" s="139"/>
      <c r="K5215" s="148"/>
      <c r="L5215" s="148"/>
      <c r="M5215" s="148"/>
      <c r="N5215" s="148"/>
      <c r="O5215" s="148"/>
      <c r="P5215" s="148"/>
      <c r="Q5215" s="148"/>
      <c r="R5215" s="148">
        <v>4</v>
      </c>
      <c r="S5215" s="148">
        <v>1</v>
      </c>
      <c r="T5215" s="148"/>
      <c r="U5215" s="148"/>
      <c r="V5215" s="148"/>
      <c r="W5215" s="148"/>
      <c r="X5215" s="139"/>
      <c r="Y5215" s="148"/>
      <c r="Z5215" s="148"/>
      <c r="AA5215" s="148"/>
      <c r="AB5215" s="148"/>
      <c r="AC5215" s="148"/>
      <c r="AD5215" s="148"/>
      <c r="AE5215" s="148"/>
      <c r="AF5215" s="148"/>
      <c r="AG5215" s="148"/>
      <c r="AH5215" s="148"/>
      <c r="AI5215" s="148"/>
      <c r="AJ5215" s="148"/>
      <c r="AK5215" s="148"/>
      <c r="AL5215" s="139">
        <v>0</v>
      </c>
      <c r="AM5215" s="139">
        <v>0</v>
      </c>
      <c r="AN5215" s="148">
        <v>0</v>
      </c>
      <c r="AO5215" s="148">
        <v>1</v>
      </c>
      <c r="AP5215" s="148">
        <v>1</v>
      </c>
      <c r="AQ5215" s="140">
        <v>1</v>
      </c>
      <c r="AS5215" s="42">
        <f t="shared" si="728"/>
        <v>0</v>
      </c>
      <c r="AT5215" s="101">
        <f t="shared" si="729"/>
        <v>2300.4317493075055</v>
      </c>
      <c r="AU5215" s="42">
        <f t="shared" si="730"/>
        <v>2300.4317493075055</v>
      </c>
      <c r="AV5215" s="42">
        <f t="shared" si="731"/>
        <v>0</v>
      </c>
      <c r="AW5215" s="102">
        <f t="shared" si="732"/>
        <v>150929.38218217093</v>
      </c>
      <c r="AX5215" s="43">
        <f t="shared" si="727"/>
        <v>4</v>
      </c>
      <c r="AY5215" s="43" t="str">
        <f t="shared" si="733"/>
        <v>UTGS</v>
      </c>
    </row>
    <row r="5216" spans="1:51" hidden="1" x14ac:dyDescent="0.2">
      <c r="A5216" s="38">
        <v>5209</v>
      </c>
      <c r="B5216" s="43" t="s">
        <v>5806</v>
      </c>
      <c r="C5216" s="43" t="s">
        <v>5745</v>
      </c>
      <c r="D5216" s="43">
        <v>6050</v>
      </c>
      <c r="E5216" s="43" t="s">
        <v>201</v>
      </c>
      <c r="F5216" s="43">
        <v>45</v>
      </c>
      <c r="G5216" t="str">
        <f>LOOKUP(F5216,{0,6,45},{"F","L","H"})</f>
        <v>H</v>
      </c>
      <c r="H5216" s="43" t="s">
        <v>155</v>
      </c>
      <c r="I5216" s="43" t="str">
        <f>IFERROR(VLOOKUP(#REF!,#REF!,2,FALSE),"No")</f>
        <v>No</v>
      </c>
      <c r="J5216" s="139">
        <v>3</v>
      </c>
      <c r="K5216" s="148">
        <v>4</v>
      </c>
      <c r="L5216" s="148">
        <v>4</v>
      </c>
      <c r="M5216" s="148">
        <v>347</v>
      </c>
      <c r="N5216" s="148">
        <v>6</v>
      </c>
      <c r="O5216" s="148">
        <v>1</v>
      </c>
      <c r="P5216" s="148"/>
      <c r="Q5216" s="148"/>
      <c r="R5216" s="148"/>
      <c r="S5216" s="148"/>
      <c r="T5216" s="148"/>
      <c r="U5216" s="148"/>
      <c r="V5216" s="148"/>
      <c r="W5216" s="148"/>
      <c r="X5216" s="139">
        <v>2</v>
      </c>
      <c r="Y5216" s="148">
        <v>368.5</v>
      </c>
      <c r="Z5216" s="148">
        <v>6</v>
      </c>
      <c r="AA5216" s="148">
        <v>631.5</v>
      </c>
      <c r="AB5216" s="148"/>
      <c r="AC5216" s="148"/>
      <c r="AD5216" s="148"/>
      <c r="AE5216" s="148"/>
      <c r="AF5216" s="148"/>
      <c r="AG5216" s="148"/>
      <c r="AH5216" s="148"/>
      <c r="AI5216" s="148"/>
      <c r="AJ5216" s="148"/>
      <c r="AK5216" s="148"/>
      <c r="AL5216" s="139">
        <v>0</v>
      </c>
      <c r="AM5216" s="139">
        <v>0</v>
      </c>
      <c r="AN5216" s="148">
        <v>1000</v>
      </c>
      <c r="AO5216" s="148">
        <v>352</v>
      </c>
      <c r="AP5216" s="148">
        <v>3</v>
      </c>
      <c r="AQ5216" s="140">
        <v>2</v>
      </c>
      <c r="AS5216" s="42">
        <f t="shared" si="728"/>
        <v>26905.040718700871</v>
      </c>
      <c r="AT5216" s="101">
        <f t="shared" si="729"/>
        <v>0</v>
      </c>
      <c r="AU5216" s="42">
        <f t="shared" si="730"/>
        <v>26905.040718700871</v>
      </c>
      <c r="AV5216" s="42">
        <f t="shared" si="731"/>
        <v>24944.92086073702</v>
      </c>
      <c r="AW5216" s="102">
        <f t="shared" si="732"/>
        <v>37732.345545542732</v>
      </c>
      <c r="AX5216" s="43">
        <f t="shared" si="727"/>
        <v>3</v>
      </c>
      <c r="AY5216" s="43" t="str">
        <f t="shared" si="733"/>
        <v>UTTSM</v>
      </c>
    </row>
    <row r="5217" spans="1:51" hidden="1" x14ac:dyDescent="0.2">
      <c r="A5217" s="38">
        <v>5210</v>
      </c>
      <c r="B5217" s="43" t="s">
        <v>5807</v>
      </c>
      <c r="C5217" s="43" t="s">
        <v>5745</v>
      </c>
      <c r="D5217" s="43">
        <v>81700</v>
      </c>
      <c r="E5217" s="43" t="s">
        <v>215</v>
      </c>
      <c r="F5217" s="43">
        <v>95</v>
      </c>
      <c r="G5217" t="str">
        <f>LOOKUP(F5217,{0,6,45},{"F","L","H"})</f>
        <v>H</v>
      </c>
      <c r="H5217" s="43" t="s">
        <v>769</v>
      </c>
      <c r="I5217" s="43" t="str">
        <f>IFERROR(VLOOKUP(#REF!,#REF!,2,FALSE),"No")</f>
        <v>No</v>
      </c>
      <c r="J5217" s="139"/>
      <c r="K5217" s="148"/>
      <c r="L5217" s="148"/>
      <c r="M5217" s="148"/>
      <c r="N5217" s="148"/>
      <c r="O5217" s="148"/>
      <c r="P5217" s="148"/>
      <c r="Q5217" s="148"/>
      <c r="R5217" s="148">
        <v>2</v>
      </c>
      <c r="S5217" s="148">
        <v>12</v>
      </c>
      <c r="T5217" s="148"/>
      <c r="U5217" s="148"/>
      <c r="V5217" s="148"/>
      <c r="W5217" s="148"/>
      <c r="X5217" s="139"/>
      <c r="Y5217" s="148"/>
      <c r="Z5217" s="148"/>
      <c r="AA5217" s="148"/>
      <c r="AB5217" s="148"/>
      <c r="AC5217" s="148"/>
      <c r="AD5217" s="148"/>
      <c r="AE5217" s="148"/>
      <c r="AF5217" s="148"/>
      <c r="AG5217" s="148"/>
      <c r="AH5217" s="148"/>
      <c r="AI5217" s="148"/>
      <c r="AJ5217" s="148"/>
      <c r="AK5217" s="148"/>
      <c r="AL5217" s="139">
        <v>0</v>
      </c>
      <c r="AM5217" s="139">
        <v>0</v>
      </c>
      <c r="AN5217" s="148">
        <v>0</v>
      </c>
      <c r="AO5217" s="148">
        <v>12</v>
      </c>
      <c r="AP5217" s="148">
        <v>1</v>
      </c>
      <c r="AQ5217" s="140">
        <v>1</v>
      </c>
      <c r="AS5217" s="42">
        <f t="shared" si="728"/>
        <v>0</v>
      </c>
      <c r="AT5217" s="101">
        <f t="shared" si="729"/>
        <v>1907.6995553840165</v>
      </c>
      <c r="AU5217" s="42">
        <f t="shared" si="730"/>
        <v>1907.6995553840165</v>
      </c>
      <c r="AV5217" s="42">
        <f t="shared" si="731"/>
        <v>0</v>
      </c>
      <c r="AW5217" s="102">
        <f t="shared" si="732"/>
        <v>113197.0366366282</v>
      </c>
      <c r="AX5217" s="43">
        <f t="shared" si="727"/>
        <v>2</v>
      </c>
      <c r="AY5217" s="43" t="str">
        <f t="shared" si="733"/>
        <v>UTTSM</v>
      </c>
    </row>
    <row r="5218" spans="1:51" hidden="1" x14ac:dyDescent="0.2">
      <c r="A5218" s="38">
        <v>5211</v>
      </c>
      <c r="B5218" s="43" t="s">
        <v>5807</v>
      </c>
      <c r="C5218" s="43" t="s">
        <v>5746</v>
      </c>
      <c r="D5218" s="43">
        <v>64550</v>
      </c>
      <c r="E5218" s="43" t="s">
        <v>197</v>
      </c>
      <c r="F5218" s="43">
        <v>45</v>
      </c>
      <c r="G5218" t="str">
        <f>LOOKUP(F5218,{0,6,45},{"F","L","H"})</f>
        <v>H</v>
      </c>
      <c r="H5218" s="43" t="s">
        <v>430</v>
      </c>
      <c r="I5218" s="43" t="str">
        <f>IFERROR(VLOOKUP(#REF!,#REF!,2,FALSE),"No")</f>
        <v>No</v>
      </c>
      <c r="J5218" s="139">
        <v>4</v>
      </c>
      <c r="K5218" s="148">
        <v>133</v>
      </c>
      <c r="L5218" s="148">
        <v>6</v>
      </c>
      <c r="M5218" s="148">
        <v>1</v>
      </c>
      <c r="N5218" s="148"/>
      <c r="O5218" s="148"/>
      <c r="P5218" s="148"/>
      <c r="Q5218" s="148"/>
      <c r="R5218" s="148"/>
      <c r="S5218" s="148"/>
      <c r="T5218" s="148"/>
      <c r="U5218" s="148"/>
      <c r="V5218" s="148"/>
      <c r="W5218" s="148"/>
      <c r="X5218" s="139">
        <v>4</v>
      </c>
      <c r="Y5218" s="148">
        <v>155.31</v>
      </c>
      <c r="Z5218" s="148">
        <v>6</v>
      </c>
      <c r="AA5218" s="148">
        <v>844.69</v>
      </c>
      <c r="AB5218" s="148"/>
      <c r="AC5218" s="148"/>
      <c r="AD5218" s="148"/>
      <c r="AE5218" s="148"/>
      <c r="AF5218" s="148"/>
      <c r="AG5218" s="148"/>
      <c r="AH5218" s="148"/>
      <c r="AI5218" s="148"/>
      <c r="AJ5218" s="148"/>
      <c r="AK5218" s="148"/>
      <c r="AL5218" s="139">
        <v>0</v>
      </c>
      <c r="AM5218" s="139">
        <v>0</v>
      </c>
      <c r="AN5218" s="148">
        <v>1000</v>
      </c>
      <c r="AO5218" s="148">
        <v>134</v>
      </c>
      <c r="AP5218" s="148">
        <v>2</v>
      </c>
      <c r="AQ5218" s="140">
        <v>1</v>
      </c>
      <c r="AS5218" s="42">
        <f t="shared" si="728"/>
        <v>10232.802551530529</v>
      </c>
      <c r="AT5218" s="101">
        <f t="shared" si="729"/>
        <v>0</v>
      </c>
      <c r="AU5218" s="42">
        <f t="shared" si="730"/>
        <v>10232.802551530529</v>
      </c>
      <c r="AV5218" s="42">
        <f t="shared" si="731"/>
        <v>56870.403221474044</v>
      </c>
      <c r="AW5218" s="102">
        <f t="shared" si="732"/>
        <v>113197.0366366282</v>
      </c>
      <c r="AX5218" s="43">
        <f t="shared" si="727"/>
        <v>4</v>
      </c>
      <c r="AY5218" s="43" t="str">
        <f t="shared" si="733"/>
        <v>UTTSS</v>
      </c>
    </row>
    <row r="5219" spans="1:51" hidden="1" x14ac:dyDescent="0.2">
      <c r="A5219" s="38">
        <v>5212</v>
      </c>
      <c r="B5219" s="43" t="s">
        <v>5807</v>
      </c>
      <c r="C5219" s="43" t="s">
        <v>5746</v>
      </c>
      <c r="D5219" s="43">
        <v>44350</v>
      </c>
      <c r="E5219" s="43" t="s">
        <v>215</v>
      </c>
      <c r="F5219" s="43">
        <v>45</v>
      </c>
      <c r="G5219" t="str">
        <f>LOOKUP(F5219,{0,6,45},{"F","L","H"})</f>
        <v>H</v>
      </c>
      <c r="H5219" s="43" t="s">
        <v>1576</v>
      </c>
      <c r="I5219" s="43" t="str">
        <f>IFERROR(VLOOKUP(#REF!,#REF!,2,FALSE),"No")</f>
        <v>No</v>
      </c>
      <c r="J5219" s="139">
        <v>6</v>
      </c>
      <c r="K5219" s="148">
        <v>457</v>
      </c>
      <c r="L5219" s="148"/>
      <c r="M5219" s="148"/>
      <c r="N5219" s="148"/>
      <c r="O5219" s="148"/>
      <c r="P5219" s="148"/>
      <c r="Q5219" s="148"/>
      <c r="R5219" s="148"/>
      <c r="S5219" s="148"/>
      <c r="T5219" s="148"/>
      <c r="U5219" s="148"/>
      <c r="V5219" s="148"/>
      <c r="W5219" s="148"/>
      <c r="X5219" s="139">
        <v>6</v>
      </c>
      <c r="Y5219" s="148">
        <v>1000</v>
      </c>
      <c r="Z5219" s="148"/>
      <c r="AA5219" s="148"/>
      <c r="AB5219" s="148"/>
      <c r="AC5219" s="148"/>
      <c r="AD5219" s="148"/>
      <c r="AE5219" s="148"/>
      <c r="AF5219" s="148"/>
      <c r="AG5219" s="148"/>
      <c r="AH5219" s="148"/>
      <c r="AI5219" s="148"/>
      <c r="AJ5219" s="148"/>
      <c r="AK5219" s="148"/>
      <c r="AL5219" s="139">
        <v>0</v>
      </c>
      <c r="AM5219" s="139">
        <v>0</v>
      </c>
      <c r="AN5219" s="148">
        <v>1000</v>
      </c>
      <c r="AO5219" s="148">
        <v>457</v>
      </c>
      <c r="AP5219" s="148">
        <v>1</v>
      </c>
      <c r="AQ5219" s="140">
        <v>1</v>
      </c>
      <c r="AS5219" s="42">
        <f t="shared" si="728"/>
        <v>24001.640000000003</v>
      </c>
      <c r="AT5219" s="101">
        <f t="shared" si="729"/>
        <v>0</v>
      </c>
      <c r="AU5219" s="42">
        <f t="shared" si="730"/>
        <v>24001.640000000003</v>
      </c>
      <c r="AV5219" s="42">
        <f t="shared" si="731"/>
        <v>60030.961721474043</v>
      </c>
      <c r="AW5219" s="102">
        <f t="shared" si="732"/>
        <v>60371.752872868376</v>
      </c>
      <c r="AX5219" s="43">
        <f t="shared" si="727"/>
        <v>6</v>
      </c>
      <c r="AY5219" s="43" t="str">
        <f t="shared" si="733"/>
        <v>UTTSS</v>
      </c>
    </row>
    <row r="5220" spans="1:51" hidden="1" x14ac:dyDescent="0.2">
      <c r="A5220" s="38">
        <v>5213</v>
      </c>
      <c r="B5220" s="43" t="s">
        <v>5806</v>
      </c>
      <c r="C5220" s="43" t="s">
        <v>5745</v>
      </c>
      <c r="D5220" s="43">
        <v>232286</v>
      </c>
      <c r="E5220" s="43" t="s">
        <v>1222</v>
      </c>
      <c r="F5220" s="43">
        <v>45</v>
      </c>
      <c r="G5220" t="str">
        <f>LOOKUP(F5220,{0,6,45},{"F","L","H"})</f>
        <v>H</v>
      </c>
      <c r="H5220" s="43" t="s">
        <v>703</v>
      </c>
      <c r="I5220" s="43" t="str">
        <f>IFERROR(VLOOKUP(#REF!,#REF!,2,FALSE),"No")</f>
        <v>No</v>
      </c>
      <c r="J5220" s="139">
        <v>3</v>
      </c>
      <c r="K5220" s="148">
        <v>559</v>
      </c>
      <c r="L5220" s="148"/>
      <c r="M5220" s="148"/>
      <c r="N5220" s="148"/>
      <c r="O5220" s="148"/>
      <c r="P5220" s="148"/>
      <c r="Q5220" s="148"/>
      <c r="R5220" s="148"/>
      <c r="S5220" s="148"/>
      <c r="T5220" s="148"/>
      <c r="U5220" s="148"/>
      <c r="V5220" s="148"/>
      <c r="W5220" s="148"/>
      <c r="X5220" s="139">
        <v>2</v>
      </c>
      <c r="Y5220" s="148">
        <v>191.8</v>
      </c>
      <c r="Z5220" s="148">
        <v>4</v>
      </c>
      <c r="AA5220" s="148">
        <v>808.2</v>
      </c>
      <c r="AB5220" s="148"/>
      <c r="AC5220" s="148"/>
      <c r="AD5220" s="148"/>
      <c r="AE5220" s="148"/>
      <c r="AF5220" s="148"/>
      <c r="AG5220" s="148"/>
      <c r="AH5220" s="148"/>
      <c r="AI5220" s="148"/>
      <c r="AJ5220" s="148"/>
      <c r="AK5220" s="148"/>
      <c r="AL5220" s="139">
        <v>0</v>
      </c>
      <c r="AM5220" s="139">
        <v>0</v>
      </c>
      <c r="AN5220" s="148">
        <v>1000</v>
      </c>
      <c r="AO5220" s="148">
        <v>559</v>
      </c>
      <c r="AP5220" s="148">
        <v>2</v>
      </c>
      <c r="AQ5220" s="140">
        <v>2</v>
      </c>
      <c r="AS5220" s="42">
        <f t="shared" si="728"/>
        <v>40797.764107560644</v>
      </c>
      <c r="AT5220" s="101">
        <f t="shared" si="729"/>
        <v>0</v>
      </c>
      <c r="AU5220" s="42">
        <f t="shared" si="730"/>
        <v>40797.764107560644</v>
      </c>
      <c r="AV5220" s="42">
        <f t="shared" si="731"/>
        <v>19152.877860737019</v>
      </c>
      <c r="AW5220" s="102">
        <f t="shared" si="732"/>
        <v>226394.07327325639</v>
      </c>
      <c r="AX5220" s="43">
        <f t="shared" si="727"/>
        <v>3</v>
      </c>
      <c r="AY5220" s="43" t="str">
        <f t="shared" si="733"/>
        <v>UTTSM</v>
      </c>
    </row>
    <row r="5221" spans="1:51" hidden="1" x14ac:dyDescent="0.2">
      <c r="A5221" s="38">
        <v>5214</v>
      </c>
      <c r="B5221" s="43" t="s">
        <v>5806</v>
      </c>
      <c r="C5221" s="43" t="s">
        <v>289</v>
      </c>
      <c r="D5221" s="43">
        <v>64550</v>
      </c>
      <c r="E5221" s="43" t="s">
        <v>197</v>
      </c>
      <c r="F5221" s="43">
        <v>45</v>
      </c>
      <c r="G5221" t="str">
        <f>LOOKUP(F5221,{0,6,45},{"F","L","H"})</f>
        <v>H</v>
      </c>
      <c r="H5221" s="43" t="s">
        <v>1588</v>
      </c>
      <c r="I5221" s="43" t="str">
        <f>IFERROR(VLOOKUP(#REF!,#REF!,2,FALSE),"No")</f>
        <v>No</v>
      </c>
      <c r="J5221" s="139">
        <v>2</v>
      </c>
      <c r="K5221" s="148">
        <v>1</v>
      </c>
      <c r="L5221" s="148">
        <v>3</v>
      </c>
      <c r="M5221" s="148">
        <v>422</v>
      </c>
      <c r="N5221" s="148"/>
      <c r="O5221" s="148"/>
      <c r="P5221" s="148"/>
      <c r="Q5221" s="148"/>
      <c r="R5221" s="148"/>
      <c r="S5221" s="148"/>
      <c r="T5221" s="148"/>
      <c r="U5221" s="148"/>
      <c r="V5221" s="148"/>
      <c r="W5221" s="148"/>
      <c r="X5221" s="139">
        <v>2</v>
      </c>
      <c r="Y5221" s="148">
        <v>480.57</v>
      </c>
      <c r="Z5221" s="148">
        <v>4</v>
      </c>
      <c r="AA5221" s="148">
        <v>519.42999999999995</v>
      </c>
      <c r="AB5221" s="148"/>
      <c r="AC5221" s="148"/>
      <c r="AD5221" s="148"/>
      <c r="AE5221" s="148"/>
      <c r="AF5221" s="148"/>
      <c r="AG5221" s="148"/>
      <c r="AH5221" s="148"/>
      <c r="AI5221" s="148"/>
      <c r="AJ5221" s="148"/>
      <c r="AK5221" s="148"/>
      <c r="AL5221" s="139">
        <v>0</v>
      </c>
      <c r="AM5221" s="139">
        <v>0</v>
      </c>
      <c r="AN5221" s="148">
        <v>1000</v>
      </c>
      <c r="AO5221" s="148">
        <v>423</v>
      </c>
      <c r="AP5221" s="148">
        <v>13</v>
      </c>
      <c r="AQ5221" s="140">
        <v>1</v>
      </c>
      <c r="AS5221" s="42">
        <f t="shared" si="728"/>
        <v>30872.011122536944</v>
      </c>
      <c r="AT5221" s="101">
        <f t="shared" si="729"/>
        <v>0</v>
      </c>
      <c r="AU5221" s="42">
        <f t="shared" si="730"/>
        <v>30872.011122536944</v>
      </c>
      <c r="AV5221" s="42">
        <f t="shared" si="731"/>
        <v>36235.274821474028</v>
      </c>
      <c r="AW5221" s="102">
        <f t="shared" si="732"/>
        <v>113197.0366366282</v>
      </c>
      <c r="AX5221" s="43">
        <f t="shared" si="727"/>
        <v>2</v>
      </c>
      <c r="AY5221" s="43" t="str">
        <f t="shared" si="733"/>
        <v>UTGS</v>
      </c>
    </row>
    <row r="5222" spans="1:51" hidden="1" x14ac:dyDescent="0.2">
      <c r="A5222" s="38">
        <v>5215</v>
      </c>
      <c r="B5222" s="43" t="s">
        <v>5806</v>
      </c>
      <c r="C5222" s="43" t="s">
        <v>5745</v>
      </c>
      <c r="D5222" s="43">
        <v>59100</v>
      </c>
      <c r="E5222" s="43" t="s">
        <v>197</v>
      </c>
      <c r="F5222" s="43">
        <v>40</v>
      </c>
      <c r="G5222" t="str">
        <f>LOOKUP(F5222,{0,6,45},{"F","L","H"})</f>
        <v>L</v>
      </c>
      <c r="H5222" s="43" t="s">
        <v>299</v>
      </c>
      <c r="I5222" s="43" t="str">
        <f>IFERROR(VLOOKUP(#REF!,#REF!,2,FALSE),"No")</f>
        <v>No</v>
      </c>
      <c r="J5222" s="139">
        <v>4</v>
      </c>
      <c r="K5222" s="148">
        <v>1380</v>
      </c>
      <c r="L5222" s="148">
        <v>6</v>
      </c>
      <c r="M5222" s="148">
        <v>1</v>
      </c>
      <c r="N5222" s="148"/>
      <c r="O5222" s="148"/>
      <c r="P5222" s="148"/>
      <c r="Q5222" s="148"/>
      <c r="R5222" s="148"/>
      <c r="S5222" s="148"/>
      <c r="T5222" s="148"/>
      <c r="U5222" s="148"/>
      <c r="V5222" s="148"/>
      <c r="W5222" s="148"/>
      <c r="X5222" s="139">
        <v>2</v>
      </c>
      <c r="Y5222" s="148">
        <v>166.3</v>
      </c>
      <c r="Z5222" s="148">
        <v>4</v>
      </c>
      <c r="AA5222" s="148">
        <v>69.95</v>
      </c>
      <c r="AB5222" s="148">
        <v>6</v>
      </c>
      <c r="AC5222" s="148">
        <v>763.75</v>
      </c>
      <c r="AD5222" s="148"/>
      <c r="AE5222" s="148"/>
      <c r="AF5222" s="148"/>
      <c r="AG5222" s="148"/>
      <c r="AH5222" s="148"/>
      <c r="AI5222" s="148"/>
      <c r="AJ5222" s="148"/>
      <c r="AK5222" s="148"/>
      <c r="AL5222" s="139">
        <v>0</v>
      </c>
      <c r="AM5222" s="139">
        <v>0</v>
      </c>
      <c r="AN5222" s="148">
        <v>1000</v>
      </c>
      <c r="AO5222" s="148">
        <v>1381</v>
      </c>
      <c r="AP5222" s="148">
        <v>5</v>
      </c>
      <c r="AQ5222" s="140">
        <v>2</v>
      </c>
      <c r="AS5222" s="42">
        <f t="shared" si="728"/>
        <v>105682.51940685812</v>
      </c>
      <c r="AT5222" s="101">
        <f t="shared" si="729"/>
        <v>0</v>
      </c>
      <c r="AU5222" s="42">
        <f t="shared" si="730"/>
        <v>105682.51940685812</v>
      </c>
      <c r="AV5222" s="42">
        <f t="shared" si="731"/>
        <v>27015.451610737022</v>
      </c>
      <c r="AW5222" s="102">
        <f t="shared" si="732"/>
        <v>45676.61</v>
      </c>
      <c r="AX5222" s="43">
        <f t="shared" si="727"/>
        <v>4</v>
      </c>
      <c r="AY5222" s="43" t="str">
        <f t="shared" si="733"/>
        <v>UTTSM</v>
      </c>
    </row>
    <row r="5223" spans="1:51" hidden="1" x14ac:dyDescent="0.2">
      <c r="A5223" s="38">
        <v>5216</v>
      </c>
      <c r="B5223" s="43" t="s">
        <v>5806</v>
      </c>
      <c r="C5223" s="43" t="s">
        <v>5745</v>
      </c>
      <c r="D5223" s="43">
        <v>64550</v>
      </c>
      <c r="E5223" s="43" t="s">
        <v>197</v>
      </c>
      <c r="F5223" s="43">
        <v>45</v>
      </c>
      <c r="G5223" t="str">
        <f>LOOKUP(F5223,{0,6,45},{"F","L","H"})</f>
        <v>H</v>
      </c>
      <c r="H5223" s="43" t="s">
        <v>858</v>
      </c>
      <c r="I5223" s="43" t="str">
        <f>IFERROR(VLOOKUP(#REF!,#REF!,2,FALSE),"No")</f>
        <v>No</v>
      </c>
      <c r="J5223" s="139">
        <v>4</v>
      </c>
      <c r="K5223" s="148">
        <v>302</v>
      </c>
      <c r="L5223" s="148"/>
      <c r="M5223" s="148"/>
      <c r="N5223" s="148"/>
      <c r="O5223" s="148"/>
      <c r="P5223" s="148"/>
      <c r="Q5223" s="148"/>
      <c r="R5223" s="148"/>
      <c r="S5223" s="148"/>
      <c r="T5223" s="148"/>
      <c r="U5223" s="148"/>
      <c r="V5223" s="148"/>
      <c r="W5223" s="148"/>
      <c r="X5223" s="139">
        <v>2</v>
      </c>
      <c r="Y5223" s="148">
        <v>58.45</v>
      </c>
      <c r="Z5223" s="148">
        <v>4</v>
      </c>
      <c r="AA5223" s="148">
        <v>941.55</v>
      </c>
      <c r="AB5223" s="148"/>
      <c r="AC5223" s="148"/>
      <c r="AD5223" s="148"/>
      <c r="AE5223" s="148"/>
      <c r="AF5223" s="148"/>
      <c r="AG5223" s="148"/>
      <c r="AH5223" s="148"/>
      <c r="AI5223" s="148"/>
      <c r="AJ5223" s="148"/>
      <c r="AK5223" s="148"/>
      <c r="AL5223" s="139">
        <v>0</v>
      </c>
      <c r="AM5223" s="139">
        <v>0</v>
      </c>
      <c r="AN5223" s="148">
        <v>1000</v>
      </c>
      <c r="AO5223" s="148">
        <v>302</v>
      </c>
      <c r="AP5223" s="148">
        <v>13</v>
      </c>
      <c r="AQ5223" s="140">
        <v>1</v>
      </c>
      <c r="AS5223" s="42">
        <f t="shared" si="728"/>
        <v>23116.130304979095</v>
      </c>
      <c r="AT5223" s="101">
        <f t="shared" si="729"/>
        <v>0</v>
      </c>
      <c r="AU5223" s="42">
        <f t="shared" si="730"/>
        <v>23116.130304979095</v>
      </c>
      <c r="AV5223" s="42">
        <f t="shared" si="731"/>
        <v>39261.875221474038</v>
      </c>
      <c r="AW5223" s="102">
        <f t="shared" si="732"/>
        <v>113197.0366366282</v>
      </c>
      <c r="AX5223" s="43">
        <f t="shared" si="727"/>
        <v>4</v>
      </c>
      <c r="AY5223" s="43" t="str">
        <f t="shared" si="733"/>
        <v>UTTSM</v>
      </c>
    </row>
    <row r="5224" spans="1:51" hidden="1" x14ac:dyDescent="0.2">
      <c r="A5224" s="38">
        <v>5217</v>
      </c>
      <c r="B5224" s="43" t="s">
        <v>5807</v>
      </c>
      <c r="C5224" s="43" t="s">
        <v>5745</v>
      </c>
      <c r="D5224" s="43">
        <v>172800</v>
      </c>
      <c r="E5224" s="43" t="s">
        <v>1222</v>
      </c>
      <c r="F5224" s="43">
        <v>30</v>
      </c>
      <c r="G5224" t="str">
        <f>LOOKUP(F5224,{0,6,45},{"F","L","H"})</f>
        <v>L</v>
      </c>
      <c r="H5224" s="43" t="s">
        <v>504</v>
      </c>
      <c r="I5224" s="43" t="str">
        <f>IFERROR(VLOOKUP(#REF!,#REF!,2,FALSE),"No")</f>
        <v>No</v>
      </c>
      <c r="J5224" s="139">
        <v>4</v>
      </c>
      <c r="K5224" s="148">
        <v>7</v>
      </c>
      <c r="L5224" s="148"/>
      <c r="M5224" s="148"/>
      <c r="N5224" s="148"/>
      <c r="O5224" s="148"/>
      <c r="P5224" s="148"/>
      <c r="Q5224" s="148"/>
      <c r="R5224" s="148"/>
      <c r="S5224" s="148"/>
      <c r="T5224" s="148"/>
      <c r="U5224" s="148"/>
      <c r="V5224" s="148"/>
      <c r="W5224" s="148"/>
      <c r="X5224" s="139">
        <v>4</v>
      </c>
      <c r="Y5224" s="148">
        <v>607.5</v>
      </c>
      <c r="Z5224" s="148">
        <v>6</v>
      </c>
      <c r="AA5224" s="148">
        <v>392.5</v>
      </c>
      <c r="AB5224" s="148"/>
      <c r="AC5224" s="148"/>
      <c r="AD5224" s="148"/>
      <c r="AE5224" s="148"/>
      <c r="AF5224" s="148"/>
      <c r="AG5224" s="148"/>
      <c r="AH5224" s="148"/>
      <c r="AI5224" s="148"/>
      <c r="AJ5224" s="148"/>
      <c r="AK5224" s="148"/>
      <c r="AL5224" s="139">
        <v>0</v>
      </c>
      <c r="AM5224" s="139">
        <v>0</v>
      </c>
      <c r="AN5224" s="148">
        <v>1000</v>
      </c>
      <c r="AO5224" s="148">
        <v>7</v>
      </c>
      <c r="AP5224" s="148">
        <v>2</v>
      </c>
      <c r="AQ5224" s="140">
        <v>1</v>
      </c>
      <c r="AS5224" s="42">
        <f t="shared" si="728"/>
        <v>535.80434481739621</v>
      </c>
      <c r="AT5224" s="101">
        <f t="shared" si="729"/>
        <v>0</v>
      </c>
      <c r="AU5224" s="42">
        <f t="shared" si="730"/>
        <v>535.80434481739621</v>
      </c>
      <c r="AV5224" s="42">
        <f t="shared" si="731"/>
        <v>47668.336721474043</v>
      </c>
      <c r="AW5224" s="102">
        <f t="shared" si="732"/>
        <v>58606.76</v>
      </c>
      <c r="AX5224" s="43">
        <f t="shared" si="727"/>
        <v>4</v>
      </c>
      <c r="AY5224" s="43" t="str">
        <f t="shared" si="733"/>
        <v>UTTSM</v>
      </c>
    </row>
    <row r="5225" spans="1:51" hidden="1" x14ac:dyDescent="0.2">
      <c r="A5225" s="38">
        <v>5218</v>
      </c>
      <c r="B5225" s="43" t="s">
        <v>5806</v>
      </c>
      <c r="C5225" s="43" t="s">
        <v>292</v>
      </c>
      <c r="D5225" s="43">
        <v>44336</v>
      </c>
      <c r="E5225" s="43" t="s">
        <v>291</v>
      </c>
      <c r="F5225" s="43">
        <v>45</v>
      </c>
      <c r="G5225" t="str">
        <f>LOOKUP(F5225,{0,6,45},{"F","L","H"})</f>
        <v>H</v>
      </c>
      <c r="H5225" s="43" t="s">
        <v>658</v>
      </c>
      <c r="I5225" s="43" t="str">
        <f>IFERROR(VLOOKUP(#REF!,#REF!,2,FALSE),"No")</f>
        <v>No</v>
      </c>
      <c r="J5225" s="139">
        <v>2</v>
      </c>
      <c r="K5225" s="148">
        <v>37</v>
      </c>
      <c r="L5225" s="148"/>
      <c r="M5225" s="148"/>
      <c r="N5225" s="148"/>
      <c r="O5225" s="148"/>
      <c r="P5225" s="148"/>
      <c r="Q5225" s="148"/>
      <c r="R5225" s="148"/>
      <c r="S5225" s="148"/>
      <c r="T5225" s="148"/>
      <c r="U5225" s="148"/>
      <c r="V5225" s="148"/>
      <c r="W5225" s="148"/>
      <c r="X5225" s="139">
        <v>4</v>
      </c>
      <c r="Y5225" s="148">
        <v>994.19</v>
      </c>
      <c r="Z5225" s="148">
        <v>6</v>
      </c>
      <c r="AA5225" s="148">
        <v>5.81</v>
      </c>
      <c r="AB5225" s="148"/>
      <c r="AC5225" s="148"/>
      <c r="AD5225" s="148"/>
      <c r="AE5225" s="148"/>
      <c r="AF5225" s="148"/>
      <c r="AG5225" s="148"/>
      <c r="AH5225" s="148"/>
      <c r="AI5225" s="148"/>
      <c r="AJ5225" s="148"/>
      <c r="AK5225" s="148"/>
      <c r="AL5225" s="139">
        <v>0</v>
      </c>
      <c r="AM5225" s="139">
        <v>0</v>
      </c>
      <c r="AN5225" s="148">
        <v>1000</v>
      </c>
      <c r="AO5225" s="148">
        <v>37</v>
      </c>
      <c r="AP5225" s="148">
        <v>4</v>
      </c>
      <c r="AQ5225" s="140">
        <v>1</v>
      </c>
      <c r="AS5225" s="42">
        <f t="shared" si="728"/>
        <v>2700.3886797490945</v>
      </c>
      <c r="AT5225" s="101">
        <f t="shared" si="729"/>
        <v>0</v>
      </c>
      <c r="AU5225" s="42">
        <f t="shared" si="730"/>
        <v>2700.3886797490945</v>
      </c>
      <c r="AV5225" s="42">
        <f t="shared" si="731"/>
        <v>39799.195221474038</v>
      </c>
      <c r="AW5225" s="102">
        <f t="shared" si="732"/>
        <v>60371.752872868376</v>
      </c>
      <c r="AX5225" s="43">
        <f t="shared" si="727"/>
        <v>2</v>
      </c>
      <c r="AY5225" s="43" t="str">
        <f t="shared" si="733"/>
        <v>UTFS</v>
      </c>
    </row>
    <row r="5226" spans="1:51" hidden="1" x14ac:dyDescent="0.2">
      <c r="A5226" s="38">
        <v>5219</v>
      </c>
      <c r="B5226" s="43" t="s">
        <v>5807</v>
      </c>
      <c r="C5226" s="43" t="s">
        <v>5745</v>
      </c>
      <c r="D5226" s="43">
        <v>60000</v>
      </c>
      <c r="E5226" s="43" t="s">
        <v>5810</v>
      </c>
      <c r="F5226" s="43">
        <v>35</v>
      </c>
      <c r="G5226" t="str">
        <f>LOOKUP(F5226,{0,6,45},{"F","L","H"})</f>
        <v>L</v>
      </c>
      <c r="H5226" s="43" t="s">
        <v>938</v>
      </c>
      <c r="I5226" s="43" t="str">
        <f>IFERROR(VLOOKUP(#REF!,#REF!,2,FALSE),"No")</f>
        <v>No</v>
      </c>
      <c r="J5226" s="139">
        <v>4</v>
      </c>
      <c r="K5226" s="148">
        <v>7</v>
      </c>
      <c r="L5226" s="148"/>
      <c r="M5226" s="148"/>
      <c r="N5226" s="148"/>
      <c r="O5226" s="148"/>
      <c r="P5226" s="148"/>
      <c r="Q5226" s="148"/>
      <c r="R5226" s="148"/>
      <c r="S5226" s="148"/>
      <c r="T5226" s="148"/>
      <c r="U5226" s="148"/>
      <c r="V5226" s="148"/>
      <c r="W5226" s="148"/>
      <c r="X5226" s="139">
        <v>6</v>
      </c>
      <c r="Y5226" s="148">
        <v>1000</v>
      </c>
      <c r="Z5226" s="148"/>
      <c r="AA5226" s="148"/>
      <c r="AB5226" s="148"/>
      <c r="AC5226" s="148"/>
      <c r="AD5226" s="148"/>
      <c r="AE5226" s="148"/>
      <c r="AF5226" s="148"/>
      <c r="AG5226" s="148"/>
      <c r="AH5226" s="148"/>
      <c r="AI5226" s="148"/>
      <c r="AJ5226" s="148"/>
      <c r="AK5226" s="148"/>
      <c r="AL5226" s="139">
        <v>0</v>
      </c>
      <c r="AM5226" s="139">
        <v>0</v>
      </c>
      <c r="AN5226" s="148">
        <v>1000</v>
      </c>
      <c r="AO5226" s="148">
        <v>7</v>
      </c>
      <c r="AP5226" s="148">
        <v>1</v>
      </c>
      <c r="AQ5226" s="140">
        <v>1</v>
      </c>
      <c r="AS5226" s="42">
        <f t="shared" si="728"/>
        <v>535.80434481739621</v>
      </c>
      <c r="AT5226" s="101">
        <f t="shared" si="729"/>
        <v>0</v>
      </c>
      <c r="AU5226" s="42">
        <f t="shared" si="730"/>
        <v>535.80434481739621</v>
      </c>
      <c r="AV5226" s="42">
        <f t="shared" si="731"/>
        <v>60030.961721474043</v>
      </c>
      <c r="AW5226" s="102">
        <f t="shared" si="732"/>
        <v>45676.61</v>
      </c>
      <c r="AX5226" s="43">
        <f t="shared" si="727"/>
        <v>4</v>
      </c>
      <c r="AY5226" s="43" t="str">
        <f t="shared" si="733"/>
        <v>UTTSM</v>
      </c>
    </row>
    <row r="5227" spans="1:51" hidden="1" x14ac:dyDescent="0.2">
      <c r="A5227" s="38">
        <v>5220</v>
      </c>
      <c r="B5227" s="43" t="s">
        <v>5806</v>
      </c>
      <c r="C5227" s="43" t="s">
        <v>5745</v>
      </c>
      <c r="D5227" s="43">
        <v>23260</v>
      </c>
      <c r="E5227" s="43" t="s">
        <v>197</v>
      </c>
      <c r="F5227" s="43">
        <v>7</v>
      </c>
      <c r="G5227" t="str">
        <f>LOOKUP(F5227,{0,6,45},{"F","L","H"})</f>
        <v>L</v>
      </c>
      <c r="H5227" s="43" t="s">
        <v>1592</v>
      </c>
      <c r="I5227" s="43" t="str">
        <f>IFERROR(VLOOKUP(#REF!,#REF!,2,FALSE),"No")</f>
        <v>No</v>
      </c>
      <c r="J5227" s="139">
        <v>3</v>
      </c>
      <c r="K5227" s="148">
        <v>450</v>
      </c>
      <c r="L5227" s="148">
        <v>4</v>
      </c>
      <c r="M5227" s="148">
        <v>3</v>
      </c>
      <c r="N5227" s="148"/>
      <c r="O5227" s="148"/>
      <c r="P5227" s="148"/>
      <c r="Q5227" s="148"/>
      <c r="R5227" s="148"/>
      <c r="S5227" s="148"/>
      <c r="T5227" s="148"/>
      <c r="U5227" s="148"/>
      <c r="V5227" s="148"/>
      <c r="W5227" s="148"/>
      <c r="X5227" s="139">
        <v>4</v>
      </c>
      <c r="Y5227" s="148">
        <v>1000</v>
      </c>
      <c r="Z5227" s="148"/>
      <c r="AA5227" s="148"/>
      <c r="AB5227" s="148"/>
      <c r="AC5227" s="148"/>
      <c r="AD5227" s="148"/>
      <c r="AE5227" s="148"/>
      <c r="AF5227" s="148"/>
      <c r="AG5227" s="148"/>
      <c r="AH5227" s="148"/>
      <c r="AI5227" s="148"/>
      <c r="AJ5227" s="148"/>
      <c r="AK5227" s="148"/>
      <c r="AL5227" s="139">
        <v>0</v>
      </c>
      <c r="AM5227" s="139">
        <v>0</v>
      </c>
      <c r="AN5227" s="148">
        <v>1000</v>
      </c>
      <c r="AO5227" s="148">
        <v>453</v>
      </c>
      <c r="AP5227" s="148">
        <v>1</v>
      </c>
      <c r="AQ5227" s="140">
        <v>1</v>
      </c>
      <c r="AS5227" s="42">
        <f t="shared" si="728"/>
        <v>33072.195457468639</v>
      </c>
      <c r="AT5227" s="101">
        <f t="shared" si="729"/>
        <v>0</v>
      </c>
      <c r="AU5227" s="42">
        <f t="shared" si="730"/>
        <v>33072.195457468639</v>
      </c>
      <c r="AV5227" s="42">
        <f t="shared" si="731"/>
        <v>39680.961721474036</v>
      </c>
      <c r="AW5227" s="102">
        <f t="shared" si="732"/>
        <v>19488.726666666669</v>
      </c>
      <c r="AX5227" s="43">
        <f t="shared" si="727"/>
        <v>3</v>
      </c>
      <c r="AY5227" s="43" t="str">
        <f t="shared" si="733"/>
        <v>UTTSM</v>
      </c>
    </row>
    <row r="5228" spans="1:51" hidden="1" x14ac:dyDescent="0.2">
      <c r="A5228" s="38">
        <v>5221</v>
      </c>
      <c r="B5228" s="43" t="s">
        <v>5806</v>
      </c>
      <c r="C5228" s="43" t="s">
        <v>5745</v>
      </c>
      <c r="D5228" s="43">
        <v>111600</v>
      </c>
      <c r="E5228" s="43" t="s">
        <v>213</v>
      </c>
      <c r="F5228" s="43">
        <v>40</v>
      </c>
      <c r="G5228" t="str">
        <f>LOOKUP(F5228,{0,6,45},{"F","L","H"})</f>
        <v>L</v>
      </c>
      <c r="H5228" s="43" t="s">
        <v>1042</v>
      </c>
      <c r="I5228" s="43" t="str">
        <f>IFERROR(VLOOKUP(#REF!,#REF!,2,FALSE),"No")</f>
        <v>No</v>
      </c>
      <c r="J5228" s="139">
        <v>4</v>
      </c>
      <c r="K5228" s="148">
        <v>4</v>
      </c>
      <c r="L5228" s="148">
        <v>6</v>
      </c>
      <c r="M5228" s="148">
        <v>210</v>
      </c>
      <c r="N5228" s="148"/>
      <c r="O5228" s="148"/>
      <c r="P5228" s="148"/>
      <c r="Q5228" s="148"/>
      <c r="R5228" s="148"/>
      <c r="S5228" s="148"/>
      <c r="T5228" s="148"/>
      <c r="U5228" s="148"/>
      <c r="V5228" s="148"/>
      <c r="W5228" s="148"/>
      <c r="X5228" s="139">
        <v>6</v>
      </c>
      <c r="Y5228" s="148">
        <v>1000</v>
      </c>
      <c r="Z5228" s="148"/>
      <c r="AA5228" s="148"/>
      <c r="AB5228" s="148"/>
      <c r="AC5228" s="148"/>
      <c r="AD5228" s="148"/>
      <c r="AE5228" s="148"/>
      <c r="AF5228" s="148"/>
      <c r="AG5228" s="148"/>
      <c r="AH5228" s="148"/>
      <c r="AI5228" s="148"/>
      <c r="AJ5228" s="148"/>
      <c r="AK5228" s="148"/>
      <c r="AL5228" s="139">
        <v>0</v>
      </c>
      <c r="AM5228" s="139">
        <v>0</v>
      </c>
      <c r="AN5228" s="148">
        <v>1000</v>
      </c>
      <c r="AO5228" s="148">
        <v>214</v>
      </c>
      <c r="AP5228" s="148">
        <v>3</v>
      </c>
      <c r="AQ5228" s="140">
        <v>1</v>
      </c>
      <c r="AS5228" s="42">
        <f t="shared" si="728"/>
        <v>11335.373911324226</v>
      </c>
      <c r="AT5228" s="101">
        <f t="shared" si="729"/>
        <v>0</v>
      </c>
      <c r="AU5228" s="42">
        <f t="shared" si="730"/>
        <v>11335.373911324226</v>
      </c>
      <c r="AV5228" s="42">
        <f t="shared" si="731"/>
        <v>60030.961721474043</v>
      </c>
      <c r="AW5228" s="102">
        <f t="shared" si="732"/>
        <v>45418</v>
      </c>
      <c r="AX5228" s="43">
        <f t="shared" si="727"/>
        <v>4</v>
      </c>
      <c r="AY5228" s="43" t="str">
        <f t="shared" si="733"/>
        <v>UTTSM</v>
      </c>
    </row>
    <row r="5229" spans="1:51" hidden="1" x14ac:dyDescent="0.2">
      <c r="A5229" s="38">
        <v>5222</v>
      </c>
      <c r="B5229" s="43" t="s">
        <v>5807</v>
      </c>
      <c r="C5229" s="43" t="s">
        <v>5745</v>
      </c>
      <c r="D5229" s="43">
        <v>133282</v>
      </c>
      <c r="E5229" s="43" t="s">
        <v>5810</v>
      </c>
      <c r="F5229" s="43">
        <v>95</v>
      </c>
      <c r="G5229" t="str">
        <f>LOOKUP(F5229,{0,6,45},{"F","L","H"})</f>
        <v>H</v>
      </c>
      <c r="H5229" s="43" t="s">
        <v>433</v>
      </c>
      <c r="I5229" s="43" t="str">
        <f>IFERROR(VLOOKUP(#REF!,#REF!,2,FALSE),"No")</f>
        <v>No</v>
      </c>
      <c r="J5229" s="139"/>
      <c r="K5229" s="148"/>
      <c r="L5229" s="148"/>
      <c r="M5229" s="148"/>
      <c r="N5229" s="148"/>
      <c r="O5229" s="148"/>
      <c r="P5229" s="148"/>
      <c r="Q5229" s="148"/>
      <c r="R5229" s="148">
        <v>4</v>
      </c>
      <c r="S5229" s="148">
        <v>13</v>
      </c>
      <c r="T5229" s="148"/>
      <c r="U5229" s="148"/>
      <c r="V5229" s="148"/>
      <c r="W5229" s="148"/>
      <c r="X5229" s="139"/>
      <c r="Y5229" s="148"/>
      <c r="Z5229" s="148"/>
      <c r="AA5229" s="148"/>
      <c r="AB5229" s="148"/>
      <c r="AC5229" s="148"/>
      <c r="AD5229" s="148"/>
      <c r="AE5229" s="148"/>
      <c r="AF5229" s="148"/>
      <c r="AG5229" s="148"/>
      <c r="AH5229" s="148"/>
      <c r="AI5229" s="148"/>
      <c r="AJ5229" s="148"/>
      <c r="AK5229" s="148"/>
      <c r="AL5229" s="139">
        <v>0</v>
      </c>
      <c r="AM5229" s="139">
        <v>0</v>
      </c>
      <c r="AN5229" s="148">
        <v>0</v>
      </c>
      <c r="AO5229" s="148">
        <v>13</v>
      </c>
      <c r="AP5229" s="148">
        <v>1</v>
      </c>
      <c r="AQ5229" s="140">
        <v>1</v>
      </c>
      <c r="AS5229" s="42">
        <f t="shared" si="728"/>
        <v>0</v>
      </c>
      <c r="AT5229" s="101">
        <f t="shared" si="729"/>
        <v>29905.612740997571</v>
      </c>
      <c r="AU5229" s="42">
        <f t="shared" si="730"/>
        <v>29905.612740997571</v>
      </c>
      <c r="AV5229" s="42">
        <f t="shared" si="731"/>
        <v>0</v>
      </c>
      <c r="AW5229" s="102">
        <f t="shared" si="732"/>
        <v>150929.38218217093</v>
      </c>
      <c r="AX5229" s="43">
        <f t="shared" si="727"/>
        <v>4</v>
      </c>
      <c r="AY5229" s="43" t="str">
        <f t="shared" si="733"/>
        <v>UTTSM</v>
      </c>
    </row>
    <row r="5230" spans="1:51" hidden="1" x14ac:dyDescent="0.2">
      <c r="A5230" s="38">
        <v>5223</v>
      </c>
      <c r="B5230" s="43" t="s">
        <v>5807</v>
      </c>
      <c r="C5230" s="43" t="s">
        <v>5745</v>
      </c>
      <c r="D5230" s="43">
        <v>28600</v>
      </c>
      <c r="E5230" s="43" t="s">
        <v>198</v>
      </c>
      <c r="F5230" s="43">
        <v>70</v>
      </c>
      <c r="G5230" t="str">
        <f>LOOKUP(F5230,{0,6,45},{"F","L","H"})</f>
        <v>H</v>
      </c>
      <c r="H5230" s="43" t="s">
        <v>961</v>
      </c>
      <c r="I5230" s="43" t="str">
        <f>IFERROR(VLOOKUP(#REF!,#REF!,2,FALSE),"No")</f>
        <v>No</v>
      </c>
      <c r="J5230" s="139"/>
      <c r="K5230" s="148"/>
      <c r="L5230" s="148"/>
      <c r="M5230" s="148"/>
      <c r="N5230" s="148"/>
      <c r="O5230" s="148"/>
      <c r="P5230" s="148"/>
      <c r="Q5230" s="148"/>
      <c r="R5230" s="148">
        <v>3</v>
      </c>
      <c r="S5230" s="148">
        <v>1278</v>
      </c>
      <c r="T5230" s="148"/>
      <c r="U5230" s="148"/>
      <c r="V5230" s="148"/>
      <c r="W5230" s="148"/>
      <c r="X5230" s="139"/>
      <c r="Y5230" s="148"/>
      <c r="Z5230" s="148"/>
      <c r="AA5230" s="148"/>
      <c r="AB5230" s="148"/>
      <c r="AC5230" s="148"/>
      <c r="AD5230" s="148"/>
      <c r="AE5230" s="148"/>
      <c r="AF5230" s="148"/>
      <c r="AG5230" s="148"/>
      <c r="AH5230" s="148"/>
      <c r="AI5230" s="148"/>
      <c r="AJ5230" s="148"/>
      <c r="AK5230" s="148"/>
      <c r="AL5230" s="139">
        <v>0</v>
      </c>
      <c r="AM5230" s="139">
        <v>0</v>
      </c>
      <c r="AN5230" s="148">
        <v>0</v>
      </c>
      <c r="AO5230" s="148">
        <v>1278</v>
      </c>
      <c r="AP5230" s="148">
        <v>1</v>
      </c>
      <c r="AQ5230" s="140">
        <v>1</v>
      </c>
      <c r="AS5230" s="42">
        <f t="shared" si="728"/>
        <v>0</v>
      </c>
      <c r="AT5230" s="101">
        <f t="shared" si="729"/>
        <v>1005537.4455075884</v>
      </c>
      <c r="AU5230" s="42">
        <f t="shared" si="730"/>
        <v>1005537.4455075884</v>
      </c>
      <c r="AV5230" s="42">
        <f t="shared" si="731"/>
        <v>0</v>
      </c>
      <c r="AW5230" s="102">
        <f t="shared" si="732"/>
        <v>52825.283763759828</v>
      </c>
      <c r="AX5230" s="43">
        <f t="shared" si="727"/>
        <v>3</v>
      </c>
      <c r="AY5230" s="43" t="str">
        <f t="shared" si="733"/>
        <v>UTTSM</v>
      </c>
    </row>
    <row r="5231" spans="1:51" hidden="1" x14ac:dyDescent="0.2">
      <c r="A5231" s="38">
        <v>5224</v>
      </c>
      <c r="B5231" s="43" t="s">
        <v>5807</v>
      </c>
      <c r="C5231" s="43" t="s">
        <v>5745</v>
      </c>
      <c r="D5231" s="43">
        <v>163000</v>
      </c>
      <c r="E5231" s="43" t="s">
        <v>219</v>
      </c>
      <c r="F5231" s="43">
        <v>90</v>
      </c>
      <c r="G5231" t="str">
        <f>LOOKUP(F5231,{0,6,45},{"F","L","H"})</f>
        <v>H</v>
      </c>
      <c r="H5231" s="43" t="s">
        <v>760</v>
      </c>
      <c r="I5231" s="43" t="str">
        <f>IFERROR(VLOOKUP(#REF!,#REF!,2,FALSE),"No")</f>
        <v>No</v>
      </c>
      <c r="J5231" s="139"/>
      <c r="K5231" s="148"/>
      <c r="L5231" s="148"/>
      <c r="M5231" s="148"/>
      <c r="N5231" s="148"/>
      <c r="O5231" s="148"/>
      <c r="P5231" s="148"/>
      <c r="Q5231" s="148"/>
      <c r="R5231" s="148">
        <v>3</v>
      </c>
      <c r="S5231" s="148">
        <v>129</v>
      </c>
      <c r="T5231" s="148">
        <v>6</v>
      </c>
      <c r="U5231" s="148">
        <v>5</v>
      </c>
      <c r="V5231" s="148"/>
      <c r="W5231" s="148"/>
      <c r="X5231" s="139"/>
      <c r="Y5231" s="148"/>
      <c r="Z5231" s="148"/>
      <c r="AA5231" s="148"/>
      <c r="AB5231" s="148"/>
      <c r="AC5231" s="148"/>
      <c r="AD5231" s="148"/>
      <c r="AE5231" s="148"/>
      <c r="AF5231" s="148"/>
      <c r="AG5231" s="148"/>
      <c r="AH5231" s="148"/>
      <c r="AI5231" s="148"/>
      <c r="AJ5231" s="148"/>
      <c r="AK5231" s="148"/>
      <c r="AL5231" s="139">
        <v>0</v>
      </c>
      <c r="AM5231" s="139">
        <v>0</v>
      </c>
      <c r="AN5231" s="148">
        <v>0</v>
      </c>
      <c r="AO5231" s="148">
        <v>134</v>
      </c>
      <c r="AP5231" s="148">
        <v>1</v>
      </c>
      <c r="AQ5231" s="140">
        <v>1</v>
      </c>
      <c r="AS5231" s="42">
        <f t="shared" si="728"/>
        <v>0</v>
      </c>
      <c r="AT5231" s="101">
        <f t="shared" si="729"/>
        <v>114806.51410126699</v>
      </c>
      <c r="AU5231" s="42">
        <f t="shared" si="730"/>
        <v>114806.51410126699</v>
      </c>
      <c r="AV5231" s="42">
        <f t="shared" si="731"/>
        <v>0</v>
      </c>
      <c r="AW5231" s="102">
        <f t="shared" si="732"/>
        <v>226394.07327325639</v>
      </c>
      <c r="AX5231" s="43">
        <f t="shared" si="727"/>
        <v>3</v>
      </c>
      <c r="AY5231" s="43" t="str">
        <f t="shared" si="733"/>
        <v>UTTSM</v>
      </c>
    </row>
    <row r="5232" spans="1:51" hidden="1" x14ac:dyDescent="0.2">
      <c r="A5232" s="38">
        <v>5225</v>
      </c>
      <c r="B5232" s="43" t="s">
        <v>5806</v>
      </c>
      <c r="C5232" s="43" t="s">
        <v>5746</v>
      </c>
      <c r="D5232" s="43">
        <v>14500</v>
      </c>
      <c r="E5232" s="43" t="s">
        <v>215</v>
      </c>
      <c r="F5232" s="43">
        <v>5</v>
      </c>
      <c r="G5232" t="str">
        <f>LOOKUP(F5232,{0,6,45},{"F","L","H"})</f>
        <v>F</v>
      </c>
      <c r="H5232" s="43" t="s">
        <v>1602</v>
      </c>
      <c r="I5232" s="43" t="str">
        <f>IFERROR(VLOOKUP(#REF!,#REF!,2,FALSE),"No")</f>
        <v>No</v>
      </c>
      <c r="J5232" s="139">
        <v>2</v>
      </c>
      <c r="K5232" s="148">
        <v>42</v>
      </c>
      <c r="L5232" s="148">
        <v>4</v>
      </c>
      <c r="M5232" s="148">
        <v>2315</v>
      </c>
      <c r="N5232" s="148"/>
      <c r="O5232" s="148"/>
      <c r="P5232" s="148"/>
      <c r="Q5232" s="148"/>
      <c r="R5232" s="148"/>
      <c r="S5232" s="148"/>
      <c r="T5232" s="148"/>
      <c r="U5232" s="148"/>
      <c r="V5232" s="148"/>
      <c r="W5232" s="148"/>
      <c r="X5232" s="139">
        <v>4</v>
      </c>
      <c r="Y5232" s="148">
        <v>1000</v>
      </c>
      <c r="Z5232" s="148"/>
      <c r="AA5232" s="148"/>
      <c r="AB5232" s="148"/>
      <c r="AC5232" s="148"/>
      <c r="AD5232" s="148"/>
      <c r="AE5232" s="148"/>
      <c r="AF5232" s="148"/>
      <c r="AG5232" s="148"/>
      <c r="AH5232" s="148"/>
      <c r="AI5232" s="148"/>
      <c r="AJ5232" s="148"/>
      <c r="AK5232" s="148"/>
      <c r="AL5232" s="139">
        <v>0</v>
      </c>
      <c r="AM5232" s="139">
        <v>0</v>
      </c>
      <c r="AN5232" s="148">
        <v>1000</v>
      </c>
      <c r="AO5232" s="148">
        <v>2357</v>
      </c>
      <c r="AP5232" s="148">
        <v>2</v>
      </c>
      <c r="AQ5232" s="140">
        <v>1</v>
      </c>
      <c r="AS5232" s="42">
        <f t="shared" si="728"/>
        <v>180263.45724780043</v>
      </c>
      <c r="AT5232" s="101">
        <f t="shared" si="729"/>
        <v>0</v>
      </c>
      <c r="AU5232" s="42">
        <f t="shared" si="730"/>
        <v>180263.45724780043</v>
      </c>
      <c r="AV5232" s="42">
        <f t="shared" si="731"/>
        <v>39680.961721474036</v>
      </c>
      <c r="AW5232" s="102">
        <f t="shared" si="732"/>
        <v>10791.333333333334</v>
      </c>
      <c r="AX5232" s="43">
        <f t="shared" si="727"/>
        <v>2</v>
      </c>
      <c r="AY5232" s="43" t="str">
        <f t="shared" si="733"/>
        <v>UTTSS</v>
      </c>
    </row>
    <row r="5233" spans="1:51" hidden="1" x14ac:dyDescent="0.2">
      <c r="A5233" s="38">
        <v>5226</v>
      </c>
      <c r="B5233" s="43" t="s">
        <v>5807</v>
      </c>
      <c r="C5233" s="43" t="s">
        <v>5745</v>
      </c>
      <c r="D5233" s="43">
        <v>163067</v>
      </c>
      <c r="E5233" s="43" t="s">
        <v>5810</v>
      </c>
      <c r="F5233" s="43">
        <v>90</v>
      </c>
      <c r="G5233" t="str">
        <f>LOOKUP(F5233,{0,6,45},{"F","L","H"})</f>
        <v>H</v>
      </c>
      <c r="H5233" s="43" t="s">
        <v>613</v>
      </c>
      <c r="I5233" s="43" t="str">
        <f>IFERROR(VLOOKUP(#REF!,#REF!,2,FALSE),"No")</f>
        <v>No</v>
      </c>
      <c r="J5233" s="139"/>
      <c r="K5233" s="148"/>
      <c r="L5233" s="148"/>
      <c r="M5233" s="148"/>
      <c r="N5233" s="148"/>
      <c r="O5233" s="148"/>
      <c r="P5233" s="148"/>
      <c r="Q5233" s="148"/>
      <c r="R5233" s="148">
        <v>3</v>
      </c>
      <c r="S5233" s="148">
        <v>62</v>
      </c>
      <c r="T5233" s="148"/>
      <c r="U5233" s="148"/>
      <c r="V5233" s="148"/>
      <c r="W5233" s="148"/>
      <c r="X5233" s="139"/>
      <c r="Y5233" s="148"/>
      <c r="Z5233" s="148"/>
      <c r="AA5233" s="148"/>
      <c r="AB5233" s="148"/>
      <c r="AC5233" s="148"/>
      <c r="AD5233" s="148"/>
      <c r="AE5233" s="148"/>
      <c r="AF5233" s="148"/>
      <c r="AG5233" s="148"/>
      <c r="AH5233" s="148"/>
      <c r="AI5233" s="148"/>
      <c r="AJ5233" s="148"/>
      <c r="AK5233" s="148"/>
      <c r="AL5233" s="139">
        <v>0</v>
      </c>
      <c r="AM5233" s="139">
        <v>0</v>
      </c>
      <c r="AN5233" s="148">
        <v>0</v>
      </c>
      <c r="AO5233" s="148">
        <v>62</v>
      </c>
      <c r="AP5233" s="148">
        <v>1</v>
      </c>
      <c r="AQ5233" s="140">
        <v>2</v>
      </c>
      <c r="AS5233" s="42">
        <f t="shared" si="728"/>
        <v>0</v>
      </c>
      <c r="AT5233" s="101">
        <f t="shared" si="729"/>
        <v>48781.941800837623</v>
      </c>
      <c r="AU5233" s="42">
        <f t="shared" si="730"/>
        <v>48781.941800837623</v>
      </c>
      <c r="AV5233" s="42">
        <f t="shared" si="731"/>
        <v>0</v>
      </c>
      <c r="AW5233" s="102">
        <f t="shared" si="732"/>
        <v>226394.07327325639</v>
      </c>
      <c r="AX5233" s="43">
        <f t="shared" si="727"/>
        <v>3</v>
      </c>
      <c r="AY5233" s="43" t="str">
        <f t="shared" si="733"/>
        <v>UTTSM</v>
      </c>
    </row>
    <row r="5234" spans="1:51" x14ac:dyDescent="0.2">
      <c r="A5234" s="38">
        <v>5227</v>
      </c>
      <c r="B5234" s="43" t="s">
        <v>5806</v>
      </c>
      <c r="C5234" s="43" t="s">
        <v>5744</v>
      </c>
      <c r="D5234" s="43">
        <v>27183</v>
      </c>
      <c r="E5234" s="43" t="s">
        <v>217</v>
      </c>
      <c r="F5234" s="43">
        <v>100</v>
      </c>
      <c r="G5234" t="str">
        <f>LOOKUP(F5234,{0,6,45},{"F","L","H"})</f>
        <v>H</v>
      </c>
      <c r="H5234" s="43" t="s">
        <v>912</v>
      </c>
      <c r="I5234" s="43" t="str">
        <f>IFERROR(VLOOKUP(#REF!,#REF!,2,FALSE),"No")</f>
        <v>No</v>
      </c>
      <c r="J5234" s="139"/>
      <c r="K5234" s="148"/>
      <c r="L5234" s="148"/>
      <c r="M5234" s="148"/>
      <c r="N5234" s="148"/>
      <c r="O5234" s="148"/>
      <c r="P5234" s="148"/>
      <c r="Q5234" s="148"/>
      <c r="R5234" s="148">
        <v>4</v>
      </c>
      <c r="S5234" s="148">
        <v>1</v>
      </c>
      <c r="T5234" s="148"/>
      <c r="U5234" s="148"/>
      <c r="V5234" s="148"/>
      <c r="W5234" s="148"/>
      <c r="X5234" s="139"/>
      <c r="Y5234" s="148"/>
      <c r="Z5234" s="148"/>
      <c r="AA5234" s="148"/>
      <c r="AB5234" s="148"/>
      <c r="AC5234" s="148"/>
      <c r="AD5234" s="148"/>
      <c r="AE5234" s="148"/>
      <c r="AF5234" s="148"/>
      <c r="AG5234" s="148"/>
      <c r="AH5234" s="148"/>
      <c r="AI5234" s="148"/>
      <c r="AJ5234" s="148"/>
      <c r="AK5234" s="148"/>
      <c r="AL5234" s="139">
        <v>0</v>
      </c>
      <c r="AM5234" s="139">
        <v>0</v>
      </c>
      <c r="AN5234" s="148">
        <v>0</v>
      </c>
      <c r="AO5234" s="148">
        <v>1</v>
      </c>
      <c r="AP5234" s="148">
        <v>1</v>
      </c>
      <c r="AQ5234" s="140">
        <v>2</v>
      </c>
      <c r="AS5234" s="42">
        <f t="shared" si="728"/>
        <v>0</v>
      </c>
      <c r="AT5234" s="101">
        <f t="shared" si="729"/>
        <v>2300.4317493075055</v>
      </c>
      <c r="AU5234" s="42">
        <f t="shared" si="730"/>
        <v>2300.4317493075055</v>
      </c>
      <c r="AV5234" s="42">
        <f t="shared" si="731"/>
        <v>0</v>
      </c>
      <c r="AW5234" s="102">
        <f t="shared" si="732"/>
        <v>52825.283763759828</v>
      </c>
      <c r="AX5234" s="268">
        <f t="shared" si="727"/>
        <v>4</v>
      </c>
      <c r="AY5234" s="268" t="str">
        <f t="shared" si="733"/>
        <v>UTTSL</v>
      </c>
    </row>
    <row r="5235" spans="1:51" hidden="1" x14ac:dyDescent="0.2">
      <c r="A5235" s="38">
        <v>5228</v>
      </c>
      <c r="B5235" s="43" t="s">
        <v>5807</v>
      </c>
      <c r="C5235" s="43" t="s">
        <v>5745</v>
      </c>
      <c r="D5235" s="43">
        <v>232286</v>
      </c>
      <c r="E5235" s="43" t="s">
        <v>1222</v>
      </c>
      <c r="F5235" s="43">
        <v>45</v>
      </c>
      <c r="G5235" t="str">
        <f>LOOKUP(F5235,{0,6,45},{"F","L","H"})</f>
        <v>H</v>
      </c>
      <c r="H5235" s="43" t="s">
        <v>1613</v>
      </c>
      <c r="I5235" s="43" t="str">
        <f>IFERROR(VLOOKUP(#REF!,#REF!,2,FALSE),"No")</f>
        <v>No</v>
      </c>
      <c r="J5235" s="139">
        <v>6</v>
      </c>
      <c r="K5235" s="148">
        <v>171</v>
      </c>
      <c r="L5235" s="148"/>
      <c r="M5235" s="148"/>
      <c r="N5235" s="148"/>
      <c r="O5235" s="148"/>
      <c r="P5235" s="148"/>
      <c r="Q5235" s="148"/>
      <c r="R5235" s="148"/>
      <c r="S5235" s="148"/>
      <c r="T5235" s="148"/>
      <c r="U5235" s="148"/>
      <c r="V5235" s="148"/>
      <c r="W5235" s="148"/>
      <c r="X5235" s="139">
        <v>6</v>
      </c>
      <c r="Y5235" s="148">
        <v>662.5</v>
      </c>
      <c r="Z5235" s="148">
        <v>8</v>
      </c>
      <c r="AA5235" s="148">
        <v>337.5</v>
      </c>
      <c r="AB5235" s="148"/>
      <c r="AC5235" s="148"/>
      <c r="AD5235" s="148"/>
      <c r="AE5235" s="148"/>
      <c r="AF5235" s="148"/>
      <c r="AG5235" s="148"/>
      <c r="AH5235" s="148"/>
      <c r="AI5235" s="148"/>
      <c r="AJ5235" s="148"/>
      <c r="AK5235" s="148"/>
      <c r="AL5235" s="139">
        <v>0</v>
      </c>
      <c r="AM5235" s="139">
        <v>0</v>
      </c>
      <c r="AN5235" s="148">
        <v>1000</v>
      </c>
      <c r="AO5235" s="148">
        <v>171</v>
      </c>
      <c r="AP5235" s="148">
        <v>4</v>
      </c>
      <c r="AQ5235" s="140">
        <v>1</v>
      </c>
      <c r="AS5235" s="42">
        <f t="shared" si="728"/>
        <v>8980.92</v>
      </c>
      <c r="AT5235" s="101">
        <f t="shared" si="729"/>
        <v>0</v>
      </c>
      <c r="AU5235" s="42">
        <f t="shared" si="730"/>
        <v>8980.92</v>
      </c>
      <c r="AV5235" s="42">
        <f t="shared" si="731"/>
        <v>64357.711721474043</v>
      </c>
      <c r="AW5235" s="102">
        <f t="shared" si="732"/>
        <v>226394.07327325639</v>
      </c>
      <c r="AX5235" s="43">
        <f t="shared" si="727"/>
        <v>6</v>
      </c>
      <c r="AY5235" s="43" t="str">
        <f t="shared" si="733"/>
        <v>UTTSM</v>
      </c>
    </row>
    <row r="5236" spans="1:51" hidden="1" x14ac:dyDescent="0.2">
      <c r="A5236" s="38">
        <v>5229</v>
      </c>
      <c r="B5236" s="43" t="s">
        <v>5806</v>
      </c>
      <c r="C5236" s="43" t="s">
        <v>5745</v>
      </c>
      <c r="D5236" s="43">
        <v>74250</v>
      </c>
      <c r="E5236" s="43" t="s">
        <v>215</v>
      </c>
      <c r="F5236" s="43">
        <v>85</v>
      </c>
      <c r="G5236" t="str">
        <f>LOOKUP(F5236,{0,6,45},{"F","L","H"})</f>
        <v>H</v>
      </c>
      <c r="H5236" s="43" t="s">
        <v>5830</v>
      </c>
      <c r="I5236" s="43" t="str">
        <f>IFERROR(VLOOKUP(#REF!,#REF!,2,FALSE),"No")</f>
        <v>No</v>
      </c>
      <c r="J5236" s="139"/>
      <c r="K5236" s="148"/>
      <c r="L5236" s="148"/>
      <c r="M5236" s="148"/>
      <c r="N5236" s="148"/>
      <c r="O5236" s="148"/>
      <c r="P5236" s="148"/>
      <c r="Q5236" s="148"/>
      <c r="R5236" s="148">
        <v>3</v>
      </c>
      <c r="S5236" s="148">
        <v>5</v>
      </c>
      <c r="T5236" s="148"/>
      <c r="U5236" s="148"/>
      <c r="V5236" s="148"/>
      <c r="W5236" s="148"/>
      <c r="X5236" s="139"/>
      <c r="Y5236" s="148"/>
      <c r="Z5236" s="148"/>
      <c r="AA5236" s="148"/>
      <c r="AB5236" s="148"/>
      <c r="AC5236" s="148"/>
      <c r="AD5236" s="148"/>
      <c r="AE5236" s="148"/>
      <c r="AF5236" s="148"/>
      <c r="AG5236" s="148"/>
      <c r="AH5236" s="148"/>
      <c r="AI5236" s="148"/>
      <c r="AJ5236" s="148"/>
      <c r="AK5236" s="148"/>
      <c r="AL5236" s="139">
        <v>0</v>
      </c>
      <c r="AM5236" s="139">
        <v>0</v>
      </c>
      <c r="AN5236" s="148">
        <v>0</v>
      </c>
      <c r="AO5236" s="148">
        <v>5</v>
      </c>
      <c r="AP5236" s="148">
        <v>1</v>
      </c>
      <c r="AQ5236" s="140">
        <v>1</v>
      </c>
      <c r="AS5236" s="42">
        <f t="shared" si="728"/>
        <v>0</v>
      </c>
      <c r="AT5236" s="101">
        <f t="shared" si="729"/>
        <v>3934.0275645836796</v>
      </c>
      <c r="AU5236" s="42">
        <f t="shared" si="730"/>
        <v>3934.0275645836796</v>
      </c>
      <c r="AV5236" s="42">
        <f t="shared" si="731"/>
        <v>0</v>
      </c>
      <c r="AW5236" s="102">
        <f t="shared" si="732"/>
        <v>113197.0366366282</v>
      </c>
      <c r="AX5236" s="43">
        <f t="shared" si="727"/>
        <v>3</v>
      </c>
      <c r="AY5236" s="43" t="str">
        <f t="shared" si="733"/>
        <v>UTTSM</v>
      </c>
    </row>
    <row r="5237" spans="1:51" hidden="1" x14ac:dyDescent="0.2">
      <c r="A5237" s="38">
        <v>5230</v>
      </c>
      <c r="B5237" s="43" t="s">
        <v>5806</v>
      </c>
      <c r="C5237" s="43" t="s">
        <v>5745</v>
      </c>
      <c r="D5237" s="43">
        <v>139600</v>
      </c>
      <c r="E5237" s="43" t="s">
        <v>219</v>
      </c>
      <c r="F5237" s="43">
        <v>75</v>
      </c>
      <c r="G5237" t="str">
        <f>LOOKUP(F5237,{0,6,45},{"F","L","H"})</f>
        <v>H</v>
      </c>
      <c r="H5237" s="43" t="s">
        <v>5831</v>
      </c>
      <c r="I5237" s="43" t="str">
        <f>IFERROR(VLOOKUP(#REF!,#REF!,2,FALSE),"No")</f>
        <v>No</v>
      </c>
      <c r="J5237" s="139"/>
      <c r="K5237" s="148"/>
      <c r="L5237" s="148"/>
      <c r="M5237" s="148"/>
      <c r="N5237" s="148"/>
      <c r="O5237" s="148"/>
      <c r="P5237" s="148"/>
      <c r="Q5237" s="148"/>
      <c r="R5237" s="148">
        <v>6</v>
      </c>
      <c r="S5237" s="148">
        <v>8</v>
      </c>
      <c r="T5237" s="148"/>
      <c r="U5237" s="148"/>
      <c r="V5237" s="148"/>
      <c r="W5237" s="148"/>
      <c r="X5237" s="139"/>
      <c r="Y5237" s="148"/>
      <c r="Z5237" s="148"/>
      <c r="AA5237" s="148"/>
      <c r="AB5237" s="148"/>
      <c r="AC5237" s="148"/>
      <c r="AD5237" s="148"/>
      <c r="AE5237" s="148"/>
      <c r="AF5237" s="148"/>
      <c r="AG5237" s="148"/>
      <c r="AH5237" s="148"/>
      <c r="AI5237" s="148"/>
      <c r="AJ5237" s="148"/>
      <c r="AK5237" s="148"/>
      <c r="AL5237" s="139">
        <v>0</v>
      </c>
      <c r="AM5237" s="139">
        <v>0</v>
      </c>
      <c r="AN5237" s="148">
        <v>0</v>
      </c>
      <c r="AO5237" s="148">
        <v>8</v>
      </c>
      <c r="AP5237" s="148">
        <v>1</v>
      </c>
      <c r="AQ5237" s="140">
        <v>2</v>
      </c>
      <c r="AS5237" s="42">
        <f t="shared" si="728"/>
        <v>0</v>
      </c>
      <c r="AT5237" s="101">
        <f t="shared" si="729"/>
        <v>21293.764696012899</v>
      </c>
      <c r="AU5237" s="42">
        <f t="shared" si="730"/>
        <v>21293.764696012899</v>
      </c>
      <c r="AV5237" s="42">
        <f t="shared" si="731"/>
        <v>0</v>
      </c>
      <c r="AW5237" s="102">
        <f t="shared" si="732"/>
        <v>150929.38218217093</v>
      </c>
      <c r="AX5237" s="43">
        <f t="shared" si="727"/>
        <v>6</v>
      </c>
      <c r="AY5237" s="43" t="str">
        <f t="shared" si="733"/>
        <v>UTTSM</v>
      </c>
    </row>
    <row r="5238" spans="1:51" hidden="1" x14ac:dyDescent="0.2">
      <c r="A5238" s="38">
        <v>5231</v>
      </c>
      <c r="B5238" s="43" t="s">
        <v>5806</v>
      </c>
      <c r="C5238" s="43" t="s">
        <v>289</v>
      </c>
      <c r="D5238" s="43">
        <v>178600</v>
      </c>
      <c r="E5238" s="43" t="s">
        <v>219</v>
      </c>
      <c r="F5238" s="43">
        <v>100</v>
      </c>
      <c r="G5238" t="str">
        <f>LOOKUP(F5238,{0,6,45},{"F","L","H"})</f>
        <v>H</v>
      </c>
      <c r="H5238" s="43" t="s">
        <v>5832</v>
      </c>
      <c r="I5238" s="43" t="str">
        <f>IFERROR(VLOOKUP(#REF!,#REF!,2,FALSE),"No")</f>
        <v>No</v>
      </c>
      <c r="J5238" s="139"/>
      <c r="K5238" s="148"/>
      <c r="L5238" s="148"/>
      <c r="M5238" s="148"/>
      <c r="N5238" s="148"/>
      <c r="O5238" s="148"/>
      <c r="P5238" s="148"/>
      <c r="Q5238" s="148"/>
      <c r="R5238" s="148">
        <v>4</v>
      </c>
      <c r="S5238" s="148">
        <v>132</v>
      </c>
      <c r="T5238" s="148"/>
      <c r="U5238" s="148"/>
      <c r="V5238" s="148"/>
      <c r="W5238" s="148"/>
      <c r="X5238" s="139"/>
      <c r="Y5238" s="148"/>
      <c r="Z5238" s="148"/>
      <c r="AA5238" s="148"/>
      <c r="AB5238" s="148"/>
      <c r="AC5238" s="148"/>
      <c r="AD5238" s="148"/>
      <c r="AE5238" s="148"/>
      <c r="AF5238" s="148"/>
      <c r="AG5238" s="148"/>
      <c r="AH5238" s="148"/>
      <c r="AI5238" s="148"/>
      <c r="AJ5238" s="148"/>
      <c r="AK5238" s="148"/>
      <c r="AL5238" s="139">
        <v>0</v>
      </c>
      <c r="AM5238" s="139">
        <v>0</v>
      </c>
      <c r="AN5238" s="148">
        <v>0</v>
      </c>
      <c r="AO5238" s="148">
        <v>132</v>
      </c>
      <c r="AP5238" s="148">
        <v>1</v>
      </c>
      <c r="AQ5238" s="140">
        <v>1</v>
      </c>
      <c r="AS5238" s="42">
        <f t="shared" si="728"/>
        <v>0</v>
      </c>
      <c r="AT5238" s="101">
        <f t="shared" si="729"/>
        <v>303656.99090859073</v>
      </c>
      <c r="AU5238" s="42">
        <f t="shared" si="730"/>
        <v>303656.99090859073</v>
      </c>
      <c r="AV5238" s="42">
        <f t="shared" si="731"/>
        <v>0</v>
      </c>
      <c r="AW5238" s="102">
        <f t="shared" si="732"/>
        <v>226394.07327325639</v>
      </c>
      <c r="AX5238" s="43">
        <f t="shared" si="727"/>
        <v>4</v>
      </c>
      <c r="AY5238" s="43" t="str">
        <f t="shared" si="733"/>
        <v>UTGS</v>
      </c>
    </row>
    <row r="5239" spans="1:51" hidden="1" x14ac:dyDescent="0.2">
      <c r="A5239" s="38">
        <v>5232</v>
      </c>
      <c r="B5239" s="43" t="s">
        <v>5806</v>
      </c>
      <c r="C5239" s="43" t="s">
        <v>289</v>
      </c>
      <c r="D5239" s="43">
        <v>62900</v>
      </c>
      <c r="E5239" s="43" t="s">
        <v>5818</v>
      </c>
      <c r="F5239" s="43">
        <v>10</v>
      </c>
      <c r="G5239" t="str">
        <f>LOOKUP(F5239,{0,6,45},{"F","L","H"})</f>
        <v>L</v>
      </c>
      <c r="H5239" s="43" t="s">
        <v>5833</v>
      </c>
      <c r="I5239" s="43" t="str">
        <f>IFERROR(VLOOKUP(#REF!,#REF!,2,FALSE),"No")</f>
        <v>No</v>
      </c>
      <c r="J5239" s="139">
        <v>4</v>
      </c>
      <c r="K5239" s="148">
        <v>10</v>
      </c>
      <c r="L5239" s="148">
        <v>6</v>
      </c>
      <c r="M5239" s="148">
        <v>3</v>
      </c>
      <c r="N5239" s="148">
        <v>8</v>
      </c>
      <c r="O5239" s="148">
        <v>70</v>
      </c>
      <c r="P5239" s="148"/>
      <c r="Q5239" s="148"/>
      <c r="R5239" s="148"/>
      <c r="S5239" s="148"/>
      <c r="T5239" s="148"/>
      <c r="U5239" s="148"/>
      <c r="V5239" s="148"/>
      <c r="W5239" s="148"/>
      <c r="X5239" s="139">
        <v>4</v>
      </c>
      <c r="Y5239" s="148">
        <v>5</v>
      </c>
      <c r="Z5239" s="148">
        <v>6</v>
      </c>
      <c r="AA5239" s="148">
        <v>1</v>
      </c>
      <c r="AB5239" s="148">
        <v>8</v>
      </c>
      <c r="AC5239" s="148">
        <v>994</v>
      </c>
      <c r="AD5239" s="148"/>
      <c r="AE5239" s="148"/>
      <c r="AF5239" s="148"/>
      <c r="AG5239" s="148"/>
      <c r="AH5239" s="148"/>
      <c r="AI5239" s="148"/>
      <c r="AJ5239" s="148"/>
      <c r="AK5239" s="148"/>
      <c r="AL5239" s="139">
        <v>0</v>
      </c>
      <c r="AM5239" s="139">
        <v>0</v>
      </c>
      <c r="AN5239" s="148">
        <v>1000</v>
      </c>
      <c r="AO5239" s="148">
        <v>83</v>
      </c>
      <c r="AP5239" s="148">
        <v>2</v>
      </c>
      <c r="AQ5239" s="140">
        <v>1</v>
      </c>
      <c r="AS5239" s="42">
        <f t="shared" si="728"/>
        <v>6636.0867783105659</v>
      </c>
      <c r="AT5239" s="101">
        <f t="shared" si="729"/>
        <v>0</v>
      </c>
      <c r="AU5239" s="42">
        <f t="shared" si="730"/>
        <v>6636.0867783105659</v>
      </c>
      <c r="AV5239" s="42">
        <f t="shared" si="731"/>
        <v>72672.29172147403</v>
      </c>
      <c r="AW5239" s="102">
        <f t="shared" si="732"/>
        <v>45676.61</v>
      </c>
      <c r="AX5239" s="43">
        <f t="shared" si="727"/>
        <v>4</v>
      </c>
      <c r="AY5239" s="43" t="str">
        <f t="shared" si="733"/>
        <v>UTGS</v>
      </c>
    </row>
    <row r="5240" spans="1:51" hidden="1" x14ac:dyDescent="0.2">
      <c r="A5240" s="38">
        <v>5233</v>
      </c>
      <c r="B5240" s="43" t="s">
        <v>5806</v>
      </c>
      <c r="C5240" s="43" t="s">
        <v>5745</v>
      </c>
      <c r="D5240" s="43">
        <v>11750</v>
      </c>
      <c r="E5240" s="43" t="s">
        <v>215</v>
      </c>
      <c r="F5240" s="43">
        <v>2</v>
      </c>
      <c r="G5240" t="str">
        <f>LOOKUP(F5240,{0,6,45},{"F","L","H"})</f>
        <v>F</v>
      </c>
      <c r="H5240" s="43" t="s">
        <v>1625</v>
      </c>
      <c r="I5240" s="43" t="str">
        <f>IFERROR(VLOOKUP(#REF!,#REF!,2,FALSE),"No")</f>
        <v>No</v>
      </c>
      <c r="J5240" s="139"/>
      <c r="K5240" s="148"/>
      <c r="L5240" s="148"/>
      <c r="M5240" s="148"/>
      <c r="N5240" s="148"/>
      <c r="O5240" s="148"/>
      <c r="P5240" s="148"/>
      <c r="Q5240" s="148"/>
      <c r="R5240" s="148">
        <v>4</v>
      </c>
      <c r="S5240" s="148">
        <v>5</v>
      </c>
      <c r="T5240" s="148"/>
      <c r="U5240" s="148"/>
      <c r="V5240" s="148"/>
      <c r="W5240" s="148"/>
      <c r="X5240" s="139"/>
      <c r="Y5240" s="148"/>
      <c r="Z5240" s="148"/>
      <c r="AA5240" s="148"/>
      <c r="AB5240" s="148"/>
      <c r="AC5240" s="148"/>
      <c r="AD5240" s="148"/>
      <c r="AE5240" s="148"/>
      <c r="AF5240" s="148"/>
      <c r="AG5240" s="148"/>
      <c r="AH5240" s="148"/>
      <c r="AI5240" s="148"/>
      <c r="AJ5240" s="148"/>
      <c r="AK5240" s="148"/>
      <c r="AL5240" s="139">
        <v>0</v>
      </c>
      <c r="AM5240" s="139">
        <v>0</v>
      </c>
      <c r="AN5240" s="148">
        <v>0</v>
      </c>
      <c r="AO5240" s="148">
        <v>5</v>
      </c>
      <c r="AP5240" s="148">
        <v>1</v>
      </c>
      <c r="AQ5240" s="140">
        <v>2</v>
      </c>
      <c r="AS5240" s="42">
        <f t="shared" si="728"/>
        <v>0</v>
      </c>
      <c r="AT5240" s="101">
        <f t="shared" si="729"/>
        <v>11502.158746537527</v>
      </c>
      <c r="AU5240" s="42">
        <f t="shared" si="730"/>
        <v>11502.158746537527</v>
      </c>
      <c r="AV5240" s="42">
        <f t="shared" si="731"/>
        <v>0</v>
      </c>
      <c r="AW5240" s="102">
        <f t="shared" si="732"/>
        <v>10791.333333333334</v>
      </c>
      <c r="AX5240" s="43">
        <f t="shared" si="727"/>
        <v>4</v>
      </c>
      <c r="AY5240" s="43" t="str">
        <f t="shared" si="733"/>
        <v>UTTSM</v>
      </c>
    </row>
    <row r="5241" spans="1:51" hidden="1" x14ac:dyDescent="0.2">
      <c r="A5241" s="38">
        <v>5234</v>
      </c>
      <c r="B5241" s="43" t="s">
        <v>5806</v>
      </c>
      <c r="C5241" s="43" t="s">
        <v>5745</v>
      </c>
      <c r="D5241" s="43">
        <v>170000</v>
      </c>
      <c r="E5241" s="43" t="s">
        <v>5819</v>
      </c>
      <c r="F5241" s="43">
        <v>125</v>
      </c>
      <c r="G5241" t="str">
        <f>LOOKUP(F5241,{0,6,45},{"F","L","H"})</f>
        <v>H</v>
      </c>
      <c r="H5241" s="43" t="s">
        <v>5834</v>
      </c>
      <c r="I5241" s="43" t="str">
        <f>IFERROR(VLOOKUP(#REF!,#REF!,2,FALSE),"No")</f>
        <v>No</v>
      </c>
      <c r="J5241" s="139"/>
      <c r="K5241" s="148"/>
      <c r="L5241" s="148"/>
      <c r="M5241" s="148"/>
      <c r="N5241" s="148"/>
      <c r="O5241" s="148"/>
      <c r="P5241" s="148"/>
      <c r="Q5241" s="148"/>
      <c r="R5241" s="148">
        <v>6</v>
      </c>
      <c r="S5241" s="148">
        <v>8</v>
      </c>
      <c r="T5241" s="148"/>
      <c r="U5241" s="148"/>
      <c r="V5241" s="148"/>
      <c r="W5241" s="148"/>
      <c r="X5241" s="139"/>
      <c r="Y5241" s="148"/>
      <c r="Z5241" s="148"/>
      <c r="AA5241" s="148"/>
      <c r="AB5241" s="148"/>
      <c r="AC5241" s="148"/>
      <c r="AD5241" s="148"/>
      <c r="AE5241" s="148"/>
      <c r="AF5241" s="148"/>
      <c r="AG5241" s="148"/>
      <c r="AH5241" s="148"/>
      <c r="AI5241" s="148"/>
      <c r="AJ5241" s="148"/>
      <c r="AK5241" s="148"/>
      <c r="AL5241" s="139">
        <v>0</v>
      </c>
      <c r="AM5241" s="139">
        <v>0</v>
      </c>
      <c r="AN5241" s="148">
        <v>0</v>
      </c>
      <c r="AO5241" s="148">
        <v>8</v>
      </c>
      <c r="AP5241" s="148">
        <v>1</v>
      </c>
      <c r="AQ5241" s="140">
        <v>2</v>
      </c>
      <c r="AS5241" s="42">
        <f t="shared" si="728"/>
        <v>0</v>
      </c>
      <c r="AT5241" s="101">
        <f t="shared" si="729"/>
        <v>21293.764696012899</v>
      </c>
      <c r="AU5241" s="42">
        <f t="shared" si="730"/>
        <v>21293.764696012899</v>
      </c>
      <c r="AV5241" s="42">
        <f t="shared" si="731"/>
        <v>0</v>
      </c>
      <c r="AW5241" s="102">
        <f t="shared" si="732"/>
        <v>226394.07327325639</v>
      </c>
      <c r="AX5241" s="43">
        <f t="shared" si="727"/>
        <v>6</v>
      </c>
      <c r="AY5241" s="43" t="str">
        <f t="shared" si="733"/>
        <v>UTTSM</v>
      </c>
    </row>
    <row r="5242" spans="1:51" x14ac:dyDescent="0.2">
      <c r="A5242" s="38">
        <v>5235</v>
      </c>
      <c r="B5242" s="43" t="s">
        <v>5806</v>
      </c>
      <c r="C5242" s="43" t="s">
        <v>5744</v>
      </c>
      <c r="D5242" s="43">
        <v>217700</v>
      </c>
      <c r="E5242" s="43" t="s">
        <v>219</v>
      </c>
      <c r="F5242" s="43">
        <v>125</v>
      </c>
      <c r="G5242" t="str">
        <f>LOOKUP(F5242,{0,6,45},{"F","L","H"})</f>
        <v>H</v>
      </c>
      <c r="H5242" s="43" t="s">
        <v>5835</v>
      </c>
      <c r="I5242" s="43" t="str">
        <f>IFERROR(VLOOKUP(#REF!,#REF!,2,FALSE),"No")</f>
        <v>No</v>
      </c>
      <c r="J5242" s="139"/>
      <c r="K5242" s="148"/>
      <c r="L5242" s="148"/>
      <c r="M5242" s="148"/>
      <c r="N5242" s="148"/>
      <c r="O5242" s="148"/>
      <c r="P5242" s="148"/>
      <c r="Q5242" s="148"/>
      <c r="R5242" s="148">
        <v>6</v>
      </c>
      <c r="S5242" s="148">
        <v>2</v>
      </c>
      <c r="T5242" s="148"/>
      <c r="U5242" s="148"/>
      <c r="V5242" s="148"/>
      <c r="W5242" s="148"/>
      <c r="X5242" s="139"/>
      <c r="Y5242" s="148"/>
      <c r="Z5242" s="148"/>
      <c r="AA5242" s="148"/>
      <c r="AB5242" s="148"/>
      <c r="AC5242" s="148"/>
      <c r="AD5242" s="148"/>
      <c r="AE5242" s="148"/>
      <c r="AF5242" s="148"/>
      <c r="AG5242" s="148"/>
      <c r="AH5242" s="148"/>
      <c r="AI5242" s="148"/>
      <c r="AJ5242" s="148"/>
      <c r="AK5242" s="148"/>
      <c r="AL5242" s="139">
        <v>0</v>
      </c>
      <c r="AM5242" s="139">
        <v>0</v>
      </c>
      <c r="AN5242" s="148">
        <v>0</v>
      </c>
      <c r="AO5242" s="148">
        <v>2</v>
      </c>
      <c r="AP5242" s="148">
        <v>1</v>
      </c>
      <c r="AQ5242" s="140">
        <v>3</v>
      </c>
      <c r="AS5242" s="42">
        <f t="shared" si="728"/>
        <v>0</v>
      </c>
      <c r="AT5242" s="101">
        <f t="shared" si="729"/>
        <v>5323.4411740032247</v>
      </c>
      <c r="AU5242" s="42">
        <f t="shared" si="730"/>
        <v>5323.4411740032247</v>
      </c>
      <c r="AV5242" s="42">
        <f t="shared" si="731"/>
        <v>0</v>
      </c>
      <c r="AW5242" s="102">
        <f t="shared" si="732"/>
        <v>226394.07327325639</v>
      </c>
      <c r="AX5242" s="268">
        <f t="shared" si="727"/>
        <v>6</v>
      </c>
      <c r="AY5242" s="268" t="str">
        <f t="shared" si="733"/>
        <v>UTTSL</v>
      </c>
    </row>
    <row r="5243" spans="1:51" hidden="1" x14ac:dyDescent="0.2">
      <c r="A5243" s="38">
        <v>5236</v>
      </c>
      <c r="B5243" s="43" t="s">
        <v>5806</v>
      </c>
      <c r="C5243" s="43" t="s">
        <v>5745</v>
      </c>
      <c r="D5243" s="43">
        <v>155000</v>
      </c>
      <c r="E5243" s="43" t="s">
        <v>5820</v>
      </c>
      <c r="F5243" s="43">
        <v>125</v>
      </c>
      <c r="G5243" t="str">
        <f>LOOKUP(F5243,{0,6,45},{"F","L","H"})</f>
        <v>H</v>
      </c>
      <c r="H5243" s="43" t="s">
        <v>5836</v>
      </c>
      <c r="I5243" s="43" t="str">
        <f>IFERROR(VLOOKUP(#REF!,#REF!,2,FALSE),"No")</f>
        <v>No</v>
      </c>
      <c r="J5243" s="139"/>
      <c r="K5243" s="148"/>
      <c r="L5243" s="148"/>
      <c r="M5243" s="148"/>
      <c r="N5243" s="148"/>
      <c r="O5243" s="148"/>
      <c r="P5243" s="148"/>
      <c r="Q5243" s="148"/>
      <c r="R5243" s="148">
        <v>4</v>
      </c>
      <c r="S5243" s="148">
        <v>779</v>
      </c>
      <c r="T5243" s="148"/>
      <c r="U5243" s="148"/>
      <c r="V5243" s="148"/>
      <c r="W5243" s="148"/>
      <c r="X5243" s="139"/>
      <c r="Y5243" s="148"/>
      <c r="Z5243" s="148"/>
      <c r="AA5243" s="148"/>
      <c r="AB5243" s="148"/>
      <c r="AC5243" s="148"/>
      <c r="AD5243" s="148"/>
      <c r="AE5243" s="148"/>
      <c r="AF5243" s="148"/>
      <c r="AG5243" s="148"/>
      <c r="AH5243" s="148"/>
      <c r="AI5243" s="148"/>
      <c r="AJ5243" s="148"/>
      <c r="AK5243" s="148"/>
      <c r="AL5243" s="139">
        <v>0</v>
      </c>
      <c r="AM5243" s="139">
        <v>0</v>
      </c>
      <c r="AN5243" s="148">
        <v>0</v>
      </c>
      <c r="AO5243" s="148">
        <v>779</v>
      </c>
      <c r="AP5243" s="148">
        <v>1</v>
      </c>
      <c r="AQ5243" s="140">
        <v>2</v>
      </c>
      <c r="AS5243" s="42">
        <f t="shared" si="728"/>
        <v>0</v>
      </c>
      <c r="AT5243" s="101">
        <f t="shared" si="729"/>
        <v>1792036.3327105467</v>
      </c>
      <c r="AU5243" s="42">
        <f t="shared" si="730"/>
        <v>1792036.3327105467</v>
      </c>
      <c r="AV5243" s="42">
        <f t="shared" si="731"/>
        <v>0</v>
      </c>
      <c r="AW5243" s="102">
        <f t="shared" si="732"/>
        <v>226394.07327325639</v>
      </c>
      <c r="AX5243" s="43">
        <f t="shared" ref="AX5243:AX5306" si="734">IF(J5243&gt;0,J5243,R5243)</f>
        <v>4</v>
      </c>
      <c r="AY5243" s="43" t="str">
        <f t="shared" si="733"/>
        <v>UTTSM</v>
      </c>
    </row>
    <row r="5244" spans="1:51" x14ac:dyDescent="0.2">
      <c r="A5244" s="38">
        <v>5237</v>
      </c>
      <c r="B5244" s="43" t="s">
        <v>5806</v>
      </c>
      <c r="C5244" s="43" t="s">
        <v>5744</v>
      </c>
      <c r="D5244" s="43">
        <v>232286</v>
      </c>
      <c r="E5244" s="43" t="s">
        <v>1222</v>
      </c>
      <c r="F5244" s="43">
        <v>45</v>
      </c>
      <c r="G5244" t="str">
        <f>LOOKUP(F5244,{0,6,45},{"F","L","H"})</f>
        <v>H</v>
      </c>
      <c r="H5244" s="43" t="s">
        <v>5837</v>
      </c>
      <c r="I5244" s="43" t="str">
        <f>IFERROR(VLOOKUP(#REF!,#REF!,2,FALSE),"No")</f>
        <v>No</v>
      </c>
      <c r="J5244" s="139"/>
      <c r="K5244" s="148"/>
      <c r="L5244" s="148"/>
      <c r="M5244" s="148"/>
      <c r="N5244" s="148"/>
      <c r="O5244" s="148"/>
      <c r="P5244" s="148"/>
      <c r="Q5244" s="148"/>
      <c r="R5244" s="148">
        <v>4</v>
      </c>
      <c r="S5244" s="148">
        <v>39</v>
      </c>
      <c r="T5244" s="148"/>
      <c r="U5244" s="148"/>
      <c r="V5244" s="148"/>
      <c r="W5244" s="148"/>
      <c r="X5244" s="139"/>
      <c r="Y5244" s="148"/>
      <c r="Z5244" s="148"/>
      <c r="AA5244" s="148"/>
      <c r="AB5244" s="148"/>
      <c r="AC5244" s="148"/>
      <c r="AD5244" s="148"/>
      <c r="AE5244" s="148"/>
      <c r="AF5244" s="148"/>
      <c r="AG5244" s="148"/>
      <c r="AH5244" s="148"/>
      <c r="AI5244" s="148"/>
      <c r="AJ5244" s="148"/>
      <c r="AK5244" s="148"/>
      <c r="AL5244" s="139">
        <v>0</v>
      </c>
      <c r="AM5244" s="139">
        <v>0</v>
      </c>
      <c r="AN5244" s="148">
        <v>0</v>
      </c>
      <c r="AO5244" s="148">
        <v>39</v>
      </c>
      <c r="AP5244" s="148">
        <v>1</v>
      </c>
      <c r="AQ5244" s="140">
        <v>2</v>
      </c>
      <c r="AS5244" s="42">
        <f t="shared" si="728"/>
        <v>0</v>
      </c>
      <c r="AT5244" s="101">
        <f t="shared" si="729"/>
        <v>89716.838222992708</v>
      </c>
      <c r="AU5244" s="42">
        <f t="shared" si="730"/>
        <v>89716.838222992708</v>
      </c>
      <c r="AV5244" s="42">
        <f t="shared" si="731"/>
        <v>0</v>
      </c>
      <c r="AW5244" s="102">
        <f t="shared" si="732"/>
        <v>226394.07327325639</v>
      </c>
      <c r="AX5244" s="268">
        <f t="shared" si="734"/>
        <v>4</v>
      </c>
      <c r="AY5244" s="268" t="str">
        <f t="shared" si="733"/>
        <v>UTTSL</v>
      </c>
    </row>
    <row r="5245" spans="1:51" hidden="1" x14ac:dyDescent="0.2">
      <c r="A5245" s="38">
        <v>5238</v>
      </c>
      <c r="B5245" s="43" t="s">
        <v>5807</v>
      </c>
      <c r="C5245" s="43" t="s">
        <v>5745</v>
      </c>
      <c r="D5245" s="43">
        <v>48100</v>
      </c>
      <c r="E5245" s="43" t="s">
        <v>215</v>
      </c>
      <c r="F5245" s="43">
        <v>50</v>
      </c>
      <c r="G5245" t="str">
        <f>LOOKUP(F5245,{0,6,45},{"F","L","H"})</f>
        <v>H</v>
      </c>
      <c r="H5245" s="43" t="s">
        <v>5838</v>
      </c>
      <c r="I5245" s="43" t="str">
        <f>IFERROR(VLOOKUP(#REF!,#REF!,2,FALSE),"No")</f>
        <v>No</v>
      </c>
      <c r="J5245" s="139"/>
      <c r="K5245" s="148"/>
      <c r="L5245" s="148"/>
      <c r="M5245" s="148"/>
      <c r="N5245" s="148"/>
      <c r="O5245" s="148"/>
      <c r="P5245" s="148"/>
      <c r="Q5245" s="148"/>
      <c r="R5245" s="148">
        <v>3</v>
      </c>
      <c r="S5245" s="148">
        <v>60</v>
      </c>
      <c r="T5245" s="148"/>
      <c r="U5245" s="148"/>
      <c r="V5245" s="148"/>
      <c r="W5245" s="148"/>
      <c r="X5245" s="139"/>
      <c r="Y5245" s="148"/>
      <c r="Z5245" s="148"/>
      <c r="AA5245" s="148"/>
      <c r="AB5245" s="148"/>
      <c r="AC5245" s="148"/>
      <c r="AD5245" s="148"/>
      <c r="AE5245" s="148"/>
      <c r="AF5245" s="148"/>
      <c r="AG5245" s="148"/>
      <c r="AH5245" s="148"/>
      <c r="AI5245" s="148"/>
      <c r="AJ5245" s="148"/>
      <c r="AK5245" s="148"/>
      <c r="AL5245" s="139">
        <v>0</v>
      </c>
      <c r="AM5245" s="139">
        <v>0</v>
      </c>
      <c r="AN5245" s="148">
        <v>0</v>
      </c>
      <c r="AO5245" s="148">
        <v>60</v>
      </c>
      <c r="AP5245" s="148">
        <v>1</v>
      </c>
      <c r="AQ5245" s="140">
        <v>2</v>
      </c>
      <c r="AS5245" s="42">
        <f t="shared" si="728"/>
        <v>0</v>
      </c>
      <c r="AT5245" s="101">
        <f t="shared" si="729"/>
        <v>47208.330775004157</v>
      </c>
      <c r="AU5245" s="42">
        <f t="shared" si="730"/>
        <v>47208.330775004157</v>
      </c>
      <c r="AV5245" s="42">
        <f t="shared" si="731"/>
        <v>0</v>
      </c>
      <c r="AW5245" s="102">
        <f t="shared" si="732"/>
        <v>75464.691091085464</v>
      </c>
      <c r="AX5245" s="43">
        <f t="shared" si="734"/>
        <v>3</v>
      </c>
      <c r="AY5245" s="43" t="str">
        <f t="shared" si="733"/>
        <v>UTTSM</v>
      </c>
    </row>
    <row r="5246" spans="1:51" hidden="1" x14ac:dyDescent="0.2">
      <c r="A5246" s="38">
        <v>5239</v>
      </c>
      <c r="B5246" s="43" t="s">
        <v>5806</v>
      </c>
      <c r="C5246" s="43" t="s">
        <v>5746</v>
      </c>
      <c r="D5246" s="43">
        <v>218853</v>
      </c>
      <c r="E5246" s="43" t="s">
        <v>5821</v>
      </c>
      <c r="F5246" s="43">
        <v>125</v>
      </c>
      <c r="G5246" t="str">
        <f>LOOKUP(F5246,{0,6,45},{"F","L","H"})</f>
        <v>H</v>
      </c>
      <c r="H5246" s="43" t="s">
        <v>5839</v>
      </c>
      <c r="I5246" s="43" t="str">
        <f>IFERROR(VLOOKUP(#REF!,#REF!,2,FALSE),"No")</f>
        <v>No</v>
      </c>
      <c r="J5246" s="139"/>
      <c r="K5246" s="148"/>
      <c r="L5246" s="148"/>
      <c r="M5246" s="148"/>
      <c r="N5246" s="148"/>
      <c r="O5246" s="148"/>
      <c r="P5246" s="148"/>
      <c r="Q5246" s="148"/>
      <c r="R5246" s="148">
        <v>6</v>
      </c>
      <c r="S5246" s="148">
        <v>1405</v>
      </c>
      <c r="T5246" s="148"/>
      <c r="U5246" s="148"/>
      <c r="V5246" s="148"/>
      <c r="W5246" s="148"/>
      <c r="X5246" s="139"/>
      <c r="Y5246" s="148"/>
      <c r="Z5246" s="148"/>
      <c r="AA5246" s="148"/>
      <c r="AB5246" s="148"/>
      <c r="AC5246" s="148"/>
      <c r="AD5246" s="148"/>
      <c r="AE5246" s="148"/>
      <c r="AF5246" s="148"/>
      <c r="AG5246" s="148"/>
      <c r="AH5246" s="148"/>
      <c r="AI5246" s="148"/>
      <c r="AJ5246" s="148"/>
      <c r="AK5246" s="148"/>
      <c r="AL5246" s="139">
        <v>0</v>
      </c>
      <c r="AM5246" s="139">
        <v>0</v>
      </c>
      <c r="AN5246" s="148">
        <v>0</v>
      </c>
      <c r="AO5246" s="148">
        <v>1405</v>
      </c>
      <c r="AP5246" s="148">
        <v>1</v>
      </c>
      <c r="AQ5246" s="140">
        <v>2</v>
      </c>
      <c r="AS5246" s="42">
        <f t="shared" si="728"/>
        <v>0</v>
      </c>
      <c r="AT5246" s="101">
        <f t="shared" si="729"/>
        <v>3739717.4247372653</v>
      </c>
      <c r="AU5246" s="42">
        <f t="shared" si="730"/>
        <v>3739717.4247372653</v>
      </c>
      <c r="AV5246" s="42">
        <f t="shared" si="731"/>
        <v>0</v>
      </c>
      <c r="AW5246" s="102">
        <f t="shared" si="732"/>
        <v>226394.07327325639</v>
      </c>
      <c r="AX5246" s="43">
        <f t="shared" si="734"/>
        <v>6</v>
      </c>
      <c r="AY5246" s="43" t="str">
        <f t="shared" si="733"/>
        <v>UTTSS</v>
      </c>
    </row>
    <row r="5247" spans="1:51" x14ac:dyDescent="0.2">
      <c r="A5247" s="38">
        <v>5240</v>
      </c>
      <c r="B5247" s="43" t="s">
        <v>5806</v>
      </c>
      <c r="C5247" s="43" t="s">
        <v>5744</v>
      </c>
      <c r="D5247" s="43">
        <v>339000</v>
      </c>
      <c r="E5247" s="43" t="s">
        <v>5817</v>
      </c>
      <c r="F5247" s="43">
        <v>125</v>
      </c>
      <c r="G5247" t="str">
        <f>LOOKUP(F5247,{0,6,45},{"F","L","H"})</f>
        <v>H</v>
      </c>
      <c r="H5247" s="43" t="s">
        <v>1008</v>
      </c>
      <c r="I5247" s="43" t="str">
        <f>IFERROR(VLOOKUP(#REF!,#REF!,2,FALSE),"No")</f>
        <v>No</v>
      </c>
      <c r="J5247" s="139"/>
      <c r="K5247" s="148"/>
      <c r="L5247" s="148"/>
      <c r="M5247" s="148"/>
      <c r="N5247" s="148"/>
      <c r="O5247" s="148"/>
      <c r="P5247" s="148"/>
      <c r="Q5247" s="148"/>
      <c r="R5247" s="148">
        <v>6</v>
      </c>
      <c r="S5247" s="148">
        <v>1</v>
      </c>
      <c r="T5247" s="148"/>
      <c r="U5247" s="148"/>
      <c r="V5247" s="148"/>
      <c r="W5247" s="148"/>
      <c r="X5247" s="139"/>
      <c r="Y5247" s="148"/>
      <c r="Z5247" s="148"/>
      <c r="AA5247" s="148"/>
      <c r="AB5247" s="148"/>
      <c r="AC5247" s="148"/>
      <c r="AD5247" s="148"/>
      <c r="AE5247" s="148"/>
      <c r="AF5247" s="148"/>
      <c r="AG5247" s="148"/>
      <c r="AH5247" s="148"/>
      <c r="AI5247" s="148"/>
      <c r="AJ5247" s="148"/>
      <c r="AK5247" s="148"/>
      <c r="AL5247" s="139">
        <v>0</v>
      </c>
      <c r="AM5247" s="139">
        <v>0</v>
      </c>
      <c r="AN5247" s="148">
        <v>0</v>
      </c>
      <c r="AO5247" s="148">
        <v>1</v>
      </c>
      <c r="AP5247" s="148">
        <v>1</v>
      </c>
      <c r="AQ5247" s="140">
        <v>1</v>
      </c>
      <c r="AS5247" s="42">
        <f t="shared" si="728"/>
        <v>0</v>
      </c>
      <c r="AT5247" s="101">
        <f t="shared" si="729"/>
        <v>2661.7205870016123</v>
      </c>
      <c r="AU5247" s="42">
        <f t="shared" si="730"/>
        <v>2661.7205870016123</v>
      </c>
      <c r="AV5247" s="42">
        <f t="shared" si="731"/>
        <v>0</v>
      </c>
      <c r="AW5247" s="102">
        <f t="shared" si="732"/>
        <v>264126.41881879914</v>
      </c>
      <c r="AX5247" s="268">
        <f t="shared" si="734"/>
        <v>6</v>
      </c>
      <c r="AY5247" s="268" t="str">
        <f t="shared" si="733"/>
        <v>UTTSL</v>
      </c>
    </row>
    <row r="5248" spans="1:51" hidden="1" x14ac:dyDescent="0.2">
      <c r="A5248" s="38">
        <v>5241</v>
      </c>
      <c r="B5248" s="43" t="s">
        <v>5807</v>
      </c>
      <c r="C5248" s="43" t="s">
        <v>5745</v>
      </c>
      <c r="D5248" s="43">
        <v>84900</v>
      </c>
      <c r="E5248" s="43" t="s">
        <v>219</v>
      </c>
      <c r="F5248" s="43">
        <v>40</v>
      </c>
      <c r="G5248" t="str">
        <f>LOOKUP(F5248,{0,6,45},{"F","L","H"})</f>
        <v>L</v>
      </c>
      <c r="H5248" s="43" t="s">
        <v>772</v>
      </c>
      <c r="I5248" s="43" t="str">
        <f>IFERROR(VLOOKUP(#REF!,#REF!,2,FALSE),"No")</f>
        <v>No</v>
      </c>
      <c r="J5248" s="139">
        <v>4</v>
      </c>
      <c r="K5248" s="148">
        <v>53</v>
      </c>
      <c r="L5248" s="148"/>
      <c r="M5248" s="148"/>
      <c r="N5248" s="148"/>
      <c r="O5248" s="148"/>
      <c r="P5248" s="148"/>
      <c r="Q5248" s="148"/>
      <c r="R5248" s="148"/>
      <c r="S5248" s="148"/>
      <c r="T5248" s="148"/>
      <c r="U5248" s="148"/>
      <c r="V5248" s="148"/>
      <c r="W5248" s="148"/>
      <c r="X5248" s="139">
        <v>2</v>
      </c>
      <c r="Y5248" s="148">
        <v>350.5</v>
      </c>
      <c r="Z5248" s="148">
        <v>4</v>
      </c>
      <c r="AA5248" s="148">
        <v>649.5</v>
      </c>
      <c r="AB5248" s="148"/>
      <c r="AC5248" s="148"/>
      <c r="AD5248" s="148"/>
      <c r="AE5248" s="148"/>
      <c r="AF5248" s="148"/>
      <c r="AG5248" s="148"/>
      <c r="AH5248" s="148"/>
      <c r="AI5248" s="148"/>
      <c r="AJ5248" s="148"/>
      <c r="AK5248" s="148"/>
      <c r="AL5248" s="139">
        <v>0</v>
      </c>
      <c r="AM5248" s="139">
        <v>0</v>
      </c>
      <c r="AN5248" s="148">
        <v>1000</v>
      </c>
      <c r="AO5248" s="148">
        <v>53</v>
      </c>
      <c r="AP5248" s="148">
        <v>5</v>
      </c>
      <c r="AQ5248" s="140">
        <v>2</v>
      </c>
      <c r="AS5248" s="42">
        <f t="shared" si="728"/>
        <v>4056.804325046</v>
      </c>
      <c r="AT5248" s="101">
        <f t="shared" si="729"/>
        <v>0</v>
      </c>
      <c r="AU5248" s="42">
        <f t="shared" si="730"/>
        <v>4056.804325046</v>
      </c>
      <c r="AV5248" s="42">
        <f t="shared" si="731"/>
        <v>18583.938360737018</v>
      </c>
      <c r="AW5248" s="102">
        <f t="shared" si="732"/>
        <v>45676.61</v>
      </c>
      <c r="AX5248" s="43">
        <f t="shared" si="734"/>
        <v>4</v>
      </c>
      <c r="AY5248" s="43" t="str">
        <f t="shared" si="733"/>
        <v>UTTSM</v>
      </c>
    </row>
    <row r="5249" spans="1:51" hidden="1" x14ac:dyDescent="0.2">
      <c r="A5249" s="38">
        <v>5242</v>
      </c>
      <c r="B5249" s="43" t="s">
        <v>5807</v>
      </c>
      <c r="C5249" s="43" t="s">
        <v>5745</v>
      </c>
      <c r="D5249" s="43">
        <v>131800</v>
      </c>
      <c r="E5249" s="43" t="s">
        <v>219</v>
      </c>
      <c r="F5249" s="43">
        <v>70</v>
      </c>
      <c r="G5249" t="str">
        <f>LOOKUP(F5249,{0,6,45},{"F","L","H"})</f>
        <v>H</v>
      </c>
      <c r="H5249" s="43" t="s">
        <v>868</v>
      </c>
      <c r="I5249" s="43" t="str">
        <f>IFERROR(VLOOKUP(#REF!,#REF!,2,FALSE),"No")</f>
        <v>No</v>
      </c>
      <c r="J5249" s="139"/>
      <c r="K5249" s="148"/>
      <c r="L5249" s="148"/>
      <c r="M5249" s="148"/>
      <c r="N5249" s="148"/>
      <c r="O5249" s="148"/>
      <c r="P5249" s="148"/>
      <c r="Q5249" s="148"/>
      <c r="R5249" s="148">
        <v>3</v>
      </c>
      <c r="S5249" s="148">
        <v>201</v>
      </c>
      <c r="T5249" s="148"/>
      <c r="U5249" s="148"/>
      <c r="V5249" s="148"/>
      <c r="W5249" s="148"/>
      <c r="X5249" s="139"/>
      <c r="Y5249" s="148"/>
      <c r="Z5249" s="148"/>
      <c r="AA5249" s="148"/>
      <c r="AB5249" s="148"/>
      <c r="AC5249" s="148"/>
      <c r="AD5249" s="148"/>
      <c r="AE5249" s="148"/>
      <c r="AF5249" s="148"/>
      <c r="AG5249" s="148"/>
      <c r="AH5249" s="148"/>
      <c r="AI5249" s="148"/>
      <c r="AJ5249" s="148"/>
      <c r="AK5249" s="148"/>
      <c r="AL5249" s="139">
        <v>0</v>
      </c>
      <c r="AM5249" s="139">
        <v>0</v>
      </c>
      <c r="AN5249" s="148">
        <v>0</v>
      </c>
      <c r="AO5249" s="148">
        <v>201</v>
      </c>
      <c r="AP5249" s="148">
        <v>1</v>
      </c>
      <c r="AQ5249" s="140">
        <v>1</v>
      </c>
      <c r="AS5249" s="42">
        <f t="shared" si="728"/>
        <v>0</v>
      </c>
      <c r="AT5249" s="101">
        <f t="shared" si="729"/>
        <v>158147.90809626391</v>
      </c>
      <c r="AU5249" s="42">
        <f t="shared" si="730"/>
        <v>158147.90809626391</v>
      </c>
      <c r="AV5249" s="42">
        <f t="shared" si="731"/>
        <v>0</v>
      </c>
      <c r="AW5249" s="102">
        <f t="shared" si="732"/>
        <v>150929.38218217093</v>
      </c>
      <c r="AX5249" s="43">
        <f t="shared" si="734"/>
        <v>3</v>
      </c>
      <c r="AY5249" s="43" t="str">
        <f t="shared" si="733"/>
        <v>UTTSM</v>
      </c>
    </row>
    <row r="5250" spans="1:51" hidden="1" x14ac:dyDescent="0.2">
      <c r="A5250" s="38">
        <v>5243</v>
      </c>
      <c r="B5250" s="43" t="s">
        <v>5806</v>
      </c>
      <c r="C5250" s="43" t="s">
        <v>5745</v>
      </c>
      <c r="D5250" s="43">
        <v>44350</v>
      </c>
      <c r="E5250" s="43" t="s">
        <v>215</v>
      </c>
      <c r="F5250" s="43">
        <v>45</v>
      </c>
      <c r="G5250" t="str">
        <f>LOOKUP(F5250,{0,6,45},{"F","L","H"})</f>
        <v>H</v>
      </c>
      <c r="H5250" s="43" t="s">
        <v>1071</v>
      </c>
      <c r="I5250" s="43" t="str">
        <f>IFERROR(VLOOKUP(#REF!,#REF!,2,FALSE),"No")</f>
        <v>No</v>
      </c>
      <c r="J5250" s="139">
        <v>4</v>
      </c>
      <c r="K5250" s="148">
        <v>1637</v>
      </c>
      <c r="L5250" s="148"/>
      <c r="M5250" s="148"/>
      <c r="N5250" s="148"/>
      <c r="O5250" s="148"/>
      <c r="P5250" s="148"/>
      <c r="Q5250" s="148"/>
      <c r="R5250" s="148"/>
      <c r="S5250" s="148"/>
      <c r="T5250" s="148"/>
      <c r="U5250" s="148"/>
      <c r="V5250" s="148"/>
      <c r="W5250" s="148"/>
      <c r="X5250" s="139">
        <v>2</v>
      </c>
      <c r="Y5250" s="148">
        <v>156.5</v>
      </c>
      <c r="Z5250" s="148">
        <v>4</v>
      </c>
      <c r="AA5250" s="148">
        <v>843.5</v>
      </c>
      <c r="AB5250" s="148"/>
      <c r="AC5250" s="148"/>
      <c r="AD5250" s="148"/>
      <c r="AE5250" s="148"/>
      <c r="AF5250" s="148"/>
      <c r="AG5250" s="148"/>
      <c r="AH5250" s="148"/>
      <c r="AI5250" s="148"/>
      <c r="AJ5250" s="148"/>
      <c r="AK5250" s="148"/>
      <c r="AL5250" s="139">
        <v>0</v>
      </c>
      <c r="AM5250" s="139">
        <v>0</v>
      </c>
      <c r="AN5250" s="148">
        <v>1000</v>
      </c>
      <c r="AO5250" s="148">
        <v>1637</v>
      </c>
      <c r="AP5250" s="148">
        <v>3</v>
      </c>
      <c r="AQ5250" s="140">
        <v>1</v>
      </c>
      <c r="AS5250" s="42">
        <f t="shared" si="728"/>
        <v>125301.67320943966</v>
      </c>
      <c r="AT5250" s="101">
        <f t="shared" si="729"/>
        <v>0</v>
      </c>
      <c r="AU5250" s="42">
        <f t="shared" si="730"/>
        <v>125301.67320943966</v>
      </c>
      <c r="AV5250" s="42">
        <f t="shared" si="731"/>
        <v>38558.856721474032</v>
      </c>
      <c r="AW5250" s="102">
        <f t="shared" si="732"/>
        <v>60371.752872868376</v>
      </c>
      <c r="AX5250" s="43">
        <f t="shared" si="734"/>
        <v>4</v>
      </c>
      <c r="AY5250" s="43" t="str">
        <f t="shared" si="733"/>
        <v>UTTSM</v>
      </c>
    </row>
    <row r="5251" spans="1:51" x14ac:dyDescent="0.2">
      <c r="A5251" s="38">
        <v>5244</v>
      </c>
      <c r="B5251" s="43" t="s">
        <v>5806</v>
      </c>
      <c r="C5251" s="43" t="s">
        <v>5744</v>
      </c>
      <c r="D5251" s="43">
        <v>582000</v>
      </c>
      <c r="E5251" s="43" t="s">
        <v>5816</v>
      </c>
      <c r="F5251" s="43">
        <v>125</v>
      </c>
      <c r="G5251" t="str">
        <f>LOOKUP(F5251,{0,6,45},{"F","L","H"})</f>
        <v>H</v>
      </c>
      <c r="H5251" s="43" t="s">
        <v>494</v>
      </c>
      <c r="I5251" s="43" t="str">
        <f>IFERROR(VLOOKUP(#REF!,#REF!,2,FALSE),"No")</f>
        <v>No</v>
      </c>
      <c r="J5251" s="139"/>
      <c r="K5251" s="148"/>
      <c r="L5251" s="148"/>
      <c r="M5251" s="148"/>
      <c r="N5251" s="148"/>
      <c r="O5251" s="148"/>
      <c r="P5251" s="148"/>
      <c r="Q5251" s="148"/>
      <c r="R5251" s="148">
        <v>8</v>
      </c>
      <c r="S5251" s="148">
        <v>43</v>
      </c>
      <c r="T5251" s="148"/>
      <c r="U5251" s="148"/>
      <c r="V5251" s="148"/>
      <c r="W5251" s="148"/>
      <c r="X5251" s="139"/>
      <c r="Y5251" s="148"/>
      <c r="Z5251" s="148"/>
      <c r="AA5251" s="148"/>
      <c r="AB5251" s="148"/>
      <c r="AC5251" s="148"/>
      <c r="AD5251" s="148"/>
      <c r="AE5251" s="148"/>
      <c r="AF5251" s="148"/>
      <c r="AG5251" s="148"/>
      <c r="AH5251" s="148"/>
      <c r="AI5251" s="148"/>
      <c r="AJ5251" s="148"/>
      <c r="AK5251" s="148"/>
      <c r="AL5251" s="139">
        <v>0</v>
      </c>
      <c r="AM5251" s="139">
        <v>0</v>
      </c>
      <c r="AN5251" s="148">
        <v>0</v>
      </c>
      <c r="AO5251" s="148">
        <v>43</v>
      </c>
      <c r="AP5251" s="148">
        <v>1</v>
      </c>
      <c r="AQ5251" s="140">
        <v>1</v>
      </c>
      <c r="AS5251" s="42">
        <f t="shared" si="728"/>
        <v>0</v>
      </c>
      <c r="AT5251" s="101">
        <f t="shared" si="729"/>
        <v>108852.97889299665</v>
      </c>
      <c r="AU5251" s="42">
        <f t="shared" si="730"/>
        <v>108852.97889299665</v>
      </c>
      <c r="AV5251" s="42">
        <f t="shared" si="731"/>
        <v>0</v>
      </c>
      <c r="AW5251" s="102">
        <f t="shared" si="732"/>
        <v>301858.76436434186</v>
      </c>
      <c r="AX5251" s="268">
        <f t="shared" si="734"/>
        <v>8</v>
      </c>
      <c r="AY5251" s="268" t="str">
        <f t="shared" si="733"/>
        <v>UTTSL</v>
      </c>
    </row>
    <row r="5252" spans="1:51" hidden="1" x14ac:dyDescent="0.2">
      <c r="A5252" s="38">
        <v>5245</v>
      </c>
      <c r="B5252" s="43" t="s">
        <v>5807</v>
      </c>
      <c r="C5252" s="43" t="s">
        <v>295</v>
      </c>
      <c r="D5252" s="43">
        <v>116200</v>
      </c>
      <c r="E5252" s="43" t="s">
        <v>219</v>
      </c>
      <c r="F5252" s="43">
        <v>60</v>
      </c>
      <c r="G5252" t="str">
        <f>LOOKUP(F5252,{0,6,45},{"F","L","H"})</f>
        <v>H</v>
      </c>
      <c r="H5252" s="43" t="s">
        <v>487</v>
      </c>
      <c r="I5252" s="43" t="str">
        <f>IFERROR(VLOOKUP(#REF!,#REF!,2,FALSE),"No")</f>
        <v>No</v>
      </c>
      <c r="J5252" s="139">
        <v>6</v>
      </c>
      <c r="K5252" s="148">
        <v>145</v>
      </c>
      <c r="L5252" s="148"/>
      <c r="M5252" s="148"/>
      <c r="N5252" s="148"/>
      <c r="O5252" s="148"/>
      <c r="P5252" s="148"/>
      <c r="Q5252" s="148"/>
      <c r="R5252" s="148"/>
      <c r="S5252" s="148"/>
      <c r="T5252" s="148"/>
      <c r="U5252" s="148"/>
      <c r="V5252" s="148"/>
      <c r="W5252" s="148"/>
      <c r="X5252" s="139">
        <v>4</v>
      </c>
      <c r="Y5252" s="148">
        <v>14</v>
      </c>
      <c r="Z5252" s="148">
        <v>8</v>
      </c>
      <c r="AA5252" s="148">
        <v>986</v>
      </c>
      <c r="AB5252" s="148"/>
      <c r="AC5252" s="148"/>
      <c r="AD5252" s="148"/>
      <c r="AE5252" s="148"/>
      <c r="AF5252" s="148"/>
      <c r="AG5252" s="148"/>
      <c r="AH5252" s="148"/>
      <c r="AI5252" s="148"/>
      <c r="AJ5252" s="148"/>
      <c r="AK5252" s="148"/>
      <c r="AL5252" s="139">
        <v>0</v>
      </c>
      <c r="AM5252" s="139">
        <v>0</v>
      </c>
      <c r="AN5252" s="148">
        <v>1000</v>
      </c>
      <c r="AO5252" s="148">
        <v>145</v>
      </c>
      <c r="AP5252" s="148">
        <v>1</v>
      </c>
      <c r="AQ5252" s="140">
        <v>1</v>
      </c>
      <c r="AS5252" s="42">
        <f t="shared" si="728"/>
        <v>7615.4000000000005</v>
      </c>
      <c r="AT5252" s="101">
        <f t="shared" si="729"/>
        <v>0</v>
      </c>
      <c r="AU5252" s="42">
        <f t="shared" si="730"/>
        <v>7615.4000000000005</v>
      </c>
      <c r="AV5252" s="42">
        <f t="shared" si="731"/>
        <v>72386.581721474038</v>
      </c>
      <c r="AW5252" s="102">
        <f t="shared" si="732"/>
        <v>150929.38218217093</v>
      </c>
      <c r="AX5252" s="43">
        <f t="shared" si="734"/>
        <v>6</v>
      </c>
      <c r="AY5252" s="43" t="str">
        <f t="shared" si="733"/>
        <v>UTFT1</v>
      </c>
    </row>
    <row r="5253" spans="1:51" hidden="1" x14ac:dyDescent="0.2">
      <c r="A5253" s="38">
        <v>5246</v>
      </c>
      <c r="B5253" s="43" t="s">
        <v>5807</v>
      </c>
      <c r="C5253" s="43" t="s">
        <v>295</v>
      </c>
      <c r="D5253" s="43">
        <v>42800</v>
      </c>
      <c r="E5253" s="43" t="s">
        <v>197</v>
      </c>
      <c r="F5253" s="43">
        <v>25</v>
      </c>
      <c r="G5253" t="str">
        <f>LOOKUP(F5253,{0,6,45},{"F","L","H"})</f>
        <v>L</v>
      </c>
      <c r="H5253" s="43" t="s">
        <v>1055</v>
      </c>
      <c r="I5253" s="43" t="str">
        <f>IFERROR(VLOOKUP(#REF!,#REF!,2,FALSE),"No")</f>
        <v>No</v>
      </c>
      <c r="J5253" s="139">
        <v>4</v>
      </c>
      <c r="K5253" s="148">
        <v>103</v>
      </c>
      <c r="L5253" s="148"/>
      <c r="M5253" s="148"/>
      <c r="N5253" s="148"/>
      <c r="O5253" s="148"/>
      <c r="P5253" s="148"/>
      <c r="Q5253" s="148"/>
      <c r="R5253" s="148"/>
      <c r="S5253" s="148"/>
      <c r="T5253" s="148"/>
      <c r="U5253" s="148"/>
      <c r="V5253" s="148"/>
      <c r="W5253" s="148"/>
      <c r="X5253" s="139">
        <v>6</v>
      </c>
      <c r="Y5253" s="148">
        <v>1000</v>
      </c>
      <c r="Z5253" s="148"/>
      <c r="AA5253" s="148"/>
      <c r="AB5253" s="148"/>
      <c r="AC5253" s="148"/>
      <c r="AD5253" s="148"/>
      <c r="AE5253" s="148"/>
      <c r="AF5253" s="148"/>
      <c r="AG5253" s="148"/>
      <c r="AH5253" s="148"/>
      <c r="AI5253" s="148"/>
      <c r="AJ5253" s="148"/>
      <c r="AK5253" s="148"/>
      <c r="AL5253" s="139">
        <v>0</v>
      </c>
      <c r="AM5253" s="139">
        <v>0</v>
      </c>
      <c r="AN5253" s="148">
        <v>1000</v>
      </c>
      <c r="AO5253" s="148">
        <v>103</v>
      </c>
      <c r="AP5253" s="148">
        <v>2</v>
      </c>
      <c r="AQ5253" s="140">
        <v>1</v>
      </c>
      <c r="AS5253" s="42">
        <f t="shared" si="728"/>
        <v>7883.9782165988308</v>
      </c>
      <c r="AT5253" s="101">
        <f t="shared" si="729"/>
        <v>0</v>
      </c>
      <c r="AU5253" s="42">
        <f t="shared" si="730"/>
        <v>7883.9782165988308</v>
      </c>
      <c r="AV5253" s="42">
        <f t="shared" si="731"/>
        <v>60030.961721474043</v>
      </c>
      <c r="AW5253" s="102">
        <f t="shared" si="732"/>
        <v>25053.949999999997</v>
      </c>
      <c r="AX5253" s="43">
        <f t="shared" si="734"/>
        <v>4</v>
      </c>
      <c r="AY5253" s="43" t="str">
        <f t="shared" si="733"/>
        <v>UTFT1</v>
      </c>
    </row>
    <row r="5254" spans="1:51" hidden="1" x14ac:dyDescent="0.2">
      <c r="A5254" s="38">
        <v>5247</v>
      </c>
      <c r="B5254" s="43" t="s">
        <v>5807</v>
      </c>
      <c r="C5254" s="43" t="s">
        <v>5746</v>
      </c>
      <c r="D5254" s="43">
        <v>44350</v>
      </c>
      <c r="E5254" s="43" t="s">
        <v>215</v>
      </c>
      <c r="F5254" s="43">
        <v>45</v>
      </c>
      <c r="G5254" t="str">
        <f>LOOKUP(F5254,{0,6,45},{"F","L","H"})</f>
        <v>H</v>
      </c>
      <c r="H5254" s="43" t="s">
        <v>498</v>
      </c>
      <c r="I5254" s="43" t="str">
        <f>IFERROR(VLOOKUP(#REF!,#REF!,2,FALSE),"No")</f>
        <v>No</v>
      </c>
      <c r="J5254" s="139">
        <v>2</v>
      </c>
      <c r="K5254" s="148">
        <v>11</v>
      </c>
      <c r="L5254" s="148">
        <v>4</v>
      </c>
      <c r="M5254" s="148">
        <v>608</v>
      </c>
      <c r="N5254" s="148"/>
      <c r="O5254" s="148"/>
      <c r="P5254" s="148"/>
      <c r="Q5254" s="148"/>
      <c r="R5254" s="148"/>
      <c r="S5254" s="148"/>
      <c r="T5254" s="148"/>
      <c r="U5254" s="148"/>
      <c r="V5254" s="148"/>
      <c r="W5254" s="148"/>
      <c r="X5254" s="139">
        <v>6</v>
      </c>
      <c r="Y5254" s="148">
        <v>1000</v>
      </c>
      <c r="Z5254" s="148"/>
      <c r="AA5254" s="148"/>
      <c r="AB5254" s="148"/>
      <c r="AC5254" s="148"/>
      <c r="AD5254" s="148"/>
      <c r="AE5254" s="148"/>
      <c r="AF5254" s="148"/>
      <c r="AG5254" s="148"/>
      <c r="AH5254" s="148"/>
      <c r="AI5254" s="148"/>
      <c r="AJ5254" s="148"/>
      <c r="AK5254" s="148"/>
      <c r="AL5254" s="139">
        <v>0</v>
      </c>
      <c r="AM5254" s="139">
        <v>0</v>
      </c>
      <c r="AN5254" s="148">
        <v>1000</v>
      </c>
      <c r="AO5254" s="148">
        <v>619</v>
      </c>
      <c r="AP5254" s="148">
        <v>3</v>
      </c>
      <c r="AQ5254" s="140">
        <v>2</v>
      </c>
      <c r="AS5254" s="42">
        <f t="shared" si="728"/>
        <v>47341.252777424044</v>
      </c>
      <c r="AT5254" s="101">
        <f t="shared" si="729"/>
        <v>0</v>
      </c>
      <c r="AU5254" s="42">
        <f t="shared" si="730"/>
        <v>47341.252777424044</v>
      </c>
      <c r="AV5254" s="42">
        <f t="shared" si="731"/>
        <v>30015.480860737021</v>
      </c>
      <c r="AW5254" s="102">
        <f t="shared" si="732"/>
        <v>60371.752872868376</v>
      </c>
      <c r="AX5254" s="43">
        <f t="shared" si="734"/>
        <v>2</v>
      </c>
      <c r="AY5254" s="43" t="str">
        <f t="shared" si="733"/>
        <v>UTTSS</v>
      </c>
    </row>
    <row r="5255" spans="1:51" hidden="1" x14ac:dyDescent="0.2">
      <c r="A5255" s="38">
        <v>5248</v>
      </c>
      <c r="B5255" s="43" t="s">
        <v>5807</v>
      </c>
      <c r="C5255" s="43" t="s">
        <v>5746</v>
      </c>
      <c r="D5255" s="43">
        <v>40600</v>
      </c>
      <c r="E5255" s="43" t="s">
        <v>215</v>
      </c>
      <c r="F5255" s="43">
        <v>40</v>
      </c>
      <c r="G5255" t="str">
        <f>LOOKUP(F5255,{0,6,45},{"F","L","H"})</f>
        <v>L</v>
      </c>
      <c r="H5255" s="43" t="s">
        <v>802</v>
      </c>
      <c r="I5255" s="43" t="str">
        <f>IFERROR(VLOOKUP(#REF!,#REF!,2,FALSE),"No")</f>
        <v>No</v>
      </c>
      <c r="J5255" s="139">
        <v>3</v>
      </c>
      <c r="K5255" s="148">
        <v>174</v>
      </c>
      <c r="L5255" s="148"/>
      <c r="M5255" s="148"/>
      <c r="N5255" s="148"/>
      <c r="O5255" s="148"/>
      <c r="P5255" s="148"/>
      <c r="Q5255" s="148"/>
      <c r="R5255" s="148"/>
      <c r="S5255" s="148"/>
      <c r="T5255" s="148"/>
      <c r="U5255" s="148"/>
      <c r="V5255" s="148"/>
      <c r="W5255" s="148"/>
      <c r="X5255" s="139">
        <v>4</v>
      </c>
      <c r="Y5255" s="148">
        <v>1000</v>
      </c>
      <c r="Z5255" s="148"/>
      <c r="AA5255" s="148"/>
      <c r="AB5255" s="148"/>
      <c r="AC5255" s="148"/>
      <c r="AD5255" s="148"/>
      <c r="AE5255" s="148"/>
      <c r="AF5255" s="148"/>
      <c r="AG5255" s="148"/>
      <c r="AH5255" s="148"/>
      <c r="AI5255" s="148"/>
      <c r="AJ5255" s="148"/>
      <c r="AK5255" s="148"/>
      <c r="AL5255" s="139">
        <v>0</v>
      </c>
      <c r="AM5255" s="139">
        <v>0</v>
      </c>
      <c r="AN5255" s="148">
        <v>1000</v>
      </c>
      <c r="AO5255" s="148">
        <v>174</v>
      </c>
      <c r="AP5255" s="148">
        <v>1</v>
      </c>
      <c r="AQ5255" s="140">
        <v>1</v>
      </c>
      <c r="AS5255" s="42">
        <f t="shared" si="728"/>
        <v>12699.125142603849</v>
      </c>
      <c r="AT5255" s="101">
        <f t="shared" si="729"/>
        <v>0</v>
      </c>
      <c r="AU5255" s="42">
        <f t="shared" si="730"/>
        <v>12699.125142603849</v>
      </c>
      <c r="AV5255" s="42">
        <f t="shared" si="731"/>
        <v>39680.961721474036</v>
      </c>
      <c r="AW5255" s="102">
        <f t="shared" si="732"/>
        <v>25053.949999999997</v>
      </c>
      <c r="AX5255" s="43">
        <f t="shared" si="734"/>
        <v>3</v>
      </c>
      <c r="AY5255" s="43" t="str">
        <f t="shared" si="733"/>
        <v>UTTSS</v>
      </c>
    </row>
    <row r="5256" spans="1:51" hidden="1" x14ac:dyDescent="0.2">
      <c r="A5256" s="38">
        <v>5249</v>
      </c>
      <c r="B5256" s="43" t="s">
        <v>5806</v>
      </c>
      <c r="C5256" s="43" t="s">
        <v>289</v>
      </c>
      <c r="D5256" s="43">
        <v>217700</v>
      </c>
      <c r="E5256" s="43" t="s">
        <v>219</v>
      </c>
      <c r="F5256" s="43">
        <v>125</v>
      </c>
      <c r="G5256" t="str">
        <f>LOOKUP(F5256,{0,6,45},{"F","L","H"})</f>
        <v>H</v>
      </c>
      <c r="H5256" s="43" t="s">
        <v>5840</v>
      </c>
      <c r="I5256" s="43" t="str">
        <f>IFERROR(VLOOKUP(#REF!,#REF!,2,FALSE),"No")</f>
        <v>No</v>
      </c>
      <c r="J5256" s="139"/>
      <c r="K5256" s="148"/>
      <c r="L5256" s="148"/>
      <c r="M5256" s="148"/>
      <c r="N5256" s="148"/>
      <c r="O5256" s="148"/>
      <c r="P5256" s="148"/>
      <c r="Q5256" s="148"/>
      <c r="R5256" s="148">
        <v>4</v>
      </c>
      <c r="S5256" s="148">
        <v>771</v>
      </c>
      <c r="T5256" s="148">
        <v>6</v>
      </c>
      <c r="U5256" s="148">
        <v>117</v>
      </c>
      <c r="V5256" s="148"/>
      <c r="W5256" s="148"/>
      <c r="X5256" s="139"/>
      <c r="Y5256" s="148"/>
      <c r="Z5256" s="148"/>
      <c r="AA5256" s="148"/>
      <c r="AB5256" s="148"/>
      <c r="AC5256" s="148"/>
      <c r="AD5256" s="148"/>
      <c r="AE5256" s="148"/>
      <c r="AF5256" s="148"/>
      <c r="AG5256" s="148"/>
      <c r="AH5256" s="148"/>
      <c r="AI5256" s="148"/>
      <c r="AJ5256" s="148"/>
      <c r="AK5256" s="148"/>
      <c r="AL5256" s="139">
        <v>0</v>
      </c>
      <c r="AM5256" s="139">
        <v>0</v>
      </c>
      <c r="AN5256" s="148">
        <v>0</v>
      </c>
      <c r="AO5256" s="148">
        <v>888</v>
      </c>
      <c r="AP5256" s="148">
        <v>1</v>
      </c>
      <c r="AQ5256" s="140">
        <v>2</v>
      </c>
      <c r="AS5256" s="42">
        <f t="shared" ref="AS5256:AS5319" si="735">(VLOOKUP(J5256,Service,2,FALSE)*K5256+VLOOKUP(L5256,Service,2,FALSE)*M5256+VLOOKUP(N5256,Service,2,FALSE)*O5256+VLOOKUP(P5256,Service,2,FALSE)*Q5256)</f>
        <v>0</v>
      </c>
      <c r="AT5256" s="101">
        <f t="shared" ref="AT5256:AT5319" si="736">VLOOKUP(R5256,serviceHP,2,FALSE)*S5256+VLOOKUP(T5256,serviceHP,2,FALSE)*U5256+VLOOKUP(V5256,serviceHP,2,FALSE)*W5256</f>
        <v>2085054.1873952753</v>
      </c>
      <c r="AU5256" s="42">
        <f t="shared" ref="AU5256:AU5319" si="737">AS5256+AT5256</f>
        <v>2085054.1873952753</v>
      </c>
      <c r="AV5256" s="42">
        <f t="shared" ref="AV5256:AV5319" si="738">(VLOOKUP(X5256,Main,2,FALSE)*Y5256+VLOOKUP(Z5256,Main,2,FALSE)*AA5256+VLOOKUP(AB5256,Main,2,FALSE)*AC5256+VLOOKUP(AD5256,Main,2,FALSE)*AE5256+VLOOKUP(AF5256,Main,2,FALSE)*AG5256+VLOOKUP(AL5256,Main,2,FALSE)*AM5256+VLOOKUP(AH5256,Main,2,FALSE)*AI5256+VLOOKUP(AL5256,Main,2,FALSE)*AM5256+VLOOKUP(AJ5256,Main,2,FALSE)*AK5256)/AQ5256</f>
        <v>0</v>
      </c>
      <c r="AW5256" s="102">
        <f t="shared" ref="AW5256:AW5319" si="739">IF(G5256="F",VLOOKUP(D5256,MeterAndReg2,2,TRUE),(IF(G5256="L",VLOOKUP(D5256,MeterAndReg2,3,TRUE),VLOOKUP(D5256,MeterAndReg2,4,TRUE))))</f>
        <v>226394.07327325639</v>
      </c>
      <c r="AX5256" s="43">
        <f t="shared" si="734"/>
        <v>4</v>
      </c>
      <c r="AY5256" s="43" t="str">
        <f t="shared" si="733"/>
        <v>UTGS</v>
      </c>
    </row>
    <row r="5257" spans="1:51" hidden="1" x14ac:dyDescent="0.2">
      <c r="A5257" s="38">
        <v>5250</v>
      </c>
      <c r="B5257" s="43" t="s">
        <v>5806</v>
      </c>
      <c r="C5257" s="43" t="s">
        <v>5745</v>
      </c>
      <c r="D5257" s="43">
        <v>212570</v>
      </c>
      <c r="E5257" s="43" t="s">
        <v>1222</v>
      </c>
      <c r="F5257" s="43">
        <v>40</v>
      </c>
      <c r="G5257" t="str">
        <f>LOOKUP(F5257,{0,6,45},{"F","L","H"})</f>
        <v>L</v>
      </c>
      <c r="H5257" s="43" t="s">
        <v>822</v>
      </c>
      <c r="I5257" s="43" t="str">
        <f>IFERROR(VLOOKUP(#REF!,#REF!,2,FALSE),"No")</f>
        <v>No</v>
      </c>
      <c r="J5257" s="139">
        <v>6</v>
      </c>
      <c r="K5257" s="148">
        <v>345</v>
      </c>
      <c r="L5257" s="148"/>
      <c r="M5257" s="148"/>
      <c r="N5257" s="148"/>
      <c r="O5257" s="148"/>
      <c r="P5257" s="148"/>
      <c r="Q5257" s="148"/>
      <c r="R5257" s="148"/>
      <c r="S5257" s="148"/>
      <c r="T5257" s="148"/>
      <c r="U5257" s="148"/>
      <c r="V5257" s="148"/>
      <c r="W5257" s="148"/>
      <c r="X5257" s="139">
        <v>6</v>
      </c>
      <c r="Y5257" s="148">
        <v>1000</v>
      </c>
      <c r="Z5257" s="148"/>
      <c r="AA5257" s="148"/>
      <c r="AB5257" s="148"/>
      <c r="AC5257" s="148"/>
      <c r="AD5257" s="148"/>
      <c r="AE5257" s="148"/>
      <c r="AF5257" s="148"/>
      <c r="AG5257" s="148"/>
      <c r="AH5257" s="148"/>
      <c r="AI5257" s="148"/>
      <c r="AJ5257" s="148"/>
      <c r="AK5257" s="148"/>
      <c r="AL5257" s="139">
        <v>0</v>
      </c>
      <c r="AM5257" s="139">
        <v>0</v>
      </c>
      <c r="AN5257" s="148">
        <v>1000</v>
      </c>
      <c r="AO5257" s="148">
        <v>345</v>
      </c>
      <c r="AP5257" s="148">
        <v>1</v>
      </c>
      <c r="AQ5257" s="140">
        <v>1</v>
      </c>
      <c r="AS5257" s="42">
        <f t="shared" si="735"/>
        <v>18119.400000000001</v>
      </c>
      <c r="AT5257" s="101">
        <f t="shared" si="736"/>
        <v>0</v>
      </c>
      <c r="AU5257" s="42">
        <f t="shared" si="737"/>
        <v>18119.400000000001</v>
      </c>
      <c r="AV5257" s="42">
        <f t="shared" si="738"/>
        <v>60030.961721474043</v>
      </c>
      <c r="AW5257" s="102">
        <f t="shared" si="739"/>
        <v>58606.76</v>
      </c>
      <c r="AX5257" s="43">
        <f t="shared" si="734"/>
        <v>6</v>
      </c>
      <c r="AY5257" s="43" t="str">
        <f t="shared" ref="AY5257:AY5320" si="740">C5257</f>
        <v>UTTSM</v>
      </c>
    </row>
    <row r="5258" spans="1:51" hidden="1" x14ac:dyDescent="0.2">
      <c r="A5258" s="38">
        <v>5251</v>
      </c>
      <c r="B5258" s="43" t="s">
        <v>5807</v>
      </c>
      <c r="C5258" s="43" t="s">
        <v>292</v>
      </c>
      <c r="D5258" s="43">
        <v>92750</v>
      </c>
      <c r="E5258" s="43" t="s">
        <v>219</v>
      </c>
      <c r="F5258" s="43">
        <v>45</v>
      </c>
      <c r="G5258" t="str">
        <f>LOOKUP(F5258,{0,6,45},{"F","L","H"})</f>
        <v>H</v>
      </c>
      <c r="H5258" s="43" t="s">
        <v>319</v>
      </c>
      <c r="I5258" s="43" t="str">
        <f>IFERROR(VLOOKUP(#REF!,#REF!,2,FALSE),"No")</f>
        <v>No</v>
      </c>
      <c r="J5258" s="139">
        <v>3</v>
      </c>
      <c r="K5258" s="148">
        <v>122</v>
      </c>
      <c r="L5258" s="148">
        <v>4</v>
      </c>
      <c r="M5258" s="148">
        <v>5</v>
      </c>
      <c r="N5258" s="148"/>
      <c r="O5258" s="148"/>
      <c r="P5258" s="148"/>
      <c r="Q5258" s="148"/>
      <c r="R5258" s="148"/>
      <c r="S5258" s="148"/>
      <c r="T5258" s="148"/>
      <c r="U5258" s="148"/>
      <c r="V5258" s="148"/>
      <c r="W5258" s="148"/>
      <c r="X5258" s="139">
        <v>6</v>
      </c>
      <c r="Y5258" s="148">
        <v>1000</v>
      </c>
      <c r="Z5258" s="148"/>
      <c r="AA5258" s="148"/>
      <c r="AB5258" s="148"/>
      <c r="AC5258" s="148"/>
      <c r="AD5258" s="148"/>
      <c r="AE5258" s="148"/>
      <c r="AF5258" s="148"/>
      <c r="AG5258" s="148"/>
      <c r="AH5258" s="148"/>
      <c r="AI5258" s="148"/>
      <c r="AJ5258" s="148"/>
      <c r="AK5258" s="148"/>
      <c r="AL5258" s="139">
        <v>0</v>
      </c>
      <c r="AM5258" s="139">
        <v>0</v>
      </c>
      <c r="AN5258" s="148">
        <v>1000</v>
      </c>
      <c r="AO5258" s="148">
        <v>127</v>
      </c>
      <c r="AP5258" s="148">
        <v>4</v>
      </c>
      <c r="AQ5258" s="140">
        <v>1</v>
      </c>
      <c r="AS5258" s="42">
        <f t="shared" si="735"/>
        <v>9286.7016845441885</v>
      </c>
      <c r="AT5258" s="101">
        <f t="shared" si="736"/>
        <v>0</v>
      </c>
      <c r="AU5258" s="42">
        <f t="shared" si="737"/>
        <v>9286.7016845441885</v>
      </c>
      <c r="AV5258" s="42">
        <f t="shared" si="738"/>
        <v>60030.961721474043</v>
      </c>
      <c r="AW5258" s="102">
        <f t="shared" si="739"/>
        <v>113197.0366366282</v>
      </c>
      <c r="AX5258" s="43">
        <f t="shared" si="734"/>
        <v>3</v>
      </c>
      <c r="AY5258" s="43" t="str">
        <f t="shared" si="740"/>
        <v>UTFS</v>
      </c>
    </row>
    <row r="5259" spans="1:51" hidden="1" x14ac:dyDescent="0.2">
      <c r="A5259" s="38">
        <v>5252</v>
      </c>
      <c r="B5259" s="43" t="s">
        <v>5806</v>
      </c>
      <c r="C5259" s="43" t="s">
        <v>5745</v>
      </c>
      <c r="D5259" s="43">
        <v>59100</v>
      </c>
      <c r="E5259" s="43" t="s">
        <v>197</v>
      </c>
      <c r="F5259" s="43">
        <v>40</v>
      </c>
      <c r="G5259" t="str">
        <f>LOOKUP(F5259,{0,6,45},{"F","L","H"})</f>
        <v>L</v>
      </c>
      <c r="H5259" s="43" t="s">
        <v>327</v>
      </c>
      <c r="I5259" s="43" t="str">
        <f>IFERROR(VLOOKUP(#REF!,#REF!,2,FALSE),"No")</f>
        <v>No</v>
      </c>
      <c r="J5259" s="139">
        <v>3</v>
      </c>
      <c r="K5259" s="148">
        <v>196</v>
      </c>
      <c r="L5259" s="148"/>
      <c r="M5259" s="148"/>
      <c r="N5259" s="148"/>
      <c r="O5259" s="148"/>
      <c r="P5259" s="148"/>
      <c r="Q5259" s="148"/>
      <c r="R5259" s="148"/>
      <c r="S5259" s="148"/>
      <c r="T5259" s="148"/>
      <c r="U5259" s="148"/>
      <c r="V5259" s="148"/>
      <c r="W5259" s="148"/>
      <c r="X5259" s="139">
        <v>4</v>
      </c>
      <c r="Y5259" s="148">
        <v>1000</v>
      </c>
      <c r="Z5259" s="148"/>
      <c r="AA5259" s="148"/>
      <c r="AB5259" s="148"/>
      <c r="AC5259" s="148"/>
      <c r="AD5259" s="148"/>
      <c r="AE5259" s="148"/>
      <c r="AF5259" s="148"/>
      <c r="AG5259" s="148"/>
      <c r="AH5259" s="148"/>
      <c r="AI5259" s="148"/>
      <c r="AJ5259" s="148"/>
      <c r="AK5259" s="148"/>
      <c r="AL5259" s="139">
        <v>0</v>
      </c>
      <c r="AM5259" s="139">
        <v>0</v>
      </c>
      <c r="AN5259" s="148">
        <v>1000</v>
      </c>
      <c r="AO5259" s="148">
        <v>196</v>
      </c>
      <c r="AP5259" s="148">
        <v>5</v>
      </c>
      <c r="AQ5259" s="140">
        <v>2</v>
      </c>
      <c r="AS5259" s="42">
        <f t="shared" si="735"/>
        <v>14304.761654887094</v>
      </c>
      <c r="AT5259" s="101">
        <f t="shared" si="736"/>
        <v>0</v>
      </c>
      <c r="AU5259" s="42">
        <f t="shared" si="737"/>
        <v>14304.761654887094</v>
      </c>
      <c r="AV5259" s="42">
        <f t="shared" si="738"/>
        <v>19840.480860737018</v>
      </c>
      <c r="AW5259" s="102">
        <f t="shared" si="739"/>
        <v>45676.61</v>
      </c>
      <c r="AX5259" s="43">
        <f t="shared" si="734"/>
        <v>3</v>
      </c>
      <c r="AY5259" s="43" t="str">
        <f t="shared" si="740"/>
        <v>UTTSM</v>
      </c>
    </row>
    <row r="5260" spans="1:51" hidden="1" x14ac:dyDescent="0.2">
      <c r="A5260" s="38">
        <v>5253</v>
      </c>
      <c r="B5260" s="43" t="s">
        <v>5806</v>
      </c>
      <c r="C5260" s="43" t="s">
        <v>289</v>
      </c>
      <c r="D5260" s="43">
        <v>28224</v>
      </c>
      <c r="E5260" s="43" t="s">
        <v>206</v>
      </c>
      <c r="F5260" s="43">
        <v>45</v>
      </c>
      <c r="G5260" t="str">
        <f>LOOKUP(F5260,{0,6,45},{"F","L","H"})</f>
        <v>H</v>
      </c>
      <c r="H5260" s="43" t="s">
        <v>1657</v>
      </c>
      <c r="I5260" s="43" t="str">
        <f>IFERROR(VLOOKUP(#REF!,#REF!,2,FALSE),"No")</f>
        <v>No</v>
      </c>
      <c r="J5260" s="139">
        <v>4</v>
      </c>
      <c r="K5260" s="148">
        <v>100</v>
      </c>
      <c r="L5260" s="148"/>
      <c r="M5260" s="148"/>
      <c r="N5260" s="148"/>
      <c r="O5260" s="148"/>
      <c r="P5260" s="148"/>
      <c r="Q5260" s="148"/>
      <c r="R5260" s="148"/>
      <c r="S5260" s="148"/>
      <c r="T5260" s="148"/>
      <c r="U5260" s="148"/>
      <c r="V5260" s="148"/>
      <c r="W5260" s="148"/>
      <c r="X5260" s="139">
        <v>4</v>
      </c>
      <c r="Y5260" s="148">
        <v>1000</v>
      </c>
      <c r="Z5260" s="148"/>
      <c r="AA5260" s="148"/>
      <c r="AB5260" s="148"/>
      <c r="AC5260" s="148"/>
      <c r="AD5260" s="148"/>
      <c r="AE5260" s="148"/>
      <c r="AF5260" s="148"/>
      <c r="AG5260" s="148"/>
      <c r="AH5260" s="148"/>
      <c r="AI5260" s="148"/>
      <c r="AJ5260" s="148"/>
      <c r="AK5260" s="148"/>
      <c r="AL5260" s="139">
        <v>0</v>
      </c>
      <c r="AM5260" s="139">
        <v>0</v>
      </c>
      <c r="AN5260" s="148">
        <v>1000</v>
      </c>
      <c r="AO5260" s="148">
        <v>100</v>
      </c>
      <c r="AP5260" s="148">
        <v>3</v>
      </c>
      <c r="AQ5260" s="140">
        <v>1</v>
      </c>
      <c r="AS5260" s="42">
        <f t="shared" si="735"/>
        <v>7654.3477831056607</v>
      </c>
      <c r="AT5260" s="101">
        <f t="shared" si="736"/>
        <v>0</v>
      </c>
      <c r="AU5260" s="42">
        <f t="shared" si="737"/>
        <v>7654.3477831056607</v>
      </c>
      <c r="AV5260" s="42">
        <f t="shared" si="738"/>
        <v>39680.961721474036</v>
      </c>
      <c r="AW5260" s="102">
        <f t="shared" si="739"/>
        <v>52825.283763759828</v>
      </c>
      <c r="AX5260" s="43">
        <f t="shared" si="734"/>
        <v>4</v>
      </c>
      <c r="AY5260" s="43" t="str">
        <f t="shared" si="740"/>
        <v>UTGS</v>
      </c>
    </row>
    <row r="5261" spans="1:51" hidden="1" x14ac:dyDescent="0.2">
      <c r="A5261" s="38">
        <v>5254</v>
      </c>
      <c r="B5261" s="43" t="s">
        <v>5807</v>
      </c>
      <c r="C5261" s="43" t="s">
        <v>5745</v>
      </c>
      <c r="D5261" s="43">
        <v>142000</v>
      </c>
      <c r="E5261" s="43" t="s">
        <v>210</v>
      </c>
      <c r="F5261" s="43">
        <v>45</v>
      </c>
      <c r="G5261" t="str">
        <f>LOOKUP(F5261,{0,6,45},{"F","L","H"})</f>
        <v>H</v>
      </c>
      <c r="H5261" s="43" t="s">
        <v>1033</v>
      </c>
      <c r="I5261" s="43" t="str">
        <f>IFERROR(VLOOKUP(#REF!,#REF!,2,FALSE),"No")</f>
        <v>No</v>
      </c>
      <c r="J5261" s="139">
        <v>6</v>
      </c>
      <c r="K5261" s="148">
        <v>1100</v>
      </c>
      <c r="L5261" s="148"/>
      <c r="M5261" s="148"/>
      <c r="N5261" s="148"/>
      <c r="O5261" s="148"/>
      <c r="P5261" s="148"/>
      <c r="Q5261" s="148"/>
      <c r="R5261" s="148"/>
      <c r="S5261" s="148"/>
      <c r="T5261" s="148"/>
      <c r="U5261" s="148"/>
      <c r="V5261" s="148"/>
      <c r="W5261" s="148"/>
      <c r="X5261" s="139">
        <v>2</v>
      </c>
      <c r="Y5261" s="148">
        <v>1.94</v>
      </c>
      <c r="Z5261" s="148">
        <v>4</v>
      </c>
      <c r="AA5261" s="148">
        <v>491.94</v>
      </c>
      <c r="AB5261" s="148">
        <v>6</v>
      </c>
      <c r="AC5261" s="148">
        <v>506.12</v>
      </c>
      <c r="AD5261" s="148"/>
      <c r="AE5261" s="148"/>
      <c r="AF5261" s="148"/>
      <c r="AG5261" s="148"/>
      <c r="AH5261" s="148"/>
      <c r="AI5261" s="148"/>
      <c r="AJ5261" s="148"/>
      <c r="AK5261" s="148"/>
      <c r="AL5261" s="139">
        <v>0</v>
      </c>
      <c r="AM5261" s="139">
        <v>0</v>
      </c>
      <c r="AN5261" s="148">
        <v>1000</v>
      </c>
      <c r="AO5261" s="148">
        <v>1100</v>
      </c>
      <c r="AP5261" s="148">
        <v>3</v>
      </c>
      <c r="AQ5261" s="140">
        <v>1</v>
      </c>
      <c r="AS5261" s="42">
        <f t="shared" si="735"/>
        <v>57772</v>
      </c>
      <c r="AT5261" s="101">
        <f t="shared" si="736"/>
        <v>0</v>
      </c>
      <c r="AU5261" s="42">
        <f t="shared" si="737"/>
        <v>57772</v>
      </c>
      <c r="AV5261" s="42">
        <f t="shared" si="738"/>
        <v>49966.593921474036</v>
      </c>
      <c r="AW5261" s="102">
        <f t="shared" si="739"/>
        <v>150929.38218217093</v>
      </c>
      <c r="AX5261" s="43">
        <f t="shared" si="734"/>
        <v>6</v>
      </c>
      <c r="AY5261" s="43" t="str">
        <f t="shared" si="740"/>
        <v>UTTSM</v>
      </c>
    </row>
    <row r="5262" spans="1:51" hidden="1" x14ac:dyDescent="0.2">
      <c r="A5262" s="38">
        <v>5255</v>
      </c>
      <c r="B5262" s="43" t="s">
        <v>5807</v>
      </c>
      <c r="C5262" s="43" t="s">
        <v>5746</v>
      </c>
      <c r="D5262" s="43">
        <v>44350</v>
      </c>
      <c r="E5262" s="43" t="s">
        <v>215</v>
      </c>
      <c r="F5262" s="43">
        <v>45</v>
      </c>
      <c r="G5262" t="str">
        <f>LOOKUP(F5262,{0,6,45},{"F","L","H"})</f>
        <v>H</v>
      </c>
      <c r="H5262" s="43" t="s">
        <v>936</v>
      </c>
      <c r="I5262" s="43" t="str">
        <f>IFERROR(VLOOKUP(#REF!,#REF!,2,FALSE),"No")</f>
        <v>No</v>
      </c>
      <c r="J5262" s="139">
        <v>3</v>
      </c>
      <c r="K5262" s="148">
        <v>508</v>
      </c>
      <c r="L5262" s="148"/>
      <c r="M5262" s="148"/>
      <c r="N5262" s="148"/>
      <c r="O5262" s="148"/>
      <c r="P5262" s="148"/>
      <c r="Q5262" s="148"/>
      <c r="R5262" s="148"/>
      <c r="S5262" s="148"/>
      <c r="T5262" s="148"/>
      <c r="U5262" s="148"/>
      <c r="V5262" s="148"/>
      <c r="W5262" s="148"/>
      <c r="X5262" s="139">
        <v>2</v>
      </c>
      <c r="Y5262" s="148">
        <v>265</v>
      </c>
      <c r="Z5262" s="148">
        <v>4</v>
      </c>
      <c r="AA5262" s="148">
        <v>735</v>
      </c>
      <c r="AB5262" s="148"/>
      <c r="AC5262" s="148"/>
      <c r="AD5262" s="148"/>
      <c r="AE5262" s="148"/>
      <c r="AF5262" s="148"/>
      <c r="AG5262" s="148"/>
      <c r="AH5262" s="148"/>
      <c r="AI5262" s="148"/>
      <c r="AJ5262" s="148"/>
      <c r="AK5262" s="148"/>
      <c r="AL5262" s="139">
        <v>0</v>
      </c>
      <c r="AM5262" s="139">
        <v>0</v>
      </c>
      <c r="AN5262" s="148">
        <v>1000</v>
      </c>
      <c r="AO5262" s="148">
        <v>508</v>
      </c>
      <c r="AP5262" s="148">
        <v>4</v>
      </c>
      <c r="AQ5262" s="140">
        <v>1</v>
      </c>
      <c r="AS5262" s="42">
        <f t="shared" si="735"/>
        <v>37075.606738176757</v>
      </c>
      <c r="AT5262" s="101">
        <f t="shared" si="736"/>
        <v>0</v>
      </c>
      <c r="AU5262" s="42">
        <f t="shared" si="737"/>
        <v>37075.606738176757</v>
      </c>
      <c r="AV5262" s="42">
        <f t="shared" si="738"/>
        <v>37780.911721474033</v>
      </c>
      <c r="AW5262" s="102">
        <f t="shared" si="739"/>
        <v>60371.752872868376</v>
      </c>
      <c r="AX5262" s="43">
        <f t="shared" si="734"/>
        <v>3</v>
      </c>
      <c r="AY5262" s="43" t="str">
        <f t="shared" si="740"/>
        <v>UTTSS</v>
      </c>
    </row>
    <row r="5263" spans="1:51" hidden="1" x14ac:dyDescent="0.2">
      <c r="A5263" s="38">
        <v>5256</v>
      </c>
      <c r="B5263" s="43" t="s">
        <v>5806</v>
      </c>
      <c r="C5263" s="43" t="s">
        <v>1102</v>
      </c>
      <c r="D5263" s="43">
        <v>50000</v>
      </c>
      <c r="E5263" s="43" t="s">
        <v>5822</v>
      </c>
      <c r="F5263" s="43">
        <v>125</v>
      </c>
      <c r="G5263" t="str">
        <f>LOOKUP(F5263,{0,6,45},{"F","L","H"})</f>
        <v>H</v>
      </c>
      <c r="H5263" s="43" t="s">
        <v>660</v>
      </c>
      <c r="I5263" s="43" t="str">
        <f>IFERROR(VLOOKUP(#REF!,#REF!,2,FALSE),"No")</f>
        <v>No</v>
      </c>
      <c r="J5263" s="139"/>
      <c r="K5263" s="148"/>
      <c r="L5263" s="148"/>
      <c r="M5263" s="148"/>
      <c r="N5263" s="148"/>
      <c r="O5263" s="148"/>
      <c r="P5263" s="148"/>
      <c r="Q5263" s="148"/>
      <c r="R5263" s="148">
        <v>16</v>
      </c>
      <c r="S5263" s="148">
        <v>123</v>
      </c>
      <c r="T5263" s="148"/>
      <c r="U5263" s="148"/>
      <c r="V5263" s="148"/>
      <c r="W5263" s="148"/>
      <c r="X5263" s="139"/>
      <c r="Y5263" s="148"/>
      <c r="Z5263" s="148"/>
      <c r="AA5263" s="148"/>
      <c r="AB5263" s="148"/>
      <c r="AC5263" s="148"/>
      <c r="AD5263" s="148"/>
      <c r="AE5263" s="148"/>
      <c r="AF5263" s="148"/>
      <c r="AG5263" s="148"/>
      <c r="AH5263" s="148"/>
      <c r="AI5263" s="148"/>
      <c r="AJ5263" s="148"/>
      <c r="AK5263" s="148"/>
      <c r="AL5263" s="139">
        <v>0</v>
      </c>
      <c r="AM5263" s="139">
        <v>0</v>
      </c>
      <c r="AN5263" s="148">
        <v>0</v>
      </c>
      <c r="AO5263" s="148">
        <v>123</v>
      </c>
      <c r="AP5263" s="148">
        <v>1</v>
      </c>
      <c r="AQ5263" s="140">
        <v>4</v>
      </c>
      <c r="AS5263" s="42">
        <f t="shared" si="735"/>
        <v>0</v>
      </c>
      <c r="AT5263" s="101">
        <f t="shared" si="736"/>
        <v>777481.77</v>
      </c>
      <c r="AU5263" s="42">
        <f t="shared" si="737"/>
        <v>777481.77</v>
      </c>
      <c r="AV5263" s="42">
        <f t="shared" si="738"/>
        <v>0</v>
      </c>
      <c r="AW5263" s="102">
        <f t="shared" si="739"/>
        <v>113197.0366366282</v>
      </c>
      <c r="AX5263" s="43">
        <f t="shared" si="734"/>
        <v>16</v>
      </c>
      <c r="AY5263" s="43" t="str">
        <f t="shared" si="740"/>
        <v>UTFT1C</v>
      </c>
    </row>
    <row r="5264" spans="1:51" x14ac:dyDescent="0.2">
      <c r="A5264" s="38">
        <v>5257</v>
      </c>
      <c r="B5264" s="43" t="s">
        <v>5806</v>
      </c>
      <c r="C5264" s="43" t="s">
        <v>5744</v>
      </c>
      <c r="D5264" s="43">
        <v>66200</v>
      </c>
      <c r="E5264" s="43" t="s">
        <v>5823</v>
      </c>
      <c r="F5264" s="43">
        <v>125</v>
      </c>
      <c r="G5264" t="str">
        <f>LOOKUP(F5264,{0,6,45},{"F","L","H"})</f>
        <v>H</v>
      </c>
      <c r="H5264" s="43" t="s">
        <v>733</v>
      </c>
      <c r="I5264" s="43" t="str">
        <f>IFERROR(VLOOKUP(#REF!,#REF!,2,FALSE),"No")</f>
        <v>No</v>
      </c>
      <c r="J5264" s="139"/>
      <c r="K5264" s="148"/>
      <c r="L5264" s="148"/>
      <c r="M5264" s="148"/>
      <c r="N5264" s="148"/>
      <c r="O5264" s="148"/>
      <c r="P5264" s="148"/>
      <c r="Q5264" s="148"/>
      <c r="R5264" s="148">
        <v>4</v>
      </c>
      <c r="S5264" s="148">
        <v>65</v>
      </c>
      <c r="T5264" s="148"/>
      <c r="U5264" s="148"/>
      <c r="V5264" s="148"/>
      <c r="W5264" s="148"/>
      <c r="X5264" s="139"/>
      <c r="Y5264" s="148"/>
      <c r="Z5264" s="148"/>
      <c r="AA5264" s="148"/>
      <c r="AB5264" s="148"/>
      <c r="AC5264" s="148"/>
      <c r="AD5264" s="148"/>
      <c r="AE5264" s="148"/>
      <c r="AF5264" s="148"/>
      <c r="AG5264" s="148"/>
      <c r="AH5264" s="148"/>
      <c r="AI5264" s="148"/>
      <c r="AJ5264" s="148"/>
      <c r="AK5264" s="148"/>
      <c r="AL5264" s="139">
        <v>0</v>
      </c>
      <c r="AM5264" s="139">
        <v>0</v>
      </c>
      <c r="AN5264" s="148">
        <v>0</v>
      </c>
      <c r="AO5264" s="148">
        <v>65</v>
      </c>
      <c r="AP5264" s="148">
        <v>1</v>
      </c>
      <c r="AQ5264" s="140">
        <v>2</v>
      </c>
      <c r="AS5264" s="42">
        <f t="shared" si="735"/>
        <v>0</v>
      </c>
      <c r="AT5264" s="101">
        <f t="shared" si="736"/>
        <v>149528.06370498784</v>
      </c>
      <c r="AU5264" s="42">
        <f t="shared" si="737"/>
        <v>149528.06370498784</v>
      </c>
      <c r="AV5264" s="42">
        <f t="shared" si="738"/>
        <v>0</v>
      </c>
      <c r="AW5264" s="102">
        <f t="shared" si="739"/>
        <v>113197.0366366282</v>
      </c>
      <c r="AX5264" s="268">
        <f t="shared" si="734"/>
        <v>4</v>
      </c>
      <c r="AY5264" s="268" t="str">
        <f t="shared" si="740"/>
        <v>UTTSL</v>
      </c>
    </row>
    <row r="5265" spans="1:51" hidden="1" x14ac:dyDescent="0.2">
      <c r="A5265" s="38">
        <v>5258</v>
      </c>
      <c r="B5265" s="43" t="s">
        <v>5807</v>
      </c>
      <c r="C5265" s="43" t="s">
        <v>5745</v>
      </c>
      <c r="D5265" s="43">
        <v>232286</v>
      </c>
      <c r="E5265" s="43" t="s">
        <v>1222</v>
      </c>
      <c r="F5265" s="43">
        <v>45</v>
      </c>
      <c r="G5265" t="str">
        <f>LOOKUP(F5265,{0,6,45},{"F","L","H"})</f>
        <v>H</v>
      </c>
      <c r="H5265" s="43" t="s">
        <v>838</v>
      </c>
      <c r="I5265" s="43" t="str">
        <f>IFERROR(VLOOKUP(#REF!,#REF!,2,FALSE),"No")</f>
        <v>No</v>
      </c>
      <c r="J5265" s="139">
        <v>6</v>
      </c>
      <c r="K5265" s="148">
        <v>43</v>
      </c>
      <c r="L5265" s="148"/>
      <c r="M5265" s="148"/>
      <c r="N5265" s="148"/>
      <c r="O5265" s="148"/>
      <c r="P5265" s="148"/>
      <c r="Q5265" s="148"/>
      <c r="R5265" s="148"/>
      <c r="S5265" s="148"/>
      <c r="T5265" s="148"/>
      <c r="U5265" s="148"/>
      <c r="V5265" s="148"/>
      <c r="W5265" s="148"/>
      <c r="X5265" s="139">
        <v>6</v>
      </c>
      <c r="Y5265" s="148">
        <v>1000</v>
      </c>
      <c r="Z5265" s="148"/>
      <c r="AA5265" s="148"/>
      <c r="AB5265" s="148"/>
      <c r="AC5265" s="148"/>
      <c r="AD5265" s="148"/>
      <c r="AE5265" s="148"/>
      <c r="AF5265" s="148"/>
      <c r="AG5265" s="148"/>
      <c r="AH5265" s="148"/>
      <c r="AI5265" s="148"/>
      <c r="AJ5265" s="148"/>
      <c r="AK5265" s="148"/>
      <c r="AL5265" s="139">
        <v>0</v>
      </c>
      <c r="AM5265" s="139">
        <v>0</v>
      </c>
      <c r="AN5265" s="148">
        <v>1000</v>
      </c>
      <c r="AO5265" s="148">
        <v>43</v>
      </c>
      <c r="AP5265" s="148">
        <v>3</v>
      </c>
      <c r="AQ5265" s="140">
        <v>1</v>
      </c>
      <c r="AS5265" s="42">
        <f t="shared" si="735"/>
        <v>2258.36</v>
      </c>
      <c r="AT5265" s="101">
        <f t="shared" si="736"/>
        <v>0</v>
      </c>
      <c r="AU5265" s="42">
        <f t="shared" si="737"/>
        <v>2258.36</v>
      </c>
      <c r="AV5265" s="42">
        <f t="shared" si="738"/>
        <v>60030.961721474043</v>
      </c>
      <c r="AW5265" s="102">
        <f t="shared" si="739"/>
        <v>226394.07327325639</v>
      </c>
      <c r="AX5265" s="43">
        <f t="shared" si="734"/>
        <v>6</v>
      </c>
      <c r="AY5265" s="43" t="str">
        <f t="shared" si="740"/>
        <v>UTTSM</v>
      </c>
    </row>
    <row r="5266" spans="1:51" hidden="1" x14ac:dyDescent="0.2">
      <c r="A5266" s="38">
        <v>5259</v>
      </c>
      <c r="B5266" s="43" t="s">
        <v>5806</v>
      </c>
      <c r="C5266" s="43" t="s">
        <v>5745</v>
      </c>
      <c r="D5266" s="43">
        <v>232286</v>
      </c>
      <c r="E5266" s="43" t="s">
        <v>1222</v>
      </c>
      <c r="F5266" s="43">
        <v>45</v>
      </c>
      <c r="G5266" t="str">
        <f>LOOKUP(F5266,{0,6,45},{"F","L","H"})</f>
        <v>H</v>
      </c>
      <c r="H5266" s="43" t="s">
        <v>1090</v>
      </c>
      <c r="I5266" s="43" t="str">
        <f>IFERROR(VLOOKUP(#REF!,#REF!,2,FALSE),"No")</f>
        <v>No</v>
      </c>
      <c r="J5266" s="139">
        <v>6</v>
      </c>
      <c r="K5266" s="148">
        <v>1651</v>
      </c>
      <c r="L5266" s="148"/>
      <c r="M5266" s="148"/>
      <c r="N5266" s="148"/>
      <c r="O5266" s="148"/>
      <c r="P5266" s="148"/>
      <c r="Q5266" s="148"/>
      <c r="R5266" s="148"/>
      <c r="S5266" s="148"/>
      <c r="T5266" s="148"/>
      <c r="U5266" s="148"/>
      <c r="V5266" s="148"/>
      <c r="W5266" s="148"/>
      <c r="X5266" s="139">
        <v>2</v>
      </c>
      <c r="Y5266" s="148">
        <v>104.37</v>
      </c>
      <c r="Z5266" s="148">
        <v>8</v>
      </c>
      <c r="AA5266" s="148">
        <v>895.63</v>
      </c>
      <c r="AB5266" s="148"/>
      <c r="AC5266" s="148"/>
      <c r="AD5266" s="148"/>
      <c r="AE5266" s="148"/>
      <c r="AF5266" s="148"/>
      <c r="AG5266" s="148"/>
      <c r="AH5266" s="148"/>
      <c r="AI5266" s="148"/>
      <c r="AJ5266" s="148"/>
      <c r="AK5266" s="148"/>
      <c r="AL5266" s="139">
        <v>0</v>
      </c>
      <c r="AM5266" s="139">
        <v>0</v>
      </c>
      <c r="AN5266" s="148">
        <v>1000</v>
      </c>
      <c r="AO5266" s="148">
        <v>1651</v>
      </c>
      <c r="AP5266" s="148">
        <v>2</v>
      </c>
      <c r="AQ5266" s="140">
        <v>1</v>
      </c>
      <c r="AS5266" s="42">
        <f t="shared" si="735"/>
        <v>86710.52</v>
      </c>
      <c r="AT5266" s="101">
        <f t="shared" si="736"/>
        <v>0</v>
      </c>
      <c r="AU5266" s="42">
        <f t="shared" si="737"/>
        <v>86710.52</v>
      </c>
      <c r="AV5266" s="42">
        <f t="shared" si="738"/>
        <v>68640.67592147403</v>
      </c>
      <c r="AW5266" s="102">
        <f t="shared" si="739"/>
        <v>226394.07327325639</v>
      </c>
      <c r="AX5266" s="43">
        <f t="shared" si="734"/>
        <v>6</v>
      </c>
      <c r="AY5266" s="43" t="str">
        <f t="shared" si="740"/>
        <v>UTTSM</v>
      </c>
    </row>
    <row r="5267" spans="1:51" hidden="1" x14ac:dyDescent="0.2">
      <c r="A5267" s="38">
        <v>5260</v>
      </c>
      <c r="B5267" s="43" t="s">
        <v>5806</v>
      </c>
      <c r="C5267" s="43" t="s">
        <v>5745</v>
      </c>
      <c r="D5267" s="43">
        <v>92750</v>
      </c>
      <c r="E5267" s="43" t="s">
        <v>219</v>
      </c>
      <c r="F5267" s="43">
        <v>45</v>
      </c>
      <c r="G5267" t="str">
        <f>LOOKUP(F5267,{0,6,45},{"F","L","H"})</f>
        <v>H</v>
      </c>
      <c r="H5267" s="43" t="s">
        <v>963</v>
      </c>
      <c r="I5267" s="43" t="str">
        <f>IFERROR(VLOOKUP(#REF!,#REF!,2,FALSE),"No")</f>
        <v>No</v>
      </c>
      <c r="J5267" s="139">
        <v>3</v>
      </c>
      <c r="K5267" s="148">
        <v>36</v>
      </c>
      <c r="L5267" s="148"/>
      <c r="M5267" s="148"/>
      <c r="N5267" s="148"/>
      <c r="O5267" s="148"/>
      <c r="P5267" s="148"/>
      <c r="Q5267" s="148"/>
      <c r="R5267" s="148"/>
      <c r="S5267" s="148"/>
      <c r="T5267" s="148"/>
      <c r="U5267" s="148"/>
      <c r="V5267" s="148"/>
      <c r="W5267" s="148"/>
      <c r="X5267" s="139">
        <v>6</v>
      </c>
      <c r="Y5267" s="148">
        <v>1000</v>
      </c>
      <c r="Z5267" s="148"/>
      <c r="AA5267" s="148"/>
      <c r="AB5267" s="148"/>
      <c r="AC5267" s="148"/>
      <c r="AD5267" s="148"/>
      <c r="AE5267" s="148"/>
      <c r="AF5267" s="148"/>
      <c r="AG5267" s="148"/>
      <c r="AH5267" s="148"/>
      <c r="AI5267" s="148"/>
      <c r="AJ5267" s="148"/>
      <c r="AK5267" s="148"/>
      <c r="AL5267" s="139">
        <v>0</v>
      </c>
      <c r="AM5267" s="139">
        <v>0</v>
      </c>
      <c r="AN5267" s="148">
        <v>1000</v>
      </c>
      <c r="AO5267" s="148">
        <v>36</v>
      </c>
      <c r="AP5267" s="148">
        <v>1</v>
      </c>
      <c r="AQ5267" s="140">
        <v>1</v>
      </c>
      <c r="AS5267" s="42">
        <f t="shared" si="735"/>
        <v>2627.4052019180376</v>
      </c>
      <c r="AT5267" s="101">
        <f t="shared" si="736"/>
        <v>0</v>
      </c>
      <c r="AU5267" s="42">
        <f t="shared" si="737"/>
        <v>2627.4052019180376</v>
      </c>
      <c r="AV5267" s="42">
        <f t="shared" si="738"/>
        <v>60030.961721474043</v>
      </c>
      <c r="AW5267" s="102">
        <f t="shared" si="739"/>
        <v>113197.0366366282</v>
      </c>
      <c r="AX5267" s="43">
        <f t="shared" si="734"/>
        <v>3</v>
      </c>
      <c r="AY5267" s="43" t="str">
        <f t="shared" si="740"/>
        <v>UTTSM</v>
      </c>
    </row>
    <row r="5268" spans="1:51" hidden="1" x14ac:dyDescent="0.2">
      <c r="A5268" s="38">
        <v>5261</v>
      </c>
      <c r="B5268" s="43" t="s">
        <v>5806</v>
      </c>
      <c r="C5268" s="43" t="s">
        <v>5746</v>
      </c>
      <c r="D5268" s="43">
        <v>44350</v>
      </c>
      <c r="E5268" s="43" t="s">
        <v>215</v>
      </c>
      <c r="F5268" s="43">
        <v>45</v>
      </c>
      <c r="G5268" t="str">
        <f>LOOKUP(F5268,{0,6,45},{"F","L","H"})</f>
        <v>H</v>
      </c>
      <c r="H5268" s="43" t="s">
        <v>508</v>
      </c>
      <c r="I5268" s="43" t="str">
        <f>IFERROR(VLOOKUP(#REF!,#REF!,2,FALSE),"No")</f>
        <v>No</v>
      </c>
      <c r="J5268" s="139">
        <v>3</v>
      </c>
      <c r="K5268" s="148">
        <v>608</v>
      </c>
      <c r="L5268" s="148"/>
      <c r="M5268" s="148"/>
      <c r="N5268" s="148"/>
      <c r="O5268" s="148"/>
      <c r="P5268" s="148"/>
      <c r="Q5268" s="148"/>
      <c r="R5268" s="148"/>
      <c r="S5268" s="148"/>
      <c r="T5268" s="148"/>
      <c r="U5268" s="148"/>
      <c r="V5268" s="148"/>
      <c r="W5268" s="148"/>
      <c r="X5268" s="139">
        <v>4</v>
      </c>
      <c r="Y5268" s="148">
        <v>499.43</v>
      </c>
      <c r="Z5268" s="148">
        <v>6</v>
      </c>
      <c r="AA5268" s="148">
        <v>500.57</v>
      </c>
      <c r="AB5268" s="148"/>
      <c r="AC5268" s="148"/>
      <c r="AD5268" s="148"/>
      <c r="AE5268" s="148"/>
      <c r="AF5268" s="148"/>
      <c r="AG5268" s="148"/>
      <c r="AH5268" s="148"/>
      <c r="AI5268" s="148"/>
      <c r="AJ5268" s="148"/>
      <c r="AK5268" s="148"/>
      <c r="AL5268" s="139">
        <v>0</v>
      </c>
      <c r="AM5268" s="139">
        <v>0</v>
      </c>
      <c r="AN5268" s="148">
        <v>1000</v>
      </c>
      <c r="AO5268" s="148">
        <v>608</v>
      </c>
      <c r="AP5268" s="148">
        <v>1</v>
      </c>
      <c r="AQ5268" s="140">
        <v>1</v>
      </c>
      <c r="AS5268" s="42">
        <f t="shared" si="735"/>
        <v>44373.954521282416</v>
      </c>
      <c r="AT5268" s="101">
        <f t="shared" si="736"/>
        <v>0</v>
      </c>
      <c r="AU5268" s="42">
        <f t="shared" si="737"/>
        <v>44373.954521282416</v>
      </c>
      <c r="AV5268" s="42">
        <f t="shared" si="738"/>
        <v>49867.561221474039</v>
      </c>
      <c r="AW5268" s="102">
        <f t="shared" si="739"/>
        <v>60371.752872868376</v>
      </c>
      <c r="AX5268" s="43">
        <f t="shared" si="734"/>
        <v>3</v>
      </c>
      <c r="AY5268" s="43" t="str">
        <f t="shared" si="740"/>
        <v>UTTSS</v>
      </c>
    </row>
    <row r="5269" spans="1:51" hidden="1" x14ac:dyDescent="0.2">
      <c r="A5269" s="38">
        <v>5262</v>
      </c>
      <c r="B5269" s="43" t="s">
        <v>5806</v>
      </c>
      <c r="C5269" s="43" t="s">
        <v>5745</v>
      </c>
      <c r="D5269" s="43">
        <v>12096</v>
      </c>
      <c r="E5269" s="43" t="s">
        <v>214</v>
      </c>
      <c r="F5269" s="43">
        <v>45</v>
      </c>
      <c r="G5269" t="str">
        <f>LOOKUP(F5269,{0,6,45},{"F","L","H"})</f>
        <v>H</v>
      </c>
      <c r="H5269" s="43" t="s">
        <v>300</v>
      </c>
      <c r="I5269" s="43" t="str">
        <f>IFERROR(VLOOKUP(#REF!,#REF!,2,FALSE),"No")</f>
        <v>No</v>
      </c>
      <c r="J5269" s="139">
        <v>4</v>
      </c>
      <c r="K5269" s="148">
        <v>248</v>
      </c>
      <c r="L5269" s="148"/>
      <c r="M5269" s="148"/>
      <c r="N5269" s="148"/>
      <c r="O5269" s="148"/>
      <c r="P5269" s="148"/>
      <c r="Q5269" s="148"/>
      <c r="R5269" s="148"/>
      <c r="S5269" s="148"/>
      <c r="T5269" s="148"/>
      <c r="U5269" s="148"/>
      <c r="V5269" s="148"/>
      <c r="W5269" s="148"/>
      <c r="X5269" s="139">
        <v>4</v>
      </c>
      <c r="Y5269" s="148">
        <v>6.59</v>
      </c>
      <c r="Z5269" s="148">
        <v>6</v>
      </c>
      <c r="AA5269" s="148">
        <v>992.41</v>
      </c>
      <c r="AB5269" s="139">
        <v>0.75</v>
      </c>
      <c r="AC5269" s="148">
        <v>1</v>
      </c>
      <c r="AD5269" s="148"/>
      <c r="AE5269" s="148"/>
      <c r="AF5269" s="148"/>
      <c r="AG5269" s="148"/>
      <c r="AH5269" s="148"/>
      <c r="AI5269" s="148"/>
      <c r="AJ5269" s="148"/>
      <c r="AK5269" s="148"/>
      <c r="AL5269" s="139">
        <v>0</v>
      </c>
      <c r="AM5269" s="139">
        <v>0</v>
      </c>
      <c r="AN5269" s="148">
        <v>1000</v>
      </c>
      <c r="AO5269" s="148">
        <v>248</v>
      </c>
      <c r="AP5269" s="148">
        <v>1</v>
      </c>
      <c r="AQ5269" s="140">
        <v>2</v>
      </c>
      <c r="AS5269" s="42">
        <f t="shared" si="735"/>
        <v>18982.78250210204</v>
      </c>
      <c r="AT5269" s="101">
        <f t="shared" si="736"/>
        <v>0</v>
      </c>
      <c r="AU5269" s="42">
        <f t="shared" si="737"/>
        <v>18982.78250210204</v>
      </c>
      <c r="AV5269" s="42">
        <f t="shared" si="738"/>
        <v>29938.457610737019</v>
      </c>
      <c r="AW5269" s="102">
        <f t="shared" si="739"/>
        <v>45278.81465465128</v>
      </c>
      <c r="AX5269" s="43">
        <f t="shared" si="734"/>
        <v>4</v>
      </c>
      <c r="AY5269" s="43" t="str">
        <f t="shared" si="740"/>
        <v>UTTSM</v>
      </c>
    </row>
    <row r="5270" spans="1:51" hidden="1" x14ac:dyDescent="0.2">
      <c r="A5270" s="38">
        <v>5263</v>
      </c>
      <c r="B5270" s="43" t="s">
        <v>5806</v>
      </c>
      <c r="C5270" s="43" t="s">
        <v>289</v>
      </c>
      <c r="D5270" s="43">
        <v>64550</v>
      </c>
      <c r="E5270" s="43" t="s">
        <v>197</v>
      </c>
      <c r="F5270" s="43">
        <v>45</v>
      </c>
      <c r="G5270" t="str">
        <f>LOOKUP(F5270,{0,6,45},{"F","L","H"})</f>
        <v>H</v>
      </c>
      <c r="H5270" s="43" t="s">
        <v>329</v>
      </c>
      <c r="I5270" s="43" t="str">
        <f>IFERROR(VLOOKUP(#REF!,#REF!,2,FALSE),"No")</f>
        <v>No</v>
      </c>
      <c r="J5270" s="139">
        <v>2</v>
      </c>
      <c r="K5270" s="148">
        <v>19</v>
      </c>
      <c r="L5270" s="148">
        <v>4</v>
      </c>
      <c r="M5270" s="148">
        <v>1881</v>
      </c>
      <c r="N5270" s="148"/>
      <c r="O5270" s="148"/>
      <c r="P5270" s="148"/>
      <c r="Q5270" s="148"/>
      <c r="R5270" s="148"/>
      <c r="S5270" s="148"/>
      <c r="T5270" s="148"/>
      <c r="U5270" s="148"/>
      <c r="V5270" s="148"/>
      <c r="W5270" s="148"/>
      <c r="X5270" s="139">
        <v>2</v>
      </c>
      <c r="Y5270" s="148">
        <v>5</v>
      </c>
      <c r="Z5270" s="148">
        <v>4</v>
      </c>
      <c r="AA5270" s="148">
        <v>995</v>
      </c>
      <c r="AB5270" s="148"/>
      <c r="AC5270" s="148"/>
      <c r="AD5270" s="148"/>
      <c r="AE5270" s="148"/>
      <c r="AF5270" s="148"/>
      <c r="AG5270" s="148"/>
      <c r="AH5270" s="148"/>
      <c r="AI5270" s="148"/>
      <c r="AJ5270" s="148"/>
      <c r="AK5270" s="148"/>
      <c r="AL5270" s="139">
        <v>0</v>
      </c>
      <c r="AM5270" s="139">
        <v>0</v>
      </c>
      <c r="AN5270" s="148">
        <v>1000</v>
      </c>
      <c r="AO5270" s="148">
        <v>1900</v>
      </c>
      <c r="AP5270" s="148">
        <v>7</v>
      </c>
      <c r="AQ5270" s="140">
        <v>2</v>
      </c>
      <c r="AS5270" s="42">
        <f t="shared" si="735"/>
        <v>145364.96787900757</v>
      </c>
      <c r="AT5270" s="101">
        <f t="shared" si="736"/>
        <v>0</v>
      </c>
      <c r="AU5270" s="42">
        <f t="shared" si="737"/>
        <v>145364.96787900757</v>
      </c>
      <c r="AV5270" s="42">
        <f t="shared" si="738"/>
        <v>19822.555860737015</v>
      </c>
      <c r="AW5270" s="102">
        <f t="shared" si="739"/>
        <v>113197.0366366282</v>
      </c>
      <c r="AX5270" s="43">
        <f t="shared" si="734"/>
        <v>2</v>
      </c>
      <c r="AY5270" s="43" t="str">
        <f t="shared" si="740"/>
        <v>UTGS</v>
      </c>
    </row>
    <row r="5271" spans="1:51" hidden="1" x14ac:dyDescent="0.2">
      <c r="A5271" s="38">
        <v>5264</v>
      </c>
      <c r="B5271" s="43" t="s">
        <v>5806</v>
      </c>
      <c r="C5271" s="43" t="s">
        <v>5745</v>
      </c>
      <c r="D5271" s="43">
        <v>30300</v>
      </c>
      <c r="E5271" s="43" t="s">
        <v>219</v>
      </c>
      <c r="F5271" s="43">
        <v>5</v>
      </c>
      <c r="G5271" t="str">
        <f>LOOKUP(F5271,{0,6,45},{"F","L","H"})</f>
        <v>F</v>
      </c>
      <c r="H5271" s="43" t="s">
        <v>324</v>
      </c>
      <c r="I5271" s="43" t="str">
        <f>IFERROR(VLOOKUP(#REF!,#REF!,2,FALSE),"No")</f>
        <v>No</v>
      </c>
      <c r="J5271" s="139">
        <v>4</v>
      </c>
      <c r="K5271" s="148">
        <v>5</v>
      </c>
      <c r="L5271" s="148">
        <v>6</v>
      </c>
      <c r="M5271" s="148">
        <v>426</v>
      </c>
      <c r="N5271" s="148"/>
      <c r="O5271" s="148"/>
      <c r="P5271" s="148"/>
      <c r="Q5271" s="148"/>
      <c r="R5271" s="148"/>
      <c r="S5271" s="148"/>
      <c r="T5271" s="148"/>
      <c r="U5271" s="148"/>
      <c r="V5271" s="148"/>
      <c r="W5271" s="148"/>
      <c r="X5271" s="139">
        <v>4</v>
      </c>
      <c r="Y5271" s="148">
        <v>456.16</v>
      </c>
      <c r="Z5271" s="148">
        <v>6</v>
      </c>
      <c r="AA5271" s="148">
        <v>490.95</v>
      </c>
      <c r="AB5271" s="148">
        <v>8</v>
      </c>
      <c r="AC5271" s="148">
        <v>52.88</v>
      </c>
      <c r="AD5271" s="148"/>
      <c r="AE5271" s="148"/>
      <c r="AF5271" s="148"/>
      <c r="AG5271" s="148"/>
      <c r="AH5271" s="148"/>
      <c r="AI5271" s="148"/>
      <c r="AJ5271" s="148"/>
      <c r="AK5271" s="148"/>
      <c r="AL5271" s="139">
        <v>0</v>
      </c>
      <c r="AM5271" s="139">
        <v>0</v>
      </c>
      <c r="AN5271" s="148">
        <v>999.99</v>
      </c>
      <c r="AO5271" s="148">
        <v>431</v>
      </c>
      <c r="AP5271" s="148">
        <v>1</v>
      </c>
      <c r="AQ5271" s="140">
        <v>2</v>
      </c>
      <c r="AS5271" s="42">
        <f t="shared" si="735"/>
        <v>22756.237389155285</v>
      </c>
      <c r="AT5271" s="101">
        <f t="shared" si="736"/>
        <v>0</v>
      </c>
      <c r="AU5271" s="42">
        <f t="shared" si="737"/>
        <v>22756.237389155285</v>
      </c>
      <c r="AV5271" s="42">
        <f t="shared" si="738"/>
        <v>25712.713505928412</v>
      </c>
      <c r="AW5271" s="102">
        <f t="shared" si="739"/>
        <v>27686.400000000001</v>
      </c>
      <c r="AX5271" s="43">
        <f t="shared" si="734"/>
        <v>4</v>
      </c>
      <c r="AY5271" s="43" t="str">
        <f t="shared" si="740"/>
        <v>UTTSM</v>
      </c>
    </row>
    <row r="5272" spans="1:51" hidden="1" x14ac:dyDescent="0.2">
      <c r="A5272" s="38">
        <v>5265</v>
      </c>
      <c r="B5272" s="43" t="s">
        <v>5806</v>
      </c>
      <c r="C5272" s="43" t="s">
        <v>5745</v>
      </c>
      <c r="D5272" s="43">
        <v>92750</v>
      </c>
      <c r="E5272" s="43" t="s">
        <v>219</v>
      </c>
      <c r="F5272" s="43">
        <v>45</v>
      </c>
      <c r="G5272" t="str">
        <f>LOOKUP(F5272,{0,6,45},{"F","L","H"})</f>
        <v>H</v>
      </c>
      <c r="H5272" s="43" t="s">
        <v>628</v>
      </c>
      <c r="I5272" s="43" t="str">
        <f>IFERROR(VLOOKUP(#REF!,#REF!,2,FALSE),"No")</f>
        <v>No</v>
      </c>
      <c r="J5272" s="139">
        <v>4</v>
      </c>
      <c r="K5272" s="148">
        <v>1766</v>
      </c>
      <c r="L5272" s="148"/>
      <c r="M5272" s="148"/>
      <c r="N5272" s="148"/>
      <c r="O5272" s="148"/>
      <c r="P5272" s="148"/>
      <c r="Q5272" s="148"/>
      <c r="R5272" s="148"/>
      <c r="S5272" s="148"/>
      <c r="T5272" s="148"/>
      <c r="U5272" s="148"/>
      <c r="V5272" s="148"/>
      <c r="W5272" s="148"/>
      <c r="X5272" s="139">
        <v>4</v>
      </c>
      <c r="Y5272" s="148">
        <v>278.5</v>
      </c>
      <c r="Z5272" s="148">
        <v>6</v>
      </c>
      <c r="AA5272" s="148">
        <v>1</v>
      </c>
      <c r="AB5272" s="148">
        <v>8</v>
      </c>
      <c r="AC5272" s="148">
        <v>720.5</v>
      </c>
      <c r="AD5272" s="148"/>
      <c r="AE5272" s="148"/>
      <c r="AF5272" s="148"/>
      <c r="AG5272" s="148"/>
      <c r="AH5272" s="148"/>
      <c r="AI5272" s="148"/>
      <c r="AJ5272" s="148"/>
      <c r="AK5272" s="148"/>
      <c r="AL5272" s="139">
        <v>0</v>
      </c>
      <c r="AM5272" s="139">
        <v>0</v>
      </c>
      <c r="AN5272" s="148">
        <v>1000</v>
      </c>
      <c r="AO5272" s="148">
        <v>1766</v>
      </c>
      <c r="AP5272" s="148">
        <v>2</v>
      </c>
      <c r="AQ5272" s="140">
        <v>2</v>
      </c>
      <c r="AS5272" s="42">
        <f t="shared" si="735"/>
        <v>135175.78184964598</v>
      </c>
      <c r="AT5272" s="101">
        <f t="shared" si="736"/>
        <v>0</v>
      </c>
      <c r="AU5272" s="42">
        <f t="shared" si="737"/>
        <v>135175.78184964598</v>
      </c>
      <c r="AV5272" s="42">
        <f t="shared" si="738"/>
        <v>31800.148360737017</v>
      </c>
      <c r="AW5272" s="102">
        <f t="shared" si="739"/>
        <v>113197.0366366282</v>
      </c>
      <c r="AX5272" s="43">
        <f t="shared" si="734"/>
        <v>4</v>
      </c>
      <c r="AY5272" s="43" t="str">
        <f t="shared" si="740"/>
        <v>UTTSM</v>
      </c>
    </row>
    <row r="5273" spans="1:51" hidden="1" x14ac:dyDescent="0.2">
      <c r="A5273" s="38">
        <v>5266</v>
      </c>
      <c r="B5273" s="43" t="s">
        <v>5806</v>
      </c>
      <c r="C5273" s="43" t="s">
        <v>5746</v>
      </c>
      <c r="D5273" s="43">
        <v>6600</v>
      </c>
      <c r="E5273" s="43" t="s">
        <v>198</v>
      </c>
      <c r="F5273" s="43">
        <v>5</v>
      </c>
      <c r="G5273" t="str">
        <f>LOOKUP(F5273,{0,6,45},{"F","L","H"})</f>
        <v>F</v>
      </c>
      <c r="H5273" s="43" t="s">
        <v>1679</v>
      </c>
      <c r="I5273" s="43" t="str">
        <f>IFERROR(VLOOKUP(#REF!,#REF!,2,FALSE),"No")</f>
        <v>No</v>
      </c>
      <c r="J5273" s="139">
        <v>2</v>
      </c>
      <c r="K5273" s="148">
        <v>640</v>
      </c>
      <c r="L5273" s="148"/>
      <c r="M5273" s="148"/>
      <c r="N5273" s="148"/>
      <c r="O5273" s="148"/>
      <c r="P5273" s="148"/>
      <c r="Q5273" s="148"/>
      <c r="R5273" s="148"/>
      <c r="S5273" s="148"/>
      <c r="T5273" s="148"/>
      <c r="U5273" s="148"/>
      <c r="V5273" s="148"/>
      <c r="W5273" s="148"/>
      <c r="X5273" s="139">
        <v>2</v>
      </c>
      <c r="Y5273" s="148">
        <v>190.5</v>
      </c>
      <c r="Z5273" s="148">
        <v>4</v>
      </c>
      <c r="AA5273" s="148">
        <v>809.5</v>
      </c>
      <c r="AB5273" s="148"/>
      <c r="AC5273" s="148"/>
      <c r="AD5273" s="148"/>
      <c r="AE5273" s="148"/>
      <c r="AF5273" s="148"/>
      <c r="AG5273" s="148"/>
      <c r="AH5273" s="148"/>
      <c r="AI5273" s="148"/>
      <c r="AJ5273" s="148"/>
      <c r="AK5273" s="148"/>
      <c r="AL5273" s="139">
        <v>0</v>
      </c>
      <c r="AM5273" s="139">
        <v>0</v>
      </c>
      <c r="AN5273" s="148">
        <v>1000</v>
      </c>
      <c r="AO5273" s="148">
        <v>640</v>
      </c>
      <c r="AP5273" s="148">
        <v>12</v>
      </c>
      <c r="AQ5273" s="140">
        <v>1</v>
      </c>
      <c r="AS5273" s="42">
        <f t="shared" si="735"/>
        <v>46709.425811876223</v>
      </c>
      <c r="AT5273" s="101">
        <f t="shared" si="736"/>
        <v>0</v>
      </c>
      <c r="AU5273" s="42">
        <f t="shared" si="737"/>
        <v>46709.425811876223</v>
      </c>
      <c r="AV5273" s="42">
        <f t="shared" si="738"/>
        <v>38315.076721474034</v>
      </c>
      <c r="AW5273" s="102">
        <f t="shared" si="739"/>
        <v>3698.6666666666665</v>
      </c>
      <c r="AX5273" s="43">
        <f t="shared" si="734"/>
        <v>2</v>
      </c>
      <c r="AY5273" s="43" t="str">
        <f t="shared" si="740"/>
        <v>UTTSS</v>
      </c>
    </row>
    <row r="5274" spans="1:51" hidden="1" x14ac:dyDescent="0.2">
      <c r="A5274" s="38">
        <v>5267</v>
      </c>
      <c r="B5274" s="43" t="s">
        <v>5806</v>
      </c>
      <c r="C5274" s="43" t="s">
        <v>289</v>
      </c>
      <c r="D5274" s="43">
        <v>66200</v>
      </c>
      <c r="E5274" s="43" t="s">
        <v>212</v>
      </c>
      <c r="F5274" s="43">
        <v>125</v>
      </c>
      <c r="G5274" t="str">
        <f>LOOKUP(F5274,{0,6,45},{"F","L","H"})</f>
        <v>H</v>
      </c>
      <c r="H5274" s="43" t="s">
        <v>597</v>
      </c>
      <c r="I5274" s="43" t="str">
        <f>IFERROR(VLOOKUP(#REF!,#REF!,2,FALSE),"No")</f>
        <v>No</v>
      </c>
      <c r="J5274" s="139"/>
      <c r="K5274" s="148"/>
      <c r="L5274" s="148"/>
      <c r="M5274" s="148"/>
      <c r="N5274" s="148"/>
      <c r="O5274" s="148"/>
      <c r="P5274" s="148"/>
      <c r="Q5274" s="148"/>
      <c r="R5274" s="148">
        <v>3</v>
      </c>
      <c r="S5274" s="148">
        <v>14</v>
      </c>
      <c r="T5274" s="148"/>
      <c r="U5274" s="148"/>
      <c r="V5274" s="148"/>
      <c r="W5274" s="148"/>
      <c r="X5274" s="139"/>
      <c r="Y5274" s="148"/>
      <c r="Z5274" s="148"/>
      <c r="AA5274" s="148"/>
      <c r="AB5274" s="148"/>
      <c r="AC5274" s="148"/>
      <c r="AD5274" s="148"/>
      <c r="AE5274" s="148"/>
      <c r="AF5274" s="148"/>
      <c r="AG5274" s="148"/>
      <c r="AH5274" s="148"/>
      <c r="AI5274" s="148"/>
      <c r="AJ5274" s="148"/>
      <c r="AK5274" s="148"/>
      <c r="AL5274" s="139">
        <v>0</v>
      </c>
      <c r="AM5274" s="139">
        <v>0</v>
      </c>
      <c r="AN5274" s="148">
        <v>0</v>
      </c>
      <c r="AO5274" s="148">
        <v>14</v>
      </c>
      <c r="AP5274" s="148">
        <v>1</v>
      </c>
      <c r="AQ5274" s="140">
        <v>2</v>
      </c>
      <c r="AS5274" s="42">
        <f t="shared" si="735"/>
        <v>0</v>
      </c>
      <c r="AT5274" s="101">
        <f t="shared" si="736"/>
        <v>11015.277180834302</v>
      </c>
      <c r="AU5274" s="42">
        <f t="shared" si="737"/>
        <v>11015.277180834302</v>
      </c>
      <c r="AV5274" s="42">
        <f t="shared" si="738"/>
        <v>0</v>
      </c>
      <c r="AW5274" s="102">
        <f t="shared" si="739"/>
        <v>113197.0366366282</v>
      </c>
      <c r="AX5274" s="43">
        <f t="shared" si="734"/>
        <v>3</v>
      </c>
      <c r="AY5274" s="43" t="str">
        <f t="shared" si="740"/>
        <v>UTGS</v>
      </c>
    </row>
    <row r="5275" spans="1:51" hidden="1" x14ac:dyDescent="0.2">
      <c r="A5275" s="38">
        <v>5268</v>
      </c>
      <c r="B5275" s="43" t="s">
        <v>5806</v>
      </c>
      <c r="C5275" s="43" t="s">
        <v>5745</v>
      </c>
      <c r="D5275" s="43">
        <v>64550</v>
      </c>
      <c r="E5275" s="43" t="s">
        <v>197</v>
      </c>
      <c r="F5275" s="43">
        <v>45</v>
      </c>
      <c r="G5275" t="str">
        <f>LOOKUP(F5275,{0,6,45},{"F","L","H"})</f>
        <v>H</v>
      </c>
      <c r="H5275" s="43" t="s">
        <v>515</v>
      </c>
      <c r="I5275" s="43" t="str">
        <f>IFERROR(VLOOKUP(#REF!,#REF!,2,FALSE),"No")</f>
        <v>No</v>
      </c>
      <c r="J5275" s="139">
        <v>4</v>
      </c>
      <c r="K5275" s="148">
        <v>361</v>
      </c>
      <c r="L5275" s="148"/>
      <c r="M5275" s="148"/>
      <c r="N5275" s="148"/>
      <c r="O5275" s="148"/>
      <c r="P5275" s="148"/>
      <c r="Q5275" s="148"/>
      <c r="R5275" s="148"/>
      <c r="S5275" s="148"/>
      <c r="T5275" s="148"/>
      <c r="U5275" s="148"/>
      <c r="V5275" s="148"/>
      <c r="W5275" s="148"/>
      <c r="X5275" s="139">
        <v>2</v>
      </c>
      <c r="Y5275" s="148">
        <v>7</v>
      </c>
      <c r="Z5275" s="148">
        <v>3</v>
      </c>
      <c r="AA5275" s="148">
        <v>232.67</v>
      </c>
      <c r="AB5275" s="148">
        <v>4</v>
      </c>
      <c r="AC5275" s="148">
        <v>760.33</v>
      </c>
      <c r="AD5275" s="148"/>
      <c r="AE5275" s="148"/>
      <c r="AF5275" s="148"/>
      <c r="AG5275" s="148"/>
      <c r="AH5275" s="148"/>
      <c r="AI5275" s="148"/>
      <c r="AJ5275" s="148"/>
      <c r="AK5275" s="148"/>
      <c r="AL5275" s="139">
        <v>0</v>
      </c>
      <c r="AM5275" s="139">
        <v>0</v>
      </c>
      <c r="AN5275" s="148">
        <v>1000</v>
      </c>
      <c r="AO5275" s="148">
        <v>361</v>
      </c>
      <c r="AP5275" s="148">
        <v>5</v>
      </c>
      <c r="AQ5275" s="140">
        <v>2</v>
      </c>
      <c r="AS5275" s="42">
        <f t="shared" si="735"/>
        <v>27632.195497011435</v>
      </c>
      <c r="AT5275" s="101">
        <f t="shared" si="736"/>
        <v>0</v>
      </c>
      <c r="AU5275" s="42">
        <f t="shared" si="737"/>
        <v>27632.195497011435</v>
      </c>
      <c r="AV5275" s="42">
        <f t="shared" si="738"/>
        <v>17506.136110737018</v>
      </c>
      <c r="AW5275" s="102">
        <f t="shared" si="739"/>
        <v>113197.0366366282</v>
      </c>
      <c r="AX5275" s="43">
        <f t="shared" si="734"/>
        <v>4</v>
      </c>
      <c r="AY5275" s="43" t="str">
        <f t="shared" si="740"/>
        <v>UTTSM</v>
      </c>
    </row>
    <row r="5276" spans="1:51" hidden="1" x14ac:dyDescent="0.2">
      <c r="A5276" s="38">
        <v>5269</v>
      </c>
      <c r="B5276" s="43" t="s">
        <v>5807</v>
      </c>
      <c r="C5276" s="43" t="s">
        <v>5745</v>
      </c>
      <c r="D5276" s="43">
        <v>582000</v>
      </c>
      <c r="E5276" s="43" t="s">
        <v>5816</v>
      </c>
      <c r="F5276" s="43">
        <v>125</v>
      </c>
      <c r="G5276" t="str">
        <f>LOOKUP(F5276,{0,6,45},{"F","L","H"})</f>
        <v>H</v>
      </c>
      <c r="H5276" s="43" t="s">
        <v>422</v>
      </c>
      <c r="I5276" s="43" t="str">
        <f>IFERROR(VLOOKUP(#REF!,#REF!,2,FALSE),"No")</f>
        <v>No</v>
      </c>
      <c r="J5276" s="139"/>
      <c r="K5276" s="148"/>
      <c r="L5276" s="148"/>
      <c r="M5276" s="148"/>
      <c r="N5276" s="148"/>
      <c r="O5276" s="148"/>
      <c r="P5276" s="148"/>
      <c r="Q5276" s="148"/>
      <c r="R5276" s="148">
        <v>6</v>
      </c>
      <c r="S5276" s="148">
        <v>10</v>
      </c>
      <c r="T5276" s="148"/>
      <c r="U5276" s="148"/>
      <c r="V5276" s="148"/>
      <c r="W5276" s="148"/>
      <c r="X5276" s="139"/>
      <c r="Y5276" s="148"/>
      <c r="Z5276" s="148"/>
      <c r="AA5276" s="148"/>
      <c r="AB5276" s="148"/>
      <c r="AC5276" s="148"/>
      <c r="AD5276" s="148"/>
      <c r="AE5276" s="148"/>
      <c r="AF5276" s="148"/>
      <c r="AG5276" s="148"/>
      <c r="AH5276" s="148"/>
      <c r="AI5276" s="148"/>
      <c r="AJ5276" s="148"/>
      <c r="AK5276" s="148"/>
      <c r="AL5276" s="139">
        <v>0</v>
      </c>
      <c r="AM5276" s="139">
        <v>0</v>
      </c>
      <c r="AN5276" s="148">
        <v>0</v>
      </c>
      <c r="AO5276" s="148">
        <v>10</v>
      </c>
      <c r="AP5276" s="148">
        <v>1</v>
      </c>
      <c r="AQ5276" s="140">
        <v>1</v>
      </c>
      <c r="AS5276" s="42">
        <f t="shared" si="735"/>
        <v>0</v>
      </c>
      <c r="AT5276" s="101">
        <f t="shared" si="736"/>
        <v>26617.205870016121</v>
      </c>
      <c r="AU5276" s="42">
        <f t="shared" si="737"/>
        <v>26617.205870016121</v>
      </c>
      <c r="AV5276" s="42">
        <f t="shared" si="738"/>
        <v>0</v>
      </c>
      <c r="AW5276" s="102">
        <f t="shared" si="739"/>
        <v>301858.76436434186</v>
      </c>
      <c r="AX5276" s="43">
        <f t="shared" si="734"/>
        <v>6</v>
      </c>
      <c r="AY5276" s="43" t="str">
        <f t="shared" si="740"/>
        <v>UTTSM</v>
      </c>
    </row>
    <row r="5277" spans="1:51" hidden="1" x14ac:dyDescent="0.2">
      <c r="A5277" s="38">
        <v>5270</v>
      </c>
      <c r="B5277" s="43" t="s">
        <v>5806</v>
      </c>
      <c r="C5277" s="43" t="s">
        <v>289</v>
      </c>
      <c r="D5277" s="43">
        <v>47300</v>
      </c>
      <c r="E5277" s="43" t="s">
        <v>198</v>
      </c>
      <c r="F5277" s="43">
        <v>125</v>
      </c>
      <c r="G5277" t="str">
        <f>LOOKUP(F5277,{0,6,45},{"F","L","H"})</f>
        <v>H</v>
      </c>
      <c r="H5277" s="43" t="s">
        <v>729</v>
      </c>
      <c r="I5277" s="43" t="str">
        <f>IFERROR(VLOOKUP(#REF!,#REF!,2,FALSE),"No")</f>
        <v>No</v>
      </c>
      <c r="J5277" s="139"/>
      <c r="K5277" s="148"/>
      <c r="L5277" s="148"/>
      <c r="M5277" s="148"/>
      <c r="N5277" s="148"/>
      <c r="O5277" s="148"/>
      <c r="P5277" s="148"/>
      <c r="Q5277" s="148"/>
      <c r="R5277" s="148">
        <v>4</v>
      </c>
      <c r="S5277" s="148">
        <v>405</v>
      </c>
      <c r="T5277" s="148"/>
      <c r="U5277" s="148"/>
      <c r="V5277" s="148"/>
      <c r="W5277" s="148"/>
      <c r="X5277" s="139"/>
      <c r="Y5277" s="148"/>
      <c r="Z5277" s="148"/>
      <c r="AA5277" s="148"/>
      <c r="AB5277" s="148"/>
      <c r="AC5277" s="148"/>
      <c r="AD5277" s="148"/>
      <c r="AE5277" s="148"/>
      <c r="AF5277" s="148"/>
      <c r="AG5277" s="148"/>
      <c r="AH5277" s="148"/>
      <c r="AI5277" s="148"/>
      <c r="AJ5277" s="148"/>
      <c r="AK5277" s="148"/>
      <c r="AL5277" s="139">
        <v>0</v>
      </c>
      <c r="AM5277" s="139">
        <v>0</v>
      </c>
      <c r="AN5277" s="148">
        <v>0</v>
      </c>
      <c r="AO5277" s="148">
        <v>405</v>
      </c>
      <c r="AP5277" s="148">
        <v>1</v>
      </c>
      <c r="AQ5277" s="140">
        <v>2</v>
      </c>
      <c r="AS5277" s="42">
        <f t="shared" si="735"/>
        <v>0</v>
      </c>
      <c r="AT5277" s="101">
        <f t="shared" si="736"/>
        <v>931674.85846953967</v>
      </c>
      <c r="AU5277" s="42">
        <f t="shared" si="737"/>
        <v>931674.85846953967</v>
      </c>
      <c r="AV5277" s="42">
        <f t="shared" si="738"/>
        <v>0</v>
      </c>
      <c r="AW5277" s="102">
        <f t="shared" si="739"/>
        <v>75464.691091085464</v>
      </c>
      <c r="AX5277" s="43">
        <f t="shared" si="734"/>
        <v>4</v>
      </c>
      <c r="AY5277" s="43" t="str">
        <f t="shared" si="740"/>
        <v>UTGS</v>
      </c>
    </row>
    <row r="5278" spans="1:51" hidden="1" x14ac:dyDescent="0.2">
      <c r="A5278" s="38">
        <v>5271</v>
      </c>
      <c r="B5278" s="43" t="s">
        <v>5807</v>
      </c>
      <c r="C5278" s="43" t="s">
        <v>5745</v>
      </c>
      <c r="D5278" s="43">
        <v>64550</v>
      </c>
      <c r="E5278" s="43" t="s">
        <v>197</v>
      </c>
      <c r="F5278" s="43">
        <v>45</v>
      </c>
      <c r="G5278" t="str">
        <f>LOOKUP(F5278,{0,6,45},{"F","L","H"})</f>
        <v>H</v>
      </c>
      <c r="H5278" s="43" t="s">
        <v>328</v>
      </c>
      <c r="I5278" s="43" t="str">
        <f>IFERROR(VLOOKUP(#REF!,#REF!,2,FALSE),"No")</f>
        <v>No</v>
      </c>
      <c r="J5278" s="139">
        <v>4</v>
      </c>
      <c r="K5278" s="148">
        <v>58</v>
      </c>
      <c r="L5278" s="148"/>
      <c r="M5278" s="148"/>
      <c r="N5278" s="148"/>
      <c r="O5278" s="148"/>
      <c r="P5278" s="148"/>
      <c r="Q5278" s="148"/>
      <c r="R5278" s="148"/>
      <c r="S5278" s="148"/>
      <c r="T5278" s="148"/>
      <c r="U5278" s="148"/>
      <c r="V5278" s="148"/>
      <c r="W5278" s="148"/>
      <c r="X5278" s="139">
        <v>6</v>
      </c>
      <c r="Y5278" s="148">
        <v>1000</v>
      </c>
      <c r="Z5278" s="148"/>
      <c r="AA5278" s="148"/>
      <c r="AB5278" s="148"/>
      <c r="AC5278" s="148"/>
      <c r="AD5278" s="148"/>
      <c r="AE5278" s="148"/>
      <c r="AF5278" s="148"/>
      <c r="AG5278" s="148"/>
      <c r="AH5278" s="148"/>
      <c r="AI5278" s="148"/>
      <c r="AJ5278" s="148"/>
      <c r="AK5278" s="148"/>
      <c r="AL5278" s="139">
        <v>0</v>
      </c>
      <c r="AM5278" s="139">
        <v>0</v>
      </c>
      <c r="AN5278" s="148">
        <v>1000</v>
      </c>
      <c r="AO5278" s="148">
        <v>58</v>
      </c>
      <c r="AP5278" s="148">
        <v>2</v>
      </c>
      <c r="AQ5278" s="140">
        <v>1</v>
      </c>
      <c r="AS5278" s="42">
        <f t="shared" si="735"/>
        <v>4439.5217142012834</v>
      </c>
      <c r="AT5278" s="101">
        <f t="shared" si="736"/>
        <v>0</v>
      </c>
      <c r="AU5278" s="42">
        <f t="shared" si="737"/>
        <v>4439.5217142012834</v>
      </c>
      <c r="AV5278" s="42">
        <f t="shared" si="738"/>
        <v>60030.961721474043</v>
      </c>
      <c r="AW5278" s="102">
        <f t="shared" si="739"/>
        <v>113197.0366366282</v>
      </c>
      <c r="AX5278" s="43">
        <f t="shared" si="734"/>
        <v>4</v>
      </c>
      <c r="AY5278" s="43" t="str">
        <f t="shared" si="740"/>
        <v>UTTSM</v>
      </c>
    </row>
    <row r="5279" spans="1:51" hidden="1" x14ac:dyDescent="0.2">
      <c r="A5279" s="38">
        <v>5272</v>
      </c>
      <c r="B5279" s="43" t="s">
        <v>5806</v>
      </c>
      <c r="C5279" s="43" t="s">
        <v>5745</v>
      </c>
      <c r="D5279" s="43">
        <v>92750</v>
      </c>
      <c r="E5279" s="43" t="s">
        <v>219</v>
      </c>
      <c r="F5279" s="43">
        <v>45</v>
      </c>
      <c r="G5279" t="str">
        <f>LOOKUP(F5279,{0,6,45},{"F","L","H"})</f>
        <v>H</v>
      </c>
      <c r="H5279" s="43" t="s">
        <v>1067</v>
      </c>
      <c r="I5279" s="43" t="str">
        <f>IFERROR(VLOOKUP(#REF!,#REF!,2,FALSE),"No")</f>
        <v>No</v>
      </c>
      <c r="J5279" s="139">
        <v>4</v>
      </c>
      <c r="K5279" s="148">
        <v>25</v>
      </c>
      <c r="L5279" s="148"/>
      <c r="M5279" s="148"/>
      <c r="N5279" s="148"/>
      <c r="O5279" s="148"/>
      <c r="P5279" s="148"/>
      <c r="Q5279" s="148"/>
      <c r="R5279" s="148"/>
      <c r="S5279" s="148"/>
      <c r="T5279" s="148"/>
      <c r="U5279" s="148"/>
      <c r="V5279" s="148"/>
      <c r="W5279" s="148"/>
      <c r="X5279" s="139">
        <v>4</v>
      </c>
      <c r="Y5279" s="148">
        <v>1000</v>
      </c>
      <c r="Z5279" s="148"/>
      <c r="AA5279" s="148"/>
      <c r="AB5279" s="148"/>
      <c r="AC5279" s="148"/>
      <c r="AD5279" s="148"/>
      <c r="AE5279" s="148"/>
      <c r="AF5279" s="148"/>
      <c r="AG5279" s="148"/>
      <c r="AH5279" s="148"/>
      <c r="AI5279" s="148"/>
      <c r="AJ5279" s="148"/>
      <c r="AK5279" s="148"/>
      <c r="AL5279" s="139">
        <v>0</v>
      </c>
      <c r="AM5279" s="139">
        <v>0</v>
      </c>
      <c r="AN5279" s="148">
        <v>1000</v>
      </c>
      <c r="AO5279" s="148">
        <v>25</v>
      </c>
      <c r="AP5279" s="148">
        <v>5</v>
      </c>
      <c r="AQ5279" s="140">
        <v>1</v>
      </c>
      <c r="AS5279" s="42">
        <f t="shared" si="735"/>
        <v>1913.5869457764152</v>
      </c>
      <c r="AT5279" s="101">
        <f t="shared" si="736"/>
        <v>0</v>
      </c>
      <c r="AU5279" s="42">
        <f t="shared" si="737"/>
        <v>1913.5869457764152</v>
      </c>
      <c r="AV5279" s="42">
        <f t="shared" si="738"/>
        <v>39680.961721474036</v>
      </c>
      <c r="AW5279" s="102">
        <f t="shared" si="739"/>
        <v>113197.0366366282</v>
      </c>
      <c r="AX5279" s="43">
        <f t="shared" si="734"/>
        <v>4</v>
      </c>
      <c r="AY5279" s="43" t="str">
        <f t="shared" si="740"/>
        <v>UTTSM</v>
      </c>
    </row>
    <row r="5280" spans="1:51" x14ac:dyDescent="0.2">
      <c r="A5280" s="38">
        <v>5273</v>
      </c>
      <c r="B5280" s="43" t="s">
        <v>5807</v>
      </c>
      <c r="C5280" s="43" t="s">
        <v>5744</v>
      </c>
      <c r="D5280" s="43">
        <v>291000</v>
      </c>
      <c r="E5280" s="43" t="s">
        <v>5824</v>
      </c>
      <c r="F5280" s="43">
        <v>125</v>
      </c>
      <c r="G5280" t="str">
        <f>LOOKUP(F5280,{0,6,45},{"F","L","H"})</f>
        <v>H</v>
      </c>
      <c r="H5280" s="43" t="s">
        <v>1049</v>
      </c>
      <c r="I5280" s="43" t="str">
        <f>IFERROR(VLOOKUP(#REF!,#REF!,2,FALSE),"No")</f>
        <v>No</v>
      </c>
      <c r="J5280" s="139"/>
      <c r="K5280" s="148"/>
      <c r="L5280" s="148"/>
      <c r="M5280" s="148"/>
      <c r="N5280" s="148"/>
      <c r="O5280" s="148"/>
      <c r="P5280" s="148"/>
      <c r="Q5280" s="148"/>
      <c r="R5280" s="148">
        <v>8</v>
      </c>
      <c r="S5280" s="148">
        <v>1</v>
      </c>
      <c r="T5280" s="148"/>
      <c r="U5280" s="148"/>
      <c r="V5280" s="148"/>
      <c r="W5280" s="148"/>
      <c r="X5280" s="139"/>
      <c r="Y5280" s="148"/>
      <c r="Z5280" s="148"/>
      <c r="AA5280" s="148"/>
      <c r="AB5280" s="148"/>
      <c r="AC5280" s="148"/>
      <c r="AD5280" s="148"/>
      <c r="AE5280" s="148"/>
      <c r="AF5280" s="148"/>
      <c r="AG5280" s="148"/>
      <c r="AH5280" s="148"/>
      <c r="AI5280" s="148"/>
      <c r="AJ5280" s="148"/>
      <c r="AK5280" s="148"/>
      <c r="AL5280" s="139">
        <v>0</v>
      </c>
      <c r="AM5280" s="139">
        <v>0</v>
      </c>
      <c r="AN5280" s="148">
        <v>0</v>
      </c>
      <c r="AO5280" s="148">
        <v>1</v>
      </c>
      <c r="AP5280" s="148">
        <v>1</v>
      </c>
      <c r="AQ5280" s="140">
        <v>3</v>
      </c>
      <c r="AS5280" s="42">
        <f t="shared" si="735"/>
        <v>0</v>
      </c>
      <c r="AT5280" s="101">
        <f t="shared" si="736"/>
        <v>2531.4646254185268</v>
      </c>
      <c r="AU5280" s="42">
        <f t="shared" si="737"/>
        <v>2531.4646254185268</v>
      </c>
      <c r="AV5280" s="42">
        <f t="shared" si="738"/>
        <v>0</v>
      </c>
      <c r="AW5280" s="102">
        <f t="shared" si="739"/>
        <v>264126.41881879914</v>
      </c>
      <c r="AX5280" s="268">
        <f t="shared" si="734"/>
        <v>8</v>
      </c>
      <c r="AY5280" s="268" t="str">
        <f t="shared" si="740"/>
        <v>UTTSL</v>
      </c>
    </row>
    <row r="5281" spans="1:51" hidden="1" x14ac:dyDescent="0.2">
      <c r="A5281" s="38">
        <v>5274</v>
      </c>
      <c r="B5281" s="43" t="s">
        <v>5807</v>
      </c>
      <c r="C5281" s="43" t="s">
        <v>5745</v>
      </c>
      <c r="D5281" s="43">
        <v>212570</v>
      </c>
      <c r="E5281" s="43" t="s">
        <v>1222</v>
      </c>
      <c r="F5281" s="43">
        <v>40</v>
      </c>
      <c r="G5281" t="str">
        <f>LOOKUP(F5281,{0,6,45},{"F","L","H"})</f>
        <v>L</v>
      </c>
      <c r="H5281" s="43" t="s">
        <v>999</v>
      </c>
      <c r="I5281" s="43" t="str">
        <f>IFERROR(VLOOKUP(#REF!,#REF!,2,FALSE),"No")</f>
        <v>No</v>
      </c>
      <c r="J5281" s="139">
        <v>6</v>
      </c>
      <c r="K5281" s="148">
        <v>426</v>
      </c>
      <c r="L5281" s="148"/>
      <c r="M5281" s="148"/>
      <c r="N5281" s="148"/>
      <c r="O5281" s="148"/>
      <c r="P5281" s="148"/>
      <c r="Q5281" s="148"/>
      <c r="R5281" s="148"/>
      <c r="S5281" s="148"/>
      <c r="T5281" s="148"/>
      <c r="U5281" s="148"/>
      <c r="V5281" s="148"/>
      <c r="W5281" s="148"/>
      <c r="X5281" s="139">
        <v>4</v>
      </c>
      <c r="Y5281" s="148">
        <v>246.43</v>
      </c>
      <c r="Z5281" s="148">
        <v>6</v>
      </c>
      <c r="AA5281" s="148">
        <v>753.57</v>
      </c>
      <c r="AB5281" s="148"/>
      <c r="AC5281" s="148"/>
      <c r="AD5281" s="148"/>
      <c r="AE5281" s="148"/>
      <c r="AF5281" s="148"/>
      <c r="AG5281" s="148"/>
      <c r="AH5281" s="148"/>
      <c r="AI5281" s="148"/>
      <c r="AJ5281" s="148"/>
      <c r="AK5281" s="148"/>
      <c r="AL5281" s="139">
        <v>0</v>
      </c>
      <c r="AM5281" s="139">
        <v>0</v>
      </c>
      <c r="AN5281" s="148">
        <v>1000</v>
      </c>
      <c r="AO5281" s="148">
        <v>426</v>
      </c>
      <c r="AP5281" s="148">
        <v>1</v>
      </c>
      <c r="AQ5281" s="140">
        <v>1</v>
      </c>
      <c r="AS5281" s="42">
        <f t="shared" si="735"/>
        <v>22373.52</v>
      </c>
      <c r="AT5281" s="101">
        <f t="shared" si="736"/>
        <v>0</v>
      </c>
      <c r="AU5281" s="42">
        <f t="shared" si="737"/>
        <v>22373.52</v>
      </c>
      <c r="AV5281" s="42">
        <f t="shared" si="738"/>
        <v>55016.111221474042</v>
      </c>
      <c r="AW5281" s="102">
        <f t="shared" si="739"/>
        <v>58606.76</v>
      </c>
      <c r="AX5281" s="43">
        <f t="shared" si="734"/>
        <v>6</v>
      </c>
      <c r="AY5281" s="43" t="str">
        <f t="shared" si="740"/>
        <v>UTTSM</v>
      </c>
    </row>
    <row r="5282" spans="1:51" hidden="1" x14ac:dyDescent="0.2">
      <c r="A5282" s="38">
        <v>5275</v>
      </c>
      <c r="B5282" s="43" t="s">
        <v>5807</v>
      </c>
      <c r="C5282" s="43" t="s">
        <v>5746</v>
      </c>
      <c r="D5282" s="43">
        <v>26500</v>
      </c>
      <c r="E5282" s="43" t="s">
        <v>197</v>
      </c>
      <c r="F5282" s="43">
        <v>10</v>
      </c>
      <c r="G5282" t="str">
        <f>LOOKUP(F5282,{0,6,45},{"F","L","H"})</f>
        <v>L</v>
      </c>
      <c r="H5282" s="43" t="s">
        <v>801</v>
      </c>
      <c r="I5282" s="43" t="str">
        <f>IFERROR(VLOOKUP(#REF!,#REF!,2,FALSE),"No")</f>
        <v>No</v>
      </c>
      <c r="J5282" s="139">
        <v>4</v>
      </c>
      <c r="K5282" s="148">
        <v>468</v>
      </c>
      <c r="L5282" s="148"/>
      <c r="M5282" s="148"/>
      <c r="N5282" s="148"/>
      <c r="O5282" s="148"/>
      <c r="P5282" s="148"/>
      <c r="Q5282" s="148"/>
      <c r="R5282" s="148"/>
      <c r="S5282" s="148"/>
      <c r="T5282" s="148"/>
      <c r="U5282" s="148"/>
      <c r="V5282" s="148"/>
      <c r="W5282" s="148"/>
      <c r="X5282" s="139">
        <v>2</v>
      </c>
      <c r="Y5282" s="148">
        <v>228.02</v>
      </c>
      <c r="Z5282" s="148">
        <v>4</v>
      </c>
      <c r="AA5282" s="148">
        <v>771.98</v>
      </c>
      <c r="AB5282" s="148"/>
      <c r="AC5282" s="148"/>
      <c r="AD5282" s="148"/>
      <c r="AE5282" s="148"/>
      <c r="AF5282" s="148"/>
      <c r="AG5282" s="148"/>
      <c r="AH5282" s="148"/>
      <c r="AI5282" s="148"/>
      <c r="AJ5282" s="148"/>
      <c r="AK5282" s="148"/>
      <c r="AL5282" s="139">
        <v>0</v>
      </c>
      <c r="AM5282" s="139">
        <v>0</v>
      </c>
      <c r="AN5282" s="148">
        <v>1000</v>
      </c>
      <c r="AO5282" s="148">
        <v>468</v>
      </c>
      <c r="AP5282" s="148">
        <v>4</v>
      </c>
      <c r="AQ5282" s="140">
        <v>1</v>
      </c>
      <c r="AS5282" s="42">
        <f t="shared" si="735"/>
        <v>35822.347624934489</v>
      </c>
      <c r="AT5282" s="101">
        <f t="shared" si="736"/>
        <v>0</v>
      </c>
      <c r="AU5282" s="42">
        <f t="shared" si="737"/>
        <v>35822.347624934489</v>
      </c>
      <c r="AV5282" s="42">
        <f t="shared" si="738"/>
        <v>38046.058321474033</v>
      </c>
      <c r="AW5282" s="102">
        <f t="shared" si="739"/>
        <v>20345.599999999999</v>
      </c>
      <c r="AX5282" s="43">
        <f t="shared" si="734"/>
        <v>4</v>
      </c>
      <c r="AY5282" s="43" t="str">
        <f t="shared" si="740"/>
        <v>UTTSS</v>
      </c>
    </row>
    <row r="5283" spans="1:51" hidden="1" x14ac:dyDescent="0.2">
      <c r="A5283" s="38">
        <v>5276</v>
      </c>
      <c r="B5283" s="43" t="s">
        <v>5806</v>
      </c>
      <c r="C5283" s="43" t="s">
        <v>289</v>
      </c>
      <c r="D5283" s="43">
        <v>153200</v>
      </c>
      <c r="E5283" s="43" t="s">
        <v>5818</v>
      </c>
      <c r="F5283" s="43">
        <v>45</v>
      </c>
      <c r="G5283" t="str">
        <f>LOOKUP(F5283,{0,6,45},{"F","L","H"})</f>
        <v>H</v>
      </c>
      <c r="H5283" s="43" t="s">
        <v>1702</v>
      </c>
      <c r="I5283" s="43" t="str">
        <f>IFERROR(VLOOKUP(#REF!,#REF!,2,FALSE),"No")</f>
        <v>No</v>
      </c>
      <c r="J5283" s="139">
        <v>4</v>
      </c>
      <c r="K5283" s="148">
        <v>51</v>
      </c>
      <c r="L5283" s="148"/>
      <c r="M5283" s="148"/>
      <c r="N5283" s="148"/>
      <c r="O5283" s="148"/>
      <c r="P5283" s="148"/>
      <c r="Q5283" s="148"/>
      <c r="R5283" s="148"/>
      <c r="S5283" s="148"/>
      <c r="T5283" s="148"/>
      <c r="U5283" s="148"/>
      <c r="V5283" s="148"/>
      <c r="W5283" s="148"/>
      <c r="X5283" s="139">
        <v>4</v>
      </c>
      <c r="Y5283" s="148">
        <v>147.84</v>
      </c>
      <c r="Z5283" s="148">
        <v>6</v>
      </c>
      <c r="AA5283" s="148">
        <v>291.83999999999997</v>
      </c>
      <c r="AB5283" s="148">
        <v>10</v>
      </c>
      <c r="AC5283" s="148">
        <v>560.30999999999995</v>
      </c>
      <c r="AD5283" s="148"/>
      <c r="AE5283" s="148"/>
      <c r="AF5283" s="148"/>
      <c r="AG5283" s="148"/>
      <c r="AH5283" s="148"/>
      <c r="AI5283" s="148"/>
      <c r="AJ5283" s="148"/>
      <c r="AK5283" s="148"/>
      <c r="AL5283" s="139">
        <v>0</v>
      </c>
      <c r="AM5283" s="139">
        <v>0</v>
      </c>
      <c r="AN5283" s="148">
        <v>999.99</v>
      </c>
      <c r="AO5283" s="148">
        <v>51</v>
      </c>
      <c r="AP5283" s="148">
        <v>8</v>
      </c>
      <c r="AQ5283" s="140">
        <v>1</v>
      </c>
      <c r="AS5283" s="42">
        <f t="shared" si="735"/>
        <v>3903.7173693838868</v>
      </c>
      <c r="AT5283" s="101">
        <f t="shared" si="736"/>
        <v>0</v>
      </c>
      <c r="AU5283" s="42">
        <f t="shared" si="737"/>
        <v>3903.7173693838868</v>
      </c>
      <c r="AV5283" s="42">
        <f t="shared" si="738"/>
        <v>64204.991611856814</v>
      </c>
      <c r="AW5283" s="102">
        <f t="shared" si="739"/>
        <v>226394.07327325639</v>
      </c>
      <c r="AX5283" s="43">
        <f t="shared" si="734"/>
        <v>4</v>
      </c>
      <c r="AY5283" s="43" t="str">
        <f t="shared" si="740"/>
        <v>UTGS</v>
      </c>
    </row>
    <row r="5284" spans="1:51" hidden="1" x14ac:dyDescent="0.2">
      <c r="A5284" s="38">
        <v>5277</v>
      </c>
      <c r="B5284" s="43" t="s">
        <v>5806</v>
      </c>
      <c r="C5284" s="43" t="s">
        <v>289</v>
      </c>
      <c r="D5284" s="43">
        <v>64550</v>
      </c>
      <c r="E5284" s="43" t="s">
        <v>220</v>
      </c>
      <c r="F5284" s="43">
        <v>45</v>
      </c>
      <c r="G5284" t="str">
        <f>LOOKUP(F5284,{0,6,45},{"F","L","H"})</f>
        <v>H</v>
      </c>
      <c r="H5284" s="43" t="s">
        <v>1705</v>
      </c>
      <c r="I5284" s="43" t="str">
        <f>IFERROR(VLOOKUP(#REF!,#REF!,2,FALSE),"No")</f>
        <v>No</v>
      </c>
      <c r="J5284" s="139">
        <v>4</v>
      </c>
      <c r="K5284" s="148">
        <v>137</v>
      </c>
      <c r="L5284" s="148"/>
      <c r="M5284" s="148"/>
      <c r="N5284" s="148"/>
      <c r="O5284" s="148"/>
      <c r="P5284" s="148"/>
      <c r="Q5284" s="148"/>
      <c r="R5284" s="148"/>
      <c r="S5284" s="148"/>
      <c r="T5284" s="148"/>
      <c r="U5284" s="148"/>
      <c r="V5284" s="148"/>
      <c r="W5284" s="148"/>
      <c r="X5284" s="139">
        <v>2</v>
      </c>
      <c r="Y5284" s="148">
        <v>383.2</v>
      </c>
      <c r="Z5284" s="148">
        <v>4</v>
      </c>
      <c r="AA5284" s="148">
        <v>616.79999999999995</v>
      </c>
      <c r="AB5284" s="148"/>
      <c r="AC5284" s="148"/>
      <c r="AD5284" s="148"/>
      <c r="AE5284" s="148"/>
      <c r="AF5284" s="148"/>
      <c r="AG5284" s="148"/>
      <c r="AH5284" s="148"/>
      <c r="AI5284" s="148"/>
      <c r="AJ5284" s="148"/>
      <c r="AK5284" s="148"/>
      <c r="AL5284" s="139">
        <v>0</v>
      </c>
      <c r="AM5284" s="139">
        <v>0</v>
      </c>
      <c r="AN5284" s="148">
        <v>1000</v>
      </c>
      <c r="AO5284" s="148">
        <v>137</v>
      </c>
      <c r="AP5284" s="148">
        <v>5</v>
      </c>
      <c r="AQ5284" s="140">
        <v>1</v>
      </c>
      <c r="AS5284" s="42">
        <f t="shared" si="735"/>
        <v>10486.456462854754</v>
      </c>
      <c r="AT5284" s="101">
        <f t="shared" si="736"/>
        <v>0</v>
      </c>
      <c r="AU5284" s="42">
        <f t="shared" si="737"/>
        <v>10486.456462854754</v>
      </c>
      <c r="AV5284" s="42">
        <f t="shared" si="738"/>
        <v>36933.417721474034</v>
      </c>
      <c r="AW5284" s="102">
        <f t="shared" si="739"/>
        <v>113197.0366366282</v>
      </c>
      <c r="AX5284" s="43">
        <f t="shared" si="734"/>
        <v>4</v>
      </c>
      <c r="AY5284" s="43" t="str">
        <f t="shared" si="740"/>
        <v>UTGS</v>
      </c>
    </row>
    <row r="5285" spans="1:51" hidden="1" x14ac:dyDescent="0.2">
      <c r="A5285" s="38">
        <v>5278</v>
      </c>
      <c r="B5285" s="43" t="s">
        <v>5806</v>
      </c>
      <c r="C5285" s="43" t="s">
        <v>5746</v>
      </c>
      <c r="D5285" s="43">
        <v>40623</v>
      </c>
      <c r="E5285" s="43" t="s">
        <v>211</v>
      </c>
      <c r="F5285" s="43">
        <v>40</v>
      </c>
      <c r="G5285" t="str">
        <f>LOOKUP(F5285,{0,6,45},{"F","L","H"})</f>
        <v>L</v>
      </c>
      <c r="H5285" s="43" t="s">
        <v>757</v>
      </c>
      <c r="I5285" s="43" t="str">
        <f>IFERROR(VLOOKUP(#REF!,#REF!,2,FALSE),"No")</f>
        <v>No</v>
      </c>
      <c r="J5285" s="139">
        <v>4</v>
      </c>
      <c r="K5285" s="148">
        <v>147</v>
      </c>
      <c r="L5285" s="148"/>
      <c r="M5285" s="148"/>
      <c r="N5285" s="148"/>
      <c r="O5285" s="148"/>
      <c r="P5285" s="148"/>
      <c r="Q5285" s="148"/>
      <c r="R5285" s="148"/>
      <c r="S5285" s="148"/>
      <c r="T5285" s="148"/>
      <c r="U5285" s="148"/>
      <c r="V5285" s="148"/>
      <c r="W5285" s="148"/>
      <c r="X5285" s="139">
        <v>4</v>
      </c>
      <c r="Y5285" s="148">
        <v>1000</v>
      </c>
      <c r="Z5285" s="148"/>
      <c r="AA5285" s="148"/>
      <c r="AB5285" s="148"/>
      <c r="AC5285" s="148"/>
      <c r="AD5285" s="148"/>
      <c r="AE5285" s="148"/>
      <c r="AF5285" s="148"/>
      <c r="AG5285" s="148"/>
      <c r="AH5285" s="148"/>
      <c r="AI5285" s="148"/>
      <c r="AJ5285" s="148"/>
      <c r="AK5285" s="148"/>
      <c r="AL5285" s="139">
        <v>0</v>
      </c>
      <c r="AM5285" s="139">
        <v>0</v>
      </c>
      <c r="AN5285" s="148">
        <v>1000</v>
      </c>
      <c r="AO5285" s="148">
        <v>147</v>
      </c>
      <c r="AP5285" s="148">
        <v>1</v>
      </c>
      <c r="AQ5285" s="140">
        <v>1</v>
      </c>
      <c r="AS5285" s="42">
        <f t="shared" si="735"/>
        <v>11251.891241165322</v>
      </c>
      <c r="AT5285" s="101">
        <f t="shared" si="736"/>
        <v>0</v>
      </c>
      <c r="AU5285" s="42">
        <f t="shared" si="737"/>
        <v>11251.891241165322</v>
      </c>
      <c r="AV5285" s="42">
        <f t="shared" si="738"/>
        <v>39680.961721474036</v>
      </c>
      <c r="AW5285" s="102">
        <f t="shared" si="739"/>
        <v>25053.949999999997</v>
      </c>
      <c r="AX5285" s="43">
        <f t="shared" si="734"/>
        <v>4</v>
      </c>
      <c r="AY5285" s="43" t="str">
        <f t="shared" si="740"/>
        <v>UTTSS</v>
      </c>
    </row>
    <row r="5286" spans="1:51" hidden="1" x14ac:dyDescent="0.2">
      <c r="A5286" s="38">
        <v>5279</v>
      </c>
      <c r="B5286" s="43" t="s">
        <v>5806</v>
      </c>
      <c r="C5286" s="43" t="s">
        <v>292</v>
      </c>
      <c r="D5286" s="43">
        <v>21900</v>
      </c>
      <c r="E5286" s="43" t="s">
        <v>198</v>
      </c>
      <c r="F5286" s="43">
        <v>50</v>
      </c>
      <c r="G5286" t="str">
        <f>LOOKUP(F5286,{0,6,45},{"F","L","H"})</f>
        <v>H</v>
      </c>
      <c r="H5286" s="43" t="s">
        <v>968</v>
      </c>
      <c r="I5286" s="43" t="str">
        <f>IFERROR(VLOOKUP(#REF!,#REF!,2,FALSE),"No")</f>
        <v>No</v>
      </c>
      <c r="J5286" s="139"/>
      <c r="K5286" s="148"/>
      <c r="L5286" s="148"/>
      <c r="M5286" s="148"/>
      <c r="N5286" s="148"/>
      <c r="O5286" s="148"/>
      <c r="P5286" s="148"/>
      <c r="Q5286" s="148"/>
      <c r="R5286" s="148">
        <v>4</v>
      </c>
      <c r="S5286" s="148">
        <v>150</v>
      </c>
      <c r="T5286" s="148"/>
      <c r="U5286" s="148"/>
      <c r="V5286" s="148"/>
      <c r="W5286" s="148"/>
      <c r="X5286" s="139"/>
      <c r="Y5286" s="148"/>
      <c r="Z5286" s="148"/>
      <c r="AA5286" s="148"/>
      <c r="AB5286" s="148"/>
      <c r="AC5286" s="148"/>
      <c r="AD5286" s="148"/>
      <c r="AE5286" s="148"/>
      <c r="AF5286" s="148"/>
      <c r="AG5286" s="148"/>
      <c r="AH5286" s="148"/>
      <c r="AI5286" s="148"/>
      <c r="AJ5286" s="148"/>
      <c r="AK5286" s="148"/>
      <c r="AL5286" s="139">
        <v>0</v>
      </c>
      <c r="AM5286" s="139">
        <v>0</v>
      </c>
      <c r="AN5286" s="148">
        <v>0</v>
      </c>
      <c r="AO5286" s="148">
        <v>150</v>
      </c>
      <c r="AP5286" s="148">
        <v>1</v>
      </c>
      <c r="AQ5286" s="140">
        <v>1</v>
      </c>
      <c r="AS5286" s="42">
        <f t="shared" si="735"/>
        <v>0</v>
      </c>
      <c r="AT5286" s="101">
        <f t="shared" si="736"/>
        <v>345064.76239612582</v>
      </c>
      <c r="AU5286" s="42">
        <f t="shared" si="737"/>
        <v>345064.76239612582</v>
      </c>
      <c r="AV5286" s="42">
        <f t="shared" si="738"/>
        <v>0</v>
      </c>
      <c r="AW5286" s="102">
        <f t="shared" si="739"/>
        <v>52825.283763759828</v>
      </c>
      <c r="AX5286" s="43">
        <f t="shared" si="734"/>
        <v>4</v>
      </c>
      <c r="AY5286" s="43" t="str">
        <f t="shared" si="740"/>
        <v>UTFS</v>
      </c>
    </row>
    <row r="5287" spans="1:51" hidden="1" x14ac:dyDescent="0.2">
      <c r="A5287" s="38">
        <v>5280</v>
      </c>
      <c r="B5287" s="43" t="s">
        <v>5806</v>
      </c>
      <c r="C5287" s="43" t="s">
        <v>289</v>
      </c>
      <c r="D5287" s="43">
        <v>21100</v>
      </c>
      <c r="E5287" s="43" t="s">
        <v>197</v>
      </c>
      <c r="F5287" s="43">
        <v>5</v>
      </c>
      <c r="G5287" t="str">
        <f>LOOKUP(F5287,{0,6,45},{"F","L","H"})</f>
        <v>F</v>
      </c>
      <c r="H5287" s="43" t="s">
        <v>563</v>
      </c>
      <c r="I5287" s="43" t="str">
        <f>IFERROR(VLOOKUP(#REF!,#REF!,2,FALSE),"No")</f>
        <v>No</v>
      </c>
      <c r="J5287" s="139">
        <v>3</v>
      </c>
      <c r="K5287" s="148">
        <v>6</v>
      </c>
      <c r="L5287" s="148"/>
      <c r="M5287" s="148"/>
      <c r="N5287" s="148"/>
      <c r="O5287" s="148"/>
      <c r="P5287" s="148"/>
      <c r="Q5287" s="148"/>
      <c r="R5287" s="148"/>
      <c r="S5287" s="148"/>
      <c r="T5287" s="148"/>
      <c r="U5287" s="148"/>
      <c r="V5287" s="148"/>
      <c r="W5287" s="148"/>
      <c r="X5287" s="139">
        <v>4</v>
      </c>
      <c r="Y5287" s="148">
        <v>381</v>
      </c>
      <c r="Z5287" s="148">
        <v>6</v>
      </c>
      <c r="AA5287" s="148">
        <v>619</v>
      </c>
      <c r="AB5287" s="148"/>
      <c r="AC5287" s="148"/>
      <c r="AD5287" s="148"/>
      <c r="AE5287" s="148"/>
      <c r="AF5287" s="148"/>
      <c r="AG5287" s="148"/>
      <c r="AH5287" s="148"/>
      <c r="AI5287" s="148"/>
      <c r="AJ5287" s="148"/>
      <c r="AK5287" s="148"/>
      <c r="AL5287" s="139">
        <v>0</v>
      </c>
      <c r="AM5287" s="139">
        <v>0</v>
      </c>
      <c r="AN5287" s="148">
        <v>1000</v>
      </c>
      <c r="AO5287" s="148">
        <v>6</v>
      </c>
      <c r="AP5287" s="148">
        <v>5</v>
      </c>
      <c r="AQ5287" s="140">
        <v>1</v>
      </c>
      <c r="AS5287" s="42">
        <f t="shared" si="735"/>
        <v>437.90086698633962</v>
      </c>
      <c r="AT5287" s="101">
        <f t="shared" si="736"/>
        <v>0</v>
      </c>
      <c r="AU5287" s="42">
        <f t="shared" si="737"/>
        <v>437.90086698633962</v>
      </c>
      <c r="AV5287" s="42">
        <f t="shared" si="738"/>
        <v>52277.611721474037</v>
      </c>
      <c r="AW5287" s="102">
        <f t="shared" si="739"/>
        <v>18747.149999999998</v>
      </c>
      <c r="AX5287" s="43">
        <f t="shared" si="734"/>
        <v>3</v>
      </c>
      <c r="AY5287" s="43" t="str">
        <f t="shared" si="740"/>
        <v>UTGS</v>
      </c>
    </row>
    <row r="5288" spans="1:51" hidden="1" x14ac:dyDescent="0.2">
      <c r="A5288" s="38">
        <v>5281</v>
      </c>
      <c r="B5288" s="43" t="s">
        <v>5807</v>
      </c>
      <c r="C5288" s="43" t="s">
        <v>5745</v>
      </c>
      <c r="D5288" s="43">
        <v>46000</v>
      </c>
      <c r="E5288" s="43" t="s">
        <v>210</v>
      </c>
      <c r="F5288" s="43">
        <v>5</v>
      </c>
      <c r="G5288" t="str">
        <f>LOOKUP(F5288,{0,6,45},{"F","L","H"})</f>
        <v>F</v>
      </c>
      <c r="H5288" s="43" t="s">
        <v>375</v>
      </c>
      <c r="I5288" s="43" t="str">
        <f>IFERROR(VLOOKUP(#REF!,#REF!,2,FALSE),"No")</f>
        <v>No</v>
      </c>
      <c r="J5288" s="139">
        <v>6</v>
      </c>
      <c r="K5288" s="148">
        <v>51</v>
      </c>
      <c r="L5288" s="148"/>
      <c r="M5288" s="148"/>
      <c r="N5288" s="148"/>
      <c r="O5288" s="148"/>
      <c r="P5288" s="148"/>
      <c r="Q5288" s="148"/>
      <c r="R5288" s="148"/>
      <c r="S5288" s="148"/>
      <c r="T5288" s="148"/>
      <c r="U5288" s="148"/>
      <c r="V5288" s="148"/>
      <c r="W5288" s="148"/>
      <c r="X5288" s="139">
        <v>6</v>
      </c>
      <c r="Y5288" s="148">
        <v>1000</v>
      </c>
      <c r="Z5288" s="148"/>
      <c r="AA5288" s="148"/>
      <c r="AB5288" s="148"/>
      <c r="AC5288" s="148"/>
      <c r="AD5288" s="148"/>
      <c r="AE5288" s="148"/>
      <c r="AF5288" s="148"/>
      <c r="AG5288" s="148"/>
      <c r="AH5288" s="148"/>
      <c r="AI5288" s="148"/>
      <c r="AJ5288" s="148"/>
      <c r="AK5288" s="148"/>
      <c r="AL5288" s="139">
        <v>0</v>
      </c>
      <c r="AM5288" s="139">
        <v>0</v>
      </c>
      <c r="AN5288" s="148">
        <v>1000</v>
      </c>
      <c r="AO5288" s="148">
        <v>51</v>
      </c>
      <c r="AP5288" s="148">
        <v>1</v>
      </c>
      <c r="AQ5288" s="140">
        <v>2</v>
      </c>
      <c r="AS5288" s="42">
        <f t="shared" si="735"/>
        <v>2678.52</v>
      </c>
      <c r="AT5288" s="101">
        <f t="shared" si="736"/>
        <v>0</v>
      </c>
      <c r="AU5288" s="42">
        <f t="shared" si="737"/>
        <v>2678.52</v>
      </c>
      <c r="AV5288" s="42">
        <f t="shared" si="738"/>
        <v>30015.480860737021</v>
      </c>
      <c r="AW5288" s="102">
        <f t="shared" si="739"/>
        <v>41423.4</v>
      </c>
      <c r="AX5288" s="43">
        <f t="shared" si="734"/>
        <v>6</v>
      </c>
      <c r="AY5288" s="43" t="str">
        <f t="shared" si="740"/>
        <v>UTTSM</v>
      </c>
    </row>
    <row r="5289" spans="1:51" hidden="1" x14ac:dyDescent="0.2">
      <c r="A5289" s="38">
        <v>5282</v>
      </c>
      <c r="B5289" s="43" t="s">
        <v>5807</v>
      </c>
      <c r="C5289" s="43" t="s">
        <v>5745</v>
      </c>
      <c r="D5289" s="43">
        <v>92750</v>
      </c>
      <c r="E5289" s="43" t="s">
        <v>219</v>
      </c>
      <c r="F5289" s="43">
        <v>45</v>
      </c>
      <c r="G5289" t="str">
        <f>LOOKUP(F5289,{0,6,45},{"F","L","H"})</f>
        <v>H</v>
      </c>
      <c r="H5289" s="43" t="s">
        <v>432</v>
      </c>
      <c r="I5289" s="43" t="str">
        <f>IFERROR(VLOOKUP(#REF!,#REF!,2,FALSE),"No")</f>
        <v>No</v>
      </c>
      <c r="J5289" s="139">
        <v>6</v>
      </c>
      <c r="K5289" s="148">
        <v>147</v>
      </c>
      <c r="L5289" s="148"/>
      <c r="M5289" s="148"/>
      <c r="N5289" s="148"/>
      <c r="O5289" s="148"/>
      <c r="P5289" s="148"/>
      <c r="Q5289" s="148"/>
      <c r="R5289" s="148"/>
      <c r="S5289" s="148"/>
      <c r="T5289" s="148"/>
      <c r="U5289" s="148"/>
      <c r="V5289" s="148"/>
      <c r="W5289" s="148"/>
      <c r="X5289" s="139">
        <v>2</v>
      </c>
      <c r="Y5289" s="148">
        <v>45.88</v>
      </c>
      <c r="Z5289" s="148">
        <v>3</v>
      </c>
      <c r="AA5289" s="148">
        <v>6.75</v>
      </c>
      <c r="AB5289" s="148">
        <v>4</v>
      </c>
      <c r="AC5289" s="148">
        <v>510.38</v>
      </c>
      <c r="AD5289" s="148">
        <v>6</v>
      </c>
      <c r="AE5289" s="148">
        <v>437</v>
      </c>
      <c r="AF5289" s="148"/>
      <c r="AG5289" s="148"/>
      <c r="AH5289" s="148"/>
      <c r="AI5289" s="148"/>
      <c r="AJ5289" s="148"/>
      <c r="AK5289" s="148"/>
      <c r="AL5289" s="139">
        <v>0</v>
      </c>
      <c r="AM5289" s="139">
        <v>0</v>
      </c>
      <c r="AN5289" s="148">
        <v>1000.01</v>
      </c>
      <c r="AO5289" s="148">
        <v>147</v>
      </c>
      <c r="AP5289" s="148">
        <v>2</v>
      </c>
      <c r="AQ5289" s="140">
        <v>1</v>
      </c>
      <c r="AS5289" s="42">
        <f t="shared" si="735"/>
        <v>7720.4400000000005</v>
      </c>
      <c r="AT5289" s="101">
        <f t="shared" si="736"/>
        <v>0</v>
      </c>
      <c r="AU5289" s="42">
        <f t="shared" si="737"/>
        <v>7720.4400000000005</v>
      </c>
      <c r="AV5289" s="42">
        <f t="shared" si="738"/>
        <v>48111.361431091253</v>
      </c>
      <c r="AW5289" s="102">
        <f t="shared" si="739"/>
        <v>113197.0366366282</v>
      </c>
      <c r="AX5289" s="43">
        <f t="shared" si="734"/>
        <v>6</v>
      </c>
      <c r="AY5289" s="43" t="str">
        <f t="shared" si="740"/>
        <v>UTTSM</v>
      </c>
    </row>
    <row r="5290" spans="1:51" hidden="1" x14ac:dyDescent="0.2">
      <c r="A5290" s="38">
        <v>5283</v>
      </c>
      <c r="B5290" s="43" t="s">
        <v>5807</v>
      </c>
      <c r="C5290" s="43" t="s">
        <v>295</v>
      </c>
      <c r="D5290" s="43">
        <v>217700</v>
      </c>
      <c r="E5290" s="43" t="s">
        <v>219</v>
      </c>
      <c r="F5290" s="43">
        <v>125</v>
      </c>
      <c r="G5290" t="str">
        <f>LOOKUP(F5290,{0,6,45},{"F","L","H"})</f>
        <v>H</v>
      </c>
      <c r="H5290" s="43" t="s">
        <v>377</v>
      </c>
      <c r="I5290" s="43" t="str">
        <f>IFERROR(VLOOKUP(#REF!,#REF!,2,FALSE),"No")</f>
        <v>No</v>
      </c>
      <c r="J5290" s="139"/>
      <c r="K5290" s="148"/>
      <c r="L5290" s="148"/>
      <c r="M5290" s="148"/>
      <c r="N5290" s="148"/>
      <c r="O5290" s="148"/>
      <c r="P5290" s="148"/>
      <c r="Q5290" s="148"/>
      <c r="R5290" s="148">
        <v>6</v>
      </c>
      <c r="S5290" s="148">
        <v>24</v>
      </c>
      <c r="T5290" s="148"/>
      <c r="U5290" s="148"/>
      <c r="V5290" s="148"/>
      <c r="W5290" s="148"/>
      <c r="X5290" s="139"/>
      <c r="Y5290" s="148"/>
      <c r="Z5290" s="148"/>
      <c r="AA5290" s="148"/>
      <c r="AB5290" s="148"/>
      <c r="AC5290" s="148"/>
      <c r="AD5290" s="148"/>
      <c r="AE5290" s="148"/>
      <c r="AF5290" s="148"/>
      <c r="AG5290" s="148"/>
      <c r="AH5290" s="148"/>
      <c r="AI5290" s="148"/>
      <c r="AJ5290" s="148"/>
      <c r="AK5290" s="148"/>
      <c r="AL5290" s="139">
        <v>0</v>
      </c>
      <c r="AM5290" s="139">
        <v>0</v>
      </c>
      <c r="AN5290" s="148">
        <v>0</v>
      </c>
      <c r="AO5290" s="148">
        <v>24</v>
      </c>
      <c r="AP5290" s="148">
        <v>1</v>
      </c>
      <c r="AQ5290" s="140">
        <v>1</v>
      </c>
      <c r="AS5290" s="42">
        <f t="shared" si="735"/>
        <v>0</v>
      </c>
      <c r="AT5290" s="101">
        <f t="shared" si="736"/>
        <v>63881.294088038696</v>
      </c>
      <c r="AU5290" s="42">
        <f t="shared" si="737"/>
        <v>63881.294088038696</v>
      </c>
      <c r="AV5290" s="42">
        <f t="shared" si="738"/>
        <v>0</v>
      </c>
      <c r="AW5290" s="102">
        <f t="shared" si="739"/>
        <v>226394.07327325639</v>
      </c>
      <c r="AX5290" s="43">
        <f t="shared" si="734"/>
        <v>6</v>
      </c>
      <c r="AY5290" s="43" t="str">
        <f t="shared" si="740"/>
        <v>UTFT1</v>
      </c>
    </row>
    <row r="5291" spans="1:51" hidden="1" x14ac:dyDescent="0.2">
      <c r="A5291" s="38">
        <v>5284</v>
      </c>
      <c r="B5291" s="43" t="s">
        <v>5806</v>
      </c>
      <c r="C5291" s="43" t="s">
        <v>289</v>
      </c>
      <c r="D5291" s="43">
        <v>44336</v>
      </c>
      <c r="E5291" s="43" t="s">
        <v>291</v>
      </c>
      <c r="F5291" s="43">
        <v>45</v>
      </c>
      <c r="G5291" t="str">
        <f>LOOKUP(F5291,{0,6,45},{"F","L","H"})</f>
        <v>H</v>
      </c>
      <c r="H5291" s="43" t="s">
        <v>1718</v>
      </c>
      <c r="I5291" s="43" t="str">
        <f>IFERROR(VLOOKUP(#REF!,#REF!,2,FALSE),"No")</f>
        <v>No</v>
      </c>
      <c r="J5291" s="139">
        <v>2</v>
      </c>
      <c r="K5291" s="148">
        <v>4</v>
      </c>
      <c r="L5291" s="148"/>
      <c r="M5291" s="148"/>
      <c r="N5291" s="148"/>
      <c r="O5291" s="148"/>
      <c r="P5291" s="148"/>
      <c r="Q5291" s="148"/>
      <c r="R5291" s="148"/>
      <c r="S5291" s="148"/>
      <c r="T5291" s="148"/>
      <c r="U5291" s="148"/>
      <c r="V5291" s="148"/>
      <c r="W5291" s="148"/>
      <c r="X5291" s="139">
        <v>4</v>
      </c>
      <c r="Y5291" s="148">
        <v>1</v>
      </c>
      <c r="Z5291" s="148"/>
      <c r="AA5291" s="148"/>
      <c r="AB5291" s="148"/>
      <c r="AC5291" s="148"/>
      <c r="AD5291" s="148"/>
      <c r="AE5291" s="148"/>
      <c r="AF5291" s="148"/>
      <c r="AG5291" s="148"/>
      <c r="AH5291" s="148"/>
      <c r="AI5291" s="148"/>
      <c r="AJ5291" s="148"/>
      <c r="AK5291" s="148"/>
      <c r="AL5291" s="139">
        <v>0</v>
      </c>
      <c r="AM5291" s="139">
        <v>0</v>
      </c>
      <c r="AN5291" s="148">
        <v>1</v>
      </c>
      <c r="AO5291" s="148">
        <v>4</v>
      </c>
      <c r="AP5291" s="148">
        <v>2</v>
      </c>
      <c r="AQ5291" s="140">
        <v>1</v>
      </c>
      <c r="AS5291" s="42">
        <f t="shared" si="735"/>
        <v>291.93391132422641</v>
      </c>
      <c r="AT5291" s="101">
        <f t="shared" si="736"/>
        <v>0</v>
      </c>
      <c r="AU5291" s="42">
        <f t="shared" si="737"/>
        <v>291.93391132422641</v>
      </c>
      <c r="AV5291" s="42">
        <f t="shared" si="738"/>
        <v>39.680961721474034</v>
      </c>
      <c r="AW5291" s="102">
        <f t="shared" si="739"/>
        <v>60371.752872868376</v>
      </c>
      <c r="AX5291" s="43">
        <f t="shared" si="734"/>
        <v>2</v>
      </c>
      <c r="AY5291" s="43" t="str">
        <f t="shared" si="740"/>
        <v>UTGS</v>
      </c>
    </row>
    <row r="5292" spans="1:51" hidden="1" x14ac:dyDescent="0.2">
      <c r="A5292" s="38">
        <v>5285</v>
      </c>
      <c r="B5292" s="43" t="s">
        <v>5806</v>
      </c>
      <c r="C5292" s="43" t="s">
        <v>289</v>
      </c>
      <c r="D5292" s="43">
        <v>64550</v>
      </c>
      <c r="E5292" s="43" t="s">
        <v>197</v>
      </c>
      <c r="F5292" s="43">
        <v>45</v>
      </c>
      <c r="G5292" t="str">
        <f>LOOKUP(F5292,{0,6,45},{"F","L","H"})</f>
        <v>H</v>
      </c>
      <c r="H5292" s="43" t="s">
        <v>1720</v>
      </c>
      <c r="I5292" s="43" t="str">
        <f>IFERROR(VLOOKUP(#REF!,#REF!,2,FALSE),"No")</f>
        <v>No</v>
      </c>
      <c r="J5292" s="139">
        <v>3</v>
      </c>
      <c r="K5292" s="148">
        <v>17</v>
      </c>
      <c r="L5292" s="148">
        <v>4</v>
      </c>
      <c r="M5292" s="148">
        <v>7</v>
      </c>
      <c r="N5292" s="148"/>
      <c r="O5292" s="148"/>
      <c r="P5292" s="148"/>
      <c r="Q5292" s="148"/>
      <c r="R5292" s="148"/>
      <c r="S5292" s="148"/>
      <c r="T5292" s="148"/>
      <c r="U5292" s="148"/>
      <c r="V5292" s="148"/>
      <c r="W5292" s="148"/>
      <c r="X5292" s="139">
        <v>4</v>
      </c>
      <c r="Y5292" s="148">
        <v>110</v>
      </c>
      <c r="Z5292" s="148">
        <v>6</v>
      </c>
      <c r="AA5292" s="148">
        <v>890</v>
      </c>
      <c r="AB5292" s="148"/>
      <c r="AC5292" s="148"/>
      <c r="AD5292" s="148"/>
      <c r="AE5292" s="148"/>
      <c r="AF5292" s="148"/>
      <c r="AG5292" s="148"/>
      <c r="AH5292" s="148"/>
      <c r="AI5292" s="148"/>
      <c r="AJ5292" s="148"/>
      <c r="AK5292" s="148"/>
      <c r="AL5292" s="139">
        <v>0</v>
      </c>
      <c r="AM5292" s="139">
        <v>0</v>
      </c>
      <c r="AN5292" s="148">
        <v>1000</v>
      </c>
      <c r="AO5292" s="148">
        <v>24</v>
      </c>
      <c r="AP5292" s="148">
        <v>3</v>
      </c>
      <c r="AQ5292" s="140">
        <v>1</v>
      </c>
      <c r="AS5292" s="42">
        <f t="shared" si="735"/>
        <v>1776.5234679453586</v>
      </c>
      <c r="AT5292" s="101">
        <f t="shared" si="736"/>
        <v>0</v>
      </c>
      <c r="AU5292" s="42">
        <f t="shared" si="737"/>
        <v>1776.5234679453586</v>
      </c>
      <c r="AV5292" s="42">
        <f t="shared" si="738"/>
        <v>57792.461721474043</v>
      </c>
      <c r="AW5292" s="102">
        <f t="shared" si="739"/>
        <v>113197.0366366282</v>
      </c>
      <c r="AX5292" s="43">
        <f t="shared" si="734"/>
        <v>3</v>
      </c>
      <c r="AY5292" s="43" t="str">
        <f t="shared" si="740"/>
        <v>UTGS</v>
      </c>
    </row>
    <row r="5293" spans="1:51" hidden="1" x14ac:dyDescent="0.2">
      <c r="A5293" s="38">
        <v>5286</v>
      </c>
      <c r="B5293" s="43" t="s">
        <v>5806</v>
      </c>
      <c r="C5293" s="43" t="s">
        <v>5745</v>
      </c>
      <c r="D5293" s="43">
        <v>92750</v>
      </c>
      <c r="E5293" s="43" t="s">
        <v>219</v>
      </c>
      <c r="F5293" s="43">
        <v>45</v>
      </c>
      <c r="G5293" t="str">
        <f>LOOKUP(F5293,{0,6,45},{"F","L","H"})</f>
        <v>H</v>
      </c>
      <c r="H5293" s="43" t="s">
        <v>412</v>
      </c>
      <c r="I5293" s="43" t="str">
        <f>IFERROR(VLOOKUP(#REF!,#REF!,2,FALSE),"No")</f>
        <v>No</v>
      </c>
      <c r="J5293" s="139">
        <v>4</v>
      </c>
      <c r="K5293" s="148">
        <v>231</v>
      </c>
      <c r="L5293" s="148"/>
      <c r="M5293" s="148"/>
      <c r="N5293" s="148"/>
      <c r="O5293" s="148"/>
      <c r="P5293" s="148"/>
      <c r="Q5293" s="148"/>
      <c r="R5293" s="148"/>
      <c r="S5293" s="148"/>
      <c r="T5293" s="148"/>
      <c r="U5293" s="148"/>
      <c r="V5293" s="148"/>
      <c r="W5293" s="148"/>
      <c r="X5293" s="139">
        <v>2</v>
      </c>
      <c r="Y5293" s="148">
        <v>258</v>
      </c>
      <c r="Z5293" s="148">
        <v>4</v>
      </c>
      <c r="AA5293" s="148">
        <v>140.47</v>
      </c>
      <c r="AB5293" s="148">
        <v>6</v>
      </c>
      <c r="AC5293" s="148">
        <v>588</v>
      </c>
      <c r="AD5293" s="148">
        <v>1.25</v>
      </c>
      <c r="AE5293" s="148">
        <v>13.53</v>
      </c>
      <c r="AF5293" s="148"/>
      <c r="AG5293" s="148"/>
      <c r="AH5293" s="148"/>
      <c r="AI5293" s="148"/>
      <c r="AJ5293" s="148"/>
      <c r="AK5293" s="148"/>
      <c r="AL5293" s="139">
        <v>0</v>
      </c>
      <c r="AM5293" s="139">
        <v>0</v>
      </c>
      <c r="AN5293" s="148">
        <v>1000</v>
      </c>
      <c r="AO5293" s="148">
        <v>231</v>
      </c>
      <c r="AP5293" s="148">
        <v>4</v>
      </c>
      <c r="AQ5293" s="140">
        <v>1</v>
      </c>
      <c r="AS5293" s="42">
        <f t="shared" si="735"/>
        <v>17681.543378974075</v>
      </c>
      <c r="AT5293" s="101">
        <f t="shared" si="736"/>
        <v>0</v>
      </c>
      <c r="AU5293" s="42">
        <f t="shared" si="737"/>
        <v>17681.543378974075</v>
      </c>
      <c r="AV5293" s="42">
        <f t="shared" si="738"/>
        <v>49709.362621474036</v>
      </c>
      <c r="AW5293" s="102">
        <f t="shared" si="739"/>
        <v>113197.0366366282</v>
      </c>
      <c r="AX5293" s="43">
        <f t="shared" si="734"/>
        <v>4</v>
      </c>
      <c r="AY5293" s="43" t="str">
        <f t="shared" si="740"/>
        <v>UTTSM</v>
      </c>
    </row>
    <row r="5294" spans="1:51" hidden="1" x14ac:dyDescent="0.2">
      <c r="A5294" s="38">
        <v>5287</v>
      </c>
      <c r="B5294" s="43" t="s">
        <v>5806</v>
      </c>
      <c r="C5294" s="43" t="s">
        <v>1100</v>
      </c>
      <c r="D5294" s="43">
        <v>92750</v>
      </c>
      <c r="E5294" s="43" t="s">
        <v>219</v>
      </c>
      <c r="F5294" s="43">
        <v>45</v>
      </c>
      <c r="G5294" t="str">
        <f>LOOKUP(F5294,{0,6,45},{"F","L","H"})</f>
        <v>H</v>
      </c>
      <c r="H5294" s="43" t="s">
        <v>500</v>
      </c>
      <c r="I5294" s="43" t="str">
        <f>IFERROR(VLOOKUP(#REF!,#REF!,2,FALSE),"No")</f>
        <v>No</v>
      </c>
      <c r="J5294" s="139">
        <v>4</v>
      </c>
      <c r="K5294" s="148">
        <v>789</v>
      </c>
      <c r="L5294" s="148"/>
      <c r="M5294" s="148"/>
      <c r="N5294" s="148"/>
      <c r="O5294" s="148"/>
      <c r="P5294" s="148"/>
      <c r="Q5294" s="148"/>
      <c r="R5294" s="148"/>
      <c r="S5294" s="148"/>
      <c r="T5294" s="148"/>
      <c r="U5294" s="148"/>
      <c r="V5294" s="148"/>
      <c r="W5294" s="148"/>
      <c r="X5294" s="139">
        <v>2</v>
      </c>
      <c r="Y5294" s="148">
        <v>350.56</v>
      </c>
      <c r="Z5294" s="148">
        <v>4</v>
      </c>
      <c r="AA5294" s="148">
        <v>649.44000000000005</v>
      </c>
      <c r="AB5294" s="148"/>
      <c r="AC5294" s="148"/>
      <c r="AD5294" s="148"/>
      <c r="AE5294" s="148"/>
      <c r="AF5294" s="148"/>
      <c r="AG5294" s="148"/>
      <c r="AH5294" s="148"/>
      <c r="AI5294" s="148"/>
      <c r="AJ5294" s="148"/>
      <c r="AK5294" s="148"/>
      <c r="AL5294" s="139">
        <v>0</v>
      </c>
      <c r="AM5294" s="139">
        <v>0</v>
      </c>
      <c r="AN5294" s="148">
        <v>1000</v>
      </c>
      <c r="AO5294" s="148">
        <v>789</v>
      </c>
      <c r="AP5294" s="148">
        <v>11</v>
      </c>
      <c r="AQ5294" s="140">
        <v>2</v>
      </c>
      <c r="AS5294" s="42">
        <f t="shared" si="735"/>
        <v>60392.804008703664</v>
      </c>
      <c r="AT5294" s="101">
        <f t="shared" si="736"/>
        <v>0</v>
      </c>
      <c r="AU5294" s="42">
        <f t="shared" si="737"/>
        <v>60392.804008703664</v>
      </c>
      <c r="AV5294" s="42">
        <f t="shared" si="738"/>
        <v>18583.723260737017</v>
      </c>
      <c r="AW5294" s="102">
        <f t="shared" si="739"/>
        <v>113197.0366366282</v>
      </c>
      <c r="AX5294" s="43">
        <f t="shared" si="734"/>
        <v>4</v>
      </c>
      <c r="AY5294" s="43" t="str">
        <f t="shared" si="740"/>
        <v>UTISGS</v>
      </c>
    </row>
    <row r="5295" spans="1:51" hidden="1" x14ac:dyDescent="0.2">
      <c r="A5295" s="38">
        <v>5288</v>
      </c>
      <c r="B5295" s="43" t="s">
        <v>5806</v>
      </c>
      <c r="C5295" s="43" t="s">
        <v>5745</v>
      </c>
      <c r="D5295" s="43">
        <v>44352</v>
      </c>
      <c r="E5295" s="43" t="s">
        <v>211</v>
      </c>
      <c r="F5295" s="43">
        <v>45</v>
      </c>
      <c r="G5295" t="str">
        <f>LOOKUP(F5295,{0,6,45},{"F","L","H"})</f>
        <v>H</v>
      </c>
      <c r="H5295" s="43" t="s">
        <v>408</v>
      </c>
      <c r="I5295" s="43" t="str">
        <f>IFERROR(VLOOKUP(#REF!,#REF!,2,FALSE),"No")</f>
        <v>No</v>
      </c>
      <c r="J5295" s="139">
        <v>4</v>
      </c>
      <c r="K5295" s="148">
        <v>62</v>
      </c>
      <c r="L5295" s="148"/>
      <c r="M5295" s="148"/>
      <c r="N5295" s="148"/>
      <c r="O5295" s="148"/>
      <c r="P5295" s="148"/>
      <c r="Q5295" s="148"/>
      <c r="R5295" s="148"/>
      <c r="S5295" s="148"/>
      <c r="T5295" s="148"/>
      <c r="U5295" s="148"/>
      <c r="V5295" s="148"/>
      <c r="W5295" s="148"/>
      <c r="X5295" s="139">
        <v>6</v>
      </c>
      <c r="Y5295" s="148">
        <v>1000</v>
      </c>
      <c r="Z5295" s="148"/>
      <c r="AA5295" s="148"/>
      <c r="AB5295" s="148"/>
      <c r="AC5295" s="148"/>
      <c r="AD5295" s="148"/>
      <c r="AE5295" s="148"/>
      <c r="AF5295" s="148"/>
      <c r="AG5295" s="148"/>
      <c r="AH5295" s="148"/>
      <c r="AI5295" s="148"/>
      <c r="AJ5295" s="148"/>
      <c r="AK5295" s="148"/>
      <c r="AL5295" s="139">
        <v>0</v>
      </c>
      <c r="AM5295" s="139">
        <v>0</v>
      </c>
      <c r="AN5295" s="148">
        <v>1000</v>
      </c>
      <c r="AO5295" s="148">
        <v>62</v>
      </c>
      <c r="AP5295" s="148">
        <v>5</v>
      </c>
      <c r="AQ5295" s="140">
        <v>1</v>
      </c>
      <c r="AS5295" s="42">
        <f t="shared" si="735"/>
        <v>4745.69562552551</v>
      </c>
      <c r="AT5295" s="101">
        <f t="shared" si="736"/>
        <v>0</v>
      </c>
      <c r="AU5295" s="42">
        <f t="shared" si="737"/>
        <v>4745.69562552551</v>
      </c>
      <c r="AV5295" s="42">
        <f t="shared" si="738"/>
        <v>60030.961721474043</v>
      </c>
      <c r="AW5295" s="102">
        <f t="shared" si="739"/>
        <v>60371.752872868376</v>
      </c>
      <c r="AX5295" s="43">
        <f t="shared" si="734"/>
        <v>4</v>
      </c>
      <c r="AY5295" s="43" t="str">
        <f t="shared" si="740"/>
        <v>UTTSM</v>
      </c>
    </row>
    <row r="5296" spans="1:51" hidden="1" x14ac:dyDescent="0.2">
      <c r="A5296" s="38">
        <v>5289</v>
      </c>
      <c r="B5296" s="43" t="s">
        <v>5806</v>
      </c>
      <c r="C5296" s="43" t="s">
        <v>5746</v>
      </c>
      <c r="D5296" s="43">
        <v>30300</v>
      </c>
      <c r="E5296" s="43" t="s">
        <v>219</v>
      </c>
      <c r="F5296" s="43">
        <v>5</v>
      </c>
      <c r="G5296" t="str">
        <f>LOOKUP(F5296,{0,6,45},{"F","L","H"})</f>
        <v>F</v>
      </c>
      <c r="H5296" s="43" t="s">
        <v>1725</v>
      </c>
      <c r="I5296" s="43" t="str">
        <f>IFERROR(VLOOKUP(#REF!,#REF!,2,FALSE),"No")</f>
        <v>No</v>
      </c>
      <c r="J5296" s="139">
        <v>4</v>
      </c>
      <c r="K5296" s="148">
        <v>1347</v>
      </c>
      <c r="L5296" s="148"/>
      <c r="M5296" s="148"/>
      <c r="N5296" s="148"/>
      <c r="O5296" s="148"/>
      <c r="P5296" s="148"/>
      <c r="Q5296" s="148"/>
      <c r="R5296" s="148"/>
      <c r="S5296" s="148"/>
      <c r="T5296" s="148"/>
      <c r="U5296" s="148"/>
      <c r="V5296" s="148"/>
      <c r="W5296" s="148"/>
      <c r="X5296" s="139">
        <v>2</v>
      </c>
      <c r="Y5296" s="148">
        <v>133.47999999999999</v>
      </c>
      <c r="Z5296" s="148">
        <v>4</v>
      </c>
      <c r="AA5296" s="148">
        <v>825.05</v>
      </c>
      <c r="AB5296" s="148">
        <v>6</v>
      </c>
      <c r="AC5296" s="148">
        <v>41.48</v>
      </c>
      <c r="AD5296" s="148"/>
      <c r="AE5296" s="148"/>
      <c r="AF5296" s="148"/>
      <c r="AG5296" s="148"/>
      <c r="AH5296" s="148"/>
      <c r="AI5296" s="148"/>
      <c r="AJ5296" s="148"/>
      <c r="AK5296" s="148"/>
      <c r="AL5296" s="139">
        <v>0</v>
      </c>
      <c r="AM5296" s="139">
        <v>0</v>
      </c>
      <c r="AN5296" s="148">
        <v>1000.01</v>
      </c>
      <c r="AO5296" s="148">
        <v>1347</v>
      </c>
      <c r="AP5296" s="148">
        <v>5</v>
      </c>
      <c r="AQ5296" s="140">
        <v>1</v>
      </c>
      <c r="AS5296" s="42">
        <f t="shared" si="735"/>
        <v>103104.06463843325</v>
      </c>
      <c r="AT5296" s="101">
        <f t="shared" si="736"/>
        <v>0</v>
      </c>
      <c r="AU5296" s="42">
        <f t="shared" si="737"/>
        <v>103104.06463843325</v>
      </c>
      <c r="AV5296" s="42">
        <f t="shared" si="738"/>
        <v>39568.424931091249</v>
      </c>
      <c r="AW5296" s="102">
        <f t="shared" si="739"/>
        <v>27686.400000000001</v>
      </c>
      <c r="AX5296" s="43">
        <f t="shared" si="734"/>
        <v>4</v>
      </c>
      <c r="AY5296" s="43" t="str">
        <f t="shared" si="740"/>
        <v>UTTSS</v>
      </c>
    </row>
    <row r="5297" spans="1:51" hidden="1" x14ac:dyDescent="0.2">
      <c r="A5297" s="38">
        <v>5290</v>
      </c>
      <c r="B5297" s="43" t="s">
        <v>5806</v>
      </c>
      <c r="C5297" s="43" t="s">
        <v>289</v>
      </c>
      <c r="D5297" s="43">
        <v>25600</v>
      </c>
      <c r="E5297" s="43" t="s">
        <v>219</v>
      </c>
      <c r="F5297" s="43">
        <v>2</v>
      </c>
      <c r="G5297" t="str">
        <f>LOOKUP(F5297,{0,6,45},{"F","L","H"})</f>
        <v>F</v>
      </c>
      <c r="H5297" s="43" t="s">
        <v>1728</v>
      </c>
      <c r="I5297" s="43" t="str">
        <f>IFERROR(VLOOKUP(#REF!,#REF!,2,FALSE),"No")</f>
        <v>No</v>
      </c>
      <c r="J5297" s="139">
        <v>4</v>
      </c>
      <c r="K5297" s="148">
        <v>321</v>
      </c>
      <c r="L5297" s="148"/>
      <c r="M5297" s="148"/>
      <c r="N5297" s="148"/>
      <c r="O5297" s="148"/>
      <c r="P5297" s="148"/>
      <c r="Q5297" s="148"/>
      <c r="R5297" s="148"/>
      <c r="S5297" s="148"/>
      <c r="T5297" s="148"/>
      <c r="U5297" s="148"/>
      <c r="V5297" s="148"/>
      <c r="W5297" s="148"/>
      <c r="X5297" s="139">
        <v>2</v>
      </c>
      <c r="Y5297" s="148">
        <v>567</v>
      </c>
      <c r="Z5297" s="148">
        <v>4</v>
      </c>
      <c r="AA5297" s="148">
        <v>433</v>
      </c>
      <c r="AB5297" s="148"/>
      <c r="AC5297" s="148"/>
      <c r="AD5297" s="148"/>
      <c r="AE5297" s="148"/>
      <c r="AF5297" s="148"/>
      <c r="AG5297" s="148"/>
      <c r="AH5297" s="148"/>
      <c r="AI5297" s="148"/>
      <c r="AJ5297" s="148"/>
      <c r="AK5297" s="148"/>
      <c r="AL5297" s="139">
        <v>0</v>
      </c>
      <c r="AM5297" s="139">
        <v>0</v>
      </c>
      <c r="AN5297" s="148">
        <v>1000</v>
      </c>
      <c r="AO5297" s="148">
        <v>321</v>
      </c>
      <c r="AP5297" s="148">
        <v>7</v>
      </c>
      <c r="AQ5297" s="140">
        <v>1</v>
      </c>
      <c r="AS5297" s="42">
        <f t="shared" si="735"/>
        <v>24570.456383769171</v>
      </c>
      <c r="AT5297" s="101">
        <f t="shared" si="736"/>
        <v>0</v>
      </c>
      <c r="AU5297" s="42">
        <f t="shared" si="737"/>
        <v>24570.456383769171</v>
      </c>
      <c r="AV5297" s="42">
        <f t="shared" si="738"/>
        <v>35615.571721474036</v>
      </c>
      <c r="AW5297" s="102">
        <f t="shared" si="739"/>
        <v>22191.599999999999</v>
      </c>
      <c r="AX5297" s="43">
        <f t="shared" si="734"/>
        <v>4</v>
      </c>
      <c r="AY5297" s="43" t="str">
        <f t="shared" si="740"/>
        <v>UTGS</v>
      </c>
    </row>
    <row r="5298" spans="1:51" hidden="1" x14ac:dyDescent="0.2">
      <c r="A5298" s="38">
        <v>5291</v>
      </c>
      <c r="B5298" s="43" t="s">
        <v>5806</v>
      </c>
      <c r="C5298" s="43" t="s">
        <v>289</v>
      </c>
      <c r="D5298" s="43">
        <v>64550</v>
      </c>
      <c r="E5298" s="43" t="s">
        <v>220</v>
      </c>
      <c r="F5298" s="43">
        <v>45</v>
      </c>
      <c r="G5298" t="str">
        <f>LOOKUP(F5298,{0,6,45},{"F","L","H"})</f>
        <v>H</v>
      </c>
      <c r="H5298" s="43" t="s">
        <v>1729</v>
      </c>
      <c r="I5298" s="43" t="str">
        <f>IFERROR(VLOOKUP(#REF!,#REF!,2,FALSE),"No")</f>
        <v>No</v>
      </c>
      <c r="J5298" s="139">
        <v>4</v>
      </c>
      <c r="K5298" s="148">
        <v>138</v>
      </c>
      <c r="L5298" s="148"/>
      <c r="M5298" s="148"/>
      <c r="N5298" s="148"/>
      <c r="O5298" s="148"/>
      <c r="P5298" s="148"/>
      <c r="Q5298" s="148"/>
      <c r="R5298" s="148"/>
      <c r="S5298" s="148"/>
      <c r="T5298" s="148"/>
      <c r="U5298" s="148"/>
      <c r="V5298" s="148"/>
      <c r="W5298" s="148"/>
      <c r="X5298" s="139">
        <v>6</v>
      </c>
      <c r="Y5298" s="148">
        <v>1000</v>
      </c>
      <c r="Z5298" s="148"/>
      <c r="AA5298" s="148"/>
      <c r="AB5298" s="148"/>
      <c r="AC5298" s="148"/>
      <c r="AD5298" s="148"/>
      <c r="AE5298" s="148"/>
      <c r="AF5298" s="148"/>
      <c r="AG5298" s="148"/>
      <c r="AH5298" s="148"/>
      <c r="AI5298" s="148"/>
      <c r="AJ5298" s="148"/>
      <c r="AK5298" s="148"/>
      <c r="AL5298" s="139">
        <v>0</v>
      </c>
      <c r="AM5298" s="139">
        <v>0</v>
      </c>
      <c r="AN5298" s="148">
        <v>1000</v>
      </c>
      <c r="AO5298" s="148">
        <v>138</v>
      </c>
      <c r="AP5298" s="148">
        <v>2</v>
      </c>
      <c r="AQ5298" s="140">
        <v>1</v>
      </c>
      <c r="AS5298" s="42">
        <f t="shared" si="735"/>
        <v>10562.999940685811</v>
      </c>
      <c r="AT5298" s="101">
        <f t="shared" si="736"/>
        <v>0</v>
      </c>
      <c r="AU5298" s="42">
        <f t="shared" si="737"/>
        <v>10562.999940685811</v>
      </c>
      <c r="AV5298" s="42">
        <f t="shared" si="738"/>
        <v>60030.961721474043</v>
      </c>
      <c r="AW5298" s="102">
        <f t="shared" si="739"/>
        <v>113197.0366366282</v>
      </c>
      <c r="AX5298" s="43">
        <f t="shared" si="734"/>
        <v>4</v>
      </c>
      <c r="AY5298" s="43" t="str">
        <f t="shared" si="740"/>
        <v>UTGS</v>
      </c>
    </row>
    <row r="5299" spans="1:51" hidden="1" x14ac:dyDescent="0.2">
      <c r="A5299" s="38">
        <v>5292</v>
      </c>
      <c r="B5299" s="43" t="s">
        <v>5807</v>
      </c>
      <c r="C5299" s="43" t="s">
        <v>5745</v>
      </c>
      <c r="D5299" s="43">
        <v>170000</v>
      </c>
      <c r="E5299" s="43" t="s">
        <v>5819</v>
      </c>
      <c r="F5299" s="43">
        <v>125</v>
      </c>
      <c r="G5299" t="str">
        <f>LOOKUP(F5299,{0,6,45},{"F","L","H"})</f>
        <v>H</v>
      </c>
      <c r="H5299" s="43" t="s">
        <v>644</v>
      </c>
      <c r="I5299" s="43" t="str">
        <f>IFERROR(VLOOKUP(#REF!,#REF!,2,FALSE),"No")</f>
        <v>No</v>
      </c>
      <c r="J5299" s="139"/>
      <c r="K5299" s="148"/>
      <c r="L5299" s="148"/>
      <c r="M5299" s="148"/>
      <c r="N5299" s="148"/>
      <c r="O5299" s="148"/>
      <c r="P5299" s="148"/>
      <c r="Q5299" s="148"/>
      <c r="R5299" s="148">
        <v>6</v>
      </c>
      <c r="S5299" s="148">
        <v>90</v>
      </c>
      <c r="T5299" s="148"/>
      <c r="U5299" s="148"/>
      <c r="V5299" s="148"/>
      <c r="W5299" s="148"/>
      <c r="X5299" s="139"/>
      <c r="Y5299" s="148"/>
      <c r="Z5299" s="148"/>
      <c r="AA5299" s="148"/>
      <c r="AB5299" s="148"/>
      <c r="AC5299" s="148"/>
      <c r="AD5299" s="148"/>
      <c r="AE5299" s="148"/>
      <c r="AF5299" s="148"/>
      <c r="AG5299" s="148"/>
      <c r="AH5299" s="148"/>
      <c r="AI5299" s="148"/>
      <c r="AJ5299" s="148"/>
      <c r="AK5299" s="148"/>
      <c r="AL5299" s="139">
        <v>0</v>
      </c>
      <c r="AM5299" s="139">
        <v>0</v>
      </c>
      <c r="AN5299" s="148">
        <v>0</v>
      </c>
      <c r="AO5299" s="148">
        <v>90</v>
      </c>
      <c r="AP5299" s="148">
        <v>1</v>
      </c>
      <c r="AQ5299" s="140">
        <v>1</v>
      </c>
      <c r="AS5299" s="42">
        <f t="shared" si="735"/>
        <v>0</v>
      </c>
      <c r="AT5299" s="101">
        <f t="shared" si="736"/>
        <v>239554.8528301451</v>
      </c>
      <c r="AU5299" s="42">
        <f t="shared" si="737"/>
        <v>239554.8528301451</v>
      </c>
      <c r="AV5299" s="42">
        <f t="shared" si="738"/>
        <v>0</v>
      </c>
      <c r="AW5299" s="102">
        <f t="shared" si="739"/>
        <v>226394.07327325639</v>
      </c>
      <c r="AX5299" s="43">
        <f t="shared" si="734"/>
        <v>6</v>
      </c>
      <c r="AY5299" s="43" t="str">
        <f t="shared" si="740"/>
        <v>UTTSM</v>
      </c>
    </row>
    <row r="5300" spans="1:51" hidden="1" x14ac:dyDescent="0.2">
      <c r="A5300" s="38">
        <v>5293</v>
      </c>
      <c r="B5300" s="43" t="s">
        <v>5806</v>
      </c>
      <c r="C5300" s="43" t="s">
        <v>289</v>
      </c>
      <c r="D5300" s="43">
        <v>92750</v>
      </c>
      <c r="E5300" s="43" t="s">
        <v>219</v>
      </c>
      <c r="F5300" s="43">
        <v>45</v>
      </c>
      <c r="G5300" t="str">
        <f>LOOKUP(F5300,{0,6,45},{"F","L","H"})</f>
        <v>H</v>
      </c>
      <c r="H5300" s="43" t="s">
        <v>1735</v>
      </c>
      <c r="I5300" s="43" t="str">
        <f>IFERROR(VLOOKUP(#REF!,#REF!,2,FALSE),"No")</f>
        <v>No</v>
      </c>
      <c r="J5300" s="139">
        <v>4</v>
      </c>
      <c r="K5300" s="148">
        <v>712</v>
      </c>
      <c r="L5300" s="148"/>
      <c r="M5300" s="148"/>
      <c r="N5300" s="148"/>
      <c r="O5300" s="148"/>
      <c r="P5300" s="148"/>
      <c r="Q5300" s="148"/>
      <c r="R5300" s="148"/>
      <c r="S5300" s="148"/>
      <c r="T5300" s="148"/>
      <c r="U5300" s="148"/>
      <c r="V5300" s="148"/>
      <c r="W5300" s="148"/>
      <c r="X5300" s="139">
        <v>4</v>
      </c>
      <c r="Y5300" s="148">
        <v>785.37</v>
      </c>
      <c r="Z5300" s="148">
        <v>6</v>
      </c>
      <c r="AA5300" s="148">
        <v>214.63</v>
      </c>
      <c r="AB5300" s="148"/>
      <c r="AC5300" s="148"/>
      <c r="AD5300" s="148"/>
      <c r="AE5300" s="148"/>
      <c r="AF5300" s="148"/>
      <c r="AG5300" s="148"/>
      <c r="AH5300" s="148"/>
      <c r="AI5300" s="148"/>
      <c r="AJ5300" s="148"/>
      <c r="AK5300" s="148"/>
      <c r="AL5300" s="139">
        <v>0</v>
      </c>
      <c r="AM5300" s="139">
        <v>0</v>
      </c>
      <c r="AN5300" s="148">
        <v>1000</v>
      </c>
      <c r="AO5300" s="148">
        <v>712</v>
      </c>
      <c r="AP5300" s="148">
        <v>1</v>
      </c>
      <c r="AQ5300" s="140">
        <v>1</v>
      </c>
      <c r="AS5300" s="42">
        <f t="shared" si="735"/>
        <v>54498.9562157123</v>
      </c>
      <c r="AT5300" s="101">
        <f t="shared" si="736"/>
        <v>0</v>
      </c>
      <c r="AU5300" s="42">
        <f t="shared" si="737"/>
        <v>54498.9562157123</v>
      </c>
      <c r="AV5300" s="42">
        <f t="shared" si="738"/>
        <v>44048.682221474039</v>
      </c>
      <c r="AW5300" s="102">
        <f t="shared" si="739"/>
        <v>113197.0366366282</v>
      </c>
      <c r="AX5300" s="43">
        <f t="shared" si="734"/>
        <v>4</v>
      </c>
      <c r="AY5300" s="43" t="str">
        <f t="shared" si="740"/>
        <v>UTGS</v>
      </c>
    </row>
    <row r="5301" spans="1:51" hidden="1" x14ac:dyDescent="0.2">
      <c r="A5301" s="38">
        <v>5294</v>
      </c>
      <c r="B5301" s="43" t="s">
        <v>5806</v>
      </c>
      <c r="C5301" s="43" t="s">
        <v>5746</v>
      </c>
      <c r="D5301" s="43">
        <v>44350</v>
      </c>
      <c r="E5301" s="43" t="s">
        <v>215</v>
      </c>
      <c r="F5301" s="43">
        <v>45</v>
      </c>
      <c r="G5301" t="str">
        <f>LOOKUP(F5301,{0,6,45},{"F","L","H"})</f>
        <v>H</v>
      </c>
      <c r="H5301" s="43" t="s">
        <v>1091</v>
      </c>
      <c r="I5301" s="43" t="str">
        <f>IFERROR(VLOOKUP(#REF!,#REF!,2,FALSE),"No")</f>
        <v>No</v>
      </c>
      <c r="J5301" s="139">
        <v>4</v>
      </c>
      <c r="K5301" s="148">
        <v>733</v>
      </c>
      <c r="L5301" s="148"/>
      <c r="M5301" s="148"/>
      <c r="N5301" s="148"/>
      <c r="O5301" s="148"/>
      <c r="P5301" s="148"/>
      <c r="Q5301" s="148"/>
      <c r="R5301" s="148"/>
      <c r="S5301" s="148"/>
      <c r="T5301" s="148"/>
      <c r="U5301" s="148"/>
      <c r="V5301" s="148"/>
      <c r="W5301" s="148"/>
      <c r="X5301" s="139">
        <v>3</v>
      </c>
      <c r="Y5301" s="148">
        <v>5</v>
      </c>
      <c r="Z5301" s="148">
        <v>4</v>
      </c>
      <c r="AA5301" s="148">
        <v>995</v>
      </c>
      <c r="AB5301" s="148"/>
      <c r="AC5301" s="148"/>
      <c r="AD5301" s="148"/>
      <c r="AE5301" s="148"/>
      <c r="AF5301" s="148"/>
      <c r="AG5301" s="148"/>
      <c r="AH5301" s="148"/>
      <c r="AI5301" s="148"/>
      <c r="AJ5301" s="148"/>
      <c r="AK5301" s="148"/>
      <c r="AL5301" s="139">
        <v>0</v>
      </c>
      <c r="AM5301" s="139">
        <v>0</v>
      </c>
      <c r="AN5301" s="148">
        <v>1000</v>
      </c>
      <c r="AO5301" s="148">
        <v>733</v>
      </c>
      <c r="AP5301" s="148">
        <v>3</v>
      </c>
      <c r="AQ5301" s="140">
        <v>1</v>
      </c>
      <c r="AS5301" s="42">
        <f t="shared" si="735"/>
        <v>56106.369250164491</v>
      </c>
      <c r="AT5301" s="101">
        <f t="shared" si="736"/>
        <v>0</v>
      </c>
      <c r="AU5301" s="42">
        <f t="shared" si="737"/>
        <v>56106.369250164491</v>
      </c>
      <c r="AV5301" s="42">
        <f t="shared" si="738"/>
        <v>39581.711721474028</v>
      </c>
      <c r="AW5301" s="102">
        <f t="shared" si="739"/>
        <v>60371.752872868376</v>
      </c>
      <c r="AX5301" s="43">
        <f t="shared" si="734"/>
        <v>4</v>
      </c>
      <c r="AY5301" s="43" t="str">
        <f t="shared" si="740"/>
        <v>UTTSS</v>
      </c>
    </row>
    <row r="5302" spans="1:51" hidden="1" x14ac:dyDescent="0.2">
      <c r="A5302" s="38">
        <v>5295</v>
      </c>
      <c r="B5302" s="43" t="s">
        <v>5806</v>
      </c>
      <c r="C5302" s="43" t="s">
        <v>289</v>
      </c>
      <c r="D5302" s="43">
        <v>47300</v>
      </c>
      <c r="E5302" s="43" t="s">
        <v>5825</v>
      </c>
      <c r="F5302" s="43">
        <v>125</v>
      </c>
      <c r="G5302" t="str">
        <f>LOOKUP(F5302,{0,6,45},{"F","L","H"})</f>
        <v>H</v>
      </c>
      <c r="H5302" s="43" t="s">
        <v>894</v>
      </c>
      <c r="I5302" s="43" t="str">
        <f>IFERROR(VLOOKUP(#REF!,#REF!,2,FALSE),"No")</f>
        <v>No</v>
      </c>
      <c r="J5302" s="139"/>
      <c r="K5302" s="148"/>
      <c r="L5302" s="148"/>
      <c r="M5302" s="148"/>
      <c r="N5302" s="148"/>
      <c r="O5302" s="148"/>
      <c r="P5302" s="148"/>
      <c r="Q5302" s="148"/>
      <c r="R5302" s="148">
        <v>3</v>
      </c>
      <c r="S5302" s="148">
        <v>75</v>
      </c>
      <c r="T5302" s="148"/>
      <c r="U5302" s="148"/>
      <c r="V5302" s="148"/>
      <c r="W5302" s="148"/>
      <c r="X5302" s="139"/>
      <c r="Y5302" s="148"/>
      <c r="Z5302" s="148"/>
      <c r="AA5302" s="148"/>
      <c r="AB5302" s="148"/>
      <c r="AC5302" s="148"/>
      <c r="AD5302" s="148"/>
      <c r="AE5302" s="148"/>
      <c r="AF5302" s="148"/>
      <c r="AG5302" s="148"/>
      <c r="AH5302" s="148"/>
      <c r="AI5302" s="148"/>
      <c r="AJ5302" s="148"/>
      <c r="AK5302" s="148"/>
      <c r="AL5302" s="139">
        <v>0</v>
      </c>
      <c r="AM5302" s="139">
        <v>0</v>
      </c>
      <c r="AN5302" s="148">
        <v>0</v>
      </c>
      <c r="AO5302" s="148">
        <v>75</v>
      </c>
      <c r="AP5302" s="148">
        <v>1</v>
      </c>
      <c r="AQ5302" s="140">
        <v>1</v>
      </c>
      <c r="AS5302" s="42">
        <f t="shared" si="735"/>
        <v>0</v>
      </c>
      <c r="AT5302" s="101">
        <f t="shared" si="736"/>
        <v>59010.413468755192</v>
      </c>
      <c r="AU5302" s="42">
        <f t="shared" si="737"/>
        <v>59010.413468755192</v>
      </c>
      <c r="AV5302" s="42">
        <f t="shared" si="738"/>
        <v>0</v>
      </c>
      <c r="AW5302" s="102">
        <f t="shared" si="739"/>
        <v>75464.691091085464</v>
      </c>
      <c r="AX5302" s="43">
        <f t="shared" si="734"/>
        <v>3</v>
      </c>
      <c r="AY5302" s="43" t="str">
        <f t="shared" si="740"/>
        <v>UTGS</v>
      </c>
    </row>
    <row r="5303" spans="1:51" hidden="1" x14ac:dyDescent="0.2">
      <c r="A5303" s="38">
        <v>5296</v>
      </c>
      <c r="B5303" s="43" t="s">
        <v>5807</v>
      </c>
      <c r="C5303" s="43" t="s">
        <v>5745</v>
      </c>
      <c r="D5303" s="43">
        <v>92750</v>
      </c>
      <c r="E5303" s="43" t="s">
        <v>219</v>
      </c>
      <c r="F5303" s="43">
        <v>45</v>
      </c>
      <c r="G5303" t="str">
        <f>LOOKUP(F5303,{0,6,45},{"F","L","H"})</f>
        <v>H</v>
      </c>
      <c r="H5303" s="43" t="s">
        <v>982</v>
      </c>
      <c r="I5303" s="43" t="str">
        <f>IFERROR(VLOOKUP(#REF!,#REF!,2,FALSE),"No")</f>
        <v>No</v>
      </c>
      <c r="J5303" s="139">
        <v>4</v>
      </c>
      <c r="K5303" s="148">
        <v>164</v>
      </c>
      <c r="L5303" s="148"/>
      <c r="M5303" s="148"/>
      <c r="N5303" s="148"/>
      <c r="O5303" s="148"/>
      <c r="P5303" s="148"/>
      <c r="Q5303" s="148"/>
      <c r="R5303" s="148"/>
      <c r="S5303" s="148"/>
      <c r="T5303" s="148"/>
      <c r="U5303" s="148"/>
      <c r="V5303" s="148"/>
      <c r="W5303" s="148"/>
      <c r="X5303" s="139">
        <v>4</v>
      </c>
      <c r="Y5303" s="148">
        <v>1000</v>
      </c>
      <c r="Z5303" s="148"/>
      <c r="AA5303" s="148"/>
      <c r="AB5303" s="148"/>
      <c r="AC5303" s="148"/>
      <c r="AD5303" s="148"/>
      <c r="AE5303" s="148"/>
      <c r="AF5303" s="148"/>
      <c r="AG5303" s="148"/>
      <c r="AH5303" s="148"/>
      <c r="AI5303" s="148"/>
      <c r="AJ5303" s="148"/>
      <c r="AK5303" s="148"/>
      <c r="AL5303" s="139">
        <v>0</v>
      </c>
      <c r="AM5303" s="139">
        <v>0</v>
      </c>
      <c r="AN5303" s="148">
        <v>1000</v>
      </c>
      <c r="AO5303" s="148">
        <v>164</v>
      </c>
      <c r="AP5303" s="148">
        <v>2</v>
      </c>
      <c r="AQ5303" s="140">
        <v>1</v>
      </c>
      <c r="AS5303" s="42">
        <f t="shared" si="735"/>
        <v>12553.130364293283</v>
      </c>
      <c r="AT5303" s="101">
        <f t="shared" si="736"/>
        <v>0</v>
      </c>
      <c r="AU5303" s="42">
        <f t="shared" si="737"/>
        <v>12553.130364293283</v>
      </c>
      <c r="AV5303" s="42">
        <f t="shared" si="738"/>
        <v>39680.961721474036</v>
      </c>
      <c r="AW5303" s="102">
        <f t="shared" si="739"/>
        <v>113197.0366366282</v>
      </c>
      <c r="AX5303" s="43">
        <f t="shared" si="734"/>
        <v>4</v>
      </c>
      <c r="AY5303" s="43" t="str">
        <f t="shared" si="740"/>
        <v>UTTSM</v>
      </c>
    </row>
    <row r="5304" spans="1:51" hidden="1" x14ac:dyDescent="0.2">
      <c r="A5304" s="38">
        <v>5297</v>
      </c>
      <c r="B5304" s="43" t="s">
        <v>5807</v>
      </c>
      <c r="C5304" s="43" t="s">
        <v>5745</v>
      </c>
      <c r="D5304" s="43">
        <v>232286</v>
      </c>
      <c r="E5304" s="43" t="s">
        <v>1222</v>
      </c>
      <c r="F5304" s="43">
        <v>45</v>
      </c>
      <c r="G5304" t="str">
        <f>LOOKUP(F5304,{0,6,45},{"F","L","H"})</f>
        <v>H</v>
      </c>
      <c r="H5304" s="43" t="s">
        <v>516</v>
      </c>
      <c r="I5304" s="43" t="str">
        <f>IFERROR(VLOOKUP(#REF!,#REF!,2,FALSE),"No")</f>
        <v>No</v>
      </c>
      <c r="J5304" s="139">
        <v>6</v>
      </c>
      <c r="K5304" s="148">
        <v>138</v>
      </c>
      <c r="L5304" s="148"/>
      <c r="M5304" s="148"/>
      <c r="N5304" s="148"/>
      <c r="O5304" s="148"/>
      <c r="P5304" s="148"/>
      <c r="Q5304" s="148"/>
      <c r="R5304" s="148"/>
      <c r="S5304" s="148"/>
      <c r="T5304" s="148"/>
      <c r="U5304" s="148"/>
      <c r="V5304" s="148"/>
      <c r="W5304" s="148"/>
      <c r="X5304" s="139">
        <v>2</v>
      </c>
      <c r="Y5304" s="148">
        <v>452.12</v>
      </c>
      <c r="Z5304" s="148">
        <v>6</v>
      </c>
      <c r="AA5304" s="148">
        <v>547.87</v>
      </c>
      <c r="AB5304" s="148"/>
      <c r="AC5304" s="148"/>
      <c r="AD5304" s="148"/>
      <c r="AE5304" s="148"/>
      <c r="AF5304" s="148"/>
      <c r="AG5304" s="148"/>
      <c r="AH5304" s="148"/>
      <c r="AI5304" s="148"/>
      <c r="AJ5304" s="148"/>
      <c r="AK5304" s="148"/>
      <c r="AL5304" s="139">
        <v>0</v>
      </c>
      <c r="AM5304" s="139">
        <v>0</v>
      </c>
      <c r="AN5304" s="148">
        <v>999.99</v>
      </c>
      <c r="AO5304" s="148">
        <v>138</v>
      </c>
      <c r="AP5304" s="148">
        <v>12</v>
      </c>
      <c r="AQ5304" s="140">
        <v>2</v>
      </c>
      <c r="AS5304" s="42">
        <f t="shared" si="735"/>
        <v>7247.76</v>
      </c>
      <c r="AT5304" s="101">
        <f t="shared" si="736"/>
        <v>0</v>
      </c>
      <c r="AU5304" s="42">
        <f t="shared" si="737"/>
        <v>7247.76</v>
      </c>
      <c r="AV5304" s="42">
        <f t="shared" si="738"/>
        <v>23794.009505928414</v>
      </c>
      <c r="AW5304" s="102">
        <f t="shared" si="739"/>
        <v>226394.07327325639</v>
      </c>
      <c r="AX5304" s="43">
        <f t="shared" si="734"/>
        <v>6</v>
      </c>
      <c r="AY5304" s="43" t="str">
        <f t="shared" si="740"/>
        <v>UTTSM</v>
      </c>
    </row>
    <row r="5305" spans="1:51" hidden="1" x14ac:dyDescent="0.2">
      <c r="A5305" s="38">
        <v>5298</v>
      </c>
      <c r="B5305" s="43" t="s">
        <v>5806</v>
      </c>
      <c r="C5305" s="43" t="s">
        <v>5746</v>
      </c>
      <c r="D5305" s="43">
        <v>44350</v>
      </c>
      <c r="E5305" s="43" t="s">
        <v>215</v>
      </c>
      <c r="F5305" s="43">
        <v>45</v>
      </c>
      <c r="G5305" t="str">
        <f>LOOKUP(F5305,{0,6,45},{"F","L","H"})</f>
        <v>H</v>
      </c>
      <c r="H5305" s="43" t="s">
        <v>817</v>
      </c>
      <c r="I5305" s="43" t="str">
        <f>IFERROR(VLOOKUP(#REF!,#REF!,2,FALSE),"No")</f>
        <v>No</v>
      </c>
      <c r="J5305" s="139">
        <v>6</v>
      </c>
      <c r="K5305" s="148">
        <v>153</v>
      </c>
      <c r="L5305" s="148"/>
      <c r="M5305" s="148"/>
      <c r="N5305" s="148"/>
      <c r="O5305" s="148"/>
      <c r="P5305" s="148"/>
      <c r="Q5305" s="148"/>
      <c r="R5305" s="148"/>
      <c r="S5305" s="148"/>
      <c r="T5305" s="148"/>
      <c r="U5305" s="148"/>
      <c r="V5305" s="148"/>
      <c r="W5305" s="148"/>
      <c r="X5305" s="139">
        <v>2</v>
      </c>
      <c r="Y5305" s="148">
        <v>416.5</v>
      </c>
      <c r="Z5305" s="148">
        <v>6</v>
      </c>
      <c r="AA5305" s="148">
        <v>583.5</v>
      </c>
      <c r="AB5305" s="148"/>
      <c r="AC5305" s="148"/>
      <c r="AD5305" s="148"/>
      <c r="AE5305" s="148"/>
      <c r="AF5305" s="148"/>
      <c r="AG5305" s="148"/>
      <c r="AH5305" s="148"/>
      <c r="AI5305" s="148"/>
      <c r="AJ5305" s="148"/>
      <c r="AK5305" s="148"/>
      <c r="AL5305" s="139">
        <v>0</v>
      </c>
      <c r="AM5305" s="139">
        <v>0</v>
      </c>
      <c r="AN5305" s="148">
        <v>1000</v>
      </c>
      <c r="AO5305" s="148">
        <v>153</v>
      </c>
      <c r="AP5305" s="148">
        <v>1</v>
      </c>
      <c r="AQ5305" s="140">
        <v>1</v>
      </c>
      <c r="AS5305" s="42">
        <f t="shared" si="735"/>
        <v>8035.56</v>
      </c>
      <c r="AT5305" s="101">
        <f t="shared" si="736"/>
        <v>0</v>
      </c>
      <c r="AU5305" s="42">
        <f t="shared" si="737"/>
        <v>8035.56</v>
      </c>
      <c r="AV5305" s="42">
        <f t="shared" si="738"/>
        <v>48568.881721474041</v>
      </c>
      <c r="AW5305" s="102">
        <f t="shared" si="739"/>
        <v>60371.752872868376</v>
      </c>
      <c r="AX5305" s="43">
        <f t="shared" si="734"/>
        <v>6</v>
      </c>
      <c r="AY5305" s="43" t="str">
        <f t="shared" si="740"/>
        <v>UTTSS</v>
      </c>
    </row>
    <row r="5306" spans="1:51" hidden="1" x14ac:dyDescent="0.2">
      <c r="A5306" s="38">
        <v>5299</v>
      </c>
      <c r="B5306" s="43" t="s">
        <v>5806</v>
      </c>
      <c r="C5306" s="43" t="s">
        <v>5746</v>
      </c>
      <c r="D5306" s="43">
        <v>21100</v>
      </c>
      <c r="E5306" s="43" t="s">
        <v>220</v>
      </c>
      <c r="F5306" s="43">
        <v>5</v>
      </c>
      <c r="G5306" t="str">
        <f>LOOKUP(F5306,{0,6,45},{"F","L","H"})</f>
        <v>F</v>
      </c>
      <c r="H5306" s="43" t="s">
        <v>1213</v>
      </c>
      <c r="I5306" s="43" t="str">
        <f>IFERROR(VLOOKUP(#REF!,#REF!,2,FALSE),"No")</f>
        <v>No</v>
      </c>
      <c r="J5306" s="139">
        <v>6</v>
      </c>
      <c r="K5306" s="148">
        <v>118</v>
      </c>
      <c r="L5306" s="148"/>
      <c r="M5306" s="148"/>
      <c r="N5306" s="148"/>
      <c r="O5306" s="148"/>
      <c r="P5306" s="148"/>
      <c r="Q5306" s="148"/>
      <c r="R5306" s="148"/>
      <c r="S5306" s="148"/>
      <c r="T5306" s="148"/>
      <c r="U5306" s="148"/>
      <c r="V5306" s="148"/>
      <c r="W5306" s="148"/>
      <c r="X5306" s="139">
        <v>4</v>
      </c>
      <c r="Y5306" s="148">
        <v>498.75</v>
      </c>
      <c r="Z5306" s="148">
        <v>6</v>
      </c>
      <c r="AA5306" s="148">
        <v>501.25</v>
      </c>
      <c r="AB5306" s="148"/>
      <c r="AC5306" s="148"/>
      <c r="AD5306" s="148"/>
      <c r="AE5306" s="148"/>
      <c r="AF5306" s="148"/>
      <c r="AG5306" s="148"/>
      <c r="AH5306" s="148"/>
      <c r="AI5306" s="148"/>
      <c r="AJ5306" s="148"/>
      <c r="AK5306" s="148"/>
      <c r="AL5306" s="139">
        <v>0</v>
      </c>
      <c r="AM5306" s="139">
        <v>0</v>
      </c>
      <c r="AN5306" s="148">
        <v>1000</v>
      </c>
      <c r="AO5306" s="148">
        <v>118</v>
      </c>
      <c r="AP5306" s="148">
        <v>2</v>
      </c>
      <c r="AQ5306" s="140">
        <v>2</v>
      </c>
      <c r="AS5306" s="42">
        <f t="shared" si="735"/>
        <v>6197.3600000000006</v>
      </c>
      <c r="AT5306" s="101">
        <f t="shared" si="736"/>
        <v>0</v>
      </c>
      <c r="AU5306" s="42">
        <f t="shared" si="737"/>
        <v>6197.3600000000006</v>
      </c>
      <c r="AV5306" s="42">
        <f t="shared" si="738"/>
        <v>24940.699610737021</v>
      </c>
      <c r="AW5306" s="102">
        <f t="shared" si="739"/>
        <v>18747.149999999998</v>
      </c>
      <c r="AX5306" s="43">
        <f t="shared" si="734"/>
        <v>6</v>
      </c>
      <c r="AY5306" s="43" t="str">
        <f t="shared" si="740"/>
        <v>UTTSS</v>
      </c>
    </row>
    <row r="5307" spans="1:51" hidden="1" x14ac:dyDescent="0.2">
      <c r="A5307" s="38">
        <v>5300</v>
      </c>
      <c r="B5307" s="43" t="s">
        <v>5806</v>
      </c>
      <c r="C5307" s="43" t="s">
        <v>5746</v>
      </c>
      <c r="D5307" s="43">
        <v>44352</v>
      </c>
      <c r="E5307" s="43" t="s">
        <v>211</v>
      </c>
      <c r="F5307" s="43">
        <v>45</v>
      </c>
      <c r="G5307" t="str">
        <f>LOOKUP(F5307,{0,6,45},{"F","L","H"})</f>
        <v>H</v>
      </c>
      <c r="H5307" s="43" t="s">
        <v>670</v>
      </c>
      <c r="I5307" s="43" t="str">
        <f>IFERROR(VLOOKUP(#REF!,#REF!,2,FALSE),"No")</f>
        <v>No</v>
      </c>
      <c r="J5307" s="139">
        <v>4</v>
      </c>
      <c r="K5307" s="148">
        <v>94</v>
      </c>
      <c r="L5307" s="148"/>
      <c r="M5307" s="148"/>
      <c r="N5307" s="148"/>
      <c r="O5307" s="148"/>
      <c r="P5307" s="148"/>
      <c r="Q5307" s="148"/>
      <c r="R5307" s="148"/>
      <c r="S5307" s="148"/>
      <c r="T5307" s="148"/>
      <c r="U5307" s="148"/>
      <c r="V5307" s="148"/>
      <c r="W5307" s="148"/>
      <c r="X5307" s="139">
        <v>2</v>
      </c>
      <c r="Y5307" s="148">
        <v>361.75</v>
      </c>
      <c r="Z5307" s="148">
        <v>4</v>
      </c>
      <c r="AA5307" s="148">
        <v>638.25</v>
      </c>
      <c r="AB5307" s="148"/>
      <c r="AC5307" s="148"/>
      <c r="AD5307" s="148"/>
      <c r="AE5307" s="148"/>
      <c r="AF5307" s="148"/>
      <c r="AG5307" s="148"/>
      <c r="AH5307" s="148"/>
      <c r="AI5307" s="148"/>
      <c r="AJ5307" s="148"/>
      <c r="AK5307" s="148"/>
      <c r="AL5307" s="139">
        <v>0</v>
      </c>
      <c r="AM5307" s="139">
        <v>0</v>
      </c>
      <c r="AN5307" s="148">
        <v>1000</v>
      </c>
      <c r="AO5307" s="148">
        <v>94</v>
      </c>
      <c r="AP5307" s="148">
        <v>3</v>
      </c>
      <c r="AQ5307" s="140">
        <v>1</v>
      </c>
      <c r="AS5307" s="42">
        <f t="shared" si="735"/>
        <v>7195.0869161193214</v>
      </c>
      <c r="AT5307" s="101">
        <f t="shared" si="736"/>
        <v>0</v>
      </c>
      <c r="AU5307" s="42">
        <f t="shared" si="737"/>
        <v>7195.0869161193214</v>
      </c>
      <c r="AV5307" s="42">
        <f t="shared" si="738"/>
        <v>37087.214221474031</v>
      </c>
      <c r="AW5307" s="102">
        <f t="shared" si="739"/>
        <v>60371.752872868376</v>
      </c>
      <c r="AX5307" s="43">
        <f t="shared" ref="AX5307:AX5370" si="741">IF(J5307&gt;0,J5307,R5307)</f>
        <v>4</v>
      </c>
      <c r="AY5307" s="43" t="str">
        <f t="shared" si="740"/>
        <v>UTTSS</v>
      </c>
    </row>
    <row r="5308" spans="1:51" hidden="1" x14ac:dyDescent="0.2">
      <c r="A5308" s="38">
        <v>5301</v>
      </c>
      <c r="B5308" s="43" t="s">
        <v>5806</v>
      </c>
      <c r="C5308" s="43" t="s">
        <v>289</v>
      </c>
      <c r="D5308" s="43">
        <v>30300</v>
      </c>
      <c r="E5308" s="43" t="s">
        <v>219</v>
      </c>
      <c r="F5308" s="43">
        <v>5</v>
      </c>
      <c r="G5308" t="str">
        <f>LOOKUP(F5308,{0,6,45},{"F","L","H"})</f>
        <v>F</v>
      </c>
      <c r="H5308" s="43" t="s">
        <v>1753</v>
      </c>
      <c r="I5308" s="43" t="str">
        <f>IFERROR(VLOOKUP(#REF!,#REF!,2,FALSE),"No")</f>
        <v>No</v>
      </c>
      <c r="J5308" s="139">
        <v>4</v>
      </c>
      <c r="K5308" s="148">
        <v>150</v>
      </c>
      <c r="L5308" s="148"/>
      <c r="M5308" s="148"/>
      <c r="N5308" s="148"/>
      <c r="O5308" s="148"/>
      <c r="P5308" s="148"/>
      <c r="Q5308" s="148"/>
      <c r="R5308" s="148"/>
      <c r="S5308" s="148"/>
      <c r="T5308" s="148"/>
      <c r="U5308" s="148"/>
      <c r="V5308" s="148"/>
      <c r="W5308" s="148"/>
      <c r="X5308" s="139">
        <v>2</v>
      </c>
      <c r="Y5308" s="148">
        <v>7</v>
      </c>
      <c r="Z5308" s="148">
        <v>3</v>
      </c>
      <c r="AA5308" s="148">
        <v>37.72</v>
      </c>
      <c r="AB5308" s="148">
        <v>4</v>
      </c>
      <c r="AC5308" s="148">
        <v>955.28</v>
      </c>
      <c r="AD5308" s="148"/>
      <c r="AE5308" s="148"/>
      <c r="AF5308" s="148"/>
      <c r="AG5308" s="148"/>
      <c r="AH5308" s="148"/>
      <c r="AI5308" s="148"/>
      <c r="AJ5308" s="148"/>
      <c r="AK5308" s="148"/>
      <c r="AL5308" s="139">
        <v>0</v>
      </c>
      <c r="AM5308" s="139">
        <v>0</v>
      </c>
      <c r="AN5308" s="148">
        <v>1000</v>
      </c>
      <c r="AO5308" s="148">
        <v>150</v>
      </c>
      <c r="AP5308" s="148">
        <v>4</v>
      </c>
      <c r="AQ5308" s="140">
        <v>1</v>
      </c>
      <c r="AS5308" s="42">
        <f t="shared" si="735"/>
        <v>11481.52167465849</v>
      </c>
      <c r="AT5308" s="101">
        <f t="shared" si="736"/>
        <v>0</v>
      </c>
      <c r="AU5308" s="42">
        <f t="shared" si="737"/>
        <v>11481.52167465849</v>
      </c>
      <c r="AV5308" s="42">
        <f t="shared" si="738"/>
        <v>38882.029721474028</v>
      </c>
      <c r="AW5308" s="102">
        <f t="shared" si="739"/>
        <v>27686.400000000001</v>
      </c>
      <c r="AX5308" s="43">
        <f t="shared" si="741"/>
        <v>4</v>
      </c>
      <c r="AY5308" s="43" t="str">
        <f t="shared" si="740"/>
        <v>UTGS</v>
      </c>
    </row>
    <row r="5309" spans="1:51" hidden="1" x14ac:dyDescent="0.2">
      <c r="A5309" s="38">
        <v>5302</v>
      </c>
      <c r="B5309" s="43" t="s">
        <v>5807</v>
      </c>
      <c r="C5309" s="43" t="s">
        <v>5746</v>
      </c>
      <c r="D5309" s="43">
        <v>92750</v>
      </c>
      <c r="E5309" s="43" t="s">
        <v>219</v>
      </c>
      <c r="F5309" s="43">
        <v>45</v>
      </c>
      <c r="G5309" t="str">
        <f>LOOKUP(F5309,{0,6,45},{"F","L","H"})</f>
        <v>H</v>
      </c>
      <c r="H5309" s="43" t="s">
        <v>1757</v>
      </c>
      <c r="I5309" s="43" t="str">
        <f>IFERROR(VLOOKUP(#REF!,#REF!,2,FALSE),"No")</f>
        <v>No</v>
      </c>
      <c r="J5309" s="139">
        <v>6</v>
      </c>
      <c r="K5309" s="148">
        <v>1</v>
      </c>
      <c r="L5309" s="148"/>
      <c r="M5309" s="148"/>
      <c r="N5309" s="148"/>
      <c r="O5309" s="148"/>
      <c r="P5309" s="148"/>
      <c r="Q5309" s="148"/>
      <c r="R5309" s="148"/>
      <c r="S5309" s="148"/>
      <c r="T5309" s="148"/>
      <c r="U5309" s="148"/>
      <c r="V5309" s="148"/>
      <c r="W5309" s="148"/>
      <c r="X5309" s="139">
        <v>6</v>
      </c>
      <c r="Y5309" s="148">
        <v>3</v>
      </c>
      <c r="Z5309" s="148"/>
      <c r="AA5309" s="148"/>
      <c r="AB5309" s="148"/>
      <c r="AC5309" s="148"/>
      <c r="AD5309" s="148"/>
      <c r="AE5309" s="148"/>
      <c r="AF5309" s="148"/>
      <c r="AG5309" s="148"/>
      <c r="AH5309" s="148"/>
      <c r="AI5309" s="148"/>
      <c r="AJ5309" s="148"/>
      <c r="AK5309" s="148"/>
      <c r="AL5309" s="139">
        <v>0</v>
      </c>
      <c r="AM5309" s="139">
        <v>0</v>
      </c>
      <c r="AN5309" s="148">
        <v>3</v>
      </c>
      <c r="AO5309" s="148">
        <v>1</v>
      </c>
      <c r="AP5309" s="148">
        <v>2</v>
      </c>
      <c r="AQ5309" s="140">
        <v>2</v>
      </c>
      <c r="AS5309" s="42">
        <f t="shared" si="735"/>
        <v>52.52</v>
      </c>
      <c r="AT5309" s="101">
        <f t="shared" si="736"/>
        <v>0</v>
      </c>
      <c r="AU5309" s="42">
        <f t="shared" si="737"/>
        <v>52.52</v>
      </c>
      <c r="AV5309" s="42">
        <f t="shared" si="738"/>
        <v>90.046442582211057</v>
      </c>
      <c r="AW5309" s="102">
        <f t="shared" si="739"/>
        <v>113197.0366366282</v>
      </c>
      <c r="AX5309" s="43">
        <f t="shared" si="741"/>
        <v>6</v>
      </c>
      <c r="AY5309" s="43" t="str">
        <f t="shared" si="740"/>
        <v>UTTSS</v>
      </c>
    </row>
    <row r="5310" spans="1:51" hidden="1" x14ac:dyDescent="0.2">
      <c r="A5310" s="38">
        <v>5303</v>
      </c>
      <c r="B5310" s="43" t="s">
        <v>5807</v>
      </c>
      <c r="C5310" s="43" t="s">
        <v>295</v>
      </c>
      <c r="D5310" s="43">
        <v>244286</v>
      </c>
      <c r="E5310" s="43" t="s">
        <v>1233</v>
      </c>
      <c r="F5310" s="43">
        <v>45</v>
      </c>
      <c r="G5310" t="str">
        <f>LOOKUP(F5310,{0,6,45},{"F","L","H"})</f>
        <v>H</v>
      </c>
      <c r="H5310" s="43" t="s">
        <v>1758</v>
      </c>
      <c r="I5310" s="43" t="str">
        <f>IFERROR(VLOOKUP(#REF!,#REF!,2,FALSE),"No")</f>
        <v>No</v>
      </c>
      <c r="J5310" s="139">
        <v>4</v>
      </c>
      <c r="K5310" s="148">
        <v>5</v>
      </c>
      <c r="L5310" s="148"/>
      <c r="M5310" s="148"/>
      <c r="N5310" s="148"/>
      <c r="O5310" s="148"/>
      <c r="P5310" s="148"/>
      <c r="Q5310" s="148"/>
      <c r="R5310" s="148"/>
      <c r="S5310" s="148"/>
      <c r="T5310" s="148"/>
      <c r="U5310" s="148"/>
      <c r="V5310" s="148"/>
      <c r="W5310" s="148"/>
      <c r="X5310" s="139">
        <v>6</v>
      </c>
      <c r="Y5310" s="148">
        <v>3</v>
      </c>
      <c r="Z5310" s="148"/>
      <c r="AA5310" s="148"/>
      <c r="AB5310" s="148"/>
      <c r="AC5310" s="148"/>
      <c r="AD5310" s="148"/>
      <c r="AE5310" s="148"/>
      <c r="AF5310" s="148"/>
      <c r="AG5310" s="148"/>
      <c r="AH5310" s="148"/>
      <c r="AI5310" s="148"/>
      <c r="AJ5310" s="148"/>
      <c r="AK5310" s="148"/>
      <c r="AL5310" s="139">
        <v>0</v>
      </c>
      <c r="AM5310" s="139">
        <v>0</v>
      </c>
      <c r="AN5310" s="148">
        <v>3</v>
      </c>
      <c r="AO5310" s="148">
        <v>5</v>
      </c>
      <c r="AP5310" s="148">
        <v>2</v>
      </c>
      <c r="AQ5310" s="140">
        <v>1</v>
      </c>
      <c r="AS5310" s="42">
        <f t="shared" si="735"/>
        <v>382.71738915528306</v>
      </c>
      <c r="AT5310" s="101">
        <f t="shared" si="736"/>
        <v>0</v>
      </c>
      <c r="AU5310" s="42">
        <f t="shared" si="737"/>
        <v>382.71738915528306</v>
      </c>
      <c r="AV5310" s="42">
        <f t="shared" si="738"/>
        <v>180.09288516442211</v>
      </c>
      <c r="AW5310" s="102">
        <f t="shared" si="739"/>
        <v>226394.07327325639</v>
      </c>
      <c r="AX5310" s="43">
        <f t="shared" si="741"/>
        <v>4</v>
      </c>
      <c r="AY5310" s="43" t="str">
        <f t="shared" si="740"/>
        <v>UTFT1</v>
      </c>
    </row>
    <row r="5311" spans="1:51" hidden="1" x14ac:dyDescent="0.2">
      <c r="A5311" s="38">
        <v>5304</v>
      </c>
      <c r="B5311" s="43" t="s">
        <v>5806</v>
      </c>
      <c r="C5311" s="43" t="s">
        <v>5745</v>
      </c>
      <c r="D5311" s="43">
        <v>11700</v>
      </c>
      <c r="E5311" s="43" t="s">
        <v>198</v>
      </c>
      <c r="F5311" s="43">
        <v>20</v>
      </c>
      <c r="G5311" t="str">
        <f>LOOKUP(F5311,{0,6,45},{"F","L","H"})</f>
        <v>L</v>
      </c>
      <c r="H5311" s="43" t="s">
        <v>725</v>
      </c>
      <c r="I5311" s="43" t="str">
        <f>IFERROR(VLOOKUP(#REF!,#REF!,2,FALSE),"No")</f>
        <v>No</v>
      </c>
      <c r="J5311" s="139">
        <v>6</v>
      </c>
      <c r="K5311" s="148">
        <v>221</v>
      </c>
      <c r="L5311" s="148"/>
      <c r="M5311" s="148"/>
      <c r="N5311" s="148"/>
      <c r="O5311" s="148"/>
      <c r="P5311" s="148"/>
      <c r="Q5311" s="148"/>
      <c r="R5311" s="148"/>
      <c r="S5311" s="148"/>
      <c r="T5311" s="148"/>
      <c r="U5311" s="148"/>
      <c r="V5311" s="148"/>
      <c r="W5311" s="148"/>
      <c r="X5311" s="139">
        <v>8</v>
      </c>
      <c r="Y5311" s="148">
        <v>1000</v>
      </c>
      <c r="Z5311" s="148"/>
      <c r="AA5311" s="148"/>
      <c r="AB5311" s="148"/>
      <c r="AC5311" s="148"/>
      <c r="AD5311" s="148"/>
      <c r="AE5311" s="148"/>
      <c r="AF5311" s="148"/>
      <c r="AG5311" s="148"/>
      <c r="AH5311" s="148"/>
      <c r="AI5311" s="148"/>
      <c r="AJ5311" s="148"/>
      <c r="AK5311" s="148"/>
      <c r="AL5311" s="139">
        <v>0</v>
      </c>
      <c r="AM5311" s="139">
        <v>0</v>
      </c>
      <c r="AN5311" s="148">
        <v>1000</v>
      </c>
      <c r="AO5311" s="148">
        <v>221</v>
      </c>
      <c r="AP5311" s="148">
        <v>1</v>
      </c>
      <c r="AQ5311" s="140">
        <v>2</v>
      </c>
      <c r="AS5311" s="42">
        <f t="shared" si="735"/>
        <v>11606.92</v>
      </c>
      <c r="AT5311" s="101">
        <f t="shared" si="736"/>
        <v>0</v>
      </c>
      <c r="AU5311" s="42">
        <f t="shared" si="737"/>
        <v>11606.92</v>
      </c>
      <c r="AV5311" s="42">
        <f t="shared" si="738"/>
        <v>36425.480860737021</v>
      </c>
      <c r="AW5311" s="102">
        <f t="shared" si="739"/>
        <v>14339.66</v>
      </c>
      <c r="AX5311" s="43">
        <f t="shared" si="741"/>
        <v>6</v>
      </c>
      <c r="AY5311" s="43" t="str">
        <f t="shared" si="740"/>
        <v>UTTSM</v>
      </c>
    </row>
    <row r="5312" spans="1:51" hidden="1" x14ac:dyDescent="0.2">
      <c r="A5312" s="38">
        <v>5305</v>
      </c>
      <c r="B5312" s="43" t="s">
        <v>5806</v>
      </c>
      <c r="C5312" s="43" t="s">
        <v>5745</v>
      </c>
      <c r="D5312" s="43">
        <v>218853</v>
      </c>
      <c r="E5312" s="43" t="s">
        <v>5826</v>
      </c>
      <c r="F5312" s="43">
        <v>125</v>
      </c>
      <c r="G5312" t="str">
        <f>LOOKUP(F5312,{0,6,45},{"F","L","H"})</f>
        <v>H</v>
      </c>
      <c r="H5312" s="43" t="s">
        <v>1760</v>
      </c>
      <c r="I5312" s="43" t="str">
        <f>IFERROR(VLOOKUP(#REF!,#REF!,2,FALSE),"No")</f>
        <v>No</v>
      </c>
      <c r="J5312" s="139"/>
      <c r="K5312" s="148"/>
      <c r="L5312" s="148"/>
      <c r="M5312" s="148"/>
      <c r="N5312" s="148"/>
      <c r="O5312" s="148"/>
      <c r="P5312" s="148"/>
      <c r="Q5312" s="148"/>
      <c r="R5312" s="148">
        <v>8</v>
      </c>
      <c r="S5312" s="148">
        <v>3</v>
      </c>
      <c r="T5312" s="148"/>
      <c r="U5312" s="148"/>
      <c r="V5312" s="148"/>
      <c r="W5312" s="148"/>
      <c r="X5312" s="139"/>
      <c r="Y5312" s="148"/>
      <c r="Z5312" s="148"/>
      <c r="AA5312" s="148"/>
      <c r="AB5312" s="148"/>
      <c r="AC5312" s="148"/>
      <c r="AD5312" s="148"/>
      <c r="AE5312" s="148"/>
      <c r="AF5312" s="148"/>
      <c r="AG5312" s="148"/>
      <c r="AH5312" s="148"/>
      <c r="AI5312" s="148"/>
      <c r="AJ5312" s="148"/>
      <c r="AK5312" s="148"/>
      <c r="AL5312" s="139">
        <v>0</v>
      </c>
      <c r="AM5312" s="139">
        <v>0</v>
      </c>
      <c r="AN5312" s="148">
        <v>0</v>
      </c>
      <c r="AO5312" s="148">
        <v>3</v>
      </c>
      <c r="AP5312" s="148">
        <v>1</v>
      </c>
      <c r="AQ5312" s="140">
        <v>2</v>
      </c>
      <c r="AS5312" s="42">
        <f t="shared" si="735"/>
        <v>0</v>
      </c>
      <c r="AT5312" s="101">
        <f t="shared" si="736"/>
        <v>7594.3938762555808</v>
      </c>
      <c r="AU5312" s="42">
        <f t="shared" si="737"/>
        <v>7594.3938762555808</v>
      </c>
      <c r="AV5312" s="42">
        <f t="shared" si="738"/>
        <v>0</v>
      </c>
      <c r="AW5312" s="102">
        <f t="shared" si="739"/>
        <v>226394.07327325639</v>
      </c>
      <c r="AX5312" s="43">
        <f t="shared" si="741"/>
        <v>8</v>
      </c>
      <c r="AY5312" s="43" t="str">
        <f t="shared" si="740"/>
        <v>UTTSM</v>
      </c>
    </row>
    <row r="5313" spans="1:51" hidden="1" x14ac:dyDescent="0.2">
      <c r="A5313" s="38">
        <v>5306</v>
      </c>
      <c r="B5313" s="43" t="s">
        <v>5806</v>
      </c>
      <c r="C5313" s="43" t="s">
        <v>289</v>
      </c>
      <c r="D5313" s="43">
        <v>64550</v>
      </c>
      <c r="E5313" s="43" t="s">
        <v>220</v>
      </c>
      <c r="F5313" s="43">
        <v>45</v>
      </c>
      <c r="G5313" t="str">
        <f>LOOKUP(F5313,{0,6,45},{"F","L","H"})</f>
        <v>H</v>
      </c>
      <c r="H5313" s="43" t="s">
        <v>1769</v>
      </c>
      <c r="I5313" s="43" t="str">
        <f>IFERROR(VLOOKUP(#REF!,#REF!,2,FALSE),"No")</f>
        <v>No</v>
      </c>
      <c r="J5313" s="139">
        <v>4</v>
      </c>
      <c r="K5313" s="148">
        <v>636</v>
      </c>
      <c r="L5313" s="148"/>
      <c r="M5313" s="148"/>
      <c r="N5313" s="148"/>
      <c r="O5313" s="148"/>
      <c r="P5313" s="148"/>
      <c r="Q5313" s="148"/>
      <c r="R5313" s="148"/>
      <c r="S5313" s="148"/>
      <c r="T5313" s="148"/>
      <c r="U5313" s="148"/>
      <c r="V5313" s="148"/>
      <c r="W5313" s="148"/>
      <c r="X5313" s="139">
        <v>2</v>
      </c>
      <c r="Y5313" s="148">
        <v>34.380000000000003</v>
      </c>
      <c r="Z5313" s="148">
        <v>4</v>
      </c>
      <c r="AA5313" s="148">
        <v>965.62</v>
      </c>
      <c r="AB5313" s="148"/>
      <c r="AC5313" s="148"/>
      <c r="AD5313" s="148"/>
      <c r="AE5313" s="148"/>
      <c r="AF5313" s="148"/>
      <c r="AG5313" s="148"/>
      <c r="AH5313" s="148"/>
      <c r="AI5313" s="148"/>
      <c r="AJ5313" s="148"/>
      <c r="AK5313" s="148"/>
      <c r="AL5313" s="139">
        <v>0</v>
      </c>
      <c r="AM5313" s="139">
        <v>0</v>
      </c>
      <c r="AN5313" s="148">
        <v>1000</v>
      </c>
      <c r="AO5313" s="148">
        <v>636</v>
      </c>
      <c r="AP5313" s="148">
        <v>3</v>
      </c>
      <c r="AQ5313" s="140">
        <v>1</v>
      </c>
      <c r="AS5313" s="42">
        <f t="shared" si="735"/>
        <v>48681.651900552002</v>
      </c>
      <c r="AT5313" s="101">
        <f t="shared" si="736"/>
        <v>0</v>
      </c>
      <c r="AU5313" s="42">
        <f t="shared" si="737"/>
        <v>48681.651900552002</v>
      </c>
      <c r="AV5313" s="42">
        <f t="shared" si="738"/>
        <v>39434.457121474035</v>
      </c>
      <c r="AW5313" s="102">
        <f t="shared" si="739"/>
        <v>113197.0366366282</v>
      </c>
      <c r="AX5313" s="43">
        <f t="shared" si="741"/>
        <v>4</v>
      </c>
      <c r="AY5313" s="43" t="str">
        <f t="shared" si="740"/>
        <v>UTGS</v>
      </c>
    </row>
    <row r="5314" spans="1:51" hidden="1" x14ac:dyDescent="0.2">
      <c r="A5314" s="38">
        <v>5307</v>
      </c>
      <c r="B5314" s="43" t="s">
        <v>5806</v>
      </c>
      <c r="C5314" s="43" t="s">
        <v>5745</v>
      </c>
      <c r="D5314" s="43">
        <v>339000</v>
      </c>
      <c r="E5314" s="43" t="s">
        <v>5817</v>
      </c>
      <c r="F5314" s="43">
        <v>125</v>
      </c>
      <c r="G5314" t="str">
        <f>LOOKUP(F5314,{0,6,45},{"F","L","H"})</f>
        <v>H</v>
      </c>
      <c r="H5314" s="43" t="s">
        <v>1772</v>
      </c>
      <c r="I5314" s="43" t="str">
        <f>IFERROR(VLOOKUP(#REF!,#REF!,2,FALSE),"No")</f>
        <v>No</v>
      </c>
      <c r="J5314" s="139"/>
      <c r="K5314" s="148"/>
      <c r="L5314" s="148"/>
      <c r="M5314" s="148"/>
      <c r="N5314" s="148"/>
      <c r="O5314" s="148"/>
      <c r="P5314" s="148"/>
      <c r="Q5314" s="148"/>
      <c r="R5314" s="148">
        <v>6</v>
      </c>
      <c r="S5314" s="148">
        <v>3</v>
      </c>
      <c r="T5314" s="148"/>
      <c r="U5314" s="148"/>
      <c r="V5314" s="148"/>
      <c r="W5314" s="148"/>
      <c r="X5314" s="139"/>
      <c r="Y5314" s="148"/>
      <c r="Z5314" s="148"/>
      <c r="AA5314" s="148"/>
      <c r="AB5314" s="148"/>
      <c r="AC5314" s="148"/>
      <c r="AD5314" s="148"/>
      <c r="AE5314" s="148"/>
      <c r="AF5314" s="148"/>
      <c r="AG5314" s="148"/>
      <c r="AH5314" s="148"/>
      <c r="AI5314" s="148"/>
      <c r="AJ5314" s="148"/>
      <c r="AK5314" s="148"/>
      <c r="AL5314" s="139">
        <v>0</v>
      </c>
      <c r="AM5314" s="139">
        <v>0</v>
      </c>
      <c r="AN5314" s="148">
        <v>0</v>
      </c>
      <c r="AO5314" s="148">
        <v>3</v>
      </c>
      <c r="AP5314" s="148">
        <v>1</v>
      </c>
      <c r="AQ5314" s="140">
        <v>1</v>
      </c>
      <c r="AS5314" s="42">
        <f t="shared" si="735"/>
        <v>0</v>
      </c>
      <c r="AT5314" s="101">
        <f t="shared" si="736"/>
        <v>7985.161761004837</v>
      </c>
      <c r="AU5314" s="42">
        <f t="shared" si="737"/>
        <v>7985.161761004837</v>
      </c>
      <c r="AV5314" s="42">
        <f t="shared" si="738"/>
        <v>0</v>
      </c>
      <c r="AW5314" s="102">
        <f t="shared" si="739"/>
        <v>264126.41881879914</v>
      </c>
      <c r="AX5314" s="43">
        <f t="shared" si="741"/>
        <v>6</v>
      </c>
      <c r="AY5314" s="43" t="str">
        <f t="shared" si="740"/>
        <v>UTTSM</v>
      </c>
    </row>
    <row r="5315" spans="1:51" hidden="1" x14ac:dyDescent="0.2">
      <c r="A5315" s="38">
        <v>5308</v>
      </c>
      <c r="B5315" s="43" t="s">
        <v>5806</v>
      </c>
      <c r="C5315" s="43" t="s">
        <v>5745</v>
      </c>
      <c r="D5315" s="43">
        <v>291000</v>
      </c>
      <c r="E5315" s="43" t="s">
        <v>5824</v>
      </c>
      <c r="F5315" s="43">
        <v>125</v>
      </c>
      <c r="G5315" t="str">
        <f>LOOKUP(F5315,{0,6,45},{"F","L","H"})</f>
        <v>H</v>
      </c>
      <c r="H5315" s="43" t="s">
        <v>1774</v>
      </c>
      <c r="I5315" s="43" t="str">
        <f>IFERROR(VLOOKUP(#REF!,#REF!,2,FALSE),"No")</f>
        <v>No</v>
      </c>
      <c r="J5315" s="139"/>
      <c r="K5315" s="148"/>
      <c r="L5315" s="148"/>
      <c r="M5315" s="148"/>
      <c r="N5315" s="148"/>
      <c r="O5315" s="148"/>
      <c r="P5315" s="148"/>
      <c r="Q5315" s="148"/>
      <c r="R5315" s="148">
        <v>6</v>
      </c>
      <c r="S5315" s="148">
        <v>2458</v>
      </c>
      <c r="T5315" s="148"/>
      <c r="U5315" s="148"/>
      <c r="V5315" s="148"/>
      <c r="W5315" s="148"/>
      <c r="X5315" s="139"/>
      <c r="Y5315" s="148"/>
      <c r="Z5315" s="148"/>
      <c r="AA5315" s="148"/>
      <c r="AB5315" s="148"/>
      <c r="AC5315" s="148"/>
      <c r="AD5315" s="148"/>
      <c r="AE5315" s="148"/>
      <c r="AF5315" s="148"/>
      <c r="AG5315" s="148"/>
      <c r="AH5315" s="148"/>
      <c r="AI5315" s="148"/>
      <c r="AJ5315" s="148"/>
      <c r="AK5315" s="148"/>
      <c r="AL5315" s="139">
        <v>0</v>
      </c>
      <c r="AM5315" s="139">
        <v>0</v>
      </c>
      <c r="AN5315" s="148">
        <v>0</v>
      </c>
      <c r="AO5315" s="148">
        <v>2458</v>
      </c>
      <c r="AP5315" s="148">
        <v>1</v>
      </c>
      <c r="AQ5315" s="140">
        <v>1</v>
      </c>
      <c r="AS5315" s="42">
        <f t="shared" si="735"/>
        <v>0</v>
      </c>
      <c r="AT5315" s="101">
        <f t="shared" si="736"/>
        <v>6542509.2028499627</v>
      </c>
      <c r="AU5315" s="42">
        <f t="shared" si="737"/>
        <v>6542509.2028499627</v>
      </c>
      <c r="AV5315" s="42">
        <f t="shared" si="738"/>
        <v>0</v>
      </c>
      <c r="AW5315" s="102">
        <f t="shared" si="739"/>
        <v>264126.41881879914</v>
      </c>
      <c r="AX5315" s="43">
        <f t="shared" si="741"/>
        <v>6</v>
      </c>
      <c r="AY5315" s="43" t="str">
        <f t="shared" si="740"/>
        <v>UTTSM</v>
      </c>
    </row>
    <row r="5316" spans="1:51" hidden="1" x14ac:dyDescent="0.2">
      <c r="A5316" s="38">
        <v>5309</v>
      </c>
      <c r="B5316" s="43" t="s">
        <v>5807</v>
      </c>
      <c r="C5316" s="43" t="s">
        <v>5746</v>
      </c>
      <c r="D5316" s="43">
        <v>12100</v>
      </c>
      <c r="E5316" s="43" t="s">
        <v>207</v>
      </c>
      <c r="F5316" s="43">
        <v>45</v>
      </c>
      <c r="G5316" t="str">
        <f>LOOKUP(F5316,{0,6,45},{"F","L","H"})</f>
        <v>H</v>
      </c>
      <c r="H5316" s="43" t="s">
        <v>640</v>
      </c>
      <c r="I5316" s="43" t="str">
        <f>IFERROR(VLOOKUP(#REF!,#REF!,2,FALSE),"No")</f>
        <v>No</v>
      </c>
      <c r="J5316" s="139">
        <v>2</v>
      </c>
      <c r="K5316" s="148">
        <v>4</v>
      </c>
      <c r="L5316" s="148"/>
      <c r="M5316" s="148"/>
      <c r="N5316" s="148"/>
      <c r="O5316" s="148"/>
      <c r="P5316" s="148"/>
      <c r="Q5316" s="148"/>
      <c r="R5316" s="148"/>
      <c r="S5316" s="148"/>
      <c r="T5316" s="148"/>
      <c r="U5316" s="148"/>
      <c r="V5316" s="148"/>
      <c r="W5316" s="148"/>
      <c r="X5316" s="139">
        <v>4</v>
      </c>
      <c r="Y5316" s="148">
        <v>1000</v>
      </c>
      <c r="Z5316" s="148"/>
      <c r="AA5316" s="148"/>
      <c r="AB5316" s="148"/>
      <c r="AC5316" s="148"/>
      <c r="AD5316" s="148"/>
      <c r="AE5316" s="148"/>
      <c r="AF5316" s="148"/>
      <c r="AG5316" s="148"/>
      <c r="AH5316" s="148"/>
      <c r="AI5316" s="148"/>
      <c r="AJ5316" s="148"/>
      <c r="AK5316" s="148"/>
      <c r="AL5316" s="139">
        <v>0</v>
      </c>
      <c r="AM5316" s="139">
        <v>0</v>
      </c>
      <c r="AN5316" s="148">
        <v>1000</v>
      </c>
      <c r="AO5316" s="148">
        <v>4</v>
      </c>
      <c r="AP5316" s="148">
        <v>1</v>
      </c>
      <c r="AQ5316" s="140">
        <v>1</v>
      </c>
      <c r="AS5316" s="42">
        <f t="shared" si="735"/>
        <v>291.93391132422641</v>
      </c>
      <c r="AT5316" s="101">
        <f t="shared" si="736"/>
        <v>0</v>
      </c>
      <c r="AU5316" s="42">
        <f t="shared" si="737"/>
        <v>291.93391132422641</v>
      </c>
      <c r="AV5316" s="42">
        <f t="shared" si="738"/>
        <v>39680.961721474036</v>
      </c>
      <c r="AW5316" s="102">
        <f t="shared" si="739"/>
        <v>45278.81465465128</v>
      </c>
      <c r="AX5316" s="43">
        <f t="shared" si="741"/>
        <v>2</v>
      </c>
      <c r="AY5316" s="43" t="str">
        <f t="shared" si="740"/>
        <v>UTTSS</v>
      </c>
    </row>
    <row r="5317" spans="1:51" hidden="1" x14ac:dyDescent="0.2">
      <c r="A5317" s="38">
        <v>5310</v>
      </c>
      <c r="B5317" s="43" t="s">
        <v>5807</v>
      </c>
      <c r="C5317" s="43" t="s">
        <v>5746</v>
      </c>
      <c r="D5317" s="43">
        <v>23300</v>
      </c>
      <c r="E5317" s="43" t="s">
        <v>207</v>
      </c>
      <c r="F5317" s="43">
        <v>100</v>
      </c>
      <c r="G5317" t="str">
        <f>LOOKUP(F5317,{0,6,45},{"F","L","H"})</f>
        <v>H</v>
      </c>
      <c r="H5317" s="43" t="s">
        <v>1791</v>
      </c>
      <c r="I5317" s="43" t="str">
        <f>IFERROR(VLOOKUP(#REF!,#REF!,2,FALSE),"No")</f>
        <v>No</v>
      </c>
      <c r="J5317" s="139"/>
      <c r="K5317" s="148"/>
      <c r="L5317" s="148"/>
      <c r="M5317" s="148"/>
      <c r="N5317" s="148"/>
      <c r="O5317" s="148"/>
      <c r="P5317" s="148"/>
      <c r="Q5317" s="148"/>
      <c r="R5317" s="148">
        <v>4</v>
      </c>
      <c r="S5317" s="148">
        <v>10</v>
      </c>
      <c r="T5317" s="148"/>
      <c r="U5317" s="148"/>
      <c r="V5317" s="148"/>
      <c r="W5317" s="148"/>
      <c r="X5317" s="139"/>
      <c r="Y5317" s="148"/>
      <c r="Z5317" s="148"/>
      <c r="AA5317" s="148"/>
      <c r="AB5317" s="148"/>
      <c r="AC5317" s="148"/>
      <c r="AD5317" s="148"/>
      <c r="AE5317" s="148"/>
      <c r="AF5317" s="148"/>
      <c r="AG5317" s="148"/>
      <c r="AH5317" s="148"/>
      <c r="AI5317" s="148"/>
      <c r="AJ5317" s="148"/>
      <c r="AK5317" s="148"/>
      <c r="AL5317" s="139">
        <v>0</v>
      </c>
      <c r="AM5317" s="139">
        <v>0</v>
      </c>
      <c r="AN5317" s="148">
        <v>0</v>
      </c>
      <c r="AO5317" s="148">
        <v>10</v>
      </c>
      <c r="AP5317" s="148">
        <v>1</v>
      </c>
      <c r="AQ5317" s="140">
        <v>1</v>
      </c>
      <c r="AS5317" s="42">
        <f t="shared" si="735"/>
        <v>0</v>
      </c>
      <c r="AT5317" s="101">
        <f t="shared" si="736"/>
        <v>23004.317493075054</v>
      </c>
      <c r="AU5317" s="42">
        <f t="shared" si="737"/>
        <v>23004.317493075054</v>
      </c>
      <c r="AV5317" s="42">
        <f t="shared" si="738"/>
        <v>0</v>
      </c>
      <c r="AW5317" s="102">
        <f t="shared" si="739"/>
        <v>52825.283763759828</v>
      </c>
      <c r="AX5317" s="43">
        <f t="shared" si="741"/>
        <v>4</v>
      </c>
      <c r="AY5317" s="43" t="str">
        <f t="shared" si="740"/>
        <v>UTTSS</v>
      </c>
    </row>
    <row r="5318" spans="1:51" hidden="1" x14ac:dyDescent="0.2">
      <c r="A5318" s="38">
        <v>5311</v>
      </c>
      <c r="B5318" s="43" t="s">
        <v>5807</v>
      </c>
      <c r="C5318" s="43" t="s">
        <v>5745</v>
      </c>
      <c r="D5318" s="43">
        <v>64550</v>
      </c>
      <c r="E5318" s="43" t="s">
        <v>197</v>
      </c>
      <c r="F5318" s="43">
        <v>45</v>
      </c>
      <c r="G5318" t="str">
        <f>LOOKUP(F5318,{0,6,45},{"F","L","H"})</f>
        <v>H</v>
      </c>
      <c r="H5318" s="43" t="s">
        <v>930</v>
      </c>
      <c r="I5318" s="43" t="str">
        <f>IFERROR(VLOOKUP(#REF!,#REF!,2,FALSE),"No")</f>
        <v>No</v>
      </c>
      <c r="J5318" s="139">
        <v>3</v>
      </c>
      <c r="K5318" s="148">
        <v>157</v>
      </c>
      <c r="L5318" s="148">
        <v>4</v>
      </c>
      <c r="M5318" s="148">
        <v>89</v>
      </c>
      <c r="N5318" s="148"/>
      <c r="O5318" s="148"/>
      <c r="P5318" s="148"/>
      <c r="Q5318" s="148"/>
      <c r="R5318" s="148"/>
      <c r="S5318" s="148"/>
      <c r="T5318" s="148"/>
      <c r="U5318" s="148"/>
      <c r="V5318" s="148"/>
      <c r="W5318" s="148"/>
      <c r="X5318" s="139">
        <v>4</v>
      </c>
      <c r="Y5318" s="148">
        <v>6.84</v>
      </c>
      <c r="Z5318" s="148">
        <v>6</v>
      </c>
      <c r="AA5318" s="148">
        <v>993.16</v>
      </c>
      <c r="AB5318" s="148"/>
      <c r="AC5318" s="148"/>
      <c r="AD5318" s="148"/>
      <c r="AE5318" s="148"/>
      <c r="AF5318" s="148"/>
      <c r="AG5318" s="148"/>
      <c r="AH5318" s="148"/>
      <c r="AI5318" s="148"/>
      <c r="AJ5318" s="148"/>
      <c r="AK5318" s="148"/>
      <c r="AL5318" s="139">
        <v>0</v>
      </c>
      <c r="AM5318" s="139">
        <v>0</v>
      </c>
      <c r="AN5318" s="148">
        <v>1000</v>
      </c>
      <c r="AO5318" s="148">
        <v>246</v>
      </c>
      <c r="AP5318" s="148">
        <v>6</v>
      </c>
      <c r="AQ5318" s="140">
        <v>4</v>
      </c>
      <c r="AS5318" s="42">
        <f t="shared" si="735"/>
        <v>18270.775546439923</v>
      </c>
      <c r="AT5318" s="101">
        <f t="shared" si="736"/>
        <v>0</v>
      </c>
      <c r="AU5318" s="42">
        <f t="shared" si="737"/>
        <v>18270.775546439923</v>
      </c>
      <c r="AV5318" s="42">
        <f t="shared" si="738"/>
        <v>14972.94193036851</v>
      </c>
      <c r="AW5318" s="102">
        <f t="shared" si="739"/>
        <v>113197.0366366282</v>
      </c>
      <c r="AX5318" s="43">
        <f t="shared" si="741"/>
        <v>3</v>
      </c>
      <c r="AY5318" s="43" t="str">
        <f t="shared" si="740"/>
        <v>UTTSM</v>
      </c>
    </row>
    <row r="5319" spans="1:51" hidden="1" x14ac:dyDescent="0.2">
      <c r="A5319" s="38">
        <v>5312</v>
      </c>
      <c r="B5319" s="43" t="s">
        <v>5806</v>
      </c>
      <c r="C5319" s="43" t="s">
        <v>289</v>
      </c>
      <c r="D5319" s="43">
        <v>28214</v>
      </c>
      <c r="E5319" s="43" t="s">
        <v>290</v>
      </c>
      <c r="F5319" s="43">
        <v>45</v>
      </c>
      <c r="G5319" t="str">
        <f>LOOKUP(F5319,{0,6,45},{"F","L","H"})</f>
        <v>H</v>
      </c>
      <c r="H5319" s="43" t="s">
        <v>1256</v>
      </c>
      <c r="I5319" s="43" t="str">
        <f>IFERROR(VLOOKUP(#REF!,#REF!,2,FALSE),"No")</f>
        <v>No</v>
      </c>
      <c r="J5319" s="139">
        <v>1.25</v>
      </c>
      <c r="K5319" s="148">
        <v>118</v>
      </c>
      <c r="L5319" s="148"/>
      <c r="M5319" s="148"/>
      <c r="N5319" s="148"/>
      <c r="O5319" s="148"/>
      <c r="P5319" s="148"/>
      <c r="Q5319" s="148"/>
      <c r="R5319" s="148"/>
      <c r="S5319" s="148"/>
      <c r="T5319" s="148"/>
      <c r="U5319" s="148"/>
      <c r="V5319" s="148"/>
      <c r="W5319" s="148"/>
      <c r="X5319" s="139">
        <v>2</v>
      </c>
      <c r="Y5319" s="148">
        <v>106.07</v>
      </c>
      <c r="Z5319" s="148">
        <v>4</v>
      </c>
      <c r="AA5319" s="148">
        <v>823.54</v>
      </c>
      <c r="AB5319" s="148">
        <v>6</v>
      </c>
      <c r="AC5319" s="148">
        <v>70.39</v>
      </c>
      <c r="AD5319" s="148"/>
      <c r="AE5319" s="148"/>
      <c r="AF5319" s="148"/>
      <c r="AG5319" s="148"/>
      <c r="AH5319" s="148"/>
      <c r="AI5319" s="148"/>
      <c r="AJ5319" s="148"/>
      <c r="AK5319" s="148"/>
      <c r="AL5319" s="139">
        <v>0</v>
      </c>
      <c r="AM5319" s="139">
        <v>0</v>
      </c>
      <c r="AN5319" s="148">
        <v>1000</v>
      </c>
      <c r="AO5319" s="148">
        <v>118</v>
      </c>
      <c r="AP5319" s="148">
        <v>3</v>
      </c>
      <c r="AQ5319" s="140">
        <v>3</v>
      </c>
      <c r="AS5319" s="42">
        <f t="shared" si="735"/>
        <v>8792.5903840646788</v>
      </c>
      <c r="AT5319" s="101">
        <f t="shared" si="736"/>
        <v>0</v>
      </c>
      <c r="AU5319" s="42">
        <f t="shared" si="737"/>
        <v>8792.5903840646788</v>
      </c>
      <c r="AV5319" s="42">
        <f t="shared" si="738"/>
        <v>13450.958773824677</v>
      </c>
      <c r="AW5319" s="102">
        <f t="shared" si="739"/>
        <v>52825.283763759828</v>
      </c>
      <c r="AX5319" s="43">
        <f t="shared" si="741"/>
        <v>1.25</v>
      </c>
      <c r="AY5319" s="43" t="str">
        <f t="shared" si="740"/>
        <v>UTGS</v>
      </c>
    </row>
    <row r="5320" spans="1:51" hidden="1" x14ac:dyDescent="0.2">
      <c r="A5320" s="38">
        <v>5313</v>
      </c>
      <c r="B5320" s="43" t="s">
        <v>5807</v>
      </c>
      <c r="C5320" s="43" t="s">
        <v>5746</v>
      </c>
      <c r="D5320" s="43">
        <v>5900</v>
      </c>
      <c r="E5320" s="43" t="s">
        <v>198</v>
      </c>
      <c r="F5320" s="43">
        <v>3</v>
      </c>
      <c r="G5320" t="str">
        <f>LOOKUP(F5320,{0,6,45},{"F","L","H"})</f>
        <v>F</v>
      </c>
      <c r="H5320" s="43" t="s">
        <v>5848</v>
      </c>
      <c r="I5320" s="43" t="str">
        <f>IFERROR(VLOOKUP(#REF!,#REF!,2,FALSE),"No")</f>
        <v>No</v>
      </c>
      <c r="J5320" s="139">
        <v>2</v>
      </c>
      <c r="K5320" s="148">
        <v>40</v>
      </c>
      <c r="L5320" s="148"/>
      <c r="M5320" s="148"/>
      <c r="N5320" s="148"/>
      <c r="O5320" s="148"/>
      <c r="P5320" s="148"/>
      <c r="Q5320" s="148"/>
      <c r="R5320" s="148"/>
      <c r="S5320" s="148"/>
      <c r="T5320" s="148"/>
      <c r="U5320" s="148"/>
      <c r="V5320" s="148"/>
      <c r="W5320" s="148"/>
      <c r="X5320" s="139">
        <v>3</v>
      </c>
      <c r="Y5320" s="148">
        <v>508.84</v>
      </c>
      <c r="Z5320" s="148">
        <v>4</v>
      </c>
      <c r="AA5320" s="148">
        <v>491.16</v>
      </c>
      <c r="AB5320" s="148"/>
      <c r="AC5320" s="148"/>
      <c r="AD5320" s="148"/>
      <c r="AE5320" s="148"/>
      <c r="AF5320" s="148"/>
      <c r="AG5320" s="148"/>
      <c r="AH5320" s="148"/>
      <c r="AI5320" s="148"/>
      <c r="AJ5320" s="148"/>
      <c r="AK5320" s="148"/>
      <c r="AL5320" s="139">
        <v>0</v>
      </c>
      <c r="AM5320" s="139">
        <v>0</v>
      </c>
      <c r="AN5320" s="148">
        <v>1000</v>
      </c>
      <c r="AO5320" s="148">
        <v>40</v>
      </c>
      <c r="AP5320" s="148">
        <v>4</v>
      </c>
      <c r="AQ5320" s="140">
        <v>6</v>
      </c>
      <c r="AS5320" s="42">
        <f t="shared" ref="AS5320:AS5383" si="742">(VLOOKUP(J5320,Service,2,FALSE)*K5320+VLOOKUP(L5320,Service,2,FALSE)*M5320+VLOOKUP(N5320,Service,2,FALSE)*O5320+VLOOKUP(P5320,Service,2,FALSE)*Q5320)</f>
        <v>2919.3391132422639</v>
      </c>
      <c r="AT5320" s="101">
        <f t="shared" ref="AT5320:AT5383" si="743">VLOOKUP(R5320,serviceHP,2,FALSE)*S5320+VLOOKUP(T5320,serviceHP,2,FALSE)*U5320+VLOOKUP(V5320,serviceHP,2,FALSE)*W5320</f>
        <v>0</v>
      </c>
      <c r="AU5320" s="42">
        <f t="shared" ref="AU5320:AU5383" si="744">AS5320+AT5320</f>
        <v>2919.3391132422639</v>
      </c>
      <c r="AV5320" s="42">
        <f t="shared" ref="AV5320:AV5383" si="745">(VLOOKUP(X5320,Main,2,FALSE)*Y5320+VLOOKUP(Z5320,Main,2,FALSE)*AA5320+VLOOKUP(AB5320,Main,2,FALSE)*AC5320+VLOOKUP(AD5320,Main,2,FALSE)*AE5320+VLOOKUP(AF5320,Main,2,FALSE)*AG5320+VLOOKUP(AL5320,Main,2,FALSE)*AM5320+VLOOKUP(AH5320,Main,2,FALSE)*AI5320+VLOOKUP(AL5320,Main,2,FALSE)*AM5320+VLOOKUP(AJ5320,Main,2,FALSE)*AK5320)/AQ5320</f>
        <v>4930.0812869123392</v>
      </c>
      <c r="AW5320" s="102">
        <f t="shared" ref="AW5320:AW5383" si="746">IF(G5320="F",VLOOKUP(D5320,MeterAndReg2,2,TRUE),(IF(G5320="L",VLOOKUP(D5320,MeterAndReg2,3,TRUE),VLOOKUP(D5320,MeterAndReg2,4,TRUE))))</f>
        <v>3698.6666666666665</v>
      </c>
      <c r="AX5320" s="43">
        <f t="shared" si="741"/>
        <v>2</v>
      </c>
      <c r="AY5320" s="43" t="str">
        <f t="shared" si="740"/>
        <v>UTTSS</v>
      </c>
    </row>
    <row r="5321" spans="1:51" hidden="1" x14ac:dyDescent="0.2">
      <c r="A5321" s="38">
        <v>5314</v>
      </c>
      <c r="B5321" s="43" t="s">
        <v>5806</v>
      </c>
      <c r="C5321" s="43" t="s">
        <v>289</v>
      </c>
      <c r="D5321" s="43">
        <v>20200</v>
      </c>
      <c r="E5321" s="43" t="s">
        <v>198</v>
      </c>
      <c r="F5321" s="43">
        <v>45</v>
      </c>
      <c r="G5321" t="str">
        <f>LOOKUP(F5321,{0,6,45},{"F","L","H"})</f>
        <v>H</v>
      </c>
      <c r="H5321" s="43" t="s">
        <v>1257</v>
      </c>
      <c r="I5321" s="43" t="str">
        <f>IFERROR(VLOOKUP(#REF!,#REF!,2,FALSE),"No")</f>
        <v>No</v>
      </c>
      <c r="J5321" s="139">
        <v>2</v>
      </c>
      <c r="K5321" s="148">
        <v>44</v>
      </c>
      <c r="L5321" s="148"/>
      <c r="M5321" s="148"/>
      <c r="N5321" s="148"/>
      <c r="O5321" s="148"/>
      <c r="P5321" s="148"/>
      <c r="Q5321" s="148"/>
      <c r="R5321" s="148"/>
      <c r="S5321" s="148"/>
      <c r="T5321" s="148"/>
      <c r="U5321" s="148"/>
      <c r="V5321" s="148"/>
      <c r="W5321" s="148"/>
      <c r="X5321" s="139">
        <v>4</v>
      </c>
      <c r="Y5321" s="148">
        <v>796.3</v>
      </c>
      <c r="Z5321" s="148">
        <v>8</v>
      </c>
      <c r="AA5321" s="148">
        <v>24.93</v>
      </c>
      <c r="AB5321" s="148">
        <v>12</v>
      </c>
      <c r="AC5321" s="148">
        <v>178.78</v>
      </c>
      <c r="AD5321" s="148"/>
      <c r="AE5321" s="148"/>
      <c r="AF5321" s="148"/>
      <c r="AG5321" s="148"/>
      <c r="AH5321" s="148"/>
      <c r="AI5321" s="148"/>
      <c r="AJ5321" s="148"/>
      <c r="AK5321" s="148"/>
      <c r="AL5321" s="139">
        <v>0</v>
      </c>
      <c r="AM5321" s="139">
        <v>0</v>
      </c>
      <c r="AN5321" s="148">
        <v>1000.01</v>
      </c>
      <c r="AO5321" s="148">
        <v>44</v>
      </c>
      <c r="AP5321" s="148">
        <v>1</v>
      </c>
      <c r="AQ5321" s="140">
        <v>2</v>
      </c>
      <c r="AS5321" s="42">
        <f t="shared" si="742"/>
        <v>3211.2730245664907</v>
      </c>
      <c r="AT5321" s="101">
        <f t="shared" si="743"/>
        <v>0</v>
      </c>
      <c r="AU5321" s="42">
        <f t="shared" si="744"/>
        <v>3211.2730245664907</v>
      </c>
      <c r="AV5321" s="42">
        <f t="shared" si="745"/>
        <v>23219.209615545624</v>
      </c>
      <c r="AW5321" s="102">
        <f t="shared" si="746"/>
        <v>52825.283763759828</v>
      </c>
      <c r="AX5321" s="43">
        <f t="shared" si="741"/>
        <v>2</v>
      </c>
      <c r="AY5321" s="43" t="str">
        <f t="shared" ref="AY5321:AY5384" si="747">C5321</f>
        <v>UTGS</v>
      </c>
    </row>
    <row r="5322" spans="1:51" hidden="1" x14ac:dyDescent="0.2">
      <c r="A5322" s="38">
        <v>5315</v>
      </c>
      <c r="B5322" s="43" t="s">
        <v>5807</v>
      </c>
      <c r="C5322" s="43" t="s">
        <v>5746</v>
      </c>
      <c r="D5322" s="43">
        <v>31000</v>
      </c>
      <c r="E5322" s="43" t="s">
        <v>203</v>
      </c>
      <c r="F5322" s="43">
        <v>45</v>
      </c>
      <c r="G5322" t="str">
        <f>LOOKUP(F5322,{0,6,45},{"F","L","H"})</f>
        <v>H</v>
      </c>
      <c r="H5322" s="43" t="s">
        <v>313</v>
      </c>
      <c r="I5322" s="43" t="str">
        <f>IFERROR(VLOOKUP(#REF!,#REF!,2,FALSE),"No")</f>
        <v>No</v>
      </c>
      <c r="J5322" s="139">
        <v>2</v>
      </c>
      <c r="K5322" s="148">
        <v>37</v>
      </c>
      <c r="L5322" s="148"/>
      <c r="M5322" s="148"/>
      <c r="N5322" s="148"/>
      <c r="O5322" s="148"/>
      <c r="P5322" s="148"/>
      <c r="Q5322" s="148"/>
      <c r="R5322" s="148"/>
      <c r="S5322" s="148"/>
      <c r="T5322" s="148"/>
      <c r="U5322" s="148"/>
      <c r="V5322" s="148"/>
      <c r="W5322" s="148"/>
      <c r="X5322" s="139">
        <v>3</v>
      </c>
      <c r="Y5322" s="148">
        <v>1000</v>
      </c>
      <c r="Z5322" s="148"/>
      <c r="AA5322" s="148"/>
      <c r="AB5322" s="148"/>
      <c r="AC5322" s="148"/>
      <c r="AD5322" s="148"/>
      <c r="AE5322" s="148"/>
      <c r="AF5322" s="148"/>
      <c r="AG5322" s="148"/>
      <c r="AH5322" s="148"/>
      <c r="AI5322" s="148"/>
      <c r="AJ5322" s="148"/>
      <c r="AK5322" s="148"/>
      <c r="AL5322" s="139">
        <v>0</v>
      </c>
      <c r="AM5322" s="139">
        <v>0</v>
      </c>
      <c r="AN5322" s="148">
        <v>1000</v>
      </c>
      <c r="AO5322" s="148">
        <v>37</v>
      </c>
      <c r="AP5322" s="148">
        <v>3</v>
      </c>
      <c r="AQ5322" s="140">
        <v>4</v>
      </c>
      <c r="AS5322" s="42">
        <f t="shared" si="742"/>
        <v>2700.3886797490945</v>
      </c>
      <c r="AT5322" s="101">
        <f t="shared" si="743"/>
        <v>0</v>
      </c>
      <c r="AU5322" s="42">
        <f t="shared" si="744"/>
        <v>2700.3886797490945</v>
      </c>
      <c r="AV5322" s="42">
        <f t="shared" si="745"/>
        <v>4957.7404303685089</v>
      </c>
      <c r="AW5322" s="102">
        <f t="shared" si="746"/>
        <v>60371.752872868376</v>
      </c>
      <c r="AX5322" s="43">
        <f t="shared" si="741"/>
        <v>2</v>
      </c>
      <c r="AY5322" s="43" t="str">
        <f t="shared" si="747"/>
        <v>UTTSS</v>
      </c>
    </row>
    <row r="5323" spans="1:51" hidden="1" x14ac:dyDescent="0.2">
      <c r="A5323" s="38">
        <v>5316</v>
      </c>
      <c r="B5323" s="43" t="s">
        <v>5807</v>
      </c>
      <c r="C5323" s="43" t="s">
        <v>5746</v>
      </c>
      <c r="D5323" s="43">
        <v>8300</v>
      </c>
      <c r="E5323" s="43" t="s">
        <v>198</v>
      </c>
      <c r="F5323" s="43">
        <v>10</v>
      </c>
      <c r="G5323" t="str">
        <f>LOOKUP(F5323,{0,6,45},{"F","L","H"})</f>
        <v>L</v>
      </c>
      <c r="H5323" s="43" t="s">
        <v>967</v>
      </c>
      <c r="I5323" s="43" t="str">
        <f>IFERROR(VLOOKUP(#REF!,#REF!,2,FALSE),"No")</f>
        <v>No</v>
      </c>
      <c r="J5323" s="139">
        <v>2</v>
      </c>
      <c r="K5323" s="148">
        <v>88</v>
      </c>
      <c r="L5323" s="148"/>
      <c r="M5323" s="148"/>
      <c r="N5323" s="148"/>
      <c r="O5323" s="148"/>
      <c r="P5323" s="148"/>
      <c r="Q5323" s="148"/>
      <c r="R5323" s="148"/>
      <c r="S5323" s="148"/>
      <c r="T5323" s="148"/>
      <c r="U5323" s="148"/>
      <c r="V5323" s="148"/>
      <c r="W5323" s="148"/>
      <c r="X5323" s="139">
        <v>3</v>
      </c>
      <c r="Y5323" s="148">
        <v>1000</v>
      </c>
      <c r="Z5323" s="148"/>
      <c r="AA5323" s="148"/>
      <c r="AB5323" s="148"/>
      <c r="AC5323" s="148"/>
      <c r="AD5323" s="148"/>
      <c r="AE5323" s="148"/>
      <c r="AF5323" s="148"/>
      <c r="AG5323" s="148"/>
      <c r="AH5323" s="148"/>
      <c r="AI5323" s="148"/>
      <c r="AJ5323" s="148"/>
      <c r="AK5323" s="148"/>
      <c r="AL5323" s="139">
        <v>0</v>
      </c>
      <c r="AM5323" s="139">
        <v>0</v>
      </c>
      <c r="AN5323" s="148">
        <v>1000</v>
      </c>
      <c r="AO5323" s="148">
        <v>88</v>
      </c>
      <c r="AP5323" s="148">
        <v>5</v>
      </c>
      <c r="AQ5323" s="140">
        <v>11</v>
      </c>
      <c r="AS5323" s="42">
        <f t="shared" si="742"/>
        <v>6422.5460491329814</v>
      </c>
      <c r="AT5323" s="101">
        <f t="shared" si="743"/>
        <v>0</v>
      </c>
      <c r="AU5323" s="42">
        <f t="shared" si="744"/>
        <v>6422.5460491329814</v>
      </c>
      <c r="AV5323" s="42">
        <f t="shared" si="745"/>
        <v>1802.814701952185</v>
      </c>
      <c r="AW5323" s="102">
        <f t="shared" si="746"/>
        <v>13649.7</v>
      </c>
      <c r="AX5323" s="43">
        <f t="shared" si="741"/>
        <v>2</v>
      </c>
      <c r="AY5323" s="43" t="str">
        <f t="shared" si="747"/>
        <v>UTTSS</v>
      </c>
    </row>
    <row r="5324" spans="1:51" hidden="1" x14ac:dyDescent="0.2">
      <c r="A5324" s="38">
        <v>5317</v>
      </c>
      <c r="B5324" s="43" t="s">
        <v>5806</v>
      </c>
      <c r="C5324" s="43" t="s">
        <v>289</v>
      </c>
      <c r="D5324" s="43">
        <v>47300</v>
      </c>
      <c r="E5324" s="43" t="s">
        <v>198</v>
      </c>
      <c r="F5324" s="43">
        <v>125</v>
      </c>
      <c r="G5324" t="str">
        <f>LOOKUP(F5324,{0,6,45},{"F","L","H"})</f>
        <v>H</v>
      </c>
      <c r="H5324" s="43" t="s">
        <v>891</v>
      </c>
      <c r="I5324" s="43" t="str">
        <f>IFERROR(VLOOKUP(#REF!,#REF!,2,FALSE),"No")</f>
        <v>No</v>
      </c>
      <c r="J5324" s="139"/>
      <c r="K5324" s="148"/>
      <c r="L5324" s="148"/>
      <c r="M5324" s="148"/>
      <c r="N5324" s="148"/>
      <c r="O5324" s="148"/>
      <c r="P5324" s="148"/>
      <c r="Q5324" s="148"/>
      <c r="R5324" s="148">
        <v>2</v>
      </c>
      <c r="S5324" s="148">
        <v>1</v>
      </c>
      <c r="T5324" s="148"/>
      <c r="U5324" s="148"/>
      <c r="V5324" s="148"/>
      <c r="W5324" s="148"/>
      <c r="X5324" s="139"/>
      <c r="Y5324" s="148"/>
      <c r="Z5324" s="148"/>
      <c r="AA5324" s="148"/>
      <c r="AB5324" s="148"/>
      <c r="AC5324" s="148"/>
      <c r="AD5324" s="148"/>
      <c r="AE5324" s="148"/>
      <c r="AF5324" s="148"/>
      <c r="AG5324" s="148"/>
      <c r="AH5324" s="148"/>
      <c r="AI5324" s="148"/>
      <c r="AJ5324" s="148"/>
      <c r="AK5324" s="148"/>
      <c r="AL5324" s="139">
        <v>0</v>
      </c>
      <c r="AM5324" s="139">
        <v>0</v>
      </c>
      <c r="AN5324" s="148">
        <v>0</v>
      </c>
      <c r="AO5324" s="148">
        <v>1</v>
      </c>
      <c r="AP5324" s="148">
        <v>1</v>
      </c>
      <c r="AQ5324" s="140">
        <v>2</v>
      </c>
      <c r="AS5324" s="42">
        <f t="shared" si="742"/>
        <v>0</v>
      </c>
      <c r="AT5324" s="101">
        <f t="shared" si="743"/>
        <v>158.97496294866804</v>
      </c>
      <c r="AU5324" s="42">
        <f t="shared" si="744"/>
        <v>158.97496294866804</v>
      </c>
      <c r="AV5324" s="42">
        <f t="shared" si="745"/>
        <v>0</v>
      </c>
      <c r="AW5324" s="102">
        <f t="shared" si="746"/>
        <v>75464.691091085464</v>
      </c>
      <c r="AX5324" s="43">
        <f t="shared" si="741"/>
        <v>2</v>
      </c>
      <c r="AY5324" s="43" t="str">
        <f t="shared" si="747"/>
        <v>UTGS</v>
      </c>
    </row>
    <row r="5325" spans="1:51" hidden="1" x14ac:dyDescent="0.2">
      <c r="A5325" s="38">
        <v>5318</v>
      </c>
      <c r="B5325" s="43" t="s">
        <v>5806</v>
      </c>
      <c r="C5325" s="43" t="s">
        <v>289</v>
      </c>
      <c r="D5325" s="43">
        <v>48100</v>
      </c>
      <c r="E5325" s="43" t="s">
        <v>215</v>
      </c>
      <c r="F5325" s="43">
        <v>50</v>
      </c>
      <c r="G5325" t="str">
        <f>LOOKUP(F5325,{0,6,45},{"F","L","H"})</f>
        <v>H</v>
      </c>
      <c r="H5325" s="43" t="s">
        <v>1295</v>
      </c>
      <c r="I5325" s="43" t="s">
        <v>2199</v>
      </c>
      <c r="J5325" s="139"/>
      <c r="K5325" s="148"/>
      <c r="L5325" s="148"/>
      <c r="M5325" s="148"/>
      <c r="N5325" s="148"/>
      <c r="O5325" s="148"/>
      <c r="P5325" s="148"/>
      <c r="Q5325" s="148"/>
      <c r="R5325" s="148">
        <v>2</v>
      </c>
      <c r="S5325" s="148">
        <v>1</v>
      </c>
      <c r="T5325" s="148"/>
      <c r="U5325" s="148"/>
      <c r="V5325" s="148"/>
      <c r="W5325" s="148"/>
      <c r="X5325" s="139"/>
      <c r="Y5325" s="148"/>
      <c r="Z5325" s="148"/>
      <c r="AA5325" s="148"/>
      <c r="AB5325" s="148"/>
      <c r="AC5325" s="148"/>
      <c r="AD5325" s="148"/>
      <c r="AE5325" s="148"/>
      <c r="AF5325" s="148"/>
      <c r="AG5325" s="148"/>
      <c r="AH5325" s="148"/>
      <c r="AI5325" s="148"/>
      <c r="AJ5325" s="148"/>
      <c r="AK5325" s="148"/>
      <c r="AL5325" s="139">
        <v>0</v>
      </c>
      <c r="AM5325" s="139">
        <v>0</v>
      </c>
      <c r="AN5325" s="148">
        <v>0</v>
      </c>
      <c r="AO5325" s="148">
        <v>1</v>
      </c>
      <c r="AP5325" s="148">
        <v>1</v>
      </c>
      <c r="AQ5325" s="140">
        <v>3</v>
      </c>
      <c r="AS5325" s="42">
        <f t="shared" si="742"/>
        <v>0</v>
      </c>
      <c r="AT5325" s="101">
        <f t="shared" si="743"/>
        <v>158.97496294866804</v>
      </c>
      <c r="AU5325" s="42">
        <f t="shared" si="744"/>
        <v>158.97496294866804</v>
      </c>
      <c r="AV5325" s="42">
        <f t="shared" si="745"/>
        <v>0</v>
      </c>
      <c r="AW5325" s="102">
        <f t="shared" si="746"/>
        <v>75464.691091085464</v>
      </c>
      <c r="AX5325" s="43">
        <f t="shared" si="741"/>
        <v>2</v>
      </c>
      <c r="AY5325" s="43" t="str">
        <f t="shared" si="747"/>
        <v>UTGS</v>
      </c>
    </row>
    <row r="5326" spans="1:51" hidden="1" x14ac:dyDescent="0.2">
      <c r="A5326" s="38">
        <v>5319</v>
      </c>
      <c r="B5326" s="43" t="s">
        <v>5807</v>
      </c>
      <c r="C5326" s="43" t="s">
        <v>5745</v>
      </c>
      <c r="D5326" s="43">
        <v>124300</v>
      </c>
      <c r="E5326" s="43" t="s">
        <v>197</v>
      </c>
      <c r="F5326" s="43">
        <v>100</v>
      </c>
      <c r="G5326" t="str">
        <f>LOOKUP(F5326,{0,6,45},{"F","L","H"})</f>
        <v>H</v>
      </c>
      <c r="H5326" s="43" t="s">
        <v>353</v>
      </c>
      <c r="I5326" s="43" t="s">
        <v>2199</v>
      </c>
      <c r="J5326" s="139"/>
      <c r="K5326" s="148"/>
      <c r="L5326" s="148"/>
      <c r="M5326" s="148"/>
      <c r="N5326" s="148"/>
      <c r="O5326" s="148"/>
      <c r="P5326" s="148"/>
      <c r="Q5326" s="148"/>
      <c r="R5326" s="148">
        <v>3</v>
      </c>
      <c r="S5326" s="148">
        <v>1069</v>
      </c>
      <c r="T5326" s="148"/>
      <c r="U5326" s="148"/>
      <c r="V5326" s="148"/>
      <c r="W5326" s="148"/>
      <c r="X5326" s="139"/>
      <c r="Y5326" s="148"/>
      <c r="Z5326" s="148"/>
      <c r="AA5326" s="148"/>
      <c r="AB5326" s="148"/>
      <c r="AC5326" s="148"/>
      <c r="AD5326" s="148"/>
      <c r="AE5326" s="148"/>
      <c r="AF5326" s="148"/>
      <c r="AG5326" s="148"/>
      <c r="AH5326" s="148"/>
      <c r="AI5326" s="148"/>
      <c r="AJ5326" s="148"/>
      <c r="AK5326" s="148"/>
      <c r="AL5326" s="139">
        <v>0</v>
      </c>
      <c r="AM5326" s="139">
        <v>0</v>
      </c>
      <c r="AN5326" s="148">
        <v>0</v>
      </c>
      <c r="AO5326" s="148">
        <v>1069</v>
      </c>
      <c r="AP5326" s="148">
        <v>1</v>
      </c>
      <c r="AQ5326" s="140">
        <v>2</v>
      </c>
      <c r="AS5326" s="42">
        <f t="shared" si="742"/>
        <v>0</v>
      </c>
      <c r="AT5326" s="101">
        <f t="shared" si="743"/>
        <v>841095.0933079907</v>
      </c>
      <c r="AU5326" s="42">
        <f t="shared" si="744"/>
        <v>841095.0933079907</v>
      </c>
      <c r="AV5326" s="42">
        <f t="shared" si="745"/>
        <v>0</v>
      </c>
      <c r="AW5326" s="102">
        <f t="shared" si="746"/>
        <v>150929.38218217093</v>
      </c>
      <c r="AX5326" s="43">
        <f t="shared" si="741"/>
        <v>3</v>
      </c>
      <c r="AY5326" s="43" t="str">
        <f t="shared" si="747"/>
        <v>UTTSM</v>
      </c>
    </row>
    <row r="5327" spans="1:51" hidden="1" x14ac:dyDescent="0.2">
      <c r="A5327" s="38">
        <v>5320</v>
      </c>
      <c r="B5327" s="43" t="s">
        <v>5806</v>
      </c>
      <c r="C5327" s="43" t="s">
        <v>289</v>
      </c>
      <c r="D5327" s="43">
        <v>31000</v>
      </c>
      <c r="E5327" s="43" t="s">
        <v>203</v>
      </c>
      <c r="F5327" s="43">
        <v>45</v>
      </c>
      <c r="G5327" t="str">
        <f>LOOKUP(F5327,{0,6,45},{"F","L","H"})</f>
        <v>H</v>
      </c>
      <c r="H5327" s="43" t="s">
        <v>1298</v>
      </c>
      <c r="I5327" s="43" t="str">
        <f>IFERROR(VLOOKUP(#REF!,#REF!,2,FALSE),"No")</f>
        <v>No</v>
      </c>
      <c r="J5327" s="139">
        <v>2</v>
      </c>
      <c r="K5327" s="148">
        <v>101</v>
      </c>
      <c r="L5327" s="148"/>
      <c r="M5327" s="148"/>
      <c r="N5327" s="148"/>
      <c r="O5327" s="148"/>
      <c r="P5327" s="148"/>
      <c r="Q5327" s="148"/>
      <c r="R5327" s="148"/>
      <c r="S5327" s="148"/>
      <c r="T5327" s="148"/>
      <c r="U5327" s="148"/>
      <c r="V5327" s="148"/>
      <c r="W5327" s="148"/>
      <c r="X5327" s="139">
        <v>4</v>
      </c>
      <c r="Y5327" s="148">
        <v>1000</v>
      </c>
      <c r="Z5327" s="148"/>
      <c r="AA5327" s="148"/>
      <c r="AB5327" s="148"/>
      <c r="AC5327" s="148"/>
      <c r="AD5327" s="148"/>
      <c r="AE5327" s="148"/>
      <c r="AF5327" s="148"/>
      <c r="AG5327" s="148"/>
      <c r="AH5327" s="148"/>
      <c r="AI5327" s="148"/>
      <c r="AJ5327" s="148"/>
      <c r="AK5327" s="148"/>
      <c r="AL5327" s="139">
        <v>0</v>
      </c>
      <c r="AM5327" s="139">
        <v>0</v>
      </c>
      <c r="AN5327" s="148">
        <v>1000</v>
      </c>
      <c r="AO5327" s="148">
        <v>101</v>
      </c>
      <c r="AP5327" s="148">
        <v>10</v>
      </c>
      <c r="AQ5327" s="140">
        <v>9</v>
      </c>
      <c r="AS5327" s="42">
        <f t="shared" si="742"/>
        <v>7371.3312609367167</v>
      </c>
      <c r="AT5327" s="101">
        <f t="shared" si="743"/>
        <v>0</v>
      </c>
      <c r="AU5327" s="42">
        <f t="shared" si="744"/>
        <v>7371.3312609367167</v>
      </c>
      <c r="AV5327" s="42">
        <f t="shared" si="745"/>
        <v>4408.9957468304483</v>
      </c>
      <c r="AW5327" s="102">
        <f t="shared" si="746"/>
        <v>60371.752872868376</v>
      </c>
      <c r="AX5327" s="43">
        <f t="shared" si="741"/>
        <v>2</v>
      </c>
      <c r="AY5327" s="43" t="str">
        <f t="shared" si="747"/>
        <v>UTGS</v>
      </c>
    </row>
    <row r="5328" spans="1:51" hidden="1" x14ac:dyDescent="0.2">
      <c r="A5328" s="38">
        <v>5321</v>
      </c>
      <c r="B5328" s="43" t="s">
        <v>5806</v>
      </c>
      <c r="C5328" s="43" t="s">
        <v>289</v>
      </c>
      <c r="D5328" s="43">
        <v>26340</v>
      </c>
      <c r="E5328" s="43" t="s">
        <v>200</v>
      </c>
      <c r="F5328" s="43">
        <v>5</v>
      </c>
      <c r="G5328" t="str">
        <f>LOOKUP(F5328,{0,6,45},{"F","L","H"})</f>
        <v>F</v>
      </c>
      <c r="H5328" s="43" t="s">
        <v>1300</v>
      </c>
      <c r="I5328" s="43" t="str">
        <f>IFERROR(VLOOKUP(#REF!,#REF!,2,FALSE),"No")</f>
        <v>No</v>
      </c>
      <c r="J5328" s="139">
        <v>3</v>
      </c>
      <c r="K5328" s="148">
        <v>319</v>
      </c>
      <c r="L5328" s="148"/>
      <c r="M5328" s="148"/>
      <c r="N5328" s="148"/>
      <c r="O5328" s="148"/>
      <c r="P5328" s="148"/>
      <c r="Q5328" s="148"/>
      <c r="R5328" s="148"/>
      <c r="S5328" s="148"/>
      <c r="T5328" s="148"/>
      <c r="U5328" s="148"/>
      <c r="V5328" s="148"/>
      <c r="W5328" s="148"/>
      <c r="X5328" s="139">
        <v>2</v>
      </c>
      <c r="Y5328" s="148">
        <v>228.86</v>
      </c>
      <c r="Z5328" s="148">
        <v>4</v>
      </c>
      <c r="AA5328" s="148">
        <v>771.14</v>
      </c>
      <c r="AB5328" s="148"/>
      <c r="AC5328" s="148"/>
      <c r="AD5328" s="148"/>
      <c r="AE5328" s="148"/>
      <c r="AF5328" s="148"/>
      <c r="AG5328" s="148"/>
      <c r="AH5328" s="148"/>
      <c r="AI5328" s="148"/>
      <c r="AJ5328" s="148"/>
      <c r="AK5328" s="148"/>
      <c r="AL5328" s="139">
        <v>0</v>
      </c>
      <c r="AM5328" s="139">
        <v>0</v>
      </c>
      <c r="AN5328" s="148">
        <v>1000</v>
      </c>
      <c r="AO5328" s="148">
        <v>319</v>
      </c>
      <c r="AP5328" s="148">
        <v>8</v>
      </c>
      <c r="AQ5328" s="140">
        <v>24</v>
      </c>
      <c r="AS5328" s="42">
        <f t="shared" si="742"/>
        <v>23281.729428107057</v>
      </c>
      <c r="AT5328" s="101">
        <f t="shared" si="743"/>
        <v>0</v>
      </c>
      <c r="AU5328" s="42">
        <f t="shared" si="744"/>
        <v>23281.729428107057</v>
      </c>
      <c r="AV5328" s="42">
        <f t="shared" si="745"/>
        <v>1585.0014800614181</v>
      </c>
      <c r="AW5328" s="102">
        <f t="shared" si="746"/>
        <v>22191.599999999999</v>
      </c>
      <c r="AX5328" s="43">
        <f t="shared" si="741"/>
        <v>3</v>
      </c>
      <c r="AY5328" s="43" t="str">
        <f t="shared" si="747"/>
        <v>UTGS</v>
      </c>
    </row>
    <row r="5329" spans="1:51" x14ac:dyDescent="0.2">
      <c r="A5329" s="38">
        <v>5322</v>
      </c>
      <c r="B5329" s="43" t="s">
        <v>5806</v>
      </c>
      <c r="C5329" s="43" t="s">
        <v>5744</v>
      </c>
      <c r="D5329" s="43">
        <v>580000</v>
      </c>
      <c r="E5329" s="43" t="s">
        <v>1227</v>
      </c>
      <c r="F5329" s="43">
        <v>125</v>
      </c>
      <c r="G5329" t="str">
        <f>LOOKUP(F5329,{0,6,45},{"F","L","H"})</f>
        <v>H</v>
      </c>
      <c r="H5329" s="43" t="s">
        <v>558</v>
      </c>
      <c r="I5329" s="43" t="str">
        <f>IFERROR(VLOOKUP(#REF!,#REF!,2,FALSE),"No")</f>
        <v>No</v>
      </c>
      <c r="J5329" s="139"/>
      <c r="K5329" s="148"/>
      <c r="L5329" s="148"/>
      <c r="M5329" s="148"/>
      <c r="N5329" s="148"/>
      <c r="O5329" s="148"/>
      <c r="P5329" s="148"/>
      <c r="Q5329" s="148"/>
      <c r="R5329" s="148">
        <v>8</v>
      </c>
      <c r="S5329" s="148">
        <v>10</v>
      </c>
      <c r="T5329" s="148">
        <v>10</v>
      </c>
      <c r="U5329" s="148">
        <v>1</v>
      </c>
      <c r="V5329" s="148"/>
      <c r="W5329" s="148"/>
      <c r="X5329" s="139"/>
      <c r="Y5329" s="148"/>
      <c r="Z5329" s="148"/>
      <c r="AA5329" s="148"/>
      <c r="AB5329" s="148"/>
      <c r="AC5329" s="148"/>
      <c r="AD5329" s="148"/>
      <c r="AE5329" s="148"/>
      <c r="AF5329" s="148"/>
      <c r="AG5329" s="148"/>
      <c r="AH5329" s="148"/>
      <c r="AI5329" s="148"/>
      <c r="AJ5329" s="148"/>
      <c r="AK5329" s="148"/>
      <c r="AL5329" s="139">
        <v>0</v>
      </c>
      <c r="AM5329" s="139">
        <v>0</v>
      </c>
      <c r="AN5329" s="148">
        <v>0</v>
      </c>
      <c r="AO5329" s="148">
        <v>11</v>
      </c>
      <c r="AP5329" s="148">
        <v>1</v>
      </c>
      <c r="AQ5329" s="140">
        <v>2</v>
      </c>
      <c r="AS5329" s="42">
        <f t="shared" si="742"/>
        <v>0</v>
      </c>
      <c r="AT5329" s="101">
        <f t="shared" si="743"/>
        <v>29185.596254185268</v>
      </c>
      <c r="AU5329" s="42">
        <f t="shared" si="744"/>
        <v>29185.596254185268</v>
      </c>
      <c r="AV5329" s="42">
        <f t="shared" si="745"/>
        <v>0</v>
      </c>
      <c r="AW5329" s="102">
        <f t="shared" si="746"/>
        <v>301858.76436434186</v>
      </c>
      <c r="AX5329" s="268">
        <f t="shared" si="741"/>
        <v>8</v>
      </c>
      <c r="AY5329" s="268" t="str">
        <f t="shared" si="747"/>
        <v>UTTSL</v>
      </c>
    </row>
    <row r="5330" spans="1:51" hidden="1" x14ac:dyDescent="0.2">
      <c r="A5330" s="38">
        <v>5323</v>
      </c>
      <c r="B5330" s="43" t="s">
        <v>5807</v>
      </c>
      <c r="C5330" s="43" t="s">
        <v>5745</v>
      </c>
      <c r="D5330" s="43">
        <v>107950</v>
      </c>
      <c r="E5330" s="43" t="s">
        <v>197</v>
      </c>
      <c r="F5330" s="43">
        <v>85</v>
      </c>
      <c r="G5330" t="str">
        <f>LOOKUP(F5330,{0,6,45},{"F","L","H"})</f>
        <v>H</v>
      </c>
      <c r="H5330" s="43" t="s">
        <v>648</v>
      </c>
      <c r="I5330" s="43" t="str">
        <f>IFERROR(VLOOKUP(#REF!,#REF!,2,FALSE),"No")</f>
        <v>No</v>
      </c>
      <c r="J5330" s="139"/>
      <c r="K5330" s="148"/>
      <c r="L5330" s="148"/>
      <c r="M5330" s="148"/>
      <c r="N5330" s="148"/>
      <c r="O5330" s="148"/>
      <c r="P5330" s="148"/>
      <c r="Q5330" s="148"/>
      <c r="R5330" s="148">
        <v>2</v>
      </c>
      <c r="S5330" s="148">
        <v>39</v>
      </c>
      <c r="T5330" s="148"/>
      <c r="U5330" s="148"/>
      <c r="V5330" s="148"/>
      <c r="W5330" s="148"/>
      <c r="X5330" s="139"/>
      <c r="Y5330" s="148"/>
      <c r="Z5330" s="148"/>
      <c r="AA5330" s="148"/>
      <c r="AB5330" s="148"/>
      <c r="AC5330" s="148"/>
      <c r="AD5330" s="148"/>
      <c r="AE5330" s="148"/>
      <c r="AF5330" s="148"/>
      <c r="AG5330" s="148"/>
      <c r="AH5330" s="148"/>
      <c r="AI5330" s="148"/>
      <c r="AJ5330" s="148"/>
      <c r="AK5330" s="148"/>
      <c r="AL5330" s="139">
        <v>0</v>
      </c>
      <c r="AM5330" s="139">
        <v>0</v>
      </c>
      <c r="AN5330" s="148">
        <v>0</v>
      </c>
      <c r="AO5330" s="148">
        <v>39</v>
      </c>
      <c r="AP5330" s="148">
        <v>1</v>
      </c>
      <c r="AQ5330" s="140">
        <v>2</v>
      </c>
      <c r="AS5330" s="42">
        <f t="shared" si="742"/>
        <v>0</v>
      </c>
      <c r="AT5330" s="101">
        <f t="shared" si="743"/>
        <v>6200.0235549980534</v>
      </c>
      <c r="AU5330" s="42">
        <f t="shared" si="744"/>
        <v>6200.0235549980534</v>
      </c>
      <c r="AV5330" s="42">
        <f t="shared" si="745"/>
        <v>0</v>
      </c>
      <c r="AW5330" s="102">
        <f t="shared" si="746"/>
        <v>150929.38218217093</v>
      </c>
      <c r="AX5330" s="43">
        <f t="shared" si="741"/>
        <v>2</v>
      </c>
      <c r="AY5330" s="43" t="str">
        <f t="shared" si="747"/>
        <v>UTTSM</v>
      </c>
    </row>
    <row r="5331" spans="1:51" x14ac:dyDescent="0.2">
      <c r="A5331" s="38">
        <v>5324</v>
      </c>
      <c r="B5331" s="43" t="s">
        <v>5807</v>
      </c>
      <c r="C5331" s="43" t="s">
        <v>5744</v>
      </c>
      <c r="D5331" s="43">
        <v>175000</v>
      </c>
      <c r="E5331" s="43" t="s">
        <v>5810</v>
      </c>
      <c r="F5331" s="43">
        <v>125</v>
      </c>
      <c r="G5331" t="str">
        <f>LOOKUP(F5331,{0,6,45},{"F","L","H"})</f>
        <v>H</v>
      </c>
      <c r="H5331" s="43" t="s">
        <v>752</v>
      </c>
      <c r="I5331" s="43" t="str">
        <f>IFERROR(VLOOKUP(#REF!,#REF!,2,FALSE),"No")</f>
        <v>No</v>
      </c>
      <c r="J5331" s="139"/>
      <c r="K5331" s="148"/>
      <c r="L5331" s="148"/>
      <c r="M5331" s="148"/>
      <c r="N5331" s="148"/>
      <c r="O5331" s="148"/>
      <c r="P5331" s="148"/>
      <c r="Q5331" s="148"/>
      <c r="R5331" s="148">
        <v>4</v>
      </c>
      <c r="S5331" s="148">
        <v>1</v>
      </c>
      <c r="T5331" s="148"/>
      <c r="U5331" s="148"/>
      <c r="V5331" s="148"/>
      <c r="W5331" s="148"/>
      <c r="X5331" s="139"/>
      <c r="Y5331" s="148"/>
      <c r="Z5331" s="148"/>
      <c r="AA5331" s="148"/>
      <c r="AB5331" s="148"/>
      <c r="AC5331" s="148"/>
      <c r="AD5331" s="148"/>
      <c r="AE5331" s="148"/>
      <c r="AF5331" s="148"/>
      <c r="AG5331" s="148"/>
      <c r="AH5331" s="148"/>
      <c r="AI5331" s="148"/>
      <c r="AJ5331" s="148"/>
      <c r="AK5331" s="148"/>
      <c r="AL5331" s="139">
        <v>0</v>
      </c>
      <c r="AM5331" s="139">
        <v>0</v>
      </c>
      <c r="AN5331" s="148">
        <v>0</v>
      </c>
      <c r="AO5331" s="148">
        <v>1</v>
      </c>
      <c r="AP5331" s="148">
        <v>1</v>
      </c>
      <c r="AQ5331" s="140">
        <v>2</v>
      </c>
      <c r="AS5331" s="42">
        <f t="shared" si="742"/>
        <v>0</v>
      </c>
      <c r="AT5331" s="101">
        <f t="shared" si="743"/>
        <v>2300.4317493075055</v>
      </c>
      <c r="AU5331" s="42">
        <f t="shared" si="744"/>
        <v>2300.4317493075055</v>
      </c>
      <c r="AV5331" s="42">
        <f t="shared" si="745"/>
        <v>0</v>
      </c>
      <c r="AW5331" s="102">
        <f t="shared" si="746"/>
        <v>226394.07327325639</v>
      </c>
      <c r="AX5331" s="268">
        <f t="shared" si="741"/>
        <v>4</v>
      </c>
      <c r="AY5331" s="268" t="str">
        <f t="shared" si="747"/>
        <v>UTTSL</v>
      </c>
    </row>
    <row r="5332" spans="1:51" hidden="1" x14ac:dyDescent="0.2">
      <c r="A5332" s="38">
        <v>5325</v>
      </c>
      <c r="B5332" s="43" t="s">
        <v>5807</v>
      </c>
      <c r="C5332" s="43" t="s">
        <v>5746</v>
      </c>
      <c r="D5332" s="43">
        <v>290000</v>
      </c>
      <c r="E5332" s="43" t="s">
        <v>1843</v>
      </c>
      <c r="F5332" s="43">
        <v>125</v>
      </c>
      <c r="G5332" t="str">
        <f>LOOKUP(F5332,{0,6,45},{"F","L","H"})</f>
        <v>H</v>
      </c>
      <c r="H5332" s="43" t="s">
        <v>696</v>
      </c>
      <c r="I5332" s="43" t="str">
        <f>IFERROR(VLOOKUP(#REF!,#REF!,2,FALSE),"No")</f>
        <v>No</v>
      </c>
      <c r="J5332" s="139"/>
      <c r="K5332" s="148"/>
      <c r="L5332" s="148"/>
      <c r="M5332" s="148"/>
      <c r="N5332" s="148"/>
      <c r="O5332" s="148"/>
      <c r="P5332" s="148"/>
      <c r="Q5332" s="148"/>
      <c r="R5332" s="148">
        <v>6</v>
      </c>
      <c r="S5332" s="148">
        <v>1489</v>
      </c>
      <c r="T5332" s="148"/>
      <c r="U5332" s="148"/>
      <c r="V5332" s="148"/>
      <c r="W5332" s="148"/>
      <c r="X5332" s="139"/>
      <c r="Y5332" s="148"/>
      <c r="Z5332" s="148"/>
      <c r="AA5332" s="148"/>
      <c r="AB5332" s="148"/>
      <c r="AC5332" s="148"/>
      <c r="AD5332" s="148"/>
      <c r="AE5332" s="148"/>
      <c r="AF5332" s="148"/>
      <c r="AG5332" s="148"/>
      <c r="AH5332" s="148"/>
      <c r="AI5332" s="148"/>
      <c r="AJ5332" s="148"/>
      <c r="AK5332" s="148"/>
      <c r="AL5332" s="139">
        <v>0</v>
      </c>
      <c r="AM5332" s="139">
        <v>0</v>
      </c>
      <c r="AN5332" s="148">
        <v>0</v>
      </c>
      <c r="AO5332" s="148">
        <v>1489</v>
      </c>
      <c r="AP5332" s="148">
        <v>1</v>
      </c>
      <c r="AQ5332" s="140">
        <v>2</v>
      </c>
      <c r="AS5332" s="42">
        <f t="shared" si="742"/>
        <v>0</v>
      </c>
      <c r="AT5332" s="101">
        <f t="shared" si="743"/>
        <v>3963301.954045401</v>
      </c>
      <c r="AU5332" s="42">
        <f t="shared" si="744"/>
        <v>3963301.954045401</v>
      </c>
      <c r="AV5332" s="42">
        <f t="shared" si="745"/>
        <v>0</v>
      </c>
      <c r="AW5332" s="102">
        <f t="shared" si="746"/>
        <v>264126.41881879914</v>
      </c>
      <c r="AX5332" s="43">
        <f t="shared" si="741"/>
        <v>6</v>
      </c>
      <c r="AY5332" s="43" t="str">
        <f t="shared" si="747"/>
        <v>UTTSS</v>
      </c>
    </row>
    <row r="5333" spans="1:51" x14ac:dyDescent="0.2">
      <c r="A5333" s="38">
        <v>5326</v>
      </c>
      <c r="B5333" s="43" t="s">
        <v>5807</v>
      </c>
      <c r="C5333" s="43" t="s">
        <v>5744</v>
      </c>
      <c r="D5333" s="43">
        <v>290000</v>
      </c>
      <c r="E5333" s="43" t="s">
        <v>1843</v>
      </c>
      <c r="F5333" s="43">
        <v>125</v>
      </c>
      <c r="G5333" t="str">
        <f>LOOKUP(F5333,{0,6,45},{"F","L","H"})</f>
        <v>H</v>
      </c>
      <c r="H5333" s="43" t="s">
        <v>686</v>
      </c>
      <c r="I5333" s="43" t="str">
        <f>IFERROR(VLOOKUP(#REF!,#REF!,2,FALSE),"No")</f>
        <v>No</v>
      </c>
      <c r="J5333" s="139"/>
      <c r="K5333" s="148"/>
      <c r="L5333" s="148"/>
      <c r="M5333" s="148"/>
      <c r="N5333" s="148"/>
      <c r="O5333" s="148"/>
      <c r="P5333" s="148"/>
      <c r="Q5333" s="148"/>
      <c r="R5333" s="148">
        <v>6</v>
      </c>
      <c r="S5333" s="148">
        <v>71</v>
      </c>
      <c r="T5333" s="148"/>
      <c r="U5333" s="148"/>
      <c r="V5333" s="148"/>
      <c r="W5333" s="148"/>
      <c r="X5333" s="139"/>
      <c r="Y5333" s="148"/>
      <c r="Z5333" s="148"/>
      <c r="AA5333" s="148"/>
      <c r="AB5333" s="148"/>
      <c r="AC5333" s="148"/>
      <c r="AD5333" s="148"/>
      <c r="AE5333" s="148"/>
      <c r="AF5333" s="148"/>
      <c r="AG5333" s="148"/>
      <c r="AH5333" s="148"/>
      <c r="AI5333" s="148"/>
      <c r="AJ5333" s="148"/>
      <c r="AK5333" s="148"/>
      <c r="AL5333" s="139">
        <v>0</v>
      </c>
      <c r="AM5333" s="139">
        <v>0</v>
      </c>
      <c r="AN5333" s="148">
        <v>0</v>
      </c>
      <c r="AO5333" s="148">
        <v>71</v>
      </c>
      <c r="AP5333" s="148">
        <v>1</v>
      </c>
      <c r="AQ5333" s="140">
        <v>2</v>
      </c>
      <c r="AS5333" s="42">
        <f t="shared" si="742"/>
        <v>0</v>
      </c>
      <c r="AT5333" s="101">
        <f t="shared" si="743"/>
        <v>188982.16167711446</v>
      </c>
      <c r="AU5333" s="42">
        <f t="shared" si="744"/>
        <v>188982.16167711446</v>
      </c>
      <c r="AV5333" s="42">
        <f t="shared" si="745"/>
        <v>0</v>
      </c>
      <c r="AW5333" s="102">
        <f t="shared" si="746"/>
        <v>264126.41881879914</v>
      </c>
      <c r="AX5333" s="268">
        <f t="shared" si="741"/>
        <v>6</v>
      </c>
      <c r="AY5333" s="268" t="str">
        <f t="shared" si="747"/>
        <v>UTTSL</v>
      </c>
    </row>
    <row r="5334" spans="1:51" x14ac:dyDescent="0.2">
      <c r="A5334" s="38">
        <v>5327</v>
      </c>
      <c r="B5334" s="43" t="s">
        <v>5806</v>
      </c>
      <c r="C5334" s="43" t="s">
        <v>5744</v>
      </c>
      <c r="D5334" s="43">
        <v>339000</v>
      </c>
      <c r="E5334" s="43" t="s">
        <v>5817</v>
      </c>
      <c r="F5334" s="43">
        <v>125</v>
      </c>
      <c r="G5334" t="str">
        <f>LOOKUP(F5334,{0,6,45},{"F","L","H"})</f>
        <v>H</v>
      </c>
      <c r="H5334" s="43" t="s">
        <v>859</v>
      </c>
      <c r="I5334" s="43" t="str">
        <f>IFERROR(VLOOKUP(#REF!,#REF!,2,FALSE),"No")</f>
        <v>No</v>
      </c>
      <c r="J5334" s="139"/>
      <c r="K5334" s="148"/>
      <c r="L5334" s="148"/>
      <c r="M5334" s="148"/>
      <c r="N5334" s="148"/>
      <c r="O5334" s="148"/>
      <c r="P5334" s="148"/>
      <c r="Q5334" s="148"/>
      <c r="R5334" s="148">
        <v>4</v>
      </c>
      <c r="S5334" s="148">
        <v>1</v>
      </c>
      <c r="T5334" s="148"/>
      <c r="U5334" s="148"/>
      <c r="V5334" s="148"/>
      <c r="W5334" s="148"/>
      <c r="X5334" s="139"/>
      <c r="Y5334" s="148"/>
      <c r="Z5334" s="148"/>
      <c r="AA5334" s="148"/>
      <c r="AB5334" s="148"/>
      <c r="AC5334" s="148"/>
      <c r="AD5334" s="148"/>
      <c r="AE5334" s="148"/>
      <c r="AF5334" s="148"/>
      <c r="AG5334" s="148"/>
      <c r="AH5334" s="148"/>
      <c r="AI5334" s="148"/>
      <c r="AJ5334" s="148"/>
      <c r="AK5334" s="148"/>
      <c r="AL5334" s="139">
        <v>0</v>
      </c>
      <c r="AM5334" s="139">
        <v>0</v>
      </c>
      <c r="AN5334" s="148">
        <v>0</v>
      </c>
      <c r="AO5334" s="148">
        <v>1</v>
      </c>
      <c r="AP5334" s="148">
        <v>1</v>
      </c>
      <c r="AQ5334" s="140">
        <v>2</v>
      </c>
      <c r="AS5334" s="42">
        <f t="shared" si="742"/>
        <v>0</v>
      </c>
      <c r="AT5334" s="101">
        <f t="shared" si="743"/>
        <v>2300.4317493075055</v>
      </c>
      <c r="AU5334" s="42">
        <f t="shared" si="744"/>
        <v>2300.4317493075055</v>
      </c>
      <c r="AV5334" s="42">
        <f t="shared" si="745"/>
        <v>0</v>
      </c>
      <c r="AW5334" s="102">
        <f t="shared" si="746"/>
        <v>264126.41881879914</v>
      </c>
      <c r="AX5334" s="268">
        <f t="shared" si="741"/>
        <v>4</v>
      </c>
      <c r="AY5334" s="268" t="str">
        <f t="shared" si="747"/>
        <v>UTTSL</v>
      </c>
    </row>
    <row r="5335" spans="1:51" hidden="1" x14ac:dyDescent="0.2">
      <c r="A5335" s="38">
        <v>5328</v>
      </c>
      <c r="B5335" s="43" t="s">
        <v>5807</v>
      </c>
      <c r="C5335" s="43" t="s">
        <v>5745</v>
      </c>
      <c r="D5335" s="43">
        <v>14855</v>
      </c>
      <c r="E5335" s="43" t="s">
        <v>196</v>
      </c>
      <c r="F5335" s="43">
        <v>95</v>
      </c>
      <c r="G5335" t="str">
        <f>LOOKUP(F5335,{0,6,45},{"F","L","H"})</f>
        <v>H</v>
      </c>
      <c r="H5335" s="43" t="s">
        <v>507</v>
      </c>
      <c r="I5335" s="43" t="str">
        <f>IFERROR(VLOOKUP(#REF!,#REF!,2,FALSE),"No")</f>
        <v>No</v>
      </c>
      <c r="J5335" s="139"/>
      <c r="K5335" s="148"/>
      <c r="L5335" s="148"/>
      <c r="M5335" s="148"/>
      <c r="N5335" s="148"/>
      <c r="O5335" s="148"/>
      <c r="P5335" s="148"/>
      <c r="Q5335" s="148"/>
      <c r="R5335" s="148">
        <v>4</v>
      </c>
      <c r="S5335" s="148">
        <v>79</v>
      </c>
      <c r="T5335" s="148">
        <v>6</v>
      </c>
      <c r="U5335" s="148">
        <v>83</v>
      </c>
      <c r="V5335" s="148">
        <v>10</v>
      </c>
      <c r="W5335" s="148">
        <v>636</v>
      </c>
      <c r="X5335" s="139"/>
      <c r="Y5335" s="148"/>
      <c r="Z5335" s="148"/>
      <c r="AA5335" s="148"/>
      <c r="AB5335" s="148"/>
      <c r="AC5335" s="148"/>
      <c r="AD5335" s="148"/>
      <c r="AE5335" s="148"/>
      <c r="AF5335" s="148"/>
      <c r="AG5335" s="148"/>
      <c r="AH5335" s="148"/>
      <c r="AI5335" s="148"/>
      <c r="AJ5335" s="148"/>
      <c r="AK5335" s="148"/>
      <c r="AL5335" s="139">
        <v>0</v>
      </c>
      <c r="AM5335" s="139">
        <v>0</v>
      </c>
      <c r="AN5335" s="148">
        <v>0</v>
      </c>
      <c r="AO5335" s="148">
        <v>798</v>
      </c>
      <c r="AP5335" s="148">
        <v>1</v>
      </c>
      <c r="AQ5335" s="140">
        <v>2</v>
      </c>
      <c r="AS5335" s="42">
        <f t="shared" si="742"/>
        <v>0</v>
      </c>
      <c r="AT5335" s="101">
        <f t="shared" si="743"/>
        <v>2864581.1169164265</v>
      </c>
      <c r="AU5335" s="42">
        <f t="shared" si="744"/>
        <v>2864581.1169164265</v>
      </c>
      <c r="AV5335" s="42">
        <f t="shared" si="745"/>
        <v>0</v>
      </c>
      <c r="AW5335" s="102">
        <f t="shared" si="746"/>
        <v>45278.81465465128</v>
      </c>
      <c r="AX5335" s="43">
        <f t="shared" si="741"/>
        <v>4</v>
      </c>
      <c r="AY5335" s="43" t="str">
        <f t="shared" si="747"/>
        <v>UTTSM</v>
      </c>
    </row>
    <row r="5336" spans="1:51" hidden="1" x14ac:dyDescent="0.2">
      <c r="A5336" s="38">
        <v>5329</v>
      </c>
      <c r="B5336" s="43" t="s">
        <v>5806</v>
      </c>
      <c r="C5336" s="43" t="s">
        <v>5745</v>
      </c>
      <c r="D5336" s="43">
        <v>1500</v>
      </c>
      <c r="E5336" s="43" t="s">
        <v>201</v>
      </c>
      <c r="F5336" s="43">
        <v>0.25</v>
      </c>
      <c r="G5336" t="str">
        <f>LOOKUP(F5336,{0,6,45},{"F","L","H"})</f>
        <v>F</v>
      </c>
      <c r="H5336" s="43" t="s">
        <v>794</v>
      </c>
      <c r="I5336" s="43" t="str">
        <f>IFERROR(VLOOKUP(#REF!,#REF!,2,FALSE),"No")</f>
        <v>No</v>
      </c>
      <c r="J5336" s="139"/>
      <c r="K5336" s="148"/>
      <c r="L5336" s="148"/>
      <c r="M5336" s="148"/>
      <c r="N5336" s="148"/>
      <c r="O5336" s="148"/>
      <c r="P5336" s="148"/>
      <c r="Q5336" s="148"/>
      <c r="R5336" s="148">
        <v>3</v>
      </c>
      <c r="S5336" s="148">
        <v>698</v>
      </c>
      <c r="T5336" s="148"/>
      <c r="U5336" s="148"/>
      <c r="V5336" s="148"/>
      <c r="W5336" s="148"/>
      <c r="X5336" s="139"/>
      <c r="Y5336" s="148"/>
      <c r="Z5336" s="148"/>
      <c r="AA5336" s="148"/>
      <c r="AB5336" s="148"/>
      <c r="AC5336" s="148"/>
      <c r="AD5336" s="148"/>
      <c r="AE5336" s="148"/>
      <c r="AF5336" s="148"/>
      <c r="AG5336" s="148"/>
      <c r="AH5336" s="148"/>
      <c r="AI5336" s="148"/>
      <c r="AJ5336" s="148"/>
      <c r="AK5336" s="148"/>
      <c r="AL5336" s="139">
        <v>0</v>
      </c>
      <c r="AM5336" s="139">
        <v>0</v>
      </c>
      <c r="AN5336" s="148">
        <v>0</v>
      </c>
      <c r="AO5336" s="148">
        <v>698</v>
      </c>
      <c r="AP5336" s="148">
        <v>1</v>
      </c>
      <c r="AQ5336" s="140">
        <v>2</v>
      </c>
      <c r="AS5336" s="42">
        <f t="shared" si="742"/>
        <v>0</v>
      </c>
      <c r="AT5336" s="101">
        <f t="shared" si="743"/>
        <v>549190.24801588163</v>
      </c>
      <c r="AU5336" s="42">
        <f t="shared" si="744"/>
        <v>549190.24801588163</v>
      </c>
      <c r="AV5336" s="42">
        <f t="shared" si="745"/>
        <v>0</v>
      </c>
      <c r="AW5336" s="102">
        <f t="shared" si="746"/>
        <v>2169</v>
      </c>
      <c r="AX5336" s="43">
        <f t="shared" si="741"/>
        <v>3</v>
      </c>
      <c r="AY5336" s="43" t="str">
        <f t="shared" si="747"/>
        <v>UTTSM</v>
      </c>
    </row>
    <row r="5337" spans="1:51" hidden="1" x14ac:dyDescent="0.2">
      <c r="A5337" s="38">
        <v>5330</v>
      </c>
      <c r="B5337" s="43" t="s">
        <v>5807</v>
      </c>
      <c r="C5337" s="43" t="s">
        <v>5745</v>
      </c>
      <c r="D5337" s="43">
        <v>77968</v>
      </c>
      <c r="E5337" s="43" t="s">
        <v>211</v>
      </c>
      <c r="F5337" s="43">
        <v>90</v>
      </c>
      <c r="G5337" t="str">
        <f>LOOKUP(F5337,{0,6,45},{"F","L","H"})</f>
        <v>H</v>
      </c>
      <c r="H5337" s="43" t="s">
        <v>1031</v>
      </c>
      <c r="I5337" s="43" t="str">
        <f>IFERROR(VLOOKUP(#REF!,#REF!,2,FALSE),"No")</f>
        <v>No</v>
      </c>
      <c r="J5337" s="139"/>
      <c r="K5337" s="148"/>
      <c r="L5337" s="148"/>
      <c r="M5337" s="148"/>
      <c r="N5337" s="148"/>
      <c r="O5337" s="148"/>
      <c r="P5337" s="148"/>
      <c r="Q5337" s="148"/>
      <c r="R5337" s="148">
        <v>3</v>
      </c>
      <c r="S5337" s="148">
        <v>14</v>
      </c>
      <c r="T5337" s="148"/>
      <c r="U5337" s="148"/>
      <c r="V5337" s="148"/>
      <c r="W5337" s="148"/>
      <c r="X5337" s="139"/>
      <c r="Y5337" s="148"/>
      <c r="Z5337" s="148"/>
      <c r="AA5337" s="148"/>
      <c r="AB5337" s="148"/>
      <c r="AC5337" s="148"/>
      <c r="AD5337" s="148"/>
      <c r="AE5337" s="148"/>
      <c r="AF5337" s="148"/>
      <c r="AG5337" s="148"/>
      <c r="AH5337" s="148"/>
      <c r="AI5337" s="148"/>
      <c r="AJ5337" s="148"/>
      <c r="AK5337" s="148"/>
      <c r="AL5337" s="139">
        <v>0</v>
      </c>
      <c r="AM5337" s="139">
        <v>0</v>
      </c>
      <c r="AN5337" s="148">
        <v>0</v>
      </c>
      <c r="AO5337" s="148">
        <v>14</v>
      </c>
      <c r="AP5337" s="148">
        <v>1</v>
      </c>
      <c r="AQ5337" s="140">
        <v>2</v>
      </c>
      <c r="AS5337" s="42">
        <f t="shared" si="742"/>
        <v>0</v>
      </c>
      <c r="AT5337" s="101">
        <f t="shared" si="743"/>
        <v>11015.277180834302</v>
      </c>
      <c r="AU5337" s="42">
        <f t="shared" si="744"/>
        <v>11015.277180834302</v>
      </c>
      <c r="AV5337" s="42">
        <f t="shared" si="745"/>
        <v>0</v>
      </c>
      <c r="AW5337" s="102">
        <f t="shared" si="746"/>
        <v>113197.0366366282</v>
      </c>
      <c r="AX5337" s="43">
        <f t="shared" si="741"/>
        <v>3</v>
      </c>
      <c r="AY5337" s="43" t="str">
        <f t="shared" si="747"/>
        <v>UTTSM</v>
      </c>
    </row>
    <row r="5338" spans="1:51" hidden="1" x14ac:dyDescent="0.2">
      <c r="A5338" s="38">
        <v>5331</v>
      </c>
      <c r="B5338" s="43" t="s">
        <v>5807</v>
      </c>
      <c r="C5338" s="43" t="s">
        <v>5745</v>
      </c>
      <c r="D5338" s="43">
        <v>92750</v>
      </c>
      <c r="E5338" s="43" t="s">
        <v>219</v>
      </c>
      <c r="F5338" s="43">
        <v>45</v>
      </c>
      <c r="G5338" t="str">
        <f>LOOKUP(F5338,{0,6,45},{"F","L","H"})</f>
        <v>H</v>
      </c>
      <c r="H5338" s="43" t="s">
        <v>1313</v>
      </c>
      <c r="I5338" s="43" t="str">
        <f>IFERROR(VLOOKUP(#REF!,#REF!,2,FALSE),"No")</f>
        <v>No</v>
      </c>
      <c r="J5338" s="139">
        <v>4</v>
      </c>
      <c r="K5338" s="148">
        <v>30</v>
      </c>
      <c r="L5338" s="148"/>
      <c r="M5338" s="148"/>
      <c r="N5338" s="148"/>
      <c r="O5338" s="148"/>
      <c r="P5338" s="148"/>
      <c r="Q5338" s="148"/>
      <c r="R5338" s="148"/>
      <c r="S5338" s="148"/>
      <c r="T5338" s="148"/>
      <c r="U5338" s="148"/>
      <c r="V5338" s="148"/>
      <c r="W5338" s="148"/>
      <c r="X5338" s="139">
        <v>4</v>
      </c>
      <c r="Y5338" s="148">
        <v>509</v>
      </c>
      <c r="Z5338" s="148">
        <v>6</v>
      </c>
      <c r="AA5338" s="148">
        <v>490</v>
      </c>
      <c r="AB5338" s="148">
        <v>1.25</v>
      </c>
      <c r="AC5338" s="148">
        <v>1</v>
      </c>
      <c r="AD5338" s="148"/>
      <c r="AE5338" s="148"/>
      <c r="AF5338" s="148"/>
      <c r="AG5338" s="148"/>
      <c r="AH5338" s="148"/>
      <c r="AI5338" s="148"/>
      <c r="AJ5338" s="148"/>
      <c r="AK5338" s="148"/>
      <c r="AL5338" s="139">
        <v>0</v>
      </c>
      <c r="AM5338" s="139">
        <v>0</v>
      </c>
      <c r="AN5338" s="148">
        <v>1000</v>
      </c>
      <c r="AO5338" s="148">
        <v>30</v>
      </c>
      <c r="AP5338" s="148">
        <v>1</v>
      </c>
      <c r="AQ5338" s="140">
        <v>2</v>
      </c>
      <c r="AS5338" s="42">
        <f t="shared" si="742"/>
        <v>2296.3043349316981</v>
      </c>
      <c r="AT5338" s="101">
        <f t="shared" si="743"/>
        <v>0</v>
      </c>
      <c r="AU5338" s="42">
        <f t="shared" si="744"/>
        <v>2296.3043349316981</v>
      </c>
      <c r="AV5338" s="42">
        <f t="shared" si="745"/>
        <v>24822.995860737021</v>
      </c>
      <c r="AW5338" s="102">
        <f t="shared" si="746"/>
        <v>113197.0366366282</v>
      </c>
      <c r="AX5338" s="43">
        <f t="shared" si="741"/>
        <v>4</v>
      </c>
      <c r="AY5338" s="43" t="str">
        <f t="shared" si="747"/>
        <v>UTTSM</v>
      </c>
    </row>
    <row r="5339" spans="1:51" hidden="1" x14ac:dyDescent="0.2">
      <c r="A5339" s="38">
        <v>5332</v>
      </c>
      <c r="B5339" s="43" t="s">
        <v>5807</v>
      </c>
      <c r="C5339" s="43" t="s">
        <v>5745</v>
      </c>
      <c r="D5339" s="43">
        <v>4310</v>
      </c>
      <c r="E5339" s="43" t="s">
        <v>1230</v>
      </c>
      <c r="F5339" s="43">
        <v>65</v>
      </c>
      <c r="G5339" t="str">
        <f>LOOKUP(F5339,{0,6,45},{"F","L","H"})</f>
        <v>H</v>
      </c>
      <c r="H5339" s="43" t="s">
        <v>804</v>
      </c>
      <c r="I5339" s="43" t="str">
        <f>IFERROR(VLOOKUP(#REF!,#REF!,2,FALSE),"No")</f>
        <v>No</v>
      </c>
      <c r="J5339" s="139"/>
      <c r="K5339" s="148"/>
      <c r="L5339" s="148"/>
      <c r="M5339" s="148"/>
      <c r="N5339" s="148"/>
      <c r="O5339" s="148"/>
      <c r="P5339" s="148"/>
      <c r="Q5339" s="148"/>
      <c r="R5339" s="139">
        <v>2</v>
      </c>
      <c r="S5339" s="148">
        <v>19</v>
      </c>
      <c r="T5339" s="148">
        <v>4</v>
      </c>
      <c r="U5339" s="148">
        <v>72</v>
      </c>
      <c r="V5339" s="148"/>
      <c r="W5339" s="148"/>
      <c r="X5339" s="139"/>
      <c r="Y5339" s="148"/>
      <c r="Z5339" s="148"/>
      <c r="AA5339" s="148"/>
      <c r="AB5339" s="148"/>
      <c r="AC5339" s="148"/>
      <c r="AD5339" s="148"/>
      <c r="AE5339" s="148"/>
      <c r="AF5339" s="148"/>
      <c r="AG5339" s="148"/>
      <c r="AH5339" s="148"/>
      <c r="AI5339" s="148"/>
      <c r="AJ5339" s="148"/>
      <c r="AK5339" s="148"/>
      <c r="AL5339" s="139">
        <v>0</v>
      </c>
      <c r="AM5339" s="139">
        <v>0</v>
      </c>
      <c r="AN5339" s="148">
        <v>0</v>
      </c>
      <c r="AO5339" s="148">
        <v>91</v>
      </c>
      <c r="AP5339" s="148">
        <v>1</v>
      </c>
      <c r="AQ5339" s="140">
        <v>2</v>
      </c>
      <c r="AS5339" s="42">
        <f t="shared" si="742"/>
        <v>0</v>
      </c>
      <c r="AT5339" s="101">
        <f t="shared" si="743"/>
        <v>168651.6102461651</v>
      </c>
      <c r="AU5339" s="42">
        <f t="shared" si="744"/>
        <v>168651.6102461651</v>
      </c>
      <c r="AV5339" s="42">
        <f t="shared" si="745"/>
        <v>0</v>
      </c>
      <c r="AW5339" s="102">
        <f t="shared" si="746"/>
        <v>37732.345545542732</v>
      </c>
      <c r="AX5339" s="43">
        <f t="shared" si="741"/>
        <v>2</v>
      </c>
      <c r="AY5339" s="43" t="str">
        <f t="shared" si="747"/>
        <v>UTTSM</v>
      </c>
    </row>
    <row r="5340" spans="1:51" hidden="1" x14ac:dyDescent="0.2">
      <c r="A5340" s="38">
        <v>5333</v>
      </c>
      <c r="B5340" s="43" t="s">
        <v>5807</v>
      </c>
      <c r="C5340" s="43" t="s">
        <v>5745</v>
      </c>
      <c r="D5340" s="43">
        <v>64550</v>
      </c>
      <c r="E5340" s="43" t="s">
        <v>197</v>
      </c>
      <c r="F5340" s="43">
        <v>45</v>
      </c>
      <c r="G5340" t="str">
        <f>LOOKUP(F5340,{0,6,45},{"F","L","H"})</f>
        <v>H</v>
      </c>
      <c r="H5340" s="43" t="s">
        <v>971</v>
      </c>
      <c r="I5340" s="43" t="str">
        <f>IFERROR(VLOOKUP(#REF!,#REF!,2,FALSE),"No")</f>
        <v>No</v>
      </c>
      <c r="J5340" s="139">
        <v>3</v>
      </c>
      <c r="K5340" s="148">
        <v>79</v>
      </c>
      <c r="L5340" s="148"/>
      <c r="M5340" s="148"/>
      <c r="N5340" s="148"/>
      <c r="O5340" s="148"/>
      <c r="P5340" s="148"/>
      <c r="Q5340" s="148"/>
      <c r="R5340" s="148"/>
      <c r="S5340" s="148"/>
      <c r="T5340" s="148"/>
      <c r="U5340" s="148"/>
      <c r="V5340" s="148"/>
      <c r="W5340" s="148"/>
      <c r="X5340" s="139">
        <v>3</v>
      </c>
      <c r="Y5340" s="148">
        <v>497.97</v>
      </c>
      <c r="Z5340" s="148">
        <v>4</v>
      </c>
      <c r="AA5340" s="148">
        <v>449.18</v>
      </c>
      <c r="AB5340" s="148">
        <v>6</v>
      </c>
      <c r="AC5340" s="148">
        <v>52.85</v>
      </c>
      <c r="AD5340" s="148"/>
      <c r="AE5340" s="148"/>
      <c r="AF5340" s="148"/>
      <c r="AG5340" s="148"/>
      <c r="AH5340" s="148"/>
      <c r="AI5340" s="148"/>
      <c r="AJ5340" s="148"/>
      <c r="AK5340" s="148"/>
      <c r="AL5340" s="139">
        <v>0</v>
      </c>
      <c r="AM5340" s="139">
        <v>0</v>
      </c>
      <c r="AN5340" s="148">
        <v>1000</v>
      </c>
      <c r="AO5340" s="148">
        <v>79</v>
      </c>
      <c r="AP5340" s="148">
        <v>2</v>
      </c>
      <c r="AQ5340" s="140">
        <v>3</v>
      </c>
      <c r="AS5340" s="42">
        <f t="shared" si="742"/>
        <v>5765.6947486534718</v>
      </c>
      <c r="AT5340" s="101">
        <f t="shared" si="743"/>
        <v>0</v>
      </c>
      <c r="AU5340" s="42">
        <f t="shared" si="744"/>
        <v>5765.6947486534718</v>
      </c>
      <c r="AV5340" s="42">
        <f t="shared" si="745"/>
        <v>10290.584907158012</v>
      </c>
      <c r="AW5340" s="102">
        <f t="shared" si="746"/>
        <v>113197.0366366282</v>
      </c>
      <c r="AX5340" s="43">
        <f t="shared" si="741"/>
        <v>3</v>
      </c>
      <c r="AY5340" s="43" t="str">
        <f t="shared" si="747"/>
        <v>UTTSM</v>
      </c>
    </row>
    <row r="5341" spans="1:51" hidden="1" x14ac:dyDescent="0.2">
      <c r="A5341" s="38">
        <v>5334</v>
      </c>
      <c r="B5341" s="43" t="s">
        <v>5806</v>
      </c>
      <c r="C5341" s="43" t="s">
        <v>5745</v>
      </c>
      <c r="D5341" s="43">
        <v>72000</v>
      </c>
      <c r="E5341" s="43" t="s">
        <v>175</v>
      </c>
      <c r="F5341" s="43">
        <v>45</v>
      </c>
      <c r="G5341" t="str">
        <f>LOOKUP(F5341,{0,6,45},{"F","L","H"})</f>
        <v>H</v>
      </c>
      <c r="H5341" s="43" t="s">
        <v>717</v>
      </c>
      <c r="I5341" s="43" t="str">
        <f>IFERROR(VLOOKUP(#REF!,#REF!,2,FALSE),"No")</f>
        <v>No</v>
      </c>
      <c r="J5341" s="139">
        <v>4</v>
      </c>
      <c r="K5341" s="148">
        <v>28</v>
      </c>
      <c r="L5341" s="148"/>
      <c r="M5341" s="148"/>
      <c r="N5341" s="148"/>
      <c r="O5341" s="148"/>
      <c r="P5341" s="148"/>
      <c r="Q5341" s="148"/>
      <c r="R5341" s="148"/>
      <c r="S5341" s="148"/>
      <c r="T5341" s="148"/>
      <c r="U5341" s="148"/>
      <c r="V5341" s="148"/>
      <c r="W5341" s="148"/>
      <c r="X5341" s="139">
        <v>2</v>
      </c>
      <c r="Y5341" s="148">
        <v>298.5</v>
      </c>
      <c r="Z5341" s="148">
        <v>3</v>
      </c>
      <c r="AA5341" s="148">
        <v>7</v>
      </c>
      <c r="AB5341" s="148">
        <v>6</v>
      </c>
      <c r="AC5341" s="148">
        <v>694.5</v>
      </c>
      <c r="AD5341" s="148"/>
      <c r="AE5341" s="148"/>
      <c r="AF5341" s="148"/>
      <c r="AG5341" s="148"/>
      <c r="AH5341" s="148"/>
      <c r="AI5341" s="148"/>
      <c r="AJ5341" s="148"/>
      <c r="AK5341" s="148"/>
      <c r="AL5341" s="139">
        <v>0</v>
      </c>
      <c r="AM5341" s="139">
        <v>0</v>
      </c>
      <c r="AN5341" s="148">
        <v>1000</v>
      </c>
      <c r="AO5341" s="148">
        <v>28</v>
      </c>
      <c r="AP5341" s="148">
        <v>3</v>
      </c>
      <c r="AQ5341" s="140">
        <v>3</v>
      </c>
      <c r="AS5341" s="42">
        <f t="shared" si="742"/>
        <v>2143.2173792695849</v>
      </c>
      <c r="AT5341" s="101">
        <f t="shared" si="743"/>
        <v>0</v>
      </c>
      <c r="AU5341" s="42">
        <f t="shared" si="744"/>
        <v>2143.2173792695849</v>
      </c>
      <c r="AV5341" s="42">
        <f t="shared" si="745"/>
        <v>17178.280573824679</v>
      </c>
      <c r="AW5341" s="102">
        <f t="shared" si="746"/>
        <v>113197.0366366282</v>
      </c>
      <c r="AX5341" s="43">
        <f t="shared" si="741"/>
        <v>4</v>
      </c>
      <c r="AY5341" s="43" t="str">
        <f t="shared" si="747"/>
        <v>UTTSM</v>
      </c>
    </row>
    <row r="5342" spans="1:51" hidden="1" x14ac:dyDescent="0.2">
      <c r="A5342" s="38">
        <v>5335</v>
      </c>
      <c r="B5342" s="43" t="s">
        <v>5806</v>
      </c>
      <c r="C5342" s="43" t="s">
        <v>5745</v>
      </c>
      <c r="D5342" s="43">
        <v>31000</v>
      </c>
      <c r="E5342" s="43" t="s">
        <v>203</v>
      </c>
      <c r="F5342" s="43">
        <v>45</v>
      </c>
      <c r="G5342" t="str">
        <f>LOOKUP(F5342,{0,6,45},{"F","L","H"})</f>
        <v>H</v>
      </c>
      <c r="H5342" s="43" t="s">
        <v>1330</v>
      </c>
      <c r="I5342" s="43" t="str">
        <f>IFERROR(VLOOKUP(#REF!,#REF!,2,FALSE),"No")</f>
        <v>No</v>
      </c>
      <c r="J5342" s="139">
        <v>4</v>
      </c>
      <c r="K5342" s="148">
        <v>414</v>
      </c>
      <c r="L5342" s="148"/>
      <c r="M5342" s="148"/>
      <c r="N5342" s="148"/>
      <c r="O5342" s="148"/>
      <c r="P5342" s="148"/>
      <c r="Q5342" s="148"/>
      <c r="R5342" s="148"/>
      <c r="S5342" s="148"/>
      <c r="T5342" s="148"/>
      <c r="U5342" s="148"/>
      <c r="V5342" s="148"/>
      <c r="W5342" s="148"/>
      <c r="X5342" s="139">
        <v>4</v>
      </c>
      <c r="Y5342" s="148">
        <v>3</v>
      </c>
      <c r="Z5342" s="148">
        <v>6</v>
      </c>
      <c r="AA5342" s="148">
        <v>2</v>
      </c>
      <c r="AB5342" s="148">
        <v>8</v>
      </c>
      <c r="AC5342" s="148">
        <v>995</v>
      </c>
      <c r="AD5342" s="148"/>
      <c r="AE5342" s="148"/>
      <c r="AF5342" s="148"/>
      <c r="AG5342" s="148"/>
      <c r="AH5342" s="148"/>
      <c r="AI5342" s="148"/>
      <c r="AJ5342" s="148"/>
      <c r="AK5342" s="148"/>
      <c r="AL5342" s="139">
        <v>0</v>
      </c>
      <c r="AM5342" s="139">
        <v>0</v>
      </c>
      <c r="AN5342" s="148">
        <v>1000</v>
      </c>
      <c r="AO5342" s="148">
        <v>414</v>
      </c>
      <c r="AP5342" s="148">
        <v>6</v>
      </c>
      <c r="AQ5342" s="140">
        <v>5</v>
      </c>
      <c r="AS5342" s="42">
        <f t="shared" si="742"/>
        <v>31688.999822057434</v>
      </c>
      <c r="AT5342" s="101">
        <f t="shared" si="743"/>
        <v>0</v>
      </c>
      <c r="AU5342" s="42">
        <f t="shared" si="744"/>
        <v>31688.999822057434</v>
      </c>
      <c r="AV5342" s="42">
        <f t="shared" si="745"/>
        <v>14545.162344294808</v>
      </c>
      <c r="AW5342" s="102">
        <f t="shared" si="746"/>
        <v>60371.752872868376</v>
      </c>
      <c r="AX5342" s="43">
        <f t="shared" si="741"/>
        <v>4</v>
      </c>
      <c r="AY5342" s="43" t="str">
        <f t="shared" si="747"/>
        <v>UTTSM</v>
      </c>
    </row>
    <row r="5343" spans="1:51" hidden="1" x14ac:dyDescent="0.2">
      <c r="A5343" s="38">
        <v>5336</v>
      </c>
      <c r="B5343" s="43" t="s">
        <v>5807</v>
      </c>
      <c r="C5343" s="43" t="s">
        <v>5746</v>
      </c>
      <c r="D5343" s="43">
        <v>25000</v>
      </c>
      <c r="E5343" s="43" t="s">
        <v>203</v>
      </c>
      <c r="F5343" s="43">
        <v>30</v>
      </c>
      <c r="G5343" t="str">
        <f>LOOKUP(F5343,{0,6,45},{"F","L","H"})</f>
        <v>L</v>
      </c>
      <c r="H5343" s="43" t="s">
        <v>606</v>
      </c>
      <c r="I5343" s="43" t="str">
        <f>IFERROR(VLOOKUP(#REF!,#REF!,2,FALSE),"No")</f>
        <v>No</v>
      </c>
      <c r="J5343" s="139"/>
      <c r="K5343" s="148"/>
      <c r="L5343" s="148"/>
      <c r="M5343" s="148"/>
      <c r="N5343" s="148"/>
      <c r="O5343" s="148"/>
      <c r="P5343" s="148"/>
      <c r="Q5343" s="148"/>
      <c r="R5343" s="148">
        <v>2</v>
      </c>
      <c r="S5343" s="148">
        <v>12</v>
      </c>
      <c r="T5343" s="148"/>
      <c r="U5343" s="148"/>
      <c r="V5343" s="148"/>
      <c r="W5343" s="148"/>
      <c r="X5343" s="139"/>
      <c r="Y5343" s="148"/>
      <c r="Z5343" s="148"/>
      <c r="AA5343" s="148"/>
      <c r="AB5343" s="148"/>
      <c r="AC5343" s="148"/>
      <c r="AD5343" s="148"/>
      <c r="AE5343" s="148"/>
      <c r="AF5343" s="148"/>
      <c r="AG5343" s="148"/>
      <c r="AH5343" s="148"/>
      <c r="AI5343" s="148"/>
      <c r="AJ5343" s="148"/>
      <c r="AK5343" s="148"/>
      <c r="AL5343" s="139">
        <v>0</v>
      </c>
      <c r="AM5343" s="139">
        <v>0</v>
      </c>
      <c r="AN5343" s="148">
        <v>0</v>
      </c>
      <c r="AO5343" s="148">
        <v>12</v>
      </c>
      <c r="AP5343" s="148">
        <v>1</v>
      </c>
      <c r="AQ5343" s="140">
        <v>2</v>
      </c>
      <c r="AS5343" s="42">
        <f t="shared" si="742"/>
        <v>0</v>
      </c>
      <c r="AT5343" s="101">
        <f t="shared" si="743"/>
        <v>1907.6995553840165</v>
      </c>
      <c r="AU5343" s="42">
        <f t="shared" si="744"/>
        <v>1907.6995553840165</v>
      </c>
      <c r="AV5343" s="42">
        <f t="shared" si="745"/>
        <v>0</v>
      </c>
      <c r="AW5343" s="102">
        <f t="shared" si="746"/>
        <v>20345.599999999999</v>
      </c>
      <c r="AX5343" s="43">
        <f t="shared" si="741"/>
        <v>2</v>
      </c>
      <c r="AY5343" s="43" t="str">
        <f t="shared" si="747"/>
        <v>UTTSS</v>
      </c>
    </row>
    <row r="5344" spans="1:51" hidden="1" x14ac:dyDescent="0.2">
      <c r="A5344" s="38">
        <v>5337</v>
      </c>
      <c r="B5344" s="43" t="s">
        <v>5807</v>
      </c>
      <c r="C5344" s="43" t="s">
        <v>1100</v>
      </c>
      <c r="D5344" s="43">
        <v>52000</v>
      </c>
      <c r="E5344" s="43" t="s">
        <v>212</v>
      </c>
      <c r="F5344" s="43">
        <v>95</v>
      </c>
      <c r="G5344" t="str">
        <f>LOOKUP(F5344,{0,6,45},{"F","L","H"})</f>
        <v>H</v>
      </c>
      <c r="H5344" s="43" t="s">
        <v>1059</v>
      </c>
      <c r="I5344" s="43" t="str">
        <f>IFERROR(VLOOKUP(#REF!,#REF!,2,FALSE),"No")</f>
        <v>No</v>
      </c>
      <c r="J5344" s="139"/>
      <c r="K5344" s="148"/>
      <c r="L5344" s="148"/>
      <c r="M5344" s="148"/>
      <c r="N5344" s="148"/>
      <c r="O5344" s="148"/>
      <c r="P5344" s="148"/>
      <c r="Q5344" s="148"/>
      <c r="R5344" s="148">
        <v>3</v>
      </c>
      <c r="S5344" s="148">
        <v>11</v>
      </c>
      <c r="T5344" s="148"/>
      <c r="U5344" s="148"/>
      <c r="V5344" s="148"/>
      <c r="W5344" s="148"/>
      <c r="X5344" s="139"/>
      <c r="Y5344" s="148"/>
      <c r="Z5344" s="148"/>
      <c r="AA5344" s="148"/>
      <c r="AB5344" s="148"/>
      <c r="AC5344" s="148"/>
      <c r="AD5344" s="148"/>
      <c r="AE5344" s="148"/>
      <c r="AF5344" s="148"/>
      <c r="AG5344" s="148"/>
      <c r="AH5344" s="148"/>
      <c r="AI5344" s="148"/>
      <c r="AJ5344" s="148"/>
      <c r="AK5344" s="148"/>
      <c r="AL5344" s="139">
        <v>0</v>
      </c>
      <c r="AM5344" s="139">
        <v>0</v>
      </c>
      <c r="AN5344" s="148">
        <v>0</v>
      </c>
      <c r="AO5344" s="148">
        <v>11</v>
      </c>
      <c r="AP5344" s="148">
        <v>1</v>
      </c>
      <c r="AQ5344" s="140">
        <v>2</v>
      </c>
      <c r="AS5344" s="42">
        <f t="shared" si="742"/>
        <v>0</v>
      </c>
      <c r="AT5344" s="101">
        <f t="shared" si="743"/>
        <v>8654.8606420840952</v>
      </c>
      <c r="AU5344" s="42">
        <f t="shared" si="744"/>
        <v>8654.8606420840952</v>
      </c>
      <c r="AV5344" s="42">
        <f t="shared" si="745"/>
        <v>0</v>
      </c>
      <c r="AW5344" s="102">
        <f t="shared" si="746"/>
        <v>113197.0366366282</v>
      </c>
      <c r="AX5344" s="43">
        <f t="shared" si="741"/>
        <v>3</v>
      </c>
      <c r="AY5344" s="43" t="str">
        <f t="shared" si="747"/>
        <v>UTISGS</v>
      </c>
    </row>
    <row r="5345" spans="1:51" hidden="1" x14ac:dyDescent="0.2">
      <c r="A5345" s="38">
        <v>5338</v>
      </c>
      <c r="B5345" s="43" t="s">
        <v>5806</v>
      </c>
      <c r="C5345" s="43" t="s">
        <v>5745</v>
      </c>
      <c r="D5345" s="43">
        <v>44350</v>
      </c>
      <c r="E5345" s="43" t="s">
        <v>215</v>
      </c>
      <c r="F5345" s="43">
        <v>45</v>
      </c>
      <c r="G5345" t="str">
        <f>LOOKUP(F5345,{0,6,45},{"F","L","H"})</f>
        <v>H</v>
      </c>
      <c r="H5345" s="43" t="s">
        <v>186</v>
      </c>
      <c r="I5345" s="43" t="str">
        <f>IFERROR(VLOOKUP(#REF!,#REF!,2,FALSE),"No")</f>
        <v>No</v>
      </c>
      <c r="J5345" s="139">
        <v>3</v>
      </c>
      <c r="K5345" s="148">
        <v>426</v>
      </c>
      <c r="L5345" s="148"/>
      <c r="M5345" s="148"/>
      <c r="N5345" s="148"/>
      <c r="O5345" s="148"/>
      <c r="P5345" s="148"/>
      <c r="Q5345" s="148"/>
      <c r="R5345" s="148"/>
      <c r="S5345" s="148"/>
      <c r="T5345" s="148"/>
      <c r="U5345" s="148"/>
      <c r="V5345" s="148"/>
      <c r="W5345" s="148"/>
      <c r="X5345" s="139">
        <v>2</v>
      </c>
      <c r="Y5345" s="148">
        <v>1000</v>
      </c>
      <c r="Z5345" s="148"/>
      <c r="AA5345" s="148"/>
      <c r="AB5345" s="148"/>
      <c r="AC5345" s="148"/>
      <c r="AD5345" s="148"/>
      <c r="AE5345" s="148"/>
      <c r="AF5345" s="148"/>
      <c r="AG5345" s="148"/>
      <c r="AH5345" s="148"/>
      <c r="AI5345" s="148"/>
      <c r="AJ5345" s="148"/>
      <c r="AK5345" s="148"/>
      <c r="AL5345" s="139">
        <v>0</v>
      </c>
      <c r="AM5345" s="139">
        <v>0</v>
      </c>
      <c r="AN5345" s="148">
        <v>1000</v>
      </c>
      <c r="AO5345" s="148">
        <v>426</v>
      </c>
      <c r="AP5345" s="148">
        <v>7</v>
      </c>
      <c r="AQ5345" s="140">
        <v>3</v>
      </c>
      <c r="AS5345" s="42">
        <f t="shared" si="742"/>
        <v>31090.961556030114</v>
      </c>
      <c r="AT5345" s="101">
        <f t="shared" si="743"/>
        <v>0</v>
      </c>
      <c r="AU5345" s="42">
        <f t="shared" si="744"/>
        <v>31090.961556030114</v>
      </c>
      <c r="AV5345" s="42">
        <f t="shared" si="745"/>
        <v>10836.987240491344</v>
      </c>
      <c r="AW5345" s="102">
        <f t="shared" si="746"/>
        <v>60371.752872868376</v>
      </c>
      <c r="AX5345" s="43">
        <f t="shared" si="741"/>
        <v>3</v>
      </c>
      <c r="AY5345" s="43" t="str">
        <f t="shared" si="747"/>
        <v>UTTSM</v>
      </c>
    </row>
    <row r="5346" spans="1:51" hidden="1" x14ac:dyDescent="0.2">
      <c r="A5346" s="38">
        <v>5339</v>
      </c>
      <c r="B5346" s="43" t="s">
        <v>5806</v>
      </c>
      <c r="C5346" s="43" t="s">
        <v>5745</v>
      </c>
      <c r="D5346" s="43">
        <v>147400</v>
      </c>
      <c r="E5346" s="43" t="s">
        <v>219</v>
      </c>
      <c r="F5346" s="43">
        <v>80</v>
      </c>
      <c r="G5346" t="str">
        <f>LOOKUP(F5346,{0,6,45},{"F","L","H"})</f>
        <v>H</v>
      </c>
      <c r="H5346" s="43" t="s">
        <v>933</v>
      </c>
      <c r="I5346" s="43" t="str">
        <f>IFERROR(VLOOKUP(#REF!,#REF!,2,FALSE),"No")</f>
        <v>No</v>
      </c>
      <c r="J5346" s="139"/>
      <c r="K5346" s="148"/>
      <c r="L5346" s="148"/>
      <c r="M5346" s="148"/>
      <c r="N5346" s="148"/>
      <c r="O5346" s="148"/>
      <c r="P5346" s="148"/>
      <c r="Q5346" s="148"/>
      <c r="R5346" s="139">
        <v>4</v>
      </c>
      <c r="S5346" s="148">
        <v>171</v>
      </c>
      <c r="T5346" s="148">
        <v>1.25</v>
      </c>
      <c r="U5346" s="148">
        <v>95</v>
      </c>
      <c r="V5346" s="148"/>
      <c r="W5346" s="148"/>
      <c r="X5346" s="139"/>
      <c r="Y5346" s="148"/>
      <c r="Z5346" s="148"/>
      <c r="AA5346" s="148"/>
      <c r="AB5346" s="148"/>
      <c r="AC5346" s="148"/>
      <c r="AD5346" s="148"/>
      <c r="AE5346" s="148"/>
      <c r="AF5346" s="148"/>
      <c r="AG5346" s="148"/>
      <c r="AH5346" s="148"/>
      <c r="AI5346" s="148"/>
      <c r="AJ5346" s="148"/>
      <c r="AK5346" s="148"/>
      <c r="AL5346" s="139">
        <v>0</v>
      </c>
      <c r="AM5346" s="139">
        <v>0</v>
      </c>
      <c r="AN5346" s="148">
        <v>0</v>
      </c>
      <c r="AO5346" s="148">
        <v>266</v>
      </c>
      <c r="AP5346" s="148">
        <v>1</v>
      </c>
      <c r="AQ5346" s="140">
        <v>2</v>
      </c>
      <c r="AS5346" s="42">
        <f t="shared" si="742"/>
        <v>0</v>
      </c>
      <c r="AT5346" s="101">
        <f t="shared" si="743"/>
        <v>402812.96755666059</v>
      </c>
      <c r="AU5346" s="42">
        <f t="shared" si="744"/>
        <v>402812.96755666059</v>
      </c>
      <c r="AV5346" s="42">
        <f t="shared" si="745"/>
        <v>0</v>
      </c>
      <c r="AW5346" s="102">
        <f t="shared" si="746"/>
        <v>150929.38218217093</v>
      </c>
      <c r="AX5346" s="43">
        <f t="shared" si="741"/>
        <v>4</v>
      </c>
      <c r="AY5346" s="43" t="str">
        <f t="shared" si="747"/>
        <v>UTTSM</v>
      </c>
    </row>
    <row r="5347" spans="1:51" x14ac:dyDescent="0.2">
      <c r="A5347" s="38">
        <v>5340</v>
      </c>
      <c r="B5347" s="43" t="s">
        <v>5807</v>
      </c>
      <c r="C5347" s="43" t="s">
        <v>5744</v>
      </c>
      <c r="D5347" s="43">
        <v>209520</v>
      </c>
      <c r="E5347" s="43" t="s">
        <v>213</v>
      </c>
      <c r="F5347" s="43">
        <v>95</v>
      </c>
      <c r="G5347" t="str">
        <f>LOOKUP(F5347,{0,6,45},{"F","L","H"})</f>
        <v>H</v>
      </c>
      <c r="H5347" s="43" t="s">
        <v>706</v>
      </c>
      <c r="I5347" s="43" t="str">
        <f>IFERROR(VLOOKUP(#REF!,#REF!,2,FALSE),"No")</f>
        <v>No</v>
      </c>
      <c r="J5347" s="139"/>
      <c r="K5347" s="148"/>
      <c r="L5347" s="148"/>
      <c r="M5347" s="148"/>
      <c r="N5347" s="148"/>
      <c r="O5347" s="148"/>
      <c r="P5347" s="148"/>
      <c r="Q5347" s="148"/>
      <c r="R5347" s="148">
        <v>4</v>
      </c>
      <c r="S5347" s="148">
        <v>31</v>
      </c>
      <c r="T5347" s="148"/>
      <c r="U5347" s="148"/>
      <c r="V5347" s="148"/>
      <c r="W5347" s="148"/>
      <c r="X5347" s="139"/>
      <c r="Y5347" s="148"/>
      <c r="Z5347" s="148"/>
      <c r="AA5347" s="148"/>
      <c r="AB5347" s="148"/>
      <c r="AC5347" s="148"/>
      <c r="AD5347" s="148"/>
      <c r="AE5347" s="148"/>
      <c r="AF5347" s="148"/>
      <c r="AG5347" s="148"/>
      <c r="AH5347" s="148"/>
      <c r="AI5347" s="148"/>
      <c r="AJ5347" s="148"/>
      <c r="AK5347" s="148"/>
      <c r="AL5347" s="139">
        <v>0</v>
      </c>
      <c r="AM5347" s="139">
        <v>0</v>
      </c>
      <c r="AN5347" s="148">
        <v>0</v>
      </c>
      <c r="AO5347" s="148">
        <v>31</v>
      </c>
      <c r="AP5347" s="148">
        <v>1</v>
      </c>
      <c r="AQ5347" s="140">
        <v>2</v>
      </c>
      <c r="AS5347" s="42">
        <f t="shared" si="742"/>
        <v>0</v>
      </c>
      <c r="AT5347" s="101">
        <f t="shared" si="743"/>
        <v>71313.384228532668</v>
      </c>
      <c r="AU5347" s="42">
        <f t="shared" si="744"/>
        <v>71313.384228532668</v>
      </c>
      <c r="AV5347" s="42">
        <f t="shared" si="745"/>
        <v>0</v>
      </c>
      <c r="AW5347" s="102">
        <f t="shared" si="746"/>
        <v>226394.07327325639</v>
      </c>
      <c r="AX5347" s="268">
        <f t="shared" si="741"/>
        <v>4</v>
      </c>
      <c r="AY5347" s="268" t="str">
        <f t="shared" si="747"/>
        <v>UTTSL</v>
      </c>
    </row>
    <row r="5348" spans="1:51" hidden="1" x14ac:dyDescent="0.2">
      <c r="A5348" s="38">
        <v>5341</v>
      </c>
      <c r="B5348" s="43" t="s">
        <v>5807</v>
      </c>
      <c r="C5348" s="43" t="s">
        <v>5745</v>
      </c>
      <c r="D5348" s="43">
        <v>582000</v>
      </c>
      <c r="E5348" s="43" t="s">
        <v>5816</v>
      </c>
      <c r="F5348" s="43">
        <v>125</v>
      </c>
      <c r="G5348" t="str">
        <f>LOOKUP(F5348,{0,6,45},{"F","L","H"})</f>
        <v>H</v>
      </c>
      <c r="H5348" s="43" t="s">
        <v>751</v>
      </c>
      <c r="I5348" s="43" t="str">
        <f>IFERROR(VLOOKUP(#REF!,#REF!,2,FALSE),"No")</f>
        <v>No</v>
      </c>
      <c r="J5348" s="139"/>
      <c r="K5348" s="148"/>
      <c r="L5348" s="148"/>
      <c r="M5348" s="148"/>
      <c r="N5348" s="148"/>
      <c r="O5348" s="148"/>
      <c r="P5348" s="148"/>
      <c r="Q5348" s="148"/>
      <c r="R5348" s="148">
        <v>6</v>
      </c>
      <c r="S5348" s="148">
        <v>58</v>
      </c>
      <c r="T5348" s="148"/>
      <c r="U5348" s="148"/>
      <c r="V5348" s="148"/>
      <c r="W5348" s="148"/>
      <c r="X5348" s="139"/>
      <c r="Y5348" s="148"/>
      <c r="Z5348" s="148"/>
      <c r="AA5348" s="148"/>
      <c r="AB5348" s="148"/>
      <c r="AC5348" s="148"/>
      <c r="AD5348" s="148"/>
      <c r="AE5348" s="148"/>
      <c r="AF5348" s="148"/>
      <c r="AG5348" s="148"/>
      <c r="AH5348" s="148"/>
      <c r="AI5348" s="148"/>
      <c r="AJ5348" s="148"/>
      <c r="AK5348" s="148"/>
      <c r="AL5348" s="139">
        <v>0</v>
      </c>
      <c r="AM5348" s="139">
        <v>0</v>
      </c>
      <c r="AN5348" s="148">
        <v>0</v>
      </c>
      <c r="AO5348" s="148">
        <v>58</v>
      </c>
      <c r="AP5348" s="148">
        <v>1</v>
      </c>
      <c r="AQ5348" s="140">
        <v>2</v>
      </c>
      <c r="AS5348" s="42">
        <f t="shared" si="742"/>
        <v>0</v>
      </c>
      <c r="AT5348" s="101">
        <f t="shared" si="743"/>
        <v>154379.79404609351</v>
      </c>
      <c r="AU5348" s="42">
        <f t="shared" si="744"/>
        <v>154379.79404609351</v>
      </c>
      <c r="AV5348" s="42">
        <f t="shared" si="745"/>
        <v>0</v>
      </c>
      <c r="AW5348" s="102">
        <f t="shared" si="746"/>
        <v>301858.76436434186</v>
      </c>
      <c r="AX5348" s="43">
        <f t="shared" si="741"/>
        <v>6</v>
      </c>
      <c r="AY5348" s="43" t="str">
        <f t="shared" si="747"/>
        <v>UTTSM</v>
      </c>
    </row>
    <row r="5349" spans="1:51" hidden="1" x14ac:dyDescent="0.2">
      <c r="A5349" s="38">
        <v>5342</v>
      </c>
      <c r="B5349" s="43" t="s">
        <v>5807</v>
      </c>
      <c r="C5349" s="43" t="s">
        <v>5745</v>
      </c>
      <c r="D5349" s="43">
        <v>228423</v>
      </c>
      <c r="E5349" s="43" t="s">
        <v>210</v>
      </c>
      <c r="F5349" s="43">
        <v>80</v>
      </c>
      <c r="G5349" t="str">
        <f>LOOKUP(F5349,{0,6,45},{"F","L","H"})</f>
        <v>H</v>
      </c>
      <c r="H5349" s="43" t="s">
        <v>483</v>
      </c>
      <c r="I5349" s="43" t="str">
        <f>IFERROR(VLOOKUP(#REF!,#REF!,2,FALSE),"No")</f>
        <v>No</v>
      </c>
      <c r="J5349" s="139"/>
      <c r="K5349" s="148"/>
      <c r="L5349" s="148"/>
      <c r="M5349" s="148"/>
      <c r="N5349" s="148"/>
      <c r="O5349" s="148"/>
      <c r="P5349" s="148"/>
      <c r="Q5349" s="148"/>
      <c r="R5349" s="148">
        <v>4</v>
      </c>
      <c r="S5349" s="148">
        <v>20</v>
      </c>
      <c r="T5349" s="148"/>
      <c r="U5349" s="148"/>
      <c r="V5349" s="148"/>
      <c r="W5349" s="148"/>
      <c r="X5349" s="139"/>
      <c r="Y5349" s="148"/>
      <c r="Z5349" s="148"/>
      <c r="AA5349" s="148"/>
      <c r="AB5349" s="148"/>
      <c r="AC5349" s="148"/>
      <c r="AD5349" s="148"/>
      <c r="AE5349" s="148"/>
      <c r="AF5349" s="148"/>
      <c r="AG5349" s="148"/>
      <c r="AH5349" s="148"/>
      <c r="AI5349" s="148"/>
      <c r="AJ5349" s="148"/>
      <c r="AK5349" s="148"/>
      <c r="AL5349" s="139">
        <v>0</v>
      </c>
      <c r="AM5349" s="139">
        <v>0</v>
      </c>
      <c r="AN5349" s="148">
        <v>0</v>
      </c>
      <c r="AO5349" s="148">
        <v>20</v>
      </c>
      <c r="AP5349" s="148">
        <v>1</v>
      </c>
      <c r="AQ5349" s="140">
        <v>2</v>
      </c>
      <c r="AS5349" s="42">
        <f t="shared" si="742"/>
        <v>0</v>
      </c>
      <c r="AT5349" s="101">
        <f t="shared" si="743"/>
        <v>46008.634986150108</v>
      </c>
      <c r="AU5349" s="42">
        <f t="shared" si="744"/>
        <v>46008.634986150108</v>
      </c>
      <c r="AV5349" s="42">
        <f t="shared" si="745"/>
        <v>0</v>
      </c>
      <c r="AW5349" s="102">
        <f t="shared" si="746"/>
        <v>226394.07327325639</v>
      </c>
      <c r="AX5349" s="43">
        <f t="shared" si="741"/>
        <v>4</v>
      </c>
      <c r="AY5349" s="43" t="str">
        <f t="shared" si="747"/>
        <v>UTTSM</v>
      </c>
    </row>
    <row r="5350" spans="1:51" hidden="1" x14ac:dyDescent="0.2">
      <c r="A5350" s="38">
        <v>5343</v>
      </c>
      <c r="B5350" s="43" t="s">
        <v>5806</v>
      </c>
      <c r="C5350" s="43" t="s">
        <v>5745</v>
      </c>
      <c r="D5350" s="43">
        <v>35400</v>
      </c>
      <c r="E5350" s="43" t="s">
        <v>212</v>
      </c>
      <c r="F5350" s="43">
        <v>60</v>
      </c>
      <c r="G5350" t="str">
        <f>LOOKUP(F5350,{0,6,45},{"F","L","H"})</f>
        <v>H</v>
      </c>
      <c r="H5350" s="43" t="s">
        <v>854</v>
      </c>
      <c r="I5350" s="43" t="str">
        <f>IFERROR(VLOOKUP(#REF!,#REF!,2,FALSE),"No")</f>
        <v>No</v>
      </c>
      <c r="J5350" s="139"/>
      <c r="K5350" s="148"/>
      <c r="L5350" s="148"/>
      <c r="M5350" s="148"/>
      <c r="N5350" s="148"/>
      <c r="O5350" s="148"/>
      <c r="P5350" s="148"/>
      <c r="Q5350" s="148"/>
      <c r="R5350" s="148">
        <v>3</v>
      </c>
      <c r="S5350" s="148">
        <v>1</v>
      </c>
      <c r="T5350" s="148"/>
      <c r="U5350" s="148"/>
      <c r="V5350" s="148"/>
      <c r="W5350" s="148"/>
      <c r="X5350" s="139"/>
      <c r="Y5350" s="148"/>
      <c r="Z5350" s="148"/>
      <c r="AA5350" s="148"/>
      <c r="AB5350" s="148"/>
      <c r="AC5350" s="148"/>
      <c r="AD5350" s="148"/>
      <c r="AE5350" s="148"/>
      <c r="AF5350" s="148"/>
      <c r="AG5350" s="148"/>
      <c r="AH5350" s="148"/>
      <c r="AI5350" s="148"/>
      <c r="AJ5350" s="148"/>
      <c r="AK5350" s="148"/>
      <c r="AL5350" s="139">
        <v>0</v>
      </c>
      <c r="AM5350" s="139">
        <v>0</v>
      </c>
      <c r="AN5350" s="148">
        <v>0</v>
      </c>
      <c r="AO5350" s="148">
        <v>1</v>
      </c>
      <c r="AP5350" s="148">
        <v>1</v>
      </c>
      <c r="AQ5350" s="140">
        <v>2</v>
      </c>
      <c r="AS5350" s="42">
        <f t="shared" si="742"/>
        <v>0</v>
      </c>
      <c r="AT5350" s="101">
        <f t="shared" si="743"/>
        <v>786.80551291673589</v>
      </c>
      <c r="AU5350" s="42">
        <f t="shared" si="744"/>
        <v>786.80551291673589</v>
      </c>
      <c r="AV5350" s="42">
        <f t="shared" si="745"/>
        <v>0</v>
      </c>
      <c r="AW5350" s="102">
        <f t="shared" si="746"/>
        <v>60371.752872868376</v>
      </c>
      <c r="AX5350" s="43">
        <f t="shared" si="741"/>
        <v>3</v>
      </c>
      <c r="AY5350" s="43" t="str">
        <f t="shared" si="747"/>
        <v>UTTSM</v>
      </c>
    </row>
    <row r="5351" spans="1:51" hidden="1" x14ac:dyDescent="0.2">
      <c r="A5351" s="38">
        <v>5344</v>
      </c>
      <c r="B5351" s="43" t="s">
        <v>5807</v>
      </c>
      <c r="C5351" s="43" t="s">
        <v>5745</v>
      </c>
      <c r="D5351" s="43">
        <v>42500</v>
      </c>
      <c r="E5351" s="43" t="s">
        <v>212</v>
      </c>
      <c r="F5351" s="43">
        <v>75</v>
      </c>
      <c r="G5351" t="str">
        <f>LOOKUP(F5351,{0,6,45},{"F","L","H"})</f>
        <v>H</v>
      </c>
      <c r="H5351" s="43" t="s">
        <v>765</v>
      </c>
      <c r="I5351" s="43" t="str">
        <f>IFERROR(VLOOKUP(#REF!,#REF!,2,FALSE),"No")</f>
        <v>No</v>
      </c>
      <c r="J5351" s="139"/>
      <c r="K5351" s="148"/>
      <c r="L5351" s="148"/>
      <c r="M5351" s="148"/>
      <c r="N5351" s="148"/>
      <c r="O5351" s="148"/>
      <c r="P5351" s="148"/>
      <c r="Q5351" s="148"/>
      <c r="R5351" s="148">
        <v>2</v>
      </c>
      <c r="S5351" s="148">
        <v>222</v>
      </c>
      <c r="T5351" s="148"/>
      <c r="U5351" s="148"/>
      <c r="V5351" s="148"/>
      <c r="W5351" s="148"/>
      <c r="X5351" s="139"/>
      <c r="Y5351" s="148"/>
      <c r="Z5351" s="148"/>
      <c r="AA5351" s="148"/>
      <c r="AB5351" s="148"/>
      <c r="AC5351" s="148"/>
      <c r="AD5351" s="148"/>
      <c r="AE5351" s="148"/>
      <c r="AF5351" s="148"/>
      <c r="AG5351" s="148"/>
      <c r="AH5351" s="148"/>
      <c r="AI5351" s="148"/>
      <c r="AJ5351" s="148"/>
      <c r="AK5351" s="148"/>
      <c r="AL5351" s="139">
        <v>0</v>
      </c>
      <c r="AM5351" s="139">
        <v>0</v>
      </c>
      <c r="AN5351" s="148">
        <v>0</v>
      </c>
      <c r="AO5351" s="148">
        <v>222</v>
      </c>
      <c r="AP5351" s="148">
        <v>1</v>
      </c>
      <c r="AQ5351" s="140">
        <v>2</v>
      </c>
      <c r="AS5351" s="42">
        <f t="shared" si="742"/>
        <v>0</v>
      </c>
      <c r="AT5351" s="101">
        <f t="shared" si="743"/>
        <v>35292.441774604304</v>
      </c>
      <c r="AU5351" s="42">
        <f t="shared" si="744"/>
        <v>35292.441774604304</v>
      </c>
      <c r="AV5351" s="42">
        <f t="shared" si="745"/>
        <v>0</v>
      </c>
      <c r="AW5351" s="102">
        <f t="shared" si="746"/>
        <v>60371.752872868376</v>
      </c>
      <c r="AX5351" s="43">
        <f t="shared" si="741"/>
        <v>2</v>
      </c>
      <c r="AY5351" s="43" t="str">
        <f t="shared" si="747"/>
        <v>UTTSM</v>
      </c>
    </row>
    <row r="5352" spans="1:51" hidden="1" x14ac:dyDescent="0.2">
      <c r="A5352" s="38">
        <v>5345</v>
      </c>
      <c r="B5352" s="43" t="s">
        <v>5806</v>
      </c>
      <c r="C5352" s="43" t="s">
        <v>5746</v>
      </c>
      <c r="D5352" s="43">
        <v>29000</v>
      </c>
      <c r="E5352" s="43" t="s">
        <v>203</v>
      </c>
      <c r="F5352" s="43">
        <v>40</v>
      </c>
      <c r="G5352" t="str">
        <f>LOOKUP(F5352,{0,6,45},{"F","L","H"})</f>
        <v>L</v>
      </c>
      <c r="H5352" s="43" t="s">
        <v>1370</v>
      </c>
      <c r="I5352" s="43" t="str">
        <f>IFERROR(VLOOKUP(#REF!,#REF!,2,FALSE),"No")</f>
        <v>No</v>
      </c>
      <c r="J5352" s="139">
        <v>4</v>
      </c>
      <c r="K5352" s="148">
        <v>1264</v>
      </c>
      <c r="L5352" s="148"/>
      <c r="M5352" s="148"/>
      <c r="N5352" s="148"/>
      <c r="O5352" s="148"/>
      <c r="P5352" s="148"/>
      <c r="Q5352" s="148"/>
      <c r="R5352" s="148"/>
      <c r="S5352" s="148"/>
      <c r="T5352" s="148"/>
      <c r="U5352" s="148"/>
      <c r="V5352" s="148"/>
      <c r="W5352" s="148"/>
      <c r="X5352" s="139">
        <v>4</v>
      </c>
      <c r="Y5352" s="148">
        <v>1000</v>
      </c>
      <c r="Z5352" s="148"/>
      <c r="AA5352" s="148"/>
      <c r="AB5352" s="148"/>
      <c r="AC5352" s="148"/>
      <c r="AD5352" s="148"/>
      <c r="AE5352" s="148"/>
      <c r="AF5352" s="148"/>
      <c r="AG5352" s="148"/>
      <c r="AH5352" s="148"/>
      <c r="AI5352" s="148"/>
      <c r="AJ5352" s="148"/>
      <c r="AK5352" s="148"/>
      <c r="AL5352" s="139">
        <v>0</v>
      </c>
      <c r="AM5352" s="139">
        <v>0</v>
      </c>
      <c r="AN5352" s="148">
        <v>1000</v>
      </c>
      <c r="AO5352" s="148">
        <v>1264</v>
      </c>
      <c r="AP5352" s="148">
        <v>8</v>
      </c>
      <c r="AQ5352" s="140">
        <v>8</v>
      </c>
      <c r="AS5352" s="42">
        <f t="shared" si="742"/>
        <v>96750.955978455546</v>
      </c>
      <c r="AT5352" s="101">
        <f t="shared" si="743"/>
        <v>0</v>
      </c>
      <c r="AU5352" s="42">
        <f t="shared" si="744"/>
        <v>96750.955978455546</v>
      </c>
      <c r="AV5352" s="42">
        <f t="shared" si="745"/>
        <v>4960.1202151842544</v>
      </c>
      <c r="AW5352" s="102">
        <f t="shared" si="746"/>
        <v>20345.599999999999</v>
      </c>
      <c r="AX5352" s="43">
        <f t="shared" si="741"/>
        <v>4</v>
      </c>
      <c r="AY5352" s="43" t="str">
        <f t="shared" si="747"/>
        <v>UTTSS</v>
      </c>
    </row>
    <row r="5353" spans="1:51" x14ac:dyDescent="0.2">
      <c r="A5353" s="38">
        <v>5346</v>
      </c>
      <c r="B5353" s="43" t="s">
        <v>5807</v>
      </c>
      <c r="C5353" s="43" t="s">
        <v>5744</v>
      </c>
      <c r="D5353" s="43">
        <v>124492</v>
      </c>
      <c r="E5353" s="43" t="s">
        <v>1220</v>
      </c>
      <c r="F5353" s="43">
        <v>85</v>
      </c>
      <c r="G5353" t="str">
        <f>LOOKUP(F5353,{0,6,45},{"F","L","H"})</f>
        <v>H</v>
      </c>
      <c r="H5353" s="43" t="s">
        <v>567</v>
      </c>
      <c r="I5353" s="43" t="str">
        <f>IFERROR(VLOOKUP(#REF!,#REF!,2,FALSE),"No")</f>
        <v>No</v>
      </c>
      <c r="J5353" s="139"/>
      <c r="K5353" s="148"/>
      <c r="L5353" s="148"/>
      <c r="M5353" s="148"/>
      <c r="N5353" s="148"/>
      <c r="O5353" s="148"/>
      <c r="P5353" s="148"/>
      <c r="Q5353" s="148"/>
      <c r="R5353" s="148">
        <v>4</v>
      </c>
      <c r="S5353" s="148">
        <v>1</v>
      </c>
      <c r="T5353" s="148"/>
      <c r="U5353" s="148"/>
      <c r="V5353" s="148"/>
      <c r="W5353" s="148"/>
      <c r="X5353" s="139"/>
      <c r="Y5353" s="148"/>
      <c r="Z5353" s="148"/>
      <c r="AA5353" s="148"/>
      <c r="AB5353" s="148"/>
      <c r="AC5353" s="148"/>
      <c r="AD5353" s="148"/>
      <c r="AE5353" s="148"/>
      <c r="AF5353" s="148"/>
      <c r="AG5353" s="148"/>
      <c r="AH5353" s="148"/>
      <c r="AI5353" s="148"/>
      <c r="AJ5353" s="148"/>
      <c r="AK5353" s="148"/>
      <c r="AL5353" s="139">
        <v>0</v>
      </c>
      <c r="AM5353" s="139">
        <v>0</v>
      </c>
      <c r="AN5353" s="148">
        <v>0</v>
      </c>
      <c r="AO5353" s="148">
        <v>1</v>
      </c>
      <c r="AP5353" s="148">
        <v>1</v>
      </c>
      <c r="AQ5353" s="140">
        <v>2</v>
      </c>
      <c r="AS5353" s="42">
        <f t="shared" si="742"/>
        <v>0</v>
      </c>
      <c r="AT5353" s="101">
        <f t="shared" si="743"/>
        <v>2300.4317493075055</v>
      </c>
      <c r="AU5353" s="42">
        <f t="shared" si="744"/>
        <v>2300.4317493075055</v>
      </c>
      <c r="AV5353" s="42">
        <f t="shared" si="745"/>
        <v>0</v>
      </c>
      <c r="AW5353" s="102">
        <f t="shared" si="746"/>
        <v>150929.38218217093</v>
      </c>
      <c r="AX5353" s="268">
        <f t="shared" si="741"/>
        <v>4</v>
      </c>
      <c r="AY5353" s="268" t="str">
        <f t="shared" si="747"/>
        <v>UTTSL</v>
      </c>
    </row>
    <row r="5354" spans="1:51" hidden="1" x14ac:dyDescent="0.2">
      <c r="A5354" s="38">
        <v>5347</v>
      </c>
      <c r="B5354" s="43" t="s">
        <v>5806</v>
      </c>
      <c r="C5354" s="43" t="s">
        <v>292</v>
      </c>
      <c r="D5354" s="43">
        <v>64550</v>
      </c>
      <c r="E5354" s="43" t="s">
        <v>197</v>
      </c>
      <c r="F5354" s="43">
        <v>45</v>
      </c>
      <c r="G5354" t="str">
        <f>LOOKUP(F5354,{0,6,45},{"F","L","H"})</f>
        <v>H</v>
      </c>
      <c r="H5354" s="43" t="s">
        <v>1375</v>
      </c>
      <c r="I5354" s="43" t="str">
        <f>IFERROR(VLOOKUP(#REF!,#REF!,2,FALSE),"No")</f>
        <v>No</v>
      </c>
      <c r="J5354" s="139">
        <v>4</v>
      </c>
      <c r="K5354" s="148">
        <v>609</v>
      </c>
      <c r="L5354" s="148"/>
      <c r="M5354" s="148"/>
      <c r="N5354" s="148"/>
      <c r="O5354" s="148"/>
      <c r="P5354" s="148"/>
      <c r="Q5354" s="148"/>
      <c r="R5354" s="148"/>
      <c r="S5354" s="148"/>
      <c r="T5354" s="148"/>
      <c r="U5354" s="148"/>
      <c r="V5354" s="148"/>
      <c r="W5354" s="148"/>
      <c r="X5354" s="139">
        <v>2</v>
      </c>
      <c r="Y5354" s="148">
        <v>80.319999999999993</v>
      </c>
      <c r="Z5354" s="148">
        <v>4</v>
      </c>
      <c r="AA5354" s="148">
        <v>919.68</v>
      </c>
      <c r="AB5354" s="148"/>
      <c r="AC5354" s="148"/>
      <c r="AD5354" s="148"/>
      <c r="AE5354" s="148"/>
      <c r="AF5354" s="148"/>
      <c r="AG5354" s="148"/>
      <c r="AH5354" s="148"/>
      <c r="AI5354" s="148"/>
      <c r="AJ5354" s="148"/>
      <c r="AK5354" s="148"/>
      <c r="AL5354" s="139">
        <v>0</v>
      </c>
      <c r="AM5354" s="139">
        <v>0</v>
      </c>
      <c r="AN5354" s="148">
        <v>1000</v>
      </c>
      <c r="AO5354" s="148">
        <v>609</v>
      </c>
      <c r="AP5354" s="148">
        <v>7</v>
      </c>
      <c r="AQ5354" s="140">
        <v>7</v>
      </c>
      <c r="AS5354" s="42">
        <f t="shared" si="742"/>
        <v>46614.977999113471</v>
      </c>
      <c r="AT5354" s="101">
        <f t="shared" si="743"/>
        <v>0</v>
      </c>
      <c r="AU5354" s="42">
        <f t="shared" si="744"/>
        <v>46614.977999113471</v>
      </c>
      <c r="AV5354" s="42">
        <f t="shared" si="745"/>
        <v>5586.4381887820045</v>
      </c>
      <c r="AW5354" s="102">
        <f t="shared" si="746"/>
        <v>113197.0366366282</v>
      </c>
      <c r="AX5354" s="43">
        <f t="shared" si="741"/>
        <v>4</v>
      </c>
      <c r="AY5354" s="43" t="str">
        <f t="shared" si="747"/>
        <v>UTFS</v>
      </c>
    </row>
    <row r="5355" spans="1:51" hidden="1" x14ac:dyDescent="0.2">
      <c r="A5355" s="38">
        <v>5348</v>
      </c>
      <c r="B5355" s="43" t="s">
        <v>5807</v>
      </c>
      <c r="C5355" s="43" t="s">
        <v>5745</v>
      </c>
      <c r="D5355" s="43">
        <v>81700</v>
      </c>
      <c r="E5355" s="43" t="s">
        <v>215</v>
      </c>
      <c r="F5355" s="43">
        <v>95</v>
      </c>
      <c r="G5355" t="str">
        <f>LOOKUP(F5355,{0,6,45},{"F","L","H"})</f>
        <v>H</v>
      </c>
      <c r="H5355" s="43" t="s">
        <v>573</v>
      </c>
      <c r="I5355" s="43" t="str">
        <f>IFERROR(VLOOKUP(#REF!,#REF!,2,FALSE),"No")</f>
        <v>No</v>
      </c>
      <c r="J5355" s="139"/>
      <c r="K5355" s="148"/>
      <c r="L5355" s="148"/>
      <c r="M5355" s="148"/>
      <c r="N5355" s="148"/>
      <c r="O5355" s="148"/>
      <c r="P5355" s="148"/>
      <c r="Q5355" s="148"/>
      <c r="R5355" s="148">
        <v>2</v>
      </c>
      <c r="S5355" s="148">
        <v>848</v>
      </c>
      <c r="T5355" s="148"/>
      <c r="U5355" s="148"/>
      <c r="V5355" s="148"/>
      <c r="W5355" s="148"/>
      <c r="X5355" s="139"/>
      <c r="Y5355" s="148"/>
      <c r="Z5355" s="148"/>
      <c r="AA5355" s="148"/>
      <c r="AB5355" s="148"/>
      <c r="AC5355" s="148"/>
      <c r="AD5355" s="148"/>
      <c r="AE5355" s="148"/>
      <c r="AF5355" s="148"/>
      <c r="AG5355" s="148"/>
      <c r="AH5355" s="148"/>
      <c r="AI5355" s="148"/>
      <c r="AJ5355" s="148"/>
      <c r="AK5355" s="148"/>
      <c r="AL5355" s="139">
        <v>0</v>
      </c>
      <c r="AM5355" s="139">
        <v>0</v>
      </c>
      <c r="AN5355" s="148">
        <v>0</v>
      </c>
      <c r="AO5355" s="148">
        <v>848</v>
      </c>
      <c r="AP5355" s="148">
        <v>1</v>
      </c>
      <c r="AQ5355" s="140">
        <v>2</v>
      </c>
      <c r="AS5355" s="42">
        <f t="shared" si="742"/>
        <v>0</v>
      </c>
      <c r="AT5355" s="101">
        <f t="shared" si="743"/>
        <v>134810.7685804705</v>
      </c>
      <c r="AU5355" s="42">
        <f t="shared" si="744"/>
        <v>134810.7685804705</v>
      </c>
      <c r="AV5355" s="42">
        <f t="shared" si="745"/>
        <v>0</v>
      </c>
      <c r="AW5355" s="102">
        <f t="shared" si="746"/>
        <v>113197.0366366282</v>
      </c>
      <c r="AX5355" s="43">
        <f t="shared" si="741"/>
        <v>2</v>
      </c>
      <c r="AY5355" s="43" t="str">
        <f t="shared" si="747"/>
        <v>UTTSM</v>
      </c>
    </row>
    <row r="5356" spans="1:51" hidden="1" x14ac:dyDescent="0.2">
      <c r="A5356" s="38">
        <v>5349</v>
      </c>
      <c r="B5356" s="43" t="s">
        <v>5806</v>
      </c>
      <c r="C5356" s="43" t="s">
        <v>5746</v>
      </c>
      <c r="D5356" s="43">
        <v>6600</v>
      </c>
      <c r="E5356" s="43" t="s">
        <v>198</v>
      </c>
      <c r="F5356" s="43">
        <v>5</v>
      </c>
      <c r="G5356" t="str">
        <f>LOOKUP(F5356,{0,6,45},{"F","L","H"})</f>
        <v>F</v>
      </c>
      <c r="H5356" s="43" t="s">
        <v>1378</v>
      </c>
      <c r="I5356" s="43" t="str">
        <f>IFERROR(VLOOKUP(#REF!,#REF!,2,FALSE),"No")</f>
        <v>No</v>
      </c>
      <c r="J5356" s="139">
        <v>2</v>
      </c>
      <c r="K5356" s="148">
        <v>1</v>
      </c>
      <c r="L5356" s="148">
        <v>3</v>
      </c>
      <c r="M5356" s="148">
        <v>1157</v>
      </c>
      <c r="N5356" s="148"/>
      <c r="O5356" s="148"/>
      <c r="P5356" s="148"/>
      <c r="Q5356" s="148"/>
      <c r="R5356" s="148"/>
      <c r="S5356" s="148"/>
      <c r="T5356" s="148"/>
      <c r="U5356" s="148"/>
      <c r="V5356" s="148"/>
      <c r="W5356" s="148"/>
      <c r="X5356" s="139">
        <v>8</v>
      </c>
      <c r="Y5356" s="148">
        <v>1000</v>
      </c>
      <c r="Z5356" s="148"/>
      <c r="AA5356" s="148"/>
      <c r="AB5356" s="148"/>
      <c r="AC5356" s="148"/>
      <c r="AD5356" s="148"/>
      <c r="AE5356" s="148"/>
      <c r="AF5356" s="148"/>
      <c r="AG5356" s="148"/>
      <c r="AH5356" s="148"/>
      <c r="AI5356" s="148"/>
      <c r="AJ5356" s="148"/>
      <c r="AK5356" s="148"/>
      <c r="AL5356" s="139">
        <v>0</v>
      </c>
      <c r="AM5356" s="139">
        <v>0</v>
      </c>
      <c r="AN5356" s="148">
        <v>1000</v>
      </c>
      <c r="AO5356" s="148">
        <v>1158</v>
      </c>
      <c r="AP5356" s="148">
        <v>15</v>
      </c>
      <c r="AQ5356" s="140">
        <v>14</v>
      </c>
      <c r="AS5356" s="42">
        <f t="shared" si="742"/>
        <v>84514.867328363558</v>
      </c>
      <c r="AT5356" s="101">
        <f t="shared" si="743"/>
        <v>0</v>
      </c>
      <c r="AU5356" s="42">
        <f t="shared" si="744"/>
        <v>84514.867328363558</v>
      </c>
      <c r="AV5356" s="42">
        <f t="shared" si="745"/>
        <v>5203.6401229624316</v>
      </c>
      <c r="AW5356" s="102">
        <f t="shared" si="746"/>
        <v>3698.6666666666665</v>
      </c>
      <c r="AX5356" s="43">
        <f t="shared" si="741"/>
        <v>2</v>
      </c>
      <c r="AY5356" s="43" t="str">
        <f t="shared" si="747"/>
        <v>UTTSS</v>
      </c>
    </row>
    <row r="5357" spans="1:51" hidden="1" x14ac:dyDescent="0.2">
      <c r="A5357" s="38">
        <v>5350</v>
      </c>
      <c r="B5357" s="43" t="s">
        <v>5806</v>
      </c>
      <c r="C5357" s="43" t="s">
        <v>289</v>
      </c>
      <c r="D5357" s="43">
        <v>6600</v>
      </c>
      <c r="E5357" s="43" t="s">
        <v>198</v>
      </c>
      <c r="F5357" s="43">
        <v>5</v>
      </c>
      <c r="G5357" t="str">
        <f>LOOKUP(F5357,{0,6,45},{"F","L","H"})</f>
        <v>F</v>
      </c>
      <c r="H5357" s="43" t="s">
        <v>5849</v>
      </c>
      <c r="I5357" s="43" t="str">
        <f>IFERROR(VLOOKUP(#REF!,#REF!,2,FALSE),"No")</f>
        <v>No</v>
      </c>
      <c r="J5357" s="139">
        <v>2</v>
      </c>
      <c r="K5357" s="148">
        <v>1012</v>
      </c>
      <c r="L5357" s="148"/>
      <c r="M5357" s="148"/>
      <c r="N5357" s="148"/>
      <c r="O5357" s="148"/>
      <c r="P5357" s="148"/>
      <c r="Q5357" s="148"/>
      <c r="R5357" s="148"/>
      <c r="S5357" s="148"/>
      <c r="T5357" s="148"/>
      <c r="U5357" s="148"/>
      <c r="V5357" s="148"/>
      <c r="W5357" s="148"/>
      <c r="X5357" s="139">
        <v>2</v>
      </c>
      <c r="Y5357" s="148">
        <v>139</v>
      </c>
      <c r="Z5357" s="148">
        <v>4</v>
      </c>
      <c r="AA5357" s="148">
        <v>170.75</v>
      </c>
      <c r="AB5357" s="148">
        <v>6</v>
      </c>
      <c r="AC5357" s="148">
        <v>104.75</v>
      </c>
      <c r="AD5357" s="148">
        <v>8</v>
      </c>
      <c r="AE5357" s="148">
        <v>585.5</v>
      </c>
      <c r="AF5357" s="148"/>
      <c r="AG5357" s="148"/>
      <c r="AH5357" s="148"/>
      <c r="AI5357" s="148"/>
      <c r="AJ5357" s="148"/>
      <c r="AK5357" s="148"/>
      <c r="AL5357" s="139">
        <v>0</v>
      </c>
      <c r="AM5357" s="139">
        <v>0</v>
      </c>
      <c r="AN5357" s="148">
        <v>1000</v>
      </c>
      <c r="AO5357" s="148">
        <v>1012</v>
      </c>
      <c r="AP5357" s="148">
        <v>6</v>
      </c>
      <c r="AQ5357" s="140">
        <v>6</v>
      </c>
      <c r="AS5357" s="42">
        <f t="shared" si="742"/>
        <v>73859.279565029283</v>
      </c>
      <c r="AT5357" s="101">
        <f t="shared" si="743"/>
        <v>0</v>
      </c>
      <c r="AU5357" s="42">
        <f t="shared" si="744"/>
        <v>73859.279565029283</v>
      </c>
      <c r="AV5357" s="42">
        <f t="shared" si="745"/>
        <v>10039.504870245672</v>
      </c>
      <c r="AW5357" s="102">
        <f t="shared" si="746"/>
        <v>3698.6666666666665</v>
      </c>
      <c r="AX5357" s="43">
        <f t="shared" si="741"/>
        <v>2</v>
      </c>
      <c r="AY5357" s="43" t="str">
        <f t="shared" si="747"/>
        <v>UTGS</v>
      </c>
    </row>
    <row r="5358" spans="1:51" hidden="1" x14ac:dyDescent="0.2">
      <c r="A5358" s="38">
        <v>5351</v>
      </c>
      <c r="B5358" s="43" t="s">
        <v>5806</v>
      </c>
      <c r="C5358" s="43" t="s">
        <v>5746</v>
      </c>
      <c r="D5358" s="43">
        <v>9200</v>
      </c>
      <c r="E5358" s="43" t="s">
        <v>212</v>
      </c>
      <c r="F5358" s="43">
        <v>5</v>
      </c>
      <c r="G5358" t="str">
        <f>LOOKUP(F5358,{0,6,45},{"F","L","H"})</f>
        <v>F</v>
      </c>
      <c r="H5358" s="43" t="s">
        <v>1384</v>
      </c>
      <c r="I5358" s="43" t="str">
        <f>IFERROR(VLOOKUP(#REF!,#REF!,2,FALSE),"No")</f>
        <v>No</v>
      </c>
      <c r="J5358" s="139">
        <v>3</v>
      </c>
      <c r="K5358" s="148">
        <v>1127</v>
      </c>
      <c r="L5358" s="148"/>
      <c r="M5358" s="148"/>
      <c r="N5358" s="148"/>
      <c r="O5358" s="148"/>
      <c r="P5358" s="148"/>
      <c r="Q5358" s="148"/>
      <c r="R5358" s="148"/>
      <c r="S5358" s="148"/>
      <c r="T5358" s="148"/>
      <c r="U5358" s="148"/>
      <c r="V5358" s="148"/>
      <c r="W5358" s="148"/>
      <c r="X5358" s="139">
        <v>4</v>
      </c>
      <c r="Y5358" s="148">
        <v>903.62</v>
      </c>
      <c r="Z5358" s="148">
        <v>0.75</v>
      </c>
      <c r="AA5358" s="148">
        <v>24</v>
      </c>
      <c r="AB5358" s="148">
        <v>1.25</v>
      </c>
      <c r="AC5358" s="148">
        <v>72.38</v>
      </c>
      <c r="AD5358" s="148"/>
      <c r="AE5358" s="148"/>
      <c r="AF5358" s="148"/>
      <c r="AG5358" s="148"/>
      <c r="AH5358" s="148"/>
      <c r="AI5358" s="148"/>
      <c r="AJ5358" s="148"/>
      <c r="AK5358" s="148"/>
      <c r="AL5358" s="139">
        <v>0</v>
      </c>
      <c r="AM5358" s="139">
        <v>0</v>
      </c>
      <c r="AN5358" s="148">
        <v>1000</v>
      </c>
      <c r="AO5358" s="148">
        <v>1127</v>
      </c>
      <c r="AP5358" s="148">
        <v>5</v>
      </c>
      <c r="AQ5358" s="140">
        <v>5</v>
      </c>
      <c r="AS5358" s="42">
        <f t="shared" si="742"/>
        <v>82252.379515600798</v>
      </c>
      <c r="AT5358" s="101">
        <f t="shared" si="743"/>
        <v>0</v>
      </c>
      <c r="AU5358" s="42">
        <f t="shared" si="744"/>
        <v>82252.379515600798</v>
      </c>
      <c r="AV5358" s="42">
        <f t="shared" si="745"/>
        <v>7844.5006242948075</v>
      </c>
      <c r="AW5358" s="102">
        <f t="shared" si="746"/>
        <v>5118</v>
      </c>
      <c r="AX5358" s="43">
        <f t="shared" si="741"/>
        <v>3</v>
      </c>
      <c r="AY5358" s="43" t="str">
        <f t="shared" si="747"/>
        <v>UTTSS</v>
      </c>
    </row>
    <row r="5359" spans="1:51" hidden="1" x14ac:dyDescent="0.2">
      <c r="A5359" s="38">
        <v>5352</v>
      </c>
      <c r="B5359" s="43" t="s">
        <v>5806</v>
      </c>
      <c r="C5359" s="43" t="s">
        <v>5746</v>
      </c>
      <c r="D5359" s="43">
        <v>44336</v>
      </c>
      <c r="E5359" s="43" t="s">
        <v>291</v>
      </c>
      <c r="F5359" s="43">
        <v>45</v>
      </c>
      <c r="G5359" t="str">
        <f>LOOKUP(F5359,{0,6,45},{"F","L","H"})</f>
        <v>H</v>
      </c>
      <c r="H5359" s="43" t="s">
        <v>1385</v>
      </c>
      <c r="I5359" s="43" t="str">
        <f>IFERROR(VLOOKUP(#REF!,#REF!,2,FALSE),"No")</f>
        <v>No</v>
      </c>
      <c r="J5359" s="139">
        <v>3</v>
      </c>
      <c r="K5359" s="148">
        <v>1038</v>
      </c>
      <c r="L5359" s="148">
        <v>4</v>
      </c>
      <c r="M5359" s="148">
        <v>5</v>
      </c>
      <c r="N5359" s="148"/>
      <c r="O5359" s="148"/>
      <c r="P5359" s="148"/>
      <c r="Q5359" s="148"/>
      <c r="R5359" s="148"/>
      <c r="S5359" s="148"/>
      <c r="T5359" s="148"/>
      <c r="U5359" s="148"/>
      <c r="V5359" s="148"/>
      <c r="W5359" s="148"/>
      <c r="X5359" s="139">
        <v>6</v>
      </c>
      <c r="Y5359" s="148">
        <v>1000</v>
      </c>
      <c r="Z5359" s="148"/>
      <c r="AA5359" s="148"/>
      <c r="AB5359" s="148"/>
      <c r="AC5359" s="148"/>
      <c r="AD5359" s="148"/>
      <c r="AE5359" s="148"/>
      <c r="AF5359" s="148"/>
      <c r="AG5359" s="148"/>
      <c r="AH5359" s="148"/>
      <c r="AI5359" s="148"/>
      <c r="AJ5359" s="148"/>
      <c r="AK5359" s="148"/>
      <c r="AL5359" s="139">
        <v>0</v>
      </c>
      <c r="AM5359" s="139">
        <v>0</v>
      </c>
      <c r="AN5359" s="148">
        <v>1000</v>
      </c>
      <c r="AO5359" s="148">
        <v>1043</v>
      </c>
      <c r="AP5359" s="148">
        <v>2</v>
      </c>
      <c r="AQ5359" s="140">
        <v>3</v>
      </c>
      <c r="AS5359" s="42">
        <f t="shared" si="742"/>
        <v>76139.567377792031</v>
      </c>
      <c r="AT5359" s="101">
        <f t="shared" si="743"/>
        <v>0</v>
      </c>
      <c r="AU5359" s="42">
        <f t="shared" si="744"/>
        <v>76139.567377792031</v>
      </c>
      <c r="AV5359" s="42">
        <f t="shared" si="745"/>
        <v>20010.32057382468</v>
      </c>
      <c r="AW5359" s="102">
        <f t="shared" si="746"/>
        <v>60371.752872868376</v>
      </c>
      <c r="AX5359" s="43">
        <f t="shared" si="741"/>
        <v>3</v>
      </c>
      <c r="AY5359" s="43" t="str">
        <f t="shared" si="747"/>
        <v>UTTSS</v>
      </c>
    </row>
    <row r="5360" spans="1:51" hidden="1" x14ac:dyDescent="0.2">
      <c r="A5360" s="38">
        <v>5353</v>
      </c>
      <c r="B5360" s="43" t="s">
        <v>5806</v>
      </c>
      <c r="C5360" s="43" t="s">
        <v>5746</v>
      </c>
      <c r="D5360" s="43">
        <v>44352</v>
      </c>
      <c r="E5360" s="43" t="s">
        <v>211</v>
      </c>
      <c r="F5360" s="43">
        <v>45</v>
      </c>
      <c r="G5360" t="str">
        <f>LOOKUP(F5360,{0,6,45},{"F","L","H"})</f>
        <v>H</v>
      </c>
      <c r="H5360" s="43" t="s">
        <v>322</v>
      </c>
      <c r="I5360" s="43" t="str">
        <f>IFERROR(VLOOKUP(#REF!,#REF!,2,FALSE),"No")</f>
        <v>No</v>
      </c>
      <c r="J5360" s="139">
        <v>3</v>
      </c>
      <c r="K5360" s="148">
        <v>1224</v>
      </c>
      <c r="L5360" s="148"/>
      <c r="M5360" s="148"/>
      <c r="N5360" s="148"/>
      <c r="O5360" s="148"/>
      <c r="P5360" s="148"/>
      <c r="Q5360" s="148"/>
      <c r="R5360" s="148"/>
      <c r="S5360" s="148"/>
      <c r="T5360" s="148"/>
      <c r="U5360" s="148"/>
      <c r="V5360" s="148"/>
      <c r="W5360" s="148"/>
      <c r="X5360" s="139">
        <v>2</v>
      </c>
      <c r="Y5360" s="148">
        <v>6</v>
      </c>
      <c r="Z5360" s="148">
        <v>4</v>
      </c>
      <c r="AA5360" s="148">
        <v>215</v>
      </c>
      <c r="AB5360" s="148">
        <v>6</v>
      </c>
      <c r="AC5360" s="148">
        <v>779</v>
      </c>
      <c r="AD5360" s="148"/>
      <c r="AE5360" s="148"/>
      <c r="AF5360" s="148"/>
      <c r="AG5360" s="148"/>
      <c r="AH5360" s="148"/>
      <c r="AI5360" s="148"/>
      <c r="AJ5360" s="148"/>
      <c r="AK5360" s="148"/>
      <c r="AL5360" s="139">
        <v>0</v>
      </c>
      <c r="AM5360" s="139">
        <v>0</v>
      </c>
      <c r="AN5360" s="148">
        <v>1000</v>
      </c>
      <c r="AO5360" s="148">
        <v>1224</v>
      </c>
      <c r="AP5360" s="148">
        <v>6</v>
      </c>
      <c r="AQ5360" s="140">
        <v>7</v>
      </c>
      <c r="AS5360" s="42">
        <f t="shared" si="742"/>
        <v>89331.77686521328</v>
      </c>
      <c r="AT5360" s="101">
        <f t="shared" si="743"/>
        <v>0</v>
      </c>
      <c r="AU5360" s="42">
        <f t="shared" si="744"/>
        <v>89331.77686521328</v>
      </c>
      <c r="AV5360" s="42">
        <f t="shared" si="745"/>
        <v>7927.2273887820047</v>
      </c>
      <c r="AW5360" s="102">
        <f t="shared" si="746"/>
        <v>60371.752872868376</v>
      </c>
      <c r="AX5360" s="43">
        <f t="shared" si="741"/>
        <v>3</v>
      </c>
      <c r="AY5360" s="43" t="str">
        <f t="shared" si="747"/>
        <v>UTTSS</v>
      </c>
    </row>
    <row r="5361" spans="1:51" hidden="1" x14ac:dyDescent="0.2">
      <c r="A5361" s="38">
        <v>5354</v>
      </c>
      <c r="B5361" s="43" t="s">
        <v>5807</v>
      </c>
      <c r="C5361" s="43" t="s">
        <v>5745</v>
      </c>
      <c r="D5361" s="43">
        <v>102500</v>
      </c>
      <c r="E5361" s="43" t="s">
        <v>197</v>
      </c>
      <c r="F5361" s="43">
        <v>80</v>
      </c>
      <c r="G5361" t="str">
        <f>LOOKUP(F5361,{0,6,45},{"F","L","H"})</f>
        <v>H</v>
      </c>
      <c r="H5361" s="43" t="s">
        <v>815</v>
      </c>
      <c r="I5361" s="43" t="str">
        <f>IFERROR(VLOOKUP(#REF!,#REF!,2,FALSE),"No")</f>
        <v>No</v>
      </c>
      <c r="J5361" s="139"/>
      <c r="K5361" s="148"/>
      <c r="L5361" s="148"/>
      <c r="M5361" s="148"/>
      <c r="N5361" s="148"/>
      <c r="O5361" s="148"/>
      <c r="P5361" s="148"/>
      <c r="Q5361" s="148"/>
      <c r="R5361" s="148">
        <v>4</v>
      </c>
      <c r="S5361" s="148">
        <v>487</v>
      </c>
      <c r="T5361" s="148"/>
      <c r="U5361" s="148"/>
      <c r="V5361" s="148"/>
      <c r="W5361" s="148"/>
      <c r="X5361" s="139"/>
      <c r="Y5361" s="148"/>
      <c r="Z5361" s="148"/>
      <c r="AA5361" s="148"/>
      <c r="AB5361" s="148"/>
      <c r="AC5361" s="148"/>
      <c r="AD5361" s="148"/>
      <c r="AE5361" s="148"/>
      <c r="AF5361" s="148"/>
      <c r="AG5361" s="148"/>
      <c r="AH5361" s="148"/>
      <c r="AI5361" s="148"/>
      <c r="AJ5361" s="148"/>
      <c r="AK5361" s="148"/>
      <c r="AL5361" s="139">
        <v>0</v>
      </c>
      <c r="AM5361" s="139">
        <v>0</v>
      </c>
      <c r="AN5361" s="148">
        <v>0</v>
      </c>
      <c r="AO5361" s="148">
        <v>487</v>
      </c>
      <c r="AP5361" s="148">
        <v>1</v>
      </c>
      <c r="AQ5361" s="140">
        <v>2</v>
      </c>
      <c r="AS5361" s="42">
        <f t="shared" si="742"/>
        <v>0</v>
      </c>
      <c r="AT5361" s="101">
        <f t="shared" si="743"/>
        <v>1120310.2619127552</v>
      </c>
      <c r="AU5361" s="42">
        <f t="shared" si="744"/>
        <v>1120310.2619127552</v>
      </c>
      <c r="AV5361" s="42">
        <f t="shared" si="745"/>
        <v>0</v>
      </c>
      <c r="AW5361" s="102">
        <f t="shared" si="746"/>
        <v>150929.38218217093</v>
      </c>
      <c r="AX5361" s="43">
        <f t="shared" si="741"/>
        <v>4</v>
      </c>
      <c r="AY5361" s="43" t="str">
        <f t="shared" si="747"/>
        <v>UTTSM</v>
      </c>
    </row>
    <row r="5362" spans="1:51" hidden="1" x14ac:dyDescent="0.2">
      <c r="A5362" s="38">
        <v>5355</v>
      </c>
      <c r="B5362" s="43" t="s">
        <v>5806</v>
      </c>
      <c r="C5362" s="43" t="s">
        <v>5745</v>
      </c>
      <c r="D5362" s="43">
        <v>70499</v>
      </c>
      <c r="E5362" s="43" t="s">
        <v>211</v>
      </c>
      <c r="F5362" s="43">
        <v>80</v>
      </c>
      <c r="G5362" t="str">
        <f>LOOKUP(F5362,{0,6,45},{"F","L","H"})</f>
        <v>H</v>
      </c>
      <c r="H5362" s="43" t="s">
        <v>682</v>
      </c>
      <c r="I5362" s="43" t="str">
        <f>IFERROR(VLOOKUP(#REF!,#REF!,2,FALSE),"No")</f>
        <v>No</v>
      </c>
      <c r="J5362" s="139"/>
      <c r="K5362" s="148"/>
      <c r="L5362" s="148"/>
      <c r="M5362" s="148"/>
      <c r="N5362" s="148"/>
      <c r="O5362" s="148"/>
      <c r="P5362" s="148"/>
      <c r="Q5362" s="148"/>
      <c r="R5362" s="148">
        <v>4</v>
      </c>
      <c r="S5362" s="148">
        <v>389</v>
      </c>
      <c r="T5362" s="148"/>
      <c r="U5362" s="148"/>
      <c r="V5362" s="148"/>
      <c r="W5362" s="148"/>
      <c r="X5362" s="139"/>
      <c r="Y5362" s="148"/>
      <c r="Z5362" s="148"/>
      <c r="AA5362" s="148"/>
      <c r="AB5362" s="148"/>
      <c r="AC5362" s="148"/>
      <c r="AD5362" s="148"/>
      <c r="AE5362" s="148"/>
      <c r="AF5362" s="148"/>
      <c r="AG5362" s="148"/>
      <c r="AH5362" s="148"/>
      <c r="AI5362" s="148"/>
      <c r="AJ5362" s="148"/>
      <c r="AK5362" s="148"/>
      <c r="AL5362" s="139">
        <v>0</v>
      </c>
      <c r="AM5362" s="139">
        <v>0</v>
      </c>
      <c r="AN5362" s="148">
        <v>0</v>
      </c>
      <c r="AO5362" s="148">
        <v>389</v>
      </c>
      <c r="AP5362" s="148">
        <v>1</v>
      </c>
      <c r="AQ5362" s="140">
        <v>2</v>
      </c>
      <c r="AS5362" s="42">
        <f t="shared" si="742"/>
        <v>0</v>
      </c>
      <c r="AT5362" s="101">
        <f t="shared" si="743"/>
        <v>894867.95048061968</v>
      </c>
      <c r="AU5362" s="42">
        <f t="shared" si="744"/>
        <v>894867.95048061968</v>
      </c>
      <c r="AV5362" s="42">
        <f t="shared" si="745"/>
        <v>0</v>
      </c>
      <c r="AW5362" s="102">
        <f t="shared" si="746"/>
        <v>113197.0366366282</v>
      </c>
      <c r="AX5362" s="43">
        <f t="shared" si="741"/>
        <v>4</v>
      </c>
      <c r="AY5362" s="43" t="str">
        <f t="shared" si="747"/>
        <v>UTTSM</v>
      </c>
    </row>
    <row r="5363" spans="1:51" hidden="1" x14ac:dyDescent="0.2">
      <c r="A5363" s="38">
        <v>5356</v>
      </c>
      <c r="B5363" s="43" t="s">
        <v>5806</v>
      </c>
      <c r="C5363" s="43" t="s">
        <v>5746</v>
      </c>
      <c r="D5363" s="43">
        <v>14500</v>
      </c>
      <c r="E5363" s="43" t="s">
        <v>215</v>
      </c>
      <c r="F5363" s="43">
        <v>5</v>
      </c>
      <c r="G5363" t="str">
        <f>LOOKUP(F5363,{0,6,45},{"F","L","H"})</f>
        <v>F</v>
      </c>
      <c r="H5363" s="43" t="s">
        <v>1388</v>
      </c>
      <c r="I5363" s="43" t="str">
        <f>IFERROR(VLOOKUP(#REF!,#REF!,2,FALSE),"No")</f>
        <v>No</v>
      </c>
      <c r="J5363" s="139">
        <v>3</v>
      </c>
      <c r="K5363" s="148">
        <v>996</v>
      </c>
      <c r="L5363" s="148"/>
      <c r="M5363" s="148"/>
      <c r="N5363" s="148"/>
      <c r="O5363" s="148"/>
      <c r="P5363" s="148"/>
      <c r="Q5363" s="148"/>
      <c r="R5363" s="148"/>
      <c r="S5363" s="148"/>
      <c r="T5363" s="148"/>
      <c r="U5363" s="148"/>
      <c r="V5363" s="148"/>
      <c r="W5363" s="148"/>
      <c r="X5363" s="139">
        <v>2</v>
      </c>
      <c r="Y5363" s="148">
        <v>31.95</v>
      </c>
      <c r="Z5363" s="148">
        <v>4</v>
      </c>
      <c r="AA5363" s="148">
        <v>968.05</v>
      </c>
      <c r="AB5363" s="148"/>
      <c r="AC5363" s="148"/>
      <c r="AD5363" s="148"/>
      <c r="AE5363" s="148"/>
      <c r="AF5363" s="148"/>
      <c r="AG5363" s="148"/>
      <c r="AH5363" s="148"/>
      <c r="AI5363" s="148"/>
      <c r="AJ5363" s="148"/>
      <c r="AK5363" s="148"/>
      <c r="AL5363" s="139">
        <v>0</v>
      </c>
      <c r="AM5363" s="139">
        <v>0</v>
      </c>
      <c r="AN5363" s="148">
        <v>1000</v>
      </c>
      <c r="AO5363" s="148">
        <v>996</v>
      </c>
      <c r="AP5363" s="148">
        <v>1</v>
      </c>
      <c r="AQ5363" s="140">
        <v>2</v>
      </c>
      <c r="AS5363" s="42">
        <f t="shared" si="742"/>
        <v>72691.543919732372</v>
      </c>
      <c r="AT5363" s="101">
        <f t="shared" si="743"/>
        <v>0</v>
      </c>
      <c r="AU5363" s="42">
        <f t="shared" si="744"/>
        <v>72691.543919732372</v>
      </c>
      <c r="AV5363" s="42">
        <f t="shared" si="745"/>
        <v>19725.940110737014</v>
      </c>
      <c r="AW5363" s="102">
        <f t="shared" si="746"/>
        <v>10791.333333333334</v>
      </c>
      <c r="AX5363" s="43">
        <f t="shared" si="741"/>
        <v>3</v>
      </c>
      <c r="AY5363" s="43" t="str">
        <f t="shared" si="747"/>
        <v>UTTSS</v>
      </c>
    </row>
    <row r="5364" spans="1:51" hidden="1" x14ac:dyDescent="0.2">
      <c r="A5364" s="38">
        <v>5357</v>
      </c>
      <c r="B5364" s="43" t="s">
        <v>5807</v>
      </c>
      <c r="C5364" s="43" t="s">
        <v>5745</v>
      </c>
      <c r="D5364" s="43">
        <v>64512</v>
      </c>
      <c r="E5364" s="43" t="s">
        <v>205</v>
      </c>
      <c r="F5364" s="43">
        <v>45</v>
      </c>
      <c r="G5364" t="str">
        <f>LOOKUP(F5364,{0,6,45},{"F","L","H"})</f>
        <v>H</v>
      </c>
      <c r="H5364" s="43" t="s">
        <v>928</v>
      </c>
      <c r="I5364" s="43" t="str">
        <f>IFERROR(VLOOKUP(#REF!,#REF!,2,FALSE),"No")</f>
        <v>No</v>
      </c>
      <c r="J5364" s="139">
        <v>4</v>
      </c>
      <c r="K5364" s="148">
        <v>1751</v>
      </c>
      <c r="L5364" s="148"/>
      <c r="M5364" s="148"/>
      <c r="N5364" s="148"/>
      <c r="O5364" s="148"/>
      <c r="P5364" s="148"/>
      <c r="Q5364" s="148"/>
      <c r="R5364" s="148"/>
      <c r="S5364" s="148"/>
      <c r="T5364" s="148"/>
      <c r="U5364" s="148"/>
      <c r="V5364" s="148"/>
      <c r="W5364" s="148"/>
      <c r="X5364" s="139">
        <v>4</v>
      </c>
      <c r="Y5364" s="148">
        <v>1000</v>
      </c>
      <c r="Z5364" s="148"/>
      <c r="AA5364" s="148"/>
      <c r="AB5364" s="148"/>
      <c r="AC5364" s="148"/>
      <c r="AD5364" s="148"/>
      <c r="AE5364" s="148"/>
      <c r="AF5364" s="148"/>
      <c r="AG5364" s="148"/>
      <c r="AH5364" s="148"/>
      <c r="AI5364" s="148"/>
      <c r="AJ5364" s="148"/>
      <c r="AK5364" s="148"/>
      <c r="AL5364" s="139">
        <v>0</v>
      </c>
      <c r="AM5364" s="139">
        <v>0</v>
      </c>
      <c r="AN5364" s="148">
        <v>1000</v>
      </c>
      <c r="AO5364" s="148">
        <v>1751</v>
      </c>
      <c r="AP5364" s="148">
        <v>3</v>
      </c>
      <c r="AQ5364" s="140">
        <v>5</v>
      </c>
      <c r="AS5364" s="42">
        <f t="shared" si="742"/>
        <v>134027.62968218012</v>
      </c>
      <c r="AT5364" s="101">
        <f t="shared" si="743"/>
        <v>0</v>
      </c>
      <c r="AU5364" s="42">
        <f t="shared" si="744"/>
        <v>134027.62968218012</v>
      </c>
      <c r="AV5364" s="42">
        <f t="shared" si="745"/>
        <v>7936.1923442948073</v>
      </c>
      <c r="AW5364" s="102">
        <f t="shared" si="746"/>
        <v>113197.0366366282</v>
      </c>
      <c r="AX5364" s="43">
        <f t="shared" si="741"/>
        <v>4</v>
      </c>
      <c r="AY5364" s="43" t="str">
        <f t="shared" si="747"/>
        <v>UTTSM</v>
      </c>
    </row>
    <row r="5365" spans="1:51" hidden="1" x14ac:dyDescent="0.2">
      <c r="A5365" s="38">
        <v>5358</v>
      </c>
      <c r="B5365" s="43" t="s">
        <v>5806</v>
      </c>
      <c r="C5365" s="43" t="s">
        <v>289</v>
      </c>
      <c r="D5365" s="43">
        <v>104104</v>
      </c>
      <c r="E5365" s="43" t="s">
        <v>211</v>
      </c>
      <c r="F5365" s="43">
        <v>125</v>
      </c>
      <c r="G5365" t="str">
        <f>LOOKUP(F5365,{0,6,45},{"F","L","H"})</f>
        <v>H</v>
      </c>
      <c r="H5365" s="43" t="s">
        <v>652</v>
      </c>
      <c r="I5365" s="43" t="str">
        <f>IFERROR(VLOOKUP(#REF!,#REF!,2,FALSE),"No")</f>
        <v>No</v>
      </c>
      <c r="J5365" s="139"/>
      <c r="K5365" s="148"/>
      <c r="L5365" s="148"/>
      <c r="M5365" s="148"/>
      <c r="N5365" s="148"/>
      <c r="O5365" s="148"/>
      <c r="P5365" s="148"/>
      <c r="Q5365" s="148"/>
      <c r="R5365" s="148">
        <v>3</v>
      </c>
      <c r="S5365" s="148">
        <v>5</v>
      </c>
      <c r="T5365" s="148"/>
      <c r="U5365" s="148"/>
      <c r="V5365" s="148"/>
      <c r="W5365" s="148"/>
      <c r="X5365" s="139"/>
      <c r="Y5365" s="148"/>
      <c r="Z5365" s="148"/>
      <c r="AA5365" s="148"/>
      <c r="AB5365" s="148"/>
      <c r="AC5365" s="148"/>
      <c r="AD5365" s="148"/>
      <c r="AE5365" s="148"/>
      <c r="AF5365" s="148"/>
      <c r="AG5365" s="148"/>
      <c r="AH5365" s="148"/>
      <c r="AI5365" s="148"/>
      <c r="AJ5365" s="148"/>
      <c r="AK5365" s="148"/>
      <c r="AL5365" s="139">
        <v>0</v>
      </c>
      <c r="AM5365" s="139">
        <v>0</v>
      </c>
      <c r="AN5365" s="148">
        <v>0</v>
      </c>
      <c r="AO5365" s="148">
        <v>5</v>
      </c>
      <c r="AP5365" s="148">
        <v>1</v>
      </c>
      <c r="AQ5365" s="140">
        <v>2</v>
      </c>
      <c r="AS5365" s="42">
        <f t="shared" si="742"/>
        <v>0</v>
      </c>
      <c r="AT5365" s="101">
        <f t="shared" si="743"/>
        <v>3934.0275645836796</v>
      </c>
      <c r="AU5365" s="42">
        <f t="shared" si="744"/>
        <v>3934.0275645836796</v>
      </c>
      <c r="AV5365" s="42">
        <f t="shared" si="745"/>
        <v>0</v>
      </c>
      <c r="AW5365" s="102">
        <f t="shared" si="746"/>
        <v>150929.38218217093</v>
      </c>
      <c r="AX5365" s="43">
        <f t="shared" si="741"/>
        <v>3</v>
      </c>
      <c r="AY5365" s="43" t="str">
        <f t="shared" si="747"/>
        <v>UTGS</v>
      </c>
    </row>
    <row r="5366" spans="1:51" x14ac:dyDescent="0.2">
      <c r="A5366" s="38">
        <v>5359</v>
      </c>
      <c r="B5366" s="43" t="s">
        <v>5807</v>
      </c>
      <c r="C5366" s="43" t="s">
        <v>5744</v>
      </c>
      <c r="D5366" s="43">
        <v>248969</v>
      </c>
      <c r="E5366" s="43" t="s">
        <v>1843</v>
      </c>
      <c r="F5366" s="43">
        <v>105</v>
      </c>
      <c r="G5366" t="str">
        <f>LOOKUP(F5366,{0,6,45},{"F","L","H"})</f>
        <v>H</v>
      </c>
      <c r="H5366" s="43" t="s">
        <v>851</v>
      </c>
      <c r="I5366" s="43" t="str">
        <f>IFERROR(VLOOKUP(#REF!,#REF!,2,FALSE),"No")</f>
        <v>No</v>
      </c>
      <c r="J5366" s="139"/>
      <c r="K5366" s="148"/>
      <c r="L5366" s="148"/>
      <c r="M5366" s="148"/>
      <c r="N5366" s="148"/>
      <c r="O5366" s="148"/>
      <c r="P5366" s="148"/>
      <c r="Q5366" s="148"/>
      <c r="R5366" s="148">
        <v>4</v>
      </c>
      <c r="S5366" s="148">
        <v>6</v>
      </c>
      <c r="T5366" s="148"/>
      <c r="U5366" s="148"/>
      <c r="V5366" s="148"/>
      <c r="W5366" s="148"/>
      <c r="X5366" s="139"/>
      <c r="Y5366" s="148"/>
      <c r="Z5366" s="148"/>
      <c r="AA5366" s="148"/>
      <c r="AB5366" s="148"/>
      <c r="AC5366" s="148"/>
      <c r="AD5366" s="148"/>
      <c r="AE5366" s="148"/>
      <c r="AF5366" s="148"/>
      <c r="AG5366" s="148"/>
      <c r="AH5366" s="148"/>
      <c r="AI5366" s="148"/>
      <c r="AJ5366" s="148"/>
      <c r="AK5366" s="148"/>
      <c r="AL5366" s="139">
        <v>0</v>
      </c>
      <c r="AM5366" s="139">
        <v>0</v>
      </c>
      <c r="AN5366" s="148">
        <v>0</v>
      </c>
      <c r="AO5366" s="148">
        <v>6</v>
      </c>
      <c r="AP5366" s="148">
        <v>2</v>
      </c>
      <c r="AQ5366" s="140">
        <v>3</v>
      </c>
      <c r="AS5366" s="42">
        <f t="shared" si="742"/>
        <v>0</v>
      </c>
      <c r="AT5366" s="101">
        <f t="shared" si="743"/>
        <v>13802.590495845034</v>
      </c>
      <c r="AU5366" s="42">
        <f t="shared" si="744"/>
        <v>13802.590495845034</v>
      </c>
      <c r="AV5366" s="42">
        <f t="shared" si="745"/>
        <v>0</v>
      </c>
      <c r="AW5366" s="102">
        <f t="shared" si="746"/>
        <v>226394.07327325639</v>
      </c>
      <c r="AX5366" s="268">
        <f t="shared" si="741"/>
        <v>4</v>
      </c>
      <c r="AY5366" s="268" t="str">
        <f t="shared" si="747"/>
        <v>UTTSL</v>
      </c>
    </row>
    <row r="5367" spans="1:51" hidden="1" x14ac:dyDescent="0.2">
      <c r="A5367" s="38">
        <v>5360</v>
      </c>
      <c r="B5367" s="43" t="s">
        <v>5807</v>
      </c>
      <c r="C5367" s="43" t="s">
        <v>5745</v>
      </c>
      <c r="D5367" s="43">
        <v>70000</v>
      </c>
      <c r="E5367" s="43" t="s">
        <v>197</v>
      </c>
      <c r="F5367" s="43">
        <v>50</v>
      </c>
      <c r="G5367" t="str">
        <f>LOOKUP(F5367,{0,6,45},{"F","L","H"})</f>
        <v>H</v>
      </c>
      <c r="H5367" s="43" t="s">
        <v>914</v>
      </c>
      <c r="I5367" s="43" t="str">
        <f>IFERROR(VLOOKUP(#REF!,#REF!,2,FALSE),"No")</f>
        <v>No</v>
      </c>
      <c r="J5367" s="139"/>
      <c r="K5367" s="148"/>
      <c r="L5367" s="148"/>
      <c r="M5367" s="148"/>
      <c r="N5367" s="148"/>
      <c r="O5367" s="148"/>
      <c r="P5367" s="148"/>
      <c r="Q5367" s="148"/>
      <c r="R5367" s="148">
        <v>2</v>
      </c>
      <c r="S5367" s="148">
        <v>336</v>
      </c>
      <c r="T5367" s="148"/>
      <c r="U5367" s="148"/>
      <c r="V5367" s="148"/>
      <c r="W5367" s="148"/>
      <c r="X5367" s="139"/>
      <c r="Y5367" s="148"/>
      <c r="Z5367" s="148"/>
      <c r="AA5367" s="148"/>
      <c r="AB5367" s="148"/>
      <c r="AC5367" s="148"/>
      <c r="AD5367" s="148"/>
      <c r="AE5367" s="148"/>
      <c r="AF5367" s="148"/>
      <c r="AG5367" s="148"/>
      <c r="AH5367" s="148"/>
      <c r="AI5367" s="148"/>
      <c r="AJ5367" s="148"/>
      <c r="AK5367" s="148"/>
      <c r="AL5367" s="139">
        <v>0</v>
      </c>
      <c r="AM5367" s="139">
        <v>0</v>
      </c>
      <c r="AN5367" s="148">
        <v>0</v>
      </c>
      <c r="AO5367" s="148">
        <v>336</v>
      </c>
      <c r="AP5367" s="148">
        <v>1</v>
      </c>
      <c r="AQ5367" s="140">
        <v>2</v>
      </c>
      <c r="AS5367" s="42">
        <f t="shared" si="742"/>
        <v>0</v>
      </c>
      <c r="AT5367" s="101">
        <f t="shared" si="743"/>
        <v>53415.587550752462</v>
      </c>
      <c r="AU5367" s="42">
        <f t="shared" si="744"/>
        <v>53415.587550752462</v>
      </c>
      <c r="AV5367" s="42">
        <f t="shared" si="745"/>
        <v>0</v>
      </c>
      <c r="AW5367" s="102">
        <f t="shared" si="746"/>
        <v>113197.0366366282</v>
      </c>
      <c r="AX5367" s="43">
        <f t="shared" si="741"/>
        <v>2</v>
      </c>
      <c r="AY5367" s="43" t="str">
        <f t="shared" si="747"/>
        <v>UTTSM</v>
      </c>
    </row>
    <row r="5368" spans="1:51" hidden="1" x14ac:dyDescent="0.2">
      <c r="A5368" s="38">
        <v>5361</v>
      </c>
      <c r="B5368" s="43" t="s">
        <v>5807</v>
      </c>
      <c r="C5368" s="43" t="s">
        <v>5745</v>
      </c>
      <c r="D5368" s="43">
        <v>127056</v>
      </c>
      <c r="E5368" s="43" t="s">
        <v>1234</v>
      </c>
      <c r="F5368" s="43">
        <v>90</v>
      </c>
      <c r="G5368" t="str">
        <f>LOOKUP(F5368,{0,6,45},{"F","L","H"})</f>
        <v>H</v>
      </c>
      <c r="H5368" s="43" t="s">
        <v>1050</v>
      </c>
      <c r="I5368" s="43" t="str">
        <f>IFERROR(VLOOKUP(#REF!,#REF!,2,FALSE),"No")</f>
        <v>No</v>
      </c>
      <c r="J5368" s="139"/>
      <c r="K5368" s="148"/>
      <c r="L5368" s="148"/>
      <c r="M5368" s="148"/>
      <c r="N5368" s="148"/>
      <c r="O5368" s="148"/>
      <c r="P5368" s="148"/>
      <c r="Q5368" s="148"/>
      <c r="R5368" s="148">
        <v>4</v>
      </c>
      <c r="S5368" s="148">
        <v>12</v>
      </c>
      <c r="T5368" s="148"/>
      <c r="U5368" s="148"/>
      <c r="V5368" s="148"/>
      <c r="W5368" s="148"/>
      <c r="X5368" s="139"/>
      <c r="Y5368" s="148"/>
      <c r="Z5368" s="148"/>
      <c r="AA5368" s="148"/>
      <c r="AB5368" s="148"/>
      <c r="AC5368" s="148"/>
      <c r="AD5368" s="148"/>
      <c r="AE5368" s="148"/>
      <c r="AF5368" s="148"/>
      <c r="AG5368" s="148"/>
      <c r="AH5368" s="148"/>
      <c r="AI5368" s="148"/>
      <c r="AJ5368" s="148"/>
      <c r="AK5368" s="148"/>
      <c r="AL5368" s="139">
        <v>0</v>
      </c>
      <c r="AM5368" s="139">
        <v>0</v>
      </c>
      <c r="AN5368" s="148">
        <v>0</v>
      </c>
      <c r="AO5368" s="148">
        <v>12</v>
      </c>
      <c r="AP5368" s="148">
        <v>1</v>
      </c>
      <c r="AQ5368" s="140">
        <v>2</v>
      </c>
      <c r="AS5368" s="42">
        <f t="shared" si="742"/>
        <v>0</v>
      </c>
      <c r="AT5368" s="101">
        <f t="shared" si="743"/>
        <v>27605.180991690067</v>
      </c>
      <c r="AU5368" s="42">
        <f t="shared" si="744"/>
        <v>27605.180991690067</v>
      </c>
      <c r="AV5368" s="42">
        <f t="shared" si="745"/>
        <v>0</v>
      </c>
      <c r="AW5368" s="102">
        <f t="shared" si="746"/>
        <v>150929.38218217093</v>
      </c>
      <c r="AX5368" s="43">
        <f t="shared" si="741"/>
        <v>4</v>
      </c>
      <c r="AY5368" s="43" t="str">
        <f t="shared" si="747"/>
        <v>UTTSM</v>
      </c>
    </row>
    <row r="5369" spans="1:51" hidden="1" x14ac:dyDescent="0.2">
      <c r="A5369" s="38">
        <v>5362</v>
      </c>
      <c r="B5369" s="43" t="s">
        <v>5806</v>
      </c>
      <c r="C5369" s="43" t="s">
        <v>5746</v>
      </c>
      <c r="D5369" s="43">
        <v>44350</v>
      </c>
      <c r="E5369" s="43" t="s">
        <v>215</v>
      </c>
      <c r="F5369" s="43">
        <v>45</v>
      </c>
      <c r="G5369" t="str">
        <f>LOOKUP(F5369,{0,6,45},{"F","L","H"})</f>
        <v>H</v>
      </c>
      <c r="H5369" s="43" t="s">
        <v>902</v>
      </c>
      <c r="I5369" s="43" t="str">
        <f>IFERROR(VLOOKUP(#REF!,#REF!,2,FALSE),"No")</f>
        <v>No</v>
      </c>
      <c r="J5369" s="139">
        <v>3</v>
      </c>
      <c r="K5369" s="148">
        <v>75</v>
      </c>
      <c r="L5369" s="148"/>
      <c r="M5369" s="148"/>
      <c r="N5369" s="148"/>
      <c r="O5369" s="148"/>
      <c r="P5369" s="148"/>
      <c r="Q5369" s="148"/>
      <c r="R5369" s="148"/>
      <c r="S5369" s="148"/>
      <c r="T5369" s="148"/>
      <c r="U5369" s="148"/>
      <c r="V5369" s="148"/>
      <c r="W5369" s="148"/>
      <c r="X5369" s="139">
        <v>4</v>
      </c>
      <c r="Y5369" s="148">
        <v>1000</v>
      </c>
      <c r="Z5369" s="148"/>
      <c r="AA5369" s="148"/>
      <c r="AB5369" s="148"/>
      <c r="AC5369" s="148"/>
      <c r="AD5369" s="148"/>
      <c r="AE5369" s="148"/>
      <c r="AF5369" s="148"/>
      <c r="AG5369" s="148"/>
      <c r="AH5369" s="148"/>
      <c r="AI5369" s="148"/>
      <c r="AJ5369" s="148"/>
      <c r="AK5369" s="148"/>
      <c r="AL5369" s="139">
        <v>0</v>
      </c>
      <c r="AM5369" s="139">
        <v>0</v>
      </c>
      <c r="AN5369" s="148">
        <v>1000</v>
      </c>
      <c r="AO5369" s="148">
        <v>75</v>
      </c>
      <c r="AP5369" s="148">
        <v>4</v>
      </c>
      <c r="AQ5369" s="140">
        <v>4</v>
      </c>
      <c r="AS5369" s="42">
        <f t="shared" si="742"/>
        <v>5473.7608373292451</v>
      </c>
      <c r="AT5369" s="101">
        <f t="shared" si="743"/>
        <v>0</v>
      </c>
      <c r="AU5369" s="42">
        <f t="shared" si="744"/>
        <v>5473.7608373292451</v>
      </c>
      <c r="AV5369" s="42">
        <f t="shared" si="745"/>
        <v>9920.2404303685089</v>
      </c>
      <c r="AW5369" s="102">
        <f t="shared" si="746"/>
        <v>60371.752872868376</v>
      </c>
      <c r="AX5369" s="43">
        <f t="shared" si="741"/>
        <v>3</v>
      </c>
      <c r="AY5369" s="43" t="str">
        <f t="shared" si="747"/>
        <v>UTTSS</v>
      </c>
    </row>
    <row r="5370" spans="1:51" x14ac:dyDescent="0.2">
      <c r="A5370" s="38">
        <v>5363</v>
      </c>
      <c r="B5370" s="43" t="s">
        <v>5807</v>
      </c>
      <c r="C5370" s="43" t="s">
        <v>5744</v>
      </c>
      <c r="D5370" s="43">
        <v>291000</v>
      </c>
      <c r="E5370" s="43" t="s">
        <v>5824</v>
      </c>
      <c r="F5370" s="43">
        <v>125</v>
      </c>
      <c r="G5370" t="str">
        <f>LOOKUP(F5370,{0,6,45},{"F","L","H"})</f>
        <v>H</v>
      </c>
      <c r="H5370" s="43" t="s">
        <v>536</v>
      </c>
      <c r="I5370" s="43" t="str">
        <f>IFERROR(VLOOKUP(#REF!,#REF!,2,FALSE),"No")</f>
        <v>No</v>
      </c>
      <c r="J5370" s="139"/>
      <c r="K5370" s="148"/>
      <c r="L5370" s="148"/>
      <c r="M5370" s="148"/>
      <c r="N5370" s="148"/>
      <c r="O5370" s="148"/>
      <c r="P5370" s="148"/>
      <c r="Q5370" s="148"/>
      <c r="R5370" s="148">
        <v>10</v>
      </c>
      <c r="S5370" s="148">
        <v>2869</v>
      </c>
      <c r="T5370" s="148"/>
      <c r="U5370" s="148"/>
      <c r="V5370" s="148"/>
      <c r="W5370" s="148"/>
      <c r="X5370" s="139"/>
      <c r="Y5370" s="148"/>
      <c r="Z5370" s="148"/>
      <c r="AA5370" s="148"/>
      <c r="AB5370" s="148"/>
      <c r="AC5370" s="148"/>
      <c r="AD5370" s="148"/>
      <c r="AE5370" s="148"/>
      <c r="AF5370" s="148"/>
      <c r="AG5370" s="148"/>
      <c r="AH5370" s="148"/>
      <c r="AI5370" s="148"/>
      <c r="AJ5370" s="148"/>
      <c r="AK5370" s="148"/>
      <c r="AL5370" s="139">
        <v>0</v>
      </c>
      <c r="AM5370" s="139">
        <v>0</v>
      </c>
      <c r="AN5370" s="148">
        <v>0</v>
      </c>
      <c r="AO5370" s="148">
        <v>2869</v>
      </c>
      <c r="AP5370" s="148">
        <v>1</v>
      </c>
      <c r="AQ5370" s="140">
        <v>2</v>
      </c>
      <c r="AS5370" s="42">
        <f t="shared" si="742"/>
        <v>0</v>
      </c>
      <c r="AT5370" s="101">
        <f t="shared" si="743"/>
        <v>11105755.549999999</v>
      </c>
      <c r="AU5370" s="42">
        <f t="shared" si="744"/>
        <v>11105755.549999999</v>
      </c>
      <c r="AV5370" s="42">
        <f t="shared" si="745"/>
        <v>0</v>
      </c>
      <c r="AW5370" s="102">
        <f t="shared" si="746"/>
        <v>264126.41881879914</v>
      </c>
      <c r="AX5370" s="268">
        <f t="shared" si="741"/>
        <v>10</v>
      </c>
      <c r="AY5370" s="268" t="str">
        <f t="shared" si="747"/>
        <v>UTTSL</v>
      </c>
    </row>
    <row r="5371" spans="1:51" hidden="1" x14ac:dyDescent="0.2">
      <c r="A5371" s="38">
        <v>5364</v>
      </c>
      <c r="B5371" s="43" t="s">
        <v>5806</v>
      </c>
      <c r="C5371" s="43" t="s">
        <v>289</v>
      </c>
      <c r="D5371" s="43">
        <v>66200</v>
      </c>
      <c r="E5371" s="43" t="s">
        <v>212</v>
      </c>
      <c r="F5371" s="43">
        <v>125</v>
      </c>
      <c r="G5371" t="str">
        <f>LOOKUP(F5371,{0,6,45},{"F","L","H"})</f>
        <v>H</v>
      </c>
      <c r="H5371" s="43" t="s">
        <v>1062</v>
      </c>
      <c r="I5371" s="43" t="str">
        <f>IFERROR(VLOOKUP(#REF!,#REF!,2,FALSE),"No")</f>
        <v>No</v>
      </c>
      <c r="J5371" s="139"/>
      <c r="K5371" s="148"/>
      <c r="L5371" s="148"/>
      <c r="M5371" s="148"/>
      <c r="N5371" s="148"/>
      <c r="O5371" s="148"/>
      <c r="P5371" s="148"/>
      <c r="Q5371" s="148"/>
      <c r="R5371" s="148">
        <v>3</v>
      </c>
      <c r="S5371" s="148">
        <v>108</v>
      </c>
      <c r="T5371" s="148"/>
      <c r="U5371" s="148"/>
      <c r="V5371" s="148"/>
      <c r="W5371" s="148"/>
      <c r="X5371" s="139"/>
      <c r="Y5371" s="148"/>
      <c r="Z5371" s="148"/>
      <c r="AA5371" s="148"/>
      <c r="AB5371" s="148"/>
      <c r="AC5371" s="148"/>
      <c r="AD5371" s="148"/>
      <c r="AE5371" s="148"/>
      <c r="AF5371" s="148"/>
      <c r="AG5371" s="148"/>
      <c r="AH5371" s="148"/>
      <c r="AI5371" s="148"/>
      <c r="AJ5371" s="148"/>
      <c r="AK5371" s="148"/>
      <c r="AL5371" s="139">
        <v>0</v>
      </c>
      <c r="AM5371" s="139">
        <v>0</v>
      </c>
      <c r="AN5371" s="148">
        <v>0</v>
      </c>
      <c r="AO5371" s="148">
        <v>108</v>
      </c>
      <c r="AP5371" s="148">
        <v>1</v>
      </c>
      <c r="AQ5371" s="140">
        <v>2</v>
      </c>
      <c r="AS5371" s="42">
        <f t="shared" si="742"/>
        <v>0</v>
      </c>
      <c r="AT5371" s="101">
        <f t="shared" si="743"/>
        <v>84974.995395007471</v>
      </c>
      <c r="AU5371" s="42">
        <f t="shared" si="744"/>
        <v>84974.995395007471</v>
      </c>
      <c r="AV5371" s="42">
        <f t="shared" si="745"/>
        <v>0</v>
      </c>
      <c r="AW5371" s="102">
        <f t="shared" si="746"/>
        <v>113197.0366366282</v>
      </c>
      <c r="AX5371" s="43">
        <f t="shared" ref="AX5371:AX5434" si="748">IF(J5371&gt;0,J5371,R5371)</f>
        <v>3</v>
      </c>
      <c r="AY5371" s="43" t="str">
        <f t="shared" si="747"/>
        <v>UTGS</v>
      </c>
    </row>
    <row r="5372" spans="1:51" hidden="1" x14ac:dyDescent="0.2">
      <c r="A5372" s="38">
        <v>5365</v>
      </c>
      <c r="B5372" s="43" t="s">
        <v>5807</v>
      </c>
      <c r="C5372" s="43" t="s">
        <v>5745</v>
      </c>
      <c r="D5372" s="43">
        <v>28250</v>
      </c>
      <c r="E5372" s="43" t="s">
        <v>212</v>
      </c>
      <c r="F5372" s="43">
        <v>45</v>
      </c>
      <c r="G5372" t="str">
        <f>LOOKUP(F5372,{0,6,45},{"F","L","H"})</f>
        <v>H</v>
      </c>
      <c r="H5372" s="43" t="s">
        <v>898</v>
      </c>
      <c r="I5372" s="43" t="str">
        <f>IFERROR(VLOOKUP(#REF!,#REF!,2,FALSE),"No")</f>
        <v>No</v>
      </c>
      <c r="J5372" s="139"/>
      <c r="K5372" s="148"/>
      <c r="L5372" s="148"/>
      <c r="M5372" s="148"/>
      <c r="N5372" s="148"/>
      <c r="O5372" s="148"/>
      <c r="P5372" s="148"/>
      <c r="Q5372" s="148"/>
      <c r="R5372" s="148">
        <v>4</v>
      </c>
      <c r="S5372" s="148">
        <v>1</v>
      </c>
      <c r="T5372" s="148"/>
      <c r="U5372" s="148"/>
      <c r="V5372" s="148"/>
      <c r="W5372" s="148"/>
      <c r="X5372" s="139"/>
      <c r="Y5372" s="148"/>
      <c r="Z5372" s="148"/>
      <c r="AA5372" s="148"/>
      <c r="AB5372" s="148"/>
      <c r="AC5372" s="148"/>
      <c r="AD5372" s="148"/>
      <c r="AE5372" s="148"/>
      <c r="AF5372" s="148"/>
      <c r="AG5372" s="148"/>
      <c r="AH5372" s="148"/>
      <c r="AI5372" s="148"/>
      <c r="AJ5372" s="148"/>
      <c r="AK5372" s="148"/>
      <c r="AL5372" s="139">
        <v>0</v>
      </c>
      <c r="AM5372" s="139">
        <v>0</v>
      </c>
      <c r="AN5372" s="148">
        <v>0</v>
      </c>
      <c r="AO5372" s="148">
        <v>1</v>
      </c>
      <c r="AP5372" s="148">
        <v>1</v>
      </c>
      <c r="AQ5372" s="140">
        <v>2</v>
      </c>
      <c r="AS5372" s="42">
        <f t="shared" si="742"/>
        <v>0</v>
      </c>
      <c r="AT5372" s="101">
        <f t="shared" si="743"/>
        <v>2300.4317493075055</v>
      </c>
      <c r="AU5372" s="42">
        <f t="shared" si="744"/>
        <v>2300.4317493075055</v>
      </c>
      <c r="AV5372" s="42">
        <f t="shared" si="745"/>
        <v>0</v>
      </c>
      <c r="AW5372" s="102">
        <f t="shared" si="746"/>
        <v>52825.283763759828</v>
      </c>
      <c r="AX5372" s="43">
        <f t="shared" si="748"/>
        <v>4</v>
      </c>
      <c r="AY5372" s="43" t="str">
        <f t="shared" si="747"/>
        <v>UTTSM</v>
      </c>
    </row>
    <row r="5373" spans="1:51" x14ac:dyDescent="0.2">
      <c r="A5373" s="38">
        <v>5366</v>
      </c>
      <c r="B5373" s="43" t="s">
        <v>5807</v>
      </c>
      <c r="C5373" s="43" t="s">
        <v>5744</v>
      </c>
      <c r="D5373" s="43">
        <v>156933</v>
      </c>
      <c r="E5373" s="43" t="s">
        <v>1234</v>
      </c>
      <c r="F5373" s="43">
        <v>85</v>
      </c>
      <c r="G5373" t="str">
        <f>LOOKUP(F5373,{0,6,45},{"F","L","H"})</f>
        <v>H</v>
      </c>
      <c r="H5373" s="43" t="s">
        <v>768</v>
      </c>
      <c r="I5373" s="43" t="str">
        <f>IFERROR(VLOOKUP(#REF!,#REF!,2,FALSE),"No")</f>
        <v>No</v>
      </c>
      <c r="J5373" s="139"/>
      <c r="K5373" s="148"/>
      <c r="L5373" s="148"/>
      <c r="M5373" s="148"/>
      <c r="N5373" s="148"/>
      <c r="O5373" s="148"/>
      <c r="P5373" s="148"/>
      <c r="Q5373" s="148"/>
      <c r="R5373" s="148">
        <v>4</v>
      </c>
      <c r="S5373" s="148">
        <v>15</v>
      </c>
      <c r="T5373" s="148"/>
      <c r="U5373" s="148"/>
      <c r="V5373" s="148"/>
      <c r="W5373" s="148"/>
      <c r="X5373" s="139"/>
      <c r="Y5373" s="148"/>
      <c r="Z5373" s="148"/>
      <c r="AA5373" s="148"/>
      <c r="AB5373" s="148"/>
      <c r="AC5373" s="148"/>
      <c r="AD5373" s="148"/>
      <c r="AE5373" s="148"/>
      <c r="AF5373" s="148"/>
      <c r="AG5373" s="148"/>
      <c r="AH5373" s="148"/>
      <c r="AI5373" s="148"/>
      <c r="AJ5373" s="148"/>
      <c r="AK5373" s="148"/>
      <c r="AL5373" s="139">
        <v>0</v>
      </c>
      <c r="AM5373" s="139">
        <v>0</v>
      </c>
      <c r="AN5373" s="148">
        <v>0</v>
      </c>
      <c r="AO5373" s="148">
        <v>15</v>
      </c>
      <c r="AP5373" s="148">
        <v>1</v>
      </c>
      <c r="AQ5373" s="140">
        <v>2</v>
      </c>
      <c r="AS5373" s="42">
        <f t="shared" si="742"/>
        <v>0</v>
      </c>
      <c r="AT5373" s="101">
        <f t="shared" si="743"/>
        <v>34506.476239612581</v>
      </c>
      <c r="AU5373" s="42">
        <f t="shared" si="744"/>
        <v>34506.476239612581</v>
      </c>
      <c r="AV5373" s="42">
        <f t="shared" si="745"/>
        <v>0</v>
      </c>
      <c r="AW5373" s="102">
        <f t="shared" si="746"/>
        <v>226394.07327325639</v>
      </c>
      <c r="AX5373" s="268">
        <f t="shared" si="748"/>
        <v>4</v>
      </c>
      <c r="AY5373" s="268" t="str">
        <f t="shared" si="747"/>
        <v>UTTSL</v>
      </c>
    </row>
    <row r="5374" spans="1:51" x14ac:dyDescent="0.2">
      <c r="A5374" s="38">
        <v>5367</v>
      </c>
      <c r="B5374" s="43" t="s">
        <v>5807</v>
      </c>
      <c r="C5374" s="43" t="s">
        <v>5744</v>
      </c>
      <c r="D5374" s="43">
        <v>227750</v>
      </c>
      <c r="E5374" s="43" t="s">
        <v>5824</v>
      </c>
      <c r="F5374" s="43">
        <v>95</v>
      </c>
      <c r="G5374" t="str">
        <f>LOOKUP(F5374,{0,6,45},{"F","L","H"})</f>
        <v>H</v>
      </c>
      <c r="H5374" s="43" t="s">
        <v>1001</v>
      </c>
      <c r="I5374" s="43" t="str">
        <f>IFERROR(VLOOKUP(#REF!,#REF!,2,FALSE),"No")</f>
        <v>No</v>
      </c>
      <c r="J5374" s="139"/>
      <c r="K5374" s="148"/>
      <c r="L5374" s="148"/>
      <c r="M5374" s="148"/>
      <c r="N5374" s="148"/>
      <c r="O5374" s="148"/>
      <c r="P5374" s="148"/>
      <c r="Q5374" s="148"/>
      <c r="R5374" s="148">
        <v>8</v>
      </c>
      <c r="S5374" s="148">
        <v>39</v>
      </c>
      <c r="T5374" s="148"/>
      <c r="U5374" s="148"/>
      <c r="V5374" s="148"/>
      <c r="W5374" s="148"/>
      <c r="X5374" s="139"/>
      <c r="Y5374" s="148"/>
      <c r="Z5374" s="148"/>
      <c r="AA5374" s="148"/>
      <c r="AB5374" s="148"/>
      <c r="AC5374" s="148"/>
      <c r="AD5374" s="148"/>
      <c r="AE5374" s="148"/>
      <c r="AF5374" s="148"/>
      <c r="AG5374" s="148"/>
      <c r="AH5374" s="148"/>
      <c r="AI5374" s="148"/>
      <c r="AJ5374" s="148"/>
      <c r="AK5374" s="148"/>
      <c r="AL5374" s="139">
        <v>0</v>
      </c>
      <c r="AM5374" s="139">
        <v>0</v>
      </c>
      <c r="AN5374" s="148">
        <v>0</v>
      </c>
      <c r="AO5374" s="148">
        <v>39</v>
      </c>
      <c r="AP5374" s="148">
        <v>1</v>
      </c>
      <c r="AQ5374" s="140">
        <v>2</v>
      </c>
      <c r="AS5374" s="42">
        <f t="shared" si="742"/>
        <v>0</v>
      </c>
      <c r="AT5374" s="101">
        <f t="shared" si="743"/>
        <v>98727.120391322547</v>
      </c>
      <c r="AU5374" s="42">
        <f t="shared" si="744"/>
        <v>98727.120391322547</v>
      </c>
      <c r="AV5374" s="42">
        <f t="shared" si="745"/>
        <v>0</v>
      </c>
      <c r="AW5374" s="102">
        <f t="shared" si="746"/>
        <v>226394.07327325639</v>
      </c>
      <c r="AX5374" s="268">
        <f t="shared" si="748"/>
        <v>8</v>
      </c>
      <c r="AY5374" s="268" t="str">
        <f t="shared" si="747"/>
        <v>UTTSL</v>
      </c>
    </row>
    <row r="5375" spans="1:51" hidden="1" x14ac:dyDescent="0.2">
      <c r="A5375" s="38">
        <v>5368</v>
      </c>
      <c r="B5375" s="43" t="s">
        <v>5806</v>
      </c>
      <c r="C5375" s="43" t="s">
        <v>5746</v>
      </c>
      <c r="D5375" s="43">
        <v>20200</v>
      </c>
      <c r="E5375" s="43" t="s">
        <v>198</v>
      </c>
      <c r="F5375" s="43">
        <v>45</v>
      </c>
      <c r="G5375" t="str">
        <f>LOOKUP(F5375,{0,6,45},{"F","L","H"})</f>
        <v>H</v>
      </c>
      <c r="H5375" s="43" t="s">
        <v>732</v>
      </c>
      <c r="I5375" s="43" t="str">
        <f>IFERROR(VLOOKUP(#REF!,#REF!,2,FALSE),"No")</f>
        <v>No</v>
      </c>
      <c r="J5375" s="139">
        <v>4</v>
      </c>
      <c r="K5375" s="148">
        <v>1324</v>
      </c>
      <c r="L5375" s="148"/>
      <c r="M5375" s="148"/>
      <c r="N5375" s="148"/>
      <c r="O5375" s="148"/>
      <c r="P5375" s="148"/>
      <c r="Q5375" s="148"/>
      <c r="R5375" s="148"/>
      <c r="S5375" s="148"/>
      <c r="T5375" s="148"/>
      <c r="U5375" s="148"/>
      <c r="V5375" s="148"/>
      <c r="W5375" s="148"/>
      <c r="X5375" s="139">
        <v>2</v>
      </c>
      <c r="Y5375" s="148">
        <v>91.12</v>
      </c>
      <c r="Z5375" s="148">
        <v>4</v>
      </c>
      <c r="AA5375" s="148">
        <v>408</v>
      </c>
      <c r="AB5375" s="148">
        <v>6</v>
      </c>
      <c r="AC5375" s="148">
        <v>385.76</v>
      </c>
      <c r="AD5375" s="148">
        <v>1.25</v>
      </c>
      <c r="AE5375" s="148">
        <v>115.12</v>
      </c>
      <c r="AF5375" s="148"/>
      <c r="AG5375" s="148"/>
      <c r="AH5375" s="148"/>
      <c r="AI5375" s="148"/>
      <c r="AJ5375" s="148"/>
      <c r="AK5375" s="148"/>
      <c r="AL5375" s="139">
        <v>0</v>
      </c>
      <c r="AM5375" s="139">
        <v>0</v>
      </c>
      <c r="AN5375" s="148">
        <v>1000</v>
      </c>
      <c r="AO5375" s="148">
        <v>1324</v>
      </c>
      <c r="AP5375" s="148">
        <v>9</v>
      </c>
      <c r="AQ5375" s="140">
        <v>9</v>
      </c>
      <c r="AS5375" s="42">
        <f t="shared" si="742"/>
        <v>101343.56464831895</v>
      </c>
      <c r="AT5375" s="101">
        <f t="shared" si="743"/>
        <v>0</v>
      </c>
      <c r="AU5375" s="42">
        <f t="shared" si="744"/>
        <v>101343.56464831895</v>
      </c>
      <c r="AV5375" s="42">
        <f t="shared" si="745"/>
        <v>5125.8912134971151</v>
      </c>
      <c r="AW5375" s="102">
        <f t="shared" si="746"/>
        <v>52825.283763759828</v>
      </c>
      <c r="AX5375" s="43">
        <f t="shared" si="748"/>
        <v>4</v>
      </c>
      <c r="AY5375" s="43" t="str">
        <f t="shared" si="747"/>
        <v>UTTSS</v>
      </c>
    </row>
    <row r="5376" spans="1:51" x14ac:dyDescent="0.2">
      <c r="A5376" s="38">
        <v>5369</v>
      </c>
      <c r="B5376" s="43" t="s">
        <v>5807</v>
      </c>
      <c r="C5376" s="43" t="s">
        <v>5744</v>
      </c>
      <c r="D5376" s="43">
        <v>217571</v>
      </c>
      <c r="E5376" s="43" t="s">
        <v>1233</v>
      </c>
      <c r="F5376" s="43">
        <v>40</v>
      </c>
      <c r="G5376" t="str">
        <f>LOOKUP(F5376,{0,6,45},{"F","L","H"})</f>
        <v>L</v>
      </c>
      <c r="H5376" s="43" t="s">
        <v>935</v>
      </c>
      <c r="I5376" s="43" t="str">
        <f>IFERROR(VLOOKUP(#REF!,#REF!,2,FALSE),"No")</f>
        <v>No</v>
      </c>
      <c r="J5376" s="139">
        <v>6</v>
      </c>
      <c r="K5376" s="148">
        <v>37</v>
      </c>
      <c r="L5376" s="148"/>
      <c r="M5376" s="148"/>
      <c r="N5376" s="148"/>
      <c r="O5376" s="148"/>
      <c r="P5376" s="148"/>
      <c r="Q5376" s="148"/>
      <c r="R5376" s="148"/>
      <c r="S5376" s="148"/>
      <c r="T5376" s="148"/>
      <c r="U5376" s="148"/>
      <c r="V5376" s="148"/>
      <c r="W5376" s="148"/>
      <c r="X5376" s="139">
        <v>6</v>
      </c>
      <c r="Y5376" s="148">
        <v>1000</v>
      </c>
      <c r="Z5376" s="148"/>
      <c r="AA5376" s="148"/>
      <c r="AB5376" s="148"/>
      <c r="AC5376" s="148"/>
      <c r="AD5376" s="148"/>
      <c r="AE5376" s="148"/>
      <c r="AF5376" s="148"/>
      <c r="AG5376" s="148"/>
      <c r="AH5376" s="148"/>
      <c r="AI5376" s="148"/>
      <c r="AJ5376" s="148"/>
      <c r="AK5376" s="148"/>
      <c r="AL5376" s="139">
        <v>0</v>
      </c>
      <c r="AM5376" s="139">
        <v>0</v>
      </c>
      <c r="AN5376" s="148">
        <v>1000</v>
      </c>
      <c r="AO5376" s="148">
        <v>37</v>
      </c>
      <c r="AP5376" s="148">
        <v>1</v>
      </c>
      <c r="AQ5376" s="140">
        <v>2</v>
      </c>
      <c r="AS5376" s="42">
        <f t="shared" si="742"/>
        <v>1943.24</v>
      </c>
      <c r="AT5376" s="101">
        <f t="shared" si="743"/>
        <v>0</v>
      </c>
      <c r="AU5376" s="42">
        <f t="shared" si="744"/>
        <v>1943.24</v>
      </c>
      <c r="AV5376" s="42">
        <f t="shared" si="745"/>
        <v>30015.480860737021</v>
      </c>
      <c r="AW5376" s="102">
        <f t="shared" si="746"/>
        <v>58606.76</v>
      </c>
      <c r="AX5376" s="268">
        <f t="shared" si="748"/>
        <v>6</v>
      </c>
      <c r="AY5376" s="268" t="str">
        <f t="shared" si="747"/>
        <v>UTTSL</v>
      </c>
    </row>
    <row r="5377" spans="1:51" hidden="1" x14ac:dyDescent="0.2">
      <c r="A5377" s="38">
        <v>5370</v>
      </c>
      <c r="B5377" s="43" t="s">
        <v>5806</v>
      </c>
      <c r="C5377" s="43" t="s">
        <v>5746</v>
      </c>
      <c r="D5377" s="43">
        <v>31000</v>
      </c>
      <c r="E5377" s="43" t="s">
        <v>203</v>
      </c>
      <c r="F5377" s="43">
        <v>45</v>
      </c>
      <c r="G5377" t="str">
        <f>LOOKUP(F5377,{0,6,45},{"F","L","H"})</f>
        <v>H</v>
      </c>
      <c r="H5377" s="43" t="s">
        <v>833</v>
      </c>
      <c r="I5377" s="43" t="str">
        <f>IFERROR(VLOOKUP(#REF!,#REF!,2,FALSE),"No")</f>
        <v>No</v>
      </c>
      <c r="J5377" s="139">
        <v>4</v>
      </c>
      <c r="K5377" s="148">
        <v>1303</v>
      </c>
      <c r="L5377" s="148"/>
      <c r="M5377" s="148"/>
      <c r="N5377" s="148"/>
      <c r="O5377" s="148"/>
      <c r="P5377" s="148"/>
      <c r="Q5377" s="148"/>
      <c r="R5377" s="148"/>
      <c r="S5377" s="148"/>
      <c r="T5377" s="148"/>
      <c r="U5377" s="148"/>
      <c r="V5377" s="148"/>
      <c r="W5377" s="148"/>
      <c r="X5377" s="139">
        <v>2</v>
      </c>
      <c r="Y5377" s="148">
        <v>37.04</v>
      </c>
      <c r="Z5377" s="148">
        <v>4</v>
      </c>
      <c r="AA5377" s="148">
        <v>936.92</v>
      </c>
      <c r="AB5377" s="148">
        <v>1.25</v>
      </c>
      <c r="AC5377" s="148">
        <v>26.04</v>
      </c>
      <c r="AD5377" s="148"/>
      <c r="AE5377" s="148"/>
      <c r="AF5377" s="148"/>
      <c r="AG5377" s="148"/>
      <c r="AH5377" s="148"/>
      <c r="AI5377" s="148"/>
      <c r="AJ5377" s="148"/>
      <c r="AK5377" s="148"/>
      <c r="AL5377" s="139">
        <v>0</v>
      </c>
      <c r="AM5377" s="139">
        <v>0</v>
      </c>
      <c r="AN5377" s="148">
        <v>1000</v>
      </c>
      <c r="AO5377" s="148">
        <v>1303</v>
      </c>
      <c r="AP5377" s="148">
        <v>4</v>
      </c>
      <c r="AQ5377" s="140">
        <v>3</v>
      </c>
      <c r="AS5377" s="42">
        <f t="shared" si="742"/>
        <v>99736.151613866765</v>
      </c>
      <c r="AT5377" s="101">
        <f t="shared" si="743"/>
        <v>0</v>
      </c>
      <c r="AU5377" s="42">
        <f t="shared" si="744"/>
        <v>99736.151613866765</v>
      </c>
      <c r="AV5377" s="42">
        <f t="shared" si="745"/>
        <v>13082.302040491342</v>
      </c>
      <c r="AW5377" s="102">
        <f t="shared" si="746"/>
        <v>60371.752872868376</v>
      </c>
      <c r="AX5377" s="43">
        <f t="shared" si="748"/>
        <v>4</v>
      </c>
      <c r="AY5377" s="43" t="str">
        <f t="shared" si="747"/>
        <v>UTTSS</v>
      </c>
    </row>
    <row r="5378" spans="1:51" hidden="1" x14ac:dyDescent="0.2">
      <c r="A5378" s="38">
        <v>5371</v>
      </c>
      <c r="B5378" s="43" t="s">
        <v>5806</v>
      </c>
      <c r="C5378" s="43" t="s">
        <v>5746</v>
      </c>
      <c r="D5378" s="43">
        <v>7000</v>
      </c>
      <c r="E5378" s="43" t="s">
        <v>212</v>
      </c>
      <c r="F5378" s="43">
        <v>0.25</v>
      </c>
      <c r="G5378" t="str">
        <f>LOOKUP(F5378,{0,6,45},{"F","L","H"})</f>
        <v>F</v>
      </c>
      <c r="H5378" s="43" t="s">
        <v>5850</v>
      </c>
      <c r="I5378" s="43" t="str">
        <f>IFERROR(VLOOKUP(#REF!,#REF!,2,FALSE),"No")</f>
        <v>No</v>
      </c>
      <c r="J5378" s="139">
        <v>2</v>
      </c>
      <c r="K5378" s="148">
        <v>326</v>
      </c>
      <c r="L5378" s="148"/>
      <c r="M5378" s="148"/>
      <c r="N5378" s="148"/>
      <c r="O5378" s="148"/>
      <c r="P5378" s="148"/>
      <c r="Q5378" s="148"/>
      <c r="R5378" s="148"/>
      <c r="S5378" s="148"/>
      <c r="T5378" s="148"/>
      <c r="U5378" s="148"/>
      <c r="V5378" s="148"/>
      <c r="W5378" s="148"/>
      <c r="X5378" s="139">
        <v>2</v>
      </c>
      <c r="Y5378" s="148">
        <v>464</v>
      </c>
      <c r="Z5378" s="148">
        <v>4</v>
      </c>
      <c r="AA5378" s="148">
        <v>536</v>
      </c>
      <c r="AB5378" s="148"/>
      <c r="AC5378" s="148"/>
      <c r="AD5378" s="148"/>
      <c r="AE5378" s="148"/>
      <c r="AF5378" s="148"/>
      <c r="AG5378" s="148"/>
      <c r="AH5378" s="148"/>
      <c r="AI5378" s="148"/>
      <c r="AJ5378" s="148"/>
      <c r="AK5378" s="148"/>
      <c r="AL5378" s="139">
        <v>0</v>
      </c>
      <c r="AM5378" s="139">
        <v>0</v>
      </c>
      <c r="AN5378" s="148">
        <v>1000</v>
      </c>
      <c r="AO5378" s="148">
        <v>326</v>
      </c>
      <c r="AP5378" s="148">
        <v>13</v>
      </c>
      <c r="AQ5378" s="140">
        <v>11</v>
      </c>
      <c r="AS5378" s="42">
        <f t="shared" si="742"/>
        <v>23792.613772924451</v>
      </c>
      <c r="AT5378" s="101">
        <f t="shared" si="743"/>
        <v>0</v>
      </c>
      <c r="AU5378" s="42">
        <f t="shared" si="744"/>
        <v>23792.613772924451</v>
      </c>
      <c r="AV5378" s="42">
        <f t="shared" si="745"/>
        <v>3304.9165201340029</v>
      </c>
      <c r="AW5378" s="102">
        <f t="shared" si="746"/>
        <v>5118</v>
      </c>
      <c r="AX5378" s="43">
        <f t="shared" si="748"/>
        <v>2</v>
      </c>
      <c r="AY5378" s="43" t="str">
        <f t="shared" si="747"/>
        <v>UTTSS</v>
      </c>
    </row>
    <row r="5379" spans="1:51" hidden="1" x14ac:dyDescent="0.2">
      <c r="A5379" s="38">
        <v>5372</v>
      </c>
      <c r="B5379" s="43" t="s">
        <v>5807</v>
      </c>
      <c r="C5379" s="43" t="s">
        <v>5746</v>
      </c>
      <c r="D5379" s="43">
        <v>6600</v>
      </c>
      <c r="E5379" s="43" t="s">
        <v>198</v>
      </c>
      <c r="F5379" s="43">
        <v>5</v>
      </c>
      <c r="G5379" t="str">
        <f>LOOKUP(F5379,{0,6,45},{"F","L","H"})</f>
        <v>F</v>
      </c>
      <c r="H5379" s="43" t="s">
        <v>1164</v>
      </c>
      <c r="I5379" s="43" t="str">
        <f>IFERROR(VLOOKUP(#REF!,#REF!,2,FALSE),"No")</f>
        <v>No</v>
      </c>
      <c r="J5379" s="139">
        <v>2</v>
      </c>
      <c r="K5379" s="148">
        <v>3</v>
      </c>
      <c r="L5379" s="148">
        <v>4</v>
      </c>
      <c r="M5379" s="148">
        <v>1</v>
      </c>
      <c r="N5379" s="148">
        <v>1.25</v>
      </c>
      <c r="O5379" s="148">
        <v>6</v>
      </c>
      <c r="P5379" s="148"/>
      <c r="Q5379" s="148"/>
      <c r="R5379" s="148"/>
      <c r="S5379" s="148"/>
      <c r="T5379" s="148"/>
      <c r="U5379" s="148"/>
      <c r="V5379" s="148"/>
      <c r="W5379" s="148"/>
      <c r="X5379" s="139">
        <v>2</v>
      </c>
      <c r="Y5379" s="148">
        <v>623.95000000000005</v>
      </c>
      <c r="Z5379" s="148">
        <v>4</v>
      </c>
      <c r="AA5379" s="148">
        <v>376.05</v>
      </c>
      <c r="AB5379" s="148"/>
      <c r="AC5379" s="148"/>
      <c r="AD5379" s="148"/>
      <c r="AE5379" s="148"/>
      <c r="AF5379" s="148"/>
      <c r="AG5379" s="148"/>
      <c r="AH5379" s="148"/>
      <c r="AI5379" s="148"/>
      <c r="AJ5379" s="148"/>
      <c r="AK5379" s="148"/>
      <c r="AL5379" s="139">
        <v>0</v>
      </c>
      <c r="AM5379" s="139">
        <v>0</v>
      </c>
      <c r="AN5379" s="148">
        <v>1000</v>
      </c>
      <c r="AO5379" s="148">
        <v>10</v>
      </c>
      <c r="AP5379" s="148">
        <v>7</v>
      </c>
      <c r="AQ5379" s="140">
        <v>8</v>
      </c>
      <c r="AS5379" s="42">
        <f t="shared" si="742"/>
        <v>742.57477831056599</v>
      </c>
      <c r="AT5379" s="101">
        <f t="shared" si="743"/>
        <v>0</v>
      </c>
      <c r="AU5379" s="42">
        <f t="shared" si="744"/>
        <v>742.57477831056599</v>
      </c>
      <c r="AV5379" s="42">
        <f t="shared" si="745"/>
        <v>4400.9050276842545</v>
      </c>
      <c r="AW5379" s="102">
        <f t="shared" si="746"/>
        <v>3698.6666666666665</v>
      </c>
      <c r="AX5379" s="43">
        <f t="shared" si="748"/>
        <v>2</v>
      </c>
      <c r="AY5379" s="43" t="str">
        <f t="shared" si="747"/>
        <v>UTTSS</v>
      </c>
    </row>
    <row r="5380" spans="1:51" hidden="1" x14ac:dyDescent="0.2">
      <c r="A5380" s="38">
        <v>5373</v>
      </c>
      <c r="B5380" s="43" t="s">
        <v>5807</v>
      </c>
      <c r="C5380" s="43" t="s">
        <v>5745</v>
      </c>
      <c r="D5380" s="43">
        <v>217571</v>
      </c>
      <c r="E5380" s="43" t="s">
        <v>1233</v>
      </c>
      <c r="F5380" s="43">
        <v>40</v>
      </c>
      <c r="G5380" t="str">
        <f>LOOKUP(F5380,{0,6,45},{"F","L","H"})</f>
        <v>L</v>
      </c>
      <c r="H5380" s="43" t="s">
        <v>587</v>
      </c>
      <c r="I5380" s="43" t="str">
        <f>IFERROR(VLOOKUP(#REF!,#REF!,2,FALSE),"No")</f>
        <v>No</v>
      </c>
      <c r="J5380" s="139">
        <v>6</v>
      </c>
      <c r="K5380" s="148">
        <v>56</v>
      </c>
      <c r="L5380" s="148"/>
      <c r="M5380" s="148"/>
      <c r="N5380" s="148"/>
      <c r="O5380" s="148"/>
      <c r="P5380" s="148"/>
      <c r="Q5380" s="148"/>
      <c r="R5380" s="148"/>
      <c r="S5380" s="148"/>
      <c r="T5380" s="148"/>
      <c r="U5380" s="148"/>
      <c r="V5380" s="148"/>
      <c r="W5380" s="148"/>
      <c r="X5380" s="139">
        <v>2</v>
      </c>
      <c r="Y5380" s="148">
        <v>486.46</v>
      </c>
      <c r="Z5380" s="148">
        <v>6</v>
      </c>
      <c r="AA5380" s="148">
        <v>513.54</v>
      </c>
      <c r="AB5380" s="148"/>
      <c r="AC5380" s="148"/>
      <c r="AD5380" s="148"/>
      <c r="AE5380" s="148"/>
      <c r="AF5380" s="148"/>
      <c r="AG5380" s="148"/>
      <c r="AH5380" s="148"/>
      <c r="AI5380" s="148"/>
      <c r="AJ5380" s="148"/>
      <c r="AK5380" s="148"/>
      <c r="AL5380" s="139">
        <v>0</v>
      </c>
      <c r="AM5380" s="139">
        <v>0</v>
      </c>
      <c r="AN5380" s="148">
        <v>1000</v>
      </c>
      <c r="AO5380" s="148">
        <v>56</v>
      </c>
      <c r="AP5380" s="148">
        <v>5</v>
      </c>
      <c r="AQ5380" s="140">
        <v>4</v>
      </c>
      <c r="AS5380" s="42">
        <f t="shared" si="742"/>
        <v>2941.1200000000003</v>
      </c>
      <c r="AT5380" s="101">
        <f t="shared" si="743"/>
        <v>0</v>
      </c>
      <c r="AU5380" s="42">
        <f t="shared" si="744"/>
        <v>2941.1200000000003</v>
      </c>
      <c r="AV5380" s="42">
        <f t="shared" si="745"/>
        <v>11660.895630368508</v>
      </c>
      <c r="AW5380" s="102">
        <f t="shared" si="746"/>
        <v>58606.76</v>
      </c>
      <c r="AX5380" s="43">
        <f t="shared" si="748"/>
        <v>6</v>
      </c>
      <c r="AY5380" s="43" t="str">
        <f t="shared" si="747"/>
        <v>UTTSM</v>
      </c>
    </row>
    <row r="5381" spans="1:51" hidden="1" x14ac:dyDescent="0.2">
      <c r="A5381" s="38">
        <v>5374</v>
      </c>
      <c r="B5381" s="43" t="s">
        <v>5806</v>
      </c>
      <c r="C5381" s="43" t="s">
        <v>289</v>
      </c>
      <c r="D5381" s="43">
        <v>31000</v>
      </c>
      <c r="E5381" s="43" t="s">
        <v>203</v>
      </c>
      <c r="F5381" s="43">
        <v>45</v>
      </c>
      <c r="G5381" t="str">
        <f>LOOKUP(F5381,{0,6,45},{"F","L","H"})</f>
        <v>H</v>
      </c>
      <c r="H5381" s="43" t="s">
        <v>1422</v>
      </c>
      <c r="I5381" s="43" t="str">
        <f>IFERROR(VLOOKUP(#REF!,#REF!,2,FALSE),"No")</f>
        <v>No</v>
      </c>
      <c r="J5381" s="139">
        <v>3</v>
      </c>
      <c r="K5381" s="148">
        <v>235</v>
      </c>
      <c r="L5381" s="148"/>
      <c r="M5381" s="148"/>
      <c r="N5381" s="148"/>
      <c r="O5381" s="148"/>
      <c r="P5381" s="148"/>
      <c r="Q5381" s="148"/>
      <c r="R5381" s="148"/>
      <c r="S5381" s="148"/>
      <c r="T5381" s="148"/>
      <c r="U5381" s="148"/>
      <c r="V5381" s="148"/>
      <c r="W5381" s="148"/>
      <c r="X5381" s="139">
        <v>2</v>
      </c>
      <c r="Y5381" s="148">
        <v>180</v>
      </c>
      <c r="Z5381" s="148">
        <v>4</v>
      </c>
      <c r="AA5381" s="148">
        <v>820</v>
      </c>
      <c r="AB5381" s="148"/>
      <c r="AC5381" s="148"/>
      <c r="AD5381" s="148"/>
      <c r="AE5381" s="148"/>
      <c r="AF5381" s="148"/>
      <c r="AG5381" s="148"/>
      <c r="AH5381" s="148"/>
      <c r="AI5381" s="148"/>
      <c r="AJ5381" s="148"/>
      <c r="AK5381" s="148"/>
      <c r="AL5381" s="139">
        <v>0</v>
      </c>
      <c r="AM5381" s="139">
        <v>0</v>
      </c>
      <c r="AN5381" s="148">
        <v>1000</v>
      </c>
      <c r="AO5381" s="148">
        <v>235</v>
      </c>
      <c r="AP5381" s="148">
        <v>1</v>
      </c>
      <c r="AQ5381" s="140">
        <v>2</v>
      </c>
      <c r="AS5381" s="42">
        <f t="shared" si="742"/>
        <v>17151.117290298302</v>
      </c>
      <c r="AT5381" s="101">
        <f t="shared" si="743"/>
        <v>0</v>
      </c>
      <c r="AU5381" s="42">
        <f t="shared" si="744"/>
        <v>17151.117290298302</v>
      </c>
      <c r="AV5381" s="42">
        <f t="shared" si="745"/>
        <v>19195.180860737019</v>
      </c>
      <c r="AW5381" s="102">
        <f t="shared" si="746"/>
        <v>60371.752872868376</v>
      </c>
      <c r="AX5381" s="43">
        <f t="shared" si="748"/>
        <v>3</v>
      </c>
      <c r="AY5381" s="43" t="str">
        <f t="shared" si="747"/>
        <v>UTGS</v>
      </c>
    </row>
    <row r="5382" spans="1:51" hidden="1" x14ac:dyDescent="0.2">
      <c r="A5382" s="38">
        <v>5375</v>
      </c>
      <c r="B5382" s="43" t="s">
        <v>5807</v>
      </c>
      <c r="C5382" s="43" t="s">
        <v>5746</v>
      </c>
      <c r="D5382" s="43">
        <v>20200</v>
      </c>
      <c r="E5382" s="43" t="s">
        <v>198</v>
      </c>
      <c r="F5382" s="43">
        <v>45</v>
      </c>
      <c r="G5382" t="str">
        <f>LOOKUP(F5382,{0,6,45},{"F","L","H"})</f>
        <v>H</v>
      </c>
      <c r="H5382" s="43" t="s">
        <v>1165</v>
      </c>
      <c r="I5382" s="43" t="str">
        <f>IFERROR(VLOOKUP(#REF!,#REF!,2,FALSE),"No")</f>
        <v>No</v>
      </c>
      <c r="J5382" s="139">
        <v>2</v>
      </c>
      <c r="K5382" s="148">
        <v>32</v>
      </c>
      <c r="L5382" s="148"/>
      <c r="M5382" s="148"/>
      <c r="N5382" s="148"/>
      <c r="O5382" s="148"/>
      <c r="P5382" s="148"/>
      <c r="Q5382" s="148"/>
      <c r="R5382" s="148"/>
      <c r="S5382" s="148"/>
      <c r="T5382" s="148"/>
      <c r="U5382" s="148"/>
      <c r="V5382" s="148"/>
      <c r="W5382" s="148"/>
      <c r="X5382" s="139">
        <v>8</v>
      </c>
      <c r="Y5382" s="148">
        <v>128.58000000000001</v>
      </c>
      <c r="Z5382" s="148">
        <v>10</v>
      </c>
      <c r="AA5382" s="148">
        <v>871.42</v>
      </c>
      <c r="AB5382" s="148"/>
      <c r="AC5382" s="148"/>
      <c r="AD5382" s="148"/>
      <c r="AE5382" s="148"/>
      <c r="AF5382" s="148"/>
      <c r="AG5382" s="148"/>
      <c r="AH5382" s="148"/>
      <c r="AI5382" s="148"/>
      <c r="AJ5382" s="148"/>
      <c r="AK5382" s="148"/>
      <c r="AL5382" s="139">
        <v>0</v>
      </c>
      <c r="AM5382" s="139">
        <v>0</v>
      </c>
      <c r="AN5382" s="148">
        <v>1000</v>
      </c>
      <c r="AO5382" s="148">
        <v>32</v>
      </c>
      <c r="AP5382" s="148">
        <v>4</v>
      </c>
      <c r="AQ5382" s="140">
        <v>31</v>
      </c>
      <c r="AS5382" s="42">
        <f t="shared" si="742"/>
        <v>2335.4712905938113</v>
      </c>
      <c r="AT5382" s="101">
        <f t="shared" si="743"/>
        <v>0</v>
      </c>
      <c r="AU5382" s="42">
        <f t="shared" si="744"/>
        <v>2335.4712905938113</v>
      </c>
      <c r="AV5382" s="42">
        <f t="shared" si="745"/>
        <v>2350.0310232733564</v>
      </c>
      <c r="AW5382" s="102">
        <f t="shared" si="746"/>
        <v>52825.283763759828</v>
      </c>
      <c r="AX5382" s="43">
        <f t="shared" si="748"/>
        <v>2</v>
      </c>
      <c r="AY5382" s="43" t="str">
        <f t="shared" si="747"/>
        <v>UTTSS</v>
      </c>
    </row>
    <row r="5383" spans="1:51" hidden="1" x14ac:dyDescent="0.2">
      <c r="A5383" s="38">
        <v>5376</v>
      </c>
      <c r="B5383" s="43" t="s">
        <v>5807</v>
      </c>
      <c r="C5383" s="43" t="s">
        <v>5746</v>
      </c>
      <c r="D5383" s="43">
        <v>44350</v>
      </c>
      <c r="E5383" s="43" t="s">
        <v>215</v>
      </c>
      <c r="F5383" s="43">
        <v>45</v>
      </c>
      <c r="G5383" t="str">
        <f>LOOKUP(F5383,{0,6,45},{"F","L","H"})</f>
        <v>H</v>
      </c>
      <c r="H5383" s="43" t="s">
        <v>1423</v>
      </c>
      <c r="I5383" s="43" t="str">
        <f>IFERROR(VLOOKUP(#REF!,#REF!,2,FALSE),"No")</f>
        <v>No</v>
      </c>
      <c r="J5383" s="139">
        <v>4</v>
      </c>
      <c r="K5383" s="148">
        <v>1218</v>
      </c>
      <c r="L5383" s="148"/>
      <c r="M5383" s="148"/>
      <c r="N5383" s="148"/>
      <c r="O5383" s="148"/>
      <c r="P5383" s="148"/>
      <c r="Q5383" s="148"/>
      <c r="R5383" s="148"/>
      <c r="S5383" s="148"/>
      <c r="T5383" s="148"/>
      <c r="U5383" s="148"/>
      <c r="V5383" s="148"/>
      <c r="W5383" s="148"/>
      <c r="X5383" s="139">
        <v>6</v>
      </c>
      <c r="Y5383" s="148">
        <v>95.11</v>
      </c>
      <c r="Z5383" s="148">
        <v>10</v>
      </c>
      <c r="AA5383" s="148">
        <v>904.89</v>
      </c>
      <c r="AB5383" s="148"/>
      <c r="AC5383" s="148"/>
      <c r="AD5383" s="148"/>
      <c r="AE5383" s="148"/>
      <c r="AF5383" s="148"/>
      <c r="AG5383" s="148"/>
      <c r="AH5383" s="148"/>
      <c r="AI5383" s="148"/>
      <c r="AJ5383" s="148"/>
      <c r="AK5383" s="148"/>
      <c r="AL5383" s="139">
        <v>0</v>
      </c>
      <c r="AM5383" s="139">
        <v>0</v>
      </c>
      <c r="AN5383" s="148">
        <v>1000</v>
      </c>
      <c r="AO5383" s="148">
        <v>1218</v>
      </c>
      <c r="AP5383" s="148">
        <v>1</v>
      </c>
      <c r="AQ5383" s="140">
        <v>2</v>
      </c>
      <c r="AS5383" s="42">
        <f t="shared" si="742"/>
        <v>93229.955998226942</v>
      </c>
      <c r="AT5383" s="101">
        <f t="shared" si="743"/>
        <v>0</v>
      </c>
      <c r="AU5383" s="42">
        <f t="shared" si="744"/>
        <v>93229.955998226942</v>
      </c>
      <c r="AV5383" s="42">
        <f t="shared" si="745"/>
        <v>35815.825760737018</v>
      </c>
      <c r="AW5383" s="102">
        <f t="shared" si="746"/>
        <v>60371.752872868376</v>
      </c>
      <c r="AX5383" s="43">
        <f t="shared" si="748"/>
        <v>4</v>
      </c>
      <c r="AY5383" s="43" t="str">
        <f t="shared" si="747"/>
        <v>UTTSS</v>
      </c>
    </row>
    <row r="5384" spans="1:51" hidden="1" x14ac:dyDescent="0.2">
      <c r="A5384" s="38">
        <v>5377</v>
      </c>
      <c r="B5384" s="43" t="s">
        <v>5807</v>
      </c>
      <c r="C5384" s="43" t="s">
        <v>5745</v>
      </c>
      <c r="D5384" s="43">
        <v>22300</v>
      </c>
      <c r="E5384" s="43" t="s">
        <v>207</v>
      </c>
      <c r="F5384" s="43">
        <v>95</v>
      </c>
      <c r="G5384" t="str">
        <f>LOOKUP(F5384,{0,6,45},{"F","L","H"})</f>
        <v>H</v>
      </c>
      <c r="H5384" s="43" t="s">
        <v>754</v>
      </c>
      <c r="I5384" s="43" t="str">
        <f>IFERROR(VLOOKUP(#REF!,#REF!,2,FALSE),"No")</f>
        <v>No</v>
      </c>
      <c r="J5384" s="139"/>
      <c r="K5384" s="148"/>
      <c r="L5384" s="148"/>
      <c r="M5384" s="148"/>
      <c r="N5384" s="148"/>
      <c r="O5384" s="148"/>
      <c r="P5384" s="148"/>
      <c r="Q5384" s="148"/>
      <c r="R5384" s="148">
        <v>2</v>
      </c>
      <c r="S5384" s="148">
        <v>30</v>
      </c>
      <c r="T5384" s="148"/>
      <c r="U5384" s="148"/>
      <c r="V5384" s="148"/>
      <c r="W5384" s="148"/>
      <c r="X5384" s="139"/>
      <c r="Y5384" s="148"/>
      <c r="Z5384" s="148"/>
      <c r="AA5384" s="148"/>
      <c r="AB5384" s="148"/>
      <c r="AC5384" s="148"/>
      <c r="AD5384" s="148"/>
      <c r="AE5384" s="148"/>
      <c r="AF5384" s="148"/>
      <c r="AG5384" s="148"/>
      <c r="AH5384" s="148"/>
      <c r="AI5384" s="148"/>
      <c r="AJ5384" s="148"/>
      <c r="AK5384" s="148"/>
      <c r="AL5384" s="139">
        <v>0</v>
      </c>
      <c r="AM5384" s="139">
        <v>0</v>
      </c>
      <c r="AN5384" s="148">
        <v>0</v>
      </c>
      <c r="AO5384" s="148">
        <v>30</v>
      </c>
      <c r="AP5384" s="148">
        <v>1</v>
      </c>
      <c r="AQ5384" s="140">
        <v>2</v>
      </c>
      <c r="AS5384" s="42">
        <f t="shared" ref="AS5384:AS5410" si="749">(VLOOKUP(J5384,Service,2,FALSE)*K5384+VLOOKUP(L5384,Service,2,FALSE)*M5384+VLOOKUP(N5384,Service,2,FALSE)*O5384+VLOOKUP(P5384,Service,2,FALSE)*Q5384)</f>
        <v>0</v>
      </c>
      <c r="AT5384" s="101">
        <f t="shared" ref="AT5384:AT5447" si="750">VLOOKUP(R5384,serviceHP,2,FALSE)*S5384+VLOOKUP(T5384,serviceHP,2,FALSE)*U5384+VLOOKUP(V5384,serviceHP,2,FALSE)*W5384</f>
        <v>4769.2488884600407</v>
      </c>
      <c r="AU5384" s="42">
        <f t="shared" ref="AU5384:AU5447" si="751">AS5384+AT5384</f>
        <v>4769.2488884600407</v>
      </c>
      <c r="AV5384" s="42">
        <f t="shared" ref="AV5384:AV5447" si="752">(VLOOKUP(X5384,Main,2,FALSE)*Y5384+VLOOKUP(Z5384,Main,2,FALSE)*AA5384+VLOOKUP(AB5384,Main,2,FALSE)*AC5384+VLOOKUP(AD5384,Main,2,FALSE)*AE5384+VLOOKUP(AF5384,Main,2,FALSE)*AG5384+VLOOKUP(AL5384,Main,2,FALSE)*AM5384+VLOOKUP(AH5384,Main,2,FALSE)*AI5384+VLOOKUP(AL5384,Main,2,FALSE)*AM5384+VLOOKUP(AJ5384,Main,2,FALSE)*AK5384)/AQ5384</f>
        <v>0</v>
      </c>
      <c r="AW5384" s="102">
        <f t="shared" ref="AW5384:AW5447" si="753">IF(G5384="F",VLOOKUP(D5384,MeterAndReg2,2,TRUE),(IF(G5384="L",VLOOKUP(D5384,MeterAndReg2,3,TRUE),VLOOKUP(D5384,MeterAndReg2,4,TRUE))))</f>
        <v>52825.283763759828</v>
      </c>
      <c r="AX5384" s="43">
        <f t="shared" si="748"/>
        <v>2</v>
      </c>
      <c r="AY5384" s="43" t="str">
        <f t="shared" si="747"/>
        <v>UTTSM</v>
      </c>
    </row>
    <row r="5385" spans="1:51" hidden="1" x14ac:dyDescent="0.2">
      <c r="A5385" s="38">
        <v>5378</v>
      </c>
      <c r="B5385" s="43" t="s">
        <v>5807</v>
      </c>
      <c r="C5385" s="43" t="s">
        <v>5746</v>
      </c>
      <c r="D5385" s="43">
        <v>64550</v>
      </c>
      <c r="E5385" s="43" t="s">
        <v>197</v>
      </c>
      <c r="F5385" s="43">
        <v>45</v>
      </c>
      <c r="G5385" t="str">
        <f>LOOKUP(F5385,{0,6,45},{"F","L","H"})</f>
        <v>H</v>
      </c>
      <c r="H5385" s="43" t="s">
        <v>727</v>
      </c>
      <c r="I5385" s="43" t="str">
        <f>IFERROR(VLOOKUP(#REF!,#REF!,2,FALSE),"No")</f>
        <v>No</v>
      </c>
      <c r="J5385" s="139">
        <v>4</v>
      </c>
      <c r="K5385" s="148">
        <v>1590</v>
      </c>
      <c r="L5385" s="148"/>
      <c r="M5385" s="148"/>
      <c r="N5385" s="148"/>
      <c r="O5385" s="148"/>
      <c r="P5385" s="148"/>
      <c r="Q5385" s="148"/>
      <c r="R5385" s="148"/>
      <c r="S5385" s="148"/>
      <c r="T5385" s="148"/>
      <c r="U5385" s="148"/>
      <c r="V5385" s="148"/>
      <c r="W5385" s="148"/>
      <c r="X5385" s="139">
        <v>6</v>
      </c>
      <c r="Y5385" s="148">
        <v>1000</v>
      </c>
      <c r="Z5385" s="148"/>
      <c r="AA5385" s="148"/>
      <c r="AB5385" s="148"/>
      <c r="AC5385" s="148"/>
      <c r="AD5385" s="148"/>
      <c r="AE5385" s="148"/>
      <c r="AF5385" s="148"/>
      <c r="AG5385" s="148"/>
      <c r="AH5385" s="148"/>
      <c r="AI5385" s="148"/>
      <c r="AJ5385" s="148"/>
      <c r="AK5385" s="148"/>
      <c r="AL5385" s="139">
        <v>0</v>
      </c>
      <c r="AM5385" s="139">
        <v>0</v>
      </c>
      <c r="AN5385" s="148">
        <v>1000</v>
      </c>
      <c r="AO5385" s="148">
        <v>1590</v>
      </c>
      <c r="AP5385" s="148">
        <v>2</v>
      </c>
      <c r="AQ5385" s="140">
        <v>3</v>
      </c>
      <c r="AS5385" s="42">
        <f t="shared" si="749"/>
        <v>121704.12975138001</v>
      </c>
      <c r="AT5385" s="101">
        <f t="shared" si="750"/>
        <v>0</v>
      </c>
      <c r="AU5385" s="42">
        <f t="shared" si="751"/>
        <v>121704.12975138001</v>
      </c>
      <c r="AV5385" s="42">
        <f t="shared" si="752"/>
        <v>20010.32057382468</v>
      </c>
      <c r="AW5385" s="102">
        <f t="shared" si="753"/>
        <v>113197.0366366282</v>
      </c>
      <c r="AX5385" s="43">
        <f t="shared" si="748"/>
        <v>4</v>
      </c>
      <c r="AY5385" s="43" t="str">
        <f t="shared" ref="AY5385:AY5448" si="754">C5385</f>
        <v>UTTSS</v>
      </c>
    </row>
    <row r="5386" spans="1:51" hidden="1" x14ac:dyDescent="0.2">
      <c r="A5386" s="38">
        <v>5379</v>
      </c>
      <c r="B5386" s="43" t="s">
        <v>5806</v>
      </c>
      <c r="C5386" s="43" t="s">
        <v>292</v>
      </c>
      <c r="D5386" s="43">
        <v>2321</v>
      </c>
      <c r="E5386" s="43" t="s">
        <v>194</v>
      </c>
      <c r="F5386" s="43">
        <v>2</v>
      </c>
      <c r="G5386" t="str">
        <f>LOOKUP(F5386,{0,6,45},{"F","L","H"})</f>
        <v>F</v>
      </c>
      <c r="H5386" s="43" t="s">
        <v>479</v>
      </c>
      <c r="I5386" s="43" t="str">
        <f>IFERROR(VLOOKUP(#REF!,#REF!,2,FALSE),"No")</f>
        <v>No</v>
      </c>
      <c r="J5386" s="139">
        <v>1.25</v>
      </c>
      <c r="K5386" s="148">
        <v>45</v>
      </c>
      <c r="L5386" s="148"/>
      <c r="M5386" s="148"/>
      <c r="N5386" s="148"/>
      <c r="O5386" s="148"/>
      <c r="P5386" s="148"/>
      <c r="Q5386" s="148"/>
      <c r="R5386" s="148"/>
      <c r="S5386" s="148"/>
      <c r="T5386" s="148"/>
      <c r="U5386" s="148"/>
      <c r="V5386" s="148"/>
      <c r="W5386" s="148"/>
      <c r="X5386" s="139">
        <v>2</v>
      </c>
      <c r="Y5386" s="148">
        <v>310</v>
      </c>
      <c r="Z5386" s="148">
        <v>1.25</v>
      </c>
      <c r="AA5386" s="148">
        <v>690</v>
      </c>
      <c r="AB5386" s="148"/>
      <c r="AC5386" s="148"/>
      <c r="AD5386" s="148"/>
      <c r="AE5386" s="148"/>
      <c r="AF5386" s="148"/>
      <c r="AG5386" s="148"/>
      <c r="AH5386" s="148"/>
      <c r="AI5386" s="148"/>
      <c r="AJ5386" s="148"/>
      <c r="AK5386" s="148"/>
      <c r="AL5386" s="139">
        <v>0</v>
      </c>
      <c r="AM5386" s="139">
        <v>0</v>
      </c>
      <c r="AN5386" s="148">
        <v>1000</v>
      </c>
      <c r="AO5386" s="148">
        <v>45</v>
      </c>
      <c r="AP5386" s="148">
        <v>7</v>
      </c>
      <c r="AQ5386" s="140">
        <v>6</v>
      </c>
      <c r="AS5386" s="42">
        <f t="shared" si="749"/>
        <v>3353.106502397547</v>
      </c>
      <c r="AT5386" s="101">
        <f t="shared" si="750"/>
        <v>0</v>
      </c>
      <c r="AU5386" s="42">
        <f t="shared" si="751"/>
        <v>3353.106502397547</v>
      </c>
      <c r="AV5386" s="42">
        <f t="shared" si="752"/>
        <v>5498.9936202456729</v>
      </c>
      <c r="AW5386" s="102">
        <f t="shared" si="753"/>
        <v>2428.75</v>
      </c>
      <c r="AX5386" s="43">
        <f t="shared" si="748"/>
        <v>1.25</v>
      </c>
      <c r="AY5386" s="43" t="str">
        <f t="shared" si="754"/>
        <v>UTFS</v>
      </c>
    </row>
    <row r="5387" spans="1:51" hidden="1" x14ac:dyDescent="0.2">
      <c r="A5387" s="38">
        <v>5380</v>
      </c>
      <c r="B5387" s="43" t="s">
        <v>5806</v>
      </c>
      <c r="C5387" s="43" t="s">
        <v>289</v>
      </c>
      <c r="D5387" s="43">
        <v>20160</v>
      </c>
      <c r="E5387" s="43" t="s">
        <v>1226</v>
      </c>
      <c r="F5387" s="43">
        <v>45</v>
      </c>
      <c r="G5387" t="str">
        <f>LOOKUP(F5387,{0,6,45},{"F","L","H"})</f>
        <v>H</v>
      </c>
      <c r="H5387" s="43" t="s">
        <v>1488</v>
      </c>
      <c r="I5387" s="43" t="str">
        <f>IFERROR(VLOOKUP(#REF!,#REF!,2,FALSE),"No")</f>
        <v>No</v>
      </c>
      <c r="J5387" s="139">
        <v>2</v>
      </c>
      <c r="K5387" s="148">
        <v>1019</v>
      </c>
      <c r="L5387" s="148"/>
      <c r="M5387" s="148"/>
      <c r="N5387" s="148"/>
      <c r="O5387" s="148"/>
      <c r="P5387" s="148"/>
      <c r="Q5387" s="148"/>
      <c r="R5387" s="148"/>
      <c r="S5387" s="148"/>
      <c r="T5387" s="148"/>
      <c r="U5387" s="148"/>
      <c r="V5387" s="148"/>
      <c r="W5387" s="148"/>
      <c r="X5387" s="139">
        <v>2</v>
      </c>
      <c r="Y5387" s="148">
        <v>83.33</v>
      </c>
      <c r="Z5387" s="148">
        <v>6</v>
      </c>
      <c r="AA5387" s="148">
        <v>916.67</v>
      </c>
      <c r="AB5387" s="148"/>
      <c r="AC5387" s="148"/>
      <c r="AD5387" s="148"/>
      <c r="AE5387" s="148"/>
      <c r="AF5387" s="148"/>
      <c r="AG5387" s="148"/>
      <c r="AH5387" s="148"/>
      <c r="AI5387" s="148"/>
      <c r="AJ5387" s="148"/>
      <c r="AK5387" s="148"/>
      <c r="AL5387" s="139">
        <v>0</v>
      </c>
      <c r="AM5387" s="139">
        <v>0</v>
      </c>
      <c r="AN5387" s="148">
        <v>1000</v>
      </c>
      <c r="AO5387" s="148">
        <v>1019</v>
      </c>
      <c r="AP5387" s="148">
        <v>2</v>
      </c>
      <c r="AQ5387" s="140">
        <v>2</v>
      </c>
      <c r="AS5387" s="42">
        <f t="shared" si="749"/>
        <v>74370.163909846684</v>
      </c>
      <c r="AT5387" s="101">
        <f t="shared" si="750"/>
        <v>0</v>
      </c>
      <c r="AU5387" s="42">
        <f t="shared" si="751"/>
        <v>74370.163909846684</v>
      </c>
      <c r="AV5387" s="42">
        <f t="shared" si="752"/>
        <v>28868.860060737021</v>
      </c>
      <c r="AW5387" s="102">
        <f t="shared" si="753"/>
        <v>52825.283763759828</v>
      </c>
      <c r="AX5387" s="43">
        <f t="shared" si="748"/>
        <v>2</v>
      </c>
      <c r="AY5387" s="43" t="str">
        <f t="shared" si="754"/>
        <v>UTGS</v>
      </c>
    </row>
    <row r="5388" spans="1:51" hidden="1" x14ac:dyDescent="0.2">
      <c r="A5388" s="38">
        <v>5381</v>
      </c>
      <c r="B5388" s="43" t="s">
        <v>5806</v>
      </c>
      <c r="C5388" s="43" t="s">
        <v>5746</v>
      </c>
      <c r="D5388" s="43">
        <v>17800</v>
      </c>
      <c r="E5388" s="43" t="s">
        <v>197</v>
      </c>
      <c r="F5388" s="43">
        <v>2</v>
      </c>
      <c r="G5388" t="str">
        <f>LOOKUP(F5388,{0,6,45},{"F","L","H"})</f>
        <v>F</v>
      </c>
      <c r="H5388" s="43" t="s">
        <v>127</v>
      </c>
      <c r="I5388" s="43" t="str">
        <f>IFERROR(VLOOKUP(#REF!,#REF!,2,FALSE),"No")</f>
        <v>No</v>
      </c>
      <c r="J5388" s="139">
        <v>3</v>
      </c>
      <c r="K5388" s="148">
        <v>1263</v>
      </c>
      <c r="L5388" s="148"/>
      <c r="M5388" s="148"/>
      <c r="N5388" s="148"/>
      <c r="O5388" s="148"/>
      <c r="P5388" s="148"/>
      <c r="Q5388" s="148"/>
      <c r="R5388" s="148"/>
      <c r="S5388" s="148"/>
      <c r="T5388" s="148"/>
      <c r="U5388" s="148"/>
      <c r="V5388" s="148"/>
      <c r="W5388" s="148"/>
      <c r="X5388" s="139">
        <v>4</v>
      </c>
      <c r="Y5388" s="148">
        <v>1000</v>
      </c>
      <c r="Z5388" s="148"/>
      <c r="AA5388" s="148"/>
      <c r="AB5388" s="148"/>
      <c r="AC5388" s="148"/>
      <c r="AD5388" s="148"/>
      <c r="AE5388" s="148"/>
      <c r="AF5388" s="148"/>
      <c r="AG5388" s="148"/>
      <c r="AH5388" s="148"/>
      <c r="AI5388" s="148"/>
      <c r="AJ5388" s="148"/>
      <c r="AK5388" s="148"/>
      <c r="AL5388" s="139">
        <v>0</v>
      </c>
      <c r="AM5388" s="139">
        <v>0</v>
      </c>
      <c r="AN5388" s="148">
        <v>1000</v>
      </c>
      <c r="AO5388" s="148">
        <v>1263</v>
      </c>
      <c r="AP5388" s="148">
        <v>2</v>
      </c>
      <c r="AQ5388" s="140">
        <v>3</v>
      </c>
      <c r="AS5388" s="42">
        <f t="shared" si="749"/>
        <v>92178.132500624488</v>
      </c>
      <c r="AT5388" s="101">
        <f t="shared" si="750"/>
        <v>0</v>
      </c>
      <c r="AU5388" s="42">
        <f t="shared" si="751"/>
        <v>92178.132500624488</v>
      </c>
      <c r="AV5388" s="42">
        <f t="shared" si="752"/>
        <v>13226.987240491346</v>
      </c>
      <c r="AW5388" s="102">
        <f t="shared" si="753"/>
        <v>15242</v>
      </c>
      <c r="AX5388" s="43">
        <f t="shared" si="748"/>
        <v>3</v>
      </c>
      <c r="AY5388" s="43" t="str">
        <f t="shared" si="754"/>
        <v>UTTSS</v>
      </c>
    </row>
    <row r="5389" spans="1:51" hidden="1" x14ac:dyDescent="0.2">
      <c r="A5389" s="38">
        <v>5382</v>
      </c>
      <c r="B5389" s="43" t="s">
        <v>5806</v>
      </c>
      <c r="C5389" s="43" t="s">
        <v>5746</v>
      </c>
      <c r="D5389" s="43">
        <v>25851</v>
      </c>
      <c r="E5389" s="43" t="s">
        <v>206</v>
      </c>
      <c r="F5389" s="43">
        <v>40</v>
      </c>
      <c r="G5389" t="str">
        <f>LOOKUP(F5389,{0,6,45},{"F","L","H"})</f>
        <v>L</v>
      </c>
      <c r="H5389" s="43" t="s">
        <v>524</v>
      </c>
      <c r="I5389" s="43" t="str">
        <f>IFERROR(VLOOKUP(#REF!,#REF!,2,FALSE),"No")</f>
        <v>No</v>
      </c>
      <c r="J5389" s="139">
        <v>3</v>
      </c>
      <c r="K5389" s="148">
        <v>1177</v>
      </c>
      <c r="L5389" s="148">
        <v>4</v>
      </c>
      <c r="M5389" s="148">
        <v>2</v>
      </c>
      <c r="N5389" s="148"/>
      <c r="O5389" s="148"/>
      <c r="P5389" s="148"/>
      <c r="Q5389" s="148"/>
      <c r="R5389" s="148"/>
      <c r="S5389" s="148"/>
      <c r="T5389" s="148"/>
      <c r="U5389" s="148"/>
      <c r="V5389" s="148"/>
      <c r="W5389" s="148"/>
      <c r="X5389" s="139">
        <v>2</v>
      </c>
      <c r="Y5389" s="148">
        <v>173.26</v>
      </c>
      <c r="Z5389" s="148">
        <v>4</v>
      </c>
      <c r="AA5389" s="148">
        <v>710</v>
      </c>
      <c r="AB5389" s="148">
        <v>1.25</v>
      </c>
      <c r="AC5389" s="148">
        <v>116.74</v>
      </c>
      <c r="AD5389" s="148"/>
      <c r="AE5389" s="148"/>
      <c r="AF5389" s="148"/>
      <c r="AG5389" s="148"/>
      <c r="AH5389" s="148"/>
      <c r="AI5389" s="148"/>
      <c r="AJ5389" s="148"/>
      <c r="AK5389" s="148"/>
      <c r="AL5389" s="139">
        <v>0</v>
      </c>
      <c r="AM5389" s="139">
        <v>0</v>
      </c>
      <c r="AN5389" s="148">
        <v>1000</v>
      </c>
      <c r="AO5389" s="148">
        <v>1179</v>
      </c>
      <c r="AP5389" s="148">
        <v>4</v>
      </c>
      <c r="AQ5389" s="140">
        <v>4</v>
      </c>
      <c r="AS5389" s="42">
        <f t="shared" si="749"/>
        <v>86054.640362815742</v>
      </c>
      <c r="AT5389" s="101">
        <f t="shared" si="750"/>
        <v>0</v>
      </c>
      <c r="AU5389" s="42">
        <f t="shared" si="751"/>
        <v>86054.640362815742</v>
      </c>
      <c r="AV5389" s="42">
        <f t="shared" si="752"/>
        <v>9420.8449303685084</v>
      </c>
      <c r="AW5389" s="102">
        <f t="shared" si="753"/>
        <v>20345.599999999999</v>
      </c>
      <c r="AX5389" s="43">
        <f t="shared" si="748"/>
        <v>3</v>
      </c>
      <c r="AY5389" s="43" t="str">
        <f t="shared" si="754"/>
        <v>UTTSS</v>
      </c>
    </row>
    <row r="5390" spans="1:51" hidden="1" x14ac:dyDescent="0.2">
      <c r="A5390" s="38">
        <v>5383</v>
      </c>
      <c r="B5390" s="43" t="s">
        <v>5807</v>
      </c>
      <c r="C5390" s="43" t="s">
        <v>292</v>
      </c>
      <c r="D5390" s="43">
        <v>11600</v>
      </c>
      <c r="E5390" s="43" t="s">
        <v>212</v>
      </c>
      <c r="F5390" s="43">
        <v>10</v>
      </c>
      <c r="G5390" t="str">
        <f>LOOKUP(F5390,{0,6,45},{"F","L","H"})</f>
        <v>L</v>
      </c>
      <c r="H5390" s="43" t="s">
        <v>653</v>
      </c>
      <c r="I5390" s="43" t="str">
        <f>IFERROR(VLOOKUP(#REF!,#REF!,2,FALSE),"No")</f>
        <v>No</v>
      </c>
      <c r="J5390" s="139">
        <v>4</v>
      </c>
      <c r="K5390" s="148">
        <v>825</v>
      </c>
      <c r="L5390" s="148"/>
      <c r="M5390" s="148"/>
      <c r="N5390" s="148"/>
      <c r="O5390" s="148"/>
      <c r="P5390" s="148"/>
      <c r="Q5390" s="148"/>
      <c r="R5390" s="148"/>
      <c r="S5390" s="148"/>
      <c r="T5390" s="148"/>
      <c r="U5390" s="148"/>
      <c r="V5390" s="148"/>
      <c r="W5390" s="148"/>
      <c r="X5390" s="139">
        <v>2</v>
      </c>
      <c r="Y5390" s="148">
        <v>108.04</v>
      </c>
      <c r="Z5390" s="148">
        <v>4</v>
      </c>
      <c r="AA5390" s="148">
        <v>889.96</v>
      </c>
      <c r="AB5390" s="148">
        <v>6</v>
      </c>
      <c r="AC5390" s="148">
        <v>2</v>
      </c>
      <c r="AD5390" s="148"/>
      <c r="AE5390" s="148"/>
      <c r="AF5390" s="148"/>
      <c r="AG5390" s="148"/>
      <c r="AH5390" s="148"/>
      <c r="AI5390" s="148"/>
      <c r="AJ5390" s="148"/>
      <c r="AK5390" s="148"/>
      <c r="AL5390" s="139">
        <v>0</v>
      </c>
      <c r="AM5390" s="139">
        <v>0</v>
      </c>
      <c r="AN5390" s="148">
        <v>1000</v>
      </c>
      <c r="AO5390" s="148">
        <v>825</v>
      </c>
      <c r="AP5390" s="148">
        <v>5</v>
      </c>
      <c r="AQ5390" s="140">
        <v>16</v>
      </c>
      <c r="AS5390" s="42">
        <f t="shared" si="749"/>
        <v>63148.369210621699</v>
      </c>
      <c r="AT5390" s="101">
        <f t="shared" si="750"/>
        <v>0</v>
      </c>
      <c r="AU5390" s="42">
        <f t="shared" si="751"/>
        <v>63148.369210621699</v>
      </c>
      <c r="AV5390" s="42">
        <f t="shared" si="752"/>
        <v>2434.1884325921269</v>
      </c>
      <c r="AW5390" s="102">
        <f t="shared" si="753"/>
        <v>14339.66</v>
      </c>
      <c r="AX5390" s="43">
        <f t="shared" si="748"/>
        <v>4</v>
      </c>
      <c r="AY5390" s="43" t="str">
        <f t="shared" si="754"/>
        <v>UTFS</v>
      </c>
    </row>
    <row r="5391" spans="1:51" hidden="1" x14ac:dyDescent="0.2">
      <c r="A5391" s="38">
        <v>5384</v>
      </c>
      <c r="B5391" s="43" t="s">
        <v>5806</v>
      </c>
      <c r="C5391" s="43" t="s">
        <v>5746</v>
      </c>
      <c r="D5391" s="43">
        <v>9200</v>
      </c>
      <c r="E5391" s="43" t="s">
        <v>212</v>
      </c>
      <c r="F5391" s="43">
        <v>5</v>
      </c>
      <c r="G5391" t="str">
        <f>LOOKUP(F5391,{0,6,45},{"F","L","H"})</f>
        <v>F</v>
      </c>
      <c r="H5391" s="43" t="s">
        <v>1184</v>
      </c>
      <c r="I5391" s="43" t="str">
        <f>IFERROR(VLOOKUP(#REF!,#REF!,2,FALSE),"No")</f>
        <v>No</v>
      </c>
      <c r="J5391" s="139">
        <v>3</v>
      </c>
      <c r="K5391" s="148">
        <v>611</v>
      </c>
      <c r="L5391" s="148">
        <v>0.75</v>
      </c>
      <c r="M5391" s="148">
        <v>638</v>
      </c>
      <c r="N5391" s="148"/>
      <c r="O5391" s="148"/>
      <c r="P5391" s="148"/>
      <c r="Q5391" s="148"/>
      <c r="R5391" s="148"/>
      <c r="S5391" s="148"/>
      <c r="T5391" s="148"/>
      <c r="U5391" s="148"/>
      <c r="V5391" s="148"/>
      <c r="W5391" s="148"/>
      <c r="X5391" s="139">
        <v>6</v>
      </c>
      <c r="Y5391" s="148">
        <v>1000</v>
      </c>
      <c r="Z5391" s="148"/>
      <c r="AA5391" s="148"/>
      <c r="AB5391" s="148"/>
      <c r="AC5391" s="148"/>
      <c r="AD5391" s="148"/>
      <c r="AE5391" s="148"/>
      <c r="AF5391" s="148"/>
      <c r="AG5391" s="148"/>
      <c r="AH5391" s="148"/>
      <c r="AI5391" s="148"/>
      <c r="AJ5391" s="148"/>
      <c r="AK5391" s="148"/>
      <c r="AL5391" s="139">
        <v>0</v>
      </c>
      <c r="AM5391" s="139">
        <v>0</v>
      </c>
      <c r="AN5391" s="148">
        <v>1000</v>
      </c>
      <c r="AO5391" s="148">
        <v>1249</v>
      </c>
      <c r="AP5391" s="148">
        <v>2</v>
      </c>
      <c r="AQ5391" s="140">
        <v>2</v>
      </c>
      <c r="AS5391" s="42">
        <f t="shared" si="749"/>
        <v>85669.563810989697</v>
      </c>
      <c r="AT5391" s="101">
        <f t="shared" si="750"/>
        <v>0</v>
      </c>
      <c r="AU5391" s="42">
        <f t="shared" si="751"/>
        <v>85669.563810989697</v>
      </c>
      <c r="AV5391" s="42">
        <f t="shared" si="752"/>
        <v>30015.480860737021</v>
      </c>
      <c r="AW5391" s="102">
        <f t="shared" si="753"/>
        <v>5118</v>
      </c>
      <c r="AX5391" s="43">
        <f t="shared" si="748"/>
        <v>3</v>
      </c>
      <c r="AY5391" s="43" t="str">
        <f t="shared" si="754"/>
        <v>UTTSS</v>
      </c>
    </row>
    <row r="5392" spans="1:51" hidden="1" x14ac:dyDescent="0.2">
      <c r="A5392" s="38">
        <v>5385</v>
      </c>
      <c r="B5392" s="43" t="s">
        <v>5806</v>
      </c>
      <c r="C5392" s="43" t="s">
        <v>289</v>
      </c>
      <c r="D5392" s="43">
        <v>550</v>
      </c>
      <c r="E5392" s="43" t="s">
        <v>1232</v>
      </c>
      <c r="F5392" s="43">
        <v>2</v>
      </c>
      <c r="G5392" t="str">
        <f>LOOKUP(F5392,{0,6,45},{"F","L","H"})</f>
        <v>F</v>
      </c>
      <c r="H5392" s="43" t="s">
        <v>5851</v>
      </c>
      <c r="I5392" s="43" t="str">
        <f>IFERROR(VLOOKUP(#REF!,#REF!,2,FALSE),"No")</f>
        <v>No</v>
      </c>
      <c r="J5392" s="139">
        <v>0.75</v>
      </c>
      <c r="K5392" s="148">
        <v>50</v>
      </c>
      <c r="L5392" s="148"/>
      <c r="M5392" s="148"/>
      <c r="N5392" s="148"/>
      <c r="O5392" s="148"/>
      <c r="P5392" s="148"/>
      <c r="Q5392" s="148"/>
      <c r="R5392" s="148"/>
      <c r="S5392" s="148"/>
      <c r="T5392" s="148"/>
      <c r="U5392" s="148"/>
      <c r="V5392" s="148"/>
      <c r="W5392" s="148"/>
      <c r="X5392" s="139">
        <v>2</v>
      </c>
      <c r="Y5392" s="148">
        <v>139.5</v>
      </c>
      <c r="Z5392" s="148">
        <v>1.25</v>
      </c>
      <c r="AA5392" s="148">
        <v>860.5</v>
      </c>
      <c r="AB5392" s="148"/>
      <c r="AC5392" s="148"/>
      <c r="AD5392" s="148"/>
      <c r="AE5392" s="148"/>
      <c r="AF5392" s="148"/>
      <c r="AG5392" s="148"/>
      <c r="AH5392" s="148"/>
      <c r="AI5392" s="148"/>
      <c r="AJ5392" s="148"/>
      <c r="AK5392" s="148"/>
      <c r="AL5392" s="139">
        <v>0</v>
      </c>
      <c r="AM5392" s="139">
        <v>0</v>
      </c>
      <c r="AN5392" s="148">
        <v>1000</v>
      </c>
      <c r="AO5392" s="148">
        <v>50</v>
      </c>
      <c r="AP5392" s="148">
        <v>11</v>
      </c>
      <c r="AQ5392" s="140">
        <v>16</v>
      </c>
      <c r="AS5392" s="42">
        <f t="shared" si="749"/>
        <v>3219.1738915528304</v>
      </c>
      <c r="AT5392" s="101">
        <f t="shared" si="750"/>
        <v>0</v>
      </c>
      <c r="AU5392" s="42">
        <f t="shared" si="751"/>
        <v>3219.1738915528304</v>
      </c>
      <c r="AV5392" s="42">
        <f t="shared" si="752"/>
        <v>2069.5819825921271</v>
      </c>
      <c r="AW5392" s="102">
        <f t="shared" si="753"/>
        <v>585.0096169344007</v>
      </c>
      <c r="AX5392" s="43">
        <f t="shared" si="748"/>
        <v>0.75</v>
      </c>
      <c r="AY5392" s="43" t="str">
        <f t="shared" si="754"/>
        <v>UTGS</v>
      </c>
    </row>
    <row r="5393" spans="1:51" hidden="1" x14ac:dyDescent="0.2">
      <c r="A5393" s="38">
        <v>5386</v>
      </c>
      <c r="B5393" s="43" t="s">
        <v>5806</v>
      </c>
      <c r="C5393" s="43" t="s">
        <v>5745</v>
      </c>
      <c r="D5393" s="43">
        <v>26340</v>
      </c>
      <c r="E5393" s="43" t="s">
        <v>200</v>
      </c>
      <c r="F5393" s="43">
        <v>5</v>
      </c>
      <c r="G5393" t="str">
        <f>LOOKUP(F5393,{0,6,45},{"F","L","H"})</f>
        <v>F</v>
      </c>
      <c r="H5393" s="43" t="s">
        <v>477</v>
      </c>
      <c r="I5393" s="43" t="str">
        <f>IFERROR(VLOOKUP(#REF!,#REF!,2,FALSE),"No")</f>
        <v>No</v>
      </c>
      <c r="J5393" s="139">
        <v>4</v>
      </c>
      <c r="K5393" s="148">
        <v>1368</v>
      </c>
      <c r="L5393" s="148"/>
      <c r="M5393" s="148"/>
      <c r="N5393" s="148"/>
      <c r="O5393" s="148"/>
      <c r="P5393" s="148"/>
      <c r="Q5393" s="148"/>
      <c r="R5393" s="148"/>
      <c r="S5393" s="148"/>
      <c r="T5393" s="148"/>
      <c r="U5393" s="148"/>
      <c r="V5393" s="148"/>
      <c r="W5393" s="148"/>
      <c r="X5393" s="139">
        <v>2</v>
      </c>
      <c r="Y5393" s="148">
        <v>59.47</v>
      </c>
      <c r="Z5393" s="148">
        <v>4</v>
      </c>
      <c r="AA5393" s="148">
        <v>940.53</v>
      </c>
      <c r="AB5393" s="148"/>
      <c r="AC5393" s="148"/>
      <c r="AD5393" s="148"/>
      <c r="AE5393" s="148"/>
      <c r="AF5393" s="148"/>
      <c r="AG5393" s="148"/>
      <c r="AH5393" s="148"/>
      <c r="AI5393" s="148"/>
      <c r="AJ5393" s="148"/>
      <c r="AK5393" s="148"/>
      <c r="AL5393" s="139">
        <v>0</v>
      </c>
      <c r="AM5393" s="139">
        <v>0</v>
      </c>
      <c r="AN5393" s="148">
        <v>1000</v>
      </c>
      <c r="AO5393" s="148">
        <v>1368</v>
      </c>
      <c r="AP5393" s="148">
        <v>3</v>
      </c>
      <c r="AQ5393" s="140">
        <v>2</v>
      </c>
      <c r="AS5393" s="42">
        <f t="shared" si="749"/>
        <v>104711.47767288543</v>
      </c>
      <c r="AT5393" s="101">
        <f t="shared" si="750"/>
        <v>0</v>
      </c>
      <c r="AU5393" s="42">
        <f t="shared" si="751"/>
        <v>104711.47767288543</v>
      </c>
      <c r="AV5393" s="42">
        <f t="shared" si="752"/>
        <v>19627.280910737016</v>
      </c>
      <c r="AW5393" s="102">
        <f t="shared" si="753"/>
        <v>22191.599999999999</v>
      </c>
      <c r="AX5393" s="43">
        <f t="shared" si="748"/>
        <v>4</v>
      </c>
      <c r="AY5393" s="43" t="str">
        <f t="shared" si="754"/>
        <v>UTTSM</v>
      </c>
    </row>
    <row r="5394" spans="1:51" hidden="1" x14ac:dyDescent="0.2">
      <c r="A5394" s="38">
        <v>5387</v>
      </c>
      <c r="B5394" s="43" t="s">
        <v>5806</v>
      </c>
      <c r="C5394" s="43" t="s">
        <v>5746</v>
      </c>
      <c r="D5394" s="43">
        <v>14500</v>
      </c>
      <c r="E5394" s="43" t="s">
        <v>215</v>
      </c>
      <c r="F5394" s="43">
        <v>5</v>
      </c>
      <c r="G5394" t="str">
        <f>LOOKUP(F5394,{0,6,45},{"F","L","H"})</f>
        <v>F</v>
      </c>
      <c r="H5394" s="43" t="s">
        <v>1537</v>
      </c>
      <c r="I5394" s="43" t="str">
        <f>IFERROR(VLOOKUP(#REF!,#REF!,2,FALSE),"No")</f>
        <v>No</v>
      </c>
      <c r="J5394" s="139">
        <v>4</v>
      </c>
      <c r="K5394" s="148">
        <v>1082</v>
      </c>
      <c r="L5394" s="148"/>
      <c r="M5394" s="148"/>
      <c r="N5394" s="148"/>
      <c r="O5394" s="148"/>
      <c r="P5394" s="148"/>
      <c r="Q5394" s="148"/>
      <c r="R5394" s="148"/>
      <c r="S5394" s="148"/>
      <c r="T5394" s="148"/>
      <c r="U5394" s="148"/>
      <c r="V5394" s="148"/>
      <c r="W5394" s="148"/>
      <c r="X5394" s="139">
        <v>4</v>
      </c>
      <c r="Y5394" s="148">
        <v>55.65</v>
      </c>
      <c r="Z5394" s="149">
        <v>6</v>
      </c>
      <c r="AA5394" s="148">
        <v>944.35</v>
      </c>
      <c r="AB5394" s="148"/>
      <c r="AC5394" s="148"/>
      <c r="AD5394" s="148"/>
      <c r="AE5394" s="148"/>
      <c r="AF5394" s="148"/>
      <c r="AG5394" s="148"/>
      <c r="AH5394" s="148"/>
      <c r="AI5394" s="148"/>
      <c r="AJ5394" s="148"/>
      <c r="AK5394" s="148"/>
      <c r="AL5394" s="139">
        <v>0</v>
      </c>
      <c r="AM5394" s="139">
        <v>0</v>
      </c>
      <c r="AN5394" s="148">
        <f>SUM(Y5394,AA5394,AC5394,AE5394,AG5394,AI5394,AK5394,AM5394)</f>
        <v>1000</v>
      </c>
      <c r="AO5394" s="148">
        <v>1082</v>
      </c>
      <c r="AP5394" s="148">
        <v>1</v>
      </c>
      <c r="AQ5394" s="140">
        <v>2</v>
      </c>
      <c r="AS5394" s="42">
        <f t="shared" si="749"/>
        <v>82820.043013203249</v>
      </c>
      <c r="AT5394" s="101">
        <f t="shared" si="750"/>
        <v>0</v>
      </c>
      <c r="AU5394" s="42">
        <f t="shared" si="751"/>
        <v>82820.043013203249</v>
      </c>
      <c r="AV5394" s="42">
        <f t="shared" si="752"/>
        <v>29449.242110737021</v>
      </c>
      <c r="AW5394" s="102">
        <f t="shared" si="753"/>
        <v>10791.333333333334</v>
      </c>
      <c r="AX5394" s="43">
        <f t="shared" si="748"/>
        <v>4</v>
      </c>
      <c r="AY5394" s="43" t="str">
        <f t="shared" si="754"/>
        <v>UTTSS</v>
      </c>
    </row>
    <row r="5395" spans="1:51" hidden="1" x14ac:dyDescent="0.2">
      <c r="A5395" s="38">
        <v>5388</v>
      </c>
      <c r="B5395" s="43" t="s">
        <v>5806</v>
      </c>
      <c r="C5395" s="43" t="s">
        <v>5746</v>
      </c>
      <c r="D5395" s="43">
        <v>17808</v>
      </c>
      <c r="E5395" s="43" t="s">
        <v>205</v>
      </c>
      <c r="F5395" s="43">
        <v>2</v>
      </c>
      <c r="G5395" t="str">
        <f>LOOKUP(F5395,{0,6,45},{"F","L","H"})</f>
        <v>F</v>
      </c>
      <c r="H5395" s="43" t="s">
        <v>1545</v>
      </c>
      <c r="I5395" s="43" t="str">
        <f>IFERROR(VLOOKUP(#REF!,#REF!,2,FALSE),"No")</f>
        <v>No</v>
      </c>
      <c r="J5395" s="139">
        <v>3</v>
      </c>
      <c r="K5395" s="148">
        <v>154</v>
      </c>
      <c r="L5395" s="148"/>
      <c r="M5395" s="148"/>
      <c r="N5395" s="148"/>
      <c r="O5395" s="148"/>
      <c r="P5395" s="148"/>
      <c r="Q5395" s="148"/>
      <c r="R5395" s="148"/>
      <c r="S5395" s="148"/>
      <c r="T5395" s="148"/>
      <c r="U5395" s="148"/>
      <c r="V5395" s="148"/>
      <c r="W5395" s="148"/>
      <c r="X5395" s="139">
        <v>2</v>
      </c>
      <c r="Y5395" s="148">
        <v>327.06</v>
      </c>
      <c r="Z5395" s="148">
        <v>4</v>
      </c>
      <c r="AA5395" s="148">
        <v>359.38</v>
      </c>
      <c r="AB5395" s="148">
        <v>6</v>
      </c>
      <c r="AC5395" s="148">
        <v>313.56</v>
      </c>
      <c r="AD5395" s="148"/>
      <c r="AE5395" s="148"/>
      <c r="AF5395" s="148"/>
      <c r="AG5395" s="148"/>
      <c r="AH5395" s="148"/>
      <c r="AI5395" s="148"/>
      <c r="AJ5395" s="148"/>
      <c r="AK5395" s="148"/>
      <c r="AL5395" s="139">
        <v>0</v>
      </c>
      <c r="AM5395" s="139">
        <v>0</v>
      </c>
      <c r="AN5395" s="148">
        <v>1000</v>
      </c>
      <c r="AO5395" s="148">
        <v>154</v>
      </c>
      <c r="AP5395" s="148">
        <v>6</v>
      </c>
      <c r="AQ5395" s="140">
        <v>4</v>
      </c>
      <c r="AS5395" s="42">
        <f t="shared" si="749"/>
        <v>11239.455585982718</v>
      </c>
      <c r="AT5395" s="101">
        <f t="shared" si="750"/>
        <v>0</v>
      </c>
      <c r="AU5395" s="42">
        <f t="shared" si="751"/>
        <v>11239.455585982718</v>
      </c>
      <c r="AV5395" s="42">
        <f t="shared" si="752"/>
        <v>10929.22188036851</v>
      </c>
      <c r="AW5395" s="102">
        <f t="shared" si="753"/>
        <v>15242</v>
      </c>
      <c r="AX5395" s="43">
        <f t="shared" si="748"/>
        <v>3</v>
      </c>
      <c r="AY5395" s="43" t="str">
        <f t="shared" si="754"/>
        <v>UTTSS</v>
      </c>
    </row>
    <row r="5396" spans="1:51" hidden="1" x14ac:dyDescent="0.2">
      <c r="A5396" s="38">
        <v>5389</v>
      </c>
      <c r="B5396" s="43" t="s">
        <v>5806</v>
      </c>
      <c r="C5396" s="43" t="s">
        <v>5746</v>
      </c>
      <c r="D5396" s="43">
        <v>21100</v>
      </c>
      <c r="E5396" s="43" t="s">
        <v>197</v>
      </c>
      <c r="F5396" s="43">
        <v>5</v>
      </c>
      <c r="G5396" t="str">
        <f>LOOKUP(F5396,{0,6,45},{"F","L","H"})</f>
        <v>F</v>
      </c>
      <c r="H5396" s="43" t="s">
        <v>676</v>
      </c>
      <c r="I5396" s="43" t="str">
        <f>IFERROR(VLOOKUP(#REF!,#REF!,2,FALSE),"No")</f>
        <v>No</v>
      </c>
      <c r="J5396" s="139">
        <v>2</v>
      </c>
      <c r="K5396" s="148">
        <v>3</v>
      </c>
      <c r="L5396" s="148">
        <v>3</v>
      </c>
      <c r="M5396" s="148">
        <v>640</v>
      </c>
      <c r="N5396" s="148">
        <v>4</v>
      </c>
      <c r="O5396" s="148">
        <v>532</v>
      </c>
      <c r="P5396" s="148"/>
      <c r="Q5396" s="148"/>
      <c r="R5396" s="148"/>
      <c r="S5396" s="148"/>
      <c r="T5396" s="148"/>
      <c r="U5396" s="148"/>
      <c r="V5396" s="148"/>
      <c r="W5396" s="148"/>
      <c r="X5396" s="139">
        <v>4</v>
      </c>
      <c r="Y5396" s="148">
        <v>95.68</v>
      </c>
      <c r="Z5396" s="148">
        <v>6</v>
      </c>
      <c r="AA5396" s="148">
        <v>1</v>
      </c>
      <c r="AB5396" s="148">
        <v>8</v>
      </c>
      <c r="AC5396" s="148">
        <v>903.32</v>
      </c>
      <c r="AD5396" s="148"/>
      <c r="AE5396" s="148"/>
      <c r="AF5396" s="148"/>
      <c r="AG5396" s="148"/>
      <c r="AH5396" s="148"/>
      <c r="AI5396" s="148"/>
      <c r="AJ5396" s="148"/>
      <c r="AK5396" s="148"/>
      <c r="AL5396" s="139">
        <v>0</v>
      </c>
      <c r="AM5396" s="139">
        <v>0</v>
      </c>
      <c r="AN5396" s="148">
        <v>1000</v>
      </c>
      <c r="AO5396" s="148">
        <v>1175</v>
      </c>
      <c r="AP5396" s="148">
        <v>4</v>
      </c>
      <c r="AQ5396" s="140">
        <v>17</v>
      </c>
      <c r="AS5396" s="42">
        <f t="shared" si="749"/>
        <v>87649.506451491499</v>
      </c>
      <c r="AT5396" s="101">
        <f t="shared" si="750"/>
        <v>0</v>
      </c>
      <c r="AU5396" s="42">
        <f t="shared" si="751"/>
        <v>87649.506451491499</v>
      </c>
      <c r="AV5396" s="42">
        <f t="shared" si="752"/>
        <v>4097.9080071455319</v>
      </c>
      <c r="AW5396" s="102">
        <f t="shared" si="753"/>
        <v>18747.149999999998</v>
      </c>
      <c r="AX5396" s="43">
        <f t="shared" si="748"/>
        <v>2</v>
      </c>
      <c r="AY5396" s="43" t="str">
        <f t="shared" si="754"/>
        <v>UTTSS</v>
      </c>
    </row>
    <row r="5397" spans="1:51" hidden="1" x14ac:dyDescent="0.2">
      <c r="A5397" s="38">
        <v>5390</v>
      </c>
      <c r="B5397" s="43" t="s">
        <v>362</v>
      </c>
      <c r="C5397" s="43" t="s">
        <v>289</v>
      </c>
      <c r="D5397" s="43">
        <v>320</v>
      </c>
      <c r="E5397" s="43" t="s">
        <v>1239</v>
      </c>
      <c r="F5397" s="43">
        <v>0.25</v>
      </c>
      <c r="G5397" t="str">
        <f>LOOKUP(F5397,{0,6,45},{"F","L","H"})</f>
        <v>F</v>
      </c>
      <c r="H5397" s="43" t="s">
        <v>5852</v>
      </c>
      <c r="I5397" s="43" t="str">
        <f>IFERROR(VLOOKUP(#REF!,#REF!,2,FALSE),"No")</f>
        <v>No</v>
      </c>
      <c r="J5397" s="139">
        <v>0.75</v>
      </c>
      <c r="K5397" s="148">
        <v>18</v>
      </c>
      <c r="L5397" s="148"/>
      <c r="M5397" s="148"/>
      <c r="N5397" s="148"/>
      <c r="O5397" s="148"/>
      <c r="P5397" s="148"/>
      <c r="Q5397" s="148"/>
      <c r="R5397" s="148"/>
      <c r="S5397" s="148"/>
      <c r="T5397" s="148"/>
      <c r="U5397" s="148"/>
      <c r="V5397" s="148"/>
      <c r="W5397" s="148"/>
      <c r="X5397" s="139">
        <v>2</v>
      </c>
      <c r="Y5397" s="148">
        <v>907.42</v>
      </c>
      <c r="Z5397" s="148">
        <v>4</v>
      </c>
      <c r="AA5397" s="148">
        <v>92.58</v>
      </c>
      <c r="AB5397" s="148"/>
      <c r="AC5397" s="148"/>
      <c r="AD5397" s="148"/>
      <c r="AE5397" s="148"/>
      <c r="AF5397" s="148"/>
      <c r="AG5397" s="148"/>
      <c r="AH5397" s="148"/>
      <c r="AI5397" s="148"/>
      <c r="AJ5397" s="148"/>
      <c r="AK5397" s="148"/>
      <c r="AL5397" s="139">
        <v>0</v>
      </c>
      <c r="AM5397" s="139">
        <v>0</v>
      </c>
      <c r="AN5397" s="148">
        <v>1000</v>
      </c>
      <c r="AO5397" s="148">
        <v>18</v>
      </c>
      <c r="AP5397" s="148">
        <v>11</v>
      </c>
      <c r="AQ5397" s="140">
        <v>50</v>
      </c>
      <c r="AS5397" s="42">
        <f t="shared" si="749"/>
        <v>1158.9026009590189</v>
      </c>
      <c r="AT5397" s="101">
        <f t="shared" si="750"/>
        <v>0</v>
      </c>
      <c r="AU5397" s="42">
        <f t="shared" si="751"/>
        <v>1158.9026009590189</v>
      </c>
      <c r="AV5397" s="42">
        <f t="shared" si="752"/>
        <v>663.49520642948062</v>
      </c>
      <c r="AW5397" s="102">
        <f t="shared" si="753"/>
        <v>431</v>
      </c>
      <c r="AX5397" s="43">
        <f t="shared" si="748"/>
        <v>0.75</v>
      </c>
      <c r="AY5397" s="43" t="str">
        <f t="shared" si="754"/>
        <v>UTGS</v>
      </c>
    </row>
    <row r="5398" spans="1:51" hidden="1" x14ac:dyDescent="0.2">
      <c r="A5398" s="38">
        <v>5391</v>
      </c>
      <c r="B5398" s="43" t="s">
        <v>5807</v>
      </c>
      <c r="C5398" s="43" t="s">
        <v>5745</v>
      </c>
      <c r="D5398" s="43">
        <v>59300</v>
      </c>
      <c r="E5398" s="43" t="s">
        <v>215</v>
      </c>
      <c r="F5398" s="43">
        <v>65</v>
      </c>
      <c r="G5398" t="str">
        <f>LOOKUP(F5398,{0,6,45},{"F","L","H"})</f>
        <v>H</v>
      </c>
      <c r="H5398" s="43" t="s">
        <v>350</v>
      </c>
      <c r="I5398" s="43" t="str">
        <f>IFERROR(VLOOKUP(#REF!,#REF!,2,FALSE),"No")</f>
        <v>No</v>
      </c>
      <c r="J5398" s="139"/>
      <c r="K5398" s="148"/>
      <c r="L5398" s="148"/>
      <c r="M5398" s="148"/>
      <c r="N5398" s="148"/>
      <c r="O5398" s="148"/>
      <c r="P5398" s="148"/>
      <c r="Q5398" s="148"/>
      <c r="R5398" s="148">
        <v>4</v>
      </c>
      <c r="S5398" s="148">
        <v>48</v>
      </c>
      <c r="T5398" s="148"/>
      <c r="U5398" s="148"/>
      <c r="V5398" s="148"/>
      <c r="W5398" s="148"/>
      <c r="X5398" s="139"/>
      <c r="Y5398" s="148"/>
      <c r="Z5398" s="148"/>
      <c r="AA5398" s="148"/>
      <c r="AB5398" s="148"/>
      <c r="AC5398" s="148"/>
      <c r="AD5398" s="148"/>
      <c r="AE5398" s="148"/>
      <c r="AF5398" s="148"/>
      <c r="AG5398" s="148"/>
      <c r="AH5398" s="148"/>
      <c r="AI5398" s="148"/>
      <c r="AJ5398" s="148"/>
      <c r="AK5398" s="148"/>
      <c r="AL5398" s="139">
        <v>0</v>
      </c>
      <c r="AM5398" s="139">
        <v>0</v>
      </c>
      <c r="AN5398" s="148">
        <v>0</v>
      </c>
      <c r="AO5398" s="148">
        <v>48</v>
      </c>
      <c r="AP5398" s="148">
        <v>3</v>
      </c>
      <c r="AQ5398" s="140">
        <v>3</v>
      </c>
      <c r="AS5398" s="42">
        <f t="shared" si="749"/>
        <v>0</v>
      </c>
      <c r="AT5398" s="101">
        <f t="shared" si="750"/>
        <v>110420.72396676027</v>
      </c>
      <c r="AU5398" s="42">
        <f t="shared" si="751"/>
        <v>110420.72396676027</v>
      </c>
      <c r="AV5398" s="42">
        <f t="shared" si="752"/>
        <v>0</v>
      </c>
      <c r="AW5398" s="102">
        <f t="shared" si="753"/>
        <v>113197.0366366282</v>
      </c>
      <c r="AX5398" s="43">
        <f t="shared" si="748"/>
        <v>4</v>
      </c>
      <c r="AY5398" s="43" t="str">
        <f t="shared" si="754"/>
        <v>UTTSM</v>
      </c>
    </row>
    <row r="5399" spans="1:51" x14ac:dyDescent="0.2">
      <c r="A5399" s="38">
        <v>5392</v>
      </c>
      <c r="B5399" s="43" t="s">
        <v>5807</v>
      </c>
      <c r="C5399" s="43" t="s">
        <v>5744</v>
      </c>
      <c r="D5399" s="43">
        <v>291000</v>
      </c>
      <c r="E5399" s="43" t="s">
        <v>5824</v>
      </c>
      <c r="F5399" s="43">
        <v>125</v>
      </c>
      <c r="G5399" t="str">
        <f>LOOKUP(F5399,{0,6,45},{"F","L","H"})</f>
        <v>H</v>
      </c>
      <c r="H5399" s="43" t="s">
        <v>351</v>
      </c>
      <c r="I5399" s="43" t="str">
        <f>IFERROR(VLOOKUP(#REF!,#REF!,2,FALSE),"No")</f>
        <v>No</v>
      </c>
      <c r="J5399" s="139"/>
      <c r="K5399" s="148"/>
      <c r="L5399" s="148"/>
      <c r="M5399" s="148"/>
      <c r="N5399" s="148"/>
      <c r="O5399" s="148"/>
      <c r="P5399" s="148"/>
      <c r="Q5399" s="148"/>
      <c r="R5399" s="139">
        <v>4</v>
      </c>
      <c r="S5399" s="148">
        <v>64</v>
      </c>
      <c r="T5399" s="148">
        <v>6</v>
      </c>
      <c r="U5399" s="148">
        <v>2</v>
      </c>
      <c r="V5399" s="148">
        <v>12</v>
      </c>
      <c r="W5399" s="148">
        <v>2</v>
      </c>
      <c r="X5399" s="148"/>
      <c r="Y5399" s="148"/>
      <c r="Z5399" s="148"/>
      <c r="AA5399" s="148"/>
      <c r="AB5399" s="148"/>
      <c r="AC5399" s="148"/>
      <c r="AD5399" s="148"/>
      <c r="AE5399" s="148"/>
      <c r="AF5399" s="148"/>
      <c r="AG5399" s="148"/>
      <c r="AH5399" s="148"/>
      <c r="AI5399" s="148"/>
      <c r="AJ5399" s="148"/>
      <c r="AK5399" s="148"/>
      <c r="AL5399" s="139">
        <v>0</v>
      </c>
      <c r="AM5399" s="139">
        <v>0</v>
      </c>
      <c r="AN5399" s="148">
        <v>0</v>
      </c>
      <c r="AO5399" s="148">
        <v>69</v>
      </c>
      <c r="AP5399" s="148">
        <v>3</v>
      </c>
      <c r="AQ5399" s="140">
        <v>2</v>
      </c>
      <c r="AS5399" s="42">
        <f t="shared" si="749"/>
        <v>0</v>
      </c>
      <c r="AT5399" s="101">
        <f t="shared" si="750"/>
        <v>161926.3331296836</v>
      </c>
      <c r="AU5399" s="42">
        <f t="shared" si="751"/>
        <v>161926.3331296836</v>
      </c>
      <c r="AV5399" s="42">
        <f t="shared" si="752"/>
        <v>0</v>
      </c>
      <c r="AW5399" s="102">
        <f t="shared" si="753"/>
        <v>264126.41881879914</v>
      </c>
      <c r="AX5399" s="268">
        <f t="shared" si="748"/>
        <v>4</v>
      </c>
      <c r="AY5399" s="268" t="str">
        <f t="shared" si="754"/>
        <v>UTTSL</v>
      </c>
    </row>
    <row r="5400" spans="1:51" hidden="1" x14ac:dyDescent="0.2">
      <c r="A5400" s="38">
        <v>5393</v>
      </c>
      <c r="B5400" s="43" t="s">
        <v>5806</v>
      </c>
      <c r="C5400" s="43" t="s">
        <v>5746</v>
      </c>
      <c r="D5400" s="43">
        <v>14500</v>
      </c>
      <c r="E5400" s="43" t="s">
        <v>215</v>
      </c>
      <c r="F5400" s="43">
        <v>5</v>
      </c>
      <c r="G5400" t="str">
        <f>LOOKUP(F5400,{0,6,45},{"F","L","H"})</f>
        <v>F</v>
      </c>
      <c r="H5400" s="43" t="s">
        <v>1598</v>
      </c>
      <c r="I5400" s="43" t="str">
        <f>IFERROR(VLOOKUP(#REF!,#REF!,2,FALSE),"No")</f>
        <v>No</v>
      </c>
      <c r="J5400" s="139">
        <v>2</v>
      </c>
      <c r="K5400" s="148">
        <v>1122</v>
      </c>
      <c r="L5400" s="148"/>
      <c r="M5400" s="148"/>
      <c r="N5400" s="148"/>
      <c r="O5400" s="148"/>
      <c r="P5400" s="148"/>
      <c r="Q5400" s="148"/>
      <c r="R5400" s="148"/>
      <c r="S5400" s="148"/>
      <c r="T5400" s="148"/>
      <c r="U5400" s="148"/>
      <c r="V5400" s="148"/>
      <c r="W5400" s="148"/>
      <c r="X5400" s="139">
        <v>2</v>
      </c>
      <c r="Y5400" s="148">
        <v>374.5</v>
      </c>
      <c r="Z5400" s="148">
        <v>4</v>
      </c>
      <c r="AA5400" s="148">
        <v>625.5</v>
      </c>
      <c r="AB5400" s="148"/>
      <c r="AC5400" s="148"/>
      <c r="AD5400" s="148"/>
      <c r="AE5400" s="148"/>
      <c r="AF5400" s="148"/>
      <c r="AG5400" s="148"/>
      <c r="AH5400" s="148"/>
      <c r="AI5400" s="148"/>
      <c r="AJ5400" s="148"/>
      <c r="AK5400" s="148"/>
      <c r="AL5400" s="139">
        <v>0</v>
      </c>
      <c r="AM5400" s="139">
        <v>0</v>
      </c>
      <c r="AN5400" s="148">
        <v>1000</v>
      </c>
      <c r="AO5400" s="148">
        <v>1122</v>
      </c>
      <c r="AP5400" s="148">
        <v>7</v>
      </c>
      <c r="AQ5400" s="140">
        <v>6</v>
      </c>
      <c r="AS5400" s="42">
        <f t="shared" si="749"/>
        <v>81887.462126445505</v>
      </c>
      <c r="AT5400" s="101">
        <f t="shared" si="750"/>
        <v>0</v>
      </c>
      <c r="AU5400" s="42">
        <f t="shared" si="751"/>
        <v>81887.462126445505</v>
      </c>
      <c r="AV5400" s="42">
        <f t="shared" si="752"/>
        <v>6165.9661202456728</v>
      </c>
      <c r="AW5400" s="102">
        <f t="shared" si="753"/>
        <v>10791.333333333334</v>
      </c>
      <c r="AX5400" s="43">
        <f t="shared" si="748"/>
        <v>2</v>
      </c>
      <c r="AY5400" s="43" t="str">
        <f t="shared" si="754"/>
        <v>UTTSS</v>
      </c>
    </row>
    <row r="5401" spans="1:51" hidden="1" x14ac:dyDescent="0.2">
      <c r="A5401" s="38">
        <v>5394</v>
      </c>
      <c r="B5401" s="43" t="s">
        <v>5806</v>
      </c>
      <c r="C5401" s="43" t="s">
        <v>5746</v>
      </c>
      <c r="D5401" s="43">
        <v>9200</v>
      </c>
      <c r="E5401" s="43" t="s">
        <v>212</v>
      </c>
      <c r="F5401" s="43">
        <v>5</v>
      </c>
      <c r="G5401" t="str">
        <f>LOOKUP(F5401,{0,6,45},{"F","L","H"})</f>
        <v>F</v>
      </c>
      <c r="H5401" s="43" t="s">
        <v>1600</v>
      </c>
      <c r="I5401" s="43" t="str">
        <f>IFERROR(VLOOKUP(#REF!,#REF!,2,FALSE),"No")</f>
        <v>No</v>
      </c>
      <c r="J5401" s="139">
        <v>2</v>
      </c>
      <c r="K5401" s="148">
        <v>991</v>
      </c>
      <c r="L5401" s="148"/>
      <c r="M5401" s="148"/>
      <c r="N5401" s="148"/>
      <c r="O5401" s="148"/>
      <c r="P5401" s="148"/>
      <c r="Q5401" s="148"/>
      <c r="R5401" s="148"/>
      <c r="S5401" s="148"/>
      <c r="T5401" s="148"/>
      <c r="U5401" s="148"/>
      <c r="V5401" s="148"/>
      <c r="W5401" s="148"/>
      <c r="X5401" s="139">
        <v>2</v>
      </c>
      <c r="Y5401" s="148">
        <v>21.3</v>
      </c>
      <c r="Z5401" s="148">
        <v>4</v>
      </c>
      <c r="AA5401" s="148">
        <v>978.7</v>
      </c>
      <c r="AB5401" s="148"/>
      <c r="AC5401" s="148"/>
      <c r="AD5401" s="148"/>
      <c r="AE5401" s="148"/>
      <c r="AF5401" s="148"/>
      <c r="AG5401" s="148"/>
      <c r="AH5401" s="148"/>
      <c r="AI5401" s="148"/>
      <c r="AJ5401" s="148"/>
      <c r="AK5401" s="148"/>
      <c r="AL5401" s="139">
        <v>0</v>
      </c>
      <c r="AM5401" s="139">
        <v>0</v>
      </c>
      <c r="AN5401" s="148">
        <v>1000</v>
      </c>
      <c r="AO5401" s="148">
        <v>991</v>
      </c>
      <c r="AP5401" s="148">
        <v>6</v>
      </c>
      <c r="AQ5401" s="140">
        <v>6</v>
      </c>
      <c r="AS5401" s="42">
        <f t="shared" si="749"/>
        <v>72326.626530577094</v>
      </c>
      <c r="AT5401" s="101">
        <f t="shared" si="750"/>
        <v>0</v>
      </c>
      <c r="AU5401" s="42">
        <f t="shared" si="751"/>
        <v>72326.626530577094</v>
      </c>
      <c r="AV5401" s="42">
        <f t="shared" si="752"/>
        <v>6588.0401202456733</v>
      </c>
      <c r="AW5401" s="102">
        <f t="shared" si="753"/>
        <v>5118</v>
      </c>
      <c r="AX5401" s="43">
        <f t="shared" si="748"/>
        <v>2</v>
      </c>
      <c r="AY5401" s="43" t="str">
        <f t="shared" si="754"/>
        <v>UTTSS</v>
      </c>
    </row>
    <row r="5402" spans="1:51" hidden="1" x14ac:dyDescent="0.2">
      <c r="A5402" s="38">
        <v>5395</v>
      </c>
      <c r="B5402" s="43" t="s">
        <v>362</v>
      </c>
      <c r="C5402" s="43" t="s">
        <v>289</v>
      </c>
      <c r="D5402" s="43">
        <v>320</v>
      </c>
      <c r="E5402" s="43" t="s">
        <v>1243</v>
      </c>
      <c r="F5402" s="43">
        <v>0.25</v>
      </c>
      <c r="G5402" t="str">
        <f>LOOKUP(F5402,{0,6,45},{"F","L","H"})</f>
        <v>F</v>
      </c>
      <c r="H5402" s="43" t="s">
        <v>5853</v>
      </c>
      <c r="I5402" s="43" t="str">
        <f>IFERROR(VLOOKUP(#REF!,#REF!,2,FALSE),"No")</f>
        <v>No</v>
      </c>
      <c r="J5402" s="139">
        <v>0.5</v>
      </c>
      <c r="K5402" s="148">
        <v>7</v>
      </c>
      <c r="L5402" s="148"/>
      <c r="M5402" s="148"/>
      <c r="N5402" s="148"/>
      <c r="O5402" s="148"/>
      <c r="P5402" s="148"/>
      <c r="Q5402" s="148"/>
      <c r="R5402" s="148"/>
      <c r="S5402" s="148"/>
      <c r="T5402" s="148"/>
      <c r="U5402" s="148"/>
      <c r="V5402" s="148"/>
      <c r="W5402" s="148"/>
      <c r="X5402" s="139">
        <v>2</v>
      </c>
      <c r="Y5402" s="148">
        <v>932</v>
      </c>
      <c r="Z5402" s="148">
        <v>0.75</v>
      </c>
      <c r="AA5402" s="148">
        <v>68</v>
      </c>
      <c r="AB5402" s="148"/>
      <c r="AC5402" s="148"/>
      <c r="AD5402" s="148"/>
      <c r="AE5402" s="148"/>
      <c r="AF5402" s="148"/>
      <c r="AG5402" s="148"/>
      <c r="AH5402" s="148"/>
      <c r="AI5402" s="148"/>
      <c r="AJ5402" s="148"/>
      <c r="AK5402" s="148"/>
      <c r="AL5402" s="139">
        <v>0</v>
      </c>
      <c r="AM5402" s="139">
        <v>0</v>
      </c>
      <c r="AN5402" s="148">
        <v>1000</v>
      </c>
      <c r="AO5402" s="148">
        <v>7</v>
      </c>
      <c r="AP5402" s="148">
        <v>16</v>
      </c>
      <c r="AQ5402" s="140">
        <v>12</v>
      </c>
      <c r="AS5402" s="42">
        <f t="shared" si="749"/>
        <v>478.82434481739631</v>
      </c>
      <c r="AT5402" s="101">
        <f t="shared" si="750"/>
        <v>0</v>
      </c>
      <c r="AU5402" s="42">
        <f t="shared" si="751"/>
        <v>478.82434481739631</v>
      </c>
      <c r="AV5402" s="42">
        <f t="shared" si="752"/>
        <v>2752.2001434561694</v>
      </c>
      <c r="AW5402" s="102">
        <f t="shared" si="753"/>
        <v>431</v>
      </c>
      <c r="AX5402" s="43">
        <f t="shared" si="748"/>
        <v>0.5</v>
      </c>
      <c r="AY5402" s="43" t="str">
        <f t="shared" si="754"/>
        <v>UTGS</v>
      </c>
    </row>
    <row r="5403" spans="1:51" hidden="1" x14ac:dyDescent="0.2">
      <c r="A5403" s="38">
        <v>5396</v>
      </c>
      <c r="B5403" s="43" t="s">
        <v>5806</v>
      </c>
      <c r="C5403" s="43" t="s">
        <v>292</v>
      </c>
      <c r="D5403" s="43">
        <v>5550</v>
      </c>
      <c r="E5403" s="43" t="s">
        <v>198</v>
      </c>
      <c r="F5403" s="43">
        <v>2</v>
      </c>
      <c r="G5403" t="str">
        <f>LOOKUP(F5403,{0,6,45},{"F","L","H"})</f>
        <v>F</v>
      </c>
      <c r="H5403" s="43" t="s">
        <v>5854</v>
      </c>
      <c r="I5403" s="43" t="str">
        <f>IFERROR(VLOOKUP(#REF!,#REF!,2,FALSE),"No")</f>
        <v>No</v>
      </c>
      <c r="J5403" s="139">
        <v>2</v>
      </c>
      <c r="K5403" s="148">
        <v>436</v>
      </c>
      <c r="L5403" s="148"/>
      <c r="M5403" s="148"/>
      <c r="N5403" s="148"/>
      <c r="O5403" s="148"/>
      <c r="P5403" s="148"/>
      <c r="Q5403" s="148"/>
      <c r="R5403" s="148"/>
      <c r="S5403" s="148"/>
      <c r="T5403" s="148"/>
      <c r="U5403" s="148"/>
      <c r="V5403" s="148"/>
      <c r="W5403" s="148"/>
      <c r="X5403" s="139">
        <v>2</v>
      </c>
      <c r="Y5403" s="148">
        <v>215</v>
      </c>
      <c r="Z5403" s="148">
        <v>3</v>
      </c>
      <c r="AA5403" s="148">
        <v>785</v>
      </c>
      <c r="AB5403" s="148"/>
      <c r="AC5403" s="148"/>
      <c r="AD5403" s="148"/>
      <c r="AE5403" s="148"/>
      <c r="AF5403" s="148"/>
      <c r="AG5403" s="148"/>
      <c r="AH5403" s="148"/>
      <c r="AI5403" s="148"/>
      <c r="AJ5403" s="148"/>
      <c r="AK5403" s="148"/>
      <c r="AL5403" s="139">
        <v>0</v>
      </c>
      <c r="AM5403" s="139">
        <v>0</v>
      </c>
      <c r="AN5403" s="148">
        <v>1000</v>
      </c>
      <c r="AO5403" s="148">
        <v>436</v>
      </c>
      <c r="AP5403" s="148">
        <v>4</v>
      </c>
      <c r="AQ5403" s="140">
        <v>3</v>
      </c>
      <c r="AS5403" s="42">
        <f t="shared" si="749"/>
        <v>31820.796334340681</v>
      </c>
      <c r="AT5403" s="101">
        <f t="shared" si="750"/>
        <v>0</v>
      </c>
      <c r="AU5403" s="42">
        <f t="shared" si="751"/>
        <v>31820.796334340681</v>
      </c>
      <c r="AV5403" s="42">
        <f t="shared" si="752"/>
        <v>7519.0539071580124</v>
      </c>
      <c r="AW5403" s="102">
        <f t="shared" si="753"/>
        <v>3698.6666666666665</v>
      </c>
      <c r="AX5403" s="43">
        <f t="shared" si="748"/>
        <v>2</v>
      </c>
      <c r="AY5403" s="43" t="str">
        <f t="shared" si="754"/>
        <v>UTFS</v>
      </c>
    </row>
    <row r="5404" spans="1:51" hidden="1" x14ac:dyDescent="0.2">
      <c r="A5404" s="38">
        <v>5397</v>
      </c>
      <c r="B5404" s="43" t="s">
        <v>5806</v>
      </c>
      <c r="C5404" s="43" t="s">
        <v>289</v>
      </c>
      <c r="D5404" s="43">
        <v>21100</v>
      </c>
      <c r="E5404" s="43" t="s">
        <v>197</v>
      </c>
      <c r="F5404" s="43">
        <v>5</v>
      </c>
      <c r="G5404" t="str">
        <f>LOOKUP(F5404,{0,6,45},{"F","L","H"})</f>
        <v>F</v>
      </c>
      <c r="H5404" s="43" t="s">
        <v>1623</v>
      </c>
      <c r="I5404" s="43" t="str">
        <f>IFERROR(VLOOKUP(#REF!,#REF!,2,FALSE),"No")</f>
        <v>No</v>
      </c>
      <c r="J5404" s="139">
        <v>4</v>
      </c>
      <c r="K5404" s="148">
        <v>1211</v>
      </c>
      <c r="L5404" s="148">
        <v>6</v>
      </c>
      <c r="M5404" s="148">
        <v>1</v>
      </c>
      <c r="N5404" s="148"/>
      <c r="O5404" s="148"/>
      <c r="P5404" s="148"/>
      <c r="Q5404" s="148"/>
      <c r="R5404" s="148"/>
      <c r="S5404" s="148"/>
      <c r="T5404" s="148"/>
      <c r="U5404" s="148"/>
      <c r="V5404" s="148"/>
      <c r="W5404" s="148"/>
      <c r="X5404" s="139">
        <v>6</v>
      </c>
      <c r="Y5404" s="148">
        <v>1000</v>
      </c>
      <c r="Z5404" s="148"/>
      <c r="AA5404" s="148"/>
      <c r="AB5404" s="148"/>
      <c r="AC5404" s="148"/>
      <c r="AD5404" s="148"/>
      <c r="AE5404" s="148"/>
      <c r="AF5404" s="148"/>
      <c r="AG5404" s="148"/>
      <c r="AH5404" s="148"/>
      <c r="AI5404" s="148"/>
      <c r="AJ5404" s="148"/>
      <c r="AK5404" s="148"/>
      <c r="AL5404" s="139">
        <v>0</v>
      </c>
      <c r="AM5404" s="139">
        <v>0</v>
      </c>
      <c r="AN5404" s="148">
        <v>1000</v>
      </c>
      <c r="AO5404" s="148">
        <v>1212</v>
      </c>
      <c r="AP5404" s="148">
        <v>3</v>
      </c>
      <c r="AQ5404" s="140">
        <v>3</v>
      </c>
      <c r="AS5404" s="42">
        <f t="shared" si="749"/>
        <v>92746.671653409547</v>
      </c>
      <c r="AT5404" s="101">
        <f t="shared" si="750"/>
        <v>0</v>
      </c>
      <c r="AU5404" s="42">
        <f t="shared" si="751"/>
        <v>92746.671653409547</v>
      </c>
      <c r="AV5404" s="42">
        <f t="shared" si="752"/>
        <v>20010.32057382468</v>
      </c>
      <c r="AW5404" s="102">
        <f t="shared" si="753"/>
        <v>18747.149999999998</v>
      </c>
      <c r="AX5404" s="43">
        <f t="shared" si="748"/>
        <v>4</v>
      </c>
      <c r="AY5404" s="43" t="str">
        <f t="shared" si="754"/>
        <v>UTGS</v>
      </c>
    </row>
    <row r="5405" spans="1:51" hidden="1" x14ac:dyDescent="0.2">
      <c r="A5405" s="38">
        <v>5398</v>
      </c>
      <c r="B5405" s="43" t="s">
        <v>362</v>
      </c>
      <c r="C5405" s="43" t="s">
        <v>289</v>
      </c>
      <c r="D5405" s="43">
        <v>320</v>
      </c>
      <c r="E5405" s="43" t="s">
        <v>1245</v>
      </c>
      <c r="F5405" s="43">
        <v>0.25</v>
      </c>
      <c r="G5405" t="str">
        <f>LOOKUP(F5405,{0,6,45},{"F","L","H"})</f>
        <v>F</v>
      </c>
      <c r="H5405" s="43" t="s">
        <v>5855</v>
      </c>
      <c r="I5405" s="43" t="str">
        <f>IFERROR(VLOOKUP(#REF!,#REF!,2,FALSE),"No")</f>
        <v>No</v>
      </c>
      <c r="J5405" s="139">
        <v>0.75</v>
      </c>
      <c r="K5405" s="148">
        <v>25</v>
      </c>
      <c r="L5405" s="148"/>
      <c r="M5405" s="148"/>
      <c r="N5405" s="148"/>
      <c r="O5405" s="148"/>
      <c r="P5405" s="148"/>
      <c r="Q5405" s="148"/>
      <c r="R5405" s="148"/>
      <c r="S5405" s="148"/>
      <c r="T5405" s="148"/>
      <c r="U5405" s="148"/>
      <c r="V5405" s="148"/>
      <c r="W5405" s="148"/>
      <c r="X5405" s="139">
        <v>2</v>
      </c>
      <c r="Y5405" s="148">
        <v>563</v>
      </c>
      <c r="Z5405" s="148">
        <v>4</v>
      </c>
      <c r="AA5405" s="148">
        <v>437</v>
      </c>
      <c r="AB5405" s="148"/>
      <c r="AC5405" s="148"/>
      <c r="AD5405" s="148"/>
      <c r="AE5405" s="148"/>
      <c r="AF5405" s="148"/>
      <c r="AG5405" s="148"/>
      <c r="AH5405" s="148"/>
      <c r="AI5405" s="148"/>
      <c r="AJ5405" s="148"/>
      <c r="AK5405" s="148"/>
      <c r="AL5405" s="139">
        <v>0</v>
      </c>
      <c r="AM5405" s="139">
        <v>0</v>
      </c>
      <c r="AN5405" s="148">
        <v>1000</v>
      </c>
      <c r="AO5405" s="148">
        <v>25</v>
      </c>
      <c r="AP5405" s="148">
        <v>6</v>
      </c>
      <c r="AQ5405" s="140">
        <v>15</v>
      </c>
      <c r="AS5405" s="42">
        <f t="shared" si="749"/>
        <v>1609.5869457764152</v>
      </c>
      <c r="AT5405" s="101">
        <f t="shared" si="750"/>
        <v>0</v>
      </c>
      <c r="AU5405" s="42">
        <f t="shared" si="751"/>
        <v>1609.5869457764152</v>
      </c>
      <c r="AV5405" s="42">
        <f t="shared" si="752"/>
        <v>2376.2834480982692</v>
      </c>
      <c r="AW5405" s="102">
        <f t="shared" si="753"/>
        <v>431</v>
      </c>
      <c r="AX5405" s="43">
        <f t="shared" si="748"/>
        <v>0.75</v>
      </c>
      <c r="AY5405" s="43" t="str">
        <f t="shared" si="754"/>
        <v>UTGS</v>
      </c>
    </row>
    <row r="5406" spans="1:51" hidden="1" x14ac:dyDescent="0.2">
      <c r="A5406" s="38">
        <v>5399</v>
      </c>
      <c r="B5406" s="43" t="s">
        <v>5806</v>
      </c>
      <c r="C5406" s="43" t="s">
        <v>289</v>
      </c>
      <c r="D5406" s="43">
        <v>44350</v>
      </c>
      <c r="E5406" s="43" t="s">
        <v>215</v>
      </c>
      <c r="F5406" s="43">
        <v>45</v>
      </c>
      <c r="G5406" t="str">
        <f>LOOKUP(F5406,{0,6,45},{"F","L","H"})</f>
        <v>H</v>
      </c>
      <c r="H5406" s="43" t="s">
        <v>5856</v>
      </c>
      <c r="I5406" s="43" t="str">
        <f>IFERROR(VLOOKUP(#REF!,#REF!,2,FALSE),"No")</f>
        <v>No</v>
      </c>
      <c r="J5406" s="139">
        <v>4</v>
      </c>
      <c r="K5406" s="148">
        <v>1216</v>
      </c>
      <c r="L5406" s="148">
        <v>6</v>
      </c>
      <c r="M5406" s="148">
        <v>1</v>
      </c>
      <c r="N5406" s="148">
        <v>8</v>
      </c>
      <c r="O5406" s="148">
        <v>2</v>
      </c>
      <c r="P5406" s="148"/>
      <c r="Q5406" s="148"/>
      <c r="R5406" s="148"/>
      <c r="S5406" s="148"/>
      <c r="T5406" s="148"/>
      <c r="U5406" s="148"/>
      <c r="V5406" s="148"/>
      <c r="W5406" s="148"/>
      <c r="X5406" s="139">
        <v>2</v>
      </c>
      <c r="Y5406" s="148">
        <v>85.08</v>
      </c>
      <c r="Z5406" s="148">
        <v>4</v>
      </c>
      <c r="AA5406" s="148">
        <v>148.16</v>
      </c>
      <c r="AB5406" s="148">
        <v>6</v>
      </c>
      <c r="AC5406" s="148">
        <v>1</v>
      </c>
      <c r="AD5406" s="148">
        <v>8</v>
      </c>
      <c r="AE5406" s="148">
        <v>765.75</v>
      </c>
      <c r="AF5406" s="148"/>
      <c r="AG5406" s="148"/>
      <c r="AH5406" s="148"/>
      <c r="AI5406" s="148"/>
      <c r="AJ5406" s="148"/>
      <c r="AK5406" s="148"/>
      <c r="AL5406" s="139">
        <v>0</v>
      </c>
      <c r="AM5406" s="139">
        <v>0</v>
      </c>
      <c r="AN5406" s="148">
        <v>999.99</v>
      </c>
      <c r="AO5406" s="148">
        <v>1219</v>
      </c>
      <c r="AP5406" s="148">
        <v>2</v>
      </c>
      <c r="AQ5406" s="140">
        <v>2</v>
      </c>
      <c r="AS5406" s="42">
        <f t="shared" si="749"/>
        <v>93292.620242564837</v>
      </c>
      <c r="AT5406" s="101">
        <f t="shared" si="750"/>
        <v>0</v>
      </c>
      <c r="AU5406" s="42">
        <f t="shared" si="751"/>
        <v>93292.620242564837</v>
      </c>
      <c r="AV5406" s="42">
        <f t="shared" si="752"/>
        <v>32245.409405928411</v>
      </c>
      <c r="AW5406" s="102">
        <f t="shared" si="753"/>
        <v>60371.752872868376</v>
      </c>
      <c r="AX5406" s="43">
        <f t="shared" si="748"/>
        <v>4</v>
      </c>
      <c r="AY5406" s="43" t="str">
        <f t="shared" si="754"/>
        <v>UTGS</v>
      </c>
    </row>
    <row r="5407" spans="1:51" hidden="1" x14ac:dyDescent="0.2">
      <c r="A5407" s="38">
        <v>5400</v>
      </c>
      <c r="B5407" s="43" t="s">
        <v>5806</v>
      </c>
      <c r="C5407" s="43" t="s">
        <v>289</v>
      </c>
      <c r="D5407" s="43">
        <v>92750</v>
      </c>
      <c r="E5407" s="43" t="s">
        <v>219</v>
      </c>
      <c r="F5407" s="43">
        <v>45</v>
      </c>
      <c r="G5407" t="str">
        <f>LOOKUP(F5407,{0,6,45},{"F","L","H"})</f>
        <v>H</v>
      </c>
      <c r="H5407" s="43" t="s">
        <v>5857</v>
      </c>
      <c r="I5407" s="43" t="str">
        <f>IFERROR(VLOOKUP(#REF!,#REF!,2,FALSE),"No")</f>
        <v>No</v>
      </c>
      <c r="J5407" s="139">
        <v>4</v>
      </c>
      <c r="K5407" s="148">
        <v>2973</v>
      </c>
      <c r="L5407" s="148">
        <v>6</v>
      </c>
      <c r="M5407" s="148">
        <v>1</v>
      </c>
      <c r="N5407" s="148"/>
      <c r="O5407" s="148"/>
      <c r="P5407" s="148"/>
      <c r="Q5407" s="148"/>
      <c r="R5407" s="148"/>
      <c r="S5407" s="148"/>
      <c r="T5407" s="148"/>
      <c r="U5407" s="148"/>
      <c r="V5407" s="148"/>
      <c r="W5407" s="148"/>
      <c r="X5407" s="139">
        <v>6</v>
      </c>
      <c r="Y5407" s="148">
        <v>1000</v>
      </c>
      <c r="Z5407" s="148"/>
      <c r="AA5407" s="148"/>
      <c r="AB5407" s="148"/>
      <c r="AC5407" s="148"/>
      <c r="AD5407" s="148"/>
      <c r="AE5407" s="148"/>
      <c r="AF5407" s="148"/>
      <c r="AG5407" s="148"/>
      <c r="AH5407" s="148"/>
      <c r="AI5407" s="148"/>
      <c r="AJ5407" s="148"/>
      <c r="AK5407" s="148"/>
      <c r="AL5407" s="139">
        <v>0</v>
      </c>
      <c r="AM5407" s="139">
        <v>0</v>
      </c>
      <c r="AN5407" s="148">
        <v>1000</v>
      </c>
      <c r="AO5407" s="148">
        <v>2974</v>
      </c>
      <c r="AP5407" s="148">
        <v>2</v>
      </c>
      <c r="AQ5407" s="140">
        <v>3</v>
      </c>
      <c r="AS5407" s="42">
        <f t="shared" si="749"/>
        <v>227616.27959173129</v>
      </c>
      <c r="AT5407" s="101">
        <f t="shared" si="750"/>
        <v>0</v>
      </c>
      <c r="AU5407" s="42">
        <f t="shared" si="751"/>
        <v>227616.27959173129</v>
      </c>
      <c r="AV5407" s="42">
        <f t="shared" si="752"/>
        <v>20010.32057382468</v>
      </c>
      <c r="AW5407" s="102">
        <f t="shared" si="753"/>
        <v>113197.0366366282</v>
      </c>
      <c r="AX5407" s="43">
        <f t="shared" si="748"/>
        <v>4</v>
      </c>
      <c r="AY5407" s="43" t="str">
        <f t="shared" si="754"/>
        <v>UTGS</v>
      </c>
    </row>
    <row r="5408" spans="1:51" hidden="1" x14ac:dyDescent="0.2">
      <c r="A5408" s="38">
        <v>5401</v>
      </c>
      <c r="B5408" s="43" t="s">
        <v>5806</v>
      </c>
      <c r="C5408" s="43" t="s">
        <v>289</v>
      </c>
      <c r="D5408" s="43">
        <v>92750</v>
      </c>
      <c r="E5408" s="43" t="s">
        <v>219</v>
      </c>
      <c r="F5408" s="43">
        <v>45</v>
      </c>
      <c r="G5408" t="str">
        <f>LOOKUP(F5408,{0,6,45},{"F","L","H"})</f>
        <v>H</v>
      </c>
      <c r="H5408" s="43" t="s">
        <v>5858</v>
      </c>
      <c r="I5408" s="43" t="str">
        <f>IFERROR(VLOOKUP(#REF!,#REF!,2,FALSE),"No")</f>
        <v>No</v>
      </c>
      <c r="J5408" s="139">
        <v>4</v>
      </c>
      <c r="K5408" s="148">
        <v>2794</v>
      </c>
      <c r="L5408" s="148">
        <v>6</v>
      </c>
      <c r="M5408" s="148">
        <v>1</v>
      </c>
      <c r="N5408" s="148"/>
      <c r="O5408" s="148"/>
      <c r="P5408" s="148"/>
      <c r="Q5408" s="148"/>
      <c r="R5408" s="148"/>
      <c r="S5408" s="148"/>
      <c r="T5408" s="148"/>
      <c r="U5408" s="148"/>
      <c r="V5408" s="148"/>
      <c r="W5408" s="148"/>
      <c r="X5408" s="139">
        <v>6</v>
      </c>
      <c r="Y5408" s="148">
        <v>623.99</v>
      </c>
      <c r="Z5408" s="148">
        <v>8</v>
      </c>
      <c r="AA5408" s="148">
        <v>376.01</v>
      </c>
      <c r="AB5408" s="148"/>
      <c r="AC5408" s="148"/>
      <c r="AD5408" s="148"/>
      <c r="AE5408" s="148"/>
      <c r="AF5408" s="148"/>
      <c r="AG5408" s="148"/>
      <c r="AH5408" s="148"/>
      <c r="AI5408" s="148"/>
      <c r="AJ5408" s="148"/>
      <c r="AK5408" s="148"/>
      <c r="AL5408" s="139">
        <v>0</v>
      </c>
      <c r="AM5408" s="139">
        <v>0</v>
      </c>
      <c r="AN5408" s="148">
        <v>1000</v>
      </c>
      <c r="AO5408" s="148">
        <v>2795</v>
      </c>
      <c r="AP5408" s="148">
        <v>1</v>
      </c>
      <c r="AQ5408" s="140">
        <v>2</v>
      </c>
      <c r="AS5408" s="42">
        <f t="shared" si="749"/>
        <v>213914.99705997214</v>
      </c>
      <c r="AT5408" s="101">
        <f t="shared" si="750"/>
        <v>0</v>
      </c>
      <c r="AU5408" s="42">
        <f t="shared" si="751"/>
        <v>213914.99705997214</v>
      </c>
      <c r="AV5408" s="42">
        <f t="shared" si="752"/>
        <v>32425.704960737021</v>
      </c>
      <c r="AW5408" s="102">
        <f t="shared" si="753"/>
        <v>113197.0366366282</v>
      </c>
      <c r="AX5408" s="43">
        <f t="shared" si="748"/>
        <v>4</v>
      </c>
      <c r="AY5408" s="43" t="str">
        <f t="shared" si="754"/>
        <v>UTGS</v>
      </c>
    </row>
    <row r="5409" spans="1:51" hidden="1" x14ac:dyDescent="0.2">
      <c r="A5409" s="38">
        <v>5402</v>
      </c>
      <c r="B5409" s="43" t="s">
        <v>5806</v>
      </c>
      <c r="C5409" s="43" t="s">
        <v>289</v>
      </c>
      <c r="D5409" s="43">
        <v>44350</v>
      </c>
      <c r="E5409" s="43" t="s">
        <v>215</v>
      </c>
      <c r="F5409" s="43">
        <v>45</v>
      </c>
      <c r="G5409" t="str">
        <f>LOOKUP(F5409,{0,6,45},{"F","L","H"})</f>
        <v>H</v>
      </c>
      <c r="H5409" s="43" t="s">
        <v>5859</v>
      </c>
      <c r="I5409" s="43" t="str">
        <f>IFERROR(VLOOKUP(#REF!,#REF!,2,FALSE),"No")</f>
        <v>No</v>
      </c>
      <c r="J5409" s="139">
        <v>4</v>
      </c>
      <c r="K5409" s="148">
        <v>1580</v>
      </c>
      <c r="L5409" s="148">
        <v>6</v>
      </c>
      <c r="M5409" s="148">
        <v>1</v>
      </c>
      <c r="N5409" s="148">
        <v>8</v>
      </c>
      <c r="O5409" s="148">
        <v>1</v>
      </c>
      <c r="P5409" s="148"/>
      <c r="Q5409" s="148"/>
      <c r="R5409" s="148"/>
      <c r="S5409" s="148"/>
      <c r="T5409" s="148"/>
      <c r="U5409" s="148"/>
      <c r="V5409" s="148"/>
      <c r="W5409" s="148"/>
      <c r="X5409" s="139">
        <v>6</v>
      </c>
      <c r="Y5409" s="148">
        <v>1</v>
      </c>
      <c r="Z5409" s="148">
        <v>8</v>
      </c>
      <c r="AA5409" s="148">
        <v>999</v>
      </c>
      <c r="AB5409" s="148"/>
      <c r="AC5409" s="148"/>
      <c r="AD5409" s="148"/>
      <c r="AE5409" s="148"/>
      <c r="AF5409" s="148"/>
      <c r="AG5409" s="148"/>
      <c r="AH5409" s="148"/>
      <c r="AI5409" s="148"/>
      <c r="AJ5409" s="148"/>
      <c r="AK5409" s="148"/>
      <c r="AL5409" s="139">
        <v>0</v>
      </c>
      <c r="AM5409" s="139">
        <v>0</v>
      </c>
      <c r="AN5409" s="148">
        <v>1000</v>
      </c>
      <c r="AO5409" s="148">
        <v>1582</v>
      </c>
      <c r="AP5409" s="148">
        <v>1</v>
      </c>
      <c r="AQ5409" s="140">
        <v>2</v>
      </c>
      <c r="AS5409" s="42">
        <f t="shared" si="749"/>
        <v>121072.83057306944</v>
      </c>
      <c r="AT5409" s="101">
        <f t="shared" si="750"/>
        <v>0</v>
      </c>
      <c r="AU5409" s="42">
        <f t="shared" si="751"/>
        <v>121072.83057306944</v>
      </c>
      <c r="AV5409" s="42">
        <f t="shared" si="752"/>
        <v>36419.070860737018</v>
      </c>
      <c r="AW5409" s="102">
        <f t="shared" si="753"/>
        <v>60371.752872868376</v>
      </c>
      <c r="AX5409" s="43">
        <f t="shared" si="748"/>
        <v>4</v>
      </c>
      <c r="AY5409" s="43" t="str">
        <f t="shared" si="754"/>
        <v>UTGS</v>
      </c>
    </row>
    <row r="5410" spans="1:51" hidden="1" x14ac:dyDescent="0.2">
      <c r="A5410" s="38">
        <v>5403</v>
      </c>
      <c r="B5410" s="43" t="s">
        <v>5807</v>
      </c>
      <c r="C5410" s="43" t="s">
        <v>5745</v>
      </c>
      <c r="D5410" s="43">
        <v>232286</v>
      </c>
      <c r="E5410" s="43" t="s">
        <v>1222</v>
      </c>
      <c r="F5410" s="43">
        <v>45</v>
      </c>
      <c r="G5410" t="str">
        <f>LOOKUP(F5410,{0,6,45},{"F","L","H"})</f>
        <v>H</v>
      </c>
      <c r="H5410" s="43" t="s">
        <v>5860</v>
      </c>
      <c r="I5410" s="43" t="str">
        <f>IFERROR(VLOOKUP(#REF!,#REF!,2,FALSE),"No")</f>
        <v>No</v>
      </c>
      <c r="J5410" s="139">
        <v>6</v>
      </c>
      <c r="K5410" s="148">
        <v>14</v>
      </c>
      <c r="L5410" s="148">
        <v>8</v>
      </c>
      <c r="M5410" s="148">
        <v>1679</v>
      </c>
      <c r="N5410" s="148"/>
      <c r="O5410" s="148"/>
      <c r="P5410" s="148"/>
      <c r="Q5410" s="148"/>
      <c r="R5410" s="148"/>
      <c r="S5410" s="148"/>
      <c r="T5410" s="148"/>
      <c r="U5410" s="148"/>
      <c r="V5410" s="148"/>
      <c r="W5410" s="148"/>
      <c r="X5410" s="139">
        <v>8</v>
      </c>
      <c r="Y5410" s="148">
        <v>1000</v>
      </c>
      <c r="Z5410" s="148"/>
      <c r="AA5410" s="148"/>
      <c r="AB5410" s="148"/>
      <c r="AC5410" s="148"/>
      <c r="AD5410" s="148"/>
      <c r="AE5410" s="148"/>
      <c r="AF5410" s="148"/>
      <c r="AG5410" s="148"/>
      <c r="AH5410" s="148"/>
      <c r="AI5410" s="148"/>
      <c r="AJ5410" s="148"/>
      <c r="AK5410" s="148"/>
      <c r="AL5410" s="139">
        <v>0</v>
      </c>
      <c r="AM5410" s="139">
        <v>0</v>
      </c>
      <c r="AN5410" s="148">
        <v>1000</v>
      </c>
      <c r="AO5410" s="148">
        <v>1693</v>
      </c>
      <c r="AP5410" s="148">
        <v>2</v>
      </c>
      <c r="AQ5410" s="140">
        <v>2</v>
      </c>
      <c r="AS5410" s="42">
        <f t="shared" si="749"/>
        <v>137767.87239999999</v>
      </c>
      <c r="AT5410" s="101">
        <f t="shared" si="750"/>
        <v>0</v>
      </c>
      <c r="AU5410" s="42">
        <f t="shared" si="751"/>
        <v>137767.87239999999</v>
      </c>
      <c r="AV5410" s="42">
        <f t="shared" si="752"/>
        <v>36425.480860737021</v>
      </c>
      <c r="AW5410" s="102">
        <f t="shared" si="753"/>
        <v>226394.07327325639</v>
      </c>
      <c r="AX5410" s="43">
        <f t="shared" si="748"/>
        <v>6</v>
      </c>
      <c r="AY5410" s="43" t="str">
        <f t="shared" si="754"/>
        <v>UTTSM</v>
      </c>
    </row>
    <row r="5411" spans="1:51" hidden="1" x14ac:dyDescent="0.2">
      <c r="A5411" s="38">
        <v>5404</v>
      </c>
      <c r="B5411" s="43" t="s">
        <v>5806</v>
      </c>
      <c r="C5411" s="43" t="s">
        <v>289</v>
      </c>
      <c r="D5411" s="43">
        <v>44350</v>
      </c>
      <c r="E5411" s="43" t="s">
        <v>215</v>
      </c>
      <c r="F5411" s="43">
        <v>45</v>
      </c>
      <c r="G5411" t="str">
        <f>LOOKUP(F5411,{0,6,45},{"F","L","H"})</f>
        <v>H</v>
      </c>
      <c r="H5411" s="43" t="s">
        <v>5861</v>
      </c>
      <c r="I5411" s="43" t="str">
        <f>IFERROR(VLOOKUP(#REF!,#REF!,2,FALSE),"No")</f>
        <v>No</v>
      </c>
      <c r="J5411" s="139">
        <v>4</v>
      </c>
      <c r="K5411" s="148">
        <v>1109</v>
      </c>
      <c r="L5411" s="148">
        <v>6</v>
      </c>
      <c r="M5411" s="148">
        <v>2</v>
      </c>
      <c r="N5411" s="148"/>
      <c r="O5411" s="148"/>
      <c r="P5411" s="148"/>
      <c r="Q5411" s="148"/>
      <c r="R5411" s="148"/>
      <c r="S5411" s="148"/>
      <c r="T5411" s="148"/>
      <c r="U5411" s="148"/>
      <c r="V5411" s="148"/>
      <c r="W5411" s="148"/>
      <c r="X5411" s="139">
        <v>6</v>
      </c>
      <c r="Y5411" s="148">
        <v>1000</v>
      </c>
      <c r="Z5411" s="148"/>
      <c r="AA5411" s="148"/>
      <c r="AB5411" s="148"/>
      <c r="AC5411" s="148"/>
      <c r="AD5411" s="148"/>
      <c r="AE5411" s="148"/>
      <c r="AF5411" s="148"/>
      <c r="AG5411" s="148"/>
      <c r="AH5411" s="148"/>
      <c r="AI5411" s="148"/>
      <c r="AJ5411" s="148"/>
      <c r="AK5411" s="148"/>
      <c r="AL5411" s="139">
        <v>0</v>
      </c>
      <c r="AM5411" s="139">
        <v>0</v>
      </c>
      <c r="AN5411" s="148">
        <v>1000</v>
      </c>
      <c r="AO5411" s="148">
        <v>1111</v>
      </c>
      <c r="AP5411" s="148">
        <v>2</v>
      </c>
      <c r="AQ5411" s="140">
        <v>4</v>
      </c>
      <c r="AS5411" s="42">
        <f>(VLOOKUP(R5411,Service,2,FALSE)*S5411+VLOOKUP(T5411,Service,2,FALSE)*U5411+VLOOKUP(V5411,Service,2,FALSE)*W5411+VLOOKUP(X5411,Service,2,FALSE)*Y5411)</f>
        <v>52520</v>
      </c>
      <c r="AT5411" s="101">
        <f t="shared" si="750"/>
        <v>0</v>
      </c>
      <c r="AU5411" s="42">
        <f t="shared" si="751"/>
        <v>52520</v>
      </c>
      <c r="AV5411" s="42">
        <f t="shared" si="752"/>
        <v>15007.740430368511</v>
      </c>
      <c r="AW5411" s="102">
        <f t="shared" si="753"/>
        <v>60371.752872868376</v>
      </c>
      <c r="AX5411" s="43">
        <f t="shared" si="748"/>
        <v>4</v>
      </c>
      <c r="AY5411" s="43" t="str">
        <f t="shared" si="754"/>
        <v>UTGS</v>
      </c>
    </row>
    <row r="5412" spans="1:51" hidden="1" x14ac:dyDescent="0.2">
      <c r="A5412" s="38">
        <v>5405</v>
      </c>
      <c r="B5412" s="43" t="s">
        <v>362</v>
      </c>
      <c r="C5412" s="43" t="s">
        <v>289</v>
      </c>
      <c r="D5412" s="43">
        <v>550</v>
      </c>
      <c r="E5412" s="43" t="s">
        <v>1245</v>
      </c>
      <c r="F5412" s="43">
        <v>2</v>
      </c>
      <c r="G5412" t="str">
        <f>LOOKUP(F5412,{0,6,45},{"F","L","H"})</f>
        <v>F</v>
      </c>
      <c r="H5412" s="43" t="s">
        <v>5862</v>
      </c>
      <c r="I5412" s="43" t="str">
        <f>IFERROR(VLOOKUP(#REF!,#REF!,2,FALSE),"No")</f>
        <v>No</v>
      </c>
      <c r="J5412" s="139">
        <v>0.75</v>
      </c>
      <c r="K5412" s="148">
        <v>18</v>
      </c>
      <c r="L5412" s="148"/>
      <c r="M5412" s="148"/>
      <c r="N5412" s="148"/>
      <c r="O5412" s="148"/>
      <c r="P5412" s="148"/>
      <c r="Q5412" s="148"/>
      <c r="R5412" s="148"/>
      <c r="S5412" s="148"/>
      <c r="T5412" s="148"/>
      <c r="U5412" s="148"/>
      <c r="V5412" s="148"/>
      <c r="W5412" s="148"/>
      <c r="X5412" s="139">
        <v>2</v>
      </c>
      <c r="Y5412" s="148">
        <v>473.83</v>
      </c>
      <c r="Z5412" s="148">
        <v>4</v>
      </c>
      <c r="AA5412" s="148">
        <v>426.17</v>
      </c>
      <c r="AB5412" s="148">
        <v>1.25</v>
      </c>
      <c r="AC5412" s="148">
        <v>100</v>
      </c>
      <c r="AD5412" s="148"/>
      <c r="AE5412" s="148"/>
      <c r="AF5412" s="148"/>
      <c r="AG5412" s="148"/>
      <c r="AH5412" s="148"/>
      <c r="AI5412" s="148"/>
      <c r="AJ5412" s="148"/>
      <c r="AK5412" s="148"/>
      <c r="AL5412" s="139">
        <v>0</v>
      </c>
      <c r="AM5412" s="139">
        <v>0</v>
      </c>
      <c r="AN5412" s="148">
        <v>1000</v>
      </c>
      <c r="AO5412" s="148">
        <v>18</v>
      </c>
      <c r="AP5412" s="148">
        <v>6</v>
      </c>
      <c r="AQ5412" s="140">
        <v>4</v>
      </c>
      <c r="AS5412" s="42">
        <f t="shared" ref="AS5412:AS5475" si="755">(VLOOKUP(J5412,Service,2,FALSE)*K5412+VLOOKUP(L5412,Service,2,FALSE)*M5412+VLOOKUP(N5412,Service,2,FALSE)*O5412+VLOOKUP(P5412,Service,2,FALSE)*Q5412)</f>
        <v>1158.9026009590189</v>
      </c>
      <c r="AT5412" s="101">
        <f t="shared" si="750"/>
        <v>0</v>
      </c>
      <c r="AU5412" s="42">
        <f t="shared" si="751"/>
        <v>1158.9026009590189</v>
      </c>
      <c r="AV5412" s="42">
        <f t="shared" si="752"/>
        <v>8909.1501553685084</v>
      </c>
      <c r="AW5412" s="102">
        <f t="shared" si="753"/>
        <v>585.0096169344007</v>
      </c>
      <c r="AX5412" s="43">
        <f t="shared" si="748"/>
        <v>0.75</v>
      </c>
      <c r="AY5412" s="43" t="str">
        <f t="shared" si="754"/>
        <v>UTGS</v>
      </c>
    </row>
    <row r="5413" spans="1:51" hidden="1" x14ac:dyDescent="0.2">
      <c r="A5413" s="38">
        <v>5406</v>
      </c>
      <c r="B5413" s="43" t="s">
        <v>5806</v>
      </c>
      <c r="C5413" s="43" t="s">
        <v>292</v>
      </c>
      <c r="D5413" s="43">
        <v>3300</v>
      </c>
      <c r="E5413" s="43" t="s">
        <v>207</v>
      </c>
      <c r="F5413" s="43">
        <v>2</v>
      </c>
      <c r="G5413" t="str">
        <f>LOOKUP(F5413,{0,6,45},{"F","L","H"})</f>
        <v>F</v>
      </c>
      <c r="H5413" s="43" t="s">
        <v>866</v>
      </c>
      <c r="I5413" s="43" t="str">
        <f>IFERROR(VLOOKUP(#REF!,#REF!,2,FALSE),"No")</f>
        <v>No</v>
      </c>
      <c r="J5413" s="139">
        <v>1.25</v>
      </c>
      <c r="K5413" s="148">
        <v>23</v>
      </c>
      <c r="L5413" s="148"/>
      <c r="M5413" s="148"/>
      <c r="N5413" s="148"/>
      <c r="O5413" s="148"/>
      <c r="P5413" s="148"/>
      <c r="Q5413" s="148"/>
      <c r="R5413" s="148"/>
      <c r="S5413" s="148"/>
      <c r="T5413" s="148"/>
      <c r="U5413" s="148"/>
      <c r="V5413" s="148"/>
      <c r="W5413" s="148"/>
      <c r="X5413" s="139">
        <v>3</v>
      </c>
      <c r="Y5413" s="148">
        <v>140.28</v>
      </c>
      <c r="Z5413" s="148">
        <v>4</v>
      </c>
      <c r="AA5413" s="148">
        <v>859.72</v>
      </c>
      <c r="AB5413" s="148"/>
      <c r="AC5413" s="148"/>
      <c r="AD5413" s="148"/>
      <c r="AE5413" s="148"/>
      <c r="AF5413" s="148"/>
      <c r="AG5413" s="148"/>
      <c r="AH5413" s="148"/>
      <c r="AI5413" s="148"/>
      <c r="AJ5413" s="148"/>
      <c r="AK5413" s="148"/>
      <c r="AL5413" s="139">
        <v>0</v>
      </c>
      <c r="AM5413" s="139">
        <v>0</v>
      </c>
      <c r="AN5413" s="148">
        <v>1000</v>
      </c>
      <c r="AO5413" s="148">
        <v>23</v>
      </c>
      <c r="AP5413" s="148">
        <v>3</v>
      </c>
      <c r="AQ5413" s="140">
        <v>3</v>
      </c>
      <c r="AS5413" s="42">
        <f t="shared" si="755"/>
        <v>1713.8099901143019</v>
      </c>
      <c r="AT5413" s="101">
        <f t="shared" si="750"/>
        <v>0</v>
      </c>
      <c r="AU5413" s="42">
        <f t="shared" si="751"/>
        <v>1713.8099901143019</v>
      </c>
      <c r="AV5413" s="42">
        <f t="shared" si="752"/>
        <v>12298.801240491346</v>
      </c>
      <c r="AW5413" s="102">
        <f t="shared" si="753"/>
        <v>2145.6666666666665</v>
      </c>
      <c r="AX5413" s="43">
        <f t="shared" si="748"/>
        <v>1.25</v>
      </c>
      <c r="AY5413" s="43" t="str">
        <f t="shared" si="754"/>
        <v>UTFS</v>
      </c>
    </row>
    <row r="5414" spans="1:51" hidden="1" x14ac:dyDescent="0.2">
      <c r="A5414" s="38">
        <v>5407</v>
      </c>
      <c r="B5414" s="43" t="s">
        <v>5806</v>
      </c>
      <c r="C5414" s="43" t="s">
        <v>5746</v>
      </c>
      <c r="D5414" s="43">
        <v>9200</v>
      </c>
      <c r="E5414" s="43" t="s">
        <v>212</v>
      </c>
      <c r="F5414" s="43">
        <v>5</v>
      </c>
      <c r="G5414" t="str">
        <f>LOOKUP(F5414,{0,6,45},{"F","L","H"})</f>
        <v>F</v>
      </c>
      <c r="H5414" s="43" t="s">
        <v>372</v>
      </c>
      <c r="I5414" s="43" t="str">
        <f>IFERROR(VLOOKUP(#REF!,#REF!,2,FALSE),"No")</f>
        <v>No</v>
      </c>
      <c r="J5414" s="139">
        <v>2</v>
      </c>
      <c r="K5414" s="148">
        <v>1398</v>
      </c>
      <c r="L5414" s="148"/>
      <c r="M5414" s="148"/>
      <c r="N5414" s="148"/>
      <c r="O5414" s="148"/>
      <c r="P5414" s="148"/>
      <c r="Q5414" s="148"/>
      <c r="R5414" s="148"/>
      <c r="S5414" s="148"/>
      <c r="T5414" s="148"/>
      <c r="U5414" s="148"/>
      <c r="V5414" s="148"/>
      <c r="W5414" s="148"/>
      <c r="X5414" s="139">
        <v>4</v>
      </c>
      <c r="Y5414" s="148">
        <v>1000</v>
      </c>
      <c r="Z5414" s="148"/>
      <c r="AA5414" s="148"/>
      <c r="AB5414" s="148"/>
      <c r="AC5414" s="148"/>
      <c r="AD5414" s="148"/>
      <c r="AE5414" s="148"/>
      <c r="AF5414" s="148"/>
      <c r="AG5414" s="148"/>
      <c r="AH5414" s="148"/>
      <c r="AI5414" s="148"/>
      <c r="AJ5414" s="148"/>
      <c r="AK5414" s="148"/>
      <c r="AL5414" s="139">
        <v>0</v>
      </c>
      <c r="AM5414" s="139">
        <v>0</v>
      </c>
      <c r="AN5414" s="148">
        <v>1000</v>
      </c>
      <c r="AO5414" s="148">
        <v>1398</v>
      </c>
      <c r="AP5414" s="148">
        <v>2</v>
      </c>
      <c r="AQ5414" s="140">
        <v>2</v>
      </c>
      <c r="AS5414" s="42">
        <f t="shared" si="755"/>
        <v>102030.90200781713</v>
      </c>
      <c r="AT5414" s="101">
        <f t="shared" si="750"/>
        <v>0</v>
      </c>
      <c r="AU5414" s="42">
        <f t="shared" si="751"/>
        <v>102030.90200781713</v>
      </c>
      <c r="AV5414" s="42">
        <f t="shared" si="752"/>
        <v>19840.480860737018</v>
      </c>
      <c r="AW5414" s="102">
        <f t="shared" si="753"/>
        <v>5118</v>
      </c>
      <c r="AX5414" s="43">
        <f t="shared" si="748"/>
        <v>2</v>
      </c>
      <c r="AY5414" s="43" t="str">
        <f t="shared" si="754"/>
        <v>UTTSS</v>
      </c>
    </row>
    <row r="5415" spans="1:51" hidden="1" x14ac:dyDescent="0.2">
      <c r="A5415" s="38">
        <v>5408</v>
      </c>
      <c r="B5415" s="43" t="s">
        <v>5806</v>
      </c>
      <c r="C5415" s="43" t="s">
        <v>5746</v>
      </c>
      <c r="D5415" s="43">
        <v>6600</v>
      </c>
      <c r="E5415" s="43" t="s">
        <v>198</v>
      </c>
      <c r="F5415" s="43">
        <v>5</v>
      </c>
      <c r="G5415" t="str">
        <f>LOOKUP(F5415,{0,6,45},{"F","L","H"})</f>
        <v>F</v>
      </c>
      <c r="H5415" s="43" t="s">
        <v>298</v>
      </c>
      <c r="I5415" s="43" t="str">
        <f>IFERROR(VLOOKUP(#REF!,#REF!,2,FALSE),"No")</f>
        <v>No</v>
      </c>
      <c r="J5415" s="139">
        <v>2</v>
      </c>
      <c r="K5415" s="148">
        <v>1538</v>
      </c>
      <c r="L5415" s="148"/>
      <c r="M5415" s="148"/>
      <c r="N5415" s="148"/>
      <c r="O5415" s="148"/>
      <c r="P5415" s="148"/>
      <c r="Q5415" s="148"/>
      <c r="R5415" s="148"/>
      <c r="S5415" s="148"/>
      <c r="T5415" s="148"/>
      <c r="U5415" s="148"/>
      <c r="V5415" s="148"/>
      <c r="W5415" s="148"/>
      <c r="X5415" s="139">
        <v>2</v>
      </c>
      <c r="Y5415" s="148">
        <v>938</v>
      </c>
      <c r="Z5415" s="148">
        <v>4</v>
      </c>
      <c r="AA5415" s="148">
        <v>62</v>
      </c>
      <c r="AB5415" s="148"/>
      <c r="AC5415" s="148"/>
      <c r="AD5415" s="148"/>
      <c r="AE5415" s="148"/>
      <c r="AF5415" s="148"/>
      <c r="AG5415" s="148"/>
      <c r="AH5415" s="148"/>
      <c r="AI5415" s="148"/>
      <c r="AJ5415" s="148"/>
      <c r="AK5415" s="148"/>
      <c r="AL5415" s="139">
        <v>0</v>
      </c>
      <c r="AM5415" s="139">
        <v>0</v>
      </c>
      <c r="AN5415" s="148">
        <v>1000</v>
      </c>
      <c r="AO5415" s="148">
        <v>1538</v>
      </c>
      <c r="AP5415" s="148">
        <v>9</v>
      </c>
      <c r="AQ5415" s="140">
        <v>5</v>
      </c>
      <c r="AS5415" s="42">
        <f t="shared" si="755"/>
        <v>112248.58890416505</v>
      </c>
      <c r="AT5415" s="101">
        <f t="shared" si="750"/>
        <v>0</v>
      </c>
      <c r="AU5415" s="42">
        <f t="shared" si="751"/>
        <v>112248.58890416505</v>
      </c>
      <c r="AV5415" s="42">
        <f t="shared" si="752"/>
        <v>6591.1003442948058</v>
      </c>
      <c r="AW5415" s="102">
        <f t="shared" si="753"/>
        <v>3698.6666666666665</v>
      </c>
      <c r="AX5415" s="43">
        <f t="shared" si="748"/>
        <v>2</v>
      </c>
      <c r="AY5415" s="43" t="str">
        <f t="shared" si="754"/>
        <v>UTTSS</v>
      </c>
    </row>
    <row r="5416" spans="1:51" hidden="1" x14ac:dyDescent="0.2">
      <c r="A5416" s="38">
        <v>5409</v>
      </c>
      <c r="B5416" s="43" t="s">
        <v>5806</v>
      </c>
      <c r="C5416" s="43" t="s">
        <v>5746</v>
      </c>
      <c r="D5416" s="43">
        <v>9200</v>
      </c>
      <c r="E5416" s="43" t="s">
        <v>212</v>
      </c>
      <c r="F5416" s="43">
        <v>5</v>
      </c>
      <c r="G5416" t="str">
        <f>LOOKUP(F5416,{0,6,45},{"F","L","H"})</f>
        <v>F</v>
      </c>
      <c r="H5416" s="43" t="s">
        <v>1642</v>
      </c>
      <c r="I5416" s="43" t="str">
        <f>IFERROR(VLOOKUP(#REF!,#REF!,2,FALSE),"No")</f>
        <v>No</v>
      </c>
      <c r="J5416" s="139">
        <v>2</v>
      </c>
      <c r="K5416" s="148">
        <v>1044</v>
      </c>
      <c r="L5416" s="148"/>
      <c r="M5416" s="148"/>
      <c r="N5416" s="148"/>
      <c r="O5416" s="148"/>
      <c r="P5416" s="148"/>
      <c r="Q5416" s="148"/>
      <c r="R5416" s="148"/>
      <c r="S5416" s="148"/>
      <c r="T5416" s="148"/>
      <c r="U5416" s="148"/>
      <c r="V5416" s="148"/>
      <c r="W5416" s="148"/>
      <c r="X5416" s="139">
        <v>2</v>
      </c>
      <c r="Y5416" s="148">
        <v>973.7</v>
      </c>
      <c r="Z5416" s="148">
        <v>4</v>
      </c>
      <c r="AA5416" s="148">
        <v>26.3</v>
      </c>
      <c r="AB5416" s="148"/>
      <c r="AC5416" s="148"/>
      <c r="AD5416" s="148"/>
      <c r="AE5416" s="148"/>
      <c r="AF5416" s="148"/>
      <c r="AG5416" s="148"/>
      <c r="AH5416" s="148"/>
      <c r="AI5416" s="148"/>
      <c r="AJ5416" s="148"/>
      <c r="AK5416" s="148"/>
      <c r="AL5416" s="139">
        <v>0</v>
      </c>
      <c r="AM5416" s="139">
        <v>0</v>
      </c>
      <c r="AN5416" s="148">
        <v>1000</v>
      </c>
      <c r="AO5416" s="148">
        <v>1044</v>
      </c>
      <c r="AP5416" s="148">
        <v>3</v>
      </c>
      <c r="AQ5416" s="140">
        <v>3</v>
      </c>
      <c r="AS5416" s="42">
        <f t="shared" si="755"/>
        <v>76194.75085562309</v>
      </c>
      <c r="AT5416" s="101">
        <f t="shared" si="750"/>
        <v>0</v>
      </c>
      <c r="AU5416" s="42">
        <f t="shared" si="751"/>
        <v>76194.75085562309</v>
      </c>
      <c r="AV5416" s="42">
        <f t="shared" si="752"/>
        <v>10899.844240491346</v>
      </c>
      <c r="AW5416" s="102">
        <f t="shared" si="753"/>
        <v>5118</v>
      </c>
      <c r="AX5416" s="43">
        <f t="shared" si="748"/>
        <v>2</v>
      </c>
      <c r="AY5416" s="43" t="str">
        <f t="shared" si="754"/>
        <v>UTTSS</v>
      </c>
    </row>
    <row r="5417" spans="1:51" hidden="1" x14ac:dyDescent="0.2">
      <c r="A5417" s="38">
        <v>5410</v>
      </c>
      <c r="B5417" s="43" t="s">
        <v>5806</v>
      </c>
      <c r="C5417" s="43" t="s">
        <v>5746</v>
      </c>
      <c r="D5417" s="43">
        <v>21100</v>
      </c>
      <c r="E5417" s="43" t="s">
        <v>197</v>
      </c>
      <c r="F5417" s="43">
        <v>5</v>
      </c>
      <c r="G5417" t="str">
        <f>LOOKUP(F5417,{0,6,45},{"F","L","H"})</f>
        <v>F</v>
      </c>
      <c r="H5417" s="43" t="s">
        <v>1652</v>
      </c>
      <c r="I5417" s="43" t="str">
        <f>IFERROR(VLOOKUP(#REF!,#REF!,2,FALSE),"No")</f>
        <v>No</v>
      </c>
      <c r="J5417" s="139">
        <v>4</v>
      </c>
      <c r="K5417" s="148">
        <v>1186</v>
      </c>
      <c r="L5417" s="148"/>
      <c r="M5417" s="148"/>
      <c r="N5417" s="148"/>
      <c r="O5417" s="148"/>
      <c r="P5417" s="148"/>
      <c r="Q5417" s="148"/>
      <c r="R5417" s="148"/>
      <c r="S5417" s="148"/>
      <c r="T5417" s="148"/>
      <c r="U5417" s="148"/>
      <c r="V5417" s="148"/>
      <c r="W5417" s="148"/>
      <c r="X5417" s="139">
        <v>2</v>
      </c>
      <c r="Y5417" s="148">
        <v>311.33999999999997</v>
      </c>
      <c r="Z5417" s="148">
        <v>4</v>
      </c>
      <c r="AA5417" s="148">
        <v>688.66</v>
      </c>
      <c r="AB5417" s="148"/>
      <c r="AC5417" s="148"/>
      <c r="AD5417" s="148"/>
      <c r="AE5417" s="148"/>
      <c r="AF5417" s="148"/>
      <c r="AG5417" s="148"/>
      <c r="AH5417" s="148"/>
      <c r="AI5417" s="148"/>
      <c r="AJ5417" s="148"/>
      <c r="AK5417" s="148"/>
      <c r="AL5417" s="139">
        <v>0</v>
      </c>
      <c r="AM5417" s="139">
        <v>0</v>
      </c>
      <c r="AN5417" s="148">
        <v>1000</v>
      </c>
      <c r="AO5417" s="148">
        <v>1186</v>
      </c>
      <c r="AP5417" s="148">
        <v>4</v>
      </c>
      <c r="AQ5417" s="140">
        <v>31</v>
      </c>
      <c r="AS5417" s="42">
        <f t="shared" si="755"/>
        <v>90780.564707633137</v>
      </c>
      <c r="AT5417" s="101">
        <f t="shared" si="750"/>
        <v>0</v>
      </c>
      <c r="AU5417" s="42">
        <f t="shared" si="751"/>
        <v>90780.564707633137</v>
      </c>
      <c r="AV5417" s="42">
        <f t="shared" si="752"/>
        <v>1208.0210942410979</v>
      </c>
      <c r="AW5417" s="102">
        <f t="shared" si="753"/>
        <v>18747.149999999998</v>
      </c>
      <c r="AX5417" s="43">
        <f t="shared" si="748"/>
        <v>4</v>
      </c>
      <c r="AY5417" s="43" t="str">
        <f t="shared" si="754"/>
        <v>UTTSS</v>
      </c>
    </row>
    <row r="5418" spans="1:51" hidden="1" x14ac:dyDescent="0.2">
      <c r="A5418" s="38">
        <v>5411</v>
      </c>
      <c r="B5418" s="43" t="s">
        <v>5806</v>
      </c>
      <c r="C5418" s="43" t="s">
        <v>292</v>
      </c>
      <c r="D5418" s="43">
        <v>3897</v>
      </c>
      <c r="E5418" s="43" t="s">
        <v>217</v>
      </c>
      <c r="F5418" s="43">
        <v>2</v>
      </c>
      <c r="G5418" t="str">
        <f>LOOKUP(F5418,{0,6,45},{"F","L","H"})</f>
        <v>F</v>
      </c>
      <c r="H5418" s="43" t="s">
        <v>384</v>
      </c>
      <c r="I5418" s="43" t="str">
        <f>IFERROR(VLOOKUP(#REF!,#REF!,2,FALSE),"No")</f>
        <v>No</v>
      </c>
      <c r="J5418" s="139">
        <v>1.25</v>
      </c>
      <c r="K5418" s="148">
        <v>64</v>
      </c>
      <c r="L5418" s="148"/>
      <c r="M5418" s="148"/>
      <c r="N5418" s="148"/>
      <c r="O5418" s="148"/>
      <c r="P5418" s="148"/>
      <c r="Q5418" s="148"/>
      <c r="R5418" s="148"/>
      <c r="S5418" s="148"/>
      <c r="T5418" s="148"/>
      <c r="U5418" s="148"/>
      <c r="V5418" s="148"/>
      <c r="W5418" s="148"/>
      <c r="X5418" s="139">
        <v>2</v>
      </c>
      <c r="Y5418" s="148">
        <v>971</v>
      </c>
      <c r="Z5418" s="148">
        <v>0.75</v>
      </c>
      <c r="AA5418" s="148">
        <v>29</v>
      </c>
      <c r="AB5418" s="148"/>
      <c r="AC5418" s="148"/>
      <c r="AD5418" s="148"/>
      <c r="AE5418" s="148"/>
      <c r="AF5418" s="148"/>
      <c r="AG5418" s="148"/>
      <c r="AH5418" s="148"/>
      <c r="AI5418" s="148"/>
      <c r="AJ5418" s="148"/>
      <c r="AK5418" s="148"/>
      <c r="AL5418" s="139">
        <v>0</v>
      </c>
      <c r="AM5418" s="139">
        <v>0</v>
      </c>
      <c r="AN5418" s="148">
        <v>1000</v>
      </c>
      <c r="AO5418" s="148">
        <v>64</v>
      </c>
      <c r="AP5418" s="148">
        <v>3</v>
      </c>
      <c r="AQ5418" s="140">
        <v>11</v>
      </c>
      <c r="AS5418" s="42">
        <f t="shared" si="755"/>
        <v>4768.8625811876227</v>
      </c>
      <c r="AT5418" s="101">
        <f t="shared" si="750"/>
        <v>0</v>
      </c>
      <c r="AU5418" s="42">
        <f t="shared" si="751"/>
        <v>4768.8625811876227</v>
      </c>
      <c r="AV5418" s="42">
        <f t="shared" si="752"/>
        <v>2975.5256110430937</v>
      </c>
      <c r="AW5418" s="102">
        <f t="shared" si="753"/>
        <v>2145.6666666666665</v>
      </c>
      <c r="AX5418" s="43">
        <f t="shared" si="748"/>
        <v>1.25</v>
      </c>
      <c r="AY5418" s="43" t="str">
        <f t="shared" si="754"/>
        <v>UTFS</v>
      </c>
    </row>
    <row r="5419" spans="1:51" hidden="1" x14ac:dyDescent="0.2">
      <c r="A5419" s="38">
        <v>5412</v>
      </c>
      <c r="B5419" s="43" t="s">
        <v>362</v>
      </c>
      <c r="C5419" s="43" t="s">
        <v>289</v>
      </c>
      <c r="D5419" s="43">
        <v>320</v>
      </c>
      <c r="E5419" s="43" t="s">
        <v>1228</v>
      </c>
      <c r="F5419" s="43">
        <v>0.25</v>
      </c>
      <c r="G5419" t="str">
        <f>LOOKUP(F5419,{0,6,45},{"F","L","H"})</f>
        <v>F</v>
      </c>
      <c r="H5419" s="43" t="s">
        <v>5863</v>
      </c>
      <c r="I5419" s="43" t="str">
        <f>IFERROR(VLOOKUP(#REF!,#REF!,2,FALSE),"No")</f>
        <v>No</v>
      </c>
      <c r="J5419" s="139">
        <v>0.75</v>
      </c>
      <c r="K5419" s="148">
        <v>9</v>
      </c>
      <c r="L5419" s="148"/>
      <c r="M5419" s="148"/>
      <c r="N5419" s="148"/>
      <c r="O5419" s="148"/>
      <c r="P5419" s="148"/>
      <c r="Q5419" s="148"/>
      <c r="R5419" s="148"/>
      <c r="S5419" s="148"/>
      <c r="T5419" s="148"/>
      <c r="U5419" s="148"/>
      <c r="V5419" s="148"/>
      <c r="W5419" s="148"/>
      <c r="X5419" s="139">
        <v>2</v>
      </c>
      <c r="Y5419" s="148">
        <v>1000</v>
      </c>
      <c r="Z5419" s="148"/>
      <c r="AA5419" s="148"/>
      <c r="AB5419" s="148"/>
      <c r="AC5419" s="148"/>
      <c r="AD5419" s="148"/>
      <c r="AE5419" s="148"/>
      <c r="AF5419" s="148"/>
      <c r="AG5419" s="148"/>
      <c r="AH5419" s="148"/>
      <c r="AI5419" s="148"/>
      <c r="AJ5419" s="148"/>
      <c r="AK5419" s="148"/>
      <c r="AL5419" s="139">
        <v>0</v>
      </c>
      <c r="AM5419" s="139">
        <v>0</v>
      </c>
      <c r="AN5419" s="148">
        <v>1000</v>
      </c>
      <c r="AO5419" s="148">
        <v>9</v>
      </c>
      <c r="AP5419" s="148">
        <v>13</v>
      </c>
      <c r="AQ5419" s="140">
        <v>34</v>
      </c>
      <c r="AS5419" s="42">
        <f t="shared" si="755"/>
        <v>579.45130047950943</v>
      </c>
      <c r="AT5419" s="101">
        <f t="shared" si="750"/>
        <v>0</v>
      </c>
      <c r="AU5419" s="42">
        <f t="shared" si="751"/>
        <v>579.45130047950943</v>
      </c>
      <c r="AV5419" s="42">
        <f t="shared" si="752"/>
        <v>956.20475651394213</v>
      </c>
      <c r="AW5419" s="102">
        <f t="shared" si="753"/>
        <v>431</v>
      </c>
      <c r="AX5419" s="43">
        <f t="shared" si="748"/>
        <v>0.75</v>
      </c>
      <c r="AY5419" s="43" t="str">
        <f t="shared" si="754"/>
        <v>UTGS</v>
      </c>
    </row>
    <row r="5420" spans="1:51" hidden="1" x14ac:dyDescent="0.2">
      <c r="A5420" s="38">
        <v>5413</v>
      </c>
      <c r="B5420" s="43" t="s">
        <v>362</v>
      </c>
      <c r="C5420" s="43" t="s">
        <v>289</v>
      </c>
      <c r="D5420" s="43">
        <v>540</v>
      </c>
      <c r="E5420" s="43" t="s">
        <v>195</v>
      </c>
      <c r="F5420" s="43">
        <v>0.25</v>
      </c>
      <c r="G5420" t="str">
        <f>LOOKUP(F5420,{0,6,45},{"F","L","H"})</f>
        <v>F</v>
      </c>
      <c r="H5420" s="43" t="s">
        <v>5864</v>
      </c>
      <c r="I5420" s="43" t="str">
        <f>IFERROR(VLOOKUP(#REF!,#REF!,2,FALSE),"No")</f>
        <v>No</v>
      </c>
      <c r="J5420" s="139">
        <v>0.75</v>
      </c>
      <c r="K5420" s="148">
        <v>21</v>
      </c>
      <c r="L5420" s="148"/>
      <c r="M5420" s="148"/>
      <c r="N5420" s="148"/>
      <c r="O5420" s="148"/>
      <c r="P5420" s="148"/>
      <c r="Q5420" s="148"/>
      <c r="R5420" s="148"/>
      <c r="S5420" s="148"/>
      <c r="T5420" s="148"/>
      <c r="U5420" s="148"/>
      <c r="V5420" s="148"/>
      <c r="W5420" s="148"/>
      <c r="X5420" s="139">
        <v>2</v>
      </c>
      <c r="Y5420" s="148">
        <v>670</v>
      </c>
      <c r="Z5420" s="148">
        <v>0.75</v>
      </c>
      <c r="AA5420" s="148">
        <v>330</v>
      </c>
      <c r="AB5420" s="148"/>
      <c r="AC5420" s="148"/>
      <c r="AD5420" s="148"/>
      <c r="AE5420" s="148"/>
      <c r="AF5420" s="148"/>
      <c r="AG5420" s="148"/>
      <c r="AH5420" s="148"/>
      <c r="AI5420" s="148"/>
      <c r="AJ5420" s="148"/>
      <c r="AK5420" s="148"/>
      <c r="AL5420" s="139">
        <v>0</v>
      </c>
      <c r="AM5420" s="139">
        <v>0</v>
      </c>
      <c r="AN5420" s="148">
        <v>1000</v>
      </c>
      <c r="AO5420" s="148">
        <v>21</v>
      </c>
      <c r="AP5420" s="148">
        <v>17</v>
      </c>
      <c r="AQ5420" s="140">
        <v>11</v>
      </c>
      <c r="AS5420" s="42">
        <f t="shared" si="755"/>
        <v>1352.0530344521887</v>
      </c>
      <c r="AT5420" s="101">
        <f t="shared" si="750"/>
        <v>0</v>
      </c>
      <c r="AU5420" s="42">
        <f t="shared" si="751"/>
        <v>1352.0530344521887</v>
      </c>
      <c r="AV5420" s="42">
        <f t="shared" si="752"/>
        <v>3182.9419746794579</v>
      </c>
      <c r="AW5420" s="102">
        <f t="shared" si="753"/>
        <v>585.0096169344007</v>
      </c>
      <c r="AX5420" s="43">
        <f t="shared" si="748"/>
        <v>0.75</v>
      </c>
      <c r="AY5420" s="43" t="str">
        <f t="shared" si="754"/>
        <v>UTGS</v>
      </c>
    </row>
    <row r="5421" spans="1:51" hidden="1" x14ac:dyDescent="0.2">
      <c r="A5421" s="38">
        <v>5414</v>
      </c>
      <c r="B5421" s="43" t="s">
        <v>5807</v>
      </c>
      <c r="C5421" s="43" t="s">
        <v>5746</v>
      </c>
      <c r="D5421" s="43">
        <v>14487</v>
      </c>
      <c r="E5421" s="43" t="s">
        <v>291</v>
      </c>
      <c r="F5421" s="43">
        <v>5</v>
      </c>
      <c r="G5421" t="str">
        <f>LOOKUP(F5421,{0,6,45},{"F","L","H"})</f>
        <v>F</v>
      </c>
      <c r="H5421" s="43" t="s">
        <v>1201</v>
      </c>
      <c r="I5421" s="43" t="str">
        <f>IFERROR(VLOOKUP(#REF!,#REF!,2,FALSE),"No")</f>
        <v>No</v>
      </c>
      <c r="J5421" s="139">
        <v>2</v>
      </c>
      <c r="K5421" s="148">
        <v>4</v>
      </c>
      <c r="L5421" s="148">
        <v>3</v>
      </c>
      <c r="M5421" s="148">
        <v>1031</v>
      </c>
      <c r="N5421" s="148"/>
      <c r="O5421" s="148"/>
      <c r="P5421" s="148"/>
      <c r="Q5421" s="148"/>
      <c r="R5421" s="148"/>
      <c r="S5421" s="148"/>
      <c r="T5421" s="148"/>
      <c r="U5421" s="148"/>
      <c r="V5421" s="148"/>
      <c r="W5421" s="148"/>
      <c r="X5421" s="139">
        <v>2</v>
      </c>
      <c r="Y5421" s="148">
        <v>981.25</v>
      </c>
      <c r="Z5421" s="148">
        <v>1.25</v>
      </c>
      <c r="AA5421" s="148">
        <v>18.75</v>
      </c>
      <c r="AB5421" s="148"/>
      <c r="AC5421" s="148"/>
      <c r="AD5421" s="148"/>
      <c r="AE5421" s="148"/>
      <c r="AF5421" s="148"/>
      <c r="AG5421" s="148"/>
      <c r="AH5421" s="148"/>
      <c r="AI5421" s="148"/>
      <c r="AJ5421" s="148"/>
      <c r="AK5421" s="148"/>
      <c r="AL5421" s="139">
        <v>0</v>
      </c>
      <c r="AM5421" s="139">
        <v>0</v>
      </c>
      <c r="AN5421" s="148">
        <v>1000</v>
      </c>
      <c r="AO5421" s="148">
        <v>1035</v>
      </c>
      <c r="AP5421" s="148">
        <v>7</v>
      </c>
      <c r="AQ5421" s="140">
        <v>5</v>
      </c>
      <c r="AS5421" s="42">
        <f t="shared" si="755"/>
        <v>75537.899555143595</v>
      </c>
      <c r="AT5421" s="101">
        <f t="shared" si="750"/>
        <v>0</v>
      </c>
      <c r="AU5421" s="42">
        <f t="shared" si="751"/>
        <v>75537.899555143595</v>
      </c>
      <c r="AV5421" s="42">
        <f t="shared" si="752"/>
        <v>6504.8173442948073</v>
      </c>
      <c r="AW5421" s="102">
        <f t="shared" si="753"/>
        <v>10791.333333333334</v>
      </c>
      <c r="AX5421" s="43">
        <f t="shared" si="748"/>
        <v>2</v>
      </c>
      <c r="AY5421" s="43" t="str">
        <f t="shared" si="754"/>
        <v>UTTSS</v>
      </c>
    </row>
    <row r="5422" spans="1:51" hidden="1" x14ac:dyDescent="0.2">
      <c r="A5422" s="38">
        <v>5415</v>
      </c>
      <c r="B5422" s="43" t="s">
        <v>5806</v>
      </c>
      <c r="C5422" s="43" t="s">
        <v>289</v>
      </c>
      <c r="D5422" s="43">
        <v>2400</v>
      </c>
      <c r="E5422" s="43" t="s">
        <v>1917</v>
      </c>
      <c r="F5422" s="43">
        <v>2</v>
      </c>
      <c r="G5422" t="str">
        <f>LOOKUP(F5422,{0,6,45},{"F","L","H"})</f>
        <v>F</v>
      </c>
      <c r="H5422" s="43" t="s">
        <v>5865</v>
      </c>
      <c r="I5422" s="43" t="str">
        <f>IFERROR(VLOOKUP(#REF!,#REF!,2,FALSE),"No")</f>
        <v>No</v>
      </c>
      <c r="J5422" s="139">
        <v>1.25</v>
      </c>
      <c r="K5422" s="148">
        <v>100</v>
      </c>
      <c r="L5422" s="148"/>
      <c r="M5422" s="148"/>
      <c r="N5422" s="148"/>
      <c r="O5422" s="148"/>
      <c r="P5422" s="148"/>
      <c r="Q5422" s="148"/>
      <c r="R5422" s="148"/>
      <c r="S5422" s="148"/>
      <c r="T5422" s="148"/>
      <c r="U5422" s="148"/>
      <c r="V5422" s="148"/>
      <c r="W5422" s="148"/>
      <c r="X5422" s="139">
        <v>4</v>
      </c>
      <c r="Y5422" s="148">
        <v>979</v>
      </c>
      <c r="Z5422" s="148">
        <v>1.25</v>
      </c>
      <c r="AA5422" s="148">
        <v>21</v>
      </c>
      <c r="AB5422" s="148"/>
      <c r="AC5422" s="148"/>
      <c r="AD5422" s="148"/>
      <c r="AE5422" s="148"/>
      <c r="AF5422" s="148"/>
      <c r="AG5422" s="148"/>
      <c r="AH5422" s="148"/>
      <c r="AI5422" s="148"/>
      <c r="AJ5422" s="148"/>
      <c r="AK5422" s="148"/>
      <c r="AL5422" s="139">
        <v>0</v>
      </c>
      <c r="AM5422" s="139">
        <v>0</v>
      </c>
      <c r="AN5422" s="148">
        <v>1000</v>
      </c>
      <c r="AO5422" s="148">
        <v>100</v>
      </c>
      <c r="AP5422" s="148">
        <v>3</v>
      </c>
      <c r="AQ5422" s="140">
        <v>4</v>
      </c>
      <c r="AS5422" s="42">
        <f t="shared" si="755"/>
        <v>7451.3477831056607</v>
      </c>
      <c r="AT5422" s="101">
        <f t="shared" si="750"/>
        <v>0</v>
      </c>
      <c r="AU5422" s="42">
        <f t="shared" si="751"/>
        <v>7451.3477831056607</v>
      </c>
      <c r="AV5422" s="42">
        <f t="shared" si="752"/>
        <v>9886.2729303685082</v>
      </c>
      <c r="AW5422" s="102">
        <f t="shared" si="753"/>
        <v>2428.75</v>
      </c>
      <c r="AX5422" s="43">
        <f t="shared" si="748"/>
        <v>1.25</v>
      </c>
      <c r="AY5422" s="43" t="str">
        <f t="shared" si="754"/>
        <v>UTGS</v>
      </c>
    </row>
    <row r="5423" spans="1:51" hidden="1" x14ac:dyDescent="0.2">
      <c r="A5423" s="38">
        <v>5416</v>
      </c>
      <c r="B5423" s="43" t="s">
        <v>5806</v>
      </c>
      <c r="C5423" s="43" t="s">
        <v>5746</v>
      </c>
      <c r="D5423" s="43">
        <v>6113</v>
      </c>
      <c r="E5423" s="43" t="s">
        <v>218</v>
      </c>
      <c r="F5423" s="43">
        <v>2</v>
      </c>
      <c r="G5423" t="str">
        <f>LOOKUP(F5423,{0,6,45},{"F","L","H"})</f>
        <v>F</v>
      </c>
      <c r="H5423" s="43" t="s">
        <v>1207</v>
      </c>
      <c r="I5423" s="43" t="str">
        <f>IFERROR(VLOOKUP(#REF!,#REF!,2,FALSE),"No")</f>
        <v>No</v>
      </c>
      <c r="J5423" s="139">
        <v>2</v>
      </c>
      <c r="K5423" s="148">
        <v>307</v>
      </c>
      <c r="L5423" s="148">
        <v>4</v>
      </c>
      <c r="M5423" s="148">
        <v>1355</v>
      </c>
      <c r="N5423" s="148"/>
      <c r="O5423" s="148"/>
      <c r="P5423" s="148"/>
      <c r="Q5423" s="148"/>
      <c r="R5423" s="148"/>
      <c r="S5423" s="148"/>
      <c r="T5423" s="148"/>
      <c r="U5423" s="148"/>
      <c r="V5423" s="148"/>
      <c r="W5423" s="148"/>
      <c r="X5423" s="139">
        <v>6</v>
      </c>
      <c r="Y5423" s="148">
        <v>1000</v>
      </c>
      <c r="Z5423" s="148"/>
      <c r="AA5423" s="148"/>
      <c r="AB5423" s="148"/>
      <c r="AC5423" s="148"/>
      <c r="AD5423" s="148"/>
      <c r="AE5423" s="148"/>
      <c r="AF5423" s="148"/>
      <c r="AG5423" s="148"/>
      <c r="AH5423" s="148"/>
      <c r="AI5423" s="148"/>
      <c r="AJ5423" s="148"/>
      <c r="AK5423" s="148"/>
      <c r="AL5423" s="139">
        <v>0</v>
      </c>
      <c r="AM5423" s="139">
        <v>0</v>
      </c>
      <c r="AN5423" s="148">
        <v>1000</v>
      </c>
      <c r="AO5423" s="148">
        <v>1662</v>
      </c>
      <c r="AP5423" s="148">
        <v>2</v>
      </c>
      <c r="AQ5423" s="140">
        <v>3</v>
      </c>
      <c r="AS5423" s="42">
        <f t="shared" si="755"/>
        <v>126122.34015521608</v>
      </c>
      <c r="AT5423" s="101">
        <f t="shared" si="750"/>
        <v>0</v>
      </c>
      <c r="AU5423" s="42">
        <f t="shared" si="751"/>
        <v>126122.34015521608</v>
      </c>
      <c r="AV5423" s="42">
        <f t="shared" si="752"/>
        <v>20010.32057382468</v>
      </c>
      <c r="AW5423" s="102">
        <f t="shared" si="753"/>
        <v>3698.6666666666665</v>
      </c>
      <c r="AX5423" s="43">
        <f t="shared" si="748"/>
        <v>2</v>
      </c>
      <c r="AY5423" s="43" t="str">
        <f t="shared" si="754"/>
        <v>UTTSS</v>
      </c>
    </row>
    <row r="5424" spans="1:51" hidden="1" x14ac:dyDescent="0.2">
      <c r="A5424" s="38">
        <v>5417</v>
      </c>
      <c r="B5424" s="43" t="s">
        <v>5806</v>
      </c>
      <c r="C5424" s="43" t="s">
        <v>289</v>
      </c>
      <c r="D5424" s="43">
        <v>17800</v>
      </c>
      <c r="E5424" s="43" t="s">
        <v>197</v>
      </c>
      <c r="F5424" s="43">
        <v>2</v>
      </c>
      <c r="G5424" t="str">
        <f>LOOKUP(F5424,{0,6,45},{"F","L","H"})</f>
        <v>F</v>
      </c>
      <c r="H5424" s="43" t="s">
        <v>1726</v>
      </c>
      <c r="I5424" s="43" t="str">
        <f>IFERROR(VLOOKUP(#REF!,#REF!,2,FALSE),"No")</f>
        <v>No</v>
      </c>
      <c r="J5424" s="139">
        <v>3</v>
      </c>
      <c r="K5424" s="148">
        <v>1180</v>
      </c>
      <c r="L5424" s="148"/>
      <c r="M5424" s="148"/>
      <c r="N5424" s="148"/>
      <c r="O5424" s="148"/>
      <c r="P5424" s="148"/>
      <c r="Q5424" s="148"/>
      <c r="R5424" s="148"/>
      <c r="S5424" s="148"/>
      <c r="T5424" s="148"/>
      <c r="U5424" s="148"/>
      <c r="V5424" s="148"/>
      <c r="W5424" s="148"/>
      <c r="X5424" s="139">
        <v>2</v>
      </c>
      <c r="Y5424" s="148">
        <v>121.48</v>
      </c>
      <c r="Z5424" s="148">
        <v>3</v>
      </c>
      <c r="AA5424" s="148">
        <v>65.02</v>
      </c>
      <c r="AB5424" s="148">
        <v>4</v>
      </c>
      <c r="AC5424" s="148">
        <v>794.26</v>
      </c>
      <c r="AD5424" s="148">
        <v>1.25</v>
      </c>
      <c r="AE5424" s="148">
        <v>19.239999999999998</v>
      </c>
      <c r="AF5424" s="148"/>
      <c r="AG5424" s="148"/>
      <c r="AH5424" s="148"/>
      <c r="AI5424" s="148"/>
      <c r="AJ5424" s="148"/>
      <c r="AK5424" s="148"/>
      <c r="AL5424" s="139">
        <v>0</v>
      </c>
      <c r="AM5424" s="139">
        <v>0</v>
      </c>
      <c r="AN5424" s="148">
        <v>1000</v>
      </c>
      <c r="AO5424" s="148">
        <v>1180</v>
      </c>
      <c r="AP5424" s="148">
        <v>8</v>
      </c>
      <c r="AQ5424" s="140">
        <v>4</v>
      </c>
      <c r="AS5424" s="42">
        <f t="shared" si="755"/>
        <v>86120.503840646794</v>
      </c>
      <c r="AT5424" s="101">
        <f t="shared" si="750"/>
        <v>0</v>
      </c>
      <c r="AU5424" s="42">
        <f t="shared" si="751"/>
        <v>86120.503840646794</v>
      </c>
      <c r="AV5424" s="42">
        <f t="shared" si="752"/>
        <v>9348.7050803685088</v>
      </c>
      <c r="AW5424" s="102">
        <f t="shared" si="753"/>
        <v>15242</v>
      </c>
      <c r="AX5424" s="43">
        <f t="shared" si="748"/>
        <v>3</v>
      </c>
      <c r="AY5424" s="43" t="str">
        <f t="shared" si="754"/>
        <v>UTGS</v>
      </c>
    </row>
    <row r="5425" spans="1:51" hidden="1" x14ac:dyDescent="0.2">
      <c r="A5425" s="38">
        <v>5418</v>
      </c>
      <c r="B5425" s="43" t="s">
        <v>5806</v>
      </c>
      <c r="C5425" s="43" t="s">
        <v>289</v>
      </c>
      <c r="D5425" s="43">
        <v>18221</v>
      </c>
      <c r="E5425" s="43" t="s">
        <v>291</v>
      </c>
      <c r="F5425" s="43">
        <v>10</v>
      </c>
      <c r="G5425" t="str">
        <f>LOOKUP(F5425,{0,6,45},{"F","L","H"})</f>
        <v>L</v>
      </c>
      <c r="H5425" s="43" t="s">
        <v>1751</v>
      </c>
      <c r="I5425" s="43" t="str">
        <f>IFERROR(VLOOKUP(#REF!,#REF!,2,FALSE),"No")</f>
        <v>No</v>
      </c>
      <c r="J5425" s="139">
        <v>3</v>
      </c>
      <c r="K5425" s="148">
        <v>449</v>
      </c>
      <c r="L5425" s="148"/>
      <c r="M5425" s="148"/>
      <c r="N5425" s="148"/>
      <c r="O5425" s="148"/>
      <c r="P5425" s="148"/>
      <c r="Q5425" s="148"/>
      <c r="R5425" s="148"/>
      <c r="S5425" s="148"/>
      <c r="T5425" s="148"/>
      <c r="U5425" s="148"/>
      <c r="V5425" s="148"/>
      <c r="W5425" s="148"/>
      <c r="X5425" s="139">
        <v>6</v>
      </c>
      <c r="Y5425" s="148">
        <v>1000</v>
      </c>
      <c r="Z5425" s="148"/>
      <c r="AA5425" s="148"/>
      <c r="AB5425" s="148"/>
      <c r="AC5425" s="148"/>
      <c r="AD5425" s="148"/>
      <c r="AE5425" s="148"/>
      <c r="AF5425" s="148"/>
      <c r="AG5425" s="148"/>
      <c r="AH5425" s="148"/>
      <c r="AI5425" s="148"/>
      <c r="AJ5425" s="148"/>
      <c r="AK5425" s="148"/>
      <c r="AL5425" s="139">
        <v>0</v>
      </c>
      <c r="AM5425" s="139">
        <v>0</v>
      </c>
      <c r="AN5425" s="148">
        <v>1000</v>
      </c>
      <c r="AO5425" s="148">
        <v>449</v>
      </c>
      <c r="AP5425" s="148">
        <v>5</v>
      </c>
      <c r="AQ5425" s="140">
        <v>2</v>
      </c>
      <c r="AS5425" s="42">
        <f t="shared" si="755"/>
        <v>32769.581546144414</v>
      </c>
      <c r="AT5425" s="101">
        <f t="shared" si="750"/>
        <v>0</v>
      </c>
      <c r="AU5425" s="42">
        <f t="shared" si="751"/>
        <v>32769.581546144414</v>
      </c>
      <c r="AV5425" s="42">
        <f t="shared" si="752"/>
        <v>30015.480860737021</v>
      </c>
      <c r="AW5425" s="102">
        <f t="shared" si="753"/>
        <v>17706.400000000001</v>
      </c>
      <c r="AX5425" s="43">
        <f t="shared" si="748"/>
        <v>3</v>
      </c>
      <c r="AY5425" s="43" t="str">
        <f t="shared" si="754"/>
        <v>UTGS</v>
      </c>
    </row>
    <row r="5426" spans="1:51" hidden="1" x14ac:dyDescent="0.2">
      <c r="A5426" s="38">
        <v>5419</v>
      </c>
      <c r="B5426" s="43" t="s">
        <v>362</v>
      </c>
      <c r="C5426" s="43" t="s">
        <v>289</v>
      </c>
      <c r="D5426" s="43">
        <v>320</v>
      </c>
      <c r="E5426" s="43" t="s">
        <v>1245</v>
      </c>
      <c r="F5426" s="43">
        <v>0.25</v>
      </c>
      <c r="G5426" t="str">
        <f>LOOKUP(F5426,{0,6,45},{"F","L","H"})</f>
        <v>F</v>
      </c>
      <c r="H5426" s="43" t="s">
        <v>5866</v>
      </c>
      <c r="I5426" s="43" t="str">
        <f>IFERROR(VLOOKUP(#REF!,#REF!,2,FALSE),"No")</f>
        <v>No</v>
      </c>
      <c r="J5426" s="139">
        <v>0.75</v>
      </c>
      <c r="K5426" s="148">
        <v>22</v>
      </c>
      <c r="L5426" s="148"/>
      <c r="M5426" s="148"/>
      <c r="N5426" s="148"/>
      <c r="O5426" s="148"/>
      <c r="P5426" s="148"/>
      <c r="Q5426" s="148"/>
      <c r="R5426" s="148"/>
      <c r="S5426" s="148"/>
      <c r="T5426" s="148"/>
      <c r="U5426" s="148"/>
      <c r="V5426" s="148"/>
      <c r="W5426" s="148"/>
      <c r="X5426" s="139">
        <v>2</v>
      </c>
      <c r="Y5426" s="148">
        <v>1000</v>
      </c>
      <c r="Z5426" s="148"/>
      <c r="AA5426" s="148"/>
      <c r="AB5426" s="148"/>
      <c r="AC5426" s="148"/>
      <c r="AD5426" s="148"/>
      <c r="AE5426" s="148"/>
      <c r="AF5426" s="148"/>
      <c r="AG5426" s="148"/>
      <c r="AH5426" s="148"/>
      <c r="AI5426" s="148"/>
      <c r="AJ5426" s="148"/>
      <c r="AK5426" s="148"/>
      <c r="AL5426" s="139">
        <v>0</v>
      </c>
      <c r="AM5426" s="139">
        <v>0</v>
      </c>
      <c r="AN5426" s="148">
        <v>1000</v>
      </c>
      <c r="AO5426" s="148">
        <v>22</v>
      </c>
      <c r="AP5426" s="148">
        <v>16</v>
      </c>
      <c r="AQ5426" s="140">
        <v>8</v>
      </c>
      <c r="AS5426" s="42">
        <f t="shared" si="755"/>
        <v>1416.4365122832455</v>
      </c>
      <c r="AT5426" s="101">
        <f t="shared" si="750"/>
        <v>0</v>
      </c>
      <c r="AU5426" s="42">
        <f t="shared" si="751"/>
        <v>1416.4365122832455</v>
      </c>
      <c r="AV5426" s="42">
        <f t="shared" si="752"/>
        <v>4063.870215184254</v>
      </c>
      <c r="AW5426" s="102">
        <f t="shared" si="753"/>
        <v>431</v>
      </c>
      <c r="AX5426" s="43">
        <f t="shared" si="748"/>
        <v>0.75</v>
      </c>
      <c r="AY5426" s="43" t="str">
        <f t="shared" si="754"/>
        <v>UTGS</v>
      </c>
    </row>
    <row r="5427" spans="1:51" hidden="1" x14ac:dyDescent="0.2">
      <c r="A5427" s="38">
        <v>5420</v>
      </c>
      <c r="B5427" s="43" t="s">
        <v>5806</v>
      </c>
      <c r="C5427" s="43" t="s">
        <v>5746</v>
      </c>
      <c r="D5427" s="43">
        <v>21100</v>
      </c>
      <c r="E5427" s="43" t="s">
        <v>220</v>
      </c>
      <c r="F5427" s="43">
        <v>5</v>
      </c>
      <c r="G5427" t="str">
        <f>LOOKUP(F5427,{0,6,45},{"F","L","H"})</f>
        <v>F</v>
      </c>
      <c r="H5427" s="43" t="s">
        <v>956</v>
      </c>
      <c r="I5427" s="43" t="str">
        <f>IFERROR(VLOOKUP(#REF!,#REF!,2,FALSE),"No")</f>
        <v>No</v>
      </c>
      <c r="J5427" s="139">
        <v>4</v>
      </c>
      <c r="K5427" s="148">
        <v>972</v>
      </c>
      <c r="L5427" s="148"/>
      <c r="M5427" s="148"/>
      <c r="N5427" s="148"/>
      <c r="O5427" s="148"/>
      <c r="P5427" s="148"/>
      <c r="Q5427" s="148"/>
      <c r="R5427" s="148"/>
      <c r="S5427" s="148"/>
      <c r="T5427" s="148"/>
      <c r="U5427" s="148"/>
      <c r="V5427" s="148"/>
      <c r="W5427" s="148"/>
      <c r="X5427" s="139">
        <v>4</v>
      </c>
      <c r="Y5427" s="148">
        <v>256</v>
      </c>
      <c r="Z5427" s="148">
        <v>6</v>
      </c>
      <c r="AA5427" s="148">
        <v>744</v>
      </c>
      <c r="AB5427" s="148"/>
      <c r="AC5427" s="148"/>
      <c r="AD5427" s="148"/>
      <c r="AE5427" s="148"/>
      <c r="AF5427" s="148"/>
      <c r="AG5427" s="148"/>
      <c r="AH5427" s="148"/>
      <c r="AI5427" s="148"/>
      <c r="AJ5427" s="148"/>
      <c r="AK5427" s="148"/>
      <c r="AL5427" s="139">
        <v>0</v>
      </c>
      <c r="AM5427" s="139">
        <v>0</v>
      </c>
      <c r="AN5427" s="148">
        <v>1000</v>
      </c>
      <c r="AO5427" s="148">
        <v>972</v>
      </c>
      <c r="AP5427" s="148">
        <v>3</v>
      </c>
      <c r="AQ5427" s="140">
        <v>8</v>
      </c>
      <c r="AS5427" s="42">
        <f t="shared" si="755"/>
        <v>74400.26045178702</v>
      </c>
      <c r="AT5427" s="101">
        <f t="shared" si="750"/>
        <v>0</v>
      </c>
      <c r="AU5427" s="42">
        <f t="shared" si="751"/>
        <v>74400.26045178702</v>
      </c>
      <c r="AV5427" s="42">
        <f t="shared" si="752"/>
        <v>6852.6702151842546</v>
      </c>
      <c r="AW5427" s="102">
        <f t="shared" si="753"/>
        <v>18747.149999999998</v>
      </c>
      <c r="AX5427" s="43">
        <f t="shared" si="748"/>
        <v>4</v>
      </c>
      <c r="AY5427" s="43" t="str">
        <f t="shared" si="754"/>
        <v>UTTSS</v>
      </c>
    </row>
    <row r="5428" spans="1:51" hidden="1" x14ac:dyDescent="0.2">
      <c r="A5428" s="38">
        <v>5421</v>
      </c>
      <c r="B5428" s="43" t="s">
        <v>5806</v>
      </c>
      <c r="C5428" s="43" t="s">
        <v>5745</v>
      </c>
      <c r="D5428" s="43">
        <v>21100</v>
      </c>
      <c r="E5428" s="43" t="s">
        <v>197</v>
      </c>
      <c r="F5428" s="43">
        <v>5</v>
      </c>
      <c r="G5428" t="str">
        <f>LOOKUP(F5428,{0,6,45},{"F","L","H"})</f>
        <v>F</v>
      </c>
      <c r="H5428" s="43" t="s">
        <v>5867</v>
      </c>
      <c r="I5428" s="43" t="str">
        <f>IFERROR(VLOOKUP(#REF!,#REF!,2,FALSE),"No")</f>
        <v>No</v>
      </c>
      <c r="J5428" s="139">
        <v>4</v>
      </c>
      <c r="K5428" s="148">
        <v>1457</v>
      </c>
      <c r="L5428" s="148"/>
      <c r="M5428" s="148"/>
      <c r="N5428" s="148"/>
      <c r="O5428" s="148"/>
      <c r="P5428" s="148"/>
      <c r="Q5428" s="148"/>
      <c r="R5428" s="148"/>
      <c r="S5428" s="148"/>
      <c r="T5428" s="148"/>
      <c r="U5428" s="148"/>
      <c r="V5428" s="148"/>
      <c r="W5428" s="148"/>
      <c r="X5428" s="139">
        <v>4</v>
      </c>
      <c r="Y5428" s="148">
        <v>152.5</v>
      </c>
      <c r="Z5428" s="148">
        <v>6</v>
      </c>
      <c r="AA5428" s="148">
        <v>482.13</v>
      </c>
      <c r="AB5428" s="148">
        <v>8</v>
      </c>
      <c r="AC5428" s="148">
        <v>365.37</v>
      </c>
      <c r="AD5428" s="148"/>
      <c r="AE5428" s="148"/>
      <c r="AF5428" s="148"/>
      <c r="AG5428" s="148"/>
      <c r="AH5428" s="148"/>
      <c r="AI5428" s="148"/>
      <c r="AJ5428" s="148"/>
      <c r="AK5428" s="148"/>
      <c r="AL5428" s="139">
        <v>0</v>
      </c>
      <c r="AM5428" s="139">
        <v>0</v>
      </c>
      <c r="AN5428" s="148">
        <v>1000</v>
      </c>
      <c r="AO5428" s="148">
        <v>1457</v>
      </c>
      <c r="AP5428" s="148">
        <v>3</v>
      </c>
      <c r="AQ5428" s="140">
        <v>3</v>
      </c>
      <c r="AS5428" s="42">
        <f t="shared" si="755"/>
        <v>111523.84719984948</v>
      </c>
      <c r="AT5428" s="101">
        <f t="shared" si="750"/>
        <v>0</v>
      </c>
      <c r="AU5428" s="42">
        <f t="shared" si="751"/>
        <v>111523.84719984948</v>
      </c>
      <c r="AV5428" s="42">
        <f t="shared" si="752"/>
        <v>20537.210040491347</v>
      </c>
      <c r="AW5428" s="102">
        <f t="shared" si="753"/>
        <v>18747.149999999998</v>
      </c>
      <c r="AX5428" s="43">
        <f t="shared" si="748"/>
        <v>4</v>
      </c>
      <c r="AY5428" s="43" t="str">
        <f t="shared" si="754"/>
        <v>UTTSM</v>
      </c>
    </row>
    <row r="5429" spans="1:51" hidden="1" x14ac:dyDescent="0.2">
      <c r="A5429" s="38">
        <v>5422</v>
      </c>
      <c r="B5429" s="43" t="s">
        <v>5807</v>
      </c>
      <c r="C5429" s="43" t="s">
        <v>5745</v>
      </c>
      <c r="D5429" s="43">
        <v>12833</v>
      </c>
      <c r="E5429" s="43" t="s">
        <v>218</v>
      </c>
      <c r="F5429" s="43">
        <v>20</v>
      </c>
      <c r="G5429" t="str">
        <f>LOOKUP(F5429,{0,6,45},{"F","L","H"})</f>
        <v>L</v>
      </c>
      <c r="H5429" s="43" t="s">
        <v>513</v>
      </c>
      <c r="I5429" s="43" t="str">
        <f>IFERROR(VLOOKUP(#REF!,#REF!,2,FALSE),"No")</f>
        <v>No</v>
      </c>
      <c r="J5429" s="139">
        <v>6</v>
      </c>
      <c r="K5429" s="148">
        <v>1467</v>
      </c>
      <c r="L5429" s="148"/>
      <c r="M5429" s="148"/>
      <c r="N5429" s="148"/>
      <c r="O5429" s="148"/>
      <c r="P5429" s="148"/>
      <c r="Q5429" s="148"/>
      <c r="R5429" s="148"/>
      <c r="S5429" s="148"/>
      <c r="T5429" s="148"/>
      <c r="U5429" s="148"/>
      <c r="V5429" s="148"/>
      <c r="W5429" s="148"/>
      <c r="X5429" s="139">
        <v>6</v>
      </c>
      <c r="Y5429" s="148">
        <v>1000</v>
      </c>
      <c r="Z5429" s="148"/>
      <c r="AA5429" s="148"/>
      <c r="AB5429" s="148"/>
      <c r="AC5429" s="148"/>
      <c r="AD5429" s="148"/>
      <c r="AE5429" s="148"/>
      <c r="AF5429" s="148"/>
      <c r="AG5429" s="148"/>
      <c r="AH5429" s="148"/>
      <c r="AI5429" s="148"/>
      <c r="AJ5429" s="148"/>
      <c r="AK5429" s="148"/>
      <c r="AL5429" s="139">
        <v>0</v>
      </c>
      <c r="AM5429" s="139">
        <v>0</v>
      </c>
      <c r="AN5429" s="148">
        <v>1000</v>
      </c>
      <c r="AO5429" s="148">
        <v>1467</v>
      </c>
      <c r="AP5429" s="148">
        <v>2</v>
      </c>
      <c r="AQ5429" s="140">
        <v>3</v>
      </c>
      <c r="AS5429" s="42">
        <f t="shared" si="755"/>
        <v>77046.840000000011</v>
      </c>
      <c r="AT5429" s="101">
        <f t="shared" si="750"/>
        <v>0</v>
      </c>
      <c r="AU5429" s="42">
        <f t="shared" si="751"/>
        <v>77046.840000000011</v>
      </c>
      <c r="AV5429" s="42">
        <f t="shared" si="752"/>
        <v>20010.32057382468</v>
      </c>
      <c r="AW5429" s="102">
        <f t="shared" si="753"/>
        <v>14339.66</v>
      </c>
      <c r="AX5429" s="43">
        <f t="shared" si="748"/>
        <v>6</v>
      </c>
      <c r="AY5429" s="43" t="str">
        <f t="shared" si="754"/>
        <v>UTTSM</v>
      </c>
    </row>
    <row r="5430" spans="1:51" hidden="1" x14ac:dyDescent="0.2">
      <c r="A5430" s="38">
        <v>5423</v>
      </c>
      <c r="B5430" s="43" t="s">
        <v>5807</v>
      </c>
      <c r="C5430" s="43" t="s">
        <v>5746</v>
      </c>
      <c r="D5430" s="43">
        <v>4670</v>
      </c>
      <c r="E5430" s="43" t="s">
        <v>196</v>
      </c>
      <c r="F5430" s="43">
        <v>20</v>
      </c>
      <c r="G5430" t="str">
        <f>LOOKUP(F5430,{0,6,45},{"F","L","H"})</f>
        <v>L</v>
      </c>
      <c r="H5430" s="43" t="s">
        <v>1793</v>
      </c>
      <c r="I5430" s="43" t="str">
        <f>IFERROR(VLOOKUP(#REF!,#REF!,2,FALSE),"No")</f>
        <v>No</v>
      </c>
      <c r="J5430" s="139">
        <v>6</v>
      </c>
      <c r="K5430" s="148">
        <v>13</v>
      </c>
      <c r="L5430" s="148"/>
      <c r="M5430" s="148"/>
      <c r="N5430" s="148"/>
      <c r="O5430" s="148"/>
      <c r="P5430" s="148"/>
      <c r="Q5430" s="148"/>
      <c r="R5430" s="148"/>
      <c r="S5430" s="148"/>
      <c r="T5430" s="148"/>
      <c r="U5430" s="148"/>
      <c r="V5430" s="148"/>
      <c r="W5430" s="148"/>
      <c r="X5430" s="139">
        <v>2</v>
      </c>
      <c r="Y5430" s="148">
        <v>204.36</v>
      </c>
      <c r="Z5430" s="148">
        <v>4</v>
      </c>
      <c r="AA5430" s="148">
        <v>351.64</v>
      </c>
      <c r="AB5430" s="148">
        <v>6</v>
      </c>
      <c r="AC5430" s="148">
        <v>444</v>
      </c>
      <c r="AD5430" s="148"/>
      <c r="AE5430" s="148"/>
      <c r="AF5430" s="148"/>
      <c r="AG5430" s="148"/>
      <c r="AH5430" s="148"/>
      <c r="AI5430" s="148"/>
      <c r="AJ5430" s="148"/>
      <c r="AK5430" s="148"/>
      <c r="AL5430" s="139">
        <v>0</v>
      </c>
      <c r="AM5430" s="139">
        <v>0</v>
      </c>
      <c r="AN5430" s="148">
        <v>1000</v>
      </c>
      <c r="AO5430" s="148">
        <v>13</v>
      </c>
      <c r="AP5430" s="148">
        <v>1</v>
      </c>
      <c r="AQ5430" s="140">
        <v>2</v>
      </c>
      <c r="AS5430" s="42">
        <f t="shared" si="755"/>
        <v>682.76</v>
      </c>
      <c r="AT5430" s="101">
        <f t="shared" si="750"/>
        <v>0</v>
      </c>
      <c r="AU5430" s="42">
        <f t="shared" si="751"/>
        <v>682.76</v>
      </c>
      <c r="AV5430" s="42">
        <f t="shared" si="752"/>
        <v>23625.550260737022</v>
      </c>
      <c r="AW5430" s="102">
        <f t="shared" si="753"/>
        <v>13417.7</v>
      </c>
      <c r="AX5430" s="43">
        <f t="shared" si="748"/>
        <v>6</v>
      </c>
      <c r="AY5430" s="43" t="str">
        <f t="shared" si="754"/>
        <v>UTTSS</v>
      </c>
    </row>
    <row r="5431" spans="1:51" hidden="1" x14ac:dyDescent="0.2">
      <c r="A5431" s="38">
        <v>5424</v>
      </c>
      <c r="B5431" s="43" t="s">
        <v>5807</v>
      </c>
      <c r="C5431" s="43" t="s">
        <v>5745</v>
      </c>
      <c r="D5431" s="43">
        <v>232286</v>
      </c>
      <c r="E5431" s="43" t="s">
        <v>1222</v>
      </c>
      <c r="F5431" s="43">
        <v>45</v>
      </c>
      <c r="G5431" t="str">
        <f>LOOKUP(F5431,{0,6,45},{"F","L","H"})</f>
        <v>H</v>
      </c>
      <c r="H5431" s="43" t="s">
        <v>1796</v>
      </c>
      <c r="I5431" s="43" t="str">
        <f>IFERROR(VLOOKUP(#REF!,#REF!,2,FALSE),"No")</f>
        <v>No</v>
      </c>
      <c r="J5431" s="139">
        <v>8</v>
      </c>
      <c r="K5431" s="148">
        <v>10</v>
      </c>
      <c r="L5431" s="148"/>
      <c r="M5431" s="148"/>
      <c r="N5431" s="148"/>
      <c r="O5431" s="148"/>
      <c r="P5431" s="148"/>
      <c r="Q5431" s="148"/>
      <c r="R5431" s="148"/>
      <c r="S5431" s="148"/>
      <c r="T5431" s="148"/>
      <c r="U5431" s="148"/>
      <c r="V5431" s="148"/>
      <c r="W5431" s="148"/>
      <c r="X5431" s="139">
        <v>8</v>
      </c>
      <c r="Y5431" s="148">
        <v>1000</v>
      </c>
      <c r="Z5431" s="148"/>
      <c r="AA5431" s="148"/>
      <c r="AB5431" s="148"/>
      <c r="AC5431" s="148"/>
      <c r="AD5431" s="148"/>
      <c r="AE5431" s="148"/>
      <c r="AF5431" s="148"/>
      <c r="AG5431" s="148"/>
      <c r="AH5431" s="148"/>
      <c r="AI5431" s="148"/>
      <c r="AJ5431" s="148"/>
      <c r="AK5431" s="148"/>
      <c r="AL5431" s="139">
        <v>0</v>
      </c>
      <c r="AM5431" s="139">
        <v>0</v>
      </c>
      <c r="AN5431" s="148">
        <v>1000</v>
      </c>
      <c r="AO5431" s="148">
        <v>10</v>
      </c>
      <c r="AP5431" s="148">
        <v>1</v>
      </c>
      <c r="AQ5431" s="140">
        <v>2</v>
      </c>
      <c r="AS5431" s="42">
        <f t="shared" si="755"/>
        <v>816.15599999999995</v>
      </c>
      <c r="AT5431" s="101">
        <f t="shared" si="750"/>
        <v>0</v>
      </c>
      <c r="AU5431" s="42">
        <f t="shared" si="751"/>
        <v>816.15599999999995</v>
      </c>
      <c r="AV5431" s="42">
        <f t="shared" si="752"/>
        <v>36425.480860737021</v>
      </c>
      <c r="AW5431" s="102">
        <f t="shared" si="753"/>
        <v>226394.07327325639</v>
      </c>
      <c r="AX5431" s="43">
        <f t="shared" si="748"/>
        <v>8</v>
      </c>
      <c r="AY5431" s="43" t="str">
        <f t="shared" si="754"/>
        <v>UTTSM</v>
      </c>
    </row>
    <row r="5432" spans="1:51" hidden="1" x14ac:dyDescent="0.2">
      <c r="A5432" s="38">
        <v>5425</v>
      </c>
      <c r="B5432" s="43" t="s">
        <v>362</v>
      </c>
      <c r="C5432" s="43" t="s">
        <v>289</v>
      </c>
      <c r="D5432" s="43">
        <v>17800</v>
      </c>
      <c r="E5432" s="43" t="s">
        <v>197</v>
      </c>
      <c r="F5432" s="43">
        <v>2</v>
      </c>
      <c r="G5432" t="str">
        <f>LOOKUP(F5432,{0,6,45},{"F","L","H"})</f>
        <v>F</v>
      </c>
      <c r="H5432" s="43" t="s">
        <v>1816</v>
      </c>
      <c r="I5432" s="43" t="str">
        <f>IFERROR(VLOOKUP(#REF!,#REF!,2,FALSE),"No")</f>
        <v>No</v>
      </c>
      <c r="J5432" s="139">
        <v>4</v>
      </c>
      <c r="K5432" s="148">
        <v>1097</v>
      </c>
      <c r="L5432" s="148"/>
      <c r="M5432" s="148"/>
      <c r="N5432" s="148"/>
      <c r="O5432" s="148"/>
      <c r="P5432" s="148"/>
      <c r="Q5432" s="148"/>
      <c r="R5432" s="148"/>
      <c r="S5432" s="148"/>
      <c r="T5432" s="148"/>
      <c r="U5432" s="148"/>
      <c r="V5432" s="148"/>
      <c r="W5432" s="148"/>
      <c r="X5432" s="139">
        <v>2</v>
      </c>
      <c r="Y5432" s="148">
        <v>364</v>
      </c>
      <c r="Z5432" s="148">
        <v>4</v>
      </c>
      <c r="AA5432" s="148">
        <v>295</v>
      </c>
      <c r="AB5432" s="148">
        <v>6</v>
      </c>
      <c r="AC5432" s="148">
        <v>341</v>
      </c>
      <c r="AD5432" s="148"/>
      <c r="AE5432" s="148"/>
      <c r="AF5432" s="148"/>
      <c r="AG5432" s="148"/>
      <c r="AH5432" s="148"/>
      <c r="AI5432" s="148"/>
      <c r="AJ5432" s="148"/>
      <c r="AK5432" s="148"/>
      <c r="AL5432" s="139">
        <v>0</v>
      </c>
      <c r="AM5432" s="139">
        <v>0</v>
      </c>
      <c r="AN5432" s="148">
        <v>1000</v>
      </c>
      <c r="AO5432" s="148">
        <v>1097</v>
      </c>
      <c r="AP5432" s="148">
        <v>5</v>
      </c>
      <c r="AQ5432" s="140">
        <v>2</v>
      </c>
      <c r="AS5432" s="42">
        <f t="shared" si="755"/>
        <v>83968.195180669092</v>
      </c>
      <c r="AT5432" s="101">
        <f t="shared" si="750"/>
        <v>0</v>
      </c>
      <c r="AU5432" s="42">
        <f t="shared" si="751"/>
        <v>83968.195180669092</v>
      </c>
      <c r="AV5432" s="42">
        <f t="shared" si="752"/>
        <v>22005.215860737018</v>
      </c>
      <c r="AW5432" s="102">
        <f t="shared" si="753"/>
        <v>15242</v>
      </c>
      <c r="AX5432" s="43">
        <f t="shared" si="748"/>
        <v>4</v>
      </c>
      <c r="AY5432" s="43" t="str">
        <f t="shared" si="754"/>
        <v>UTGS</v>
      </c>
    </row>
    <row r="5433" spans="1:51" hidden="1" x14ac:dyDescent="0.2">
      <c r="A5433" s="38">
        <v>5426</v>
      </c>
      <c r="B5433" s="43" t="s">
        <v>5807</v>
      </c>
      <c r="C5433" s="43" t="s">
        <v>5745</v>
      </c>
      <c r="D5433" s="43">
        <v>124300</v>
      </c>
      <c r="E5433" s="43" t="s">
        <v>197</v>
      </c>
      <c r="F5433" s="43">
        <v>100</v>
      </c>
      <c r="G5433" t="str">
        <f>LOOKUP(F5433,{0,6,45},{"F","L","H"})</f>
        <v>H</v>
      </c>
      <c r="H5433" s="43" t="s">
        <v>1827</v>
      </c>
      <c r="I5433" s="43" t="str">
        <f>IFERROR(VLOOKUP(#REF!,#REF!,2,FALSE),"No")</f>
        <v>No</v>
      </c>
      <c r="J5433" s="139"/>
      <c r="K5433" s="148"/>
      <c r="L5433" s="148"/>
      <c r="M5433" s="148"/>
      <c r="N5433" s="148"/>
      <c r="O5433" s="148"/>
      <c r="P5433" s="148"/>
      <c r="Q5433" s="148"/>
      <c r="R5433" s="148">
        <v>2</v>
      </c>
      <c r="S5433" s="148">
        <v>200</v>
      </c>
      <c r="T5433" s="148"/>
      <c r="U5433" s="148"/>
      <c r="V5433" s="148"/>
      <c r="W5433" s="148"/>
      <c r="X5433" s="139"/>
      <c r="Y5433" s="148"/>
      <c r="Z5433" s="148"/>
      <c r="AA5433" s="148"/>
      <c r="AB5433" s="148"/>
      <c r="AC5433" s="148"/>
      <c r="AD5433" s="148"/>
      <c r="AE5433" s="148"/>
      <c r="AF5433" s="148"/>
      <c r="AG5433" s="148"/>
      <c r="AH5433" s="148"/>
      <c r="AI5433" s="148"/>
      <c r="AJ5433" s="148"/>
      <c r="AK5433" s="148"/>
      <c r="AL5433" s="139">
        <v>0</v>
      </c>
      <c r="AM5433" s="139">
        <v>0</v>
      </c>
      <c r="AN5433" s="148">
        <v>0</v>
      </c>
      <c r="AO5433" s="148">
        <v>200</v>
      </c>
      <c r="AP5433" s="148">
        <v>1</v>
      </c>
      <c r="AQ5433" s="140">
        <v>2</v>
      </c>
      <c r="AS5433" s="42">
        <f t="shared" si="755"/>
        <v>0</v>
      </c>
      <c r="AT5433" s="101">
        <f t="shared" si="750"/>
        <v>31794.992589733607</v>
      </c>
      <c r="AU5433" s="42">
        <f t="shared" si="751"/>
        <v>31794.992589733607</v>
      </c>
      <c r="AV5433" s="42">
        <f t="shared" si="752"/>
        <v>0</v>
      </c>
      <c r="AW5433" s="102">
        <f t="shared" si="753"/>
        <v>150929.38218217093</v>
      </c>
      <c r="AX5433" s="43">
        <f t="shared" si="748"/>
        <v>2</v>
      </c>
      <c r="AY5433" s="43" t="str">
        <f t="shared" si="754"/>
        <v>UTTSM</v>
      </c>
    </row>
    <row r="5434" spans="1:51" x14ac:dyDescent="0.2">
      <c r="A5434" s="38">
        <v>5427</v>
      </c>
      <c r="B5434" s="43" t="s">
        <v>5807</v>
      </c>
      <c r="C5434" s="43" t="s">
        <v>5744</v>
      </c>
      <c r="D5434" s="43">
        <v>216898</v>
      </c>
      <c r="E5434" s="43" t="s">
        <v>1843</v>
      </c>
      <c r="F5434" s="43">
        <v>90</v>
      </c>
      <c r="G5434" t="str">
        <f>LOOKUP(F5434,{0,6,45},{"F","L","H"})</f>
        <v>H</v>
      </c>
      <c r="H5434" s="43" t="s">
        <v>1832</v>
      </c>
      <c r="I5434" s="43" t="str">
        <f>IFERROR(VLOOKUP(#REF!,#REF!,2,FALSE),"No")</f>
        <v>No</v>
      </c>
      <c r="J5434" s="139"/>
      <c r="K5434" s="148"/>
      <c r="L5434" s="148"/>
      <c r="M5434" s="148"/>
      <c r="N5434" s="148"/>
      <c r="O5434" s="148"/>
      <c r="P5434" s="148"/>
      <c r="Q5434" s="148"/>
      <c r="R5434" s="148">
        <v>4</v>
      </c>
      <c r="S5434" s="148">
        <v>58</v>
      </c>
      <c r="T5434" s="148"/>
      <c r="U5434" s="148"/>
      <c r="V5434" s="148"/>
      <c r="W5434" s="148"/>
      <c r="X5434" s="139"/>
      <c r="Y5434" s="148"/>
      <c r="Z5434" s="148"/>
      <c r="AA5434" s="148"/>
      <c r="AB5434" s="148"/>
      <c r="AC5434" s="148"/>
      <c r="AD5434" s="148"/>
      <c r="AE5434" s="148"/>
      <c r="AF5434" s="148"/>
      <c r="AG5434" s="148"/>
      <c r="AH5434" s="148"/>
      <c r="AI5434" s="148"/>
      <c r="AJ5434" s="148"/>
      <c r="AK5434" s="148"/>
      <c r="AL5434" s="139">
        <v>0</v>
      </c>
      <c r="AM5434" s="139">
        <v>0</v>
      </c>
      <c r="AN5434" s="148">
        <v>0</v>
      </c>
      <c r="AO5434" s="148">
        <v>58</v>
      </c>
      <c r="AP5434" s="148">
        <v>1</v>
      </c>
      <c r="AQ5434" s="140">
        <v>2</v>
      </c>
      <c r="AS5434" s="42">
        <f t="shared" si="755"/>
        <v>0</v>
      </c>
      <c r="AT5434" s="101">
        <f t="shared" si="750"/>
        <v>133425.04145983531</v>
      </c>
      <c r="AU5434" s="42">
        <f t="shared" si="751"/>
        <v>133425.04145983531</v>
      </c>
      <c r="AV5434" s="42">
        <f t="shared" si="752"/>
        <v>0</v>
      </c>
      <c r="AW5434" s="102">
        <f t="shared" si="753"/>
        <v>226394.07327325639</v>
      </c>
      <c r="AX5434" s="268">
        <f t="shared" si="748"/>
        <v>4</v>
      </c>
      <c r="AY5434" s="268" t="str">
        <f t="shared" si="754"/>
        <v>UTTSL</v>
      </c>
    </row>
    <row r="5435" spans="1:51" hidden="1" x14ac:dyDescent="0.2">
      <c r="A5435" s="38">
        <v>5428</v>
      </c>
      <c r="B5435" s="43" t="s">
        <v>5806</v>
      </c>
      <c r="C5435" s="43" t="s">
        <v>5746</v>
      </c>
      <c r="D5435" s="43">
        <v>170000</v>
      </c>
      <c r="E5435" s="43" t="s">
        <v>5819</v>
      </c>
      <c r="F5435" s="43">
        <v>125</v>
      </c>
      <c r="G5435" t="str">
        <f>LOOKUP(F5435,{0,6,45},{"F","L","H"})</f>
        <v>H</v>
      </c>
      <c r="H5435" s="43" t="s">
        <v>1833</v>
      </c>
      <c r="I5435" s="43" t="str">
        <f>IFERROR(VLOOKUP(#REF!,#REF!,2,FALSE),"No")</f>
        <v>No</v>
      </c>
      <c r="J5435" s="139"/>
      <c r="K5435" s="148"/>
      <c r="L5435" s="148"/>
      <c r="M5435" s="148"/>
      <c r="N5435" s="148"/>
      <c r="O5435" s="148"/>
      <c r="P5435" s="148"/>
      <c r="Q5435" s="148"/>
      <c r="R5435" s="148">
        <v>4</v>
      </c>
      <c r="S5435" s="148">
        <v>326</v>
      </c>
      <c r="T5435" s="148"/>
      <c r="U5435" s="148"/>
      <c r="V5435" s="148"/>
      <c r="W5435" s="148"/>
      <c r="X5435" s="139"/>
      <c r="Y5435" s="148"/>
      <c r="Z5435" s="148"/>
      <c r="AA5435" s="148"/>
      <c r="AB5435" s="148"/>
      <c r="AC5435" s="148"/>
      <c r="AD5435" s="148"/>
      <c r="AE5435" s="148"/>
      <c r="AF5435" s="148"/>
      <c r="AG5435" s="148"/>
      <c r="AH5435" s="148"/>
      <c r="AI5435" s="148"/>
      <c r="AJ5435" s="148"/>
      <c r="AK5435" s="148"/>
      <c r="AL5435" s="139">
        <v>0</v>
      </c>
      <c r="AM5435" s="139">
        <v>0</v>
      </c>
      <c r="AN5435" s="148">
        <v>0</v>
      </c>
      <c r="AO5435" s="148">
        <v>326</v>
      </c>
      <c r="AP5435" s="148">
        <v>1</v>
      </c>
      <c r="AQ5435" s="140">
        <v>2</v>
      </c>
      <c r="AS5435" s="42">
        <f t="shared" si="755"/>
        <v>0</v>
      </c>
      <c r="AT5435" s="101">
        <f t="shared" si="750"/>
        <v>749940.75027424679</v>
      </c>
      <c r="AU5435" s="42">
        <f t="shared" si="751"/>
        <v>749940.75027424679</v>
      </c>
      <c r="AV5435" s="42">
        <f t="shared" si="752"/>
        <v>0</v>
      </c>
      <c r="AW5435" s="102">
        <f t="shared" si="753"/>
        <v>226394.07327325639</v>
      </c>
      <c r="AX5435" s="43">
        <f t="shared" ref="AX5435:AX5498" si="756">IF(J5435&gt;0,J5435,R5435)</f>
        <v>4</v>
      </c>
      <c r="AY5435" s="43" t="str">
        <f t="shared" si="754"/>
        <v>UTTSS</v>
      </c>
    </row>
    <row r="5436" spans="1:51" hidden="1" x14ac:dyDescent="0.2">
      <c r="A5436" s="38">
        <v>5429</v>
      </c>
      <c r="B5436" t="s">
        <v>5806</v>
      </c>
      <c r="C5436" t="s">
        <v>1101</v>
      </c>
      <c r="D5436">
        <v>2225</v>
      </c>
      <c r="E5436" s="52">
        <v>278</v>
      </c>
      <c r="F5436">
        <v>2</v>
      </c>
      <c r="G5436" t="str">
        <f>LOOKUP(F5436,{0,6,45},{"F","L","H"})</f>
        <v>F</v>
      </c>
      <c r="H5436" t="s">
        <v>5869</v>
      </c>
      <c r="I5436" s="43" t="s">
        <v>5872</v>
      </c>
      <c r="J5436" s="139">
        <v>1.25</v>
      </c>
      <c r="K5436" s="148">
        <v>193</v>
      </c>
      <c r="L5436" s="148"/>
      <c r="M5436" s="148"/>
      <c r="N5436" s="148"/>
      <c r="O5436" s="148"/>
      <c r="P5436" s="148"/>
      <c r="Q5436" s="148"/>
      <c r="R5436" s="148"/>
      <c r="S5436" s="148"/>
      <c r="T5436" s="148"/>
      <c r="U5436" s="148"/>
      <c r="V5436" s="148"/>
      <c r="W5436" s="148"/>
      <c r="X5436" s="139">
        <v>2</v>
      </c>
      <c r="Y5436" s="148">
        <v>1000</v>
      </c>
      <c r="Z5436" s="148"/>
      <c r="AA5436" s="148"/>
      <c r="AB5436" s="148"/>
      <c r="AC5436" s="148"/>
      <c r="AD5436" s="148"/>
      <c r="AE5436" s="148"/>
      <c r="AF5436" s="148"/>
      <c r="AG5436" s="148"/>
      <c r="AH5436" s="148"/>
      <c r="AI5436" s="148"/>
      <c r="AJ5436" s="148"/>
      <c r="AK5436" s="148"/>
      <c r="AL5436" s="139">
        <v>0</v>
      </c>
      <c r="AM5436" s="139">
        <v>0</v>
      </c>
      <c r="AN5436" s="148">
        <v>1000</v>
      </c>
      <c r="AO5436" s="148">
        <v>193</v>
      </c>
      <c r="AP5436" s="148">
        <v>10</v>
      </c>
      <c r="AQ5436" s="140">
        <v>12</v>
      </c>
      <c r="AS5436" s="42">
        <f t="shared" si="755"/>
        <v>14381.101221393925</v>
      </c>
      <c r="AT5436" s="101">
        <f t="shared" si="750"/>
        <v>0</v>
      </c>
      <c r="AU5436" s="42">
        <f t="shared" si="751"/>
        <v>14381.101221393925</v>
      </c>
      <c r="AV5436" s="42">
        <f t="shared" si="752"/>
        <v>2709.246810122836</v>
      </c>
      <c r="AW5436" s="102">
        <f t="shared" si="753"/>
        <v>2428.75</v>
      </c>
      <c r="AX5436" s="43">
        <f t="shared" si="756"/>
        <v>1.25</v>
      </c>
      <c r="AY5436" s="43" t="str">
        <f t="shared" si="754"/>
        <v>IDFS</v>
      </c>
    </row>
    <row r="5437" spans="1:51" hidden="1" x14ac:dyDescent="0.2">
      <c r="A5437" s="38">
        <v>5430</v>
      </c>
      <c r="B5437" t="s">
        <v>5806</v>
      </c>
      <c r="C5437" t="s">
        <v>1101</v>
      </c>
      <c r="D5437">
        <v>9200</v>
      </c>
      <c r="E5437" s="52">
        <v>273</v>
      </c>
      <c r="F5437">
        <v>5</v>
      </c>
      <c r="G5437" t="str">
        <f>LOOKUP(F5437,{0,6,45},{"F","L","H"})</f>
        <v>F</v>
      </c>
      <c r="H5437" t="s">
        <v>541</v>
      </c>
      <c r="I5437" s="43" t="s">
        <v>5872</v>
      </c>
      <c r="J5437" s="139">
        <v>2</v>
      </c>
      <c r="K5437" s="148">
        <v>183</v>
      </c>
      <c r="L5437" s="148"/>
      <c r="M5437" s="148"/>
      <c r="N5437" s="148"/>
      <c r="O5437" s="148"/>
      <c r="P5437" s="148"/>
      <c r="Q5437" s="148"/>
      <c r="R5437" s="148"/>
      <c r="S5437" s="148"/>
      <c r="T5437" s="148"/>
      <c r="U5437" s="148"/>
      <c r="V5437" s="148"/>
      <c r="W5437" s="148"/>
      <c r="X5437" s="139">
        <v>2</v>
      </c>
      <c r="Y5437" s="148">
        <v>216.41</v>
      </c>
      <c r="Z5437" s="148">
        <v>4</v>
      </c>
      <c r="AA5437" s="148">
        <v>783.59</v>
      </c>
      <c r="AB5437" s="148"/>
      <c r="AC5437" s="148"/>
      <c r="AD5437" s="148"/>
      <c r="AE5437" s="148"/>
      <c r="AF5437" s="148"/>
      <c r="AG5437" s="148"/>
      <c r="AH5437" s="148"/>
      <c r="AI5437" s="148"/>
      <c r="AJ5437" s="148"/>
      <c r="AK5437" s="148"/>
      <c r="AL5437" s="139">
        <v>0</v>
      </c>
      <c r="AM5437" s="139">
        <v>0</v>
      </c>
      <c r="AN5437" s="148">
        <v>1000</v>
      </c>
      <c r="AO5437" s="148">
        <v>183</v>
      </c>
      <c r="AP5437" s="148">
        <v>13</v>
      </c>
      <c r="AQ5437" s="140">
        <v>11</v>
      </c>
      <c r="AS5437" s="42">
        <f t="shared" si="755"/>
        <v>13355.976443083358</v>
      </c>
      <c r="AT5437" s="101">
        <f t="shared" si="750"/>
        <v>0</v>
      </c>
      <c r="AU5437" s="42">
        <f t="shared" si="751"/>
        <v>13355.976443083358</v>
      </c>
      <c r="AV5437" s="42">
        <f t="shared" si="752"/>
        <v>3466.3001837703673</v>
      </c>
      <c r="AW5437" s="102">
        <f t="shared" si="753"/>
        <v>5118</v>
      </c>
      <c r="AX5437" s="43">
        <f t="shared" si="756"/>
        <v>2</v>
      </c>
      <c r="AY5437" s="43" t="str">
        <f t="shared" si="754"/>
        <v>IDFS</v>
      </c>
    </row>
    <row r="5438" spans="1:51" hidden="1" x14ac:dyDescent="0.2">
      <c r="A5438" s="38">
        <v>5431</v>
      </c>
      <c r="B5438" t="s">
        <v>5807</v>
      </c>
      <c r="C5438" t="s">
        <v>5868</v>
      </c>
      <c r="D5438">
        <v>9200</v>
      </c>
      <c r="E5438" s="52">
        <v>273</v>
      </c>
      <c r="F5438">
        <v>5</v>
      </c>
      <c r="G5438" t="str">
        <f>LOOKUP(F5438,{0,6,45},{"F","L","H"})</f>
        <v>F</v>
      </c>
      <c r="H5438" t="s">
        <v>5870</v>
      </c>
      <c r="I5438" s="43" t="s">
        <v>5872</v>
      </c>
      <c r="J5438" s="139">
        <v>2</v>
      </c>
      <c r="K5438" s="148">
        <v>238</v>
      </c>
      <c r="L5438" s="148"/>
      <c r="M5438" s="148"/>
      <c r="N5438" s="148"/>
      <c r="O5438" s="148"/>
      <c r="P5438" s="148"/>
      <c r="Q5438" s="148"/>
      <c r="R5438" s="148"/>
      <c r="S5438" s="148"/>
      <c r="T5438" s="148"/>
      <c r="U5438" s="148"/>
      <c r="V5438" s="148"/>
      <c r="W5438" s="148"/>
      <c r="X5438" s="139">
        <v>4</v>
      </c>
      <c r="Y5438" s="148">
        <v>907</v>
      </c>
      <c r="Z5438" s="148">
        <v>6</v>
      </c>
      <c r="AA5438" s="148">
        <v>93</v>
      </c>
      <c r="AB5438" s="148"/>
      <c r="AC5438" s="148"/>
      <c r="AD5438" s="148"/>
      <c r="AE5438" s="148"/>
      <c r="AF5438" s="148"/>
      <c r="AG5438" s="148"/>
      <c r="AH5438" s="148"/>
      <c r="AI5438" s="148"/>
      <c r="AJ5438" s="148"/>
      <c r="AK5438" s="148"/>
      <c r="AL5438" s="139">
        <v>0</v>
      </c>
      <c r="AM5438" s="139">
        <v>0</v>
      </c>
      <c r="AN5438" s="148">
        <v>1000</v>
      </c>
      <c r="AO5438" s="148">
        <v>238</v>
      </c>
      <c r="AP5438" s="148">
        <v>2</v>
      </c>
      <c r="AQ5438" s="140">
        <v>1</v>
      </c>
      <c r="AS5438" s="42">
        <f t="shared" si="755"/>
        <v>17370.067723791472</v>
      </c>
      <c r="AT5438" s="101">
        <f t="shared" si="750"/>
        <v>0</v>
      </c>
      <c r="AU5438" s="42">
        <f t="shared" si="751"/>
        <v>17370.067723791472</v>
      </c>
      <c r="AV5438" s="42">
        <f t="shared" si="752"/>
        <v>41573.511721474038</v>
      </c>
      <c r="AW5438" s="102">
        <f t="shared" si="753"/>
        <v>5118</v>
      </c>
      <c r="AX5438" s="43">
        <f t="shared" si="756"/>
        <v>2</v>
      </c>
      <c r="AY5438" s="43" t="str">
        <f t="shared" si="754"/>
        <v>IDTSS</v>
      </c>
    </row>
    <row r="5439" spans="1:51" hidden="1" x14ac:dyDescent="0.2">
      <c r="A5439" s="38">
        <v>5432</v>
      </c>
      <c r="B5439" t="s">
        <v>5807</v>
      </c>
      <c r="C5439" t="s">
        <v>5868</v>
      </c>
      <c r="D5439">
        <v>14500</v>
      </c>
      <c r="E5439" s="52">
        <v>274</v>
      </c>
      <c r="F5439">
        <v>5</v>
      </c>
      <c r="G5439" t="str">
        <f>LOOKUP(F5439,{0,6,45},{"F","L","H"})</f>
        <v>F</v>
      </c>
      <c r="H5439" t="s">
        <v>5871</v>
      </c>
      <c r="I5439" s="43" t="s">
        <v>5872</v>
      </c>
      <c r="J5439" s="139">
        <v>2</v>
      </c>
      <c r="K5439" s="148">
        <v>12</v>
      </c>
      <c r="L5439" s="148"/>
      <c r="M5439" s="148"/>
      <c r="N5439" s="148"/>
      <c r="O5439" s="148"/>
      <c r="P5439" s="148"/>
      <c r="Q5439" s="148"/>
      <c r="R5439" s="148"/>
      <c r="S5439" s="148"/>
      <c r="T5439" s="148"/>
      <c r="U5439" s="148"/>
      <c r="V5439" s="148"/>
      <c r="W5439" s="148"/>
      <c r="X5439" s="139">
        <v>2</v>
      </c>
      <c r="Y5439" s="148">
        <v>620.21</v>
      </c>
      <c r="Z5439" s="148">
        <v>4</v>
      </c>
      <c r="AA5439" s="148">
        <v>379.79</v>
      </c>
      <c r="AB5439" s="148"/>
      <c r="AC5439" s="148"/>
      <c r="AD5439" s="148"/>
      <c r="AE5439" s="148"/>
      <c r="AF5439" s="148"/>
      <c r="AG5439" s="148"/>
      <c r="AH5439" s="148"/>
      <c r="AI5439" s="148"/>
      <c r="AJ5439" s="148"/>
      <c r="AK5439" s="148"/>
      <c r="AL5439" s="139">
        <v>0</v>
      </c>
      <c r="AM5439" s="139">
        <v>0</v>
      </c>
      <c r="AN5439" s="148">
        <v>1000</v>
      </c>
      <c r="AO5439" s="148">
        <v>12</v>
      </c>
      <c r="AP5439" s="148">
        <v>3</v>
      </c>
      <c r="AQ5439" s="140">
        <v>1</v>
      </c>
      <c r="AS5439" s="42">
        <f t="shared" si="755"/>
        <v>875.80173397267924</v>
      </c>
      <c r="AT5439" s="101">
        <f t="shared" si="750"/>
        <v>0</v>
      </c>
      <c r="AU5439" s="42">
        <f t="shared" si="751"/>
        <v>875.80173397267924</v>
      </c>
      <c r="AV5439" s="42">
        <f t="shared" si="752"/>
        <v>35234.05602147404</v>
      </c>
      <c r="AW5439" s="102">
        <f t="shared" si="753"/>
        <v>10791.333333333334</v>
      </c>
      <c r="AX5439" s="43">
        <f t="shared" si="756"/>
        <v>2</v>
      </c>
      <c r="AY5439" s="43" t="str">
        <f t="shared" si="754"/>
        <v>IDTSS</v>
      </c>
    </row>
    <row r="5440" spans="1:51" hidden="1" x14ac:dyDescent="0.2">
      <c r="A5440" s="38">
        <v>5433</v>
      </c>
      <c r="B5440" t="s">
        <v>5806</v>
      </c>
      <c r="C5440" t="s">
        <v>1101</v>
      </c>
      <c r="D5440">
        <v>18221</v>
      </c>
      <c r="E5440" s="52">
        <v>284</v>
      </c>
      <c r="F5440">
        <v>10</v>
      </c>
      <c r="G5440" t="str">
        <f>LOOKUP(F5440,{0,6,45},{"F","L","H"})</f>
        <v>L</v>
      </c>
      <c r="H5440" t="s">
        <v>1754</v>
      </c>
      <c r="I5440" s="43" t="s">
        <v>5872</v>
      </c>
      <c r="J5440" s="139">
        <v>2</v>
      </c>
      <c r="K5440" s="148">
        <v>124</v>
      </c>
      <c r="L5440" s="148"/>
      <c r="M5440" s="148"/>
      <c r="N5440" s="148"/>
      <c r="O5440" s="148"/>
      <c r="P5440" s="148"/>
      <c r="Q5440" s="148"/>
      <c r="R5440" s="148"/>
      <c r="S5440" s="148"/>
      <c r="T5440" s="148"/>
      <c r="U5440" s="148"/>
      <c r="V5440" s="148"/>
      <c r="W5440" s="148"/>
      <c r="X5440" s="139">
        <v>2</v>
      </c>
      <c r="Y5440" s="148">
        <v>593.75</v>
      </c>
      <c r="Z5440" s="148">
        <v>4</v>
      </c>
      <c r="AA5440" s="148">
        <v>104</v>
      </c>
      <c r="AB5440" s="148">
        <v>6</v>
      </c>
      <c r="AC5440" s="148">
        <v>302.25</v>
      </c>
      <c r="AD5440" s="148"/>
      <c r="AE5440" s="148"/>
      <c r="AF5440" s="148"/>
      <c r="AG5440" s="148"/>
      <c r="AH5440" s="148"/>
      <c r="AI5440" s="148"/>
      <c r="AJ5440" s="148"/>
      <c r="AK5440" s="148"/>
      <c r="AL5440" s="139">
        <v>0</v>
      </c>
      <c r="AM5440" s="139">
        <v>0</v>
      </c>
      <c r="AN5440" s="148">
        <v>1000</v>
      </c>
      <c r="AO5440" s="148">
        <v>124</v>
      </c>
      <c r="AP5440" s="148">
        <v>9</v>
      </c>
      <c r="AQ5440" s="140">
        <v>9</v>
      </c>
      <c r="AS5440" s="42">
        <f t="shared" si="755"/>
        <v>9049.9512510510194</v>
      </c>
      <c r="AT5440" s="101">
        <f t="shared" si="750"/>
        <v>0</v>
      </c>
      <c r="AU5440" s="42">
        <f t="shared" si="751"/>
        <v>9049.9512510510194</v>
      </c>
      <c r="AV5440" s="42">
        <f t="shared" si="752"/>
        <v>4619.3957468304479</v>
      </c>
      <c r="AW5440" s="102">
        <f t="shared" si="753"/>
        <v>17706.400000000001</v>
      </c>
      <c r="AX5440" s="43">
        <f t="shared" si="756"/>
        <v>2</v>
      </c>
      <c r="AY5440" s="43" t="str">
        <f t="shared" si="754"/>
        <v>IDFS</v>
      </c>
    </row>
    <row r="5441" spans="1:51" hidden="1" x14ac:dyDescent="0.2">
      <c r="A5441" s="38">
        <v>5434</v>
      </c>
      <c r="B5441" s="43" t="s">
        <v>363</v>
      </c>
      <c r="C5441" s="43" t="s">
        <v>5745</v>
      </c>
      <c r="D5441" s="43">
        <v>135120</v>
      </c>
      <c r="E5441" s="43" t="s">
        <v>205</v>
      </c>
      <c r="F5441" s="43">
        <v>110</v>
      </c>
      <c r="G5441" s="43" t="s">
        <v>279</v>
      </c>
      <c r="H5441" s="43" t="s">
        <v>690</v>
      </c>
      <c r="I5441" s="43" t="s">
        <v>2199</v>
      </c>
      <c r="J5441" s="139"/>
      <c r="K5441" s="148"/>
      <c r="L5441" s="148"/>
      <c r="M5441" s="148"/>
      <c r="N5441" s="148"/>
      <c r="O5441" s="148"/>
      <c r="P5441" s="148"/>
      <c r="Q5441" s="148"/>
      <c r="R5441" s="148">
        <v>6</v>
      </c>
      <c r="S5441" s="148">
        <v>186</v>
      </c>
      <c r="T5441" s="148"/>
      <c r="U5441" s="148"/>
      <c r="V5441" s="148"/>
      <c r="W5441" s="148"/>
      <c r="X5441" s="139"/>
      <c r="Y5441" s="148"/>
      <c r="Z5441" s="148"/>
      <c r="AA5441" s="148"/>
      <c r="AB5441" s="148"/>
      <c r="AC5441" s="148"/>
      <c r="AD5441" s="148"/>
      <c r="AE5441" s="148"/>
      <c r="AF5441" s="148"/>
      <c r="AG5441" s="148"/>
      <c r="AH5441" s="148"/>
      <c r="AI5441" s="148"/>
      <c r="AJ5441" s="148"/>
      <c r="AK5441" s="148"/>
      <c r="AL5441" s="139">
        <v>0</v>
      </c>
      <c r="AM5441" s="139">
        <v>0</v>
      </c>
      <c r="AN5441" s="148">
        <v>0</v>
      </c>
      <c r="AO5441" s="148">
        <f>SUM(K5441,M5441,O5441,Q5441,S5441,U5441,W5441)</f>
        <v>186</v>
      </c>
      <c r="AP5441" s="148">
        <v>1</v>
      </c>
      <c r="AQ5441" s="140">
        <v>2</v>
      </c>
      <c r="AS5441" s="42">
        <f t="shared" si="755"/>
        <v>0</v>
      </c>
      <c r="AT5441" s="101">
        <f t="shared" si="750"/>
        <v>495080.02918229991</v>
      </c>
      <c r="AU5441" s="42">
        <f t="shared" si="751"/>
        <v>495080.02918229991</v>
      </c>
      <c r="AV5441" s="42">
        <f t="shared" si="752"/>
        <v>0</v>
      </c>
      <c r="AW5441" s="102">
        <f t="shared" si="753"/>
        <v>150929.38218217093</v>
      </c>
      <c r="AX5441" s="43">
        <f t="shared" si="756"/>
        <v>6</v>
      </c>
      <c r="AY5441" s="43" t="str">
        <f t="shared" si="754"/>
        <v>UTTSM</v>
      </c>
    </row>
    <row r="5442" spans="1:51" x14ac:dyDescent="0.2">
      <c r="A5442" s="38">
        <v>5435</v>
      </c>
      <c r="B5442" t="s">
        <v>363</v>
      </c>
      <c r="C5442" s="43" t="s">
        <v>5744</v>
      </c>
      <c r="D5442">
        <v>265000</v>
      </c>
      <c r="E5442" t="s">
        <v>5816</v>
      </c>
      <c r="F5442">
        <v>50</v>
      </c>
      <c r="G5442" t="str">
        <f>LOOKUP(F5442,{0,6,45},{"F","L","H"})</f>
        <v>H</v>
      </c>
      <c r="H5442" t="s">
        <v>349</v>
      </c>
      <c r="I5442" s="43" t="s">
        <v>2199</v>
      </c>
      <c r="J5442" s="139"/>
      <c r="K5442" s="148"/>
      <c r="L5442" s="148"/>
      <c r="M5442" s="148"/>
      <c r="N5442" s="148"/>
      <c r="O5442" s="148"/>
      <c r="P5442" s="148"/>
      <c r="Q5442" s="148"/>
      <c r="R5442" s="148">
        <v>6</v>
      </c>
      <c r="S5442" s="148">
        <v>1</v>
      </c>
      <c r="T5442" s="148">
        <v>8</v>
      </c>
      <c r="U5442" s="148">
        <v>170</v>
      </c>
      <c r="V5442" s="149">
        <v>12</v>
      </c>
      <c r="W5442" s="149">
        <v>3</v>
      </c>
      <c r="X5442" s="139"/>
      <c r="Y5442" s="148"/>
      <c r="Z5442" s="148"/>
      <c r="AA5442" s="148"/>
      <c r="AB5442" s="148"/>
      <c r="AC5442" s="148"/>
      <c r="AD5442" s="148"/>
      <c r="AE5442" s="148"/>
      <c r="AF5442" s="148"/>
      <c r="AG5442" s="148"/>
      <c r="AH5442" s="148"/>
      <c r="AI5442" s="148"/>
      <c r="AJ5442" s="148"/>
      <c r="AK5442" s="148"/>
      <c r="AL5442" s="139">
        <v>0</v>
      </c>
      <c r="AM5442" s="139">
        <v>0</v>
      </c>
      <c r="AN5442" s="148">
        <f>SUM(Y5442,AA5442,AC5442,AE5442,AG5442,AI5442,AK5442,AM5442)</f>
        <v>0</v>
      </c>
      <c r="AO5442" s="148">
        <f t="shared" ref="AO5442:AO5444" si="757">SUM(K5442,M5442,O5442,Q5442,S5442,U5442,W5442)</f>
        <v>174</v>
      </c>
      <c r="AP5442" s="148">
        <v>1</v>
      </c>
      <c r="AQ5442" s="140">
        <v>4</v>
      </c>
      <c r="AS5442" s="42">
        <f t="shared" si="755"/>
        <v>0</v>
      </c>
      <c r="AT5442" s="101">
        <f t="shared" si="750"/>
        <v>447073.59690815117</v>
      </c>
      <c r="AU5442" s="42">
        <f t="shared" si="751"/>
        <v>447073.59690815117</v>
      </c>
      <c r="AV5442" s="42">
        <f t="shared" si="752"/>
        <v>0</v>
      </c>
      <c r="AW5442" s="102">
        <f t="shared" si="753"/>
        <v>264126.41881879914</v>
      </c>
      <c r="AX5442" s="268">
        <f t="shared" si="756"/>
        <v>6</v>
      </c>
      <c r="AY5442" s="268" t="str">
        <f t="shared" si="754"/>
        <v>UTTSL</v>
      </c>
    </row>
    <row r="5443" spans="1:51" x14ac:dyDescent="0.2">
      <c r="A5443" s="38">
        <v>5436</v>
      </c>
      <c r="B5443" s="43" t="s">
        <v>5807</v>
      </c>
      <c r="C5443" s="43" t="s">
        <v>5744</v>
      </c>
      <c r="D5443" s="43">
        <v>662000</v>
      </c>
      <c r="E5443" s="43" t="s">
        <v>216</v>
      </c>
      <c r="F5443" s="43">
        <v>50</v>
      </c>
      <c r="G5443" t="str">
        <f>LOOKUP(F5443,{0,6,45},{"F","L","H"})</f>
        <v>H</v>
      </c>
      <c r="H5443" s="43" t="s">
        <v>359</v>
      </c>
      <c r="I5443" s="43" t="s">
        <v>2199</v>
      </c>
      <c r="J5443" s="139"/>
      <c r="K5443" s="148"/>
      <c r="L5443" s="148"/>
      <c r="M5443" s="148"/>
      <c r="N5443" s="148"/>
      <c r="O5443" s="148"/>
      <c r="P5443" s="148"/>
      <c r="Q5443" s="148"/>
      <c r="R5443" s="148">
        <v>10</v>
      </c>
      <c r="S5443" s="148">
        <v>2540</v>
      </c>
      <c r="T5443" s="148"/>
      <c r="U5443" s="148"/>
      <c r="V5443" s="149"/>
      <c r="W5443" s="149"/>
      <c r="X5443" s="139"/>
      <c r="Y5443" s="148"/>
      <c r="Z5443" s="148"/>
      <c r="AA5443" s="148"/>
      <c r="AB5443" s="148"/>
      <c r="AC5443" s="148"/>
      <c r="AD5443" s="148"/>
      <c r="AE5443" s="148"/>
      <c r="AF5443" s="148"/>
      <c r="AG5443" s="148"/>
      <c r="AH5443" s="148"/>
      <c r="AI5443" s="148"/>
      <c r="AJ5443" s="148"/>
      <c r="AK5443" s="148"/>
      <c r="AL5443" s="139">
        <v>0</v>
      </c>
      <c r="AM5443" s="139">
        <v>0</v>
      </c>
      <c r="AN5443" s="148">
        <f t="shared" ref="AN5443:AN5460" si="758">SUM(Y5443,AA5443,AC5443,AE5443,AG5443,AI5443,AK5443,AM5443)</f>
        <v>0</v>
      </c>
      <c r="AO5443" s="148">
        <f t="shared" si="757"/>
        <v>2540</v>
      </c>
      <c r="AP5443" s="148">
        <v>2</v>
      </c>
      <c r="AQ5443" s="140">
        <v>2</v>
      </c>
      <c r="AS5443" s="42">
        <f t="shared" si="755"/>
        <v>0</v>
      </c>
      <c r="AT5443" s="101">
        <f t="shared" si="750"/>
        <v>9832213</v>
      </c>
      <c r="AU5443" s="42">
        <f t="shared" si="751"/>
        <v>9832213</v>
      </c>
      <c r="AV5443" s="42">
        <f t="shared" si="752"/>
        <v>0</v>
      </c>
      <c r="AW5443" s="102">
        <f t="shared" si="753"/>
        <v>301858.76436434186</v>
      </c>
      <c r="AX5443" s="268">
        <f t="shared" si="756"/>
        <v>10</v>
      </c>
      <c r="AY5443" s="268" t="str">
        <f t="shared" si="754"/>
        <v>UTTSL</v>
      </c>
    </row>
    <row r="5444" spans="1:51" x14ac:dyDescent="0.2">
      <c r="A5444" s="38">
        <v>5437</v>
      </c>
      <c r="B5444" s="43" t="s">
        <v>5807</v>
      </c>
      <c r="C5444" s="43" t="s">
        <v>5744</v>
      </c>
      <c r="D5444" s="43">
        <v>121714</v>
      </c>
      <c r="E5444" s="43" t="s">
        <v>213</v>
      </c>
      <c r="F5444" s="43">
        <v>45</v>
      </c>
      <c r="G5444" t="str">
        <f>LOOKUP(F5444,{0,6,45},{"F","L","H"})</f>
        <v>H</v>
      </c>
      <c r="H5444" s="43" t="s">
        <v>488</v>
      </c>
      <c r="I5444" s="43" t="s">
        <v>5872</v>
      </c>
      <c r="J5444" s="139">
        <v>4</v>
      </c>
      <c r="K5444" s="148">
        <v>38</v>
      </c>
      <c r="L5444" s="148"/>
      <c r="M5444" s="148"/>
      <c r="N5444" s="148"/>
      <c r="O5444" s="148"/>
      <c r="P5444" s="148"/>
      <c r="Q5444" s="148"/>
      <c r="R5444" s="148"/>
      <c r="S5444" s="148"/>
      <c r="T5444" s="148"/>
      <c r="U5444" s="148"/>
      <c r="V5444" s="149"/>
      <c r="W5444" s="149"/>
      <c r="X5444" s="139">
        <v>6</v>
      </c>
      <c r="Y5444" s="148">
        <v>1000</v>
      </c>
      <c r="Z5444" s="148"/>
      <c r="AA5444" s="148"/>
      <c r="AB5444" s="148"/>
      <c r="AC5444" s="148"/>
      <c r="AD5444" s="148"/>
      <c r="AE5444" s="148"/>
      <c r="AF5444" s="148"/>
      <c r="AG5444" s="148"/>
      <c r="AH5444" s="148"/>
      <c r="AI5444" s="148"/>
      <c r="AJ5444" s="148"/>
      <c r="AK5444" s="148"/>
      <c r="AL5444" s="139">
        <v>0</v>
      </c>
      <c r="AM5444" s="139">
        <v>0</v>
      </c>
      <c r="AN5444" s="148">
        <f t="shared" si="758"/>
        <v>1000</v>
      </c>
      <c r="AO5444" s="148">
        <f t="shared" si="757"/>
        <v>38</v>
      </c>
      <c r="AP5444" s="148">
        <v>1</v>
      </c>
      <c r="AQ5444" s="140">
        <v>3</v>
      </c>
      <c r="AS5444" s="42">
        <f t="shared" si="755"/>
        <v>2908.6521575801512</v>
      </c>
      <c r="AT5444" s="101">
        <f t="shared" si="750"/>
        <v>0</v>
      </c>
      <c r="AU5444" s="42">
        <f t="shared" si="751"/>
        <v>2908.6521575801512</v>
      </c>
      <c r="AV5444" s="42">
        <f t="shared" si="752"/>
        <v>20010.32057382468</v>
      </c>
      <c r="AW5444" s="102">
        <f t="shared" si="753"/>
        <v>150929.38218217093</v>
      </c>
      <c r="AX5444" s="268">
        <f t="shared" si="756"/>
        <v>4</v>
      </c>
      <c r="AY5444" s="268" t="str">
        <f t="shared" si="754"/>
        <v>UTTSL</v>
      </c>
    </row>
    <row r="5445" spans="1:51" hidden="1" x14ac:dyDescent="0.2">
      <c r="A5445" s="38">
        <v>5438</v>
      </c>
      <c r="B5445" s="43" t="s">
        <v>5806</v>
      </c>
      <c r="C5445" s="43" t="s">
        <v>5746</v>
      </c>
      <c r="D5445" s="43">
        <v>17800</v>
      </c>
      <c r="E5445" s="43" t="s">
        <v>197</v>
      </c>
      <c r="F5445" s="43">
        <v>2</v>
      </c>
      <c r="G5445" t="str">
        <f>LOOKUP(F5445,{0,6,45},{"F","L","H"})</f>
        <v>F</v>
      </c>
      <c r="H5445" s="43" t="s">
        <v>1335</v>
      </c>
      <c r="I5445" s="43" t="s">
        <v>5872</v>
      </c>
      <c r="J5445" s="139">
        <v>3</v>
      </c>
      <c r="K5445" s="148">
        <v>85</v>
      </c>
      <c r="L5445" s="148"/>
      <c r="M5445" s="148"/>
      <c r="N5445" s="148"/>
      <c r="O5445" s="148"/>
      <c r="P5445" s="148"/>
      <c r="Q5445" s="148"/>
      <c r="R5445" s="148"/>
      <c r="S5445" s="148"/>
      <c r="T5445" s="148"/>
      <c r="U5445" s="148"/>
      <c r="V5445" s="149"/>
      <c r="W5445" s="149"/>
      <c r="X5445" s="139">
        <v>4</v>
      </c>
      <c r="Y5445" s="148">
        <v>710</v>
      </c>
      <c r="Z5445" s="148">
        <v>6</v>
      </c>
      <c r="AA5445" s="148">
        <v>290</v>
      </c>
      <c r="AB5445" s="148"/>
      <c r="AC5445" s="148"/>
      <c r="AD5445" s="148"/>
      <c r="AE5445" s="148"/>
      <c r="AF5445" s="148"/>
      <c r="AG5445" s="148"/>
      <c r="AH5445" s="148"/>
      <c r="AI5445" s="148"/>
      <c r="AJ5445" s="148"/>
      <c r="AK5445" s="148"/>
      <c r="AL5445" s="139">
        <v>0</v>
      </c>
      <c r="AM5445" s="139">
        <v>0</v>
      </c>
      <c r="AN5445" s="148">
        <f t="shared" si="758"/>
        <v>1000</v>
      </c>
      <c r="AO5445" s="148">
        <f t="shared" ref="AO5445:AO5460" si="759">SUM(K5445,M5445,O5445,Q5445,S5445,U5445,W5445)</f>
        <v>85</v>
      </c>
      <c r="AP5445" s="148">
        <v>4</v>
      </c>
      <c r="AQ5445" s="140">
        <v>4</v>
      </c>
      <c r="AS5445" s="42">
        <f t="shared" si="755"/>
        <v>6203.5956156398115</v>
      </c>
      <c r="AT5445" s="101">
        <f t="shared" si="750"/>
        <v>0</v>
      </c>
      <c r="AU5445" s="42">
        <f t="shared" si="751"/>
        <v>6203.5956156398115</v>
      </c>
      <c r="AV5445" s="42">
        <f t="shared" si="752"/>
        <v>11395.615430368511</v>
      </c>
      <c r="AW5445" s="102">
        <f t="shared" si="753"/>
        <v>15242</v>
      </c>
      <c r="AX5445" s="43">
        <f t="shared" si="756"/>
        <v>3</v>
      </c>
      <c r="AY5445" s="43" t="str">
        <f t="shared" si="754"/>
        <v>UTTSS</v>
      </c>
    </row>
    <row r="5446" spans="1:51" hidden="1" x14ac:dyDescent="0.2">
      <c r="A5446" s="38">
        <v>5439</v>
      </c>
      <c r="B5446" s="43" t="s">
        <v>5806</v>
      </c>
      <c r="C5446" s="43" t="s">
        <v>5745</v>
      </c>
      <c r="D5446" s="43">
        <v>232286</v>
      </c>
      <c r="E5446" s="43" t="s">
        <v>1222</v>
      </c>
      <c r="F5446" s="43">
        <v>45</v>
      </c>
      <c r="G5446" t="str">
        <f>LOOKUP(F5446,{0,6,45},{"F","L","H"})</f>
        <v>H</v>
      </c>
      <c r="H5446" s="43" t="s">
        <v>1213</v>
      </c>
      <c r="I5446" s="43" t="s">
        <v>5872</v>
      </c>
      <c r="J5446" s="139">
        <v>6</v>
      </c>
      <c r="K5446" s="148">
        <v>118</v>
      </c>
      <c r="L5446" s="148"/>
      <c r="M5446" s="148"/>
      <c r="N5446" s="148"/>
      <c r="O5446" s="148"/>
      <c r="P5446" s="148"/>
      <c r="Q5446" s="148"/>
      <c r="R5446" s="148"/>
      <c r="S5446" s="148"/>
      <c r="T5446" s="148"/>
      <c r="U5446" s="148"/>
      <c r="V5446" s="149"/>
      <c r="W5446" s="149"/>
      <c r="X5446" s="139">
        <v>4</v>
      </c>
      <c r="Y5446" s="148">
        <v>498.75</v>
      </c>
      <c r="Z5446" s="148">
        <v>6</v>
      </c>
      <c r="AA5446" s="148">
        <v>501.25</v>
      </c>
      <c r="AB5446" s="148"/>
      <c r="AC5446" s="148"/>
      <c r="AD5446" s="148"/>
      <c r="AE5446" s="148"/>
      <c r="AF5446" s="148"/>
      <c r="AG5446" s="148"/>
      <c r="AH5446" s="148"/>
      <c r="AI5446" s="148"/>
      <c r="AJ5446" s="148"/>
      <c r="AK5446" s="148"/>
      <c r="AL5446" s="139">
        <v>0</v>
      </c>
      <c r="AM5446" s="139">
        <v>0</v>
      </c>
      <c r="AN5446" s="148">
        <f t="shared" si="758"/>
        <v>1000</v>
      </c>
      <c r="AO5446" s="148">
        <f t="shared" si="759"/>
        <v>118</v>
      </c>
      <c r="AP5446" s="148">
        <v>2</v>
      </c>
      <c r="AQ5446" s="140">
        <v>2</v>
      </c>
      <c r="AS5446" s="42">
        <f t="shared" si="755"/>
        <v>6197.3600000000006</v>
      </c>
      <c r="AT5446" s="101">
        <f t="shared" si="750"/>
        <v>0</v>
      </c>
      <c r="AU5446" s="42">
        <f t="shared" si="751"/>
        <v>6197.3600000000006</v>
      </c>
      <c r="AV5446" s="42">
        <f t="shared" si="752"/>
        <v>24940.699610737021</v>
      </c>
      <c r="AW5446" s="102">
        <f t="shared" si="753"/>
        <v>226394.07327325639</v>
      </c>
      <c r="AX5446" s="43">
        <f t="shared" si="756"/>
        <v>6</v>
      </c>
      <c r="AY5446" s="43" t="str">
        <f t="shared" si="754"/>
        <v>UTTSM</v>
      </c>
    </row>
    <row r="5447" spans="1:51" hidden="1" x14ac:dyDescent="0.2">
      <c r="A5447" s="38">
        <v>5440</v>
      </c>
      <c r="B5447" s="43" t="s">
        <v>5807</v>
      </c>
      <c r="C5447" s="43" t="s">
        <v>5745</v>
      </c>
      <c r="D5447" s="43">
        <v>232286</v>
      </c>
      <c r="E5447" s="43" t="s">
        <v>1222</v>
      </c>
      <c r="F5447" s="43">
        <v>45</v>
      </c>
      <c r="G5447" t="str">
        <f>LOOKUP(F5447,{0,6,45},{"F","L","H"})</f>
        <v>H</v>
      </c>
      <c r="H5447" s="43" t="s">
        <v>1960</v>
      </c>
      <c r="I5447" s="43" t="s">
        <v>5872</v>
      </c>
      <c r="J5447" s="139">
        <v>6</v>
      </c>
      <c r="K5447" s="148">
        <v>198</v>
      </c>
      <c r="L5447" s="148"/>
      <c r="M5447" s="148"/>
      <c r="N5447" s="148"/>
      <c r="O5447" s="148"/>
      <c r="P5447" s="148"/>
      <c r="Q5447" s="148"/>
      <c r="R5447" s="148"/>
      <c r="S5447" s="148"/>
      <c r="T5447" s="148"/>
      <c r="U5447" s="148"/>
      <c r="V5447" s="149"/>
      <c r="W5447" s="149"/>
      <c r="X5447" s="139">
        <v>2</v>
      </c>
      <c r="Y5447" s="148">
        <v>17</v>
      </c>
      <c r="Z5447" s="148">
        <v>4</v>
      </c>
      <c r="AA5447" s="148">
        <v>1</v>
      </c>
      <c r="AB5447" s="148">
        <v>6</v>
      </c>
      <c r="AC5447" s="148">
        <v>852</v>
      </c>
      <c r="AD5447" s="148">
        <v>8</v>
      </c>
      <c r="AE5447" s="148">
        <v>130</v>
      </c>
      <c r="AF5447" s="148"/>
      <c r="AG5447" s="148"/>
      <c r="AH5447" s="148"/>
      <c r="AI5447" s="148"/>
      <c r="AJ5447" s="148"/>
      <c r="AK5447" s="148"/>
      <c r="AL5447" s="139">
        <v>0</v>
      </c>
      <c r="AM5447" s="139">
        <v>0</v>
      </c>
      <c r="AN5447" s="148">
        <f t="shared" si="758"/>
        <v>1000</v>
      </c>
      <c r="AO5447" s="148">
        <f t="shared" si="759"/>
        <v>198</v>
      </c>
      <c r="AP5447" s="148">
        <v>1</v>
      </c>
      <c r="AQ5447" s="140">
        <v>2</v>
      </c>
      <c r="AS5447" s="42">
        <f t="shared" si="755"/>
        <v>10398.960000000001</v>
      </c>
      <c r="AT5447" s="101">
        <f t="shared" si="750"/>
        <v>0</v>
      </c>
      <c r="AU5447" s="42">
        <f t="shared" si="751"/>
        <v>10398.960000000001</v>
      </c>
      <c r="AV5447" s="42">
        <f t="shared" si="752"/>
        <v>30604.685860737023</v>
      </c>
      <c r="AW5447" s="102">
        <f t="shared" si="753"/>
        <v>226394.07327325639</v>
      </c>
      <c r="AX5447" s="43">
        <f t="shared" si="756"/>
        <v>6</v>
      </c>
      <c r="AY5447" s="43" t="str">
        <f t="shared" si="754"/>
        <v>UTTSM</v>
      </c>
    </row>
    <row r="5448" spans="1:51" hidden="1" x14ac:dyDescent="0.2">
      <c r="A5448" s="38">
        <v>5441</v>
      </c>
      <c r="B5448" s="43" t="s">
        <v>5806</v>
      </c>
      <c r="C5448" s="43" t="s">
        <v>5745</v>
      </c>
      <c r="D5448" s="43">
        <v>44350</v>
      </c>
      <c r="E5448" s="43" t="s">
        <v>215</v>
      </c>
      <c r="F5448" s="43">
        <v>45</v>
      </c>
      <c r="G5448" t="str">
        <f>LOOKUP(F5448,{0,6,45},{"F","L","H"})</f>
        <v>H</v>
      </c>
      <c r="H5448" s="43" t="s">
        <v>1338</v>
      </c>
      <c r="I5448" s="43" t="s">
        <v>5872</v>
      </c>
      <c r="J5448" s="139">
        <v>2</v>
      </c>
      <c r="K5448" s="148">
        <v>68</v>
      </c>
      <c r="L5448" s="148"/>
      <c r="M5448" s="148"/>
      <c r="N5448" s="148"/>
      <c r="O5448" s="148"/>
      <c r="P5448" s="148"/>
      <c r="Q5448" s="148"/>
      <c r="R5448" s="148"/>
      <c r="S5448" s="148"/>
      <c r="T5448" s="148"/>
      <c r="U5448" s="148"/>
      <c r="V5448" s="149"/>
      <c r="W5448" s="149"/>
      <c r="X5448" s="139">
        <v>2</v>
      </c>
      <c r="Y5448" s="148">
        <v>184</v>
      </c>
      <c r="Z5448" s="148">
        <v>4</v>
      </c>
      <c r="AA5448" s="148">
        <v>816</v>
      </c>
      <c r="AB5448" s="148"/>
      <c r="AC5448" s="148"/>
      <c r="AD5448" s="148"/>
      <c r="AE5448" s="148"/>
      <c r="AF5448" s="148"/>
      <c r="AG5448" s="148"/>
      <c r="AH5448" s="148"/>
      <c r="AI5448" s="148"/>
      <c r="AJ5448" s="148"/>
      <c r="AK5448" s="148"/>
      <c r="AL5448" s="139">
        <v>0</v>
      </c>
      <c r="AM5448" s="139">
        <v>0</v>
      </c>
      <c r="AN5448" s="148">
        <f t="shared" si="758"/>
        <v>1000</v>
      </c>
      <c r="AO5448" s="148">
        <f t="shared" si="759"/>
        <v>68</v>
      </c>
      <c r="AP5448" s="148">
        <v>1</v>
      </c>
      <c r="AQ5448" s="140">
        <v>2</v>
      </c>
      <c r="AS5448" s="42">
        <f t="shared" si="755"/>
        <v>4962.8764925118494</v>
      </c>
      <c r="AT5448" s="101">
        <f t="shared" ref="AT5448:AT5503" si="760">VLOOKUP(R5448,serviceHP,2,FALSE)*S5448+VLOOKUP(T5448,serviceHP,2,FALSE)*U5448+VLOOKUP(V5448,serviceHP,2,FALSE)*W5448</f>
        <v>0</v>
      </c>
      <c r="AU5448" s="42">
        <f t="shared" ref="AU5448:AU5503" si="761">AS5448+AT5448</f>
        <v>4962.8764925118494</v>
      </c>
      <c r="AV5448" s="42">
        <f t="shared" ref="AV5448:AV5503" si="762">(VLOOKUP(X5448,Main,2,FALSE)*Y5448+VLOOKUP(Z5448,Main,2,FALSE)*AA5448+VLOOKUP(AB5448,Main,2,FALSE)*AC5448+VLOOKUP(AD5448,Main,2,FALSE)*AE5448+VLOOKUP(AF5448,Main,2,FALSE)*AG5448+VLOOKUP(AL5448,Main,2,FALSE)*AM5448+VLOOKUP(AH5448,Main,2,FALSE)*AI5448+VLOOKUP(AL5448,Main,2,FALSE)*AM5448+VLOOKUP(AJ5448,Main,2,FALSE)*AK5448)/AQ5448</f>
        <v>19180.840860737018</v>
      </c>
      <c r="AW5448" s="102">
        <f t="shared" ref="AW5448:AW5503" si="763">IF(G5448="F",VLOOKUP(D5448,MeterAndReg2,2,TRUE),(IF(G5448="L",VLOOKUP(D5448,MeterAndReg2,3,TRUE),VLOOKUP(D5448,MeterAndReg2,4,TRUE))))</f>
        <v>60371.752872868376</v>
      </c>
      <c r="AX5448" s="43">
        <f t="shared" si="756"/>
        <v>2</v>
      </c>
      <c r="AY5448" s="43" t="str">
        <f t="shared" si="754"/>
        <v>UTTSM</v>
      </c>
    </row>
    <row r="5449" spans="1:51" hidden="1" x14ac:dyDescent="0.2">
      <c r="A5449" s="38">
        <v>5442</v>
      </c>
      <c r="B5449" s="43" t="s">
        <v>5806</v>
      </c>
      <c r="C5449" s="43" t="s">
        <v>5745</v>
      </c>
      <c r="D5449" s="43">
        <v>92750</v>
      </c>
      <c r="E5449" s="43" t="s">
        <v>219</v>
      </c>
      <c r="F5449" s="43">
        <v>45</v>
      </c>
      <c r="G5449" t="str">
        <f>LOOKUP(F5449,{0,6,45},{"F","L","H"})</f>
        <v>H</v>
      </c>
      <c r="H5449" s="43" t="s">
        <v>324</v>
      </c>
      <c r="I5449" s="43" t="s">
        <v>5872</v>
      </c>
      <c r="J5449" s="139">
        <v>4</v>
      </c>
      <c r="K5449" s="148">
        <v>5</v>
      </c>
      <c r="L5449" s="148">
        <v>6</v>
      </c>
      <c r="M5449" s="148">
        <v>426</v>
      </c>
      <c r="N5449" s="148"/>
      <c r="O5449" s="148"/>
      <c r="P5449" s="148"/>
      <c r="Q5449" s="148"/>
      <c r="R5449" s="148"/>
      <c r="S5449" s="148"/>
      <c r="T5449" s="148"/>
      <c r="U5449" s="148"/>
      <c r="V5449" s="149"/>
      <c r="W5449" s="149"/>
      <c r="X5449" s="139">
        <v>4</v>
      </c>
      <c r="Y5449" s="148">
        <v>456.16</v>
      </c>
      <c r="Z5449" s="148">
        <v>6</v>
      </c>
      <c r="AA5449" s="148">
        <v>490.95</v>
      </c>
      <c r="AB5449" s="148">
        <v>8</v>
      </c>
      <c r="AC5449" s="148">
        <v>52.88</v>
      </c>
      <c r="AD5449" s="148"/>
      <c r="AE5449" s="148"/>
      <c r="AF5449" s="148"/>
      <c r="AG5449" s="148"/>
      <c r="AH5449" s="148"/>
      <c r="AI5449" s="148"/>
      <c r="AJ5449" s="148"/>
      <c r="AK5449" s="148"/>
      <c r="AL5449" s="139">
        <v>0</v>
      </c>
      <c r="AM5449" s="139">
        <v>0</v>
      </c>
      <c r="AN5449" s="148">
        <f t="shared" si="758"/>
        <v>999.99</v>
      </c>
      <c r="AO5449" s="148">
        <f t="shared" si="759"/>
        <v>431</v>
      </c>
      <c r="AP5449" s="148">
        <v>1</v>
      </c>
      <c r="AQ5449" s="140">
        <v>2</v>
      </c>
      <c r="AS5449" s="42">
        <f t="shared" si="755"/>
        <v>22756.237389155285</v>
      </c>
      <c r="AT5449" s="101">
        <f t="shared" si="760"/>
        <v>0</v>
      </c>
      <c r="AU5449" s="42">
        <f t="shared" si="761"/>
        <v>22756.237389155285</v>
      </c>
      <c r="AV5449" s="42">
        <f t="shared" si="762"/>
        <v>25712.713505928412</v>
      </c>
      <c r="AW5449" s="102">
        <f t="shared" si="763"/>
        <v>113197.0366366282</v>
      </c>
      <c r="AX5449" s="43">
        <f t="shared" si="756"/>
        <v>4</v>
      </c>
      <c r="AY5449" s="43" t="str">
        <f t="shared" ref="AY5449:AY5503" si="764">C5449</f>
        <v>UTTSM</v>
      </c>
    </row>
    <row r="5450" spans="1:51" hidden="1" x14ac:dyDescent="0.2">
      <c r="A5450" s="38">
        <v>5443</v>
      </c>
      <c r="B5450" s="43" t="s">
        <v>5806</v>
      </c>
      <c r="C5450" s="43" t="s">
        <v>289</v>
      </c>
      <c r="D5450" s="43">
        <v>40000</v>
      </c>
      <c r="E5450" s="43" t="s">
        <v>213</v>
      </c>
      <c r="F5450" s="43">
        <v>5</v>
      </c>
      <c r="G5450" t="str">
        <f>LOOKUP(F5450,{0,6,45},{"F","L","H"})</f>
        <v>F</v>
      </c>
      <c r="H5450" s="43" t="s">
        <v>566</v>
      </c>
      <c r="I5450" s="43" t="s">
        <v>5872</v>
      </c>
      <c r="J5450" s="139">
        <v>6</v>
      </c>
      <c r="K5450" s="148">
        <v>344</v>
      </c>
      <c r="L5450" s="148"/>
      <c r="M5450" s="148"/>
      <c r="N5450" s="148"/>
      <c r="O5450" s="148"/>
      <c r="P5450" s="148"/>
      <c r="Q5450" s="148"/>
      <c r="R5450" s="148"/>
      <c r="S5450" s="148"/>
      <c r="T5450" s="148"/>
      <c r="U5450" s="148"/>
      <c r="V5450" s="149"/>
      <c r="W5450" s="149"/>
      <c r="X5450" s="139">
        <v>4</v>
      </c>
      <c r="Y5450" s="148">
        <v>211.5</v>
      </c>
      <c r="Z5450" s="148">
        <v>6</v>
      </c>
      <c r="AA5450" s="148">
        <v>788.5</v>
      </c>
      <c r="AB5450" s="148"/>
      <c r="AC5450" s="148"/>
      <c r="AD5450" s="148"/>
      <c r="AE5450" s="148"/>
      <c r="AF5450" s="148"/>
      <c r="AG5450" s="148"/>
      <c r="AH5450" s="148"/>
      <c r="AI5450" s="148"/>
      <c r="AJ5450" s="148"/>
      <c r="AK5450" s="148"/>
      <c r="AL5450" s="139">
        <v>0</v>
      </c>
      <c r="AM5450" s="139">
        <v>0</v>
      </c>
      <c r="AN5450" s="148">
        <f t="shared" si="758"/>
        <v>1000</v>
      </c>
      <c r="AO5450" s="148">
        <f t="shared" si="759"/>
        <v>344</v>
      </c>
      <c r="AP5450" s="148">
        <v>1</v>
      </c>
      <c r="AQ5450" s="140">
        <v>4</v>
      </c>
      <c r="AS5450" s="42">
        <f t="shared" si="755"/>
        <v>18066.88</v>
      </c>
      <c r="AT5450" s="101">
        <f t="shared" si="760"/>
        <v>0</v>
      </c>
      <c r="AU5450" s="42">
        <f t="shared" si="761"/>
        <v>18066.88</v>
      </c>
      <c r="AV5450" s="42">
        <f t="shared" si="762"/>
        <v>13931.73418036851</v>
      </c>
      <c r="AW5450" s="102">
        <f t="shared" si="763"/>
        <v>27686.400000000001</v>
      </c>
      <c r="AX5450" s="43">
        <f t="shared" si="756"/>
        <v>6</v>
      </c>
      <c r="AY5450" s="43" t="str">
        <f t="shared" si="764"/>
        <v>UTGS</v>
      </c>
    </row>
    <row r="5451" spans="1:51" hidden="1" x14ac:dyDescent="0.2">
      <c r="A5451" s="38">
        <v>5444</v>
      </c>
      <c r="B5451" s="43" t="s">
        <v>5806</v>
      </c>
      <c r="C5451" s="43" t="s">
        <v>5745</v>
      </c>
      <c r="D5451" s="43">
        <v>64550</v>
      </c>
      <c r="E5451" s="43" t="s">
        <v>197</v>
      </c>
      <c r="F5451" s="43">
        <v>45</v>
      </c>
      <c r="G5451" t="str">
        <f>LOOKUP(F5451,{0,6,45},{"F","L","H"})</f>
        <v>H</v>
      </c>
      <c r="H5451" s="43" t="s">
        <v>155</v>
      </c>
      <c r="I5451" s="43" t="s">
        <v>5872</v>
      </c>
      <c r="J5451" s="139">
        <v>3</v>
      </c>
      <c r="K5451" s="148">
        <v>4</v>
      </c>
      <c r="L5451" s="148">
        <v>4</v>
      </c>
      <c r="M5451" s="148">
        <v>347</v>
      </c>
      <c r="N5451" s="148">
        <v>6</v>
      </c>
      <c r="O5451" s="148">
        <v>1</v>
      </c>
      <c r="P5451" s="148"/>
      <c r="Q5451" s="148"/>
      <c r="R5451" s="148"/>
      <c r="S5451" s="148"/>
      <c r="T5451" s="148"/>
      <c r="U5451" s="148"/>
      <c r="V5451" s="149"/>
      <c r="W5451" s="149"/>
      <c r="X5451" s="139">
        <v>2</v>
      </c>
      <c r="Y5451" s="148">
        <v>368.5</v>
      </c>
      <c r="Z5451" s="148">
        <v>6</v>
      </c>
      <c r="AA5451" s="148">
        <v>631.5</v>
      </c>
      <c r="AB5451" s="148"/>
      <c r="AC5451" s="148"/>
      <c r="AD5451" s="148"/>
      <c r="AE5451" s="148"/>
      <c r="AF5451" s="148"/>
      <c r="AG5451" s="148"/>
      <c r="AH5451" s="148"/>
      <c r="AI5451" s="148"/>
      <c r="AJ5451" s="148"/>
      <c r="AK5451" s="148"/>
      <c r="AL5451" s="139">
        <v>0</v>
      </c>
      <c r="AM5451" s="139">
        <v>0</v>
      </c>
      <c r="AN5451" s="148">
        <f t="shared" si="758"/>
        <v>1000</v>
      </c>
      <c r="AO5451" s="148">
        <f t="shared" si="759"/>
        <v>352</v>
      </c>
      <c r="AP5451" s="148">
        <v>3</v>
      </c>
      <c r="AQ5451" s="140">
        <v>2</v>
      </c>
      <c r="AS5451" s="42">
        <f t="shared" si="755"/>
        <v>26905.040718700871</v>
      </c>
      <c r="AT5451" s="101">
        <f t="shared" si="760"/>
        <v>0</v>
      </c>
      <c r="AU5451" s="42">
        <f t="shared" si="761"/>
        <v>26905.040718700871</v>
      </c>
      <c r="AV5451" s="42">
        <f t="shared" si="762"/>
        <v>24944.92086073702</v>
      </c>
      <c r="AW5451" s="102">
        <f t="shared" si="763"/>
        <v>113197.0366366282</v>
      </c>
      <c r="AX5451" s="43">
        <f t="shared" si="756"/>
        <v>3</v>
      </c>
      <c r="AY5451" s="43" t="str">
        <f t="shared" si="764"/>
        <v>UTTSM</v>
      </c>
    </row>
    <row r="5452" spans="1:51" hidden="1" x14ac:dyDescent="0.2">
      <c r="A5452" s="38">
        <v>5445</v>
      </c>
      <c r="B5452" s="43" t="s">
        <v>5807</v>
      </c>
      <c r="C5452" s="43" t="s">
        <v>5745</v>
      </c>
      <c r="D5452" s="43">
        <v>111600</v>
      </c>
      <c r="E5452" s="43" t="s">
        <v>213</v>
      </c>
      <c r="F5452" s="43">
        <v>40</v>
      </c>
      <c r="G5452" t="str">
        <f>LOOKUP(F5452,{0,6,45},{"F","L","H"})</f>
        <v>L</v>
      </c>
      <c r="H5452" s="43" t="s">
        <v>4</v>
      </c>
      <c r="I5452" s="43" t="s">
        <v>5872</v>
      </c>
      <c r="J5452" s="139">
        <v>4</v>
      </c>
      <c r="K5452" s="148">
        <v>43</v>
      </c>
      <c r="L5452" s="148"/>
      <c r="M5452" s="148"/>
      <c r="N5452" s="148"/>
      <c r="O5452" s="148"/>
      <c r="P5452" s="148"/>
      <c r="Q5452" s="148"/>
      <c r="R5452" s="148"/>
      <c r="S5452" s="148"/>
      <c r="T5452" s="148"/>
      <c r="U5452" s="148"/>
      <c r="V5452" s="149"/>
      <c r="W5452" s="149"/>
      <c r="X5452" s="139">
        <v>4</v>
      </c>
      <c r="Y5452" s="148">
        <v>1000</v>
      </c>
      <c r="Z5452" s="148"/>
      <c r="AA5452" s="148"/>
      <c r="AB5452" s="148"/>
      <c r="AC5452" s="148"/>
      <c r="AD5452" s="148"/>
      <c r="AE5452" s="148"/>
      <c r="AF5452" s="148"/>
      <c r="AG5452" s="148"/>
      <c r="AH5452" s="148"/>
      <c r="AI5452" s="148"/>
      <c r="AJ5452" s="148"/>
      <c r="AK5452" s="148"/>
      <c r="AL5452" s="139">
        <v>0</v>
      </c>
      <c r="AM5452" s="139">
        <v>0</v>
      </c>
      <c r="AN5452" s="148">
        <f t="shared" si="758"/>
        <v>1000</v>
      </c>
      <c r="AO5452" s="148">
        <f t="shared" si="759"/>
        <v>43</v>
      </c>
      <c r="AP5452" s="148">
        <v>3</v>
      </c>
      <c r="AQ5452" s="140">
        <v>5</v>
      </c>
      <c r="AS5452" s="42">
        <f t="shared" si="755"/>
        <v>3291.3695467354341</v>
      </c>
      <c r="AT5452" s="101">
        <f t="shared" si="760"/>
        <v>0</v>
      </c>
      <c r="AU5452" s="42">
        <f t="shared" si="761"/>
        <v>3291.3695467354341</v>
      </c>
      <c r="AV5452" s="42">
        <f t="shared" si="762"/>
        <v>7936.1923442948073</v>
      </c>
      <c r="AW5452" s="102">
        <f t="shared" si="763"/>
        <v>45418</v>
      </c>
      <c r="AX5452" s="43">
        <f t="shared" si="756"/>
        <v>4</v>
      </c>
      <c r="AY5452" s="43" t="str">
        <f t="shared" si="764"/>
        <v>UTTSM</v>
      </c>
    </row>
    <row r="5453" spans="1:51" hidden="1" x14ac:dyDescent="0.2">
      <c r="A5453" s="38">
        <v>5446</v>
      </c>
      <c r="B5453" s="43" t="s">
        <v>5806</v>
      </c>
      <c r="C5453" s="43" t="s">
        <v>5745</v>
      </c>
      <c r="D5453" s="43">
        <v>108400</v>
      </c>
      <c r="E5453" s="43" t="s">
        <v>219</v>
      </c>
      <c r="F5453" s="43">
        <v>55</v>
      </c>
      <c r="G5453" t="str">
        <f>LOOKUP(F5453,{0,6,45},{"F","L","H"})</f>
        <v>H</v>
      </c>
      <c r="H5453" s="43" t="s">
        <v>1760</v>
      </c>
      <c r="I5453" s="43" t="s">
        <v>2199</v>
      </c>
      <c r="J5453" s="139"/>
      <c r="K5453" s="148"/>
      <c r="L5453" s="148"/>
      <c r="M5453" s="148"/>
      <c r="N5453" s="148"/>
      <c r="O5453" s="148"/>
      <c r="P5453" s="148"/>
      <c r="Q5453" s="148"/>
      <c r="R5453" s="148">
        <v>8</v>
      </c>
      <c r="S5453" s="148">
        <v>3</v>
      </c>
      <c r="T5453" s="148"/>
      <c r="U5453" s="148"/>
      <c r="V5453" s="149"/>
      <c r="W5453" s="149"/>
      <c r="X5453" s="139"/>
      <c r="Y5453" s="148"/>
      <c r="Z5453" s="148"/>
      <c r="AA5453" s="148"/>
      <c r="AB5453" s="148"/>
      <c r="AC5453" s="148"/>
      <c r="AD5453" s="148"/>
      <c r="AE5453" s="148"/>
      <c r="AF5453" s="148"/>
      <c r="AG5453" s="148"/>
      <c r="AH5453" s="148"/>
      <c r="AI5453" s="148"/>
      <c r="AJ5453" s="148"/>
      <c r="AK5453" s="148"/>
      <c r="AL5453" s="139">
        <v>0</v>
      </c>
      <c r="AM5453" s="139">
        <v>0</v>
      </c>
      <c r="AN5453" s="148">
        <f t="shared" si="758"/>
        <v>0</v>
      </c>
      <c r="AO5453" s="148">
        <f t="shared" si="759"/>
        <v>3</v>
      </c>
      <c r="AP5453" s="148">
        <v>1</v>
      </c>
      <c r="AQ5453" s="140">
        <v>2</v>
      </c>
      <c r="AS5453" s="42">
        <f t="shared" si="755"/>
        <v>0</v>
      </c>
      <c r="AT5453" s="101">
        <f t="shared" si="760"/>
        <v>7594.3938762555808</v>
      </c>
      <c r="AU5453" s="42">
        <f t="shared" si="761"/>
        <v>7594.3938762555808</v>
      </c>
      <c r="AV5453" s="42">
        <f t="shared" si="762"/>
        <v>0</v>
      </c>
      <c r="AW5453" s="102">
        <f t="shared" si="763"/>
        <v>150929.38218217093</v>
      </c>
      <c r="AX5453" s="43">
        <f t="shared" si="756"/>
        <v>8</v>
      </c>
      <c r="AY5453" s="43" t="str">
        <f t="shared" si="764"/>
        <v>UTTSM</v>
      </c>
    </row>
    <row r="5454" spans="1:51" hidden="1" x14ac:dyDescent="0.2">
      <c r="A5454" s="38">
        <v>5447</v>
      </c>
      <c r="B5454" s="43" t="s">
        <v>5806</v>
      </c>
      <c r="C5454" s="43" t="s">
        <v>5745</v>
      </c>
      <c r="D5454" s="43">
        <v>84900</v>
      </c>
      <c r="E5454" s="43" t="s">
        <v>219</v>
      </c>
      <c r="F5454" s="43">
        <v>40</v>
      </c>
      <c r="G5454" t="str">
        <f>LOOKUP(F5454,{0,6,45},{"F","L","H"})</f>
        <v>L</v>
      </c>
      <c r="H5454" s="43" t="s">
        <v>300</v>
      </c>
      <c r="I5454" s="43" t="s">
        <v>5872</v>
      </c>
      <c r="J5454" s="139">
        <v>4</v>
      </c>
      <c r="K5454" s="148">
        <v>248</v>
      </c>
      <c r="L5454" s="148"/>
      <c r="M5454" s="148"/>
      <c r="N5454" s="148"/>
      <c r="O5454" s="148"/>
      <c r="P5454" s="148"/>
      <c r="Q5454" s="148"/>
      <c r="R5454" s="148"/>
      <c r="S5454" s="148"/>
      <c r="T5454" s="148"/>
      <c r="U5454" s="148"/>
      <c r="V5454" s="149"/>
      <c r="W5454" s="149"/>
      <c r="X5454" s="139">
        <v>4</v>
      </c>
      <c r="Y5454" s="148">
        <v>6.59</v>
      </c>
      <c r="Z5454" s="148">
        <v>6</v>
      </c>
      <c r="AA5454" s="148">
        <v>992.41</v>
      </c>
      <c r="AB5454" s="148">
        <v>1</v>
      </c>
      <c r="AC5454" s="148">
        <v>1</v>
      </c>
      <c r="AD5454" s="148"/>
      <c r="AE5454" s="148"/>
      <c r="AF5454" s="148"/>
      <c r="AG5454" s="148"/>
      <c r="AH5454" s="148"/>
      <c r="AI5454" s="148"/>
      <c r="AJ5454" s="148"/>
      <c r="AK5454" s="148"/>
      <c r="AL5454" s="139">
        <v>0</v>
      </c>
      <c r="AM5454" s="139">
        <v>0</v>
      </c>
      <c r="AN5454" s="148">
        <f t="shared" si="758"/>
        <v>1000</v>
      </c>
      <c r="AO5454" s="148">
        <f t="shared" si="759"/>
        <v>248</v>
      </c>
      <c r="AP5454" s="148">
        <v>1</v>
      </c>
      <c r="AQ5454" s="140">
        <v>2</v>
      </c>
      <c r="AS5454" s="42">
        <f t="shared" si="755"/>
        <v>18982.78250210204</v>
      </c>
      <c r="AT5454" s="101">
        <f t="shared" si="760"/>
        <v>0</v>
      </c>
      <c r="AU5454" s="42">
        <f t="shared" si="761"/>
        <v>18982.78250210204</v>
      </c>
      <c r="AV5454" s="42">
        <f t="shared" si="762"/>
        <v>29929.776279876285</v>
      </c>
      <c r="AW5454" s="102">
        <f t="shared" si="763"/>
        <v>45676.61</v>
      </c>
      <c r="AX5454" s="43">
        <f t="shared" si="756"/>
        <v>4</v>
      </c>
      <c r="AY5454" s="43" t="str">
        <f t="shared" si="764"/>
        <v>UTTSM</v>
      </c>
    </row>
    <row r="5455" spans="1:51" hidden="1" x14ac:dyDescent="0.2">
      <c r="A5455" s="38">
        <v>5448</v>
      </c>
      <c r="B5455" s="43" t="s">
        <v>5806</v>
      </c>
      <c r="C5455" s="43" t="s">
        <v>5745</v>
      </c>
      <c r="D5455" s="43">
        <v>252000</v>
      </c>
      <c r="E5455" s="43" t="s">
        <v>1222</v>
      </c>
      <c r="F5455" s="43">
        <v>50</v>
      </c>
      <c r="G5455" t="str">
        <f>LOOKUP(F5455,{0,6,45},{"F","L","H"})</f>
        <v>H</v>
      </c>
      <c r="H5455" s="43" t="s">
        <v>1625</v>
      </c>
      <c r="I5455" s="43" t="s">
        <v>2199</v>
      </c>
      <c r="J5455" s="139"/>
      <c r="K5455" s="148"/>
      <c r="L5455" s="148"/>
      <c r="M5455" s="148"/>
      <c r="N5455" s="148"/>
      <c r="O5455" s="148"/>
      <c r="P5455" s="148"/>
      <c r="Q5455" s="148"/>
      <c r="R5455" s="148">
        <v>4</v>
      </c>
      <c r="S5455" s="148">
        <v>5</v>
      </c>
      <c r="T5455" s="148"/>
      <c r="U5455" s="148"/>
      <c r="V5455" s="149"/>
      <c r="W5455" s="149"/>
      <c r="X5455" s="139"/>
      <c r="Y5455" s="148"/>
      <c r="Z5455" s="148"/>
      <c r="AA5455" s="148"/>
      <c r="AB5455" s="148"/>
      <c r="AC5455" s="148"/>
      <c r="AD5455" s="148"/>
      <c r="AE5455" s="148"/>
      <c r="AF5455" s="148"/>
      <c r="AG5455" s="148"/>
      <c r="AH5455" s="148"/>
      <c r="AI5455" s="148"/>
      <c r="AJ5455" s="148"/>
      <c r="AK5455" s="148"/>
      <c r="AL5455" s="139">
        <v>0</v>
      </c>
      <c r="AM5455" s="139">
        <v>0</v>
      </c>
      <c r="AN5455" s="148">
        <f t="shared" si="758"/>
        <v>0</v>
      </c>
      <c r="AO5455" s="148">
        <f t="shared" si="759"/>
        <v>5</v>
      </c>
      <c r="AP5455" s="148">
        <v>1</v>
      </c>
      <c r="AQ5455" s="140">
        <v>2</v>
      </c>
      <c r="AS5455" s="42">
        <f t="shared" si="755"/>
        <v>0</v>
      </c>
      <c r="AT5455" s="101">
        <f t="shared" si="760"/>
        <v>11502.158746537527</v>
      </c>
      <c r="AU5455" s="42">
        <f t="shared" si="761"/>
        <v>11502.158746537527</v>
      </c>
      <c r="AV5455" s="42">
        <f t="shared" si="762"/>
        <v>0</v>
      </c>
      <c r="AW5455" s="102">
        <f t="shared" si="763"/>
        <v>264126.41881879914</v>
      </c>
      <c r="AX5455" s="43">
        <f t="shared" si="756"/>
        <v>4</v>
      </c>
      <c r="AY5455" s="43" t="str">
        <f t="shared" si="764"/>
        <v>UTTSM</v>
      </c>
    </row>
    <row r="5456" spans="1:51" hidden="1" x14ac:dyDescent="0.2">
      <c r="A5456" s="38">
        <v>5449</v>
      </c>
      <c r="B5456" s="43" t="s">
        <v>5807</v>
      </c>
      <c r="C5456" s="43" t="s">
        <v>5746</v>
      </c>
      <c r="D5456" s="43">
        <v>21100</v>
      </c>
      <c r="E5456" s="43" t="s">
        <v>197</v>
      </c>
      <c r="F5456" s="43">
        <v>5</v>
      </c>
      <c r="G5456" t="str">
        <f>LOOKUP(F5456,{0,6,45},{"F","L","H"})</f>
        <v>F</v>
      </c>
      <c r="H5456" s="43" t="s">
        <v>498</v>
      </c>
      <c r="I5456" s="43" t="s">
        <v>5872</v>
      </c>
      <c r="J5456" s="139">
        <v>2</v>
      </c>
      <c r="K5456" s="148">
        <v>11</v>
      </c>
      <c r="L5456" s="148">
        <v>4</v>
      </c>
      <c r="M5456" s="148">
        <v>608</v>
      </c>
      <c r="N5456" s="148"/>
      <c r="O5456" s="148"/>
      <c r="P5456" s="148"/>
      <c r="Q5456" s="148"/>
      <c r="R5456" s="148"/>
      <c r="S5456" s="148"/>
      <c r="T5456" s="148"/>
      <c r="U5456" s="148"/>
      <c r="V5456" s="149"/>
      <c r="W5456" s="149"/>
      <c r="X5456" s="139">
        <v>6</v>
      </c>
      <c r="Y5456" s="148">
        <v>1000</v>
      </c>
      <c r="Z5456" s="148"/>
      <c r="AA5456" s="148"/>
      <c r="AB5456" s="148"/>
      <c r="AC5456" s="148"/>
      <c r="AD5456" s="148"/>
      <c r="AE5456" s="148"/>
      <c r="AF5456" s="148"/>
      <c r="AG5456" s="148"/>
      <c r="AH5456" s="148"/>
      <c r="AI5456" s="148"/>
      <c r="AJ5456" s="148"/>
      <c r="AK5456" s="148"/>
      <c r="AL5456" s="139">
        <v>0</v>
      </c>
      <c r="AM5456" s="139">
        <v>0</v>
      </c>
      <c r="AN5456" s="148">
        <f t="shared" si="758"/>
        <v>1000</v>
      </c>
      <c r="AO5456" s="148">
        <f t="shared" si="759"/>
        <v>619</v>
      </c>
      <c r="AP5456" s="148">
        <v>3</v>
      </c>
      <c r="AQ5456" s="140">
        <v>2</v>
      </c>
      <c r="AS5456" s="42">
        <f t="shared" si="755"/>
        <v>47341.252777424044</v>
      </c>
      <c r="AT5456" s="101">
        <f t="shared" si="760"/>
        <v>0</v>
      </c>
      <c r="AU5456" s="42">
        <f t="shared" si="761"/>
        <v>47341.252777424044</v>
      </c>
      <c r="AV5456" s="42">
        <f t="shared" si="762"/>
        <v>30015.480860737021</v>
      </c>
      <c r="AW5456" s="102">
        <f t="shared" si="763"/>
        <v>18747.149999999998</v>
      </c>
      <c r="AX5456" s="43">
        <f t="shared" si="756"/>
        <v>2</v>
      </c>
      <c r="AY5456" s="43" t="str">
        <f t="shared" si="764"/>
        <v>UTTSS</v>
      </c>
    </row>
    <row r="5457" spans="1:51" x14ac:dyDescent="0.2">
      <c r="A5457" s="38">
        <v>5450</v>
      </c>
      <c r="B5457" s="43" t="s">
        <v>5807</v>
      </c>
      <c r="C5457" s="43" t="s">
        <v>5744</v>
      </c>
      <c r="D5457" s="43">
        <v>74250</v>
      </c>
      <c r="E5457" s="43" t="s">
        <v>215</v>
      </c>
      <c r="F5457" s="43">
        <v>85</v>
      </c>
      <c r="G5457" t="str">
        <f>LOOKUP(F5457,{0,6,45},{"F","L","H"})</f>
        <v>H</v>
      </c>
      <c r="H5457" s="43" t="s">
        <v>567</v>
      </c>
      <c r="I5457" s="43" t="s">
        <v>2199</v>
      </c>
      <c r="J5457" s="139"/>
      <c r="K5457" s="148"/>
      <c r="L5457" s="148"/>
      <c r="M5457" s="148"/>
      <c r="N5457" s="148"/>
      <c r="O5457" s="148"/>
      <c r="P5457" s="148"/>
      <c r="Q5457" s="148"/>
      <c r="R5457" s="148">
        <v>4</v>
      </c>
      <c r="S5457" s="148">
        <v>1</v>
      </c>
      <c r="T5457" s="148"/>
      <c r="U5457" s="148"/>
      <c r="V5457" s="149"/>
      <c r="W5457" s="149"/>
      <c r="X5457" s="139"/>
      <c r="Y5457" s="148"/>
      <c r="Z5457" s="148"/>
      <c r="AA5457" s="148"/>
      <c r="AB5457" s="148"/>
      <c r="AC5457" s="148"/>
      <c r="AD5457" s="148"/>
      <c r="AE5457" s="148"/>
      <c r="AF5457" s="148"/>
      <c r="AG5457" s="148"/>
      <c r="AH5457" s="148"/>
      <c r="AI5457" s="148"/>
      <c r="AJ5457" s="148"/>
      <c r="AK5457" s="148"/>
      <c r="AL5457" s="139">
        <v>0</v>
      </c>
      <c r="AM5457" s="139">
        <v>0</v>
      </c>
      <c r="AN5457" s="148">
        <f t="shared" si="758"/>
        <v>0</v>
      </c>
      <c r="AO5457" s="148">
        <f t="shared" si="759"/>
        <v>1</v>
      </c>
      <c r="AP5457" s="148">
        <v>1</v>
      </c>
      <c r="AQ5457" s="140">
        <v>2</v>
      </c>
      <c r="AS5457" s="42">
        <f t="shared" si="755"/>
        <v>0</v>
      </c>
      <c r="AT5457" s="101">
        <f t="shared" si="760"/>
        <v>2300.4317493075055</v>
      </c>
      <c r="AU5457" s="42">
        <f t="shared" si="761"/>
        <v>2300.4317493075055</v>
      </c>
      <c r="AV5457" s="42">
        <f t="shared" si="762"/>
        <v>0</v>
      </c>
      <c r="AW5457" s="102">
        <f t="shared" si="763"/>
        <v>113197.0366366282</v>
      </c>
      <c r="AX5457" s="268">
        <f t="shared" si="756"/>
        <v>4</v>
      </c>
      <c r="AY5457" s="268" t="str">
        <f t="shared" si="764"/>
        <v>UTTSL</v>
      </c>
    </row>
    <row r="5458" spans="1:51" x14ac:dyDescent="0.2">
      <c r="A5458" s="38">
        <v>5451</v>
      </c>
      <c r="B5458" s="43" t="s">
        <v>5807</v>
      </c>
      <c r="C5458" s="43" t="s">
        <v>5744</v>
      </c>
      <c r="D5458" s="43">
        <v>16200</v>
      </c>
      <c r="E5458" s="43" t="s">
        <v>207</v>
      </c>
      <c r="F5458" s="43">
        <v>65</v>
      </c>
      <c r="G5458" t="str">
        <f>LOOKUP(F5458,{0,6,45},{"F","L","H"})</f>
        <v>H</v>
      </c>
      <c r="H5458" s="43" t="s">
        <v>358</v>
      </c>
      <c r="I5458" s="43" t="s">
        <v>2199</v>
      </c>
      <c r="J5458" s="139"/>
      <c r="K5458" s="148"/>
      <c r="L5458" s="148"/>
      <c r="M5458" s="148"/>
      <c r="N5458" s="148"/>
      <c r="O5458" s="148"/>
      <c r="P5458" s="148"/>
      <c r="Q5458" s="148"/>
      <c r="R5458" s="148">
        <v>4</v>
      </c>
      <c r="S5458" s="148">
        <v>4</v>
      </c>
      <c r="T5458" s="148"/>
      <c r="U5458" s="148"/>
      <c r="V5458" s="149"/>
      <c r="W5458" s="149"/>
      <c r="X5458" s="139"/>
      <c r="Y5458" s="148"/>
      <c r="Z5458" s="148"/>
      <c r="AA5458" s="148"/>
      <c r="AB5458" s="148"/>
      <c r="AC5458" s="148"/>
      <c r="AD5458" s="148"/>
      <c r="AE5458" s="148"/>
      <c r="AF5458" s="148"/>
      <c r="AG5458" s="148"/>
      <c r="AH5458" s="148"/>
      <c r="AI5458" s="148"/>
      <c r="AJ5458" s="148"/>
      <c r="AK5458" s="148"/>
      <c r="AL5458" s="139">
        <v>0</v>
      </c>
      <c r="AM5458" s="139">
        <v>0</v>
      </c>
      <c r="AN5458" s="148">
        <f t="shared" si="758"/>
        <v>0</v>
      </c>
      <c r="AO5458" s="148">
        <f t="shared" si="759"/>
        <v>4</v>
      </c>
      <c r="AP5458" s="148">
        <v>1</v>
      </c>
      <c r="AQ5458" s="140">
        <v>2</v>
      </c>
      <c r="AS5458" s="42">
        <f t="shared" si="755"/>
        <v>0</v>
      </c>
      <c r="AT5458" s="101">
        <f t="shared" si="760"/>
        <v>9201.7269972300219</v>
      </c>
      <c r="AU5458" s="42">
        <f t="shared" si="761"/>
        <v>9201.7269972300219</v>
      </c>
      <c r="AV5458" s="42">
        <f t="shared" si="762"/>
        <v>0</v>
      </c>
      <c r="AW5458" s="102">
        <f t="shared" si="763"/>
        <v>45278.81465465128</v>
      </c>
      <c r="AX5458" s="268">
        <f t="shared" si="756"/>
        <v>4</v>
      </c>
      <c r="AY5458" s="268" t="str">
        <f t="shared" si="764"/>
        <v>UTTSL</v>
      </c>
    </row>
    <row r="5459" spans="1:51" hidden="1" x14ac:dyDescent="0.2">
      <c r="A5459" s="38">
        <v>5452</v>
      </c>
      <c r="B5459" s="43" t="s">
        <v>5807</v>
      </c>
      <c r="C5459" s="43" t="s">
        <v>5745</v>
      </c>
      <c r="D5459" s="43">
        <v>72000</v>
      </c>
      <c r="E5459" s="43" t="s">
        <v>175</v>
      </c>
      <c r="F5459" s="43">
        <v>45</v>
      </c>
      <c r="G5459" t="str">
        <f>LOOKUP(F5459,{0,6,45},{"F","L","H"})</f>
        <v>H</v>
      </c>
      <c r="H5459" s="43" t="s">
        <v>600</v>
      </c>
      <c r="I5459" s="43" t="s">
        <v>5872</v>
      </c>
      <c r="J5459" s="139">
        <v>4</v>
      </c>
      <c r="K5459" s="148">
        <v>11</v>
      </c>
      <c r="L5459" s="148"/>
      <c r="M5459" s="148"/>
      <c r="N5459" s="148"/>
      <c r="O5459" s="148"/>
      <c r="P5459" s="148"/>
      <c r="Q5459" s="148"/>
      <c r="R5459" s="148"/>
      <c r="S5459" s="148"/>
      <c r="T5459" s="148"/>
      <c r="U5459" s="148"/>
      <c r="V5459" s="149"/>
      <c r="W5459" s="149"/>
      <c r="X5459" s="139">
        <v>4</v>
      </c>
      <c r="Y5459" s="148">
        <v>1000</v>
      </c>
      <c r="Z5459" s="148"/>
      <c r="AA5459" s="148"/>
      <c r="AB5459" s="148"/>
      <c r="AC5459" s="148"/>
      <c r="AD5459" s="148"/>
      <c r="AE5459" s="148"/>
      <c r="AF5459" s="148"/>
      <c r="AG5459" s="148"/>
      <c r="AH5459" s="148"/>
      <c r="AI5459" s="148"/>
      <c r="AJ5459" s="148"/>
      <c r="AK5459" s="148"/>
      <c r="AL5459" s="139">
        <v>0</v>
      </c>
      <c r="AM5459" s="139">
        <v>0</v>
      </c>
      <c r="AN5459" s="148">
        <f t="shared" si="758"/>
        <v>1000</v>
      </c>
      <c r="AO5459" s="148">
        <f t="shared" si="759"/>
        <v>11</v>
      </c>
      <c r="AP5459" s="148">
        <v>5</v>
      </c>
      <c r="AQ5459" s="140">
        <v>2</v>
      </c>
      <c r="AS5459" s="42">
        <f t="shared" si="755"/>
        <v>841.97825614162264</v>
      </c>
      <c r="AT5459" s="101">
        <f t="shared" si="760"/>
        <v>0</v>
      </c>
      <c r="AU5459" s="42">
        <f t="shared" si="761"/>
        <v>841.97825614162264</v>
      </c>
      <c r="AV5459" s="42">
        <f t="shared" si="762"/>
        <v>19840.480860737018</v>
      </c>
      <c r="AW5459" s="102">
        <f t="shared" si="763"/>
        <v>113197.0366366282</v>
      </c>
      <c r="AX5459" s="43">
        <f t="shared" si="756"/>
        <v>4</v>
      </c>
      <c r="AY5459" s="43" t="str">
        <f t="shared" si="764"/>
        <v>UTTSM</v>
      </c>
    </row>
    <row r="5460" spans="1:51" x14ac:dyDescent="0.2">
      <c r="A5460" s="38">
        <v>5453</v>
      </c>
      <c r="B5460" s="43" t="s">
        <v>5806</v>
      </c>
      <c r="C5460" s="43" t="s">
        <v>5744</v>
      </c>
      <c r="D5460" s="43">
        <v>170000</v>
      </c>
      <c r="E5460" s="43" t="s">
        <v>175</v>
      </c>
      <c r="F5460" s="43">
        <v>125</v>
      </c>
      <c r="G5460" t="str">
        <f>LOOKUP(F5460,{0,6,45},{"F","L","H"})</f>
        <v>H</v>
      </c>
      <c r="H5460" s="43" t="s">
        <v>558</v>
      </c>
      <c r="I5460" s="43" t="s">
        <v>2199</v>
      </c>
      <c r="J5460" s="139"/>
      <c r="K5460" s="148"/>
      <c r="L5460" s="148"/>
      <c r="M5460" s="148"/>
      <c r="N5460" s="148"/>
      <c r="O5460" s="148"/>
      <c r="P5460" s="148"/>
      <c r="Q5460" s="148"/>
      <c r="R5460" s="148">
        <v>8</v>
      </c>
      <c r="S5460" s="148">
        <v>10</v>
      </c>
      <c r="T5460" s="148">
        <v>10</v>
      </c>
      <c r="U5460" s="148">
        <v>1</v>
      </c>
      <c r="V5460" s="149"/>
      <c r="W5460" s="149"/>
      <c r="X5460" s="139"/>
      <c r="Y5460" s="148"/>
      <c r="Z5460" s="148"/>
      <c r="AA5460" s="148"/>
      <c r="AB5460" s="148"/>
      <c r="AC5460" s="148"/>
      <c r="AD5460" s="148"/>
      <c r="AE5460" s="148"/>
      <c r="AF5460" s="148"/>
      <c r="AG5460" s="148"/>
      <c r="AH5460" s="148"/>
      <c r="AI5460" s="148"/>
      <c r="AJ5460" s="148"/>
      <c r="AK5460" s="148"/>
      <c r="AL5460" s="139">
        <v>0</v>
      </c>
      <c r="AM5460" s="139">
        <v>0</v>
      </c>
      <c r="AN5460" s="148">
        <f t="shared" si="758"/>
        <v>0</v>
      </c>
      <c r="AO5460" s="148">
        <f t="shared" si="759"/>
        <v>11</v>
      </c>
      <c r="AP5460" s="148">
        <v>1</v>
      </c>
      <c r="AQ5460" s="140">
        <v>2</v>
      </c>
      <c r="AS5460" s="42">
        <f t="shared" ref="AS5460" si="765">(VLOOKUP(J5460,Service,2,FALSE)*K5460+VLOOKUP(L5460,Service,2,FALSE)*M5460+VLOOKUP(N5460,Service,2,FALSE)*O5460+VLOOKUP(P5460,Service,2,FALSE)*Q5460)</f>
        <v>0</v>
      </c>
      <c r="AT5460" s="101">
        <f t="shared" ref="AT5460" si="766">VLOOKUP(R5460,serviceHP,2,FALSE)*S5460+VLOOKUP(T5460,serviceHP,2,FALSE)*U5460+VLOOKUP(V5460,serviceHP,2,FALSE)*W5460</f>
        <v>29185.596254185268</v>
      </c>
      <c r="AU5460" s="42">
        <f t="shared" ref="AU5460" si="767">AS5460+AT5460</f>
        <v>29185.596254185268</v>
      </c>
      <c r="AV5460" s="42">
        <f t="shared" ref="AV5460" si="768">(VLOOKUP(X5460,Main,2,FALSE)*Y5460+VLOOKUP(Z5460,Main,2,FALSE)*AA5460+VLOOKUP(AB5460,Main,2,FALSE)*AC5460+VLOOKUP(AD5460,Main,2,FALSE)*AE5460+VLOOKUP(AF5460,Main,2,FALSE)*AG5460+VLOOKUP(AL5460,Main,2,FALSE)*AM5460+VLOOKUP(AH5460,Main,2,FALSE)*AI5460+VLOOKUP(AL5460,Main,2,FALSE)*AM5460+VLOOKUP(AJ5460,Main,2,FALSE)*AK5460)/AQ5460</f>
        <v>0</v>
      </c>
      <c r="AW5460" s="102">
        <f t="shared" si="763"/>
        <v>226394.07327325639</v>
      </c>
      <c r="AX5460" s="268">
        <f t="shared" si="756"/>
        <v>8</v>
      </c>
      <c r="AY5460" s="268" t="str">
        <f t="shared" si="764"/>
        <v>UTTSL</v>
      </c>
    </row>
    <row r="5461" spans="1:51" x14ac:dyDescent="0.2">
      <c r="A5461" s="38">
        <v>5454</v>
      </c>
      <c r="B5461" s="43" t="s">
        <v>5806</v>
      </c>
      <c r="C5461" s="43" t="s">
        <v>5744</v>
      </c>
      <c r="D5461" s="43">
        <v>28400</v>
      </c>
      <c r="E5461" s="43" t="s">
        <v>207</v>
      </c>
      <c r="F5461" s="43">
        <v>125</v>
      </c>
      <c r="G5461" t="str">
        <f>LOOKUP(F5461,{0,6,45},{"F","L","H"})</f>
        <v>H</v>
      </c>
      <c r="H5461" s="43" t="s">
        <v>5835</v>
      </c>
      <c r="I5461" s="43" t="s">
        <v>2199</v>
      </c>
      <c r="J5461" s="139"/>
      <c r="K5461" s="148"/>
      <c r="L5461" s="148"/>
      <c r="M5461" s="148"/>
      <c r="N5461" s="148"/>
      <c r="O5461" s="148"/>
      <c r="P5461" s="148"/>
      <c r="Q5461" s="148"/>
      <c r="R5461" s="148">
        <v>6</v>
      </c>
      <c r="S5461" s="148">
        <v>2</v>
      </c>
      <c r="T5461" s="148"/>
      <c r="U5461" s="148"/>
      <c r="V5461" s="149"/>
      <c r="W5461" s="149"/>
      <c r="X5461" s="139"/>
      <c r="Y5461" s="148"/>
      <c r="Z5461" s="148"/>
      <c r="AA5461" s="148"/>
      <c r="AB5461" s="148"/>
      <c r="AC5461" s="148"/>
      <c r="AD5461" s="148"/>
      <c r="AE5461" s="148"/>
      <c r="AF5461" s="148"/>
      <c r="AG5461" s="148"/>
      <c r="AH5461" s="148"/>
      <c r="AI5461" s="148"/>
      <c r="AJ5461" s="148"/>
      <c r="AK5461" s="148"/>
      <c r="AL5461" s="139">
        <v>0</v>
      </c>
      <c r="AM5461" s="139">
        <v>0</v>
      </c>
      <c r="AN5461" s="148">
        <f t="shared" ref="AN5461:AN5467" si="769">SUM(Y5461,AA5461,AC5461,AE5461,AG5461,AI5461,AK5461,AM5461)</f>
        <v>0</v>
      </c>
      <c r="AO5461" s="148">
        <f t="shared" ref="AO5461:AO5467" si="770">SUM(K5461,M5461,O5461,Q5461,S5461,U5461,W5461)</f>
        <v>2</v>
      </c>
      <c r="AP5461" s="148">
        <v>1</v>
      </c>
      <c r="AQ5461" s="140">
        <v>3</v>
      </c>
      <c r="AS5461" s="42">
        <f t="shared" si="755"/>
        <v>0</v>
      </c>
      <c r="AT5461" s="101">
        <f t="shared" si="760"/>
        <v>5323.4411740032247</v>
      </c>
      <c r="AU5461" s="42">
        <f t="shared" si="761"/>
        <v>5323.4411740032247</v>
      </c>
      <c r="AV5461" s="42">
        <f t="shared" si="762"/>
        <v>0</v>
      </c>
      <c r="AW5461" s="102">
        <f t="shared" si="763"/>
        <v>52825.283763759828</v>
      </c>
      <c r="AX5461" s="268">
        <f t="shared" si="756"/>
        <v>6</v>
      </c>
      <c r="AY5461" s="268" t="str">
        <f t="shared" si="764"/>
        <v>UTTSL</v>
      </c>
    </row>
    <row r="5462" spans="1:51" hidden="1" x14ac:dyDescent="0.2">
      <c r="A5462" s="38">
        <v>5455</v>
      </c>
      <c r="B5462" s="43" t="s">
        <v>5806</v>
      </c>
      <c r="C5462" s="43" t="s">
        <v>295</v>
      </c>
      <c r="D5462" s="43">
        <v>1455000</v>
      </c>
      <c r="E5462" s="43" t="s">
        <v>5808</v>
      </c>
      <c r="F5462" s="43">
        <v>125</v>
      </c>
      <c r="G5462" t="str">
        <f>LOOKUP(F5462,{0,6,45},{"F","L","H"})</f>
        <v>H</v>
      </c>
      <c r="H5462" s="43" t="s">
        <v>747</v>
      </c>
      <c r="I5462" s="43" t="s">
        <v>2199</v>
      </c>
      <c r="J5462" s="139"/>
      <c r="K5462" s="148"/>
      <c r="L5462" s="148"/>
      <c r="M5462" s="148"/>
      <c r="N5462" s="148"/>
      <c r="O5462" s="148"/>
      <c r="P5462" s="148"/>
      <c r="Q5462" s="148"/>
      <c r="R5462" s="148">
        <v>10</v>
      </c>
      <c r="S5462" s="148">
        <v>1</v>
      </c>
      <c r="T5462" s="148"/>
      <c r="U5462" s="148"/>
      <c r="V5462" s="149"/>
      <c r="W5462" s="149"/>
      <c r="X5462" s="139"/>
      <c r="Y5462" s="148"/>
      <c r="Z5462" s="148"/>
      <c r="AA5462" s="148"/>
      <c r="AB5462" s="148"/>
      <c r="AC5462" s="148"/>
      <c r="AD5462" s="148"/>
      <c r="AE5462" s="148"/>
      <c r="AF5462" s="148"/>
      <c r="AG5462" s="148"/>
      <c r="AH5462" s="148"/>
      <c r="AI5462" s="148"/>
      <c r="AJ5462" s="148"/>
      <c r="AK5462" s="148"/>
      <c r="AL5462" s="139">
        <v>0</v>
      </c>
      <c r="AM5462" s="139">
        <v>0</v>
      </c>
      <c r="AN5462" s="148">
        <f t="shared" si="769"/>
        <v>0</v>
      </c>
      <c r="AO5462" s="148">
        <f t="shared" si="770"/>
        <v>1</v>
      </c>
      <c r="AP5462" s="148">
        <v>1</v>
      </c>
      <c r="AQ5462" s="140">
        <v>3</v>
      </c>
      <c r="AS5462" s="42">
        <f t="shared" si="755"/>
        <v>0</v>
      </c>
      <c r="AT5462" s="101">
        <f t="shared" si="760"/>
        <v>3870.95</v>
      </c>
      <c r="AU5462" s="42">
        <f t="shared" si="761"/>
        <v>3870.95</v>
      </c>
      <c r="AV5462" s="42">
        <f t="shared" si="762"/>
        <v>0</v>
      </c>
      <c r="AW5462" s="102">
        <f t="shared" si="763"/>
        <v>754646.9109108547</v>
      </c>
      <c r="AX5462" s="43">
        <f t="shared" si="756"/>
        <v>10</v>
      </c>
      <c r="AY5462" s="43" t="str">
        <f t="shared" si="764"/>
        <v>UTFT1</v>
      </c>
    </row>
    <row r="5463" spans="1:51" x14ac:dyDescent="0.2">
      <c r="A5463" s="38">
        <v>5456</v>
      </c>
      <c r="B5463" s="43" t="s">
        <v>5806</v>
      </c>
      <c r="C5463" s="43" t="s">
        <v>5744</v>
      </c>
      <c r="D5463" s="43">
        <v>66200</v>
      </c>
      <c r="E5463" s="43" t="s">
        <v>5823</v>
      </c>
      <c r="F5463" s="43">
        <v>125</v>
      </c>
      <c r="G5463" t="str">
        <f>LOOKUP(F5463,{0,6,45},{"F","L","H"})</f>
        <v>H</v>
      </c>
      <c r="H5463" s="43" t="s">
        <v>5835</v>
      </c>
      <c r="I5463" s="43" t="s">
        <v>2199</v>
      </c>
      <c r="J5463" s="139"/>
      <c r="K5463" s="148"/>
      <c r="L5463" s="148"/>
      <c r="M5463" s="148"/>
      <c r="N5463" s="148"/>
      <c r="O5463" s="148"/>
      <c r="P5463" s="148"/>
      <c r="Q5463" s="148"/>
      <c r="R5463" s="148">
        <v>6</v>
      </c>
      <c r="S5463" s="148">
        <v>2</v>
      </c>
      <c r="T5463" s="148"/>
      <c r="U5463" s="148"/>
      <c r="V5463" s="149"/>
      <c r="W5463" s="149"/>
      <c r="X5463" s="139"/>
      <c r="Y5463" s="148"/>
      <c r="Z5463" s="148"/>
      <c r="AA5463" s="148"/>
      <c r="AB5463" s="148"/>
      <c r="AC5463" s="148"/>
      <c r="AD5463" s="148"/>
      <c r="AE5463" s="148"/>
      <c r="AF5463" s="148"/>
      <c r="AG5463" s="148"/>
      <c r="AH5463" s="148"/>
      <c r="AI5463" s="148"/>
      <c r="AJ5463" s="148"/>
      <c r="AK5463" s="148"/>
      <c r="AL5463" s="139">
        <v>0</v>
      </c>
      <c r="AM5463" s="139">
        <v>0</v>
      </c>
      <c r="AN5463" s="148">
        <f t="shared" si="769"/>
        <v>0</v>
      </c>
      <c r="AO5463" s="148">
        <f t="shared" si="770"/>
        <v>2</v>
      </c>
      <c r="AP5463" s="148">
        <v>1</v>
      </c>
      <c r="AQ5463" s="140">
        <v>3</v>
      </c>
      <c r="AS5463" s="42">
        <f t="shared" si="755"/>
        <v>0</v>
      </c>
      <c r="AT5463" s="101">
        <f t="shared" si="760"/>
        <v>5323.4411740032247</v>
      </c>
      <c r="AU5463" s="42">
        <f t="shared" si="761"/>
        <v>5323.4411740032247</v>
      </c>
      <c r="AV5463" s="42">
        <f t="shared" si="762"/>
        <v>0</v>
      </c>
      <c r="AW5463" s="102">
        <f t="shared" si="763"/>
        <v>113197.0366366282</v>
      </c>
      <c r="AX5463" s="268">
        <f t="shared" si="756"/>
        <v>6</v>
      </c>
      <c r="AY5463" s="268" t="str">
        <f t="shared" si="764"/>
        <v>UTTSL</v>
      </c>
    </row>
    <row r="5464" spans="1:51" x14ac:dyDescent="0.2">
      <c r="A5464" s="38">
        <v>5457</v>
      </c>
      <c r="B5464" s="43" t="s">
        <v>5807</v>
      </c>
      <c r="C5464" s="43" t="s">
        <v>5744</v>
      </c>
      <c r="D5464" s="43">
        <v>170000</v>
      </c>
      <c r="E5464" s="43" t="s">
        <v>1234</v>
      </c>
      <c r="F5464" s="43">
        <v>125</v>
      </c>
      <c r="G5464" t="str">
        <f>LOOKUP(F5464,{0,6,45},{"F","L","H"})</f>
        <v>H</v>
      </c>
      <c r="H5464" s="43" t="s">
        <v>686</v>
      </c>
      <c r="I5464" s="43" t="s">
        <v>2199</v>
      </c>
      <c r="J5464" s="139"/>
      <c r="K5464" s="148"/>
      <c r="L5464" s="148"/>
      <c r="M5464" s="148"/>
      <c r="N5464" s="148"/>
      <c r="O5464" s="148"/>
      <c r="P5464" s="148"/>
      <c r="Q5464" s="148"/>
      <c r="R5464" s="148">
        <v>6</v>
      </c>
      <c r="S5464" s="148">
        <v>71</v>
      </c>
      <c r="T5464" s="148"/>
      <c r="U5464" s="148"/>
      <c r="V5464" s="149"/>
      <c r="W5464" s="149"/>
      <c r="X5464" s="139"/>
      <c r="Y5464" s="148"/>
      <c r="Z5464" s="148"/>
      <c r="AA5464" s="148"/>
      <c r="AB5464" s="148"/>
      <c r="AC5464" s="148"/>
      <c r="AD5464" s="148"/>
      <c r="AE5464" s="148"/>
      <c r="AF5464" s="148"/>
      <c r="AG5464" s="148"/>
      <c r="AH5464" s="148"/>
      <c r="AI5464" s="148"/>
      <c r="AJ5464" s="148"/>
      <c r="AK5464" s="148"/>
      <c r="AL5464" s="139">
        <v>0</v>
      </c>
      <c r="AM5464" s="139">
        <v>0</v>
      </c>
      <c r="AN5464" s="148">
        <f t="shared" si="769"/>
        <v>0</v>
      </c>
      <c r="AO5464" s="148">
        <f t="shared" si="770"/>
        <v>71</v>
      </c>
      <c r="AP5464" s="148">
        <v>1</v>
      </c>
      <c r="AQ5464" s="140">
        <v>2</v>
      </c>
      <c r="AS5464" s="42">
        <f t="shared" si="755"/>
        <v>0</v>
      </c>
      <c r="AT5464" s="101">
        <f t="shared" si="760"/>
        <v>188982.16167711446</v>
      </c>
      <c r="AU5464" s="42">
        <f t="shared" si="761"/>
        <v>188982.16167711446</v>
      </c>
      <c r="AV5464" s="42">
        <f t="shared" si="762"/>
        <v>0</v>
      </c>
      <c r="AW5464" s="102">
        <f t="shared" si="763"/>
        <v>226394.07327325639</v>
      </c>
      <c r="AX5464" s="268">
        <f t="shared" si="756"/>
        <v>6</v>
      </c>
      <c r="AY5464" s="268" t="str">
        <f t="shared" si="764"/>
        <v>UTTSL</v>
      </c>
    </row>
    <row r="5465" spans="1:51" hidden="1" x14ac:dyDescent="0.2">
      <c r="A5465" s="38">
        <v>5458</v>
      </c>
      <c r="B5465" s="43" t="s">
        <v>5806</v>
      </c>
      <c r="C5465" s="43" t="s">
        <v>1102</v>
      </c>
      <c r="D5465" s="43">
        <v>50000</v>
      </c>
      <c r="E5465" s="43" t="s">
        <v>5882</v>
      </c>
      <c r="F5465" s="43">
        <v>125</v>
      </c>
      <c r="G5465" t="str">
        <f>LOOKUP(F5465,{0,6,45},{"F","L","H"})</f>
        <v>H</v>
      </c>
      <c r="H5465" s="43" t="s">
        <v>660</v>
      </c>
      <c r="I5465" s="43" t="s">
        <v>2199</v>
      </c>
      <c r="J5465" s="139"/>
      <c r="K5465" s="148"/>
      <c r="L5465" s="148"/>
      <c r="M5465" s="148"/>
      <c r="N5465" s="148"/>
      <c r="O5465" s="148"/>
      <c r="P5465" s="148"/>
      <c r="Q5465" s="148"/>
      <c r="R5465" s="148">
        <v>16</v>
      </c>
      <c r="S5465" s="148">
        <v>123</v>
      </c>
      <c r="T5465" s="148"/>
      <c r="U5465" s="148"/>
      <c r="V5465" s="149"/>
      <c r="W5465" s="149"/>
      <c r="X5465" s="139"/>
      <c r="Y5465" s="148"/>
      <c r="Z5465" s="148"/>
      <c r="AA5465" s="148"/>
      <c r="AB5465" s="148"/>
      <c r="AC5465" s="148"/>
      <c r="AD5465" s="148"/>
      <c r="AE5465" s="148"/>
      <c r="AF5465" s="148"/>
      <c r="AG5465" s="148"/>
      <c r="AH5465" s="148"/>
      <c r="AI5465" s="148"/>
      <c r="AJ5465" s="148"/>
      <c r="AK5465" s="148"/>
      <c r="AL5465" s="139">
        <v>0</v>
      </c>
      <c r="AM5465" s="139">
        <v>0</v>
      </c>
      <c r="AN5465" s="148">
        <f t="shared" si="769"/>
        <v>0</v>
      </c>
      <c r="AO5465" s="148">
        <f t="shared" si="770"/>
        <v>123</v>
      </c>
      <c r="AP5465" s="148">
        <v>1</v>
      </c>
      <c r="AQ5465" s="140">
        <v>4</v>
      </c>
      <c r="AS5465" s="42">
        <f t="shared" si="755"/>
        <v>0</v>
      </c>
      <c r="AT5465" s="101">
        <f t="shared" si="760"/>
        <v>777481.77</v>
      </c>
      <c r="AU5465" s="42">
        <f t="shared" si="761"/>
        <v>777481.77</v>
      </c>
      <c r="AV5465" s="42">
        <f t="shared" si="762"/>
        <v>0</v>
      </c>
      <c r="AW5465" s="102">
        <f t="shared" si="763"/>
        <v>113197.0366366282</v>
      </c>
      <c r="AX5465" s="43">
        <f t="shared" si="756"/>
        <v>16</v>
      </c>
      <c r="AY5465" s="43" t="str">
        <f t="shared" si="764"/>
        <v>UTFT1C</v>
      </c>
    </row>
    <row r="5466" spans="1:51" hidden="1" x14ac:dyDescent="0.2">
      <c r="A5466" s="38">
        <v>5459</v>
      </c>
      <c r="B5466" s="43" t="s">
        <v>5806</v>
      </c>
      <c r="C5466" s="43" t="s">
        <v>5745</v>
      </c>
      <c r="D5466" s="43">
        <v>65000</v>
      </c>
      <c r="E5466" s="43" t="s">
        <v>5883</v>
      </c>
      <c r="F5466" s="43">
        <v>45</v>
      </c>
      <c r="G5466" t="str">
        <f>LOOKUP(F5466,{0,6,45},{"F","L","H"})</f>
        <v>H</v>
      </c>
      <c r="H5466" s="43" t="s">
        <v>690</v>
      </c>
      <c r="I5466" s="43" t="s">
        <v>2199</v>
      </c>
      <c r="J5466" s="139"/>
      <c r="K5466" s="148"/>
      <c r="L5466" s="148"/>
      <c r="M5466" s="148"/>
      <c r="N5466" s="148"/>
      <c r="O5466" s="148"/>
      <c r="P5466" s="148"/>
      <c r="Q5466" s="148"/>
      <c r="R5466" s="148">
        <v>6</v>
      </c>
      <c r="S5466" s="148">
        <v>186</v>
      </c>
      <c r="T5466" s="148"/>
      <c r="U5466" s="148"/>
      <c r="V5466" s="149"/>
      <c r="W5466" s="149"/>
      <c r="X5466" s="139"/>
      <c r="Y5466" s="148"/>
      <c r="Z5466" s="148"/>
      <c r="AA5466" s="148"/>
      <c r="AB5466" s="148"/>
      <c r="AC5466" s="148"/>
      <c r="AD5466" s="148"/>
      <c r="AE5466" s="148"/>
      <c r="AF5466" s="148"/>
      <c r="AG5466" s="148"/>
      <c r="AH5466" s="148"/>
      <c r="AI5466" s="148"/>
      <c r="AJ5466" s="148"/>
      <c r="AK5466" s="148"/>
      <c r="AL5466" s="139">
        <v>0</v>
      </c>
      <c r="AM5466" s="139">
        <v>0</v>
      </c>
      <c r="AN5466" s="148">
        <f t="shared" si="769"/>
        <v>0</v>
      </c>
      <c r="AO5466" s="148">
        <f t="shared" si="770"/>
        <v>186</v>
      </c>
      <c r="AP5466" s="148">
        <v>1</v>
      </c>
      <c r="AQ5466" s="140">
        <v>2</v>
      </c>
      <c r="AS5466" s="42">
        <f t="shared" si="755"/>
        <v>0</v>
      </c>
      <c r="AT5466" s="101">
        <f t="shared" si="760"/>
        <v>495080.02918229991</v>
      </c>
      <c r="AU5466" s="42">
        <f t="shared" si="761"/>
        <v>495080.02918229991</v>
      </c>
      <c r="AV5466" s="42">
        <f t="shared" si="762"/>
        <v>0</v>
      </c>
      <c r="AW5466" s="102">
        <f t="shared" si="763"/>
        <v>113197.0366366282</v>
      </c>
      <c r="AX5466" s="43">
        <f t="shared" si="756"/>
        <v>6</v>
      </c>
      <c r="AY5466" s="43" t="str">
        <f t="shared" si="764"/>
        <v>UTTSM</v>
      </c>
    </row>
    <row r="5467" spans="1:51" hidden="1" x14ac:dyDescent="0.2">
      <c r="A5467" s="38">
        <v>5460</v>
      </c>
      <c r="B5467" s="43" t="s">
        <v>5807</v>
      </c>
      <c r="C5467" s="43" t="s">
        <v>5745</v>
      </c>
      <c r="D5467" s="43">
        <v>175400</v>
      </c>
      <c r="E5467" s="43" t="s">
        <v>5884</v>
      </c>
      <c r="F5467" s="43">
        <v>125</v>
      </c>
      <c r="G5467" t="str">
        <f>LOOKUP(F5467,{0,6,45},{"F","L","H"})</f>
        <v>H</v>
      </c>
      <c r="H5467" s="43" t="s">
        <v>804</v>
      </c>
      <c r="I5467" s="43" t="s">
        <v>2199</v>
      </c>
      <c r="J5467" s="139"/>
      <c r="K5467" s="148"/>
      <c r="L5467" s="148"/>
      <c r="M5467" s="148"/>
      <c r="N5467" s="148"/>
      <c r="O5467" s="148"/>
      <c r="P5467" s="148"/>
      <c r="Q5467" s="148"/>
      <c r="R5467" s="148">
        <v>2</v>
      </c>
      <c r="S5467" s="148">
        <v>19</v>
      </c>
      <c r="T5467" s="148">
        <v>4</v>
      </c>
      <c r="U5467" s="148">
        <v>72</v>
      </c>
      <c r="V5467" s="149"/>
      <c r="W5467" s="149"/>
      <c r="X5467" s="139"/>
      <c r="Y5467" s="148"/>
      <c r="Z5467" s="148"/>
      <c r="AA5467" s="148"/>
      <c r="AB5467" s="148"/>
      <c r="AC5467" s="148"/>
      <c r="AD5467" s="148"/>
      <c r="AE5467" s="148"/>
      <c r="AF5467" s="148"/>
      <c r="AG5467" s="148"/>
      <c r="AH5467" s="148"/>
      <c r="AI5467" s="148"/>
      <c r="AJ5467" s="148"/>
      <c r="AK5467" s="148"/>
      <c r="AL5467" s="139">
        <v>0</v>
      </c>
      <c r="AM5467" s="139">
        <v>0</v>
      </c>
      <c r="AN5467" s="148">
        <f t="shared" si="769"/>
        <v>0</v>
      </c>
      <c r="AO5467" s="148">
        <f t="shared" si="770"/>
        <v>91</v>
      </c>
      <c r="AP5467" s="148">
        <v>1</v>
      </c>
      <c r="AQ5467" s="140">
        <v>2</v>
      </c>
      <c r="AS5467" s="42">
        <f t="shared" si="755"/>
        <v>0</v>
      </c>
      <c r="AT5467" s="101">
        <f t="shared" si="760"/>
        <v>168651.6102461651</v>
      </c>
      <c r="AU5467" s="42">
        <f t="shared" si="761"/>
        <v>168651.6102461651</v>
      </c>
      <c r="AV5467" s="42">
        <f t="shared" si="762"/>
        <v>0</v>
      </c>
      <c r="AW5467" s="102">
        <f t="shared" si="763"/>
        <v>226394.07327325639</v>
      </c>
      <c r="AX5467" s="43">
        <f t="shared" si="756"/>
        <v>2</v>
      </c>
      <c r="AY5467" s="43" t="str">
        <f t="shared" si="764"/>
        <v>UTTSM</v>
      </c>
    </row>
    <row r="5468" spans="1:51" hidden="1" x14ac:dyDescent="0.2">
      <c r="A5468" s="38">
        <v>5461</v>
      </c>
      <c r="B5468" s="43" t="s">
        <v>5806</v>
      </c>
      <c r="C5468" s="43" t="s">
        <v>5745</v>
      </c>
      <c r="D5468" s="43">
        <v>135722</v>
      </c>
      <c r="E5468" s="43" t="s">
        <v>220</v>
      </c>
      <c r="F5468" s="43">
        <v>80</v>
      </c>
      <c r="G5468" t="str">
        <f>LOOKUP(F5468,{0,6,45},{"F","L","H"})</f>
        <v>H</v>
      </c>
      <c r="H5468" s="43" t="s">
        <v>794</v>
      </c>
      <c r="I5468" s="43" t="s">
        <v>2199</v>
      </c>
      <c r="J5468" s="139"/>
      <c r="K5468" s="148"/>
      <c r="L5468" s="148"/>
      <c r="M5468" s="148"/>
      <c r="N5468" s="148"/>
      <c r="O5468" s="148"/>
      <c r="P5468" s="148"/>
      <c r="Q5468" s="148"/>
      <c r="R5468" s="148">
        <v>3</v>
      </c>
      <c r="S5468" s="148">
        <v>698</v>
      </c>
      <c r="T5468" s="148"/>
      <c r="U5468" s="148"/>
      <c r="V5468" s="149"/>
      <c r="W5468" s="149"/>
      <c r="X5468" s="139"/>
      <c r="Y5468" s="148"/>
      <c r="Z5468" s="148"/>
      <c r="AA5468" s="148"/>
      <c r="AB5468" s="148"/>
      <c r="AC5468" s="148"/>
      <c r="AD5468" s="148"/>
      <c r="AE5468" s="148"/>
      <c r="AF5468" s="148"/>
      <c r="AG5468" s="148"/>
      <c r="AH5468" s="148"/>
      <c r="AI5468" s="148"/>
      <c r="AJ5468" s="148"/>
      <c r="AK5468" s="148"/>
      <c r="AL5468" s="139">
        <v>0</v>
      </c>
      <c r="AM5468" s="139">
        <v>0</v>
      </c>
      <c r="AN5468" s="148">
        <f t="shared" ref="AN5468:AN5503" si="771">SUM(Y5468,AA5468,AC5468,AE5468,AG5468,AI5468,AK5468,AM5468)</f>
        <v>0</v>
      </c>
      <c r="AO5468" s="148">
        <f t="shared" ref="AO5468:AO5503" si="772">SUM(K5468,M5468,O5468,Q5468,S5468,U5468,W5468)</f>
        <v>698</v>
      </c>
      <c r="AP5468" s="148">
        <v>1</v>
      </c>
      <c r="AQ5468" s="140">
        <v>2</v>
      </c>
      <c r="AS5468" s="42">
        <f t="shared" si="755"/>
        <v>0</v>
      </c>
      <c r="AT5468" s="101">
        <f t="shared" si="760"/>
        <v>549190.24801588163</v>
      </c>
      <c r="AU5468" s="42">
        <f t="shared" si="761"/>
        <v>549190.24801588163</v>
      </c>
      <c r="AV5468" s="42">
        <f t="shared" si="762"/>
        <v>0</v>
      </c>
      <c r="AW5468" s="102">
        <f t="shared" si="763"/>
        <v>150929.38218217093</v>
      </c>
      <c r="AX5468" s="43">
        <f t="shared" si="756"/>
        <v>3</v>
      </c>
      <c r="AY5468" s="43" t="str">
        <f t="shared" si="764"/>
        <v>UTTSM</v>
      </c>
    </row>
    <row r="5469" spans="1:51" hidden="1" x14ac:dyDescent="0.2">
      <c r="A5469" s="38">
        <v>5462</v>
      </c>
      <c r="B5469" s="43" t="s">
        <v>5807</v>
      </c>
      <c r="C5469" s="43" t="s">
        <v>5745</v>
      </c>
      <c r="D5469" s="43">
        <v>212570</v>
      </c>
      <c r="E5469" s="43" t="s">
        <v>1222</v>
      </c>
      <c r="F5469" s="43">
        <v>40</v>
      </c>
      <c r="G5469" t="str">
        <f>LOOKUP(F5469,{0,6,45},{"F","L","H"})</f>
        <v>L</v>
      </c>
      <c r="H5469" s="43" t="s">
        <v>513</v>
      </c>
      <c r="I5469" s="43" t="s">
        <v>5872</v>
      </c>
      <c r="J5469" s="139">
        <v>6</v>
      </c>
      <c r="K5469" s="148">
        <v>1467</v>
      </c>
      <c r="L5469" s="148"/>
      <c r="M5469" s="148"/>
      <c r="N5469" s="148"/>
      <c r="O5469" s="148"/>
      <c r="P5469" s="148"/>
      <c r="Q5469" s="148"/>
      <c r="R5469" s="148"/>
      <c r="S5469" s="148"/>
      <c r="T5469" s="148"/>
      <c r="U5469" s="148"/>
      <c r="V5469" s="149"/>
      <c r="W5469" s="149"/>
      <c r="X5469" s="139">
        <v>6</v>
      </c>
      <c r="Y5469" s="148">
        <v>1000</v>
      </c>
      <c r="Z5469" s="148"/>
      <c r="AA5469" s="148"/>
      <c r="AB5469" s="148"/>
      <c r="AC5469" s="148"/>
      <c r="AD5469" s="148"/>
      <c r="AE5469" s="148"/>
      <c r="AF5469" s="148"/>
      <c r="AG5469" s="148"/>
      <c r="AH5469" s="148"/>
      <c r="AI5469" s="148"/>
      <c r="AJ5469" s="148"/>
      <c r="AK5469" s="148"/>
      <c r="AL5469" s="139">
        <v>0</v>
      </c>
      <c r="AM5469" s="139">
        <v>0</v>
      </c>
      <c r="AN5469" s="148">
        <f t="shared" si="771"/>
        <v>1000</v>
      </c>
      <c r="AO5469" s="148">
        <f t="shared" si="772"/>
        <v>1467</v>
      </c>
      <c r="AP5469" s="148">
        <v>2</v>
      </c>
      <c r="AQ5469" s="140">
        <v>3</v>
      </c>
      <c r="AS5469" s="42">
        <f t="shared" si="755"/>
        <v>77046.840000000011</v>
      </c>
      <c r="AT5469" s="101">
        <f t="shared" si="760"/>
        <v>0</v>
      </c>
      <c r="AU5469" s="42">
        <f t="shared" si="761"/>
        <v>77046.840000000011</v>
      </c>
      <c r="AV5469" s="42">
        <f t="shared" si="762"/>
        <v>20010.32057382468</v>
      </c>
      <c r="AW5469" s="102">
        <f t="shared" si="763"/>
        <v>58606.76</v>
      </c>
      <c r="AX5469" s="43">
        <f t="shared" si="756"/>
        <v>6</v>
      </c>
      <c r="AY5469" s="43" t="str">
        <f t="shared" si="764"/>
        <v>UTTSM</v>
      </c>
    </row>
    <row r="5470" spans="1:51" hidden="1" x14ac:dyDescent="0.2">
      <c r="A5470" s="38">
        <v>5463</v>
      </c>
      <c r="B5470" s="43" t="s">
        <v>5806</v>
      </c>
      <c r="C5470" s="43" t="s">
        <v>5746</v>
      </c>
      <c r="D5470" s="43">
        <v>22260</v>
      </c>
      <c r="E5470" s="43" t="s">
        <v>200</v>
      </c>
      <c r="F5470" s="43">
        <v>2</v>
      </c>
      <c r="G5470" t="str">
        <f>LOOKUP(F5470,{0,6,45},{"F","L","H"})</f>
        <v>F</v>
      </c>
      <c r="H5470" s="43" t="s">
        <v>741</v>
      </c>
      <c r="I5470" s="43" t="s">
        <v>5872</v>
      </c>
      <c r="J5470" s="139">
        <v>4</v>
      </c>
      <c r="K5470" s="148">
        <v>585</v>
      </c>
      <c r="L5470" s="148"/>
      <c r="M5470" s="148"/>
      <c r="N5470" s="148"/>
      <c r="O5470" s="148"/>
      <c r="P5470" s="148"/>
      <c r="Q5470" s="148"/>
      <c r="R5470" s="148"/>
      <c r="S5470" s="148"/>
      <c r="T5470" s="148"/>
      <c r="U5470" s="148"/>
      <c r="V5470" s="149"/>
      <c r="W5470" s="149"/>
      <c r="X5470" s="139">
        <v>4</v>
      </c>
      <c r="Y5470" s="148">
        <v>1000</v>
      </c>
      <c r="Z5470" s="148"/>
      <c r="AA5470" s="148"/>
      <c r="AB5470" s="148"/>
      <c r="AC5470" s="148"/>
      <c r="AD5470" s="148"/>
      <c r="AE5470" s="148"/>
      <c r="AF5470" s="148"/>
      <c r="AG5470" s="148"/>
      <c r="AH5470" s="148"/>
      <c r="AI5470" s="148"/>
      <c r="AJ5470" s="148"/>
      <c r="AK5470" s="148"/>
      <c r="AL5470" s="139">
        <v>0</v>
      </c>
      <c r="AM5470" s="139">
        <v>0</v>
      </c>
      <c r="AN5470" s="148">
        <f t="shared" si="771"/>
        <v>1000</v>
      </c>
      <c r="AO5470" s="148">
        <f t="shared" si="772"/>
        <v>585</v>
      </c>
      <c r="AP5470" s="148">
        <v>16</v>
      </c>
      <c r="AQ5470" s="140">
        <v>21</v>
      </c>
      <c r="AS5470" s="42">
        <f t="shared" si="755"/>
        <v>44777.934531168117</v>
      </c>
      <c r="AT5470" s="101">
        <f t="shared" si="760"/>
        <v>0</v>
      </c>
      <c r="AU5470" s="42">
        <f t="shared" si="761"/>
        <v>44777.934531168117</v>
      </c>
      <c r="AV5470" s="42">
        <f t="shared" si="762"/>
        <v>1889.569605784478</v>
      </c>
      <c r="AW5470" s="102">
        <f t="shared" si="763"/>
        <v>18747.149999999998</v>
      </c>
      <c r="AX5470" s="43">
        <f t="shared" si="756"/>
        <v>4</v>
      </c>
      <c r="AY5470" s="43" t="str">
        <f t="shared" si="764"/>
        <v>UTTSS</v>
      </c>
    </row>
    <row r="5471" spans="1:51" hidden="1" x14ac:dyDescent="0.2">
      <c r="A5471" s="38">
        <v>5464</v>
      </c>
      <c r="B5471" s="43" t="s">
        <v>5806</v>
      </c>
      <c r="C5471" s="43" t="s">
        <v>5745</v>
      </c>
      <c r="D5471" s="43">
        <v>92750</v>
      </c>
      <c r="E5471" s="43" t="s">
        <v>219</v>
      </c>
      <c r="F5471" s="43">
        <v>45</v>
      </c>
      <c r="G5471" t="str">
        <f>LOOKUP(F5471,{0,6,45},{"F","L","H"})</f>
        <v>H</v>
      </c>
      <c r="H5471" s="43" t="s">
        <v>704</v>
      </c>
      <c r="I5471" s="43" t="s">
        <v>5872</v>
      </c>
      <c r="J5471" s="139">
        <v>4</v>
      </c>
      <c r="K5471" s="148">
        <v>133</v>
      </c>
      <c r="L5471" s="148"/>
      <c r="M5471" s="148"/>
      <c r="N5471" s="148"/>
      <c r="O5471" s="148"/>
      <c r="P5471" s="148"/>
      <c r="Q5471" s="148"/>
      <c r="R5471" s="148"/>
      <c r="S5471" s="148"/>
      <c r="T5471" s="148"/>
      <c r="U5471" s="148"/>
      <c r="V5471" s="149"/>
      <c r="W5471" s="149"/>
      <c r="X5471" s="139">
        <v>4</v>
      </c>
      <c r="Y5471" s="148">
        <v>1000</v>
      </c>
      <c r="Z5471" s="148"/>
      <c r="AA5471" s="148"/>
      <c r="AB5471" s="148"/>
      <c r="AC5471" s="148"/>
      <c r="AD5471" s="148"/>
      <c r="AE5471" s="148"/>
      <c r="AF5471" s="148"/>
      <c r="AG5471" s="148"/>
      <c r="AH5471" s="148"/>
      <c r="AI5471" s="148"/>
      <c r="AJ5471" s="148"/>
      <c r="AK5471" s="148"/>
      <c r="AL5471" s="139">
        <v>0</v>
      </c>
      <c r="AM5471" s="139">
        <v>0</v>
      </c>
      <c r="AN5471" s="148">
        <f t="shared" si="771"/>
        <v>1000</v>
      </c>
      <c r="AO5471" s="148">
        <f t="shared" si="772"/>
        <v>133</v>
      </c>
      <c r="AP5471" s="148">
        <v>2</v>
      </c>
      <c r="AQ5471" s="140">
        <v>2</v>
      </c>
      <c r="AS5471" s="42">
        <f t="shared" si="755"/>
        <v>10180.282551530529</v>
      </c>
      <c r="AT5471" s="101">
        <f t="shared" si="760"/>
        <v>0</v>
      </c>
      <c r="AU5471" s="42">
        <f t="shared" si="761"/>
        <v>10180.282551530529</v>
      </c>
      <c r="AV5471" s="42">
        <f t="shared" si="762"/>
        <v>19840.480860737018</v>
      </c>
      <c r="AW5471" s="102">
        <f t="shared" si="763"/>
        <v>113197.0366366282</v>
      </c>
      <c r="AX5471" s="43">
        <f t="shared" si="756"/>
        <v>4</v>
      </c>
      <c r="AY5471" s="43" t="str">
        <f t="shared" si="764"/>
        <v>UTTSM</v>
      </c>
    </row>
    <row r="5472" spans="1:51" x14ac:dyDescent="0.2">
      <c r="A5472" s="38">
        <v>5465</v>
      </c>
      <c r="B5472" s="43" t="s">
        <v>5806</v>
      </c>
      <c r="C5472" s="43" t="s">
        <v>5744</v>
      </c>
      <c r="D5472" s="43">
        <v>140000</v>
      </c>
      <c r="E5472" s="43" t="s">
        <v>175</v>
      </c>
      <c r="F5472" s="43">
        <v>100</v>
      </c>
      <c r="G5472" t="str">
        <f>LOOKUP(F5472,{0,6,45},{"F","L","H"})</f>
        <v>H</v>
      </c>
      <c r="H5472" s="43" t="s">
        <v>912</v>
      </c>
      <c r="I5472" s="43" t="s">
        <v>2199</v>
      </c>
      <c r="J5472" s="139"/>
      <c r="K5472" s="148"/>
      <c r="L5472" s="148"/>
      <c r="M5472" s="148"/>
      <c r="N5472" s="148"/>
      <c r="O5472" s="148"/>
      <c r="P5472" s="148"/>
      <c r="Q5472" s="148"/>
      <c r="R5472" s="148">
        <v>4</v>
      </c>
      <c r="S5472" s="148">
        <v>1</v>
      </c>
      <c r="T5472" s="148"/>
      <c r="U5472" s="148"/>
      <c r="V5472" s="149"/>
      <c r="W5472" s="149"/>
      <c r="X5472" s="139"/>
      <c r="Y5472" s="148"/>
      <c r="Z5472" s="148"/>
      <c r="AA5472" s="148"/>
      <c r="AB5472" s="148"/>
      <c r="AC5472" s="148"/>
      <c r="AD5472" s="148"/>
      <c r="AE5472" s="148"/>
      <c r="AF5472" s="148"/>
      <c r="AG5472" s="148"/>
      <c r="AH5472" s="148"/>
      <c r="AI5472" s="148"/>
      <c r="AJ5472" s="148"/>
      <c r="AK5472" s="148"/>
      <c r="AL5472" s="139">
        <v>0</v>
      </c>
      <c r="AM5472" s="139">
        <v>0</v>
      </c>
      <c r="AN5472" s="148">
        <f t="shared" si="771"/>
        <v>0</v>
      </c>
      <c r="AO5472" s="148">
        <f t="shared" si="772"/>
        <v>1</v>
      </c>
      <c r="AP5472" s="148">
        <v>1</v>
      </c>
      <c r="AQ5472" s="140">
        <v>2</v>
      </c>
      <c r="AS5472" s="42">
        <f t="shared" si="755"/>
        <v>0</v>
      </c>
      <c r="AT5472" s="101">
        <f t="shared" si="760"/>
        <v>2300.4317493075055</v>
      </c>
      <c r="AU5472" s="42">
        <f t="shared" si="761"/>
        <v>2300.4317493075055</v>
      </c>
      <c r="AV5472" s="42">
        <f t="shared" si="762"/>
        <v>0</v>
      </c>
      <c r="AW5472" s="102">
        <f t="shared" si="763"/>
        <v>150929.38218217093</v>
      </c>
      <c r="AX5472" s="268">
        <f t="shared" si="756"/>
        <v>4</v>
      </c>
      <c r="AY5472" s="268" t="str">
        <f t="shared" si="764"/>
        <v>UTTSL</v>
      </c>
    </row>
    <row r="5473" spans="1:51" hidden="1" x14ac:dyDescent="0.2">
      <c r="A5473" s="38">
        <v>5466</v>
      </c>
      <c r="B5473" s="43" t="s">
        <v>5807</v>
      </c>
      <c r="C5473" s="43" t="s">
        <v>5746</v>
      </c>
      <c r="D5473" s="43">
        <v>142000</v>
      </c>
      <c r="E5473" s="43" t="s">
        <v>210</v>
      </c>
      <c r="F5473" s="43">
        <v>45</v>
      </c>
      <c r="G5473" t="str">
        <f>LOOKUP(F5473,{0,6,45},{"F","L","H"})</f>
        <v>H</v>
      </c>
      <c r="H5473" s="43" t="s">
        <v>1990</v>
      </c>
      <c r="I5473" s="43" t="s">
        <v>5872</v>
      </c>
      <c r="J5473" s="139">
        <v>6</v>
      </c>
      <c r="K5473" s="148">
        <v>84</v>
      </c>
      <c r="L5473" s="148"/>
      <c r="M5473" s="148"/>
      <c r="N5473" s="148"/>
      <c r="O5473" s="148"/>
      <c r="P5473" s="148"/>
      <c r="Q5473" s="148"/>
      <c r="R5473" s="148"/>
      <c r="S5473" s="148"/>
      <c r="T5473" s="148"/>
      <c r="U5473" s="148"/>
      <c r="V5473" s="149"/>
      <c r="W5473" s="149"/>
      <c r="X5473" s="139">
        <v>6</v>
      </c>
      <c r="Y5473" s="148">
        <v>1000</v>
      </c>
      <c r="Z5473" s="148"/>
      <c r="AA5473" s="148"/>
      <c r="AB5473" s="148"/>
      <c r="AC5473" s="148"/>
      <c r="AD5473" s="148"/>
      <c r="AE5473" s="148"/>
      <c r="AF5473" s="148"/>
      <c r="AG5473" s="148"/>
      <c r="AH5473" s="148"/>
      <c r="AI5473" s="148"/>
      <c r="AJ5473" s="148"/>
      <c r="AK5473" s="148"/>
      <c r="AL5473" s="139">
        <v>0</v>
      </c>
      <c r="AM5473" s="139">
        <v>0</v>
      </c>
      <c r="AN5473" s="148">
        <f t="shared" si="771"/>
        <v>1000</v>
      </c>
      <c r="AO5473" s="148">
        <f t="shared" si="772"/>
        <v>84</v>
      </c>
      <c r="AP5473" s="148">
        <v>1</v>
      </c>
      <c r="AQ5473" s="140">
        <v>2</v>
      </c>
      <c r="AS5473" s="42">
        <f t="shared" si="755"/>
        <v>4411.68</v>
      </c>
      <c r="AT5473" s="101">
        <f t="shared" si="760"/>
        <v>0</v>
      </c>
      <c r="AU5473" s="42">
        <f t="shared" si="761"/>
        <v>4411.68</v>
      </c>
      <c r="AV5473" s="42">
        <f t="shared" si="762"/>
        <v>30015.480860737021</v>
      </c>
      <c r="AW5473" s="102">
        <f t="shared" si="763"/>
        <v>150929.38218217093</v>
      </c>
      <c r="AX5473" s="43">
        <f t="shared" si="756"/>
        <v>6</v>
      </c>
      <c r="AY5473" s="43" t="str">
        <f t="shared" si="764"/>
        <v>UTTSS</v>
      </c>
    </row>
    <row r="5474" spans="1:51" hidden="1" x14ac:dyDescent="0.2">
      <c r="A5474" s="38">
        <v>5467</v>
      </c>
      <c r="B5474" s="43" t="s">
        <v>5806</v>
      </c>
      <c r="C5474" s="43" t="s">
        <v>5746</v>
      </c>
      <c r="D5474" s="43">
        <v>21100</v>
      </c>
      <c r="E5474" s="43" t="s">
        <v>197</v>
      </c>
      <c r="F5474" s="43">
        <v>5</v>
      </c>
      <c r="G5474" t="str">
        <f>LOOKUP(F5474,{0,6,45},{"F","L","H"})</f>
        <v>F</v>
      </c>
      <c r="H5474" s="43" t="s">
        <v>183</v>
      </c>
      <c r="I5474" s="43" t="s">
        <v>5872</v>
      </c>
      <c r="J5474" s="139">
        <v>2</v>
      </c>
      <c r="K5474" s="148">
        <v>58</v>
      </c>
      <c r="L5474" s="148">
        <v>4</v>
      </c>
      <c r="M5474" s="148">
        <v>208</v>
      </c>
      <c r="N5474" s="148"/>
      <c r="O5474" s="148"/>
      <c r="P5474" s="148"/>
      <c r="Q5474" s="148"/>
      <c r="R5474" s="148"/>
      <c r="S5474" s="148"/>
      <c r="T5474" s="148"/>
      <c r="U5474" s="148"/>
      <c r="V5474" s="149"/>
      <c r="W5474" s="149"/>
      <c r="X5474" s="139">
        <v>3</v>
      </c>
      <c r="Y5474" s="148">
        <v>687.49</v>
      </c>
      <c r="Z5474" s="148">
        <v>4</v>
      </c>
      <c r="AA5474" s="148">
        <v>312.51</v>
      </c>
      <c r="AB5474" s="148"/>
      <c r="AC5474" s="148"/>
      <c r="AD5474" s="148"/>
      <c r="AE5474" s="148"/>
      <c r="AF5474" s="148"/>
      <c r="AG5474" s="148"/>
      <c r="AH5474" s="148"/>
      <c r="AI5474" s="148"/>
      <c r="AJ5474" s="148"/>
      <c r="AK5474" s="148"/>
      <c r="AL5474" s="139">
        <v>0</v>
      </c>
      <c r="AM5474" s="139">
        <v>0</v>
      </c>
      <c r="AN5474" s="148">
        <f t="shared" si="771"/>
        <v>1000</v>
      </c>
      <c r="AO5474" s="148">
        <f t="shared" si="772"/>
        <v>266</v>
      </c>
      <c r="AP5474" s="148">
        <v>3</v>
      </c>
      <c r="AQ5474" s="140">
        <v>4</v>
      </c>
      <c r="AS5474" s="42">
        <f t="shared" si="755"/>
        <v>20154.085103061057</v>
      </c>
      <c r="AT5474" s="101">
        <f t="shared" si="760"/>
        <v>0</v>
      </c>
      <c r="AU5474" s="42">
        <f t="shared" si="761"/>
        <v>20154.085103061057</v>
      </c>
      <c r="AV5474" s="42">
        <f t="shared" si="762"/>
        <v>6508.5713053685085</v>
      </c>
      <c r="AW5474" s="102">
        <f t="shared" si="763"/>
        <v>18747.149999999998</v>
      </c>
      <c r="AX5474" s="43">
        <f t="shared" si="756"/>
        <v>2</v>
      </c>
      <c r="AY5474" s="43" t="str">
        <f t="shared" si="764"/>
        <v>UTTSS</v>
      </c>
    </row>
    <row r="5475" spans="1:51" hidden="1" x14ac:dyDescent="0.2">
      <c r="A5475" s="38">
        <v>5468</v>
      </c>
      <c r="B5475" s="43" t="s">
        <v>5806</v>
      </c>
      <c r="C5475" s="43" t="s">
        <v>289</v>
      </c>
      <c r="D5475" s="43">
        <v>47300</v>
      </c>
      <c r="E5475" s="43" t="s">
        <v>198</v>
      </c>
      <c r="F5475" s="43">
        <v>125</v>
      </c>
      <c r="G5475" t="str">
        <f>LOOKUP(F5475,{0,6,45},{"F","L","H"})</f>
        <v>H</v>
      </c>
      <c r="H5475" s="43" t="s">
        <v>891</v>
      </c>
      <c r="I5475" s="43" t="s">
        <v>2199</v>
      </c>
      <c r="J5475" s="139"/>
      <c r="K5475" s="148"/>
      <c r="L5475" s="148"/>
      <c r="M5475" s="148"/>
      <c r="N5475" s="148"/>
      <c r="O5475" s="148"/>
      <c r="P5475" s="148"/>
      <c r="Q5475" s="148"/>
      <c r="R5475" s="148">
        <v>2</v>
      </c>
      <c r="S5475" s="148">
        <v>1</v>
      </c>
      <c r="T5475" s="148"/>
      <c r="U5475" s="148"/>
      <c r="V5475" s="149"/>
      <c r="W5475" s="149"/>
      <c r="X5475" s="139"/>
      <c r="Y5475" s="148"/>
      <c r="Z5475" s="148"/>
      <c r="AA5475" s="148"/>
      <c r="AB5475" s="148"/>
      <c r="AC5475" s="148"/>
      <c r="AD5475" s="148"/>
      <c r="AE5475" s="148"/>
      <c r="AF5475" s="148"/>
      <c r="AG5475" s="148"/>
      <c r="AH5475" s="148"/>
      <c r="AI5475" s="148"/>
      <c r="AJ5475" s="148"/>
      <c r="AK5475" s="148"/>
      <c r="AL5475" s="139">
        <v>0</v>
      </c>
      <c r="AM5475" s="139">
        <v>0</v>
      </c>
      <c r="AN5475" s="148">
        <f t="shared" si="771"/>
        <v>0</v>
      </c>
      <c r="AO5475" s="148">
        <f t="shared" si="772"/>
        <v>1</v>
      </c>
      <c r="AP5475" s="148">
        <v>1</v>
      </c>
      <c r="AQ5475" s="140">
        <v>2</v>
      </c>
      <c r="AS5475" s="42">
        <f t="shared" si="755"/>
        <v>0</v>
      </c>
      <c r="AT5475" s="101">
        <f t="shared" si="760"/>
        <v>158.97496294866804</v>
      </c>
      <c r="AU5475" s="42">
        <f t="shared" si="761"/>
        <v>158.97496294866804</v>
      </c>
      <c r="AV5475" s="42">
        <f t="shared" si="762"/>
        <v>0</v>
      </c>
      <c r="AW5475" s="102">
        <f t="shared" si="763"/>
        <v>75464.691091085464</v>
      </c>
      <c r="AX5475" s="43">
        <f t="shared" si="756"/>
        <v>2</v>
      </c>
      <c r="AY5475" s="43" t="str">
        <f t="shared" si="764"/>
        <v>UTGS</v>
      </c>
    </row>
    <row r="5476" spans="1:51" hidden="1" x14ac:dyDescent="0.2">
      <c r="A5476" s="38">
        <v>5469</v>
      </c>
      <c r="B5476" s="43" t="s">
        <v>5807</v>
      </c>
      <c r="C5476" s="43" t="s">
        <v>5745</v>
      </c>
      <c r="D5476" s="43">
        <v>227750</v>
      </c>
      <c r="E5476" s="43" t="s">
        <v>5824</v>
      </c>
      <c r="F5476" s="43">
        <v>95</v>
      </c>
      <c r="G5476" t="str">
        <f>LOOKUP(F5476,{0,6,45},{"F","L","H"})</f>
        <v>H</v>
      </c>
      <c r="H5476" s="43" t="s">
        <v>507</v>
      </c>
      <c r="I5476" s="43" t="s">
        <v>2199</v>
      </c>
      <c r="J5476" s="139"/>
      <c r="K5476" s="148"/>
      <c r="L5476" s="148"/>
      <c r="M5476" s="148"/>
      <c r="N5476" s="148"/>
      <c r="O5476" s="148"/>
      <c r="P5476" s="148"/>
      <c r="Q5476" s="148"/>
      <c r="R5476" s="148">
        <v>4</v>
      </c>
      <c r="S5476" s="148">
        <v>79</v>
      </c>
      <c r="T5476" s="148">
        <v>6</v>
      </c>
      <c r="U5476" s="148">
        <v>83</v>
      </c>
      <c r="V5476" s="149">
        <v>10</v>
      </c>
      <c r="W5476" s="149">
        <v>636</v>
      </c>
      <c r="X5476" s="139"/>
      <c r="Y5476" s="148"/>
      <c r="Z5476" s="148"/>
      <c r="AA5476" s="148"/>
      <c r="AB5476" s="148"/>
      <c r="AC5476" s="148"/>
      <c r="AD5476" s="148"/>
      <c r="AE5476" s="148"/>
      <c r="AF5476" s="148"/>
      <c r="AG5476" s="148"/>
      <c r="AH5476" s="148"/>
      <c r="AI5476" s="148"/>
      <c r="AJ5476" s="148"/>
      <c r="AK5476" s="148"/>
      <c r="AL5476" s="139">
        <v>0</v>
      </c>
      <c r="AM5476" s="139">
        <v>0</v>
      </c>
      <c r="AN5476" s="148">
        <f t="shared" si="771"/>
        <v>0</v>
      </c>
      <c r="AO5476" s="148">
        <f t="shared" si="772"/>
        <v>798</v>
      </c>
      <c r="AP5476" s="148">
        <v>1</v>
      </c>
      <c r="AQ5476" s="140">
        <v>2</v>
      </c>
      <c r="AS5476" s="42">
        <f t="shared" ref="AS5476:AS5503" si="773">(VLOOKUP(J5476,Service,2,FALSE)*K5476+VLOOKUP(L5476,Service,2,FALSE)*M5476+VLOOKUP(N5476,Service,2,FALSE)*O5476+VLOOKUP(P5476,Service,2,FALSE)*Q5476)</f>
        <v>0</v>
      </c>
      <c r="AT5476" s="101">
        <f t="shared" si="760"/>
        <v>2864581.1169164265</v>
      </c>
      <c r="AU5476" s="42">
        <f t="shared" si="761"/>
        <v>2864581.1169164265</v>
      </c>
      <c r="AV5476" s="42">
        <f t="shared" si="762"/>
        <v>0</v>
      </c>
      <c r="AW5476" s="102">
        <f t="shared" si="763"/>
        <v>226394.07327325639</v>
      </c>
      <c r="AX5476" s="43">
        <f t="shared" si="756"/>
        <v>4</v>
      </c>
      <c r="AY5476" s="43" t="str">
        <f t="shared" si="764"/>
        <v>UTTSM</v>
      </c>
    </row>
    <row r="5477" spans="1:51" x14ac:dyDescent="0.2">
      <c r="A5477" s="38">
        <v>5470</v>
      </c>
      <c r="B5477" s="43" t="s">
        <v>5807</v>
      </c>
      <c r="C5477" s="43" t="s">
        <v>5744</v>
      </c>
      <c r="D5477" s="43">
        <v>175000</v>
      </c>
      <c r="E5477" s="43" t="s">
        <v>5810</v>
      </c>
      <c r="F5477" s="43">
        <v>125</v>
      </c>
      <c r="G5477" t="str">
        <f>LOOKUP(F5477,{0,6,45},{"F","L","H"})</f>
        <v>H</v>
      </c>
      <c r="H5477" s="43" t="s">
        <v>351</v>
      </c>
      <c r="I5477" s="43" t="s">
        <v>2199</v>
      </c>
      <c r="J5477" s="139"/>
      <c r="K5477" s="148"/>
      <c r="L5477" s="148"/>
      <c r="M5477" s="148"/>
      <c r="N5477" s="148"/>
      <c r="O5477" s="148"/>
      <c r="P5477" s="148"/>
      <c r="Q5477" s="148"/>
      <c r="R5477" s="148">
        <v>4</v>
      </c>
      <c r="S5477" s="148">
        <v>64</v>
      </c>
      <c r="T5477" s="148">
        <v>6</v>
      </c>
      <c r="U5477" s="148">
        <v>2</v>
      </c>
      <c r="V5477" s="149">
        <v>8</v>
      </c>
      <c r="W5477" s="149">
        <v>1</v>
      </c>
      <c r="X5477" s="139"/>
      <c r="Y5477" s="148"/>
      <c r="Z5477" s="148"/>
      <c r="AA5477" s="148"/>
      <c r="AB5477" s="148"/>
      <c r="AC5477" s="148"/>
      <c r="AD5477" s="148"/>
      <c r="AE5477" s="148"/>
      <c r="AF5477" s="148"/>
      <c r="AG5477" s="148"/>
      <c r="AH5477" s="148"/>
      <c r="AI5477" s="148"/>
      <c r="AJ5477" s="148"/>
      <c r="AK5477" s="148"/>
      <c r="AL5477" s="139">
        <v>0</v>
      </c>
      <c r="AM5477" s="139">
        <v>0</v>
      </c>
      <c r="AN5477" s="148">
        <f t="shared" si="771"/>
        <v>0</v>
      </c>
      <c r="AO5477" s="148">
        <f t="shared" si="772"/>
        <v>67</v>
      </c>
      <c r="AP5477" s="148">
        <v>3</v>
      </c>
      <c r="AQ5477" s="140">
        <v>2</v>
      </c>
      <c r="AS5477" s="42">
        <f t="shared" si="773"/>
        <v>0</v>
      </c>
      <c r="AT5477" s="101">
        <f t="shared" si="760"/>
        <v>155082.53775510212</v>
      </c>
      <c r="AU5477" s="42">
        <f t="shared" si="761"/>
        <v>155082.53775510212</v>
      </c>
      <c r="AV5477" s="42">
        <f t="shared" si="762"/>
        <v>0</v>
      </c>
      <c r="AW5477" s="102">
        <f t="shared" si="763"/>
        <v>226394.07327325639</v>
      </c>
      <c r="AX5477" s="268">
        <f t="shared" si="756"/>
        <v>4</v>
      </c>
      <c r="AY5477" s="268" t="str">
        <f t="shared" si="764"/>
        <v>UTTSL</v>
      </c>
    </row>
    <row r="5478" spans="1:51" hidden="1" x14ac:dyDescent="0.2">
      <c r="A5478" s="38">
        <v>5471</v>
      </c>
      <c r="B5478" s="43" t="s">
        <v>5807</v>
      </c>
      <c r="C5478" s="43" t="s">
        <v>5745</v>
      </c>
      <c r="D5478" s="43">
        <v>175400</v>
      </c>
      <c r="E5478" s="43" t="s">
        <v>5884</v>
      </c>
      <c r="F5478" s="43">
        <v>125</v>
      </c>
      <c r="G5478" t="str">
        <f>LOOKUP(F5478,{0,6,45},{"F","L","H"})</f>
        <v>H</v>
      </c>
      <c r="H5478" s="43" t="s">
        <v>379</v>
      </c>
      <c r="I5478" s="43" t="s">
        <v>2199</v>
      </c>
      <c r="J5478" s="139"/>
      <c r="K5478" s="148"/>
      <c r="L5478" s="148"/>
      <c r="M5478" s="148"/>
      <c r="N5478" s="148"/>
      <c r="O5478" s="148"/>
      <c r="P5478" s="148"/>
      <c r="Q5478" s="148"/>
      <c r="R5478" s="148">
        <v>3</v>
      </c>
      <c r="S5478" s="148">
        <v>318</v>
      </c>
      <c r="T5478" s="148"/>
      <c r="U5478" s="148"/>
      <c r="V5478" s="149"/>
      <c r="W5478" s="149"/>
      <c r="X5478" s="139"/>
      <c r="Y5478" s="148"/>
      <c r="Z5478" s="148"/>
      <c r="AA5478" s="148"/>
      <c r="AB5478" s="148"/>
      <c r="AC5478" s="148"/>
      <c r="AD5478" s="148"/>
      <c r="AE5478" s="148"/>
      <c r="AF5478" s="148"/>
      <c r="AG5478" s="148"/>
      <c r="AH5478" s="148"/>
      <c r="AI5478" s="148"/>
      <c r="AJ5478" s="148"/>
      <c r="AK5478" s="148"/>
      <c r="AL5478" s="139">
        <v>0</v>
      </c>
      <c r="AM5478" s="139">
        <v>0</v>
      </c>
      <c r="AN5478" s="148">
        <f t="shared" si="771"/>
        <v>0</v>
      </c>
      <c r="AO5478" s="148">
        <f t="shared" si="772"/>
        <v>318</v>
      </c>
      <c r="AP5478" s="148">
        <v>1</v>
      </c>
      <c r="AQ5478" s="140">
        <v>2</v>
      </c>
      <c r="AS5478" s="42">
        <f t="shared" si="773"/>
        <v>0</v>
      </c>
      <c r="AT5478" s="101">
        <f t="shared" si="760"/>
        <v>250204.15310752203</v>
      </c>
      <c r="AU5478" s="42">
        <f t="shared" si="761"/>
        <v>250204.15310752203</v>
      </c>
      <c r="AV5478" s="42">
        <f t="shared" si="762"/>
        <v>0</v>
      </c>
      <c r="AW5478" s="102">
        <f t="shared" si="763"/>
        <v>226394.07327325639</v>
      </c>
      <c r="AX5478" s="43">
        <f t="shared" si="756"/>
        <v>3</v>
      </c>
      <c r="AY5478" s="43" t="str">
        <f t="shared" si="764"/>
        <v>UTTSM</v>
      </c>
    </row>
    <row r="5479" spans="1:51" hidden="1" x14ac:dyDescent="0.2">
      <c r="A5479" s="38">
        <v>5472</v>
      </c>
      <c r="B5479" s="43" t="s">
        <v>5807</v>
      </c>
      <c r="C5479" s="43" t="s">
        <v>5745</v>
      </c>
      <c r="D5479" s="43">
        <v>244286</v>
      </c>
      <c r="E5479" s="43" t="s">
        <v>1227</v>
      </c>
      <c r="F5479" s="43">
        <v>45</v>
      </c>
      <c r="G5479" t="str">
        <f>LOOKUP(F5479,{0,6,45},{"F","L","H"})</f>
        <v>H</v>
      </c>
      <c r="H5479" s="43" t="s">
        <v>925</v>
      </c>
      <c r="I5479" s="43" t="s">
        <v>5872</v>
      </c>
      <c r="J5479" s="139">
        <v>6</v>
      </c>
      <c r="K5479" s="148">
        <v>712</v>
      </c>
      <c r="L5479" s="148"/>
      <c r="M5479" s="148"/>
      <c r="N5479" s="148"/>
      <c r="O5479" s="148"/>
      <c r="P5479" s="148"/>
      <c r="Q5479" s="148"/>
      <c r="R5479" s="148"/>
      <c r="S5479" s="148"/>
      <c r="T5479" s="148"/>
      <c r="U5479" s="148"/>
      <c r="V5479" s="149"/>
      <c r="W5479" s="149"/>
      <c r="X5479" s="139">
        <v>6</v>
      </c>
      <c r="Y5479" s="148">
        <v>496.61</v>
      </c>
      <c r="Z5479" s="148">
        <v>8</v>
      </c>
      <c r="AA5479" s="148">
        <v>503.39</v>
      </c>
      <c r="AB5479" s="148"/>
      <c r="AC5479" s="148"/>
      <c r="AD5479" s="148"/>
      <c r="AE5479" s="148"/>
      <c r="AF5479" s="148"/>
      <c r="AG5479" s="148"/>
      <c r="AH5479" s="148"/>
      <c r="AI5479" s="148"/>
      <c r="AJ5479" s="148"/>
      <c r="AK5479" s="148"/>
      <c r="AL5479" s="139">
        <v>0</v>
      </c>
      <c r="AM5479" s="139">
        <v>0</v>
      </c>
      <c r="AN5479" s="148">
        <f t="shared" si="771"/>
        <v>1000</v>
      </c>
      <c r="AO5479" s="148">
        <f t="shared" si="772"/>
        <v>712</v>
      </c>
      <c r="AP5479" s="148">
        <v>1</v>
      </c>
      <c r="AQ5479" s="140">
        <v>2</v>
      </c>
      <c r="AS5479" s="42">
        <f t="shared" si="773"/>
        <v>37394.240000000005</v>
      </c>
      <c r="AT5479" s="101">
        <f t="shared" si="760"/>
        <v>0</v>
      </c>
      <c r="AU5479" s="42">
        <f t="shared" si="761"/>
        <v>37394.240000000005</v>
      </c>
      <c r="AV5479" s="42">
        <f t="shared" si="762"/>
        <v>33242.21076073702</v>
      </c>
      <c r="AW5479" s="102">
        <f t="shared" si="763"/>
        <v>226394.07327325639</v>
      </c>
      <c r="AX5479" s="43">
        <f t="shared" si="756"/>
        <v>6</v>
      </c>
      <c r="AY5479" s="43" t="str">
        <f t="shared" si="764"/>
        <v>UTTSM</v>
      </c>
    </row>
    <row r="5480" spans="1:51" hidden="1" x14ac:dyDescent="0.2">
      <c r="A5480" s="38">
        <v>5473</v>
      </c>
      <c r="B5480" s="43" t="s">
        <v>5806</v>
      </c>
      <c r="C5480" s="43" t="s">
        <v>5745</v>
      </c>
      <c r="D5480" s="43">
        <v>44336</v>
      </c>
      <c r="E5480" s="43" t="s">
        <v>291</v>
      </c>
      <c r="F5480" s="43">
        <v>45</v>
      </c>
      <c r="G5480" t="str">
        <f>LOOKUP(F5480,{0,6,45},{"F","L","H"})</f>
        <v>H</v>
      </c>
      <c r="H5480" s="43" t="s">
        <v>803</v>
      </c>
      <c r="I5480" s="43" t="s">
        <v>2199</v>
      </c>
      <c r="J5480" s="139"/>
      <c r="K5480" s="148"/>
      <c r="L5480" s="148"/>
      <c r="M5480" s="148"/>
      <c r="N5480" s="148"/>
      <c r="O5480" s="148"/>
      <c r="P5480" s="148"/>
      <c r="Q5480" s="148"/>
      <c r="R5480" s="148">
        <v>3</v>
      </c>
      <c r="S5480" s="148">
        <v>1</v>
      </c>
      <c r="T5480" s="148"/>
      <c r="U5480" s="148"/>
      <c r="V5480" s="149"/>
      <c r="W5480" s="149"/>
      <c r="X5480" s="139"/>
      <c r="Y5480" s="148"/>
      <c r="Z5480" s="148"/>
      <c r="AA5480" s="148"/>
      <c r="AB5480" s="148"/>
      <c r="AC5480" s="148"/>
      <c r="AD5480" s="148"/>
      <c r="AE5480" s="148"/>
      <c r="AF5480" s="148"/>
      <c r="AG5480" s="148"/>
      <c r="AH5480" s="148"/>
      <c r="AI5480" s="148"/>
      <c r="AJ5480" s="148"/>
      <c r="AK5480" s="148"/>
      <c r="AL5480" s="139">
        <v>0</v>
      </c>
      <c r="AM5480" s="139">
        <v>0</v>
      </c>
      <c r="AN5480" s="148">
        <f t="shared" si="771"/>
        <v>0</v>
      </c>
      <c r="AO5480" s="148">
        <f t="shared" si="772"/>
        <v>1</v>
      </c>
      <c r="AP5480" s="148">
        <v>1</v>
      </c>
      <c r="AQ5480" s="140">
        <v>2</v>
      </c>
      <c r="AS5480" s="42">
        <f t="shared" si="773"/>
        <v>0</v>
      </c>
      <c r="AT5480" s="101">
        <f t="shared" si="760"/>
        <v>786.80551291673589</v>
      </c>
      <c r="AU5480" s="42">
        <f t="shared" si="761"/>
        <v>786.80551291673589</v>
      </c>
      <c r="AV5480" s="42">
        <f t="shared" si="762"/>
        <v>0</v>
      </c>
      <c r="AW5480" s="102">
        <f t="shared" si="763"/>
        <v>60371.752872868376</v>
      </c>
      <c r="AX5480" s="43">
        <f t="shared" si="756"/>
        <v>3</v>
      </c>
      <c r="AY5480" s="43" t="str">
        <f t="shared" si="764"/>
        <v>UTTSM</v>
      </c>
    </row>
    <row r="5481" spans="1:51" hidden="1" x14ac:dyDescent="0.2">
      <c r="A5481" s="38">
        <v>5474</v>
      </c>
      <c r="B5481" s="43" t="s">
        <v>5807</v>
      </c>
      <c r="C5481" s="43" t="s">
        <v>5745</v>
      </c>
      <c r="D5481" s="43">
        <v>64550</v>
      </c>
      <c r="E5481" s="43" t="s">
        <v>197</v>
      </c>
      <c r="F5481" s="43">
        <v>45</v>
      </c>
      <c r="G5481" t="str">
        <f>LOOKUP(F5481,{0,6,45},{"F","L","H"})</f>
        <v>H</v>
      </c>
      <c r="H5481" s="43" t="s">
        <v>967</v>
      </c>
      <c r="I5481" s="43" t="s">
        <v>5872</v>
      </c>
      <c r="J5481" s="139">
        <v>2</v>
      </c>
      <c r="K5481" s="148">
        <v>88</v>
      </c>
      <c r="L5481" s="148"/>
      <c r="M5481" s="148"/>
      <c r="N5481" s="148"/>
      <c r="O5481" s="148"/>
      <c r="P5481" s="148"/>
      <c r="Q5481" s="148"/>
      <c r="R5481" s="148"/>
      <c r="S5481" s="148"/>
      <c r="T5481" s="148"/>
      <c r="U5481" s="148"/>
      <c r="V5481" s="149"/>
      <c r="W5481" s="149"/>
      <c r="X5481" s="139">
        <v>3</v>
      </c>
      <c r="Y5481" s="148">
        <v>1000</v>
      </c>
      <c r="Z5481" s="148"/>
      <c r="AA5481" s="148"/>
      <c r="AB5481" s="148"/>
      <c r="AC5481" s="148"/>
      <c r="AD5481" s="148"/>
      <c r="AE5481" s="148"/>
      <c r="AF5481" s="148"/>
      <c r="AG5481" s="148"/>
      <c r="AH5481" s="148"/>
      <c r="AI5481" s="148"/>
      <c r="AJ5481" s="148"/>
      <c r="AK5481" s="148"/>
      <c r="AL5481" s="139">
        <v>0</v>
      </c>
      <c r="AM5481" s="139">
        <v>0</v>
      </c>
      <c r="AN5481" s="148">
        <f t="shared" si="771"/>
        <v>1000</v>
      </c>
      <c r="AO5481" s="148">
        <f t="shared" si="772"/>
        <v>88</v>
      </c>
      <c r="AP5481" s="148">
        <v>5</v>
      </c>
      <c r="AQ5481" s="140">
        <v>11</v>
      </c>
      <c r="AS5481" s="42">
        <f t="shared" si="773"/>
        <v>6422.5460491329814</v>
      </c>
      <c r="AT5481" s="101">
        <f t="shared" si="760"/>
        <v>0</v>
      </c>
      <c r="AU5481" s="42">
        <f t="shared" si="761"/>
        <v>6422.5460491329814</v>
      </c>
      <c r="AV5481" s="42">
        <f t="shared" si="762"/>
        <v>1802.814701952185</v>
      </c>
      <c r="AW5481" s="102">
        <f t="shared" si="763"/>
        <v>113197.0366366282</v>
      </c>
      <c r="AX5481" s="43">
        <f t="shared" si="756"/>
        <v>2</v>
      </c>
      <c r="AY5481" s="43" t="str">
        <f t="shared" si="764"/>
        <v>UTTSM</v>
      </c>
    </row>
    <row r="5482" spans="1:51" hidden="1" x14ac:dyDescent="0.2">
      <c r="A5482" s="38">
        <v>5475</v>
      </c>
      <c r="B5482" s="43" t="s">
        <v>5807</v>
      </c>
      <c r="C5482" s="43" t="s">
        <v>5745</v>
      </c>
      <c r="D5482" s="43">
        <v>49600</v>
      </c>
      <c r="E5482" s="43" t="s">
        <v>212</v>
      </c>
      <c r="F5482" s="43">
        <v>90</v>
      </c>
      <c r="G5482" t="str">
        <f>LOOKUP(F5482,{0,6,45},{"F","L","H"})</f>
        <v>H</v>
      </c>
      <c r="H5482" s="43" t="s">
        <v>613</v>
      </c>
      <c r="I5482" s="43" t="s">
        <v>2199</v>
      </c>
      <c r="J5482" s="139"/>
      <c r="K5482" s="148"/>
      <c r="L5482" s="148"/>
      <c r="M5482" s="148"/>
      <c r="N5482" s="148"/>
      <c r="O5482" s="148"/>
      <c r="P5482" s="148"/>
      <c r="Q5482" s="148"/>
      <c r="R5482" s="148">
        <v>3</v>
      </c>
      <c r="S5482" s="148">
        <v>62</v>
      </c>
      <c r="T5482" s="148"/>
      <c r="U5482" s="148"/>
      <c r="V5482" s="149"/>
      <c r="W5482" s="149"/>
      <c r="X5482" s="139"/>
      <c r="Y5482" s="148"/>
      <c r="Z5482" s="148"/>
      <c r="AA5482" s="148"/>
      <c r="AB5482" s="148"/>
      <c r="AC5482" s="148"/>
      <c r="AD5482" s="148"/>
      <c r="AE5482" s="148"/>
      <c r="AF5482" s="148"/>
      <c r="AG5482" s="148"/>
      <c r="AH5482" s="148"/>
      <c r="AI5482" s="148"/>
      <c r="AJ5482" s="148"/>
      <c r="AK5482" s="148"/>
      <c r="AL5482" s="139">
        <v>0</v>
      </c>
      <c r="AM5482" s="139">
        <v>0</v>
      </c>
      <c r="AN5482" s="148">
        <f t="shared" si="771"/>
        <v>0</v>
      </c>
      <c r="AO5482" s="148">
        <f t="shared" si="772"/>
        <v>62</v>
      </c>
      <c r="AP5482" s="148">
        <v>1</v>
      </c>
      <c r="AQ5482" s="140">
        <v>2</v>
      </c>
      <c r="AS5482" s="42">
        <f t="shared" si="773"/>
        <v>0</v>
      </c>
      <c r="AT5482" s="101">
        <f t="shared" si="760"/>
        <v>48781.941800837623</v>
      </c>
      <c r="AU5482" s="42">
        <f t="shared" si="761"/>
        <v>48781.941800837623</v>
      </c>
      <c r="AV5482" s="42">
        <f t="shared" si="762"/>
        <v>0</v>
      </c>
      <c r="AW5482" s="102">
        <f t="shared" si="763"/>
        <v>75464.691091085464</v>
      </c>
      <c r="AX5482" s="43">
        <f t="shared" si="756"/>
        <v>3</v>
      </c>
      <c r="AY5482" s="43" t="str">
        <f t="shared" si="764"/>
        <v>UTTSM</v>
      </c>
    </row>
    <row r="5483" spans="1:51" hidden="1" x14ac:dyDescent="0.2">
      <c r="A5483" s="38">
        <v>5476</v>
      </c>
      <c r="B5483" s="43" t="s">
        <v>5806</v>
      </c>
      <c r="C5483" s="43" t="s">
        <v>5745</v>
      </c>
      <c r="D5483" s="43">
        <v>212570</v>
      </c>
      <c r="E5483" s="43" t="s">
        <v>1222</v>
      </c>
      <c r="F5483" s="43">
        <v>40</v>
      </c>
      <c r="G5483" t="str">
        <f>LOOKUP(F5483,{0,6,45},{"F","L","H"})</f>
        <v>L</v>
      </c>
      <c r="H5483" s="43" t="s">
        <v>725</v>
      </c>
      <c r="I5483" s="43" t="s">
        <v>5872</v>
      </c>
      <c r="J5483" s="139">
        <v>6</v>
      </c>
      <c r="K5483" s="148">
        <v>221</v>
      </c>
      <c r="L5483" s="148"/>
      <c r="M5483" s="148"/>
      <c r="N5483" s="148"/>
      <c r="O5483" s="148"/>
      <c r="P5483" s="148"/>
      <c r="Q5483" s="148"/>
      <c r="R5483" s="148"/>
      <c r="S5483" s="148"/>
      <c r="T5483" s="148"/>
      <c r="U5483" s="148"/>
      <c r="V5483" s="149"/>
      <c r="W5483" s="149"/>
      <c r="X5483" s="139">
        <v>8</v>
      </c>
      <c r="Y5483" s="148">
        <v>1000</v>
      </c>
      <c r="Z5483" s="148"/>
      <c r="AA5483" s="148"/>
      <c r="AB5483" s="148"/>
      <c r="AC5483" s="148"/>
      <c r="AD5483" s="148"/>
      <c r="AE5483" s="148"/>
      <c r="AF5483" s="148"/>
      <c r="AG5483" s="148"/>
      <c r="AH5483" s="148"/>
      <c r="AI5483" s="148"/>
      <c r="AJ5483" s="148"/>
      <c r="AK5483" s="148"/>
      <c r="AL5483" s="139">
        <v>0</v>
      </c>
      <c r="AM5483" s="139">
        <v>0</v>
      </c>
      <c r="AN5483" s="148">
        <f t="shared" si="771"/>
        <v>1000</v>
      </c>
      <c r="AO5483" s="148">
        <f t="shared" si="772"/>
        <v>221</v>
      </c>
      <c r="AP5483" s="148">
        <v>1</v>
      </c>
      <c r="AQ5483" s="140">
        <v>2</v>
      </c>
      <c r="AS5483" s="42">
        <f t="shared" si="773"/>
        <v>11606.92</v>
      </c>
      <c r="AT5483" s="101">
        <f t="shared" si="760"/>
        <v>0</v>
      </c>
      <c r="AU5483" s="42">
        <f t="shared" si="761"/>
        <v>11606.92</v>
      </c>
      <c r="AV5483" s="42">
        <f t="shared" si="762"/>
        <v>36425.480860737021</v>
      </c>
      <c r="AW5483" s="102">
        <f t="shared" si="763"/>
        <v>58606.76</v>
      </c>
      <c r="AX5483" s="43">
        <f t="shared" si="756"/>
        <v>6</v>
      </c>
      <c r="AY5483" s="43" t="str">
        <f t="shared" si="764"/>
        <v>UTTSM</v>
      </c>
    </row>
    <row r="5484" spans="1:51" hidden="1" x14ac:dyDescent="0.2">
      <c r="A5484" s="38">
        <v>5477</v>
      </c>
      <c r="B5484" s="43" t="s">
        <v>5806</v>
      </c>
      <c r="C5484" s="43" t="s">
        <v>5745</v>
      </c>
      <c r="D5484" s="43">
        <v>244286</v>
      </c>
      <c r="E5484" s="43" t="s">
        <v>1227</v>
      </c>
      <c r="F5484" s="43">
        <v>45</v>
      </c>
      <c r="G5484" t="str">
        <f>LOOKUP(F5484,{0,6,45},{"F","L","H"})</f>
        <v>H</v>
      </c>
      <c r="H5484" s="43" t="s">
        <v>878</v>
      </c>
      <c r="I5484" s="43" t="s">
        <v>5872</v>
      </c>
      <c r="J5484" s="139">
        <v>4</v>
      </c>
      <c r="K5484" s="148">
        <v>139</v>
      </c>
      <c r="L5484" s="148"/>
      <c r="M5484" s="148"/>
      <c r="N5484" s="148"/>
      <c r="O5484" s="148"/>
      <c r="P5484" s="148"/>
      <c r="Q5484" s="148"/>
      <c r="R5484" s="148"/>
      <c r="S5484" s="148"/>
      <c r="T5484" s="148"/>
      <c r="U5484" s="148"/>
      <c r="V5484" s="149"/>
      <c r="W5484" s="149"/>
      <c r="X5484" s="139">
        <v>2</v>
      </c>
      <c r="Y5484" s="148">
        <v>36.729999999999997</v>
      </c>
      <c r="Z5484" s="148">
        <v>4</v>
      </c>
      <c r="AA5484" s="148">
        <v>107.12</v>
      </c>
      <c r="AB5484" s="148">
        <v>6</v>
      </c>
      <c r="AC5484" s="148">
        <v>856.15</v>
      </c>
      <c r="AD5484" s="148"/>
      <c r="AE5484" s="148"/>
      <c r="AF5484" s="148"/>
      <c r="AG5484" s="148"/>
      <c r="AH5484" s="148"/>
      <c r="AI5484" s="148"/>
      <c r="AJ5484" s="148"/>
      <c r="AK5484" s="148"/>
      <c r="AL5484" s="139">
        <v>0</v>
      </c>
      <c r="AM5484" s="139">
        <v>0</v>
      </c>
      <c r="AN5484" s="148">
        <f t="shared" si="771"/>
        <v>1000</v>
      </c>
      <c r="AO5484" s="148">
        <f t="shared" si="772"/>
        <v>139</v>
      </c>
      <c r="AP5484" s="148">
        <v>3</v>
      </c>
      <c r="AQ5484" s="140">
        <v>4</v>
      </c>
      <c r="AS5484" s="42">
        <f t="shared" si="773"/>
        <v>10639.543418516869</v>
      </c>
      <c r="AT5484" s="101">
        <f t="shared" si="760"/>
        <v>0</v>
      </c>
      <c r="AU5484" s="42">
        <f t="shared" si="761"/>
        <v>10639.543418516869</v>
      </c>
      <c r="AV5484" s="42">
        <f t="shared" si="762"/>
        <v>14210.065030368509</v>
      </c>
      <c r="AW5484" s="102">
        <f t="shared" si="763"/>
        <v>226394.07327325639</v>
      </c>
      <c r="AX5484" s="43">
        <f t="shared" si="756"/>
        <v>4</v>
      </c>
      <c r="AY5484" s="43" t="str">
        <f t="shared" si="764"/>
        <v>UTTSM</v>
      </c>
    </row>
    <row r="5485" spans="1:51" x14ac:dyDescent="0.2">
      <c r="A5485" s="38">
        <v>5478</v>
      </c>
      <c r="B5485" s="43" t="s">
        <v>5806</v>
      </c>
      <c r="C5485" s="43" t="s">
        <v>5744</v>
      </c>
      <c r="D5485" s="43">
        <v>97000</v>
      </c>
      <c r="E5485" s="43" t="s">
        <v>5885</v>
      </c>
      <c r="F5485" s="43">
        <v>125</v>
      </c>
      <c r="G5485" t="str">
        <f>LOOKUP(F5485,{0,6,45},{"F","L","H"})</f>
        <v>H</v>
      </c>
      <c r="H5485" s="43" t="s">
        <v>5831</v>
      </c>
      <c r="I5485" s="43" t="s">
        <v>2199</v>
      </c>
      <c r="J5485" s="139"/>
      <c r="K5485" s="148"/>
      <c r="L5485" s="148"/>
      <c r="M5485" s="148"/>
      <c r="N5485" s="148"/>
      <c r="O5485" s="148"/>
      <c r="P5485" s="148"/>
      <c r="Q5485" s="148"/>
      <c r="R5485" s="148">
        <v>6</v>
      </c>
      <c r="S5485" s="148">
        <v>8</v>
      </c>
      <c r="T5485" s="148"/>
      <c r="U5485" s="148"/>
      <c r="V5485" s="149"/>
      <c r="W5485" s="149"/>
      <c r="X5485" s="139"/>
      <c r="Y5485" s="148"/>
      <c r="Z5485" s="148"/>
      <c r="AA5485" s="148"/>
      <c r="AB5485" s="148"/>
      <c r="AC5485" s="148"/>
      <c r="AD5485" s="148"/>
      <c r="AE5485" s="148"/>
      <c r="AF5485" s="148"/>
      <c r="AG5485" s="148"/>
      <c r="AH5485" s="148"/>
      <c r="AI5485" s="148"/>
      <c r="AJ5485" s="148"/>
      <c r="AK5485" s="148"/>
      <c r="AL5485" s="139">
        <v>0</v>
      </c>
      <c r="AM5485" s="139">
        <v>0</v>
      </c>
      <c r="AN5485" s="148">
        <f t="shared" si="771"/>
        <v>0</v>
      </c>
      <c r="AO5485" s="148">
        <f t="shared" si="772"/>
        <v>8</v>
      </c>
      <c r="AP5485" s="148">
        <v>1</v>
      </c>
      <c r="AQ5485" s="140">
        <v>2</v>
      </c>
      <c r="AS5485" s="42">
        <f t="shared" si="773"/>
        <v>0</v>
      </c>
      <c r="AT5485" s="101">
        <f t="shared" si="760"/>
        <v>21293.764696012899</v>
      </c>
      <c r="AU5485" s="42">
        <f t="shared" si="761"/>
        <v>21293.764696012899</v>
      </c>
      <c r="AV5485" s="42">
        <f t="shared" si="762"/>
        <v>0</v>
      </c>
      <c r="AW5485" s="102">
        <f t="shared" si="763"/>
        <v>113197.0366366282</v>
      </c>
      <c r="AX5485" s="268">
        <f t="shared" si="756"/>
        <v>6</v>
      </c>
      <c r="AY5485" s="268" t="str">
        <f t="shared" si="764"/>
        <v>UTTSL</v>
      </c>
    </row>
    <row r="5486" spans="1:51" x14ac:dyDescent="0.2">
      <c r="A5486" s="38">
        <v>5479</v>
      </c>
      <c r="B5486" s="43" t="s">
        <v>5807</v>
      </c>
      <c r="C5486" s="43" t="s">
        <v>5744</v>
      </c>
      <c r="D5486" s="43">
        <v>582000</v>
      </c>
      <c r="E5486" s="43" t="s">
        <v>5816</v>
      </c>
      <c r="F5486" s="43">
        <v>125</v>
      </c>
      <c r="G5486" t="str">
        <f>LOOKUP(F5486,{0,6,45},{"F","L","H"})</f>
        <v>H</v>
      </c>
      <c r="H5486" s="43" t="s">
        <v>349</v>
      </c>
      <c r="I5486" s="43" t="s">
        <v>2199</v>
      </c>
      <c r="J5486" s="139"/>
      <c r="K5486" s="148"/>
      <c r="L5486" s="148"/>
      <c r="M5486" s="148"/>
      <c r="N5486" s="148"/>
      <c r="O5486" s="148"/>
      <c r="P5486" s="148"/>
      <c r="Q5486" s="148"/>
      <c r="R5486" s="148">
        <v>6</v>
      </c>
      <c r="S5486" s="148">
        <v>1</v>
      </c>
      <c r="T5486" s="148">
        <v>8</v>
      </c>
      <c r="U5486" s="148">
        <v>170</v>
      </c>
      <c r="V5486" s="149">
        <v>12</v>
      </c>
      <c r="W5486" s="149">
        <v>3</v>
      </c>
      <c r="X5486" s="139"/>
      <c r="Y5486" s="148"/>
      <c r="Z5486" s="148"/>
      <c r="AA5486" s="148"/>
      <c r="AB5486" s="148"/>
      <c r="AC5486" s="148"/>
      <c r="AD5486" s="148"/>
      <c r="AE5486" s="148"/>
      <c r="AF5486" s="148"/>
      <c r="AG5486" s="148"/>
      <c r="AH5486" s="148"/>
      <c r="AI5486" s="148"/>
      <c r="AJ5486" s="148"/>
      <c r="AK5486" s="148"/>
      <c r="AL5486" s="139">
        <v>0</v>
      </c>
      <c r="AM5486" s="139">
        <v>0</v>
      </c>
      <c r="AN5486" s="148">
        <f t="shared" si="771"/>
        <v>0</v>
      </c>
      <c r="AO5486" s="148">
        <f t="shared" si="772"/>
        <v>174</v>
      </c>
      <c r="AP5486" s="148">
        <v>1</v>
      </c>
      <c r="AQ5486" s="140">
        <v>4</v>
      </c>
      <c r="AS5486" s="42">
        <f t="shared" si="773"/>
        <v>0</v>
      </c>
      <c r="AT5486" s="101">
        <f t="shared" si="760"/>
        <v>447073.59690815117</v>
      </c>
      <c r="AU5486" s="42">
        <f t="shared" si="761"/>
        <v>447073.59690815117</v>
      </c>
      <c r="AV5486" s="42">
        <f t="shared" si="762"/>
        <v>0</v>
      </c>
      <c r="AW5486" s="102">
        <f t="shared" si="763"/>
        <v>301858.76436434186</v>
      </c>
      <c r="AX5486" s="268">
        <f t="shared" si="756"/>
        <v>6</v>
      </c>
      <c r="AY5486" s="268" t="str">
        <f t="shared" si="764"/>
        <v>UTTSL</v>
      </c>
    </row>
    <row r="5487" spans="1:51" hidden="1" x14ac:dyDescent="0.2">
      <c r="A5487" s="38">
        <v>5480</v>
      </c>
      <c r="B5487" s="43" t="s">
        <v>5806</v>
      </c>
      <c r="C5487" s="43" t="s">
        <v>289</v>
      </c>
      <c r="D5487" s="43">
        <v>104100</v>
      </c>
      <c r="E5487" s="43" t="s">
        <v>215</v>
      </c>
      <c r="F5487" s="43">
        <v>125</v>
      </c>
      <c r="G5487" t="str">
        <f>LOOKUP(F5487,{0,6,45},{"F","L","H"})</f>
        <v>H</v>
      </c>
      <c r="H5487" s="43" t="s">
        <v>729</v>
      </c>
      <c r="I5487" s="43" t="s">
        <v>2199</v>
      </c>
      <c r="J5487" s="139"/>
      <c r="K5487" s="148"/>
      <c r="L5487" s="148"/>
      <c r="M5487" s="148"/>
      <c r="N5487" s="148"/>
      <c r="O5487" s="148"/>
      <c r="P5487" s="148"/>
      <c r="Q5487" s="148"/>
      <c r="R5487" s="148">
        <v>4</v>
      </c>
      <c r="S5487" s="148">
        <v>405</v>
      </c>
      <c r="T5487" s="148"/>
      <c r="U5487" s="148"/>
      <c r="V5487" s="149"/>
      <c r="W5487" s="149"/>
      <c r="X5487" s="139"/>
      <c r="Y5487" s="148"/>
      <c r="Z5487" s="148"/>
      <c r="AA5487" s="148"/>
      <c r="AB5487" s="148"/>
      <c r="AC5487" s="148"/>
      <c r="AD5487" s="148"/>
      <c r="AE5487" s="148"/>
      <c r="AF5487" s="148"/>
      <c r="AG5487" s="148"/>
      <c r="AH5487" s="148"/>
      <c r="AI5487" s="148"/>
      <c r="AJ5487" s="148"/>
      <c r="AK5487" s="148"/>
      <c r="AL5487" s="139">
        <v>0</v>
      </c>
      <c r="AM5487" s="139">
        <v>0</v>
      </c>
      <c r="AN5487" s="148">
        <f t="shared" si="771"/>
        <v>0</v>
      </c>
      <c r="AO5487" s="148">
        <f t="shared" si="772"/>
        <v>405</v>
      </c>
      <c r="AP5487" s="148">
        <v>1</v>
      </c>
      <c r="AQ5487" s="140">
        <v>2</v>
      </c>
      <c r="AS5487" s="42">
        <f t="shared" si="773"/>
        <v>0</v>
      </c>
      <c r="AT5487" s="101">
        <f t="shared" si="760"/>
        <v>931674.85846953967</v>
      </c>
      <c r="AU5487" s="42">
        <f t="shared" si="761"/>
        <v>931674.85846953967</v>
      </c>
      <c r="AV5487" s="42">
        <f t="shared" si="762"/>
        <v>0</v>
      </c>
      <c r="AW5487" s="102">
        <f t="shared" si="763"/>
        <v>150929.38218217093</v>
      </c>
      <c r="AX5487" s="43">
        <f t="shared" si="756"/>
        <v>4</v>
      </c>
      <c r="AY5487" s="43" t="str">
        <f t="shared" si="764"/>
        <v>UTGS</v>
      </c>
    </row>
    <row r="5488" spans="1:51" x14ac:dyDescent="0.2">
      <c r="A5488" s="38">
        <v>5481</v>
      </c>
      <c r="B5488" s="43" t="s">
        <v>5806</v>
      </c>
      <c r="C5488" s="43" t="s">
        <v>5744</v>
      </c>
      <c r="D5488" s="43">
        <v>64550</v>
      </c>
      <c r="E5488" s="43" t="s">
        <v>197</v>
      </c>
      <c r="F5488" s="43">
        <v>45</v>
      </c>
      <c r="G5488" t="str">
        <f>LOOKUP(F5488,{0,6,45},{"F","L","H"})</f>
        <v>H</v>
      </c>
      <c r="H5488" s="43" t="s">
        <v>818</v>
      </c>
      <c r="I5488" s="43" t="s">
        <v>5872</v>
      </c>
      <c r="J5488" s="139">
        <v>6</v>
      </c>
      <c r="K5488" s="148">
        <v>208</v>
      </c>
      <c r="L5488" s="148"/>
      <c r="M5488" s="148"/>
      <c r="N5488" s="148"/>
      <c r="O5488" s="148"/>
      <c r="P5488" s="148"/>
      <c r="Q5488" s="148"/>
      <c r="R5488" s="148"/>
      <c r="S5488" s="148"/>
      <c r="T5488" s="148"/>
      <c r="U5488" s="148"/>
      <c r="V5488" s="149"/>
      <c r="W5488" s="149"/>
      <c r="X5488" s="139">
        <v>2</v>
      </c>
      <c r="Y5488" s="148">
        <v>5</v>
      </c>
      <c r="Z5488" s="148">
        <v>4</v>
      </c>
      <c r="AA5488" s="148">
        <v>7.38</v>
      </c>
      <c r="AB5488" s="148">
        <v>6</v>
      </c>
      <c r="AC5488" s="148">
        <v>111</v>
      </c>
      <c r="AD5488" s="148">
        <v>8</v>
      </c>
      <c r="AE5488" s="148">
        <v>450.38</v>
      </c>
      <c r="AF5488" s="148">
        <v>10</v>
      </c>
      <c r="AG5488" s="148">
        <v>423.25</v>
      </c>
      <c r="AH5488" s="148">
        <v>1.25</v>
      </c>
      <c r="AI5488" s="148">
        <v>3</v>
      </c>
      <c r="AJ5488" s="148"/>
      <c r="AK5488" s="148"/>
      <c r="AL5488" s="139">
        <v>0</v>
      </c>
      <c r="AM5488" s="139">
        <v>0</v>
      </c>
      <c r="AN5488" s="148">
        <f t="shared" si="771"/>
        <v>1000.01</v>
      </c>
      <c r="AO5488" s="148">
        <f t="shared" si="772"/>
        <v>208</v>
      </c>
      <c r="AP5488" s="148">
        <v>2</v>
      </c>
      <c r="AQ5488" s="140">
        <v>2</v>
      </c>
      <c r="AS5488" s="42">
        <f t="shared" si="773"/>
        <v>10924.16</v>
      </c>
      <c r="AT5488" s="101">
        <f t="shared" si="760"/>
        <v>0</v>
      </c>
      <c r="AU5488" s="42">
        <f t="shared" si="761"/>
        <v>10924.16</v>
      </c>
      <c r="AV5488" s="42">
        <f t="shared" si="762"/>
        <v>35431.627815545624</v>
      </c>
      <c r="AW5488" s="102">
        <f t="shared" si="763"/>
        <v>113197.0366366282</v>
      </c>
      <c r="AX5488" s="268">
        <f t="shared" si="756"/>
        <v>6</v>
      </c>
      <c r="AY5488" s="268" t="str">
        <f t="shared" si="764"/>
        <v>UTTSL</v>
      </c>
    </row>
    <row r="5489" spans="1:51" hidden="1" x14ac:dyDescent="0.2">
      <c r="A5489" s="38">
        <v>5482</v>
      </c>
      <c r="B5489" s="43" t="s">
        <v>5807</v>
      </c>
      <c r="C5489" s="43" t="s">
        <v>5745</v>
      </c>
      <c r="D5489" s="43">
        <v>44350</v>
      </c>
      <c r="E5489" s="43" t="s">
        <v>215</v>
      </c>
      <c r="F5489" s="43">
        <v>45</v>
      </c>
      <c r="G5489" t="str">
        <f>LOOKUP(F5489,{0,6,45},{"F","L","H"})</f>
        <v>H</v>
      </c>
      <c r="H5489" s="43" t="s">
        <v>1142</v>
      </c>
      <c r="I5489" s="43" t="s">
        <v>5872</v>
      </c>
      <c r="J5489" s="139">
        <v>0.75</v>
      </c>
      <c r="K5489" s="148">
        <v>53</v>
      </c>
      <c r="L5489" s="148"/>
      <c r="M5489" s="148"/>
      <c r="N5489" s="148"/>
      <c r="O5489" s="148"/>
      <c r="P5489" s="148"/>
      <c r="Q5489" s="148"/>
      <c r="R5489" s="148"/>
      <c r="S5489" s="148"/>
      <c r="T5489" s="148"/>
      <c r="U5489" s="148"/>
      <c r="V5489" s="149"/>
      <c r="W5489" s="149"/>
      <c r="X5489" s="139">
        <v>4</v>
      </c>
      <c r="Y5489" s="148">
        <v>1000</v>
      </c>
      <c r="Z5489" s="148"/>
      <c r="AA5489" s="148"/>
      <c r="AB5489" s="148"/>
      <c r="AC5489" s="148"/>
      <c r="AD5489" s="148"/>
      <c r="AE5489" s="148"/>
      <c r="AF5489" s="148"/>
      <c r="AG5489" s="148"/>
      <c r="AH5489" s="148"/>
      <c r="AI5489" s="148"/>
      <c r="AJ5489" s="148"/>
      <c r="AK5489" s="148"/>
      <c r="AL5489" s="139">
        <v>0</v>
      </c>
      <c r="AM5489" s="139">
        <v>0</v>
      </c>
      <c r="AN5489" s="148">
        <f t="shared" si="771"/>
        <v>1000</v>
      </c>
      <c r="AO5489" s="148">
        <f t="shared" si="772"/>
        <v>53</v>
      </c>
      <c r="AP5489" s="148">
        <v>1</v>
      </c>
      <c r="AQ5489" s="140">
        <v>2</v>
      </c>
      <c r="AS5489" s="42">
        <f t="shared" si="773"/>
        <v>3412.3243250460005</v>
      </c>
      <c r="AT5489" s="101">
        <f t="shared" si="760"/>
        <v>0</v>
      </c>
      <c r="AU5489" s="42">
        <f t="shared" si="761"/>
        <v>3412.3243250460005</v>
      </c>
      <c r="AV5489" s="42">
        <f t="shared" si="762"/>
        <v>19840.480860737018</v>
      </c>
      <c r="AW5489" s="102">
        <f t="shared" si="763"/>
        <v>60371.752872868376</v>
      </c>
      <c r="AX5489" s="43">
        <f t="shared" si="756"/>
        <v>0.75</v>
      </c>
      <c r="AY5489" s="43" t="str">
        <f t="shared" si="764"/>
        <v>UTTSM</v>
      </c>
    </row>
    <row r="5490" spans="1:51" hidden="1" x14ac:dyDescent="0.2">
      <c r="A5490" s="38">
        <v>5483</v>
      </c>
      <c r="B5490" s="43" t="s">
        <v>5807</v>
      </c>
      <c r="C5490" s="43" t="s">
        <v>5745</v>
      </c>
      <c r="D5490" s="43">
        <v>64550</v>
      </c>
      <c r="E5490" s="43" t="s">
        <v>197</v>
      </c>
      <c r="F5490" s="43">
        <v>45</v>
      </c>
      <c r="G5490" t="str">
        <f>LOOKUP(F5490,{0,6,45},{"F","L","H"})</f>
        <v>H</v>
      </c>
      <c r="H5490" s="43" t="s">
        <v>31</v>
      </c>
      <c r="I5490" s="43" t="s">
        <v>5872</v>
      </c>
      <c r="J5490" s="139">
        <v>3</v>
      </c>
      <c r="K5490" s="148">
        <v>156</v>
      </c>
      <c r="L5490" s="148">
        <v>4</v>
      </c>
      <c r="M5490" s="148">
        <v>1</v>
      </c>
      <c r="N5490" s="148"/>
      <c r="O5490" s="148"/>
      <c r="P5490" s="148"/>
      <c r="Q5490" s="148"/>
      <c r="R5490" s="148"/>
      <c r="S5490" s="148"/>
      <c r="T5490" s="148"/>
      <c r="U5490" s="148"/>
      <c r="V5490" s="149"/>
      <c r="W5490" s="149"/>
      <c r="X5490" s="139">
        <v>4</v>
      </c>
      <c r="Y5490" s="148">
        <v>9.6999999999999993</v>
      </c>
      <c r="Z5490" s="148">
        <v>6</v>
      </c>
      <c r="AA5490" s="148">
        <v>1</v>
      </c>
      <c r="AB5490" s="148">
        <v>8</v>
      </c>
      <c r="AC5490" s="148">
        <v>989.3</v>
      </c>
      <c r="AD5490" s="148"/>
      <c r="AE5490" s="148"/>
      <c r="AF5490" s="148"/>
      <c r="AG5490" s="148"/>
      <c r="AH5490" s="148"/>
      <c r="AI5490" s="148"/>
      <c r="AJ5490" s="148"/>
      <c r="AK5490" s="148"/>
      <c r="AL5490" s="139">
        <v>0</v>
      </c>
      <c r="AM5490" s="139">
        <v>0</v>
      </c>
      <c r="AN5490" s="148">
        <f t="shared" si="771"/>
        <v>1000</v>
      </c>
      <c r="AO5490" s="148">
        <f t="shared" si="772"/>
        <v>157</v>
      </c>
      <c r="AP5490" s="148">
        <v>6</v>
      </c>
      <c r="AQ5490" s="140">
        <v>7</v>
      </c>
      <c r="AS5490" s="42">
        <f t="shared" si="773"/>
        <v>11461.966019475887</v>
      </c>
      <c r="AT5490" s="101">
        <f t="shared" si="760"/>
        <v>0</v>
      </c>
      <c r="AU5490" s="42">
        <f t="shared" si="761"/>
        <v>11461.966019475887</v>
      </c>
      <c r="AV5490" s="42">
        <f t="shared" si="762"/>
        <v>10359.484674496291</v>
      </c>
      <c r="AW5490" s="102">
        <f t="shared" si="763"/>
        <v>113197.0366366282</v>
      </c>
      <c r="AX5490" s="43">
        <f t="shared" si="756"/>
        <v>3</v>
      </c>
      <c r="AY5490" s="43" t="str">
        <f t="shared" si="764"/>
        <v>UTTSM</v>
      </c>
    </row>
    <row r="5491" spans="1:51" hidden="1" x14ac:dyDescent="0.2">
      <c r="A5491" s="38">
        <v>5484</v>
      </c>
      <c r="B5491" s="43" t="s">
        <v>5806</v>
      </c>
      <c r="C5491" s="43" t="s">
        <v>5746</v>
      </c>
      <c r="D5491" s="43">
        <v>17800</v>
      </c>
      <c r="E5491" s="43" t="s">
        <v>220</v>
      </c>
      <c r="F5491" s="43">
        <v>2</v>
      </c>
      <c r="G5491" t="str">
        <f>LOOKUP(F5491,{0,6,45},{"F","L","H"})</f>
        <v>F</v>
      </c>
      <c r="H5491" s="43" t="s">
        <v>905</v>
      </c>
      <c r="I5491" s="43" t="s">
        <v>5872</v>
      </c>
      <c r="J5491" s="139">
        <v>1.25</v>
      </c>
      <c r="K5491" s="148">
        <v>191</v>
      </c>
      <c r="L5491" s="148"/>
      <c r="M5491" s="148"/>
      <c r="N5491" s="148"/>
      <c r="O5491" s="148"/>
      <c r="P5491" s="148"/>
      <c r="Q5491" s="148"/>
      <c r="R5491" s="148"/>
      <c r="S5491" s="148"/>
      <c r="T5491" s="148"/>
      <c r="U5491" s="148"/>
      <c r="V5491" s="149"/>
      <c r="W5491" s="149"/>
      <c r="X5491" s="139">
        <v>2</v>
      </c>
      <c r="Y5491" s="148">
        <v>64.72</v>
      </c>
      <c r="Z5491" s="148">
        <v>3</v>
      </c>
      <c r="AA5491" s="148">
        <v>807</v>
      </c>
      <c r="AB5491" s="148">
        <v>1.25</v>
      </c>
      <c r="AC5491" s="148">
        <v>128.28</v>
      </c>
      <c r="AD5491" s="148"/>
      <c r="AE5491" s="148"/>
      <c r="AF5491" s="148"/>
      <c r="AG5491" s="148"/>
      <c r="AH5491" s="148"/>
      <c r="AI5491" s="148"/>
      <c r="AJ5491" s="148"/>
      <c r="AK5491" s="148"/>
      <c r="AL5491" s="139">
        <v>0</v>
      </c>
      <c r="AM5491" s="139">
        <v>0</v>
      </c>
      <c r="AN5491" s="148">
        <f t="shared" si="771"/>
        <v>1000</v>
      </c>
      <c r="AO5491" s="148">
        <f t="shared" si="772"/>
        <v>191</v>
      </c>
      <c r="AP5491" s="148">
        <v>7</v>
      </c>
      <c r="AQ5491" s="140">
        <v>8</v>
      </c>
      <c r="AS5491" s="42">
        <f t="shared" si="773"/>
        <v>14232.074265731811</v>
      </c>
      <c r="AT5491" s="101">
        <f t="shared" si="760"/>
        <v>0</v>
      </c>
      <c r="AU5491" s="42">
        <f t="shared" si="761"/>
        <v>14232.074265731811</v>
      </c>
      <c r="AV5491" s="42">
        <f t="shared" si="762"/>
        <v>2795.9997151842545</v>
      </c>
      <c r="AW5491" s="102">
        <f t="shared" si="763"/>
        <v>15242</v>
      </c>
      <c r="AX5491" s="43">
        <f t="shared" si="756"/>
        <v>1.25</v>
      </c>
      <c r="AY5491" s="43" t="str">
        <f t="shared" si="764"/>
        <v>UTTSS</v>
      </c>
    </row>
    <row r="5492" spans="1:51" hidden="1" x14ac:dyDescent="0.2">
      <c r="A5492" s="38">
        <v>5485</v>
      </c>
      <c r="B5492" s="43" t="s">
        <v>5807</v>
      </c>
      <c r="C5492" s="43" t="s">
        <v>5745</v>
      </c>
      <c r="D5492" s="43">
        <v>114897</v>
      </c>
      <c r="E5492" s="43" t="s">
        <v>175</v>
      </c>
      <c r="F5492" s="43">
        <v>90</v>
      </c>
      <c r="G5492" t="str">
        <f>LOOKUP(F5492,{0,6,45},{"F","L","H"})</f>
        <v>H</v>
      </c>
      <c r="H5492" s="43" t="s">
        <v>754</v>
      </c>
      <c r="I5492" s="43" t="s">
        <v>2199</v>
      </c>
      <c r="J5492" s="139"/>
      <c r="K5492" s="148"/>
      <c r="L5492" s="148"/>
      <c r="M5492" s="148"/>
      <c r="N5492" s="148"/>
      <c r="O5492" s="148"/>
      <c r="P5492" s="148"/>
      <c r="Q5492" s="148"/>
      <c r="R5492" s="148">
        <v>2</v>
      </c>
      <c r="S5492" s="148">
        <v>30</v>
      </c>
      <c r="T5492" s="148"/>
      <c r="U5492" s="148"/>
      <c r="V5492" s="149"/>
      <c r="W5492" s="149"/>
      <c r="X5492" s="139"/>
      <c r="Y5492" s="148"/>
      <c r="Z5492" s="148"/>
      <c r="AA5492" s="148"/>
      <c r="AB5492" s="148"/>
      <c r="AC5492" s="148"/>
      <c r="AD5492" s="148"/>
      <c r="AE5492" s="148"/>
      <c r="AF5492" s="148"/>
      <c r="AG5492" s="148"/>
      <c r="AH5492" s="148"/>
      <c r="AI5492" s="148"/>
      <c r="AJ5492" s="148"/>
      <c r="AK5492" s="148"/>
      <c r="AL5492" s="139">
        <v>0</v>
      </c>
      <c r="AM5492" s="139">
        <v>0</v>
      </c>
      <c r="AN5492" s="148">
        <f t="shared" si="771"/>
        <v>0</v>
      </c>
      <c r="AO5492" s="148">
        <f t="shared" si="772"/>
        <v>30</v>
      </c>
      <c r="AP5492" s="148">
        <v>1</v>
      </c>
      <c r="AQ5492" s="140">
        <v>2</v>
      </c>
      <c r="AS5492" s="42">
        <f t="shared" si="773"/>
        <v>0</v>
      </c>
      <c r="AT5492" s="101">
        <f t="shared" si="760"/>
        <v>4769.2488884600407</v>
      </c>
      <c r="AU5492" s="42">
        <f t="shared" si="761"/>
        <v>4769.2488884600407</v>
      </c>
      <c r="AV5492" s="42">
        <f t="shared" si="762"/>
        <v>0</v>
      </c>
      <c r="AW5492" s="102">
        <f t="shared" si="763"/>
        <v>150929.38218217093</v>
      </c>
      <c r="AX5492" s="43">
        <f t="shared" si="756"/>
        <v>2</v>
      </c>
      <c r="AY5492" s="43" t="str">
        <f t="shared" si="764"/>
        <v>UTTSM</v>
      </c>
    </row>
    <row r="5493" spans="1:51" hidden="1" x14ac:dyDescent="0.2">
      <c r="A5493" s="38">
        <v>5486</v>
      </c>
      <c r="B5493" s="43" t="s">
        <v>5806</v>
      </c>
      <c r="C5493" s="43" t="s">
        <v>5745</v>
      </c>
      <c r="D5493" s="43">
        <v>232286</v>
      </c>
      <c r="E5493" s="43" t="s">
        <v>1222</v>
      </c>
      <c r="F5493" s="43">
        <v>45</v>
      </c>
      <c r="G5493" t="str">
        <f>LOOKUP(F5493,{0,6,45},{"F","L","H"})</f>
        <v>H</v>
      </c>
      <c r="H5493" s="43" t="s">
        <v>345</v>
      </c>
      <c r="I5493" s="43" t="s">
        <v>5872</v>
      </c>
      <c r="J5493" s="139">
        <v>4</v>
      </c>
      <c r="K5493" s="148">
        <v>729</v>
      </c>
      <c r="L5493" s="148"/>
      <c r="M5493" s="148"/>
      <c r="N5493" s="148"/>
      <c r="O5493" s="148"/>
      <c r="P5493" s="148"/>
      <c r="Q5493" s="148"/>
      <c r="R5493" s="148"/>
      <c r="S5493" s="148"/>
      <c r="T5493" s="148"/>
      <c r="U5493" s="148"/>
      <c r="V5493" s="149"/>
      <c r="W5493" s="149"/>
      <c r="X5493" s="139">
        <v>4</v>
      </c>
      <c r="Y5493" s="148">
        <v>1000</v>
      </c>
      <c r="Z5493" s="148"/>
      <c r="AA5493" s="148"/>
      <c r="AB5493" s="148"/>
      <c r="AC5493" s="148"/>
      <c r="AD5493" s="148"/>
      <c r="AE5493" s="148"/>
      <c r="AF5493" s="148"/>
      <c r="AG5493" s="148"/>
      <c r="AH5493" s="148"/>
      <c r="AI5493" s="148"/>
      <c r="AJ5493" s="148"/>
      <c r="AK5493" s="148"/>
      <c r="AL5493" s="139">
        <v>0</v>
      </c>
      <c r="AM5493" s="139">
        <v>0</v>
      </c>
      <c r="AN5493" s="148">
        <f t="shared" ref="AN5493:AN5495" si="774">SUM(Y5493,AA5493,AC5493,AE5493,AG5493,AI5493,AK5493,AM5493)</f>
        <v>1000</v>
      </c>
      <c r="AO5493" s="148">
        <f t="shared" ref="AO5493:AO5495" si="775">SUM(K5493,M5493,O5493,Q5493,S5493,U5493,W5493)</f>
        <v>729</v>
      </c>
      <c r="AP5493" s="148">
        <v>3</v>
      </c>
      <c r="AQ5493" s="140">
        <v>3</v>
      </c>
      <c r="AS5493" s="42">
        <f t="shared" si="773"/>
        <v>55800.195338840269</v>
      </c>
      <c r="AT5493" s="101">
        <f t="shared" si="760"/>
        <v>0</v>
      </c>
      <c r="AU5493" s="42">
        <f t="shared" si="761"/>
        <v>55800.195338840269</v>
      </c>
      <c r="AV5493" s="42">
        <f t="shared" si="762"/>
        <v>13226.987240491346</v>
      </c>
      <c r="AW5493" s="102">
        <f t="shared" si="763"/>
        <v>226394.07327325639</v>
      </c>
      <c r="AX5493" s="43">
        <f t="shared" si="756"/>
        <v>4</v>
      </c>
      <c r="AY5493" s="43" t="str">
        <f t="shared" si="764"/>
        <v>UTTSM</v>
      </c>
    </row>
    <row r="5494" spans="1:51" hidden="1" x14ac:dyDescent="0.2">
      <c r="A5494" s="38">
        <v>5487</v>
      </c>
      <c r="B5494" s="43" t="s">
        <v>5806</v>
      </c>
      <c r="C5494" s="43" t="s">
        <v>295</v>
      </c>
      <c r="D5494" s="43">
        <v>23500</v>
      </c>
      <c r="E5494" s="43" t="s">
        <v>212</v>
      </c>
      <c r="F5494" s="43">
        <v>35</v>
      </c>
      <c r="G5494" t="str">
        <f>LOOKUP(F5494,{0,6,45},{"F","L","H"})</f>
        <v>L</v>
      </c>
      <c r="H5494" s="43" t="s">
        <v>747</v>
      </c>
      <c r="I5494" s="43" t="s">
        <v>2199</v>
      </c>
      <c r="J5494" s="139"/>
      <c r="K5494" s="148"/>
      <c r="L5494" s="148"/>
      <c r="M5494" s="148"/>
      <c r="N5494" s="148"/>
      <c r="O5494" s="148"/>
      <c r="P5494" s="148"/>
      <c r="Q5494" s="148"/>
      <c r="R5494" s="148">
        <v>10</v>
      </c>
      <c r="S5494" s="148">
        <v>1</v>
      </c>
      <c r="T5494" s="148"/>
      <c r="U5494" s="148"/>
      <c r="V5494" s="149"/>
      <c r="W5494" s="149"/>
      <c r="X5494" s="139"/>
      <c r="Y5494" s="148"/>
      <c r="Z5494" s="148"/>
      <c r="AA5494" s="148"/>
      <c r="AB5494" s="148"/>
      <c r="AC5494" s="148"/>
      <c r="AD5494" s="148"/>
      <c r="AE5494" s="148"/>
      <c r="AF5494" s="148"/>
      <c r="AG5494" s="148"/>
      <c r="AH5494" s="148"/>
      <c r="AI5494" s="148"/>
      <c r="AJ5494" s="148"/>
      <c r="AK5494" s="148"/>
      <c r="AL5494" s="139">
        <v>0</v>
      </c>
      <c r="AM5494" s="139">
        <v>0</v>
      </c>
      <c r="AN5494" s="148">
        <f t="shared" si="774"/>
        <v>0</v>
      </c>
      <c r="AO5494" s="148">
        <f t="shared" si="775"/>
        <v>1</v>
      </c>
      <c r="AP5494" s="148">
        <v>1</v>
      </c>
      <c r="AQ5494" s="140">
        <v>3</v>
      </c>
      <c r="AS5494" s="42">
        <f t="shared" si="773"/>
        <v>0</v>
      </c>
      <c r="AT5494" s="101">
        <f t="shared" si="760"/>
        <v>3870.95</v>
      </c>
      <c r="AU5494" s="42">
        <f t="shared" si="761"/>
        <v>3870.95</v>
      </c>
      <c r="AV5494" s="42">
        <f t="shared" si="762"/>
        <v>0</v>
      </c>
      <c r="AW5494" s="102">
        <f t="shared" si="763"/>
        <v>19488.726666666669</v>
      </c>
      <c r="AX5494" s="43">
        <f t="shared" si="756"/>
        <v>10</v>
      </c>
      <c r="AY5494" s="43" t="str">
        <f t="shared" si="764"/>
        <v>UTFT1</v>
      </c>
    </row>
    <row r="5495" spans="1:51" hidden="1" x14ac:dyDescent="0.2">
      <c r="A5495" s="38">
        <v>5488</v>
      </c>
      <c r="B5495" s="43" t="s">
        <v>5807</v>
      </c>
      <c r="C5495" s="43" t="s">
        <v>5745</v>
      </c>
      <c r="D5495" s="43">
        <v>44350</v>
      </c>
      <c r="E5495" s="43" t="s">
        <v>215</v>
      </c>
      <c r="F5495" s="43">
        <v>45</v>
      </c>
      <c r="G5495" t="str">
        <f>LOOKUP(F5495,{0,6,45},{"F","L","H"})</f>
        <v>H</v>
      </c>
      <c r="H5495" s="43" t="s">
        <v>5860</v>
      </c>
      <c r="I5495" s="43" t="s">
        <v>5872</v>
      </c>
      <c r="J5495" s="139">
        <v>6</v>
      </c>
      <c r="K5495" s="148">
        <v>14</v>
      </c>
      <c r="L5495" s="148">
        <v>8</v>
      </c>
      <c r="M5495" s="148">
        <v>1679</v>
      </c>
      <c r="N5495" s="148"/>
      <c r="O5495" s="148"/>
      <c r="P5495" s="148"/>
      <c r="Q5495" s="148"/>
      <c r="R5495" s="148"/>
      <c r="S5495" s="148"/>
      <c r="T5495" s="148"/>
      <c r="U5495" s="148"/>
      <c r="V5495" s="149"/>
      <c r="W5495" s="149"/>
      <c r="X5495" s="139">
        <v>8</v>
      </c>
      <c r="Y5495" s="148">
        <v>1000</v>
      </c>
      <c r="Z5495" s="148"/>
      <c r="AA5495" s="148"/>
      <c r="AB5495" s="148"/>
      <c r="AC5495" s="148"/>
      <c r="AD5495" s="148"/>
      <c r="AE5495" s="148"/>
      <c r="AF5495" s="148"/>
      <c r="AG5495" s="148"/>
      <c r="AH5495" s="148"/>
      <c r="AI5495" s="148"/>
      <c r="AJ5495" s="148"/>
      <c r="AK5495" s="148"/>
      <c r="AL5495" s="139">
        <v>0</v>
      </c>
      <c r="AM5495" s="139">
        <v>0</v>
      </c>
      <c r="AN5495" s="148">
        <f t="shared" si="774"/>
        <v>1000</v>
      </c>
      <c r="AO5495" s="148">
        <f t="shared" si="775"/>
        <v>1693</v>
      </c>
      <c r="AP5495" s="148">
        <v>2</v>
      </c>
      <c r="AQ5495" s="140">
        <v>2</v>
      </c>
      <c r="AS5495" s="42">
        <f t="shared" si="773"/>
        <v>137767.87239999999</v>
      </c>
      <c r="AT5495" s="101">
        <f t="shared" si="760"/>
        <v>0</v>
      </c>
      <c r="AU5495" s="42">
        <f t="shared" si="761"/>
        <v>137767.87239999999</v>
      </c>
      <c r="AV5495" s="42">
        <f t="shared" si="762"/>
        <v>36425.480860737021</v>
      </c>
      <c r="AW5495" s="102">
        <f t="shared" si="763"/>
        <v>60371.752872868376</v>
      </c>
      <c r="AX5495" s="43">
        <f t="shared" si="756"/>
        <v>6</v>
      </c>
      <c r="AY5495" s="43" t="str">
        <f t="shared" si="764"/>
        <v>UTTSM</v>
      </c>
    </row>
    <row r="5496" spans="1:51" hidden="1" x14ac:dyDescent="0.2">
      <c r="A5496" s="38">
        <v>5489</v>
      </c>
      <c r="B5496" s="43" t="s">
        <v>5807</v>
      </c>
      <c r="C5496" s="43" t="s">
        <v>5745</v>
      </c>
      <c r="D5496" s="43">
        <v>20200</v>
      </c>
      <c r="E5496" s="43" t="s">
        <v>198</v>
      </c>
      <c r="F5496" s="43">
        <v>45</v>
      </c>
      <c r="G5496" t="str">
        <f>LOOKUP(F5496,{0,6,45},{"F","L","H"})</f>
        <v>H</v>
      </c>
      <c r="H5496" s="43" t="s">
        <v>753</v>
      </c>
      <c r="I5496" s="43" t="s">
        <v>5872</v>
      </c>
      <c r="J5496" s="139">
        <v>10</v>
      </c>
      <c r="K5496" s="148">
        <v>2</v>
      </c>
      <c r="L5496" s="148">
        <v>12</v>
      </c>
      <c r="M5496" s="148">
        <v>4</v>
      </c>
      <c r="N5496" s="148"/>
      <c r="O5496" s="148"/>
      <c r="P5496" s="148"/>
      <c r="Q5496" s="148"/>
      <c r="R5496" s="148"/>
      <c r="S5496" s="148"/>
      <c r="T5496" s="148"/>
      <c r="U5496" s="148"/>
      <c r="V5496" s="149"/>
      <c r="W5496" s="149"/>
      <c r="X5496" s="139">
        <v>4</v>
      </c>
      <c r="Y5496" s="148">
        <v>238</v>
      </c>
      <c r="Z5496" s="148">
        <v>6</v>
      </c>
      <c r="AA5496" s="148">
        <v>173</v>
      </c>
      <c r="AB5496" s="148">
        <v>10</v>
      </c>
      <c r="AC5496" s="148">
        <v>5</v>
      </c>
      <c r="AD5496" s="148">
        <v>12</v>
      </c>
      <c r="AE5496" s="148">
        <v>584</v>
      </c>
      <c r="AF5496" s="148"/>
      <c r="AG5496" s="148"/>
      <c r="AH5496" s="148"/>
      <c r="AI5496" s="148"/>
      <c r="AJ5496" s="148"/>
      <c r="AK5496" s="148"/>
      <c r="AL5496" s="139">
        <v>0</v>
      </c>
      <c r="AM5496" s="139">
        <v>0</v>
      </c>
      <c r="AN5496" s="148">
        <f t="shared" si="771"/>
        <v>1000</v>
      </c>
      <c r="AO5496" s="148">
        <f t="shared" si="772"/>
        <v>6</v>
      </c>
      <c r="AP5496" s="148">
        <v>4</v>
      </c>
      <c r="AQ5496" s="140">
        <v>5</v>
      </c>
      <c r="AS5496" s="42">
        <f t="shared" si="773"/>
        <v>563.07760000000007</v>
      </c>
      <c r="AT5496" s="101">
        <f t="shared" si="760"/>
        <v>0</v>
      </c>
      <c r="AU5496" s="42">
        <f t="shared" si="761"/>
        <v>563.07760000000007</v>
      </c>
      <c r="AV5496" s="42">
        <f t="shared" si="762"/>
        <v>12547.728344294806</v>
      </c>
      <c r="AW5496" s="102">
        <f t="shared" si="763"/>
        <v>52825.283763759828</v>
      </c>
      <c r="AX5496" s="43">
        <f t="shared" si="756"/>
        <v>10</v>
      </c>
      <c r="AY5496" s="43" t="str">
        <f t="shared" si="764"/>
        <v>UTTSM</v>
      </c>
    </row>
    <row r="5497" spans="1:51" x14ac:dyDescent="0.2">
      <c r="A5497" s="38">
        <v>5490</v>
      </c>
      <c r="B5497" s="43" t="s">
        <v>5806</v>
      </c>
      <c r="C5497" s="43" t="s">
        <v>5744</v>
      </c>
      <c r="D5497" s="43">
        <v>175000</v>
      </c>
      <c r="E5497" s="43" t="s">
        <v>5810</v>
      </c>
      <c r="F5497" s="43">
        <v>125</v>
      </c>
      <c r="G5497" t="str">
        <f>LOOKUP(F5497,{0,6,45},{"F","L","H"})</f>
        <v>H</v>
      </c>
      <c r="H5497" s="43" t="s">
        <v>733</v>
      </c>
      <c r="I5497" s="43" t="s">
        <v>2199</v>
      </c>
      <c r="J5497" s="139"/>
      <c r="K5497" s="148"/>
      <c r="L5497" s="148"/>
      <c r="M5497" s="148"/>
      <c r="N5497" s="148"/>
      <c r="O5497" s="148"/>
      <c r="P5497" s="148"/>
      <c r="Q5497" s="148"/>
      <c r="R5497" s="148">
        <v>4</v>
      </c>
      <c r="S5497" s="148">
        <v>65</v>
      </c>
      <c r="T5497" s="148"/>
      <c r="U5497" s="148"/>
      <c r="V5497" s="149"/>
      <c r="W5497" s="149"/>
      <c r="X5497" s="139"/>
      <c r="Y5497" s="148"/>
      <c r="Z5497" s="148"/>
      <c r="AA5497" s="148"/>
      <c r="AB5497" s="148"/>
      <c r="AC5497" s="148"/>
      <c r="AD5497" s="148"/>
      <c r="AE5497" s="148"/>
      <c r="AF5497" s="148"/>
      <c r="AG5497" s="148"/>
      <c r="AH5497" s="148"/>
      <c r="AI5497" s="148"/>
      <c r="AJ5497" s="148"/>
      <c r="AK5497" s="148"/>
      <c r="AL5497" s="139">
        <v>0</v>
      </c>
      <c r="AM5497" s="139">
        <v>0</v>
      </c>
      <c r="AN5497" s="148">
        <f t="shared" si="771"/>
        <v>0</v>
      </c>
      <c r="AO5497" s="148">
        <f t="shared" si="772"/>
        <v>65</v>
      </c>
      <c r="AP5497" s="148">
        <v>1</v>
      </c>
      <c r="AQ5497" s="140">
        <v>2</v>
      </c>
      <c r="AS5497" s="42">
        <f t="shared" si="773"/>
        <v>0</v>
      </c>
      <c r="AT5497" s="101">
        <f t="shared" si="760"/>
        <v>149528.06370498784</v>
      </c>
      <c r="AU5497" s="42">
        <f t="shared" si="761"/>
        <v>149528.06370498784</v>
      </c>
      <c r="AV5497" s="42">
        <f t="shared" si="762"/>
        <v>0</v>
      </c>
      <c r="AW5497" s="102">
        <f t="shared" si="763"/>
        <v>226394.07327325639</v>
      </c>
      <c r="AX5497" s="268">
        <f t="shared" si="756"/>
        <v>4</v>
      </c>
      <c r="AY5497" s="268" t="str">
        <f t="shared" si="764"/>
        <v>UTTSL</v>
      </c>
    </row>
    <row r="5498" spans="1:51" hidden="1" x14ac:dyDescent="0.2">
      <c r="A5498" s="38">
        <v>5491</v>
      </c>
      <c r="B5498" s="43" t="s">
        <v>5807</v>
      </c>
      <c r="C5498" s="43" t="s">
        <v>5746</v>
      </c>
      <c r="D5498" s="43">
        <v>20200</v>
      </c>
      <c r="E5498" s="43" t="s">
        <v>198</v>
      </c>
      <c r="F5498" s="43">
        <v>45</v>
      </c>
      <c r="G5498" t="str">
        <f>LOOKUP(F5498,{0,6,45},{"F","L","H"})</f>
        <v>H</v>
      </c>
      <c r="H5498" s="43" t="s">
        <v>344</v>
      </c>
      <c r="I5498" s="43" t="s">
        <v>5872</v>
      </c>
      <c r="J5498" s="139">
        <v>2</v>
      </c>
      <c r="K5498" s="148">
        <v>236</v>
      </c>
      <c r="L5498" s="148"/>
      <c r="M5498" s="148"/>
      <c r="N5498" s="148"/>
      <c r="O5498" s="148"/>
      <c r="P5498" s="148"/>
      <c r="Q5498" s="148"/>
      <c r="R5498" s="148"/>
      <c r="S5498" s="148"/>
      <c r="T5498" s="148"/>
      <c r="U5498" s="148"/>
      <c r="V5498" s="149"/>
      <c r="W5498" s="149"/>
      <c r="X5498" s="139">
        <v>4</v>
      </c>
      <c r="Y5498" s="148">
        <v>1000</v>
      </c>
      <c r="Z5498" s="148"/>
      <c r="AA5498" s="148"/>
      <c r="AB5498" s="148"/>
      <c r="AC5498" s="148"/>
      <c r="AD5498" s="148"/>
      <c r="AE5498" s="148"/>
      <c r="AF5498" s="148"/>
      <c r="AG5498" s="148"/>
      <c r="AH5498" s="148"/>
      <c r="AI5498" s="148"/>
      <c r="AJ5498" s="148"/>
      <c r="AK5498" s="148"/>
      <c r="AL5498" s="139">
        <v>0</v>
      </c>
      <c r="AM5498" s="139">
        <v>0</v>
      </c>
      <c r="AN5498" s="148">
        <f t="shared" si="771"/>
        <v>1000</v>
      </c>
      <c r="AO5498" s="148">
        <f t="shared" si="772"/>
        <v>236</v>
      </c>
      <c r="AP5498" s="148">
        <v>7</v>
      </c>
      <c r="AQ5498" s="140">
        <v>30</v>
      </c>
      <c r="AS5498" s="42">
        <f t="shared" si="773"/>
        <v>17224.100768129359</v>
      </c>
      <c r="AT5498" s="101">
        <f t="shared" si="760"/>
        <v>0</v>
      </c>
      <c r="AU5498" s="42">
        <f t="shared" si="761"/>
        <v>17224.100768129359</v>
      </c>
      <c r="AV5498" s="42">
        <f t="shared" si="762"/>
        <v>1322.6987240491346</v>
      </c>
      <c r="AW5498" s="102">
        <f t="shared" si="763"/>
        <v>52825.283763759828</v>
      </c>
      <c r="AX5498" s="43">
        <f t="shared" si="756"/>
        <v>2</v>
      </c>
      <c r="AY5498" s="43" t="str">
        <f t="shared" si="764"/>
        <v>UTTSS</v>
      </c>
    </row>
    <row r="5499" spans="1:51" hidden="1" x14ac:dyDescent="0.2">
      <c r="A5499" s="38">
        <v>5492</v>
      </c>
      <c r="B5499" s="43" t="s">
        <v>5806</v>
      </c>
      <c r="C5499" s="43" t="s">
        <v>289</v>
      </c>
      <c r="D5499" s="43">
        <v>21100</v>
      </c>
      <c r="E5499" s="43" t="s">
        <v>197</v>
      </c>
      <c r="F5499" s="43">
        <v>5</v>
      </c>
      <c r="G5499" t="str">
        <f>LOOKUP(F5499,{0,6,45},{"F","L","H"})</f>
        <v>F</v>
      </c>
      <c r="H5499" s="43" t="s">
        <v>5781</v>
      </c>
      <c r="I5499" s="43" t="s">
        <v>5872</v>
      </c>
      <c r="J5499" s="139">
        <v>4</v>
      </c>
      <c r="K5499" s="148">
        <v>280</v>
      </c>
      <c r="L5499" s="148"/>
      <c r="M5499" s="148"/>
      <c r="N5499" s="148"/>
      <c r="O5499" s="148"/>
      <c r="P5499" s="148"/>
      <c r="Q5499" s="148"/>
      <c r="R5499" s="148"/>
      <c r="S5499" s="148"/>
      <c r="T5499" s="148"/>
      <c r="U5499" s="148"/>
      <c r="V5499" s="149"/>
      <c r="W5499" s="149"/>
      <c r="X5499" s="139">
        <v>4</v>
      </c>
      <c r="Y5499" s="148">
        <v>36</v>
      </c>
      <c r="Z5499" s="148">
        <v>6</v>
      </c>
      <c r="AA5499" s="148">
        <v>3</v>
      </c>
      <c r="AB5499" s="148">
        <v>8</v>
      </c>
      <c r="AC5499" s="148">
        <v>961</v>
      </c>
      <c r="AD5499" s="148"/>
      <c r="AE5499" s="148"/>
      <c r="AF5499" s="148"/>
      <c r="AG5499" s="148"/>
      <c r="AH5499" s="148"/>
      <c r="AI5499" s="148"/>
      <c r="AJ5499" s="148"/>
      <c r="AK5499" s="148"/>
      <c r="AL5499" s="139">
        <v>0</v>
      </c>
      <c r="AM5499" s="139">
        <v>0</v>
      </c>
      <c r="AN5499" s="148">
        <f t="shared" si="771"/>
        <v>1000</v>
      </c>
      <c r="AO5499" s="148">
        <f t="shared" si="772"/>
        <v>280</v>
      </c>
      <c r="AP5499" s="148">
        <v>1</v>
      </c>
      <c r="AQ5499" s="140">
        <v>12</v>
      </c>
      <c r="AS5499" s="42">
        <f t="shared" si="773"/>
        <v>21432.173792695849</v>
      </c>
      <c r="AT5499" s="101">
        <f t="shared" si="760"/>
        <v>0</v>
      </c>
      <c r="AU5499" s="42">
        <f t="shared" si="761"/>
        <v>21432.173792695849</v>
      </c>
      <c r="AV5499" s="42">
        <f t="shared" si="762"/>
        <v>5968.1984767895037</v>
      </c>
      <c r="AW5499" s="102">
        <f t="shared" si="763"/>
        <v>18747.149999999998</v>
      </c>
      <c r="AX5499" s="43">
        <f t="shared" ref="AX5499:AX5503" si="776">IF(J5499&gt;0,J5499,R5499)</f>
        <v>4</v>
      </c>
      <c r="AY5499" s="43" t="str">
        <f t="shared" si="764"/>
        <v>UTGS</v>
      </c>
    </row>
    <row r="5500" spans="1:51" hidden="1" x14ac:dyDescent="0.2">
      <c r="A5500" s="38">
        <v>5493</v>
      </c>
      <c r="B5500" s="43" t="s">
        <v>5807</v>
      </c>
      <c r="C5500" s="43" t="s">
        <v>293</v>
      </c>
      <c r="D5500" s="43">
        <v>20160</v>
      </c>
      <c r="E5500" s="43" t="s">
        <v>1226</v>
      </c>
      <c r="F5500" s="43">
        <v>45</v>
      </c>
      <c r="G5500" t="str">
        <f>LOOKUP(F5500,{0,6,45},{"F","L","H"})</f>
        <v>H</v>
      </c>
      <c r="H5500" s="43" t="s">
        <v>484</v>
      </c>
      <c r="I5500" s="43" t="s">
        <v>5872</v>
      </c>
      <c r="J5500" s="139">
        <v>2</v>
      </c>
      <c r="K5500" s="148">
        <v>129</v>
      </c>
      <c r="L5500" s="148"/>
      <c r="M5500" s="148"/>
      <c r="N5500" s="148"/>
      <c r="O5500" s="148"/>
      <c r="P5500" s="148"/>
      <c r="Q5500" s="148"/>
      <c r="R5500" s="148"/>
      <c r="S5500" s="148"/>
      <c r="T5500" s="148"/>
      <c r="U5500" s="148"/>
      <c r="V5500" s="149"/>
      <c r="W5500" s="149"/>
      <c r="X5500" s="139">
        <v>2</v>
      </c>
      <c r="Y5500" s="148">
        <v>24.02</v>
      </c>
      <c r="Z5500" s="148">
        <v>4</v>
      </c>
      <c r="AA5500" s="148">
        <v>452.77</v>
      </c>
      <c r="AB5500" s="148">
        <v>6</v>
      </c>
      <c r="AC5500" s="148">
        <v>126.21</v>
      </c>
      <c r="AD5500" s="148">
        <v>8</v>
      </c>
      <c r="AE5500" s="148">
        <v>66</v>
      </c>
      <c r="AF5500" s="148">
        <v>1.25</v>
      </c>
      <c r="AG5500" s="148">
        <v>331</v>
      </c>
      <c r="AH5500" s="148"/>
      <c r="AI5500" s="148"/>
      <c r="AJ5500" s="148"/>
      <c r="AK5500" s="148"/>
      <c r="AL5500" s="139">
        <v>0</v>
      </c>
      <c r="AM5500" s="139">
        <v>0</v>
      </c>
      <c r="AN5500" s="148">
        <f t="shared" si="771"/>
        <v>1000</v>
      </c>
      <c r="AO5500" s="148">
        <f t="shared" si="772"/>
        <v>129</v>
      </c>
      <c r="AP5500" s="148">
        <v>8</v>
      </c>
      <c r="AQ5500" s="140">
        <v>11</v>
      </c>
      <c r="AS5500" s="42">
        <f t="shared" si="773"/>
        <v>9414.8686402063013</v>
      </c>
      <c r="AT5500" s="101">
        <f t="shared" si="760"/>
        <v>0</v>
      </c>
      <c r="AU5500" s="42">
        <f t="shared" si="761"/>
        <v>9414.8686402063013</v>
      </c>
      <c r="AV5500" s="42">
        <f t="shared" si="762"/>
        <v>3829.5238019521853</v>
      </c>
      <c r="AW5500" s="102">
        <f t="shared" si="763"/>
        <v>52825.283763759828</v>
      </c>
      <c r="AX5500" s="43">
        <f t="shared" si="776"/>
        <v>2</v>
      </c>
      <c r="AY5500" s="43" t="str">
        <f t="shared" si="764"/>
        <v>UTISFS</v>
      </c>
    </row>
    <row r="5501" spans="1:51" x14ac:dyDescent="0.2">
      <c r="A5501" s="38">
        <v>5494</v>
      </c>
      <c r="B5501" s="43" t="s">
        <v>5807</v>
      </c>
      <c r="C5501" s="43" t="s">
        <v>5744</v>
      </c>
      <c r="D5501" s="43">
        <v>561240</v>
      </c>
      <c r="E5501" s="43" t="s">
        <v>5816</v>
      </c>
      <c r="F5501" s="43">
        <v>120</v>
      </c>
      <c r="G5501" t="str">
        <f>LOOKUP(F5501,{0,6,45},{"F","L","H"})</f>
        <v>H</v>
      </c>
      <c r="H5501" s="43" t="s">
        <v>1049</v>
      </c>
      <c r="I5501" s="43" t="s">
        <v>2199</v>
      </c>
      <c r="J5501" s="139"/>
      <c r="K5501" s="148"/>
      <c r="L5501" s="148"/>
      <c r="M5501" s="148"/>
      <c r="N5501" s="148"/>
      <c r="O5501" s="148"/>
      <c r="P5501" s="148"/>
      <c r="Q5501" s="148"/>
      <c r="R5501" s="148">
        <v>8</v>
      </c>
      <c r="S5501" s="148">
        <v>1</v>
      </c>
      <c r="T5501" s="148"/>
      <c r="U5501" s="148"/>
      <c r="V5501" s="149"/>
      <c r="W5501" s="149"/>
      <c r="X5501" s="139"/>
      <c r="Y5501" s="148"/>
      <c r="Z5501" s="148"/>
      <c r="AA5501" s="148"/>
      <c r="AB5501" s="148"/>
      <c r="AC5501" s="148"/>
      <c r="AD5501" s="148"/>
      <c r="AE5501" s="148"/>
      <c r="AF5501" s="148"/>
      <c r="AG5501" s="148"/>
      <c r="AH5501" s="148"/>
      <c r="AI5501" s="148"/>
      <c r="AJ5501" s="148"/>
      <c r="AK5501" s="148"/>
      <c r="AL5501" s="139">
        <v>0</v>
      </c>
      <c r="AM5501" s="139">
        <v>0</v>
      </c>
      <c r="AN5501" s="148">
        <f t="shared" si="771"/>
        <v>0</v>
      </c>
      <c r="AO5501" s="148">
        <f t="shared" si="772"/>
        <v>1</v>
      </c>
      <c r="AP5501" s="148">
        <v>1</v>
      </c>
      <c r="AQ5501" s="140">
        <v>3</v>
      </c>
      <c r="AS5501" s="42">
        <f t="shared" si="773"/>
        <v>0</v>
      </c>
      <c r="AT5501" s="101">
        <f t="shared" si="760"/>
        <v>2531.4646254185268</v>
      </c>
      <c r="AU5501" s="42">
        <f t="shared" si="761"/>
        <v>2531.4646254185268</v>
      </c>
      <c r="AV5501" s="42">
        <f t="shared" si="762"/>
        <v>0</v>
      </c>
      <c r="AW5501" s="102">
        <f t="shared" si="763"/>
        <v>301858.76436434186</v>
      </c>
      <c r="AX5501" s="268">
        <f t="shared" si="776"/>
        <v>8</v>
      </c>
      <c r="AY5501" s="268" t="str">
        <f t="shared" si="764"/>
        <v>UTTSL</v>
      </c>
    </row>
    <row r="5502" spans="1:51" hidden="1" x14ac:dyDescent="0.2">
      <c r="A5502" s="38">
        <v>5495</v>
      </c>
      <c r="B5502" s="43" t="s">
        <v>5806</v>
      </c>
      <c r="C5502" s="43" t="s">
        <v>293</v>
      </c>
      <c r="D5502" s="43">
        <v>64550</v>
      </c>
      <c r="E5502" s="43" t="s">
        <v>197</v>
      </c>
      <c r="F5502" s="43">
        <v>45</v>
      </c>
      <c r="G5502" t="str">
        <f>LOOKUP(F5502,{0,6,45},{"F","L","H"})</f>
        <v>H</v>
      </c>
      <c r="H5502" s="43" t="s">
        <v>1088</v>
      </c>
      <c r="I5502" s="43" t="s">
        <v>5872</v>
      </c>
      <c r="J5502" s="139">
        <v>6</v>
      </c>
      <c r="K5502" s="148">
        <v>232</v>
      </c>
      <c r="L5502" s="148"/>
      <c r="M5502" s="148"/>
      <c r="N5502" s="148"/>
      <c r="O5502" s="148"/>
      <c r="P5502" s="148"/>
      <c r="Q5502" s="148"/>
      <c r="R5502" s="148"/>
      <c r="S5502" s="148"/>
      <c r="T5502" s="148"/>
      <c r="U5502" s="148"/>
      <c r="V5502" s="149"/>
      <c r="W5502" s="149"/>
      <c r="X5502" s="139">
        <v>4</v>
      </c>
      <c r="Y5502" s="148">
        <v>4</v>
      </c>
      <c r="Z5502" s="148">
        <v>6</v>
      </c>
      <c r="AA5502" s="148">
        <v>996</v>
      </c>
      <c r="AB5502" s="148"/>
      <c r="AC5502" s="148"/>
      <c r="AD5502" s="148"/>
      <c r="AE5502" s="148"/>
      <c r="AF5502" s="148"/>
      <c r="AG5502" s="148"/>
      <c r="AH5502" s="148"/>
      <c r="AI5502" s="148"/>
      <c r="AJ5502" s="148"/>
      <c r="AK5502" s="148"/>
      <c r="AL5502" s="139">
        <v>0</v>
      </c>
      <c r="AM5502" s="139">
        <v>0</v>
      </c>
      <c r="AN5502" s="148">
        <f t="shared" si="771"/>
        <v>1000</v>
      </c>
      <c r="AO5502" s="148">
        <f t="shared" si="772"/>
        <v>232</v>
      </c>
      <c r="AP5502" s="148">
        <v>3</v>
      </c>
      <c r="AQ5502" s="140">
        <v>5</v>
      </c>
      <c r="AS5502" s="42">
        <f t="shared" si="773"/>
        <v>12184.640000000001</v>
      </c>
      <c r="AT5502" s="101">
        <f t="shared" si="760"/>
        <v>0</v>
      </c>
      <c r="AU5502" s="42">
        <f t="shared" si="761"/>
        <v>12184.640000000001</v>
      </c>
      <c r="AV5502" s="42">
        <f t="shared" si="762"/>
        <v>11989.912344294809</v>
      </c>
      <c r="AW5502" s="102">
        <f t="shared" si="763"/>
        <v>113197.0366366282</v>
      </c>
      <c r="AX5502" s="43">
        <f t="shared" si="776"/>
        <v>6</v>
      </c>
      <c r="AY5502" s="43" t="str">
        <f t="shared" si="764"/>
        <v>UTISFS</v>
      </c>
    </row>
    <row r="5503" spans="1:51" hidden="1" x14ac:dyDescent="0.2">
      <c r="A5503" s="38">
        <v>5496</v>
      </c>
      <c r="B5503" s="43" t="s">
        <v>5806</v>
      </c>
      <c r="C5503" s="43" t="s">
        <v>5746</v>
      </c>
      <c r="D5503" s="43">
        <v>21100</v>
      </c>
      <c r="E5503" s="43" t="s">
        <v>197</v>
      </c>
      <c r="F5503" s="43">
        <v>5</v>
      </c>
      <c r="G5503" t="str">
        <f>LOOKUP(F5503,{0,6,45},{"F","L","H"})</f>
        <v>F</v>
      </c>
      <c r="H5503" s="43" t="s">
        <v>1537</v>
      </c>
      <c r="I5503" s="43" t="s">
        <v>5872</v>
      </c>
      <c r="J5503" s="139">
        <v>4</v>
      </c>
      <c r="K5503" s="148">
        <v>1082</v>
      </c>
      <c r="L5503" s="148"/>
      <c r="M5503" s="148"/>
      <c r="N5503" s="148"/>
      <c r="O5503" s="148"/>
      <c r="P5503" s="148"/>
      <c r="Q5503" s="148"/>
      <c r="R5503" s="148"/>
      <c r="S5503" s="148"/>
      <c r="T5503" s="148"/>
      <c r="U5503" s="148"/>
      <c r="V5503" s="149"/>
      <c r="W5503" s="149"/>
      <c r="X5503" s="139">
        <v>4</v>
      </c>
      <c r="Y5503" s="148">
        <v>55.65</v>
      </c>
      <c r="Z5503" s="148">
        <v>6</v>
      </c>
      <c r="AA5503" s="148">
        <v>944.35</v>
      </c>
      <c r="AB5503" s="148"/>
      <c r="AC5503" s="148"/>
      <c r="AD5503" s="148"/>
      <c r="AE5503" s="148"/>
      <c r="AF5503" s="148"/>
      <c r="AG5503" s="148"/>
      <c r="AH5503" s="148"/>
      <c r="AI5503" s="148"/>
      <c r="AJ5503" s="148"/>
      <c r="AK5503" s="148"/>
      <c r="AL5503" s="139">
        <v>0</v>
      </c>
      <c r="AM5503" s="139">
        <v>0</v>
      </c>
      <c r="AN5503" s="148">
        <f t="shared" si="771"/>
        <v>1000</v>
      </c>
      <c r="AO5503" s="148">
        <f t="shared" si="772"/>
        <v>1082</v>
      </c>
      <c r="AP5503" s="148">
        <v>1</v>
      </c>
      <c r="AQ5503" s="140">
        <v>2</v>
      </c>
      <c r="AS5503" s="42">
        <f t="shared" si="773"/>
        <v>82820.043013203249</v>
      </c>
      <c r="AT5503" s="101">
        <f t="shared" si="760"/>
        <v>0</v>
      </c>
      <c r="AU5503" s="42">
        <f t="shared" si="761"/>
        <v>82820.043013203249</v>
      </c>
      <c r="AV5503" s="42">
        <f t="shared" si="762"/>
        <v>29449.242110737021</v>
      </c>
      <c r="AW5503" s="102">
        <f t="shared" si="763"/>
        <v>18747.149999999998</v>
      </c>
      <c r="AX5503" s="43">
        <f t="shared" si="776"/>
        <v>4</v>
      </c>
      <c r="AY5503" s="43" t="str">
        <f t="shared" si="764"/>
        <v>UTTSS</v>
      </c>
    </row>
  </sheetData>
  <autoFilter ref="A7:AW5503" xr:uid="{00000000-0001-0000-0100-000000000000}">
    <filterColumn colId="2">
      <filters>
        <filter val="UTTSL"/>
      </filters>
    </filterColumn>
  </autoFilter>
  <sortState xmlns:xlrd2="http://schemas.microsoft.com/office/spreadsheetml/2017/richdata2" ref="A8:AQ5442">
    <sortCondition ref="A5307:A5442"/>
  </sortState>
  <dataConsolidate/>
  <mergeCells count="4">
    <mergeCell ref="AL5:AM5"/>
    <mergeCell ref="R5:W5"/>
    <mergeCell ref="X5:AI5"/>
    <mergeCell ref="J5:Q5"/>
  </mergeCells>
  <phoneticPr fontId="9" type="noConversion"/>
  <pageMargins left="1.73" right="0" top="0.23" bottom="0.27" header="0.37" footer="0.17"/>
  <pageSetup scale="67" orientation="landscape" r:id="rId1"/>
  <headerFooter alignWithMargins="0"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J381"/>
  <sheetViews>
    <sheetView topLeftCell="A111" workbookViewId="0">
      <selection activeCell="I124" sqref="I124:I127"/>
    </sheetView>
  </sheetViews>
  <sheetFormatPr defaultRowHeight="12.75" x14ac:dyDescent="0.2"/>
  <cols>
    <col min="1" max="1" width="10.7109375" customWidth="1"/>
    <col min="2" max="2" width="14.85546875" bestFit="1" customWidth="1"/>
    <col min="3" max="3" width="11" customWidth="1"/>
    <col min="4" max="4" width="14.140625" customWidth="1"/>
    <col min="5" max="5" width="20.7109375" customWidth="1"/>
    <col min="6" max="6" width="17.7109375" style="223" customWidth="1"/>
    <col min="7" max="7" width="10.7109375" bestFit="1" customWidth="1"/>
    <col min="8" max="8" width="18.28515625" bestFit="1" customWidth="1"/>
    <col min="9" max="9" width="12.5703125" bestFit="1" customWidth="1"/>
    <col min="10" max="10" width="16.140625" bestFit="1" customWidth="1"/>
    <col min="11" max="11" width="13.5703125" bestFit="1" customWidth="1"/>
    <col min="12" max="14" width="13.5703125" customWidth="1"/>
    <col min="16" max="16" width="14.42578125" bestFit="1" customWidth="1"/>
    <col min="17" max="17" width="14.85546875" bestFit="1" customWidth="1"/>
    <col min="18" max="18" width="13.85546875" bestFit="1" customWidth="1"/>
    <col min="20" max="20" width="7.28515625" bestFit="1" customWidth="1"/>
    <col min="21" max="21" width="8.28515625" bestFit="1" customWidth="1"/>
    <col min="22" max="22" width="4.7109375" bestFit="1" customWidth="1"/>
  </cols>
  <sheetData>
    <row r="1" spans="1:322" x14ac:dyDescent="0.2">
      <c r="F1" s="43"/>
      <c r="L1" s="2"/>
      <c r="Z1" s="48"/>
      <c r="AA1" s="48"/>
      <c r="AB1" s="48"/>
      <c r="AC1" s="48"/>
      <c r="AD1" s="48"/>
      <c r="AE1" s="48"/>
      <c r="AF1" s="48"/>
      <c r="AG1" s="48"/>
      <c r="AH1" s="48"/>
    </row>
    <row r="2" spans="1:322" x14ac:dyDescent="0.2">
      <c r="E2" s="256"/>
      <c r="F2" s="257"/>
      <c r="H2" s="2"/>
      <c r="I2" s="2"/>
      <c r="J2" s="2"/>
      <c r="K2" s="2"/>
      <c r="L2" s="2"/>
      <c r="M2" s="2"/>
      <c r="N2" s="2"/>
      <c r="P2" s="258"/>
      <c r="Q2" s="258"/>
      <c r="R2" s="258"/>
      <c r="S2" s="2"/>
      <c r="T2" s="2"/>
      <c r="U2" s="2"/>
      <c r="V2" s="2"/>
      <c r="W2" s="2"/>
      <c r="X2" s="2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48"/>
    </row>
    <row r="3" spans="1:322" x14ac:dyDescent="0.2">
      <c r="B3" s="43"/>
      <c r="D3" s="12"/>
      <c r="E3" s="12"/>
      <c r="G3" s="12"/>
      <c r="H3" s="12"/>
      <c r="I3" s="12"/>
      <c r="J3" s="12"/>
      <c r="K3" s="12"/>
      <c r="L3" s="12"/>
      <c r="M3" s="12"/>
      <c r="N3" s="12"/>
      <c r="O3" s="12"/>
      <c r="P3" s="258"/>
      <c r="Q3" s="258"/>
      <c r="R3" s="258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</row>
    <row r="4" spans="1:322" x14ac:dyDescent="0.2">
      <c r="D4" s="2"/>
      <c r="E4" s="90">
        <v>2024</v>
      </c>
      <c r="F4" s="4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322" x14ac:dyDescent="0.2">
      <c r="D5" t="s">
        <v>275</v>
      </c>
      <c r="F5" s="43"/>
      <c r="K5" s="59" t="s">
        <v>282</v>
      </c>
      <c r="U5" s="16"/>
    </row>
    <row r="6" spans="1:322" ht="13.5" thickBot="1" x14ac:dyDescent="0.25">
      <c r="A6" s="56" t="s">
        <v>244</v>
      </c>
      <c r="B6" s="56" t="s">
        <v>150</v>
      </c>
      <c r="C6" s="7" t="s">
        <v>365</v>
      </c>
      <c r="D6" s="59" t="s">
        <v>274</v>
      </c>
      <c r="E6" s="7" t="s">
        <v>151</v>
      </c>
      <c r="F6" s="225"/>
      <c r="L6" s="16" t="s">
        <v>277</v>
      </c>
      <c r="M6" s="16" t="s">
        <v>278</v>
      </c>
      <c r="N6" s="16" t="s">
        <v>279</v>
      </c>
      <c r="U6" s="16"/>
    </row>
    <row r="7" spans="1:322" x14ac:dyDescent="0.2">
      <c r="A7" t="s">
        <v>245</v>
      </c>
      <c r="B7" s="2" t="s">
        <v>246</v>
      </c>
      <c r="C7" s="47" t="s">
        <v>277</v>
      </c>
      <c r="D7" s="62">
        <v>0</v>
      </c>
      <c r="E7" s="60">
        <v>431</v>
      </c>
      <c r="G7" s="50"/>
      <c r="I7" s="2"/>
      <c r="K7" s="2">
        <v>0</v>
      </c>
      <c r="L7" s="67">
        <v>431</v>
      </c>
      <c r="M7" s="67">
        <v>0</v>
      </c>
      <c r="N7" s="67">
        <v>0</v>
      </c>
      <c r="P7" s="133"/>
      <c r="Q7" s="133"/>
      <c r="R7" s="133"/>
      <c r="S7" s="133"/>
      <c r="T7" s="133"/>
      <c r="U7" s="133"/>
      <c r="V7" s="133"/>
      <c r="W7" s="134"/>
    </row>
    <row r="8" spans="1:322" x14ac:dyDescent="0.2">
      <c r="A8" t="s">
        <v>245</v>
      </c>
      <c r="B8" s="2" t="s">
        <v>246</v>
      </c>
      <c r="C8" s="47" t="s">
        <v>278</v>
      </c>
      <c r="D8" s="63">
        <v>0</v>
      </c>
      <c r="E8" s="61">
        <v>0</v>
      </c>
      <c r="G8" s="50"/>
      <c r="I8" s="2"/>
      <c r="K8" s="2">
        <v>400</v>
      </c>
      <c r="L8" s="67">
        <v>585.0096169344007</v>
      </c>
      <c r="M8" s="67">
        <v>12559.96</v>
      </c>
      <c r="N8" s="67">
        <v>7546.4691091085469</v>
      </c>
      <c r="P8" s="133"/>
      <c r="Q8" s="133"/>
      <c r="R8" s="133"/>
      <c r="S8" s="133"/>
      <c r="T8" s="133"/>
      <c r="U8" s="133"/>
      <c r="V8" s="133"/>
      <c r="W8" s="134"/>
    </row>
    <row r="9" spans="1:322" x14ac:dyDescent="0.2">
      <c r="A9" t="s">
        <v>245</v>
      </c>
      <c r="B9" s="2" t="s">
        <v>246</v>
      </c>
      <c r="C9" s="47" t="s">
        <v>279</v>
      </c>
      <c r="D9" s="63">
        <v>0</v>
      </c>
      <c r="E9" s="61">
        <v>0</v>
      </c>
      <c r="G9" s="50"/>
      <c r="I9" s="2"/>
      <c r="K9" s="2">
        <v>600</v>
      </c>
      <c r="L9" s="67">
        <v>1348.3333333333333</v>
      </c>
      <c r="M9" s="67">
        <v>12625.94</v>
      </c>
      <c r="N9" s="67">
        <v>15092.938218217094</v>
      </c>
      <c r="P9" s="133"/>
      <c r="Q9" s="133"/>
      <c r="R9" s="133"/>
      <c r="S9" s="133"/>
      <c r="T9" s="133"/>
      <c r="U9" s="133"/>
      <c r="V9" s="133"/>
      <c r="W9" s="134"/>
    </row>
    <row r="10" spans="1:322" x14ac:dyDescent="0.2">
      <c r="A10" t="s">
        <v>247</v>
      </c>
      <c r="B10" s="2" t="s">
        <v>248</v>
      </c>
      <c r="C10" s="47" t="s">
        <v>277</v>
      </c>
      <c r="D10" s="63">
        <v>400</v>
      </c>
      <c r="E10" s="61">
        <v>585.0096169344007</v>
      </c>
      <c r="G10" s="50"/>
      <c r="I10" s="2"/>
      <c r="J10" s="57"/>
      <c r="K10" s="2">
        <v>900</v>
      </c>
      <c r="L10" s="67">
        <v>1475.8772811117678</v>
      </c>
      <c r="M10" s="67">
        <v>12724.91</v>
      </c>
      <c r="N10" s="67">
        <v>22639.40732732564</v>
      </c>
      <c r="P10" s="133"/>
      <c r="Q10" s="133"/>
      <c r="R10" s="133"/>
      <c r="S10" s="133"/>
      <c r="T10" s="133"/>
      <c r="U10" s="133"/>
      <c r="V10" s="133"/>
      <c r="W10" s="134"/>
      <c r="Y10" s="135"/>
    </row>
    <row r="11" spans="1:322" x14ac:dyDescent="0.2">
      <c r="A11" t="s">
        <v>247</v>
      </c>
      <c r="B11" s="2" t="s">
        <v>248</v>
      </c>
      <c r="C11" s="47" t="s">
        <v>278</v>
      </c>
      <c r="D11" s="63">
        <v>400</v>
      </c>
      <c r="E11" s="61">
        <v>12559.96</v>
      </c>
      <c r="G11" s="50"/>
      <c r="I11" s="2"/>
      <c r="J11" s="57"/>
      <c r="K11" s="2">
        <v>1400</v>
      </c>
      <c r="L11" s="67">
        <v>2169</v>
      </c>
      <c r="M11" s="67">
        <v>12889.86</v>
      </c>
      <c r="N11" s="67">
        <v>30185.876436434188</v>
      </c>
      <c r="P11" s="133"/>
      <c r="Q11" s="133"/>
      <c r="R11" s="133"/>
      <c r="S11" s="133"/>
      <c r="T11" s="133"/>
      <c r="U11" s="133"/>
      <c r="V11" s="133"/>
      <c r="W11" s="134"/>
      <c r="Y11" s="135"/>
    </row>
    <row r="12" spans="1:322" x14ac:dyDescent="0.2">
      <c r="A12" t="s">
        <v>247</v>
      </c>
      <c r="B12" s="2" t="s">
        <v>248</v>
      </c>
      <c r="C12" s="47" t="s">
        <v>279</v>
      </c>
      <c r="D12" s="63">
        <v>400</v>
      </c>
      <c r="E12" s="61">
        <v>7546.4691091085469</v>
      </c>
      <c r="G12" s="50"/>
      <c r="I12" s="2"/>
      <c r="K12" s="2">
        <v>2000</v>
      </c>
      <c r="L12" s="67">
        <v>2428.75</v>
      </c>
      <c r="M12" s="67">
        <v>8326.68</v>
      </c>
      <c r="N12" s="67">
        <v>30185.876436434188</v>
      </c>
      <c r="P12" s="133"/>
      <c r="Q12" s="133"/>
      <c r="R12" s="133"/>
      <c r="S12" s="133"/>
      <c r="T12" s="133"/>
      <c r="U12" s="133"/>
      <c r="V12" s="133"/>
      <c r="W12" s="134"/>
      <c r="Y12" s="135"/>
    </row>
    <row r="13" spans="1:322" x14ac:dyDescent="0.2">
      <c r="A13" t="s">
        <v>249</v>
      </c>
      <c r="B13" s="2" t="s">
        <v>451</v>
      </c>
      <c r="C13" s="47" t="s">
        <v>277</v>
      </c>
      <c r="D13" s="63">
        <v>600</v>
      </c>
      <c r="E13" s="61">
        <v>1348.3333333333333</v>
      </c>
      <c r="G13" s="50"/>
      <c r="I13" s="2"/>
      <c r="K13" s="2">
        <v>3000</v>
      </c>
      <c r="L13" s="67">
        <v>2145.6666666666665</v>
      </c>
      <c r="M13" s="67">
        <v>13417.7</v>
      </c>
      <c r="N13" s="67">
        <v>37732.345545542732</v>
      </c>
      <c r="P13" s="133"/>
      <c r="Q13" s="133"/>
      <c r="R13" s="133"/>
      <c r="S13" s="133"/>
      <c r="T13" s="133"/>
      <c r="U13" s="133"/>
      <c r="V13" s="133"/>
      <c r="W13" s="134"/>
      <c r="Y13" s="135"/>
    </row>
    <row r="14" spans="1:322" x14ac:dyDescent="0.2">
      <c r="A14" t="s">
        <v>249</v>
      </c>
      <c r="B14" s="2" t="s">
        <v>451</v>
      </c>
      <c r="C14" s="47" t="s">
        <v>278</v>
      </c>
      <c r="D14" s="63">
        <v>600</v>
      </c>
      <c r="E14" s="61">
        <v>12625.94</v>
      </c>
      <c r="G14" s="50"/>
      <c r="I14" s="2"/>
      <c r="K14" s="2">
        <v>5000</v>
      </c>
      <c r="L14" s="67">
        <v>3698.6666666666665</v>
      </c>
      <c r="M14" s="67">
        <v>12801.04</v>
      </c>
      <c r="N14" s="67">
        <v>37732.345545542732</v>
      </c>
      <c r="P14" s="133"/>
      <c r="Q14" s="133"/>
      <c r="R14" s="133"/>
      <c r="S14" s="133"/>
      <c r="T14" s="133"/>
      <c r="U14" s="133"/>
      <c r="V14" s="133"/>
      <c r="W14" s="134"/>
      <c r="Y14" s="135"/>
    </row>
    <row r="15" spans="1:322" x14ac:dyDescent="0.2">
      <c r="A15" t="s">
        <v>249</v>
      </c>
      <c r="B15" s="2" t="s">
        <v>451</v>
      </c>
      <c r="C15" s="47" t="s">
        <v>279</v>
      </c>
      <c r="D15" s="63">
        <v>600</v>
      </c>
      <c r="E15" s="61">
        <v>15092.938218217094</v>
      </c>
      <c r="G15" s="50"/>
      <c r="I15" s="2"/>
      <c r="K15" s="2">
        <v>7000</v>
      </c>
      <c r="L15" s="67">
        <v>5118</v>
      </c>
      <c r="M15" s="67">
        <v>13649.7</v>
      </c>
      <c r="N15" s="67">
        <v>45278.81465465128</v>
      </c>
      <c r="P15" s="133"/>
      <c r="Q15" s="133"/>
      <c r="R15" s="133"/>
      <c r="S15" s="133"/>
      <c r="T15" s="133"/>
      <c r="U15" s="133"/>
      <c r="V15" s="133"/>
      <c r="W15" s="134"/>
      <c r="Y15" s="135"/>
    </row>
    <row r="16" spans="1:322" x14ac:dyDescent="0.2">
      <c r="A16" t="s">
        <v>452</v>
      </c>
      <c r="B16" s="2" t="s">
        <v>443</v>
      </c>
      <c r="C16" s="47" t="s">
        <v>277</v>
      </c>
      <c r="D16" s="63">
        <v>900</v>
      </c>
      <c r="E16" s="61">
        <v>1475.8772811117678</v>
      </c>
      <c r="G16" s="50"/>
      <c r="I16" s="2"/>
      <c r="K16" s="2">
        <v>11000</v>
      </c>
      <c r="L16" s="67">
        <v>10791.333333333334</v>
      </c>
      <c r="M16" s="67">
        <v>14339.66</v>
      </c>
      <c r="N16" s="67">
        <v>45278.81465465128</v>
      </c>
      <c r="P16" s="133"/>
      <c r="Q16" s="133"/>
      <c r="R16" s="133"/>
      <c r="S16" s="133"/>
      <c r="T16" s="133"/>
      <c r="U16" s="133"/>
      <c r="V16" s="133"/>
      <c r="W16" s="134"/>
      <c r="Y16" s="135"/>
    </row>
    <row r="17" spans="1:25" x14ac:dyDescent="0.2">
      <c r="A17" t="s">
        <v>452</v>
      </c>
      <c r="B17" s="2" t="s">
        <v>443</v>
      </c>
      <c r="C17" s="47" t="s">
        <v>278</v>
      </c>
      <c r="D17" s="63">
        <v>900</v>
      </c>
      <c r="E17" s="61">
        <v>12724.91</v>
      </c>
      <c r="G17" s="50"/>
      <c r="I17" s="2"/>
      <c r="K17" s="2">
        <v>16000</v>
      </c>
      <c r="L17" s="67">
        <v>15242</v>
      </c>
      <c r="M17" s="67">
        <v>17706.400000000001</v>
      </c>
      <c r="N17" s="67">
        <v>45278.81465465128</v>
      </c>
      <c r="P17" s="133"/>
      <c r="Q17" s="133"/>
      <c r="R17" s="133"/>
      <c r="S17" s="133"/>
      <c r="T17" s="133"/>
      <c r="U17" s="133"/>
      <c r="V17" s="133"/>
      <c r="W17" s="134"/>
      <c r="Y17" s="135"/>
    </row>
    <row r="18" spans="1:25" x14ac:dyDescent="0.2">
      <c r="A18" t="s">
        <v>452</v>
      </c>
      <c r="B18" s="2" t="s">
        <v>443</v>
      </c>
      <c r="C18" s="47" t="s">
        <v>279</v>
      </c>
      <c r="D18" s="63">
        <v>900</v>
      </c>
      <c r="E18" s="61">
        <v>22639.40732732564</v>
      </c>
      <c r="G18" s="50"/>
      <c r="I18" s="2"/>
      <c r="K18" s="2">
        <v>20000</v>
      </c>
      <c r="L18" s="67">
        <v>18747.149999999998</v>
      </c>
      <c r="M18" s="67">
        <v>19488.726666666669</v>
      </c>
      <c r="N18" s="67">
        <v>52825.283763759828</v>
      </c>
      <c r="P18" s="133"/>
      <c r="Q18" s="133"/>
      <c r="R18" s="133"/>
      <c r="S18" s="133"/>
      <c r="T18" s="133"/>
      <c r="U18" s="133"/>
      <c r="V18" s="133"/>
      <c r="W18" s="134"/>
      <c r="Y18" s="135"/>
    </row>
    <row r="19" spans="1:25" x14ac:dyDescent="0.2">
      <c r="A19" t="s">
        <v>444</v>
      </c>
      <c r="B19" s="2" t="s">
        <v>250</v>
      </c>
      <c r="C19" s="47" t="s">
        <v>277</v>
      </c>
      <c r="D19" s="63">
        <v>1400</v>
      </c>
      <c r="E19" s="61">
        <v>2169</v>
      </c>
      <c r="G19" s="50"/>
      <c r="I19" s="2"/>
      <c r="K19" s="2">
        <v>24000</v>
      </c>
      <c r="L19" s="67">
        <v>22191.599999999999</v>
      </c>
      <c r="M19" s="67">
        <v>20345.599999999999</v>
      </c>
      <c r="N19" s="67">
        <v>52825.283763759828</v>
      </c>
      <c r="P19" s="133"/>
      <c r="Q19" s="133"/>
      <c r="R19" s="133"/>
      <c r="S19" s="133"/>
      <c r="T19" s="133"/>
      <c r="U19" s="133"/>
      <c r="V19" s="133"/>
      <c r="W19" s="134"/>
      <c r="Y19" s="135"/>
    </row>
    <row r="20" spans="1:25" x14ac:dyDescent="0.2">
      <c r="A20" t="s">
        <v>444</v>
      </c>
      <c r="B20" s="2" t="s">
        <v>250</v>
      </c>
      <c r="C20" s="47" t="s">
        <v>278</v>
      </c>
      <c r="D20" s="63">
        <v>1400</v>
      </c>
      <c r="E20" s="61">
        <v>12889.86</v>
      </c>
      <c r="G20" s="50"/>
      <c r="I20" s="2"/>
      <c r="K20" s="2">
        <v>30000</v>
      </c>
      <c r="L20" s="67">
        <v>27686.400000000001</v>
      </c>
      <c r="M20" s="67">
        <v>25053.949999999997</v>
      </c>
      <c r="N20" s="67">
        <v>60371.752872868376</v>
      </c>
      <c r="P20" s="133"/>
      <c r="Q20" s="133"/>
      <c r="R20" s="133"/>
      <c r="S20" s="133"/>
      <c r="T20" s="133"/>
      <c r="U20" s="133"/>
      <c r="V20" s="133"/>
      <c r="W20" s="134"/>
      <c r="Y20" s="135"/>
    </row>
    <row r="21" spans="1:25" x14ac:dyDescent="0.2">
      <c r="A21" t="s">
        <v>444</v>
      </c>
      <c r="B21" s="2" t="s">
        <v>250</v>
      </c>
      <c r="C21" s="47" t="s">
        <v>279</v>
      </c>
      <c r="D21" s="63">
        <v>1400</v>
      </c>
      <c r="E21" s="61">
        <v>30185.876436434188</v>
      </c>
      <c r="G21" s="50"/>
      <c r="H21" s="92"/>
      <c r="I21" s="2"/>
      <c r="K21" s="2">
        <v>45000</v>
      </c>
      <c r="L21" s="67">
        <v>41423.4</v>
      </c>
      <c r="M21" s="67">
        <v>26949.825000000001</v>
      </c>
      <c r="N21" s="67">
        <v>75464.691091085464</v>
      </c>
      <c r="P21" s="133"/>
      <c r="Q21" s="133"/>
      <c r="R21" s="133"/>
      <c r="S21" s="133"/>
      <c r="T21" s="133"/>
      <c r="U21" s="133"/>
      <c r="V21" s="133"/>
      <c r="Y21" s="135"/>
    </row>
    <row r="22" spans="1:25" x14ac:dyDescent="0.2">
      <c r="A22" t="s">
        <v>251</v>
      </c>
      <c r="B22" s="2" t="s">
        <v>252</v>
      </c>
      <c r="C22" s="47" t="s">
        <v>277</v>
      </c>
      <c r="D22" s="63">
        <v>2000</v>
      </c>
      <c r="E22" s="61">
        <v>2428.75</v>
      </c>
      <c r="G22" s="50"/>
      <c r="I22" s="2"/>
      <c r="K22" s="2">
        <v>50000</v>
      </c>
      <c r="L22" s="67">
        <v>46002.400000000001</v>
      </c>
      <c r="M22" s="67">
        <v>45676.61</v>
      </c>
      <c r="N22" s="67">
        <v>113197.0366366282</v>
      </c>
      <c r="P22" s="133"/>
      <c r="Q22" s="133"/>
      <c r="R22" s="133"/>
      <c r="S22" s="133"/>
      <c r="T22" s="133"/>
      <c r="U22" s="133"/>
      <c r="V22" s="133"/>
      <c r="Y22" s="135"/>
    </row>
    <row r="23" spans="1:25" x14ac:dyDescent="0.2">
      <c r="A23" t="s">
        <v>251</v>
      </c>
      <c r="B23" s="2" t="s">
        <v>252</v>
      </c>
      <c r="C23" s="47" t="s">
        <v>278</v>
      </c>
      <c r="D23" s="63">
        <v>2000</v>
      </c>
      <c r="E23" s="61">
        <v>8326.68</v>
      </c>
      <c r="G23" s="50"/>
      <c r="I23" s="2"/>
      <c r="K23" s="2">
        <v>100000</v>
      </c>
      <c r="L23" s="67">
        <v>91792.4</v>
      </c>
      <c r="M23" s="67">
        <v>45418</v>
      </c>
      <c r="N23" s="67">
        <v>150929.38218217093</v>
      </c>
      <c r="P23" s="133"/>
      <c r="Q23" s="133"/>
      <c r="R23" s="133"/>
      <c r="S23" s="133"/>
      <c r="T23" s="133"/>
      <c r="U23" s="133"/>
      <c r="V23" s="133"/>
      <c r="Y23" s="135"/>
    </row>
    <row r="24" spans="1:25" x14ac:dyDescent="0.2">
      <c r="A24" t="s">
        <v>251</v>
      </c>
      <c r="B24" s="2" t="s">
        <v>252</v>
      </c>
      <c r="C24" s="47" t="s">
        <v>279</v>
      </c>
      <c r="D24" s="63">
        <v>2000</v>
      </c>
      <c r="E24" s="61">
        <v>30185.876436434188</v>
      </c>
      <c r="G24" s="50"/>
      <c r="I24" s="2"/>
      <c r="K24" s="2">
        <v>150000</v>
      </c>
      <c r="L24" s="67">
        <v>137582.39999999999</v>
      </c>
      <c r="M24" s="67">
        <v>58606.76</v>
      </c>
      <c r="N24" s="67">
        <v>226394.07327325639</v>
      </c>
      <c r="P24" s="133"/>
      <c r="Q24" s="133"/>
      <c r="R24" s="133"/>
      <c r="S24" s="133"/>
      <c r="T24" s="133"/>
      <c r="U24" s="133"/>
      <c r="V24" s="133"/>
      <c r="Y24" s="135"/>
    </row>
    <row r="25" spans="1:25" x14ac:dyDescent="0.2">
      <c r="A25" t="s">
        <v>276</v>
      </c>
      <c r="B25" s="2" t="s">
        <v>445</v>
      </c>
      <c r="C25" s="47" t="s">
        <v>277</v>
      </c>
      <c r="D25" s="63">
        <v>3000</v>
      </c>
      <c r="E25" s="61">
        <v>2145.6666666666665</v>
      </c>
      <c r="G25" s="50"/>
      <c r="I25" s="2"/>
      <c r="K25" s="2">
        <v>250000</v>
      </c>
      <c r="L25" s="67">
        <v>229162.4</v>
      </c>
      <c r="M25" s="67">
        <v>94903</v>
      </c>
      <c r="N25" s="67">
        <v>264126.41881879914</v>
      </c>
      <c r="P25" s="133"/>
      <c r="Q25" s="133"/>
      <c r="R25" s="133"/>
      <c r="S25" s="133"/>
      <c r="T25" s="133"/>
      <c r="U25" s="133"/>
      <c r="V25" s="133"/>
      <c r="Y25" s="135"/>
    </row>
    <row r="26" spans="1:25" x14ac:dyDescent="0.2">
      <c r="A26" t="s">
        <v>276</v>
      </c>
      <c r="B26" s="2" t="s">
        <v>445</v>
      </c>
      <c r="C26" s="47" t="s">
        <v>278</v>
      </c>
      <c r="D26" s="63">
        <v>3000</v>
      </c>
      <c r="E26" s="61">
        <v>13417.7</v>
      </c>
      <c r="G26" s="50"/>
      <c r="I26" s="2"/>
      <c r="K26" s="2">
        <v>500000</v>
      </c>
      <c r="L26" s="67">
        <v>458112.4</v>
      </c>
      <c r="M26" s="67">
        <v>0</v>
      </c>
      <c r="N26" s="67">
        <v>301858.76436434186</v>
      </c>
      <c r="P26" s="133"/>
      <c r="Q26" s="133"/>
      <c r="R26" s="133"/>
      <c r="S26" s="133"/>
      <c r="T26" s="133"/>
      <c r="U26" s="133"/>
      <c r="V26" s="133"/>
    </row>
    <row r="27" spans="1:25" x14ac:dyDescent="0.2">
      <c r="A27" t="s">
        <v>276</v>
      </c>
      <c r="B27" s="2" t="s">
        <v>445</v>
      </c>
      <c r="C27" s="47" t="s">
        <v>279</v>
      </c>
      <c r="D27" s="63">
        <v>3000</v>
      </c>
      <c r="E27" s="61">
        <v>37732.345545542732</v>
      </c>
      <c r="G27" s="50"/>
      <c r="H27" s="43"/>
      <c r="I27" s="2"/>
      <c r="K27" s="2">
        <v>750000</v>
      </c>
      <c r="L27" s="67">
        <v>687062.4</v>
      </c>
      <c r="M27" s="67">
        <v>0</v>
      </c>
      <c r="N27" s="67">
        <v>377323.45545542735</v>
      </c>
      <c r="P27" s="133"/>
      <c r="Q27" s="133"/>
      <c r="R27" s="133"/>
      <c r="S27" s="133"/>
      <c r="T27" s="133"/>
      <c r="U27" s="133"/>
      <c r="V27" s="133"/>
    </row>
    <row r="28" spans="1:25" x14ac:dyDescent="0.2">
      <c r="A28" t="s">
        <v>446</v>
      </c>
      <c r="B28" s="2" t="s">
        <v>253</v>
      </c>
      <c r="C28" s="47" t="s">
        <v>277</v>
      </c>
      <c r="D28" s="63">
        <v>5000</v>
      </c>
      <c r="E28" s="61">
        <v>3698.6666666666665</v>
      </c>
      <c r="F28" s="226"/>
      <c r="G28" s="50"/>
      <c r="I28" s="2"/>
      <c r="K28" s="2">
        <v>1000000</v>
      </c>
      <c r="L28" s="67">
        <v>916012.4</v>
      </c>
      <c r="M28" s="67">
        <v>0</v>
      </c>
      <c r="N28" s="67">
        <v>754646.9109108547</v>
      </c>
      <c r="P28" s="133"/>
      <c r="Q28" s="133"/>
      <c r="R28" s="133"/>
      <c r="S28" s="133"/>
      <c r="T28" s="133"/>
      <c r="U28" s="133"/>
      <c r="V28" s="133"/>
    </row>
    <row r="29" spans="1:25" x14ac:dyDescent="0.2">
      <c r="A29" t="s">
        <v>446</v>
      </c>
      <c r="B29" s="2" t="s">
        <v>253</v>
      </c>
      <c r="C29" s="47" t="s">
        <v>278</v>
      </c>
      <c r="D29" s="63">
        <v>5000</v>
      </c>
      <c r="E29" s="61">
        <v>12801.04</v>
      </c>
      <c r="G29" s="50"/>
      <c r="I29" s="2"/>
      <c r="K29" s="2">
        <v>2000000</v>
      </c>
      <c r="L29" s="67">
        <v>1831812.4</v>
      </c>
      <c r="M29" s="67">
        <v>0</v>
      </c>
      <c r="N29" s="67">
        <v>1509293.8218217094</v>
      </c>
      <c r="P29" s="133"/>
      <c r="Q29" s="133"/>
      <c r="R29" s="133"/>
      <c r="S29" s="133"/>
      <c r="T29" s="133"/>
      <c r="U29" s="133"/>
      <c r="V29" s="133"/>
    </row>
    <row r="30" spans="1:25" x14ac:dyDescent="0.2">
      <c r="A30" t="s">
        <v>446</v>
      </c>
      <c r="B30" s="2" t="s">
        <v>253</v>
      </c>
      <c r="C30" s="47" t="s">
        <v>279</v>
      </c>
      <c r="D30" s="63">
        <v>5000</v>
      </c>
      <c r="E30" s="61">
        <v>37732.345545542732</v>
      </c>
      <c r="G30" s="50"/>
      <c r="H30" s="43"/>
      <c r="I30" s="2"/>
      <c r="U30" s="16"/>
    </row>
    <row r="31" spans="1:25" x14ac:dyDescent="0.2">
      <c r="A31" t="s">
        <v>254</v>
      </c>
      <c r="B31" s="2" t="s">
        <v>447</v>
      </c>
      <c r="C31" s="47" t="s">
        <v>277</v>
      </c>
      <c r="D31" s="63">
        <v>7000</v>
      </c>
      <c r="E31" s="61">
        <v>5118</v>
      </c>
      <c r="G31" s="50"/>
      <c r="I31" s="2"/>
      <c r="U31" s="16"/>
    </row>
    <row r="32" spans="1:25" x14ac:dyDescent="0.2">
      <c r="A32" t="s">
        <v>254</v>
      </c>
      <c r="B32" s="2" t="s">
        <v>447</v>
      </c>
      <c r="C32" s="47" t="s">
        <v>278</v>
      </c>
      <c r="D32" s="63">
        <v>7000</v>
      </c>
      <c r="E32" s="61">
        <v>13649.7</v>
      </c>
      <c r="G32" s="50"/>
      <c r="I32" s="2"/>
      <c r="U32" s="16"/>
    </row>
    <row r="33" spans="1:21" x14ac:dyDescent="0.2">
      <c r="A33" t="s">
        <v>254</v>
      </c>
      <c r="B33" s="2" t="s">
        <v>447</v>
      </c>
      <c r="C33" s="47" t="s">
        <v>279</v>
      </c>
      <c r="D33" s="63">
        <v>7000</v>
      </c>
      <c r="E33" s="61">
        <v>45278.81465465128</v>
      </c>
      <c r="G33" s="50"/>
      <c r="H33" s="43"/>
      <c r="I33" s="2"/>
      <c r="U33" s="16"/>
    </row>
    <row r="34" spans="1:21" x14ac:dyDescent="0.2">
      <c r="A34" t="s">
        <v>448</v>
      </c>
      <c r="B34" s="2" t="s">
        <v>449</v>
      </c>
      <c r="C34" s="47" t="s">
        <v>277</v>
      </c>
      <c r="D34" s="63">
        <v>11000</v>
      </c>
      <c r="E34" s="61">
        <v>10791.333333333334</v>
      </c>
      <c r="G34" s="50"/>
      <c r="I34" s="2"/>
      <c r="U34" s="16"/>
    </row>
    <row r="35" spans="1:21" x14ac:dyDescent="0.2">
      <c r="A35" t="s">
        <v>448</v>
      </c>
      <c r="B35" s="2" t="s">
        <v>449</v>
      </c>
      <c r="C35" s="47" t="s">
        <v>278</v>
      </c>
      <c r="D35" s="63">
        <v>11000</v>
      </c>
      <c r="E35" s="61">
        <v>14339.66</v>
      </c>
      <c r="G35" s="50"/>
      <c r="I35" s="2"/>
      <c r="U35" s="16"/>
    </row>
    <row r="36" spans="1:21" x14ac:dyDescent="0.2">
      <c r="A36" t="s">
        <v>448</v>
      </c>
      <c r="B36" s="2" t="s">
        <v>449</v>
      </c>
      <c r="C36" s="47" t="s">
        <v>279</v>
      </c>
      <c r="D36" s="63">
        <v>11000</v>
      </c>
      <c r="E36" s="61">
        <v>45278.81465465128</v>
      </c>
      <c r="G36" s="50"/>
      <c r="H36" s="43"/>
      <c r="I36" s="5"/>
      <c r="U36" s="16"/>
    </row>
    <row r="37" spans="1:21" x14ac:dyDescent="0.2">
      <c r="A37" t="s">
        <v>450</v>
      </c>
      <c r="B37" s="2" t="s">
        <v>255</v>
      </c>
      <c r="C37" s="47" t="s">
        <v>277</v>
      </c>
      <c r="D37" s="63">
        <v>16000</v>
      </c>
      <c r="E37" s="61">
        <v>15242</v>
      </c>
      <c r="G37" s="50"/>
      <c r="I37" s="6"/>
      <c r="U37" s="16"/>
    </row>
    <row r="38" spans="1:21" x14ac:dyDescent="0.2">
      <c r="A38" t="s">
        <v>450</v>
      </c>
      <c r="B38" s="2" t="s">
        <v>255</v>
      </c>
      <c r="C38" s="47" t="s">
        <v>278</v>
      </c>
      <c r="D38" s="63">
        <v>16000</v>
      </c>
      <c r="E38" s="61">
        <v>17706.400000000001</v>
      </c>
      <c r="G38" s="50"/>
      <c r="I38" s="5"/>
      <c r="U38" s="16"/>
    </row>
    <row r="39" spans="1:21" x14ac:dyDescent="0.2">
      <c r="A39" t="s">
        <v>450</v>
      </c>
      <c r="B39" s="2" t="s">
        <v>255</v>
      </c>
      <c r="C39" s="47" t="s">
        <v>279</v>
      </c>
      <c r="D39" s="63">
        <v>16000</v>
      </c>
      <c r="E39" s="61">
        <v>45278.81465465128</v>
      </c>
      <c r="G39" s="50"/>
      <c r="H39" s="43"/>
      <c r="I39" s="2"/>
      <c r="U39" s="16"/>
    </row>
    <row r="40" spans="1:21" x14ac:dyDescent="0.2">
      <c r="A40" t="s">
        <v>256</v>
      </c>
      <c r="B40" s="2" t="s">
        <v>257</v>
      </c>
      <c r="C40" s="47" t="s">
        <v>277</v>
      </c>
      <c r="D40" s="63">
        <v>20000</v>
      </c>
      <c r="E40" s="61">
        <v>18747.149999999998</v>
      </c>
      <c r="G40" s="50"/>
      <c r="I40" s="2"/>
      <c r="U40" s="16"/>
    </row>
    <row r="41" spans="1:21" x14ac:dyDescent="0.2">
      <c r="A41" t="s">
        <v>256</v>
      </c>
      <c r="B41" s="2" t="s">
        <v>257</v>
      </c>
      <c r="C41" s="47" t="s">
        <v>278</v>
      </c>
      <c r="D41" s="63">
        <v>20000</v>
      </c>
      <c r="E41" s="61">
        <v>19488.726666666669</v>
      </c>
      <c r="G41" s="50"/>
      <c r="I41" s="2"/>
      <c r="U41" s="16"/>
    </row>
    <row r="42" spans="1:21" x14ac:dyDescent="0.2">
      <c r="A42" t="s">
        <v>256</v>
      </c>
      <c r="B42" s="2" t="s">
        <v>257</v>
      </c>
      <c r="C42" s="47" t="s">
        <v>279</v>
      </c>
      <c r="D42" s="63">
        <v>20000</v>
      </c>
      <c r="E42" s="61">
        <v>52825.283763759828</v>
      </c>
      <c r="G42" s="50"/>
      <c r="H42" s="43"/>
      <c r="I42" s="2"/>
      <c r="U42" s="16"/>
    </row>
    <row r="43" spans="1:21" x14ac:dyDescent="0.2">
      <c r="A43" t="s">
        <v>258</v>
      </c>
      <c r="B43" s="2" t="s">
        <v>259</v>
      </c>
      <c r="C43" s="47" t="s">
        <v>277</v>
      </c>
      <c r="D43" s="63">
        <v>24000</v>
      </c>
      <c r="E43" s="61">
        <v>22191.599999999999</v>
      </c>
      <c r="G43" s="50"/>
      <c r="I43" s="2"/>
      <c r="U43" s="16"/>
    </row>
    <row r="44" spans="1:21" x14ac:dyDescent="0.2">
      <c r="A44" t="s">
        <v>258</v>
      </c>
      <c r="B44" s="2" t="s">
        <v>259</v>
      </c>
      <c r="C44" s="47" t="s">
        <v>278</v>
      </c>
      <c r="D44" s="63">
        <v>24000</v>
      </c>
      <c r="E44" s="61">
        <v>20345.599999999999</v>
      </c>
      <c r="G44" s="50"/>
      <c r="I44" s="2"/>
      <c r="U44" s="16"/>
    </row>
    <row r="45" spans="1:21" x14ac:dyDescent="0.2">
      <c r="A45" t="s">
        <v>258</v>
      </c>
      <c r="B45" s="2" t="s">
        <v>259</v>
      </c>
      <c r="C45" s="47" t="s">
        <v>279</v>
      </c>
      <c r="D45" s="63">
        <v>24000</v>
      </c>
      <c r="E45" s="61">
        <v>52825.283763759828</v>
      </c>
      <c r="G45" s="48"/>
      <c r="H45" s="43"/>
      <c r="I45" s="2"/>
      <c r="U45" s="16"/>
    </row>
    <row r="46" spans="1:21" x14ac:dyDescent="0.2">
      <c r="A46" t="s">
        <v>260</v>
      </c>
      <c r="B46" s="2" t="s">
        <v>261</v>
      </c>
      <c r="C46" s="47" t="s">
        <v>277</v>
      </c>
      <c r="D46" s="63">
        <v>30000</v>
      </c>
      <c r="E46" s="61">
        <v>27686.400000000001</v>
      </c>
      <c r="G46" s="50"/>
      <c r="I46" s="2"/>
      <c r="U46" s="16"/>
    </row>
    <row r="47" spans="1:21" x14ac:dyDescent="0.2">
      <c r="A47" t="s">
        <v>260</v>
      </c>
      <c r="B47" s="2" t="s">
        <v>261</v>
      </c>
      <c r="C47" s="47" t="s">
        <v>278</v>
      </c>
      <c r="D47" s="63">
        <v>30000</v>
      </c>
      <c r="E47" s="61">
        <v>25053.949999999997</v>
      </c>
      <c r="G47" s="50"/>
      <c r="I47" s="2"/>
      <c r="U47" s="16"/>
    </row>
    <row r="48" spans="1:21" x14ac:dyDescent="0.2">
      <c r="A48" t="s">
        <v>260</v>
      </c>
      <c r="B48" s="2" t="s">
        <v>261</v>
      </c>
      <c r="C48" s="47" t="s">
        <v>279</v>
      </c>
      <c r="D48" s="63">
        <v>30000</v>
      </c>
      <c r="E48" s="61">
        <v>60371.752872868376</v>
      </c>
      <c r="G48" s="50"/>
      <c r="H48" s="43"/>
      <c r="I48" s="2"/>
      <c r="U48" s="16"/>
    </row>
    <row r="49" spans="1:21" x14ac:dyDescent="0.2">
      <c r="A49" t="s">
        <v>262</v>
      </c>
      <c r="B49" s="58" t="s">
        <v>283</v>
      </c>
      <c r="C49" s="47" t="s">
        <v>277</v>
      </c>
      <c r="D49" s="63">
        <v>45000</v>
      </c>
      <c r="E49" s="61">
        <v>41423.4</v>
      </c>
      <c r="G49" s="50"/>
      <c r="I49" s="2"/>
      <c r="U49" s="16"/>
    </row>
    <row r="50" spans="1:21" x14ac:dyDescent="0.2">
      <c r="A50" t="s">
        <v>262</v>
      </c>
      <c r="B50" s="58" t="s">
        <v>283</v>
      </c>
      <c r="C50" s="47" t="s">
        <v>278</v>
      </c>
      <c r="D50" s="63">
        <v>45000</v>
      </c>
      <c r="E50" s="61">
        <v>26949.825000000001</v>
      </c>
      <c r="G50" s="50"/>
      <c r="I50" s="2"/>
      <c r="U50" s="16"/>
    </row>
    <row r="51" spans="1:21" x14ac:dyDescent="0.2">
      <c r="A51" t="s">
        <v>262</v>
      </c>
      <c r="B51" s="58" t="s">
        <v>283</v>
      </c>
      <c r="C51" s="47" t="s">
        <v>279</v>
      </c>
      <c r="D51" s="63">
        <v>45000</v>
      </c>
      <c r="E51" s="61">
        <v>75464.691091085464</v>
      </c>
      <c r="G51" s="50"/>
      <c r="H51" s="43"/>
      <c r="I51" s="2"/>
      <c r="U51" s="16"/>
    </row>
    <row r="52" spans="1:21" x14ac:dyDescent="0.2">
      <c r="A52" s="48" t="s">
        <v>284</v>
      </c>
      <c r="B52" s="58" t="s">
        <v>263</v>
      </c>
      <c r="C52" s="47" t="s">
        <v>277</v>
      </c>
      <c r="D52" s="63">
        <v>50000</v>
      </c>
      <c r="E52" s="61">
        <v>46002.400000000001</v>
      </c>
      <c r="G52" s="50"/>
      <c r="I52" s="2"/>
      <c r="U52" s="16"/>
    </row>
    <row r="53" spans="1:21" x14ac:dyDescent="0.2">
      <c r="A53" s="48" t="s">
        <v>284</v>
      </c>
      <c r="B53" s="58" t="s">
        <v>263</v>
      </c>
      <c r="C53" s="47" t="s">
        <v>278</v>
      </c>
      <c r="D53" s="63">
        <v>50000</v>
      </c>
      <c r="E53" s="61">
        <v>45676.61</v>
      </c>
      <c r="G53" s="50"/>
      <c r="I53" s="2"/>
      <c r="U53" s="16"/>
    </row>
    <row r="54" spans="1:21" x14ac:dyDescent="0.2">
      <c r="A54" s="48" t="s">
        <v>284</v>
      </c>
      <c r="B54" s="58" t="s">
        <v>263</v>
      </c>
      <c r="C54" s="47" t="s">
        <v>279</v>
      </c>
      <c r="D54" s="63">
        <v>50000</v>
      </c>
      <c r="E54" s="61">
        <v>113197.0366366282</v>
      </c>
      <c r="G54" s="50"/>
      <c r="H54" s="43"/>
      <c r="I54" s="2"/>
      <c r="U54" s="16"/>
    </row>
    <row r="55" spans="1:21" x14ac:dyDescent="0.2">
      <c r="A55" s="48" t="s">
        <v>264</v>
      </c>
      <c r="B55" s="58" t="s">
        <v>285</v>
      </c>
      <c r="C55" s="47" t="s">
        <v>277</v>
      </c>
      <c r="D55" s="63">
        <v>100000</v>
      </c>
      <c r="E55" s="61">
        <v>91792.4</v>
      </c>
      <c r="G55" s="50"/>
      <c r="I55" s="2"/>
      <c r="U55" s="16"/>
    </row>
    <row r="56" spans="1:21" x14ac:dyDescent="0.2">
      <c r="A56" s="48" t="s">
        <v>264</v>
      </c>
      <c r="B56" s="58" t="s">
        <v>285</v>
      </c>
      <c r="C56" s="47" t="s">
        <v>278</v>
      </c>
      <c r="D56" s="63">
        <v>100000</v>
      </c>
      <c r="E56" s="61">
        <v>45418</v>
      </c>
      <c r="G56" s="50"/>
      <c r="I56" s="2"/>
      <c r="U56" s="16"/>
    </row>
    <row r="57" spans="1:21" x14ac:dyDescent="0.2">
      <c r="A57" s="48" t="s">
        <v>264</v>
      </c>
      <c r="B57" s="58" t="s">
        <v>285</v>
      </c>
      <c r="C57" s="47" t="s">
        <v>279</v>
      </c>
      <c r="D57" s="63">
        <v>100000</v>
      </c>
      <c r="E57" s="61">
        <v>150929.38218217093</v>
      </c>
      <c r="G57" s="48"/>
      <c r="H57" s="43"/>
      <c r="I57" s="2"/>
      <c r="U57" s="16"/>
    </row>
    <row r="58" spans="1:21" x14ac:dyDescent="0.2">
      <c r="A58" s="48" t="s">
        <v>286</v>
      </c>
      <c r="B58" s="58" t="s">
        <v>267</v>
      </c>
      <c r="C58" s="47" t="s">
        <v>277</v>
      </c>
      <c r="D58" s="63">
        <v>150000</v>
      </c>
      <c r="E58" s="61">
        <v>137582.39999999999</v>
      </c>
      <c r="F58" s="226"/>
      <c r="G58" s="50"/>
      <c r="I58" s="2"/>
      <c r="U58" s="16"/>
    </row>
    <row r="59" spans="1:21" x14ac:dyDescent="0.2">
      <c r="A59" s="48" t="s">
        <v>286</v>
      </c>
      <c r="B59" s="58" t="s">
        <v>267</v>
      </c>
      <c r="C59" s="47" t="s">
        <v>278</v>
      </c>
      <c r="D59" s="63">
        <v>150000</v>
      </c>
      <c r="E59" s="61">
        <v>58606.76</v>
      </c>
      <c r="F59" s="226"/>
      <c r="G59" s="50"/>
      <c r="I59" s="2"/>
      <c r="U59" s="16"/>
    </row>
    <row r="60" spans="1:21" x14ac:dyDescent="0.2">
      <c r="A60" s="48" t="s">
        <v>286</v>
      </c>
      <c r="B60" s="58" t="s">
        <v>267</v>
      </c>
      <c r="C60" s="47" t="s">
        <v>279</v>
      </c>
      <c r="D60" s="63">
        <v>150000</v>
      </c>
      <c r="E60" s="61">
        <v>226394.07327325639</v>
      </c>
      <c r="G60" s="48"/>
      <c r="H60" s="43"/>
      <c r="I60" s="2"/>
      <c r="U60" s="16"/>
    </row>
    <row r="61" spans="1:21" x14ac:dyDescent="0.2">
      <c r="A61" s="48" t="s">
        <v>268</v>
      </c>
      <c r="B61" s="58" t="s">
        <v>265</v>
      </c>
      <c r="C61" s="47" t="s">
        <v>277</v>
      </c>
      <c r="D61" s="63">
        <v>250000</v>
      </c>
      <c r="E61" s="61">
        <v>229162.4</v>
      </c>
      <c r="F61" s="226"/>
      <c r="G61" s="50"/>
      <c r="I61" s="2"/>
      <c r="U61" s="16"/>
    </row>
    <row r="62" spans="1:21" x14ac:dyDescent="0.2">
      <c r="A62" s="48" t="s">
        <v>268</v>
      </c>
      <c r="B62" s="58" t="s">
        <v>265</v>
      </c>
      <c r="C62" s="47" t="s">
        <v>278</v>
      </c>
      <c r="D62" s="63">
        <v>250000</v>
      </c>
      <c r="E62" s="61">
        <v>94903</v>
      </c>
      <c r="G62" s="50"/>
      <c r="I62" s="2"/>
      <c r="U62" s="16"/>
    </row>
    <row r="63" spans="1:21" x14ac:dyDescent="0.2">
      <c r="A63" s="48" t="s">
        <v>268</v>
      </c>
      <c r="B63" s="58" t="s">
        <v>265</v>
      </c>
      <c r="C63" s="47" t="s">
        <v>279</v>
      </c>
      <c r="D63" s="63">
        <v>250000</v>
      </c>
      <c r="E63" s="61">
        <v>264126.41881879914</v>
      </c>
      <c r="G63" s="48"/>
      <c r="H63" s="43"/>
      <c r="I63" s="2"/>
      <c r="U63" s="16"/>
    </row>
    <row r="64" spans="1:21" x14ac:dyDescent="0.2">
      <c r="A64" s="48" t="s">
        <v>266</v>
      </c>
      <c r="B64" s="58" t="s">
        <v>269</v>
      </c>
      <c r="C64" s="47" t="s">
        <v>277</v>
      </c>
      <c r="D64" s="63">
        <v>500000</v>
      </c>
      <c r="E64" s="61">
        <v>458112.4</v>
      </c>
      <c r="F64" s="226"/>
      <c r="G64" s="50"/>
      <c r="I64" s="2"/>
      <c r="U64" s="16"/>
    </row>
    <row r="65" spans="1:21" x14ac:dyDescent="0.2">
      <c r="A65" s="48" t="s">
        <v>266</v>
      </c>
      <c r="B65" s="58" t="s">
        <v>269</v>
      </c>
      <c r="C65" s="47" t="s">
        <v>278</v>
      </c>
      <c r="D65" s="63">
        <v>500000</v>
      </c>
      <c r="E65" s="61">
        <v>0</v>
      </c>
      <c r="G65" s="50"/>
      <c r="I65" s="2"/>
      <c r="U65" s="16"/>
    </row>
    <row r="66" spans="1:21" x14ac:dyDescent="0.2">
      <c r="A66" s="48" t="s">
        <v>266</v>
      </c>
      <c r="B66" s="58" t="s">
        <v>269</v>
      </c>
      <c r="C66" s="47" t="s">
        <v>279</v>
      </c>
      <c r="D66" s="63">
        <v>500000</v>
      </c>
      <c r="E66" s="61">
        <v>301858.76436434186</v>
      </c>
      <c r="G66" s="48"/>
      <c r="H66" s="43"/>
      <c r="I66" s="2"/>
      <c r="U66" s="16"/>
    </row>
    <row r="67" spans="1:21" x14ac:dyDescent="0.2">
      <c r="A67" s="48" t="s">
        <v>270</v>
      </c>
      <c r="B67" s="58" t="s">
        <v>271</v>
      </c>
      <c r="C67" s="47" t="s">
        <v>277</v>
      </c>
      <c r="D67" s="63">
        <v>750000</v>
      </c>
      <c r="E67" s="61">
        <v>687062.4</v>
      </c>
      <c r="F67" s="226"/>
      <c r="G67" s="50"/>
      <c r="I67" s="2"/>
      <c r="U67" s="16"/>
    </row>
    <row r="68" spans="1:21" x14ac:dyDescent="0.2">
      <c r="A68" s="48" t="s">
        <v>270</v>
      </c>
      <c r="B68" s="58" t="s">
        <v>271</v>
      </c>
      <c r="C68" s="47" t="s">
        <v>278</v>
      </c>
      <c r="D68" s="63">
        <v>750000</v>
      </c>
      <c r="E68" s="61">
        <v>0</v>
      </c>
      <c r="G68" s="50"/>
      <c r="I68" s="2"/>
      <c r="U68" s="16"/>
    </row>
    <row r="69" spans="1:21" x14ac:dyDescent="0.2">
      <c r="A69" s="48" t="s">
        <v>270</v>
      </c>
      <c r="B69" s="58" t="s">
        <v>271</v>
      </c>
      <c r="C69" s="47" t="s">
        <v>279</v>
      </c>
      <c r="D69" s="63">
        <v>750000</v>
      </c>
      <c r="E69" s="61">
        <v>377323.45545542735</v>
      </c>
      <c r="G69" s="48"/>
      <c r="H69" s="43"/>
      <c r="I69" s="2"/>
      <c r="U69" s="16"/>
    </row>
    <row r="70" spans="1:21" x14ac:dyDescent="0.2">
      <c r="A70" s="48" t="s">
        <v>272</v>
      </c>
      <c r="B70" s="58" t="s">
        <v>287</v>
      </c>
      <c r="C70" s="47" t="s">
        <v>277</v>
      </c>
      <c r="D70" s="63">
        <v>1000000</v>
      </c>
      <c r="E70" s="61">
        <v>916012.4</v>
      </c>
      <c r="G70" s="50"/>
      <c r="I70" s="2"/>
      <c r="U70" s="16"/>
    </row>
    <row r="71" spans="1:21" x14ac:dyDescent="0.2">
      <c r="A71" s="48" t="s">
        <v>272</v>
      </c>
      <c r="B71" s="58" t="s">
        <v>287</v>
      </c>
      <c r="C71" s="47" t="s">
        <v>278</v>
      </c>
      <c r="D71" s="63">
        <v>1000000</v>
      </c>
      <c r="E71" s="61">
        <v>0</v>
      </c>
      <c r="G71" s="50"/>
      <c r="I71" s="2"/>
      <c r="U71" s="16"/>
    </row>
    <row r="72" spans="1:21" x14ac:dyDescent="0.2">
      <c r="A72" s="48" t="s">
        <v>272</v>
      </c>
      <c r="B72" s="58" t="s">
        <v>287</v>
      </c>
      <c r="C72" s="47" t="s">
        <v>279</v>
      </c>
      <c r="D72" s="63">
        <v>1000000</v>
      </c>
      <c r="E72" s="61">
        <v>754646.9109108547</v>
      </c>
      <c r="G72" s="50"/>
      <c r="H72" s="43"/>
      <c r="I72" s="2"/>
      <c r="U72" s="16"/>
    </row>
    <row r="73" spans="1:21" x14ac:dyDescent="0.2">
      <c r="A73" s="48" t="s">
        <v>288</v>
      </c>
      <c r="B73" s="58" t="s">
        <v>273</v>
      </c>
      <c r="C73" s="47" t="s">
        <v>277</v>
      </c>
      <c r="D73" s="63">
        <v>2000000</v>
      </c>
      <c r="E73" s="61">
        <v>1831812.4</v>
      </c>
      <c r="G73" s="50"/>
      <c r="I73" s="2"/>
      <c r="U73" s="16"/>
    </row>
    <row r="74" spans="1:21" x14ac:dyDescent="0.2">
      <c r="A74" s="48" t="s">
        <v>288</v>
      </c>
      <c r="B74" s="58" t="s">
        <v>273</v>
      </c>
      <c r="C74" s="47" t="s">
        <v>278</v>
      </c>
      <c r="D74" s="63">
        <v>2000000</v>
      </c>
      <c r="E74" s="61">
        <v>0</v>
      </c>
      <c r="G74" s="50"/>
      <c r="I74" s="2"/>
      <c r="U74" s="16"/>
    </row>
    <row r="75" spans="1:21" x14ac:dyDescent="0.2">
      <c r="A75" s="48" t="s">
        <v>288</v>
      </c>
      <c r="B75" s="58" t="s">
        <v>1141</v>
      </c>
      <c r="C75" s="47" t="s">
        <v>279</v>
      </c>
      <c r="D75" s="63">
        <v>2000000</v>
      </c>
      <c r="E75" s="61">
        <v>1509293.8218217094</v>
      </c>
      <c r="G75" s="48"/>
      <c r="H75" s="43"/>
      <c r="I75" s="2"/>
      <c r="U75" s="16"/>
    </row>
    <row r="76" spans="1:21" x14ac:dyDescent="0.2">
      <c r="I76" s="2"/>
      <c r="U76" s="16"/>
    </row>
    <row r="77" spans="1:21" x14ac:dyDescent="0.2">
      <c r="I77" s="2"/>
      <c r="U77" s="16"/>
    </row>
    <row r="78" spans="1:21" x14ac:dyDescent="0.2">
      <c r="I78" s="2"/>
      <c r="U78" s="16"/>
    </row>
    <row r="79" spans="1:21" x14ac:dyDescent="0.2">
      <c r="U79" s="16"/>
    </row>
    <row r="80" spans="1:21" x14ac:dyDescent="0.2">
      <c r="U80" s="16"/>
    </row>
    <row r="81" spans="1:21" x14ac:dyDescent="0.2">
      <c r="U81" s="16"/>
    </row>
    <row r="82" spans="1:21" x14ac:dyDescent="0.2">
      <c r="U82" s="16"/>
    </row>
    <row r="83" spans="1:21" x14ac:dyDescent="0.2">
      <c r="U83" s="16"/>
    </row>
    <row r="84" spans="1:21" x14ac:dyDescent="0.2">
      <c r="U84" s="16"/>
    </row>
    <row r="85" spans="1:21" x14ac:dyDescent="0.2">
      <c r="U85" s="16"/>
    </row>
    <row r="86" spans="1:21" x14ac:dyDescent="0.2">
      <c r="U86" s="16"/>
    </row>
    <row r="87" spans="1:21" x14ac:dyDescent="0.2">
      <c r="U87" s="16"/>
    </row>
    <row r="88" spans="1:21" x14ac:dyDescent="0.2">
      <c r="U88" s="16"/>
    </row>
    <row r="89" spans="1:21" x14ac:dyDescent="0.2">
      <c r="U89" s="16"/>
    </row>
    <row r="90" spans="1:21" x14ac:dyDescent="0.2">
      <c r="U90" s="16"/>
    </row>
    <row r="91" spans="1:21" x14ac:dyDescent="0.2">
      <c r="A91" s="48"/>
      <c r="B91" s="58"/>
      <c r="C91" s="47"/>
      <c r="D91" s="27"/>
      <c r="E91" s="11"/>
      <c r="G91" s="50"/>
      <c r="I91" s="2"/>
      <c r="U91" s="16"/>
    </row>
    <row r="92" spans="1:21" x14ac:dyDescent="0.2">
      <c r="A92" s="48"/>
      <c r="B92" s="58"/>
      <c r="C92" s="47"/>
      <c r="D92" s="27"/>
      <c r="E92" s="11"/>
      <c r="G92" s="50"/>
      <c r="I92" s="2"/>
      <c r="U92" s="16"/>
    </row>
    <row r="93" spans="1:21" x14ac:dyDescent="0.2">
      <c r="A93" s="48"/>
      <c r="B93" s="58"/>
      <c r="C93" s="47"/>
      <c r="D93" s="27"/>
      <c r="E93" s="11"/>
      <c r="G93" s="50"/>
      <c r="I93" s="2"/>
      <c r="U93" s="16"/>
    </row>
    <row r="94" spans="1:21" x14ac:dyDescent="0.2">
      <c r="C94" s="57"/>
      <c r="D94" s="27"/>
      <c r="E94" s="11"/>
      <c r="G94" s="48"/>
      <c r="I94" s="2"/>
      <c r="U94" s="16"/>
    </row>
    <row r="95" spans="1:21" x14ac:dyDescent="0.2">
      <c r="C95" s="57"/>
      <c r="D95" s="27"/>
      <c r="E95" s="11"/>
      <c r="G95" s="50"/>
      <c r="U95" s="16"/>
    </row>
    <row r="96" spans="1:21" x14ac:dyDescent="0.2">
      <c r="C96" s="57"/>
      <c r="D96" s="27"/>
      <c r="E96" s="11"/>
      <c r="G96" s="48"/>
      <c r="U96" s="16"/>
    </row>
    <row r="97" spans="3:21" x14ac:dyDescent="0.2">
      <c r="C97" s="57"/>
      <c r="D97" s="27"/>
      <c r="E97" s="11"/>
      <c r="G97" s="48"/>
      <c r="U97" s="16"/>
    </row>
    <row r="98" spans="3:21" x14ac:dyDescent="0.2">
      <c r="C98" s="57"/>
      <c r="D98" s="27"/>
      <c r="E98" s="11"/>
      <c r="G98" s="48"/>
      <c r="U98" s="16"/>
    </row>
    <row r="99" spans="3:21" x14ac:dyDescent="0.2">
      <c r="C99" s="57"/>
      <c r="D99" s="27"/>
      <c r="E99" s="11"/>
      <c r="G99" s="48"/>
      <c r="U99" s="16"/>
    </row>
    <row r="100" spans="3:21" x14ac:dyDescent="0.2">
      <c r="C100" s="57"/>
      <c r="D100" s="27"/>
      <c r="E100" s="11"/>
      <c r="G100" s="48"/>
      <c r="U100" s="16"/>
    </row>
    <row r="101" spans="3:21" x14ac:dyDescent="0.2">
      <c r="C101" s="57"/>
      <c r="D101" s="27"/>
      <c r="E101" s="11"/>
      <c r="G101" s="48"/>
      <c r="U101" s="16"/>
    </row>
    <row r="102" spans="3:21" x14ac:dyDescent="0.2">
      <c r="C102" s="57"/>
      <c r="D102" s="27"/>
      <c r="E102" s="11"/>
      <c r="G102" s="50"/>
      <c r="U102" s="16"/>
    </row>
    <row r="103" spans="3:21" x14ac:dyDescent="0.2">
      <c r="C103" s="57"/>
      <c r="D103" s="27"/>
      <c r="E103" s="11"/>
      <c r="G103" s="48"/>
      <c r="U103" s="16"/>
    </row>
    <row r="104" spans="3:21" x14ac:dyDescent="0.2">
      <c r="C104" s="57"/>
      <c r="D104" s="27"/>
      <c r="E104" s="11"/>
      <c r="G104" s="50"/>
      <c r="U104" s="16"/>
    </row>
    <row r="105" spans="3:21" x14ac:dyDescent="0.2">
      <c r="C105" s="57"/>
      <c r="D105" s="27"/>
      <c r="E105" s="11"/>
      <c r="G105" s="48"/>
      <c r="U105" s="16"/>
    </row>
    <row r="106" spans="3:21" x14ac:dyDescent="0.2">
      <c r="C106" s="57"/>
      <c r="D106" s="27"/>
      <c r="E106" s="11"/>
      <c r="G106" s="50"/>
      <c r="U106" s="16"/>
    </row>
    <row r="107" spans="3:21" x14ac:dyDescent="0.2">
      <c r="C107" s="57"/>
      <c r="D107" s="27"/>
      <c r="E107" s="11"/>
      <c r="G107" s="48"/>
      <c r="U107" s="16"/>
    </row>
    <row r="108" spans="3:21" x14ac:dyDescent="0.2">
      <c r="C108" s="57"/>
      <c r="D108" s="27"/>
      <c r="E108" s="11"/>
      <c r="G108" s="48"/>
      <c r="U108" s="16"/>
    </row>
    <row r="109" spans="3:21" x14ac:dyDescent="0.2">
      <c r="C109" s="57"/>
      <c r="U109" s="16"/>
    </row>
    <row r="110" spans="3:21" x14ac:dyDescent="0.2">
      <c r="C110" s="57"/>
      <c r="D110" s="27"/>
      <c r="U110" s="16"/>
    </row>
    <row r="111" spans="3:21" x14ac:dyDescent="0.2">
      <c r="C111" s="57"/>
      <c r="D111" s="27"/>
      <c r="U111" s="16"/>
    </row>
    <row r="112" spans="3:21" x14ac:dyDescent="0.2">
      <c r="C112" s="57"/>
      <c r="D112" s="27"/>
      <c r="U112" s="16"/>
    </row>
    <row r="113" spans="3:21" x14ac:dyDescent="0.2">
      <c r="C113" s="57"/>
      <c r="D113" s="47"/>
      <c r="E113" s="43"/>
      <c r="H113" s="43"/>
      <c r="N113" s="43"/>
      <c r="U113" s="16"/>
    </row>
    <row r="114" spans="3:21" x14ac:dyDescent="0.2">
      <c r="C114" s="57"/>
      <c r="D114" s="56"/>
      <c r="E114" s="229"/>
      <c r="F114" s="224"/>
      <c r="H114" s="43"/>
    </row>
    <row r="115" spans="3:21" x14ac:dyDescent="0.2">
      <c r="C115" s="57"/>
      <c r="D115" s="47" t="s">
        <v>14</v>
      </c>
      <c r="E115" s="89">
        <v>2024</v>
      </c>
      <c r="H115" s="47" t="s">
        <v>15</v>
      </c>
      <c r="I115" s="98">
        <v>2024</v>
      </c>
      <c r="M115" s="41" t="s">
        <v>465</v>
      </c>
      <c r="N115" s="89">
        <v>2024</v>
      </c>
    </row>
    <row r="116" spans="3:21" x14ac:dyDescent="0.2">
      <c r="C116" s="57"/>
      <c r="D116" s="56" t="s">
        <v>223</v>
      </c>
      <c r="E116" s="37" t="s">
        <v>2</v>
      </c>
      <c r="F116" s="227"/>
      <c r="H116" s="37" t="s">
        <v>223</v>
      </c>
      <c r="I116" s="37" t="s">
        <v>2</v>
      </c>
      <c r="M116" s="4" t="s">
        <v>466</v>
      </c>
      <c r="N116" s="37" t="s">
        <v>2</v>
      </c>
    </row>
    <row r="117" spans="3:21" x14ac:dyDescent="0.2">
      <c r="C117" s="57"/>
      <c r="D117" s="150">
        <v>0</v>
      </c>
      <c r="E117" s="57">
        <v>0</v>
      </c>
      <c r="F117" s="228"/>
      <c r="H117" s="41">
        <v>0</v>
      </c>
      <c r="I117" s="57">
        <v>0</v>
      </c>
      <c r="M117" s="3">
        <v>0</v>
      </c>
      <c r="N117" s="57">
        <v>0</v>
      </c>
    </row>
    <row r="118" spans="3:21" x14ac:dyDescent="0.2">
      <c r="C118" s="57"/>
      <c r="D118" s="150">
        <v>0.375</v>
      </c>
      <c r="E118" s="57">
        <v>53.637950000000004</v>
      </c>
      <c r="F118" s="228"/>
      <c r="H118" s="15">
        <v>0.75</v>
      </c>
      <c r="I118" s="57">
        <v>59.615611105750517</v>
      </c>
      <c r="M118" s="3">
        <v>0.5</v>
      </c>
      <c r="N118" s="57">
        <v>19.830961721474036</v>
      </c>
      <c r="O118" s="50"/>
    </row>
    <row r="119" spans="3:21" x14ac:dyDescent="0.2">
      <c r="C119" s="57"/>
      <c r="D119" s="150">
        <v>0.5</v>
      </c>
      <c r="E119" s="57">
        <v>68.40347783105662</v>
      </c>
      <c r="F119" s="227"/>
      <c r="H119" s="15">
        <v>1</v>
      </c>
      <c r="I119" s="57">
        <v>79.487481474334018</v>
      </c>
      <c r="J119" s="48"/>
      <c r="M119" s="3">
        <v>0.75</v>
      </c>
      <c r="N119" s="57">
        <v>40.090961721474038</v>
      </c>
      <c r="O119" s="50"/>
    </row>
    <row r="120" spans="3:21" x14ac:dyDescent="0.2">
      <c r="C120" s="57"/>
      <c r="D120" s="150">
        <v>0.625</v>
      </c>
      <c r="E120" s="57">
        <v>54.555250000000001</v>
      </c>
      <c r="F120" s="228"/>
      <c r="H120" s="15">
        <v>1.25</v>
      </c>
      <c r="I120" s="57">
        <v>99.359351842917519</v>
      </c>
      <c r="J120" s="48"/>
      <c r="M120" s="3">
        <v>1</v>
      </c>
      <c r="N120" s="57">
        <v>22.728300000000001</v>
      </c>
      <c r="O120" s="48"/>
    </row>
    <row r="121" spans="3:21" x14ac:dyDescent="0.2">
      <c r="C121" s="57"/>
      <c r="D121" s="150">
        <v>0.75</v>
      </c>
      <c r="E121" s="57">
        <v>64.383477831056609</v>
      </c>
      <c r="F121" s="227"/>
      <c r="H121" s="15">
        <v>2</v>
      </c>
      <c r="I121" s="57">
        <v>158.97496294866804</v>
      </c>
      <c r="J121" s="48"/>
      <c r="M121" s="3">
        <v>1.25</v>
      </c>
      <c r="N121" s="57">
        <v>33.210961721474035</v>
      </c>
      <c r="O121" s="50"/>
    </row>
    <row r="122" spans="3:21" x14ac:dyDescent="0.2">
      <c r="C122" s="57"/>
      <c r="D122" s="150">
        <v>1</v>
      </c>
      <c r="E122" s="57">
        <v>55.931200000000004</v>
      </c>
      <c r="F122" s="228"/>
      <c r="H122" s="15"/>
      <c r="I122" s="57"/>
      <c r="J122" s="50"/>
      <c r="M122" s="3">
        <v>1.5</v>
      </c>
      <c r="N122" s="57">
        <v>26.16695</v>
      </c>
      <c r="O122" s="48"/>
    </row>
    <row r="123" spans="3:21" x14ac:dyDescent="0.2">
      <c r="C123" s="57"/>
      <c r="D123" s="150">
        <v>1.25</v>
      </c>
      <c r="E123" s="57">
        <v>74.513477831056605</v>
      </c>
      <c r="F123" s="227"/>
      <c r="H123" s="15">
        <v>3</v>
      </c>
      <c r="I123" s="57">
        <v>786.80551291673589</v>
      </c>
      <c r="J123" s="50"/>
      <c r="M123" s="3"/>
      <c r="N123" s="57"/>
      <c r="O123" s="48"/>
    </row>
    <row r="124" spans="3:21" x14ac:dyDescent="0.2">
      <c r="C124" s="57"/>
      <c r="D124" s="150">
        <v>1.5</v>
      </c>
      <c r="E124" s="57">
        <v>57.765799999999999</v>
      </c>
      <c r="F124" s="228"/>
      <c r="H124" s="15">
        <v>4</v>
      </c>
      <c r="I124" s="57">
        <v>2300.4317493075055</v>
      </c>
      <c r="J124" s="50"/>
      <c r="M124" s="3">
        <v>2</v>
      </c>
      <c r="N124" s="57">
        <v>32.510961721474033</v>
      </c>
      <c r="O124" s="50"/>
    </row>
    <row r="125" spans="3:21" x14ac:dyDescent="0.2">
      <c r="C125" s="57"/>
      <c r="D125" s="150">
        <v>2</v>
      </c>
      <c r="E125" s="57">
        <v>72.983477831056604</v>
      </c>
      <c r="F125" s="227"/>
      <c r="H125" s="15">
        <v>6</v>
      </c>
      <c r="I125" s="57">
        <v>2661.7205870016123</v>
      </c>
      <c r="J125" s="50"/>
      <c r="M125" s="3">
        <v>2.5</v>
      </c>
      <c r="N125" s="57">
        <v>33.044249999999998</v>
      </c>
      <c r="O125" s="48"/>
    </row>
    <row r="126" spans="3:21" x14ac:dyDescent="0.2">
      <c r="C126" s="108"/>
      <c r="D126" s="150">
        <v>2.5</v>
      </c>
      <c r="E126" s="57">
        <v>61.435000000000002</v>
      </c>
      <c r="F126" s="228"/>
      <c r="H126" s="15">
        <v>8</v>
      </c>
      <c r="I126" s="57">
        <v>2531.4646254185268</v>
      </c>
      <c r="J126" s="50"/>
      <c r="M126" s="3">
        <v>3</v>
      </c>
      <c r="N126" s="57">
        <v>19.830961721474036</v>
      </c>
      <c r="O126" s="50"/>
    </row>
    <row r="127" spans="3:21" x14ac:dyDescent="0.2">
      <c r="C127" s="57"/>
      <c r="D127" s="150">
        <v>3</v>
      </c>
      <c r="E127" s="57">
        <v>72.983477831056604</v>
      </c>
      <c r="F127" s="227"/>
      <c r="H127" s="15">
        <v>10</v>
      </c>
      <c r="I127" s="57">
        <v>3870.95</v>
      </c>
      <c r="J127" s="50"/>
      <c r="M127" s="3">
        <v>3.5</v>
      </c>
      <c r="N127" s="57">
        <v>39.921550000000003</v>
      </c>
      <c r="O127" s="48"/>
    </row>
    <row r="128" spans="3:21" x14ac:dyDescent="0.2">
      <c r="D128" s="150">
        <v>4</v>
      </c>
      <c r="E128" s="57">
        <v>76.543477831056606</v>
      </c>
      <c r="F128" s="227"/>
      <c r="H128" s="15">
        <v>12</v>
      </c>
      <c r="I128" s="57">
        <v>4687.63</v>
      </c>
      <c r="J128" s="48"/>
      <c r="M128" s="3">
        <v>4</v>
      </c>
      <c r="N128" s="57">
        <v>39.680961721474034</v>
      </c>
      <c r="O128" s="50"/>
    </row>
    <row r="129" spans="3:21" x14ac:dyDescent="0.2">
      <c r="D129" s="150">
        <v>6</v>
      </c>
      <c r="E129" s="57">
        <v>52.52</v>
      </c>
      <c r="F129" s="227"/>
      <c r="H129" s="15">
        <v>16</v>
      </c>
      <c r="I129" s="57">
        <v>6320.99</v>
      </c>
      <c r="J129" s="48"/>
      <c r="M129" s="3">
        <v>5</v>
      </c>
      <c r="N129" s="57">
        <v>50.237499999999997</v>
      </c>
      <c r="O129" s="48"/>
    </row>
    <row r="130" spans="3:21" x14ac:dyDescent="0.2">
      <c r="D130" s="150">
        <v>8</v>
      </c>
      <c r="E130" s="57">
        <v>81.615600000000001</v>
      </c>
      <c r="F130" s="228"/>
      <c r="H130" s="15">
        <v>20</v>
      </c>
      <c r="I130" s="57">
        <v>16767.645676490134</v>
      </c>
      <c r="J130" s="48"/>
      <c r="M130" s="3">
        <v>6</v>
      </c>
      <c r="N130" s="57">
        <v>60.030961721474043</v>
      </c>
      <c r="O130" s="50"/>
    </row>
    <row r="131" spans="3:21" x14ac:dyDescent="0.2">
      <c r="D131" s="150">
        <v>10</v>
      </c>
      <c r="E131" s="57">
        <v>88.954000000000008</v>
      </c>
      <c r="F131" s="228"/>
      <c r="J131" s="50"/>
      <c r="M131" s="3">
        <v>8</v>
      </c>
      <c r="N131" s="57">
        <v>72.850961721474036</v>
      </c>
      <c r="O131" s="50"/>
    </row>
    <row r="132" spans="3:21" x14ac:dyDescent="0.2">
      <c r="D132" s="150">
        <v>12</v>
      </c>
      <c r="E132" s="57">
        <v>96.292400000000001</v>
      </c>
      <c r="F132" s="228"/>
      <c r="H132" s="15"/>
      <c r="I132" s="57"/>
      <c r="J132" s="50"/>
      <c r="M132" s="3">
        <v>10</v>
      </c>
      <c r="N132" s="57">
        <v>72.850961721474036</v>
      </c>
      <c r="O132" s="97"/>
    </row>
    <row r="133" spans="3:21" x14ac:dyDescent="0.2">
      <c r="C133" s="57"/>
      <c r="D133" s="150">
        <v>14</v>
      </c>
      <c r="E133" s="57">
        <v>103.63079999999999</v>
      </c>
      <c r="F133" s="228"/>
      <c r="H133" s="15"/>
      <c r="I133" s="20"/>
      <c r="J133" s="50"/>
      <c r="M133" s="3">
        <v>12</v>
      </c>
      <c r="N133" s="57">
        <v>72.850961721474036</v>
      </c>
      <c r="O133" s="97"/>
      <c r="R133" s="3"/>
    </row>
    <row r="134" spans="3:21" x14ac:dyDescent="0.2">
      <c r="C134" s="57"/>
      <c r="D134" s="150">
        <v>16</v>
      </c>
      <c r="E134" s="57">
        <v>110.9692</v>
      </c>
      <c r="F134" s="228"/>
      <c r="H134" s="15"/>
      <c r="I134" s="20"/>
      <c r="J134" s="50"/>
      <c r="M134" s="3">
        <v>14</v>
      </c>
      <c r="N134" s="57">
        <v>72.850961721474036</v>
      </c>
      <c r="O134" s="97"/>
      <c r="R134" s="3"/>
    </row>
    <row r="135" spans="3:21" x14ac:dyDescent="0.2">
      <c r="C135" s="57"/>
      <c r="M135" s="3">
        <v>16</v>
      </c>
      <c r="N135" s="57">
        <v>72.850961721474036</v>
      </c>
      <c r="O135" s="97"/>
      <c r="R135" s="3"/>
      <c r="S135" s="3"/>
      <c r="T135" s="3"/>
      <c r="U135" s="3"/>
    </row>
    <row r="136" spans="3:21" x14ac:dyDescent="0.2">
      <c r="C136" s="57"/>
      <c r="M136" s="3">
        <v>20</v>
      </c>
      <c r="N136" s="57">
        <v>72.850961721474036</v>
      </c>
      <c r="O136" s="97"/>
      <c r="R136" s="3"/>
      <c r="S136" s="6"/>
      <c r="T136" s="6"/>
      <c r="U136" s="6"/>
    </row>
    <row r="137" spans="3:21" x14ac:dyDescent="0.2">
      <c r="C137" s="57"/>
      <c r="D137" s="88">
        <v>45657</v>
      </c>
      <c r="G137" s="88">
        <v>45657</v>
      </c>
      <c r="H137" s="41"/>
      <c r="I137" s="41"/>
      <c r="J137" s="88">
        <v>45657</v>
      </c>
      <c r="M137" s="3">
        <v>24</v>
      </c>
      <c r="N137" s="57">
        <v>72.850961721474036</v>
      </c>
      <c r="O137" s="97"/>
    </row>
    <row r="138" spans="3:21" x14ac:dyDescent="0.2">
      <c r="C138" s="57"/>
      <c r="D138" s="1" t="s">
        <v>366</v>
      </c>
      <c r="E138" s="93">
        <v>968968131.72683012</v>
      </c>
      <c r="G138" s="87" t="s">
        <v>144</v>
      </c>
      <c r="H138" s="93">
        <v>503335516.19000018</v>
      </c>
      <c r="J138" s="87" t="s">
        <v>145</v>
      </c>
      <c r="K138" s="93">
        <v>527227009.76957297</v>
      </c>
      <c r="N138" s="57"/>
    </row>
    <row r="139" spans="3:21" x14ac:dyDescent="0.2">
      <c r="C139" s="57"/>
    </row>
    <row r="140" spans="3:21" x14ac:dyDescent="0.2">
      <c r="C140" s="57"/>
      <c r="D140" s="88">
        <v>45657</v>
      </c>
      <c r="G140" s="88">
        <v>45657</v>
      </c>
    </row>
    <row r="141" spans="3:21" x14ac:dyDescent="0.2">
      <c r="C141" s="57"/>
      <c r="D141" s="87" t="s">
        <v>128</v>
      </c>
      <c r="E141" s="93">
        <v>161088665.33356017</v>
      </c>
      <c r="G141" s="87" t="s">
        <v>138</v>
      </c>
      <c r="H141" s="93">
        <v>1524281045.1696084</v>
      </c>
    </row>
    <row r="142" spans="3:21" x14ac:dyDescent="0.2">
      <c r="C142" s="57"/>
      <c r="D142" t="s">
        <v>367</v>
      </c>
    </row>
    <row r="143" spans="3:21" x14ac:dyDescent="0.2">
      <c r="C143" s="57"/>
      <c r="D143" s="36"/>
      <c r="E143" s="11"/>
      <c r="H143" s="34">
        <v>-3.5762786865234375E-7</v>
      </c>
      <c r="I143" s="43" t="s">
        <v>1140</v>
      </c>
    </row>
    <row r="144" spans="3:21" x14ac:dyDescent="0.2">
      <c r="C144" s="57"/>
      <c r="M144" s="94"/>
      <c r="N144" s="94"/>
    </row>
    <row r="145" spans="3:14" x14ac:dyDescent="0.2">
      <c r="C145" s="57"/>
      <c r="M145" s="94"/>
      <c r="N145" s="94"/>
    </row>
    <row r="146" spans="3:14" x14ac:dyDescent="0.2">
      <c r="C146" s="57"/>
      <c r="H146" s="11"/>
      <c r="M146" s="94"/>
      <c r="N146" s="94"/>
    </row>
    <row r="147" spans="3:14" x14ac:dyDescent="0.2">
      <c r="C147" s="57"/>
      <c r="E147" s="36"/>
    </row>
    <row r="148" spans="3:14" x14ac:dyDescent="0.2">
      <c r="C148" s="57"/>
      <c r="M148" s="5"/>
      <c r="N148" s="5"/>
    </row>
    <row r="149" spans="3:14" x14ac:dyDescent="0.2">
      <c r="C149" s="57"/>
    </row>
    <row r="150" spans="3:14" x14ac:dyDescent="0.2">
      <c r="C150" s="57"/>
    </row>
    <row r="151" spans="3:14" x14ac:dyDescent="0.2">
      <c r="C151" s="57"/>
    </row>
    <row r="152" spans="3:14" x14ac:dyDescent="0.2">
      <c r="C152" s="57"/>
    </row>
    <row r="153" spans="3:14" x14ac:dyDescent="0.2">
      <c r="C153" s="57"/>
    </row>
    <row r="154" spans="3:14" x14ac:dyDescent="0.2">
      <c r="C154" s="57"/>
    </row>
    <row r="155" spans="3:14" x14ac:dyDescent="0.2">
      <c r="C155" s="57"/>
    </row>
    <row r="156" spans="3:14" x14ac:dyDescent="0.2">
      <c r="C156" s="57"/>
    </row>
    <row r="157" spans="3:14" x14ac:dyDescent="0.2">
      <c r="C157" s="57"/>
    </row>
    <row r="158" spans="3:14" x14ac:dyDescent="0.2">
      <c r="C158" s="57"/>
    </row>
    <row r="159" spans="3:14" x14ac:dyDescent="0.2">
      <c r="C159" s="57"/>
    </row>
    <row r="160" spans="3:14" x14ac:dyDescent="0.2">
      <c r="C160" s="57"/>
    </row>
    <row r="161" spans="3:3" x14ac:dyDescent="0.2">
      <c r="C161" s="57"/>
    </row>
    <row r="162" spans="3:3" x14ac:dyDescent="0.2">
      <c r="C162" s="57"/>
    </row>
    <row r="163" spans="3:3" x14ac:dyDescent="0.2">
      <c r="C163" s="57"/>
    </row>
    <row r="164" spans="3:3" x14ac:dyDescent="0.2">
      <c r="C164" s="57"/>
    </row>
    <row r="165" spans="3:3" x14ac:dyDescent="0.2">
      <c r="C165" s="57"/>
    </row>
    <row r="166" spans="3:3" x14ac:dyDescent="0.2">
      <c r="C166" s="57"/>
    </row>
    <row r="167" spans="3:3" x14ac:dyDescent="0.2">
      <c r="C167" s="57"/>
    </row>
    <row r="168" spans="3:3" x14ac:dyDescent="0.2">
      <c r="C168" s="57"/>
    </row>
    <row r="169" spans="3:3" x14ac:dyDescent="0.2">
      <c r="C169" s="57"/>
    </row>
    <row r="170" spans="3:3" x14ac:dyDescent="0.2">
      <c r="C170" s="57"/>
    </row>
    <row r="171" spans="3:3" x14ac:dyDescent="0.2">
      <c r="C171" s="57"/>
    </row>
    <row r="172" spans="3:3" x14ac:dyDescent="0.2">
      <c r="C172" s="57"/>
    </row>
    <row r="173" spans="3:3" x14ac:dyDescent="0.2">
      <c r="C173" s="57"/>
    </row>
    <row r="174" spans="3:3" x14ac:dyDescent="0.2">
      <c r="C174" s="57"/>
    </row>
    <row r="175" spans="3:3" x14ac:dyDescent="0.2">
      <c r="C175" s="57"/>
    </row>
    <row r="176" spans="3:3" x14ac:dyDescent="0.2">
      <c r="C176" s="57"/>
    </row>
    <row r="177" spans="3:3" x14ac:dyDescent="0.2">
      <c r="C177" s="57"/>
    </row>
    <row r="178" spans="3:3" x14ac:dyDescent="0.2">
      <c r="C178" s="57"/>
    </row>
    <row r="179" spans="3:3" x14ac:dyDescent="0.2">
      <c r="C179" s="57"/>
    </row>
    <row r="180" spans="3:3" x14ac:dyDescent="0.2">
      <c r="C180" s="57"/>
    </row>
    <row r="181" spans="3:3" x14ac:dyDescent="0.2">
      <c r="C181" s="57"/>
    </row>
    <row r="182" spans="3:3" x14ac:dyDescent="0.2">
      <c r="C182" s="57"/>
    </row>
    <row r="183" spans="3:3" x14ac:dyDescent="0.2">
      <c r="C183" s="57"/>
    </row>
    <row r="184" spans="3:3" x14ac:dyDescent="0.2">
      <c r="C184" s="57"/>
    </row>
    <row r="185" spans="3:3" x14ac:dyDescent="0.2">
      <c r="C185" s="57"/>
    </row>
    <row r="186" spans="3:3" x14ac:dyDescent="0.2">
      <c r="C186" s="57"/>
    </row>
    <row r="187" spans="3:3" x14ac:dyDescent="0.2">
      <c r="C187" s="57"/>
    </row>
    <row r="188" spans="3:3" x14ac:dyDescent="0.2">
      <c r="C188" s="57"/>
    </row>
    <row r="189" spans="3:3" x14ac:dyDescent="0.2">
      <c r="C189" s="57"/>
    </row>
    <row r="190" spans="3:3" x14ac:dyDescent="0.2">
      <c r="C190" s="57"/>
    </row>
    <row r="191" spans="3:3" x14ac:dyDescent="0.2">
      <c r="C191" s="57"/>
    </row>
    <row r="192" spans="3:3" x14ac:dyDescent="0.2">
      <c r="C192" s="57"/>
    </row>
    <row r="193" spans="3:3" x14ac:dyDescent="0.2">
      <c r="C193" s="57"/>
    </row>
    <row r="194" spans="3:3" x14ac:dyDescent="0.2">
      <c r="C194" s="57"/>
    </row>
    <row r="195" spans="3:3" x14ac:dyDescent="0.2">
      <c r="C195" s="57"/>
    </row>
    <row r="196" spans="3:3" x14ac:dyDescent="0.2">
      <c r="C196" s="57"/>
    </row>
    <row r="197" spans="3:3" x14ac:dyDescent="0.2">
      <c r="C197" s="57"/>
    </row>
    <row r="198" spans="3:3" x14ac:dyDescent="0.2">
      <c r="C198" s="57"/>
    </row>
    <row r="199" spans="3:3" x14ac:dyDescent="0.2">
      <c r="C199" s="57"/>
    </row>
    <row r="200" spans="3:3" x14ac:dyDescent="0.2">
      <c r="C200" s="57"/>
    </row>
    <row r="201" spans="3:3" x14ac:dyDescent="0.2">
      <c r="C201" s="57"/>
    </row>
    <row r="202" spans="3:3" x14ac:dyDescent="0.2">
      <c r="C202" s="57"/>
    </row>
    <row r="203" spans="3:3" x14ac:dyDescent="0.2">
      <c r="C203" s="57"/>
    </row>
    <row r="204" spans="3:3" x14ac:dyDescent="0.2">
      <c r="C204" s="57"/>
    </row>
    <row r="205" spans="3:3" x14ac:dyDescent="0.2">
      <c r="C205" s="57"/>
    </row>
    <row r="206" spans="3:3" x14ac:dyDescent="0.2">
      <c r="C206" s="57"/>
    </row>
    <row r="207" spans="3:3" x14ac:dyDescent="0.2">
      <c r="C207" s="57"/>
    </row>
    <row r="208" spans="3:3" x14ac:dyDescent="0.2">
      <c r="C208" s="57"/>
    </row>
    <row r="209" spans="3:3" x14ac:dyDescent="0.2">
      <c r="C209" s="57"/>
    </row>
    <row r="210" spans="3:3" x14ac:dyDescent="0.2">
      <c r="C210" s="57"/>
    </row>
    <row r="211" spans="3:3" x14ac:dyDescent="0.2">
      <c r="C211" s="57"/>
    </row>
    <row r="212" spans="3:3" x14ac:dyDescent="0.2">
      <c r="C212" s="57"/>
    </row>
    <row r="213" spans="3:3" x14ac:dyDescent="0.2">
      <c r="C213" s="57"/>
    </row>
    <row r="214" spans="3:3" x14ac:dyDescent="0.2">
      <c r="C214" s="57"/>
    </row>
    <row r="215" spans="3:3" x14ac:dyDescent="0.2">
      <c r="C215" s="57"/>
    </row>
    <row r="216" spans="3:3" x14ac:dyDescent="0.2">
      <c r="C216" s="57"/>
    </row>
    <row r="217" spans="3:3" x14ac:dyDescent="0.2">
      <c r="C217" s="57"/>
    </row>
    <row r="218" spans="3:3" x14ac:dyDescent="0.2">
      <c r="C218" s="57"/>
    </row>
    <row r="219" spans="3:3" x14ac:dyDescent="0.2">
      <c r="C219" s="57"/>
    </row>
    <row r="220" spans="3:3" x14ac:dyDescent="0.2">
      <c r="C220" s="57"/>
    </row>
    <row r="221" spans="3:3" x14ac:dyDescent="0.2">
      <c r="C221" s="57"/>
    </row>
    <row r="222" spans="3:3" x14ac:dyDescent="0.2">
      <c r="C222" s="57"/>
    </row>
    <row r="223" spans="3:3" x14ac:dyDescent="0.2">
      <c r="C223" s="57"/>
    </row>
    <row r="224" spans="3:3" x14ac:dyDescent="0.2">
      <c r="C224" s="57"/>
    </row>
    <row r="225" spans="3:3" x14ac:dyDescent="0.2">
      <c r="C225" s="57"/>
    </row>
    <row r="226" spans="3:3" x14ac:dyDescent="0.2">
      <c r="C226" s="57"/>
    </row>
    <row r="227" spans="3:3" x14ac:dyDescent="0.2">
      <c r="C227" s="57"/>
    </row>
    <row r="228" spans="3:3" x14ac:dyDescent="0.2">
      <c r="C228" s="57"/>
    </row>
    <row r="229" spans="3:3" x14ac:dyDescent="0.2">
      <c r="C229" s="57"/>
    </row>
    <row r="230" spans="3:3" x14ac:dyDescent="0.2">
      <c r="C230" s="57"/>
    </row>
    <row r="231" spans="3:3" x14ac:dyDescent="0.2">
      <c r="C231" s="57"/>
    </row>
    <row r="232" spans="3:3" x14ac:dyDescent="0.2">
      <c r="C232" s="57"/>
    </row>
    <row r="233" spans="3:3" x14ac:dyDescent="0.2">
      <c r="C233" s="57"/>
    </row>
    <row r="234" spans="3:3" x14ac:dyDescent="0.2">
      <c r="C234" s="57"/>
    </row>
    <row r="235" spans="3:3" x14ac:dyDescent="0.2">
      <c r="C235" s="57"/>
    </row>
    <row r="236" spans="3:3" x14ac:dyDescent="0.2">
      <c r="C236" s="57"/>
    </row>
    <row r="237" spans="3:3" x14ac:dyDescent="0.2">
      <c r="C237" s="57"/>
    </row>
    <row r="238" spans="3:3" x14ac:dyDescent="0.2">
      <c r="C238" s="57"/>
    </row>
    <row r="239" spans="3:3" x14ac:dyDescent="0.2">
      <c r="C239" s="57"/>
    </row>
    <row r="240" spans="3:3" x14ac:dyDescent="0.2">
      <c r="C240" s="57"/>
    </row>
    <row r="241" spans="3:3" x14ac:dyDescent="0.2">
      <c r="C241" s="57"/>
    </row>
    <row r="242" spans="3:3" x14ac:dyDescent="0.2">
      <c r="C242" s="57"/>
    </row>
    <row r="243" spans="3:3" x14ac:dyDescent="0.2">
      <c r="C243" s="57"/>
    </row>
    <row r="244" spans="3:3" x14ac:dyDescent="0.2">
      <c r="C244" s="57"/>
    </row>
    <row r="245" spans="3:3" x14ac:dyDescent="0.2">
      <c r="C245" s="57"/>
    </row>
    <row r="246" spans="3:3" x14ac:dyDescent="0.2">
      <c r="C246" s="57"/>
    </row>
    <row r="247" spans="3:3" x14ac:dyDescent="0.2">
      <c r="C247" s="57"/>
    </row>
    <row r="248" spans="3:3" x14ac:dyDescent="0.2">
      <c r="C248" s="57"/>
    </row>
    <row r="249" spans="3:3" x14ac:dyDescent="0.2">
      <c r="C249" s="57"/>
    </row>
    <row r="250" spans="3:3" x14ac:dyDescent="0.2">
      <c r="C250" s="57"/>
    </row>
    <row r="251" spans="3:3" x14ac:dyDescent="0.2">
      <c r="C251" s="57"/>
    </row>
    <row r="252" spans="3:3" x14ac:dyDescent="0.2">
      <c r="C252" s="57"/>
    </row>
    <row r="253" spans="3:3" x14ac:dyDescent="0.2">
      <c r="C253" s="57"/>
    </row>
    <row r="254" spans="3:3" x14ac:dyDescent="0.2">
      <c r="C254" s="57"/>
    </row>
    <row r="255" spans="3:3" x14ac:dyDescent="0.2">
      <c r="C255" s="57"/>
    </row>
    <row r="256" spans="3:3" x14ac:dyDescent="0.2">
      <c r="C256" s="57"/>
    </row>
    <row r="257" spans="3:3" x14ac:dyDescent="0.2">
      <c r="C257" s="57"/>
    </row>
    <row r="258" spans="3:3" x14ac:dyDescent="0.2">
      <c r="C258" s="57"/>
    </row>
    <row r="259" spans="3:3" x14ac:dyDescent="0.2">
      <c r="C259" s="57"/>
    </row>
    <row r="260" spans="3:3" x14ac:dyDescent="0.2">
      <c r="C260" s="57"/>
    </row>
    <row r="261" spans="3:3" x14ac:dyDescent="0.2">
      <c r="C261" s="57"/>
    </row>
    <row r="262" spans="3:3" x14ac:dyDescent="0.2">
      <c r="C262" s="57"/>
    </row>
    <row r="263" spans="3:3" x14ac:dyDescent="0.2">
      <c r="C263" s="57"/>
    </row>
    <row r="264" spans="3:3" x14ac:dyDescent="0.2">
      <c r="C264" s="57"/>
    </row>
    <row r="265" spans="3:3" x14ac:dyDescent="0.2">
      <c r="C265" s="57"/>
    </row>
    <row r="266" spans="3:3" x14ac:dyDescent="0.2">
      <c r="C266" s="57"/>
    </row>
    <row r="267" spans="3:3" x14ac:dyDescent="0.2">
      <c r="C267" s="57"/>
    </row>
    <row r="268" spans="3:3" x14ac:dyDescent="0.2">
      <c r="C268" s="57"/>
    </row>
    <row r="269" spans="3:3" x14ac:dyDescent="0.2">
      <c r="C269" s="57"/>
    </row>
    <row r="270" spans="3:3" x14ac:dyDescent="0.2">
      <c r="C270" s="57"/>
    </row>
    <row r="271" spans="3:3" x14ac:dyDescent="0.2">
      <c r="C271" s="57"/>
    </row>
    <row r="272" spans="3:3" x14ac:dyDescent="0.2">
      <c r="C272" s="57"/>
    </row>
    <row r="273" spans="3:3" x14ac:dyDescent="0.2">
      <c r="C273" s="57"/>
    </row>
    <row r="274" spans="3:3" x14ac:dyDescent="0.2">
      <c r="C274" s="57"/>
    </row>
    <row r="275" spans="3:3" x14ac:dyDescent="0.2">
      <c r="C275" s="57"/>
    </row>
    <row r="276" spans="3:3" x14ac:dyDescent="0.2">
      <c r="C276" s="57"/>
    </row>
    <row r="277" spans="3:3" x14ac:dyDescent="0.2">
      <c r="C277" s="57"/>
    </row>
    <row r="278" spans="3:3" x14ac:dyDescent="0.2">
      <c r="C278" s="57"/>
    </row>
    <row r="279" spans="3:3" x14ac:dyDescent="0.2">
      <c r="C279" s="57"/>
    </row>
    <row r="280" spans="3:3" x14ac:dyDescent="0.2">
      <c r="C280" s="57"/>
    </row>
    <row r="281" spans="3:3" x14ac:dyDescent="0.2">
      <c r="C281" s="57"/>
    </row>
    <row r="282" spans="3:3" x14ac:dyDescent="0.2">
      <c r="C282" s="57"/>
    </row>
    <row r="283" spans="3:3" x14ac:dyDescent="0.2">
      <c r="C283" s="57"/>
    </row>
    <row r="284" spans="3:3" x14ac:dyDescent="0.2">
      <c r="C284" s="57"/>
    </row>
    <row r="285" spans="3:3" x14ac:dyDescent="0.2">
      <c r="C285" s="57"/>
    </row>
    <row r="286" spans="3:3" x14ac:dyDescent="0.2">
      <c r="C286" s="57"/>
    </row>
    <row r="287" spans="3:3" x14ac:dyDescent="0.2">
      <c r="C287" s="57"/>
    </row>
    <row r="288" spans="3:3" x14ac:dyDescent="0.2">
      <c r="C288" s="57"/>
    </row>
    <row r="289" spans="3:3" x14ac:dyDescent="0.2">
      <c r="C289" s="57"/>
    </row>
    <row r="290" spans="3:3" x14ac:dyDescent="0.2">
      <c r="C290" s="57"/>
    </row>
    <row r="291" spans="3:3" x14ac:dyDescent="0.2">
      <c r="C291" s="57"/>
    </row>
    <row r="292" spans="3:3" x14ac:dyDescent="0.2">
      <c r="C292" s="57"/>
    </row>
    <row r="293" spans="3:3" x14ac:dyDescent="0.2">
      <c r="C293" s="57"/>
    </row>
    <row r="294" spans="3:3" x14ac:dyDescent="0.2">
      <c r="C294" s="57"/>
    </row>
    <row r="295" spans="3:3" x14ac:dyDescent="0.2">
      <c r="C295" s="57"/>
    </row>
    <row r="296" spans="3:3" x14ac:dyDescent="0.2">
      <c r="C296" s="57"/>
    </row>
    <row r="297" spans="3:3" x14ac:dyDescent="0.2">
      <c r="C297" s="57"/>
    </row>
    <row r="298" spans="3:3" x14ac:dyDescent="0.2">
      <c r="C298" s="57"/>
    </row>
    <row r="299" spans="3:3" x14ac:dyDescent="0.2">
      <c r="C299" s="57"/>
    </row>
    <row r="300" spans="3:3" x14ac:dyDescent="0.2">
      <c r="C300" s="57"/>
    </row>
    <row r="301" spans="3:3" x14ac:dyDescent="0.2">
      <c r="C301" s="57"/>
    </row>
    <row r="302" spans="3:3" x14ac:dyDescent="0.2">
      <c r="C302" s="57"/>
    </row>
    <row r="303" spans="3:3" x14ac:dyDescent="0.2">
      <c r="C303" s="57"/>
    </row>
    <row r="304" spans="3:3" x14ac:dyDescent="0.2">
      <c r="C304" s="57"/>
    </row>
    <row r="305" spans="3:3" x14ac:dyDescent="0.2">
      <c r="C305" s="57"/>
    </row>
    <row r="306" spans="3:3" x14ac:dyDescent="0.2">
      <c r="C306" s="57"/>
    </row>
    <row r="307" spans="3:3" x14ac:dyDescent="0.2">
      <c r="C307" s="57"/>
    </row>
    <row r="308" spans="3:3" x14ac:dyDescent="0.2">
      <c r="C308" s="57"/>
    </row>
    <row r="309" spans="3:3" x14ac:dyDescent="0.2">
      <c r="C309" s="57"/>
    </row>
    <row r="310" spans="3:3" x14ac:dyDescent="0.2">
      <c r="C310" s="57"/>
    </row>
    <row r="311" spans="3:3" x14ac:dyDescent="0.2">
      <c r="C311" s="57"/>
    </row>
    <row r="312" spans="3:3" x14ac:dyDescent="0.2">
      <c r="C312" s="57"/>
    </row>
    <row r="313" spans="3:3" x14ac:dyDescent="0.2">
      <c r="C313" s="57"/>
    </row>
    <row r="314" spans="3:3" x14ac:dyDescent="0.2">
      <c r="C314" s="57"/>
    </row>
    <row r="315" spans="3:3" x14ac:dyDescent="0.2">
      <c r="C315" s="57"/>
    </row>
    <row r="316" spans="3:3" x14ac:dyDescent="0.2">
      <c r="C316" s="57"/>
    </row>
    <row r="317" spans="3:3" x14ac:dyDescent="0.2">
      <c r="C317" s="57"/>
    </row>
    <row r="318" spans="3:3" x14ac:dyDescent="0.2">
      <c r="C318" s="57"/>
    </row>
    <row r="319" spans="3:3" x14ac:dyDescent="0.2">
      <c r="C319" s="57"/>
    </row>
    <row r="320" spans="3:3" x14ac:dyDescent="0.2">
      <c r="C320" s="57"/>
    </row>
    <row r="321" spans="3:3" x14ac:dyDescent="0.2">
      <c r="C321" s="57"/>
    </row>
    <row r="322" spans="3:3" x14ac:dyDescent="0.2">
      <c r="C322" s="57"/>
    </row>
    <row r="323" spans="3:3" x14ac:dyDescent="0.2">
      <c r="C323" s="57"/>
    </row>
    <row r="324" spans="3:3" x14ac:dyDescent="0.2">
      <c r="C324" s="57"/>
    </row>
    <row r="325" spans="3:3" x14ac:dyDescent="0.2">
      <c r="C325" s="57"/>
    </row>
    <row r="326" spans="3:3" x14ac:dyDescent="0.2">
      <c r="C326" s="57"/>
    </row>
    <row r="327" spans="3:3" x14ac:dyDescent="0.2">
      <c r="C327" s="57"/>
    </row>
    <row r="328" spans="3:3" x14ac:dyDescent="0.2">
      <c r="C328" s="57"/>
    </row>
    <row r="329" spans="3:3" x14ac:dyDescent="0.2">
      <c r="C329" s="57"/>
    </row>
    <row r="330" spans="3:3" x14ac:dyDescent="0.2">
      <c r="C330" s="57"/>
    </row>
    <row r="331" spans="3:3" x14ac:dyDescent="0.2">
      <c r="C331" s="57"/>
    </row>
    <row r="332" spans="3:3" x14ac:dyDescent="0.2">
      <c r="C332" s="57"/>
    </row>
    <row r="333" spans="3:3" x14ac:dyDescent="0.2">
      <c r="C333" s="57"/>
    </row>
    <row r="334" spans="3:3" x14ac:dyDescent="0.2">
      <c r="C334" s="57"/>
    </row>
    <row r="335" spans="3:3" x14ac:dyDescent="0.2">
      <c r="C335" s="57"/>
    </row>
    <row r="336" spans="3:3" x14ac:dyDescent="0.2">
      <c r="C336" s="57"/>
    </row>
    <row r="337" spans="3:3" x14ac:dyDescent="0.2">
      <c r="C337" s="57"/>
    </row>
    <row r="338" spans="3:3" x14ac:dyDescent="0.2">
      <c r="C338" s="57"/>
    </row>
    <row r="339" spans="3:3" x14ac:dyDescent="0.2">
      <c r="C339" s="57"/>
    </row>
    <row r="340" spans="3:3" x14ac:dyDescent="0.2">
      <c r="C340" s="57"/>
    </row>
    <row r="341" spans="3:3" x14ac:dyDescent="0.2">
      <c r="C341" s="57"/>
    </row>
    <row r="342" spans="3:3" x14ac:dyDescent="0.2">
      <c r="C342" s="57"/>
    </row>
    <row r="343" spans="3:3" x14ac:dyDescent="0.2">
      <c r="C343" s="57"/>
    </row>
    <row r="344" spans="3:3" x14ac:dyDescent="0.2">
      <c r="C344" s="57"/>
    </row>
    <row r="345" spans="3:3" x14ac:dyDescent="0.2">
      <c r="C345" s="57"/>
    </row>
    <row r="346" spans="3:3" x14ac:dyDescent="0.2">
      <c r="C346" s="57"/>
    </row>
    <row r="347" spans="3:3" x14ac:dyDescent="0.2">
      <c r="C347" s="57"/>
    </row>
    <row r="348" spans="3:3" x14ac:dyDescent="0.2">
      <c r="C348" s="57"/>
    </row>
    <row r="349" spans="3:3" x14ac:dyDescent="0.2">
      <c r="C349" s="57"/>
    </row>
    <row r="350" spans="3:3" x14ac:dyDescent="0.2">
      <c r="C350" s="57"/>
    </row>
    <row r="351" spans="3:3" x14ac:dyDescent="0.2">
      <c r="C351" s="57"/>
    </row>
    <row r="352" spans="3:3" x14ac:dyDescent="0.2">
      <c r="C352" s="57"/>
    </row>
    <row r="353" spans="3:3" x14ac:dyDescent="0.2">
      <c r="C353" s="57"/>
    </row>
    <row r="354" spans="3:3" x14ac:dyDescent="0.2">
      <c r="C354" s="57"/>
    </row>
    <row r="355" spans="3:3" x14ac:dyDescent="0.2">
      <c r="C355" s="57"/>
    </row>
    <row r="356" spans="3:3" x14ac:dyDescent="0.2">
      <c r="C356" s="57"/>
    </row>
    <row r="357" spans="3:3" x14ac:dyDescent="0.2">
      <c r="C357" s="57"/>
    </row>
    <row r="358" spans="3:3" x14ac:dyDescent="0.2">
      <c r="C358" s="57"/>
    </row>
    <row r="359" spans="3:3" x14ac:dyDescent="0.2">
      <c r="C359" s="57"/>
    </row>
    <row r="360" spans="3:3" x14ac:dyDescent="0.2">
      <c r="C360" s="57"/>
    </row>
    <row r="361" spans="3:3" x14ac:dyDescent="0.2">
      <c r="C361" s="57"/>
    </row>
    <row r="362" spans="3:3" x14ac:dyDescent="0.2">
      <c r="C362" s="57"/>
    </row>
    <row r="363" spans="3:3" x14ac:dyDescent="0.2">
      <c r="C363" s="57"/>
    </row>
    <row r="364" spans="3:3" x14ac:dyDescent="0.2">
      <c r="C364" s="57"/>
    </row>
    <row r="365" spans="3:3" x14ac:dyDescent="0.2">
      <c r="C365" s="57"/>
    </row>
    <row r="366" spans="3:3" x14ac:dyDescent="0.2">
      <c r="C366" s="57"/>
    </row>
    <row r="367" spans="3:3" x14ac:dyDescent="0.2">
      <c r="C367" s="57"/>
    </row>
    <row r="368" spans="3:3" x14ac:dyDescent="0.2">
      <c r="C368" s="57"/>
    </row>
    <row r="369" spans="3:3" x14ac:dyDescent="0.2">
      <c r="C369" s="57"/>
    </row>
    <row r="370" spans="3:3" x14ac:dyDescent="0.2">
      <c r="C370" s="57"/>
    </row>
    <row r="371" spans="3:3" x14ac:dyDescent="0.2">
      <c r="C371" s="57"/>
    </row>
    <row r="372" spans="3:3" x14ac:dyDescent="0.2">
      <c r="C372" s="57"/>
    </row>
    <row r="373" spans="3:3" x14ac:dyDescent="0.2">
      <c r="C373" s="57"/>
    </row>
    <row r="374" spans="3:3" x14ac:dyDescent="0.2">
      <c r="C374" s="57"/>
    </row>
    <row r="375" spans="3:3" x14ac:dyDescent="0.2">
      <c r="C375" s="57"/>
    </row>
    <row r="376" spans="3:3" x14ac:dyDescent="0.2">
      <c r="C376" s="57"/>
    </row>
    <row r="377" spans="3:3" x14ac:dyDescent="0.2">
      <c r="C377" s="57"/>
    </row>
    <row r="378" spans="3:3" x14ac:dyDescent="0.2">
      <c r="C378" s="57"/>
    </row>
    <row r="379" spans="3:3" x14ac:dyDescent="0.2">
      <c r="C379" s="57"/>
    </row>
    <row r="380" spans="3:3" x14ac:dyDescent="0.2">
      <c r="C380" s="57"/>
    </row>
    <row r="381" spans="3:3" x14ac:dyDescent="0.2">
      <c r="C381" s="57"/>
    </row>
  </sheetData>
  <autoFilter ref="C6:E75" xr:uid="{00000000-0001-0000-0000-000000000000}"/>
  <phoneticPr fontId="9" type="noConversion"/>
  <pageMargins left="0.75" right="0.25" top="0.1" bottom="0.02" header="0.23" footer="0.2"/>
  <pageSetup scale="1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theme="3" tint="-0.249977111117893"/>
    <pageSetUpPr fitToPage="1"/>
  </sheetPr>
  <dimension ref="A1:AO321"/>
  <sheetViews>
    <sheetView topLeftCell="A145" workbookViewId="0">
      <selection activeCell="F228" sqref="F228"/>
    </sheetView>
  </sheetViews>
  <sheetFormatPr defaultRowHeight="12.75" x14ac:dyDescent="0.2"/>
  <cols>
    <col min="1" max="1" width="10.7109375" customWidth="1"/>
    <col min="2" max="2" width="12.42578125" customWidth="1"/>
    <col min="3" max="4" width="12.7109375" bestFit="1" customWidth="1"/>
    <col min="5" max="5" width="11.140625" customWidth="1"/>
    <col min="6" max="6" width="12.7109375" customWidth="1"/>
    <col min="7" max="7" width="12" customWidth="1"/>
    <col min="8" max="8" width="12.7109375" bestFit="1" customWidth="1"/>
    <col min="9" max="11" width="12.85546875" customWidth="1"/>
    <col min="12" max="12" width="13.140625" customWidth="1"/>
    <col min="13" max="13" width="11.5703125" customWidth="1"/>
    <col min="14" max="15" width="15.28515625" customWidth="1"/>
    <col min="16" max="18" width="12.140625" customWidth="1"/>
    <col min="19" max="19" width="15" bestFit="1" customWidth="1"/>
    <col min="20" max="20" width="14.5703125" bestFit="1" customWidth="1"/>
    <col min="21" max="25" width="9.140625" customWidth="1"/>
    <col min="26" max="26" width="8.28515625" bestFit="1" customWidth="1"/>
    <col min="27" max="28" width="9.140625" customWidth="1"/>
    <col min="29" max="29" width="9.140625" hidden="1" customWidth="1"/>
    <col min="30" max="38" width="0" hidden="1" customWidth="1"/>
  </cols>
  <sheetData>
    <row r="1" spans="1:38" ht="12.75" customHeight="1" x14ac:dyDescent="0.2">
      <c r="A1" t="s">
        <v>281</v>
      </c>
      <c r="F1" s="4" t="s">
        <v>32</v>
      </c>
      <c r="G1" s="4" t="s">
        <v>163</v>
      </c>
      <c r="H1" s="4" t="s">
        <v>159</v>
      </c>
      <c r="I1" s="4" t="s">
        <v>2195</v>
      </c>
      <c r="J1" s="4" t="s">
        <v>2194</v>
      </c>
      <c r="K1" s="4" t="s">
        <v>2196</v>
      </c>
      <c r="L1" s="4" t="s">
        <v>1911</v>
      </c>
      <c r="M1" s="4" t="s">
        <v>190</v>
      </c>
      <c r="T1" s="43" t="s">
        <v>191</v>
      </c>
      <c r="U1" s="44" t="s">
        <v>32</v>
      </c>
      <c r="V1" s="44" t="s">
        <v>163</v>
      </c>
      <c r="W1" s="44" t="s">
        <v>159</v>
      </c>
      <c r="X1" s="73" t="s">
        <v>2195</v>
      </c>
      <c r="Y1" s="73" t="s">
        <v>2194</v>
      </c>
      <c r="Z1" s="73" t="s">
        <v>2196</v>
      </c>
      <c r="AA1" s="73" t="s">
        <v>1911</v>
      </c>
      <c r="AB1" s="16"/>
      <c r="AC1" s="273" t="s">
        <v>454</v>
      </c>
      <c r="AE1" s="41" t="s">
        <v>456</v>
      </c>
      <c r="AG1" t="s">
        <v>453</v>
      </c>
      <c r="AH1" t="s">
        <v>454</v>
      </c>
      <c r="AI1" t="s">
        <v>455</v>
      </c>
      <c r="AJ1" t="s">
        <v>457</v>
      </c>
      <c r="AL1" t="s">
        <v>454</v>
      </c>
    </row>
    <row r="2" spans="1:38" x14ac:dyDescent="0.2">
      <c r="B2" s="1" t="s">
        <v>222</v>
      </c>
      <c r="F2" s="2"/>
      <c r="G2" s="2"/>
      <c r="H2" s="2"/>
      <c r="I2" s="2"/>
      <c r="J2" s="2"/>
      <c r="K2" s="2"/>
      <c r="L2" s="2"/>
      <c r="M2" s="2"/>
      <c r="O2" s="54" t="s">
        <v>224</v>
      </c>
      <c r="AC2" s="273"/>
      <c r="AL2" t="s">
        <v>457</v>
      </c>
    </row>
    <row r="3" spans="1:38" x14ac:dyDescent="0.2">
      <c r="A3" t="str">
        <f>Input!A7</f>
        <v>&gt;=0</v>
      </c>
      <c r="B3" t="str">
        <f>Input!B7</f>
        <v>&lt;400</v>
      </c>
      <c r="C3" t="str">
        <f>Input!C7</f>
        <v>F</v>
      </c>
      <c r="F3" s="106">
        <f t="shared" ref="F3:F34" si="0">+U5</f>
        <v>876804</v>
      </c>
      <c r="G3" s="106">
        <f t="shared" ref="G3:G34" si="1">+V5</f>
        <v>2</v>
      </c>
      <c r="H3" s="106">
        <f t="shared" ref="H3:H34" si="2">+W5</f>
        <v>0</v>
      </c>
      <c r="I3" s="106">
        <f t="shared" ref="I3:I34" si="3">+X5</f>
        <v>0</v>
      </c>
      <c r="J3" s="106">
        <f t="shared" ref="J3:J34" si="4">+Y5</f>
        <v>0</v>
      </c>
      <c r="K3" s="106">
        <f t="shared" ref="K3:K34" si="5">+Z5</f>
        <v>1</v>
      </c>
      <c r="L3" s="106">
        <f t="shared" ref="L3:L34" si="6">+AA5</f>
        <v>0</v>
      </c>
      <c r="O3" s="11">
        <f t="shared" ref="O3:O66" si="7">SUM(F3:M3)</f>
        <v>876807</v>
      </c>
      <c r="X3" s="43"/>
      <c r="Y3" s="43"/>
      <c r="Z3" s="43"/>
      <c r="AA3" s="43"/>
    </row>
    <row r="4" spans="1:38" x14ac:dyDescent="0.2">
      <c r="A4" t="str">
        <f>Input!A8</f>
        <v>&gt;=0</v>
      </c>
      <c r="B4" t="str">
        <f>Input!B8</f>
        <v>&lt;400</v>
      </c>
      <c r="C4" t="str">
        <f>Input!C8</f>
        <v>L</v>
      </c>
      <c r="F4" s="106">
        <f t="shared" si="0"/>
        <v>1</v>
      </c>
      <c r="G4" s="106">
        <f t="shared" si="1"/>
        <v>0</v>
      </c>
      <c r="H4" s="106">
        <f t="shared" si="2"/>
        <v>0</v>
      </c>
      <c r="I4" s="106">
        <f t="shared" si="3"/>
        <v>0</v>
      </c>
      <c r="J4" s="106">
        <f t="shared" si="4"/>
        <v>0</v>
      </c>
      <c r="K4" s="106">
        <f t="shared" si="5"/>
        <v>0</v>
      </c>
      <c r="L4" s="106">
        <f t="shared" si="6"/>
        <v>0</v>
      </c>
      <c r="O4" s="11">
        <f t="shared" si="7"/>
        <v>1</v>
      </c>
      <c r="T4" s="43" t="s">
        <v>222</v>
      </c>
      <c r="X4" s="48"/>
      <c r="Y4" s="48"/>
      <c r="Z4" s="48"/>
      <c r="AA4" s="48"/>
    </row>
    <row r="5" spans="1:38" x14ac:dyDescent="0.2">
      <c r="A5" t="str">
        <f>Input!A9</f>
        <v>&gt;=0</v>
      </c>
      <c r="B5" t="str">
        <f>Input!B9</f>
        <v>&lt;400</v>
      </c>
      <c r="C5" t="str">
        <f>Input!C9</f>
        <v>H</v>
      </c>
      <c r="F5" s="106">
        <f t="shared" si="0"/>
        <v>0</v>
      </c>
      <c r="G5" s="106">
        <f t="shared" si="1"/>
        <v>0</v>
      </c>
      <c r="H5" s="106">
        <f t="shared" si="2"/>
        <v>0</v>
      </c>
      <c r="I5" s="106">
        <f t="shared" si="3"/>
        <v>0</v>
      </c>
      <c r="J5" s="106">
        <f t="shared" si="4"/>
        <v>0</v>
      </c>
      <c r="K5" s="106">
        <f t="shared" si="5"/>
        <v>0</v>
      </c>
      <c r="L5" s="106">
        <f t="shared" si="6"/>
        <v>0</v>
      </c>
      <c r="O5" s="11">
        <f t="shared" si="7"/>
        <v>0</v>
      </c>
      <c r="Q5" t="str">
        <f t="shared" ref="Q5:Q36" si="8">A3</f>
        <v>&gt;=0</v>
      </c>
      <c r="R5" t="str">
        <f t="shared" ref="R5:R36" si="9">B3</f>
        <v>&lt;400</v>
      </c>
      <c r="S5">
        <f t="shared" ref="S5:S36" si="10">VALUE(MID(A3,3,10))</f>
        <v>0</v>
      </c>
      <c r="T5" t="str">
        <f>Input!C7</f>
        <v>F</v>
      </c>
      <c r="U5" s="105">
        <v>876804</v>
      </c>
      <c r="V5" s="105">
        <v>2</v>
      </c>
      <c r="W5" s="105">
        <v>0</v>
      </c>
      <c r="X5" s="105">
        <v>0</v>
      </c>
      <c r="Y5" s="105">
        <v>0</v>
      </c>
      <c r="Z5" s="105">
        <v>1</v>
      </c>
      <c r="AA5" s="105">
        <v>0</v>
      </c>
      <c r="AB5" s="69"/>
      <c r="AC5" s="69"/>
      <c r="AE5" s="71"/>
      <c r="AG5">
        <v>0</v>
      </c>
      <c r="AH5">
        <v>0</v>
      </c>
      <c r="AI5">
        <v>0</v>
      </c>
      <c r="AJ5">
        <f t="shared" ref="AJ5:AJ36" si="11">AH5-AE5</f>
        <v>0</v>
      </c>
    </row>
    <row r="6" spans="1:38" x14ac:dyDescent="0.2">
      <c r="A6" t="str">
        <f>Input!A10</f>
        <v>&gt;=400</v>
      </c>
      <c r="B6" t="str">
        <f>Input!B10</f>
        <v>&lt;600</v>
      </c>
      <c r="C6" t="str">
        <f>Input!C10</f>
        <v>F</v>
      </c>
      <c r="F6" s="106">
        <f t="shared" si="0"/>
        <v>216958</v>
      </c>
      <c r="G6" s="106">
        <f t="shared" si="1"/>
        <v>0</v>
      </c>
      <c r="H6" s="106">
        <f t="shared" si="2"/>
        <v>0</v>
      </c>
      <c r="I6" s="106">
        <f t="shared" si="3"/>
        <v>0</v>
      </c>
      <c r="J6" s="106">
        <f t="shared" si="4"/>
        <v>0</v>
      </c>
      <c r="K6" s="106">
        <f t="shared" si="5"/>
        <v>0</v>
      </c>
      <c r="L6" s="106">
        <f t="shared" si="6"/>
        <v>0</v>
      </c>
      <c r="O6" s="11">
        <f t="shared" si="7"/>
        <v>216958</v>
      </c>
      <c r="Q6" t="str">
        <f t="shared" si="8"/>
        <v>&gt;=0</v>
      </c>
      <c r="R6" t="str">
        <f t="shared" si="9"/>
        <v>&lt;400</v>
      </c>
      <c r="S6">
        <f t="shared" si="10"/>
        <v>0</v>
      </c>
      <c r="T6" t="str">
        <f>Input!C8</f>
        <v>L</v>
      </c>
      <c r="U6" s="105">
        <v>1</v>
      </c>
      <c r="V6" s="105">
        <v>0</v>
      </c>
      <c r="W6" s="105">
        <v>0</v>
      </c>
      <c r="X6" s="105">
        <v>0</v>
      </c>
      <c r="Y6" s="105">
        <v>0</v>
      </c>
      <c r="Z6" s="105">
        <v>0</v>
      </c>
      <c r="AA6" s="105">
        <v>0</v>
      </c>
      <c r="AB6" s="69"/>
      <c r="AC6" s="69"/>
      <c r="AE6" s="71"/>
      <c r="AG6">
        <v>0</v>
      </c>
      <c r="AH6">
        <v>0</v>
      </c>
      <c r="AI6">
        <v>0</v>
      </c>
      <c r="AJ6">
        <f t="shared" si="11"/>
        <v>0</v>
      </c>
    </row>
    <row r="7" spans="1:38" x14ac:dyDescent="0.2">
      <c r="A7" t="str">
        <f>Input!A11</f>
        <v>&gt;=400</v>
      </c>
      <c r="B7" t="str">
        <f>Input!B11</f>
        <v>&lt;600</v>
      </c>
      <c r="C7" t="str">
        <f>Input!C11</f>
        <v>L</v>
      </c>
      <c r="F7" s="106">
        <f t="shared" si="0"/>
        <v>33</v>
      </c>
      <c r="G7" s="106">
        <f t="shared" si="1"/>
        <v>0</v>
      </c>
      <c r="H7" s="106">
        <f t="shared" si="2"/>
        <v>0</v>
      </c>
      <c r="I7" s="106">
        <f t="shared" si="3"/>
        <v>0</v>
      </c>
      <c r="J7" s="106">
        <f t="shared" si="4"/>
        <v>0</v>
      </c>
      <c r="K7" s="106">
        <f t="shared" si="5"/>
        <v>0</v>
      </c>
      <c r="L7" s="106">
        <f t="shared" si="6"/>
        <v>0</v>
      </c>
      <c r="O7" s="11">
        <f t="shared" si="7"/>
        <v>33</v>
      </c>
      <c r="Q7" t="str">
        <f t="shared" si="8"/>
        <v>&gt;=0</v>
      </c>
      <c r="R7" t="str">
        <f t="shared" si="9"/>
        <v>&lt;400</v>
      </c>
      <c r="S7">
        <f t="shared" si="10"/>
        <v>0</v>
      </c>
      <c r="T7" t="str">
        <f>Input!C9</f>
        <v>H</v>
      </c>
      <c r="U7" s="105">
        <v>0</v>
      </c>
      <c r="V7" s="105">
        <v>0</v>
      </c>
      <c r="W7" s="105">
        <v>0</v>
      </c>
      <c r="X7" s="105">
        <v>0</v>
      </c>
      <c r="Y7" s="105">
        <v>0</v>
      </c>
      <c r="Z7" s="105">
        <v>0</v>
      </c>
      <c r="AA7" s="105">
        <v>0</v>
      </c>
      <c r="AB7" s="69"/>
      <c r="AC7" s="69"/>
      <c r="AE7" s="71"/>
      <c r="AG7">
        <v>0</v>
      </c>
      <c r="AH7">
        <v>0</v>
      </c>
      <c r="AI7">
        <v>0</v>
      </c>
      <c r="AJ7">
        <f t="shared" si="11"/>
        <v>0</v>
      </c>
    </row>
    <row r="8" spans="1:38" x14ac:dyDescent="0.2">
      <c r="A8" t="str">
        <f>Input!A12</f>
        <v>&gt;=400</v>
      </c>
      <c r="B8" t="str">
        <f>Input!B12</f>
        <v>&lt;600</v>
      </c>
      <c r="C8" t="str">
        <f>Input!C12</f>
        <v>H</v>
      </c>
      <c r="F8" s="106">
        <f t="shared" si="0"/>
        <v>1</v>
      </c>
      <c r="G8" s="106">
        <f t="shared" si="1"/>
        <v>0</v>
      </c>
      <c r="H8" s="106">
        <f t="shared" si="2"/>
        <v>0</v>
      </c>
      <c r="I8" s="106">
        <f t="shared" si="3"/>
        <v>0</v>
      </c>
      <c r="J8" s="106">
        <f t="shared" si="4"/>
        <v>0</v>
      </c>
      <c r="K8" s="106">
        <f t="shared" si="5"/>
        <v>0</v>
      </c>
      <c r="L8" s="106">
        <f t="shared" si="6"/>
        <v>0</v>
      </c>
      <c r="O8" s="11">
        <f t="shared" si="7"/>
        <v>1</v>
      </c>
      <c r="Q8" t="str">
        <f t="shared" si="8"/>
        <v>&gt;=400</v>
      </c>
      <c r="R8" t="str">
        <f t="shared" si="9"/>
        <v>&lt;600</v>
      </c>
      <c r="S8">
        <f t="shared" si="10"/>
        <v>400</v>
      </c>
      <c r="T8" t="str">
        <f>Input!C10</f>
        <v>F</v>
      </c>
      <c r="U8" s="105">
        <v>216958</v>
      </c>
      <c r="V8" s="105">
        <v>0</v>
      </c>
      <c r="W8" s="105">
        <v>0</v>
      </c>
      <c r="X8" s="105">
        <v>0</v>
      </c>
      <c r="Y8" s="105">
        <v>0</v>
      </c>
      <c r="Z8" s="105">
        <v>0</v>
      </c>
      <c r="AA8" s="105">
        <v>0</v>
      </c>
      <c r="AB8" s="69"/>
      <c r="AC8" s="69"/>
      <c r="AE8" s="71"/>
      <c r="AG8">
        <v>0</v>
      </c>
      <c r="AH8">
        <v>0</v>
      </c>
      <c r="AI8">
        <v>0</v>
      </c>
      <c r="AJ8">
        <f t="shared" si="11"/>
        <v>0</v>
      </c>
    </row>
    <row r="9" spans="1:38" x14ac:dyDescent="0.2">
      <c r="A9" t="str">
        <f>Input!A13</f>
        <v>&gt;=600</v>
      </c>
      <c r="B9" t="str">
        <f>Input!B13</f>
        <v>&lt;900</v>
      </c>
      <c r="C9" t="str">
        <f>Input!C13</f>
        <v>F</v>
      </c>
      <c r="F9" s="106">
        <f t="shared" si="0"/>
        <v>7381</v>
      </c>
      <c r="G9" s="106">
        <f t="shared" si="1"/>
        <v>5</v>
      </c>
      <c r="H9" s="106">
        <f t="shared" si="2"/>
        <v>0</v>
      </c>
      <c r="I9" s="106">
        <f t="shared" si="3"/>
        <v>0</v>
      </c>
      <c r="J9" s="106">
        <f t="shared" si="4"/>
        <v>0</v>
      </c>
      <c r="K9" s="106">
        <f t="shared" si="5"/>
        <v>0</v>
      </c>
      <c r="L9" s="106">
        <f t="shared" si="6"/>
        <v>0</v>
      </c>
      <c r="O9" s="11">
        <f t="shared" si="7"/>
        <v>7386</v>
      </c>
      <c r="Q9" t="str">
        <f t="shared" si="8"/>
        <v>&gt;=400</v>
      </c>
      <c r="R9" t="str">
        <f t="shared" si="9"/>
        <v>&lt;600</v>
      </c>
      <c r="S9">
        <f t="shared" si="10"/>
        <v>400</v>
      </c>
      <c r="T9" t="str">
        <f>Input!C11</f>
        <v>L</v>
      </c>
      <c r="U9" s="105">
        <v>33</v>
      </c>
      <c r="V9" s="105">
        <v>0</v>
      </c>
      <c r="W9" s="105">
        <v>0</v>
      </c>
      <c r="X9" s="105">
        <v>0</v>
      </c>
      <c r="Y9" s="105">
        <v>0</v>
      </c>
      <c r="Z9" s="105">
        <v>0</v>
      </c>
      <c r="AA9" s="105">
        <v>0</v>
      </c>
      <c r="AB9" s="69"/>
      <c r="AC9" s="69"/>
      <c r="AE9" s="71"/>
      <c r="AG9">
        <v>0</v>
      </c>
      <c r="AH9">
        <v>0</v>
      </c>
      <c r="AI9">
        <v>0</v>
      </c>
      <c r="AJ9">
        <f t="shared" si="11"/>
        <v>0</v>
      </c>
    </row>
    <row r="10" spans="1:38" x14ac:dyDescent="0.2">
      <c r="A10" t="str">
        <f>Input!A14</f>
        <v>&gt;=600</v>
      </c>
      <c r="B10" t="str">
        <f>Input!B14</f>
        <v>&lt;900</v>
      </c>
      <c r="C10" t="str">
        <f>Input!C14</f>
        <v>L</v>
      </c>
      <c r="F10" s="106">
        <f t="shared" si="0"/>
        <v>1</v>
      </c>
      <c r="G10" s="106">
        <f t="shared" si="1"/>
        <v>0</v>
      </c>
      <c r="H10" s="106">
        <f t="shared" si="2"/>
        <v>0</v>
      </c>
      <c r="I10" s="106">
        <f t="shared" si="3"/>
        <v>0</v>
      </c>
      <c r="J10" s="106">
        <f t="shared" si="4"/>
        <v>0</v>
      </c>
      <c r="K10" s="106">
        <f t="shared" si="5"/>
        <v>0</v>
      </c>
      <c r="L10" s="106">
        <f t="shared" si="6"/>
        <v>0</v>
      </c>
      <c r="O10" s="11">
        <f t="shared" si="7"/>
        <v>1</v>
      </c>
      <c r="Q10" t="str">
        <f t="shared" si="8"/>
        <v>&gt;=400</v>
      </c>
      <c r="R10" t="str">
        <f t="shared" si="9"/>
        <v>&lt;600</v>
      </c>
      <c r="S10">
        <f t="shared" si="10"/>
        <v>400</v>
      </c>
      <c r="T10" t="str">
        <f>Input!C12</f>
        <v>H</v>
      </c>
      <c r="U10" s="105">
        <v>1</v>
      </c>
      <c r="V10" s="105">
        <v>0</v>
      </c>
      <c r="W10" s="105">
        <v>0</v>
      </c>
      <c r="X10" s="105">
        <v>0</v>
      </c>
      <c r="Y10" s="105">
        <v>0</v>
      </c>
      <c r="Z10" s="105">
        <v>0</v>
      </c>
      <c r="AA10" s="105">
        <v>0</v>
      </c>
      <c r="AB10" s="69"/>
      <c r="AC10" s="69"/>
      <c r="AE10" s="71"/>
      <c r="AG10">
        <v>0</v>
      </c>
      <c r="AH10">
        <v>0</v>
      </c>
      <c r="AI10">
        <v>0</v>
      </c>
      <c r="AJ10">
        <f t="shared" si="11"/>
        <v>0</v>
      </c>
    </row>
    <row r="11" spans="1:38" x14ac:dyDescent="0.2">
      <c r="A11" t="str">
        <f>Input!A15</f>
        <v>&gt;=600</v>
      </c>
      <c r="B11" t="str">
        <f>Input!B15</f>
        <v>&lt;900</v>
      </c>
      <c r="C11" t="str">
        <f>Input!C15</f>
        <v>H</v>
      </c>
      <c r="F11" s="106">
        <f t="shared" si="0"/>
        <v>0</v>
      </c>
      <c r="G11" s="106">
        <f t="shared" si="1"/>
        <v>0</v>
      </c>
      <c r="H11" s="106">
        <f t="shared" si="2"/>
        <v>0</v>
      </c>
      <c r="I11" s="106">
        <f t="shared" si="3"/>
        <v>0</v>
      </c>
      <c r="J11" s="106">
        <f t="shared" si="4"/>
        <v>0</v>
      </c>
      <c r="K11" s="106">
        <f t="shared" si="5"/>
        <v>0</v>
      </c>
      <c r="L11" s="106">
        <f t="shared" si="6"/>
        <v>0</v>
      </c>
      <c r="O11" s="11">
        <f t="shared" si="7"/>
        <v>0</v>
      </c>
      <c r="Q11" t="str">
        <f t="shared" si="8"/>
        <v>&gt;=600</v>
      </c>
      <c r="R11" t="str">
        <f t="shared" si="9"/>
        <v>&lt;900</v>
      </c>
      <c r="S11">
        <f t="shared" si="10"/>
        <v>600</v>
      </c>
      <c r="T11" t="str">
        <f>Input!C13</f>
        <v>F</v>
      </c>
      <c r="U11" s="105">
        <v>7381</v>
      </c>
      <c r="V11" s="105">
        <v>5</v>
      </c>
      <c r="W11" s="105">
        <v>0</v>
      </c>
      <c r="X11" s="105">
        <v>0</v>
      </c>
      <c r="Y11" s="105">
        <v>0</v>
      </c>
      <c r="Z11" s="105">
        <v>0</v>
      </c>
      <c r="AA11" s="105">
        <v>0</v>
      </c>
      <c r="AB11" s="69"/>
      <c r="AC11" s="69"/>
      <c r="AE11" s="71"/>
      <c r="AG11">
        <v>0</v>
      </c>
      <c r="AH11">
        <v>0</v>
      </c>
      <c r="AI11">
        <v>0</v>
      </c>
      <c r="AJ11">
        <f t="shared" si="11"/>
        <v>0</v>
      </c>
    </row>
    <row r="12" spans="1:38" x14ac:dyDescent="0.2">
      <c r="A12" t="str">
        <f>Input!A16</f>
        <v>&gt;=900</v>
      </c>
      <c r="B12" t="str">
        <f>Input!B16</f>
        <v>&lt;1400</v>
      </c>
      <c r="C12" t="str">
        <f>Input!C16</f>
        <v>F</v>
      </c>
      <c r="F12" s="106">
        <f t="shared" si="0"/>
        <v>35566</v>
      </c>
      <c r="G12" s="106">
        <f t="shared" si="1"/>
        <v>23</v>
      </c>
      <c r="H12" s="106">
        <f t="shared" si="2"/>
        <v>0</v>
      </c>
      <c r="I12" s="106">
        <f t="shared" si="3"/>
        <v>0</v>
      </c>
      <c r="J12" s="106">
        <f t="shared" si="4"/>
        <v>0</v>
      </c>
      <c r="K12" s="106">
        <f t="shared" si="5"/>
        <v>3</v>
      </c>
      <c r="L12" s="106">
        <f t="shared" si="6"/>
        <v>0</v>
      </c>
      <c r="O12" s="11">
        <f t="shared" si="7"/>
        <v>35592</v>
      </c>
      <c r="Q12" t="str">
        <f t="shared" si="8"/>
        <v>&gt;=600</v>
      </c>
      <c r="R12" t="str">
        <f t="shared" si="9"/>
        <v>&lt;900</v>
      </c>
      <c r="S12">
        <f t="shared" si="10"/>
        <v>600</v>
      </c>
      <c r="T12" t="str">
        <f>Input!C14</f>
        <v>L</v>
      </c>
      <c r="U12" s="105">
        <v>1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69"/>
      <c r="AC12" s="69"/>
      <c r="AE12" s="71"/>
      <c r="AG12">
        <v>0</v>
      </c>
      <c r="AH12">
        <v>0</v>
      </c>
      <c r="AI12">
        <v>0</v>
      </c>
      <c r="AJ12">
        <f t="shared" si="11"/>
        <v>0</v>
      </c>
    </row>
    <row r="13" spans="1:38" x14ac:dyDescent="0.2">
      <c r="A13" t="str">
        <f>Input!A17</f>
        <v>&gt;=900</v>
      </c>
      <c r="B13" t="str">
        <f>Input!B17</f>
        <v>&lt;1400</v>
      </c>
      <c r="C13" t="str">
        <f>Input!C17</f>
        <v>L</v>
      </c>
      <c r="F13" s="106">
        <f t="shared" si="0"/>
        <v>14</v>
      </c>
      <c r="G13" s="106">
        <f t="shared" si="1"/>
        <v>0</v>
      </c>
      <c r="H13" s="106">
        <f t="shared" si="2"/>
        <v>0</v>
      </c>
      <c r="I13" s="106">
        <f t="shared" si="3"/>
        <v>0</v>
      </c>
      <c r="J13" s="106">
        <f t="shared" si="4"/>
        <v>0</v>
      </c>
      <c r="K13" s="106">
        <f t="shared" si="5"/>
        <v>0</v>
      </c>
      <c r="L13" s="106">
        <f t="shared" si="6"/>
        <v>0</v>
      </c>
      <c r="O13" s="11">
        <f t="shared" si="7"/>
        <v>14</v>
      </c>
      <c r="Q13" t="str">
        <f t="shared" si="8"/>
        <v>&gt;=600</v>
      </c>
      <c r="R13" t="str">
        <f t="shared" si="9"/>
        <v>&lt;900</v>
      </c>
      <c r="S13">
        <f t="shared" si="10"/>
        <v>600</v>
      </c>
      <c r="T13" t="str">
        <f>Input!C15</f>
        <v>H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69"/>
      <c r="AC13" s="69"/>
      <c r="AE13" s="71"/>
      <c r="AG13">
        <v>0</v>
      </c>
      <c r="AH13">
        <v>0</v>
      </c>
      <c r="AI13">
        <v>0</v>
      </c>
      <c r="AJ13">
        <f t="shared" si="11"/>
        <v>0</v>
      </c>
    </row>
    <row r="14" spans="1:38" x14ac:dyDescent="0.2">
      <c r="A14" t="str">
        <f>Input!A18</f>
        <v>&gt;=900</v>
      </c>
      <c r="B14" t="str">
        <f>Input!B18</f>
        <v>&lt;1400</v>
      </c>
      <c r="C14" t="str">
        <f>Input!C18</f>
        <v>H</v>
      </c>
      <c r="F14" s="106">
        <f t="shared" si="0"/>
        <v>0</v>
      </c>
      <c r="G14" s="106">
        <f t="shared" si="1"/>
        <v>0</v>
      </c>
      <c r="H14" s="106">
        <f t="shared" si="2"/>
        <v>0</v>
      </c>
      <c r="I14" s="106">
        <f t="shared" si="3"/>
        <v>0</v>
      </c>
      <c r="J14" s="106">
        <f t="shared" si="4"/>
        <v>0</v>
      </c>
      <c r="K14" s="106">
        <f t="shared" si="5"/>
        <v>0</v>
      </c>
      <c r="L14" s="106">
        <f t="shared" si="6"/>
        <v>0</v>
      </c>
      <c r="O14" s="11">
        <f t="shared" si="7"/>
        <v>0</v>
      </c>
      <c r="Q14" t="str">
        <f t="shared" si="8"/>
        <v>&gt;=900</v>
      </c>
      <c r="R14" t="str">
        <f t="shared" si="9"/>
        <v>&lt;1400</v>
      </c>
      <c r="S14">
        <f t="shared" si="10"/>
        <v>900</v>
      </c>
      <c r="T14" t="str">
        <f>Input!C16</f>
        <v>F</v>
      </c>
      <c r="U14" s="105">
        <v>35566</v>
      </c>
      <c r="V14" s="105">
        <v>23</v>
      </c>
      <c r="W14" s="105">
        <v>0</v>
      </c>
      <c r="X14" s="105">
        <v>0</v>
      </c>
      <c r="Y14" s="105">
        <v>0</v>
      </c>
      <c r="Z14" s="105">
        <v>3</v>
      </c>
      <c r="AA14" s="105">
        <v>0</v>
      </c>
      <c r="AB14" s="69"/>
      <c r="AC14" s="69"/>
      <c r="AE14" s="71"/>
      <c r="AG14">
        <v>0</v>
      </c>
      <c r="AH14">
        <v>0</v>
      </c>
      <c r="AI14">
        <v>0</v>
      </c>
      <c r="AJ14">
        <f t="shared" si="11"/>
        <v>0</v>
      </c>
    </row>
    <row r="15" spans="1:38" x14ac:dyDescent="0.2">
      <c r="A15" t="str">
        <f>Input!A19</f>
        <v>&gt;=1400</v>
      </c>
      <c r="B15" t="str">
        <f>Input!B19</f>
        <v>&lt;2000</v>
      </c>
      <c r="C15" t="str">
        <f>Input!C19</f>
        <v>F</v>
      </c>
      <c r="F15" s="106">
        <f t="shared" si="0"/>
        <v>4215</v>
      </c>
      <c r="G15" s="106">
        <f t="shared" si="1"/>
        <v>26</v>
      </c>
      <c r="H15" s="106">
        <f t="shared" si="2"/>
        <v>0</v>
      </c>
      <c r="I15" s="106">
        <f t="shared" si="3"/>
        <v>0</v>
      </c>
      <c r="J15" s="106">
        <f t="shared" si="4"/>
        <v>1</v>
      </c>
      <c r="K15" s="106">
        <f t="shared" si="5"/>
        <v>16</v>
      </c>
      <c r="L15" s="106">
        <f t="shared" si="6"/>
        <v>0</v>
      </c>
      <c r="O15" s="11">
        <f t="shared" si="7"/>
        <v>4258</v>
      </c>
      <c r="Q15" t="str">
        <f t="shared" si="8"/>
        <v>&gt;=900</v>
      </c>
      <c r="R15" t="str">
        <f t="shared" si="9"/>
        <v>&lt;1400</v>
      </c>
      <c r="S15">
        <f t="shared" si="10"/>
        <v>900</v>
      </c>
      <c r="T15" t="str">
        <f>Input!C17</f>
        <v>L</v>
      </c>
      <c r="U15" s="105">
        <v>14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69"/>
      <c r="AC15" s="69"/>
      <c r="AE15" s="71"/>
      <c r="AG15">
        <v>0</v>
      </c>
      <c r="AH15">
        <v>0</v>
      </c>
      <c r="AI15">
        <v>0</v>
      </c>
      <c r="AJ15">
        <f t="shared" si="11"/>
        <v>0</v>
      </c>
    </row>
    <row r="16" spans="1:38" x14ac:dyDescent="0.2">
      <c r="A16" t="str">
        <f>Input!A20</f>
        <v>&gt;=1400</v>
      </c>
      <c r="B16" t="str">
        <f>Input!B20</f>
        <v>&lt;2000</v>
      </c>
      <c r="C16" t="str">
        <f>Input!C20</f>
        <v>L</v>
      </c>
      <c r="F16" s="106">
        <f t="shared" si="0"/>
        <v>20</v>
      </c>
      <c r="G16" s="106">
        <f t="shared" si="1"/>
        <v>0</v>
      </c>
      <c r="H16" s="106">
        <f t="shared" si="2"/>
        <v>0</v>
      </c>
      <c r="I16" s="106">
        <f t="shared" si="3"/>
        <v>0</v>
      </c>
      <c r="J16" s="106">
        <f t="shared" si="4"/>
        <v>0</v>
      </c>
      <c r="K16" s="106">
        <f t="shared" si="5"/>
        <v>0</v>
      </c>
      <c r="L16" s="106">
        <f t="shared" si="6"/>
        <v>0</v>
      </c>
      <c r="O16" s="11">
        <f t="shared" si="7"/>
        <v>20</v>
      </c>
      <c r="Q16" t="str">
        <f t="shared" si="8"/>
        <v>&gt;=900</v>
      </c>
      <c r="R16" t="str">
        <f t="shared" si="9"/>
        <v>&lt;1400</v>
      </c>
      <c r="S16">
        <f t="shared" si="10"/>
        <v>900</v>
      </c>
      <c r="T16" t="str">
        <f>Input!C18</f>
        <v>H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69"/>
      <c r="AC16" s="69"/>
      <c r="AE16" s="71"/>
      <c r="AG16">
        <v>0</v>
      </c>
      <c r="AH16">
        <v>0</v>
      </c>
      <c r="AI16">
        <v>0</v>
      </c>
      <c r="AJ16">
        <f t="shared" si="11"/>
        <v>0</v>
      </c>
    </row>
    <row r="17" spans="1:36" x14ac:dyDescent="0.2">
      <c r="A17" t="str">
        <f>Input!A21</f>
        <v>&gt;=1400</v>
      </c>
      <c r="B17" t="str">
        <f>Input!B21</f>
        <v>&lt;2000</v>
      </c>
      <c r="C17" t="str">
        <f>Input!C21</f>
        <v>H</v>
      </c>
      <c r="F17" s="106">
        <f t="shared" si="0"/>
        <v>1</v>
      </c>
      <c r="G17" s="106">
        <f t="shared" si="1"/>
        <v>0</v>
      </c>
      <c r="H17" s="106">
        <f t="shared" si="2"/>
        <v>0</v>
      </c>
      <c r="I17" s="106">
        <f t="shared" si="3"/>
        <v>0</v>
      </c>
      <c r="J17" s="106">
        <f t="shared" si="4"/>
        <v>0</v>
      </c>
      <c r="K17" s="106">
        <f t="shared" si="5"/>
        <v>0</v>
      </c>
      <c r="L17" s="106">
        <f t="shared" si="6"/>
        <v>0</v>
      </c>
      <c r="O17" s="11">
        <f t="shared" si="7"/>
        <v>1</v>
      </c>
      <c r="Q17" t="str">
        <f t="shared" si="8"/>
        <v>&gt;=1400</v>
      </c>
      <c r="R17" t="str">
        <f t="shared" si="9"/>
        <v>&lt;2000</v>
      </c>
      <c r="S17">
        <f t="shared" si="10"/>
        <v>1400</v>
      </c>
      <c r="T17" t="str">
        <f>Input!C19</f>
        <v>F</v>
      </c>
      <c r="U17" s="105">
        <v>4215</v>
      </c>
      <c r="V17" s="105">
        <v>26</v>
      </c>
      <c r="W17" s="105">
        <v>0</v>
      </c>
      <c r="X17" s="105">
        <v>0</v>
      </c>
      <c r="Y17" s="105">
        <v>1</v>
      </c>
      <c r="Z17" s="105">
        <v>16</v>
      </c>
      <c r="AA17" s="105">
        <v>0</v>
      </c>
      <c r="AB17" s="69"/>
      <c r="AC17" s="69"/>
      <c r="AE17" s="71"/>
      <c r="AG17">
        <v>0</v>
      </c>
      <c r="AH17">
        <v>0</v>
      </c>
      <c r="AI17">
        <v>0</v>
      </c>
      <c r="AJ17">
        <f t="shared" si="11"/>
        <v>0</v>
      </c>
    </row>
    <row r="18" spans="1:36" x14ac:dyDescent="0.2">
      <c r="A18" t="str">
        <f>Input!A22</f>
        <v>&gt;=2000</v>
      </c>
      <c r="B18" t="str">
        <f>Input!B22</f>
        <v>&lt;3000</v>
      </c>
      <c r="C18" t="str">
        <f>Input!C22</f>
        <v>F</v>
      </c>
      <c r="F18" s="106">
        <f t="shared" si="0"/>
        <v>5770</v>
      </c>
      <c r="G18" s="106">
        <f t="shared" si="1"/>
        <v>74</v>
      </c>
      <c r="H18" s="106">
        <f t="shared" si="2"/>
        <v>2</v>
      </c>
      <c r="I18" s="106">
        <f t="shared" si="3"/>
        <v>0</v>
      </c>
      <c r="J18" s="106">
        <f t="shared" si="4"/>
        <v>1</v>
      </c>
      <c r="K18" s="106">
        <f t="shared" si="5"/>
        <v>40</v>
      </c>
      <c r="L18" s="106">
        <f t="shared" si="6"/>
        <v>0</v>
      </c>
      <c r="O18" s="11">
        <f t="shared" si="7"/>
        <v>5887</v>
      </c>
      <c r="Q18" t="str">
        <f t="shared" si="8"/>
        <v>&gt;=1400</v>
      </c>
      <c r="R18" t="str">
        <f t="shared" si="9"/>
        <v>&lt;2000</v>
      </c>
      <c r="S18">
        <f t="shared" si="10"/>
        <v>1400</v>
      </c>
      <c r="T18" t="str">
        <f>Input!C20</f>
        <v>L</v>
      </c>
      <c r="U18" s="105">
        <v>20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69"/>
      <c r="AC18" s="69"/>
      <c r="AE18" s="71"/>
      <c r="AG18">
        <v>0</v>
      </c>
      <c r="AH18">
        <v>0</v>
      </c>
      <c r="AI18">
        <v>0</v>
      </c>
      <c r="AJ18">
        <f t="shared" si="11"/>
        <v>0</v>
      </c>
    </row>
    <row r="19" spans="1:36" x14ac:dyDescent="0.2">
      <c r="A19" t="str">
        <f>Input!A23</f>
        <v>&gt;=2000</v>
      </c>
      <c r="B19" t="str">
        <f>Input!B23</f>
        <v>&lt;3000</v>
      </c>
      <c r="C19" t="str">
        <f>Input!C23</f>
        <v>L</v>
      </c>
      <c r="F19" s="106">
        <f t="shared" si="0"/>
        <v>15</v>
      </c>
      <c r="G19" s="106">
        <f t="shared" si="1"/>
        <v>0</v>
      </c>
      <c r="H19" s="106">
        <f t="shared" si="2"/>
        <v>0</v>
      </c>
      <c r="I19" s="106">
        <f t="shared" si="3"/>
        <v>0</v>
      </c>
      <c r="J19" s="106">
        <f t="shared" si="4"/>
        <v>0</v>
      </c>
      <c r="K19" s="106">
        <f t="shared" si="5"/>
        <v>0</v>
      </c>
      <c r="L19" s="106">
        <f t="shared" si="6"/>
        <v>0</v>
      </c>
      <c r="O19" s="11">
        <f t="shared" si="7"/>
        <v>15</v>
      </c>
      <c r="Q19" t="str">
        <f t="shared" si="8"/>
        <v>&gt;=1400</v>
      </c>
      <c r="R19" t="str">
        <f t="shared" si="9"/>
        <v>&lt;2000</v>
      </c>
      <c r="S19">
        <f t="shared" si="10"/>
        <v>1400</v>
      </c>
      <c r="T19" t="str">
        <f>Input!C21</f>
        <v>H</v>
      </c>
      <c r="U19" s="105">
        <v>1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69"/>
      <c r="AC19" s="69"/>
      <c r="AE19" s="71"/>
      <c r="AG19">
        <v>0</v>
      </c>
      <c r="AH19">
        <v>0</v>
      </c>
      <c r="AI19">
        <v>0</v>
      </c>
      <c r="AJ19">
        <f t="shared" si="11"/>
        <v>0</v>
      </c>
    </row>
    <row r="20" spans="1:36" x14ac:dyDescent="0.2">
      <c r="A20" t="str">
        <f>Input!A24</f>
        <v>&gt;=2000</v>
      </c>
      <c r="B20" t="str">
        <f>Input!B24</f>
        <v>&lt;3000</v>
      </c>
      <c r="C20" t="str">
        <f>Input!C24</f>
        <v>H</v>
      </c>
      <c r="F20" s="106">
        <f t="shared" si="0"/>
        <v>0</v>
      </c>
      <c r="G20" s="106">
        <f t="shared" si="1"/>
        <v>0</v>
      </c>
      <c r="H20" s="106">
        <f t="shared" si="2"/>
        <v>0</v>
      </c>
      <c r="I20" s="106">
        <f t="shared" si="3"/>
        <v>0</v>
      </c>
      <c r="J20" s="106">
        <f t="shared" si="4"/>
        <v>0</v>
      </c>
      <c r="K20" s="106">
        <f t="shared" si="5"/>
        <v>0</v>
      </c>
      <c r="L20" s="106">
        <f t="shared" si="6"/>
        <v>0</v>
      </c>
      <c r="O20" s="11">
        <f t="shared" si="7"/>
        <v>0</v>
      </c>
      <c r="Q20" t="str">
        <f t="shared" si="8"/>
        <v>&gt;=2000</v>
      </c>
      <c r="R20" t="str">
        <f t="shared" si="9"/>
        <v>&lt;3000</v>
      </c>
      <c r="S20">
        <f t="shared" si="10"/>
        <v>2000</v>
      </c>
      <c r="T20" t="str">
        <f>Input!C22</f>
        <v>F</v>
      </c>
      <c r="U20" s="105">
        <v>5770</v>
      </c>
      <c r="V20" s="105">
        <v>74</v>
      </c>
      <c r="W20" s="105">
        <v>2</v>
      </c>
      <c r="X20" s="105">
        <v>0</v>
      </c>
      <c r="Y20" s="105">
        <v>1</v>
      </c>
      <c r="Z20" s="105">
        <v>40</v>
      </c>
      <c r="AA20" s="105">
        <v>0</v>
      </c>
      <c r="AB20" s="69"/>
      <c r="AC20" s="69"/>
      <c r="AE20" s="71"/>
      <c r="AG20">
        <v>0</v>
      </c>
      <c r="AH20">
        <v>0</v>
      </c>
      <c r="AI20">
        <v>0</v>
      </c>
      <c r="AJ20">
        <f t="shared" si="11"/>
        <v>0</v>
      </c>
    </row>
    <row r="21" spans="1:36" x14ac:dyDescent="0.2">
      <c r="A21" t="str">
        <f>Input!A25</f>
        <v>&gt;=3000</v>
      </c>
      <c r="B21" t="str">
        <f>Input!B25</f>
        <v>&lt;5000</v>
      </c>
      <c r="C21" t="str">
        <f>Input!C25</f>
        <v>F</v>
      </c>
      <c r="F21" s="106">
        <f t="shared" si="0"/>
        <v>3003</v>
      </c>
      <c r="G21" s="106">
        <f t="shared" si="1"/>
        <v>101</v>
      </c>
      <c r="H21" s="106">
        <f t="shared" si="2"/>
        <v>0</v>
      </c>
      <c r="I21" s="106">
        <f t="shared" si="3"/>
        <v>0</v>
      </c>
      <c r="J21" s="106">
        <f t="shared" si="4"/>
        <v>2</v>
      </c>
      <c r="K21" s="106">
        <f t="shared" si="5"/>
        <v>95</v>
      </c>
      <c r="L21" s="106">
        <f t="shared" si="6"/>
        <v>0</v>
      </c>
      <c r="O21" s="11">
        <f t="shared" si="7"/>
        <v>3201</v>
      </c>
      <c r="Q21" t="str">
        <f t="shared" si="8"/>
        <v>&gt;=2000</v>
      </c>
      <c r="R21" t="str">
        <f t="shared" si="9"/>
        <v>&lt;3000</v>
      </c>
      <c r="S21">
        <f t="shared" si="10"/>
        <v>2000</v>
      </c>
      <c r="T21" t="str">
        <f>Input!C23</f>
        <v>L</v>
      </c>
      <c r="U21" s="105">
        <v>15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69"/>
      <c r="AC21" s="69"/>
      <c r="AE21" s="71"/>
      <c r="AG21">
        <v>0</v>
      </c>
      <c r="AH21">
        <v>0</v>
      </c>
      <c r="AI21">
        <v>0</v>
      </c>
      <c r="AJ21">
        <f t="shared" si="11"/>
        <v>0</v>
      </c>
    </row>
    <row r="22" spans="1:36" x14ac:dyDescent="0.2">
      <c r="A22" t="str">
        <f>Input!A26</f>
        <v>&gt;=3000</v>
      </c>
      <c r="B22" t="str">
        <f>Input!B26</f>
        <v>&lt;5000</v>
      </c>
      <c r="C22" t="str">
        <f>Input!C26</f>
        <v>L</v>
      </c>
      <c r="F22" s="106">
        <f t="shared" si="0"/>
        <v>13</v>
      </c>
      <c r="G22" s="106">
        <f t="shared" si="1"/>
        <v>0</v>
      </c>
      <c r="H22" s="106">
        <f t="shared" si="2"/>
        <v>0</v>
      </c>
      <c r="I22" s="106">
        <f t="shared" si="3"/>
        <v>0</v>
      </c>
      <c r="J22" s="106">
        <f t="shared" si="4"/>
        <v>2</v>
      </c>
      <c r="K22" s="106">
        <f t="shared" si="5"/>
        <v>2</v>
      </c>
      <c r="L22" s="106">
        <f t="shared" si="6"/>
        <v>0</v>
      </c>
      <c r="M22">
        <v>21</v>
      </c>
      <c r="O22" s="11">
        <f>SUM(F22:M22)</f>
        <v>38</v>
      </c>
      <c r="Q22" t="str">
        <f t="shared" si="8"/>
        <v>&gt;=2000</v>
      </c>
      <c r="R22" t="str">
        <f t="shared" si="9"/>
        <v>&lt;3000</v>
      </c>
      <c r="S22">
        <f t="shared" si="10"/>
        <v>2000</v>
      </c>
      <c r="T22" t="str">
        <f>Input!C24</f>
        <v>H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69"/>
      <c r="AC22" s="69"/>
      <c r="AE22" s="71"/>
      <c r="AG22">
        <v>0</v>
      </c>
      <c r="AH22">
        <v>0</v>
      </c>
      <c r="AI22">
        <v>0</v>
      </c>
      <c r="AJ22">
        <f t="shared" si="11"/>
        <v>0</v>
      </c>
    </row>
    <row r="23" spans="1:36" x14ac:dyDescent="0.2">
      <c r="A23" t="str">
        <f>Input!A27</f>
        <v>&gt;=3000</v>
      </c>
      <c r="B23" t="str">
        <f>Input!B27</f>
        <v>&lt;5000</v>
      </c>
      <c r="C23" t="str">
        <f>Input!C27</f>
        <v>H</v>
      </c>
      <c r="F23" s="106">
        <f t="shared" si="0"/>
        <v>0</v>
      </c>
      <c r="G23" s="106">
        <f t="shared" si="1"/>
        <v>0</v>
      </c>
      <c r="H23" s="106">
        <f t="shared" si="2"/>
        <v>0</v>
      </c>
      <c r="I23" s="106">
        <f t="shared" si="3"/>
        <v>0</v>
      </c>
      <c r="J23" s="106">
        <f t="shared" si="4"/>
        <v>4</v>
      </c>
      <c r="K23" s="106">
        <f t="shared" si="5"/>
        <v>2</v>
      </c>
      <c r="L23" s="106">
        <f t="shared" si="6"/>
        <v>0</v>
      </c>
      <c r="O23" s="11">
        <f t="shared" si="7"/>
        <v>6</v>
      </c>
      <c r="Q23" t="str">
        <f t="shared" si="8"/>
        <v>&gt;=3000</v>
      </c>
      <c r="R23" t="str">
        <f t="shared" si="9"/>
        <v>&lt;5000</v>
      </c>
      <c r="S23">
        <f t="shared" si="10"/>
        <v>3000</v>
      </c>
      <c r="T23" t="str">
        <f>Input!C25</f>
        <v>F</v>
      </c>
      <c r="U23" s="105">
        <v>3003</v>
      </c>
      <c r="V23" s="105">
        <v>101</v>
      </c>
      <c r="W23" s="105">
        <v>0</v>
      </c>
      <c r="X23" s="105">
        <v>0</v>
      </c>
      <c r="Y23" s="105">
        <v>2</v>
      </c>
      <c r="Z23" s="105">
        <v>95</v>
      </c>
      <c r="AA23" s="105">
        <v>0</v>
      </c>
      <c r="AB23" s="69"/>
      <c r="AC23" s="69"/>
      <c r="AE23" s="71"/>
      <c r="AG23">
        <v>0</v>
      </c>
      <c r="AH23">
        <v>0</v>
      </c>
      <c r="AI23">
        <v>0</v>
      </c>
      <c r="AJ23">
        <f t="shared" si="11"/>
        <v>0</v>
      </c>
    </row>
    <row r="24" spans="1:36" x14ac:dyDescent="0.2">
      <c r="A24" t="str">
        <f>Input!A28</f>
        <v>&gt;=5000</v>
      </c>
      <c r="B24" t="str">
        <f>Input!B28</f>
        <v>&lt;7000</v>
      </c>
      <c r="C24" t="str">
        <f>Input!C28</f>
        <v>F</v>
      </c>
      <c r="F24" s="106">
        <f t="shared" si="0"/>
        <v>2046</v>
      </c>
      <c r="G24" s="106">
        <f t="shared" si="1"/>
        <v>112</v>
      </c>
      <c r="H24" s="106">
        <f t="shared" si="2"/>
        <v>2</v>
      </c>
      <c r="I24" s="106">
        <f t="shared" si="3"/>
        <v>0</v>
      </c>
      <c r="J24" s="106">
        <f t="shared" si="4"/>
        <v>1</v>
      </c>
      <c r="K24" s="106">
        <f t="shared" si="5"/>
        <v>171</v>
      </c>
      <c r="L24" s="106">
        <f t="shared" si="6"/>
        <v>0</v>
      </c>
      <c r="O24" s="11">
        <f t="shared" si="7"/>
        <v>2332</v>
      </c>
      <c r="Q24" t="str">
        <f t="shared" si="8"/>
        <v>&gt;=3000</v>
      </c>
      <c r="R24" t="str">
        <f t="shared" si="9"/>
        <v>&lt;5000</v>
      </c>
      <c r="S24">
        <f t="shared" si="10"/>
        <v>3000</v>
      </c>
      <c r="T24" t="str">
        <f>Input!C26</f>
        <v>L</v>
      </c>
      <c r="U24" s="105">
        <v>13</v>
      </c>
      <c r="V24" s="105">
        <v>0</v>
      </c>
      <c r="W24" s="105">
        <v>0</v>
      </c>
      <c r="X24" s="105">
        <v>0</v>
      </c>
      <c r="Y24" s="105">
        <v>2</v>
      </c>
      <c r="Z24" s="105">
        <v>2</v>
      </c>
      <c r="AA24" s="105">
        <v>0</v>
      </c>
      <c r="AB24" s="69"/>
      <c r="AC24" s="69"/>
      <c r="AE24" s="71"/>
      <c r="AG24">
        <v>0</v>
      </c>
      <c r="AH24">
        <v>0</v>
      </c>
      <c r="AI24">
        <v>0</v>
      </c>
      <c r="AJ24">
        <f t="shared" si="11"/>
        <v>0</v>
      </c>
    </row>
    <row r="25" spans="1:36" x14ac:dyDescent="0.2">
      <c r="A25" t="str">
        <f>Input!A29</f>
        <v>&gt;=5000</v>
      </c>
      <c r="B25" t="str">
        <f>Input!B29</f>
        <v>&lt;7000</v>
      </c>
      <c r="C25" t="str">
        <f>Input!C29</f>
        <v>L</v>
      </c>
      <c r="F25" s="106">
        <f t="shared" si="0"/>
        <v>13</v>
      </c>
      <c r="G25" s="106">
        <f t="shared" si="1"/>
        <v>0</v>
      </c>
      <c r="H25" s="106">
        <f t="shared" si="2"/>
        <v>0</v>
      </c>
      <c r="I25" s="106">
        <f t="shared" si="3"/>
        <v>0</v>
      </c>
      <c r="J25" s="106">
        <f t="shared" si="4"/>
        <v>0</v>
      </c>
      <c r="K25" s="106">
        <f t="shared" si="5"/>
        <v>1</v>
      </c>
      <c r="L25" s="106">
        <f t="shared" si="6"/>
        <v>0</v>
      </c>
      <c r="O25" s="11">
        <f t="shared" si="7"/>
        <v>14</v>
      </c>
      <c r="Q25" t="str">
        <f t="shared" si="8"/>
        <v>&gt;=3000</v>
      </c>
      <c r="R25" t="str">
        <f t="shared" si="9"/>
        <v>&lt;5000</v>
      </c>
      <c r="S25">
        <f t="shared" si="10"/>
        <v>3000</v>
      </c>
      <c r="T25" t="str">
        <f>Input!C27</f>
        <v>H</v>
      </c>
      <c r="U25" s="105">
        <v>0</v>
      </c>
      <c r="V25" s="105">
        <v>0</v>
      </c>
      <c r="W25" s="105">
        <v>0</v>
      </c>
      <c r="X25" s="105">
        <v>0</v>
      </c>
      <c r="Y25" s="105">
        <v>4</v>
      </c>
      <c r="Z25" s="105">
        <v>2</v>
      </c>
      <c r="AA25" s="105">
        <v>0</v>
      </c>
      <c r="AB25" s="69"/>
      <c r="AC25" s="69"/>
      <c r="AE25" s="71"/>
      <c r="AG25">
        <v>0</v>
      </c>
      <c r="AH25">
        <v>0</v>
      </c>
      <c r="AI25">
        <v>0</v>
      </c>
      <c r="AJ25">
        <f t="shared" si="11"/>
        <v>0</v>
      </c>
    </row>
    <row r="26" spans="1:36" x14ac:dyDescent="0.2">
      <c r="A26" t="str">
        <f>Input!A30</f>
        <v>&gt;=5000</v>
      </c>
      <c r="B26" t="str">
        <f>Input!B30</f>
        <v>&lt;7000</v>
      </c>
      <c r="C26" t="str">
        <f>Input!C30</f>
        <v>H</v>
      </c>
      <c r="F26" s="106">
        <f t="shared" si="0"/>
        <v>7</v>
      </c>
      <c r="G26" s="106">
        <f t="shared" si="1"/>
        <v>0</v>
      </c>
      <c r="H26" s="106">
        <f t="shared" si="2"/>
        <v>0</v>
      </c>
      <c r="I26" s="106">
        <f t="shared" si="3"/>
        <v>0</v>
      </c>
      <c r="J26" s="106">
        <f t="shared" si="4"/>
        <v>2</v>
      </c>
      <c r="K26" s="106">
        <f t="shared" si="5"/>
        <v>2</v>
      </c>
      <c r="L26" s="106">
        <f t="shared" si="6"/>
        <v>0</v>
      </c>
      <c r="O26" s="11">
        <f t="shared" si="7"/>
        <v>11</v>
      </c>
      <c r="Q26" t="str">
        <f t="shared" si="8"/>
        <v>&gt;=5000</v>
      </c>
      <c r="R26" t="str">
        <f t="shared" si="9"/>
        <v>&lt;7000</v>
      </c>
      <c r="S26">
        <f t="shared" si="10"/>
        <v>5000</v>
      </c>
      <c r="T26" t="str">
        <f>Input!C28</f>
        <v>F</v>
      </c>
      <c r="U26" s="105">
        <v>2046</v>
      </c>
      <c r="V26" s="105">
        <v>112</v>
      </c>
      <c r="W26" s="105">
        <v>2</v>
      </c>
      <c r="X26" s="105">
        <v>0</v>
      </c>
      <c r="Y26" s="105">
        <v>1</v>
      </c>
      <c r="Z26" s="105">
        <v>171</v>
      </c>
      <c r="AA26" s="105">
        <v>0</v>
      </c>
      <c r="AB26" s="69"/>
      <c r="AC26" s="69"/>
      <c r="AE26" s="71"/>
      <c r="AG26">
        <v>0</v>
      </c>
      <c r="AH26">
        <v>0</v>
      </c>
      <c r="AI26">
        <v>0</v>
      </c>
      <c r="AJ26">
        <f t="shared" si="11"/>
        <v>0</v>
      </c>
    </row>
    <row r="27" spans="1:36" x14ac:dyDescent="0.2">
      <c r="A27" t="str">
        <f>Input!A31</f>
        <v>&gt;=7000</v>
      </c>
      <c r="B27" t="str">
        <f>Input!B31</f>
        <v>&lt;11000</v>
      </c>
      <c r="C27" t="str">
        <f>Input!C31</f>
        <v>F</v>
      </c>
      <c r="F27" s="106">
        <f t="shared" si="0"/>
        <v>763</v>
      </c>
      <c r="G27" s="106">
        <f t="shared" si="1"/>
        <v>46</v>
      </c>
      <c r="H27" s="106">
        <f t="shared" si="2"/>
        <v>1</v>
      </c>
      <c r="I27" s="106">
        <f t="shared" si="3"/>
        <v>0</v>
      </c>
      <c r="J27" s="106">
        <f t="shared" si="4"/>
        <v>7</v>
      </c>
      <c r="K27" s="106">
        <f t="shared" si="5"/>
        <v>162</v>
      </c>
      <c r="L27" s="106">
        <f t="shared" si="6"/>
        <v>0</v>
      </c>
      <c r="O27" s="11">
        <f t="shared" si="7"/>
        <v>979</v>
      </c>
      <c r="Q27" t="str">
        <f t="shared" si="8"/>
        <v>&gt;=5000</v>
      </c>
      <c r="R27" t="str">
        <f t="shared" si="9"/>
        <v>&lt;7000</v>
      </c>
      <c r="S27">
        <f t="shared" si="10"/>
        <v>5000</v>
      </c>
      <c r="T27" t="str">
        <f>Input!C29</f>
        <v>L</v>
      </c>
      <c r="U27" s="105">
        <v>13</v>
      </c>
      <c r="V27" s="105">
        <v>0</v>
      </c>
      <c r="W27" s="105">
        <v>0</v>
      </c>
      <c r="X27" s="105">
        <v>0</v>
      </c>
      <c r="Y27" s="105">
        <v>0</v>
      </c>
      <c r="Z27" s="105">
        <v>1</v>
      </c>
      <c r="AA27" s="105">
        <v>0</v>
      </c>
      <c r="AB27" s="69"/>
      <c r="AC27" s="69"/>
      <c r="AE27" s="71"/>
      <c r="AG27">
        <v>0</v>
      </c>
      <c r="AH27">
        <v>0</v>
      </c>
      <c r="AI27">
        <v>0</v>
      </c>
      <c r="AJ27">
        <f t="shared" si="11"/>
        <v>0</v>
      </c>
    </row>
    <row r="28" spans="1:36" x14ac:dyDescent="0.2">
      <c r="A28" t="str">
        <f>Input!A32</f>
        <v>&gt;=7000</v>
      </c>
      <c r="B28" t="str">
        <f>Input!B32</f>
        <v>&lt;11000</v>
      </c>
      <c r="C28" t="str">
        <f>Input!C32</f>
        <v>L</v>
      </c>
      <c r="F28" s="106">
        <f t="shared" si="0"/>
        <v>22</v>
      </c>
      <c r="G28" s="106">
        <f t="shared" si="1"/>
        <v>0</v>
      </c>
      <c r="H28" s="106">
        <f t="shared" si="2"/>
        <v>0</v>
      </c>
      <c r="I28" s="106">
        <f t="shared" si="3"/>
        <v>0</v>
      </c>
      <c r="J28" s="106">
        <f t="shared" si="4"/>
        <v>1</v>
      </c>
      <c r="K28" s="106">
        <f t="shared" si="5"/>
        <v>7</v>
      </c>
      <c r="L28" s="106">
        <f t="shared" si="6"/>
        <v>0</v>
      </c>
      <c r="O28" s="11">
        <f t="shared" si="7"/>
        <v>30</v>
      </c>
      <c r="Q28" t="str">
        <f t="shared" si="8"/>
        <v>&gt;=5000</v>
      </c>
      <c r="R28" t="str">
        <f t="shared" si="9"/>
        <v>&lt;7000</v>
      </c>
      <c r="S28">
        <f t="shared" si="10"/>
        <v>5000</v>
      </c>
      <c r="T28" t="str">
        <f>Input!C30</f>
        <v>H</v>
      </c>
      <c r="U28" s="105">
        <v>7</v>
      </c>
      <c r="V28" s="105">
        <v>0</v>
      </c>
      <c r="W28" s="105">
        <v>0</v>
      </c>
      <c r="X28" s="105">
        <v>0</v>
      </c>
      <c r="Y28" s="105">
        <v>2</v>
      </c>
      <c r="Z28" s="105">
        <v>2</v>
      </c>
      <c r="AA28" s="105">
        <v>0</v>
      </c>
      <c r="AB28" s="69"/>
      <c r="AC28" s="69"/>
      <c r="AE28" s="71"/>
      <c r="AG28">
        <v>0</v>
      </c>
      <c r="AH28">
        <v>0</v>
      </c>
      <c r="AI28">
        <v>0</v>
      </c>
      <c r="AJ28">
        <f t="shared" si="11"/>
        <v>0</v>
      </c>
    </row>
    <row r="29" spans="1:36" x14ac:dyDescent="0.2">
      <c r="A29" t="str">
        <f>Input!A33</f>
        <v>&gt;=7000</v>
      </c>
      <c r="B29" t="str">
        <f>Input!B33</f>
        <v>&lt;11000</v>
      </c>
      <c r="C29" t="str">
        <f>Input!C33</f>
        <v>H</v>
      </c>
      <c r="F29" s="106">
        <f t="shared" si="0"/>
        <v>17</v>
      </c>
      <c r="G29" s="106">
        <f t="shared" si="1"/>
        <v>3</v>
      </c>
      <c r="H29" s="106">
        <f t="shared" si="2"/>
        <v>0</v>
      </c>
      <c r="I29" s="106">
        <f t="shared" si="3"/>
        <v>0</v>
      </c>
      <c r="J29" s="106">
        <f t="shared" si="4"/>
        <v>3</v>
      </c>
      <c r="K29" s="106">
        <f t="shared" si="5"/>
        <v>2</v>
      </c>
      <c r="L29" s="106">
        <f t="shared" si="6"/>
        <v>0</v>
      </c>
      <c r="O29" s="11">
        <f t="shared" si="7"/>
        <v>25</v>
      </c>
      <c r="Q29" t="str">
        <f t="shared" si="8"/>
        <v>&gt;=7000</v>
      </c>
      <c r="R29" t="str">
        <f t="shared" si="9"/>
        <v>&lt;11000</v>
      </c>
      <c r="S29">
        <f t="shared" si="10"/>
        <v>7000</v>
      </c>
      <c r="T29" t="str">
        <f>Input!C31</f>
        <v>F</v>
      </c>
      <c r="U29" s="105">
        <v>763</v>
      </c>
      <c r="V29" s="105">
        <v>46</v>
      </c>
      <c r="W29" s="105">
        <v>1</v>
      </c>
      <c r="X29" s="105">
        <v>0</v>
      </c>
      <c r="Y29" s="105">
        <v>7</v>
      </c>
      <c r="Z29" s="105">
        <v>162</v>
      </c>
      <c r="AA29" s="105">
        <v>0</v>
      </c>
      <c r="AB29" s="69"/>
      <c r="AC29" s="69"/>
      <c r="AE29" s="71"/>
      <c r="AG29">
        <v>0</v>
      </c>
      <c r="AH29">
        <v>0</v>
      </c>
      <c r="AI29">
        <v>0</v>
      </c>
      <c r="AJ29">
        <f t="shared" si="11"/>
        <v>0</v>
      </c>
    </row>
    <row r="30" spans="1:36" x14ac:dyDescent="0.2">
      <c r="A30" t="str">
        <f>Input!A34</f>
        <v>&gt;=11000</v>
      </c>
      <c r="B30" t="str">
        <f>Input!B34</f>
        <v>&lt;16000</v>
      </c>
      <c r="C30" t="str">
        <f>Input!C34</f>
        <v>F</v>
      </c>
      <c r="F30" s="106">
        <f t="shared" si="0"/>
        <v>486</v>
      </c>
      <c r="G30" s="106">
        <f t="shared" si="1"/>
        <v>32</v>
      </c>
      <c r="H30" s="106">
        <f t="shared" si="2"/>
        <v>1</v>
      </c>
      <c r="I30" s="106">
        <f t="shared" si="3"/>
        <v>0</v>
      </c>
      <c r="J30" s="106">
        <f t="shared" si="4"/>
        <v>11</v>
      </c>
      <c r="K30" s="106">
        <f t="shared" si="5"/>
        <v>154</v>
      </c>
      <c r="L30" s="106">
        <f t="shared" si="6"/>
        <v>0</v>
      </c>
      <c r="O30" s="11">
        <f t="shared" si="7"/>
        <v>684</v>
      </c>
      <c r="Q30" t="str">
        <f t="shared" si="8"/>
        <v>&gt;=7000</v>
      </c>
      <c r="R30" t="str">
        <f t="shared" si="9"/>
        <v>&lt;11000</v>
      </c>
      <c r="S30">
        <f t="shared" si="10"/>
        <v>7000</v>
      </c>
      <c r="T30" t="str">
        <f>Input!C32</f>
        <v>L</v>
      </c>
      <c r="U30" s="105">
        <v>22</v>
      </c>
      <c r="V30" s="105">
        <v>0</v>
      </c>
      <c r="W30" s="105">
        <v>0</v>
      </c>
      <c r="X30" s="105">
        <v>0</v>
      </c>
      <c r="Y30" s="105">
        <v>1</v>
      </c>
      <c r="Z30" s="105">
        <v>7</v>
      </c>
      <c r="AA30" s="105">
        <v>0</v>
      </c>
      <c r="AB30" s="69"/>
      <c r="AC30" s="69"/>
      <c r="AE30" s="71"/>
      <c r="AG30">
        <v>0</v>
      </c>
      <c r="AH30">
        <v>0</v>
      </c>
      <c r="AI30">
        <v>0</v>
      </c>
      <c r="AJ30">
        <f t="shared" si="11"/>
        <v>0</v>
      </c>
    </row>
    <row r="31" spans="1:36" x14ac:dyDescent="0.2">
      <c r="A31" t="str">
        <f>Input!A35</f>
        <v>&gt;=11000</v>
      </c>
      <c r="B31" t="str">
        <f>Input!B35</f>
        <v>&lt;16000</v>
      </c>
      <c r="C31" t="str">
        <f>Input!C35</f>
        <v>L</v>
      </c>
      <c r="F31" s="106">
        <f t="shared" si="0"/>
        <v>20</v>
      </c>
      <c r="G31" s="106">
        <f t="shared" si="1"/>
        <v>2</v>
      </c>
      <c r="H31" s="106">
        <f t="shared" si="2"/>
        <v>0</v>
      </c>
      <c r="I31" s="106">
        <f t="shared" si="3"/>
        <v>0</v>
      </c>
      <c r="J31" s="106">
        <f t="shared" si="4"/>
        <v>5</v>
      </c>
      <c r="K31" s="106">
        <f t="shared" si="5"/>
        <v>3</v>
      </c>
      <c r="L31" s="106">
        <f t="shared" si="6"/>
        <v>0</v>
      </c>
      <c r="O31" s="11">
        <f t="shared" si="7"/>
        <v>30</v>
      </c>
      <c r="Q31" t="str">
        <f t="shared" si="8"/>
        <v>&gt;=7000</v>
      </c>
      <c r="R31" t="str">
        <f t="shared" si="9"/>
        <v>&lt;11000</v>
      </c>
      <c r="S31">
        <f t="shared" si="10"/>
        <v>7000</v>
      </c>
      <c r="T31" t="str">
        <f>Input!C33</f>
        <v>H</v>
      </c>
      <c r="U31" s="105">
        <v>17</v>
      </c>
      <c r="V31" s="105">
        <v>3</v>
      </c>
      <c r="W31" s="105">
        <v>0</v>
      </c>
      <c r="X31" s="105">
        <v>0</v>
      </c>
      <c r="Y31" s="105">
        <v>3</v>
      </c>
      <c r="Z31" s="105">
        <v>2</v>
      </c>
      <c r="AA31" s="105">
        <v>0</v>
      </c>
      <c r="AB31" s="69"/>
      <c r="AC31" s="69"/>
      <c r="AE31" s="71"/>
      <c r="AG31">
        <v>0</v>
      </c>
      <c r="AH31">
        <v>0</v>
      </c>
      <c r="AI31">
        <v>0</v>
      </c>
      <c r="AJ31">
        <f t="shared" si="11"/>
        <v>0</v>
      </c>
    </row>
    <row r="32" spans="1:36" x14ac:dyDescent="0.2">
      <c r="A32" t="str">
        <f>Input!A36</f>
        <v>&gt;=11000</v>
      </c>
      <c r="B32" t="str">
        <f>Input!B36</f>
        <v>&lt;16000</v>
      </c>
      <c r="C32" t="str">
        <f>Input!C36</f>
        <v>H</v>
      </c>
      <c r="F32" s="106">
        <f t="shared" si="0"/>
        <v>20</v>
      </c>
      <c r="G32" s="106">
        <f t="shared" si="1"/>
        <v>2</v>
      </c>
      <c r="H32" s="106">
        <f t="shared" si="2"/>
        <v>1</v>
      </c>
      <c r="I32" s="106">
        <f t="shared" si="3"/>
        <v>0</v>
      </c>
      <c r="J32" s="106">
        <f t="shared" si="4"/>
        <v>9</v>
      </c>
      <c r="K32" s="106">
        <f t="shared" si="5"/>
        <v>8</v>
      </c>
      <c r="L32" s="106">
        <f t="shared" si="6"/>
        <v>0</v>
      </c>
      <c r="O32" s="11">
        <f t="shared" si="7"/>
        <v>40</v>
      </c>
      <c r="Q32" t="str">
        <f t="shared" si="8"/>
        <v>&gt;=11000</v>
      </c>
      <c r="R32" t="str">
        <f t="shared" si="9"/>
        <v>&lt;16000</v>
      </c>
      <c r="S32">
        <f t="shared" si="10"/>
        <v>11000</v>
      </c>
      <c r="T32" t="str">
        <f>Input!C34</f>
        <v>F</v>
      </c>
      <c r="U32" s="105">
        <v>486</v>
      </c>
      <c r="V32" s="105">
        <v>32</v>
      </c>
      <c r="W32" s="105">
        <v>1</v>
      </c>
      <c r="X32" s="105">
        <v>0</v>
      </c>
      <c r="Y32" s="105">
        <v>11</v>
      </c>
      <c r="Z32" s="105">
        <v>154</v>
      </c>
      <c r="AA32" s="105">
        <v>0</v>
      </c>
      <c r="AB32" s="69"/>
      <c r="AC32" s="69"/>
      <c r="AE32" s="71"/>
      <c r="AG32">
        <v>0</v>
      </c>
      <c r="AH32">
        <v>0</v>
      </c>
      <c r="AI32">
        <v>0</v>
      </c>
      <c r="AJ32">
        <f t="shared" si="11"/>
        <v>0</v>
      </c>
    </row>
    <row r="33" spans="1:41" x14ac:dyDescent="0.2">
      <c r="A33" t="str">
        <f>Input!A37</f>
        <v>&gt;=16000</v>
      </c>
      <c r="B33" t="str">
        <f>Input!B37</f>
        <v>&lt;20000</v>
      </c>
      <c r="C33" t="str">
        <f>Input!C37</f>
        <v>F</v>
      </c>
      <c r="F33" s="106">
        <f t="shared" si="0"/>
        <v>47</v>
      </c>
      <c r="G33" s="106">
        <f t="shared" si="1"/>
        <v>3</v>
      </c>
      <c r="H33" s="106">
        <f t="shared" si="2"/>
        <v>0</v>
      </c>
      <c r="I33" s="106">
        <f t="shared" si="3"/>
        <v>0</v>
      </c>
      <c r="J33" s="106">
        <f t="shared" si="4"/>
        <v>0</v>
      </c>
      <c r="K33" s="106">
        <f t="shared" si="5"/>
        <v>36</v>
      </c>
      <c r="L33" s="106">
        <f t="shared" si="6"/>
        <v>0</v>
      </c>
      <c r="O33" s="11">
        <f t="shared" si="7"/>
        <v>86</v>
      </c>
      <c r="Q33" t="str">
        <f t="shared" si="8"/>
        <v>&gt;=11000</v>
      </c>
      <c r="R33" t="str">
        <f t="shared" si="9"/>
        <v>&lt;16000</v>
      </c>
      <c r="S33">
        <f t="shared" si="10"/>
        <v>11000</v>
      </c>
      <c r="T33" t="str">
        <f>Input!C35</f>
        <v>L</v>
      </c>
      <c r="U33" s="105">
        <v>20</v>
      </c>
      <c r="V33" s="105">
        <v>2</v>
      </c>
      <c r="W33" s="105">
        <v>0</v>
      </c>
      <c r="X33" s="105">
        <v>0</v>
      </c>
      <c r="Y33" s="105">
        <v>5</v>
      </c>
      <c r="Z33" s="105">
        <v>3</v>
      </c>
      <c r="AA33" s="105">
        <v>0</v>
      </c>
      <c r="AB33" s="69"/>
      <c r="AC33" s="69"/>
      <c r="AE33" s="71"/>
      <c r="AG33">
        <v>0</v>
      </c>
      <c r="AH33">
        <v>0</v>
      </c>
      <c r="AI33">
        <v>0</v>
      </c>
      <c r="AJ33">
        <f t="shared" si="11"/>
        <v>0</v>
      </c>
    </row>
    <row r="34" spans="1:41" x14ac:dyDescent="0.2">
      <c r="A34" t="str">
        <f>Input!A38</f>
        <v>&gt;=16000</v>
      </c>
      <c r="B34" t="str">
        <f>Input!B38</f>
        <v>&lt;20000</v>
      </c>
      <c r="C34" t="str">
        <f>Input!C38</f>
        <v>L</v>
      </c>
      <c r="F34" s="106">
        <f t="shared" si="0"/>
        <v>9</v>
      </c>
      <c r="G34" s="106">
        <f t="shared" si="1"/>
        <v>1</v>
      </c>
      <c r="H34" s="106">
        <f t="shared" si="2"/>
        <v>0</v>
      </c>
      <c r="I34" s="106">
        <f t="shared" si="3"/>
        <v>0</v>
      </c>
      <c r="J34" s="106">
        <f t="shared" si="4"/>
        <v>1</v>
      </c>
      <c r="K34" s="106">
        <f t="shared" si="5"/>
        <v>4</v>
      </c>
      <c r="L34" s="106">
        <f t="shared" si="6"/>
        <v>0</v>
      </c>
      <c r="O34" s="11">
        <f t="shared" si="7"/>
        <v>15</v>
      </c>
      <c r="Q34" t="str">
        <f t="shared" si="8"/>
        <v>&gt;=11000</v>
      </c>
      <c r="R34" t="str">
        <f t="shared" si="9"/>
        <v>&lt;16000</v>
      </c>
      <c r="S34">
        <f t="shared" si="10"/>
        <v>11000</v>
      </c>
      <c r="T34" t="str">
        <f>Input!C36</f>
        <v>H</v>
      </c>
      <c r="U34" s="105">
        <v>20</v>
      </c>
      <c r="V34" s="105">
        <v>2</v>
      </c>
      <c r="W34" s="105">
        <v>1</v>
      </c>
      <c r="X34" s="105">
        <v>0</v>
      </c>
      <c r="Y34" s="105">
        <v>9</v>
      </c>
      <c r="Z34" s="105">
        <v>8</v>
      </c>
      <c r="AA34" s="105">
        <v>0</v>
      </c>
      <c r="AB34" s="69"/>
      <c r="AC34" s="69"/>
      <c r="AE34" s="71"/>
      <c r="AG34">
        <v>0</v>
      </c>
      <c r="AH34">
        <v>0</v>
      </c>
      <c r="AI34">
        <v>0</v>
      </c>
      <c r="AJ34">
        <f t="shared" si="11"/>
        <v>0</v>
      </c>
      <c r="AO34" s="43"/>
    </row>
    <row r="35" spans="1:41" x14ac:dyDescent="0.2">
      <c r="A35" t="str">
        <f>Input!A39</f>
        <v>&gt;=16000</v>
      </c>
      <c r="B35" t="str">
        <f>Input!B39</f>
        <v>&lt;20000</v>
      </c>
      <c r="C35" t="str">
        <f>Input!C39</f>
        <v>H</v>
      </c>
      <c r="F35" s="106">
        <f t="shared" ref="F35:F66" si="12">+U37</f>
        <v>0</v>
      </c>
      <c r="G35" s="106">
        <f t="shared" ref="G35:G66" si="13">+V37</f>
        <v>0</v>
      </c>
      <c r="H35" s="106">
        <f t="shared" ref="H35:H66" si="14">+W37</f>
        <v>0</v>
      </c>
      <c r="I35" s="106">
        <f t="shared" ref="I35:I66" si="15">+X37</f>
        <v>1</v>
      </c>
      <c r="J35" s="106">
        <f t="shared" ref="J35:J66" si="16">+Y37</f>
        <v>0</v>
      </c>
      <c r="K35" s="106">
        <f t="shared" ref="K35:K66" si="17">+Z37</f>
        <v>0</v>
      </c>
      <c r="L35" s="106">
        <f t="shared" ref="L35:L66" si="18">+AA37</f>
        <v>0</v>
      </c>
      <c r="O35" s="11">
        <f t="shared" si="7"/>
        <v>1</v>
      </c>
      <c r="Q35" t="str">
        <f t="shared" si="8"/>
        <v>&gt;=16000</v>
      </c>
      <c r="R35" t="str">
        <f t="shared" si="9"/>
        <v>&lt;20000</v>
      </c>
      <c r="S35">
        <f t="shared" si="10"/>
        <v>16000</v>
      </c>
      <c r="T35" t="str">
        <f>Input!C37</f>
        <v>F</v>
      </c>
      <c r="U35" s="105">
        <v>47</v>
      </c>
      <c r="V35" s="105">
        <v>3</v>
      </c>
      <c r="W35" s="105">
        <v>0</v>
      </c>
      <c r="X35" s="105">
        <v>0</v>
      </c>
      <c r="Y35" s="105">
        <v>0</v>
      </c>
      <c r="Z35" s="105">
        <v>36</v>
      </c>
      <c r="AA35" s="105">
        <v>0</v>
      </c>
      <c r="AB35" s="69"/>
      <c r="AC35" s="69"/>
      <c r="AE35" s="71"/>
      <c r="AG35">
        <v>0</v>
      </c>
      <c r="AH35">
        <v>0</v>
      </c>
      <c r="AI35">
        <v>0</v>
      </c>
      <c r="AJ35">
        <f t="shared" si="11"/>
        <v>0</v>
      </c>
    </row>
    <row r="36" spans="1:41" x14ac:dyDescent="0.2">
      <c r="A36" t="str">
        <f>Input!A40</f>
        <v>&gt;=20000</v>
      </c>
      <c r="B36" t="str">
        <f>Input!B40</f>
        <v>&lt;24000</v>
      </c>
      <c r="C36" t="str">
        <f>Input!C40</f>
        <v>F</v>
      </c>
      <c r="F36" s="106">
        <f t="shared" si="12"/>
        <v>84</v>
      </c>
      <c r="G36" s="106">
        <f t="shared" si="13"/>
        <v>1</v>
      </c>
      <c r="H36" s="106">
        <f t="shared" si="14"/>
        <v>0</v>
      </c>
      <c r="I36" s="106">
        <f t="shared" si="15"/>
        <v>0</v>
      </c>
      <c r="J36" s="106">
        <f t="shared" si="16"/>
        <v>12</v>
      </c>
      <c r="K36" s="106">
        <f t="shared" si="17"/>
        <v>70</v>
      </c>
      <c r="L36" s="106">
        <f t="shared" si="18"/>
        <v>1</v>
      </c>
      <c r="O36" s="11">
        <f t="shared" si="7"/>
        <v>168</v>
      </c>
      <c r="Q36" t="str">
        <f t="shared" si="8"/>
        <v>&gt;=16000</v>
      </c>
      <c r="R36" t="str">
        <f t="shared" si="9"/>
        <v>&lt;20000</v>
      </c>
      <c r="S36">
        <f t="shared" si="10"/>
        <v>16000</v>
      </c>
      <c r="T36" t="str">
        <f>Input!C38</f>
        <v>L</v>
      </c>
      <c r="U36" s="105">
        <v>9</v>
      </c>
      <c r="V36" s="105">
        <v>1</v>
      </c>
      <c r="W36" s="105">
        <v>0</v>
      </c>
      <c r="X36" s="105">
        <v>0</v>
      </c>
      <c r="Y36" s="105">
        <v>1</v>
      </c>
      <c r="Z36" s="105">
        <v>4</v>
      </c>
      <c r="AA36" s="105">
        <v>0</v>
      </c>
      <c r="AB36" s="69"/>
      <c r="AC36" s="69"/>
      <c r="AE36" s="71"/>
      <c r="AG36">
        <v>0</v>
      </c>
      <c r="AH36">
        <v>0</v>
      </c>
      <c r="AI36">
        <v>0</v>
      </c>
      <c r="AJ36">
        <f t="shared" si="11"/>
        <v>0</v>
      </c>
    </row>
    <row r="37" spans="1:41" x14ac:dyDescent="0.2">
      <c r="A37" t="str">
        <f>Input!A41</f>
        <v>&gt;=20000</v>
      </c>
      <c r="B37" t="str">
        <f>Input!B41</f>
        <v>&lt;24000</v>
      </c>
      <c r="C37" t="str">
        <f>Input!C41</f>
        <v>L</v>
      </c>
      <c r="F37" s="106">
        <f t="shared" si="12"/>
        <v>2</v>
      </c>
      <c r="G37" s="106">
        <f t="shared" si="13"/>
        <v>0</v>
      </c>
      <c r="H37" s="106">
        <f t="shared" si="14"/>
        <v>0</v>
      </c>
      <c r="I37" s="106">
        <f t="shared" si="15"/>
        <v>0</v>
      </c>
      <c r="J37" s="106">
        <f t="shared" si="16"/>
        <v>1</v>
      </c>
      <c r="K37" s="106">
        <f t="shared" si="17"/>
        <v>5</v>
      </c>
      <c r="L37" s="106">
        <f t="shared" si="18"/>
        <v>1</v>
      </c>
      <c r="O37" s="11">
        <f t="shared" si="7"/>
        <v>9</v>
      </c>
      <c r="Q37" t="str">
        <f t="shared" ref="Q37:Q68" si="19">A35</f>
        <v>&gt;=16000</v>
      </c>
      <c r="R37" t="str">
        <f t="shared" ref="R37:R68" si="20">B35</f>
        <v>&lt;20000</v>
      </c>
      <c r="S37">
        <f t="shared" ref="S37:S68" si="21">VALUE(MID(A35,3,10))</f>
        <v>16000</v>
      </c>
      <c r="T37" t="str">
        <f>Input!C39</f>
        <v>H</v>
      </c>
      <c r="U37" s="105">
        <v>0</v>
      </c>
      <c r="V37" s="105">
        <v>0</v>
      </c>
      <c r="W37" s="105">
        <v>0</v>
      </c>
      <c r="X37" s="105">
        <v>1</v>
      </c>
      <c r="Y37" s="105">
        <v>0</v>
      </c>
      <c r="Z37" s="105">
        <v>0</v>
      </c>
      <c r="AA37" s="105">
        <v>0</v>
      </c>
      <c r="AB37" s="69"/>
      <c r="AC37" s="69"/>
      <c r="AE37" s="71"/>
      <c r="AG37">
        <v>0</v>
      </c>
      <c r="AH37">
        <v>0</v>
      </c>
      <c r="AI37">
        <v>0</v>
      </c>
      <c r="AJ37">
        <f t="shared" ref="AJ37:AJ71" si="22">AH37-AE37</f>
        <v>0</v>
      </c>
    </row>
    <row r="38" spans="1:41" x14ac:dyDescent="0.2">
      <c r="A38" t="str">
        <f>Input!A42</f>
        <v>&gt;=20000</v>
      </c>
      <c r="B38" t="str">
        <f>Input!B42</f>
        <v>&lt;24000</v>
      </c>
      <c r="C38" t="str">
        <f>Input!C42</f>
        <v>H</v>
      </c>
      <c r="F38" s="106">
        <f t="shared" si="12"/>
        <v>21</v>
      </c>
      <c r="G38" s="106">
        <f t="shared" si="13"/>
        <v>2</v>
      </c>
      <c r="H38" s="106">
        <f t="shared" si="14"/>
        <v>2</v>
      </c>
      <c r="I38" s="106">
        <f t="shared" si="15"/>
        <v>0</v>
      </c>
      <c r="J38" s="106">
        <f t="shared" si="16"/>
        <v>6</v>
      </c>
      <c r="K38" s="106">
        <f t="shared" si="17"/>
        <v>22</v>
      </c>
      <c r="L38" s="106">
        <f t="shared" si="18"/>
        <v>0</v>
      </c>
      <c r="O38" s="11">
        <f t="shared" si="7"/>
        <v>53</v>
      </c>
      <c r="Q38" t="str">
        <f t="shared" si="19"/>
        <v>&gt;=20000</v>
      </c>
      <c r="R38" t="str">
        <f t="shared" si="20"/>
        <v>&lt;24000</v>
      </c>
      <c r="S38">
        <f t="shared" si="21"/>
        <v>20000</v>
      </c>
      <c r="T38" t="str">
        <f>Input!C40</f>
        <v>F</v>
      </c>
      <c r="U38" s="105">
        <v>84</v>
      </c>
      <c r="V38" s="105">
        <v>1</v>
      </c>
      <c r="W38" s="105">
        <v>0</v>
      </c>
      <c r="X38" s="105">
        <v>0</v>
      </c>
      <c r="Y38" s="105">
        <v>12</v>
      </c>
      <c r="Z38" s="105">
        <v>70</v>
      </c>
      <c r="AA38" s="105">
        <v>1</v>
      </c>
      <c r="AB38" s="69"/>
      <c r="AC38" s="69"/>
      <c r="AE38" s="71"/>
      <c r="AG38">
        <v>0</v>
      </c>
      <c r="AH38">
        <v>0</v>
      </c>
      <c r="AI38">
        <v>0</v>
      </c>
      <c r="AJ38">
        <f t="shared" si="22"/>
        <v>0</v>
      </c>
    </row>
    <row r="39" spans="1:41" x14ac:dyDescent="0.2">
      <c r="A39" t="str">
        <f>Input!A43</f>
        <v>&gt;=24000</v>
      </c>
      <c r="B39" t="str">
        <f>Input!B43</f>
        <v>&lt;30000</v>
      </c>
      <c r="C39" t="str">
        <f>Input!C43</f>
        <v>F</v>
      </c>
      <c r="F39" s="106">
        <f t="shared" si="12"/>
        <v>7</v>
      </c>
      <c r="G39" s="106">
        <f t="shared" si="13"/>
        <v>0</v>
      </c>
      <c r="H39" s="106">
        <f t="shared" si="14"/>
        <v>0</v>
      </c>
      <c r="I39" s="106">
        <f t="shared" si="15"/>
        <v>0</v>
      </c>
      <c r="J39" s="106">
        <f t="shared" si="16"/>
        <v>3</v>
      </c>
      <c r="K39" s="106">
        <f t="shared" si="17"/>
        <v>10</v>
      </c>
      <c r="L39" s="106">
        <f t="shared" si="18"/>
        <v>0</v>
      </c>
      <c r="O39" s="11">
        <f t="shared" si="7"/>
        <v>20</v>
      </c>
      <c r="Q39" t="str">
        <f t="shared" si="19"/>
        <v>&gt;=20000</v>
      </c>
      <c r="R39" t="str">
        <f t="shared" si="20"/>
        <v>&lt;24000</v>
      </c>
      <c r="S39">
        <f t="shared" si="21"/>
        <v>20000</v>
      </c>
      <c r="T39" t="str">
        <f>Input!C41</f>
        <v>L</v>
      </c>
      <c r="U39" s="105">
        <v>2</v>
      </c>
      <c r="V39" s="105">
        <v>0</v>
      </c>
      <c r="W39" s="105">
        <v>0</v>
      </c>
      <c r="X39" s="105">
        <v>0</v>
      </c>
      <c r="Y39" s="105">
        <v>1</v>
      </c>
      <c r="Z39" s="105">
        <v>5</v>
      </c>
      <c r="AA39" s="105">
        <v>1</v>
      </c>
      <c r="AB39" s="69"/>
      <c r="AC39" s="69"/>
      <c r="AE39" s="71"/>
      <c r="AG39">
        <v>0</v>
      </c>
      <c r="AH39">
        <v>0</v>
      </c>
      <c r="AI39">
        <v>0</v>
      </c>
      <c r="AJ39">
        <f t="shared" si="22"/>
        <v>0</v>
      </c>
    </row>
    <row r="40" spans="1:41" x14ac:dyDescent="0.2">
      <c r="A40" t="str">
        <f>Input!A44</f>
        <v>&gt;=24000</v>
      </c>
      <c r="B40" t="str">
        <f>Input!B44</f>
        <v>&lt;30000</v>
      </c>
      <c r="C40" t="str">
        <f>Input!C44</f>
        <v>L</v>
      </c>
      <c r="F40" s="106">
        <f t="shared" si="12"/>
        <v>5</v>
      </c>
      <c r="G40" s="106">
        <f t="shared" si="13"/>
        <v>0</v>
      </c>
      <c r="H40" s="106">
        <f t="shared" si="14"/>
        <v>0</v>
      </c>
      <c r="I40" s="106">
        <f t="shared" si="15"/>
        <v>0</v>
      </c>
      <c r="J40" s="106">
        <f t="shared" si="16"/>
        <v>2</v>
      </c>
      <c r="K40" s="106">
        <f t="shared" si="17"/>
        <v>9</v>
      </c>
      <c r="L40" s="106">
        <f t="shared" si="18"/>
        <v>0</v>
      </c>
      <c r="O40" s="11">
        <f t="shared" si="7"/>
        <v>16</v>
      </c>
      <c r="Q40" t="str">
        <f t="shared" si="19"/>
        <v>&gt;=20000</v>
      </c>
      <c r="R40" t="str">
        <f t="shared" si="20"/>
        <v>&lt;24000</v>
      </c>
      <c r="S40">
        <f t="shared" si="21"/>
        <v>20000</v>
      </c>
      <c r="T40" t="str">
        <f>Input!C42</f>
        <v>H</v>
      </c>
      <c r="U40" s="105">
        <v>21</v>
      </c>
      <c r="V40" s="105">
        <v>2</v>
      </c>
      <c r="W40" s="105">
        <v>2</v>
      </c>
      <c r="X40" s="105">
        <v>0</v>
      </c>
      <c r="Y40" s="105">
        <v>6</v>
      </c>
      <c r="Z40" s="105">
        <v>22</v>
      </c>
      <c r="AA40" s="105">
        <v>0</v>
      </c>
      <c r="AB40" s="69"/>
      <c r="AC40" s="69"/>
      <c r="AE40" s="71"/>
      <c r="AG40">
        <v>0</v>
      </c>
      <c r="AH40">
        <v>0</v>
      </c>
      <c r="AI40">
        <v>0</v>
      </c>
      <c r="AJ40">
        <f t="shared" si="22"/>
        <v>0</v>
      </c>
    </row>
    <row r="41" spans="1:41" x14ac:dyDescent="0.2">
      <c r="A41" t="str">
        <f>Input!A45</f>
        <v>&gt;=24000</v>
      </c>
      <c r="B41" t="str">
        <f>Input!B45</f>
        <v>&lt;30000</v>
      </c>
      <c r="C41" t="str">
        <f>Input!C45</f>
        <v>H</v>
      </c>
      <c r="F41" s="106">
        <f t="shared" si="12"/>
        <v>22</v>
      </c>
      <c r="G41" s="106">
        <f t="shared" si="13"/>
        <v>1</v>
      </c>
      <c r="H41" s="106">
        <f t="shared" si="14"/>
        <v>2</v>
      </c>
      <c r="I41" s="106">
        <f t="shared" si="15"/>
        <v>2</v>
      </c>
      <c r="J41" s="106">
        <f t="shared" si="16"/>
        <v>11</v>
      </c>
      <c r="K41" s="106">
        <f t="shared" si="17"/>
        <v>16</v>
      </c>
      <c r="L41" s="106">
        <f t="shared" si="18"/>
        <v>0</v>
      </c>
      <c r="O41" s="11">
        <f>SUM(F41:M41)</f>
        <v>54</v>
      </c>
      <c r="Q41" t="str">
        <f t="shared" si="19"/>
        <v>&gt;=24000</v>
      </c>
      <c r="R41" t="str">
        <f t="shared" si="20"/>
        <v>&lt;30000</v>
      </c>
      <c r="S41">
        <f t="shared" si="21"/>
        <v>24000</v>
      </c>
      <c r="T41" t="str">
        <f>Input!C43</f>
        <v>F</v>
      </c>
      <c r="U41" s="105">
        <v>7</v>
      </c>
      <c r="V41" s="105">
        <v>0</v>
      </c>
      <c r="W41" s="105">
        <v>0</v>
      </c>
      <c r="X41" s="105">
        <v>0</v>
      </c>
      <c r="Y41" s="105">
        <v>3</v>
      </c>
      <c r="Z41" s="105">
        <v>10</v>
      </c>
      <c r="AA41" s="105">
        <v>0</v>
      </c>
      <c r="AB41" s="69"/>
      <c r="AC41" s="69"/>
      <c r="AE41" s="71"/>
      <c r="AG41">
        <v>0</v>
      </c>
      <c r="AH41">
        <v>0</v>
      </c>
      <c r="AI41">
        <v>0</v>
      </c>
      <c r="AJ41">
        <f t="shared" si="22"/>
        <v>0</v>
      </c>
    </row>
    <row r="42" spans="1:41" x14ac:dyDescent="0.2">
      <c r="A42" t="str">
        <f>Input!A46</f>
        <v>&gt;=30000</v>
      </c>
      <c r="B42" t="str">
        <f>Input!B46</f>
        <v>&lt;45000</v>
      </c>
      <c r="C42" t="str">
        <f>Input!C46</f>
        <v>F</v>
      </c>
      <c r="F42" s="106">
        <f t="shared" si="12"/>
        <v>12</v>
      </c>
      <c r="G42" s="106">
        <f t="shared" si="13"/>
        <v>0</v>
      </c>
      <c r="H42" s="106">
        <f t="shared" si="14"/>
        <v>1</v>
      </c>
      <c r="I42" s="106">
        <f t="shared" si="15"/>
        <v>0</v>
      </c>
      <c r="J42" s="106">
        <f t="shared" si="16"/>
        <v>5</v>
      </c>
      <c r="K42" s="106">
        <f t="shared" si="17"/>
        <v>16</v>
      </c>
      <c r="L42" s="106">
        <f t="shared" si="18"/>
        <v>0</v>
      </c>
      <c r="O42" s="11">
        <f t="shared" si="7"/>
        <v>34</v>
      </c>
      <c r="Q42" t="str">
        <f t="shared" si="19"/>
        <v>&gt;=24000</v>
      </c>
      <c r="R42" t="str">
        <f t="shared" si="20"/>
        <v>&lt;30000</v>
      </c>
      <c r="S42">
        <f t="shared" si="21"/>
        <v>24000</v>
      </c>
      <c r="T42" t="str">
        <f>Input!C44</f>
        <v>L</v>
      </c>
      <c r="U42" s="105">
        <v>5</v>
      </c>
      <c r="V42" s="105">
        <v>0</v>
      </c>
      <c r="W42" s="105">
        <v>0</v>
      </c>
      <c r="X42" s="105">
        <v>0</v>
      </c>
      <c r="Y42" s="105">
        <v>2</v>
      </c>
      <c r="Z42" s="105">
        <v>9</v>
      </c>
      <c r="AA42" s="105">
        <v>0</v>
      </c>
      <c r="AB42" s="69"/>
      <c r="AC42" s="69"/>
      <c r="AE42" s="71"/>
      <c r="AG42">
        <v>0</v>
      </c>
      <c r="AH42">
        <v>0</v>
      </c>
      <c r="AI42">
        <v>0</v>
      </c>
      <c r="AJ42">
        <f t="shared" si="22"/>
        <v>0</v>
      </c>
    </row>
    <row r="43" spans="1:41" x14ac:dyDescent="0.2">
      <c r="A43" t="str">
        <f>Input!A47</f>
        <v>&gt;=30000</v>
      </c>
      <c r="B43" t="str">
        <f>Input!B47</f>
        <v>&lt;45000</v>
      </c>
      <c r="C43" t="str">
        <f>Input!C47</f>
        <v>L</v>
      </c>
      <c r="F43" s="106">
        <f t="shared" si="12"/>
        <v>6</v>
      </c>
      <c r="G43" s="106">
        <f t="shared" si="13"/>
        <v>0</v>
      </c>
      <c r="H43" s="106">
        <f t="shared" si="14"/>
        <v>0</v>
      </c>
      <c r="I43" s="106">
        <f t="shared" si="15"/>
        <v>0</v>
      </c>
      <c r="J43" s="106">
        <f t="shared" si="16"/>
        <v>3</v>
      </c>
      <c r="K43" s="106">
        <f t="shared" si="17"/>
        <v>5</v>
      </c>
      <c r="L43" s="106">
        <f t="shared" si="18"/>
        <v>1</v>
      </c>
      <c r="O43" s="11">
        <f t="shared" si="7"/>
        <v>15</v>
      </c>
      <c r="Q43" t="str">
        <f t="shared" si="19"/>
        <v>&gt;=24000</v>
      </c>
      <c r="R43" t="str">
        <f t="shared" si="20"/>
        <v>&lt;30000</v>
      </c>
      <c r="S43">
        <f t="shared" si="21"/>
        <v>24000</v>
      </c>
      <c r="T43" t="str">
        <f>Input!C45</f>
        <v>H</v>
      </c>
      <c r="U43" s="105">
        <v>22</v>
      </c>
      <c r="V43" s="105">
        <v>1</v>
      </c>
      <c r="W43" s="105">
        <v>2</v>
      </c>
      <c r="X43" s="105">
        <v>2</v>
      </c>
      <c r="Y43" s="105">
        <v>11</v>
      </c>
      <c r="Z43" s="105">
        <v>16</v>
      </c>
      <c r="AA43" s="105">
        <v>0</v>
      </c>
      <c r="AB43" s="69"/>
      <c r="AC43" s="69"/>
      <c r="AE43" s="71"/>
      <c r="AG43">
        <v>0</v>
      </c>
      <c r="AH43">
        <v>0</v>
      </c>
      <c r="AI43">
        <v>0</v>
      </c>
      <c r="AJ43">
        <f t="shared" si="22"/>
        <v>0</v>
      </c>
    </row>
    <row r="44" spans="1:41" x14ac:dyDescent="0.2">
      <c r="A44" t="str">
        <f>Input!A48</f>
        <v>&gt;=30000</v>
      </c>
      <c r="B44" t="str">
        <f>Input!B48</f>
        <v>&lt;45000</v>
      </c>
      <c r="C44" t="str">
        <f>Input!C48</f>
        <v>H</v>
      </c>
      <c r="F44" s="106">
        <f t="shared" si="12"/>
        <v>60</v>
      </c>
      <c r="G44" s="106">
        <f t="shared" si="13"/>
        <v>8</v>
      </c>
      <c r="H44" s="106">
        <f t="shared" si="14"/>
        <v>2</v>
      </c>
      <c r="I44" s="106">
        <f t="shared" si="15"/>
        <v>0</v>
      </c>
      <c r="J44" s="106">
        <f t="shared" si="16"/>
        <v>35</v>
      </c>
      <c r="K44" s="106">
        <f t="shared" si="17"/>
        <v>68</v>
      </c>
      <c r="L44" s="106">
        <f t="shared" si="18"/>
        <v>0</v>
      </c>
      <c r="O44" s="11">
        <f t="shared" si="7"/>
        <v>173</v>
      </c>
      <c r="Q44" t="str">
        <f t="shared" si="19"/>
        <v>&gt;=30000</v>
      </c>
      <c r="R44" t="str">
        <f t="shared" si="20"/>
        <v>&lt;45000</v>
      </c>
      <c r="S44">
        <f t="shared" si="21"/>
        <v>30000</v>
      </c>
      <c r="T44" t="str">
        <f>Input!C46</f>
        <v>F</v>
      </c>
      <c r="U44" s="105">
        <v>12</v>
      </c>
      <c r="V44" s="105">
        <v>0</v>
      </c>
      <c r="W44" s="105">
        <v>1</v>
      </c>
      <c r="X44" s="105">
        <v>0</v>
      </c>
      <c r="Y44" s="105">
        <v>5</v>
      </c>
      <c r="Z44" s="105">
        <v>16</v>
      </c>
      <c r="AA44" s="105">
        <v>0</v>
      </c>
      <c r="AB44" s="69"/>
      <c r="AC44" s="69"/>
      <c r="AE44" s="71"/>
      <c r="AG44">
        <v>0</v>
      </c>
      <c r="AH44">
        <v>0</v>
      </c>
      <c r="AI44">
        <v>0</v>
      </c>
      <c r="AJ44">
        <f t="shared" si="22"/>
        <v>0</v>
      </c>
    </row>
    <row r="45" spans="1:41" x14ac:dyDescent="0.2">
      <c r="A45" t="str">
        <f>Input!A49</f>
        <v>&gt;=45000</v>
      </c>
      <c r="B45" t="str">
        <f>Input!B49</f>
        <v>&lt;50000</v>
      </c>
      <c r="C45" t="str">
        <f>Input!C49</f>
        <v>F</v>
      </c>
      <c r="F45" s="106">
        <f t="shared" si="12"/>
        <v>0</v>
      </c>
      <c r="G45" s="106">
        <f t="shared" si="13"/>
        <v>0</v>
      </c>
      <c r="H45" s="106">
        <f t="shared" si="14"/>
        <v>0</v>
      </c>
      <c r="I45" s="106">
        <f t="shared" si="15"/>
        <v>0</v>
      </c>
      <c r="J45" s="106">
        <f t="shared" si="16"/>
        <v>1</v>
      </c>
      <c r="K45" s="106">
        <f t="shared" si="17"/>
        <v>0</v>
      </c>
      <c r="L45" s="106">
        <f t="shared" si="18"/>
        <v>0</v>
      </c>
      <c r="O45" s="11">
        <f t="shared" si="7"/>
        <v>1</v>
      </c>
      <c r="Q45" t="str">
        <f t="shared" si="19"/>
        <v>&gt;=30000</v>
      </c>
      <c r="R45" t="str">
        <f t="shared" si="20"/>
        <v>&lt;45000</v>
      </c>
      <c r="S45">
        <f t="shared" si="21"/>
        <v>30000</v>
      </c>
      <c r="T45" t="str">
        <f>Input!C47</f>
        <v>L</v>
      </c>
      <c r="U45" s="105">
        <v>6</v>
      </c>
      <c r="V45" s="105">
        <v>0</v>
      </c>
      <c r="W45" s="105">
        <v>0</v>
      </c>
      <c r="X45" s="105">
        <v>0</v>
      </c>
      <c r="Y45" s="105">
        <v>3</v>
      </c>
      <c r="Z45" s="105">
        <v>5</v>
      </c>
      <c r="AA45" s="105">
        <v>1</v>
      </c>
      <c r="AB45" s="69"/>
      <c r="AC45" s="69"/>
      <c r="AE45" s="71"/>
      <c r="AG45">
        <v>0</v>
      </c>
      <c r="AH45">
        <v>0</v>
      </c>
      <c r="AI45">
        <v>0</v>
      </c>
      <c r="AJ45">
        <f t="shared" si="22"/>
        <v>0</v>
      </c>
    </row>
    <row r="46" spans="1:41" x14ac:dyDescent="0.2">
      <c r="A46" t="str">
        <f>Input!A50</f>
        <v>&gt;=45000</v>
      </c>
      <c r="B46" t="str">
        <f>Input!B50</f>
        <v>&lt;50000</v>
      </c>
      <c r="C46" t="str">
        <f>Input!C50</f>
        <v>L</v>
      </c>
      <c r="E46" s="27"/>
      <c r="F46" s="106">
        <f t="shared" si="12"/>
        <v>0</v>
      </c>
      <c r="G46" s="106">
        <f t="shared" si="13"/>
        <v>1</v>
      </c>
      <c r="H46" s="106">
        <f t="shared" si="14"/>
        <v>0</v>
      </c>
      <c r="I46" s="106">
        <f t="shared" si="15"/>
        <v>0</v>
      </c>
      <c r="J46" s="106">
        <f t="shared" si="16"/>
        <v>0</v>
      </c>
      <c r="K46" s="106">
        <f t="shared" si="17"/>
        <v>0</v>
      </c>
      <c r="L46" s="106">
        <f t="shared" si="18"/>
        <v>0</v>
      </c>
      <c r="M46" s="27"/>
      <c r="O46" s="11">
        <f t="shared" si="7"/>
        <v>1</v>
      </c>
      <c r="Q46" t="str">
        <f t="shared" si="19"/>
        <v>&gt;=30000</v>
      </c>
      <c r="R46" t="str">
        <f t="shared" si="20"/>
        <v>&lt;45000</v>
      </c>
      <c r="S46">
        <f t="shared" si="21"/>
        <v>30000</v>
      </c>
      <c r="T46" t="str">
        <f>Input!C48</f>
        <v>H</v>
      </c>
      <c r="U46" s="105">
        <v>60</v>
      </c>
      <c r="V46" s="105">
        <v>8</v>
      </c>
      <c r="W46" s="105">
        <v>2</v>
      </c>
      <c r="X46" s="105">
        <v>0</v>
      </c>
      <c r="Y46" s="105">
        <v>35</v>
      </c>
      <c r="Z46" s="105">
        <v>68</v>
      </c>
      <c r="AA46" s="105">
        <v>0</v>
      </c>
      <c r="AB46" s="69"/>
      <c r="AC46" s="69"/>
      <c r="AE46" s="71"/>
      <c r="AG46">
        <v>0</v>
      </c>
      <c r="AH46">
        <v>0</v>
      </c>
      <c r="AI46">
        <v>0</v>
      </c>
      <c r="AJ46">
        <f t="shared" si="22"/>
        <v>0</v>
      </c>
    </row>
    <row r="47" spans="1:41" x14ac:dyDescent="0.2">
      <c r="A47" t="str">
        <f>Input!A51</f>
        <v>&gt;=45000</v>
      </c>
      <c r="B47" t="str">
        <f>Input!B51</f>
        <v>&lt;50000</v>
      </c>
      <c r="C47" t="str">
        <f>Input!C51</f>
        <v>H</v>
      </c>
      <c r="E47" s="27"/>
      <c r="F47" s="106">
        <f t="shared" si="12"/>
        <v>5</v>
      </c>
      <c r="G47" s="106">
        <f t="shared" si="13"/>
        <v>0</v>
      </c>
      <c r="H47" s="106">
        <f t="shared" si="14"/>
        <v>0</v>
      </c>
      <c r="I47" s="106">
        <f t="shared" si="15"/>
        <v>0</v>
      </c>
      <c r="J47" s="106">
        <f t="shared" si="16"/>
        <v>2</v>
      </c>
      <c r="K47" s="106">
        <f t="shared" si="17"/>
        <v>0</v>
      </c>
      <c r="L47" s="106">
        <f t="shared" si="18"/>
        <v>0</v>
      </c>
      <c r="M47" s="27"/>
      <c r="O47" s="11">
        <f t="shared" si="7"/>
        <v>7</v>
      </c>
      <c r="Q47" t="str">
        <f t="shared" si="19"/>
        <v>&gt;=45000</v>
      </c>
      <c r="R47" t="str">
        <f t="shared" si="20"/>
        <v>&lt;50000</v>
      </c>
      <c r="S47">
        <f t="shared" si="21"/>
        <v>45000</v>
      </c>
      <c r="T47" t="str">
        <f>Input!C49</f>
        <v>F</v>
      </c>
      <c r="U47" s="105">
        <v>0</v>
      </c>
      <c r="V47" s="105">
        <v>0</v>
      </c>
      <c r="W47" s="105">
        <v>0</v>
      </c>
      <c r="X47" s="105">
        <v>0</v>
      </c>
      <c r="Y47" s="105">
        <v>1</v>
      </c>
      <c r="Z47" s="105">
        <v>0</v>
      </c>
      <c r="AA47" s="105">
        <v>0</v>
      </c>
      <c r="AB47" s="69"/>
      <c r="AC47" s="69"/>
      <c r="AE47" s="71"/>
      <c r="AG47">
        <v>0</v>
      </c>
      <c r="AH47">
        <v>0</v>
      </c>
      <c r="AI47">
        <v>0</v>
      </c>
      <c r="AJ47">
        <f t="shared" si="22"/>
        <v>0</v>
      </c>
    </row>
    <row r="48" spans="1:41" x14ac:dyDescent="0.2">
      <c r="A48" t="str">
        <f>Input!A52</f>
        <v>&gt;=50000</v>
      </c>
      <c r="B48" t="str">
        <f>Input!B52</f>
        <v>&lt;100000</v>
      </c>
      <c r="C48" t="str">
        <f>Input!C52</f>
        <v>F</v>
      </c>
      <c r="E48" s="27"/>
      <c r="F48" s="106">
        <f t="shared" si="12"/>
        <v>0</v>
      </c>
      <c r="G48" s="106">
        <f t="shared" si="13"/>
        <v>0</v>
      </c>
      <c r="H48" s="106">
        <f t="shared" si="14"/>
        <v>0</v>
      </c>
      <c r="I48" s="106">
        <f t="shared" si="15"/>
        <v>0</v>
      </c>
      <c r="J48" s="106">
        <f t="shared" si="16"/>
        <v>0</v>
      </c>
      <c r="K48" s="106">
        <f t="shared" si="17"/>
        <v>0</v>
      </c>
      <c r="L48" s="106">
        <f t="shared" si="18"/>
        <v>0</v>
      </c>
      <c r="M48" s="27"/>
      <c r="O48" s="11">
        <f t="shared" si="7"/>
        <v>0</v>
      </c>
      <c r="Q48" t="str">
        <f t="shared" si="19"/>
        <v>&gt;=45000</v>
      </c>
      <c r="R48" t="str">
        <f t="shared" si="20"/>
        <v>&lt;50000</v>
      </c>
      <c r="S48">
        <f t="shared" si="21"/>
        <v>45000</v>
      </c>
      <c r="T48" t="str">
        <f>Input!C50</f>
        <v>L</v>
      </c>
      <c r="U48" s="105">
        <v>0</v>
      </c>
      <c r="V48" s="105">
        <v>1</v>
      </c>
      <c r="W48" s="105">
        <v>0</v>
      </c>
      <c r="X48" s="105">
        <v>0</v>
      </c>
      <c r="Y48" s="105">
        <v>0</v>
      </c>
      <c r="Z48" s="105">
        <v>0</v>
      </c>
      <c r="AA48" s="105">
        <v>0</v>
      </c>
      <c r="AB48" s="69"/>
      <c r="AC48" s="69"/>
      <c r="AE48" s="71"/>
      <c r="AG48">
        <v>0</v>
      </c>
      <c r="AH48">
        <v>0</v>
      </c>
      <c r="AI48">
        <v>0</v>
      </c>
      <c r="AJ48">
        <f t="shared" si="22"/>
        <v>0</v>
      </c>
    </row>
    <row r="49" spans="1:36" x14ac:dyDescent="0.2">
      <c r="A49" t="str">
        <f>Input!A53</f>
        <v>&gt;=50000</v>
      </c>
      <c r="B49" t="str">
        <f>Input!B53</f>
        <v>&lt;100000</v>
      </c>
      <c r="C49" t="str">
        <f>Input!C53</f>
        <v>L</v>
      </c>
      <c r="E49" s="27"/>
      <c r="F49" s="106">
        <f t="shared" si="12"/>
        <v>1</v>
      </c>
      <c r="G49" s="106">
        <f t="shared" si="13"/>
        <v>0</v>
      </c>
      <c r="H49" s="106">
        <f t="shared" si="14"/>
        <v>0</v>
      </c>
      <c r="I49" s="106">
        <f t="shared" si="15"/>
        <v>0</v>
      </c>
      <c r="J49" s="106">
        <f t="shared" si="16"/>
        <v>6</v>
      </c>
      <c r="K49" s="106">
        <f t="shared" si="17"/>
        <v>1</v>
      </c>
      <c r="L49" s="106">
        <f t="shared" si="18"/>
        <v>0</v>
      </c>
      <c r="M49" s="27"/>
      <c r="O49" s="11">
        <f t="shared" si="7"/>
        <v>8</v>
      </c>
      <c r="Q49" t="str">
        <f t="shared" si="19"/>
        <v>&gt;=45000</v>
      </c>
      <c r="R49" t="str">
        <f t="shared" si="20"/>
        <v>&lt;50000</v>
      </c>
      <c r="S49">
        <f t="shared" si="21"/>
        <v>45000</v>
      </c>
      <c r="T49" t="str">
        <f>Input!C51</f>
        <v>H</v>
      </c>
      <c r="U49" s="105">
        <v>5</v>
      </c>
      <c r="V49" s="105">
        <v>0</v>
      </c>
      <c r="W49" s="105">
        <v>0</v>
      </c>
      <c r="X49" s="105">
        <v>0</v>
      </c>
      <c r="Y49" s="105">
        <v>2</v>
      </c>
      <c r="Z49" s="105">
        <v>0</v>
      </c>
      <c r="AA49" s="105">
        <v>0</v>
      </c>
      <c r="AB49" s="68"/>
      <c r="AC49" s="69"/>
      <c r="AE49" s="71"/>
      <c r="AG49">
        <v>0</v>
      </c>
      <c r="AH49">
        <v>0</v>
      </c>
      <c r="AI49">
        <v>0</v>
      </c>
      <c r="AJ49">
        <f t="shared" si="22"/>
        <v>0</v>
      </c>
    </row>
    <row r="50" spans="1:36" x14ac:dyDescent="0.2">
      <c r="A50" t="str">
        <f>Input!A54</f>
        <v>&gt;=50000</v>
      </c>
      <c r="B50" t="str">
        <f>Input!B54</f>
        <v>&lt;100000</v>
      </c>
      <c r="C50" t="str">
        <f>Input!C54</f>
        <v>H</v>
      </c>
      <c r="E50" s="27"/>
      <c r="F50" s="106">
        <f t="shared" si="12"/>
        <v>41</v>
      </c>
      <c r="G50" s="106">
        <f t="shared" si="13"/>
        <v>5</v>
      </c>
      <c r="H50" s="106">
        <f t="shared" si="14"/>
        <v>5</v>
      </c>
      <c r="I50" s="106">
        <f t="shared" si="15"/>
        <v>6</v>
      </c>
      <c r="J50" s="106">
        <f t="shared" si="16"/>
        <v>79</v>
      </c>
      <c r="K50" s="106">
        <f t="shared" si="17"/>
        <v>28</v>
      </c>
      <c r="L50" s="106">
        <f t="shared" si="18"/>
        <v>3</v>
      </c>
      <c r="M50" s="27"/>
      <c r="O50" s="11">
        <f t="shared" si="7"/>
        <v>167</v>
      </c>
      <c r="Q50" t="str">
        <f t="shared" si="19"/>
        <v>&gt;=50000</v>
      </c>
      <c r="R50" t="str">
        <f t="shared" si="20"/>
        <v>&lt;100000</v>
      </c>
      <c r="S50">
        <f t="shared" si="21"/>
        <v>50000</v>
      </c>
      <c r="T50" t="str">
        <f>Input!C52</f>
        <v>F</v>
      </c>
      <c r="U50" s="105">
        <v>0</v>
      </c>
      <c r="V50" s="105">
        <v>0</v>
      </c>
      <c r="W50" s="105">
        <v>0</v>
      </c>
      <c r="X50" s="105">
        <v>0</v>
      </c>
      <c r="Y50" s="105">
        <v>0</v>
      </c>
      <c r="Z50" s="105">
        <v>0</v>
      </c>
      <c r="AA50" s="105">
        <v>0</v>
      </c>
      <c r="AB50" s="68"/>
      <c r="AC50" s="69"/>
      <c r="AE50" s="71"/>
      <c r="AG50">
        <v>0</v>
      </c>
      <c r="AH50">
        <v>0</v>
      </c>
      <c r="AI50">
        <v>0</v>
      </c>
      <c r="AJ50">
        <f t="shared" si="22"/>
        <v>0</v>
      </c>
    </row>
    <row r="51" spans="1:36" x14ac:dyDescent="0.2">
      <c r="A51" t="str">
        <f>Input!A55</f>
        <v>&gt;=100000</v>
      </c>
      <c r="B51" t="str">
        <f>Input!B55</f>
        <v>&lt;150000</v>
      </c>
      <c r="C51" t="str">
        <f>Input!C55</f>
        <v>F</v>
      </c>
      <c r="E51" s="27"/>
      <c r="F51" s="106">
        <f t="shared" si="12"/>
        <v>0</v>
      </c>
      <c r="G51" s="106">
        <f t="shared" si="13"/>
        <v>0</v>
      </c>
      <c r="H51" s="106">
        <f t="shared" si="14"/>
        <v>0</v>
      </c>
      <c r="I51" s="106">
        <f t="shared" si="15"/>
        <v>0</v>
      </c>
      <c r="J51" s="106">
        <f t="shared" si="16"/>
        <v>0</v>
      </c>
      <c r="K51" s="106">
        <f t="shared" si="17"/>
        <v>0</v>
      </c>
      <c r="L51" s="106">
        <f t="shared" si="18"/>
        <v>0</v>
      </c>
      <c r="M51" s="27"/>
      <c r="O51" s="11">
        <f t="shared" si="7"/>
        <v>0</v>
      </c>
      <c r="Q51" t="str">
        <f t="shared" si="19"/>
        <v>&gt;=50000</v>
      </c>
      <c r="R51" t="str">
        <f t="shared" si="20"/>
        <v>&lt;100000</v>
      </c>
      <c r="S51">
        <f t="shared" si="21"/>
        <v>50000</v>
      </c>
      <c r="T51" t="str">
        <f>Input!C53</f>
        <v>L</v>
      </c>
      <c r="U51" s="105">
        <v>1</v>
      </c>
      <c r="V51" s="105">
        <v>0</v>
      </c>
      <c r="W51" s="105">
        <v>0</v>
      </c>
      <c r="X51" s="105">
        <v>0</v>
      </c>
      <c r="Y51" s="105">
        <v>6</v>
      </c>
      <c r="Z51" s="105">
        <v>1</v>
      </c>
      <c r="AA51" s="105">
        <v>0</v>
      </c>
      <c r="AB51" s="68"/>
      <c r="AC51" s="69"/>
      <c r="AE51" s="71"/>
      <c r="AG51">
        <v>0</v>
      </c>
      <c r="AH51">
        <v>0</v>
      </c>
      <c r="AI51">
        <v>0</v>
      </c>
      <c r="AJ51">
        <f t="shared" si="22"/>
        <v>0</v>
      </c>
    </row>
    <row r="52" spans="1:36" x14ac:dyDescent="0.2">
      <c r="A52" t="str">
        <f>Input!A56</f>
        <v>&gt;=100000</v>
      </c>
      <c r="B52" t="str">
        <f>Input!B56</f>
        <v>&lt;150000</v>
      </c>
      <c r="C52" t="str">
        <f>Input!C56</f>
        <v>L</v>
      </c>
      <c r="E52" s="27"/>
      <c r="F52" s="106">
        <f t="shared" si="12"/>
        <v>0</v>
      </c>
      <c r="G52" s="106">
        <f t="shared" si="13"/>
        <v>0</v>
      </c>
      <c r="H52" s="106">
        <f t="shared" si="14"/>
        <v>0</v>
      </c>
      <c r="I52" s="106">
        <f t="shared" si="15"/>
        <v>1</v>
      </c>
      <c r="J52" s="106">
        <f t="shared" si="16"/>
        <v>3</v>
      </c>
      <c r="K52" s="106">
        <f t="shared" si="17"/>
        <v>1</v>
      </c>
      <c r="L52" s="106">
        <f t="shared" si="18"/>
        <v>0</v>
      </c>
      <c r="M52" s="27"/>
      <c r="O52" s="11">
        <f t="shared" si="7"/>
        <v>5</v>
      </c>
      <c r="Q52" t="str">
        <f t="shared" si="19"/>
        <v>&gt;=50000</v>
      </c>
      <c r="R52" t="str">
        <f t="shared" si="20"/>
        <v>&lt;100000</v>
      </c>
      <c r="S52">
        <f t="shared" si="21"/>
        <v>50000</v>
      </c>
      <c r="T52" t="str">
        <f>Input!C54</f>
        <v>H</v>
      </c>
      <c r="U52" s="105">
        <v>41</v>
      </c>
      <c r="V52" s="105">
        <v>5</v>
      </c>
      <c r="W52" s="105">
        <v>5</v>
      </c>
      <c r="X52" s="105">
        <v>6</v>
      </c>
      <c r="Y52" s="105">
        <v>79</v>
      </c>
      <c r="Z52" s="105">
        <v>28</v>
      </c>
      <c r="AA52" s="105">
        <v>3</v>
      </c>
      <c r="AB52" s="68"/>
      <c r="AC52" s="69"/>
      <c r="AE52" s="71"/>
      <c r="AG52">
        <v>0</v>
      </c>
      <c r="AH52">
        <v>0</v>
      </c>
      <c r="AI52">
        <v>0</v>
      </c>
      <c r="AJ52">
        <f t="shared" si="22"/>
        <v>0</v>
      </c>
    </row>
    <row r="53" spans="1:36" x14ac:dyDescent="0.2">
      <c r="A53" t="str">
        <f>Input!A57</f>
        <v>&gt;=100000</v>
      </c>
      <c r="B53" t="str">
        <f>Input!B57</f>
        <v>&lt;150000</v>
      </c>
      <c r="C53" t="str">
        <f>Input!C57</f>
        <v>H</v>
      </c>
      <c r="E53" s="27"/>
      <c r="F53" s="106">
        <f t="shared" si="12"/>
        <v>6</v>
      </c>
      <c r="G53" s="106">
        <f t="shared" si="13"/>
        <v>1</v>
      </c>
      <c r="H53" s="106">
        <f t="shared" si="14"/>
        <v>0</v>
      </c>
      <c r="I53" s="106">
        <f t="shared" si="15"/>
        <v>4</v>
      </c>
      <c r="J53" s="106">
        <f t="shared" si="16"/>
        <v>29</v>
      </c>
      <c r="K53" s="106">
        <f t="shared" si="17"/>
        <v>1</v>
      </c>
      <c r="L53" s="106">
        <f t="shared" si="18"/>
        <v>1</v>
      </c>
      <c r="M53" s="27"/>
      <c r="O53" s="11">
        <f t="shared" si="7"/>
        <v>42</v>
      </c>
      <c r="Q53" t="str">
        <f t="shared" si="19"/>
        <v>&gt;=100000</v>
      </c>
      <c r="R53" t="str">
        <f t="shared" si="20"/>
        <v>&lt;150000</v>
      </c>
      <c r="S53">
        <f t="shared" si="21"/>
        <v>100000</v>
      </c>
      <c r="T53" t="str">
        <f>Input!C55</f>
        <v>F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68"/>
      <c r="AC53" s="69"/>
      <c r="AE53" s="71"/>
      <c r="AG53">
        <v>0</v>
      </c>
      <c r="AH53">
        <v>0</v>
      </c>
      <c r="AI53">
        <v>0</v>
      </c>
      <c r="AJ53">
        <f t="shared" si="22"/>
        <v>0</v>
      </c>
    </row>
    <row r="54" spans="1:36" x14ac:dyDescent="0.2">
      <c r="A54" t="str">
        <f>Input!A58</f>
        <v>&gt;=150000</v>
      </c>
      <c r="B54" t="str">
        <f>Input!B58</f>
        <v>&lt;250000</v>
      </c>
      <c r="C54" t="str">
        <f>Input!C58</f>
        <v>F</v>
      </c>
      <c r="E54" s="27"/>
      <c r="F54" s="106">
        <f t="shared" si="12"/>
        <v>0</v>
      </c>
      <c r="G54" s="106">
        <f t="shared" si="13"/>
        <v>0</v>
      </c>
      <c r="H54" s="106">
        <f t="shared" si="14"/>
        <v>0</v>
      </c>
      <c r="I54" s="106">
        <f t="shared" si="15"/>
        <v>0</v>
      </c>
      <c r="J54" s="106">
        <f t="shared" si="16"/>
        <v>0</v>
      </c>
      <c r="K54" s="106">
        <f t="shared" si="17"/>
        <v>0</v>
      </c>
      <c r="L54" s="106">
        <f t="shared" si="18"/>
        <v>0</v>
      </c>
      <c r="M54" s="27"/>
      <c r="O54" s="11">
        <f t="shared" si="7"/>
        <v>0</v>
      </c>
      <c r="Q54" t="str">
        <f t="shared" si="19"/>
        <v>&gt;=100000</v>
      </c>
      <c r="R54" t="str">
        <f t="shared" si="20"/>
        <v>&lt;150000</v>
      </c>
      <c r="S54">
        <f t="shared" si="21"/>
        <v>100000</v>
      </c>
      <c r="T54" t="str">
        <f>Input!C56</f>
        <v>L</v>
      </c>
      <c r="U54" s="105">
        <v>0</v>
      </c>
      <c r="V54" s="105">
        <v>0</v>
      </c>
      <c r="W54" s="105">
        <v>0</v>
      </c>
      <c r="X54" s="105">
        <v>1</v>
      </c>
      <c r="Y54" s="105">
        <v>3</v>
      </c>
      <c r="Z54" s="105">
        <v>1</v>
      </c>
      <c r="AA54" s="105">
        <v>0</v>
      </c>
      <c r="AB54" s="68"/>
      <c r="AC54" s="69"/>
      <c r="AE54" s="71"/>
      <c r="AG54">
        <v>0</v>
      </c>
      <c r="AH54">
        <v>0</v>
      </c>
      <c r="AI54">
        <v>0</v>
      </c>
      <c r="AJ54">
        <f t="shared" si="22"/>
        <v>0</v>
      </c>
    </row>
    <row r="55" spans="1:36" x14ac:dyDescent="0.2">
      <c r="A55" t="str">
        <f>Input!A59</f>
        <v>&gt;=150000</v>
      </c>
      <c r="B55" t="str">
        <f>Input!B59</f>
        <v>&lt;250000</v>
      </c>
      <c r="C55" t="str">
        <f>Input!C59</f>
        <v>L</v>
      </c>
      <c r="E55" s="27"/>
      <c r="F55" s="106">
        <f t="shared" si="12"/>
        <v>0</v>
      </c>
      <c r="G55" s="106">
        <f t="shared" si="13"/>
        <v>0</v>
      </c>
      <c r="H55" s="106">
        <f t="shared" si="14"/>
        <v>0</v>
      </c>
      <c r="I55" s="106">
        <f t="shared" si="15"/>
        <v>4</v>
      </c>
      <c r="J55" s="106">
        <f t="shared" si="16"/>
        <v>6</v>
      </c>
      <c r="K55" s="106">
        <f t="shared" si="17"/>
        <v>1</v>
      </c>
      <c r="L55" s="106">
        <f t="shared" si="18"/>
        <v>0</v>
      </c>
      <c r="M55" s="27"/>
      <c r="O55" s="11">
        <f t="shared" si="7"/>
        <v>11</v>
      </c>
      <c r="Q55" t="str">
        <f t="shared" si="19"/>
        <v>&gt;=100000</v>
      </c>
      <c r="R55" t="str">
        <f t="shared" si="20"/>
        <v>&lt;150000</v>
      </c>
      <c r="S55">
        <f t="shared" si="21"/>
        <v>100000</v>
      </c>
      <c r="T55" t="str">
        <f>Input!C57</f>
        <v>H</v>
      </c>
      <c r="U55" s="105">
        <v>6</v>
      </c>
      <c r="V55" s="105">
        <v>1</v>
      </c>
      <c r="W55" s="105">
        <v>0</v>
      </c>
      <c r="X55" s="105">
        <v>4</v>
      </c>
      <c r="Y55" s="105">
        <v>29</v>
      </c>
      <c r="Z55" s="105">
        <v>1</v>
      </c>
      <c r="AA55" s="105">
        <v>1</v>
      </c>
      <c r="AB55" s="68"/>
      <c r="AC55" s="69"/>
      <c r="AE55" s="71"/>
      <c r="AG55">
        <v>0</v>
      </c>
      <c r="AH55">
        <v>0</v>
      </c>
      <c r="AI55">
        <v>0</v>
      </c>
      <c r="AJ55">
        <f t="shared" si="22"/>
        <v>0</v>
      </c>
    </row>
    <row r="56" spans="1:36" x14ac:dyDescent="0.2">
      <c r="A56" t="str">
        <f>Input!A60</f>
        <v>&gt;=150000</v>
      </c>
      <c r="B56" t="str">
        <f>Input!B60</f>
        <v>&lt;250000</v>
      </c>
      <c r="C56" t="str">
        <f>Input!C60</f>
        <v>H</v>
      </c>
      <c r="E56" s="27"/>
      <c r="F56" s="106">
        <f t="shared" si="12"/>
        <v>4</v>
      </c>
      <c r="G56" s="106">
        <f t="shared" si="13"/>
        <v>0</v>
      </c>
      <c r="H56" s="106">
        <f t="shared" si="14"/>
        <v>0</v>
      </c>
      <c r="I56" s="106">
        <f t="shared" si="15"/>
        <v>13</v>
      </c>
      <c r="J56" s="106">
        <f t="shared" si="16"/>
        <v>29</v>
      </c>
      <c r="K56" s="106">
        <f t="shared" si="17"/>
        <v>2</v>
      </c>
      <c r="L56" s="106">
        <f t="shared" si="18"/>
        <v>2</v>
      </c>
      <c r="M56" s="27"/>
      <c r="O56" s="11">
        <f t="shared" si="7"/>
        <v>50</v>
      </c>
      <c r="Q56" t="str">
        <f t="shared" si="19"/>
        <v>&gt;=150000</v>
      </c>
      <c r="R56" t="str">
        <f t="shared" si="20"/>
        <v>&lt;250000</v>
      </c>
      <c r="S56">
        <f t="shared" si="21"/>
        <v>150000</v>
      </c>
      <c r="T56" t="str">
        <f>Input!C58</f>
        <v>F</v>
      </c>
      <c r="U56" s="105">
        <v>0</v>
      </c>
      <c r="V56" s="105">
        <v>0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68"/>
      <c r="AC56" s="69"/>
      <c r="AE56" s="71"/>
      <c r="AG56">
        <v>0</v>
      </c>
      <c r="AH56">
        <v>0</v>
      </c>
      <c r="AI56">
        <v>0</v>
      </c>
      <c r="AJ56">
        <f t="shared" si="22"/>
        <v>0</v>
      </c>
    </row>
    <row r="57" spans="1:36" x14ac:dyDescent="0.2">
      <c r="A57" t="str">
        <f>Input!A61</f>
        <v>&gt;=250000</v>
      </c>
      <c r="B57" t="str">
        <f>Input!B61</f>
        <v>&lt;500000</v>
      </c>
      <c r="C57" t="str">
        <f>Input!C61</f>
        <v>F</v>
      </c>
      <c r="E57" s="27"/>
      <c r="F57" s="106">
        <f t="shared" si="12"/>
        <v>0</v>
      </c>
      <c r="G57" s="106">
        <f t="shared" si="13"/>
        <v>0</v>
      </c>
      <c r="H57" s="106">
        <f t="shared" si="14"/>
        <v>0</v>
      </c>
      <c r="I57" s="106">
        <f t="shared" si="15"/>
        <v>0</v>
      </c>
      <c r="J57" s="106">
        <f t="shared" si="16"/>
        <v>0</v>
      </c>
      <c r="K57" s="106">
        <f t="shared" si="17"/>
        <v>0</v>
      </c>
      <c r="L57" s="106">
        <f t="shared" si="18"/>
        <v>0</v>
      </c>
      <c r="M57" s="27"/>
      <c r="O57" s="11">
        <f t="shared" si="7"/>
        <v>0</v>
      </c>
      <c r="Q57" t="str">
        <f t="shared" si="19"/>
        <v>&gt;=150000</v>
      </c>
      <c r="R57" t="str">
        <f t="shared" si="20"/>
        <v>&lt;250000</v>
      </c>
      <c r="S57">
        <f t="shared" si="21"/>
        <v>150000</v>
      </c>
      <c r="T57" t="str">
        <f>Input!C59</f>
        <v>L</v>
      </c>
      <c r="U57" s="105">
        <v>0</v>
      </c>
      <c r="V57" s="105">
        <v>0</v>
      </c>
      <c r="W57" s="105">
        <v>0</v>
      </c>
      <c r="X57" s="105">
        <v>4</v>
      </c>
      <c r="Y57" s="105">
        <v>6</v>
      </c>
      <c r="Z57" s="105">
        <v>1</v>
      </c>
      <c r="AA57" s="105">
        <v>0</v>
      </c>
      <c r="AB57" s="68"/>
      <c r="AC57" s="69"/>
      <c r="AE57" s="71"/>
      <c r="AG57">
        <v>0</v>
      </c>
      <c r="AH57">
        <v>0</v>
      </c>
      <c r="AI57">
        <v>0</v>
      </c>
      <c r="AJ57">
        <f t="shared" si="22"/>
        <v>0</v>
      </c>
    </row>
    <row r="58" spans="1:36" x14ac:dyDescent="0.2">
      <c r="A58" t="str">
        <f>Input!A62</f>
        <v>&gt;=250000</v>
      </c>
      <c r="B58" t="str">
        <f>Input!B62</f>
        <v>&lt;500000</v>
      </c>
      <c r="C58" t="str">
        <f>Input!C62</f>
        <v>L</v>
      </c>
      <c r="E58" s="27"/>
      <c r="F58" s="106">
        <f t="shared" si="12"/>
        <v>0</v>
      </c>
      <c r="G58" s="106">
        <f t="shared" si="13"/>
        <v>0</v>
      </c>
      <c r="H58" s="106">
        <f t="shared" si="14"/>
        <v>0</v>
      </c>
      <c r="I58" s="106">
        <f t="shared" si="15"/>
        <v>1</v>
      </c>
      <c r="J58" s="106">
        <f t="shared" si="16"/>
        <v>0</v>
      </c>
      <c r="K58" s="106">
        <f t="shared" si="17"/>
        <v>0</v>
      </c>
      <c r="L58" s="106">
        <f t="shared" si="18"/>
        <v>0</v>
      </c>
      <c r="M58" s="27"/>
      <c r="O58" s="11">
        <f t="shared" si="7"/>
        <v>1</v>
      </c>
      <c r="Q58" t="str">
        <f t="shared" si="19"/>
        <v>&gt;=150000</v>
      </c>
      <c r="R58" t="str">
        <f t="shared" si="20"/>
        <v>&lt;250000</v>
      </c>
      <c r="S58">
        <f t="shared" si="21"/>
        <v>150000</v>
      </c>
      <c r="T58" t="str">
        <f>Input!C60</f>
        <v>H</v>
      </c>
      <c r="U58" s="105">
        <v>4</v>
      </c>
      <c r="V58" s="105">
        <v>0</v>
      </c>
      <c r="W58" s="105">
        <v>0</v>
      </c>
      <c r="X58" s="105">
        <v>13</v>
      </c>
      <c r="Y58" s="105">
        <v>29</v>
      </c>
      <c r="Z58" s="105">
        <v>2</v>
      </c>
      <c r="AA58" s="105">
        <v>2</v>
      </c>
      <c r="AB58" s="68"/>
      <c r="AC58" s="69"/>
      <c r="AE58" s="71"/>
      <c r="AG58">
        <v>0</v>
      </c>
      <c r="AH58">
        <v>0</v>
      </c>
      <c r="AI58">
        <v>0</v>
      </c>
      <c r="AJ58">
        <f t="shared" si="22"/>
        <v>0</v>
      </c>
    </row>
    <row r="59" spans="1:36" x14ac:dyDescent="0.2">
      <c r="A59" t="str">
        <f>Input!A63</f>
        <v>&gt;=250000</v>
      </c>
      <c r="B59" t="str">
        <f>Input!B63</f>
        <v>&lt;500000</v>
      </c>
      <c r="C59" t="str">
        <f>Input!C63</f>
        <v>H</v>
      </c>
      <c r="E59" s="27"/>
      <c r="F59" s="106">
        <f t="shared" si="12"/>
        <v>0</v>
      </c>
      <c r="G59" s="106">
        <f t="shared" si="13"/>
        <v>0</v>
      </c>
      <c r="H59" s="106">
        <f t="shared" si="14"/>
        <v>0</v>
      </c>
      <c r="I59" s="106">
        <f t="shared" si="15"/>
        <v>8</v>
      </c>
      <c r="J59" s="106">
        <f t="shared" si="16"/>
        <v>4</v>
      </c>
      <c r="K59" s="106">
        <f t="shared" si="17"/>
        <v>1</v>
      </c>
      <c r="L59" s="106">
        <f t="shared" si="18"/>
        <v>0</v>
      </c>
      <c r="M59" s="27"/>
      <c r="O59" s="11">
        <f t="shared" si="7"/>
        <v>13</v>
      </c>
      <c r="Q59" t="str">
        <f t="shared" si="19"/>
        <v>&gt;=250000</v>
      </c>
      <c r="R59" t="str">
        <f t="shared" si="20"/>
        <v>&lt;500000</v>
      </c>
      <c r="S59">
        <f t="shared" si="21"/>
        <v>250000</v>
      </c>
      <c r="T59" t="str">
        <f>Input!C61</f>
        <v>F</v>
      </c>
      <c r="U59" s="105">
        <v>0</v>
      </c>
      <c r="V59" s="105">
        <v>0</v>
      </c>
      <c r="W59" s="105">
        <v>0</v>
      </c>
      <c r="X59" s="105">
        <v>0</v>
      </c>
      <c r="Y59" s="105">
        <v>0</v>
      </c>
      <c r="Z59" s="105">
        <v>0</v>
      </c>
      <c r="AA59" s="105">
        <v>0</v>
      </c>
      <c r="AB59" s="68"/>
      <c r="AC59" s="69"/>
      <c r="AE59" s="71"/>
      <c r="AG59">
        <v>0</v>
      </c>
      <c r="AH59">
        <v>0</v>
      </c>
      <c r="AI59">
        <v>0</v>
      </c>
      <c r="AJ59">
        <f t="shared" si="22"/>
        <v>0</v>
      </c>
    </row>
    <row r="60" spans="1:36" x14ac:dyDescent="0.2">
      <c r="A60" t="str">
        <f>Input!A64</f>
        <v>&gt;=500000</v>
      </c>
      <c r="B60" t="str">
        <f>Input!B64</f>
        <v>&lt;750000</v>
      </c>
      <c r="C60" t="str">
        <f>Input!C64</f>
        <v>F</v>
      </c>
      <c r="E60" s="27"/>
      <c r="F60" s="106">
        <f t="shared" si="12"/>
        <v>0</v>
      </c>
      <c r="G60" s="106">
        <f t="shared" si="13"/>
        <v>0</v>
      </c>
      <c r="H60" s="106">
        <f t="shared" si="14"/>
        <v>0</v>
      </c>
      <c r="I60" s="106">
        <f t="shared" si="15"/>
        <v>0</v>
      </c>
      <c r="J60" s="106">
        <f t="shared" si="16"/>
        <v>0</v>
      </c>
      <c r="K60" s="106">
        <f t="shared" si="17"/>
        <v>0</v>
      </c>
      <c r="L60" s="106">
        <f t="shared" si="18"/>
        <v>0</v>
      </c>
      <c r="M60" s="27"/>
      <c r="O60" s="11">
        <f t="shared" si="7"/>
        <v>0</v>
      </c>
      <c r="Q60" t="str">
        <f t="shared" si="19"/>
        <v>&gt;=250000</v>
      </c>
      <c r="R60" t="str">
        <f t="shared" si="20"/>
        <v>&lt;500000</v>
      </c>
      <c r="S60">
        <f t="shared" si="21"/>
        <v>250000</v>
      </c>
      <c r="T60" t="str">
        <f>Input!C62</f>
        <v>L</v>
      </c>
      <c r="U60" s="105">
        <v>0</v>
      </c>
      <c r="V60" s="105">
        <v>0</v>
      </c>
      <c r="W60" s="105">
        <v>0</v>
      </c>
      <c r="X60" s="105">
        <v>1</v>
      </c>
      <c r="Y60" s="105">
        <v>0</v>
      </c>
      <c r="Z60" s="105">
        <v>0</v>
      </c>
      <c r="AA60" s="105">
        <v>0</v>
      </c>
      <c r="AB60" s="68"/>
      <c r="AC60" s="69"/>
      <c r="AE60" s="71"/>
      <c r="AG60">
        <v>0</v>
      </c>
      <c r="AH60">
        <v>0</v>
      </c>
      <c r="AI60">
        <v>0</v>
      </c>
      <c r="AJ60">
        <f t="shared" si="22"/>
        <v>0</v>
      </c>
    </row>
    <row r="61" spans="1:36" x14ac:dyDescent="0.2">
      <c r="A61" t="str">
        <f>Input!A65</f>
        <v>&gt;=500000</v>
      </c>
      <c r="B61" t="str">
        <f>Input!B65</f>
        <v>&lt;750000</v>
      </c>
      <c r="C61" t="str">
        <f>Input!C65</f>
        <v>L</v>
      </c>
      <c r="F61" s="106">
        <f t="shared" si="12"/>
        <v>0</v>
      </c>
      <c r="G61" s="106">
        <f t="shared" si="13"/>
        <v>0</v>
      </c>
      <c r="H61" s="106">
        <f t="shared" si="14"/>
        <v>0</v>
      </c>
      <c r="I61" s="106">
        <f t="shared" si="15"/>
        <v>0</v>
      </c>
      <c r="J61" s="106">
        <f t="shared" si="16"/>
        <v>0</v>
      </c>
      <c r="K61" s="106">
        <f t="shared" si="17"/>
        <v>0</v>
      </c>
      <c r="L61" s="106">
        <f t="shared" si="18"/>
        <v>0</v>
      </c>
      <c r="O61" s="11">
        <f t="shared" si="7"/>
        <v>0</v>
      </c>
      <c r="Q61" t="str">
        <f t="shared" si="19"/>
        <v>&gt;=250000</v>
      </c>
      <c r="R61" t="str">
        <f t="shared" si="20"/>
        <v>&lt;500000</v>
      </c>
      <c r="S61">
        <f t="shared" si="21"/>
        <v>250000</v>
      </c>
      <c r="T61" t="str">
        <f>Input!C63</f>
        <v>H</v>
      </c>
      <c r="U61" s="105">
        <v>0</v>
      </c>
      <c r="V61" s="105">
        <v>0</v>
      </c>
      <c r="W61" s="105">
        <v>0</v>
      </c>
      <c r="X61" s="105">
        <v>8</v>
      </c>
      <c r="Y61" s="105">
        <v>4</v>
      </c>
      <c r="Z61" s="105">
        <v>1</v>
      </c>
      <c r="AA61" s="105">
        <v>0</v>
      </c>
      <c r="AB61" s="68"/>
      <c r="AC61" s="69"/>
      <c r="AE61" s="71"/>
      <c r="AG61">
        <v>0</v>
      </c>
      <c r="AH61">
        <v>0</v>
      </c>
      <c r="AI61">
        <v>0</v>
      </c>
      <c r="AJ61">
        <f t="shared" si="22"/>
        <v>0</v>
      </c>
    </row>
    <row r="62" spans="1:36" x14ac:dyDescent="0.2">
      <c r="A62" t="str">
        <f>Input!A66</f>
        <v>&gt;=500000</v>
      </c>
      <c r="B62" t="str">
        <f>Input!B66</f>
        <v>&lt;750000</v>
      </c>
      <c r="C62" t="str">
        <f>Input!C66</f>
        <v>H</v>
      </c>
      <c r="F62" s="106">
        <f t="shared" si="12"/>
        <v>0</v>
      </c>
      <c r="G62" s="106">
        <f t="shared" si="13"/>
        <v>0</v>
      </c>
      <c r="H62" s="106">
        <f t="shared" si="14"/>
        <v>0</v>
      </c>
      <c r="I62" s="106">
        <f t="shared" si="15"/>
        <v>6</v>
      </c>
      <c r="J62" s="106">
        <f t="shared" si="16"/>
        <v>4</v>
      </c>
      <c r="K62" s="106">
        <f t="shared" si="17"/>
        <v>0</v>
      </c>
      <c r="L62" s="106">
        <f t="shared" si="18"/>
        <v>0</v>
      </c>
      <c r="O62" s="11">
        <f t="shared" si="7"/>
        <v>10</v>
      </c>
      <c r="Q62" t="str">
        <f t="shared" si="19"/>
        <v>&gt;=500000</v>
      </c>
      <c r="R62" t="str">
        <f t="shared" si="20"/>
        <v>&lt;750000</v>
      </c>
      <c r="S62">
        <f t="shared" si="21"/>
        <v>500000</v>
      </c>
      <c r="T62" t="str">
        <f>Input!C64</f>
        <v>F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68"/>
      <c r="AC62" s="68"/>
      <c r="AE62" s="71"/>
      <c r="AG62">
        <v>0</v>
      </c>
      <c r="AH62">
        <v>0</v>
      </c>
      <c r="AI62">
        <v>0</v>
      </c>
      <c r="AJ62">
        <f t="shared" si="22"/>
        <v>0</v>
      </c>
    </row>
    <row r="63" spans="1:36" x14ac:dyDescent="0.2">
      <c r="A63" t="str">
        <f>Input!A67</f>
        <v>&gt;=750000</v>
      </c>
      <c r="B63" t="str">
        <f>Input!B67</f>
        <v>&lt;1000000</v>
      </c>
      <c r="C63" t="str">
        <f>Input!C67</f>
        <v>F</v>
      </c>
      <c r="F63" s="106">
        <f t="shared" si="12"/>
        <v>0</v>
      </c>
      <c r="G63" s="106">
        <f t="shared" si="13"/>
        <v>0</v>
      </c>
      <c r="H63" s="106">
        <f t="shared" si="14"/>
        <v>0</v>
      </c>
      <c r="I63" s="106">
        <f t="shared" si="15"/>
        <v>0</v>
      </c>
      <c r="J63" s="106">
        <f t="shared" si="16"/>
        <v>0</v>
      </c>
      <c r="K63" s="106">
        <f t="shared" si="17"/>
        <v>0</v>
      </c>
      <c r="L63" s="106">
        <f t="shared" si="18"/>
        <v>0</v>
      </c>
      <c r="O63" s="11">
        <f t="shared" si="7"/>
        <v>0</v>
      </c>
      <c r="Q63" t="str">
        <f t="shared" si="19"/>
        <v>&gt;=500000</v>
      </c>
      <c r="R63" t="str">
        <f t="shared" si="20"/>
        <v>&lt;750000</v>
      </c>
      <c r="S63">
        <f t="shared" si="21"/>
        <v>500000</v>
      </c>
      <c r="T63" t="str">
        <f>Input!C65</f>
        <v>L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68"/>
      <c r="AC63" s="68"/>
      <c r="AE63" s="71"/>
      <c r="AG63">
        <v>0</v>
      </c>
      <c r="AH63">
        <v>0</v>
      </c>
      <c r="AI63">
        <v>0</v>
      </c>
      <c r="AJ63">
        <f t="shared" si="22"/>
        <v>0</v>
      </c>
    </row>
    <row r="64" spans="1:36" x14ac:dyDescent="0.2">
      <c r="A64" t="str">
        <f>Input!A68</f>
        <v>&gt;=750000</v>
      </c>
      <c r="B64" t="str">
        <f>Input!B68</f>
        <v>&lt;1000000</v>
      </c>
      <c r="C64" t="str">
        <f>Input!C68</f>
        <v>L</v>
      </c>
      <c r="F64" s="106">
        <f t="shared" si="12"/>
        <v>0</v>
      </c>
      <c r="G64" s="106">
        <f t="shared" si="13"/>
        <v>0</v>
      </c>
      <c r="H64" s="106">
        <f t="shared" si="14"/>
        <v>0</v>
      </c>
      <c r="I64" s="106">
        <f t="shared" si="15"/>
        <v>0</v>
      </c>
      <c r="J64" s="106">
        <f t="shared" si="16"/>
        <v>0</v>
      </c>
      <c r="K64" s="106">
        <f t="shared" si="17"/>
        <v>0</v>
      </c>
      <c r="L64" s="106">
        <f t="shared" si="18"/>
        <v>0</v>
      </c>
      <c r="O64" s="11">
        <f t="shared" si="7"/>
        <v>0</v>
      </c>
      <c r="Q64" t="str">
        <f t="shared" si="19"/>
        <v>&gt;=500000</v>
      </c>
      <c r="R64" t="str">
        <f t="shared" si="20"/>
        <v>&lt;750000</v>
      </c>
      <c r="S64">
        <f t="shared" si="21"/>
        <v>500000</v>
      </c>
      <c r="T64" t="str">
        <f>Input!C66</f>
        <v>H</v>
      </c>
      <c r="U64" s="105">
        <v>0</v>
      </c>
      <c r="V64" s="105">
        <v>0</v>
      </c>
      <c r="W64" s="105">
        <v>0</v>
      </c>
      <c r="X64" s="105">
        <v>6</v>
      </c>
      <c r="Y64" s="105">
        <v>4</v>
      </c>
      <c r="Z64" s="105">
        <v>0</v>
      </c>
      <c r="AA64" s="105">
        <v>0</v>
      </c>
      <c r="AB64" s="68"/>
      <c r="AC64" s="68"/>
      <c r="AE64" s="71"/>
      <c r="AG64">
        <v>0</v>
      </c>
      <c r="AH64">
        <v>0</v>
      </c>
      <c r="AI64">
        <v>0</v>
      </c>
      <c r="AJ64">
        <f t="shared" si="22"/>
        <v>0</v>
      </c>
    </row>
    <row r="65" spans="1:36" x14ac:dyDescent="0.2">
      <c r="A65" t="str">
        <f>Input!A69</f>
        <v>&gt;=750000</v>
      </c>
      <c r="B65" t="str">
        <f>Input!B69</f>
        <v>&lt;1000000</v>
      </c>
      <c r="C65" t="str">
        <f>Input!C69</f>
        <v>H</v>
      </c>
      <c r="F65" s="106">
        <f t="shared" si="12"/>
        <v>0</v>
      </c>
      <c r="G65" s="106">
        <f t="shared" si="13"/>
        <v>0</v>
      </c>
      <c r="H65" s="106">
        <f t="shared" si="14"/>
        <v>0</v>
      </c>
      <c r="I65" s="106">
        <f t="shared" si="15"/>
        <v>0</v>
      </c>
      <c r="J65" s="106">
        <f t="shared" si="16"/>
        <v>1</v>
      </c>
      <c r="K65" s="106">
        <f t="shared" si="17"/>
        <v>0</v>
      </c>
      <c r="L65" s="106">
        <f t="shared" si="18"/>
        <v>0</v>
      </c>
      <c r="O65" s="11">
        <f t="shared" si="7"/>
        <v>1</v>
      </c>
      <c r="Q65" t="str">
        <f t="shared" si="19"/>
        <v>&gt;=750000</v>
      </c>
      <c r="R65" t="str">
        <f t="shared" si="20"/>
        <v>&lt;1000000</v>
      </c>
      <c r="S65">
        <f t="shared" si="21"/>
        <v>750000</v>
      </c>
      <c r="T65" t="str">
        <f>Input!C67</f>
        <v>F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68"/>
      <c r="AC65" s="68"/>
      <c r="AE65" s="71"/>
      <c r="AG65">
        <v>0</v>
      </c>
      <c r="AH65">
        <v>0</v>
      </c>
      <c r="AI65">
        <v>0</v>
      </c>
      <c r="AJ65">
        <f t="shared" si="22"/>
        <v>0</v>
      </c>
    </row>
    <row r="66" spans="1:36" x14ac:dyDescent="0.2">
      <c r="A66" t="str">
        <f>Input!A70</f>
        <v>&gt;=1000000</v>
      </c>
      <c r="B66" t="str">
        <f>Input!B70</f>
        <v>&lt;2000000</v>
      </c>
      <c r="C66" t="str">
        <f>Input!C70</f>
        <v>F</v>
      </c>
      <c r="F66" s="106">
        <f t="shared" si="12"/>
        <v>0</v>
      </c>
      <c r="G66" s="106">
        <f t="shared" si="13"/>
        <v>0</v>
      </c>
      <c r="H66" s="106">
        <f t="shared" si="14"/>
        <v>0</v>
      </c>
      <c r="I66" s="106">
        <f t="shared" si="15"/>
        <v>0</v>
      </c>
      <c r="J66" s="106">
        <f t="shared" si="16"/>
        <v>0</v>
      </c>
      <c r="K66" s="106">
        <f t="shared" si="17"/>
        <v>0</v>
      </c>
      <c r="L66" s="106">
        <f t="shared" si="18"/>
        <v>0</v>
      </c>
      <c r="O66" s="11">
        <f t="shared" si="7"/>
        <v>0</v>
      </c>
      <c r="Q66" t="str">
        <f t="shared" si="19"/>
        <v>&gt;=750000</v>
      </c>
      <c r="R66" t="str">
        <f t="shared" si="20"/>
        <v>&lt;1000000</v>
      </c>
      <c r="S66">
        <f t="shared" si="21"/>
        <v>750000</v>
      </c>
      <c r="T66" t="str">
        <f>Input!C68</f>
        <v>L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68"/>
      <c r="AC66" s="68"/>
      <c r="AE66" s="71"/>
      <c r="AG66">
        <v>0</v>
      </c>
      <c r="AH66">
        <v>0</v>
      </c>
      <c r="AI66">
        <v>0</v>
      </c>
      <c r="AJ66">
        <f t="shared" si="22"/>
        <v>0</v>
      </c>
    </row>
    <row r="67" spans="1:36" x14ac:dyDescent="0.2">
      <c r="A67" t="str">
        <f>Input!A71</f>
        <v>&gt;=1000000</v>
      </c>
      <c r="B67" t="str">
        <f>Input!B71</f>
        <v>&lt;2000000</v>
      </c>
      <c r="C67" t="str">
        <f>Input!C71</f>
        <v>L</v>
      </c>
      <c r="F67" s="106">
        <f t="shared" ref="F67:F71" si="23">+U69</f>
        <v>0</v>
      </c>
      <c r="G67" s="106">
        <f t="shared" ref="G67:G71" si="24">+V69</f>
        <v>0</v>
      </c>
      <c r="H67" s="106">
        <f t="shared" ref="H67:H71" si="25">+W69</f>
        <v>0</v>
      </c>
      <c r="I67" s="106">
        <f t="shared" ref="I67:I71" si="26">+X69</f>
        <v>0</v>
      </c>
      <c r="J67" s="106">
        <f t="shared" ref="J67:J71" si="27">+Y69</f>
        <v>0</v>
      </c>
      <c r="K67" s="106">
        <f t="shared" ref="K67:K71" si="28">+Z69</f>
        <v>0</v>
      </c>
      <c r="L67" s="106">
        <f t="shared" ref="L67:L71" si="29">+AA69</f>
        <v>0</v>
      </c>
      <c r="O67" s="11">
        <f t="shared" ref="O67:O71" si="30">SUM(F67:M67)</f>
        <v>0</v>
      </c>
      <c r="Q67" t="str">
        <f t="shared" si="19"/>
        <v>&gt;=750000</v>
      </c>
      <c r="R67" t="str">
        <f t="shared" si="20"/>
        <v>&lt;1000000</v>
      </c>
      <c r="S67">
        <f t="shared" si="21"/>
        <v>750000</v>
      </c>
      <c r="T67" t="str">
        <f>Input!C69</f>
        <v>H</v>
      </c>
      <c r="U67" s="105">
        <v>0</v>
      </c>
      <c r="V67" s="105">
        <v>0</v>
      </c>
      <c r="W67" s="105">
        <v>0</v>
      </c>
      <c r="X67" s="105">
        <v>0</v>
      </c>
      <c r="Y67" s="105">
        <v>1</v>
      </c>
      <c r="Z67" s="105">
        <v>0</v>
      </c>
      <c r="AA67" s="105">
        <v>0</v>
      </c>
      <c r="AB67" s="68"/>
      <c r="AC67" s="68"/>
      <c r="AE67" s="71"/>
      <c r="AG67">
        <v>0</v>
      </c>
      <c r="AH67">
        <v>0</v>
      </c>
      <c r="AI67">
        <v>0</v>
      </c>
      <c r="AJ67">
        <f t="shared" si="22"/>
        <v>0</v>
      </c>
    </row>
    <row r="68" spans="1:36" x14ac:dyDescent="0.2">
      <c r="A68" t="str">
        <f>Input!A72</f>
        <v>&gt;=1000000</v>
      </c>
      <c r="B68" t="str">
        <f>Input!B72</f>
        <v>&lt;2000000</v>
      </c>
      <c r="C68" t="str">
        <f>Input!C72</f>
        <v>H</v>
      </c>
      <c r="F68" s="106">
        <f t="shared" si="23"/>
        <v>0</v>
      </c>
      <c r="G68" s="106">
        <f t="shared" si="24"/>
        <v>0</v>
      </c>
      <c r="H68" s="106">
        <f t="shared" si="25"/>
        <v>0</v>
      </c>
      <c r="I68" s="106">
        <f t="shared" si="26"/>
        <v>0</v>
      </c>
      <c r="J68" s="106">
        <f t="shared" si="27"/>
        <v>1</v>
      </c>
      <c r="K68" s="106">
        <f t="shared" si="28"/>
        <v>0</v>
      </c>
      <c r="L68" s="106">
        <f t="shared" si="29"/>
        <v>2</v>
      </c>
      <c r="O68" s="11">
        <f t="shared" si="30"/>
        <v>3</v>
      </c>
      <c r="Q68" t="str">
        <f t="shared" si="19"/>
        <v>&gt;=1000000</v>
      </c>
      <c r="R68" t="str">
        <f t="shared" si="20"/>
        <v>&lt;2000000</v>
      </c>
      <c r="S68">
        <f t="shared" si="21"/>
        <v>1000000</v>
      </c>
      <c r="T68" t="str">
        <f>Input!C70</f>
        <v>F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45"/>
      <c r="AC68" s="45"/>
      <c r="AE68" s="71"/>
      <c r="AG68">
        <v>0</v>
      </c>
      <c r="AH68">
        <v>0</v>
      </c>
      <c r="AI68">
        <v>0</v>
      </c>
      <c r="AJ68">
        <f t="shared" si="22"/>
        <v>0</v>
      </c>
    </row>
    <row r="69" spans="1:36" x14ac:dyDescent="0.2">
      <c r="A69" t="str">
        <f>Input!A73</f>
        <v>&gt;=2000000</v>
      </c>
      <c r="B69" t="str">
        <f>Input!B73</f>
        <v>&lt;5000000</v>
      </c>
      <c r="C69" t="str">
        <f>Input!C73</f>
        <v>F</v>
      </c>
      <c r="F69" s="106">
        <f t="shared" si="23"/>
        <v>0</v>
      </c>
      <c r="G69" s="106">
        <f t="shared" si="24"/>
        <v>0</v>
      </c>
      <c r="H69" s="106">
        <f t="shared" si="25"/>
        <v>0</v>
      </c>
      <c r="I69" s="106">
        <f t="shared" si="26"/>
        <v>0</v>
      </c>
      <c r="J69" s="106">
        <f t="shared" si="27"/>
        <v>0</v>
      </c>
      <c r="K69" s="106">
        <f t="shared" si="28"/>
        <v>0</v>
      </c>
      <c r="L69" s="106">
        <f t="shared" si="29"/>
        <v>0</v>
      </c>
      <c r="O69" s="11">
        <f t="shared" si="30"/>
        <v>0</v>
      </c>
      <c r="Q69" t="str">
        <f t="shared" ref="Q69:Q71" si="31">A67</f>
        <v>&gt;=1000000</v>
      </c>
      <c r="R69" t="str">
        <f t="shared" ref="R69:R71" si="32">B67</f>
        <v>&lt;2000000</v>
      </c>
      <c r="S69">
        <f t="shared" ref="S69:S73" si="33">VALUE(MID(A67,3,10))</f>
        <v>1000000</v>
      </c>
      <c r="T69" t="str">
        <f>Input!C71</f>
        <v>L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45"/>
      <c r="AC69" s="45"/>
      <c r="AE69" s="71"/>
      <c r="AG69">
        <v>0</v>
      </c>
      <c r="AH69">
        <v>0</v>
      </c>
      <c r="AI69">
        <v>0</v>
      </c>
      <c r="AJ69">
        <f t="shared" si="22"/>
        <v>0</v>
      </c>
    </row>
    <row r="70" spans="1:36" x14ac:dyDescent="0.2">
      <c r="A70" t="str">
        <f>Input!A74</f>
        <v>&gt;=2000000</v>
      </c>
      <c r="B70" t="str">
        <f>Input!B74</f>
        <v>&lt;5000000</v>
      </c>
      <c r="C70" t="str">
        <f>Input!C74</f>
        <v>L</v>
      </c>
      <c r="F70" s="106">
        <f t="shared" si="23"/>
        <v>0</v>
      </c>
      <c r="G70" s="106">
        <f t="shared" si="24"/>
        <v>0</v>
      </c>
      <c r="H70" s="106">
        <f t="shared" si="25"/>
        <v>0</v>
      </c>
      <c r="I70" s="106">
        <f t="shared" si="26"/>
        <v>0</v>
      </c>
      <c r="J70" s="106">
        <f t="shared" si="27"/>
        <v>0</v>
      </c>
      <c r="K70" s="106">
        <f t="shared" si="28"/>
        <v>0</v>
      </c>
      <c r="L70" s="106">
        <f t="shared" si="29"/>
        <v>0</v>
      </c>
      <c r="O70" s="11">
        <f t="shared" si="30"/>
        <v>0</v>
      </c>
      <c r="Q70" t="str">
        <f t="shared" si="31"/>
        <v>&gt;=1000000</v>
      </c>
      <c r="R70" t="str">
        <f t="shared" si="32"/>
        <v>&lt;2000000</v>
      </c>
      <c r="S70">
        <f t="shared" si="33"/>
        <v>1000000</v>
      </c>
      <c r="T70" t="str">
        <f>Input!C72</f>
        <v>H</v>
      </c>
      <c r="U70" s="105">
        <v>0</v>
      </c>
      <c r="V70" s="105">
        <v>0</v>
      </c>
      <c r="W70" s="105">
        <v>0</v>
      </c>
      <c r="X70" s="105">
        <v>0</v>
      </c>
      <c r="Y70" s="105">
        <v>1</v>
      </c>
      <c r="Z70" s="105">
        <v>0</v>
      </c>
      <c r="AA70" s="105">
        <v>2</v>
      </c>
      <c r="AB70" s="45"/>
      <c r="AC70" s="45"/>
      <c r="AE70" s="71"/>
      <c r="AF70" s="45"/>
      <c r="AG70">
        <v>0</v>
      </c>
      <c r="AH70">
        <v>0</v>
      </c>
      <c r="AI70">
        <v>0</v>
      </c>
      <c r="AJ70">
        <f t="shared" si="22"/>
        <v>0</v>
      </c>
    </row>
    <row r="71" spans="1:36" x14ac:dyDescent="0.2">
      <c r="A71" t="str">
        <f>Input!A75</f>
        <v>&gt;=2000000</v>
      </c>
      <c r="B71" t="str">
        <f>Input!B75</f>
        <v>&lt;5000000000</v>
      </c>
      <c r="C71" t="str">
        <f>Input!C75</f>
        <v>H</v>
      </c>
      <c r="F71" s="107">
        <f t="shared" si="23"/>
        <v>0</v>
      </c>
      <c r="G71" s="107">
        <f t="shared" si="24"/>
        <v>0</v>
      </c>
      <c r="H71" s="107">
        <f t="shared" si="25"/>
        <v>0</v>
      </c>
      <c r="I71" s="107">
        <f t="shared" si="26"/>
        <v>0</v>
      </c>
      <c r="J71" s="107">
        <f t="shared" si="27"/>
        <v>0</v>
      </c>
      <c r="K71" s="107">
        <f t="shared" si="28"/>
        <v>0</v>
      </c>
      <c r="L71" s="107">
        <f t="shared" si="29"/>
        <v>0</v>
      </c>
      <c r="M71" s="95"/>
      <c r="O71" s="11">
        <f t="shared" si="30"/>
        <v>0</v>
      </c>
      <c r="Q71" t="str">
        <f t="shared" si="31"/>
        <v>&gt;=2000000</v>
      </c>
      <c r="R71" t="str">
        <f t="shared" si="32"/>
        <v>&lt;5000000</v>
      </c>
      <c r="S71">
        <f t="shared" si="33"/>
        <v>2000000</v>
      </c>
      <c r="T71" t="str">
        <f>Input!C73</f>
        <v>F</v>
      </c>
      <c r="U71" s="105">
        <v>0</v>
      </c>
      <c r="V71" s="105">
        <v>0</v>
      </c>
      <c r="W71" s="105">
        <v>0</v>
      </c>
      <c r="X71" s="105">
        <v>0</v>
      </c>
      <c r="Y71" s="105">
        <v>0</v>
      </c>
      <c r="Z71" s="105">
        <v>0</v>
      </c>
      <c r="AA71" s="105">
        <v>0</v>
      </c>
      <c r="AB71" s="45"/>
      <c r="AC71" s="45"/>
      <c r="AE71" s="71"/>
      <c r="AG71">
        <v>0</v>
      </c>
      <c r="AH71">
        <v>0</v>
      </c>
      <c r="AI71">
        <v>0</v>
      </c>
      <c r="AJ71">
        <f t="shared" si="22"/>
        <v>0</v>
      </c>
    </row>
    <row r="72" spans="1:36" x14ac:dyDescent="0.2">
      <c r="F72" s="74">
        <f t="shared" ref="F72:M72" si="34">SUM(F3:F71)</f>
        <v>1153522</v>
      </c>
      <c r="G72" s="74">
        <f t="shared" si="34"/>
        <v>451</v>
      </c>
      <c r="H72" s="74">
        <f t="shared" si="34"/>
        <v>19</v>
      </c>
      <c r="I72" s="74">
        <f t="shared" si="34"/>
        <v>46</v>
      </c>
      <c r="J72" s="74">
        <f t="shared" si="34"/>
        <v>293</v>
      </c>
      <c r="K72" s="74">
        <f t="shared" si="34"/>
        <v>965</v>
      </c>
      <c r="L72" s="74">
        <f t="shared" si="34"/>
        <v>11</v>
      </c>
      <c r="M72" s="74">
        <f t="shared" si="34"/>
        <v>21</v>
      </c>
      <c r="O72" s="2">
        <f>SUM(O3:O71)</f>
        <v>1155328</v>
      </c>
      <c r="Q72" t="s">
        <v>288</v>
      </c>
      <c r="R72" t="s">
        <v>273</v>
      </c>
      <c r="S72">
        <f t="shared" si="33"/>
        <v>2000000</v>
      </c>
      <c r="T72" t="s">
        <v>278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F72" s="45"/>
    </row>
    <row r="73" spans="1:36" x14ac:dyDescent="0.2">
      <c r="Q73" t="s">
        <v>288</v>
      </c>
      <c r="R73" t="s">
        <v>1141</v>
      </c>
      <c r="S73">
        <f t="shared" si="33"/>
        <v>2000000</v>
      </c>
      <c r="T73" t="s">
        <v>279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</row>
    <row r="74" spans="1:36" x14ac:dyDescent="0.2">
      <c r="O74" s="2">
        <f>+O72-M72</f>
        <v>1155307</v>
      </c>
    </row>
    <row r="75" spans="1:36" x14ac:dyDescent="0.2">
      <c r="G75" s="2"/>
      <c r="H75" s="2"/>
      <c r="I75" s="2"/>
      <c r="J75" s="2"/>
      <c r="K75" s="2"/>
      <c r="L75" s="2"/>
      <c r="U75">
        <f t="shared" ref="U75:AA75" si="35">SUM(U5:U74)</f>
        <v>1153522</v>
      </c>
      <c r="V75">
        <f t="shared" si="35"/>
        <v>451</v>
      </c>
      <c r="W75">
        <f t="shared" si="35"/>
        <v>19</v>
      </c>
      <c r="X75">
        <f t="shared" si="35"/>
        <v>46</v>
      </c>
      <c r="Y75">
        <f t="shared" si="35"/>
        <v>293</v>
      </c>
      <c r="Z75">
        <f t="shared" si="35"/>
        <v>965</v>
      </c>
      <c r="AA75">
        <f t="shared" si="35"/>
        <v>11</v>
      </c>
      <c r="AC75">
        <f>SUM(AC5:AC74)</f>
        <v>0</v>
      </c>
    </row>
    <row r="77" spans="1:36" ht="15" x14ac:dyDescent="0.25">
      <c r="B77" s="8" t="s">
        <v>187</v>
      </c>
      <c r="C77" s="8"/>
      <c r="D77" s="41" t="s">
        <v>280</v>
      </c>
      <c r="E77" s="5"/>
      <c r="F77" s="5"/>
      <c r="G77" s="5"/>
    </row>
    <row r="78" spans="1:36" x14ac:dyDescent="0.2">
      <c r="B78" s="1" t="s">
        <v>153</v>
      </c>
      <c r="C78" s="1"/>
      <c r="D78" s="7" t="s">
        <v>154</v>
      </c>
      <c r="E78" s="35" t="s">
        <v>10</v>
      </c>
      <c r="F78" s="4" t="str">
        <f>F1</f>
        <v>GS</v>
      </c>
      <c r="G78" s="4" t="str">
        <f>G1</f>
        <v>FS</v>
      </c>
      <c r="H78" s="4" t="str">
        <f>H1</f>
        <v>IS</v>
      </c>
      <c r="I78" s="4" t="s">
        <v>2195</v>
      </c>
      <c r="J78" s="4" t="s">
        <v>2194</v>
      </c>
      <c r="K78" s="4" t="s">
        <v>2196</v>
      </c>
      <c r="L78" s="4" t="str">
        <f>L1</f>
        <v>TBF</v>
      </c>
      <c r="M78" s="4" t="str">
        <f>M1</f>
        <v>NGV</v>
      </c>
      <c r="N78" s="4" t="s">
        <v>188</v>
      </c>
      <c r="O78" s="4" t="s">
        <v>16</v>
      </c>
    </row>
    <row r="79" spans="1:36" x14ac:dyDescent="0.2">
      <c r="B79" s="2"/>
      <c r="C79" s="2"/>
      <c r="D79" s="14"/>
      <c r="F79" s="29"/>
      <c r="G79" s="29"/>
      <c r="H79" s="29"/>
      <c r="I79" s="29"/>
      <c r="J79" s="29"/>
      <c r="K79" s="29"/>
      <c r="L79" s="29"/>
      <c r="M79" s="29"/>
      <c r="N79" s="11"/>
      <c r="O79" s="11"/>
    </row>
    <row r="80" spans="1:36" x14ac:dyDescent="0.2">
      <c r="A80" s="27" t="str">
        <f>Input!A7</f>
        <v>&gt;=0</v>
      </c>
      <c r="B80" s="27" t="str">
        <f>Input!B7</f>
        <v>&lt;400</v>
      </c>
      <c r="C80" s="27" t="str">
        <f>Input!C7</f>
        <v>F</v>
      </c>
      <c r="D80" s="42">
        <f t="shared" ref="D80:D111" si="36">IFERROR(AVERAGEIFS(maindollars,rating,A80,rating,B80,pressure,C80),0)</f>
        <v>2882.7573764971235</v>
      </c>
      <c r="E80" s="11">
        <f t="shared" ref="E80:E111" si="37">O3</f>
        <v>876807</v>
      </c>
      <c r="F80" s="39">
        <f t="shared" ref="F80:M89" si="38">F3*$D80</f>
        <v>2527613198.7421837</v>
      </c>
      <c r="G80" s="39">
        <f t="shared" si="38"/>
        <v>5765.5147529942469</v>
      </c>
      <c r="H80" s="39">
        <f t="shared" si="38"/>
        <v>0</v>
      </c>
      <c r="I80" s="39">
        <f t="shared" si="38"/>
        <v>0</v>
      </c>
      <c r="J80" s="39">
        <f t="shared" si="38"/>
        <v>0</v>
      </c>
      <c r="K80" s="39">
        <f t="shared" si="38"/>
        <v>2882.7573764971235</v>
      </c>
      <c r="L80" s="39">
        <f t="shared" si="38"/>
        <v>0</v>
      </c>
      <c r="M80" s="39">
        <f t="shared" si="38"/>
        <v>0</v>
      </c>
      <c r="N80" s="11">
        <f>SUM(F80:M80)</f>
        <v>2527621847.0143132</v>
      </c>
      <c r="O80" s="11">
        <f t="shared" ref="O80:O111" si="39">N80*$N$151</f>
        <v>719603602.28038621</v>
      </c>
    </row>
    <row r="81" spans="1:15" x14ac:dyDescent="0.2">
      <c r="A81" s="27" t="str">
        <f>Input!A8</f>
        <v>&gt;=0</v>
      </c>
      <c r="B81" s="27" t="str">
        <f>Input!B8</f>
        <v>&lt;400</v>
      </c>
      <c r="C81" s="27" t="str">
        <f>Input!C8</f>
        <v>L</v>
      </c>
      <c r="D81" s="42">
        <f t="shared" si="36"/>
        <v>0</v>
      </c>
      <c r="E81" s="11">
        <f t="shared" si="37"/>
        <v>1</v>
      </c>
      <c r="F81" s="39">
        <f t="shared" si="38"/>
        <v>0</v>
      </c>
      <c r="G81" s="39">
        <f t="shared" si="38"/>
        <v>0</v>
      </c>
      <c r="H81" s="39">
        <f t="shared" si="38"/>
        <v>0</v>
      </c>
      <c r="I81" s="39">
        <f t="shared" si="38"/>
        <v>0</v>
      </c>
      <c r="J81" s="39">
        <f t="shared" si="38"/>
        <v>0</v>
      </c>
      <c r="K81" s="39">
        <f t="shared" si="38"/>
        <v>0</v>
      </c>
      <c r="L81" s="39">
        <f t="shared" si="38"/>
        <v>0</v>
      </c>
      <c r="M81" s="39">
        <f t="shared" si="38"/>
        <v>0</v>
      </c>
      <c r="N81" s="11">
        <f t="shared" ref="N81:N111" si="40">SUM(F81:M81)</f>
        <v>0</v>
      </c>
      <c r="O81" s="11">
        <f t="shared" si="39"/>
        <v>0</v>
      </c>
    </row>
    <row r="82" spans="1:15" x14ac:dyDescent="0.2">
      <c r="A82" s="27" t="str">
        <f>Input!A9</f>
        <v>&gt;=0</v>
      </c>
      <c r="B82" s="27" t="str">
        <f>Input!B9</f>
        <v>&lt;400</v>
      </c>
      <c r="C82" s="27" t="str">
        <f>Input!C9</f>
        <v>H</v>
      </c>
      <c r="D82" s="42">
        <f t="shared" si="36"/>
        <v>0</v>
      </c>
      <c r="E82" s="11">
        <f t="shared" si="37"/>
        <v>0</v>
      </c>
      <c r="F82" s="39">
        <f t="shared" si="38"/>
        <v>0</v>
      </c>
      <c r="G82" s="39">
        <f t="shared" si="38"/>
        <v>0</v>
      </c>
      <c r="H82" s="39">
        <f t="shared" si="38"/>
        <v>0</v>
      </c>
      <c r="I82" s="39">
        <f t="shared" si="38"/>
        <v>0</v>
      </c>
      <c r="J82" s="39">
        <f t="shared" si="38"/>
        <v>0</v>
      </c>
      <c r="K82" s="39">
        <f t="shared" si="38"/>
        <v>0</v>
      </c>
      <c r="L82" s="39">
        <f t="shared" si="38"/>
        <v>0</v>
      </c>
      <c r="M82" s="39">
        <f t="shared" si="38"/>
        <v>0</v>
      </c>
      <c r="N82" s="11">
        <f t="shared" si="40"/>
        <v>0</v>
      </c>
      <c r="O82" s="11">
        <f t="shared" si="39"/>
        <v>0</v>
      </c>
    </row>
    <row r="83" spans="1:15" x14ac:dyDescent="0.2">
      <c r="A83" s="27" t="str">
        <f>Input!A10</f>
        <v>&gt;=400</v>
      </c>
      <c r="B83" s="27" t="str">
        <f>Input!B10</f>
        <v>&lt;600</v>
      </c>
      <c r="C83" s="27" t="str">
        <f>Input!C10</f>
        <v>F</v>
      </c>
      <c r="D83" s="42">
        <f t="shared" si="36"/>
        <v>2247.9924987096597</v>
      </c>
      <c r="E83" s="11">
        <f t="shared" si="37"/>
        <v>216958</v>
      </c>
      <c r="F83" s="39">
        <f t="shared" si="38"/>
        <v>487719956.53505033</v>
      </c>
      <c r="G83" s="39">
        <f t="shared" si="38"/>
        <v>0</v>
      </c>
      <c r="H83" s="39">
        <f t="shared" si="38"/>
        <v>0</v>
      </c>
      <c r="I83" s="39">
        <f t="shared" si="38"/>
        <v>0</v>
      </c>
      <c r="J83" s="39">
        <f t="shared" si="38"/>
        <v>0</v>
      </c>
      <c r="K83" s="39">
        <f t="shared" si="38"/>
        <v>0</v>
      </c>
      <c r="L83" s="39">
        <f t="shared" si="38"/>
        <v>0</v>
      </c>
      <c r="M83" s="39">
        <f t="shared" si="38"/>
        <v>0</v>
      </c>
      <c r="N83" s="11">
        <f t="shared" si="40"/>
        <v>487719956.53505033</v>
      </c>
      <c r="O83" s="11">
        <f t="shared" si="39"/>
        <v>138851876.92978039</v>
      </c>
    </row>
    <row r="84" spans="1:15" x14ac:dyDescent="0.2">
      <c r="A84" s="27" t="str">
        <f>Input!A11</f>
        <v>&gt;=400</v>
      </c>
      <c r="B84" s="27" t="str">
        <f>Input!B11</f>
        <v>&lt;600</v>
      </c>
      <c r="C84" s="27" t="str">
        <f>Input!C11</f>
        <v>L</v>
      </c>
      <c r="D84" s="42">
        <f t="shared" si="36"/>
        <v>0</v>
      </c>
      <c r="E84" s="11">
        <f t="shared" si="37"/>
        <v>33</v>
      </c>
      <c r="F84" s="39">
        <f t="shared" si="38"/>
        <v>0</v>
      </c>
      <c r="G84" s="39">
        <f t="shared" si="38"/>
        <v>0</v>
      </c>
      <c r="H84" s="39">
        <f t="shared" si="38"/>
        <v>0</v>
      </c>
      <c r="I84" s="39">
        <f t="shared" si="38"/>
        <v>0</v>
      </c>
      <c r="J84" s="39">
        <f t="shared" si="38"/>
        <v>0</v>
      </c>
      <c r="K84" s="39">
        <f t="shared" si="38"/>
        <v>0</v>
      </c>
      <c r="L84" s="39">
        <f t="shared" si="38"/>
        <v>0</v>
      </c>
      <c r="M84" s="39">
        <f t="shared" si="38"/>
        <v>0</v>
      </c>
      <c r="N84" s="11">
        <f t="shared" si="40"/>
        <v>0</v>
      </c>
      <c r="O84" s="11">
        <f t="shared" si="39"/>
        <v>0</v>
      </c>
    </row>
    <row r="85" spans="1:15" x14ac:dyDescent="0.2">
      <c r="A85" s="27" t="str">
        <f>Input!A12</f>
        <v>&gt;=400</v>
      </c>
      <c r="B85" s="27" t="str">
        <f>Input!B12</f>
        <v>&lt;600</v>
      </c>
      <c r="C85" s="27" t="str">
        <f>Input!C12</f>
        <v>H</v>
      </c>
      <c r="D85" s="42">
        <f t="shared" si="36"/>
        <v>0</v>
      </c>
      <c r="E85" s="11">
        <f t="shared" si="37"/>
        <v>1</v>
      </c>
      <c r="F85" s="39">
        <f t="shared" si="38"/>
        <v>0</v>
      </c>
      <c r="G85" s="39">
        <f t="shared" si="38"/>
        <v>0</v>
      </c>
      <c r="H85" s="39">
        <f t="shared" si="38"/>
        <v>0</v>
      </c>
      <c r="I85" s="39">
        <f t="shared" si="38"/>
        <v>0</v>
      </c>
      <c r="J85" s="39">
        <f t="shared" si="38"/>
        <v>0</v>
      </c>
      <c r="K85" s="39">
        <f t="shared" si="38"/>
        <v>0</v>
      </c>
      <c r="L85" s="39">
        <f t="shared" si="38"/>
        <v>0</v>
      </c>
      <c r="M85" s="39">
        <f t="shared" si="38"/>
        <v>0</v>
      </c>
      <c r="N85" s="11">
        <f t="shared" si="40"/>
        <v>0</v>
      </c>
      <c r="O85" s="11">
        <f t="shared" si="39"/>
        <v>0</v>
      </c>
    </row>
    <row r="86" spans="1:15" x14ac:dyDescent="0.2">
      <c r="A86" s="27" t="str">
        <f>Input!A13</f>
        <v>&gt;=600</v>
      </c>
      <c r="B86" s="27" t="str">
        <f>Input!B13</f>
        <v>&lt;900</v>
      </c>
      <c r="C86" s="27" t="str">
        <f>Input!C13</f>
        <v>F</v>
      </c>
      <c r="D86" s="42">
        <f t="shared" si="36"/>
        <v>3232.1071628983377</v>
      </c>
      <c r="E86" s="11">
        <f t="shared" si="37"/>
        <v>7386</v>
      </c>
      <c r="F86" s="39">
        <f t="shared" si="38"/>
        <v>23856182.969352629</v>
      </c>
      <c r="G86" s="39">
        <f t="shared" si="38"/>
        <v>16160.535814491688</v>
      </c>
      <c r="H86" s="39">
        <f t="shared" si="38"/>
        <v>0</v>
      </c>
      <c r="I86" s="39">
        <f t="shared" si="38"/>
        <v>0</v>
      </c>
      <c r="J86" s="39">
        <f t="shared" si="38"/>
        <v>0</v>
      </c>
      <c r="K86" s="39">
        <f t="shared" si="38"/>
        <v>0</v>
      </c>
      <c r="L86" s="39">
        <f t="shared" si="38"/>
        <v>0</v>
      </c>
      <c r="M86" s="39">
        <f t="shared" si="38"/>
        <v>0</v>
      </c>
      <c r="N86" s="11">
        <f t="shared" si="40"/>
        <v>23872343.505167119</v>
      </c>
      <c r="O86" s="11">
        <f t="shared" si="39"/>
        <v>6796358.5618967637</v>
      </c>
    </row>
    <row r="87" spans="1:15" x14ac:dyDescent="0.2">
      <c r="A87" s="27" t="str">
        <f>Input!A14</f>
        <v>&gt;=600</v>
      </c>
      <c r="B87" s="27" t="str">
        <f>Input!B14</f>
        <v>&lt;900</v>
      </c>
      <c r="C87" s="27" t="str">
        <f>Input!C14</f>
        <v>L</v>
      </c>
      <c r="D87" s="42">
        <f t="shared" si="36"/>
        <v>0</v>
      </c>
      <c r="E87" s="11">
        <f t="shared" si="37"/>
        <v>1</v>
      </c>
      <c r="F87" s="39">
        <f t="shared" si="38"/>
        <v>0</v>
      </c>
      <c r="G87" s="39">
        <f t="shared" si="38"/>
        <v>0</v>
      </c>
      <c r="H87" s="39">
        <f t="shared" si="38"/>
        <v>0</v>
      </c>
      <c r="I87" s="39">
        <f t="shared" si="38"/>
        <v>0</v>
      </c>
      <c r="J87" s="39">
        <f t="shared" si="38"/>
        <v>0</v>
      </c>
      <c r="K87" s="39">
        <f t="shared" si="38"/>
        <v>0</v>
      </c>
      <c r="L87" s="39">
        <f t="shared" si="38"/>
        <v>0</v>
      </c>
      <c r="M87" s="39">
        <f t="shared" si="38"/>
        <v>0</v>
      </c>
      <c r="N87" s="11">
        <f t="shared" si="40"/>
        <v>0</v>
      </c>
      <c r="O87" s="11">
        <f t="shared" si="39"/>
        <v>0</v>
      </c>
    </row>
    <row r="88" spans="1:15" x14ac:dyDescent="0.2">
      <c r="A88" s="27" t="str">
        <f>Input!A15</f>
        <v>&gt;=600</v>
      </c>
      <c r="B88" s="27" t="str">
        <f>Input!B15</f>
        <v>&lt;900</v>
      </c>
      <c r="C88" s="27" t="str">
        <f>Input!C15</f>
        <v>H</v>
      </c>
      <c r="D88" s="42">
        <f t="shared" si="36"/>
        <v>0</v>
      </c>
      <c r="E88" s="11">
        <f t="shared" si="37"/>
        <v>0</v>
      </c>
      <c r="F88" s="39">
        <f t="shared" si="38"/>
        <v>0</v>
      </c>
      <c r="G88" s="39">
        <f t="shared" si="38"/>
        <v>0</v>
      </c>
      <c r="H88" s="39">
        <f t="shared" si="38"/>
        <v>0</v>
      </c>
      <c r="I88" s="39">
        <f t="shared" si="38"/>
        <v>0</v>
      </c>
      <c r="J88" s="39">
        <f t="shared" si="38"/>
        <v>0</v>
      </c>
      <c r="K88" s="39">
        <f t="shared" si="38"/>
        <v>0</v>
      </c>
      <c r="L88" s="39">
        <f t="shared" si="38"/>
        <v>0</v>
      </c>
      <c r="M88" s="39">
        <f t="shared" si="38"/>
        <v>0</v>
      </c>
      <c r="N88" s="11">
        <f t="shared" si="40"/>
        <v>0</v>
      </c>
      <c r="O88" s="11">
        <f t="shared" si="39"/>
        <v>0</v>
      </c>
    </row>
    <row r="89" spans="1:15" x14ac:dyDescent="0.2">
      <c r="A89" s="27" t="str">
        <f>Input!A16</f>
        <v>&gt;=900</v>
      </c>
      <c r="B89" s="27" t="str">
        <f>Input!B16</f>
        <v>&lt;1400</v>
      </c>
      <c r="C89" s="27" t="str">
        <f>Input!C16</f>
        <v>F</v>
      </c>
      <c r="D89" s="42">
        <f t="shared" si="36"/>
        <v>5227.6538575392115</v>
      </c>
      <c r="E89" s="11">
        <f t="shared" si="37"/>
        <v>35592</v>
      </c>
      <c r="F89" s="39">
        <f t="shared" si="38"/>
        <v>185926737.09723958</v>
      </c>
      <c r="G89" s="39">
        <f t="shared" si="38"/>
        <v>120236.03872340187</v>
      </c>
      <c r="H89" s="39">
        <f t="shared" si="38"/>
        <v>0</v>
      </c>
      <c r="I89" s="39">
        <f t="shared" si="38"/>
        <v>0</v>
      </c>
      <c r="J89" s="39">
        <f t="shared" si="38"/>
        <v>0</v>
      </c>
      <c r="K89" s="39">
        <f t="shared" si="38"/>
        <v>15682.961572617634</v>
      </c>
      <c r="L89" s="39">
        <f t="shared" si="38"/>
        <v>0</v>
      </c>
      <c r="M89" s="39">
        <f t="shared" si="38"/>
        <v>0</v>
      </c>
      <c r="N89" s="11">
        <f t="shared" si="40"/>
        <v>186062656.09753561</v>
      </c>
      <c r="O89" s="11">
        <f t="shared" si="39"/>
        <v>52971277.224794894</v>
      </c>
    </row>
    <row r="90" spans="1:15" x14ac:dyDescent="0.2">
      <c r="A90" s="27" t="str">
        <f>Input!A17</f>
        <v>&gt;=900</v>
      </c>
      <c r="B90" s="27" t="str">
        <f>Input!B17</f>
        <v>&lt;1400</v>
      </c>
      <c r="C90" s="27" t="str">
        <f>Input!C17</f>
        <v>L</v>
      </c>
      <c r="D90" s="42">
        <f t="shared" si="36"/>
        <v>0</v>
      </c>
      <c r="E90" s="11">
        <f t="shared" si="37"/>
        <v>14</v>
      </c>
      <c r="F90" s="39">
        <f t="shared" ref="F90:M99" si="41">F13*$D90</f>
        <v>0</v>
      </c>
      <c r="G90" s="39">
        <f t="shared" si="41"/>
        <v>0</v>
      </c>
      <c r="H90" s="39">
        <f t="shared" si="41"/>
        <v>0</v>
      </c>
      <c r="I90" s="39">
        <f t="shared" si="41"/>
        <v>0</v>
      </c>
      <c r="J90" s="39">
        <f t="shared" si="41"/>
        <v>0</v>
      </c>
      <c r="K90" s="39">
        <f t="shared" si="41"/>
        <v>0</v>
      </c>
      <c r="L90" s="39">
        <f t="shared" si="41"/>
        <v>0</v>
      </c>
      <c r="M90" s="39">
        <f t="shared" si="41"/>
        <v>0</v>
      </c>
      <c r="N90" s="11">
        <f t="shared" si="40"/>
        <v>0</v>
      </c>
      <c r="O90" s="11">
        <f t="shared" si="39"/>
        <v>0</v>
      </c>
    </row>
    <row r="91" spans="1:15" x14ac:dyDescent="0.2">
      <c r="A91" s="27" t="str">
        <f>Input!A18</f>
        <v>&gt;=900</v>
      </c>
      <c r="B91" s="27" t="str">
        <f>Input!B18</f>
        <v>&lt;1400</v>
      </c>
      <c r="C91" s="27" t="str">
        <f>Input!C18</f>
        <v>H</v>
      </c>
      <c r="D91" s="42">
        <f t="shared" si="36"/>
        <v>0</v>
      </c>
      <c r="E91" s="11">
        <f t="shared" si="37"/>
        <v>0</v>
      </c>
      <c r="F91" s="39">
        <f t="shared" si="41"/>
        <v>0</v>
      </c>
      <c r="G91" s="39">
        <f t="shared" si="41"/>
        <v>0</v>
      </c>
      <c r="H91" s="39">
        <f t="shared" si="41"/>
        <v>0</v>
      </c>
      <c r="I91" s="39">
        <f t="shared" si="41"/>
        <v>0</v>
      </c>
      <c r="J91" s="39">
        <f t="shared" si="41"/>
        <v>0</v>
      </c>
      <c r="K91" s="39">
        <f t="shared" si="41"/>
        <v>0</v>
      </c>
      <c r="L91" s="39">
        <f t="shared" si="41"/>
        <v>0</v>
      </c>
      <c r="M91" s="39">
        <f t="shared" si="41"/>
        <v>0</v>
      </c>
      <c r="N91" s="11">
        <f t="shared" si="40"/>
        <v>0</v>
      </c>
      <c r="O91" s="11">
        <f t="shared" si="39"/>
        <v>0</v>
      </c>
    </row>
    <row r="92" spans="1:15" x14ac:dyDescent="0.2">
      <c r="A92" s="27" t="str">
        <f>Input!A19</f>
        <v>&gt;=1400</v>
      </c>
      <c r="B92" s="27" t="str">
        <f>Input!B19</f>
        <v>&lt;2000</v>
      </c>
      <c r="C92" s="27" t="str">
        <f>Input!C19</f>
        <v>F</v>
      </c>
      <c r="D92" s="42">
        <f t="shared" si="36"/>
        <v>8912.0467867524058</v>
      </c>
      <c r="E92" s="11">
        <f t="shared" si="37"/>
        <v>4258</v>
      </c>
      <c r="F92" s="39">
        <f t="shared" si="41"/>
        <v>37564277.206161387</v>
      </c>
      <c r="G92" s="39">
        <f t="shared" si="41"/>
        <v>231713.21645556256</v>
      </c>
      <c r="H92" s="39">
        <f t="shared" si="41"/>
        <v>0</v>
      </c>
      <c r="I92" s="39">
        <f t="shared" si="41"/>
        <v>0</v>
      </c>
      <c r="J92" s="39">
        <f t="shared" si="41"/>
        <v>8912.0467867524058</v>
      </c>
      <c r="K92" s="39">
        <f t="shared" si="41"/>
        <v>142592.74858803849</v>
      </c>
      <c r="L92" s="39">
        <f t="shared" si="41"/>
        <v>0</v>
      </c>
      <c r="M92" s="39">
        <f t="shared" si="41"/>
        <v>0</v>
      </c>
      <c r="N92" s="11">
        <f t="shared" si="40"/>
        <v>37947495.217991747</v>
      </c>
      <c r="O92" s="11">
        <f t="shared" si="39"/>
        <v>10803496.689443655</v>
      </c>
    </row>
    <row r="93" spans="1:15" x14ac:dyDescent="0.2">
      <c r="A93" s="27" t="str">
        <f>Input!A20</f>
        <v>&gt;=1400</v>
      </c>
      <c r="B93" s="27" t="str">
        <f>Input!B20</f>
        <v>&lt;2000</v>
      </c>
      <c r="C93" s="27" t="str">
        <f>Input!C20</f>
        <v>L</v>
      </c>
      <c r="D93" s="42">
        <f t="shared" si="36"/>
        <v>0</v>
      </c>
      <c r="E93" s="11">
        <f t="shared" si="37"/>
        <v>20</v>
      </c>
      <c r="F93" s="39">
        <f t="shared" si="41"/>
        <v>0</v>
      </c>
      <c r="G93" s="39">
        <f t="shared" si="41"/>
        <v>0</v>
      </c>
      <c r="H93" s="39">
        <f t="shared" si="41"/>
        <v>0</v>
      </c>
      <c r="I93" s="39">
        <f t="shared" si="41"/>
        <v>0</v>
      </c>
      <c r="J93" s="39">
        <f t="shared" si="41"/>
        <v>0</v>
      </c>
      <c r="K93" s="39">
        <f t="shared" si="41"/>
        <v>0</v>
      </c>
      <c r="L93" s="39">
        <f t="shared" si="41"/>
        <v>0</v>
      </c>
      <c r="M93" s="39">
        <f t="shared" si="41"/>
        <v>0</v>
      </c>
      <c r="N93" s="11">
        <f t="shared" si="40"/>
        <v>0</v>
      </c>
      <c r="O93" s="11">
        <f t="shared" si="39"/>
        <v>0</v>
      </c>
    </row>
    <row r="94" spans="1:15" x14ac:dyDescent="0.2">
      <c r="A94" s="27" t="str">
        <f>Input!A21</f>
        <v>&gt;=1400</v>
      </c>
      <c r="B94" s="27" t="str">
        <f>Input!B21</f>
        <v>&lt;2000</v>
      </c>
      <c r="C94" s="27" t="str">
        <f>Input!C21</f>
        <v>H</v>
      </c>
      <c r="D94" s="42">
        <f t="shared" si="36"/>
        <v>0</v>
      </c>
      <c r="E94" s="11">
        <f t="shared" si="37"/>
        <v>1</v>
      </c>
      <c r="F94" s="39">
        <f t="shared" si="41"/>
        <v>0</v>
      </c>
      <c r="G94" s="39">
        <f t="shared" si="41"/>
        <v>0</v>
      </c>
      <c r="H94" s="39">
        <f t="shared" si="41"/>
        <v>0</v>
      </c>
      <c r="I94" s="39">
        <f t="shared" si="41"/>
        <v>0</v>
      </c>
      <c r="J94" s="39">
        <f t="shared" si="41"/>
        <v>0</v>
      </c>
      <c r="K94" s="39">
        <f t="shared" si="41"/>
        <v>0</v>
      </c>
      <c r="L94" s="39">
        <f t="shared" si="41"/>
        <v>0</v>
      </c>
      <c r="M94" s="39">
        <f t="shared" si="41"/>
        <v>0</v>
      </c>
      <c r="N94" s="11">
        <f t="shared" si="40"/>
        <v>0</v>
      </c>
      <c r="O94" s="11">
        <f t="shared" si="39"/>
        <v>0</v>
      </c>
    </row>
    <row r="95" spans="1:15" x14ac:dyDescent="0.2">
      <c r="A95" s="27" t="str">
        <f>Input!A22</f>
        <v>&gt;=2000</v>
      </c>
      <c r="B95" s="27" t="str">
        <f>Input!B22</f>
        <v>&lt;3000</v>
      </c>
      <c r="C95" s="27" t="str">
        <f>Input!C22</f>
        <v>F</v>
      </c>
      <c r="D95" s="42">
        <f t="shared" si="36"/>
        <v>8403.1707628928016</v>
      </c>
      <c r="E95" s="11">
        <f t="shared" si="37"/>
        <v>5887</v>
      </c>
      <c r="F95" s="39">
        <f t="shared" si="41"/>
        <v>48486295.301891468</v>
      </c>
      <c r="G95" s="39">
        <f t="shared" si="41"/>
        <v>621834.63645406731</v>
      </c>
      <c r="H95" s="39">
        <f t="shared" si="41"/>
        <v>16806.341525785603</v>
      </c>
      <c r="I95" s="39">
        <f t="shared" si="41"/>
        <v>0</v>
      </c>
      <c r="J95" s="39">
        <f t="shared" si="41"/>
        <v>8403.1707628928016</v>
      </c>
      <c r="K95" s="39">
        <f t="shared" si="41"/>
        <v>336126.83051571203</v>
      </c>
      <c r="L95" s="39">
        <f t="shared" si="41"/>
        <v>0</v>
      </c>
      <c r="M95" s="39">
        <f t="shared" si="41"/>
        <v>0</v>
      </c>
      <c r="N95" s="11">
        <f t="shared" si="40"/>
        <v>49469466.281149924</v>
      </c>
      <c r="O95" s="11">
        <f t="shared" si="39"/>
        <v>14083754.728126466</v>
      </c>
    </row>
    <row r="96" spans="1:15" x14ac:dyDescent="0.2">
      <c r="A96" s="27" t="str">
        <f>Input!A23</f>
        <v>&gt;=2000</v>
      </c>
      <c r="B96" s="27" t="str">
        <f>Input!B23</f>
        <v>&lt;3000</v>
      </c>
      <c r="C96" s="27" t="str">
        <f>Input!C23</f>
        <v>L</v>
      </c>
      <c r="D96" s="42">
        <f t="shared" si="36"/>
        <v>0</v>
      </c>
      <c r="E96" s="11">
        <f t="shared" si="37"/>
        <v>15</v>
      </c>
      <c r="F96" s="39">
        <f t="shared" si="41"/>
        <v>0</v>
      </c>
      <c r="G96" s="39">
        <f t="shared" si="41"/>
        <v>0</v>
      </c>
      <c r="H96" s="39">
        <f t="shared" si="41"/>
        <v>0</v>
      </c>
      <c r="I96" s="39">
        <f t="shared" si="41"/>
        <v>0</v>
      </c>
      <c r="J96" s="39">
        <f t="shared" si="41"/>
        <v>0</v>
      </c>
      <c r="K96" s="39">
        <f t="shared" si="41"/>
        <v>0</v>
      </c>
      <c r="L96" s="39">
        <f t="shared" si="41"/>
        <v>0</v>
      </c>
      <c r="M96" s="39">
        <f t="shared" si="41"/>
        <v>0</v>
      </c>
      <c r="N96" s="11">
        <f t="shared" si="40"/>
        <v>0</v>
      </c>
      <c r="O96" s="11">
        <f t="shared" si="39"/>
        <v>0</v>
      </c>
    </row>
    <row r="97" spans="1:25" x14ac:dyDescent="0.2">
      <c r="A97" s="27" t="str">
        <f>Input!A24</f>
        <v>&gt;=2000</v>
      </c>
      <c r="B97" s="27" t="str">
        <f>Input!B24</f>
        <v>&lt;3000</v>
      </c>
      <c r="C97" s="27" t="str">
        <f>Input!C24</f>
        <v>H</v>
      </c>
      <c r="D97" s="42">
        <f t="shared" si="36"/>
        <v>0</v>
      </c>
      <c r="E97" s="11">
        <f t="shared" si="37"/>
        <v>0</v>
      </c>
      <c r="F97" s="39">
        <f t="shared" si="41"/>
        <v>0</v>
      </c>
      <c r="G97" s="39">
        <f t="shared" si="41"/>
        <v>0</v>
      </c>
      <c r="H97" s="39">
        <f t="shared" si="41"/>
        <v>0</v>
      </c>
      <c r="I97" s="39">
        <f t="shared" si="41"/>
        <v>0</v>
      </c>
      <c r="J97" s="39">
        <f t="shared" si="41"/>
        <v>0</v>
      </c>
      <c r="K97" s="39">
        <f t="shared" si="41"/>
        <v>0</v>
      </c>
      <c r="L97" s="39">
        <f t="shared" si="41"/>
        <v>0</v>
      </c>
      <c r="M97" s="39">
        <f t="shared" si="41"/>
        <v>0</v>
      </c>
      <c r="N97" s="11">
        <f t="shared" si="40"/>
        <v>0</v>
      </c>
      <c r="O97" s="11">
        <f t="shared" si="39"/>
        <v>0</v>
      </c>
    </row>
    <row r="98" spans="1:25" x14ac:dyDescent="0.2">
      <c r="A98" s="27" t="str">
        <f>Input!A25</f>
        <v>&gt;=3000</v>
      </c>
      <c r="B98" s="27" t="str">
        <f>Input!B25</f>
        <v>&lt;5000</v>
      </c>
      <c r="C98" s="27" t="str">
        <f>Input!C25</f>
        <v>F</v>
      </c>
      <c r="D98" s="42">
        <f t="shared" si="36"/>
        <v>9262.4760807554376</v>
      </c>
      <c r="E98" s="11">
        <f t="shared" si="37"/>
        <v>3201</v>
      </c>
      <c r="F98" s="39">
        <f t="shared" si="41"/>
        <v>27815215.670508578</v>
      </c>
      <c r="G98" s="39">
        <f t="shared" si="41"/>
        <v>935510.08415629924</v>
      </c>
      <c r="H98" s="39">
        <f t="shared" si="41"/>
        <v>0</v>
      </c>
      <c r="I98" s="39">
        <f t="shared" si="41"/>
        <v>0</v>
      </c>
      <c r="J98" s="39">
        <f t="shared" si="41"/>
        <v>18524.952161510875</v>
      </c>
      <c r="K98" s="39">
        <f t="shared" si="41"/>
        <v>879935.22767176654</v>
      </c>
      <c r="L98" s="39">
        <f t="shared" si="41"/>
        <v>0</v>
      </c>
      <c r="M98" s="39">
        <f t="shared" si="41"/>
        <v>0</v>
      </c>
      <c r="N98" s="11">
        <f t="shared" si="40"/>
        <v>29649185.934498154</v>
      </c>
      <c r="O98" s="11">
        <f t="shared" si="39"/>
        <v>8441001.975176001</v>
      </c>
    </row>
    <row r="99" spans="1:25" x14ac:dyDescent="0.2">
      <c r="A99" s="27" t="str">
        <f>Input!A26</f>
        <v>&gt;=3000</v>
      </c>
      <c r="B99" s="27" t="str">
        <f>Input!B26</f>
        <v>&lt;5000</v>
      </c>
      <c r="C99" s="27" t="str">
        <f>Input!C26</f>
        <v>L</v>
      </c>
      <c r="D99" s="42">
        <f t="shared" si="36"/>
        <v>11308.773646469634</v>
      </c>
      <c r="E99" s="11">
        <f t="shared" si="37"/>
        <v>38</v>
      </c>
      <c r="F99" s="39">
        <f t="shared" si="41"/>
        <v>147014.05740410523</v>
      </c>
      <c r="G99" s="39">
        <f t="shared" si="41"/>
        <v>0</v>
      </c>
      <c r="H99" s="39">
        <f t="shared" si="41"/>
        <v>0</v>
      </c>
      <c r="I99" s="39">
        <f t="shared" si="41"/>
        <v>0</v>
      </c>
      <c r="J99" s="39">
        <f t="shared" si="41"/>
        <v>22617.547292939267</v>
      </c>
      <c r="K99" s="39">
        <f t="shared" si="41"/>
        <v>22617.547292939267</v>
      </c>
      <c r="L99" s="39">
        <f t="shared" si="41"/>
        <v>0</v>
      </c>
      <c r="M99" s="39">
        <f t="shared" si="41"/>
        <v>237484.24657586231</v>
      </c>
      <c r="N99" s="11">
        <f t="shared" si="40"/>
        <v>429733.39856584609</v>
      </c>
      <c r="O99" s="11">
        <f t="shared" si="39"/>
        <v>122343.34103159248</v>
      </c>
    </row>
    <row r="100" spans="1:25" x14ac:dyDescent="0.2">
      <c r="A100" s="27" t="str">
        <f>Input!A27</f>
        <v>&gt;=3000</v>
      </c>
      <c r="B100" s="27" t="str">
        <f>Input!B27</f>
        <v>&lt;5000</v>
      </c>
      <c r="C100" s="27" t="str">
        <f>Input!C27</f>
        <v>H</v>
      </c>
      <c r="D100" s="42">
        <f t="shared" si="36"/>
        <v>8266.073763701841</v>
      </c>
      <c r="E100" s="11">
        <f t="shared" si="37"/>
        <v>6</v>
      </c>
      <c r="F100" s="39">
        <f t="shared" ref="F100:M109" si="42">F23*$D100</f>
        <v>0</v>
      </c>
      <c r="G100" s="39">
        <f t="shared" si="42"/>
        <v>0</v>
      </c>
      <c r="H100" s="39">
        <f t="shared" si="42"/>
        <v>0</v>
      </c>
      <c r="I100" s="39">
        <f t="shared" si="42"/>
        <v>0</v>
      </c>
      <c r="J100" s="39">
        <f t="shared" si="42"/>
        <v>33064.295054807364</v>
      </c>
      <c r="K100" s="39">
        <f t="shared" si="42"/>
        <v>16532.147527403682</v>
      </c>
      <c r="L100" s="39">
        <f t="shared" si="42"/>
        <v>0</v>
      </c>
      <c r="M100" s="39">
        <f t="shared" si="42"/>
        <v>0</v>
      </c>
      <c r="N100" s="11">
        <f t="shared" si="40"/>
        <v>49596.44258221105</v>
      </c>
      <c r="O100" s="11">
        <f t="shared" si="39"/>
        <v>14119.904361726032</v>
      </c>
    </row>
    <row r="101" spans="1:25" x14ac:dyDescent="0.2">
      <c r="A101" s="27" t="str">
        <f>Input!A28</f>
        <v>&gt;=5000</v>
      </c>
      <c r="B101" s="27" t="str">
        <f>Input!B28</f>
        <v>&lt;7000</v>
      </c>
      <c r="C101" s="27" t="str">
        <f>Input!C28</f>
        <v>F</v>
      </c>
      <c r="D101" s="42">
        <f t="shared" si="36"/>
        <v>9532.5615974392895</v>
      </c>
      <c r="E101" s="11">
        <f t="shared" si="37"/>
        <v>2332</v>
      </c>
      <c r="F101" s="39">
        <f t="shared" si="42"/>
        <v>19503621.028360788</v>
      </c>
      <c r="G101" s="39">
        <f t="shared" si="42"/>
        <v>1067646.8989132005</v>
      </c>
      <c r="H101" s="39">
        <f t="shared" si="42"/>
        <v>19065.123194878579</v>
      </c>
      <c r="I101" s="39">
        <f t="shared" si="42"/>
        <v>0</v>
      </c>
      <c r="J101" s="39">
        <f t="shared" si="42"/>
        <v>9532.5615974392895</v>
      </c>
      <c r="K101" s="39">
        <f t="shared" si="42"/>
        <v>1630068.0331621184</v>
      </c>
      <c r="L101" s="39">
        <f t="shared" si="42"/>
        <v>0</v>
      </c>
      <c r="M101" s="39">
        <f t="shared" si="42"/>
        <v>0</v>
      </c>
      <c r="N101" s="11">
        <f t="shared" si="40"/>
        <v>22229933.645228423</v>
      </c>
      <c r="O101" s="11">
        <f t="shared" si="39"/>
        <v>6328771.191962935</v>
      </c>
    </row>
    <row r="102" spans="1:25" x14ac:dyDescent="0.2">
      <c r="A102" s="27" t="str">
        <f>Input!A29</f>
        <v>&gt;=5000</v>
      </c>
      <c r="B102" s="27" t="str">
        <f>Input!B29</f>
        <v>&lt;7000</v>
      </c>
      <c r="C102" s="27" t="str">
        <f>Input!C29</f>
        <v>L</v>
      </c>
      <c r="D102" s="42">
        <f t="shared" si="36"/>
        <v>3566.4901721474039</v>
      </c>
      <c r="E102" s="11">
        <f t="shared" si="37"/>
        <v>14</v>
      </c>
      <c r="F102" s="39">
        <f t="shared" si="42"/>
        <v>46364.37223791625</v>
      </c>
      <c r="G102" s="39">
        <f t="shared" si="42"/>
        <v>0</v>
      </c>
      <c r="H102" s="39">
        <f t="shared" si="42"/>
        <v>0</v>
      </c>
      <c r="I102" s="39">
        <f t="shared" si="42"/>
        <v>0</v>
      </c>
      <c r="J102" s="39">
        <f t="shared" si="42"/>
        <v>0</v>
      </c>
      <c r="K102" s="39">
        <f t="shared" si="42"/>
        <v>3566.4901721474039</v>
      </c>
      <c r="L102" s="39">
        <f t="shared" si="42"/>
        <v>0</v>
      </c>
      <c r="M102" s="39">
        <f t="shared" si="42"/>
        <v>0</v>
      </c>
      <c r="N102" s="11">
        <f t="shared" si="40"/>
        <v>49930.862410063652</v>
      </c>
      <c r="O102" s="11">
        <f t="shared" si="39"/>
        <v>14215.112318992655</v>
      </c>
    </row>
    <row r="103" spans="1:25" x14ac:dyDescent="0.2">
      <c r="A103" s="27" t="str">
        <f>Input!A30</f>
        <v>&gt;=5000</v>
      </c>
      <c r="B103" s="27" t="str">
        <f>Input!B30</f>
        <v>&lt;7000</v>
      </c>
      <c r="C103" s="27" t="str">
        <f>Input!C30</f>
        <v>H</v>
      </c>
      <c r="D103" s="42">
        <f t="shared" si="36"/>
        <v>20602.095860737019</v>
      </c>
      <c r="E103" s="11">
        <f t="shared" si="37"/>
        <v>11</v>
      </c>
      <c r="F103" s="39">
        <f t="shared" si="42"/>
        <v>144214.67102515913</v>
      </c>
      <c r="G103" s="39">
        <f t="shared" si="42"/>
        <v>0</v>
      </c>
      <c r="H103" s="39">
        <f t="shared" si="42"/>
        <v>0</v>
      </c>
      <c r="I103" s="39">
        <f t="shared" si="42"/>
        <v>0</v>
      </c>
      <c r="J103" s="39">
        <f t="shared" si="42"/>
        <v>41204.191721474039</v>
      </c>
      <c r="K103" s="39">
        <f t="shared" si="42"/>
        <v>41204.191721474039</v>
      </c>
      <c r="L103" s="39">
        <f t="shared" si="42"/>
        <v>0</v>
      </c>
      <c r="M103" s="39">
        <f t="shared" si="42"/>
        <v>0</v>
      </c>
      <c r="N103" s="11">
        <f t="shared" si="40"/>
        <v>226623.05446810724</v>
      </c>
      <c r="O103" s="11">
        <f t="shared" si="39"/>
        <v>64518.656755426702</v>
      </c>
      <c r="W103" s="32"/>
      <c r="X103" s="32"/>
      <c r="Y103" s="32"/>
    </row>
    <row r="104" spans="1:25" x14ac:dyDescent="0.2">
      <c r="A104" s="27" t="str">
        <f>Input!A31</f>
        <v>&gt;=7000</v>
      </c>
      <c r="B104" s="27" t="str">
        <f>Input!B31</f>
        <v>&lt;11000</v>
      </c>
      <c r="C104" s="27" t="str">
        <f>Input!C31</f>
        <v>F</v>
      </c>
      <c r="D104" s="42">
        <f t="shared" si="36"/>
        <v>12409.707710163291</v>
      </c>
      <c r="E104" s="11">
        <f t="shared" si="37"/>
        <v>979</v>
      </c>
      <c r="F104" s="39">
        <f t="shared" si="42"/>
        <v>9468606.9828545917</v>
      </c>
      <c r="G104" s="39">
        <f t="shared" si="42"/>
        <v>570846.55466751137</v>
      </c>
      <c r="H104" s="39">
        <f t="shared" si="42"/>
        <v>12409.707710163291</v>
      </c>
      <c r="I104" s="39">
        <f t="shared" si="42"/>
        <v>0</v>
      </c>
      <c r="J104" s="39">
        <f t="shared" si="42"/>
        <v>86867.953971143041</v>
      </c>
      <c r="K104" s="39">
        <f t="shared" si="42"/>
        <v>2010372.6490464532</v>
      </c>
      <c r="L104" s="39">
        <f t="shared" si="42"/>
        <v>0</v>
      </c>
      <c r="M104" s="39">
        <f t="shared" si="42"/>
        <v>0</v>
      </c>
      <c r="N104" s="11">
        <f t="shared" si="40"/>
        <v>12149103.848249864</v>
      </c>
      <c r="O104" s="11">
        <f t="shared" si="39"/>
        <v>3458800.1777267428</v>
      </c>
    </row>
    <row r="105" spans="1:25" x14ac:dyDescent="0.2">
      <c r="A105" s="27" t="str">
        <f>Input!A32</f>
        <v>&gt;=7000</v>
      </c>
      <c r="B105" s="27" t="str">
        <f>Input!B32</f>
        <v>&lt;11000</v>
      </c>
      <c r="C105" s="27" t="str">
        <f>Input!C32</f>
        <v>L</v>
      </c>
      <c r="D105" s="42">
        <f t="shared" si="36"/>
        <v>11659.246944248011</v>
      </c>
      <c r="E105" s="11">
        <f t="shared" si="37"/>
        <v>30</v>
      </c>
      <c r="F105" s="39">
        <f t="shared" si="42"/>
        <v>256503.43277345624</v>
      </c>
      <c r="G105" s="39">
        <f t="shared" si="42"/>
        <v>0</v>
      </c>
      <c r="H105" s="39">
        <f t="shared" si="42"/>
        <v>0</v>
      </c>
      <c r="I105" s="39">
        <f t="shared" si="42"/>
        <v>0</v>
      </c>
      <c r="J105" s="39">
        <f t="shared" si="42"/>
        <v>11659.246944248011</v>
      </c>
      <c r="K105" s="39">
        <f t="shared" si="42"/>
        <v>81614.728609736077</v>
      </c>
      <c r="L105" s="39">
        <f t="shared" si="42"/>
        <v>0</v>
      </c>
      <c r="M105" s="39">
        <f t="shared" si="42"/>
        <v>0</v>
      </c>
      <c r="N105" s="11">
        <f t="shared" si="40"/>
        <v>349777.40832744032</v>
      </c>
      <c r="O105" s="11">
        <f t="shared" si="39"/>
        <v>99580.197617787999</v>
      </c>
      <c r="W105" s="32"/>
      <c r="X105" s="32"/>
      <c r="Y105" s="32"/>
    </row>
    <row r="106" spans="1:25" x14ac:dyDescent="0.2">
      <c r="A106" s="27" t="str">
        <f>Input!A33</f>
        <v>&gt;=7000</v>
      </c>
      <c r="B106" s="27" t="str">
        <f>Input!B33</f>
        <v>&lt;11000</v>
      </c>
      <c r="C106" s="27" t="str">
        <f>Input!C33</f>
        <v>H</v>
      </c>
      <c r="D106" s="42">
        <f t="shared" si="36"/>
        <v>17766.04101051344</v>
      </c>
      <c r="E106" s="11">
        <f t="shared" si="37"/>
        <v>25</v>
      </c>
      <c r="F106" s="39">
        <f t="shared" si="42"/>
        <v>302022.69717872847</v>
      </c>
      <c r="G106" s="39">
        <f t="shared" si="42"/>
        <v>53298.123031540323</v>
      </c>
      <c r="H106" s="39">
        <f t="shared" si="42"/>
        <v>0</v>
      </c>
      <c r="I106" s="39">
        <f t="shared" si="42"/>
        <v>0</v>
      </c>
      <c r="J106" s="39">
        <f t="shared" si="42"/>
        <v>53298.123031540323</v>
      </c>
      <c r="K106" s="39">
        <f t="shared" si="42"/>
        <v>35532.082021026879</v>
      </c>
      <c r="L106" s="39">
        <f t="shared" si="42"/>
        <v>0</v>
      </c>
      <c r="M106" s="39">
        <f t="shared" si="42"/>
        <v>0</v>
      </c>
      <c r="N106" s="11">
        <f t="shared" si="40"/>
        <v>444151.02526283596</v>
      </c>
      <c r="O106" s="11">
        <f t="shared" si="39"/>
        <v>126447.98038646391</v>
      </c>
      <c r="W106" s="32"/>
      <c r="X106" s="32"/>
      <c r="Y106" s="32"/>
    </row>
    <row r="107" spans="1:25" x14ac:dyDescent="0.2">
      <c r="A107" s="27" t="str">
        <f>Input!A34</f>
        <v>&gt;=11000</v>
      </c>
      <c r="B107" s="27" t="str">
        <f>Input!B34</f>
        <v>&lt;16000</v>
      </c>
      <c r="C107" s="27" t="str">
        <f>Input!C34</f>
        <v>F</v>
      </c>
      <c r="D107" s="42">
        <f t="shared" si="36"/>
        <v>13224.719986190259</v>
      </c>
      <c r="E107" s="11">
        <f t="shared" si="37"/>
        <v>684</v>
      </c>
      <c r="F107" s="39">
        <f t="shared" si="42"/>
        <v>6427213.9132884657</v>
      </c>
      <c r="G107" s="39">
        <f t="shared" si="42"/>
        <v>423191.03955808829</v>
      </c>
      <c r="H107" s="39">
        <f t="shared" si="42"/>
        <v>13224.719986190259</v>
      </c>
      <c r="I107" s="39">
        <f t="shared" si="42"/>
        <v>0</v>
      </c>
      <c r="J107" s="39">
        <f t="shared" si="42"/>
        <v>145471.91984809286</v>
      </c>
      <c r="K107" s="39">
        <f t="shared" si="42"/>
        <v>2036606.8778732999</v>
      </c>
      <c r="L107" s="39">
        <f t="shared" si="42"/>
        <v>0</v>
      </c>
      <c r="M107" s="39">
        <f t="shared" si="42"/>
        <v>0</v>
      </c>
      <c r="N107" s="11">
        <f t="shared" si="40"/>
        <v>9045708.4705541376</v>
      </c>
      <c r="O107" s="11">
        <f t="shared" si="39"/>
        <v>2575276.206081985</v>
      </c>
      <c r="W107" s="32"/>
      <c r="X107" s="32"/>
      <c r="Y107" s="32"/>
    </row>
    <row r="108" spans="1:25" x14ac:dyDescent="0.2">
      <c r="A108" s="27" t="str">
        <f>Input!A35</f>
        <v>&gt;=11000</v>
      </c>
      <c r="B108" s="27" t="str">
        <f>Input!B35</f>
        <v>&lt;16000</v>
      </c>
      <c r="C108" s="27" t="str">
        <f>Input!C35</f>
        <v>L</v>
      </c>
      <c r="D108" s="42">
        <f t="shared" si="36"/>
        <v>11386.979591607378</v>
      </c>
      <c r="E108" s="11">
        <f t="shared" si="37"/>
        <v>30</v>
      </c>
      <c r="F108" s="39">
        <f t="shared" si="42"/>
        <v>227739.59183214756</v>
      </c>
      <c r="G108" s="39">
        <f t="shared" si="42"/>
        <v>22773.959183214756</v>
      </c>
      <c r="H108" s="39">
        <f t="shared" si="42"/>
        <v>0</v>
      </c>
      <c r="I108" s="39">
        <f t="shared" si="42"/>
        <v>0</v>
      </c>
      <c r="J108" s="39">
        <f t="shared" si="42"/>
        <v>56934.89795803689</v>
      </c>
      <c r="K108" s="39">
        <f t="shared" si="42"/>
        <v>34160.938774822134</v>
      </c>
      <c r="L108" s="39">
        <f t="shared" si="42"/>
        <v>0</v>
      </c>
      <c r="M108" s="39">
        <f t="shared" si="42"/>
        <v>0</v>
      </c>
      <c r="N108" s="11">
        <f t="shared" si="40"/>
        <v>341609.3877482214</v>
      </c>
      <c r="O108" s="11">
        <f t="shared" si="39"/>
        <v>97254.795564767614</v>
      </c>
      <c r="W108" s="32"/>
      <c r="X108" s="32"/>
      <c r="Y108" s="32"/>
    </row>
    <row r="109" spans="1:25" x14ac:dyDescent="0.2">
      <c r="A109" s="27" t="str">
        <f>Input!A36</f>
        <v>&gt;=11000</v>
      </c>
      <c r="B109" s="27" t="str">
        <f>Input!B36</f>
        <v>&lt;16000</v>
      </c>
      <c r="C109" s="27" t="str">
        <f>Input!C36</f>
        <v>H</v>
      </c>
      <c r="D109" s="42">
        <f t="shared" si="36"/>
        <v>13608.815471924407</v>
      </c>
      <c r="E109" s="11">
        <f t="shared" si="37"/>
        <v>40</v>
      </c>
      <c r="F109" s="39">
        <f t="shared" si="42"/>
        <v>272176.30943848816</v>
      </c>
      <c r="G109" s="39">
        <f t="shared" si="42"/>
        <v>27217.630943848813</v>
      </c>
      <c r="H109" s="39">
        <f t="shared" si="42"/>
        <v>13608.815471924407</v>
      </c>
      <c r="I109" s="39">
        <f t="shared" si="42"/>
        <v>0</v>
      </c>
      <c r="J109" s="39">
        <f t="shared" si="42"/>
        <v>122479.33924731966</v>
      </c>
      <c r="K109" s="39">
        <f t="shared" si="42"/>
        <v>108870.52377539525</v>
      </c>
      <c r="L109" s="39">
        <f t="shared" si="42"/>
        <v>0</v>
      </c>
      <c r="M109" s="39">
        <f t="shared" si="42"/>
        <v>0</v>
      </c>
      <c r="N109" s="11">
        <f t="shared" si="40"/>
        <v>544352.61887697631</v>
      </c>
      <c r="O109" s="11">
        <f t="shared" si="39"/>
        <v>154974.96428009635</v>
      </c>
      <c r="W109" s="32"/>
      <c r="X109" s="32"/>
      <c r="Y109" s="32"/>
    </row>
    <row r="110" spans="1:25" x14ac:dyDescent="0.2">
      <c r="A110" s="27" t="str">
        <f>Input!A37</f>
        <v>&gt;=16000</v>
      </c>
      <c r="B110" s="27" t="str">
        <f>Input!B37</f>
        <v>&lt;20000</v>
      </c>
      <c r="C110" s="27" t="str">
        <f>Input!C37</f>
        <v>F</v>
      </c>
      <c r="D110" s="42">
        <f t="shared" si="36"/>
        <v>13904.812551241877</v>
      </c>
      <c r="E110" s="11">
        <f t="shared" si="37"/>
        <v>86</v>
      </c>
      <c r="F110" s="39">
        <f t="shared" ref="F110:M119" si="43">F33*$D110</f>
        <v>653526.18990836828</v>
      </c>
      <c r="G110" s="39">
        <f t="shared" si="43"/>
        <v>41714.437653725632</v>
      </c>
      <c r="H110" s="39">
        <f t="shared" si="43"/>
        <v>0</v>
      </c>
      <c r="I110" s="39">
        <f t="shared" si="43"/>
        <v>0</v>
      </c>
      <c r="J110" s="39">
        <f t="shared" si="43"/>
        <v>0</v>
      </c>
      <c r="K110" s="39">
        <f t="shared" si="43"/>
        <v>500573.25184470759</v>
      </c>
      <c r="L110" s="39">
        <f t="shared" si="43"/>
        <v>0</v>
      </c>
      <c r="M110" s="39">
        <f t="shared" si="43"/>
        <v>0</v>
      </c>
      <c r="N110" s="11">
        <f t="shared" si="40"/>
        <v>1195813.8794068014</v>
      </c>
      <c r="O110" s="11">
        <f t="shared" si="39"/>
        <v>340443.32078173594</v>
      </c>
      <c r="W110" s="32"/>
      <c r="X110" s="32"/>
      <c r="Y110" s="32"/>
    </row>
    <row r="111" spans="1:25" x14ac:dyDescent="0.2">
      <c r="A111" s="27" t="str">
        <f>Input!A38</f>
        <v>&gt;=16000</v>
      </c>
      <c r="B111" s="27" t="str">
        <f>Input!B38</f>
        <v>&lt;20000</v>
      </c>
      <c r="C111" s="27" t="str">
        <f>Input!C38</f>
        <v>L</v>
      </c>
      <c r="D111" s="42">
        <f t="shared" si="36"/>
        <v>16074.637705856341</v>
      </c>
      <c r="E111" s="11">
        <f t="shared" si="37"/>
        <v>15</v>
      </c>
      <c r="F111" s="39">
        <f t="shared" si="43"/>
        <v>144671.73935270708</v>
      </c>
      <c r="G111" s="39">
        <f t="shared" si="43"/>
        <v>16074.637705856341</v>
      </c>
      <c r="H111" s="39">
        <f t="shared" si="43"/>
        <v>0</v>
      </c>
      <c r="I111" s="39">
        <f t="shared" si="43"/>
        <v>0</v>
      </c>
      <c r="J111" s="39">
        <f t="shared" si="43"/>
        <v>16074.637705856341</v>
      </c>
      <c r="K111" s="39">
        <f t="shared" si="43"/>
        <v>64298.550823425365</v>
      </c>
      <c r="L111" s="39">
        <f t="shared" si="43"/>
        <v>0</v>
      </c>
      <c r="M111" s="39">
        <f t="shared" si="43"/>
        <v>0</v>
      </c>
      <c r="N111" s="11">
        <f t="shared" si="40"/>
        <v>241119.56558784517</v>
      </c>
      <c r="O111" s="11">
        <f t="shared" si="39"/>
        <v>68645.754182829973</v>
      </c>
      <c r="W111" s="32"/>
      <c r="X111" s="32"/>
      <c r="Y111" s="32"/>
    </row>
    <row r="112" spans="1:25" x14ac:dyDescent="0.2">
      <c r="A112" s="27" t="str">
        <f>Input!A39</f>
        <v>&gt;=16000</v>
      </c>
      <c r="B112" s="27" t="str">
        <f>Input!B39</f>
        <v>&lt;20000</v>
      </c>
      <c r="C112" s="27" t="str">
        <f>Input!C39</f>
        <v>H</v>
      </c>
      <c r="D112" s="42">
        <f t="shared" ref="D112:D143" si="44">IFERROR(AVERAGEIFS(maindollars,rating,A112,rating,B112,pressure,C112),0)</f>
        <v>0</v>
      </c>
      <c r="E112" s="11">
        <f t="shared" ref="E112:E143" si="45">O35</f>
        <v>1</v>
      </c>
      <c r="F112" s="39">
        <f t="shared" si="43"/>
        <v>0</v>
      </c>
      <c r="G112" s="39">
        <f t="shared" si="43"/>
        <v>0</v>
      </c>
      <c r="H112" s="39">
        <f t="shared" si="43"/>
        <v>0</v>
      </c>
      <c r="I112" s="39">
        <f t="shared" si="43"/>
        <v>0</v>
      </c>
      <c r="J112" s="39">
        <f t="shared" si="43"/>
        <v>0</v>
      </c>
      <c r="K112" s="39">
        <f t="shared" si="43"/>
        <v>0</v>
      </c>
      <c r="L112" s="39">
        <f t="shared" si="43"/>
        <v>0</v>
      </c>
      <c r="M112" s="39">
        <f t="shared" si="43"/>
        <v>0</v>
      </c>
      <c r="N112" s="11">
        <f t="shared" ref="N112:N143" si="46">SUM(F112:M112)</f>
        <v>0</v>
      </c>
      <c r="O112" s="11">
        <f t="shared" ref="O112:O143" si="47">N112*$N$151</f>
        <v>0</v>
      </c>
      <c r="W112" s="32"/>
      <c r="X112" s="32"/>
      <c r="Y112" s="32"/>
    </row>
    <row r="113" spans="1:25" x14ac:dyDescent="0.2">
      <c r="A113" s="27" t="str">
        <f>Input!A40</f>
        <v>&gt;=20000</v>
      </c>
      <c r="B113" s="27" t="str">
        <f>Input!B40</f>
        <v>&lt;24000</v>
      </c>
      <c r="C113" s="27" t="str">
        <f>Input!C40</f>
        <v>F</v>
      </c>
      <c r="D113" s="42">
        <f t="shared" si="44"/>
        <v>15400.189325231593</v>
      </c>
      <c r="E113" s="11">
        <f t="shared" si="45"/>
        <v>168</v>
      </c>
      <c r="F113" s="39">
        <f t="shared" si="43"/>
        <v>1293615.9033194538</v>
      </c>
      <c r="G113" s="39">
        <f t="shared" si="43"/>
        <v>15400.189325231593</v>
      </c>
      <c r="H113" s="39">
        <f t="shared" si="43"/>
        <v>0</v>
      </c>
      <c r="I113" s="39">
        <f t="shared" si="43"/>
        <v>0</v>
      </c>
      <c r="J113" s="39">
        <f t="shared" si="43"/>
        <v>184802.27190277912</v>
      </c>
      <c r="K113" s="39">
        <f t="shared" si="43"/>
        <v>1078013.2527662115</v>
      </c>
      <c r="L113" s="39">
        <f t="shared" si="43"/>
        <v>15400.189325231593</v>
      </c>
      <c r="M113" s="39">
        <f t="shared" si="43"/>
        <v>0</v>
      </c>
      <c r="N113" s="11">
        <f t="shared" si="46"/>
        <v>2587231.8066389076</v>
      </c>
      <c r="O113" s="11">
        <f t="shared" si="47"/>
        <v>736574.31399041344</v>
      </c>
      <c r="W113" s="32"/>
      <c r="X113" s="32"/>
      <c r="Y113" s="32"/>
    </row>
    <row r="114" spans="1:25" x14ac:dyDescent="0.2">
      <c r="A114" s="27" t="str">
        <f>Input!A41</f>
        <v>&gt;=20000</v>
      </c>
      <c r="B114" s="27" t="str">
        <f>Input!B41</f>
        <v>&lt;24000</v>
      </c>
      <c r="C114" s="27" t="str">
        <f>Input!C41</f>
        <v>L</v>
      </c>
      <c r="D114" s="42">
        <f t="shared" si="44"/>
        <v>16839.629003126891</v>
      </c>
      <c r="E114" s="11">
        <f t="shared" si="45"/>
        <v>9</v>
      </c>
      <c r="F114" s="39">
        <f t="shared" si="43"/>
        <v>33679.258006253782</v>
      </c>
      <c r="G114" s="39">
        <f t="shared" si="43"/>
        <v>0</v>
      </c>
      <c r="H114" s="39">
        <f t="shared" si="43"/>
        <v>0</v>
      </c>
      <c r="I114" s="39">
        <f t="shared" si="43"/>
        <v>0</v>
      </c>
      <c r="J114" s="39">
        <f t="shared" si="43"/>
        <v>16839.629003126891</v>
      </c>
      <c r="K114" s="39">
        <f t="shared" si="43"/>
        <v>84198.145015634451</v>
      </c>
      <c r="L114" s="39">
        <f t="shared" si="43"/>
        <v>16839.629003126891</v>
      </c>
      <c r="M114" s="39">
        <f t="shared" si="43"/>
        <v>0</v>
      </c>
      <c r="N114" s="11">
        <f t="shared" si="46"/>
        <v>151556.66102814203</v>
      </c>
      <c r="O114" s="11">
        <f t="shared" si="47"/>
        <v>43147.561552478088</v>
      </c>
      <c r="W114" s="32"/>
      <c r="X114" s="32"/>
      <c r="Y114" s="32"/>
    </row>
    <row r="115" spans="1:25" x14ac:dyDescent="0.2">
      <c r="A115" s="27" t="str">
        <f>Input!A42</f>
        <v>&gt;=20000</v>
      </c>
      <c r="B115" s="27" t="str">
        <f>Input!B42</f>
        <v>&lt;24000</v>
      </c>
      <c r="C115" s="27" t="str">
        <f>Input!C42</f>
        <v>H</v>
      </c>
      <c r="D115" s="42">
        <f t="shared" si="44"/>
        <v>13846.221832980551</v>
      </c>
      <c r="E115" s="11">
        <f t="shared" si="45"/>
        <v>53</v>
      </c>
      <c r="F115" s="39">
        <f t="shared" si="43"/>
        <v>290770.65849259158</v>
      </c>
      <c r="G115" s="39">
        <f t="shared" si="43"/>
        <v>27692.443665961102</v>
      </c>
      <c r="H115" s="39">
        <f t="shared" si="43"/>
        <v>27692.443665961102</v>
      </c>
      <c r="I115" s="39">
        <f t="shared" si="43"/>
        <v>0</v>
      </c>
      <c r="J115" s="39">
        <f t="shared" si="43"/>
        <v>83077.330997883313</v>
      </c>
      <c r="K115" s="39">
        <f t="shared" si="43"/>
        <v>304616.8803255721</v>
      </c>
      <c r="L115" s="39">
        <f t="shared" si="43"/>
        <v>0</v>
      </c>
      <c r="M115" s="39">
        <f t="shared" si="43"/>
        <v>0</v>
      </c>
      <c r="N115" s="11">
        <f t="shared" si="46"/>
        <v>733849.75714796921</v>
      </c>
      <c r="O115" s="11">
        <f t="shared" si="47"/>
        <v>208924.02453319784</v>
      </c>
      <c r="W115" s="32"/>
      <c r="X115" s="32"/>
      <c r="Y115" s="32"/>
    </row>
    <row r="116" spans="1:25" x14ac:dyDescent="0.2">
      <c r="A116" s="27" t="str">
        <f>Input!A43</f>
        <v>&gt;=24000</v>
      </c>
      <c r="B116" s="27" t="str">
        <f>Input!B43</f>
        <v>&lt;30000</v>
      </c>
      <c r="C116" s="27" t="str">
        <f>Input!C43</f>
        <v>F</v>
      </c>
      <c r="D116" s="42">
        <f t="shared" si="44"/>
        <v>18576.93759738309</v>
      </c>
      <c r="E116" s="11">
        <f t="shared" si="45"/>
        <v>20</v>
      </c>
      <c r="F116" s="39">
        <f t="shared" si="43"/>
        <v>130038.56318168163</v>
      </c>
      <c r="G116" s="39">
        <f t="shared" si="43"/>
        <v>0</v>
      </c>
      <c r="H116" s="39">
        <f t="shared" si="43"/>
        <v>0</v>
      </c>
      <c r="I116" s="39">
        <f t="shared" si="43"/>
        <v>0</v>
      </c>
      <c r="J116" s="39">
        <f t="shared" si="43"/>
        <v>55730.812792149271</v>
      </c>
      <c r="K116" s="39">
        <f t="shared" si="43"/>
        <v>185769.3759738309</v>
      </c>
      <c r="L116" s="39">
        <f t="shared" si="43"/>
        <v>0</v>
      </c>
      <c r="M116" s="39">
        <f t="shared" si="43"/>
        <v>0</v>
      </c>
      <c r="N116" s="11">
        <f t="shared" si="46"/>
        <v>371538.7519476618</v>
      </c>
      <c r="O116" s="11">
        <f t="shared" si="47"/>
        <v>105775.56314608888</v>
      </c>
      <c r="W116" s="32"/>
      <c r="X116" s="32"/>
      <c r="Y116" s="32"/>
    </row>
    <row r="117" spans="1:25" x14ac:dyDescent="0.2">
      <c r="A117" s="27" t="str">
        <f>Input!A44</f>
        <v>&gt;=24000</v>
      </c>
      <c r="B117" s="27" t="str">
        <f>Input!B44</f>
        <v>&lt;30000</v>
      </c>
      <c r="C117" s="27" t="str">
        <f>Input!C44</f>
        <v>L</v>
      </c>
      <c r="D117" s="42">
        <f t="shared" si="44"/>
        <v>13395.510686679752</v>
      </c>
      <c r="E117" s="11">
        <f t="shared" si="45"/>
        <v>16</v>
      </c>
      <c r="F117" s="39">
        <f t="shared" si="43"/>
        <v>66977.55343339876</v>
      </c>
      <c r="G117" s="39">
        <f t="shared" si="43"/>
        <v>0</v>
      </c>
      <c r="H117" s="39">
        <f t="shared" si="43"/>
        <v>0</v>
      </c>
      <c r="I117" s="39">
        <f t="shared" si="43"/>
        <v>0</v>
      </c>
      <c r="J117" s="39">
        <f t="shared" si="43"/>
        <v>26791.021373359505</v>
      </c>
      <c r="K117" s="39">
        <f t="shared" si="43"/>
        <v>120559.59618011778</v>
      </c>
      <c r="L117" s="39">
        <f t="shared" si="43"/>
        <v>0</v>
      </c>
      <c r="M117" s="39">
        <f t="shared" si="43"/>
        <v>0</v>
      </c>
      <c r="N117" s="11">
        <f t="shared" si="46"/>
        <v>214328.17098687604</v>
      </c>
      <c r="O117" s="11">
        <f t="shared" si="47"/>
        <v>61018.353712405296</v>
      </c>
      <c r="W117" s="32"/>
      <c r="X117" s="32"/>
      <c r="Y117" s="32"/>
    </row>
    <row r="118" spans="1:25" x14ac:dyDescent="0.2">
      <c r="A118" s="27" t="str">
        <f>Input!A45</f>
        <v>&gt;=24000</v>
      </c>
      <c r="B118" s="27" t="str">
        <f>Input!B45</f>
        <v>&lt;30000</v>
      </c>
      <c r="C118" s="27" t="str">
        <f>Input!C45</f>
        <v>H</v>
      </c>
      <c r="D118" s="42">
        <f t="shared" si="44"/>
        <v>16457.802733949167</v>
      </c>
      <c r="E118" s="11">
        <f t="shared" si="45"/>
        <v>54</v>
      </c>
      <c r="F118" s="39">
        <f t="shared" si="43"/>
        <v>362071.66014688171</v>
      </c>
      <c r="G118" s="39">
        <f t="shared" si="43"/>
        <v>16457.802733949167</v>
      </c>
      <c r="H118" s="39">
        <f t="shared" si="43"/>
        <v>32915.605467898335</v>
      </c>
      <c r="I118" s="39">
        <f t="shared" si="43"/>
        <v>32915.605467898335</v>
      </c>
      <c r="J118" s="39">
        <f t="shared" si="43"/>
        <v>181035.83007344085</v>
      </c>
      <c r="K118" s="39">
        <f t="shared" si="43"/>
        <v>263324.84374318668</v>
      </c>
      <c r="L118" s="39">
        <f t="shared" si="43"/>
        <v>0</v>
      </c>
      <c r="M118" s="39">
        <f t="shared" si="43"/>
        <v>0</v>
      </c>
      <c r="N118" s="11">
        <f t="shared" si="46"/>
        <v>888721.34763325495</v>
      </c>
      <c r="O118" s="11">
        <f t="shared" si="47"/>
        <v>253015.33294459936</v>
      </c>
      <c r="W118" s="32"/>
      <c r="X118" s="32"/>
      <c r="Y118" s="32"/>
    </row>
    <row r="119" spans="1:25" x14ac:dyDescent="0.2">
      <c r="A119" s="27" t="str">
        <f>Input!A46</f>
        <v>&gt;=30000</v>
      </c>
      <c r="B119" s="27" t="str">
        <f>Input!B46</f>
        <v>&lt;45000</v>
      </c>
      <c r="C119" s="27" t="str">
        <f>Input!C46</f>
        <v>F</v>
      </c>
      <c r="D119" s="42">
        <f t="shared" si="44"/>
        <v>18405.984634466349</v>
      </c>
      <c r="E119" s="11">
        <f t="shared" si="45"/>
        <v>34</v>
      </c>
      <c r="F119" s="39">
        <f t="shared" si="43"/>
        <v>220871.81561359618</v>
      </c>
      <c r="G119" s="39">
        <f t="shared" si="43"/>
        <v>0</v>
      </c>
      <c r="H119" s="39">
        <f t="shared" si="43"/>
        <v>18405.984634466349</v>
      </c>
      <c r="I119" s="39">
        <f t="shared" si="43"/>
        <v>0</v>
      </c>
      <c r="J119" s="39">
        <f t="shared" si="43"/>
        <v>92029.92317233175</v>
      </c>
      <c r="K119" s="39">
        <f t="shared" si="43"/>
        <v>294495.75415146159</v>
      </c>
      <c r="L119" s="39">
        <f t="shared" si="43"/>
        <v>0</v>
      </c>
      <c r="M119" s="39">
        <f t="shared" si="43"/>
        <v>0</v>
      </c>
      <c r="N119" s="11">
        <f t="shared" si="46"/>
        <v>625803.47757185588</v>
      </c>
      <c r="O119" s="11">
        <f t="shared" si="47"/>
        <v>178163.69062968867</v>
      </c>
      <c r="W119" s="32"/>
      <c r="X119" s="32"/>
      <c r="Y119" s="32"/>
    </row>
    <row r="120" spans="1:25" x14ac:dyDescent="0.2">
      <c r="A120" s="27" t="str">
        <f>Input!A47</f>
        <v>&gt;=30000</v>
      </c>
      <c r="B120" s="27" t="str">
        <f>Input!B47</f>
        <v>&lt;45000</v>
      </c>
      <c r="C120" s="27" t="str">
        <f>Input!C47</f>
        <v>L</v>
      </c>
      <c r="D120" s="42">
        <f t="shared" si="44"/>
        <v>21803.179352847164</v>
      </c>
      <c r="E120" s="11">
        <f t="shared" si="45"/>
        <v>15</v>
      </c>
      <c r="F120" s="39">
        <f t="shared" ref="F120:M129" si="48">F43*$D120</f>
        <v>130819.07611708299</v>
      </c>
      <c r="G120" s="39">
        <f t="shared" si="48"/>
        <v>0</v>
      </c>
      <c r="H120" s="39">
        <f t="shared" si="48"/>
        <v>0</v>
      </c>
      <c r="I120" s="39">
        <f t="shared" si="48"/>
        <v>0</v>
      </c>
      <c r="J120" s="39">
        <f t="shared" si="48"/>
        <v>65409.538058541497</v>
      </c>
      <c r="K120" s="39">
        <f t="shared" si="48"/>
        <v>109015.89676423582</v>
      </c>
      <c r="L120" s="39">
        <f t="shared" si="48"/>
        <v>21803.179352847164</v>
      </c>
      <c r="M120" s="39">
        <f t="shared" si="48"/>
        <v>0</v>
      </c>
      <c r="N120" s="11">
        <f t="shared" si="46"/>
        <v>327047.69029270747</v>
      </c>
      <c r="O120" s="11">
        <f t="shared" si="47"/>
        <v>93109.139854170484</v>
      </c>
      <c r="W120" s="32"/>
      <c r="X120" s="32"/>
      <c r="Y120" s="32"/>
    </row>
    <row r="121" spans="1:25" x14ac:dyDescent="0.2">
      <c r="A121" s="27" t="str">
        <f>Input!A48</f>
        <v>&gt;=30000</v>
      </c>
      <c r="B121" s="27" t="str">
        <f>Input!B48</f>
        <v>&lt;45000</v>
      </c>
      <c r="C121" s="27" t="str">
        <f>Input!C48</f>
        <v>H</v>
      </c>
      <c r="D121" s="42">
        <f t="shared" si="44"/>
        <v>16050.872958295646</v>
      </c>
      <c r="E121" s="11">
        <f t="shared" si="45"/>
        <v>173</v>
      </c>
      <c r="F121" s="39">
        <f t="shared" si="48"/>
        <v>963052.37749773869</v>
      </c>
      <c r="G121" s="39">
        <f t="shared" si="48"/>
        <v>128406.98366636517</v>
      </c>
      <c r="H121" s="39">
        <f t="shared" si="48"/>
        <v>32101.745916591291</v>
      </c>
      <c r="I121" s="39">
        <f t="shared" si="48"/>
        <v>0</v>
      </c>
      <c r="J121" s="39">
        <f t="shared" si="48"/>
        <v>561780.55354034761</v>
      </c>
      <c r="K121" s="39">
        <f t="shared" si="48"/>
        <v>1091459.361164104</v>
      </c>
      <c r="L121" s="39">
        <f t="shared" si="48"/>
        <v>0</v>
      </c>
      <c r="M121" s="39">
        <f t="shared" si="48"/>
        <v>0</v>
      </c>
      <c r="N121" s="11">
        <f t="shared" si="46"/>
        <v>2776801.0217851466</v>
      </c>
      <c r="O121" s="11">
        <f t="shared" si="47"/>
        <v>790543.8942351148</v>
      </c>
      <c r="W121" s="32"/>
      <c r="X121" s="32"/>
      <c r="Y121" s="32"/>
    </row>
    <row r="122" spans="1:25" x14ac:dyDescent="0.2">
      <c r="A122" s="27" t="str">
        <f>Input!A49</f>
        <v>&gt;=45000</v>
      </c>
      <c r="B122" s="27" t="str">
        <f>Input!B49</f>
        <v>&lt;50000</v>
      </c>
      <c r="C122" s="27" t="str">
        <f>Input!C49</f>
        <v>F</v>
      </c>
      <c r="D122" s="42">
        <f t="shared" si="44"/>
        <v>30015.480860737021</v>
      </c>
      <c r="E122" s="11">
        <f t="shared" si="45"/>
        <v>1</v>
      </c>
      <c r="F122" s="39">
        <f t="shared" si="48"/>
        <v>0</v>
      </c>
      <c r="G122" s="39">
        <f t="shared" si="48"/>
        <v>0</v>
      </c>
      <c r="H122" s="39">
        <f t="shared" si="48"/>
        <v>0</v>
      </c>
      <c r="I122" s="39">
        <f t="shared" si="48"/>
        <v>0</v>
      </c>
      <c r="J122" s="39">
        <f t="shared" si="48"/>
        <v>30015.480860737021</v>
      </c>
      <c r="K122" s="39">
        <f t="shared" si="48"/>
        <v>0</v>
      </c>
      <c r="L122" s="39">
        <f t="shared" si="48"/>
        <v>0</v>
      </c>
      <c r="M122" s="39">
        <f t="shared" si="48"/>
        <v>0</v>
      </c>
      <c r="N122" s="11">
        <f t="shared" si="46"/>
        <v>30015.480860737021</v>
      </c>
      <c r="O122" s="11">
        <f t="shared" si="47"/>
        <v>8545.2846425891948</v>
      </c>
      <c r="W122" s="32"/>
      <c r="X122" s="32"/>
      <c r="Y122" s="32"/>
    </row>
    <row r="123" spans="1:25" x14ac:dyDescent="0.2">
      <c r="A123" s="27" t="str">
        <f>Input!A50</f>
        <v>&gt;=45000</v>
      </c>
      <c r="B123" s="27" t="str">
        <f>Input!B50</f>
        <v>&lt;50000</v>
      </c>
      <c r="C123" s="27" t="str">
        <f>Input!C50</f>
        <v>L</v>
      </c>
      <c r="D123" s="42">
        <f t="shared" si="44"/>
        <v>19840.480860737018</v>
      </c>
      <c r="E123" s="11">
        <f t="shared" si="45"/>
        <v>1</v>
      </c>
      <c r="F123" s="39">
        <f t="shared" si="48"/>
        <v>0</v>
      </c>
      <c r="G123" s="39">
        <f t="shared" si="48"/>
        <v>19840.480860737018</v>
      </c>
      <c r="H123" s="39">
        <f t="shared" si="48"/>
        <v>0</v>
      </c>
      <c r="I123" s="39">
        <f t="shared" si="48"/>
        <v>0</v>
      </c>
      <c r="J123" s="39">
        <f t="shared" si="48"/>
        <v>0</v>
      </c>
      <c r="K123" s="39">
        <f t="shared" si="48"/>
        <v>0</v>
      </c>
      <c r="L123" s="39">
        <f t="shared" si="48"/>
        <v>0</v>
      </c>
      <c r="M123" s="39">
        <f t="shared" si="48"/>
        <v>0</v>
      </c>
      <c r="N123" s="11">
        <f t="shared" si="46"/>
        <v>19840.480860737018</v>
      </c>
      <c r="O123" s="11">
        <f t="shared" si="47"/>
        <v>5648.5037566936999</v>
      </c>
      <c r="W123" s="32"/>
      <c r="X123" s="32"/>
      <c r="Y123" s="32"/>
    </row>
    <row r="124" spans="1:25" x14ac:dyDescent="0.2">
      <c r="A124" s="27" t="str">
        <f>Input!A51</f>
        <v>&gt;=45000</v>
      </c>
      <c r="B124" s="27" t="str">
        <f>Input!B51</f>
        <v>&lt;50000</v>
      </c>
      <c r="C124" s="27" t="str">
        <f>Input!C51</f>
        <v>H</v>
      </c>
      <c r="D124" s="42">
        <f t="shared" si="44"/>
        <v>0</v>
      </c>
      <c r="E124" s="11">
        <f t="shared" si="45"/>
        <v>7</v>
      </c>
      <c r="F124" s="39">
        <f t="shared" si="48"/>
        <v>0</v>
      </c>
      <c r="G124" s="39">
        <f t="shared" si="48"/>
        <v>0</v>
      </c>
      <c r="H124" s="39">
        <f t="shared" si="48"/>
        <v>0</v>
      </c>
      <c r="I124" s="39">
        <f t="shared" si="48"/>
        <v>0</v>
      </c>
      <c r="J124" s="39">
        <f t="shared" si="48"/>
        <v>0</v>
      </c>
      <c r="K124" s="39">
        <f t="shared" si="48"/>
        <v>0</v>
      </c>
      <c r="L124" s="39">
        <f t="shared" si="48"/>
        <v>0</v>
      </c>
      <c r="M124" s="39">
        <f t="shared" si="48"/>
        <v>0</v>
      </c>
      <c r="N124" s="11">
        <f t="shared" si="46"/>
        <v>0</v>
      </c>
      <c r="O124" s="11">
        <f t="shared" si="47"/>
        <v>0</v>
      </c>
      <c r="W124" s="32"/>
      <c r="X124" s="32"/>
      <c r="Y124" s="32"/>
    </row>
    <row r="125" spans="1:25" x14ac:dyDescent="0.2">
      <c r="A125" s="27" t="str">
        <f>Input!A52</f>
        <v>&gt;=50000</v>
      </c>
      <c r="B125" s="27" t="str">
        <f>Input!B52</f>
        <v>&lt;100000</v>
      </c>
      <c r="C125" s="27" t="str">
        <f>Input!C52</f>
        <v>F</v>
      </c>
      <c r="D125" s="42">
        <f t="shared" si="44"/>
        <v>0</v>
      </c>
      <c r="E125" s="11">
        <f t="shared" si="45"/>
        <v>0</v>
      </c>
      <c r="F125" s="39">
        <f t="shared" si="48"/>
        <v>0</v>
      </c>
      <c r="G125" s="39">
        <f t="shared" si="48"/>
        <v>0</v>
      </c>
      <c r="H125" s="39">
        <f t="shared" si="48"/>
        <v>0</v>
      </c>
      <c r="I125" s="39">
        <f t="shared" si="48"/>
        <v>0</v>
      </c>
      <c r="J125" s="39">
        <f t="shared" si="48"/>
        <v>0</v>
      </c>
      <c r="K125" s="39">
        <f t="shared" si="48"/>
        <v>0</v>
      </c>
      <c r="L125" s="39">
        <f t="shared" si="48"/>
        <v>0</v>
      </c>
      <c r="M125" s="39">
        <f t="shared" si="48"/>
        <v>0</v>
      </c>
      <c r="N125" s="11">
        <f t="shared" si="46"/>
        <v>0</v>
      </c>
      <c r="O125" s="11">
        <f t="shared" si="47"/>
        <v>0</v>
      </c>
      <c r="W125" s="32"/>
      <c r="X125" s="32"/>
      <c r="Y125" s="32"/>
    </row>
    <row r="126" spans="1:25" x14ac:dyDescent="0.2">
      <c r="A126" s="27" t="str">
        <f>Input!A53</f>
        <v>&gt;=50000</v>
      </c>
      <c r="B126" s="27" t="str">
        <f>Input!B53</f>
        <v>&lt;100000</v>
      </c>
      <c r="C126" s="27" t="str">
        <f>Input!C53</f>
        <v>L</v>
      </c>
      <c r="D126" s="42">
        <f t="shared" si="44"/>
        <v>33684.890185223863</v>
      </c>
      <c r="E126" s="11">
        <f t="shared" si="45"/>
        <v>8</v>
      </c>
      <c r="F126" s="39">
        <f t="shared" si="48"/>
        <v>33684.890185223863</v>
      </c>
      <c r="G126" s="39">
        <f t="shared" si="48"/>
        <v>0</v>
      </c>
      <c r="H126" s="39">
        <f t="shared" si="48"/>
        <v>0</v>
      </c>
      <c r="I126" s="39">
        <f t="shared" si="48"/>
        <v>0</v>
      </c>
      <c r="J126" s="39">
        <f t="shared" si="48"/>
        <v>202109.34111134318</v>
      </c>
      <c r="K126" s="39">
        <f t="shared" si="48"/>
        <v>33684.890185223863</v>
      </c>
      <c r="L126" s="39">
        <f t="shared" si="48"/>
        <v>0</v>
      </c>
      <c r="M126" s="39">
        <f t="shared" si="48"/>
        <v>0</v>
      </c>
      <c r="N126" s="11">
        <f t="shared" si="46"/>
        <v>269479.12148179091</v>
      </c>
      <c r="O126" s="11">
        <f t="shared" si="47"/>
        <v>76719.60375983901</v>
      </c>
      <c r="W126" s="32"/>
      <c r="X126" s="32"/>
      <c r="Y126" s="32"/>
    </row>
    <row r="127" spans="1:25" x14ac:dyDescent="0.2">
      <c r="A127" s="27" t="str">
        <f>Input!A54</f>
        <v>&gt;=50000</v>
      </c>
      <c r="B127" s="27" t="str">
        <f>Input!B54</f>
        <v>&lt;100000</v>
      </c>
      <c r="C127" s="27" t="str">
        <f>Input!C54</f>
        <v>H</v>
      </c>
      <c r="D127" s="42">
        <f t="shared" si="44"/>
        <v>19289.140820036999</v>
      </c>
      <c r="E127" s="11">
        <f t="shared" si="45"/>
        <v>167</v>
      </c>
      <c r="F127" s="39">
        <f t="shared" si="48"/>
        <v>790854.773621517</v>
      </c>
      <c r="G127" s="39">
        <f t="shared" si="48"/>
        <v>96445.704100184987</v>
      </c>
      <c r="H127" s="39">
        <f t="shared" si="48"/>
        <v>96445.704100184987</v>
      </c>
      <c r="I127" s="39">
        <f>I50*$D127</f>
        <v>115734.84492022199</v>
      </c>
      <c r="J127" s="39">
        <f t="shared" si="48"/>
        <v>1523842.1247829229</v>
      </c>
      <c r="K127" s="39">
        <f t="shared" si="48"/>
        <v>540095.94296103599</v>
      </c>
      <c r="L127" s="39">
        <f t="shared" si="48"/>
        <v>57867.422460110996</v>
      </c>
      <c r="M127" s="39">
        <f t="shared" si="48"/>
        <v>0</v>
      </c>
      <c r="N127" s="11">
        <f t="shared" si="46"/>
        <v>3221286.5169461789</v>
      </c>
      <c r="O127" s="11">
        <f t="shared" si="47"/>
        <v>917087.09683366737</v>
      </c>
      <c r="W127" s="32"/>
      <c r="X127" s="32"/>
      <c r="Y127" s="32"/>
    </row>
    <row r="128" spans="1:25" x14ac:dyDescent="0.2">
      <c r="A128" s="27" t="str">
        <f>Input!A55</f>
        <v>&gt;=100000</v>
      </c>
      <c r="B128" s="27" t="str">
        <f>Input!B55</f>
        <v>&lt;150000</v>
      </c>
      <c r="C128" s="27" t="str">
        <f>Input!C55</f>
        <v>F</v>
      </c>
      <c r="D128" s="42">
        <f t="shared" si="44"/>
        <v>0</v>
      </c>
      <c r="E128" s="11">
        <f t="shared" si="45"/>
        <v>0</v>
      </c>
      <c r="F128" s="39">
        <f t="shared" si="48"/>
        <v>0</v>
      </c>
      <c r="G128" s="39">
        <f t="shared" si="48"/>
        <v>0</v>
      </c>
      <c r="H128" s="39">
        <f t="shared" si="48"/>
        <v>0</v>
      </c>
      <c r="I128" s="39">
        <f t="shared" si="48"/>
        <v>0</v>
      </c>
      <c r="J128" s="39">
        <f t="shared" si="48"/>
        <v>0</v>
      </c>
      <c r="K128" s="39">
        <f t="shared" si="48"/>
        <v>0</v>
      </c>
      <c r="L128" s="39">
        <f t="shared" si="48"/>
        <v>0</v>
      </c>
      <c r="M128" s="39">
        <f t="shared" si="48"/>
        <v>0</v>
      </c>
      <c r="N128" s="11">
        <f t="shared" si="46"/>
        <v>0</v>
      </c>
      <c r="O128" s="11">
        <f t="shared" si="47"/>
        <v>0</v>
      </c>
      <c r="W128" s="32"/>
      <c r="X128" s="32"/>
      <c r="Y128" s="32"/>
    </row>
    <row r="129" spans="1:25" x14ac:dyDescent="0.2">
      <c r="A129" s="27" t="str">
        <f>Input!A56</f>
        <v>&gt;=100000</v>
      </c>
      <c r="B129" s="27" t="str">
        <f>Input!B56</f>
        <v>&lt;150000</v>
      </c>
      <c r="C129" s="27" t="str">
        <f>Input!C56</f>
        <v>L</v>
      </c>
      <c r="D129" s="42">
        <f t="shared" si="44"/>
        <v>26861.119619916011</v>
      </c>
      <c r="E129" s="11">
        <f t="shared" si="45"/>
        <v>5</v>
      </c>
      <c r="F129" s="39">
        <f t="shared" si="48"/>
        <v>0</v>
      </c>
      <c r="G129" s="39">
        <f t="shared" si="48"/>
        <v>0</v>
      </c>
      <c r="H129" s="39">
        <f t="shared" si="48"/>
        <v>0</v>
      </c>
      <c r="I129" s="39">
        <f t="shared" si="48"/>
        <v>26861.119619916011</v>
      </c>
      <c r="J129" s="39">
        <f t="shared" si="48"/>
        <v>80583.358859748027</v>
      </c>
      <c r="K129" s="39">
        <f t="shared" si="48"/>
        <v>26861.119619916011</v>
      </c>
      <c r="L129" s="39">
        <f t="shared" si="48"/>
        <v>0</v>
      </c>
      <c r="M129" s="39">
        <f t="shared" si="48"/>
        <v>0</v>
      </c>
      <c r="N129" s="11">
        <f t="shared" si="46"/>
        <v>134305.59809958006</v>
      </c>
      <c r="O129" s="11">
        <f t="shared" si="47"/>
        <v>38236.254490774038</v>
      </c>
      <c r="W129" s="32"/>
      <c r="X129" s="32"/>
      <c r="Y129" s="32"/>
    </row>
    <row r="130" spans="1:25" x14ac:dyDescent="0.2">
      <c r="A130" s="27" t="str">
        <f>Input!A57</f>
        <v>&gt;=100000</v>
      </c>
      <c r="B130" s="27" t="str">
        <f>Input!B57</f>
        <v>&lt;150000</v>
      </c>
      <c r="C130" s="27" t="str">
        <f>Input!C57</f>
        <v>H</v>
      </c>
      <c r="D130" s="42">
        <f t="shared" si="44"/>
        <v>11316.080291397304</v>
      </c>
      <c r="E130" s="11">
        <f t="shared" si="45"/>
        <v>42</v>
      </c>
      <c r="F130" s="39">
        <f t="shared" ref="F130:M139" si="49">F53*$D130</f>
        <v>67896.481748383827</v>
      </c>
      <c r="G130" s="39">
        <f t="shared" si="49"/>
        <v>11316.080291397304</v>
      </c>
      <c r="H130" s="39">
        <f t="shared" si="49"/>
        <v>0</v>
      </c>
      <c r="I130" s="39">
        <f t="shared" si="49"/>
        <v>45264.321165589216</v>
      </c>
      <c r="J130" s="39">
        <f t="shared" si="49"/>
        <v>328166.3284505218</v>
      </c>
      <c r="K130" s="39">
        <f t="shared" si="49"/>
        <v>11316.080291397304</v>
      </c>
      <c r="L130" s="39">
        <f t="shared" si="49"/>
        <v>11316.080291397304</v>
      </c>
      <c r="M130" s="39">
        <f t="shared" si="49"/>
        <v>0</v>
      </c>
      <c r="N130" s="11">
        <f t="shared" si="46"/>
        <v>475275.37223868672</v>
      </c>
      <c r="O130" s="11">
        <f t="shared" si="47"/>
        <v>135308.9546769429</v>
      </c>
      <c r="W130" s="32"/>
      <c r="X130" s="32"/>
      <c r="Y130" s="32"/>
    </row>
    <row r="131" spans="1:25" x14ac:dyDescent="0.2">
      <c r="A131" s="27" t="str">
        <f>Input!A58</f>
        <v>&gt;=150000</v>
      </c>
      <c r="B131" s="27" t="str">
        <f>Input!B58</f>
        <v>&lt;250000</v>
      </c>
      <c r="C131" s="27" t="str">
        <f>Input!C58</f>
        <v>F</v>
      </c>
      <c r="D131" s="42">
        <f t="shared" si="44"/>
        <v>0</v>
      </c>
      <c r="E131" s="11">
        <f t="shared" si="45"/>
        <v>0</v>
      </c>
      <c r="F131" s="39">
        <f t="shared" si="49"/>
        <v>0</v>
      </c>
      <c r="G131" s="39">
        <f t="shared" si="49"/>
        <v>0</v>
      </c>
      <c r="H131" s="39">
        <f t="shared" si="49"/>
        <v>0</v>
      </c>
      <c r="I131" s="39">
        <f t="shared" si="49"/>
        <v>0</v>
      </c>
      <c r="J131" s="39">
        <f t="shared" si="49"/>
        <v>0</v>
      </c>
      <c r="K131" s="39">
        <f t="shared" si="49"/>
        <v>0</v>
      </c>
      <c r="L131" s="39">
        <f t="shared" si="49"/>
        <v>0</v>
      </c>
      <c r="M131" s="39">
        <f t="shared" si="49"/>
        <v>0</v>
      </c>
      <c r="N131" s="11">
        <f t="shared" si="46"/>
        <v>0</v>
      </c>
      <c r="O131" s="11">
        <f t="shared" si="47"/>
        <v>0</v>
      </c>
      <c r="W131" s="32"/>
      <c r="X131" s="32"/>
      <c r="Y131" s="32"/>
    </row>
    <row r="132" spans="1:25" x14ac:dyDescent="0.2">
      <c r="A132" s="27" t="str">
        <f>Input!A59</f>
        <v>&gt;=150000</v>
      </c>
      <c r="B132" s="27" t="str">
        <f>Input!B59</f>
        <v>&lt;250000</v>
      </c>
      <c r="C132" s="27" t="str">
        <f>Input!C59</f>
        <v>L</v>
      </c>
      <c r="D132" s="42">
        <f t="shared" si="44"/>
        <v>30475.674157147598</v>
      </c>
      <c r="E132" s="11">
        <f t="shared" si="45"/>
        <v>11</v>
      </c>
      <c r="F132" s="39">
        <f t="shared" si="49"/>
        <v>0</v>
      </c>
      <c r="G132" s="39">
        <f t="shared" si="49"/>
        <v>0</v>
      </c>
      <c r="H132" s="39">
        <f t="shared" si="49"/>
        <v>0</v>
      </c>
      <c r="I132" s="39">
        <f t="shared" si="49"/>
        <v>121902.69662859039</v>
      </c>
      <c r="J132" s="39">
        <f t="shared" si="49"/>
        <v>182854.04494288558</v>
      </c>
      <c r="K132" s="39">
        <f t="shared" si="49"/>
        <v>30475.674157147598</v>
      </c>
      <c r="L132" s="39">
        <f t="shared" si="49"/>
        <v>0</v>
      </c>
      <c r="M132" s="39">
        <f t="shared" si="49"/>
        <v>0</v>
      </c>
      <c r="N132" s="11">
        <f t="shared" si="46"/>
        <v>335232.41572862357</v>
      </c>
      <c r="O132" s="11">
        <f t="shared" si="47"/>
        <v>95439.297711572392</v>
      </c>
      <c r="W132" s="32"/>
      <c r="X132" s="32"/>
      <c r="Y132" s="32"/>
    </row>
    <row r="133" spans="1:25" x14ac:dyDescent="0.2">
      <c r="A133" s="27" t="str">
        <f>Input!A60</f>
        <v>&gt;=150000</v>
      </c>
      <c r="B133" s="27" t="str">
        <f>Input!B60</f>
        <v>&lt;250000</v>
      </c>
      <c r="C133" s="27" t="str">
        <f>Input!C60</f>
        <v>H</v>
      </c>
      <c r="D133" s="42">
        <f t="shared" si="44"/>
        <v>13132.579886169731</v>
      </c>
      <c r="E133" s="11">
        <f t="shared" si="45"/>
        <v>50</v>
      </c>
      <c r="F133" s="39">
        <f t="shared" si="49"/>
        <v>52530.319544678925</v>
      </c>
      <c r="G133" s="39">
        <f t="shared" si="49"/>
        <v>0</v>
      </c>
      <c r="H133" s="39">
        <f t="shared" si="49"/>
        <v>0</v>
      </c>
      <c r="I133" s="39">
        <f t="shared" si="49"/>
        <v>170723.53852020649</v>
      </c>
      <c r="J133" s="39">
        <f t="shared" si="49"/>
        <v>380844.81669892219</v>
      </c>
      <c r="K133" s="39">
        <f t="shared" si="49"/>
        <v>26265.159772339463</v>
      </c>
      <c r="L133" s="39">
        <f t="shared" si="49"/>
        <v>26265.159772339463</v>
      </c>
      <c r="M133" s="39">
        <f t="shared" si="49"/>
        <v>0</v>
      </c>
      <c r="N133" s="11">
        <f t="shared" si="46"/>
        <v>656628.99430848658</v>
      </c>
      <c r="O133" s="11">
        <f t="shared" si="47"/>
        <v>186939.58917322906</v>
      </c>
      <c r="W133" s="32"/>
      <c r="X133" s="32"/>
      <c r="Y133" s="32"/>
    </row>
    <row r="134" spans="1:25" x14ac:dyDescent="0.2">
      <c r="A134" s="27" t="str">
        <f>Input!A61</f>
        <v>&gt;=250000</v>
      </c>
      <c r="B134" s="27" t="str">
        <f>Input!B61</f>
        <v>&lt;500000</v>
      </c>
      <c r="C134" s="27" t="str">
        <f>Input!C61</f>
        <v>F</v>
      </c>
      <c r="D134" s="42">
        <f t="shared" si="44"/>
        <v>0</v>
      </c>
      <c r="E134" s="11">
        <f t="shared" si="45"/>
        <v>0</v>
      </c>
      <c r="F134" s="39">
        <f t="shared" si="49"/>
        <v>0</v>
      </c>
      <c r="G134" s="39">
        <f t="shared" si="49"/>
        <v>0</v>
      </c>
      <c r="H134" s="39">
        <f t="shared" si="49"/>
        <v>0</v>
      </c>
      <c r="I134" s="39">
        <f t="shared" si="49"/>
        <v>0</v>
      </c>
      <c r="J134" s="39">
        <f t="shared" si="49"/>
        <v>0</v>
      </c>
      <c r="K134" s="39">
        <f t="shared" si="49"/>
        <v>0</v>
      </c>
      <c r="L134" s="39">
        <f t="shared" si="49"/>
        <v>0</v>
      </c>
      <c r="M134" s="39">
        <f t="shared" si="49"/>
        <v>0</v>
      </c>
      <c r="N134" s="11">
        <f t="shared" si="46"/>
        <v>0</v>
      </c>
      <c r="O134" s="11">
        <f t="shared" si="47"/>
        <v>0</v>
      </c>
      <c r="W134" s="32"/>
      <c r="X134" s="32"/>
      <c r="Y134" s="32"/>
    </row>
    <row r="135" spans="1:25" x14ac:dyDescent="0.2">
      <c r="A135" s="27" t="str">
        <f>Input!A62</f>
        <v>&gt;=250000</v>
      </c>
      <c r="B135" s="27" t="str">
        <f>Input!B62</f>
        <v>&lt;500000</v>
      </c>
      <c r="C135" s="27" t="str">
        <f>Input!C62</f>
        <v>L</v>
      </c>
      <c r="D135" s="42">
        <f t="shared" si="44"/>
        <v>35381.811372963413</v>
      </c>
      <c r="E135" s="11">
        <f t="shared" si="45"/>
        <v>1</v>
      </c>
      <c r="F135" s="39">
        <f t="shared" si="49"/>
        <v>0</v>
      </c>
      <c r="G135" s="39">
        <f t="shared" si="49"/>
        <v>0</v>
      </c>
      <c r="H135" s="39">
        <f t="shared" si="49"/>
        <v>0</v>
      </c>
      <c r="I135" s="39">
        <f t="shared" si="49"/>
        <v>35381.811372963413</v>
      </c>
      <c r="J135" s="39">
        <f t="shared" si="49"/>
        <v>0</v>
      </c>
      <c r="K135" s="39">
        <f t="shared" si="49"/>
        <v>0</v>
      </c>
      <c r="L135" s="39">
        <f t="shared" si="49"/>
        <v>0</v>
      </c>
      <c r="M135" s="39">
        <f t="shared" si="49"/>
        <v>0</v>
      </c>
      <c r="N135" s="11">
        <f t="shared" si="46"/>
        <v>35381.811372963413</v>
      </c>
      <c r="O135" s="11">
        <f t="shared" si="47"/>
        <v>10073.056991996094</v>
      </c>
      <c r="W135" s="32"/>
      <c r="X135" s="32"/>
      <c r="Y135" s="32"/>
    </row>
    <row r="136" spans="1:25" x14ac:dyDescent="0.2">
      <c r="A136" s="27" t="str">
        <f>Input!A63</f>
        <v>&gt;=250000</v>
      </c>
      <c r="B136" s="27" t="str">
        <f>Input!B63</f>
        <v>&lt;500000</v>
      </c>
      <c r="C136" s="27" t="str">
        <f>Input!C63</f>
        <v>H</v>
      </c>
      <c r="D136" s="42">
        <f t="shared" si="44"/>
        <v>0</v>
      </c>
      <c r="E136" s="11">
        <f t="shared" si="45"/>
        <v>13</v>
      </c>
      <c r="F136" s="39">
        <f t="shared" si="49"/>
        <v>0</v>
      </c>
      <c r="G136" s="39">
        <f t="shared" si="49"/>
        <v>0</v>
      </c>
      <c r="H136" s="39">
        <f t="shared" si="49"/>
        <v>0</v>
      </c>
      <c r="I136" s="39">
        <f t="shared" si="49"/>
        <v>0</v>
      </c>
      <c r="J136" s="39">
        <f t="shared" si="49"/>
        <v>0</v>
      </c>
      <c r="K136" s="39">
        <f t="shared" si="49"/>
        <v>0</v>
      </c>
      <c r="L136" s="39">
        <f t="shared" si="49"/>
        <v>0</v>
      </c>
      <c r="M136" s="39">
        <f t="shared" si="49"/>
        <v>0</v>
      </c>
      <c r="N136" s="11">
        <f t="shared" si="46"/>
        <v>0</v>
      </c>
      <c r="O136" s="11">
        <f t="shared" si="47"/>
        <v>0</v>
      </c>
      <c r="W136" s="32"/>
      <c r="X136" s="32"/>
      <c r="Y136" s="32"/>
    </row>
    <row r="137" spans="1:25" x14ac:dyDescent="0.2">
      <c r="A137" s="27" t="str">
        <f>Input!A64</f>
        <v>&gt;=500000</v>
      </c>
      <c r="B137" s="27" t="str">
        <f>Input!B64</f>
        <v>&lt;750000</v>
      </c>
      <c r="C137" s="27" t="str">
        <f>Input!C64</f>
        <v>F</v>
      </c>
      <c r="D137" s="42">
        <f t="shared" si="44"/>
        <v>0</v>
      </c>
      <c r="E137" s="11">
        <f t="shared" si="45"/>
        <v>0</v>
      </c>
      <c r="F137" s="39">
        <f t="shared" si="49"/>
        <v>0</v>
      </c>
      <c r="G137" s="39">
        <f t="shared" si="49"/>
        <v>0</v>
      </c>
      <c r="H137" s="39">
        <f t="shared" si="49"/>
        <v>0</v>
      </c>
      <c r="I137" s="39">
        <f t="shared" si="49"/>
        <v>0</v>
      </c>
      <c r="J137" s="39">
        <f t="shared" si="49"/>
        <v>0</v>
      </c>
      <c r="K137" s="39">
        <f t="shared" si="49"/>
        <v>0</v>
      </c>
      <c r="L137" s="39">
        <f t="shared" si="49"/>
        <v>0</v>
      </c>
      <c r="M137" s="39">
        <f t="shared" si="49"/>
        <v>0</v>
      </c>
      <c r="N137" s="11">
        <f t="shared" si="46"/>
        <v>0</v>
      </c>
      <c r="O137" s="11">
        <f t="shared" si="47"/>
        <v>0</v>
      </c>
      <c r="W137" s="32"/>
      <c r="X137" s="32"/>
      <c r="Y137" s="32"/>
    </row>
    <row r="138" spans="1:25" x14ac:dyDescent="0.2">
      <c r="A138" s="27" t="str">
        <f>Input!A65</f>
        <v>&gt;=500000</v>
      </c>
      <c r="B138" s="27" t="str">
        <f>Input!B65</f>
        <v>&lt;750000</v>
      </c>
      <c r="C138" s="27" t="str">
        <f>Input!C65</f>
        <v>L</v>
      </c>
      <c r="D138" s="42">
        <f t="shared" si="44"/>
        <v>0</v>
      </c>
      <c r="E138" s="11">
        <f t="shared" si="45"/>
        <v>0</v>
      </c>
      <c r="F138" s="39">
        <f t="shared" si="49"/>
        <v>0</v>
      </c>
      <c r="G138" s="39">
        <f t="shared" si="49"/>
        <v>0</v>
      </c>
      <c r="H138" s="39">
        <f t="shared" si="49"/>
        <v>0</v>
      </c>
      <c r="I138" s="39">
        <f t="shared" si="49"/>
        <v>0</v>
      </c>
      <c r="J138" s="39">
        <f t="shared" si="49"/>
        <v>0</v>
      </c>
      <c r="K138" s="39">
        <f t="shared" si="49"/>
        <v>0</v>
      </c>
      <c r="L138" s="39">
        <f t="shared" si="49"/>
        <v>0</v>
      </c>
      <c r="M138" s="39">
        <f t="shared" si="49"/>
        <v>0</v>
      </c>
      <c r="N138" s="11">
        <f t="shared" si="46"/>
        <v>0</v>
      </c>
      <c r="O138" s="11">
        <f t="shared" si="47"/>
        <v>0</v>
      </c>
      <c r="W138" s="32"/>
      <c r="X138" s="32"/>
      <c r="Y138" s="32"/>
    </row>
    <row r="139" spans="1:25" x14ac:dyDescent="0.2">
      <c r="A139" s="27" t="str">
        <f>Input!A66</f>
        <v>&gt;=500000</v>
      </c>
      <c r="B139" s="27" t="str">
        <f>Input!B66</f>
        <v>&lt;750000</v>
      </c>
      <c r="C139" s="27" t="str">
        <f>Input!C66</f>
        <v>H</v>
      </c>
      <c r="D139" s="42">
        <f t="shared" si="44"/>
        <v>2494.6679188589615</v>
      </c>
      <c r="E139" s="11">
        <f t="shared" si="45"/>
        <v>10</v>
      </c>
      <c r="F139" s="39">
        <f t="shared" si="49"/>
        <v>0</v>
      </c>
      <c r="G139" s="39">
        <f t="shared" si="49"/>
        <v>0</v>
      </c>
      <c r="H139" s="39">
        <f t="shared" si="49"/>
        <v>0</v>
      </c>
      <c r="I139" s="39">
        <f t="shared" si="49"/>
        <v>14968.007513153769</v>
      </c>
      <c r="J139" s="39">
        <f t="shared" si="49"/>
        <v>9978.6716754358458</v>
      </c>
      <c r="K139" s="39">
        <f t="shared" si="49"/>
        <v>0</v>
      </c>
      <c r="L139" s="39">
        <f t="shared" si="49"/>
        <v>0</v>
      </c>
      <c r="M139" s="39">
        <f t="shared" si="49"/>
        <v>0</v>
      </c>
      <c r="N139" s="11">
        <f t="shared" si="46"/>
        <v>24946.679188589616</v>
      </c>
      <c r="O139" s="11">
        <f t="shared" si="47"/>
        <v>7102.2175371079447</v>
      </c>
      <c r="W139" s="32"/>
      <c r="X139" s="32"/>
      <c r="Y139" s="32"/>
    </row>
    <row r="140" spans="1:25" x14ac:dyDescent="0.2">
      <c r="A140" s="27" t="str">
        <f>Input!A67</f>
        <v>&gt;=750000</v>
      </c>
      <c r="B140" s="27" t="str">
        <f>Input!B67</f>
        <v>&lt;1000000</v>
      </c>
      <c r="C140" s="27" t="str">
        <f>Input!C67</f>
        <v>F</v>
      </c>
      <c r="D140" s="42">
        <f t="shared" si="44"/>
        <v>0</v>
      </c>
      <c r="E140" s="11">
        <f t="shared" si="45"/>
        <v>0</v>
      </c>
      <c r="F140" s="39">
        <f t="shared" ref="F140:M148" si="50">F63*$D140</f>
        <v>0</v>
      </c>
      <c r="G140" s="39">
        <f t="shared" si="50"/>
        <v>0</v>
      </c>
      <c r="H140" s="39">
        <f t="shared" si="50"/>
        <v>0</v>
      </c>
      <c r="I140" s="39">
        <f t="shared" si="50"/>
        <v>0</v>
      </c>
      <c r="J140" s="39">
        <f t="shared" si="50"/>
        <v>0</v>
      </c>
      <c r="K140" s="39">
        <f t="shared" si="50"/>
        <v>0</v>
      </c>
      <c r="L140" s="39">
        <f t="shared" si="50"/>
        <v>0</v>
      </c>
      <c r="M140" s="39">
        <f t="shared" si="50"/>
        <v>0</v>
      </c>
      <c r="N140" s="11">
        <f t="shared" si="46"/>
        <v>0</v>
      </c>
      <c r="O140" s="11">
        <f t="shared" si="47"/>
        <v>0</v>
      </c>
      <c r="W140" s="32"/>
      <c r="X140" s="32"/>
      <c r="Y140" s="32"/>
    </row>
    <row r="141" spans="1:25" x14ac:dyDescent="0.2">
      <c r="A141" s="27" t="str">
        <f>Input!A68</f>
        <v>&gt;=750000</v>
      </c>
      <c r="B141" s="27" t="str">
        <f>Input!B68</f>
        <v>&lt;1000000</v>
      </c>
      <c r="C141" s="27" t="str">
        <f>Input!C68</f>
        <v>L</v>
      </c>
      <c r="D141" s="42">
        <f t="shared" si="44"/>
        <v>0</v>
      </c>
      <c r="E141" s="11">
        <f t="shared" si="45"/>
        <v>0</v>
      </c>
      <c r="F141" s="39">
        <f t="shared" si="50"/>
        <v>0</v>
      </c>
      <c r="G141" s="39">
        <f t="shared" si="50"/>
        <v>0</v>
      </c>
      <c r="H141" s="39">
        <f t="shared" si="50"/>
        <v>0</v>
      </c>
      <c r="I141" s="39">
        <f t="shared" si="50"/>
        <v>0</v>
      </c>
      <c r="J141" s="39">
        <f t="shared" si="50"/>
        <v>0</v>
      </c>
      <c r="K141" s="39">
        <f t="shared" si="50"/>
        <v>0</v>
      </c>
      <c r="L141" s="39">
        <f t="shared" si="50"/>
        <v>0</v>
      </c>
      <c r="M141" s="39">
        <f t="shared" si="50"/>
        <v>0</v>
      </c>
      <c r="N141" s="11">
        <f t="shared" si="46"/>
        <v>0</v>
      </c>
      <c r="O141" s="11">
        <f t="shared" si="47"/>
        <v>0</v>
      </c>
      <c r="W141" s="32"/>
      <c r="X141" s="32"/>
      <c r="Y141" s="32"/>
    </row>
    <row r="142" spans="1:25" x14ac:dyDescent="0.2">
      <c r="A142" s="27" t="str">
        <f>Input!A69</f>
        <v>&gt;=750000</v>
      </c>
      <c r="B142" s="27" t="str">
        <f>Input!B69</f>
        <v>&lt;1000000</v>
      </c>
      <c r="C142" s="27" t="str">
        <f>Input!C69</f>
        <v>H</v>
      </c>
      <c r="D142" s="42">
        <f t="shared" si="44"/>
        <v>0</v>
      </c>
      <c r="E142" s="11">
        <f t="shared" si="45"/>
        <v>1</v>
      </c>
      <c r="F142" s="39">
        <f t="shared" si="50"/>
        <v>0</v>
      </c>
      <c r="G142" s="39">
        <f t="shared" si="50"/>
        <v>0</v>
      </c>
      <c r="H142" s="39">
        <f t="shared" si="50"/>
        <v>0</v>
      </c>
      <c r="I142" s="39">
        <f t="shared" si="50"/>
        <v>0</v>
      </c>
      <c r="J142" s="39">
        <f t="shared" si="50"/>
        <v>0</v>
      </c>
      <c r="K142" s="39">
        <f t="shared" si="50"/>
        <v>0</v>
      </c>
      <c r="L142" s="39">
        <f t="shared" si="50"/>
        <v>0</v>
      </c>
      <c r="M142" s="39">
        <f t="shared" si="50"/>
        <v>0</v>
      </c>
      <c r="N142" s="11">
        <f t="shared" si="46"/>
        <v>0</v>
      </c>
      <c r="O142" s="11">
        <f t="shared" si="47"/>
        <v>0</v>
      </c>
      <c r="W142" s="32"/>
      <c r="X142" s="32"/>
      <c r="Y142" s="32"/>
    </row>
    <row r="143" spans="1:25" x14ac:dyDescent="0.2">
      <c r="A143" s="27" t="str">
        <f>Input!A70</f>
        <v>&gt;=1000000</v>
      </c>
      <c r="B143" s="27" t="str">
        <f>Input!B70</f>
        <v>&lt;2000000</v>
      </c>
      <c r="C143" s="27" t="str">
        <f>Input!C70</f>
        <v>F</v>
      </c>
      <c r="D143" s="42">
        <f t="shared" si="44"/>
        <v>0</v>
      </c>
      <c r="E143" s="11">
        <f t="shared" si="45"/>
        <v>0</v>
      </c>
      <c r="F143" s="39">
        <f t="shared" si="50"/>
        <v>0</v>
      </c>
      <c r="G143" s="39">
        <f t="shared" si="50"/>
        <v>0</v>
      </c>
      <c r="H143" s="39">
        <f t="shared" si="50"/>
        <v>0</v>
      </c>
      <c r="I143" s="39">
        <f t="shared" si="50"/>
        <v>0</v>
      </c>
      <c r="J143" s="39">
        <f t="shared" si="50"/>
        <v>0</v>
      </c>
      <c r="K143" s="39">
        <f t="shared" si="50"/>
        <v>0</v>
      </c>
      <c r="L143" s="39">
        <f t="shared" si="50"/>
        <v>0</v>
      </c>
      <c r="M143" s="39">
        <f t="shared" si="50"/>
        <v>0</v>
      </c>
      <c r="N143" s="11">
        <f t="shared" si="46"/>
        <v>0</v>
      </c>
      <c r="O143" s="11">
        <f t="shared" si="47"/>
        <v>0</v>
      </c>
      <c r="W143" s="32"/>
      <c r="X143" s="32"/>
      <c r="Y143" s="32"/>
    </row>
    <row r="144" spans="1:25" x14ac:dyDescent="0.2">
      <c r="A144" s="27" t="str">
        <f>Input!A71</f>
        <v>&gt;=1000000</v>
      </c>
      <c r="B144" s="27" t="str">
        <f>Input!B71</f>
        <v>&lt;2000000</v>
      </c>
      <c r="C144" s="27" t="str">
        <f>Input!C71</f>
        <v>L</v>
      </c>
      <c r="D144" s="42">
        <f t="shared" ref="D144:D148" si="51">IFERROR(AVERAGEIFS(maindollars,rating,A144,rating,B144,pressure,C144),0)</f>
        <v>0</v>
      </c>
      <c r="E144" s="11">
        <f t="shared" ref="E144:E148" si="52">O67</f>
        <v>0</v>
      </c>
      <c r="F144" s="39">
        <f t="shared" si="50"/>
        <v>0</v>
      </c>
      <c r="G144" s="39">
        <f t="shared" si="50"/>
        <v>0</v>
      </c>
      <c r="H144" s="39">
        <f t="shared" si="50"/>
        <v>0</v>
      </c>
      <c r="I144" s="39">
        <f t="shared" si="50"/>
        <v>0</v>
      </c>
      <c r="J144" s="39">
        <f t="shared" si="50"/>
        <v>0</v>
      </c>
      <c r="K144" s="39">
        <f t="shared" si="50"/>
        <v>0</v>
      </c>
      <c r="L144" s="39">
        <f t="shared" si="50"/>
        <v>0</v>
      </c>
      <c r="M144" s="39">
        <f t="shared" si="50"/>
        <v>0</v>
      </c>
      <c r="N144" s="11">
        <f t="shared" ref="N144:N148" si="53">SUM(F144:M144)</f>
        <v>0</v>
      </c>
      <c r="O144" s="11">
        <f t="shared" ref="O144:O148" si="54">N144*$N$151</f>
        <v>0</v>
      </c>
      <c r="W144" s="32"/>
      <c r="X144" s="32"/>
      <c r="Y144" s="32"/>
    </row>
    <row r="145" spans="1:25" x14ac:dyDescent="0.2">
      <c r="A145" s="27" t="str">
        <f>Input!A72</f>
        <v>&gt;=1000000</v>
      </c>
      <c r="B145" s="27" t="str">
        <f>Input!B72</f>
        <v>&lt;2000000</v>
      </c>
      <c r="C145" s="27" t="str">
        <f>Input!C72</f>
        <v>H</v>
      </c>
      <c r="D145" s="42">
        <f t="shared" si="51"/>
        <v>0</v>
      </c>
      <c r="E145" s="11">
        <f t="shared" si="52"/>
        <v>3</v>
      </c>
      <c r="F145" s="39">
        <f t="shared" si="50"/>
        <v>0</v>
      </c>
      <c r="G145" s="39">
        <f t="shared" si="50"/>
        <v>0</v>
      </c>
      <c r="H145" s="39">
        <f t="shared" si="50"/>
        <v>0</v>
      </c>
      <c r="I145" s="39">
        <f t="shared" si="50"/>
        <v>0</v>
      </c>
      <c r="J145" s="39">
        <f t="shared" si="50"/>
        <v>0</v>
      </c>
      <c r="K145" s="39">
        <f t="shared" si="50"/>
        <v>0</v>
      </c>
      <c r="L145" s="39">
        <f t="shared" si="50"/>
        <v>0</v>
      </c>
      <c r="M145" s="39">
        <f t="shared" si="50"/>
        <v>0</v>
      </c>
      <c r="N145" s="11">
        <f t="shared" si="53"/>
        <v>0</v>
      </c>
      <c r="O145" s="11">
        <f t="shared" si="54"/>
        <v>0</v>
      </c>
      <c r="W145" s="32"/>
      <c r="X145" s="32"/>
      <c r="Y145" s="32"/>
    </row>
    <row r="146" spans="1:25" x14ac:dyDescent="0.2">
      <c r="A146" s="27" t="str">
        <f>Input!A73</f>
        <v>&gt;=2000000</v>
      </c>
      <c r="B146" s="27" t="str">
        <f>Input!B73</f>
        <v>&lt;5000000</v>
      </c>
      <c r="C146" s="27" t="str">
        <f>Input!C73</f>
        <v>F</v>
      </c>
      <c r="D146" s="42">
        <f t="shared" si="51"/>
        <v>0</v>
      </c>
      <c r="E146" s="11">
        <f t="shared" si="52"/>
        <v>0</v>
      </c>
      <c r="F146" s="39">
        <f t="shared" si="50"/>
        <v>0</v>
      </c>
      <c r="G146" s="39">
        <f t="shared" si="50"/>
        <v>0</v>
      </c>
      <c r="H146" s="39">
        <f t="shared" si="50"/>
        <v>0</v>
      </c>
      <c r="I146" s="39">
        <f t="shared" si="50"/>
        <v>0</v>
      </c>
      <c r="J146" s="39">
        <f t="shared" si="50"/>
        <v>0</v>
      </c>
      <c r="K146" s="39">
        <f t="shared" si="50"/>
        <v>0</v>
      </c>
      <c r="L146" s="39">
        <f t="shared" si="50"/>
        <v>0</v>
      </c>
      <c r="M146" s="39">
        <f t="shared" si="50"/>
        <v>0</v>
      </c>
      <c r="N146" s="11">
        <f t="shared" si="53"/>
        <v>0</v>
      </c>
      <c r="O146" s="11">
        <f t="shared" si="54"/>
        <v>0</v>
      </c>
      <c r="W146" s="32"/>
      <c r="X146" s="32"/>
      <c r="Y146" s="32"/>
    </row>
    <row r="147" spans="1:25" x14ac:dyDescent="0.2">
      <c r="A147" s="27" t="str">
        <f>Input!A74</f>
        <v>&gt;=2000000</v>
      </c>
      <c r="B147" s="27" t="str">
        <f>Input!B74</f>
        <v>&lt;5000000</v>
      </c>
      <c r="C147" s="27" t="str">
        <f>Input!C74</f>
        <v>L</v>
      </c>
      <c r="D147" s="42">
        <f t="shared" si="51"/>
        <v>0</v>
      </c>
      <c r="E147" s="11">
        <f t="shared" si="52"/>
        <v>0</v>
      </c>
      <c r="F147" s="39">
        <f t="shared" si="50"/>
        <v>0</v>
      </c>
      <c r="G147" s="39">
        <f t="shared" si="50"/>
        <v>0</v>
      </c>
      <c r="H147" s="39">
        <f t="shared" si="50"/>
        <v>0</v>
      </c>
      <c r="I147" s="39">
        <f t="shared" si="50"/>
        <v>0</v>
      </c>
      <c r="J147" s="39">
        <f t="shared" si="50"/>
        <v>0</v>
      </c>
      <c r="K147" s="39">
        <f t="shared" si="50"/>
        <v>0</v>
      </c>
      <c r="L147" s="39">
        <f t="shared" si="50"/>
        <v>0</v>
      </c>
      <c r="M147" s="39">
        <f t="shared" si="50"/>
        <v>0</v>
      </c>
      <c r="N147" s="11">
        <f t="shared" si="53"/>
        <v>0</v>
      </c>
      <c r="O147" s="11">
        <f t="shared" si="54"/>
        <v>0</v>
      </c>
      <c r="W147" s="32"/>
      <c r="X147" s="32"/>
      <c r="Y147" s="32"/>
    </row>
    <row r="148" spans="1:25" ht="13.5" thickBot="1" x14ac:dyDescent="0.25">
      <c r="A148" s="27" t="str">
        <f>Input!A75</f>
        <v>&gt;=2000000</v>
      </c>
      <c r="B148" s="27" t="str">
        <f>Input!B75</f>
        <v>&lt;5000000000</v>
      </c>
      <c r="C148" s="27" t="str">
        <f>Input!C75</f>
        <v>H</v>
      </c>
      <c r="D148" s="42">
        <f t="shared" si="51"/>
        <v>0</v>
      </c>
      <c r="E148" s="11">
        <f t="shared" si="52"/>
        <v>0</v>
      </c>
      <c r="F148" s="39">
        <f t="shared" si="50"/>
        <v>0</v>
      </c>
      <c r="G148" s="39">
        <f t="shared" si="50"/>
        <v>0</v>
      </c>
      <c r="H148" s="39">
        <f t="shared" si="50"/>
        <v>0</v>
      </c>
      <c r="I148" s="39">
        <f t="shared" si="50"/>
        <v>0</v>
      </c>
      <c r="J148" s="39">
        <f t="shared" si="50"/>
        <v>0</v>
      </c>
      <c r="K148" s="39">
        <f t="shared" si="50"/>
        <v>0</v>
      </c>
      <c r="L148" s="39">
        <f t="shared" si="50"/>
        <v>0</v>
      </c>
      <c r="M148" s="39">
        <f t="shared" si="50"/>
        <v>0</v>
      </c>
      <c r="N148" s="28">
        <f t="shared" si="53"/>
        <v>0</v>
      </c>
      <c r="O148" s="11">
        <f t="shared" si="54"/>
        <v>0</v>
      </c>
      <c r="W148" s="32"/>
      <c r="X148" s="32"/>
      <c r="Y148" s="32"/>
    </row>
    <row r="149" spans="1:25" x14ac:dyDescent="0.2">
      <c r="B149" t="s">
        <v>6</v>
      </c>
      <c r="E149" s="32"/>
      <c r="F149" s="30">
        <f t="shared" ref="F149:M149" si="55">SUM(F79:F148)</f>
        <v>3381012401.8389516</v>
      </c>
      <c r="G149" s="30">
        <f t="shared" si="55"/>
        <v>4469542.9926576288</v>
      </c>
      <c r="H149" s="30">
        <f t="shared" si="55"/>
        <v>282676.19167404424</v>
      </c>
      <c r="I149" s="30">
        <f>SUM(I79:I148)</f>
        <v>563751.94520853949</v>
      </c>
      <c r="J149" s="30">
        <f t="shared" si="55"/>
        <v>4640935.9623805294</v>
      </c>
      <c r="K149" s="30">
        <f t="shared" si="55"/>
        <v>12163390.511440996</v>
      </c>
      <c r="L149" s="30">
        <f t="shared" si="55"/>
        <v>149491.6602050534</v>
      </c>
      <c r="M149" s="30">
        <f t="shared" si="55"/>
        <v>237484.24657586231</v>
      </c>
      <c r="N149" s="11">
        <f>SUM(F149:M149)</f>
        <v>3403519675.3490944</v>
      </c>
      <c r="O149" s="23">
        <f>SUM(O80:O148)</f>
        <v>968968131.72683036</v>
      </c>
      <c r="W149" s="32"/>
      <c r="X149" s="32"/>
      <c r="Y149" s="32"/>
    </row>
    <row r="150" spans="1:25" x14ac:dyDescent="0.2">
      <c r="F150" s="31">
        <f t="shared" ref="F150:M150" si="56">F149/$N$149</f>
        <v>0.9933870593805707</v>
      </c>
      <c r="G150" s="31">
        <f t="shared" si="56"/>
        <v>1.3132120331283803E-3</v>
      </c>
      <c r="H150" s="31">
        <f t="shared" si="56"/>
        <v>8.3054078905846356E-5</v>
      </c>
      <c r="I150" s="31">
        <f t="shared" si="56"/>
        <v>1.6563792749360739E-4</v>
      </c>
      <c r="J150" s="31">
        <f t="shared" si="56"/>
        <v>1.363569600021341E-3</v>
      </c>
      <c r="K150" s="31">
        <f t="shared" si="56"/>
        <v>3.5737682374917998E-3</v>
      </c>
      <c r="L150" s="31">
        <f t="shared" si="56"/>
        <v>4.3922666669973116E-5</v>
      </c>
      <c r="M150" s="31">
        <f t="shared" si="56"/>
        <v>6.9776075718294147E-5</v>
      </c>
    </row>
    <row r="151" spans="1:25" x14ac:dyDescent="0.2">
      <c r="B151" t="s">
        <v>146</v>
      </c>
      <c r="F151" s="29">
        <f t="shared" ref="F151:M151" si="57">F149/$N$149*$O$151</f>
        <v>962560403.00960124</v>
      </c>
      <c r="G151" s="29">
        <f t="shared" si="57"/>
        <v>1272460.6103015987</v>
      </c>
      <c r="H151" s="29">
        <f t="shared" si="57"/>
        <v>80476.755669690669</v>
      </c>
      <c r="I151" s="29">
        <f t="shared" si="57"/>
        <v>160497.8731465849</v>
      </c>
      <c r="J151" s="29">
        <f t="shared" si="57"/>
        <v>1321255.4878121798</v>
      </c>
      <c r="K151" s="29">
        <f t="shared" si="57"/>
        <v>3462867.5323071158</v>
      </c>
      <c r="L151" s="29">
        <f t="shared" si="57"/>
        <v>42559.664263664163</v>
      </c>
      <c r="M151" s="29">
        <f t="shared" si="57"/>
        <v>67610.793727985321</v>
      </c>
      <c r="N151">
        <f>O151/N149</f>
        <v>0.28469591016171941</v>
      </c>
      <c r="O151" s="11">
        <f>Input!E138</f>
        <v>968968131.72683012</v>
      </c>
    </row>
    <row r="153" spans="1:25" x14ac:dyDescent="0.2">
      <c r="G153" s="13"/>
      <c r="H153" s="13"/>
      <c r="I153" s="13"/>
      <c r="J153" s="13"/>
      <c r="K153" s="13"/>
      <c r="L153" s="13"/>
      <c r="M153" s="13"/>
      <c r="N153" s="11">
        <v>1573956069.9454508</v>
      </c>
    </row>
    <row r="154" spans="1:25" ht="15" x14ac:dyDescent="0.25">
      <c r="B154" s="8" t="s">
        <v>3</v>
      </c>
      <c r="C154" s="8"/>
      <c r="D154" s="41" t="s">
        <v>152</v>
      </c>
      <c r="G154" s="13"/>
      <c r="H154" s="13"/>
      <c r="I154" s="13"/>
      <c r="J154" s="13"/>
      <c r="K154" s="13"/>
      <c r="L154" s="13"/>
      <c r="M154" s="13"/>
    </row>
    <row r="155" spans="1:25" x14ac:dyDescent="0.2">
      <c r="B155" s="1" t="s">
        <v>153</v>
      </c>
      <c r="C155" s="1"/>
      <c r="D155" s="7" t="s">
        <v>348</v>
      </c>
      <c r="F155" s="4" t="str">
        <f>+F78</f>
        <v>GS</v>
      </c>
      <c r="G155" s="4" t="str">
        <f>+G78</f>
        <v>FS</v>
      </c>
      <c r="H155" s="4" t="str">
        <f>+H78</f>
        <v>IS</v>
      </c>
      <c r="I155" s="4" t="s">
        <v>2195</v>
      </c>
      <c r="J155" s="4" t="s">
        <v>2194</v>
      </c>
      <c r="K155" s="4" t="s">
        <v>2196</v>
      </c>
      <c r="L155" s="4" t="str">
        <f>+L78</f>
        <v>TBF</v>
      </c>
      <c r="M155" s="4" t="str">
        <f>+M78</f>
        <v>NGV</v>
      </c>
      <c r="N155" s="4" t="s">
        <v>189</v>
      </c>
      <c r="O155" s="4" t="s">
        <v>17</v>
      </c>
    </row>
    <row r="156" spans="1:25" x14ac:dyDescent="0.2">
      <c r="D156" s="3"/>
      <c r="F156" s="29"/>
      <c r="G156" s="29"/>
      <c r="H156" s="29"/>
      <c r="I156" s="29"/>
      <c r="J156" s="29"/>
      <c r="K156" s="29"/>
      <c r="L156" s="29"/>
      <c r="M156" s="29"/>
      <c r="N156" s="11"/>
      <c r="O156" s="11"/>
    </row>
    <row r="157" spans="1:25" x14ac:dyDescent="0.2">
      <c r="A157" s="2" t="str">
        <f>Input!A7</f>
        <v>&gt;=0</v>
      </c>
      <c r="B157" s="2" t="str">
        <f>Input!B7</f>
        <v>&lt;400</v>
      </c>
      <c r="C157" s="2" t="str">
        <f>Input!C7</f>
        <v>F</v>
      </c>
      <c r="D157" s="42">
        <f t="shared" ref="D157:D188" si="58">IFERROR(AVERAGEIFS(servicedollars,rating,A157,rating,B157,pressure,C157),0)</f>
        <v>3943.0864220370927</v>
      </c>
      <c r="E157" s="11">
        <f t="shared" ref="E157:E188" si="59">E80</f>
        <v>876807</v>
      </c>
      <c r="F157" s="39">
        <f t="shared" ref="F157:M166" si="60">F3*$D157</f>
        <v>3457313947.1878109</v>
      </c>
      <c r="G157" s="39">
        <f t="shared" si="60"/>
        <v>7886.1728440741854</v>
      </c>
      <c r="H157" s="39">
        <f t="shared" si="60"/>
        <v>0</v>
      </c>
      <c r="I157" s="39">
        <f t="shared" si="60"/>
        <v>0</v>
      </c>
      <c r="J157" s="39">
        <f t="shared" si="60"/>
        <v>0</v>
      </c>
      <c r="K157" s="39">
        <f t="shared" si="60"/>
        <v>3943.0864220370927</v>
      </c>
      <c r="L157" s="39">
        <f t="shared" si="60"/>
        <v>0</v>
      </c>
      <c r="M157" s="39">
        <f t="shared" si="60"/>
        <v>0</v>
      </c>
      <c r="N157" s="11">
        <f t="shared" ref="N157:N188" si="61">SUM(F157:M157)</f>
        <v>3457325776.4470768</v>
      </c>
      <c r="O157" s="11">
        <f t="shared" ref="O157:O188" si="62">N157*$N$228</f>
        <v>336729574.4155035</v>
      </c>
    </row>
    <row r="158" spans="1:25" x14ac:dyDescent="0.2">
      <c r="A158" s="2" t="str">
        <f>Input!A8</f>
        <v>&gt;=0</v>
      </c>
      <c r="B158" s="2" t="str">
        <f>Input!B8</f>
        <v>&lt;400</v>
      </c>
      <c r="C158" s="2" t="str">
        <f>Input!C8</f>
        <v>L</v>
      </c>
      <c r="D158" s="42">
        <f t="shared" si="58"/>
        <v>0</v>
      </c>
      <c r="E158" s="11">
        <f t="shared" si="59"/>
        <v>1</v>
      </c>
      <c r="F158" s="39">
        <f t="shared" si="60"/>
        <v>0</v>
      </c>
      <c r="G158" s="39">
        <f t="shared" si="60"/>
        <v>0</v>
      </c>
      <c r="H158" s="39">
        <f t="shared" si="60"/>
        <v>0</v>
      </c>
      <c r="I158" s="39">
        <f t="shared" si="60"/>
        <v>0</v>
      </c>
      <c r="J158" s="39">
        <f t="shared" si="60"/>
        <v>0</v>
      </c>
      <c r="K158" s="39">
        <f t="shared" si="60"/>
        <v>0</v>
      </c>
      <c r="L158" s="39">
        <f t="shared" si="60"/>
        <v>0</v>
      </c>
      <c r="M158" s="39">
        <f t="shared" si="60"/>
        <v>0</v>
      </c>
      <c r="N158" s="11">
        <f t="shared" si="61"/>
        <v>0</v>
      </c>
      <c r="O158" s="11">
        <f t="shared" si="62"/>
        <v>0</v>
      </c>
    </row>
    <row r="159" spans="1:25" x14ac:dyDescent="0.2">
      <c r="A159" s="2" t="str">
        <f>Input!A9</f>
        <v>&gt;=0</v>
      </c>
      <c r="B159" s="2" t="str">
        <f>Input!B9</f>
        <v>&lt;400</v>
      </c>
      <c r="C159" s="2" t="str">
        <f>Input!C9</f>
        <v>H</v>
      </c>
      <c r="D159" s="42">
        <f t="shared" si="58"/>
        <v>0</v>
      </c>
      <c r="E159" s="11">
        <f t="shared" si="59"/>
        <v>0</v>
      </c>
      <c r="F159" s="39">
        <f t="shared" si="60"/>
        <v>0</v>
      </c>
      <c r="G159" s="39">
        <f t="shared" si="60"/>
        <v>0</v>
      </c>
      <c r="H159" s="39">
        <f t="shared" si="60"/>
        <v>0</v>
      </c>
      <c r="I159" s="39">
        <f t="shared" si="60"/>
        <v>0</v>
      </c>
      <c r="J159" s="39">
        <f t="shared" si="60"/>
        <v>0</v>
      </c>
      <c r="K159" s="39">
        <f t="shared" si="60"/>
        <v>0</v>
      </c>
      <c r="L159" s="39">
        <f t="shared" si="60"/>
        <v>0</v>
      </c>
      <c r="M159" s="39">
        <f t="shared" si="60"/>
        <v>0</v>
      </c>
      <c r="N159" s="11">
        <f t="shared" si="61"/>
        <v>0</v>
      </c>
      <c r="O159" s="11">
        <f t="shared" si="62"/>
        <v>0</v>
      </c>
    </row>
    <row r="160" spans="1:25" x14ac:dyDescent="0.2">
      <c r="A160" s="2" t="str">
        <f>Input!A10</f>
        <v>&gt;=400</v>
      </c>
      <c r="B160" s="2" t="str">
        <f>Input!B10</f>
        <v>&lt;600</v>
      </c>
      <c r="C160" s="2" t="str">
        <f>Input!C10</f>
        <v>F</v>
      </c>
      <c r="D160" s="42">
        <f t="shared" si="58"/>
        <v>4755.4139393074547</v>
      </c>
      <c r="E160" s="11">
        <f t="shared" si="59"/>
        <v>216958</v>
      </c>
      <c r="F160" s="39">
        <f t="shared" si="60"/>
        <v>1031725097.4442668</v>
      </c>
      <c r="G160" s="39">
        <f t="shared" si="60"/>
        <v>0</v>
      </c>
      <c r="H160" s="39">
        <f t="shared" si="60"/>
        <v>0</v>
      </c>
      <c r="I160" s="39">
        <f t="shared" si="60"/>
        <v>0</v>
      </c>
      <c r="J160" s="39">
        <f t="shared" si="60"/>
        <v>0</v>
      </c>
      <c r="K160" s="39">
        <f t="shared" si="60"/>
        <v>0</v>
      </c>
      <c r="L160" s="39">
        <f t="shared" si="60"/>
        <v>0</v>
      </c>
      <c r="M160" s="39">
        <f t="shared" si="60"/>
        <v>0</v>
      </c>
      <c r="N160" s="11">
        <f t="shared" si="61"/>
        <v>1031725097.4442668</v>
      </c>
      <c r="O160" s="11">
        <f t="shared" si="62"/>
        <v>100485859.7193639</v>
      </c>
    </row>
    <row r="161" spans="1:15" x14ac:dyDescent="0.2">
      <c r="A161" s="2" t="str">
        <f>Input!A11</f>
        <v>&gt;=400</v>
      </c>
      <c r="B161" s="2" t="str">
        <f>Input!B11</f>
        <v>&lt;600</v>
      </c>
      <c r="C161" s="2" t="str">
        <f>Input!C11</f>
        <v>L</v>
      </c>
      <c r="D161" s="42">
        <f t="shared" si="58"/>
        <v>0</v>
      </c>
      <c r="E161" s="11">
        <f t="shared" si="59"/>
        <v>33</v>
      </c>
      <c r="F161" s="39">
        <f t="shared" si="60"/>
        <v>0</v>
      </c>
      <c r="G161" s="39">
        <f t="shared" si="60"/>
        <v>0</v>
      </c>
      <c r="H161" s="39">
        <f t="shared" si="60"/>
        <v>0</v>
      </c>
      <c r="I161" s="39">
        <f t="shared" si="60"/>
        <v>0</v>
      </c>
      <c r="J161" s="39">
        <f t="shared" si="60"/>
        <v>0</v>
      </c>
      <c r="K161" s="39">
        <f t="shared" si="60"/>
        <v>0</v>
      </c>
      <c r="L161" s="39">
        <f t="shared" si="60"/>
        <v>0</v>
      </c>
      <c r="M161" s="39">
        <f t="shared" si="60"/>
        <v>0</v>
      </c>
      <c r="N161" s="11">
        <f t="shared" si="61"/>
        <v>0</v>
      </c>
      <c r="O161" s="11">
        <f t="shared" si="62"/>
        <v>0</v>
      </c>
    </row>
    <row r="162" spans="1:15" x14ac:dyDescent="0.2">
      <c r="A162" s="2" t="str">
        <f>Input!A12</f>
        <v>&gt;=400</v>
      </c>
      <c r="B162" s="2" t="str">
        <f>Input!B12</f>
        <v>&lt;600</v>
      </c>
      <c r="C162" s="2" t="str">
        <f>Input!C12</f>
        <v>H</v>
      </c>
      <c r="D162" s="42">
        <f t="shared" si="58"/>
        <v>0</v>
      </c>
      <c r="E162" s="11">
        <f t="shared" si="59"/>
        <v>1</v>
      </c>
      <c r="F162" s="39">
        <f t="shared" si="60"/>
        <v>0</v>
      </c>
      <c r="G162" s="39">
        <f t="shared" si="60"/>
        <v>0</v>
      </c>
      <c r="H162" s="39">
        <f t="shared" si="60"/>
        <v>0</v>
      </c>
      <c r="I162" s="39">
        <f t="shared" si="60"/>
        <v>0</v>
      </c>
      <c r="J162" s="39">
        <f t="shared" si="60"/>
        <v>0</v>
      </c>
      <c r="K162" s="39">
        <f t="shared" si="60"/>
        <v>0</v>
      </c>
      <c r="L162" s="39">
        <f t="shared" si="60"/>
        <v>0</v>
      </c>
      <c r="M162" s="39">
        <f t="shared" si="60"/>
        <v>0</v>
      </c>
      <c r="N162" s="11">
        <f t="shared" si="61"/>
        <v>0</v>
      </c>
      <c r="O162" s="11">
        <f t="shared" si="62"/>
        <v>0</v>
      </c>
    </row>
    <row r="163" spans="1:15" x14ac:dyDescent="0.2">
      <c r="A163" s="2" t="str">
        <f>Input!A13</f>
        <v>&gt;=600</v>
      </c>
      <c r="B163" s="2" t="str">
        <f>Input!B13</f>
        <v>&lt;900</v>
      </c>
      <c r="C163" s="2" t="str">
        <f>Input!C13</f>
        <v>F</v>
      </c>
      <c r="D163" s="42">
        <f t="shared" si="58"/>
        <v>4754.1153308810917</v>
      </c>
      <c r="E163" s="11">
        <f t="shared" si="59"/>
        <v>7386</v>
      </c>
      <c r="F163" s="39">
        <f t="shared" si="60"/>
        <v>35090125.257233337</v>
      </c>
      <c r="G163" s="39">
        <f t="shared" si="60"/>
        <v>23770.576654405457</v>
      </c>
      <c r="H163" s="39">
        <f t="shared" si="60"/>
        <v>0</v>
      </c>
      <c r="I163" s="39">
        <f t="shared" si="60"/>
        <v>0</v>
      </c>
      <c r="J163" s="39">
        <f t="shared" si="60"/>
        <v>0</v>
      </c>
      <c r="K163" s="39">
        <f t="shared" si="60"/>
        <v>0</v>
      </c>
      <c r="L163" s="39">
        <f t="shared" si="60"/>
        <v>0</v>
      </c>
      <c r="M163" s="39">
        <f t="shared" si="60"/>
        <v>0</v>
      </c>
      <c r="N163" s="11">
        <f t="shared" si="61"/>
        <v>35113895.833887741</v>
      </c>
      <c r="O163" s="11">
        <f t="shared" si="62"/>
        <v>3419951.7097188816</v>
      </c>
    </row>
    <row r="164" spans="1:15" x14ac:dyDescent="0.2">
      <c r="A164" s="2" t="str">
        <f>Input!A14</f>
        <v>&gt;=600</v>
      </c>
      <c r="B164" s="2" t="str">
        <f>Input!B14</f>
        <v>&lt;900</v>
      </c>
      <c r="C164" s="2" t="str">
        <f>Input!C14</f>
        <v>L</v>
      </c>
      <c r="D164" s="42">
        <f t="shared" si="58"/>
        <v>0</v>
      </c>
      <c r="E164" s="11">
        <f t="shared" si="59"/>
        <v>1</v>
      </c>
      <c r="F164" s="39">
        <f t="shared" si="60"/>
        <v>0</v>
      </c>
      <c r="G164" s="39">
        <f t="shared" si="60"/>
        <v>0</v>
      </c>
      <c r="H164" s="39">
        <f t="shared" si="60"/>
        <v>0</v>
      </c>
      <c r="I164" s="39">
        <f t="shared" si="60"/>
        <v>0</v>
      </c>
      <c r="J164" s="39">
        <f t="shared" si="60"/>
        <v>0</v>
      </c>
      <c r="K164" s="39">
        <f t="shared" si="60"/>
        <v>0</v>
      </c>
      <c r="L164" s="39">
        <f t="shared" si="60"/>
        <v>0</v>
      </c>
      <c r="M164" s="39">
        <f t="shared" si="60"/>
        <v>0</v>
      </c>
      <c r="N164" s="11">
        <f t="shared" si="61"/>
        <v>0</v>
      </c>
      <c r="O164" s="11">
        <f t="shared" si="62"/>
        <v>0</v>
      </c>
    </row>
    <row r="165" spans="1:15" x14ac:dyDescent="0.2">
      <c r="A165" s="2" t="str">
        <f>Input!A15</f>
        <v>&gt;=600</v>
      </c>
      <c r="B165" s="2" t="str">
        <f>Input!B15</f>
        <v>&lt;900</v>
      </c>
      <c r="C165" s="2" t="str">
        <f>Input!C15</f>
        <v>H</v>
      </c>
      <c r="D165" s="42">
        <f t="shared" si="58"/>
        <v>0</v>
      </c>
      <c r="E165" s="11">
        <f t="shared" si="59"/>
        <v>0</v>
      </c>
      <c r="F165" s="39">
        <f t="shared" si="60"/>
        <v>0</v>
      </c>
      <c r="G165" s="39">
        <f t="shared" si="60"/>
        <v>0</v>
      </c>
      <c r="H165" s="39">
        <f t="shared" si="60"/>
        <v>0</v>
      </c>
      <c r="I165" s="39">
        <f t="shared" si="60"/>
        <v>0</v>
      </c>
      <c r="J165" s="39">
        <f t="shared" si="60"/>
        <v>0</v>
      </c>
      <c r="K165" s="39">
        <f t="shared" si="60"/>
        <v>0</v>
      </c>
      <c r="L165" s="39">
        <f t="shared" si="60"/>
        <v>0</v>
      </c>
      <c r="M165" s="39">
        <f t="shared" si="60"/>
        <v>0</v>
      </c>
      <c r="N165" s="11">
        <f t="shared" si="61"/>
        <v>0</v>
      </c>
      <c r="O165" s="11">
        <f t="shared" si="62"/>
        <v>0</v>
      </c>
    </row>
    <row r="166" spans="1:15" x14ac:dyDescent="0.2">
      <c r="A166" s="2" t="str">
        <f>Input!A16</f>
        <v>&gt;=900</v>
      </c>
      <c r="B166" s="2" t="str">
        <f>Input!B16</f>
        <v>&lt;1400</v>
      </c>
      <c r="C166" s="2" t="str">
        <f>Input!C16</f>
        <v>F</v>
      </c>
      <c r="D166" s="42">
        <f t="shared" si="58"/>
        <v>7108.2714740549327</v>
      </c>
      <c r="E166" s="11">
        <f t="shared" si="59"/>
        <v>35592</v>
      </c>
      <c r="F166" s="39">
        <f t="shared" si="60"/>
        <v>252812783.24623773</v>
      </c>
      <c r="G166" s="39">
        <f t="shared" si="60"/>
        <v>163490.24390326344</v>
      </c>
      <c r="H166" s="39">
        <f t="shared" si="60"/>
        <v>0</v>
      </c>
      <c r="I166" s="39">
        <f t="shared" si="60"/>
        <v>0</v>
      </c>
      <c r="J166" s="39">
        <f t="shared" si="60"/>
        <v>0</v>
      </c>
      <c r="K166" s="39">
        <f t="shared" si="60"/>
        <v>21324.814422164796</v>
      </c>
      <c r="L166" s="39">
        <f t="shared" si="60"/>
        <v>0</v>
      </c>
      <c r="M166" s="39">
        <f t="shared" si="60"/>
        <v>0</v>
      </c>
      <c r="N166" s="11">
        <f t="shared" si="61"/>
        <v>252997598.30456313</v>
      </c>
      <c r="O166" s="11">
        <f t="shared" si="62"/>
        <v>24640944.797741171</v>
      </c>
    </row>
    <row r="167" spans="1:15" x14ac:dyDescent="0.2">
      <c r="A167" s="2" t="str">
        <f>Input!A17</f>
        <v>&gt;=900</v>
      </c>
      <c r="B167" s="2" t="str">
        <f>Input!B17</f>
        <v>&lt;1400</v>
      </c>
      <c r="C167" s="2" t="str">
        <f>Input!C17</f>
        <v>L</v>
      </c>
      <c r="D167" s="42">
        <f t="shared" si="58"/>
        <v>0</v>
      </c>
      <c r="E167" s="11">
        <f t="shared" si="59"/>
        <v>14</v>
      </c>
      <c r="F167" s="39">
        <f t="shared" ref="F167:M176" si="63">F13*$D167</f>
        <v>0</v>
      </c>
      <c r="G167" s="39">
        <f t="shared" si="63"/>
        <v>0</v>
      </c>
      <c r="H167" s="39">
        <f t="shared" si="63"/>
        <v>0</v>
      </c>
      <c r="I167" s="39">
        <f t="shared" si="63"/>
        <v>0</v>
      </c>
      <c r="J167" s="39">
        <f t="shared" si="63"/>
        <v>0</v>
      </c>
      <c r="K167" s="39">
        <f t="shared" si="63"/>
        <v>0</v>
      </c>
      <c r="L167" s="39">
        <f t="shared" si="63"/>
        <v>0</v>
      </c>
      <c r="M167" s="39">
        <f t="shared" si="63"/>
        <v>0</v>
      </c>
      <c r="N167" s="11">
        <f t="shared" si="61"/>
        <v>0</v>
      </c>
      <c r="O167" s="11">
        <f t="shared" si="62"/>
        <v>0</v>
      </c>
    </row>
    <row r="168" spans="1:15" x14ac:dyDescent="0.2">
      <c r="A168" s="2" t="str">
        <f>Input!A18</f>
        <v>&gt;=900</v>
      </c>
      <c r="B168" s="2" t="str">
        <f>Input!B18</f>
        <v>&lt;1400</v>
      </c>
      <c r="C168" s="2" t="str">
        <f>Input!C18</f>
        <v>H</v>
      </c>
      <c r="D168" s="42">
        <f t="shared" si="58"/>
        <v>0</v>
      </c>
      <c r="E168" s="11">
        <f t="shared" si="59"/>
        <v>0</v>
      </c>
      <c r="F168" s="39">
        <f t="shared" si="63"/>
        <v>0</v>
      </c>
      <c r="G168" s="39">
        <f t="shared" si="63"/>
        <v>0</v>
      </c>
      <c r="H168" s="39">
        <f t="shared" si="63"/>
        <v>0</v>
      </c>
      <c r="I168" s="39">
        <f t="shared" si="63"/>
        <v>0</v>
      </c>
      <c r="J168" s="39">
        <f t="shared" si="63"/>
        <v>0</v>
      </c>
      <c r="K168" s="39">
        <f t="shared" si="63"/>
        <v>0</v>
      </c>
      <c r="L168" s="39">
        <f t="shared" si="63"/>
        <v>0</v>
      </c>
      <c r="M168" s="39">
        <f t="shared" si="63"/>
        <v>0</v>
      </c>
      <c r="N168" s="11">
        <f t="shared" si="61"/>
        <v>0</v>
      </c>
      <c r="O168" s="11">
        <f t="shared" si="62"/>
        <v>0</v>
      </c>
    </row>
    <row r="169" spans="1:15" x14ac:dyDescent="0.2">
      <c r="A169" s="2" t="str">
        <f>Input!A19</f>
        <v>&gt;=1400</v>
      </c>
      <c r="B169" s="2" t="str">
        <f>Input!B19</f>
        <v>&lt;2000</v>
      </c>
      <c r="C169" s="2" t="str">
        <f>Input!C19</f>
        <v>F</v>
      </c>
      <c r="D169" s="42">
        <f t="shared" si="58"/>
        <v>23728.48865955164</v>
      </c>
      <c r="E169" s="11">
        <f t="shared" si="59"/>
        <v>4258</v>
      </c>
      <c r="F169" s="39">
        <f t="shared" si="63"/>
        <v>100015579.70001017</v>
      </c>
      <c r="G169" s="39">
        <f t="shared" si="63"/>
        <v>616940.70514834265</v>
      </c>
      <c r="H169" s="39">
        <f t="shared" si="63"/>
        <v>0</v>
      </c>
      <c r="I169" s="39">
        <f t="shared" si="63"/>
        <v>0</v>
      </c>
      <c r="J169" s="39">
        <f t="shared" si="63"/>
        <v>23728.48865955164</v>
      </c>
      <c r="K169" s="39">
        <f t="shared" si="63"/>
        <v>379655.81855282624</v>
      </c>
      <c r="L169" s="39">
        <f t="shared" si="63"/>
        <v>0</v>
      </c>
      <c r="M169" s="39">
        <f t="shared" si="63"/>
        <v>0</v>
      </c>
      <c r="N169" s="11">
        <f t="shared" si="61"/>
        <v>101035904.71237087</v>
      </c>
      <c r="O169" s="11">
        <f t="shared" si="62"/>
        <v>9840489.2666621972</v>
      </c>
    </row>
    <row r="170" spans="1:15" x14ac:dyDescent="0.2">
      <c r="A170" s="2" t="str">
        <f>Input!A20</f>
        <v>&gt;=1400</v>
      </c>
      <c r="B170" s="2" t="str">
        <f>Input!B20</f>
        <v>&lt;2000</v>
      </c>
      <c r="C170" s="2" t="str">
        <f>Input!C20</f>
        <v>L</v>
      </c>
      <c r="D170" s="42">
        <f t="shared" si="58"/>
        <v>0</v>
      </c>
      <c r="E170" s="11">
        <f t="shared" si="59"/>
        <v>20</v>
      </c>
      <c r="F170" s="39">
        <f t="shared" si="63"/>
        <v>0</v>
      </c>
      <c r="G170" s="39">
        <f t="shared" si="63"/>
        <v>0</v>
      </c>
      <c r="H170" s="39">
        <f t="shared" si="63"/>
        <v>0</v>
      </c>
      <c r="I170" s="39">
        <f t="shared" si="63"/>
        <v>0</v>
      </c>
      <c r="J170" s="39">
        <f t="shared" si="63"/>
        <v>0</v>
      </c>
      <c r="K170" s="39">
        <f t="shared" si="63"/>
        <v>0</v>
      </c>
      <c r="L170" s="39">
        <f t="shared" si="63"/>
        <v>0</v>
      </c>
      <c r="M170" s="39">
        <f t="shared" si="63"/>
        <v>0</v>
      </c>
      <c r="N170" s="11">
        <f t="shared" si="61"/>
        <v>0</v>
      </c>
      <c r="O170" s="11">
        <f t="shared" si="62"/>
        <v>0</v>
      </c>
    </row>
    <row r="171" spans="1:15" x14ac:dyDescent="0.2">
      <c r="A171" s="2" t="str">
        <f>Input!A21</f>
        <v>&gt;=1400</v>
      </c>
      <c r="B171" s="2" t="str">
        <f>Input!B21</f>
        <v>&lt;2000</v>
      </c>
      <c r="C171" s="2" t="str">
        <f>Input!C21</f>
        <v>H</v>
      </c>
      <c r="D171" s="42">
        <f t="shared" si="58"/>
        <v>0</v>
      </c>
      <c r="E171" s="11">
        <f t="shared" si="59"/>
        <v>1</v>
      </c>
      <c r="F171" s="39">
        <f t="shared" si="63"/>
        <v>0</v>
      </c>
      <c r="G171" s="39">
        <f t="shared" si="63"/>
        <v>0</v>
      </c>
      <c r="H171" s="39">
        <f t="shared" si="63"/>
        <v>0</v>
      </c>
      <c r="I171" s="39">
        <f t="shared" si="63"/>
        <v>0</v>
      </c>
      <c r="J171" s="39">
        <f t="shared" si="63"/>
        <v>0</v>
      </c>
      <c r="K171" s="39">
        <f t="shared" si="63"/>
        <v>0</v>
      </c>
      <c r="L171" s="39">
        <f t="shared" si="63"/>
        <v>0</v>
      </c>
      <c r="M171" s="39">
        <f t="shared" si="63"/>
        <v>0</v>
      </c>
      <c r="N171" s="11">
        <f t="shared" si="61"/>
        <v>0</v>
      </c>
      <c r="O171" s="11">
        <f t="shared" si="62"/>
        <v>0</v>
      </c>
    </row>
    <row r="172" spans="1:15" x14ac:dyDescent="0.2">
      <c r="A172" s="2" t="str">
        <f>Input!A22</f>
        <v>&gt;=2000</v>
      </c>
      <c r="B172" s="2" t="str">
        <f>Input!B22</f>
        <v>&lt;3000</v>
      </c>
      <c r="C172" s="2" t="str">
        <f>Input!C22</f>
        <v>F</v>
      </c>
      <c r="D172" s="42">
        <f t="shared" si="58"/>
        <v>10478.341196319332</v>
      </c>
      <c r="E172" s="11">
        <f t="shared" si="59"/>
        <v>5887</v>
      </c>
      <c r="F172" s="39">
        <f t="shared" si="63"/>
        <v>60460028.702762544</v>
      </c>
      <c r="G172" s="39">
        <f t="shared" si="63"/>
        <v>775397.24852763058</v>
      </c>
      <c r="H172" s="39">
        <f t="shared" si="63"/>
        <v>20956.682392638664</v>
      </c>
      <c r="I172" s="39">
        <f t="shared" si="63"/>
        <v>0</v>
      </c>
      <c r="J172" s="39">
        <f t="shared" si="63"/>
        <v>10478.341196319332</v>
      </c>
      <c r="K172" s="39">
        <f t="shared" si="63"/>
        <v>419133.64785277331</v>
      </c>
      <c r="L172" s="39">
        <f t="shared" si="63"/>
        <v>0</v>
      </c>
      <c r="M172" s="39">
        <f t="shared" si="63"/>
        <v>0</v>
      </c>
      <c r="N172" s="11">
        <f t="shared" si="61"/>
        <v>61685994.622731909</v>
      </c>
      <c r="O172" s="11">
        <f t="shared" si="62"/>
        <v>6007966.8679806618</v>
      </c>
    </row>
    <row r="173" spans="1:15" x14ac:dyDescent="0.2">
      <c r="A173" s="2" t="str">
        <f>Input!A23</f>
        <v>&gt;=2000</v>
      </c>
      <c r="B173" s="2" t="str">
        <f>Input!B23</f>
        <v>&lt;3000</v>
      </c>
      <c r="C173" s="2" t="str">
        <f>Input!C23</f>
        <v>L</v>
      </c>
      <c r="D173" s="42">
        <f t="shared" si="58"/>
        <v>0</v>
      </c>
      <c r="E173" s="11">
        <f t="shared" si="59"/>
        <v>15</v>
      </c>
      <c r="F173" s="39">
        <f t="shared" si="63"/>
        <v>0</v>
      </c>
      <c r="G173" s="39">
        <f t="shared" si="63"/>
        <v>0</v>
      </c>
      <c r="H173" s="39">
        <f t="shared" si="63"/>
        <v>0</v>
      </c>
      <c r="I173" s="39">
        <f t="shared" si="63"/>
        <v>0</v>
      </c>
      <c r="J173" s="39">
        <f t="shared" si="63"/>
        <v>0</v>
      </c>
      <c r="K173" s="39">
        <f t="shared" si="63"/>
        <v>0</v>
      </c>
      <c r="L173" s="39">
        <f t="shared" si="63"/>
        <v>0</v>
      </c>
      <c r="M173" s="39">
        <f t="shared" si="63"/>
        <v>0</v>
      </c>
      <c r="N173" s="11">
        <f t="shared" si="61"/>
        <v>0</v>
      </c>
      <c r="O173" s="11">
        <f t="shared" si="62"/>
        <v>0</v>
      </c>
    </row>
    <row r="174" spans="1:15" x14ac:dyDescent="0.2">
      <c r="A174" s="2" t="str">
        <f>Input!A24</f>
        <v>&gt;=2000</v>
      </c>
      <c r="B174" s="2" t="str">
        <f>Input!B24</f>
        <v>&lt;3000</v>
      </c>
      <c r="C174" s="2" t="str">
        <f>Input!C24</f>
        <v>H</v>
      </c>
      <c r="D174" s="42">
        <f t="shared" si="58"/>
        <v>0</v>
      </c>
      <c r="E174" s="11">
        <f t="shared" si="59"/>
        <v>0</v>
      </c>
      <c r="F174" s="39">
        <f t="shared" si="63"/>
        <v>0</v>
      </c>
      <c r="G174" s="39">
        <f t="shared" si="63"/>
        <v>0</v>
      </c>
      <c r="H174" s="39">
        <f t="shared" si="63"/>
        <v>0</v>
      </c>
      <c r="I174" s="39">
        <f t="shared" si="63"/>
        <v>0</v>
      </c>
      <c r="J174" s="39">
        <f t="shared" si="63"/>
        <v>0</v>
      </c>
      <c r="K174" s="39">
        <f t="shared" si="63"/>
        <v>0</v>
      </c>
      <c r="L174" s="39">
        <f t="shared" si="63"/>
        <v>0</v>
      </c>
      <c r="M174" s="39">
        <f t="shared" si="63"/>
        <v>0</v>
      </c>
      <c r="N174" s="11">
        <f t="shared" si="61"/>
        <v>0</v>
      </c>
      <c r="O174" s="11">
        <f t="shared" si="62"/>
        <v>0</v>
      </c>
    </row>
    <row r="175" spans="1:15" x14ac:dyDescent="0.2">
      <c r="A175" s="2" t="str">
        <f>Input!A25</f>
        <v>&gt;=3000</v>
      </c>
      <c r="B175" s="2" t="str">
        <f>Input!B25</f>
        <v>&lt;5000</v>
      </c>
      <c r="C175" s="2" t="str">
        <f>Input!C25</f>
        <v>F</v>
      </c>
      <c r="D175" s="42">
        <f t="shared" si="58"/>
        <v>12657.686333369777</v>
      </c>
      <c r="E175" s="11">
        <f t="shared" si="59"/>
        <v>3201</v>
      </c>
      <c r="F175" s="39">
        <f t="shared" si="63"/>
        <v>38011032.059109442</v>
      </c>
      <c r="G175" s="39">
        <f t="shared" si="63"/>
        <v>1278426.3196703475</v>
      </c>
      <c r="H175" s="39">
        <f t="shared" si="63"/>
        <v>0</v>
      </c>
      <c r="I175" s="39">
        <f t="shared" si="63"/>
        <v>0</v>
      </c>
      <c r="J175" s="39">
        <f t="shared" si="63"/>
        <v>25315.372666739553</v>
      </c>
      <c r="K175" s="39">
        <f t="shared" si="63"/>
        <v>1202480.2016701289</v>
      </c>
      <c r="L175" s="39">
        <f t="shared" si="63"/>
        <v>0</v>
      </c>
      <c r="M175" s="39">
        <f t="shared" si="63"/>
        <v>0</v>
      </c>
      <c r="N175" s="11">
        <f t="shared" si="61"/>
        <v>40517253.953116655</v>
      </c>
      <c r="O175" s="11">
        <f t="shared" si="62"/>
        <v>3946216.9787593619</v>
      </c>
    </row>
    <row r="176" spans="1:15" x14ac:dyDescent="0.2">
      <c r="A176" s="2" t="str">
        <f>Input!A26</f>
        <v>&gt;=3000</v>
      </c>
      <c r="B176" s="2" t="str">
        <f>Input!B26</f>
        <v>&lt;5000</v>
      </c>
      <c r="C176" s="2" t="str">
        <f>Input!C26</f>
        <v>L</v>
      </c>
      <c r="D176" s="42">
        <f t="shared" si="58"/>
        <v>20287.321336234556</v>
      </c>
      <c r="E176" s="11">
        <f t="shared" si="59"/>
        <v>38</v>
      </c>
      <c r="F176" s="39">
        <f t="shared" si="63"/>
        <v>263735.17737104924</v>
      </c>
      <c r="G176" s="39">
        <f t="shared" si="63"/>
        <v>0</v>
      </c>
      <c r="H176" s="39">
        <f t="shared" si="63"/>
        <v>0</v>
      </c>
      <c r="I176" s="39">
        <f t="shared" si="63"/>
        <v>0</v>
      </c>
      <c r="J176" s="39">
        <f t="shared" si="63"/>
        <v>40574.642672469112</v>
      </c>
      <c r="K176" s="39">
        <f t="shared" si="63"/>
        <v>40574.642672469112</v>
      </c>
      <c r="L176" s="39">
        <f t="shared" si="63"/>
        <v>0</v>
      </c>
      <c r="M176" s="39">
        <f t="shared" si="63"/>
        <v>426033.74806092569</v>
      </c>
      <c r="N176" s="11">
        <f t="shared" si="61"/>
        <v>770918.21077691321</v>
      </c>
      <c r="O176" s="11">
        <f t="shared" si="62"/>
        <v>75084.321758894308</v>
      </c>
    </row>
    <row r="177" spans="1:15" x14ac:dyDescent="0.2">
      <c r="A177" s="2" t="str">
        <f>Input!A27</f>
        <v>&gt;=3000</v>
      </c>
      <c r="B177" s="2" t="str">
        <f>Input!B27</f>
        <v>&lt;5000</v>
      </c>
      <c r="C177" s="2" t="str">
        <f>Input!C27</f>
        <v>H</v>
      </c>
      <c r="D177" s="42">
        <f t="shared" si="58"/>
        <v>56619.501963820665</v>
      </c>
      <c r="E177" s="11">
        <f t="shared" si="59"/>
        <v>6</v>
      </c>
      <c r="F177" s="39">
        <f t="shared" ref="F177:M186" si="64">F23*$D177</f>
        <v>0</v>
      </c>
      <c r="G177" s="39">
        <f t="shared" si="64"/>
        <v>0</v>
      </c>
      <c r="H177" s="39">
        <f t="shared" si="64"/>
        <v>0</v>
      </c>
      <c r="I177" s="39">
        <f t="shared" si="64"/>
        <v>0</v>
      </c>
      <c r="J177" s="39">
        <f t="shared" si="64"/>
        <v>226478.00785528266</v>
      </c>
      <c r="K177" s="39">
        <f t="shared" si="64"/>
        <v>113239.00392764133</v>
      </c>
      <c r="L177" s="39">
        <f t="shared" si="64"/>
        <v>0</v>
      </c>
      <c r="M177" s="39">
        <f t="shared" si="64"/>
        <v>0</v>
      </c>
      <c r="N177" s="11">
        <f t="shared" si="61"/>
        <v>339717.011782924</v>
      </c>
      <c r="O177" s="11">
        <f t="shared" si="62"/>
        <v>33087.065609688187</v>
      </c>
    </row>
    <row r="178" spans="1:15" x14ac:dyDescent="0.2">
      <c r="A178" s="2" t="str">
        <f>Input!A28</f>
        <v>&gt;=5000</v>
      </c>
      <c r="B178" s="2" t="str">
        <f>Input!B28</f>
        <v>&lt;7000</v>
      </c>
      <c r="C178" s="2" t="str">
        <f>Input!C28</f>
        <v>F</v>
      </c>
      <c r="D178" s="42">
        <f t="shared" si="58"/>
        <v>15803.288495440855</v>
      </c>
      <c r="E178" s="11">
        <f t="shared" si="59"/>
        <v>2332</v>
      </c>
      <c r="F178" s="39">
        <f t="shared" si="64"/>
        <v>32333528.26167199</v>
      </c>
      <c r="G178" s="39">
        <f t="shared" si="64"/>
        <v>1769968.3114893758</v>
      </c>
      <c r="H178" s="39">
        <f t="shared" si="64"/>
        <v>31606.576990881709</v>
      </c>
      <c r="I178" s="39">
        <f t="shared" si="64"/>
        <v>0</v>
      </c>
      <c r="J178" s="39">
        <f t="shared" si="64"/>
        <v>15803.288495440855</v>
      </c>
      <c r="K178" s="39">
        <f t="shared" si="64"/>
        <v>2702362.3327203863</v>
      </c>
      <c r="L178" s="39">
        <f t="shared" si="64"/>
        <v>0</v>
      </c>
      <c r="M178" s="39">
        <f t="shared" si="64"/>
        <v>0</v>
      </c>
      <c r="N178" s="11">
        <f t="shared" si="61"/>
        <v>36853268.771368071</v>
      </c>
      <c r="O178" s="11">
        <f t="shared" si="62"/>
        <v>3589359.6124909166</v>
      </c>
    </row>
    <row r="179" spans="1:15" x14ac:dyDescent="0.2">
      <c r="A179" s="2" t="str">
        <f>Input!A29</f>
        <v>&gt;=5000</v>
      </c>
      <c r="B179" s="2" t="str">
        <f>Input!B29</f>
        <v>&lt;7000</v>
      </c>
      <c r="C179" s="2" t="str">
        <f>Input!C29</f>
        <v>L</v>
      </c>
      <c r="D179" s="42">
        <f t="shared" si="58"/>
        <v>72.983477831056604</v>
      </c>
      <c r="E179" s="11">
        <f t="shared" si="59"/>
        <v>14</v>
      </c>
      <c r="F179" s="39">
        <f t="shared" si="64"/>
        <v>948.78521180373582</v>
      </c>
      <c r="G179" s="39">
        <f t="shared" si="64"/>
        <v>0</v>
      </c>
      <c r="H179" s="39">
        <f t="shared" si="64"/>
        <v>0</v>
      </c>
      <c r="I179" s="39">
        <f t="shared" si="64"/>
        <v>0</v>
      </c>
      <c r="J179" s="39">
        <f t="shared" si="64"/>
        <v>0</v>
      </c>
      <c r="K179" s="39">
        <f t="shared" si="64"/>
        <v>72.983477831056604</v>
      </c>
      <c r="L179" s="39">
        <f t="shared" si="64"/>
        <v>0</v>
      </c>
      <c r="M179" s="39">
        <f t="shared" si="64"/>
        <v>0</v>
      </c>
      <c r="N179" s="11">
        <f t="shared" si="61"/>
        <v>1021.7686896347924</v>
      </c>
      <c r="O179" s="11">
        <f t="shared" si="62"/>
        <v>99.516145789820115</v>
      </c>
    </row>
    <row r="180" spans="1:15" x14ac:dyDescent="0.2">
      <c r="A180" s="2" t="str">
        <f>Input!A30</f>
        <v>&gt;=5000</v>
      </c>
      <c r="B180" s="2" t="str">
        <f>Input!B30</f>
        <v>&lt;7000</v>
      </c>
      <c r="C180" s="2" t="str">
        <f>Input!C30</f>
        <v>H</v>
      </c>
      <c r="D180" s="42">
        <f t="shared" si="58"/>
        <v>36880.216743119607</v>
      </c>
      <c r="E180" s="11">
        <f t="shared" si="59"/>
        <v>11</v>
      </c>
      <c r="F180" s="39">
        <f t="shared" si="64"/>
        <v>258161.51720183724</v>
      </c>
      <c r="G180" s="39">
        <f t="shared" si="64"/>
        <v>0</v>
      </c>
      <c r="H180" s="39">
        <f t="shared" si="64"/>
        <v>0</v>
      </c>
      <c r="I180" s="39">
        <f t="shared" si="64"/>
        <v>0</v>
      </c>
      <c r="J180" s="39">
        <f t="shared" si="64"/>
        <v>73760.433486239213</v>
      </c>
      <c r="K180" s="39">
        <f t="shared" si="64"/>
        <v>73760.433486239213</v>
      </c>
      <c r="L180" s="39">
        <f t="shared" si="64"/>
        <v>0</v>
      </c>
      <c r="M180" s="39">
        <f t="shared" si="64"/>
        <v>0</v>
      </c>
      <c r="N180" s="11">
        <f t="shared" si="61"/>
        <v>405682.38417431567</v>
      </c>
      <c r="O180" s="11">
        <f t="shared" si="62"/>
        <v>39511.826597743006</v>
      </c>
    </row>
    <row r="181" spans="1:15" x14ac:dyDescent="0.2">
      <c r="A181" s="2" t="str">
        <f>Input!A31</f>
        <v>&gt;=7000</v>
      </c>
      <c r="B181" s="2" t="str">
        <f>Input!B31</f>
        <v>&lt;11000</v>
      </c>
      <c r="C181" s="2" t="str">
        <f>Input!C31</f>
        <v>F</v>
      </c>
      <c r="D181" s="42">
        <f t="shared" si="58"/>
        <v>18710.893768666821</v>
      </c>
      <c r="E181" s="11">
        <f t="shared" si="59"/>
        <v>979</v>
      </c>
      <c r="F181" s="39">
        <f t="shared" si="64"/>
        <v>14276411.945492785</v>
      </c>
      <c r="G181" s="39">
        <f t="shared" si="64"/>
        <v>860701.11335867376</v>
      </c>
      <c r="H181" s="39">
        <f t="shared" si="64"/>
        <v>18710.893768666821</v>
      </c>
      <c r="I181" s="39">
        <f t="shared" si="64"/>
        <v>0</v>
      </c>
      <c r="J181" s="39">
        <f t="shared" si="64"/>
        <v>130976.25638066775</v>
      </c>
      <c r="K181" s="39">
        <f t="shared" si="64"/>
        <v>3031164.790524025</v>
      </c>
      <c r="L181" s="39">
        <f t="shared" si="64"/>
        <v>0</v>
      </c>
      <c r="M181" s="39">
        <f t="shared" si="64"/>
        <v>0</v>
      </c>
      <c r="N181" s="11">
        <f t="shared" si="61"/>
        <v>18317964.999524821</v>
      </c>
      <c r="O181" s="11">
        <f t="shared" si="62"/>
        <v>1784095.8466999999</v>
      </c>
    </row>
    <row r="182" spans="1:15" x14ac:dyDescent="0.2">
      <c r="A182" s="2" t="str">
        <f>Input!A32</f>
        <v>&gt;=7000</v>
      </c>
      <c r="B182" s="2" t="str">
        <f>Input!B32</f>
        <v>&lt;11000</v>
      </c>
      <c r="C182" s="2" t="str">
        <f>Input!C32</f>
        <v>L</v>
      </c>
      <c r="D182" s="42">
        <f t="shared" si="58"/>
        <v>3965.9773679716445</v>
      </c>
      <c r="E182" s="11">
        <f t="shared" si="59"/>
        <v>30</v>
      </c>
      <c r="F182" s="39">
        <f t="shared" si="64"/>
        <v>87251.502095376185</v>
      </c>
      <c r="G182" s="39">
        <f t="shared" si="64"/>
        <v>0</v>
      </c>
      <c r="H182" s="39">
        <f t="shared" si="64"/>
        <v>0</v>
      </c>
      <c r="I182" s="39">
        <f t="shared" si="64"/>
        <v>0</v>
      </c>
      <c r="J182" s="39">
        <f t="shared" si="64"/>
        <v>3965.9773679716445</v>
      </c>
      <c r="K182" s="39">
        <f t="shared" si="64"/>
        <v>27761.841575801511</v>
      </c>
      <c r="L182" s="39">
        <f t="shared" si="64"/>
        <v>0</v>
      </c>
      <c r="M182" s="39">
        <f t="shared" si="64"/>
        <v>0</v>
      </c>
      <c r="N182" s="11">
        <f t="shared" si="61"/>
        <v>118979.32103914933</v>
      </c>
      <c r="O182" s="11">
        <f t="shared" si="62"/>
        <v>11588.105584579873</v>
      </c>
    </row>
    <row r="183" spans="1:15" x14ac:dyDescent="0.2">
      <c r="A183" s="2" t="str">
        <f>Input!A33</f>
        <v>&gt;=7000</v>
      </c>
      <c r="B183" s="2" t="str">
        <f>Input!B33</f>
        <v>&lt;11000</v>
      </c>
      <c r="C183" s="2" t="str">
        <f>Input!C33</f>
        <v>H</v>
      </c>
      <c r="D183" s="42">
        <f t="shared" si="58"/>
        <v>15530.538335672958</v>
      </c>
      <c r="E183" s="11">
        <f t="shared" si="59"/>
        <v>25</v>
      </c>
      <c r="F183" s="39">
        <f t="shared" si="64"/>
        <v>264019.15170644026</v>
      </c>
      <c r="G183" s="39">
        <f t="shared" si="64"/>
        <v>46591.615007018874</v>
      </c>
      <c r="H183" s="39">
        <f t="shared" si="64"/>
        <v>0</v>
      </c>
      <c r="I183" s="39">
        <f t="shared" si="64"/>
        <v>0</v>
      </c>
      <c r="J183" s="39">
        <f t="shared" si="64"/>
        <v>46591.615007018874</v>
      </c>
      <c r="K183" s="39">
        <f t="shared" si="64"/>
        <v>31061.076671345916</v>
      </c>
      <c r="L183" s="39">
        <f t="shared" si="64"/>
        <v>0</v>
      </c>
      <c r="M183" s="39">
        <f t="shared" si="64"/>
        <v>0</v>
      </c>
      <c r="N183" s="11">
        <f t="shared" si="61"/>
        <v>388263.45839182398</v>
      </c>
      <c r="O183" s="11">
        <f t="shared" si="62"/>
        <v>37815.29354162432</v>
      </c>
    </row>
    <row r="184" spans="1:15" x14ac:dyDescent="0.2">
      <c r="A184" s="2" t="str">
        <f>Input!A34</f>
        <v>&gt;=11000</v>
      </c>
      <c r="B184" s="2" t="str">
        <f>Input!B34</f>
        <v>&lt;16000</v>
      </c>
      <c r="C184" s="2" t="str">
        <f>Input!C34</f>
        <v>F</v>
      </c>
      <c r="D184" s="42">
        <f t="shared" si="58"/>
        <v>22213.457781994875</v>
      </c>
      <c r="E184" s="11">
        <f t="shared" si="59"/>
        <v>684</v>
      </c>
      <c r="F184" s="39">
        <f t="shared" si="64"/>
        <v>10795740.48204951</v>
      </c>
      <c r="G184" s="39">
        <f t="shared" si="64"/>
        <v>710830.64902383601</v>
      </c>
      <c r="H184" s="39">
        <f t="shared" si="64"/>
        <v>22213.457781994875</v>
      </c>
      <c r="I184" s="39">
        <f t="shared" si="64"/>
        <v>0</v>
      </c>
      <c r="J184" s="39">
        <f t="shared" si="64"/>
        <v>244348.03560194361</v>
      </c>
      <c r="K184" s="39">
        <f t="shared" si="64"/>
        <v>3420872.4984272108</v>
      </c>
      <c r="L184" s="39">
        <f t="shared" si="64"/>
        <v>0</v>
      </c>
      <c r="M184" s="39">
        <f t="shared" si="64"/>
        <v>0</v>
      </c>
      <c r="N184" s="11">
        <f t="shared" si="61"/>
        <v>15194005.122884495</v>
      </c>
      <c r="O184" s="11">
        <f t="shared" si="62"/>
        <v>1479834.7652252822</v>
      </c>
    </row>
    <row r="185" spans="1:15" x14ac:dyDescent="0.2">
      <c r="A185" s="2" t="str">
        <f>Input!A35</f>
        <v>&gt;=11000</v>
      </c>
      <c r="B185" s="2" t="str">
        <f>Input!B35</f>
        <v>&lt;16000</v>
      </c>
      <c r="C185" s="2" t="str">
        <f>Input!C35</f>
        <v>L</v>
      </c>
      <c r="D185" s="42">
        <f t="shared" si="58"/>
        <v>53709.886677752431</v>
      </c>
      <c r="E185" s="11">
        <f t="shared" si="59"/>
        <v>30</v>
      </c>
      <c r="F185" s="39">
        <f t="shared" si="64"/>
        <v>1074197.7335550487</v>
      </c>
      <c r="G185" s="39">
        <f t="shared" si="64"/>
        <v>107419.77335550486</v>
      </c>
      <c r="H185" s="39">
        <f t="shared" si="64"/>
        <v>0</v>
      </c>
      <c r="I185" s="39">
        <f t="shared" si="64"/>
        <v>0</v>
      </c>
      <c r="J185" s="39">
        <f t="shared" si="64"/>
        <v>268549.43338876218</v>
      </c>
      <c r="K185" s="39">
        <f t="shared" si="64"/>
        <v>161129.6600332573</v>
      </c>
      <c r="L185" s="39">
        <f t="shared" si="64"/>
        <v>0</v>
      </c>
      <c r="M185" s="39">
        <f t="shared" si="64"/>
        <v>0</v>
      </c>
      <c r="N185" s="11">
        <f t="shared" si="61"/>
        <v>1611296.6003325731</v>
      </c>
      <c r="O185" s="11">
        <f t="shared" si="62"/>
        <v>156933.78454046312</v>
      </c>
    </row>
    <row r="186" spans="1:15" x14ac:dyDescent="0.2">
      <c r="A186" s="2" t="str">
        <f>Input!A36</f>
        <v>&gt;=11000</v>
      </c>
      <c r="B186" s="2" t="str">
        <f>Input!B36</f>
        <v>&lt;16000</v>
      </c>
      <c r="C186" s="2" t="str">
        <f>Input!C36</f>
        <v>H</v>
      </c>
      <c r="D186" s="42">
        <f t="shared" si="58"/>
        <v>219182.98053043216</v>
      </c>
      <c r="E186" s="11">
        <f t="shared" si="59"/>
        <v>40</v>
      </c>
      <c r="F186" s="39">
        <f t="shared" si="64"/>
        <v>4383659.6106086429</v>
      </c>
      <c r="G186" s="39">
        <f t="shared" si="64"/>
        <v>438365.96106086433</v>
      </c>
      <c r="H186" s="39">
        <f t="shared" si="64"/>
        <v>219182.98053043216</v>
      </c>
      <c r="I186" s="39">
        <f t="shared" si="64"/>
        <v>0</v>
      </c>
      <c r="J186" s="39">
        <f t="shared" si="64"/>
        <v>1972646.8247738895</v>
      </c>
      <c r="K186" s="39">
        <f t="shared" si="64"/>
        <v>1753463.8442434573</v>
      </c>
      <c r="L186" s="39">
        <f t="shared" si="64"/>
        <v>0</v>
      </c>
      <c r="M186" s="39">
        <f t="shared" si="64"/>
        <v>0</v>
      </c>
      <c r="N186" s="11">
        <f t="shared" si="61"/>
        <v>8767319.2212172858</v>
      </c>
      <c r="O186" s="11">
        <f t="shared" si="62"/>
        <v>853901.50104952126</v>
      </c>
    </row>
    <row r="187" spans="1:15" x14ac:dyDescent="0.2">
      <c r="A187" s="2" t="str">
        <f>Input!A37</f>
        <v>&gt;=16000</v>
      </c>
      <c r="B187" s="2" t="str">
        <f>Input!B37</f>
        <v>&lt;20000</v>
      </c>
      <c r="C187" s="2" t="str">
        <f>Input!C37</f>
        <v>F</v>
      </c>
      <c r="D187" s="42">
        <f t="shared" si="58"/>
        <v>22233.484927332178</v>
      </c>
      <c r="E187" s="11">
        <f t="shared" si="59"/>
        <v>86</v>
      </c>
      <c r="F187" s="39">
        <f t="shared" ref="F187:M196" si="65">F33*$D187</f>
        <v>1044973.7915846123</v>
      </c>
      <c r="G187" s="39">
        <f t="shared" si="65"/>
        <v>66700.454781996537</v>
      </c>
      <c r="H187" s="39">
        <f t="shared" si="65"/>
        <v>0</v>
      </c>
      <c r="I187" s="39">
        <f t="shared" si="65"/>
        <v>0</v>
      </c>
      <c r="J187" s="39">
        <f t="shared" si="65"/>
        <v>0</v>
      </c>
      <c r="K187" s="39">
        <f t="shared" si="65"/>
        <v>800405.45738395839</v>
      </c>
      <c r="L187" s="39">
        <f t="shared" si="65"/>
        <v>0</v>
      </c>
      <c r="M187" s="39">
        <f t="shared" si="65"/>
        <v>0</v>
      </c>
      <c r="N187" s="11">
        <f t="shared" si="61"/>
        <v>1912079.7037505673</v>
      </c>
      <c r="O187" s="11">
        <f t="shared" si="62"/>
        <v>186228.84464017948</v>
      </c>
    </row>
    <row r="188" spans="1:15" x14ac:dyDescent="0.2">
      <c r="A188" s="2" t="str">
        <f>Input!A38</f>
        <v>&gt;=16000</v>
      </c>
      <c r="B188" s="2" t="str">
        <f>Input!B38</f>
        <v>&lt;20000</v>
      </c>
      <c r="C188" s="2" t="str">
        <f>Input!C38</f>
        <v>L</v>
      </c>
      <c r="D188" s="42">
        <f t="shared" si="58"/>
        <v>14564.383852200708</v>
      </c>
      <c r="E188" s="11">
        <f t="shared" si="59"/>
        <v>15</v>
      </c>
      <c r="F188" s="39">
        <f t="shared" si="65"/>
        <v>131079.45466980638</v>
      </c>
      <c r="G188" s="39">
        <f t="shared" si="65"/>
        <v>14564.383852200708</v>
      </c>
      <c r="H188" s="39">
        <f t="shared" si="65"/>
        <v>0</v>
      </c>
      <c r="I188" s="39">
        <f t="shared" si="65"/>
        <v>0</v>
      </c>
      <c r="J188" s="39">
        <f t="shared" si="65"/>
        <v>14564.383852200708</v>
      </c>
      <c r="K188" s="39">
        <f t="shared" si="65"/>
        <v>58257.535408802833</v>
      </c>
      <c r="L188" s="39">
        <f t="shared" si="65"/>
        <v>0</v>
      </c>
      <c r="M188" s="39">
        <f t="shared" si="65"/>
        <v>0</v>
      </c>
      <c r="N188" s="11">
        <f t="shared" si="61"/>
        <v>218465.7577830106</v>
      </c>
      <c r="O188" s="11">
        <f t="shared" si="62"/>
        <v>21277.682925857109</v>
      </c>
    </row>
    <row r="189" spans="1:15" x14ac:dyDescent="0.2">
      <c r="A189" s="2" t="str">
        <f>Input!A39</f>
        <v>&gt;=16000</v>
      </c>
      <c r="B189" s="2" t="str">
        <f>Input!B39</f>
        <v>&lt;20000</v>
      </c>
      <c r="C189" s="2" t="str">
        <f>Input!C39</f>
        <v>H</v>
      </c>
      <c r="D189" s="42">
        <f t="shared" ref="D189:D220" si="66">IFERROR(AVERAGEIFS(servicedollars,rating,A189,rating,B189,pressure,C189),0)</f>
        <v>9201.7269972300219</v>
      </c>
      <c r="E189" s="11">
        <f t="shared" ref="E189:E220" si="67">E112</f>
        <v>1</v>
      </c>
      <c r="F189" s="39">
        <f t="shared" si="65"/>
        <v>0</v>
      </c>
      <c r="G189" s="39">
        <f t="shared" si="65"/>
        <v>0</v>
      </c>
      <c r="H189" s="39">
        <f t="shared" si="65"/>
        <v>0</v>
      </c>
      <c r="I189" s="39">
        <f t="shared" si="65"/>
        <v>9201.7269972300219</v>
      </c>
      <c r="J189" s="39">
        <f t="shared" si="65"/>
        <v>0</v>
      </c>
      <c r="K189" s="39">
        <f t="shared" si="65"/>
        <v>0</v>
      </c>
      <c r="L189" s="39">
        <f t="shared" si="65"/>
        <v>0</v>
      </c>
      <c r="M189" s="39">
        <f t="shared" si="65"/>
        <v>0</v>
      </c>
      <c r="N189" s="11">
        <f t="shared" ref="N189:N220" si="68">SUM(F189:M189)</f>
        <v>9201.7269972300219</v>
      </c>
      <c r="O189" s="11">
        <f t="shared" ref="O189:O220" si="69">N189*$N$228</f>
        <v>896.21106485634209</v>
      </c>
    </row>
    <row r="190" spans="1:15" x14ac:dyDescent="0.2">
      <c r="A190" s="2" t="str">
        <f>Input!A40</f>
        <v>&gt;=20000</v>
      </c>
      <c r="B190" s="2" t="str">
        <f>Input!B40</f>
        <v>&lt;24000</v>
      </c>
      <c r="C190" s="2" t="str">
        <f>Input!C40</f>
        <v>F</v>
      </c>
      <c r="D190" s="42">
        <f t="shared" si="66"/>
        <v>20863.584561310439</v>
      </c>
      <c r="E190" s="11">
        <f t="shared" si="67"/>
        <v>168</v>
      </c>
      <c r="F190" s="39">
        <f t="shared" si="65"/>
        <v>1752541.1031500769</v>
      </c>
      <c r="G190" s="39">
        <f t="shared" si="65"/>
        <v>20863.584561310439</v>
      </c>
      <c r="H190" s="39">
        <f t="shared" si="65"/>
        <v>0</v>
      </c>
      <c r="I190" s="39">
        <f t="shared" si="65"/>
        <v>0</v>
      </c>
      <c r="J190" s="39">
        <f t="shared" si="65"/>
        <v>250363.01473572527</v>
      </c>
      <c r="K190" s="39">
        <f t="shared" si="65"/>
        <v>1460450.9192917307</v>
      </c>
      <c r="L190" s="39">
        <f t="shared" si="65"/>
        <v>20863.584561310439</v>
      </c>
      <c r="M190" s="39">
        <f t="shared" si="65"/>
        <v>0</v>
      </c>
      <c r="N190" s="11">
        <f t="shared" si="68"/>
        <v>3505082.2063001539</v>
      </c>
      <c r="O190" s="11">
        <f t="shared" si="69"/>
        <v>341380.85790448851</v>
      </c>
    </row>
    <row r="191" spans="1:15" x14ac:dyDescent="0.2">
      <c r="A191" s="2" t="str">
        <f>Input!A41</f>
        <v>&gt;=20000</v>
      </c>
      <c r="B191" s="2" t="str">
        <f>Input!B41</f>
        <v>&lt;24000</v>
      </c>
      <c r="C191" s="2" t="str">
        <f>Input!C41</f>
        <v>L</v>
      </c>
      <c r="D191" s="42">
        <f t="shared" si="66"/>
        <v>17128.171255280489</v>
      </c>
      <c r="E191" s="11">
        <f t="shared" si="67"/>
        <v>9</v>
      </c>
      <c r="F191" s="39">
        <f t="shared" si="65"/>
        <v>34256.342510560979</v>
      </c>
      <c r="G191" s="39">
        <f t="shared" si="65"/>
        <v>0</v>
      </c>
      <c r="H191" s="39">
        <f t="shared" si="65"/>
        <v>0</v>
      </c>
      <c r="I191" s="39">
        <f t="shared" si="65"/>
        <v>0</v>
      </c>
      <c r="J191" s="39">
        <f t="shared" si="65"/>
        <v>17128.171255280489</v>
      </c>
      <c r="K191" s="39">
        <f t="shared" si="65"/>
        <v>85640.856276402454</v>
      </c>
      <c r="L191" s="39">
        <f t="shared" si="65"/>
        <v>17128.171255280489</v>
      </c>
      <c r="M191" s="39">
        <f t="shared" si="65"/>
        <v>0</v>
      </c>
      <c r="N191" s="11">
        <f t="shared" si="68"/>
        <v>154153.54129752441</v>
      </c>
      <c r="O191" s="11">
        <f t="shared" si="69"/>
        <v>15013.932649731807</v>
      </c>
    </row>
    <row r="192" spans="1:15" x14ac:dyDescent="0.2">
      <c r="A192" s="2" t="str">
        <f>Input!A42</f>
        <v>&gt;=20000</v>
      </c>
      <c r="B192" s="2" t="str">
        <f>Input!B42</f>
        <v>&lt;24000</v>
      </c>
      <c r="C192" s="2" t="str">
        <f>Input!C42</f>
        <v>H</v>
      </c>
      <c r="D192" s="42">
        <f t="shared" si="66"/>
        <v>21916.351046795808</v>
      </c>
      <c r="E192" s="11">
        <f t="shared" si="67"/>
        <v>53</v>
      </c>
      <c r="F192" s="39">
        <f t="shared" si="65"/>
        <v>460243.37198271195</v>
      </c>
      <c r="G192" s="39">
        <f t="shared" si="65"/>
        <v>43832.702093591615</v>
      </c>
      <c r="H192" s="39">
        <f t="shared" si="65"/>
        <v>43832.702093591615</v>
      </c>
      <c r="I192" s="39">
        <f t="shared" si="65"/>
        <v>0</v>
      </c>
      <c r="J192" s="39">
        <f t="shared" si="65"/>
        <v>131498.10628077484</v>
      </c>
      <c r="K192" s="39">
        <f t="shared" si="65"/>
        <v>482159.72302950779</v>
      </c>
      <c r="L192" s="39">
        <f t="shared" si="65"/>
        <v>0</v>
      </c>
      <c r="M192" s="39">
        <f t="shared" si="65"/>
        <v>0</v>
      </c>
      <c r="N192" s="11">
        <f t="shared" si="68"/>
        <v>1161566.6054801778</v>
      </c>
      <c r="O192" s="11">
        <f t="shared" si="69"/>
        <v>113131.89846996435</v>
      </c>
    </row>
    <row r="193" spans="1:15" x14ac:dyDescent="0.2">
      <c r="A193" s="2" t="str">
        <f>Input!A43</f>
        <v>&gt;=24000</v>
      </c>
      <c r="B193" s="2" t="str">
        <f>Input!B43</f>
        <v>&lt;30000</v>
      </c>
      <c r="C193" s="2" t="str">
        <f>Input!C43</f>
        <v>F</v>
      </c>
      <c r="D193" s="42">
        <f t="shared" si="66"/>
        <v>28173.638794525235</v>
      </c>
      <c r="E193" s="11">
        <f t="shared" si="67"/>
        <v>20</v>
      </c>
      <c r="F193" s="39">
        <f t="shared" si="65"/>
        <v>197215.47156167665</v>
      </c>
      <c r="G193" s="39">
        <f t="shared" si="65"/>
        <v>0</v>
      </c>
      <c r="H193" s="39">
        <f t="shared" si="65"/>
        <v>0</v>
      </c>
      <c r="I193" s="39">
        <f t="shared" si="65"/>
        <v>0</v>
      </c>
      <c r="J193" s="39">
        <f t="shared" si="65"/>
        <v>84520.916383575706</v>
      </c>
      <c r="K193" s="39">
        <f t="shared" si="65"/>
        <v>281736.38794525235</v>
      </c>
      <c r="L193" s="39">
        <f t="shared" si="65"/>
        <v>0</v>
      </c>
      <c r="M193" s="39">
        <f t="shared" si="65"/>
        <v>0</v>
      </c>
      <c r="N193" s="11">
        <f t="shared" si="68"/>
        <v>563472.77589050471</v>
      </c>
      <c r="O193" s="11">
        <f t="shared" si="69"/>
        <v>54879.973797353967</v>
      </c>
    </row>
    <row r="194" spans="1:15" x14ac:dyDescent="0.2">
      <c r="A194" s="2" t="str">
        <f>Input!A44</f>
        <v>&gt;=24000</v>
      </c>
      <c r="B194" s="2" t="str">
        <f>Input!B44</f>
        <v>&lt;30000</v>
      </c>
      <c r="C194" s="2" t="str">
        <f>Input!C44</f>
        <v>L</v>
      </c>
      <c r="D194" s="42">
        <f t="shared" si="66"/>
        <v>38689.82834372393</v>
      </c>
      <c r="E194" s="11">
        <f t="shared" si="67"/>
        <v>16</v>
      </c>
      <c r="F194" s="39">
        <f t="shared" si="65"/>
        <v>193449.14171861965</v>
      </c>
      <c r="G194" s="39">
        <f t="shared" si="65"/>
        <v>0</v>
      </c>
      <c r="H194" s="39">
        <f t="shared" si="65"/>
        <v>0</v>
      </c>
      <c r="I194" s="39">
        <f t="shared" si="65"/>
        <v>0</v>
      </c>
      <c r="J194" s="39">
        <f t="shared" si="65"/>
        <v>77379.656687447859</v>
      </c>
      <c r="K194" s="39">
        <f t="shared" si="65"/>
        <v>348208.45509351534</v>
      </c>
      <c r="L194" s="39">
        <f t="shared" si="65"/>
        <v>0</v>
      </c>
      <c r="M194" s="39">
        <f t="shared" si="65"/>
        <v>0</v>
      </c>
      <c r="N194" s="11">
        <f t="shared" si="68"/>
        <v>619037.25349958288</v>
      </c>
      <c r="O194" s="11">
        <f t="shared" si="69"/>
        <v>60291.729618974059</v>
      </c>
    </row>
    <row r="195" spans="1:15" x14ac:dyDescent="0.2">
      <c r="A195" s="2" t="str">
        <f>Input!A45</f>
        <v>&gt;=24000</v>
      </c>
      <c r="B195" s="2" t="str">
        <f>Input!B45</f>
        <v>&lt;30000</v>
      </c>
      <c r="C195" s="2" t="str">
        <f>Input!C45</f>
        <v>H</v>
      </c>
      <c r="D195" s="42">
        <f t="shared" si="66"/>
        <v>31766.281477976208</v>
      </c>
      <c r="E195" s="11">
        <f t="shared" si="67"/>
        <v>54</v>
      </c>
      <c r="F195" s="39">
        <f t="shared" si="65"/>
        <v>698858.19251547661</v>
      </c>
      <c r="G195" s="39">
        <f t="shared" si="65"/>
        <v>31766.281477976208</v>
      </c>
      <c r="H195" s="39">
        <f t="shared" si="65"/>
        <v>63532.562955952417</v>
      </c>
      <c r="I195" s="39">
        <f t="shared" si="65"/>
        <v>63532.562955952417</v>
      </c>
      <c r="J195" s="39">
        <f t="shared" si="65"/>
        <v>349429.0962577383</v>
      </c>
      <c r="K195" s="39">
        <f t="shared" si="65"/>
        <v>508260.50364761933</v>
      </c>
      <c r="L195" s="39">
        <f t="shared" si="65"/>
        <v>0</v>
      </c>
      <c r="M195" s="39">
        <f t="shared" si="65"/>
        <v>0</v>
      </c>
      <c r="N195" s="11">
        <f t="shared" si="68"/>
        <v>1715379.1998107154</v>
      </c>
      <c r="O195" s="11">
        <f t="shared" si="69"/>
        <v>167071.00957869802</v>
      </c>
    </row>
    <row r="196" spans="1:15" x14ac:dyDescent="0.2">
      <c r="A196" s="2" t="str">
        <f>Input!A46</f>
        <v>&gt;=30000</v>
      </c>
      <c r="B196" s="2" t="str">
        <f>Input!B46</f>
        <v>&lt;45000</v>
      </c>
      <c r="C196" s="2" t="str">
        <f>Input!C46</f>
        <v>F</v>
      </c>
      <c r="D196" s="42">
        <f t="shared" si="66"/>
        <v>19769.130324655049</v>
      </c>
      <c r="E196" s="11">
        <f t="shared" si="67"/>
        <v>34</v>
      </c>
      <c r="F196" s="39">
        <f t="shared" si="65"/>
        <v>237229.56389586057</v>
      </c>
      <c r="G196" s="39">
        <f t="shared" si="65"/>
        <v>0</v>
      </c>
      <c r="H196" s="39">
        <f t="shared" si="65"/>
        <v>19769.130324655049</v>
      </c>
      <c r="I196" s="39">
        <f t="shared" si="65"/>
        <v>0</v>
      </c>
      <c r="J196" s="39">
        <f t="shared" si="65"/>
        <v>98845.651623275247</v>
      </c>
      <c r="K196" s="39">
        <f t="shared" si="65"/>
        <v>316306.08519448078</v>
      </c>
      <c r="L196" s="39">
        <f t="shared" si="65"/>
        <v>0</v>
      </c>
      <c r="M196" s="39">
        <f t="shared" si="65"/>
        <v>0</v>
      </c>
      <c r="N196" s="11">
        <f t="shared" si="68"/>
        <v>672150.43103827164</v>
      </c>
      <c r="O196" s="11">
        <f t="shared" si="69"/>
        <v>65464.738708917859</v>
      </c>
    </row>
    <row r="197" spans="1:15" x14ac:dyDescent="0.2">
      <c r="A197" s="2" t="str">
        <f>Input!A47</f>
        <v>&gt;=30000</v>
      </c>
      <c r="B197" s="2" t="str">
        <f>Input!B47</f>
        <v>&lt;45000</v>
      </c>
      <c r="C197" s="2" t="str">
        <f>Input!C47</f>
        <v>L</v>
      </c>
      <c r="D197" s="42">
        <f t="shared" si="66"/>
        <v>16048.965296505159</v>
      </c>
      <c r="E197" s="11">
        <f t="shared" si="67"/>
        <v>15</v>
      </c>
      <c r="F197" s="39">
        <f t="shared" ref="F197:M206" si="70">F43*$D197</f>
        <v>96293.791779030958</v>
      </c>
      <c r="G197" s="39">
        <f t="shared" si="70"/>
        <v>0</v>
      </c>
      <c r="H197" s="39">
        <f t="shared" si="70"/>
        <v>0</v>
      </c>
      <c r="I197" s="39">
        <f t="shared" si="70"/>
        <v>0</v>
      </c>
      <c r="J197" s="39">
        <f t="shared" si="70"/>
        <v>48146.895889515479</v>
      </c>
      <c r="K197" s="39">
        <f t="shared" si="70"/>
        <v>80244.826482525794</v>
      </c>
      <c r="L197" s="39">
        <f t="shared" si="70"/>
        <v>16048.965296505159</v>
      </c>
      <c r="M197" s="39">
        <f t="shared" si="70"/>
        <v>0</v>
      </c>
      <c r="N197" s="11">
        <f t="shared" si="68"/>
        <v>240734.47944757741</v>
      </c>
      <c r="O197" s="11">
        <f t="shared" si="69"/>
        <v>23446.566523685935</v>
      </c>
    </row>
    <row r="198" spans="1:15" x14ac:dyDescent="0.2">
      <c r="A198" s="2" t="str">
        <f>Input!A48</f>
        <v>&gt;=30000</v>
      </c>
      <c r="B198" s="2" t="str">
        <f>Input!B48</f>
        <v>&lt;45000</v>
      </c>
      <c r="C198" s="2" t="str">
        <f>Input!C48</f>
        <v>H</v>
      </c>
      <c r="D198" s="42">
        <f t="shared" si="66"/>
        <v>24193.03139506108</v>
      </c>
      <c r="E198" s="11">
        <f t="shared" si="67"/>
        <v>173</v>
      </c>
      <c r="F198" s="39">
        <f t="shared" si="70"/>
        <v>1451581.8837036649</v>
      </c>
      <c r="G198" s="39">
        <f t="shared" si="70"/>
        <v>193544.25116048864</v>
      </c>
      <c r="H198" s="39">
        <f t="shared" si="70"/>
        <v>48386.06279012216</v>
      </c>
      <c r="I198" s="39">
        <f t="shared" si="70"/>
        <v>0</v>
      </c>
      <c r="J198" s="39">
        <f t="shared" si="70"/>
        <v>846756.09882713784</v>
      </c>
      <c r="K198" s="39">
        <f t="shared" si="70"/>
        <v>1645126.1348641533</v>
      </c>
      <c r="L198" s="39">
        <f t="shared" si="70"/>
        <v>0</v>
      </c>
      <c r="M198" s="39">
        <f t="shared" si="70"/>
        <v>0</v>
      </c>
      <c r="N198" s="11">
        <f t="shared" si="68"/>
        <v>4185394.4313455671</v>
      </c>
      <c r="O198" s="11">
        <f t="shared" si="69"/>
        <v>407640.52240293263</v>
      </c>
    </row>
    <row r="199" spans="1:15" x14ac:dyDescent="0.2">
      <c r="A199" s="2" t="str">
        <f>Input!A49</f>
        <v>&gt;=45000</v>
      </c>
      <c r="B199" s="2" t="str">
        <f>Input!B49</f>
        <v>&lt;50000</v>
      </c>
      <c r="C199" s="2" t="str">
        <f>Input!C49</f>
        <v>F</v>
      </c>
      <c r="D199" s="42">
        <f t="shared" si="66"/>
        <v>2678.52</v>
      </c>
      <c r="E199" s="11">
        <f t="shared" si="67"/>
        <v>1</v>
      </c>
      <c r="F199" s="39">
        <f t="shared" si="70"/>
        <v>0</v>
      </c>
      <c r="G199" s="39">
        <f t="shared" si="70"/>
        <v>0</v>
      </c>
      <c r="H199" s="39">
        <f t="shared" si="70"/>
        <v>0</v>
      </c>
      <c r="I199" s="39">
        <f t="shared" si="70"/>
        <v>0</v>
      </c>
      <c r="J199" s="39">
        <f t="shared" si="70"/>
        <v>2678.52</v>
      </c>
      <c r="K199" s="39">
        <f t="shared" si="70"/>
        <v>0</v>
      </c>
      <c r="L199" s="39">
        <f t="shared" si="70"/>
        <v>0</v>
      </c>
      <c r="M199" s="39">
        <f t="shared" si="70"/>
        <v>0</v>
      </c>
      <c r="N199" s="11">
        <f t="shared" si="68"/>
        <v>2678.52</v>
      </c>
      <c r="O199" s="11">
        <f t="shared" si="69"/>
        <v>260.87703560012517</v>
      </c>
    </row>
    <row r="200" spans="1:15" x14ac:dyDescent="0.2">
      <c r="A200" s="2" t="str">
        <f>Input!A50</f>
        <v>&gt;=45000</v>
      </c>
      <c r="B200" s="2" t="str">
        <f>Input!B50</f>
        <v>&lt;50000</v>
      </c>
      <c r="C200" s="2" t="str">
        <f>Input!C50</f>
        <v>L</v>
      </c>
      <c r="D200" s="42">
        <f t="shared" si="66"/>
        <v>535.80434481739621</v>
      </c>
      <c r="E200" s="11">
        <f t="shared" si="67"/>
        <v>1</v>
      </c>
      <c r="F200" s="39">
        <f t="shared" si="70"/>
        <v>0</v>
      </c>
      <c r="G200" s="39">
        <f t="shared" si="70"/>
        <v>535.80434481739621</v>
      </c>
      <c r="H200" s="39">
        <f t="shared" si="70"/>
        <v>0</v>
      </c>
      <c r="I200" s="39">
        <f t="shared" si="70"/>
        <v>0</v>
      </c>
      <c r="J200" s="39">
        <f t="shared" si="70"/>
        <v>0</v>
      </c>
      <c r="K200" s="39">
        <f t="shared" si="70"/>
        <v>0</v>
      </c>
      <c r="L200" s="39">
        <f t="shared" si="70"/>
        <v>0</v>
      </c>
      <c r="M200" s="39">
        <f t="shared" si="70"/>
        <v>0</v>
      </c>
      <c r="N200" s="11">
        <f t="shared" si="68"/>
        <v>535.80434481739621</v>
      </c>
      <c r="O200" s="11">
        <f t="shared" si="69"/>
        <v>52.185180300176818</v>
      </c>
    </row>
    <row r="201" spans="1:15" x14ac:dyDescent="0.2">
      <c r="A201" s="2" t="str">
        <f>Input!A51</f>
        <v>&gt;=45000</v>
      </c>
      <c r="B201" s="2" t="str">
        <f>Input!B51</f>
        <v>&lt;50000</v>
      </c>
      <c r="C201" s="2" t="str">
        <f>Input!C51</f>
        <v>H</v>
      </c>
      <c r="D201" s="42">
        <f t="shared" si="66"/>
        <v>155307.49562899751</v>
      </c>
      <c r="E201" s="11">
        <f t="shared" si="67"/>
        <v>7</v>
      </c>
      <c r="F201" s="39">
        <f t="shared" si="70"/>
        <v>776537.47814498749</v>
      </c>
      <c r="G201" s="39">
        <f t="shared" si="70"/>
        <v>0</v>
      </c>
      <c r="H201" s="39">
        <f t="shared" si="70"/>
        <v>0</v>
      </c>
      <c r="I201" s="39">
        <f t="shared" si="70"/>
        <v>0</v>
      </c>
      <c r="J201" s="39">
        <f t="shared" si="70"/>
        <v>310614.99125799502</v>
      </c>
      <c r="K201" s="39">
        <f t="shared" si="70"/>
        <v>0</v>
      </c>
      <c r="L201" s="39">
        <f t="shared" si="70"/>
        <v>0</v>
      </c>
      <c r="M201" s="39">
        <f t="shared" si="70"/>
        <v>0</v>
      </c>
      <c r="N201" s="11">
        <f t="shared" si="68"/>
        <v>1087152.4694029824</v>
      </c>
      <c r="O201" s="11">
        <f t="shared" si="69"/>
        <v>105884.26200409398</v>
      </c>
    </row>
    <row r="202" spans="1:15" x14ac:dyDescent="0.2">
      <c r="A202" s="2" t="str">
        <f>Input!A52</f>
        <v>&gt;=50000</v>
      </c>
      <c r="B202" s="2" t="str">
        <f>Input!B52</f>
        <v>&lt;100000</v>
      </c>
      <c r="C202" s="2" t="str">
        <f>Input!C52</f>
        <v>F</v>
      </c>
      <c r="D202" s="42">
        <f t="shared" si="66"/>
        <v>0</v>
      </c>
      <c r="E202" s="11">
        <f t="shared" si="67"/>
        <v>0</v>
      </c>
      <c r="F202" s="39">
        <f t="shared" si="70"/>
        <v>0</v>
      </c>
      <c r="G202" s="39">
        <f t="shared" si="70"/>
        <v>0</v>
      </c>
      <c r="H202" s="39">
        <f t="shared" si="70"/>
        <v>0</v>
      </c>
      <c r="I202" s="39">
        <f t="shared" si="70"/>
        <v>0</v>
      </c>
      <c r="J202" s="39">
        <f t="shared" si="70"/>
        <v>0</v>
      </c>
      <c r="K202" s="39">
        <f t="shared" si="70"/>
        <v>0</v>
      </c>
      <c r="L202" s="39">
        <f t="shared" si="70"/>
        <v>0</v>
      </c>
      <c r="M202" s="39">
        <f t="shared" si="70"/>
        <v>0</v>
      </c>
      <c r="N202" s="11">
        <f t="shared" si="68"/>
        <v>0</v>
      </c>
      <c r="O202" s="11">
        <f t="shared" si="69"/>
        <v>0</v>
      </c>
    </row>
    <row r="203" spans="1:15" x14ac:dyDescent="0.2">
      <c r="A203" s="2" t="str">
        <f>Input!A53</f>
        <v>&gt;=50000</v>
      </c>
      <c r="B203" s="2" t="str">
        <f>Input!B53</f>
        <v>&lt;100000</v>
      </c>
      <c r="C203" s="2" t="str">
        <f>Input!C53</f>
        <v>L</v>
      </c>
      <c r="D203" s="42">
        <f t="shared" si="66"/>
        <v>19875.157370324094</v>
      </c>
      <c r="E203" s="11">
        <f t="shared" si="67"/>
        <v>8</v>
      </c>
      <c r="F203" s="39">
        <f t="shared" si="70"/>
        <v>19875.157370324094</v>
      </c>
      <c r="G203" s="39">
        <f t="shared" si="70"/>
        <v>0</v>
      </c>
      <c r="H203" s="39">
        <f t="shared" si="70"/>
        <v>0</v>
      </c>
      <c r="I203" s="39">
        <f t="shared" si="70"/>
        <v>0</v>
      </c>
      <c r="J203" s="39">
        <f t="shared" si="70"/>
        <v>119250.94422194456</v>
      </c>
      <c r="K203" s="39">
        <f t="shared" si="70"/>
        <v>19875.157370324094</v>
      </c>
      <c r="L203" s="39">
        <f t="shared" si="70"/>
        <v>0</v>
      </c>
      <c r="M203" s="39">
        <f t="shared" si="70"/>
        <v>0</v>
      </c>
      <c r="N203" s="11">
        <f t="shared" si="68"/>
        <v>159001.25896259275</v>
      </c>
      <c r="O203" s="11">
        <f t="shared" si="69"/>
        <v>15486.080781494642</v>
      </c>
    </row>
    <row r="204" spans="1:15" x14ac:dyDescent="0.2">
      <c r="A204" s="2" t="str">
        <f>Input!A54</f>
        <v>&gt;=50000</v>
      </c>
      <c r="B204" s="2" t="str">
        <f>Input!B54</f>
        <v>&lt;100000</v>
      </c>
      <c r="C204" s="2" t="str">
        <f>Input!C54</f>
        <v>H</v>
      </c>
      <c r="D204" s="42">
        <f t="shared" si="66"/>
        <v>53441.010258539143</v>
      </c>
      <c r="E204" s="11">
        <f t="shared" si="67"/>
        <v>167</v>
      </c>
      <c r="F204" s="39">
        <f t="shared" si="70"/>
        <v>2191081.4206001051</v>
      </c>
      <c r="G204" s="39">
        <f t="shared" si="70"/>
        <v>267205.05129269569</v>
      </c>
      <c r="H204" s="39">
        <f t="shared" si="70"/>
        <v>267205.05129269569</v>
      </c>
      <c r="I204" s="39">
        <f t="shared" si="70"/>
        <v>320646.06155123486</v>
      </c>
      <c r="J204" s="39">
        <f t="shared" si="70"/>
        <v>4221839.8104245923</v>
      </c>
      <c r="K204" s="39">
        <f t="shared" si="70"/>
        <v>1496348.2872390961</v>
      </c>
      <c r="L204" s="39">
        <f t="shared" si="70"/>
        <v>160323.03077561743</v>
      </c>
      <c r="M204" s="39">
        <f t="shared" si="70"/>
        <v>0</v>
      </c>
      <c r="N204" s="11">
        <f t="shared" si="68"/>
        <v>8924648.7131760381</v>
      </c>
      <c r="O204" s="11">
        <f t="shared" si="69"/>
        <v>869224.758473275</v>
      </c>
    </row>
    <row r="205" spans="1:15" x14ac:dyDescent="0.2">
      <c r="A205" s="2" t="str">
        <f>Input!A55</f>
        <v>&gt;=100000</v>
      </c>
      <c r="B205" s="2" t="str">
        <f>Input!B55</f>
        <v>&lt;150000</v>
      </c>
      <c r="C205" s="2" t="str">
        <f>Input!C55</f>
        <v>F</v>
      </c>
      <c r="D205" s="42">
        <f t="shared" si="66"/>
        <v>0</v>
      </c>
      <c r="E205" s="11">
        <f t="shared" si="67"/>
        <v>0</v>
      </c>
      <c r="F205" s="39">
        <f t="shared" si="70"/>
        <v>0</v>
      </c>
      <c r="G205" s="39">
        <f t="shared" si="70"/>
        <v>0</v>
      </c>
      <c r="H205" s="39">
        <f t="shared" si="70"/>
        <v>0</v>
      </c>
      <c r="I205" s="39">
        <f t="shared" si="70"/>
        <v>0</v>
      </c>
      <c r="J205" s="39">
        <f t="shared" si="70"/>
        <v>0</v>
      </c>
      <c r="K205" s="39">
        <f t="shared" si="70"/>
        <v>0</v>
      </c>
      <c r="L205" s="39">
        <f t="shared" si="70"/>
        <v>0</v>
      </c>
      <c r="M205" s="39">
        <f t="shared" si="70"/>
        <v>0</v>
      </c>
      <c r="N205" s="11">
        <f t="shared" si="68"/>
        <v>0</v>
      </c>
      <c r="O205" s="11">
        <f t="shared" si="69"/>
        <v>0</v>
      </c>
    </row>
    <row r="206" spans="1:15" x14ac:dyDescent="0.2">
      <c r="A206" s="2" t="str">
        <f>Input!A56</f>
        <v>&gt;=100000</v>
      </c>
      <c r="B206" s="2" t="str">
        <f>Input!B56</f>
        <v>&lt;150000</v>
      </c>
      <c r="C206" s="2" t="str">
        <f>Input!C56</f>
        <v>L</v>
      </c>
      <c r="D206" s="42">
        <f t="shared" si="66"/>
        <v>11180.928857100642</v>
      </c>
      <c r="E206" s="11">
        <f t="shared" si="67"/>
        <v>5</v>
      </c>
      <c r="F206" s="39">
        <f t="shared" si="70"/>
        <v>0</v>
      </c>
      <c r="G206" s="39">
        <f t="shared" si="70"/>
        <v>0</v>
      </c>
      <c r="H206" s="39">
        <f t="shared" si="70"/>
        <v>0</v>
      </c>
      <c r="I206" s="39">
        <f t="shared" si="70"/>
        <v>11180.928857100642</v>
      </c>
      <c r="J206" s="39">
        <f t="shared" si="70"/>
        <v>33542.786571301927</v>
      </c>
      <c r="K206" s="39">
        <f t="shared" si="70"/>
        <v>11180.928857100642</v>
      </c>
      <c r="L206" s="39">
        <f t="shared" si="70"/>
        <v>0</v>
      </c>
      <c r="M206" s="39">
        <f t="shared" si="70"/>
        <v>0</v>
      </c>
      <c r="N206" s="11">
        <f t="shared" si="68"/>
        <v>55904.644285503207</v>
      </c>
      <c r="O206" s="11">
        <f t="shared" si="69"/>
        <v>5444.8866827507554</v>
      </c>
    </row>
    <row r="207" spans="1:15" x14ac:dyDescent="0.2">
      <c r="A207" s="2" t="str">
        <f>Input!A57</f>
        <v>&gt;=100000</v>
      </c>
      <c r="B207" s="2" t="str">
        <f>Input!B57</f>
        <v>&lt;150000</v>
      </c>
      <c r="C207" s="2" t="str">
        <f>Input!C57</f>
        <v>H</v>
      </c>
      <c r="D207" s="42">
        <f t="shared" si="66"/>
        <v>379027.77801967028</v>
      </c>
      <c r="E207" s="11">
        <f t="shared" si="67"/>
        <v>42</v>
      </c>
      <c r="F207" s="39">
        <f t="shared" ref="F207:M216" si="71">F53*$D207</f>
        <v>2274166.6681180215</v>
      </c>
      <c r="G207" s="39">
        <f t="shared" si="71"/>
        <v>379027.77801967028</v>
      </c>
      <c r="H207" s="39">
        <f t="shared" si="71"/>
        <v>0</v>
      </c>
      <c r="I207" s="39">
        <f t="shared" si="71"/>
        <v>1516111.1120786811</v>
      </c>
      <c r="J207" s="39">
        <f t="shared" si="71"/>
        <v>10991805.562570438</v>
      </c>
      <c r="K207" s="39">
        <f t="shared" si="71"/>
        <v>379027.77801967028</v>
      </c>
      <c r="L207" s="39">
        <f t="shared" si="71"/>
        <v>379027.77801967028</v>
      </c>
      <c r="M207" s="39">
        <f t="shared" si="71"/>
        <v>0</v>
      </c>
      <c r="N207" s="11">
        <f t="shared" si="68"/>
        <v>15919166.676826151</v>
      </c>
      <c r="O207" s="11">
        <f t="shared" si="69"/>
        <v>1550462.5733146297</v>
      </c>
    </row>
    <row r="208" spans="1:15" x14ac:dyDescent="0.2">
      <c r="A208" s="2" t="str">
        <f>Input!A58</f>
        <v>&gt;=150000</v>
      </c>
      <c r="B208" s="2" t="str">
        <f>Input!B58</f>
        <v>&lt;250000</v>
      </c>
      <c r="C208" s="2" t="str">
        <f>Input!C58</f>
        <v>F</v>
      </c>
      <c r="D208" s="42">
        <f t="shared" si="66"/>
        <v>0</v>
      </c>
      <c r="E208" s="11">
        <f t="shared" si="67"/>
        <v>0</v>
      </c>
      <c r="F208" s="39">
        <f t="shared" si="71"/>
        <v>0</v>
      </c>
      <c r="G208" s="39">
        <f t="shared" si="71"/>
        <v>0</v>
      </c>
      <c r="H208" s="39">
        <f t="shared" si="71"/>
        <v>0</v>
      </c>
      <c r="I208" s="39">
        <f t="shared" si="71"/>
        <v>0</v>
      </c>
      <c r="J208" s="39">
        <f t="shared" si="71"/>
        <v>0</v>
      </c>
      <c r="K208" s="39">
        <f t="shared" si="71"/>
        <v>0</v>
      </c>
      <c r="L208" s="39">
        <f t="shared" si="71"/>
        <v>0</v>
      </c>
      <c r="M208" s="39">
        <f t="shared" si="71"/>
        <v>0</v>
      </c>
      <c r="N208" s="11">
        <f t="shared" si="68"/>
        <v>0</v>
      </c>
      <c r="O208" s="11">
        <f t="shared" si="69"/>
        <v>0</v>
      </c>
    </row>
    <row r="209" spans="1:15" x14ac:dyDescent="0.2">
      <c r="A209" s="2" t="str">
        <f>Input!A59</f>
        <v>&gt;=150000</v>
      </c>
      <c r="B209" s="2" t="str">
        <f>Input!B59</f>
        <v>&lt;250000</v>
      </c>
      <c r="C209" s="2" t="str">
        <f>Input!C59</f>
        <v>L</v>
      </c>
      <c r="D209" s="42">
        <f t="shared" si="66"/>
        <v>15734.108591797656</v>
      </c>
      <c r="E209" s="11">
        <f t="shared" si="67"/>
        <v>11</v>
      </c>
      <c r="F209" s="39">
        <f t="shared" si="71"/>
        <v>0</v>
      </c>
      <c r="G209" s="39">
        <f t="shared" si="71"/>
        <v>0</v>
      </c>
      <c r="H209" s="39">
        <f t="shared" si="71"/>
        <v>0</v>
      </c>
      <c r="I209" s="39">
        <f t="shared" si="71"/>
        <v>62936.434367190624</v>
      </c>
      <c r="J209" s="39">
        <f t="shared" si="71"/>
        <v>94404.651550785929</v>
      </c>
      <c r="K209" s="39">
        <f t="shared" si="71"/>
        <v>15734.108591797656</v>
      </c>
      <c r="L209" s="39">
        <f t="shared" si="71"/>
        <v>0</v>
      </c>
      <c r="M209" s="39">
        <f t="shared" si="71"/>
        <v>0</v>
      </c>
      <c r="N209" s="11">
        <f t="shared" si="68"/>
        <v>173075.19450977421</v>
      </c>
      <c r="O209" s="11">
        <f t="shared" si="69"/>
        <v>16856.825291438912</v>
      </c>
    </row>
    <row r="210" spans="1:15" x14ac:dyDescent="0.2">
      <c r="A210" s="2" t="str">
        <f>Input!A60</f>
        <v>&gt;=150000</v>
      </c>
      <c r="B210" s="2" t="str">
        <f>Input!B60</f>
        <v>&lt;250000</v>
      </c>
      <c r="C210" s="2" t="str">
        <f>Input!C60</f>
        <v>H</v>
      </c>
      <c r="D210" s="42">
        <f t="shared" si="66"/>
        <v>331648.41112655343</v>
      </c>
      <c r="E210" s="11">
        <f t="shared" si="67"/>
        <v>50</v>
      </c>
      <c r="F210" s="39">
        <f t="shared" si="71"/>
        <v>1326593.6445062137</v>
      </c>
      <c r="G210" s="39">
        <f t="shared" si="71"/>
        <v>0</v>
      </c>
      <c r="H210" s="39">
        <f t="shared" si="71"/>
        <v>0</v>
      </c>
      <c r="I210" s="39">
        <f t="shared" si="71"/>
        <v>4311429.3446451947</v>
      </c>
      <c r="J210" s="39">
        <f t="shared" si="71"/>
        <v>9617803.9226700496</v>
      </c>
      <c r="K210" s="39">
        <f t="shared" si="71"/>
        <v>663296.82225310686</v>
      </c>
      <c r="L210" s="39">
        <f t="shared" si="71"/>
        <v>663296.82225310686</v>
      </c>
      <c r="M210" s="39">
        <f t="shared" si="71"/>
        <v>0</v>
      </c>
      <c r="N210" s="11">
        <f t="shared" si="68"/>
        <v>16582420.556327671</v>
      </c>
      <c r="O210" s="11">
        <f t="shared" si="69"/>
        <v>1615060.823816638</v>
      </c>
    </row>
    <row r="211" spans="1:15" x14ac:dyDescent="0.2">
      <c r="A211" s="2" t="str">
        <f>Input!A61</f>
        <v>&gt;=250000</v>
      </c>
      <c r="B211" s="2" t="str">
        <f>Input!B61</f>
        <v>&lt;500000</v>
      </c>
      <c r="C211" s="2" t="str">
        <f>Input!C61</f>
        <v>F</v>
      </c>
      <c r="D211" s="42">
        <f t="shared" si="66"/>
        <v>0</v>
      </c>
      <c r="E211" s="11">
        <f t="shared" si="67"/>
        <v>0</v>
      </c>
      <c r="F211" s="39">
        <f t="shared" si="71"/>
        <v>0</v>
      </c>
      <c r="G211" s="39">
        <f t="shared" si="71"/>
        <v>0</v>
      </c>
      <c r="H211" s="39">
        <f t="shared" si="71"/>
        <v>0</v>
      </c>
      <c r="I211" s="39">
        <f t="shared" si="71"/>
        <v>0</v>
      </c>
      <c r="J211" s="39">
        <f t="shared" si="71"/>
        <v>0</v>
      </c>
      <c r="K211" s="39">
        <f t="shared" si="71"/>
        <v>0</v>
      </c>
      <c r="L211" s="39">
        <f t="shared" si="71"/>
        <v>0</v>
      </c>
      <c r="M211" s="39">
        <f t="shared" si="71"/>
        <v>0</v>
      </c>
      <c r="N211" s="11">
        <f t="shared" si="68"/>
        <v>0</v>
      </c>
      <c r="O211" s="11">
        <f t="shared" si="69"/>
        <v>0</v>
      </c>
    </row>
    <row r="212" spans="1:15" x14ac:dyDescent="0.2">
      <c r="A212" s="2" t="str">
        <f>Input!A62</f>
        <v>&gt;=250000</v>
      </c>
      <c r="B212" s="2" t="str">
        <f>Input!B62</f>
        <v>&lt;500000</v>
      </c>
      <c r="C212" s="2" t="str">
        <f>Input!C62</f>
        <v>L</v>
      </c>
      <c r="D212" s="42">
        <f t="shared" si="66"/>
        <v>10924.16</v>
      </c>
      <c r="E212" s="11">
        <f t="shared" si="67"/>
        <v>1</v>
      </c>
      <c r="F212" s="39">
        <f t="shared" si="71"/>
        <v>0</v>
      </c>
      <c r="G212" s="39">
        <f t="shared" si="71"/>
        <v>0</v>
      </c>
      <c r="H212" s="39">
        <f t="shared" si="71"/>
        <v>0</v>
      </c>
      <c r="I212" s="39">
        <f t="shared" si="71"/>
        <v>10924.16</v>
      </c>
      <c r="J212" s="39">
        <f t="shared" si="71"/>
        <v>0</v>
      </c>
      <c r="K212" s="39">
        <f t="shared" si="71"/>
        <v>0</v>
      </c>
      <c r="L212" s="39">
        <f t="shared" si="71"/>
        <v>0</v>
      </c>
      <c r="M212" s="39">
        <f t="shared" si="71"/>
        <v>0</v>
      </c>
      <c r="N212" s="11">
        <f t="shared" si="68"/>
        <v>10924.16</v>
      </c>
      <c r="O212" s="11">
        <f t="shared" si="69"/>
        <v>1063.969086369138</v>
      </c>
    </row>
    <row r="213" spans="1:15" x14ac:dyDescent="0.2">
      <c r="A213" s="2" t="str">
        <f>Input!A63</f>
        <v>&gt;=250000</v>
      </c>
      <c r="B213" s="2" t="str">
        <f>Input!B63</f>
        <v>&lt;500000</v>
      </c>
      <c r="C213" s="2" t="str">
        <f>Input!C63</f>
        <v>H</v>
      </c>
      <c r="D213" s="42">
        <f t="shared" si="66"/>
        <v>2029726.6576092902</v>
      </c>
      <c r="E213" s="11">
        <f t="shared" si="67"/>
        <v>13</v>
      </c>
      <c r="F213" s="39">
        <f t="shared" si="71"/>
        <v>0</v>
      </c>
      <c r="G213" s="39">
        <f t="shared" si="71"/>
        <v>0</v>
      </c>
      <c r="H213" s="39">
        <f t="shared" si="71"/>
        <v>0</v>
      </c>
      <c r="I213" s="39">
        <f t="shared" si="71"/>
        <v>16237813.260874322</v>
      </c>
      <c r="J213" s="39">
        <f t="shared" si="71"/>
        <v>8118906.6304371608</v>
      </c>
      <c r="K213" s="39">
        <f t="shared" si="71"/>
        <v>2029726.6576092902</v>
      </c>
      <c r="L213" s="39">
        <f t="shared" si="71"/>
        <v>0</v>
      </c>
      <c r="M213" s="39">
        <f t="shared" si="71"/>
        <v>0</v>
      </c>
      <c r="N213" s="11">
        <f t="shared" si="68"/>
        <v>26386446.548920773</v>
      </c>
      <c r="O213" s="11">
        <f t="shared" si="69"/>
        <v>2569933.3795168991</v>
      </c>
    </row>
    <row r="214" spans="1:15" x14ac:dyDescent="0.2">
      <c r="A214" s="2" t="str">
        <f>Input!A64</f>
        <v>&gt;=500000</v>
      </c>
      <c r="B214" s="2" t="str">
        <f>Input!B64</f>
        <v>&lt;750000</v>
      </c>
      <c r="C214" s="2" t="str">
        <f>Input!C64</f>
        <v>F</v>
      </c>
      <c r="D214" s="42">
        <f t="shared" si="66"/>
        <v>0</v>
      </c>
      <c r="E214" s="11">
        <f t="shared" si="67"/>
        <v>0</v>
      </c>
      <c r="F214" s="39">
        <f t="shared" si="71"/>
        <v>0</v>
      </c>
      <c r="G214" s="39">
        <f t="shared" si="71"/>
        <v>0</v>
      </c>
      <c r="H214" s="39">
        <f t="shared" si="71"/>
        <v>0</v>
      </c>
      <c r="I214" s="39">
        <f t="shared" si="71"/>
        <v>0</v>
      </c>
      <c r="J214" s="39">
        <f t="shared" si="71"/>
        <v>0</v>
      </c>
      <c r="K214" s="39">
        <f t="shared" si="71"/>
        <v>0</v>
      </c>
      <c r="L214" s="39">
        <f t="shared" si="71"/>
        <v>0</v>
      </c>
      <c r="M214" s="39">
        <f t="shared" si="71"/>
        <v>0</v>
      </c>
      <c r="N214" s="11">
        <f t="shared" si="68"/>
        <v>0</v>
      </c>
      <c r="O214" s="11">
        <f t="shared" si="69"/>
        <v>0</v>
      </c>
    </row>
    <row r="215" spans="1:15" x14ac:dyDescent="0.2">
      <c r="A215" s="2" t="str">
        <f>Input!A65</f>
        <v>&gt;=500000</v>
      </c>
      <c r="B215" s="2" t="str">
        <f>Input!B65</f>
        <v>&lt;750000</v>
      </c>
      <c r="C215" s="2" t="str">
        <f>Input!C65</f>
        <v>L</v>
      </c>
      <c r="D215" s="42">
        <f t="shared" si="66"/>
        <v>0</v>
      </c>
      <c r="E215" s="11">
        <f t="shared" si="67"/>
        <v>0</v>
      </c>
      <c r="F215" s="39">
        <f t="shared" si="71"/>
        <v>0</v>
      </c>
      <c r="G215" s="39">
        <f t="shared" si="71"/>
        <v>0</v>
      </c>
      <c r="H215" s="39">
        <f t="shared" si="71"/>
        <v>0</v>
      </c>
      <c r="I215" s="39">
        <f t="shared" si="71"/>
        <v>0</v>
      </c>
      <c r="J215" s="39">
        <f t="shared" si="71"/>
        <v>0</v>
      </c>
      <c r="K215" s="39">
        <f t="shared" si="71"/>
        <v>0</v>
      </c>
      <c r="L215" s="39">
        <f t="shared" si="71"/>
        <v>0</v>
      </c>
      <c r="M215" s="39">
        <f t="shared" si="71"/>
        <v>0</v>
      </c>
      <c r="N215" s="11">
        <f t="shared" si="68"/>
        <v>0</v>
      </c>
      <c r="O215" s="11">
        <f t="shared" si="69"/>
        <v>0</v>
      </c>
    </row>
    <row r="216" spans="1:15" x14ac:dyDescent="0.2">
      <c r="A216" s="2" t="str">
        <f>Input!A66</f>
        <v>&gt;=500000</v>
      </c>
      <c r="B216" s="2" t="str">
        <f>Input!B66</f>
        <v>&lt;750000</v>
      </c>
      <c r="C216" s="2" t="str">
        <f>Input!C66</f>
        <v>H</v>
      </c>
      <c r="D216" s="42">
        <f t="shared" si="66"/>
        <v>1697990.9259371948</v>
      </c>
      <c r="E216" s="11">
        <f t="shared" si="67"/>
        <v>10</v>
      </c>
      <c r="F216" s="39">
        <f t="shared" si="71"/>
        <v>0</v>
      </c>
      <c r="G216" s="39">
        <f t="shared" si="71"/>
        <v>0</v>
      </c>
      <c r="H216" s="39">
        <f t="shared" si="71"/>
        <v>0</v>
      </c>
      <c r="I216" s="39">
        <f t="shared" si="71"/>
        <v>10187945.55562317</v>
      </c>
      <c r="J216" s="39">
        <f t="shared" si="71"/>
        <v>6791963.7037487794</v>
      </c>
      <c r="K216" s="39">
        <f t="shared" si="71"/>
        <v>0</v>
      </c>
      <c r="L216" s="39">
        <f t="shared" si="71"/>
        <v>0</v>
      </c>
      <c r="M216" s="39">
        <f t="shared" si="71"/>
        <v>0</v>
      </c>
      <c r="N216" s="11">
        <f t="shared" si="68"/>
        <v>16979909.259371951</v>
      </c>
      <c r="O216" s="11">
        <f t="shared" si="69"/>
        <v>1653774.6189478037</v>
      </c>
    </row>
    <row r="217" spans="1:15" x14ac:dyDescent="0.2">
      <c r="A217" s="2" t="str">
        <f>Input!A67</f>
        <v>&gt;=750000</v>
      </c>
      <c r="B217" s="2" t="str">
        <f>Input!B67</f>
        <v>&lt;1000000</v>
      </c>
      <c r="C217" s="2" t="str">
        <f>Input!C67</f>
        <v>F</v>
      </c>
      <c r="D217" s="42">
        <f t="shared" si="66"/>
        <v>0</v>
      </c>
      <c r="E217" s="11">
        <f t="shared" si="67"/>
        <v>0</v>
      </c>
      <c r="F217" s="39">
        <f t="shared" ref="F217:M225" si="72">F63*$D217</f>
        <v>0</v>
      </c>
      <c r="G217" s="39">
        <f t="shared" si="72"/>
        <v>0</v>
      </c>
      <c r="H217" s="39">
        <f t="shared" si="72"/>
        <v>0</v>
      </c>
      <c r="I217" s="39">
        <f t="shared" si="72"/>
        <v>0</v>
      </c>
      <c r="J217" s="39">
        <f t="shared" si="72"/>
        <v>0</v>
      </c>
      <c r="K217" s="39">
        <f t="shared" si="72"/>
        <v>0</v>
      </c>
      <c r="L217" s="39">
        <f t="shared" si="72"/>
        <v>0</v>
      </c>
      <c r="M217" s="39">
        <f t="shared" si="72"/>
        <v>0</v>
      </c>
      <c r="N217" s="11">
        <f t="shared" si="68"/>
        <v>0</v>
      </c>
      <c r="O217" s="11">
        <f t="shared" si="69"/>
        <v>0</v>
      </c>
    </row>
    <row r="218" spans="1:15" x14ac:dyDescent="0.2">
      <c r="A218" s="2" t="str">
        <f>Input!A68</f>
        <v>&gt;=750000</v>
      </c>
      <c r="B218" s="2" t="str">
        <f>Input!B68</f>
        <v>&lt;1000000</v>
      </c>
      <c r="C218" s="2" t="str">
        <f>Input!C68</f>
        <v>L</v>
      </c>
      <c r="D218" s="42">
        <f t="shared" si="66"/>
        <v>0</v>
      </c>
      <c r="E218" s="11">
        <f t="shared" si="67"/>
        <v>0</v>
      </c>
      <c r="F218" s="39">
        <f t="shared" si="72"/>
        <v>0</v>
      </c>
      <c r="G218" s="39">
        <f t="shared" si="72"/>
        <v>0</v>
      </c>
      <c r="H218" s="39">
        <f t="shared" si="72"/>
        <v>0</v>
      </c>
      <c r="I218" s="39">
        <f t="shared" si="72"/>
        <v>0</v>
      </c>
      <c r="J218" s="39">
        <f t="shared" si="72"/>
        <v>0</v>
      </c>
      <c r="K218" s="39">
        <f t="shared" si="72"/>
        <v>0</v>
      </c>
      <c r="L218" s="39">
        <f t="shared" si="72"/>
        <v>0</v>
      </c>
      <c r="M218" s="39">
        <f t="shared" si="72"/>
        <v>0</v>
      </c>
      <c r="N218" s="11">
        <f t="shared" si="68"/>
        <v>0</v>
      </c>
      <c r="O218" s="11">
        <f t="shared" si="69"/>
        <v>0</v>
      </c>
    </row>
    <row r="219" spans="1:15" x14ac:dyDescent="0.2">
      <c r="A219" s="2" t="str">
        <f>Input!A69</f>
        <v>&gt;=750000</v>
      </c>
      <c r="B219" s="2" t="str">
        <f>Input!B69</f>
        <v>&lt;1000000</v>
      </c>
      <c r="C219" s="2" t="str">
        <f>Input!C69</f>
        <v>H</v>
      </c>
      <c r="D219" s="42">
        <f t="shared" si="66"/>
        <v>40503.434006696429</v>
      </c>
      <c r="E219" s="11">
        <f t="shared" si="67"/>
        <v>1</v>
      </c>
      <c r="F219" s="39">
        <f t="shared" si="72"/>
        <v>0</v>
      </c>
      <c r="G219" s="39">
        <f t="shared" si="72"/>
        <v>0</v>
      </c>
      <c r="H219" s="39">
        <f t="shared" si="72"/>
        <v>0</v>
      </c>
      <c r="I219" s="39">
        <f t="shared" si="72"/>
        <v>0</v>
      </c>
      <c r="J219" s="39">
        <f t="shared" si="72"/>
        <v>40503.434006696429</v>
      </c>
      <c r="K219" s="39">
        <f t="shared" si="72"/>
        <v>0</v>
      </c>
      <c r="L219" s="39">
        <f t="shared" si="72"/>
        <v>0</v>
      </c>
      <c r="M219" s="39">
        <f t="shared" si="72"/>
        <v>0</v>
      </c>
      <c r="N219" s="11">
        <f t="shared" si="68"/>
        <v>40503.434006696429</v>
      </c>
      <c r="O219" s="11">
        <f t="shared" si="69"/>
        <v>3944.8709717651031</v>
      </c>
    </row>
    <row r="220" spans="1:15" x14ac:dyDescent="0.2">
      <c r="A220" s="2" t="str">
        <f>Input!A70</f>
        <v>&gt;=1000000</v>
      </c>
      <c r="B220" s="2" t="str">
        <f>Input!B70</f>
        <v>&lt;2000000</v>
      </c>
      <c r="C220" s="2" t="str">
        <f>Input!C70</f>
        <v>F</v>
      </c>
      <c r="D220" s="42">
        <f t="shared" si="66"/>
        <v>0</v>
      </c>
      <c r="E220" s="11">
        <f t="shared" si="67"/>
        <v>0</v>
      </c>
      <c r="F220" s="39">
        <f t="shared" si="72"/>
        <v>0</v>
      </c>
      <c r="G220" s="39">
        <f t="shared" si="72"/>
        <v>0</v>
      </c>
      <c r="H220" s="39">
        <f t="shared" si="72"/>
        <v>0</v>
      </c>
      <c r="I220" s="39">
        <f t="shared" si="72"/>
        <v>0</v>
      </c>
      <c r="J220" s="39">
        <f t="shared" si="72"/>
        <v>0</v>
      </c>
      <c r="K220" s="39">
        <f t="shared" si="72"/>
        <v>0</v>
      </c>
      <c r="L220" s="39">
        <f t="shared" si="72"/>
        <v>0</v>
      </c>
      <c r="M220" s="39">
        <f t="shared" si="72"/>
        <v>0</v>
      </c>
      <c r="N220" s="11">
        <f t="shared" si="68"/>
        <v>0</v>
      </c>
      <c r="O220" s="11">
        <f t="shared" si="69"/>
        <v>0</v>
      </c>
    </row>
    <row r="221" spans="1:15" x14ac:dyDescent="0.2">
      <c r="A221" s="2" t="str">
        <f>Input!A71</f>
        <v>&gt;=1000000</v>
      </c>
      <c r="B221" s="2" t="str">
        <f>Input!B71</f>
        <v>&lt;2000000</v>
      </c>
      <c r="C221" s="2" t="str">
        <f>Input!C71</f>
        <v>L</v>
      </c>
      <c r="D221" s="42">
        <f t="shared" ref="D221:D225" si="73">IFERROR(AVERAGEIFS(servicedollars,rating,A221,rating,B221,pressure,C221),0)</f>
        <v>0</v>
      </c>
      <c r="E221" s="11">
        <f t="shared" ref="E221:E225" si="74">E144</f>
        <v>0</v>
      </c>
      <c r="F221" s="39">
        <f t="shared" si="72"/>
        <v>0</v>
      </c>
      <c r="G221" s="39">
        <f t="shared" si="72"/>
        <v>0</v>
      </c>
      <c r="H221" s="39">
        <f t="shared" si="72"/>
        <v>0</v>
      </c>
      <c r="I221" s="39">
        <f t="shared" si="72"/>
        <v>0</v>
      </c>
      <c r="J221" s="39">
        <f t="shared" si="72"/>
        <v>0</v>
      </c>
      <c r="K221" s="39">
        <f t="shared" si="72"/>
        <v>0</v>
      </c>
      <c r="L221" s="39">
        <f t="shared" si="72"/>
        <v>0</v>
      </c>
      <c r="M221" s="39">
        <f t="shared" si="72"/>
        <v>0</v>
      </c>
      <c r="N221" s="11">
        <f t="shared" ref="N221:N226" si="75">SUM(F221:M221)</f>
        <v>0</v>
      </c>
      <c r="O221" s="11">
        <f t="shared" ref="O221:O225" si="76">N221*$N$228</f>
        <v>0</v>
      </c>
    </row>
    <row r="222" spans="1:15" x14ac:dyDescent="0.2">
      <c r="A222" s="2" t="str">
        <f>Input!A72</f>
        <v>&gt;=1000000</v>
      </c>
      <c r="B222" s="2" t="str">
        <f>Input!B72</f>
        <v>&lt;2000000</v>
      </c>
      <c r="C222" s="2" t="str">
        <f>Input!C72</f>
        <v>H</v>
      </c>
      <c r="D222" s="42">
        <f t="shared" si="73"/>
        <v>1160303.7886914064</v>
      </c>
      <c r="E222" s="11">
        <f t="shared" si="74"/>
        <v>3</v>
      </c>
      <c r="F222" s="39">
        <f t="shared" si="72"/>
        <v>0</v>
      </c>
      <c r="G222" s="39">
        <f t="shared" si="72"/>
        <v>0</v>
      </c>
      <c r="H222" s="39">
        <f t="shared" si="72"/>
        <v>0</v>
      </c>
      <c r="I222" s="39">
        <f t="shared" si="72"/>
        <v>0</v>
      </c>
      <c r="J222" s="39">
        <f t="shared" si="72"/>
        <v>1160303.7886914064</v>
      </c>
      <c r="K222" s="39">
        <f t="shared" si="72"/>
        <v>0</v>
      </c>
      <c r="L222" s="39">
        <f t="shared" si="72"/>
        <v>2320607.5773828127</v>
      </c>
      <c r="M222" s="39">
        <f t="shared" si="72"/>
        <v>0</v>
      </c>
      <c r="N222" s="11">
        <f t="shared" si="75"/>
        <v>3480911.3660742193</v>
      </c>
      <c r="O222" s="11">
        <f t="shared" si="76"/>
        <v>339026.71563707734</v>
      </c>
    </row>
    <row r="223" spans="1:15" x14ac:dyDescent="0.2">
      <c r="A223" s="2" t="str">
        <f>Input!A73</f>
        <v>&gt;=2000000</v>
      </c>
      <c r="B223" s="2" t="str">
        <f>Input!B73</f>
        <v>&lt;5000000</v>
      </c>
      <c r="C223" s="2" t="str">
        <f>Input!C73</f>
        <v>F</v>
      </c>
      <c r="D223" s="42">
        <f t="shared" si="73"/>
        <v>0</v>
      </c>
      <c r="E223" s="11">
        <f t="shared" si="74"/>
        <v>0</v>
      </c>
      <c r="F223" s="39">
        <f t="shared" si="72"/>
        <v>0</v>
      </c>
      <c r="G223" s="39">
        <f t="shared" si="72"/>
        <v>0</v>
      </c>
      <c r="H223" s="39">
        <f t="shared" si="72"/>
        <v>0</v>
      </c>
      <c r="I223" s="39">
        <f t="shared" si="72"/>
        <v>0</v>
      </c>
      <c r="J223" s="39">
        <f t="shared" si="72"/>
        <v>0</v>
      </c>
      <c r="K223" s="39">
        <f t="shared" si="72"/>
        <v>0</v>
      </c>
      <c r="L223" s="39">
        <f t="shared" si="72"/>
        <v>0</v>
      </c>
      <c r="M223" s="39">
        <f t="shared" si="72"/>
        <v>0</v>
      </c>
      <c r="N223" s="11">
        <f t="shared" si="75"/>
        <v>0</v>
      </c>
      <c r="O223" s="11">
        <f t="shared" si="76"/>
        <v>0</v>
      </c>
    </row>
    <row r="224" spans="1:15" x14ac:dyDescent="0.2">
      <c r="A224" s="2" t="str">
        <f>Input!A74</f>
        <v>&gt;=2000000</v>
      </c>
      <c r="B224" s="2" t="str">
        <f>Input!B74</f>
        <v>&lt;5000000</v>
      </c>
      <c r="C224" s="2" t="str">
        <f>Input!C74</f>
        <v>L</v>
      </c>
      <c r="D224" s="42">
        <f t="shared" si="73"/>
        <v>0</v>
      </c>
      <c r="E224" s="11">
        <f t="shared" si="74"/>
        <v>0</v>
      </c>
      <c r="F224" s="39">
        <f t="shared" si="72"/>
        <v>0</v>
      </c>
      <c r="G224" s="39">
        <f t="shared" si="72"/>
        <v>0</v>
      </c>
      <c r="H224" s="39">
        <f t="shared" si="72"/>
        <v>0</v>
      </c>
      <c r="I224" s="39">
        <f t="shared" si="72"/>
        <v>0</v>
      </c>
      <c r="J224" s="39">
        <f t="shared" si="72"/>
        <v>0</v>
      </c>
      <c r="K224" s="39">
        <f t="shared" si="72"/>
        <v>0</v>
      </c>
      <c r="L224" s="39">
        <f t="shared" si="72"/>
        <v>0</v>
      </c>
      <c r="M224" s="39">
        <f t="shared" si="72"/>
        <v>0</v>
      </c>
      <c r="N224" s="11">
        <f t="shared" si="75"/>
        <v>0</v>
      </c>
      <c r="O224" s="11">
        <f t="shared" si="76"/>
        <v>0</v>
      </c>
    </row>
    <row r="225" spans="1:16" ht="13.5" thickBot="1" x14ac:dyDescent="0.25">
      <c r="A225" s="2" t="str">
        <f>Input!A75</f>
        <v>&gt;=2000000</v>
      </c>
      <c r="B225" s="2" t="str">
        <f>Input!B75</f>
        <v>&lt;5000000000</v>
      </c>
      <c r="C225" s="2" t="str">
        <f>Input!C75</f>
        <v>H</v>
      </c>
      <c r="D225" s="42">
        <f t="shared" si="73"/>
        <v>0</v>
      </c>
      <c r="E225" s="11">
        <f t="shared" si="74"/>
        <v>0</v>
      </c>
      <c r="F225" s="39">
        <f t="shared" si="72"/>
        <v>0</v>
      </c>
      <c r="G225" s="39">
        <f t="shared" si="72"/>
        <v>0</v>
      </c>
      <c r="H225" s="39">
        <f t="shared" si="72"/>
        <v>0</v>
      </c>
      <c r="I225" s="39">
        <f t="shared" si="72"/>
        <v>0</v>
      </c>
      <c r="J225" s="39">
        <f t="shared" si="72"/>
        <v>0</v>
      </c>
      <c r="K225" s="39">
        <f t="shared" si="72"/>
        <v>0</v>
      </c>
      <c r="L225" s="39">
        <f t="shared" si="72"/>
        <v>0</v>
      </c>
      <c r="M225" s="39">
        <f t="shared" si="72"/>
        <v>0</v>
      </c>
      <c r="N225" s="28">
        <f t="shared" si="75"/>
        <v>0</v>
      </c>
      <c r="O225" s="11">
        <f t="shared" si="76"/>
        <v>0</v>
      </c>
    </row>
    <row r="226" spans="1:16" x14ac:dyDescent="0.2">
      <c r="B226" t="s">
        <v>6</v>
      </c>
      <c r="F226" s="30">
        <f t="shared" ref="F226:M226" si="77">SUM(F156:F225)</f>
        <v>5052052224.2422085</v>
      </c>
      <c r="G226" s="30">
        <f t="shared" si="77"/>
        <v>7817828.9816280846</v>
      </c>
      <c r="H226" s="30">
        <f t="shared" si="77"/>
        <v>755396.10092163121</v>
      </c>
      <c r="I226" s="30">
        <f t="shared" si="77"/>
        <v>32731721.147950076</v>
      </c>
      <c r="J226" s="30">
        <f t="shared" si="77"/>
        <v>46505467.455496117</v>
      </c>
      <c r="K226" s="30">
        <f t="shared" si="77"/>
        <v>24063987.301237933</v>
      </c>
      <c r="L226" s="30">
        <f t="shared" si="77"/>
        <v>3577295.9295443036</v>
      </c>
      <c r="M226" s="30">
        <f t="shared" si="77"/>
        <v>426033.74806092569</v>
      </c>
      <c r="N226" s="11">
        <f t="shared" si="75"/>
        <v>5167929954.9070482</v>
      </c>
      <c r="O226" s="23">
        <f>SUM(O157:O225)</f>
        <v>503335516.19</v>
      </c>
    </row>
    <row r="227" spans="1:16" x14ac:dyDescent="0.2">
      <c r="F227" s="31">
        <f t="shared" ref="F227:M227" si="78">F226/$N$226</f>
        <v>0.9775775345881359</v>
      </c>
      <c r="G227" s="31">
        <f t="shared" si="78"/>
        <v>1.5127583093894116E-3</v>
      </c>
      <c r="H227" s="31">
        <f t="shared" si="78"/>
        <v>1.4616995731615289E-4</v>
      </c>
      <c r="I227" s="31">
        <f t="shared" si="78"/>
        <v>6.3336232173330214E-3</v>
      </c>
      <c r="J227" s="31">
        <f t="shared" si="78"/>
        <v>8.9988579298251308E-3</v>
      </c>
      <c r="K227" s="31">
        <f t="shared" si="78"/>
        <v>4.6564074031980093E-3</v>
      </c>
      <c r="L227" s="31">
        <f t="shared" si="78"/>
        <v>6.9221060671451106E-4</v>
      </c>
      <c r="M227" s="31">
        <f t="shared" si="78"/>
        <v>8.2437988087744597E-5</v>
      </c>
    </row>
    <row r="228" spans="1:16" x14ac:dyDescent="0.2">
      <c r="B228" t="s">
        <v>146</v>
      </c>
      <c r="F228" s="29">
        <f t="shared" ref="F228:M228" si="79">F226/$N$226*$O$228</f>
        <v>492049492.98766714</v>
      </c>
      <c r="G228" s="29">
        <f t="shared" si="79"/>
        <v>761424.98452723143</v>
      </c>
      <c r="H228" s="29">
        <f t="shared" si="79"/>
        <v>73572.530917196113</v>
      </c>
      <c r="I228" s="29">
        <f t="shared" si="79"/>
        <v>3187937.5114492858</v>
      </c>
      <c r="J228" s="29">
        <f t="shared" si="79"/>
        <v>4529444.8012290085</v>
      </c>
      <c r="K228" s="29">
        <f t="shared" si="79"/>
        <v>2343735.2238796083</v>
      </c>
      <c r="L228" s="29">
        <f t="shared" si="79"/>
        <v>348414.18304284161</v>
      </c>
      <c r="M228" s="29">
        <f t="shared" si="79"/>
        <v>41493.96728781001</v>
      </c>
      <c r="N228">
        <f>O228/N226</f>
        <v>9.7395963293208626E-2</v>
      </c>
      <c r="O228" s="11">
        <f>Input!H138</f>
        <v>503335516.19000018</v>
      </c>
    </row>
    <row r="230" spans="1:16" x14ac:dyDescent="0.2">
      <c r="G230" s="13"/>
      <c r="H230" s="13"/>
      <c r="I230" s="13"/>
      <c r="J230" s="13"/>
      <c r="K230" s="13"/>
      <c r="L230" s="13"/>
      <c r="M230" s="13"/>
    </row>
    <row r="231" spans="1:16" ht="15" x14ac:dyDescent="0.25">
      <c r="B231" s="10" t="s">
        <v>150</v>
      </c>
      <c r="C231" s="10"/>
      <c r="D231" s="41" t="s">
        <v>152</v>
      </c>
      <c r="G231" s="13"/>
      <c r="H231" s="13"/>
      <c r="I231" s="13"/>
      <c r="J231" s="13"/>
      <c r="K231" s="13"/>
      <c r="L231" s="13"/>
      <c r="M231" s="13"/>
    </row>
    <row r="232" spans="1:16" x14ac:dyDescent="0.2">
      <c r="B232" s="1" t="s">
        <v>153</v>
      </c>
      <c r="C232" s="1"/>
      <c r="D232" s="7" t="s">
        <v>348</v>
      </c>
      <c r="E232" s="33" t="s">
        <v>11</v>
      </c>
      <c r="F232" s="4" t="str">
        <f>+F78</f>
        <v>GS</v>
      </c>
      <c r="G232" s="4" t="str">
        <f>+G78</f>
        <v>FS</v>
      </c>
      <c r="H232" s="4" t="str">
        <f>+H78</f>
        <v>IS</v>
      </c>
      <c r="I232" s="4" t="s">
        <v>2195</v>
      </c>
      <c r="J232" s="4" t="s">
        <v>2194</v>
      </c>
      <c r="K232" s="4" t="s">
        <v>2196</v>
      </c>
      <c r="L232" s="4" t="str">
        <f>+L78</f>
        <v>TBF</v>
      </c>
      <c r="M232" s="4" t="str">
        <f>+M78</f>
        <v>NGV</v>
      </c>
      <c r="N232" s="4" t="s">
        <v>19</v>
      </c>
      <c r="O232" s="4" t="s">
        <v>18</v>
      </c>
    </row>
    <row r="233" spans="1:16" x14ac:dyDescent="0.2">
      <c r="D233" s="3"/>
      <c r="F233" s="29"/>
      <c r="G233" s="29"/>
      <c r="H233" s="29"/>
      <c r="I233" s="29"/>
      <c r="J233" s="29"/>
      <c r="K233" s="29"/>
      <c r="L233" s="29"/>
      <c r="M233" s="29"/>
      <c r="N233" s="11"/>
      <c r="O233" s="11"/>
    </row>
    <row r="234" spans="1:16" x14ac:dyDescent="0.2">
      <c r="A234" s="2" t="str">
        <f>Input!A7</f>
        <v>&gt;=0</v>
      </c>
      <c r="B234" s="2" t="str">
        <f>Input!B7</f>
        <v>&lt;400</v>
      </c>
      <c r="C234" s="2" t="str">
        <f>Input!C7</f>
        <v>F</v>
      </c>
      <c r="D234" s="46">
        <f t="shared" ref="D234:D265" si="80">IFERROR(AVERAGEIFS(mtrdollars,rating,A234,rating,B234,pressure,C234),0)</f>
        <v>431</v>
      </c>
      <c r="E234" s="72">
        <f t="shared" ref="E234:E265" si="81">COUNTIFS(rating,A234,rating,B234,pressure,C234)</f>
        <v>2655</v>
      </c>
      <c r="F234" s="39">
        <f t="shared" ref="F234:L243" si="82">F3*$D234</f>
        <v>377902524</v>
      </c>
      <c r="G234" s="39">
        <f t="shared" si="82"/>
        <v>862</v>
      </c>
      <c r="H234" s="39">
        <f t="shared" si="82"/>
        <v>0</v>
      </c>
      <c r="I234" s="39">
        <f t="shared" si="82"/>
        <v>0</v>
      </c>
      <c r="J234" s="39">
        <f t="shared" si="82"/>
        <v>0</v>
      </c>
      <c r="K234" s="39">
        <f t="shared" si="82"/>
        <v>431</v>
      </c>
      <c r="L234" s="39">
        <f t="shared" si="82"/>
        <v>0</v>
      </c>
      <c r="M234" s="39">
        <v>0</v>
      </c>
      <c r="N234" s="11">
        <f t="shared" ref="N234:N265" si="83">SUM(F234:M234)</f>
        <v>377903817</v>
      </c>
      <c r="O234" s="11">
        <f t="shared" ref="O234:O265" si="84">N234*$N$305</f>
        <v>286975258.04433876</v>
      </c>
      <c r="P234" s="11"/>
    </row>
    <row r="235" spans="1:16" x14ac:dyDescent="0.2">
      <c r="A235" s="2" t="str">
        <f>Input!A8</f>
        <v>&gt;=0</v>
      </c>
      <c r="B235" s="2" t="str">
        <f>Input!B8</f>
        <v>&lt;400</v>
      </c>
      <c r="C235" s="2" t="str">
        <f>Input!C8</f>
        <v>L</v>
      </c>
      <c r="D235" s="46">
        <f t="shared" si="80"/>
        <v>0</v>
      </c>
      <c r="E235" s="72">
        <f t="shared" si="81"/>
        <v>0</v>
      </c>
      <c r="F235" s="39">
        <f t="shared" si="82"/>
        <v>0</v>
      </c>
      <c r="G235" s="39">
        <f t="shared" si="82"/>
        <v>0</v>
      </c>
      <c r="H235" s="39">
        <f t="shared" si="82"/>
        <v>0</v>
      </c>
      <c r="I235" s="39">
        <f t="shared" si="82"/>
        <v>0</v>
      </c>
      <c r="J235" s="39">
        <f t="shared" si="82"/>
        <v>0</v>
      </c>
      <c r="K235" s="39">
        <f t="shared" si="82"/>
        <v>0</v>
      </c>
      <c r="L235" s="39">
        <f t="shared" si="82"/>
        <v>0</v>
      </c>
      <c r="M235" s="39">
        <v>0</v>
      </c>
      <c r="N235" s="11">
        <f t="shared" si="83"/>
        <v>0</v>
      </c>
      <c r="O235" s="11">
        <f t="shared" si="84"/>
        <v>0</v>
      </c>
      <c r="P235" s="11"/>
    </row>
    <row r="236" spans="1:16" x14ac:dyDescent="0.2">
      <c r="A236" s="2" t="str">
        <f>Input!A9</f>
        <v>&gt;=0</v>
      </c>
      <c r="B236" s="2" t="str">
        <f>Input!B9</f>
        <v>&lt;400</v>
      </c>
      <c r="C236" s="2" t="str">
        <f>Input!C9</f>
        <v>H</v>
      </c>
      <c r="D236" s="46">
        <f t="shared" si="80"/>
        <v>0</v>
      </c>
      <c r="E236" s="72">
        <f t="shared" si="81"/>
        <v>0</v>
      </c>
      <c r="F236" s="39">
        <f t="shared" si="82"/>
        <v>0</v>
      </c>
      <c r="G236" s="39">
        <f t="shared" si="82"/>
        <v>0</v>
      </c>
      <c r="H236" s="39">
        <f t="shared" si="82"/>
        <v>0</v>
      </c>
      <c r="I236" s="39">
        <f t="shared" si="82"/>
        <v>0</v>
      </c>
      <c r="J236" s="39">
        <f t="shared" si="82"/>
        <v>0</v>
      </c>
      <c r="K236" s="39">
        <f t="shared" si="82"/>
        <v>0</v>
      </c>
      <c r="L236" s="39">
        <f t="shared" si="82"/>
        <v>0</v>
      </c>
      <c r="M236" s="39">
        <v>0</v>
      </c>
      <c r="N236" s="11">
        <f t="shared" si="83"/>
        <v>0</v>
      </c>
      <c r="O236" s="11">
        <f t="shared" si="84"/>
        <v>0</v>
      </c>
      <c r="P236" s="11"/>
    </row>
    <row r="237" spans="1:16" x14ac:dyDescent="0.2">
      <c r="A237" s="2" t="str">
        <f>Input!A10</f>
        <v>&gt;=400</v>
      </c>
      <c r="B237" s="2" t="str">
        <f>Input!B10</f>
        <v>&lt;600</v>
      </c>
      <c r="C237" s="2" t="str">
        <f>Input!C10</f>
        <v>F</v>
      </c>
      <c r="D237" s="46">
        <f t="shared" si="80"/>
        <v>585.00961693440297</v>
      </c>
      <c r="E237" s="72">
        <f t="shared" si="81"/>
        <v>607</v>
      </c>
      <c r="F237" s="39">
        <f t="shared" si="82"/>
        <v>126922516.47085419</v>
      </c>
      <c r="G237" s="39">
        <f t="shared" si="82"/>
        <v>0</v>
      </c>
      <c r="H237" s="39">
        <f t="shared" si="82"/>
        <v>0</v>
      </c>
      <c r="I237" s="39">
        <f t="shared" si="82"/>
        <v>0</v>
      </c>
      <c r="J237" s="39">
        <f t="shared" si="82"/>
        <v>0</v>
      </c>
      <c r="K237" s="39">
        <f t="shared" si="82"/>
        <v>0</v>
      </c>
      <c r="L237" s="39">
        <f t="shared" si="82"/>
        <v>0</v>
      </c>
      <c r="M237" s="39">
        <v>0</v>
      </c>
      <c r="N237" s="11">
        <f t="shared" si="83"/>
        <v>126922516.47085419</v>
      </c>
      <c r="O237" s="11">
        <f t="shared" si="84"/>
        <v>96383313.100698888</v>
      </c>
      <c r="P237" s="11"/>
    </row>
    <row r="238" spans="1:16" x14ac:dyDescent="0.2">
      <c r="A238" s="2" t="str">
        <f>Input!A11</f>
        <v>&gt;=400</v>
      </c>
      <c r="B238" s="2" t="str">
        <f>Input!B11</f>
        <v>&lt;600</v>
      </c>
      <c r="C238" s="2" t="str">
        <f>Input!C11</f>
        <v>L</v>
      </c>
      <c r="D238" s="46">
        <f t="shared" si="80"/>
        <v>0</v>
      </c>
      <c r="E238" s="72">
        <f t="shared" si="81"/>
        <v>0</v>
      </c>
      <c r="F238" s="39">
        <f t="shared" si="82"/>
        <v>0</v>
      </c>
      <c r="G238" s="39">
        <f t="shared" si="82"/>
        <v>0</v>
      </c>
      <c r="H238" s="39">
        <f t="shared" si="82"/>
        <v>0</v>
      </c>
      <c r="I238" s="39">
        <f t="shared" si="82"/>
        <v>0</v>
      </c>
      <c r="J238" s="39">
        <f t="shared" si="82"/>
        <v>0</v>
      </c>
      <c r="K238" s="39">
        <f t="shared" si="82"/>
        <v>0</v>
      </c>
      <c r="L238" s="39">
        <f t="shared" si="82"/>
        <v>0</v>
      </c>
      <c r="M238" s="39">
        <v>0</v>
      </c>
      <c r="N238" s="11">
        <f t="shared" si="83"/>
        <v>0</v>
      </c>
      <c r="O238" s="11">
        <f t="shared" si="84"/>
        <v>0</v>
      </c>
      <c r="P238" s="11"/>
    </row>
    <row r="239" spans="1:16" x14ac:dyDescent="0.2">
      <c r="A239" s="2" t="str">
        <f>Input!A12</f>
        <v>&gt;=400</v>
      </c>
      <c r="B239" s="2" t="str">
        <f>Input!B12</f>
        <v>&lt;600</v>
      </c>
      <c r="C239" s="2" t="str">
        <f>Input!C12</f>
        <v>H</v>
      </c>
      <c r="D239" s="46">
        <f t="shared" si="80"/>
        <v>0</v>
      </c>
      <c r="E239" s="72">
        <f t="shared" si="81"/>
        <v>0</v>
      </c>
      <c r="F239" s="39">
        <f t="shared" si="82"/>
        <v>0</v>
      </c>
      <c r="G239" s="39">
        <f t="shared" si="82"/>
        <v>0</v>
      </c>
      <c r="H239" s="39">
        <f t="shared" si="82"/>
        <v>0</v>
      </c>
      <c r="I239" s="39">
        <f t="shared" si="82"/>
        <v>0</v>
      </c>
      <c r="J239" s="39">
        <f t="shared" si="82"/>
        <v>0</v>
      </c>
      <c r="K239" s="39">
        <f t="shared" si="82"/>
        <v>0</v>
      </c>
      <c r="L239" s="39">
        <f t="shared" si="82"/>
        <v>0</v>
      </c>
      <c r="M239" s="39">
        <v>0</v>
      </c>
      <c r="N239" s="11">
        <f t="shared" si="83"/>
        <v>0</v>
      </c>
      <c r="O239" s="11">
        <f t="shared" si="84"/>
        <v>0</v>
      </c>
      <c r="P239" s="11"/>
    </row>
    <row r="240" spans="1:16" x14ac:dyDescent="0.2">
      <c r="A240" s="2" t="str">
        <f>Input!A13</f>
        <v>&gt;=600</v>
      </c>
      <c r="B240" s="2" t="str">
        <f>Input!B13</f>
        <v>&lt;900</v>
      </c>
      <c r="C240" s="2" t="str">
        <f>Input!C13</f>
        <v>F</v>
      </c>
      <c r="D240" s="46">
        <f t="shared" si="80"/>
        <v>1348.333333333333</v>
      </c>
      <c r="E240" s="72">
        <f t="shared" si="81"/>
        <v>21</v>
      </c>
      <c r="F240" s="39">
        <f t="shared" si="82"/>
        <v>9952048.3333333302</v>
      </c>
      <c r="G240" s="39">
        <f t="shared" si="82"/>
        <v>6741.6666666666652</v>
      </c>
      <c r="H240" s="39">
        <f t="shared" si="82"/>
        <v>0</v>
      </c>
      <c r="I240" s="39">
        <f t="shared" si="82"/>
        <v>0</v>
      </c>
      <c r="J240" s="39">
        <f t="shared" si="82"/>
        <v>0</v>
      </c>
      <c r="K240" s="39">
        <f t="shared" si="82"/>
        <v>0</v>
      </c>
      <c r="L240" s="39">
        <f t="shared" si="82"/>
        <v>0</v>
      </c>
      <c r="M240" s="39">
        <v>0</v>
      </c>
      <c r="N240" s="11">
        <f t="shared" si="83"/>
        <v>9958789.9999999963</v>
      </c>
      <c r="O240" s="11">
        <f t="shared" si="84"/>
        <v>7562575.9822885813</v>
      </c>
      <c r="P240" s="11"/>
    </row>
    <row r="241" spans="1:16" x14ac:dyDescent="0.2">
      <c r="A241" s="2" t="str">
        <f>Input!A14</f>
        <v>&gt;=600</v>
      </c>
      <c r="B241" s="2" t="str">
        <f>Input!B14</f>
        <v>&lt;900</v>
      </c>
      <c r="C241" s="2" t="str">
        <f>Input!C14</f>
        <v>L</v>
      </c>
      <c r="D241" s="46">
        <f t="shared" si="80"/>
        <v>0</v>
      </c>
      <c r="E241" s="72">
        <f t="shared" si="81"/>
        <v>0</v>
      </c>
      <c r="F241" s="39">
        <f t="shared" si="82"/>
        <v>0</v>
      </c>
      <c r="G241" s="39">
        <f t="shared" si="82"/>
        <v>0</v>
      </c>
      <c r="H241" s="39">
        <f t="shared" si="82"/>
        <v>0</v>
      </c>
      <c r="I241" s="39">
        <f t="shared" si="82"/>
        <v>0</v>
      </c>
      <c r="J241" s="39">
        <f t="shared" si="82"/>
        <v>0</v>
      </c>
      <c r="K241" s="39">
        <f t="shared" si="82"/>
        <v>0</v>
      </c>
      <c r="L241" s="39">
        <f t="shared" si="82"/>
        <v>0</v>
      </c>
      <c r="M241" s="39">
        <v>0</v>
      </c>
      <c r="N241" s="11">
        <f t="shared" si="83"/>
        <v>0</v>
      </c>
      <c r="O241" s="11">
        <f t="shared" si="84"/>
        <v>0</v>
      </c>
      <c r="P241" s="11"/>
    </row>
    <row r="242" spans="1:16" x14ac:dyDescent="0.2">
      <c r="A242" s="2" t="str">
        <f>Input!A15</f>
        <v>&gt;=600</v>
      </c>
      <c r="B242" s="2" t="str">
        <f>Input!B15</f>
        <v>&lt;900</v>
      </c>
      <c r="C242" s="2" t="str">
        <f>Input!C15</f>
        <v>H</v>
      </c>
      <c r="D242" s="46">
        <f t="shared" si="80"/>
        <v>0</v>
      </c>
      <c r="E242" s="72">
        <f t="shared" si="81"/>
        <v>0</v>
      </c>
      <c r="F242" s="39">
        <f t="shared" si="82"/>
        <v>0</v>
      </c>
      <c r="G242" s="39">
        <f t="shared" si="82"/>
        <v>0</v>
      </c>
      <c r="H242" s="39">
        <f t="shared" si="82"/>
        <v>0</v>
      </c>
      <c r="I242" s="39">
        <f t="shared" si="82"/>
        <v>0</v>
      </c>
      <c r="J242" s="39">
        <f t="shared" si="82"/>
        <v>0</v>
      </c>
      <c r="K242" s="39">
        <f t="shared" si="82"/>
        <v>0</v>
      </c>
      <c r="L242" s="39">
        <f t="shared" si="82"/>
        <v>0</v>
      </c>
      <c r="M242" s="39">
        <v>0</v>
      </c>
      <c r="N242" s="11">
        <f t="shared" si="83"/>
        <v>0</v>
      </c>
      <c r="O242" s="11">
        <f t="shared" si="84"/>
        <v>0</v>
      </c>
      <c r="P242" s="11"/>
    </row>
    <row r="243" spans="1:16" x14ac:dyDescent="0.2">
      <c r="A243" s="2" t="str">
        <f>Input!A16</f>
        <v>&gt;=900</v>
      </c>
      <c r="B243" s="2" t="str">
        <f>Input!B16</f>
        <v>&lt;1400</v>
      </c>
      <c r="C243" s="2" t="str">
        <f>Input!C16</f>
        <v>F</v>
      </c>
      <c r="D243" s="46">
        <f t="shared" si="80"/>
        <v>1475.8772811117713</v>
      </c>
      <c r="E243" s="72">
        <f t="shared" si="81"/>
        <v>126</v>
      </c>
      <c r="F243" s="39">
        <f t="shared" si="82"/>
        <v>52491051.380021259</v>
      </c>
      <c r="G243" s="39">
        <f t="shared" si="82"/>
        <v>33945.177465570741</v>
      </c>
      <c r="H243" s="39">
        <f t="shared" si="82"/>
        <v>0</v>
      </c>
      <c r="I243" s="39">
        <f t="shared" si="82"/>
        <v>0</v>
      </c>
      <c r="J243" s="39">
        <f t="shared" si="82"/>
        <v>0</v>
      </c>
      <c r="K243" s="39">
        <f t="shared" si="82"/>
        <v>4427.6318433353135</v>
      </c>
      <c r="L243" s="39">
        <f t="shared" si="82"/>
        <v>0</v>
      </c>
      <c r="M243" s="39">
        <v>0</v>
      </c>
      <c r="N243" s="11">
        <f t="shared" si="83"/>
        <v>52529424.189330168</v>
      </c>
      <c r="O243" s="11">
        <f t="shared" si="84"/>
        <v>39890163.537706621</v>
      </c>
      <c r="P243" s="11"/>
    </row>
    <row r="244" spans="1:16" x14ac:dyDescent="0.2">
      <c r="A244" s="2" t="str">
        <f>Input!A17</f>
        <v>&gt;=900</v>
      </c>
      <c r="B244" s="2" t="str">
        <f>Input!B17</f>
        <v>&lt;1400</v>
      </c>
      <c r="C244" s="2" t="str">
        <f>Input!C17</f>
        <v>L</v>
      </c>
      <c r="D244" s="46">
        <f t="shared" si="80"/>
        <v>0</v>
      </c>
      <c r="E244" s="72">
        <f t="shared" si="81"/>
        <v>0</v>
      </c>
      <c r="F244" s="39">
        <f t="shared" ref="F244:L253" si="85">F13*$D244</f>
        <v>0</v>
      </c>
      <c r="G244" s="39">
        <f t="shared" si="85"/>
        <v>0</v>
      </c>
      <c r="H244" s="39">
        <f t="shared" si="85"/>
        <v>0</v>
      </c>
      <c r="I244" s="39">
        <f t="shared" si="85"/>
        <v>0</v>
      </c>
      <c r="J244" s="39">
        <f t="shared" si="85"/>
        <v>0</v>
      </c>
      <c r="K244" s="39">
        <f t="shared" si="85"/>
        <v>0</v>
      </c>
      <c r="L244" s="39">
        <f t="shared" si="85"/>
        <v>0</v>
      </c>
      <c r="M244" s="39">
        <v>0</v>
      </c>
      <c r="N244" s="11">
        <f t="shared" si="83"/>
        <v>0</v>
      </c>
      <c r="O244" s="11">
        <f t="shared" si="84"/>
        <v>0</v>
      </c>
      <c r="P244" s="11"/>
    </row>
    <row r="245" spans="1:16" x14ac:dyDescent="0.2">
      <c r="A245" s="2" t="str">
        <f>Input!A18</f>
        <v>&gt;=900</v>
      </c>
      <c r="B245" s="2" t="str">
        <f>Input!B18</f>
        <v>&lt;1400</v>
      </c>
      <c r="C245" s="2" t="str">
        <f>Input!C18</f>
        <v>H</v>
      </c>
      <c r="D245" s="46">
        <f t="shared" si="80"/>
        <v>0</v>
      </c>
      <c r="E245" s="72">
        <f t="shared" si="81"/>
        <v>0</v>
      </c>
      <c r="F245" s="39">
        <f t="shared" si="85"/>
        <v>0</v>
      </c>
      <c r="G245" s="39">
        <f t="shared" si="85"/>
        <v>0</v>
      </c>
      <c r="H245" s="39">
        <f t="shared" si="85"/>
        <v>0</v>
      </c>
      <c r="I245" s="39">
        <f t="shared" si="85"/>
        <v>0</v>
      </c>
      <c r="J245" s="39">
        <f t="shared" si="85"/>
        <v>0</v>
      </c>
      <c r="K245" s="39">
        <f t="shared" si="85"/>
        <v>0</v>
      </c>
      <c r="L245" s="39">
        <f t="shared" si="85"/>
        <v>0</v>
      </c>
      <c r="M245" s="39">
        <v>0</v>
      </c>
      <c r="N245" s="11">
        <f t="shared" si="83"/>
        <v>0</v>
      </c>
      <c r="O245" s="11">
        <f t="shared" si="84"/>
        <v>0</v>
      </c>
      <c r="P245" s="11"/>
    </row>
    <row r="246" spans="1:16" x14ac:dyDescent="0.2">
      <c r="A246" s="2" t="str">
        <f>Input!A19</f>
        <v>&gt;=1400</v>
      </c>
      <c r="B246" s="2" t="str">
        <f>Input!B19</f>
        <v>&lt;2000</v>
      </c>
      <c r="C246" s="2" t="str">
        <f>Input!C19</f>
        <v>F</v>
      </c>
      <c r="D246" s="46">
        <f t="shared" si="80"/>
        <v>2169</v>
      </c>
      <c r="E246" s="72">
        <f t="shared" si="81"/>
        <v>51</v>
      </c>
      <c r="F246" s="39">
        <f t="shared" si="85"/>
        <v>9142335</v>
      </c>
      <c r="G246" s="39">
        <f t="shared" si="85"/>
        <v>56394</v>
      </c>
      <c r="H246" s="39">
        <f t="shared" si="85"/>
        <v>0</v>
      </c>
      <c r="I246" s="39">
        <f t="shared" si="85"/>
        <v>0</v>
      </c>
      <c r="J246" s="39">
        <f t="shared" si="85"/>
        <v>2169</v>
      </c>
      <c r="K246" s="39">
        <f t="shared" si="85"/>
        <v>34704</v>
      </c>
      <c r="L246" s="39">
        <f t="shared" si="85"/>
        <v>0</v>
      </c>
      <c r="M246" s="39">
        <v>0</v>
      </c>
      <c r="N246" s="11">
        <f t="shared" si="83"/>
        <v>9235602</v>
      </c>
      <c r="O246" s="11">
        <f t="shared" si="84"/>
        <v>7013396.3932542419</v>
      </c>
      <c r="P246" s="11"/>
    </row>
    <row r="247" spans="1:16" x14ac:dyDescent="0.2">
      <c r="A247" s="2" t="str">
        <f>Input!A20</f>
        <v>&gt;=1400</v>
      </c>
      <c r="B247" s="2" t="str">
        <f>Input!B20</f>
        <v>&lt;2000</v>
      </c>
      <c r="C247" s="2" t="str">
        <f>Input!C20</f>
        <v>L</v>
      </c>
      <c r="D247" s="46">
        <f t="shared" si="80"/>
        <v>0</v>
      </c>
      <c r="E247" s="72">
        <f t="shared" si="81"/>
        <v>0</v>
      </c>
      <c r="F247" s="39">
        <f t="shared" si="85"/>
        <v>0</v>
      </c>
      <c r="G247" s="39">
        <f t="shared" si="85"/>
        <v>0</v>
      </c>
      <c r="H247" s="39">
        <f t="shared" si="85"/>
        <v>0</v>
      </c>
      <c r="I247" s="39">
        <f t="shared" si="85"/>
        <v>0</v>
      </c>
      <c r="J247" s="39">
        <f t="shared" si="85"/>
        <v>0</v>
      </c>
      <c r="K247" s="39">
        <f t="shared" si="85"/>
        <v>0</v>
      </c>
      <c r="L247" s="39">
        <f t="shared" si="85"/>
        <v>0</v>
      </c>
      <c r="M247" s="39">
        <v>0</v>
      </c>
      <c r="N247" s="11">
        <f t="shared" si="83"/>
        <v>0</v>
      </c>
      <c r="O247" s="11">
        <f t="shared" si="84"/>
        <v>0</v>
      </c>
      <c r="P247" s="11"/>
    </row>
    <row r="248" spans="1:16" x14ac:dyDescent="0.2">
      <c r="A248" s="2" t="str">
        <f>Input!A21</f>
        <v>&gt;=1400</v>
      </c>
      <c r="B248" s="2" t="str">
        <f>Input!B21</f>
        <v>&lt;2000</v>
      </c>
      <c r="C248" s="2" t="str">
        <f>Input!C21</f>
        <v>H</v>
      </c>
      <c r="D248" s="46">
        <f t="shared" si="80"/>
        <v>0</v>
      </c>
      <c r="E248" s="72">
        <f t="shared" si="81"/>
        <v>0</v>
      </c>
      <c r="F248" s="39">
        <f t="shared" si="85"/>
        <v>0</v>
      </c>
      <c r="G248" s="39">
        <f t="shared" si="85"/>
        <v>0</v>
      </c>
      <c r="H248" s="39">
        <f t="shared" si="85"/>
        <v>0</v>
      </c>
      <c r="I248" s="39">
        <f t="shared" si="85"/>
        <v>0</v>
      </c>
      <c r="J248" s="39">
        <f t="shared" si="85"/>
        <v>0</v>
      </c>
      <c r="K248" s="39">
        <f t="shared" si="85"/>
        <v>0</v>
      </c>
      <c r="L248" s="39">
        <f t="shared" si="85"/>
        <v>0</v>
      </c>
      <c r="M248" s="39">
        <v>0</v>
      </c>
      <c r="N248" s="11">
        <f t="shared" si="83"/>
        <v>0</v>
      </c>
      <c r="O248" s="11">
        <f t="shared" si="84"/>
        <v>0</v>
      </c>
      <c r="P248" s="11"/>
    </row>
    <row r="249" spans="1:16" x14ac:dyDescent="0.2">
      <c r="A249" s="2" t="str">
        <f>Input!A22</f>
        <v>&gt;=2000</v>
      </c>
      <c r="B249" s="2" t="str">
        <f>Input!B22</f>
        <v>&lt;3000</v>
      </c>
      <c r="C249" s="2" t="str">
        <f>Input!C22</f>
        <v>F</v>
      </c>
      <c r="D249" s="46">
        <f t="shared" si="80"/>
        <v>2428.75</v>
      </c>
      <c r="E249" s="72">
        <f t="shared" si="81"/>
        <v>136</v>
      </c>
      <c r="F249" s="39">
        <f t="shared" si="85"/>
        <v>14013887.5</v>
      </c>
      <c r="G249" s="39">
        <f t="shared" si="85"/>
        <v>179727.5</v>
      </c>
      <c r="H249" s="39">
        <f t="shared" si="85"/>
        <v>4857.5</v>
      </c>
      <c r="I249" s="39">
        <f t="shared" si="85"/>
        <v>0</v>
      </c>
      <c r="J249" s="39">
        <f t="shared" si="85"/>
        <v>2428.75</v>
      </c>
      <c r="K249" s="39">
        <f t="shared" si="85"/>
        <v>97150</v>
      </c>
      <c r="L249" s="39">
        <f t="shared" si="85"/>
        <v>0</v>
      </c>
      <c r="M249" s="39">
        <v>0</v>
      </c>
      <c r="N249" s="11">
        <f t="shared" si="83"/>
        <v>14298051.25</v>
      </c>
      <c r="O249" s="11">
        <f t="shared" si="84"/>
        <v>10857754.704816677</v>
      </c>
      <c r="P249" s="11"/>
    </row>
    <row r="250" spans="1:16" x14ac:dyDescent="0.2">
      <c r="A250" s="2" t="str">
        <f>Input!A23</f>
        <v>&gt;=2000</v>
      </c>
      <c r="B250" s="2" t="str">
        <f>Input!B23</f>
        <v>&lt;3000</v>
      </c>
      <c r="C250" s="2" t="str">
        <f>Input!C23</f>
        <v>L</v>
      </c>
      <c r="D250" s="46">
        <f t="shared" si="80"/>
        <v>0</v>
      </c>
      <c r="E250" s="72">
        <f t="shared" si="81"/>
        <v>0</v>
      </c>
      <c r="F250" s="39">
        <f t="shared" si="85"/>
        <v>0</v>
      </c>
      <c r="G250" s="39">
        <f t="shared" si="85"/>
        <v>0</v>
      </c>
      <c r="H250" s="39">
        <f t="shared" si="85"/>
        <v>0</v>
      </c>
      <c r="I250" s="39">
        <f t="shared" si="85"/>
        <v>0</v>
      </c>
      <c r="J250" s="39">
        <f t="shared" si="85"/>
        <v>0</v>
      </c>
      <c r="K250" s="39">
        <f t="shared" si="85"/>
        <v>0</v>
      </c>
      <c r="L250" s="39">
        <f t="shared" si="85"/>
        <v>0</v>
      </c>
      <c r="M250" s="39">
        <v>0</v>
      </c>
      <c r="N250" s="11">
        <f t="shared" si="83"/>
        <v>0</v>
      </c>
      <c r="O250" s="11">
        <f t="shared" si="84"/>
        <v>0</v>
      </c>
      <c r="P250" s="11"/>
    </row>
    <row r="251" spans="1:16" x14ac:dyDescent="0.2">
      <c r="A251" s="2" t="str">
        <f>Input!A24</f>
        <v>&gt;=2000</v>
      </c>
      <c r="B251" s="2" t="str">
        <f>Input!B24</f>
        <v>&lt;3000</v>
      </c>
      <c r="C251" s="2" t="str">
        <f>Input!C24</f>
        <v>H</v>
      </c>
      <c r="D251" s="46">
        <f t="shared" si="80"/>
        <v>0</v>
      </c>
      <c r="E251" s="72">
        <f t="shared" si="81"/>
        <v>0</v>
      </c>
      <c r="F251" s="39">
        <f t="shared" si="85"/>
        <v>0</v>
      </c>
      <c r="G251" s="39">
        <f t="shared" si="85"/>
        <v>0</v>
      </c>
      <c r="H251" s="39">
        <f t="shared" si="85"/>
        <v>0</v>
      </c>
      <c r="I251" s="39">
        <f t="shared" si="85"/>
        <v>0</v>
      </c>
      <c r="J251" s="39">
        <f t="shared" si="85"/>
        <v>0</v>
      </c>
      <c r="K251" s="39">
        <f t="shared" si="85"/>
        <v>0</v>
      </c>
      <c r="L251" s="39">
        <f t="shared" si="85"/>
        <v>0</v>
      </c>
      <c r="M251" s="39">
        <v>0</v>
      </c>
      <c r="N251" s="11">
        <f t="shared" si="83"/>
        <v>0</v>
      </c>
      <c r="O251" s="11">
        <f t="shared" si="84"/>
        <v>0</v>
      </c>
      <c r="P251" s="11"/>
    </row>
    <row r="252" spans="1:16" x14ac:dyDescent="0.2">
      <c r="A252" s="2" t="str">
        <f>Input!A25</f>
        <v>&gt;=3000</v>
      </c>
      <c r="B252" s="2" t="str">
        <f>Input!B25</f>
        <v>&lt;5000</v>
      </c>
      <c r="C252" s="2" t="str">
        <f>Input!C25</f>
        <v>F</v>
      </c>
      <c r="D252" s="46">
        <f t="shared" si="80"/>
        <v>2145.6666666666715</v>
      </c>
      <c r="E252" s="72">
        <f t="shared" si="81"/>
        <v>199</v>
      </c>
      <c r="F252" s="39">
        <f t="shared" si="85"/>
        <v>6443437.0000000149</v>
      </c>
      <c r="G252" s="39">
        <f t="shared" si="85"/>
        <v>216712.33333333384</v>
      </c>
      <c r="H252" s="39">
        <f t="shared" si="85"/>
        <v>0</v>
      </c>
      <c r="I252" s="39">
        <f t="shared" si="85"/>
        <v>0</v>
      </c>
      <c r="J252" s="39">
        <f t="shared" si="85"/>
        <v>4291.333333333343</v>
      </c>
      <c r="K252" s="39">
        <f t="shared" si="85"/>
        <v>203838.33333333378</v>
      </c>
      <c r="L252" s="39">
        <f t="shared" si="85"/>
        <v>0</v>
      </c>
      <c r="M252" s="39">
        <v>0</v>
      </c>
      <c r="N252" s="11">
        <f t="shared" si="83"/>
        <v>6868279.0000000158</v>
      </c>
      <c r="O252" s="11">
        <f t="shared" si="84"/>
        <v>5215682.0060526598</v>
      </c>
      <c r="P252" s="11"/>
    </row>
    <row r="253" spans="1:16" x14ac:dyDescent="0.2">
      <c r="A253" s="2" t="str">
        <f>Input!A26</f>
        <v>&gt;=3000</v>
      </c>
      <c r="B253" s="2" t="str">
        <f>Input!B26</f>
        <v>&lt;5000</v>
      </c>
      <c r="C253" s="2" t="str">
        <f>Input!C26</f>
        <v>L</v>
      </c>
      <c r="D253" s="46">
        <f t="shared" si="80"/>
        <v>13417.700000000003</v>
      </c>
      <c r="E253" s="72">
        <f t="shared" si="81"/>
        <v>3</v>
      </c>
      <c r="F253" s="39">
        <f t="shared" si="85"/>
        <v>174430.10000000003</v>
      </c>
      <c r="G253" s="39">
        <f t="shared" si="85"/>
        <v>0</v>
      </c>
      <c r="H253" s="39">
        <f t="shared" si="85"/>
        <v>0</v>
      </c>
      <c r="I253" s="39">
        <f t="shared" si="85"/>
        <v>0</v>
      </c>
      <c r="J253" s="39">
        <f t="shared" si="85"/>
        <v>26835.400000000005</v>
      </c>
      <c r="K253" s="39">
        <f t="shared" si="85"/>
        <v>26835.400000000005</v>
      </c>
      <c r="L253" s="39">
        <f t="shared" si="85"/>
        <v>0</v>
      </c>
      <c r="M253" s="39">
        <v>0</v>
      </c>
      <c r="N253" s="11">
        <f t="shared" si="83"/>
        <v>228100.90000000002</v>
      </c>
      <c r="O253" s="11">
        <f t="shared" si="84"/>
        <v>173216.86549052747</v>
      </c>
      <c r="P253" s="11"/>
    </row>
    <row r="254" spans="1:16" x14ac:dyDescent="0.2">
      <c r="A254" s="2" t="str">
        <f>Input!A27</f>
        <v>&gt;=3000</v>
      </c>
      <c r="B254" s="2" t="str">
        <f>Input!B27</f>
        <v>&lt;5000</v>
      </c>
      <c r="C254" s="2" t="str">
        <f>Input!C27</f>
        <v>H</v>
      </c>
      <c r="D254" s="46">
        <f t="shared" si="80"/>
        <v>37732.345545542732</v>
      </c>
      <c r="E254" s="72">
        <f t="shared" si="81"/>
        <v>3</v>
      </c>
      <c r="F254" s="39">
        <f t="shared" ref="F254:L263" si="86">F23*$D254</f>
        <v>0</v>
      </c>
      <c r="G254" s="39">
        <f t="shared" si="86"/>
        <v>0</v>
      </c>
      <c r="H254" s="39">
        <f t="shared" si="86"/>
        <v>0</v>
      </c>
      <c r="I254" s="39">
        <f t="shared" si="86"/>
        <v>0</v>
      </c>
      <c r="J254" s="39">
        <f t="shared" si="86"/>
        <v>150929.38218217093</v>
      </c>
      <c r="K254" s="39">
        <f t="shared" si="86"/>
        <v>75464.691091085464</v>
      </c>
      <c r="L254" s="39">
        <f t="shared" si="86"/>
        <v>0</v>
      </c>
      <c r="M254" s="39">
        <v>0</v>
      </c>
      <c r="N254" s="11">
        <f t="shared" si="83"/>
        <v>226394.07327325639</v>
      </c>
      <c r="O254" s="11">
        <f t="shared" si="84"/>
        <v>171920.72340804563</v>
      </c>
      <c r="P254" s="11"/>
    </row>
    <row r="255" spans="1:16" x14ac:dyDescent="0.2">
      <c r="A255" s="2" t="str">
        <f>Input!A28</f>
        <v>&gt;=5000</v>
      </c>
      <c r="B255" s="2" t="str">
        <f>Input!B28</f>
        <v>&lt;7000</v>
      </c>
      <c r="C255" s="2" t="str">
        <f>Input!C28</f>
        <v>F</v>
      </c>
      <c r="D255" s="46">
        <f t="shared" si="80"/>
        <v>3698.6666666666515</v>
      </c>
      <c r="E255" s="72">
        <f t="shared" si="81"/>
        <v>282</v>
      </c>
      <c r="F255" s="39">
        <f t="shared" si="86"/>
        <v>7567471.9999999693</v>
      </c>
      <c r="G255" s="39">
        <f t="shared" si="86"/>
        <v>414250.666666665</v>
      </c>
      <c r="H255" s="39">
        <f t="shared" si="86"/>
        <v>7397.333333333303</v>
      </c>
      <c r="I255" s="39">
        <f t="shared" si="86"/>
        <v>0</v>
      </c>
      <c r="J255" s="39">
        <f t="shared" si="86"/>
        <v>3698.6666666666515</v>
      </c>
      <c r="K255" s="39">
        <f t="shared" si="86"/>
        <v>632471.99999999744</v>
      </c>
      <c r="L255" s="39">
        <f t="shared" si="86"/>
        <v>0</v>
      </c>
      <c r="M255" s="39">
        <v>0</v>
      </c>
      <c r="N255" s="11">
        <f t="shared" si="83"/>
        <v>8625290.6666666325</v>
      </c>
      <c r="O255" s="11">
        <f t="shared" si="84"/>
        <v>6549933.8811232047</v>
      </c>
      <c r="P255" s="11"/>
    </row>
    <row r="256" spans="1:16" x14ac:dyDescent="0.2">
      <c r="A256" s="2" t="str">
        <f>Input!A29</f>
        <v>&gt;=5000</v>
      </c>
      <c r="B256" s="2" t="str">
        <f>Input!B29</f>
        <v>&lt;7000</v>
      </c>
      <c r="C256" s="2" t="str">
        <f>Input!C29</f>
        <v>L</v>
      </c>
      <c r="D256" s="46">
        <f t="shared" si="80"/>
        <v>12801.04</v>
      </c>
      <c r="E256" s="72">
        <f t="shared" si="81"/>
        <v>1</v>
      </c>
      <c r="F256" s="39">
        <f t="shared" si="86"/>
        <v>166413.52000000002</v>
      </c>
      <c r="G256" s="39">
        <f t="shared" si="86"/>
        <v>0</v>
      </c>
      <c r="H256" s="39">
        <f t="shared" si="86"/>
        <v>0</v>
      </c>
      <c r="I256" s="39">
        <f t="shared" si="86"/>
        <v>0</v>
      </c>
      <c r="J256" s="39">
        <f t="shared" si="86"/>
        <v>0</v>
      </c>
      <c r="K256" s="39">
        <f t="shared" si="86"/>
        <v>12801.04</v>
      </c>
      <c r="L256" s="39">
        <f t="shared" si="86"/>
        <v>0</v>
      </c>
      <c r="M256" s="39">
        <v>0</v>
      </c>
      <c r="N256" s="11">
        <f t="shared" si="83"/>
        <v>179214.56000000003</v>
      </c>
      <c r="O256" s="11">
        <f t="shared" si="84"/>
        <v>136093.21284336917</v>
      </c>
      <c r="P256" s="11"/>
    </row>
    <row r="257" spans="1:16" x14ac:dyDescent="0.2">
      <c r="A257" s="2" t="str">
        <f>Input!A30</f>
        <v>&gt;=5000</v>
      </c>
      <c r="B257" s="2" t="str">
        <f>Input!B30</f>
        <v>&lt;7000</v>
      </c>
      <c r="C257" s="2" t="str">
        <f>Input!C30</f>
        <v>H</v>
      </c>
      <c r="D257" s="46">
        <f t="shared" si="80"/>
        <v>37732.345545542732</v>
      </c>
      <c r="E257" s="72">
        <f t="shared" si="81"/>
        <v>2</v>
      </c>
      <c r="F257" s="39">
        <f t="shared" si="86"/>
        <v>264126.41881879914</v>
      </c>
      <c r="G257" s="39">
        <f t="shared" si="86"/>
        <v>0</v>
      </c>
      <c r="H257" s="39">
        <f t="shared" si="86"/>
        <v>0</v>
      </c>
      <c r="I257" s="39">
        <f t="shared" si="86"/>
        <v>0</v>
      </c>
      <c r="J257" s="39">
        <f t="shared" si="86"/>
        <v>75464.691091085464</v>
      </c>
      <c r="K257" s="39">
        <f t="shared" si="86"/>
        <v>75464.691091085464</v>
      </c>
      <c r="L257" s="39">
        <f t="shared" si="86"/>
        <v>0</v>
      </c>
      <c r="M257" s="39">
        <v>0</v>
      </c>
      <c r="N257" s="11">
        <f t="shared" si="83"/>
        <v>415055.80100097007</v>
      </c>
      <c r="O257" s="11">
        <f t="shared" si="84"/>
        <v>315187.9929147503</v>
      </c>
      <c r="P257" s="11"/>
    </row>
    <row r="258" spans="1:16" x14ac:dyDescent="0.2">
      <c r="A258" s="2" t="str">
        <f>Input!A31</f>
        <v>&gt;=7000</v>
      </c>
      <c r="B258" s="2" t="str">
        <f>Input!B31</f>
        <v>&lt;11000</v>
      </c>
      <c r="C258" s="2" t="str">
        <f>Input!C31</f>
        <v>F</v>
      </c>
      <c r="D258" s="46">
        <f t="shared" si="80"/>
        <v>5118</v>
      </c>
      <c r="E258" s="72">
        <f t="shared" si="81"/>
        <v>213</v>
      </c>
      <c r="F258" s="39">
        <f t="shared" si="86"/>
        <v>3905034</v>
      </c>
      <c r="G258" s="39">
        <f t="shared" si="86"/>
        <v>235428</v>
      </c>
      <c r="H258" s="39">
        <f t="shared" si="86"/>
        <v>5118</v>
      </c>
      <c r="I258" s="39">
        <f t="shared" si="86"/>
        <v>0</v>
      </c>
      <c r="J258" s="39">
        <f t="shared" si="86"/>
        <v>35826</v>
      </c>
      <c r="K258" s="39">
        <f t="shared" si="86"/>
        <v>829116</v>
      </c>
      <c r="L258" s="39">
        <f t="shared" si="86"/>
        <v>0</v>
      </c>
      <c r="M258" s="39">
        <v>0</v>
      </c>
      <c r="N258" s="11">
        <f t="shared" si="83"/>
        <v>5010522</v>
      </c>
      <c r="O258" s="11">
        <f t="shared" si="84"/>
        <v>3804925.4312952235</v>
      </c>
      <c r="P258" s="11"/>
    </row>
    <row r="259" spans="1:16" x14ac:dyDescent="0.2">
      <c r="A259" s="2" t="str">
        <f>Input!A32</f>
        <v>&gt;=7000</v>
      </c>
      <c r="B259" s="2" t="str">
        <f>Input!B32</f>
        <v>&lt;11000</v>
      </c>
      <c r="C259" s="2" t="str">
        <f>Input!C32</f>
        <v>L</v>
      </c>
      <c r="D259" s="46">
        <f t="shared" si="80"/>
        <v>13649.699999999999</v>
      </c>
      <c r="E259" s="72">
        <f t="shared" si="81"/>
        <v>7</v>
      </c>
      <c r="F259" s="39">
        <f t="shared" si="86"/>
        <v>300293.39999999997</v>
      </c>
      <c r="G259" s="39">
        <f t="shared" si="86"/>
        <v>0</v>
      </c>
      <c r="H259" s="39">
        <f t="shared" si="86"/>
        <v>0</v>
      </c>
      <c r="I259" s="39">
        <f t="shared" si="86"/>
        <v>0</v>
      </c>
      <c r="J259" s="39">
        <f t="shared" si="86"/>
        <v>13649.699999999999</v>
      </c>
      <c r="K259" s="39">
        <f t="shared" si="86"/>
        <v>95547.9</v>
      </c>
      <c r="L259" s="39">
        <f t="shared" si="86"/>
        <v>0</v>
      </c>
      <c r="M259" s="39">
        <v>0</v>
      </c>
      <c r="N259" s="11">
        <f t="shared" si="83"/>
        <v>409491</v>
      </c>
      <c r="O259" s="11">
        <f t="shared" si="84"/>
        <v>310962.15519790404</v>
      </c>
      <c r="P259" s="11"/>
    </row>
    <row r="260" spans="1:16" x14ac:dyDescent="0.2">
      <c r="A260" s="2" t="str">
        <f>Input!A33</f>
        <v>&gt;=7000</v>
      </c>
      <c r="B260" s="2" t="str">
        <f>Input!B33</f>
        <v>&lt;11000</v>
      </c>
      <c r="C260" s="2" t="str">
        <f>Input!C33</f>
        <v>H</v>
      </c>
      <c r="D260" s="46">
        <f t="shared" si="80"/>
        <v>45278.81465465128</v>
      </c>
      <c r="E260" s="72">
        <f t="shared" si="81"/>
        <v>7</v>
      </c>
      <c r="F260" s="39">
        <f t="shared" si="86"/>
        <v>769739.84912907181</v>
      </c>
      <c r="G260" s="39">
        <f t="shared" si="86"/>
        <v>135836.44396395385</v>
      </c>
      <c r="H260" s="39">
        <f t="shared" si="86"/>
        <v>0</v>
      </c>
      <c r="I260" s="230">
        <f t="shared" si="86"/>
        <v>0</v>
      </c>
      <c r="J260" s="230">
        <f t="shared" si="86"/>
        <v>135836.44396395385</v>
      </c>
      <c r="K260" s="230">
        <f t="shared" si="86"/>
        <v>90557.62930930256</v>
      </c>
      <c r="L260" s="39">
        <f t="shared" si="86"/>
        <v>0</v>
      </c>
      <c r="M260" s="39">
        <v>0</v>
      </c>
      <c r="N260" s="11">
        <f t="shared" si="83"/>
        <v>1131970.3663662821</v>
      </c>
      <c r="O260" s="11">
        <f t="shared" si="84"/>
        <v>859603.61704022822</v>
      </c>
      <c r="P260" s="11"/>
    </row>
    <row r="261" spans="1:16" x14ac:dyDescent="0.2">
      <c r="A261" s="2" t="str">
        <f>Input!A34</f>
        <v>&gt;=11000</v>
      </c>
      <c r="B261" s="2" t="str">
        <f>Input!B34</f>
        <v>&lt;16000</v>
      </c>
      <c r="C261" s="2" t="str">
        <f>Input!C34</f>
        <v>F</v>
      </c>
      <c r="D261" s="46">
        <f t="shared" si="80"/>
        <v>10791.333333333303</v>
      </c>
      <c r="E261" s="72">
        <f t="shared" si="81"/>
        <v>196</v>
      </c>
      <c r="F261" s="39">
        <f t="shared" si="86"/>
        <v>5244587.9999999851</v>
      </c>
      <c r="G261" s="39">
        <f t="shared" si="86"/>
        <v>345322.6666666657</v>
      </c>
      <c r="H261" s="39">
        <f t="shared" si="86"/>
        <v>10791.333333333303</v>
      </c>
      <c r="I261" s="39">
        <f t="shared" si="86"/>
        <v>0</v>
      </c>
      <c r="J261" s="39">
        <f t="shared" si="86"/>
        <v>118704.66666666634</v>
      </c>
      <c r="K261" s="39">
        <f t="shared" si="86"/>
        <v>1661865.3333333286</v>
      </c>
      <c r="L261" s="39">
        <f t="shared" si="86"/>
        <v>0</v>
      </c>
      <c r="M261" s="39">
        <v>0</v>
      </c>
      <c r="N261" s="11">
        <f t="shared" si="83"/>
        <v>7381271.9999999786</v>
      </c>
      <c r="O261" s="11">
        <f t="shared" si="84"/>
        <v>5605242.2378561106</v>
      </c>
      <c r="P261" s="11"/>
    </row>
    <row r="262" spans="1:16" x14ac:dyDescent="0.2">
      <c r="A262" s="2" t="str">
        <f>Input!A35</f>
        <v>&gt;=11000</v>
      </c>
      <c r="B262" s="2" t="str">
        <f>Input!B35</f>
        <v>&lt;16000</v>
      </c>
      <c r="C262" s="2" t="str">
        <f>Input!C35</f>
        <v>L</v>
      </c>
      <c r="D262" s="46">
        <f t="shared" si="80"/>
        <v>14339.660000000002</v>
      </c>
      <c r="E262" s="72">
        <f t="shared" si="81"/>
        <v>9</v>
      </c>
      <c r="F262" s="39">
        <f t="shared" si="86"/>
        <v>286793.2</v>
      </c>
      <c r="G262" s="39">
        <f t="shared" si="86"/>
        <v>28679.320000000003</v>
      </c>
      <c r="H262" s="39">
        <f t="shared" si="86"/>
        <v>0</v>
      </c>
      <c r="I262" s="39">
        <f t="shared" si="86"/>
        <v>0</v>
      </c>
      <c r="J262" s="39">
        <f t="shared" si="86"/>
        <v>71698.3</v>
      </c>
      <c r="K262" s="39">
        <f t="shared" si="86"/>
        <v>43018.98</v>
      </c>
      <c r="L262" s="39">
        <f t="shared" si="86"/>
        <v>0</v>
      </c>
      <c r="M262" s="39">
        <v>0</v>
      </c>
      <c r="N262" s="11">
        <f t="shared" si="83"/>
        <v>430189.8</v>
      </c>
      <c r="O262" s="11">
        <f t="shared" si="84"/>
        <v>326680.55549976748</v>
      </c>
      <c r="P262" s="11"/>
    </row>
    <row r="263" spans="1:16" x14ac:dyDescent="0.2">
      <c r="A263" s="2" t="str">
        <f>Input!A36</f>
        <v>&gt;=11000</v>
      </c>
      <c r="B263" s="2" t="str">
        <f>Input!B36</f>
        <v>&lt;16000</v>
      </c>
      <c r="C263" s="2" t="str">
        <f>Input!C36</f>
        <v>H</v>
      </c>
      <c r="D263" s="46">
        <f t="shared" si="80"/>
        <v>45278.814654651287</v>
      </c>
      <c r="E263" s="72">
        <f t="shared" si="81"/>
        <v>14</v>
      </c>
      <c r="F263" s="39">
        <f t="shared" si="86"/>
        <v>905576.29309302568</v>
      </c>
      <c r="G263" s="39">
        <f t="shared" si="86"/>
        <v>90557.629309302574</v>
      </c>
      <c r="H263" s="39">
        <f t="shared" si="86"/>
        <v>45278.814654651287</v>
      </c>
      <c r="I263" s="39">
        <f t="shared" si="86"/>
        <v>0</v>
      </c>
      <c r="J263" s="39">
        <f t="shared" si="86"/>
        <v>407509.33189186157</v>
      </c>
      <c r="K263" s="39">
        <f t="shared" si="86"/>
        <v>362230.5172372103</v>
      </c>
      <c r="L263" s="39">
        <f t="shared" si="86"/>
        <v>0</v>
      </c>
      <c r="M263" s="39">
        <v>0</v>
      </c>
      <c r="N263" s="11">
        <f t="shared" si="83"/>
        <v>1811152.5861860514</v>
      </c>
      <c r="O263" s="11">
        <f t="shared" si="84"/>
        <v>1375365.787264365</v>
      </c>
      <c r="P263" s="11"/>
    </row>
    <row r="264" spans="1:16" x14ac:dyDescent="0.2">
      <c r="A264" s="2" t="str">
        <f>Input!A37</f>
        <v>&gt;=16000</v>
      </c>
      <c r="B264" s="2" t="str">
        <f>Input!B37</f>
        <v>&lt;20000</v>
      </c>
      <c r="C264" s="2" t="str">
        <f>Input!C37</f>
        <v>F</v>
      </c>
      <c r="D264" s="46">
        <f t="shared" si="80"/>
        <v>15242</v>
      </c>
      <c r="E264" s="72">
        <f t="shared" si="81"/>
        <v>86</v>
      </c>
      <c r="F264" s="39">
        <f t="shared" ref="F264:L273" si="87">F33*$D264</f>
        <v>716374</v>
      </c>
      <c r="G264" s="39">
        <f t="shared" si="87"/>
        <v>45726</v>
      </c>
      <c r="H264" s="39">
        <f t="shared" si="87"/>
        <v>0</v>
      </c>
      <c r="I264" s="39">
        <f t="shared" si="87"/>
        <v>0</v>
      </c>
      <c r="J264" s="39">
        <f t="shared" si="87"/>
        <v>0</v>
      </c>
      <c r="K264" s="39">
        <f t="shared" si="87"/>
        <v>548712</v>
      </c>
      <c r="L264" s="39">
        <f t="shared" si="87"/>
        <v>0</v>
      </c>
      <c r="M264" s="39">
        <v>0</v>
      </c>
      <c r="N264" s="11">
        <f t="shared" si="83"/>
        <v>1310812</v>
      </c>
      <c r="O264" s="11">
        <f t="shared" si="84"/>
        <v>995413.63443708152</v>
      </c>
      <c r="P264" s="11"/>
    </row>
    <row r="265" spans="1:16" x14ac:dyDescent="0.2">
      <c r="A265" s="2" t="str">
        <f>Input!A38</f>
        <v>&gt;=16000</v>
      </c>
      <c r="B265" s="2" t="str">
        <f>Input!B38</f>
        <v>&lt;20000</v>
      </c>
      <c r="C265" s="2" t="str">
        <f>Input!C38</f>
        <v>L</v>
      </c>
      <c r="D265" s="46">
        <f t="shared" si="80"/>
        <v>17706.399999999998</v>
      </c>
      <c r="E265" s="72">
        <f t="shared" si="81"/>
        <v>16</v>
      </c>
      <c r="F265" s="39">
        <f t="shared" si="87"/>
        <v>159357.59999999998</v>
      </c>
      <c r="G265" s="39">
        <f t="shared" si="87"/>
        <v>17706.399999999998</v>
      </c>
      <c r="H265" s="39">
        <f t="shared" si="87"/>
        <v>0</v>
      </c>
      <c r="I265" s="39">
        <f t="shared" si="87"/>
        <v>0</v>
      </c>
      <c r="J265" s="39">
        <f t="shared" si="87"/>
        <v>17706.399999999998</v>
      </c>
      <c r="K265" s="39">
        <f t="shared" si="87"/>
        <v>70825.599999999991</v>
      </c>
      <c r="L265" s="39">
        <f t="shared" si="87"/>
        <v>0</v>
      </c>
      <c r="M265" s="39">
        <v>0</v>
      </c>
      <c r="N265" s="11">
        <f t="shared" si="83"/>
        <v>265595.99999999994</v>
      </c>
      <c r="O265" s="11">
        <f t="shared" si="84"/>
        <v>201690.15820113872</v>
      </c>
      <c r="P265" s="11"/>
    </row>
    <row r="266" spans="1:16" x14ac:dyDescent="0.2">
      <c r="A266" s="2" t="str">
        <f>Input!A39</f>
        <v>&gt;=16000</v>
      </c>
      <c r="B266" s="2" t="str">
        <f>Input!B39</f>
        <v>&lt;20000</v>
      </c>
      <c r="C266" s="2" t="str">
        <f>Input!C39</f>
        <v>H</v>
      </c>
      <c r="D266" s="46">
        <f t="shared" ref="D266:D297" si="88">IFERROR(AVERAGEIFS(mtrdollars,rating,A266,rating,B266,pressure,C266),0)</f>
        <v>45278.81465465128</v>
      </c>
      <c r="E266" s="72">
        <f t="shared" ref="E266:E302" si="89">COUNTIFS(rating,A266,rating,B266,pressure,C266)</f>
        <v>1</v>
      </c>
      <c r="F266" s="39">
        <f t="shared" si="87"/>
        <v>0</v>
      </c>
      <c r="G266" s="39">
        <f t="shared" si="87"/>
        <v>0</v>
      </c>
      <c r="H266" s="39">
        <f t="shared" si="87"/>
        <v>0</v>
      </c>
      <c r="I266" s="39">
        <f t="shared" si="87"/>
        <v>45278.81465465128</v>
      </c>
      <c r="J266" s="39">
        <f t="shared" si="87"/>
        <v>0</v>
      </c>
      <c r="K266" s="39">
        <f t="shared" si="87"/>
        <v>0</v>
      </c>
      <c r="L266" s="39">
        <f t="shared" si="87"/>
        <v>0</v>
      </c>
      <c r="M266" s="39">
        <v>0</v>
      </c>
      <c r="N266" s="11">
        <f t="shared" ref="N266:N297" si="90">SUM(F266:M266)</f>
        <v>45278.81465465128</v>
      </c>
      <c r="O266" s="11">
        <f t="shared" ref="O266:O297" si="91">N266*$N$305</f>
        <v>34384.144681609127</v>
      </c>
      <c r="P266" s="11"/>
    </row>
    <row r="267" spans="1:16" x14ac:dyDescent="0.2">
      <c r="A267" s="2" t="str">
        <f>Input!A40</f>
        <v>&gt;=20000</v>
      </c>
      <c r="B267" s="2" t="str">
        <f>Input!B40</f>
        <v>&lt;24000</v>
      </c>
      <c r="C267" s="2" t="str">
        <f>Input!C40</f>
        <v>F</v>
      </c>
      <c r="D267" s="46">
        <f t="shared" si="88"/>
        <v>18747.149999999943</v>
      </c>
      <c r="E267" s="72">
        <f t="shared" si="89"/>
        <v>167</v>
      </c>
      <c r="F267" s="39">
        <f t="shared" si="87"/>
        <v>1574760.5999999952</v>
      </c>
      <c r="G267" s="39">
        <f t="shared" si="87"/>
        <v>18747.149999999943</v>
      </c>
      <c r="H267" s="39">
        <f t="shared" si="87"/>
        <v>0</v>
      </c>
      <c r="I267" s="39">
        <f t="shared" si="87"/>
        <v>0</v>
      </c>
      <c r="J267" s="39">
        <f t="shared" si="87"/>
        <v>224965.79999999932</v>
      </c>
      <c r="K267" s="39">
        <f t="shared" si="87"/>
        <v>1312300.499999996</v>
      </c>
      <c r="L267" s="39">
        <f t="shared" si="87"/>
        <v>18747.149999999943</v>
      </c>
      <c r="M267" s="39">
        <v>0</v>
      </c>
      <c r="N267" s="11">
        <f t="shared" si="90"/>
        <v>3149521.1999999904</v>
      </c>
      <c r="O267" s="11">
        <f t="shared" si="91"/>
        <v>2391705.5568827786</v>
      </c>
      <c r="P267" s="11"/>
    </row>
    <row r="268" spans="1:16" x14ac:dyDescent="0.2">
      <c r="A268" s="2" t="str">
        <f>Input!A41</f>
        <v>&gt;=20000</v>
      </c>
      <c r="B268" s="2" t="str">
        <f>Input!B41</f>
        <v>&lt;24000</v>
      </c>
      <c r="C268" s="2" t="str">
        <f>Input!C41</f>
        <v>L</v>
      </c>
      <c r="D268" s="46">
        <f t="shared" si="88"/>
        <v>19488.726666666669</v>
      </c>
      <c r="E268" s="72">
        <f t="shared" si="89"/>
        <v>9</v>
      </c>
      <c r="F268" s="39">
        <f t="shared" si="87"/>
        <v>38977.453333333338</v>
      </c>
      <c r="G268" s="39">
        <f t="shared" si="87"/>
        <v>0</v>
      </c>
      <c r="H268" s="39">
        <f t="shared" si="87"/>
        <v>0</v>
      </c>
      <c r="I268" s="39">
        <f t="shared" si="87"/>
        <v>0</v>
      </c>
      <c r="J268" s="39">
        <f t="shared" si="87"/>
        <v>19488.726666666669</v>
      </c>
      <c r="K268" s="39">
        <f t="shared" si="87"/>
        <v>97443.633333333346</v>
      </c>
      <c r="L268" s="39">
        <f t="shared" si="87"/>
        <v>19488.726666666669</v>
      </c>
      <c r="M268" s="39">
        <v>0</v>
      </c>
      <c r="N268" s="11">
        <f t="shared" si="90"/>
        <v>175398.54000000004</v>
      </c>
      <c r="O268" s="11">
        <f t="shared" si="91"/>
        <v>133195.37674079719</v>
      </c>
      <c r="P268" s="11"/>
    </row>
    <row r="269" spans="1:16" x14ac:dyDescent="0.2">
      <c r="A269" s="2" t="str">
        <f>Input!A42</f>
        <v>&gt;=20000</v>
      </c>
      <c r="B269" s="2" t="str">
        <f>Input!B42</f>
        <v>&lt;24000</v>
      </c>
      <c r="C269" s="2" t="str">
        <f>Input!C42</f>
        <v>H</v>
      </c>
      <c r="D269" s="46">
        <f t="shared" si="88"/>
        <v>52825.283763759784</v>
      </c>
      <c r="E269" s="72">
        <f t="shared" si="89"/>
        <v>53</v>
      </c>
      <c r="F269" s="39">
        <f t="shared" si="87"/>
        <v>1109330.9590389554</v>
      </c>
      <c r="G269" s="39">
        <f t="shared" si="87"/>
        <v>105650.56752751957</v>
      </c>
      <c r="H269" s="39">
        <f t="shared" si="87"/>
        <v>105650.56752751957</v>
      </c>
      <c r="I269" s="39">
        <f t="shared" si="87"/>
        <v>0</v>
      </c>
      <c r="J269" s="39">
        <f t="shared" si="87"/>
        <v>316951.70258255873</v>
      </c>
      <c r="K269" s="39">
        <f t="shared" si="87"/>
        <v>1162156.2428027152</v>
      </c>
      <c r="L269" s="39">
        <f t="shared" si="87"/>
        <v>0</v>
      </c>
      <c r="M269" s="39">
        <v>0</v>
      </c>
      <c r="N269" s="11">
        <f t="shared" si="90"/>
        <v>2799740.0394792687</v>
      </c>
      <c r="O269" s="11">
        <f t="shared" si="91"/>
        <v>2126086.2794794957</v>
      </c>
      <c r="P269" s="11"/>
    </row>
    <row r="270" spans="1:16" x14ac:dyDescent="0.2">
      <c r="A270" s="2" t="str">
        <f>Input!A43</f>
        <v>&gt;=24000</v>
      </c>
      <c r="B270" s="2" t="str">
        <f>Input!B43</f>
        <v>&lt;30000</v>
      </c>
      <c r="C270" s="2" t="str">
        <f>Input!C43</f>
        <v>F</v>
      </c>
      <c r="D270" s="46">
        <f t="shared" si="88"/>
        <v>22191.599999999991</v>
      </c>
      <c r="E270" s="72">
        <f t="shared" si="89"/>
        <v>20</v>
      </c>
      <c r="F270" s="39">
        <f t="shared" si="87"/>
        <v>155341.19999999995</v>
      </c>
      <c r="G270" s="39">
        <f t="shared" si="87"/>
        <v>0</v>
      </c>
      <c r="H270" s="39">
        <f t="shared" si="87"/>
        <v>0</v>
      </c>
      <c r="I270" s="39">
        <f t="shared" si="87"/>
        <v>0</v>
      </c>
      <c r="J270" s="39">
        <f t="shared" si="87"/>
        <v>66574.799999999974</v>
      </c>
      <c r="K270" s="39">
        <f t="shared" si="87"/>
        <v>221915.99999999991</v>
      </c>
      <c r="L270" s="39">
        <f t="shared" si="87"/>
        <v>0</v>
      </c>
      <c r="M270" s="39">
        <v>0</v>
      </c>
      <c r="N270" s="11">
        <f t="shared" si="90"/>
        <v>443831.99999999988</v>
      </c>
      <c r="O270" s="11">
        <f t="shared" si="91"/>
        <v>337040.26527028944</v>
      </c>
      <c r="P270" s="11"/>
    </row>
    <row r="271" spans="1:16" x14ac:dyDescent="0.2">
      <c r="A271" s="2" t="str">
        <f>Input!A44</f>
        <v>&gt;=24000</v>
      </c>
      <c r="B271" s="2" t="str">
        <f>Input!B44</f>
        <v>&lt;30000</v>
      </c>
      <c r="C271" s="2" t="str">
        <f>Input!C44</f>
        <v>L</v>
      </c>
      <c r="D271" s="46">
        <f t="shared" si="88"/>
        <v>20345.599999999999</v>
      </c>
      <c r="E271" s="72">
        <f t="shared" si="89"/>
        <v>16</v>
      </c>
      <c r="F271" s="39">
        <f t="shared" si="87"/>
        <v>101728</v>
      </c>
      <c r="G271" s="39">
        <f t="shared" si="87"/>
        <v>0</v>
      </c>
      <c r="H271" s="39">
        <f t="shared" si="87"/>
        <v>0</v>
      </c>
      <c r="I271" s="39">
        <f t="shared" si="87"/>
        <v>0</v>
      </c>
      <c r="J271" s="39">
        <f t="shared" si="87"/>
        <v>40691.199999999997</v>
      </c>
      <c r="K271" s="39">
        <f t="shared" si="87"/>
        <v>183110.39999999999</v>
      </c>
      <c r="L271" s="39">
        <f t="shared" si="87"/>
        <v>0</v>
      </c>
      <c r="M271" s="39">
        <v>0</v>
      </c>
      <c r="N271" s="11">
        <f t="shared" si="90"/>
        <v>325529.59999999998</v>
      </c>
      <c r="O271" s="11">
        <f t="shared" si="91"/>
        <v>247202.95683351185</v>
      </c>
      <c r="P271" s="11"/>
    </row>
    <row r="272" spans="1:16" x14ac:dyDescent="0.2">
      <c r="A272" s="2" t="str">
        <f>Input!A45</f>
        <v>&gt;=24000</v>
      </c>
      <c r="B272" s="2" t="str">
        <f>Input!B45</f>
        <v>&lt;30000</v>
      </c>
      <c r="C272" s="2" t="str">
        <f>Input!C45</f>
        <v>H</v>
      </c>
      <c r="D272" s="46">
        <f t="shared" si="88"/>
        <v>52825.283763759784</v>
      </c>
      <c r="E272" s="72">
        <f t="shared" si="89"/>
        <v>54</v>
      </c>
      <c r="F272" s="39">
        <f t="shared" si="87"/>
        <v>1162156.2428027152</v>
      </c>
      <c r="G272" s="39">
        <f t="shared" si="87"/>
        <v>52825.283763759784</v>
      </c>
      <c r="H272" s="39">
        <f t="shared" si="87"/>
        <v>105650.56752751957</v>
      </c>
      <c r="I272" s="39">
        <f t="shared" si="87"/>
        <v>105650.56752751957</v>
      </c>
      <c r="J272" s="39">
        <f t="shared" si="87"/>
        <v>581078.12140135758</v>
      </c>
      <c r="K272" s="39">
        <f t="shared" si="87"/>
        <v>845204.54022015654</v>
      </c>
      <c r="L272" s="39">
        <f t="shared" si="87"/>
        <v>0</v>
      </c>
      <c r="M272" s="39">
        <v>0</v>
      </c>
      <c r="N272" s="11">
        <f t="shared" si="90"/>
        <v>2852565.3232430285</v>
      </c>
      <c r="O272" s="11">
        <f t="shared" si="91"/>
        <v>2166201.114941373</v>
      </c>
      <c r="P272" s="11"/>
    </row>
    <row r="273" spans="1:16" x14ac:dyDescent="0.2">
      <c r="A273" s="2" t="str">
        <f>Input!A46</f>
        <v>&gt;=30000</v>
      </c>
      <c r="B273" s="2" t="str">
        <f>Input!B46</f>
        <v>&lt;45000</v>
      </c>
      <c r="C273" s="2" t="str">
        <f>Input!C46</f>
        <v>F</v>
      </c>
      <c r="D273" s="46">
        <f t="shared" si="88"/>
        <v>27686.400000000016</v>
      </c>
      <c r="E273" s="72">
        <f t="shared" si="89"/>
        <v>34</v>
      </c>
      <c r="F273" s="39">
        <f t="shared" si="87"/>
        <v>332236.80000000016</v>
      </c>
      <c r="G273" s="39">
        <f t="shared" si="87"/>
        <v>0</v>
      </c>
      <c r="H273" s="39">
        <f t="shared" si="87"/>
        <v>27686.400000000016</v>
      </c>
      <c r="I273" s="39">
        <f t="shared" si="87"/>
        <v>0</v>
      </c>
      <c r="J273" s="39">
        <f t="shared" si="87"/>
        <v>138432.00000000009</v>
      </c>
      <c r="K273" s="39">
        <f t="shared" si="87"/>
        <v>442982.40000000026</v>
      </c>
      <c r="L273" s="39">
        <f t="shared" si="87"/>
        <v>0</v>
      </c>
      <c r="M273" s="39">
        <v>0</v>
      </c>
      <c r="N273" s="11">
        <f t="shared" si="90"/>
        <v>941337.60000000056</v>
      </c>
      <c r="O273" s="11">
        <f t="shared" si="91"/>
        <v>714839.56635145261</v>
      </c>
      <c r="P273" s="11"/>
    </row>
    <row r="274" spans="1:16" x14ac:dyDescent="0.2">
      <c r="A274" s="2" t="str">
        <f>Input!A47</f>
        <v>&gt;=30000</v>
      </c>
      <c r="B274" s="2" t="str">
        <f>Input!B47</f>
        <v>&lt;45000</v>
      </c>
      <c r="C274" s="2" t="str">
        <f>Input!C47</f>
        <v>L</v>
      </c>
      <c r="D274" s="46">
        <f t="shared" si="88"/>
        <v>25053.950000000004</v>
      </c>
      <c r="E274" s="72">
        <f t="shared" si="89"/>
        <v>15</v>
      </c>
      <c r="F274" s="39">
        <f t="shared" ref="F274:L283" si="92">F43*$D274</f>
        <v>150323.70000000001</v>
      </c>
      <c r="G274" s="39">
        <f t="shared" si="92"/>
        <v>0</v>
      </c>
      <c r="H274" s="39">
        <f t="shared" si="92"/>
        <v>0</v>
      </c>
      <c r="I274" s="39">
        <f t="shared" si="92"/>
        <v>0</v>
      </c>
      <c r="J274" s="39">
        <f t="shared" si="92"/>
        <v>75161.850000000006</v>
      </c>
      <c r="K274" s="39">
        <f t="shared" si="92"/>
        <v>125269.75000000003</v>
      </c>
      <c r="L274" s="39">
        <f t="shared" si="92"/>
        <v>25053.950000000004</v>
      </c>
      <c r="M274" s="39">
        <v>0</v>
      </c>
      <c r="N274" s="11">
        <f t="shared" si="90"/>
        <v>375809.25000000006</v>
      </c>
      <c r="O274" s="11">
        <f t="shared" si="91"/>
        <v>285384.67102648882</v>
      </c>
      <c r="P274" s="11"/>
    </row>
    <row r="275" spans="1:16" x14ac:dyDescent="0.2">
      <c r="A275" s="2" t="str">
        <f>Input!A48</f>
        <v>&gt;=30000</v>
      </c>
      <c r="B275" s="2" t="str">
        <f>Input!B48</f>
        <v>&lt;45000</v>
      </c>
      <c r="C275" s="2" t="str">
        <f>Input!C48</f>
        <v>H</v>
      </c>
      <c r="D275" s="46">
        <f t="shared" si="88"/>
        <v>60371.752872868245</v>
      </c>
      <c r="E275" s="72">
        <f t="shared" si="89"/>
        <v>173</v>
      </c>
      <c r="F275" s="39">
        <f t="shared" si="92"/>
        <v>3622305.1723720948</v>
      </c>
      <c r="G275" s="39">
        <f t="shared" si="92"/>
        <v>482974.02298294596</v>
      </c>
      <c r="H275" s="39">
        <f t="shared" si="92"/>
        <v>120743.50574573649</v>
      </c>
      <c r="I275" s="39">
        <f t="shared" si="92"/>
        <v>0</v>
      </c>
      <c r="J275" s="39">
        <f t="shared" si="92"/>
        <v>2113011.3505503885</v>
      </c>
      <c r="K275" s="39">
        <f t="shared" si="92"/>
        <v>4105279.1953550405</v>
      </c>
      <c r="L275" s="39">
        <f t="shared" si="92"/>
        <v>0</v>
      </c>
      <c r="M275" s="39">
        <v>0</v>
      </c>
      <c r="N275" s="11">
        <f t="shared" si="90"/>
        <v>10444313.247006208</v>
      </c>
      <c r="O275" s="11">
        <f t="shared" si="91"/>
        <v>7931276.0398911554</v>
      </c>
      <c r="P275" s="11"/>
    </row>
    <row r="276" spans="1:16" x14ac:dyDescent="0.2">
      <c r="A276" s="2" t="str">
        <f>Input!A49</f>
        <v>&gt;=45000</v>
      </c>
      <c r="B276" s="2" t="str">
        <f>Input!B49</f>
        <v>&lt;50000</v>
      </c>
      <c r="C276" s="2" t="str">
        <f>Input!C49</f>
        <v>F</v>
      </c>
      <c r="D276" s="46">
        <f t="shared" si="88"/>
        <v>41423.4</v>
      </c>
      <c r="E276" s="72">
        <f t="shared" si="89"/>
        <v>1</v>
      </c>
      <c r="F276" s="39">
        <f t="shared" si="92"/>
        <v>0</v>
      </c>
      <c r="G276" s="39">
        <f t="shared" si="92"/>
        <v>0</v>
      </c>
      <c r="H276" s="39">
        <f t="shared" si="92"/>
        <v>0</v>
      </c>
      <c r="I276" s="39">
        <f t="shared" si="92"/>
        <v>0</v>
      </c>
      <c r="J276" s="39">
        <f t="shared" si="92"/>
        <v>41423.4</v>
      </c>
      <c r="K276" s="39">
        <f t="shared" si="92"/>
        <v>0</v>
      </c>
      <c r="L276" s="39">
        <f t="shared" si="92"/>
        <v>0</v>
      </c>
      <c r="M276" s="39">
        <v>0</v>
      </c>
      <c r="N276" s="11">
        <f t="shared" si="90"/>
        <v>41423.4</v>
      </c>
      <c r="O276" s="11">
        <f t="shared" si="91"/>
        <v>31456.392789157413</v>
      </c>
      <c r="P276" s="11"/>
    </row>
    <row r="277" spans="1:16" x14ac:dyDescent="0.2">
      <c r="A277" s="2" t="str">
        <f>Input!A50</f>
        <v>&gt;=45000</v>
      </c>
      <c r="B277" s="2" t="str">
        <f>Input!B50</f>
        <v>&lt;50000</v>
      </c>
      <c r="C277" s="2" t="str">
        <f>Input!C50</f>
        <v>L</v>
      </c>
      <c r="D277" s="46">
        <f t="shared" si="88"/>
        <v>26949.825000000001</v>
      </c>
      <c r="E277" s="72">
        <f t="shared" si="89"/>
        <v>1</v>
      </c>
      <c r="F277" s="39">
        <f t="shared" si="92"/>
        <v>0</v>
      </c>
      <c r="G277" s="39">
        <f t="shared" si="92"/>
        <v>26949.825000000001</v>
      </c>
      <c r="H277" s="39">
        <f t="shared" si="92"/>
        <v>0</v>
      </c>
      <c r="I277" s="39">
        <f t="shared" si="92"/>
        <v>0</v>
      </c>
      <c r="J277" s="39">
        <f t="shared" si="92"/>
        <v>0</v>
      </c>
      <c r="K277" s="39">
        <f t="shared" si="92"/>
        <v>0</v>
      </c>
      <c r="L277" s="39">
        <f t="shared" si="92"/>
        <v>0</v>
      </c>
      <c r="M277" s="39">
        <v>0</v>
      </c>
      <c r="N277" s="11">
        <f t="shared" si="90"/>
        <v>26949.825000000001</v>
      </c>
      <c r="O277" s="11">
        <f t="shared" si="91"/>
        <v>20465.347624749636</v>
      </c>
      <c r="P277" s="11"/>
    </row>
    <row r="278" spans="1:16" x14ac:dyDescent="0.2">
      <c r="A278" s="2" t="str">
        <f>Input!A51</f>
        <v>&gt;=45000</v>
      </c>
      <c r="B278" s="2" t="str">
        <f>Input!B51</f>
        <v>&lt;50000</v>
      </c>
      <c r="C278" s="2" t="str">
        <f>Input!C51</f>
        <v>H</v>
      </c>
      <c r="D278" s="46">
        <f t="shared" si="88"/>
        <v>75464.691091085449</v>
      </c>
      <c r="E278" s="72">
        <f t="shared" si="89"/>
        <v>7</v>
      </c>
      <c r="F278" s="39">
        <f t="shared" si="92"/>
        <v>377323.45545542723</v>
      </c>
      <c r="G278" s="39">
        <f t="shared" si="92"/>
        <v>0</v>
      </c>
      <c r="H278" s="39">
        <f t="shared" si="92"/>
        <v>0</v>
      </c>
      <c r="I278" s="39">
        <f t="shared" si="92"/>
        <v>0</v>
      </c>
      <c r="J278" s="39">
        <f t="shared" si="92"/>
        <v>150929.3821821709</v>
      </c>
      <c r="K278" s="39">
        <f t="shared" si="92"/>
        <v>0</v>
      </c>
      <c r="L278" s="39">
        <f t="shared" si="92"/>
        <v>0</v>
      </c>
      <c r="M278" s="39">
        <v>0</v>
      </c>
      <c r="N278" s="11">
        <f t="shared" si="90"/>
        <v>528252.83763759816</v>
      </c>
      <c r="O278" s="11">
        <f t="shared" si="91"/>
        <v>401148.35461877304</v>
      </c>
      <c r="P278" s="11"/>
    </row>
    <row r="279" spans="1:16" x14ac:dyDescent="0.2">
      <c r="A279" s="2" t="str">
        <f>Input!A52</f>
        <v>&gt;=50000</v>
      </c>
      <c r="B279" s="2" t="str">
        <f>Input!B52</f>
        <v>&lt;100000</v>
      </c>
      <c r="C279" s="2" t="str">
        <f>Input!C52</f>
        <v>F</v>
      </c>
      <c r="D279" s="46">
        <f t="shared" si="88"/>
        <v>0</v>
      </c>
      <c r="E279" s="72">
        <f t="shared" si="89"/>
        <v>0</v>
      </c>
      <c r="F279" s="39">
        <f t="shared" si="92"/>
        <v>0</v>
      </c>
      <c r="G279" s="39">
        <f t="shared" si="92"/>
        <v>0</v>
      </c>
      <c r="H279" s="39">
        <f t="shared" si="92"/>
        <v>0</v>
      </c>
      <c r="I279" s="39">
        <f t="shared" si="92"/>
        <v>0</v>
      </c>
      <c r="J279" s="39">
        <f t="shared" si="92"/>
        <v>0</v>
      </c>
      <c r="K279" s="39">
        <f t="shared" si="92"/>
        <v>0</v>
      </c>
      <c r="L279" s="39">
        <f t="shared" si="92"/>
        <v>0</v>
      </c>
      <c r="M279" s="39">
        <v>0</v>
      </c>
      <c r="N279" s="11">
        <f t="shared" si="90"/>
        <v>0</v>
      </c>
      <c r="O279" s="11">
        <f t="shared" si="91"/>
        <v>0</v>
      </c>
      <c r="P279" s="11"/>
    </row>
    <row r="280" spans="1:16" x14ac:dyDescent="0.2">
      <c r="A280" s="2" t="str">
        <f>Input!A53</f>
        <v>&gt;=50000</v>
      </c>
      <c r="B280" s="2" t="str">
        <f>Input!B53</f>
        <v>&lt;100000</v>
      </c>
      <c r="C280" s="2" t="str">
        <f>Input!C53</f>
        <v>L</v>
      </c>
      <c r="D280" s="46">
        <f t="shared" si="88"/>
        <v>45676.609999999993</v>
      </c>
      <c r="E280" s="72">
        <f t="shared" si="89"/>
        <v>8</v>
      </c>
      <c r="F280" s="39">
        <f t="shared" si="92"/>
        <v>45676.609999999993</v>
      </c>
      <c r="G280" s="39">
        <f t="shared" si="92"/>
        <v>0</v>
      </c>
      <c r="H280" s="39">
        <f t="shared" si="92"/>
        <v>0</v>
      </c>
      <c r="I280" s="39">
        <f t="shared" si="92"/>
        <v>0</v>
      </c>
      <c r="J280" s="39">
        <f t="shared" si="92"/>
        <v>274059.65999999997</v>
      </c>
      <c r="K280" s="39">
        <f t="shared" si="92"/>
        <v>45676.609999999993</v>
      </c>
      <c r="L280" s="39">
        <f t="shared" si="92"/>
        <v>0</v>
      </c>
      <c r="M280" s="39">
        <v>0</v>
      </c>
      <c r="N280" s="11">
        <f t="shared" si="90"/>
        <v>365412.87999999995</v>
      </c>
      <c r="O280" s="11">
        <f t="shared" si="91"/>
        <v>277489.80246665509</v>
      </c>
      <c r="P280" s="11"/>
    </row>
    <row r="281" spans="1:16" x14ac:dyDescent="0.2">
      <c r="A281" s="2" t="str">
        <f>Input!A54</f>
        <v>&gt;=50000</v>
      </c>
      <c r="B281" s="2" t="str">
        <f>Input!B54</f>
        <v>&lt;100000</v>
      </c>
      <c r="C281" s="2" t="str">
        <f>Input!C54</f>
        <v>H</v>
      </c>
      <c r="D281" s="46">
        <f t="shared" si="88"/>
        <v>113197.03663662818</v>
      </c>
      <c r="E281" s="72">
        <f t="shared" si="89"/>
        <v>165</v>
      </c>
      <c r="F281" s="39">
        <f t="shared" si="92"/>
        <v>4641078.5021017557</v>
      </c>
      <c r="G281" s="39">
        <f t="shared" si="92"/>
        <v>565985.18318314094</v>
      </c>
      <c r="H281" s="39">
        <f t="shared" si="92"/>
        <v>565985.18318314094</v>
      </c>
      <c r="I281" s="39">
        <f t="shared" si="92"/>
        <v>679182.21981976903</v>
      </c>
      <c r="J281" s="39">
        <f t="shared" si="92"/>
        <v>8942565.8942936268</v>
      </c>
      <c r="K281" s="39">
        <f t="shared" si="92"/>
        <v>3169517.025825589</v>
      </c>
      <c r="L281" s="39">
        <f t="shared" si="92"/>
        <v>339591.10990988452</v>
      </c>
      <c r="M281" s="39">
        <v>0</v>
      </c>
      <c r="N281" s="11">
        <f t="shared" si="90"/>
        <v>18903905.118316907</v>
      </c>
      <c r="O281" s="11">
        <f t="shared" si="91"/>
        <v>14355380.404571807</v>
      </c>
      <c r="P281" s="11"/>
    </row>
    <row r="282" spans="1:16" x14ac:dyDescent="0.2">
      <c r="A282" s="2" t="str">
        <f>Input!A55</f>
        <v>&gt;=100000</v>
      </c>
      <c r="B282" s="2" t="str">
        <f>Input!B55</f>
        <v>&lt;150000</v>
      </c>
      <c r="C282" s="2" t="str">
        <f>Input!C55</f>
        <v>F</v>
      </c>
      <c r="D282" s="46">
        <f t="shared" si="88"/>
        <v>0</v>
      </c>
      <c r="E282" s="72">
        <f t="shared" si="89"/>
        <v>0</v>
      </c>
      <c r="F282" s="39">
        <f t="shared" si="92"/>
        <v>0</v>
      </c>
      <c r="G282" s="39">
        <f t="shared" si="92"/>
        <v>0</v>
      </c>
      <c r="H282" s="39">
        <f t="shared" si="92"/>
        <v>0</v>
      </c>
      <c r="I282" s="39">
        <f t="shared" si="92"/>
        <v>0</v>
      </c>
      <c r="J282" s="39">
        <f t="shared" si="92"/>
        <v>0</v>
      </c>
      <c r="K282" s="39">
        <f t="shared" si="92"/>
        <v>0</v>
      </c>
      <c r="L282" s="39">
        <f t="shared" si="92"/>
        <v>0</v>
      </c>
      <c r="M282" s="39">
        <v>0</v>
      </c>
      <c r="N282" s="11">
        <f t="shared" si="90"/>
        <v>0</v>
      </c>
      <c r="O282" s="11">
        <f t="shared" si="91"/>
        <v>0</v>
      </c>
      <c r="P282" s="11"/>
    </row>
    <row r="283" spans="1:16" x14ac:dyDescent="0.2">
      <c r="A283" s="2" t="str">
        <f>Input!A56</f>
        <v>&gt;=100000</v>
      </c>
      <c r="B283" s="2" t="str">
        <f>Input!B56</f>
        <v>&lt;150000</v>
      </c>
      <c r="C283" s="2" t="str">
        <f>Input!C56</f>
        <v>L</v>
      </c>
      <c r="D283" s="46">
        <f t="shared" si="88"/>
        <v>45418</v>
      </c>
      <c r="E283" s="72">
        <f t="shared" si="89"/>
        <v>5</v>
      </c>
      <c r="F283" s="39">
        <f t="shared" si="92"/>
        <v>0</v>
      </c>
      <c r="G283" s="39">
        <f t="shared" si="92"/>
        <v>0</v>
      </c>
      <c r="H283" s="39">
        <f t="shared" si="92"/>
        <v>0</v>
      </c>
      <c r="I283" s="39">
        <f t="shared" si="92"/>
        <v>45418</v>
      </c>
      <c r="J283" s="39">
        <f t="shared" si="92"/>
        <v>136254</v>
      </c>
      <c r="K283" s="39">
        <f t="shared" si="92"/>
        <v>45418</v>
      </c>
      <c r="L283" s="39">
        <f t="shared" si="92"/>
        <v>0</v>
      </c>
      <c r="M283" s="39">
        <v>0</v>
      </c>
      <c r="N283" s="11">
        <f t="shared" si="90"/>
        <v>227090</v>
      </c>
      <c r="O283" s="11">
        <f t="shared" si="91"/>
        <v>172449.20113968811</v>
      </c>
      <c r="P283" s="11"/>
    </row>
    <row r="284" spans="1:16" x14ac:dyDescent="0.2">
      <c r="A284" s="2" t="str">
        <f>Input!A57</f>
        <v>&gt;=100000</v>
      </c>
      <c r="B284" s="2" t="str">
        <f>Input!B57</f>
        <v>&lt;150000</v>
      </c>
      <c r="C284" s="2" t="str">
        <f>Input!C57</f>
        <v>H</v>
      </c>
      <c r="D284" s="46">
        <f t="shared" si="88"/>
        <v>150929.38218217087</v>
      </c>
      <c r="E284" s="72">
        <f t="shared" si="89"/>
        <v>43</v>
      </c>
      <c r="F284" s="39">
        <f t="shared" ref="F284:L293" si="93">F53*$D284</f>
        <v>905576.29309302522</v>
      </c>
      <c r="G284" s="39">
        <f t="shared" si="93"/>
        <v>150929.38218217087</v>
      </c>
      <c r="H284" s="39">
        <f t="shared" si="93"/>
        <v>0</v>
      </c>
      <c r="I284" s="39">
        <f t="shared" si="93"/>
        <v>603717.52872868348</v>
      </c>
      <c r="J284" s="39">
        <f t="shared" si="93"/>
        <v>4376952.083282955</v>
      </c>
      <c r="K284" s="39">
        <f t="shared" si="93"/>
        <v>150929.38218217087</v>
      </c>
      <c r="L284" s="39">
        <f t="shared" si="93"/>
        <v>150929.38218217087</v>
      </c>
      <c r="M284" s="39">
        <v>0</v>
      </c>
      <c r="N284" s="11">
        <f t="shared" si="90"/>
        <v>6339034.0516511761</v>
      </c>
      <c r="O284" s="11">
        <f t="shared" si="91"/>
        <v>4813780.2554252753</v>
      </c>
      <c r="P284" s="11"/>
    </row>
    <row r="285" spans="1:16" x14ac:dyDescent="0.2">
      <c r="A285" s="2" t="str">
        <f>Input!A58</f>
        <v>&gt;=150000</v>
      </c>
      <c r="B285" s="2" t="str">
        <f>Input!B58</f>
        <v>&lt;250000</v>
      </c>
      <c r="C285" s="2" t="str">
        <f>Input!C58</f>
        <v>F</v>
      </c>
      <c r="D285" s="46">
        <f t="shared" si="88"/>
        <v>0</v>
      </c>
      <c r="E285" s="72">
        <f t="shared" si="89"/>
        <v>0</v>
      </c>
      <c r="F285" s="39">
        <f t="shared" si="93"/>
        <v>0</v>
      </c>
      <c r="G285" s="39">
        <f t="shared" si="93"/>
        <v>0</v>
      </c>
      <c r="H285" s="39">
        <f t="shared" si="93"/>
        <v>0</v>
      </c>
      <c r="I285" s="39">
        <f t="shared" si="93"/>
        <v>0</v>
      </c>
      <c r="J285" s="39">
        <f t="shared" si="93"/>
        <v>0</v>
      </c>
      <c r="K285" s="39">
        <f t="shared" si="93"/>
        <v>0</v>
      </c>
      <c r="L285" s="39">
        <f t="shared" si="93"/>
        <v>0</v>
      </c>
      <c r="M285" s="39">
        <v>0</v>
      </c>
      <c r="N285" s="11">
        <f t="shared" si="90"/>
        <v>0</v>
      </c>
      <c r="O285" s="11">
        <f t="shared" si="91"/>
        <v>0</v>
      </c>
      <c r="P285" s="11"/>
    </row>
    <row r="286" spans="1:16" x14ac:dyDescent="0.2">
      <c r="A286" s="2" t="str">
        <f>Input!A59</f>
        <v>&gt;=150000</v>
      </c>
      <c r="B286" s="2" t="str">
        <f>Input!B59</f>
        <v>&lt;250000</v>
      </c>
      <c r="C286" s="2" t="str">
        <f>Input!C59</f>
        <v>L</v>
      </c>
      <c r="D286" s="46">
        <f t="shared" si="88"/>
        <v>58606.76</v>
      </c>
      <c r="E286" s="72">
        <f t="shared" si="89"/>
        <v>11</v>
      </c>
      <c r="F286" s="39">
        <f t="shared" si="93"/>
        <v>0</v>
      </c>
      <c r="G286" s="39">
        <f t="shared" si="93"/>
        <v>0</v>
      </c>
      <c r="H286" s="39">
        <f t="shared" si="93"/>
        <v>0</v>
      </c>
      <c r="I286" s="39">
        <f t="shared" si="93"/>
        <v>234427.04</v>
      </c>
      <c r="J286" s="39">
        <f t="shared" si="93"/>
        <v>351640.56</v>
      </c>
      <c r="K286" s="39">
        <f t="shared" si="93"/>
        <v>58606.76</v>
      </c>
      <c r="L286" s="39">
        <f t="shared" si="93"/>
        <v>0</v>
      </c>
      <c r="M286" s="39">
        <v>0</v>
      </c>
      <c r="N286" s="11">
        <f t="shared" si="90"/>
        <v>644674.36</v>
      </c>
      <c r="O286" s="11">
        <f t="shared" si="91"/>
        <v>489557.3489684253</v>
      </c>
      <c r="P286" s="11"/>
    </row>
    <row r="287" spans="1:16" x14ac:dyDescent="0.2">
      <c r="A287" s="2" t="str">
        <f>Input!A60</f>
        <v>&gt;=150000</v>
      </c>
      <c r="B287" s="2" t="str">
        <f>Input!B60</f>
        <v>&lt;250000</v>
      </c>
      <c r="C287" s="2" t="str">
        <f>Input!C60</f>
        <v>H</v>
      </c>
      <c r="D287" s="46">
        <f t="shared" si="88"/>
        <v>226394.07327325639</v>
      </c>
      <c r="E287" s="72">
        <f t="shared" si="89"/>
        <v>50</v>
      </c>
      <c r="F287" s="39">
        <f t="shared" si="93"/>
        <v>905576.29309302557</v>
      </c>
      <c r="G287" s="39">
        <f t="shared" si="93"/>
        <v>0</v>
      </c>
      <c r="H287" s="39">
        <f t="shared" si="93"/>
        <v>0</v>
      </c>
      <c r="I287" s="39">
        <f t="shared" si="93"/>
        <v>2943122.952552333</v>
      </c>
      <c r="J287" s="39">
        <f t="shared" si="93"/>
        <v>6565428.1249244353</v>
      </c>
      <c r="K287" s="39">
        <f t="shared" si="93"/>
        <v>452788.14654651278</v>
      </c>
      <c r="L287" s="39">
        <f t="shared" si="93"/>
        <v>452788.14654651278</v>
      </c>
      <c r="M287" s="39">
        <v>0</v>
      </c>
      <c r="N287" s="11">
        <f t="shared" si="90"/>
        <v>11319703.663662819</v>
      </c>
      <c r="O287" s="11">
        <f t="shared" si="91"/>
        <v>8596036.170402281</v>
      </c>
      <c r="P287" s="11"/>
    </row>
    <row r="288" spans="1:16" x14ac:dyDescent="0.2">
      <c r="A288" s="2" t="str">
        <f>Input!A61</f>
        <v>&gt;=250000</v>
      </c>
      <c r="B288" s="2" t="str">
        <f>Input!B61</f>
        <v>&lt;500000</v>
      </c>
      <c r="C288" s="2" t="str">
        <f>Input!C61</f>
        <v>F</v>
      </c>
      <c r="D288" s="46">
        <f t="shared" si="88"/>
        <v>0</v>
      </c>
      <c r="E288" s="72">
        <f t="shared" si="89"/>
        <v>0</v>
      </c>
      <c r="F288" s="39">
        <f t="shared" si="93"/>
        <v>0</v>
      </c>
      <c r="G288" s="39">
        <f t="shared" si="93"/>
        <v>0</v>
      </c>
      <c r="H288" s="39">
        <f t="shared" si="93"/>
        <v>0</v>
      </c>
      <c r="I288" s="39">
        <f t="shared" si="93"/>
        <v>0</v>
      </c>
      <c r="J288" s="39">
        <f t="shared" si="93"/>
        <v>0</v>
      </c>
      <c r="K288" s="39">
        <f t="shared" si="93"/>
        <v>0</v>
      </c>
      <c r="L288" s="39">
        <f t="shared" si="93"/>
        <v>0</v>
      </c>
      <c r="M288" s="39">
        <v>0</v>
      </c>
      <c r="N288" s="11">
        <f t="shared" si="90"/>
        <v>0</v>
      </c>
      <c r="O288" s="11">
        <f t="shared" si="91"/>
        <v>0</v>
      </c>
      <c r="P288" s="11"/>
    </row>
    <row r="289" spans="1:16" x14ac:dyDescent="0.2">
      <c r="A289" s="2" t="str">
        <f>Input!A62</f>
        <v>&gt;=250000</v>
      </c>
      <c r="B289" s="2" t="str">
        <f>Input!B62</f>
        <v>&lt;500000</v>
      </c>
      <c r="C289" s="2" t="str">
        <f>Input!C62</f>
        <v>L</v>
      </c>
      <c r="D289" s="46">
        <f t="shared" si="88"/>
        <v>94903</v>
      </c>
      <c r="E289" s="72">
        <f t="shared" si="89"/>
        <v>1</v>
      </c>
      <c r="F289" s="39">
        <f t="shared" si="93"/>
        <v>0</v>
      </c>
      <c r="G289" s="39">
        <f t="shared" si="93"/>
        <v>0</v>
      </c>
      <c r="H289" s="39">
        <f t="shared" si="93"/>
        <v>0</v>
      </c>
      <c r="I289" s="39">
        <f t="shared" si="93"/>
        <v>94903</v>
      </c>
      <c r="J289" s="39">
        <f t="shared" si="93"/>
        <v>0</v>
      </c>
      <c r="K289" s="39">
        <f t="shared" si="93"/>
        <v>0</v>
      </c>
      <c r="L289" s="39">
        <f t="shared" si="93"/>
        <v>0</v>
      </c>
      <c r="M289" s="39">
        <v>0</v>
      </c>
      <c r="N289" s="11">
        <f t="shared" si="90"/>
        <v>94903</v>
      </c>
      <c r="O289" s="11">
        <f t="shared" si="91"/>
        <v>72068.107515785901</v>
      </c>
      <c r="P289" s="11"/>
    </row>
    <row r="290" spans="1:16" x14ac:dyDescent="0.2">
      <c r="A290" s="2" t="str">
        <f>Input!A63</f>
        <v>&gt;=250000</v>
      </c>
      <c r="B290" s="2" t="str">
        <f>Input!B63</f>
        <v>&lt;500000</v>
      </c>
      <c r="C290" s="2" t="str">
        <f>Input!C63</f>
        <v>H</v>
      </c>
      <c r="D290" s="46">
        <f t="shared" si="88"/>
        <v>264126.4188187992</v>
      </c>
      <c r="E290" s="72">
        <f t="shared" si="89"/>
        <v>14</v>
      </c>
      <c r="F290" s="39">
        <f t="shared" si="93"/>
        <v>0</v>
      </c>
      <c r="G290" s="39">
        <f t="shared" si="93"/>
        <v>0</v>
      </c>
      <c r="H290" s="39">
        <f t="shared" si="93"/>
        <v>0</v>
      </c>
      <c r="I290" s="39">
        <f t="shared" si="93"/>
        <v>2113011.3505503936</v>
      </c>
      <c r="J290" s="39">
        <f t="shared" si="93"/>
        <v>1056505.6752751968</v>
      </c>
      <c r="K290" s="39">
        <f t="shared" si="93"/>
        <v>264126.4188187992</v>
      </c>
      <c r="L290" s="39">
        <f t="shared" si="93"/>
        <v>0</v>
      </c>
      <c r="M290" s="39">
        <v>0</v>
      </c>
      <c r="N290" s="11">
        <f t="shared" si="90"/>
        <v>3433643.4446443897</v>
      </c>
      <c r="O290" s="11">
        <f t="shared" si="91"/>
        <v>2607464.3050220259</v>
      </c>
      <c r="P290" s="11"/>
    </row>
    <row r="291" spans="1:16" x14ac:dyDescent="0.2">
      <c r="A291" s="2" t="str">
        <f>Input!A64</f>
        <v>&gt;=500000</v>
      </c>
      <c r="B291" s="2" t="str">
        <f>Input!B64</f>
        <v>&lt;750000</v>
      </c>
      <c r="C291" s="2" t="str">
        <f>Input!C64</f>
        <v>F</v>
      </c>
      <c r="D291" s="46">
        <f t="shared" si="88"/>
        <v>0</v>
      </c>
      <c r="E291" s="72">
        <f t="shared" si="89"/>
        <v>0</v>
      </c>
      <c r="F291" s="39">
        <f t="shared" si="93"/>
        <v>0</v>
      </c>
      <c r="G291" s="39">
        <f t="shared" si="93"/>
        <v>0</v>
      </c>
      <c r="H291" s="39">
        <f t="shared" si="93"/>
        <v>0</v>
      </c>
      <c r="I291" s="39">
        <f t="shared" si="93"/>
        <v>0</v>
      </c>
      <c r="J291" s="39">
        <f t="shared" si="93"/>
        <v>0</v>
      </c>
      <c r="K291" s="39">
        <f t="shared" si="93"/>
        <v>0</v>
      </c>
      <c r="L291" s="39">
        <f t="shared" si="93"/>
        <v>0</v>
      </c>
      <c r="M291" s="39">
        <v>0</v>
      </c>
      <c r="N291" s="11">
        <f t="shared" si="90"/>
        <v>0</v>
      </c>
      <c r="O291" s="11">
        <f t="shared" si="91"/>
        <v>0</v>
      </c>
      <c r="P291" s="11"/>
    </row>
    <row r="292" spans="1:16" x14ac:dyDescent="0.2">
      <c r="A292" s="2" t="str">
        <f>Input!A65</f>
        <v>&gt;=500000</v>
      </c>
      <c r="B292" s="2" t="str">
        <f>Input!B65</f>
        <v>&lt;750000</v>
      </c>
      <c r="C292" s="2" t="str">
        <f>Input!C65</f>
        <v>L</v>
      </c>
      <c r="D292" s="46">
        <f t="shared" si="88"/>
        <v>0</v>
      </c>
      <c r="E292" s="72">
        <f t="shared" si="89"/>
        <v>0</v>
      </c>
      <c r="F292" s="39">
        <f t="shared" si="93"/>
        <v>0</v>
      </c>
      <c r="G292" s="39">
        <f t="shared" si="93"/>
        <v>0</v>
      </c>
      <c r="H292" s="39">
        <f t="shared" si="93"/>
        <v>0</v>
      </c>
      <c r="I292" s="39">
        <f t="shared" si="93"/>
        <v>0</v>
      </c>
      <c r="J292" s="39">
        <f t="shared" si="93"/>
        <v>0</v>
      </c>
      <c r="K292" s="39">
        <f t="shared" si="93"/>
        <v>0</v>
      </c>
      <c r="L292" s="39">
        <f t="shared" si="93"/>
        <v>0</v>
      </c>
      <c r="M292" s="39">
        <v>0</v>
      </c>
      <c r="N292" s="11">
        <f t="shared" si="90"/>
        <v>0</v>
      </c>
      <c r="O292" s="11">
        <f t="shared" si="91"/>
        <v>0</v>
      </c>
      <c r="P292" s="11"/>
    </row>
    <row r="293" spans="1:16" x14ac:dyDescent="0.2">
      <c r="A293" s="2" t="str">
        <f>Input!A66</f>
        <v>&gt;=500000</v>
      </c>
      <c r="B293" s="2" t="str">
        <f>Input!B66</f>
        <v>&lt;750000</v>
      </c>
      <c r="C293" s="2" t="str">
        <f>Input!C66</f>
        <v>H</v>
      </c>
      <c r="D293" s="46">
        <f t="shared" si="88"/>
        <v>301858.7643643418</v>
      </c>
      <c r="E293" s="72">
        <f t="shared" si="89"/>
        <v>10</v>
      </c>
      <c r="F293" s="39">
        <f t="shared" si="93"/>
        <v>0</v>
      </c>
      <c r="G293" s="39">
        <f t="shared" si="93"/>
        <v>0</v>
      </c>
      <c r="H293" s="39">
        <f t="shared" si="93"/>
        <v>0</v>
      </c>
      <c r="I293" s="39">
        <f t="shared" si="93"/>
        <v>1811152.5861860509</v>
      </c>
      <c r="J293" s="39">
        <f t="shared" si="93"/>
        <v>1207435.0574573672</v>
      </c>
      <c r="K293" s="39">
        <f t="shared" si="93"/>
        <v>0</v>
      </c>
      <c r="L293" s="39">
        <f t="shared" si="93"/>
        <v>0</v>
      </c>
      <c r="M293" s="39">
        <v>0</v>
      </c>
      <c r="N293" s="11">
        <f t="shared" si="90"/>
        <v>3018587.6436434183</v>
      </c>
      <c r="O293" s="11">
        <f t="shared" si="91"/>
        <v>2292276.3121072748</v>
      </c>
      <c r="P293" s="11"/>
    </row>
    <row r="294" spans="1:16" x14ac:dyDescent="0.2">
      <c r="A294" s="2" t="str">
        <f>Input!A67</f>
        <v>&gt;=750000</v>
      </c>
      <c r="B294" s="2" t="str">
        <f>Input!B67</f>
        <v>&lt;1000000</v>
      </c>
      <c r="C294" s="2" t="str">
        <f>Input!C67</f>
        <v>F</v>
      </c>
      <c r="D294" s="46">
        <f t="shared" si="88"/>
        <v>0</v>
      </c>
      <c r="E294" s="72">
        <f t="shared" si="89"/>
        <v>0</v>
      </c>
      <c r="F294" s="39">
        <f t="shared" ref="F294:L302" si="94">F63*$D294</f>
        <v>0</v>
      </c>
      <c r="G294" s="39">
        <f t="shared" si="94"/>
        <v>0</v>
      </c>
      <c r="H294" s="39">
        <f t="shared" si="94"/>
        <v>0</v>
      </c>
      <c r="I294" s="39">
        <f t="shared" si="94"/>
        <v>0</v>
      </c>
      <c r="J294" s="39">
        <f t="shared" si="94"/>
        <v>0</v>
      </c>
      <c r="K294" s="39">
        <f t="shared" si="94"/>
        <v>0</v>
      </c>
      <c r="L294" s="39">
        <f t="shared" si="94"/>
        <v>0</v>
      </c>
      <c r="M294" s="39">
        <v>0</v>
      </c>
      <c r="N294" s="11">
        <f t="shared" si="90"/>
        <v>0</v>
      </c>
      <c r="O294" s="11">
        <f t="shared" si="91"/>
        <v>0</v>
      </c>
      <c r="P294" s="11"/>
    </row>
    <row r="295" spans="1:16" x14ac:dyDescent="0.2">
      <c r="A295" s="2" t="str">
        <f>Input!A68</f>
        <v>&gt;=750000</v>
      </c>
      <c r="B295" s="2" t="str">
        <f>Input!B68</f>
        <v>&lt;1000000</v>
      </c>
      <c r="C295" s="2" t="str">
        <f>Input!C68</f>
        <v>L</v>
      </c>
      <c r="D295" s="46">
        <f t="shared" si="88"/>
        <v>0</v>
      </c>
      <c r="E295" s="72">
        <f t="shared" si="89"/>
        <v>0</v>
      </c>
      <c r="F295" s="39">
        <f t="shared" si="94"/>
        <v>0</v>
      </c>
      <c r="G295" s="39">
        <f t="shared" si="94"/>
        <v>0</v>
      </c>
      <c r="H295" s="39">
        <f t="shared" si="94"/>
        <v>0</v>
      </c>
      <c r="I295" s="39">
        <f t="shared" si="94"/>
        <v>0</v>
      </c>
      <c r="J295" s="39">
        <f t="shared" si="94"/>
        <v>0</v>
      </c>
      <c r="K295" s="39">
        <f t="shared" si="94"/>
        <v>0</v>
      </c>
      <c r="L295" s="39">
        <f t="shared" si="94"/>
        <v>0</v>
      </c>
      <c r="M295" s="39">
        <v>0</v>
      </c>
      <c r="N295" s="11">
        <f t="shared" si="90"/>
        <v>0</v>
      </c>
      <c r="O295" s="11">
        <f t="shared" si="91"/>
        <v>0</v>
      </c>
      <c r="P295" s="11"/>
    </row>
    <row r="296" spans="1:16" x14ac:dyDescent="0.2">
      <c r="A296" s="2" t="str">
        <f>Input!A69</f>
        <v>&gt;=750000</v>
      </c>
      <c r="B296" s="2" t="str">
        <f>Input!B69</f>
        <v>&lt;1000000</v>
      </c>
      <c r="C296" s="2" t="str">
        <f>Input!C69</f>
        <v>H</v>
      </c>
      <c r="D296" s="46">
        <f t="shared" si="88"/>
        <v>377323.45545542735</v>
      </c>
      <c r="E296" s="72">
        <f t="shared" si="89"/>
        <v>1</v>
      </c>
      <c r="F296" s="39">
        <f t="shared" si="94"/>
        <v>0</v>
      </c>
      <c r="G296" s="39">
        <f t="shared" si="94"/>
        <v>0</v>
      </c>
      <c r="H296" s="39">
        <f t="shared" si="94"/>
        <v>0</v>
      </c>
      <c r="I296" s="39">
        <f t="shared" si="94"/>
        <v>0</v>
      </c>
      <c r="J296" s="39">
        <f t="shared" si="94"/>
        <v>377323.45545542735</v>
      </c>
      <c r="K296" s="39">
        <f t="shared" si="94"/>
        <v>0</v>
      </c>
      <c r="L296" s="39">
        <f t="shared" si="94"/>
        <v>0</v>
      </c>
      <c r="M296" s="39">
        <v>0</v>
      </c>
      <c r="N296" s="11">
        <f t="shared" si="90"/>
        <v>377323.45545542735</v>
      </c>
      <c r="O296" s="11">
        <f t="shared" si="91"/>
        <v>286534.53901340941</v>
      </c>
      <c r="P296" s="11"/>
    </row>
    <row r="297" spans="1:16" x14ac:dyDescent="0.2">
      <c r="A297" s="2" t="str">
        <f>Input!A70</f>
        <v>&gt;=1000000</v>
      </c>
      <c r="B297" s="2" t="str">
        <f>Input!B70</f>
        <v>&lt;2000000</v>
      </c>
      <c r="C297" s="2" t="str">
        <f>Input!C70</f>
        <v>F</v>
      </c>
      <c r="D297" s="46">
        <f t="shared" si="88"/>
        <v>0</v>
      </c>
      <c r="E297" s="72">
        <f t="shared" si="89"/>
        <v>0</v>
      </c>
      <c r="F297" s="39">
        <f t="shared" si="94"/>
        <v>0</v>
      </c>
      <c r="G297" s="39">
        <f t="shared" si="94"/>
        <v>0</v>
      </c>
      <c r="H297" s="39">
        <f t="shared" si="94"/>
        <v>0</v>
      </c>
      <c r="I297" s="39">
        <f t="shared" si="94"/>
        <v>0</v>
      </c>
      <c r="J297" s="39">
        <f t="shared" si="94"/>
        <v>0</v>
      </c>
      <c r="K297" s="39">
        <f t="shared" si="94"/>
        <v>0</v>
      </c>
      <c r="L297" s="39">
        <f t="shared" si="94"/>
        <v>0</v>
      </c>
      <c r="M297" s="39">
        <v>0</v>
      </c>
      <c r="N297" s="11">
        <f t="shared" si="90"/>
        <v>0</v>
      </c>
      <c r="O297" s="11">
        <f t="shared" si="91"/>
        <v>0</v>
      </c>
      <c r="P297" s="11"/>
    </row>
    <row r="298" spans="1:16" x14ac:dyDescent="0.2">
      <c r="A298" s="2" t="str">
        <f>Input!A71</f>
        <v>&gt;=1000000</v>
      </c>
      <c r="B298" s="2" t="str">
        <f>Input!B71</f>
        <v>&lt;2000000</v>
      </c>
      <c r="C298" s="2" t="str">
        <f>Input!C71</f>
        <v>L</v>
      </c>
      <c r="D298" s="46">
        <f t="shared" ref="D298:D302" si="95">IFERROR(AVERAGEIFS(mtrdollars,rating,A298,rating,B298,pressure,C298),0)</f>
        <v>0</v>
      </c>
      <c r="E298" s="72">
        <f t="shared" si="89"/>
        <v>0</v>
      </c>
      <c r="F298" s="39">
        <f t="shared" si="94"/>
        <v>0</v>
      </c>
      <c r="G298" s="39">
        <f t="shared" si="94"/>
        <v>0</v>
      </c>
      <c r="H298" s="39">
        <f t="shared" si="94"/>
        <v>0</v>
      </c>
      <c r="I298" s="39">
        <f t="shared" si="94"/>
        <v>0</v>
      </c>
      <c r="J298" s="39">
        <f t="shared" si="94"/>
        <v>0</v>
      </c>
      <c r="K298" s="39">
        <f t="shared" si="94"/>
        <v>0</v>
      </c>
      <c r="L298" s="39">
        <f t="shared" si="94"/>
        <v>0</v>
      </c>
      <c r="M298" s="39">
        <v>0</v>
      </c>
      <c r="N298" s="11">
        <f t="shared" ref="N298:N303" si="96">SUM(F298:M298)</f>
        <v>0</v>
      </c>
      <c r="O298" s="11">
        <f t="shared" ref="O298:O302" si="97">N298*$N$305</f>
        <v>0</v>
      </c>
      <c r="P298" s="11"/>
    </row>
    <row r="299" spans="1:16" x14ac:dyDescent="0.2">
      <c r="A299" s="2" t="str">
        <f>Input!A72</f>
        <v>&gt;=1000000</v>
      </c>
      <c r="B299" s="2" t="str">
        <f>Input!B72</f>
        <v>&lt;2000000</v>
      </c>
      <c r="C299" s="2" t="str">
        <f>Input!C72</f>
        <v>H</v>
      </c>
      <c r="D299" s="46">
        <f t="shared" si="95"/>
        <v>754646.9109108547</v>
      </c>
      <c r="E299" s="72">
        <f t="shared" si="89"/>
        <v>3</v>
      </c>
      <c r="F299" s="39">
        <f t="shared" si="94"/>
        <v>0</v>
      </c>
      <c r="G299" s="39">
        <f t="shared" si="94"/>
        <v>0</v>
      </c>
      <c r="H299" s="39">
        <f t="shared" si="94"/>
        <v>0</v>
      </c>
      <c r="I299" s="39">
        <f t="shared" si="94"/>
        <v>0</v>
      </c>
      <c r="J299" s="39">
        <f t="shared" si="94"/>
        <v>754646.9109108547</v>
      </c>
      <c r="K299" s="39">
        <f t="shared" si="94"/>
        <v>0</v>
      </c>
      <c r="L299" s="39">
        <f t="shared" si="94"/>
        <v>1509293.8218217094</v>
      </c>
      <c r="M299" s="39">
        <v>0</v>
      </c>
      <c r="N299" s="11">
        <f t="shared" si="96"/>
        <v>2263940.7327325642</v>
      </c>
      <c r="O299" s="11">
        <f t="shared" si="97"/>
        <v>1719207.2340804564</v>
      </c>
      <c r="P299" s="11"/>
    </row>
    <row r="300" spans="1:16" x14ac:dyDescent="0.2">
      <c r="A300" s="2" t="str">
        <f>Input!A73</f>
        <v>&gt;=2000000</v>
      </c>
      <c r="B300" s="2" t="str">
        <f>Input!B73</f>
        <v>&lt;5000000</v>
      </c>
      <c r="C300" s="2" t="str">
        <f>Input!C73</f>
        <v>F</v>
      </c>
      <c r="D300" s="46">
        <f t="shared" si="95"/>
        <v>0</v>
      </c>
      <c r="E300" s="72">
        <f t="shared" si="89"/>
        <v>0</v>
      </c>
      <c r="F300" s="39">
        <f t="shared" si="94"/>
        <v>0</v>
      </c>
      <c r="G300" s="39">
        <f t="shared" si="94"/>
        <v>0</v>
      </c>
      <c r="H300" s="39">
        <f t="shared" si="94"/>
        <v>0</v>
      </c>
      <c r="I300" s="39">
        <f t="shared" si="94"/>
        <v>0</v>
      </c>
      <c r="J300" s="39">
        <f t="shared" si="94"/>
        <v>0</v>
      </c>
      <c r="K300" s="39">
        <f t="shared" si="94"/>
        <v>0</v>
      </c>
      <c r="L300" s="39">
        <f t="shared" si="94"/>
        <v>0</v>
      </c>
      <c r="M300" s="39">
        <v>0</v>
      </c>
      <c r="N300" s="11">
        <f t="shared" si="96"/>
        <v>0</v>
      </c>
      <c r="O300" s="11">
        <f t="shared" si="97"/>
        <v>0</v>
      </c>
      <c r="P300" s="11"/>
    </row>
    <row r="301" spans="1:16" x14ac:dyDescent="0.2">
      <c r="A301" s="2" t="str">
        <f>Input!A74</f>
        <v>&gt;=2000000</v>
      </c>
      <c r="B301" s="2" t="str">
        <f>Input!B74</f>
        <v>&lt;5000000</v>
      </c>
      <c r="C301" s="2" t="str">
        <f>Input!C74</f>
        <v>L</v>
      </c>
      <c r="D301" s="46">
        <f t="shared" si="95"/>
        <v>0</v>
      </c>
      <c r="E301" s="72">
        <f t="shared" si="89"/>
        <v>0</v>
      </c>
      <c r="F301" s="39">
        <f t="shared" si="94"/>
        <v>0</v>
      </c>
      <c r="G301" s="39">
        <f t="shared" si="94"/>
        <v>0</v>
      </c>
      <c r="H301" s="39">
        <f t="shared" si="94"/>
        <v>0</v>
      </c>
      <c r="I301" s="39">
        <f t="shared" si="94"/>
        <v>0</v>
      </c>
      <c r="J301" s="39">
        <f t="shared" si="94"/>
        <v>0</v>
      </c>
      <c r="K301" s="39">
        <f t="shared" si="94"/>
        <v>0</v>
      </c>
      <c r="L301" s="39">
        <f t="shared" si="94"/>
        <v>0</v>
      </c>
      <c r="M301" s="39">
        <v>0</v>
      </c>
      <c r="N301" s="11">
        <f t="shared" si="96"/>
        <v>0</v>
      </c>
      <c r="O301" s="11">
        <f t="shared" si="97"/>
        <v>0</v>
      </c>
      <c r="P301" s="11"/>
    </row>
    <row r="302" spans="1:16" ht="13.5" thickBot="1" x14ac:dyDescent="0.25">
      <c r="A302" s="2" t="str">
        <f>Input!A75</f>
        <v>&gt;=2000000</v>
      </c>
      <c r="B302" s="2" t="s">
        <v>1141</v>
      </c>
      <c r="C302" s="2" t="str">
        <f>Input!C75</f>
        <v>H</v>
      </c>
      <c r="D302" s="46">
        <f t="shared" si="95"/>
        <v>0</v>
      </c>
      <c r="E302" s="72">
        <f t="shared" si="89"/>
        <v>0</v>
      </c>
      <c r="F302" s="39">
        <f t="shared" si="94"/>
        <v>0</v>
      </c>
      <c r="G302" s="39">
        <f t="shared" si="94"/>
        <v>0</v>
      </c>
      <c r="H302" s="39">
        <f t="shared" si="94"/>
        <v>0</v>
      </c>
      <c r="I302" s="39">
        <f t="shared" si="94"/>
        <v>0</v>
      </c>
      <c r="J302" s="39">
        <f t="shared" si="94"/>
        <v>0</v>
      </c>
      <c r="K302" s="39">
        <f t="shared" si="94"/>
        <v>0</v>
      </c>
      <c r="L302" s="39">
        <f t="shared" si="94"/>
        <v>0</v>
      </c>
      <c r="M302" s="39">
        <v>0</v>
      </c>
      <c r="N302" s="28">
        <f t="shared" si="96"/>
        <v>0</v>
      </c>
      <c r="O302" s="11">
        <f t="shared" si="97"/>
        <v>0</v>
      </c>
      <c r="P302" s="11"/>
    </row>
    <row r="303" spans="1:16" x14ac:dyDescent="0.2">
      <c r="B303" t="s">
        <v>6</v>
      </c>
      <c r="F303" s="30">
        <f t="shared" ref="F303:M303" si="98">SUM(F233:F302)</f>
        <v>632450389.34654021</v>
      </c>
      <c r="G303" s="30">
        <f t="shared" si="98"/>
        <v>3211951.2187116956</v>
      </c>
      <c r="H303" s="30">
        <f t="shared" si="98"/>
        <v>999159.20530523453</v>
      </c>
      <c r="I303" s="30">
        <f t="shared" si="98"/>
        <v>8675864.0600194</v>
      </c>
      <c r="J303" s="30">
        <f t="shared" si="98"/>
        <v>28878267.820778742</v>
      </c>
      <c r="K303" s="30">
        <f t="shared" si="98"/>
        <v>17548187.75232299</v>
      </c>
      <c r="L303" s="30">
        <f t="shared" si="98"/>
        <v>2515892.2871269444</v>
      </c>
      <c r="M303" s="30">
        <f t="shared" si="98"/>
        <v>0</v>
      </c>
      <c r="N303" s="11">
        <f t="shared" si="96"/>
        <v>694279711.6908052</v>
      </c>
      <c r="O303" s="23">
        <f>SUM(O234:O302)</f>
        <v>527227009.76957303</v>
      </c>
      <c r="P303" s="11"/>
    </row>
    <row r="304" spans="1:16" x14ac:dyDescent="0.2">
      <c r="F304" s="31">
        <f t="shared" ref="F304:M304" si="99">F303/$N$303</f>
        <v>0.91094465054482188</v>
      </c>
      <c r="G304" s="31">
        <f t="shared" si="99"/>
        <v>4.626307185168225E-3</v>
      </c>
      <c r="H304" s="31">
        <f t="shared" si="99"/>
        <v>1.4391306392519305E-3</v>
      </c>
      <c r="I304" s="31">
        <f t="shared" si="99"/>
        <v>1.2496208536600826E-2</v>
      </c>
      <c r="J304" s="31">
        <f t="shared" si="99"/>
        <v>4.1594572525316093E-2</v>
      </c>
      <c r="K304" s="31">
        <f t="shared" si="99"/>
        <v>2.5275386068227799E-2</v>
      </c>
      <c r="L304" s="31">
        <f t="shared" si="99"/>
        <v>3.6237445006133025E-3</v>
      </c>
      <c r="M304" s="31">
        <f t="shared" si="99"/>
        <v>0</v>
      </c>
    </row>
    <row r="305" spans="1:18" x14ac:dyDescent="0.2">
      <c r="B305" t="s">
        <v>146</v>
      </c>
      <c r="F305" s="29">
        <f t="shared" ref="F305:M305" si="100">F303/$N$303*$O$305</f>
        <v>480274624.17233503</v>
      </c>
      <c r="G305" s="29">
        <f t="shared" si="100"/>
        <v>2439114.1035117335</v>
      </c>
      <c r="H305" s="29">
        <f t="shared" si="100"/>
        <v>758748.54360056936</v>
      </c>
      <c r="I305" s="29">
        <f t="shared" si="100"/>
        <v>6588338.6602090653</v>
      </c>
      <c r="J305" s="29">
        <f t="shared" si="100"/>
        <v>21929782.095166039</v>
      </c>
      <c r="K305" s="29">
        <f t="shared" si="100"/>
        <v>13325866.217523266</v>
      </c>
      <c r="L305" s="29">
        <f t="shared" si="100"/>
        <v>1910535.977227286</v>
      </c>
      <c r="M305" s="29">
        <f t="shared" si="100"/>
        <v>0</v>
      </c>
      <c r="N305">
        <f>O305/N303</f>
        <v>0.75938703218850723</v>
      </c>
      <c r="O305" s="11">
        <f>Input!K138</f>
        <v>527227009.76957297</v>
      </c>
    </row>
    <row r="309" spans="1:18" ht="18" x14ac:dyDescent="0.25">
      <c r="B309" s="19" t="s">
        <v>133</v>
      </c>
      <c r="C309" s="19"/>
    </row>
    <row r="312" spans="1:18" ht="13.5" thickBot="1" x14ac:dyDescent="0.25">
      <c r="A312" s="20" t="s">
        <v>116</v>
      </c>
      <c r="B312" s="20"/>
      <c r="C312" s="21" t="s">
        <v>138</v>
      </c>
      <c r="D312" s="21" t="s">
        <v>137</v>
      </c>
      <c r="E312" s="21" t="s">
        <v>136</v>
      </c>
      <c r="F312" s="21" t="s">
        <v>35</v>
      </c>
      <c r="G312" s="21" t="s">
        <v>132</v>
      </c>
      <c r="H312" s="243" t="s">
        <v>131</v>
      </c>
      <c r="I312" s="64" t="s">
        <v>116</v>
      </c>
      <c r="J312" s="21" t="s">
        <v>136</v>
      </c>
      <c r="K312" s="21" t="s">
        <v>35</v>
      </c>
      <c r="L312" s="21" t="s">
        <v>132</v>
      </c>
      <c r="M312" s="21" t="s">
        <v>131</v>
      </c>
      <c r="Q312" s="21"/>
      <c r="R312" s="21"/>
    </row>
    <row r="313" spans="1:18" x14ac:dyDescent="0.2">
      <c r="A313" s="24" t="str">
        <f>+F78</f>
        <v>GS</v>
      </c>
      <c r="B313" s="24"/>
      <c r="C313" s="25"/>
      <c r="D313" s="25"/>
      <c r="E313" s="23">
        <f>+F151</f>
        <v>962560403.00960124</v>
      </c>
      <c r="F313" s="23">
        <f>+F228</f>
        <v>492049492.98766714</v>
      </c>
      <c r="G313" s="23">
        <f>+F305</f>
        <v>480274624.17233503</v>
      </c>
      <c r="H313" s="241">
        <f t="shared" ref="H313:H320" si="101">SUM(E313:G313)</f>
        <v>1934884520.1696033</v>
      </c>
      <c r="I313" s="24" t="str">
        <f>A313</f>
        <v>GS</v>
      </c>
      <c r="J313" s="26">
        <f t="shared" ref="J313:J320" si="102">E313/$E$321</f>
        <v>0.99338705938057081</v>
      </c>
      <c r="K313" s="26">
        <f t="shared" ref="K313:K320" si="103">F313/$F$321</f>
        <v>0.97757753458813601</v>
      </c>
      <c r="L313" s="26">
        <f t="shared" ref="L313:L320" si="104">G313/$G$321</f>
        <v>0.91094465054482188</v>
      </c>
      <c r="M313" s="26">
        <f t="shared" ref="M313:M320" si="105">H313/SUM($H$313:$H$320)</f>
        <v>0.96766934416919603</v>
      </c>
      <c r="Q313" s="22"/>
      <c r="R313" s="22"/>
    </row>
    <row r="314" spans="1:18" x14ac:dyDescent="0.2">
      <c r="A314" s="2" t="str">
        <f>+G78</f>
        <v>FS</v>
      </c>
      <c r="B314" s="2"/>
      <c r="E314" s="11">
        <f>+G151</f>
        <v>1272460.6103015987</v>
      </c>
      <c r="F314" s="11">
        <f>+G228</f>
        <v>761424.98452723143</v>
      </c>
      <c r="G314" s="11">
        <f>+G305</f>
        <v>2439114.1035117335</v>
      </c>
      <c r="H314" s="241">
        <f t="shared" si="101"/>
        <v>4472999.6983405631</v>
      </c>
      <c r="I314" s="2" t="str">
        <f>A314</f>
        <v>FS</v>
      </c>
      <c r="J314" s="22">
        <f t="shared" si="102"/>
        <v>1.3132120331283803E-3</v>
      </c>
      <c r="K314" s="22">
        <f t="shared" si="103"/>
        <v>1.5127583093894118E-3</v>
      </c>
      <c r="L314" s="22">
        <f t="shared" si="104"/>
        <v>4.626307185168225E-3</v>
      </c>
      <c r="M314" s="22">
        <f t="shared" si="105"/>
        <v>2.2370248143712564E-3</v>
      </c>
      <c r="Q314" s="22"/>
      <c r="R314" s="22"/>
    </row>
    <row r="315" spans="1:18" x14ac:dyDescent="0.2">
      <c r="A315" s="2" t="str">
        <f>+H78</f>
        <v>IS</v>
      </c>
      <c r="B315" s="2"/>
      <c r="E315" s="11">
        <f>+H151</f>
        <v>80476.755669690669</v>
      </c>
      <c r="F315" s="11">
        <f>+H228</f>
        <v>73572.530917196113</v>
      </c>
      <c r="G315" s="11">
        <f>+H305</f>
        <v>758748.54360056936</v>
      </c>
      <c r="H315" s="241">
        <f t="shared" si="101"/>
        <v>912797.83018745622</v>
      </c>
      <c r="I315" s="2" t="str">
        <f>A315</f>
        <v>IS</v>
      </c>
      <c r="J315" s="22">
        <f t="shared" si="102"/>
        <v>8.3054078905846356E-5</v>
      </c>
      <c r="K315" s="22">
        <f t="shared" si="103"/>
        <v>1.4616995731615292E-4</v>
      </c>
      <c r="L315" s="22">
        <f t="shared" si="104"/>
        <v>1.4391306392519305E-3</v>
      </c>
      <c r="M315" s="22">
        <f t="shared" si="105"/>
        <v>4.5650604389513435E-4</v>
      </c>
      <c r="Q315" s="22"/>
      <c r="R315" s="22"/>
    </row>
    <row r="316" spans="1:18" x14ac:dyDescent="0.2">
      <c r="A316" s="2" t="s">
        <v>1104</v>
      </c>
      <c r="B316" s="2"/>
      <c r="E316" s="11">
        <f>+$I$151</f>
        <v>160497.8731465849</v>
      </c>
      <c r="F316" s="11">
        <f>+$I$228</f>
        <v>3187937.5114492858</v>
      </c>
      <c r="G316" s="101">
        <f>+$I$305</f>
        <v>6588338.6602090653</v>
      </c>
      <c r="H316" s="241">
        <f t="shared" si="101"/>
        <v>9936774.0448049363</v>
      </c>
      <c r="I316" s="2" t="s">
        <v>1104</v>
      </c>
      <c r="J316" s="22">
        <f t="shared" si="102"/>
        <v>1.6563792749360742E-4</v>
      </c>
      <c r="K316" s="22">
        <f t="shared" si="103"/>
        <v>6.3336232173330214E-3</v>
      </c>
      <c r="L316" s="22">
        <f t="shared" si="104"/>
        <v>1.2496208536600826E-2</v>
      </c>
      <c r="M316" s="22">
        <f t="shared" si="105"/>
        <v>4.9695532332084758E-3</v>
      </c>
      <c r="Q316" s="22"/>
      <c r="R316" s="22"/>
    </row>
    <row r="317" spans="1:18" x14ac:dyDescent="0.2">
      <c r="A317" s="2" t="s">
        <v>2202</v>
      </c>
      <c r="B317" s="2"/>
      <c r="E317" s="11">
        <f>+$J$151</f>
        <v>1321255.4878121798</v>
      </c>
      <c r="F317" s="11">
        <f>+$J$228</f>
        <v>4529444.8012290085</v>
      </c>
      <c r="G317" s="101">
        <f>+$J$305</f>
        <v>21929782.095166039</v>
      </c>
      <c r="H317" s="241">
        <f t="shared" si="101"/>
        <v>27780482.384207226</v>
      </c>
      <c r="I317" s="2" t="s">
        <v>2202</v>
      </c>
      <c r="J317" s="22">
        <f t="shared" si="102"/>
        <v>1.3635696000213412E-3</v>
      </c>
      <c r="K317" s="22">
        <f t="shared" si="103"/>
        <v>8.9988579298251308E-3</v>
      </c>
      <c r="L317" s="22">
        <f t="shared" si="104"/>
        <v>4.1594572525316093E-2</v>
      </c>
      <c r="M317" s="22">
        <f t="shared" si="105"/>
        <v>1.389350159619517E-2</v>
      </c>
      <c r="Q317" s="22"/>
      <c r="R317" s="22"/>
    </row>
    <row r="318" spans="1:18" x14ac:dyDescent="0.2">
      <c r="A318" s="2" t="s">
        <v>1103</v>
      </c>
      <c r="B318" s="2"/>
      <c r="E318" s="11">
        <f>+$K$151</f>
        <v>3462867.5323071158</v>
      </c>
      <c r="F318" s="11">
        <f>+$K$228</f>
        <v>2343735.2238796083</v>
      </c>
      <c r="G318" s="101">
        <f>+$K$305</f>
        <v>13325866.217523266</v>
      </c>
      <c r="H318" s="241">
        <f t="shared" si="101"/>
        <v>19132468.973709989</v>
      </c>
      <c r="I318" s="2" t="s">
        <v>1103</v>
      </c>
      <c r="J318" s="22">
        <f t="shared" si="102"/>
        <v>3.5737682374918003E-3</v>
      </c>
      <c r="K318" s="22">
        <f t="shared" si="103"/>
        <v>4.6564074031980101E-3</v>
      </c>
      <c r="L318" s="22">
        <f t="shared" si="104"/>
        <v>2.5275386068227799E-2</v>
      </c>
      <c r="M318" s="22">
        <f t="shared" si="105"/>
        <v>9.5684799331096984E-3</v>
      </c>
      <c r="Q318" s="22"/>
      <c r="R318" s="22"/>
    </row>
    <row r="319" spans="1:18" x14ac:dyDescent="0.2">
      <c r="A319" s="2" t="str">
        <f>+L78</f>
        <v>TBF</v>
      </c>
      <c r="B319" s="2"/>
      <c r="E319" s="11">
        <f>+L151</f>
        <v>42559.664263664163</v>
      </c>
      <c r="F319" s="11">
        <f>+L228</f>
        <v>348414.18304284161</v>
      </c>
      <c r="G319" s="11">
        <f>+L305</f>
        <v>1910535.977227286</v>
      </c>
      <c r="H319" s="241">
        <f t="shared" si="101"/>
        <v>2301509.8245337917</v>
      </c>
      <c r="I319" s="2" t="str">
        <f>A319</f>
        <v>TBF</v>
      </c>
      <c r="J319" s="22">
        <f t="shared" si="102"/>
        <v>4.3922666669973123E-5</v>
      </c>
      <c r="K319" s="22">
        <f t="shared" si="103"/>
        <v>6.9221060671451117E-4</v>
      </c>
      <c r="L319" s="22">
        <f t="shared" si="104"/>
        <v>3.6237445006133025E-3</v>
      </c>
      <c r="M319" s="22">
        <f t="shared" si="105"/>
        <v>1.1510250246409321E-3</v>
      </c>
      <c r="Q319" s="22"/>
      <c r="R319" s="22"/>
    </row>
    <row r="320" spans="1:18" ht="13.5" thickBot="1" x14ac:dyDescent="0.25">
      <c r="A320" s="2" t="str">
        <f>+M78</f>
        <v>NGV</v>
      </c>
      <c r="B320" s="2"/>
      <c r="E320" s="11">
        <f>+M151</f>
        <v>67610.793727985321</v>
      </c>
      <c r="F320" s="11">
        <f>+M228</f>
        <v>41493.96728781001</v>
      </c>
      <c r="G320" s="11">
        <f>+M305</f>
        <v>0</v>
      </c>
      <c r="H320" s="242">
        <f t="shared" si="101"/>
        <v>109104.76101579533</v>
      </c>
      <c r="I320" s="2" t="str">
        <f>A320</f>
        <v>NGV</v>
      </c>
      <c r="J320" s="22">
        <f t="shared" si="102"/>
        <v>6.977607571829416E-5</v>
      </c>
      <c r="K320" s="22">
        <f t="shared" si="103"/>
        <v>8.2437988087744597E-5</v>
      </c>
      <c r="L320" s="22">
        <f t="shared" si="104"/>
        <v>0</v>
      </c>
      <c r="M320" s="22">
        <f t="shared" si="105"/>
        <v>5.4565185383072422E-5</v>
      </c>
      <c r="Q320" s="22"/>
      <c r="R320" s="22"/>
    </row>
    <row r="321" spans="1:18" x14ac:dyDescent="0.2">
      <c r="A321" s="25" t="s">
        <v>131</v>
      </c>
      <c r="B321" s="25"/>
      <c r="C321" s="23">
        <f>Input!H141</f>
        <v>1524281045.1696084</v>
      </c>
      <c r="D321" s="23">
        <f>Input!E141</f>
        <v>161088665.33356017</v>
      </c>
      <c r="E321" s="23">
        <f>SUM(E313:E320)</f>
        <v>968968131.72683001</v>
      </c>
      <c r="F321" s="23">
        <f>SUM(F313:F320)</f>
        <v>503335516.19000012</v>
      </c>
      <c r="G321" s="23">
        <f>SUM(G313:G320)</f>
        <v>527227009.76957297</v>
      </c>
      <c r="H321" s="23">
        <f>SUM(H313:H320)</f>
        <v>1999530657.6864035</v>
      </c>
      <c r="I321" s="65" t="s">
        <v>131</v>
      </c>
      <c r="J321" s="244">
        <f>SUM(J313:J320)</f>
        <v>1</v>
      </c>
      <c r="K321" s="244">
        <f>SUM(K313:K320)</f>
        <v>1.0000000000000002</v>
      </c>
      <c r="L321" s="244">
        <f>SUM(L313:L320)</f>
        <v>1</v>
      </c>
      <c r="M321" s="244">
        <f>SUM(M313:M320)</f>
        <v>0.99999999999999978</v>
      </c>
      <c r="Q321" s="66"/>
      <c r="R321" s="66"/>
    </row>
  </sheetData>
  <mergeCells count="1">
    <mergeCell ref="AC1:AC2"/>
  </mergeCells>
  <dataValidations disablePrompts="1" count="2">
    <dataValidation type="list" allowBlank="1" showInputMessage="1" showErrorMessage="1" sqref="N1" xr:uid="{00000000-0002-0000-0500-000000000000}">
      <formula1>$N$3:$N$4</formula1>
    </dataValidation>
    <dataValidation type="list" allowBlank="1" showInputMessage="1" showErrorMessage="1" sqref="AC1" xr:uid="{00000000-0002-0000-0500-000001000000}">
      <formula1>$AL$1:$AL$2</formula1>
    </dataValidation>
  </dataValidations>
  <pageMargins left="0" right="0" top="0.05" bottom="0" header="0.17" footer="0"/>
  <pageSetup scale="5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IW307"/>
  <sheetViews>
    <sheetView topLeftCell="B11" workbookViewId="0">
      <selection activeCell="H32" sqref="H32"/>
    </sheetView>
  </sheetViews>
  <sheetFormatPr defaultColWidth="9.140625" defaultRowHeight="12.75" x14ac:dyDescent="0.2"/>
  <cols>
    <col min="1" max="1" width="10.28515625" style="151" hidden="1" customWidth="1"/>
    <col min="2" max="2" width="4" style="151" bestFit="1" customWidth="1"/>
    <col min="3" max="3" width="37.7109375" style="151" bestFit="1" customWidth="1"/>
    <col min="4" max="4" width="40.7109375" style="151" customWidth="1"/>
    <col min="5" max="5" width="30.28515625" style="151" customWidth="1"/>
    <col min="6" max="6" width="29.28515625" style="151" customWidth="1"/>
    <col min="7" max="7" width="27.42578125" style="128" customWidth="1"/>
    <col min="8" max="8" width="25.85546875" style="128" customWidth="1"/>
    <col min="9" max="9" width="23.5703125" style="128" customWidth="1"/>
    <col min="10" max="10" width="3" style="155" customWidth="1"/>
    <col min="11" max="11" width="15.5703125" style="151" bestFit="1" customWidth="1"/>
    <col min="12" max="12" width="19.28515625" style="156" customWidth="1"/>
    <col min="13" max="13" width="14.5703125" style="128" bestFit="1" customWidth="1"/>
    <col min="14" max="14" width="15.7109375" style="128" bestFit="1" customWidth="1"/>
    <col min="15" max="15" width="16.5703125" style="128" bestFit="1" customWidth="1"/>
    <col min="16" max="16" width="18.5703125" style="128" bestFit="1" customWidth="1"/>
    <col min="17" max="17" width="16.5703125" style="151" bestFit="1" customWidth="1"/>
    <col min="18" max="18" width="16.42578125" style="151" bestFit="1" customWidth="1"/>
    <col min="19" max="19" width="17.85546875" style="151" bestFit="1" customWidth="1"/>
    <col min="20" max="20" width="16.42578125" style="151" bestFit="1" customWidth="1"/>
    <col min="21" max="21" width="14" style="151" bestFit="1" customWidth="1"/>
    <col min="22" max="22" width="16.42578125" style="151" bestFit="1" customWidth="1"/>
    <col min="23" max="16384" width="9.140625" style="151"/>
  </cols>
  <sheetData>
    <row r="1" spans="1:19" hidden="1" x14ac:dyDescent="0.2">
      <c r="A1" s="151" t="s">
        <v>1105</v>
      </c>
      <c r="B1" s="152"/>
      <c r="C1" s="151" t="s">
        <v>1106</v>
      </c>
      <c r="D1" s="151" t="s">
        <v>1107</v>
      </c>
      <c r="E1" s="109" t="s">
        <v>1108</v>
      </c>
      <c r="F1" s="109"/>
      <c r="G1" s="109"/>
      <c r="H1" s="109"/>
      <c r="I1" s="109"/>
      <c r="J1" s="109"/>
      <c r="K1" s="109"/>
      <c r="L1" s="153"/>
      <c r="M1" s="110"/>
      <c r="N1" s="111"/>
      <c r="O1" s="110"/>
      <c r="P1" s="110"/>
    </row>
    <row r="2" spans="1:19" ht="10.5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219"/>
      <c r="L2"/>
      <c r="M2"/>
      <c r="N2" s="111"/>
      <c r="O2" s="111"/>
      <c r="P2" s="111"/>
      <c r="R2" s="109"/>
      <c r="S2" s="109"/>
    </row>
    <row r="3" spans="1:19" x14ac:dyDescent="0.2">
      <c r="B3" s="155"/>
      <c r="C3" s="155"/>
      <c r="D3" s="155"/>
      <c r="E3" s="155"/>
      <c r="F3" s="155"/>
      <c r="G3" s="155"/>
      <c r="H3" s="155"/>
      <c r="I3" s="155"/>
      <c r="K3" s="220"/>
      <c r="M3" s="112"/>
      <c r="N3" s="113"/>
      <c r="O3" s="112"/>
      <c r="P3" s="111"/>
      <c r="R3" s="109"/>
      <c r="S3" s="109"/>
    </row>
    <row r="4" spans="1:19" ht="15.75" x14ac:dyDescent="0.25">
      <c r="B4" s="155"/>
      <c r="C4" s="155"/>
      <c r="D4" s="157"/>
      <c r="E4" s="114" t="s">
        <v>162</v>
      </c>
      <c r="F4" s="115"/>
      <c r="G4" s="154"/>
      <c r="H4" s="155"/>
      <c r="I4" s="116"/>
      <c r="K4" s="220"/>
      <c r="M4" s="111"/>
      <c r="N4" s="111"/>
      <c r="O4" s="111"/>
      <c r="P4" s="111"/>
      <c r="R4" s="109"/>
      <c r="S4" s="109"/>
    </row>
    <row r="5" spans="1:19" ht="16.5" customHeight="1" x14ac:dyDescent="0.25">
      <c r="B5" s="155"/>
      <c r="C5" s="155"/>
      <c r="D5" s="158"/>
      <c r="E5" s="117" t="s">
        <v>109</v>
      </c>
      <c r="F5" s="118"/>
      <c r="G5" s="155"/>
      <c r="H5" s="155"/>
      <c r="I5" s="155"/>
      <c r="K5" s="220"/>
      <c r="M5" s="111"/>
      <c r="N5" s="119"/>
      <c r="O5" s="111"/>
      <c r="P5" s="119"/>
      <c r="R5" s="109"/>
      <c r="S5" s="109"/>
    </row>
    <row r="6" spans="1:19" ht="6.75" customHeight="1" x14ac:dyDescent="0.2">
      <c r="B6" s="155"/>
      <c r="C6" s="116"/>
      <c r="D6" s="116"/>
      <c r="E6" s="116"/>
      <c r="F6" s="116"/>
      <c r="G6" s="116"/>
      <c r="H6" s="116"/>
      <c r="I6" s="116"/>
      <c r="K6" s="220"/>
      <c r="M6" s="111"/>
      <c r="N6" s="111"/>
      <c r="O6" s="111"/>
      <c r="P6" s="111"/>
      <c r="R6" s="109"/>
      <c r="S6" s="109"/>
    </row>
    <row r="7" spans="1:19" x14ac:dyDescent="0.2">
      <c r="B7" s="155"/>
      <c r="C7" s="116"/>
      <c r="D7" s="116"/>
      <c r="E7" s="116"/>
      <c r="F7" s="116"/>
      <c r="G7" s="116"/>
      <c r="H7" s="116"/>
      <c r="I7" s="155"/>
      <c r="K7" s="220"/>
      <c r="M7" s="111"/>
      <c r="N7" s="111"/>
      <c r="O7" s="111"/>
      <c r="P7" s="111"/>
      <c r="R7" s="109"/>
      <c r="S7" s="109"/>
    </row>
    <row r="8" spans="1:19" ht="13.5" customHeight="1" x14ac:dyDescent="0.2">
      <c r="B8" s="155"/>
      <c r="C8" s="155"/>
      <c r="D8" s="155"/>
      <c r="E8" s="155"/>
      <c r="F8" s="155"/>
      <c r="G8" s="155"/>
      <c r="H8" s="155"/>
      <c r="I8" s="159" t="s">
        <v>5873</v>
      </c>
      <c r="K8" s="220"/>
      <c r="M8" s="111"/>
      <c r="N8" s="111"/>
      <c r="O8" s="111"/>
      <c r="P8" s="111"/>
      <c r="R8" s="109"/>
      <c r="S8" s="109"/>
    </row>
    <row r="9" spans="1:19" ht="10.5" customHeight="1" x14ac:dyDescent="0.2">
      <c r="B9" s="155"/>
      <c r="C9" s="155"/>
      <c r="D9" s="155"/>
      <c r="E9" s="155"/>
      <c r="F9" s="155"/>
      <c r="G9" s="155"/>
      <c r="H9" s="155"/>
      <c r="I9" s="155"/>
      <c r="K9" s="220"/>
      <c r="M9" s="111"/>
      <c r="N9" s="111"/>
      <c r="O9" s="111"/>
      <c r="P9" s="111"/>
      <c r="R9" s="109"/>
      <c r="S9" s="109"/>
    </row>
    <row r="10" spans="1:19" ht="13.5" customHeight="1" x14ac:dyDescent="0.2">
      <c r="B10" s="157"/>
      <c r="C10" s="160"/>
      <c r="D10" s="274"/>
      <c r="E10" s="274"/>
      <c r="F10" s="275"/>
      <c r="G10" s="275"/>
      <c r="H10" s="276"/>
      <c r="I10" s="161"/>
      <c r="K10" s="220"/>
      <c r="M10" s="111"/>
      <c r="N10" s="111"/>
      <c r="O10" s="111"/>
      <c r="P10" s="111"/>
      <c r="R10" s="109"/>
      <c r="S10" s="109"/>
    </row>
    <row r="11" spans="1:19" x14ac:dyDescent="0.2">
      <c r="A11" s="109"/>
      <c r="B11" s="162" t="s">
        <v>110</v>
      </c>
      <c r="C11" s="163" t="s">
        <v>111</v>
      </c>
      <c r="D11" s="163" t="s">
        <v>131</v>
      </c>
      <c r="E11" s="163" t="s">
        <v>112</v>
      </c>
      <c r="F11" s="120" t="s">
        <v>36</v>
      </c>
      <c r="G11" s="120" t="s">
        <v>5874</v>
      </c>
      <c r="H11" s="120" t="s">
        <v>37</v>
      </c>
      <c r="I11" s="121" t="s">
        <v>38</v>
      </c>
      <c r="K11" s="220"/>
      <c r="M11" s="111"/>
      <c r="N11" s="111"/>
      <c r="O11" s="111"/>
      <c r="P11" s="111"/>
      <c r="R11" s="109"/>
      <c r="S11" s="109"/>
    </row>
    <row r="12" spans="1:19" x14ac:dyDescent="0.2">
      <c r="A12" s="109"/>
      <c r="B12" s="155"/>
      <c r="C12" s="155"/>
      <c r="D12" s="155"/>
      <c r="E12" s="155"/>
      <c r="F12" s="155"/>
      <c r="G12" s="155"/>
      <c r="H12" s="155"/>
      <c r="I12" s="155"/>
      <c r="K12" s="220"/>
      <c r="M12" s="111"/>
      <c r="N12" s="111"/>
      <c r="O12" s="111"/>
      <c r="P12" s="111"/>
      <c r="R12" s="109"/>
      <c r="S12" s="109"/>
    </row>
    <row r="13" spans="1:19" x14ac:dyDescent="0.2">
      <c r="A13" s="109"/>
      <c r="B13" s="157"/>
      <c r="C13" s="245" t="s">
        <v>39</v>
      </c>
      <c r="D13" s="164"/>
      <c r="E13" s="164"/>
      <c r="F13" s="122"/>
      <c r="G13" s="122"/>
      <c r="H13" s="122"/>
      <c r="I13" s="123"/>
      <c r="K13" s="220"/>
      <c r="M13" s="111"/>
      <c r="N13" s="111"/>
      <c r="O13" s="111"/>
      <c r="P13" s="111"/>
      <c r="R13" s="109"/>
      <c r="S13" s="109"/>
    </row>
    <row r="14" spans="1:19" x14ac:dyDescent="0.2">
      <c r="A14" s="109" t="s">
        <v>1109</v>
      </c>
      <c r="B14" s="158" t="s">
        <v>40</v>
      </c>
      <c r="C14" s="165" t="s">
        <v>41</v>
      </c>
      <c r="D14" s="166">
        <v>49319207.82</v>
      </c>
      <c r="E14" s="167">
        <v>2307831.7999999998</v>
      </c>
      <c r="F14" s="168"/>
      <c r="G14" s="168"/>
      <c r="H14" s="166">
        <v>47000492.940000005</v>
      </c>
      <c r="I14" s="169">
        <v>10883.08</v>
      </c>
      <c r="K14" s="221">
        <f>D14-SUM(E14:I14)</f>
        <v>0</v>
      </c>
      <c r="L14" s="170"/>
      <c r="M14" s="111"/>
      <c r="N14" s="111"/>
      <c r="O14" s="111"/>
      <c r="P14" s="111"/>
      <c r="R14" s="109"/>
      <c r="S14" s="109"/>
    </row>
    <row r="15" spans="1:19" x14ac:dyDescent="0.2">
      <c r="A15" s="109"/>
      <c r="B15" s="155"/>
      <c r="C15" s="155"/>
      <c r="D15" s="171"/>
      <c r="E15" s="155"/>
      <c r="F15" s="172"/>
      <c r="G15" s="172"/>
      <c r="H15" s="155"/>
      <c r="I15" s="155"/>
      <c r="K15" s="221">
        <f t="shared" ref="K15:K64" si="0">D15-SUM(E15:I15)</f>
        <v>0</v>
      </c>
      <c r="M15" s="111"/>
      <c r="N15" s="111"/>
      <c r="O15" s="111"/>
      <c r="P15" s="111"/>
      <c r="R15" s="109"/>
      <c r="S15" s="109"/>
    </row>
    <row r="16" spans="1:19" ht="12.75" customHeight="1" x14ac:dyDescent="0.2">
      <c r="A16" s="109" t="s">
        <v>1110</v>
      </c>
      <c r="B16" s="173" t="s">
        <v>42</v>
      </c>
      <c r="C16" s="174" t="s">
        <v>43</v>
      </c>
      <c r="D16" s="175">
        <v>6266764.3399999999</v>
      </c>
      <c r="E16" s="176"/>
      <c r="F16" s="175">
        <v>6266764.3399999999</v>
      </c>
      <c r="G16" s="175"/>
      <c r="H16" s="176"/>
      <c r="I16" s="177"/>
      <c r="K16" s="221">
        <f t="shared" si="0"/>
        <v>0</v>
      </c>
      <c r="L16" s="170"/>
      <c r="M16" s="111"/>
      <c r="N16" s="111"/>
      <c r="O16" s="111"/>
      <c r="P16" s="111"/>
    </row>
    <row r="17" spans="1:22" x14ac:dyDescent="0.2">
      <c r="A17" s="109" t="s">
        <v>1111</v>
      </c>
      <c r="B17" s="178" t="s">
        <v>1240</v>
      </c>
      <c r="C17" s="179" t="s">
        <v>1846</v>
      </c>
      <c r="D17" s="175">
        <v>1437704.3400000003</v>
      </c>
      <c r="F17" s="175">
        <v>1437704.3400000003</v>
      </c>
      <c r="G17" s="175"/>
      <c r="H17" s="130"/>
      <c r="I17" s="181"/>
      <c r="K17" s="221">
        <f t="shared" si="0"/>
        <v>0</v>
      </c>
      <c r="L17" s="170"/>
      <c r="M17" s="111"/>
      <c r="N17" s="111"/>
      <c r="O17" s="111"/>
      <c r="P17" s="111"/>
    </row>
    <row r="18" spans="1:22" x14ac:dyDescent="0.2">
      <c r="A18" s="109" t="s">
        <v>1112</v>
      </c>
      <c r="B18" s="182" t="s">
        <v>44</v>
      </c>
      <c r="C18" s="151" t="s">
        <v>45</v>
      </c>
      <c r="D18" s="175">
        <v>52175293.810000002</v>
      </c>
      <c r="E18" s="180"/>
      <c r="F18" s="175">
        <v>52175293.810000002</v>
      </c>
      <c r="G18" s="175"/>
      <c r="I18" s="181"/>
      <c r="K18" s="221">
        <f t="shared" si="0"/>
        <v>0</v>
      </c>
      <c r="L18" s="170"/>
      <c r="M18" s="111"/>
      <c r="N18" s="111"/>
      <c r="O18" s="124"/>
      <c r="P18" s="125"/>
    </row>
    <row r="19" spans="1:22" x14ac:dyDescent="0.2">
      <c r="A19" s="109" t="s">
        <v>1113</v>
      </c>
      <c r="B19" s="182" t="s">
        <v>46</v>
      </c>
      <c r="C19" s="151" t="s">
        <v>47</v>
      </c>
      <c r="D19" s="175">
        <v>17216356.050000001</v>
      </c>
      <c r="E19" s="183"/>
      <c r="F19" s="175">
        <v>17216356.050000001</v>
      </c>
      <c r="G19" s="175"/>
      <c r="I19" s="181"/>
      <c r="K19" s="221">
        <f t="shared" si="0"/>
        <v>0</v>
      </c>
      <c r="L19" s="170"/>
      <c r="M19" s="111"/>
      <c r="N19" s="111"/>
      <c r="O19" s="126"/>
      <c r="P19" s="124"/>
    </row>
    <row r="20" spans="1:22" x14ac:dyDescent="0.2">
      <c r="A20" s="109" t="s">
        <v>1114</v>
      </c>
      <c r="B20" s="178" t="s">
        <v>1244</v>
      </c>
      <c r="C20" s="179" t="s">
        <v>1847</v>
      </c>
      <c r="D20" s="175">
        <v>2693816.12</v>
      </c>
      <c r="E20" s="183"/>
      <c r="F20" s="175">
        <v>2693816.12</v>
      </c>
      <c r="G20" s="175"/>
      <c r="I20" s="181"/>
      <c r="K20" s="221">
        <f t="shared" si="0"/>
        <v>0</v>
      </c>
      <c r="L20" s="170"/>
      <c r="M20" s="111"/>
      <c r="N20" s="111"/>
      <c r="O20" s="126"/>
      <c r="P20" s="124"/>
    </row>
    <row r="21" spans="1:22" x14ac:dyDescent="0.2">
      <c r="A21" s="109" t="s">
        <v>1115</v>
      </c>
      <c r="B21" s="182" t="s">
        <v>48</v>
      </c>
      <c r="C21" s="151" t="s">
        <v>49</v>
      </c>
      <c r="D21" s="175">
        <v>57014.71</v>
      </c>
      <c r="E21" s="183"/>
      <c r="F21" s="175">
        <v>57014.71</v>
      </c>
      <c r="G21" s="175"/>
      <c r="I21" s="181"/>
      <c r="K21" s="221">
        <f t="shared" si="0"/>
        <v>0</v>
      </c>
      <c r="L21" s="170"/>
      <c r="M21" s="111"/>
      <c r="N21" s="151"/>
      <c r="O21" s="126"/>
      <c r="P21" s="124"/>
    </row>
    <row r="22" spans="1:22" x14ac:dyDescent="0.2">
      <c r="A22" s="109" t="s">
        <v>1116</v>
      </c>
      <c r="B22" s="158" t="s">
        <v>50</v>
      </c>
      <c r="C22" s="165" t="s">
        <v>51</v>
      </c>
      <c r="D22" s="175">
        <v>121186.63</v>
      </c>
      <c r="E22" s="184" t="s">
        <v>5875</v>
      </c>
      <c r="F22" s="175">
        <v>121186.63</v>
      </c>
      <c r="G22" s="175"/>
      <c r="H22" s="185"/>
      <c r="I22" s="169"/>
      <c r="K22" s="221">
        <f t="shared" si="0"/>
        <v>0</v>
      </c>
      <c r="L22" s="170"/>
      <c r="M22" s="111"/>
      <c r="N22" s="111"/>
      <c r="O22" s="126"/>
      <c r="P22" s="124"/>
    </row>
    <row r="23" spans="1:22" x14ac:dyDescent="0.2">
      <c r="A23" s="109"/>
      <c r="B23" s="186"/>
      <c r="C23" s="187" t="s">
        <v>52</v>
      </c>
      <c r="D23" s="188">
        <v>79968136</v>
      </c>
      <c r="E23" s="188">
        <v>0</v>
      </c>
      <c r="F23" s="188">
        <v>79968136</v>
      </c>
      <c r="G23" s="188"/>
      <c r="H23" s="188">
        <v>0</v>
      </c>
      <c r="I23" s="189">
        <v>0</v>
      </c>
      <c r="K23" s="221">
        <f t="shared" si="0"/>
        <v>0</v>
      </c>
      <c r="M23" s="111"/>
      <c r="N23" s="111"/>
      <c r="O23" s="124"/>
      <c r="P23" s="125"/>
      <c r="T23" s="127"/>
    </row>
    <row r="24" spans="1:22" x14ac:dyDescent="0.2">
      <c r="A24" s="109"/>
      <c r="B24" s="155"/>
      <c r="C24" s="155"/>
      <c r="D24" s="172"/>
      <c r="E24" s="172"/>
      <c r="F24" s="172"/>
      <c r="G24" s="172"/>
      <c r="H24" s="172"/>
      <c r="I24" s="172"/>
      <c r="K24" s="221">
        <f t="shared" si="0"/>
        <v>0</v>
      </c>
      <c r="M24" s="111"/>
      <c r="R24" s="127"/>
      <c r="T24" s="127"/>
    </row>
    <row r="25" spans="1:22" x14ac:dyDescent="0.2">
      <c r="A25" s="109" t="s">
        <v>1117</v>
      </c>
      <c r="B25" s="182">
        <v>360</v>
      </c>
      <c r="C25" s="151" t="s">
        <v>54</v>
      </c>
      <c r="D25" s="175">
        <v>14173435.91</v>
      </c>
      <c r="E25" s="183"/>
      <c r="F25" s="128"/>
      <c r="G25" s="128">
        <v>14173435.91</v>
      </c>
      <c r="H25" s="175"/>
      <c r="I25" s="181"/>
      <c r="K25" s="221">
        <f t="shared" si="0"/>
        <v>0</v>
      </c>
      <c r="L25" s="170"/>
      <c r="M25" s="111"/>
      <c r="N25" s="127"/>
      <c r="O25" s="129"/>
      <c r="P25" s="129"/>
      <c r="Q25" s="175"/>
      <c r="R25" s="175"/>
      <c r="S25" s="175"/>
      <c r="T25" s="175"/>
      <c r="U25" s="131"/>
      <c r="V25" s="127"/>
    </row>
    <row r="26" spans="1:22" x14ac:dyDescent="0.2">
      <c r="A26" s="109" t="s">
        <v>1118</v>
      </c>
      <c r="B26" s="182">
        <v>363</v>
      </c>
      <c r="C26" s="151" t="s">
        <v>5876</v>
      </c>
      <c r="D26" s="175">
        <v>63988450.280000001</v>
      </c>
      <c r="E26" s="183"/>
      <c r="F26" s="128"/>
      <c r="G26" s="128">
        <v>63988450.280000001</v>
      </c>
      <c r="H26" s="175"/>
      <c r="I26" s="181">
        <v>0</v>
      </c>
      <c r="K26" s="221">
        <f t="shared" si="0"/>
        <v>0</v>
      </c>
      <c r="L26" s="170"/>
      <c r="M26" s="111"/>
      <c r="N26" s="127"/>
      <c r="O26" s="130"/>
      <c r="P26" s="130"/>
      <c r="Q26" s="175"/>
      <c r="R26" s="180"/>
      <c r="S26" s="130"/>
      <c r="T26" s="175"/>
      <c r="U26" s="131"/>
      <c r="V26" s="127"/>
    </row>
    <row r="27" spans="1:22" x14ac:dyDescent="0.2">
      <c r="A27" s="109" t="s">
        <v>1119</v>
      </c>
      <c r="B27" s="182">
        <v>361</v>
      </c>
      <c r="C27" s="165" t="s">
        <v>5877</v>
      </c>
      <c r="D27" s="166">
        <v>144465494.57000002</v>
      </c>
      <c r="E27" s="167"/>
      <c r="F27" s="246"/>
      <c r="G27" s="246">
        <v>144465494.57000002</v>
      </c>
      <c r="H27" s="166"/>
      <c r="I27" s="169">
        <v>0</v>
      </c>
      <c r="K27" s="221">
        <f t="shared" si="0"/>
        <v>0</v>
      </c>
      <c r="L27" s="170"/>
      <c r="M27" s="111"/>
      <c r="N27" s="127"/>
      <c r="O27" s="130"/>
      <c r="P27" s="151"/>
      <c r="Q27" s="175"/>
      <c r="R27" s="183"/>
      <c r="S27" s="128"/>
      <c r="T27" s="175"/>
      <c r="U27" s="131"/>
      <c r="V27" s="127"/>
    </row>
    <row r="28" spans="1:22" x14ac:dyDescent="0.2">
      <c r="A28" s="109" t="s">
        <v>1120</v>
      </c>
      <c r="B28" s="182"/>
      <c r="C28" s="247" t="s">
        <v>5878</v>
      </c>
      <c r="D28" s="175">
        <v>222627380.76000002</v>
      </c>
      <c r="E28" s="201"/>
      <c r="F28" s="248"/>
      <c r="G28" s="249">
        <v>222627380.76000002</v>
      </c>
      <c r="H28" s="249"/>
      <c r="I28" s="250"/>
      <c r="K28" s="221">
        <f t="shared" si="0"/>
        <v>0</v>
      </c>
      <c r="L28" s="170"/>
      <c r="M28" s="111"/>
      <c r="N28" s="127"/>
      <c r="O28" s="130"/>
      <c r="Q28" s="175"/>
      <c r="R28" s="183"/>
      <c r="S28" s="128"/>
      <c r="T28" s="175"/>
      <c r="U28" s="131"/>
      <c r="V28" s="127"/>
    </row>
    <row r="29" spans="1:22" x14ac:dyDescent="0.2">
      <c r="A29" s="109" t="s">
        <v>1121</v>
      </c>
      <c r="B29" s="171"/>
      <c r="C29" s="171"/>
      <c r="D29" s="172"/>
      <c r="E29" s="171"/>
      <c r="F29" s="171"/>
      <c r="G29" s="171"/>
      <c r="H29" s="171"/>
      <c r="I29" s="171"/>
      <c r="K29" s="221">
        <f t="shared" si="0"/>
        <v>0</v>
      </c>
      <c r="L29" s="170"/>
      <c r="M29" s="111"/>
      <c r="N29" s="127"/>
      <c r="O29" s="130"/>
      <c r="Q29" s="175"/>
      <c r="R29" s="183"/>
      <c r="S29" s="128"/>
      <c r="T29" s="175"/>
      <c r="U29" s="131"/>
      <c r="V29" s="127"/>
    </row>
    <row r="30" spans="1:22" x14ac:dyDescent="0.2">
      <c r="A30" s="109" t="s">
        <v>1122</v>
      </c>
      <c r="B30" s="182" t="s">
        <v>53</v>
      </c>
      <c r="C30" s="151" t="s">
        <v>54</v>
      </c>
      <c r="D30" s="175">
        <v>28652138.029999997</v>
      </c>
      <c r="E30" s="180"/>
      <c r="F30" s="130"/>
      <c r="G30" s="130"/>
      <c r="H30" s="175">
        <v>28200819.989999998</v>
      </c>
      <c r="I30" s="181">
        <v>451318.04000000004</v>
      </c>
      <c r="K30" s="221">
        <f t="shared" si="0"/>
        <v>0</v>
      </c>
      <c r="L30" s="170"/>
      <c r="M30" s="111"/>
      <c r="N30" s="127"/>
      <c r="O30" s="130"/>
      <c r="Q30" s="175"/>
      <c r="R30" s="183"/>
      <c r="S30" s="128"/>
      <c r="T30" s="175"/>
      <c r="U30" s="131"/>
      <c r="V30" s="127"/>
    </row>
    <row r="31" spans="1:22" x14ac:dyDescent="0.2">
      <c r="A31" s="109" t="s">
        <v>1123</v>
      </c>
      <c r="B31" s="182" t="s">
        <v>55</v>
      </c>
      <c r="C31" s="151" t="s">
        <v>56</v>
      </c>
      <c r="D31" s="175">
        <v>24398786.459999982</v>
      </c>
      <c r="E31" s="180"/>
      <c r="F31" s="130"/>
      <c r="G31" s="130"/>
      <c r="H31" s="175">
        <v>22668022.569999982</v>
      </c>
      <c r="I31" s="181">
        <v>1730763.8900000001</v>
      </c>
      <c r="K31" s="221">
        <f t="shared" si="0"/>
        <v>0</v>
      </c>
      <c r="L31" s="170"/>
      <c r="M31" s="111"/>
      <c r="O31" s="130"/>
      <c r="P31" s="151"/>
      <c r="Q31" s="175"/>
      <c r="R31" s="183"/>
      <c r="S31" s="128"/>
      <c r="T31" s="175"/>
      <c r="U31" s="131"/>
      <c r="V31" s="127"/>
    </row>
    <row r="32" spans="1:22" x14ac:dyDescent="0.2">
      <c r="A32" s="109" t="s">
        <v>1124</v>
      </c>
      <c r="B32" s="182" t="s">
        <v>57</v>
      </c>
      <c r="C32" s="151" t="s">
        <v>5879</v>
      </c>
      <c r="D32" s="175">
        <v>2723494903.0099983</v>
      </c>
      <c r="E32" s="183"/>
      <c r="F32" s="128"/>
      <c r="G32" s="128">
        <v>948673.62</v>
      </c>
      <c r="H32" s="190">
        <v>2654337842.2299986</v>
      </c>
      <c r="I32" s="181">
        <v>68208387.159999996</v>
      </c>
      <c r="K32" s="221">
        <f t="shared" si="0"/>
        <v>0</v>
      </c>
      <c r="L32" s="170"/>
      <c r="M32" s="111"/>
      <c r="N32" s="127"/>
      <c r="O32" s="130"/>
      <c r="Q32" s="175"/>
      <c r="R32" s="183"/>
      <c r="S32" s="183"/>
      <c r="T32" s="175"/>
      <c r="U32" s="131"/>
      <c r="V32" s="127"/>
    </row>
    <row r="33" spans="1:22" x14ac:dyDescent="0.2">
      <c r="A33" s="109" t="s">
        <v>1125</v>
      </c>
      <c r="B33" s="182" t="s">
        <v>58</v>
      </c>
      <c r="C33" s="151" t="s">
        <v>59</v>
      </c>
      <c r="D33" s="175">
        <v>16397054.940000001</v>
      </c>
      <c r="E33" s="183"/>
      <c r="F33" s="128"/>
      <c r="H33" s="175">
        <v>16297329.370000001</v>
      </c>
      <c r="I33" s="181">
        <v>99725.57</v>
      </c>
      <c r="K33" s="221">
        <f t="shared" si="0"/>
        <v>0</v>
      </c>
      <c r="L33" s="170"/>
      <c r="M33" s="111"/>
      <c r="N33" s="127"/>
      <c r="O33" s="130"/>
      <c r="Q33" s="175"/>
      <c r="R33" s="183"/>
      <c r="S33" s="183"/>
      <c r="T33" s="175"/>
      <c r="U33" s="131"/>
      <c r="V33" s="127"/>
    </row>
    <row r="34" spans="1:22" x14ac:dyDescent="0.2">
      <c r="A34" s="192" t="s">
        <v>1126</v>
      </c>
      <c r="B34" s="182" t="s">
        <v>60</v>
      </c>
      <c r="C34" s="151" t="s">
        <v>61</v>
      </c>
      <c r="D34" s="175">
        <v>188039654.83999997</v>
      </c>
      <c r="E34" s="183"/>
      <c r="F34" s="128"/>
      <c r="H34" s="183">
        <v>178477158.82999998</v>
      </c>
      <c r="I34" s="181">
        <v>9562496.0099999998</v>
      </c>
      <c r="K34" s="221">
        <f t="shared" si="0"/>
        <v>0</v>
      </c>
      <c r="L34" s="170"/>
      <c r="M34" s="111"/>
      <c r="N34" s="127"/>
      <c r="O34" s="131"/>
      <c r="Q34" s="175"/>
      <c r="R34" s="183"/>
      <c r="S34" s="183"/>
      <c r="T34" s="175"/>
      <c r="U34" s="131"/>
      <c r="V34" s="127"/>
    </row>
    <row r="35" spans="1:22" x14ac:dyDescent="0.2">
      <c r="A35" s="109"/>
      <c r="B35" s="182" t="s">
        <v>62</v>
      </c>
      <c r="C35" s="151" t="s">
        <v>63</v>
      </c>
      <c r="D35" s="175">
        <v>526226440.12000018</v>
      </c>
      <c r="E35" s="183"/>
      <c r="F35" s="128"/>
      <c r="H35" s="251">
        <v>503335516.19000018</v>
      </c>
      <c r="I35" s="181">
        <v>22890923.93</v>
      </c>
      <c r="K35" s="221">
        <f t="shared" si="0"/>
        <v>0</v>
      </c>
      <c r="L35" s="170"/>
      <c r="M35" s="111"/>
      <c r="N35" s="132"/>
      <c r="O35" s="132"/>
      <c r="P35" s="127"/>
      <c r="R35" s="127"/>
      <c r="T35" s="127"/>
      <c r="V35" s="127"/>
    </row>
    <row r="36" spans="1:22" ht="13.5" customHeight="1" x14ac:dyDescent="0.2">
      <c r="B36" s="191" t="s">
        <v>1225</v>
      </c>
      <c r="C36" s="109" t="s">
        <v>121</v>
      </c>
      <c r="D36" s="175">
        <v>485473563.93957299</v>
      </c>
      <c r="E36" s="183"/>
      <c r="F36" s="128"/>
      <c r="H36" s="251">
        <v>475146227.57957298</v>
      </c>
      <c r="I36" s="181">
        <v>10327336.359999999</v>
      </c>
      <c r="K36" s="221">
        <f t="shared" si="0"/>
        <v>0</v>
      </c>
      <c r="L36" s="170"/>
      <c r="M36" s="111"/>
      <c r="N36" s="132"/>
      <c r="O36" s="132"/>
      <c r="P36" s="127"/>
      <c r="R36" s="127"/>
      <c r="T36" s="127"/>
      <c r="V36" s="127"/>
    </row>
    <row r="37" spans="1:22" ht="13.5" customHeight="1" x14ac:dyDescent="0.2">
      <c r="A37" s="109" t="s">
        <v>1127</v>
      </c>
      <c r="B37" s="191" t="s">
        <v>1242</v>
      </c>
      <c r="C37" s="151" t="s">
        <v>64</v>
      </c>
      <c r="D37" s="175">
        <v>52520834.460000001</v>
      </c>
      <c r="E37" s="183"/>
      <c r="F37" s="183"/>
      <c r="G37" s="183"/>
      <c r="H37" s="190">
        <v>52080782.189999998</v>
      </c>
      <c r="I37" s="181">
        <v>440052.27</v>
      </c>
      <c r="K37" s="221">
        <f t="shared" si="0"/>
        <v>0</v>
      </c>
      <c r="L37" s="170"/>
      <c r="M37" s="111"/>
      <c r="N37" s="132"/>
      <c r="O37" s="132"/>
      <c r="P37" s="127"/>
      <c r="Q37" s="183"/>
      <c r="R37" s="127"/>
      <c r="T37" s="127"/>
      <c r="V37" s="127"/>
    </row>
    <row r="38" spans="1:22" ht="13.5" customHeight="1" x14ac:dyDescent="0.2">
      <c r="A38" s="109" t="s">
        <v>1128</v>
      </c>
      <c r="B38" s="191">
        <v>385</v>
      </c>
      <c r="C38" s="151" t="s">
        <v>5880</v>
      </c>
      <c r="D38" s="175">
        <v>312811.58</v>
      </c>
      <c r="E38" s="183"/>
      <c r="F38" s="183"/>
      <c r="G38" s="183"/>
      <c r="H38" s="175">
        <v>312811.58</v>
      </c>
      <c r="I38" s="181">
        <v>0</v>
      </c>
      <c r="K38" s="221">
        <f t="shared" si="0"/>
        <v>0</v>
      </c>
      <c r="L38" s="170"/>
      <c r="M38" s="111"/>
      <c r="N38" s="132"/>
      <c r="O38" s="132"/>
      <c r="P38" s="127"/>
      <c r="Q38" s="183"/>
      <c r="R38" s="127"/>
      <c r="T38" s="127"/>
      <c r="V38" s="127"/>
    </row>
    <row r="39" spans="1:22" ht="13.5" customHeight="1" x14ac:dyDescent="0.2">
      <c r="A39" s="109" t="s">
        <v>1129</v>
      </c>
      <c r="B39" s="182" t="s">
        <v>65</v>
      </c>
      <c r="C39" s="151" t="s">
        <v>66</v>
      </c>
      <c r="D39" s="175">
        <v>9373106.5000000019</v>
      </c>
      <c r="E39" s="183"/>
      <c r="F39" s="183"/>
      <c r="G39" s="183"/>
      <c r="H39" s="175">
        <v>8414760.3100000024</v>
      </c>
      <c r="I39" s="181">
        <v>958346.19000000006</v>
      </c>
      <c r="K39" s="221">
        <f t="shared" si="0"/>
        <v>0</v>
      </c>
      <c r="L39" s="170"/>
      <c r="M39" s="111"/>
      <c r="N39" s="132"/>
      <c r="O39" s="132"/>
      <c r="P39" s="127"/>
      <c r="Q39" s="183"/>
      <c r="R39" s="127"/>
      <c r="T39" s="127"/>
      <c r="V39" s="127"/>
    </row>
    <row r="40" spans="1:22" ht="13.5" customHeight="1" x14ac:dyDescent="0.2">
      <c r="A40" s="109" t="s">
        <v>1130</v>
      </c>
      <c r="B40" s="193" t="s">
        <v>67</v>
      </c>
      <c r="C40" s="165" t="s">
        <v>68</v>
      </c>
      <c r="D40" s="183">
        <v>1296449.5499999726</v>
      </c>
      <c r="E40" s="184"/>
      <c r="F40" s="184"/>
      <c r="G40" s="184"/>
      <c r="H40" s="175">
        <v>1283379.8899999727</v>
      </c>
      <c r="I40" s="169">
        <v>13069.66</v>
      </c>
      <c r="K40" s="221">
        <f t="shared" si="0"/>
        <v>0</v>
      </c>
      <c r="L40" s="170"/>
      <c r="M40" s="111"/>
      <c r="N40" s="132"/>
      <c r="O40" s="132"/>
      <c r="P40" s="127"/>
      <c r="Q40" s="183"/>
      <c r="R40" s="127"/>
      <c r="T40" s="127"/>
      <c r="V40" s="127"/>
    </row>
    <row r="41" spans="1:22" ht="13.5" customHeight="1" x14ac:dyDescent="0.2">
      <c r="A41" s="109" t="s">
        <v>1131</v>
      </c>
      <c r="B41" s="186"/>
      <c r="C41" s="187" t="s">
        <v>69</v>
      </c>
      <c r="D41" s="188">
        <v>4056185743.4295716</v>
      </c>
      <c r="E41" s="188">
        <v>0</v>
      </c>
      <c r="F41" s="188">
        <v>0</v>
      </c>
      <c r="G41" s="188">
        <v>948673.62</v>
      </c>
      <c r="H41" s="188">
        <v>3940554650.7295713</v>
      </c>
      <c r="I41" s="188">
        <v>114682419.07999998</v>
      </c>
      <c r="K41" s="221">
        <f t="shared" si="0"/>
        <v>0</v>
      </c>
      <c r="L41" s="170"/>
      <c r="M41" s="111"/>
      <c r="N41" s="132"/>
      <c r="O41" s="132"/>
      <c r="P41" s="127"/>
      <c r="Q41" s="183"/>
      <c r="R41" s="127"/>
      <c r="T41" s="127"/>
      <c r="V41" s="127"/>
    </row>
    <row r="42" spans="1:22" ht="13.5" customHeight="1" x14ac:dyDescent="0.2">
      <c r="A42" s="109" t="s">
        <v>1132</v>
      </c>
      <c r="B42" s="155"/>
      <c r="C42" s="155"/>
      <c r="D42" s="172"/>
      <c r="E42" s="155"/>
      <c r="F42" s="155"/>
      <c r="G42" s="172"/>
      <c r="H42" s="171"/>
      <c r="I42" s="155"/>
      <c r="K42" s="221">
        <f t="shared" si="0"/>
        <v>0</v>
      </c>
      <c r="L42" s="170"/>
      <c r="M42" s="111"/>
      <c r="N42" s="132"/>
      <c r="O42" s="132"/>
      <c r="P42" s="127"/>
      <c r="Q42" s="183"/>
      <c r="R42" s="127"/>
      <c r="V42" s="127"/>
    </row>
    <row r="43" spans="1:22" ht="13.5" customHeight="1" x14ac:dyDescent="0.2">
      <c r="A43" s="109" t="s">
        <v>1133</v>
      </c>
      <c r="B43" s="173" t="s">
        <v>70</v>
      </c>
      <c r="C43" s="174" t="s">
        <v>71</v>
      </c>
      <c r="D43" s="175">
        <v>9931623.9599999953</v>
      </c>
      <c r="E43" s="176"/>
      <c r="F43" s="176"/>
      <c r="G43" s="175"/>
      <c r="H43" s="175">
        <v>9916406.9999999944</v>
      </c>
      <c r="I43" s="177">
        <v>15216.960000000001</v>
      </c>
      <c r="K43" s="221">
        <f t="shared" si="0"/>
        <v>0</v>
      </c>
      <c r="L43" s="170"/>
      <c r="M43" s="111"/>
      <c r="N43" s="132"/>
      <c r="O43" s="132"/>
      <c r="P43" s="127"/>
      <c r="Q43" s="183"/>
      <c r="R43" s="127"/>
      <c r="V43" s="127"/>
    </row>
    <row r="44" spans="1:22" ht="13.5" customHeight="1" x14ac:dyDescent="0.2">
      <c r="A44" s="109" t="s">
        <v>1134</v>
      </c>
      <c r="B44" s="194" t="s">
        <v>72</v>
      </c>
      <c r="C44" s="195" t="s">
        <v>73</v>
      </c>
      <c r="D44" s="175">
        <v>112222051.93999998</v>
      </c>
      <c r="E44" s="196">
        <v>48976964.340000026</v>
      </c>
      <c r="F44" s="175"/>
      <c r="G44" s="175"/>
      <c r="H44" s="175">
        <v>54362622.749999955</v>
      </c>
      <c r="I44" s="181">
        <v>8882464.8499999996</v>
      </c>
      <c r="K44" s="221">
        <f t="shared" si="0"/>
        <v>0</v>
      </c>
      <c r="L44" s="170"/>
      <c r="M44" s="111"/>
      <c r="N44" s="132"/>
      <c r="O44" s="127"/>
      <c r="Q44" s="183"/>
    </row>
    <row r="45" spans="1:22" ht="13.5" customHeight="1" x14ac:dyDescent="0.2">
      <c r="A45" s="109" t="s">
        <v>1135</v>
      </c>
      <c r="B45" s="194" t="s">
        <v>74</v>
      </c>
      <c r="C45" s="195" t="s">
        <v>75</v>
      </c>
      <c r="D45" s="175">
        <v>19815730.249999981</v>
      </c>
      <c r="E45" s="196">
        <v>0</v>
      </c>
      <c r="F45" s="175"/>
      <c r="G45" s="175"/>
      <c r="H45" s="175">
        <v>19659601.779999983</v>
      </c>
      <c r="I45" s="181">
        <v>156128.47</v>
      </c>
      <c r="K45" s="221">
        <f t="shared" si="0"/>
        <v>0</v>
      </c>
      <c r="L45" s="170"/>
      <c r="M45" s="111"/>
      <c r="N45" s="132"/>
      <c r="O45" s="127"/>
      <c r="Q45" s="183"/>
    </row>
    <row r="46" spans="1:22" ht="13.5" customHeight="1" x14ac:dyDescent="0.2">
      <c r="A46" s="109" t="s">
        <v>1136</v>
      </c>
      <c r="B46" s="194" t="s">
        <v>76</v>
      </c>
      <c r="C46" s="195" t="s">
        <v>77</v>
      </c>
      <c r="D46" s="175">
        <v>83790278.940000027</v>
      </c>
      <c r="E46" s="175"/>
      <c r="F46" s="175"/>
      <c r="G46" s="175"/>
      <c r="H46" s="175">
        <v>79070249.560000032</v>
      </c>
      <c r="I46" s="181">
        <v>4720029.38</v>
      </c>
      <c r="K46" s="221">
        <f t="shared" si="0"/>
        <v>0</v>
      </c>
      <c r="L46" s="170"/>
      <c r="M46" s="111"/>
    </row>
    <row r="47" spans="1:22" ht="13.5" customHeight="1" x14ac:dyDescent="0.2">
      <c r="A47" s="192" t="s">
        <v>1137</v>
      </c>
      <c r="B47" s="194" t="s">
        <v>78</v>
      </c>
      <c r="C47" s="195" t="s">
        <v>79</v>
      </c>
      <c r="D47" s="175">
        <v>1551578.3099999998</v>
      </c>
      <c r="E47" s="175"/>
      <c r="F47" s="175"/>
      <c r="G47" s="175"/>
      <c r="H47" s="175">
        <v>1539206.42</v>
      </c>
      <c r="I47" s="181">
        <v>12371.89</v>
      </c>
      <c r="K47" s="221">
        <f t="shared" si="0"/>
        <v>0</v>
      </c>
      <c r="L47" s="170"/>
      <c r="M47" s="111"/>
    </row>
    <row r="48" spans="1:22" x14ac:dyDescent="0.2">
      <c r="A48" s="109"/>
      <c r="B48" s="194" t="s">
        <v>80</v>
      </c>
      <c r="C48" s="195" t="s">
        <v>81</v>
      </c>
      <c r="D48" s="175">
        <v>30118212.159999993</v>
      </c>
      <c r="E48" s="175"/>
      <c r="F48" s="175"/>
      <c r="G48" s="175"/>
      <c r="H48" s="175">
        <v>28011996.549999993</v>
      </c>
      <c r="I48" s="181">
        <v>2106215.61</v>
      </c>
      <c r="K48" s="221">
        <f t="shared" si="0"/>
        <v>0</v>
      </c>
      <c r="M48" s="111"/>
    </row>
    <row r="49" spans="1:257" x14ac:dyDescent="0.2">
      <c r="B49" s="194" t="s">
        <v>82</v>
      </c>
      <c r="C49" s="195" t="s">
        <v>83</v>
      </c>
      <c r="D49" s="175">
        <v>68343.680000000008</v>
      </c>
      <c r="E49" s="175"/>
      <c r="F49" s="175"/>
      <c r="G49" s="175"/>
      <c r="H49" s="175">
        <v>68343.680000000008</v>
      </c>
      <c r="I49" s="181"/>
      <c r="K49" s="221">
        <f t="shared" si="0"/>
        <v>0</v>
      </c>
      <c r="M49" s="111"/>
      <c r="N49" s="111"/>
    </row>
    <row r="50" spans="1:257" ht="13.5" customHeight="1" x14ac:dyDescent="0.2">
      <c r="B50" s="194" t="s">
        <v>84</v>
      </c>
      <c r="C50" s="195" t="s">
        <v>85</v>
      </c>
      <c r="D50" s="175">
        <v>18317851.629999999</v>
      </c>
      <c r="E50" s="175"/>
      <c r="F50" s="175"/>
      <c r="G50" s="175"/>
      <c r="H50" s="175">
        <v>16640422.119999999</v>
      </c>
      <c r="I50" s="181">
        <v>1677429.51</v>
      </c>
      <c r="K50" s="221">
        <f t="shared" si="0"/>
        <v>0</v>
      </c>
      <c r="L50" s="170"/>
      <c r="M50" s="111"/>
      <c r="N50" s="111"/>
    </row>
    <row r="51" spans="1:257" s="165" customFormat="1" ht="13.5" customHeight="1" x14ac:dyDescent="0.2">
      <c r="A51" s="202"/>
      <c r="B51" s="194" t="s">
        <v>86</v>
      </c>
      <c r="C51" s="195" t="s">
        <v>87</v>
      </c>
      <c r="D51" s="175">
        <v>5047917.6999999946</v>
      </c>
      <c r="E51" s="175"/>
      <c r="F51" s="175"/>
      <c r="G51" s="175"/>
      <c r="H51" s="175">
        <v>3786136.4299999946</v>
      </c>
      <c r="I51" s="181">
        <v>1261781.27</v>
      </c>
      <c r="J51" s="155"/>
      <c r="K51" s="221">
        <f t="shared" si="0"/>
        <v>0</v>
      </c>
      <c r="L51" s="170"/>
      <c r="M51" s="111"/>
      <c r="N51" s="128"/>
      <c r="O51" s="128"/>
      <c r="P51" s="128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51"/>
      <c r="HQ51" s="151"/>
      <c r="HR51" s="151"/>
      <c r="HS51" s="151"/>
      <c r="HT51" s="151"/>
      <c r="HU51" s="151"/>
      <c r="HV51" s="151"/>
      <c r="HW51" s="151"/>
      <c r="HX51" s="151"/>
      <c r="HY51" s="151"/>
      <c r="HZ51" s="151"/>
      <c r="IA51" s="151"/>
      <c r="IB51" s="151"/>
      <c r="IC51" s="151"/>
      <c r="ID51" s="151"/>
      <c r="IE51" s="151"/>
      <c r="IF51" s="151"/>
      <c r="IG51" s="151"/>
      <c r="IH51" s="151"/>
      <c r="II51" s="151"/>
      <c r="IJ51" s="151"/>
      <c r="IK51" s="151"/>
      <c r="IL51" s="151"/>
      <c r="IM51" s="151"/>
      <c r="IN51" s="151"/>
      <c r="IO51" s="151"/>
      <c r="IP51" s="151"/>
      <c r="IQ51" s="151"/>
      <c r="IR51" s="151"/>
      <c r="IS51" s="151"/>
      <c r="IT51" s="151"/>
      <c r="IU51" s="151"/>
      <c r="IV51" s="151"/>
      <c r="IW51" s="151"/>
    </row>
    <row r="52" spans="1:257" x14ac:dyDescent="0.2">
      <c r="A52" s="109" t="s">
        <v>1138</v>
      </c>
      <c r="B52" s="194" t="s">
        <v>88</v>
      </c>
      <c r="C52" s="195" t="s">
        <v>89</v>
      </c>
      <c r="D52" s="175">
        <v>13651181.329999998</v>
      </c>
      <c r="E52" s="175"/>
      <c r="F52" s="175"/>
      <c r="G52" s="175"/>
      <c r="H52" s="175">
        <v>12895187.559999999</v>
      </c>
      <c r="I52" s="181">
        <v>755993.77</v>
      </c>
      <c r="J52" s="152"/>
      <c r="K52" s="221">
        <f t="shared" si="0"/>
        <v>0</v>
      </c>
      <c r="L52" s="170"/>
      <c r="M52" s="111"/>
    </row>
    <row r="53" spans="1:257" x14ac:dyDescent="0.2">
      <c r="A53" s="109"/>
      <c r="B53" s="197" t="s">
        <v>90</v>
      </c>
      <c r="C53" s="198" t="s">
        <v>91</v>
      </c>
      <c r="D53" s="175">
        <v>25130.400000000001</v>
      </c>
      <c r="E53" s="166"/>
      <c r="F53" s="166"/>
      <c r="G53" s="175"/>
      <c r="H53" s="175">
        <v>25130.400000000001</v>
      </c>
      <c r="I53" s="181">
        <v>0</v>
      </c>
      <c r="K53" s="221">
        <f t="shared" si="0"/>
        <v>0</v>
      </c>
      <c r="L53" s="170"/>
      <c r="M53" s="111"/>
      <c r="N53" s="111"/>
      <c r="O53" s="111"/>
      <c r="P53" s="111"/>
    </row>
    <row r="54" spans="1:257" x14ac:dyDescent="0.2">
      <c r="A54" s="109"/>
      <c r="B54" s="199"/>
      <c r="C54" s="187" t="s">
        <v>92</v>
      </c>
      <c r="D54" s="188">
        <v>294539900.29999995</v>
      </c>
      <c r="E54" s="188">
        <v>48976964.340000026</v>
      </c>
      <c r="F54" s="188">
        <v>0</v>
      </c>
      <c r="G54" s="188"/>
      <c r="H54" s="188">
        <v>225975304.24999997</v>
      </c>
      <c r="I54" s="188">
        <v>19587631.710000001</v>
      </c>
      <c r="K54" s="221">
        <f t="shared" si="0"/>
        <v>0</v>
      </c>
      <c r="L54" s="170"/>
      <c r="M54" s="111"/>
      <c r="N54" s="111"/>
      <c r="O54" s="111"/>
      <c r="P54" s="111"/>
    </row>
    <row r="55" spans="1:257" x14ac:dyDescent="0.2">
      <c r="A55" s="109" t="s">
        <v>1139</v>
      </c>
      <c r="B55" s="155"/>
      <c r="C55" s="155"/>
      <c r="D55" s="155"/>
      <c r="E55" s="155"/>
      <c r="F55" s="155"/>
      <c r="G55" s="155"/>
      <c r="H55" s="155"/>
      <c r="I55" s="155"/>
      <c r="K55" s="221">
        <f t="shared" si="0"/>
        <v>0</v>
      </c>
      <c r="L55" s="170"/>
      <c r="M55" s="111"/>
      <c r="N55" s="111"/>
      <c r="O55" s="111"/>
      <c r="P55" s="111"/>
    </row>
    <row r="56" spans="1:257" x14ac:dyDescent="0.2">
      <c r="B56" s="200" t="s">
        <v>110</v>
      </c>
      <c r="C56" s="187" t="s">
        <v>93</v>
      </c>
      <c r="D56" s="201">
        <v>4702640368.3095713</v>
      </c>
      <c r="E56" s="201">
        <v>51284796.140000023</v>
      </c>
      <c r="F56" s="201">
        <v>79968136</v>
      </c>
      <c r="G56" s="201">
        <v>223576054.38000003</v>
      </c>
      <c r="H56" s="201">
        <v>4213530447.9195714</v>
      </c>
      <c r="I56" s="201">
        <v>134280933.87</v>
      </c>
      <c r="K56" s="221">
        <f t="shared" si="0"/>
        <v>0</v>
      </c>
      <c r="M56" s="111"/>
      <c r="N56" s="111"/>
      <c r="O56" s="111"/>
      <c r="P56" s="111"/>
    </row>
    <row r="57" spans="1:257" x14ac:dyDescent="0.2">
      <c r="B57" s="171"/>
      <c r="C57" s="171"/>
      <c r="D57" s="172"/>
      <c r="E57" s="171"/>
      <c r="F57" s="171"/>
      <c r="G57" s="171"/>
      <c r="H57" s="171"/>
      <c r="I57" s="171"/>
      <c r="K57" s="221">
        <f t="shared" si="0"/>
        <v>0</v>
      </c>
      <c r="L57" s="209"/>
      <c r="M57" s="111"/>
      <c r="N57" s="111"/>
      <c r="O57" s="111"/>
      <c r="P57" s="111"/>
    </row>
    <row r="58" spans="1:257" x14ac:dyDescent="0.2">
      <c r="B58" s="157" t="s">
        <v>94</v>
      </c>
      <c r="C58" s="203" t="s">
        <v>95</v>
      </c>
      <c r="D58" s="175">
        <v>0</v>
      </c>
      <c r="E58" s="204"/>
      <c r="F58" s="205"/>
      <c r="H58" s="183">
        <v>0</v>
      </c>
      <c r="I58" s="206"/>
      <c r="K58" s="221">
        <f t="shared" si="0"/>
        <v>0</v>
      </c>
      <c r="M58" s="111"/>
      <c r="N58" s="111"/>
      <c r="O58" s="111"/>
      <c r="P58" s="111"/>
    </row>
    <row r="59" spans="1:257" x14ac:dyDescent="0.2">
      <c r="B59" s="191" t="s">
        <v>96</v>
      </c>
      <c r="C59" s="151" t="s">
        <v>97</v>
      </c>
      <c r="D59" s="175">
        <v>116883693.17000008</v>
      </c>
      <c r="E59" s="183">
        <v>22631641.240000006</v>
      </c>
      <c r="F59" s="128"/>
      <c r="H59" s="128">
        <v>89444868.080000073</v>
      </c>
      <c r="I59" s="207">
        <v>4807183.8499999996</v>
      </c>
      <c r="K59" s="221">
        <f>D59-SUM(E59:I59)</f>
        <v>0</v>
      </c>
      <c r="L59" s="170"/>
      <c r="M59" s="111"/>
      <c r="N59" s="111"/>
      <c r="O59" s="111"/>
      <c r="P59" s="111"/>
    </row>
    <row r="60" spans="1:257" x14ac:dyDescent="0.2">
      <c r="A60" s="151" t="s">
        <v>2198</v>
      </c>
      <c r="B60" s="191" t="s">
        <v>98</v>
      </c>
      <c r="C60" s="151" t="s">
        <v>99</v>
      </c>
      <c r="D60" s="175">
        <v>114326463.77999997</v>
      </c>
      <c r="E60" s="183">
        <v>40023377.659999959</v>
      </c>
      <c r="F60" s="128"/>
      <c r="H60" s="128">
        <v>73819437.300000012</v>
      </c>
      <c r="I60" s="207">
        <v>483648.82</v>
      </c>
      <c r="K60" s="221">
        <f t="shared" si="0"/>
        <v>0</v>
      </c>
    </row>
    <row r="61" spans="1:257" x14ac:dyDescent="0.2">
      <c r="B61" s="158" t="s">
        <v>175</v>
      </c>
      <c r="C61" s="208" t="s">
        <v>176</v>
      </c>
      <c r="D61" s="175">
        <v>6644450.1500000004</v>
      </c>
      <c r="E61" s="184"/>
      <c r="F61" s="185"/>
      <c r="H61" s="128">
        <v>6644450.1500000004</v>
      </c>
      <c r="I61" s="181"/>
      <c r="K61" s="221">
        <f t="shared" si="0"/>
        <v>0</v>
      </c>
      <c r="L61" s="214"/>
    </row>
    <row r="62" spans="1:257" x14ac:dyDescent="0.2">
      <c r="B62" s="199"/>
      <c r="C62" s="187" t="s">
        <v>177</v>
      </c>
      <c r="D62" s="188">
        <v>237854607.10000005</v>
      </c>
      <c r="E62" s="188">
        <v>62655018.899999961</v>
      </c>
      <c r="F62" s="188">
        <v>0</v>
      </c>
      <c r="G62" s="188"/>
      <c r="H62" s="188">
        <v>169908755.53000009</v>
      </c>
      <c r="I62" s="188">
        <v>5290832.67</v>
      </c>
      <c r="K62" s="221">
        <f t="shared" si="0"/>
        <v>0</v>
      </c>
      <c r="L62" s="214"/>
    </row>
    <row r="63" spans="1:257" x14ac:dyDescent="0.2">
      <c r="B63" s="155"/>
      <c r="C63" s="155"/>
      <c r="D63" s="155"/>
      <c r="E63" s="155"/>
      <c r="F63" s="155"/>
      <c r="G63" s="155"/>
      <c r="H63" s="155"/>
      <c r="I63" s="155"/>
      <c r="K63" s="221">
        <f t="shared" si="0"/>
        <v>0</v>
      </c>
      <c r="L63" s="214"/>
    </row>
    <row r="64" spans="1:257" x14ac:dyDescent="0.2">
      <c r="B64" s="210">
        <v>101</v>
      </c>
      <c r="C64" s="211" t="s">
        <v>93</v>
      </c>
      <c r="D64" s="188">
        <v>4940494975.4095716</v>
      </c>
      <c r="E64" s="188">
        <v>113939815.03999999</v>
      </c>
      <c r="F64" s="188">
        <v>79968136</v>
      </c>
      <c r="G64" s="201">
        <v>223576054.38000003</v>
      </c>
      <c r="H64" s="188">
        <v>4383439203.4495716</v>
      </c>
      <c r="I64" s="188">
        <v>139571766.53999999</v>
      </c>
      <c r="K64" s="221">
        <f t="shared" si="0"/>
        <v>0</v>
      </c>
      <c r="L64" s="214"/>
    </row>
    <row r="65" spans="2:12" x14ac:dyDescent="0.2">
      <c r="B65" s="155"/>
      <c r="C65" s="155"/>
      <c r="D65" s="212"/>
      <c r="E65" s="155"/>
      <c r="F65" s="155"/>
      <c r="G65" s="155"/>
      <c r="H65" s="155"/>
      <c r="I65" s="213" t="s">
        <v>178</v>
      </c>
      <c r="K65" s="222"/>
      <c r="L65" s="214"/>
    </row>
    <row r="66" spans="2:12" x14ac:dyDescent="0.2">
      <c r="L66" s="214"/>
    </row>
    <row r="67" spans="2:12" x14ac:dyDescent="0.2">
      <c r="G67" s="151"/>
      <c r="H67" s="151"/>
      <c r="I67" s="151"/>
      <c r="L67" s="214"/>
    </row>
    <row r="68" spans="2:12" x14ac:dyDescent="0.2">
      <c r="L68" s="214"/>
    </row>
    <row r="69" spans="2:12" x14ac:dyDescent="0.2">
      <c r="L69" s="214"/>
    </row>
    <row r="70" spans="2:12" x14ac:dyDescent="0.2">
      <c r="L70" s="215"/>
    </row>
    <row r="71" spans="2:12" x14ac:dyDescent="0.2">
      <c r="L71" s="214"/>
    </row>
    <row r="72" spans="2:12" x14ac:dyDescent="0.2">
      <c r="L72" s="214"/>
    </row>
    <row r="114" spans="3:4" x14ac:dyDescent="0.2">
      <c r="D114" s="216"/>
    </row>
    <row r="117" spans="3:4" x14ac:dyDescent="0.2">
      <c r="C117" s="217"/>
    </row>
    <row r="158" spans="4:4" x14ac:dyDescent="0.2">
      <c r="D158" s="216"/>
    </row>
    <row r="206" spans="3:4" x14ac:dyDescent="0.2">
      <c r="D206" s="216"/>
    </row>
    <row r="207" spans="3:4" x14ac:dyDescent="0.2">
      <c r="C207"/>
    </row>
    <row r="244" spans="3:4" x14ac:dyDescent="0.2">
      <c r="D244" s="216"/>
    </row>
    <row r="245" spans="3:4" x14ac:dyDescent="0.2">
      <c r="C245"/>
    </row>
    <row r="264" spans="3:4" x14ac:dyDescent="0.2">
      <c r="C264"/>
      <c r="D264" s="218"/>
    </row>
    <row r="265" spans="3:4" x14ac:dyDescent="0.2">
      <c r="C265"/>
      <c r="D265" s="218"/>
    </row>
    <row r="266" spans="3:4" x14ac:dyDescent="0.2">
      <c r="C266"/>
      <c r="D266" s="218"/>
    </row>
    <row r="267" spans="3:4" x14ac:dyDescent="0.2">
      <c r="C267"/>
      <c r="D267" s="218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</sheetData>
  <mergeCells count="2">
    <mergeCell ref="D10:E10"/>
    <mergeCell ref="F10:H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indexed="26"/>
    <pageSetUpPr fitToPage="1"/>
  </sheetPr>
  <dimension ref="B1:K19"/>
  <sheetViews>
    <sheetView topLeftCell="A12" zoomScale="130" zoomScaleNormal="130" workbookViewId="0">
      <selection activeCell="I4" sqref="I4"/>
    </sheetView>
  </sheetViews>
  <sheetFormatPr defaultRowHeight="12.75" x14ac:dyDescent="0.2"/>
  <cols>
    <col min="2" max="2" width="2.5703125" customWidth="1"/>
    <col min="3" max="3" width="5.140625" customWidth="1"/>
    <col min="4" max="4" width="18.140625" customWidth="1"/>
    <col min="5" max="5" width="9.5703125" customWidth="1"/>
    <col min="6" max="6" width="18.140625" customWidth="1"/>
    <col min="7" max="7" width="11.7109375" customWidth="1"/>
    <col min="8" max="8" width="10.7109375" customWidth="1"/>
    <col min="9" max="9" width="16.42578125" bestFit="1" customWidth="1"/>
  </cols>
  <sheetData>
    <row r="1" spans="2:11" x14ac:dyDescent="0.2">
      <c r="I1" s="38" t="s">
        <v>5841</v>
      </c>
    </row>
    <row r="2" spans="2:11" x14ac:dyDescent="0.2">
      <c r="I2" s="38" t="s">
        <v>5881</v>
      </c>
    </row>
    <row r="3" spans="2:11" x14ac:dyDescent="0.2">
      <c r="I3" s="38" t="s">
        <v>5897</v>
      </c>
    </row>
    <row r="4" spans="2:11" x14ac:dyDescent="0.2">
      <c r="I4" s="38" t="s">
        <v>1913</v>
      </c>
    </row>
    <row r="5" spans="2:11" x14ac:dyDescent="0.2">
      <c r="B5" s="48"/>
      <c r="C5" s="48"/>
      <c r="D5" s="48"/>
      <c r="E5" s="48"/>
      <c r="F5" s="48"/>
      <c r="G5" s="48"/>
      <c r="H5" s="48"/>
      <c r="I5" s="48"/>
      <c r="J5" s="48"/>
      <c r="K5" s="48"/>
    </row>
    <row r="6" spans="2:11" x14ac:dyDescent="0.2">
      <c r="B6" s="143"/>
      <c r="D6" s="48"/>
      <c r="E6" s="48"/>
      <c r="F6" s="48"/>
      <c r="G6" s="48"/>
      <c r="H6" s="48"/>
      <c r="I6" s="48"/>
      <c r="J6" s="48"/>
      <c r="K6" s="48"/>
    </row>
    <row r="7" spans="2:11" ht="18" x14ac:dyDescent="0.25">
      <c r="F7" s="55" t="s">
        <v>225</v>
      </c>
    </row>
    <row r="8" spans="2:11" x14ac:dyDescent="0.2"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2:11" x14ac:dyDescent="0.2">
      <c r="B9" s="143"/>
      <c r="D9" s="48"/>
      <c r="E9" s="48"/>
      <c r="F9" s="48"/>
      <c r="G9" s="48"/>
      <c r="H9" s="48"/>
      <c r="I9" s="48"/>
      <c r="J9" s="48"/>
      <c r="K9" s="48"/>
    </row>
    <row r="10" spans="2:11" x14ac:dyDescent="0.2">
      <c r="B10" s="43" t="s">
        <v>1915</v>
      </c>
      <c r="D10" s="48"/>
      <c r="E10" s="48"/>
      <c r="F10" s="48"/>
      <c r="G10" s="48"/>
      <c r="H10" s="48"/>
      <c r="I10" s="48"/>
      <c r="J10" s="48"/>
      <c r="K10" s="48"/>
    </row>
    <row r="11" spans="2:11" x14ac:dyDescent="0.2">
      <c r="C11" s="43" t="s">
        <v>5847</v>
      </c>
      <c r="D11" s="48"/>
      <c r="E11" s="48"/>
      <c r="F11" s="48"/>
      <c r="G11" s="48"/>
      <c r="H11" s="48"/>
      <c r="I11" s="48"/>
      <c r="J11" s="48"/>
      <c r="K11" s="48"/>
    </row>
    <row r="12" spans="2:11" x14ac:dyDescent="0.2">
      <c r="C12" s="43" t="s">
        <v>5842</v>
      </c>
      <c r="D12" s="48"/>
      <c r="F12" s="48"/>
      <c r="H12" s="48"/>
      <c r="I12" s="48"/>
      <c r="J12" s="48"/>
      <c r="K12" s="48"/>
    </row>
    <row r="13" spans="2:11" x14ac:dyDescent="0.2">
      <c r="G13" s="277"/>
    </row>
    <row r="14" spans="2:11" x14ac:dyDescent="0.2">
      <c r="B14" t="s">
        <v>1914</v>
      </c>
      <c r="G14" s="277"/>
    </row>
    <row r="15" spans="2:11" x14ac:dyDescent="0.2">
      <c r="B15" s="279"/>
      <c r="C15" s="279"/>
      <c r="D15" s="278" t="s">
        <v>5844</v>
      </c>
      <c r="E15" s="279"/>
      <c r="F15" s="278" t="s">
        <v>5843</v>
      </c>
    </row>
    <row r="16" spans="2:11" x14ac:dyDescent="0.2">
      <c r="B16" s="279"/>
      <c r="C16" s="279"/>
      <c r="D16" s="278"/>
      <c r="E16" s="279"/>
      <c r="F16" s="278"/>
    </row>
    <row r="17" spans="4:8" x14ac:dyDescent="0.2">
      <c r="D17" s="278" t="s">
        <v>5845</v>
      </c>
      <c r="E17" s="279"/>
      <c r="F17" s="278" t="s">
        <v>5846</v>
      </c>
      <c r="H17" s="145"/>
    </row>
    <row r="18" spans="4:8" x14ac:dyDescent="0.2">
      <c r="D18" s="280"/>
      <c r="E18" s="279"/>
      <c r="F18" s="278"/>
      <c r="H18" s="145"/>
    </row>
    <row r="19" spans="4:8" x14ac:dyDescent="0.2">
      <c r="D19" s="144"/>
      <c r="E19" s="41"/>
      <c r="F19" s="145"/>
      <c r="H19" s="145"/>
    </row>
  </sheetData>
  <mergeCells count="8">
    <mergeCell ref="G13:G14"/>
    <mergeCell ref="F15:F16"/>
    <mergeCell ref="F17:F18"/>
    <mergeCell ref="E17:E18"/>
    <mergeCell ref="B15:C16"/>
    <mergeCell ref="D15:D16"/>
    <mergeCell ref="E15:E16"/>
    <mergeCell ref="D17:D18"/>
  </mergeCells>
  <phoneticPr fontId="9" type="noConversion"/>
  <pageMargins left="0.55000000000000004" right="0.44" top="0.46" bottom="1" header="0.19" footer="0.5"/>
  <pageSetup scale="9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indexed="26"/>
  </sheetPr>
  <dimension ref="A1:M79"/>
  <sheetViews>
    <sheetView topLeftCell="A3" zoomScaleNormal="100" workbookViewId="0">
      <selection activeCell="L3" sqref="L3"/>
    </sheetView>
  </sheetViews>
  <sheetFormatPr defaultRowHeight="12.75" x14ac:dyDescent="0.2"/>
  <cols>
    <col min="1" max="1" width="3" bestFit="1" customWidth="1"/>
    <col min="2" max="2" width="8.5703125" bestFit="1" customWidth="1"/>
    <col min="4" max="4" width="3.7109375" customWidth="1"/>
    <col min="5" max="5" width="8.140625" customWidth="1"/>
    <col min="6" max="6" width="11.28515625" bestFit="1" customWidth="1"/>
    <col min="7" max="7" width="3.7109375" customWidth="1"/>
    <col min="8" max="8" width="10.42578125" customWidth="1"/>
    <col min="9" max="9" width="10.28515625" bestFit="1" customWidth="1"/>
    <col min="10" max="10" width="3.7109375" customWidth="1"/>
    <col min="11" max="12" width="10.42578125" customWidth="1"/>
    <col min="13" max="13" width="3.7109375" customWidth="1"/>
  </cols>
  <sheetData>
    <row r="1" spans="1:13" x14ac:dyDescent="0.2">
      <c r="L1" s="16" t="str">
        <f>+'Ex5.03p1'!I1</f>
        <v>Enbridge Gas Utah</v>
      </c>
    </row>
    <row r="2" spans="1:13" x14ac:dyDescent="0.2">
      <c r="L2" s="16" t="str">
        <f>+'Ex5.03p1'!I2</f>
        <v>Docket No. 25-057-06</v>
      </c>
    </row>
    <row r="3" spans="1:13" x14ac:dyDescent="0.2">
      <c r="L3" s="16" t="str">
        <f>+'Ex5.03p1'!I3</f>
        <v>EGU Exhibit 5.03</v>
      </c>
    </row>
    <row r="4" spans="1:13" x14ac:dyDescent="0.2">
      <c r="L4" s="16" t="s">
        <v>1912</v>
      </c>
    </row>
    <row r="5" spans="1:13" x14ac:dyDescent="0.2">
      <c r="L5" s="16"/>
    </row>
    <row r="6" spans="1:13" x14ac:dyDescent="0.2">
      <c r="L6" s="16"/>
    </row>
    <row r="7" spans="1:13" x14ac:dyDescent="0.2">
      <c r="L7" s="16"/>
    </row>
    <row r="9" spans="1:13" ht="15.75" x14ac:dyDescent="0.25">
      <c r="A9" s="282" t="s">
        <v>226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</row>
    <row r="12" spans="1:13" x14ac:dyDescent="0.2">
      <c r="B12" s="41" t="s">
        <v>164</v>
      </c>
      <c r="C12" s="41" t="s">
        <v>165</v>
      </c>
      <c r="E12" s="41" t="s">
        <v>166</v>
      </c>
      <c r="F12" s="47" t="s">
        <v>167</v>
      </c>
      <c r="H12" s="47" t="s">
        <v>168</v>
      </c>
      <c r="I12" s="47" t="s">
        <v>169</v>
      </c>
      <c r="J12" s="41"/>
      <c r="K12" s="47" t="s">
        <v>170</v>
      </c>
      <c r="L12" s="47" t="s">
        <v>171</v>
      </c>
      <c r="M12" s="41"/>
    </row>
    <row r="13" spans="1:13" x14ac:dyDescent="0.2">
      <c r="B13" s="41"/>
      <c r="E13" s="41"/>
    </row>
    <row r="14" spans="1:13" x14ac:dyDescent="0.2">
      <c r="B14" s="281" t="s">
        <v>458</v>
      </c>
      <c r="C14" s="281"/>
      <c r="E14" s="281" t="s">
        <v>1218</v>
      </c>
      <c r="F14" s="281"/>
      <c r="H14" s="281" t="s">
        <v>460</v>
      </c>
      <c r="I14" s="283"/>
      <c r="K14" s="281" t="s">
        <v>462</v>
      </c>
      <c r="L14" s="283"/>
    </row>
    <row r="15" spans="1:13" x14ac:dyDescent="0.2">
      <c r="B15" s="252" t="s">
        <v>1219</v>
      </c>
      <c r="C15" s="253" t="s">
        <v>182</v>
      </c>
      <c r="D15" s="43"/>
      <c r="E15" s="252" t="s">
        <v>1219</v>
      </c>
      <c r="F15" s="253" t="s">
        <v>182</v>
      </c>
      <c r="H15" s="252" t="s">
        <v>134</v>
      </c>
      <c r="I15" s="253" t="s">
        <v>135</v>
      </c>
      <c r="J15" s="43"/>
      <c r="K15" s="252" t="s">
        <v>134</v>
      </c>
      <c r="L15" s="253" t="s">
        <v>135</v>
      </c>
      <c r="M15" s="43"/>
    </row>
    <row r="16" spans="1:13" x14ac:dyDescent="0.2">
      <c r="A16" s="16">
        <v>1</v>
      </c>
      <c r="B16" s="75">
        <v>0</v>
      </c>
      <c r="C16" s="254">
        <f t="shared" ref="C16:C33" si="0">VLOOKUP(B16,Service,2,FALSE)</f>
        <v>0</v>
      </c>
      <c r="D16" s="43"/>
      <c r="E16" s="75">
        <v>0</v>
      </c>
      <c r="F16" s="254">
        <f t="shared" ref="F16:F35" si="1">VLOOKUP(E16,Main,2,FALSE)</f>
        <v>0</v>
      </c>
      <c r="G16" s="43"/>
      <c r="H16" s="77" t="s">
        <v>245</v>
      </c>
      <c r="I16" s="79">
        <f>Input!L7</f>
        <v>431</v>
      </c>
      <c r="J16" s="43"/>
      <c r="K16" s="77" t="s">
        <v>247</v>
      </c>
      <c r="L16" s="79">
        <f>+Input!M8</f>
        <v>12559.96</v>
      </c>
      <c r="M16" s="43"/>
    </row>
    <row r="17" spans="1:13" x14ac:dyDescent="0.2">
      <c r="A17" s="16">
        <v>2</v>
      </c>
      <c r="B17" s="75">
        <v>0.375</v>
      </c>
      <c r="C17" s="254">
        <f t="shared" si="0"/>
        <v>53.637950000000004</v>
      </c>
      <c r="D17" s="43"/>
      <c r="E17" s="75">
        <v>0.5</v>
      </c>
      <c r="F17" s="254">
        <f t="shared" si="1"/>
        <v>19.830961721474036</v>
      </c>
      <c r="G17" s="43"/>
      <c r="H17" s="77" t="s">
        <v>247</v>
      </c>
      <c r="I17" s="79">
        <f>Input!L8</f>
        <v>585.0096169344007</v>
      </c>
      <c r="J17" s="43"/>
      <c r="K17" s="77" t="s">
        <v>249</v>
      </c>
      <c r="L17" s="79">
        <f>+Input!M9</f>
        <v>12625.94</v>
      </c>
      <c r="M17" s="43"/>
    </row>
    <row r="18" spans="1:13" x14ac:dyDescent="0.2">
      <c r="A18" s="16">
        <v>3</v>
      </c>
      <c r="B18" s="75">
        <v>0.5</v>
      </c>
      <c r="C18" s="254">
        <f t="shared" si="0"/>
        <v>68.40347783105662</v>
      </c>
      <c r="D18" s="43"/>
      <c r="E18" s="75">
        <v>0.75</v>
      </c>
      <c r="F18" s="254">
        <f t="shared" si="1"/>
        <v>40.090961721474038</v>
      </c>
      <c r="G18" s="43"/>
      <c r="H18" s="77" t="s">
        <v>249</v>
      </c>
      <c r="I18" s="79">
        <f>Input!L9</f>
        <v>1348.3333333333333</v>
      </c>
      <c r="J18" s="43"/>
      <c r="K18" s="77" t="s">
        <v>452</v>
      </c>
      <c r="L18" s="79">
        <f>Input!M10</f>
        <v>12724.91</v>
      </c>
      <c r="M18" s="43"/>
    </row>
    <row r="19" spans="1:13" x14ac:dyDescent="0.2">
      <c r="A19" s="16">
        <f t="shared" ref="A19:A58" si="2">A18+1</f>
        <v>4</v>
      </c>
      <c r="B19" s="75">
        <v>0.625</v>
      </c>
      <c r="C19" s="254">
        <f t="shared" si="0"/>
        <v>54.555250000000001</v>
      </c>
      <c r="D19" s="43"/>
      <c r="E19" s="75">
        <v>1</v>
      </c>
      <c r="F19" s="254">
        <f t="shared" si="1"/>
        <v>22.728300000000001</v>
      </c>
      <c r="G19" s="43"/>
      <c r="H19" s="77" t="s">
        <v>452</v>
      </c>
      <c r="I19" s="79">
        <f>Input!L10</f>
        <v>1475.8772811117678</v>
      </c>
      <c r="J19" s="43"/>
      <c r="K19" s="77" t="s">
        <v>444</v>
      </c>
      <c r="L19" s="79">
        <f>Input!M11</f>
        <v>12889.86</v>
      </c>
      <c r="M19" s="43"/>
    </row>
    <row r="20" spans="1:13" x14ac:dyDescent="0.2">
      <c r="A20" s="16">
        <f t="shared" si="2"/>
        <v>5</v>
      </c>
      <c r="B20" s="75">
        <v>0.75</v>
      </c>
      <c r="C20" s="254">
        <f t="shared" si="0"/>
        <v>64.383477831056609</v>
      </c>
      <c r="D20" s="43"/>
      <c r="E20" s="75">
        <v>1.25</v>
      </c>
      <c r="F20" s="254">
        <f t="shared" si="1"/>
        <v>33.210961721474035</v>
      </c>
      <c r="G20" s="43"/>
      <c r="H20" s="77" t="s">
        <v>444</v>
      </c>
      <c r="I20" s="79">
        <f>Input!L11</f>
        <v>2169</v>
      </c>
      <c r="J20" s="43"/>
      <c r="K20" s="78" t="s">
        <v>251</v>
      </c>
      <c r="L20" s="79">
        <f>Input!M12</f>
        <v>8326.68</v>
      </c>
      <c r="M20" s="43"/>
    </row>
    <row r="21" spans="1:13" x14ac:dyDescent="0.2">
      <c r="A21" s="16">
        <f t="shared" si="2"/>
        <v>6</v>
      </c>
      <c r="B21" s="75">
        <v>1</v>
      </c>
      <c r="C21" s="254">
        <f t="shared" si="0"/>
        <v>55.931200000000004</v>
      </c>
      <c r="D21" s="43"/>
      <c r="E21" s="75">
        <v>1.5</v>
      </c>
      <c r="F21" s="254">
        <f t="shared" si="1"/>
        <v>26.16695</v>
      </c>
      <c r="G21" s="43"/>
      <c r="H21" s="77" t="s">
        <v>251</v>
      </c>
      <c r="I21" s="79">
        <f>Input!L12</f>
        <v>2428.75</v>
      </c>
      <c r="J21" s="43"/>
      <c r="K21" s="78" t="s">
        <v>276</v>
      </c>
      <c r="L21" s="79">
        <f>Input!M13</f>
        <v>13417.7</v>
      </c>
      <c r="M21" s="43"/>
    </row>
    <row r="22" spans="1:13" x14ac:dyDescent="0.2">
      <c r="A22" s="16">
        <f t="shared" si="2"/>
        <v>7</v>
      </c>
      <c r="B22" s="75">
        <v>1.25</v>
      </c>
      <c r="C22" s="254">
        <f t="shared" si="0"/>
        <v>74.513477831056605</v>
      </c>
      <c r="D22" s="43"/>
      <c r="E22" s="75">
        <v>2</v>
      </c>
      <c r="F22" s="254">
        <f t="shared" si="1"/>
        <v>32.510961721474033</v>
      </c>
      <c r="G22" s="43"/>
      <c r="H22" s="77" t="s">
        <v>276</v>
      </c>
      <c r="I22" s="79">
        <f>Input!L13</f>
        <v>2145.6666666666665</v>
      </c>
      <c r="J22" s="43"/>
      <c r="K22" s="78" t="s">
        <v>446</v>
      </c>
      <c r="L22" s="79">
        <f>Input!M14</f>
        <v>12801.04</v>
      </c>
      <c r="M22" s="43"/>
    </row>
    <row r="23" spans="1:13" x14ac:dyDescent="0.2">
      <c r="A23" s="16">
        <f t="shared" si="2"/>
        <v>8</v>
      </c>
      <c r="B23" s="75">
        <v>1.5</v>
      </c>
      <c r="C23" s="254">
        <f t="shared" si="0"/>
        <v>57.765799999999999</v>
      </c>
      <c r="D23" s="43"/>
      <c r="E23" s="75">
        <v>2.5</v>
      </c>
      <c r="F23" s="254">
        <f t="shared" si="1"/>
        <v>33.044249999999998</v>
      </c>
      <c r="G23" s="43"/>
      <c r="H23" s="77" t="s">
        <v>446</v>
      </c>
      <c r="I23" s="79">
        <f>Input!L14</f>
        <v>3698.6666666666665</v>
      </c>
      <c r="J23" s="43"/>
      <c r="K23" s="78" t="s">
        <v>254</v>
      </c>
      <c r="L23" s="79">
        <f>Input!M15</f>
        <v>13649.7</v>
      </c>
      <c r="M23" s="43"/>
    </row>
    <row r="24" spans="1:13" x14ac:dyDescent="0.2">
      <c r="A24" s="16">
        <f t="shared" si="2"/>
        <v>9</v>
      </c>
      <c r="B24" s="75">
        <v>2</v>
      </c>
      <c r="C24" s="254">
        <f t="shared" si="0"/>
        <v>72.983477831056604</v>
      </c>
      <c r="D24" s="43"/>
      <c r="E24" s="75">
        <v>3</v>
      </c>
      <c r="F24" s="254">
        <f t="shared" si="1"/>
        <v>19.830961721474036</v>
      </c>
      <c r="G24" s="43"/>
      <c r="H24" s="77" t="s">
        <v>254</v>
      </c>
      <c r="I24" s="79">
        <f>Input!L15</f>
        <v>5118</v>
      </c>
      <c r="J24" s="43"/>
      <c r="K24" s="78" t="s">
        <v>448</v>
      </c>
      <c r="L24" s="79">
        <f>Input!M16</f>
        <v>14339.66</v>
      </c>
      <c r="M24" s="43"/>
    </row>
    <row r="25" spans="1:13" x14ac:dyDescent="0.2">
      <c r="A25" s="16">
        <f t="shared" si="2"/>
        <v>10</v>
      </c>
      <c r="B25" s="75">
        <v>2.5</v>
      </c>
      <c r="C25" s="254">
        <f t="shared" si="0"/>
        <v>61.435000000000002</v>
      </c>
      <c r="D25" s="43"/>
      <c r="E25" s="75">
        <v>3.5</v>
      </c>
      <c r="F25" s="254">
        <f t="shared" si="1"/>
        <v>39.921550000000003</v>
      </c>
      <c r="G25" s="43"/>
      <c r="H25" s="77" t="s">
        <v>448</v>
      </c>
      <c r="I25" s="79">
        <f>Input!L16</f>
        <v>10791.333333333334</v>
      </c>
      <c r="J25" s="43"/>
      <c r="K25" s="78" t="s">
        <v>450</v>
      </c>
      <c r="L25" s="79">
        <f>Input!M17</f>
        <v>17706.400000000001</v>
      </c>
      <c r="M25" s="43"/>
    </row>
    <row r="26" spans="1:13" x14ac:dyDescent="0.2">
      <c r="A26" s="16">
        <f t="shared" si="2"/>
        <v>11</v>
      </c>
      <c r="B26" s="75">
        <v>3</v>
      </c>
      <c r="C26" s="254">
        <f t="shared" si="0"/>
        <v>72.983477831056604</v>
      </c>
      <c r="D26" s="43"/>
      <c r="E26" s="75">
        <v>4</v>
      </c>
      <c r="F26" s="254">
        <f t="shared" si="1"/>
        <v>39.680961721474034</v>
      </c>
      <c r="G26" s="43"/>
      <c r="H26" s="77" t="s">
        <v>450</v>
      </c>
      <c r="I26" s="79">
        <f>Input!L17</f>
        <v>15242</v>
      </c>
      <c r="J26" s="43"/>
      <c r="K26" s="78" t="s">
        <v>256</v>
      </c>
      <c r="L26" s="79">
        <f>Input!M18</f>
        <v>19488.726666666669</v>
      </c>
      <c r="M26" s="43"/>
    </row>
    <row r="27" spans="1:13" x14ac:dyDescent="0.2">
      <c r="A27" s="16">
        <f t="shared" si="2"/>
        <v>12</v>
      </c>
      <c r="B27" s="75">
        <v>4</v>
      </c>
      <c r="C27" s="254">
        <f t="shared" si="0"/>
        <v>76.543477831056606</v>
      </c>
      <c r="D27" s="43"/>
      <c r="E27" s="75">
        <v>5</v>
      </c>
      <c r="F27" s="254">
        <f t="shared" si="1"/>
        <v>50.237499999999997</v>
      </c>
      <c r="G27" s="43"/>
      <c r="H27" s="77" t="s">
        <v>256</v>
      </c>
      <c r="I27" s="79">
        <f>Input!L18</f>
        <v>18747.149999999998</v>
      </c>
      <c r="J27" s="43"/>
      <c r="K27" s="78" t="s">
        <v>258</v>
      </c>
      <c r="L27" s="79">
        <f>Input!M19</f>
        <v>20345.599999999999</v>
      </c>
      <c r="M27" s="43"/>
    </row>
    <row r="28" spans="1:13" x14ac:dyDescent="0.2">
      <c r="A28" s="16">
        <f t="shared" si="2"/>
        <v>13</v>
      </c>
      <c r="B28" s="75">
        <v>6</v>
      </c>
      <c r="C28" s="254">
        <f t="shared" si="0"/>
        <v>52.52</v>
      </c>
      <c r="D28" s="43"/>
      <c r="E28" s="75">
        <v>6</v>
      </c>
      <c r="F28" s="254">
        <f t="shared" si="1"/>
        <v>60.030961721474043</v>
      </c>
      <c r="G28" s="43"/>
      <c r="H28" s="77" t="s">
        <v>258</v>
      </c>
      <c r="I28" s="79">
        <f>Input!L19</f>
        <v>22191.599999999999</v>
      </c>
      <c r="J28" s="43"/>
      <c r="K28" s="78" t="s">
        <v>260</v>
      </c>
      <c r="L28" s="79">
        <f>Input!M20</f>
        <v>25053.949999999997</v>
      </c>
      <c r="M28" s="43"/>
    </row>
    <row r="29" spans="1:13" x14ac:dyDescent="0.2">
      <c r="A29" s="16">
        <f t="shared" si="2"/>
        <v>14</v>
      </c>
      <c r="B29" s="75">
        <v>8</v>
      </c>
      <c r="C29" s="254">
        <f t="shared" si="0"/>
        <v>81.615600000000001</v>
      </c>
      <c r="D29" s="43"/>
      <c r="E29" s="75">
        <v>8</v>
      </c>
      <c r="F29" s="254">
        <f t="shared" si="1"/>
        <v>72.850961721474036</v>
      </c>
      <c r="G29" s="43"/>
      <c r="H29" s="77" t="s">
        <v>260</v>
      </c>
      <c r="I29" s="79">
        <f>Input!L20</f>
        <v>27686.400000000001</v>
      </c>
      <c r="J29" s="43"/>
      <c r="K29" s="78" t="s">
        <v>262</v>
      </c>
      <c r="L29" s="79">
        <f>Input!M21</f>
        <v>26949.825000000001</v>
      </c>
      <c r="M29" s="43"/>
    </row>
    <row r="30" spans="1:13" x14ac:dyDescent="0.2">
      <c r="A30" s="16">
        <f t="shared" si="2"/>
        <v>15</v>
      </c>
      <c r="B30" s="75">
        <v>10</v>
      </c>
      <c r="C30" s="254">
        <f t="shared" si="0"/>
        <v>88.954000000000008</v>
      </c>
      <c r="D30" s="43"/>
      <c r="E30" s="75">
        <v>10</v>
      </c>
      <c r="F30" s="254">
        <f t="shared" si="1"/>
        <v>72.850961721474036</v>
      </c>
      <c r="G30" s="43"/>
      <c r="H30" s="77" t="s">
        <v>262</v>
      </c>
      <c r="I30" s="79">
        <f>Input!L21</f>
        <v>41423.4</v>
      </c>
      <c r="J30" s="43"/>
      <c r="K30" s="78" t="s">
        <v>284</v>
      </c>
      <c r="L30" s="79">
        <f>Input!M22</f>
        <v>45676.61</v>
      </c>
      <c r="M30" s="43"/>
    </row>
    <row r="31" spans="1:13" x14ac:dyDescent="0.2">
      <c r="A31" s="16">
        <f t="shared" si="2"/>
        <v>16</v>
      </c>
      <c r="B31" s="75">
        <v>12</v>
      </c>
      <c r="C31" s="254">
        <f t="shared" si="0"/>
        <v>96.292400000000001</v>
      </c>
      <c r="D31" s="43"/>
      <c r="E31" s="75">
        <v>12</v>
      </c>
      <c r="F31" s="254">
        <f t="shared" si="1"/>
        <v>72.850961721474036</v>
      </c>
      <c r="G31" s="43"/>
      <c r="H31" s="77" t="s">
        <v>284</v>
      </c>
      <c r="I31" s="79">
        <f>Input!L22</f>
        <v>46002.400000000001</v>
      </c>
      <c r="J31" s="43"/>
      <c r="K31" s="78" t="s">
        <v>264</v>
      </c>
      <c r="L31" s="79">
        <f>Input!M23</f>
        <v>45418</v>
      </c>
      <c r="M31" s="43"/>
    </row>
    <row r="32" spans="1:13" ht="13.5" customHeight="1" x14ac:dyDescent="0.2">
      <c r="A32" s="16">
        <f t="shared" si="2"/>
        <v>17</v>
      </c>
      <c r="B32" s="75">
        <v>14</v>
      </c>
      <c r="C32" s="254">
        <f t="shared" si="0"/>
        <v>103.63079999999999</v>
      </c>
      <c r="D32" s="43"/>
      <c r="E32" s="75">
        <v>14</v>
      </c>
      <c r="F32" s="254">
        <f t="shared" si="1"/>
        <v>72.850961721474036</v>
      </c>
      <c r="G32" s="43"/>
      <c r="H32" s="77" t="s">
        <v>264</v>
      </c>
      <c r="I32" s="79">
        <f>Input!L23</f>
        <v>91792.4</v>
      </c>
      <c r="J32" s="43"/>
      <c r="K32" s="78" t="s">
        <v>286</v>
      </c>
      <c r="L32" s="79">
        <f>Input!M24</f>
        <v>58606.76</v>
      </c>
      <c r="M32" s="43"/>
    </row>
    <row r="33" spans="1:13" x14ac:dyDescent="0.2">
      <c r="A33" s="16">
        <f t="shared" si="2"/>
        <v>18</v>
      </c>
      <c r="B33" s="80">
        <v>16</v>
      </c>
      <c r="C33" s="255">
        <f t="shared" si="0"/>
        <v>110.9692</v>
      </c>
      <c r="D33" s="43"/>
      <c r="E33" s="75">
        <v>16</v>
      </c>
      <c r="F33" s="254">
        <f t="shared" si="1"/>
        <v>72.850961721474036</v>
      </c>
      <c r="G33" s="43"/>
      <c r="H33" s="77" t="s">
        <v>286</v>
      </c>
      <c r="I33" s="79">
        <f>Input!L24</f>
        <v>137582.39999999999</v>
      </c>
      <c r="J33" s="43"/>
      <c r="K33" s="82" t="s">
        <v>268</v>
      </c>
      <c r="L33" s="83">
        <f>Input!M25</f>
        <v>94903</v>
      </c>
      <c r="M33" s="43"/>
    </row>
    <row r="34" spans="1:13" x14ac:dyDescent="0.2">
      <c r="A34" s="16">
        <f t="shared" si="2"/>
        <v>19</v>
      </c>
      <c r="D34" s="43"/>
      <c r="E34" s="75">
        <v>20</v>
      </c>
      <c r="F34" s="254">
        <f t="shared" si="1"/>
        <v>72.850961721474036</v>
      </c>
      <c r="G34" s="43"/>
      <c r="H34" s="77" t="s">
        <v>268</v>
      </c>
      <c r="I34" s="79">
        <f>Input!L25</f>
        <v>229162.4</v>
      </c>
      <c r="J34" s="43"/>
      <c r="L34" s="239"/>
      <c r="M34" s="43"/>
    </row>
    <row r="35" spans="1:13" x14ac:dyDescent="0.2">
      <c r="A35" s="16">
        <f t="shared" si="2"/>
        <v>20</v>
      </c>
      <c r="B35" s="281" t="s">
        <v>459</v>
      </c>
      <c r="C35" s="281"/>
      <c r="D35" s="43"/>
      <c r="E35" s="80">
        <v>24</v>
      </c>
      <c r="F35" s="255">
        <f t="shared" si="1"/>
        <v>72.850961721474036</v>
      </c>
      <c r="G35" s="43"/>
      <c r="H35" s="77" t="s">
        <v>266</v>
      </c>
      <c r="I35" s="79">
        <f>Input!L26</f>
        <v>458112.4</v>
      </c>
      <c r="J35" s="43"/>
      <c r="K35" s="281" t="s">
        <v>461</v>
      </c>
      <c r="L35" s="283"/>
      <c r="M35" s="43"/>
    </row>
    <row r="36" spans="1:13" x14ac:dyDescent="0.2">
      <c r="A36" s="16">
        <f t="shared" si="2"/>
        <v>21</v>
      </c>
      <c r="B36" s="252" t="s">
        <v>1219</v>
      </c>
      <c r="C36" s="253" t="s">
        <v>182</v>
      </c>
      <c r="D36" s="43"/>
      <c r="E36" s="240"/>
      <c r="F36" s="238"/>
      <c r="G36" s="43"/>
      <c r="H36" s="77" t="s">
        <v>270</v>
      </c>
      <c r="I36" s="79">
        <f>Input!L27</f>
        <v>687062.4</v>
      </c>
      <c r="J36" s="43"/>
      <c r="K36" s="252" t="s">
        <v>134</v>
      </c>
      <c r="L36" s="253" t="s">
        <v>135</v>
      </c>
      <c r="M36" s="43"/>
    </row>
    <row r="37" spans="1:13" x14ac:dyDescent="0.2">
      <c r="A37" s="16">
        <f t="shared" si="2"/>
        <v>22</v>
      </c>
      <c r="B37" s="75">
        <v>0</v>
      </c>
      <c r="C37" s="76">
        <f t="shared" ref="C37:C49" si="3">VLOOKUP(B37,serviceHP,2,FALSE)</f>
        <v>0</v>
      </c>
      <c r="D37" s="43"/>
      <c r="F37" s="238"/>
      <c r="G37" s="43"/>
      <c r="H37" s="77" t="s">
        <v>272</v>
      </c>
      <c r="I37" s="79">
        <f>Input!L28</f>
        <v>916012.4</v>
      </c>
      <c r="J37" s="43"/>
      <c r="K37" s="77" t="s">
        <v>247</v>
      </c>
      <c r="L37" s="79">
        <f>+Input!N8</f>
        <v>7546.4691091085469</v>
      </c>
      <c r="M37" s="43"/>
    </row>
    <row r="38" spans="1:13" x14ac:dyDescent="0.2">
      <c r="A38" s="16">
        <f t="shared" si="2"/>
        <v>23</v>
      </c>
      <c r="B38" s="75">
        <v>0.75</v>
      </c>
      <c r="C38" s="76">
        <f t="shared" si="3"/>
        <v>59.615611105750517</v>
      </c>
      <c r="D38" s="43"/>
      <c r="E38" s="43"/>
      <c r="H38" s="82" t="s">
        <v>288</v>
      </c>
      <c r="I38" s="83">
        <f>Input!L29</f>
        <v>1831812.4</v>
      </c>
      <c r="J38" s="43"/>
      <c r="K38" s="77" t="s">
        <v>249</v>
      </c>
      <c r="L38" s="79">
        <f>+Input!N9</f>
        <v>15092.938218217094</v>
      </c>
      <c r="M38" s="43"/>
    </row>
    <row r="39" spans="1:13" x14ac:dyDescent="0.2">
      <c r="A39" s="16">
        <f t="shared" si="2"/>
        <v>24</v>
      </c>
      <c r="B39" s="75">
        <v>1</v>
      </c>
      <c r="C39" s="76">
        <f t="shared" si="3"/>
        <v>79.487481474334018</v>
      </c>
      <c r="D39" s="43"/>
      <c r="E39" s="43"/>
      <c r="J39" s="43"/>
      <c r="K39" s="77" t="s">
        <v>452</v>
      </c>
      <c r="L39" s="79">
        <f>+Input!N10</f>
        <v>22639.40732732564</v>
      </c>
      <c r="M39" s="43"/>
    </row>
    <row r="40" spans="1:13" x14ac:dyDescent="0.2">
      <c r="A40" s="16">
        <f t="shared" si="2"/>
        <v>25</v>
      </c>
      <c r="B40" s="75">
        <v>1.25</v>
      </c>
      <c r="C40" s="76">
        <f t="shared" si="3"/>
        <v>99.359351842917519</v>
      </c>
      <c r="D40" s="43"/>
      <c r="G40" s="43"/>
      <c r="J40" s="43"/>
      <c r="K40" s="77" t="s">
        <v>444</v>
      </c>
      <c r="L40" s="79">
        <f>+Input!N11</f>
        <v>30185.876436434188</v>
      </c>
      <c r="M40" s="43"/>
    </row>
    <row r="41" spans="1:13" x14ac:dyDescent="0.2">
      <c r="A41" s="16">
        <f t="shared" si="2"/>
        <v>26</v>
      </c>
      <c r="B41" s="75">
        <v>2</v>
      </c>
      <c r="C41" s="76">
        <f t="shared" si="3"/>
        <v>158.97496294866804</v>
      </c>
      <c r="D41" s="43"/>
      <c r="G41" s="43"/>
      <c r="J41" s="43"/>
      <c r="K41" s="77" t="s">
        <v>251</v>
      </c>
      <c r="L41" s="79">
        <f>+Input!N12</f>
        <v>30185.876436434188</v>
      </c>
      <c r="M41" s="43"/>
    </row>
    <row r="42" spans="1:13" x14ac:dyDescent="0.2">
      <c r="A42" s="16">
        <f t="shared" si="2"/>
        <v>27</v>
      </c>
      <c r="B42" s="75">
        <v>3</v>
      </c>
      <c r="C42" s="76">
        <f t="shared" si="3"/>
        <v>786.80551291673589</v>
      </c>
      <c r="D42" s="43"/>
      <c r="G42" s="43"/>
      <c r="J42" s="43"/>
      <c r="K42" s="78" t="s">
        <v>276</v>
      </c>
      <c r="L42" s="79">
        <f>Input!N13</f>
        <v>37732.345545542732</v>
      </c>
      <c r="M42" s="43"/>
    </row>
    <row r="43" spans="1:13" x14ac:dyDescent="0.2">
      <c r="A43" s="16">
        <f t="shared" si="2"/>
        <v>28</v>
      </c>
      <c r="B43" s="75">
        <v>4</v>
      </c>
      <c r="C43" s="76">
        <f t="shared" si="3"/>
        <v>2300.4317493075055</v>
      </c>
      <c r="D43" s="43"/>
      <c r="G43" s="43"/>
      <c r="J43" s="43"/>
      <c r="K43" s="78" t="s">
        <v>446</v>
      </c>
      <c r="L43" s="79">
        <f>Input!N14</f>
        <v>37732.345545542732</v>
      </c>
      <c r="M43" s="43"/>
    </row>
    <row r="44" spans="1:13" x14ac:dyDescent="0.2">
      <c r="A44" s="16">
        <f t="shared" si="2"/>
        <v>29</v>
      </c>
      <c r="B44" s="75">
        <v>6</v>
      </c>
      <c r="C44" s="76">
        <f t="shared" si="3"/>
        <v>2661.7205870016123</v>
      </c>
      <c r="D44" s="43"/>
      <c r="G44" s="43"/>
      <c r="J44" s="43"/>
      <c r="K44" s="78" t="s">
        <v>254</v>
      </c>
      <c r="L44" s="79">
        <f>Input!N15</f>
        <v>45278.81465465128</v>
      </c>
      <c r="M44" s="43"/>
    </row>
    <row r="45" spans="1:13" x14ac:dyDescent="0.2">
      <c r="A45" s="16">
        <f t="shared" si="2"/>
        <v>30</v>
      </c>
      <c r="B45" s="75">
        <v>8</v>
      </c>
      <c r="C45" s="76">
        <f t="shared" si="3"/>
        <v>2531.4646254185268</v>
      </c>
      <c r="D45" s="43"/>
      <c r="G45" s="43"/>
      <c r="J45" s="43"/>
      <c r="K45" s="78" t="s">
        <v>448</v>
      </c>
      <c r="L45" s="79">
        <f>Input!N16</f>
        <v>45278.81465465128</v>
      </c>
      <c r="M45" s="43"/>
    </row>
    <row r="46" spans="1:13" x14ac:dyDescent="0.2">
      <c r="A46" s="16">
        <f t="shared" si="2"/>
        <v>31</v>
      </c>
      <c r="B46" s="75">
        <v>10</v>
      </c>
      <c r="C46" s="76">
        <f t="shared" si="3"/>
        <v>3870.95</v>
      </c>
      <c r="D46" s="43"/>
      <c r="G46" s="43"/>
      <c r="J46" s="43"/>
      <c r="K46" s="78" t="s">
        <v>450</v>
      </c>
      <c r="L46" s="79">
        <f>Input!N17</f>
        <v>45278.81465465128</v>
      </c>
      <c r="M46" s="43"/>
    </row>
    <row r="47" spans="1:13" x14ac:dyDescent="0.2">
      <c r="A47" s="16">
        <f t="shared" si="2"/>
        <v>32</v>
      </c>
      <c r="B47" s="75">
        <v>12</v>
      </c>
      <c r="C47" s="76">
        <f t="shared" si="3"/>
        <v>4687.63</v>
      </c>
      <c r="D47" s="43"/>
      <c r="G47" s="43"/>
      <c r="J47" s="43"/>
      <c r="K47" s="78" t="s">
        <v>256</v>
      </c>
      <c r="L47" s="79">
        <f>Input!N18</f>
        <v>52825.283763759828</v>
      </c>
      <c r="M47" s="43"/>
    </row>
    <row r="48" spans="1:13" x14ac:dyDescent="0.2">
      <c r="A48" s="16">
        <f t="shared" si="2"/>
        <v>33</v>
      </c>
      <c r="B48" s="75">
        <v>16</v>
      </c>
      <c r="C48" s="76">
        <f t="shared" si="3"/>
        <v>6320.99</v>
      </c>
      <c r="D48" s="43"/>
      <c r="G48" s="43"/>
      <c r="J48" s="43"/>
      <c r="K48" s="78" t="s">
        <v>258</v>
      </c>
      <c r="L48" s="79">
        <f>Input!N19</f>
        <v>52825.283763759828</v>
      </c>
      <c r="M48" s="43"/>
    </row>
    <row r="49" spans="1:13" x14ac:dyDescent="0.2">
      <c r="A49" s="16">
        <f t="shared" si="2"/>
        <v>34</v>
      </c>
      <c r="B49" s="80">
        <v>20</v>
      </c>
      <c r="C49" s="81">
        <f t="shared" si="3"/>
        <v>16767.645676490134</v>
      </c>
      <c r="D49" s="43"/>
      <c r="G49" s="43"/>
      <c r="J49" s="43"/>
      <c r="K49" s="78" t="s">
        <v>260</v>
      </c>
      <c r="L49" s="79">
        <f>Input!N20</f>
        <v>60371.752872868376</v>
      </c>
      <c r="M49" s="43"/>
    </row>
    <row r="50" spans="1:13" x14ac:dyDescent="0.2">
      <c r="A50" s="16">
        <f t="shared" si="2"/>
        <v>35</v>
      </c>
      <c r="B50" s="85"/>
      <c r="K50" s="78" t="s">
        <v>262</v>
      </c>
      <c r="L50" s="79">
        <f>Input!N21</f>
        <v>75464.691091085464</v>
      </c>
    </row>
    <row r="51" spans="1:13" x14ac:dyDescent="0.2">
      <c r="A51" s="16">
        <f t="shared" si="2"/>
        <v>36</v>
      </c>
      <c r="K51" s="78" t="s">
        <v>284</v>
      </c>
      <c r="L51" s="79">
        <f>Input!N22</f>
        <v>113197.0366366282</v>
      </c>
    </row>
    <row r="52" spans="1:13" x14ac:dyDescent="0.2">
      <c r="A52" s="16">
        <f t="shared" si="2"/>
        <v>37</v>
      </c>
      <c r="K52" s="78" t="s">
        <v>264</v>
      </c>
      <c r="L52" s="79">
        <f>Input!N23</f>
        <v>150929.38218217093</v>
      </c>
    </row>
    <row r="53" spans="1:13" x14ac:dyDescent="0.2">
      <c r="A53" s="16">
        <f t="shared" si="2"/>
        <v>38</v>
      </c>
      <c r="K53" s="78" t="s">
        <v>286</v>
      </c>
      <c r="L53" s="79">
        <f>Input!N24</f>
        <v>226394.07327325639</v>
      </c>
    </row>
    <row r="54" spans="1:13" x14ac:dyDescent="0.2">
      <c r="A54" s="16">
        <f t="shared" si="2"/>
        <v>39</v>
      </c>
      <c r="K54" s="78" t="s">
        <v>268</v>
      </c>
      <c r="L54" s="79">
        <f>Input!N25</f>
        <v>264126.41881879914</v>
      </c>
    </row>
    <row r="55" spans="1:13" x14ac:dyDescent="0.2">
      <c r="A55" s="16">
        <f t="shared" si="2"/>
        <v>40</v>
      </c>
      <c r="K55" s="78" t="s">
        <v>266</v>
      </c>
      <c r="L55" s="79">
        <f>Input!N26</f>
        <v>301858.76436434186</v>
      </c>
    </row>
    <row r="56" spans="1:13" x14ac:dyDescent="0.2">
      <c r="A56" s="16">
        <f t="shared" si="2"/>
        <v>41</v>
      </c>
      <c r="K56" s="84" t="s">
        <v>270</v>
      </c>
      <c r="L56" s="79">
        <f>Input!N27</f>
        <v>377323.45545542735</v>
      </c>
    </row>
    <row r="57" spans="1:13" x14ac:dyDescent="0.2">
      <c r="A57" s="16">
        <f t="shared" si="2"/>
        <v>42</v>
      </c>
      <c r="K57" s="84" t="s">
        <v>272</v>
      </c>
      <c r="L57" s="79">
        <f>Input!N28</f>
        <v>754646.9109108547</v>
      </c>
    </row>
    <row r="58" spans="1:13" x14ac:dyDescent="0.2">
      <c r="A58" s="16">
        <f t="shared" si="2"/>
        <v>43</v>
      </c>
      <c r="K58" s="49" t="s">
        <v>288</v>
      </c>
      <c r="L58" s="83">
        <f>Input!N29</f>
        <v>1509293.8218217094</v>
      </c>
    </row>
    <row r="59" spans="1:13" x14ac:dyDescent="0.2">
      <c r="A59" s="16"/>
    </row>
    <row r="60" spans="1:13" x14ac:dyDescent="0.2">
      <c r="A60" s="16"/>
    </row>
    <row r="61" spans="1:13" x14ac:dyDescent="0.2">
      <c r="A61" s="16"/>
    </row>
    <row r="62" spans="1:13" x14ac:dyDescent="0.2">
      <c r="A62" s="16"/>
    </row>
    <row r="63" spans="1:13" x14ac:dyDescent="0.2">
      <c r="A63" s="16"/>
    </row>
    <row r="64" spans="1:13" x14ac:dyDescent="0.2">
      <c r="A64" s="16"/>
    </row>
    <row r="65" spans="1:1" x14ac:dyDescent="0.2">
      <c r="A65" s="16"/>
    </row>
    <row r="66" spans="1:1" x14ac:dyDescent="0.2">
      <c r="A66" s="16"/>
    </row>
    <row r="67" spans="1:1" x14ac:dyDescent="0.2">
      <c r="A67" s="16"/>
    </row>
    <row r="68" spans="1:1" x14ac:dyDescent="0.2">
      <c r="A68" s="16"/>
    </row>
    <row r="69" spans="1:1" x14ac:dyDescent="0.2">
      <c r="A69" s="16"/>
    </row>
    <row r="70" spans="1:1" x14ac:dyDescent="0.2">
      <c r="A70" s="16"/>
    </row>
    <row r="71" spans="1:1" x14ac:dyDescent="0.2">
      <c r="A71" s="16"/>
    </row>
    <row r="72" spans="1:1" x14ac:dyDescent="0.2">
      <c r="A72" s="16"/>
    </row>
    <row r="73" spans="1:1" x14ac:dyDescent="0.2">
      <c r="A73" s="16"/>
    </row>
    <row r="74" spans="1:1" x14ac:dyDescent="0.2">
      <c r="A74" s="16"/>
    </row>
    <row r="75" spans="1:1" x14ac:dyDescent="0.2">
      <c r="A75" s="16"/>
    </row>
    <row r="76" spans="1:1" x14ac:dyDescent="0.2">
      <c r="A76" s="16"/>
    </row>
    <row r="77" spans="1:1" x14ac:dyDescent="0.2">
      <c r="A77" s="16"/>
    </row>
    <row r="78" spans="1:1" x14ac:dyDescent="0.2">
      <c r="A78" s="16"/>
    </row>
    <row r="79" spans="1:1" x14ac:dyDescent="0.2">
      <c r="A79" s="16"/>
    </row>
  </sheetData>
  <mergeCells count="7">
    <mergeCell ref="E14:F14"/>
    <mergeCell ref="A9:M9"/>
    <mergeCell ref="B14:C14"/>
    <mergeCell ref="B35:C35"/>
    <mergeCell ref="H14:I14"/>
    <mergeCell ref="K14:L14"/>
    <mergeCell ref="K35:L35"/>
  </mergeCells>
  <phoneticPr fontId="32" type="noConversion"/>
  <pageMargins left="1" right="0.41" top="0.42" bottom="0.37" header="0.17" footer="0.19"/>
  <pageSetup scale="96" orientation="portrait" r:id="rId1"/>
  <headerFooter alignWithMargins="0"/>
  <colBreaks count="1" manualBreakCount="1">
    <brk id="12" min="8" max="5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indexed="26"/>
    <pageSetUpPr fitToPage="1"/>
  </sheetPr>
  <dimension ref="A1:O65"/>
  <sheetViews>
    <sheetView view="pageLayout" topLeftCell="A7" zoomScaleNormal="100" workbookViewId="0">
      <selection activeCell="H45" sqref="H45"/>
    </sheetView>
  </sheetViews>
  <sheetFormatPr defaultRowHeight="12.75" x14ac:dyDescent="0.2"/>
  <cols>
    <col min="1" max="1" width="6.140625" bestFit="1" customWidth="1"/>
    <col min="2" max="2" width="13" customWidth="1"/>
    <col min="3" max="3" width="8.42578125" bestFit="1" customWidth="1"/>
    <col min="4" max="4" width="12.140625" customWidth="1"/>
    <col min="5" max="5" width="13.7109375" bestFit="1" customWidth="1"/>
    <col min="6" max="12" width="10.85546875" customWidth="1"/>
    <col min="13" max="13" width="16.42578125" customWidth="1"/>
    <col min="14" max="14" width="17.85546875" bestFit="1" customWidth="1"/>
  </cols>
  <sheetData>
    <row r="1" spans="1:15" ht="18" x14ac:dyDescent="0.25">
      <c r="B1" s="284" t="s">
        <v>227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5" ht="18" x14ac:dyDescent="0.25">
      <c r="B2" s="284" t="s">
        <v>228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</row>
    <row r="7" spans="1:15" x14ac:dyDescent="0.2">
      <c r="I7" s="41"/>
      <c r="J7" s="41"/>
      <c r="K7" s="41"/>
      <c r="L7" s="41"/>
      <c r="M7" s="41"/>
      <c r="N7" s="41"/>
      <c r="O7" s="41"/>
    </row>
    <row r="8" spans="1:15" x14ac:dyDescent="0.2">
      <c r="B8" s="41" t="s">
        <v>164</v>
      </c>
      <c r="C8" s="41" t="s">
        <v>165</v>
      </c>
      <c r="D8" s="41" t="s">
        <v>166</v>
      </c>
      <c r="E8" s="41" t="s">
        <v>167</v>
      </c>
      <c r="F8" s="41" t="s">
        <v>168</v>
      </c>
      <c r="G8" s="41" t="s">
        <v>169</v>
      </c>
      <c r="H8" s="41" t="s">
        <v>170</v>
      </c>
      <c r="I8" s="41" t="s">
        <v>171</v>
      </c>
      <c r="J8" s="41" t="s">
        <v>172</v>
      </c>
      <c r="K8" s="41" t="s">
        <v>180</v>
      </c>
      <c r="L8" s="41" t="s">
        <v>181</v>
      </c>
      <c r="M8" s="41" t="s">
        <v>2200</v>
      </c>
      <c r="N8" s="41" t="s">
        <v>2201</v>
      </c>
    </row>
    <row r="9" spans="1:15" x14ac:dyDescent="0.2">
      <c r="B9" s="9"/>
      <c r="C9" s="9"/>
      <c r="D9" s="47" t="s">
        <v>232</v>
      </c>
      <c r="E9" s="5"/>
      <c r="F9" s="5"/>
      <c r="G9" s="5"/>
      <c r="H9" s="5"/>
      <c r="I9" s="5"/>
      <c r="J9" s="5"/>
    </row>
    <row r="10" spans="1:15" x14ac:dyDescent="0.2">
      <c r="B10" s="9"/>
      <c r="C10" s="9"/>
      <c r="D10" s="47" t="s">
        <v>233</v>
      </c>
      <c r="E10" s="5"/>
      <c r="F10" s="5"/>
      <c r="G10" s="5"/>
      <c r="H10" s="5"/>
      <c r="I10" s="5"/>
      <c r="J10" s="5"/>
      <c r="M10" s="47" t="s">
        <v>229</v>
      </c>
      <c r="N10" s="47" t="s">
        <v>231</v>
      </c>
    </row>
    <row r="11" spans="1:15" x14ac:dyDescent="0.2">
      <c r="B11" s="1" t="s">
        <v>222</v>
      </c>
      <c r="C11" s="1" t="s">
        <v>108</v>
      </c>
      <c r="D11" s="7" t="s">
        <v>234</v>
      </c>
      <c r="E11" s="4" t="s">
        <v>32</v>
      </c>
      <c r="F11" s="4" t="s">
        <v>163</v>
      </c>
      <c r="G11" s="4" t="s">
        <v>159</v>
      </c>
      <c r="H11" s="4" t="s">
        <v>1104</v>
      </c>
      <c r="I11" s="4" t="s">
        <v>2202</v>
      </c>
      <c r="J11" s="4" t="s">
        <v>1103</v>
      </c>
      <c r="K11" s="4" t="s">
        <v>1911</v>
      </c>
      <c r="L11" s="4" t="s">
        <v>190</v>
      </c>
      <c r="M11" s="4" t="s">
        <v>230</v>
      </c>
      <c r="N11" s="4" t="s">
        <v>230</v>
      </c>
    </row>
    <row r="12" spans="1:15" x14ac:dyDescent="0.2">
      <c r="B12" s="2"/>
      <c r="C12" s="2"/>
      <c r="D12" s="14"/>
      <c r="M12" s="11"/>
      <c r="N12" s="11"/>
    </row>
    <row r="13" spans="1:15" x14ac:dyDescent="0.2">
      <c r="A13">
        <v>1</v>
      </c>
      <c r="B13" s="2" t="str">
        <f>'Plant AB'!B80</f>
        <v>&lt;400</v>
      </c>
      <c r="C13" s="86" t="str">
        <f>'Plant AB'!C80</f>
        <v>F</v>
      </c>
      <c r="D13" s="34">
        <f>'Plant AB'!D80</f>
        <v>2882.7573764971235</v>
      </c>
      <c r="E13" s="11">
        <f>'Plant AB'!F80</f>
        <v>2527613198.7421837</v>
      </c>
      <c r="F13" s="11">
        <f>'Plant AB'!G80</f>
        <v>5765.5147529942469</v>
      </c>
      <c r="G13" s="11">
        <f>'Plant AB'!H80</f>
        <v>0</v>
      </c>
      <c r="H13" s="11">
        <f>'Plant AB'!I80</f>
        <v>0</v>
      </c>
      <c r="I13" s="11">
        <f>'Plant AB'!J80</f>
        <v>0</v>
      </c>
      <c r="J13" s="11">
        <f>'Plant AB'!K80</f>
        <v>2882.7573764971235</v>
      </c>
      <c r="K13" s="11">
        <f>'Plant AB'!L80</f>
        <v>0</v>
      </c>
      <c r="L13" s="11">
        <f>'Plant AB'!M80</f>
        <v>0</v>
      </c>
      <c r="M13" s="11">
        <f>SUM(E13:L13)</f>
        <v>2527621847.0143132</v>
      </c>
      <c r="N13" s="11">
        <f t="shared" ref="N13:N51" si="0">M13*$M$54</f>
        <v>719603602.28038621</v>
      </c>
    </row>
    <row r="14" spans="1:15" x14ac:dyDescent="0.2">
      <c r="A14">
        <f>A13+1</f>
        <v>2</v>
      </c>
      <c r="B14" s="2" t="str">
        <f>'Plant AB'!B83</f>
        <v>&lt;600</v>
      </c>
      <c r="C14" s="86" t="str">
        <f>'Plant AB'!C83</f>
        <v>F</v>
      </c>
      <c r="D14" s="34">
        <f>'Plant AB'!D83</f>
        <v>2247.9924987096597</v>
      </c>
      <c r="E14" s="11">
        <f>'Plant AB'!F83</f>
        <v>487719956.53505033</v>
      </c>
      <c r="F14" s="11">
        <f>'Plant AB'!G83</f>
        <v>0</v>
      </c>
      <c r="G14" s="11">
        <f>'Plant AB'!H83</f>
        <v>0</v>
      </c>
      <c r="H14" s="11">
        <f>'Plant AB'!I83</f>
        <v>0</v>
      </c>
      <c r="I14" s="11">
        <f>'Plant AB'!J83</f>
        <v>0</v>
      </c>
      <c r="J14" s="11">
        <f>'Plant AB'!K83</f>
        <v>0</v>
      </c>
      <c r="K14" s="11">
        <f>'Plant AB'!L83</f>
        <v>0</v>
      </c>
      <c r="L14" s="11">
        <f>'Plant AB'!M83</f>
        <v>0</v>
      </c>
      <c r="M14" s="11">
        <f t="shared" ref="M14:M51" si="1">SUM(E14:L14)</f>
        <v>487719956.53505033</v>
      </c>
      <c r="N14" s="11">
        <f t="shared" si="0"/>
        <v>138851876.92978039</v>
      </c>
    </row>
    <row r="15" spans="1:15" x14ac:dyDescent="0.2">
      <c r="A15">
        <f t="shared" ref="A15:A52" si="2">A14+1</f>
        <v>3</v>
      </c>
      <c r="B15" s="2" t="str">
        <f>'Plant AB'!B86</f>
        <v>&lt;900</v>
      </c>
      <c r="C15" s="86" t="str">
        <f>'Plant AB'!C86</f>
        <v>F</v>
      </c>
      <c r="D15" s="34">
        <f>'Plant AB'!D86</f>
        <v>3232.1071628983377</v>
      </c>
      <c r="E15" s="11">
        <f>'Plant AB'!F86</f>
        <v>23856182.969352629</v>
      </c>
      <c r="F15" s="11">
        <f>'Plant AB'!G86</f>
        <v>16160.535814491688</v>
      </c>
      <c r="G15" s="11">
        <f>'Plant AB'!H86</f>
        <v>0</v>
      </c>
      <c r="H15" s="11">
        <f>'Plant AB'!I86</f>
        <v>0</v>
      </c>
      <c r="I15" s="11">
        <f>'Plant AB'!J86</f>
        <v>0</v>
      </c>
      <c r="J15" s="11">
        <f>'Plant AB'!K86</f>
        <v>0</v>
      </c>
      <c r="K15" s="11">
        <f>'Plant AB'!L86</f>
        <v>0</v>
      </c>
      <c r="L15" s="11">
        <f>'Plant AB'!M86</f>
        <v>0</v>
      </c>
      <c r="M15" s="11">
        <f t="shared" si="1"/>
        <v>23872343.505167119</v>
      </c>
      <c r="N15" s="11">
        <f t="shared" si="0"/>
        <v>6796358.5618967637</v>
      </c>
    </row>
    <row r="16" spans="1:15" x14ac:dyDescent="0.2">
      <c r="A16">
        <f t="shared" si="2"/>
        <v>4</v>
      </c>
      <c r="B16" s="2" t="str">
        <f>'Plant AB'!B89</f>
        <v>&lt;1400</v>
      </c>
      <c r="C16" s="86" t="str">
        <f>'Plant AB'!C89</f>
        <v>F</v>
      </c>
      <c r="D16" s="34">
        <f>'Plant AB'!D89</f>
        <v>5227.6538575392115</v>
      </c>
      <c r="E16" s="11">
        <f>'Plant AB'!F89</f>
        <v>185926737.09723958</v>
      </c>
      <c r="F16" s="11">
        <f>'Plant AB'!G89</f>
        <v>120236.03872340187</v>
      </c>
      <c r="G16" s="11">
        <f>'Plant AB'!H89</f>
        <v>0</v>
      </c>
      <c r="H16" s="11">
        <f>'Plant AB'!I89</f>
        <v>0</v>
      </c>
      <c r="I16" s="11">
        <f>'Plant AB'!J89</f>
        <v>0</v>
      </c>
      <c r="J16" s="11">
        <f>'Plant AB'!K89</f>
        <v>15682.961572617634</v>
      </c>
      <c r="K16" s="11">
        <f>'Plant AB'!L89</f>
        <v>0</v>
      </c>
      <c r="L16" s="11">
        <f>'Plant AB'!M89</f>
        <v>0</v>
      </c>
      <c r="M16" s="11">
        <f t="shared" si="1"/>
        <v>186062656.09753561</v>
      </c>
      <c r="N16" s="11">
        <f t="shared" si="0"/>
        <v>52971277.224794894</v>
      </c>
    </row>
    <row r="17" spans="1:14" x14ac:dyDescent="0.2">
      <c r="A17">
        <f t="shared" si="2"/>
        <v>5</v>
      </c>
      <c r="B17" s="2" t="str">
        <f>'Plant AB'!B92</f>
        <v>&lt;2000</v>
      </c>
      <c r="C17" s="86" t="str">
        <f>'Plant AB'!C92</f>
        <v>F</v>
      </c>
      <c r="D17" s="34">
        <f>'Plant AB'!D92</f>
        <v>8912.0467867524058</v>
      </c>
      <c r="E17" s="11">
        <f>'Plant AB'!F92</f>
        <v>37564277.206161387</v>
      </c>
      <c r="F17" s="11">
        <f>'Plant AB'!G92</f>
        <v>231713.21645556256</v>
      </c>
      <c r="G17" s="11">
        <f>'Plant AB'!H92</f>
        <v>0</v>
      </c>
      <c r="H17" s="11">
        <f>'Plant AB'!I92</f>
        <v>0</v>
      </c>
      <c r="I17" s="11">
        <f>'Plant AB'!J92</f>
        <v>8912.0467867524058</v>
      </c>
      <c r="J17" s="11">
        <f>'Plant AB'!K92</f>
        <v>142592.74858803849</v>
      </c>
      <c r="K17" s="11">
        <f>'Plant AB'!L92</f>
        <v>0</v>
      </c>
      <c r="L17" s="11">
        <f>'Plant AB'!M92</f>
        <v>0</v>
      </c>
      <c r="M17" s="11">
        <f t="shared" si="1"/>
        <v>37947495.217991747</v>
      </c>
      <c r="N17" s="11">
        <f t="shared" si="0"/>
        <v>10803496.689443655</v>
      </c>
    </row>
    <row r="18" spans="1:14" x14ac:dyDescent="0.2">
      <c r="A18">
        <f t="shared" si="2"/>
        <v>6</v>
      </c>
      <c r="B18" s="2" t="str">
        <f>'Plant AB'!B95</f>
        <v>&lt;3000</v>
      </c>
      <c r="C18" s="86" t="str">
        <f>'Plant AB'!C95</f>
        <v>F</v>
      </c>
      <c r="D18" s="34">
        <f>'Plant AB'!D95</f>
        <v>8403.1707628928016</v>
      </c>
      <c r="E18" s="11">
        <f>'Plant AB'!F95</f>
        <v>48486295.301891468</v>
      </c>
      <c r="F18" s="11">
        <f>'Plant AB'!G95</f>
        <v>621834.63645406731</v>
      </c>
      <c r="G18" s="11">
        <f>'Plant AB'!H95</f>
        <v>16806.341525785603</v>
      </c>
      <c r="H18" s="11">
        <f>'Plant AB'!I95</f>
        <v>0</v>
      </c>
      <c r="I18" s="11">
        <f>'Plant AB'!J95</f>
        <v>8403.1707628928016</v>
      </c>
      <c r="J18" s="11">
        <f>'Plant AB'!K95</f>
        <v>336126.83051571203</v>
      </c>
      <c r="K18" s="11">
        <f>'Plant AB'!L95</f>
        <v>0</v>
      </c>
      <c r="L18" s="11">
        <f>'Plant AB'!M95</f>
        <v>0</v>
      </c>
      <c r="M18" s="11">
        <f t="shared" si="1"/>
        <v>49469466.281149924</v>
      </c>
      <c r="N18" s="11">
        <f t="shared" si="0"/>
        <v>14083754.728126466</v>
      </c>
    </row>
    <row r="19" spans="1:14" x14ac:dyDescent="0.2">
      <c r="A19">
        <f t="shared" si="2"/>
        <v>7</v>
      </c>
      <c r="B19" s="2" t="str">
        <f>'Plant AB'!B98</f>
        <v>&lt;5000</v>
      </c>
      <c r="C19" s="86" t="str">
        <f>'Plant AB'!C98</f>
        <v>F</v>
      </c>
      <c r="D19" s="34">
        <f>'Plant AB'!D98</f>
        <v>9262.4760807554376</v>
      </c>
      <c r="E19" s="11">
        <f>'Plant AB'!F98</f>
        <v>27815215.670508578</v>
      </c>
      <c r="F19" s="11">
        <f>'Plant AB'!G98</f>
        <v>935510.08415629924</v>
      </c>
      <c r="G19" s="11">
        <f>'Plant AB'!H98</f>
        <v>0</v>
      </c>
      <c r="H19" s="11">
        <f>'Plant AB'!I98</f>
        <v>0</v>
      </c>
      <c r="I19" s="11">
        <f>'Plant AB'!J98</f>
        <v>18524.952161510875</v>
      </c>
      <c r="J19" s="11">
        <f>'Plant AB'!K98</f>
        <v>879935.22767176654</v>
      </c>
      <c r="K19" s="11">
        <f>'Plant AB'!L98</f>
        <v>0</v>
      </c>
      <c r="L19" s="11">
        <f>'Plant AB'!M98</f>
        <v>0</v>
      </c>
      <c r="M19" s="11">
        <f t="shared" si="1"/>
        <v>29649185.934498154</v>
      </c>
      <c r="N19" s="11">
        <f t="shared" si="0"/>
        <v>8441001.975176001</v>
      </c>
    </row>
    <row r="20" spans="1:14" x14ac:dyDescent="0.2">
      <c r="A20">
        <f t="shared" si="2"/>
        <v>8</v>
      </c>
      <c r="B20" s="2" t="str">
        <f>'Plant AB'!B99</f>
        <v>&lt;5000</v>
      </c>
      <c r="C20" s="86" t="str">
        <f>'Plant AB'!C99</f>
        <v>L</v>
      </c>
      <c r="D20" s="34">
        <f>'Plant AB'!D99</f>
        <v>11308.773646469634</v>
      </c>
      <c r="E20" s="11">
        <f>'Plant AB'!F99</f>
        <v>147014.05740410523</v>
      </c>
      <c r="F20" s="11">
        <f>'Plant AB'!G99</f>
        <v>0</v>
      </c>
      <c r="G20" s="11">
        <f>'Plant AB'!H99</f>
        <v>0</v>
      </c>
      <c r="H20" s="11">
        <f>'Plant AB'!I99</f>
        <v>0</v>
      </c>
      <c r="I20" s="11">
        <f>'Plant AB'!J99</f>
        <v>22617.547292939267</v>
      </c>
      <c r="J20" s="11">
        <f>'Plant AB'!K99</f>
        <v>22617.547292939267</v>
      </c>
      <c r="K20" s="11">
        <f>'Plant AB'!L99</f>
        <v>0</v>
      </c>
      <c r="L20" s="11">
        <f>'Plant AB'!M99</f>
        <v>237484.24657586231</v>
      </c>
      <c r="M20" s="11">
        <f t="shared" si="1"/>
        <v>429733.39856584609</v>
      </c>
      <c r="N20" s="11">
        <f t="shared" si="0"/>
        <v>122343.34103159248</v>
      </c>
    </row>
    <row r="21" spans="1:14" x14ac:dyDescent="0.2">
      <c r="A21">
        <f t="shared" si="2"/>
        <v>9</v>
      </c>
      <c r="B21" s="2" t="str">
        <f>'Plant AB'!B100</f>
        <v>&lt;5000</v>
      </c>
      <c r="C21" s="86" t="str">
        <f>'Plant AB'!C100</f>
        <v>H</v>
      </c>
      <c r="D21" s="34">
        <f>'Plant AB'!D100</f>
        <v>8266.073763701841</v>
      </c>
      <c r="E21" s="11">
        <f>'Plant AB'!F100</f>
        <v>0</v>
      </c>
      <c r="F21" s="11">
        <f>'Plant AB'!G100</f>
        <v>0</v>
      </c>
      <c r="G21" s="11">
        <f>'Plant AB'!H100</f>
        <v>0</v>
      </c>
      <c r="H21" s="11">
        <f>'Plant AB'!I100</f>
        <v>0</v>
      </c>
      <c r="I21" s="11">
        <f>'Plant AB'!J100</f>
        <v>33064.295054807364</v>
      </c>
      <c r="J21" s="11">
        <f>'Plant AB'!K100</f>
        <v>16532.147527403682</v>
      </c>
      <c r="K21" s="11">
        <f>'Plant AB'!L100</f>
        <v>0</v>
      </c>
      <c r="L21" s="11">
        <f>'Plant AB'!M100</f>
        <v>0</v>
      </c>
      <c r="M21" s="11">
        <f t="shared" si="1"/>
        <v>49596.44258221105</v>
      </c>
      <c r="N21" s="11">
        <f t="shared" si="0"/>
        <v>14119.904361726032</v>
      </c>
    </row>
    <row r="22" spans="1:14" x14ac:dyDescent="0.2">
      <c r="A22">
        <f t="shared" si="2"/>
        <v>10</v>
      </c>
      <c r="B22" s="2" t="str">
        <f>'Plant AB'!B101</f>
        <v>&lt;7000</v>
      </c>
      <c r="C22" s="86" t="str">
        <f>'Plant AB'!C101</f>
        <v>F</v>
      </c>
      <c r="D22" s="34">
        <f>'Plant AB'!D101</f>
        <v>9532.5615974392895</v>
      </c>
      <c r="E22" s="11">
        <f>'Plant AB'!F101</f>
        <v>19503621.028360788</v>
      </c>
      <c r="F22" s="11">
        <f>'Plant AB'!G101</f>
        <v>1067646.8989132005</v>
      </c>
      <c r="G22" s="11">
        <f>'Plant AB'!H101</f>
        <v>19065.123194878579</v>
      </c>
      <c r="H22" s="11">
        <f>'Plant AB'!I101</f>
        <v>0</v>
      </c>
      <c r="I22" s="11">
        <f>'Plant AB'!J101</f>
        <v>9532.5615974392895</v>
      </c>
      <c r="J22" s="11">
        <f>'Plant AB'!K101</f>
        <v>1630068.0331621184</v>
      </c>
      <c r="K22" s="11">
        <f>'Plant AB'!L101</f>
        <v>0</v>
      </c>
      <c r="L22" s="11">
        <f>'Plant AB'!M101</f>
        <v>0</v>
      </c>
      <c r="M22" s="11">
        <f t="shared" si="1"/>
        <v>22229933.645228423</v>
      </c>
      <c r="N22" s="11">
        <f t="shared" si="0"/>
        <v>6328771.191962935</v>
      </c>
    </row>
    <row r="23" spans="1:14" x14ac:dyDescent="0.2">
      <c r="A23">
        <f t="shared" si="2"/>
        <v>11</v>
      </c>
      <c r="B23" s="2" t="str">
        <f>'Plant AB'!B102</f>
        <v>&lt;7000</v>
      </c>
      <c r="C23" s="86" t="str">
        <f>'Plant AB'!C102</f>
        <v>L</v>
      </c>
      <c r="D23" s="34">
        <f>'Plant AB'!D102</f>
        <v>3566.4901721474039</v>
      </c>
      <c r="E23" s="11">
        <f>'Plant AB'!F102</f>
        <v>46364.37223791625</v>
      </c>
      <c r="F23" s="11">
        <f>'Plant AB'!G102</f>
        <v>0</v>
      </c>
      <c r="G23" s="11">
        <f>'Plant AB'!H102</f>
        <v>0</v>
      </c>
      <c r="H23" s="11">
        <f>'Plant AB'!I102</f>
        <v>0</v>
      </c>
      <c r="I23" s="11">
        <f>'Plant AB'!J102</f>
        <v>0</v>
      </c>
      <c r="J23" s="11">
        <f>'Plant AB'!K102</f>
        <v>3566.4901721474039</v>
      </c>
      <c r="K23" s="11">
        <f>'Plant AB'!L102</f>
        <v>0</v>
      </c>
      <c r="L23" s="11">
        <f>'Plant AB'!M102</f>
        <v>0</v>
      </c>
      <c r="M23" s="11">
        <f t="shared" si="1"/>
        <v>49930.862410063652</v>
      </c>
      <c r="N23" s="11">
        <f t="shared" si="0"/>
        <v>14215.112318992655</v>
      </c>
    </row>
    <row r="24" spans="1:14" x14ac:dyDescent="0.2">
      <c r="A24">
        <f t="shared" si="2"/>
        <v>12</v>
      </c>
      <c r="B24" s="2" t="str">
        <f>'Plant AB'!B103</f>
        <v>&lt;7000</v>
      </c>
      <c r="C24" s="86" t="str">
        <f>'Plant AB'!C103</f>
        <v>H</v>
      </c>
      <c r="D24" s="34">
        <f>'Plant AB'!D103</f>
        <v>20602.095860737019</v>
      </c>
      <c r="E24" s="11">
        <f>'Plant AB'!F103</f>
        <v>144214.67102515913</v>
      </c>
      <c r="F24" s="11">
        <f>'Plant AB'!G103</f>
        <v>0</v>
      </c>
      <c r="G24" s="11">
        <f>'Plant AB'!H103</f>
        <v>0</v>
      </c>
      <c r="H24" s="11">
        <f>'Plant AB'!I103</f>
        <v>0</v>
      </c>
      <c r="I24" s="11">
        <f>'Plant AB'!J103</f>
        <v>41204.191721474039</v>
      </c>
      <c r="J24" s="11">
        <f>'Plant AB'!K103</f>
        <v>41204.191721474039</v>
      </c>
      <c r="K24" s="11">
        <f>'Plant AB'!L103</f>
        <v>0</v>
      </c>
      <c r="L24" s="11">
        <f>'Plant AB'!M103</f>
        <v>0</v>
      </c>
      <c r="M24" s="11">
        <f t="shared" si="1"/>
        <v>226623.05446810724</v>
      </c>
      <c r="N24" s="11">
        <f t="shared" si="0"/>
        <v>64518.656755426702</v>
      </c>
    </row>
    <row r="25" spans="1:14" x14ac:dyDescent="0.2">
      <c r="A25">
        <f t="shared" si="2"/>
        <v>13</v>
      </c>
      <c r="B25" s="2" t="str">
        <f>'Plant AB'!B104</f>
        <v>&lt;11000</v>
      </c>
      <c r="C25" s="86" t="str">
        <f>'Plant AB'!C104</f>
        <v>F</v>
      </c>
      <c r="D25" s="34">
        <f>'Plant AB'!D104</f>
        <v>12409.707710163291</v>
      </c>
      <c r="E25" s="11">
        <f>'Plant AB'!F104</f>
        <v>9468606.9828545917</v>
      </c>
      <c r="F25" s="11">
        <f>'Plant AB'!G104</f>
        <v>570846.55466751137</v>
      </c>
      <c r="G25" s="11">
        <f>'Plant AB'!H104</f>
        <v>12409.707710163291</v>
      </c>
      <c r="H25" s="11">
        <f>'Plant AB'!I104</f>
        <v>0</v>
      </c>
      <c r="I25" s="11">
        <f>'Plant AB'!J104</f>
        <v>86867.953971143041</v>
      </c>
      <c r="J25" s="11">
        <f>'Plant AB'!K104</f>
        <v>2010372.6490464532</v>
      </c>
      <c r="K25" s="11">
        <f>'Plant AB'!L104</f>
        <v>0</v>
      </c>
      <c r="L25" s="11">
        <f>'Plant AB'!M104</f>
        <v>0</v>
      </c>
      <c r="M25" s="11">
        <f t="shared" si="1"/>
        <v>12149103.848249864</v>
      </c>
      <c r="N25" s="11">
        <f t="shared" si="0"/>
        <v>3458800.1777267428</v>
      </c>
    </row>
    <row r="26" spans="1:14" x14ac:dyDescent="0.2">
      <c r="A26">
        <f t="shared" si="2"/>
        <v>14</v>
      </c>
      <c r="B26" s="2" t="str">
        <f>'Plant AB'!B105</f>
        <v>&lt;11000</v>
      </c>
      <c r="C26" s="86" t="str">
        <f>'Plant AB'!C105</f>
        <v>L</v>
      </c>
      <c r="D26" s="34">
        <f>'Plant AB'!D105</f>
        <v>11659.246944248011</v>
      </c>
      <c r="E26" s="11">
        <f>'Plant AB'!F105</f>
        <v>256503.43277345624</v>
      </c>
      <c r="F26" s="11">
        <f>'Plant AB'!G105</f>
        <v>0</v>
      </c>
      <c r="G26" s="11">
        <f>'Plant AB'!H105</f>
        <v>0</v>
      </c>
      <c r="H26" s="11">
        <f>'Plant AB'!I105</f>
        <v>0</v>
      </c>
      <c r="I26" s="11">
        <f>'Plant AB'!J105</f>
        <v>11659.246944248011</v>
      </c>
      <c r="J26" s="11">
        <f>'Plant AB'!K105</f>
        <v>81614.728609736077</v>
      </c>
      <c r="K26" s="11">
        <f>'Plant AB'!L105</f>
        <v>0</v>
      </c>
      <c r="L26" s="11">
        <f>'Plant AB'!M105</f>
        <v>0</v>
      </c>
      <c r="M26" s="11">
        <f t="shared" si="1"/>
        <v>349777.40832744032</v>
      </c>
      <c r="N26" s="11">
        <f t="shared" si="0"/>
        <v>99580.197617787999</v>
      </c>
    </row>
    <row r="27" spans="1:14" x14ac:dyDescent="0.2">
      <c r="A27">
        <f t="shared" si="2"/>
        <v>15</v>
      </c>
      <c r="B27" s="2" t="str">
        <f>'Plant AB'!B106</f>
        <v>&lt;11000</v>
      </c>
      <c r="C27" s="86" t="str">
        <f>'Plant AB'!C106</f>
        <v>H</v>
      </c>
      <c r="D27" s="34">
        <f>'Plant AB'!D106</f>
        <v>17766.04101051344</v>
      </c>
      <c r="E27" s="11">
        <f>'Plant AB'!F106</f>
        <v>302022.69717872847</v>
      </c>
      <c r="F27" s="11">
        <f>'Plant AB'!G106</f>
        <v>53298.123031540323</v>
      </c>
      <c r="G27" s="11">
        <f>'Plant AB'!H106</f>
        <v>0</v>
      </c>
      <c r="H27" s="11">
        <f>'Plant AB'!I106</f>
        <v>0</v>
      </c>
      <c r="I27" s="11">
        <f>'Plant AB'!J106</f>
        <v>53298.123031540323</v>
      </c>
      <c r="J27" s="11">
        <f>'Plant AB'!K106</f>
        <v>35532.082021026879</v>
      </c>
      <c r="K27" s="11">
        <f>'Plant AB'!L106</f>
        <v>0</v>
      </c>
      <c r="L27" s="11">
        <f>'Plant AB'!M106</f>
        <v>0</v>
      </c>
      <c r="M27" s="11">
        <f t="shared" si="1"/>
        <v>444151.02526283596</v>
      </c>
      <c r="N27" s="11">
        <f t="shared" si="0"/>
        <v>126447.98038646391</v>
      </c>
    </row>
    <row r="28" spans="1:14" x14ac:dyDescent="0.2">
      <c r="A28">
        <f t="shared" si="2"/>
        <v>16</v>
      </c>
      <c r="B28" s="2" t="str">
        <f>'Plant AB'!B107</f>
        <v>&lt;16000</v>
      </c>
      <c r="C28" s="86" t="str">
        <f>'Plant AB'!C107</f>
        <v>F</v>
      </c>
      <c r="D28" s="34">
        <f>'Plant AB'!D107</f>
        <v>13224.719986190259</v>
      </c>
      <c r="E28" s="11">
        <f>'Plant AB'!F107</f>
        <v>6427213.9132884657</v>
      </c>
      <c r="F28" s="11">
        <f>'Plant AB'!G107</f>
        <v>423191.03955808829</v>
      </c>
      <c r="G28" s="11">
        <f>'Plant AB'!H107</f>
        <v>13224.719986190259</v>
      </c>
      <c r="H28" s="11">
        <f>'Plant AB'!I107</f>
        <v>0</v>
      </c>
      <c r="I28" s="11">
        <f>'Plant AB'!J107</f>
        <v>145471.91984809286</v>
      </c>
      <c r="J28" s="11">
        <f>'Plant AB'!K107</f>
        <v>2036606.8778732999</v>
      </c>
      <c r="K28" s="11">
        <f>'Plant AB'!L107</f>
        <v>0</v>
      </c>
      <c r="L28" s="11">
        <f>'Plant AB'!M107</f>
        <v>0</v>
      </c>
      <c r="M28" s="11">
        <f t="shared" si="1"/>
        <v>9045708.4705541376</v>
      </c>
      <c r="N28" s="11">
        <f t="shared" si="0"/>
        <v>2575276.206081985</v>
      </c>
    </row>
    <row r="29" spans="1:14" x14ac:dyDescent="0.2">
      <c r="A29">
        <f t="shared" si="2"/>
        <v>17</v>
      </c>
      <c r="B29" s="2" t="str">
        <f>'Plant AB'!B108</f>
        <v>&lt;16000</v>
      </c>
      <c r="C29" s="86" t="str">
        <f>'Plant AB'!C108</f>
        <v>L</v>
      </c>
      <c r="D29" s="34">
        <f>'Plant AB'!D108</f>
        <v>11386.979591607378</v>
      </c>
      <c r="E29" s="11">
        <f>'Plant AB'!F108</f>
        <v>227739.59183214756</v>
      </c>
      <c r="F29" s="11">
        <f>'Plant AB'!G108</f>
        <v>22773.959183214756</v>
      </c>
      <c r="G29" s="11">
        <f>'Plant AB'!H108</f>
        <v>0</v>
      </c>
      <c r="H29" s="11">
        <f>'Plant AB'!I108</f>
        <v>0</v>
      </c>
      <c r="I29" s="11">
        <f>'Plant AB'!J108</f>
        <v>56934.89795803689</v>
      </c>
      <c r="J29" s="11">
        <f>'Plant AB'!K108</f>
        <v>34160.938774822134</v>
      </c>
      <c r="K29" s="11">
        <f>'Plant AB'!L108</f>
        <v>0</v>
      </c>
      <c r="L29" s="11">
        <f>'Plant AB'!M108</f>
        <v>0</v>
      </c>
      <c r="M29" s="11">
        <f t="shared" si="1"/>
        <v>341609.3877482214</v>
      </c>
      <c r="N29" s="11">
        <f t="shared" si="0"/>
        <v>97254.795564767614</v>
      </c>
    </row>
    <row r="30" spans="1:14" x14ac:dyDescent="0.2">
      <c r="A30">
        <f t="shared" si="2"/>
        <v>18</v>
      </c>
      <c r="B30" s="2" t="str">
        <f>'Plant AB'!B109</f>
        <v>&lt;16000</v>
      </c>
      <c r="C30" s="86" t="str">
        <f>'Plant AB'!C109</f>
        <v>H</v>
      </c>
      <c r="D30" s="34">
        <f>'Plant AB'!D109</f>
        <v>13608.815471924407</v>
      </c>
      <c r="E30" s="11">
        <f>'Plant AB'!F109</f>
        <v>272176.30943848816</v>
      </c>
      <c r="F30" s="11">
        <f>'Plant AB'!G109</f>
        <v>27217.630943848813</v>
      </c>
      <c r="G30" s="11">
        <f>'Plant AB'!H109</f>
        <v>13608.815471924407</v>
      </c>
      <c r="H30" s="11">
        <f>'Plant AB'!I109</f>
        <v>0</v>
      </c>
      <c r="I30" s="11">
        <f>'Plant AB'!J109</f>
        <v>122479.33924731966</v>
      </c>
      <c r="J30" s="11">
        <f>'Plant AB'!K109</f>
        <v>108870.52377539525</v>
      </c>
      <c r="K30" s="11">
        <f>'Plant AB'!L109</f>
        <v>0</v>
      </c>
      <c r="L30" s="11">
        <f>'Plant AB'!M109</f>
        <v>0</v>
      </c>
      <c r="M30" s="11">
        <f t="shared" si="1"/>
        <v>544352.61887697631</v>
      </c>
      <c r="N30" s="11">
        <f t="shared" si="0"/>
        <v>154974.96428009635</v>
      </c>
    </row>
    <row r="31" spans="1:14" x14ac:dyDescent="0.2">
      <c r="A31">
        <f t="shared" si="2"/>
        <v>19</v>
      </c>
      <c r="B31" s="2" t="str">
        <f>'Plant AB'!B110</f>
        <v>&lt;20000</v>
      </c>
      <c r="C31" s="86" t="str">
        <f>'Plant AB'!C110</f>
        <v>F</v>
      </c>
      <c r="D31" s="34">
        <f>'Plant AB'!D110</f>
        <v>13904.812551241877</v>
      </c>
      <c r="E31" s="11">
        <f>'Plant AB'!F110</f>
        <v>653526.18990836828</v>
      </c>
      <c r="F31" s="11">
        <f>'Plant AB'!G110</f>
        <v>41714.437653725632</v>
      </c>
      <c r="G31" s="11">
        <f>'Plant AB'!H110</f>
        <v>0</v>
      </c>
      <c r="H31" s="11">
        <f>'Plant AB'!I110</f>
        <v>0</v>
      </c>
      <c r="I31" s="11">
        <f>'Plant AB'!J110</f>
        <v>0</v>
      </c>
      <c r="J31" s="11">
        <f>'Plant AB'!K110</f>
        <v>500573.25184470759</v>
      </c>
      <c r="K31" s="11">
        <f>'Plant AB'!L110</f>
        <v>0</v>
      </c>
      <c r="L31" s="11">
        <f>'Plant AB'!M110</f>
        <v>0</v>
      </c>
      <c r="M31" s="11">
        <f t="shared" si="1"/>
        <v>1195813.8794068014</v>
      </c>
      <c r="N31" s="11">
        <f t="shared" si="0"/>
        <v>340443.32078173594</v>
      </c>
    </row>
    <row r="32" spans="1:14" x14ac:dyDescent="0.2">
      <c r="A32">
        <f t="shared" si="2"/>
        <v>20</v>
      </c>
      <c r="B32" s="2" t="str">
        <f>'Plant AB'!B111</f>
        <v>&lt;20000</v>
      </c>
      <c r="C32" s="86" t="str">
        <f>'Plant AB'!C111</f>
        <v>L</v>
      </c>
      <c r="D32" s="34">
        <f>'Plant AB'!D111</f>
        <v>16074.637705856341</v>
      </c>
      <c r="E32" s="11">
        <f>'Plant AB'!F111</f>
        <v>144671.73935270708</v>
      </c>
      <c r="F32" s="11">
        <f>'Plant AB'!G111</f>
        <v>16074.637705856341</v>
      </c>
      <c r="G32" s="11">
        <f>'Plant AB'!H111</f>
        <v>0</v>
      </c>
      <c r="H32" s="11">
        <f>'Plant AB'!I111</f>
        <v>0</v>
      </c>
      <c r="I32" s="11">
        <f>'Plant AB'!J111</f>
        <v>16074.637705856341</v>
      </c>
      <c r="J32" s="11">
        <f>'Plant AB'!K111</f>
        <v>64298.550823425365</v>
      </c>
      <c r="K32" s="11">
        <f>'Plant AB'!L111</f>
        <v>0</v>
      </c>
      <c r="L32" s="11">
        <f>'Plant AB'!M111</f>
        <v>0</v>
      </c>
      <c r="M32" s="11">
        <f t="shared" si="1"/>
        <v>241119.56558784517</v>
      </c>
      <c r="N32" s="11">
        <f t="shared" si="0"/>
        <v>68645.754182829973</v>
      </c>
    </row>
    <row r="33" spans="1:14" x14ac:dyDescent="0.2">
      <c r="A33">
        <f t="shared" si="2"/>
        <v>21</v>
      </c>
      <c r="B33" s="2" t="str">
        <f>'Plant AB'!B113</f>
        <v>&lt;24000</v>
      </c>
      <c r="C33" s="86" t="str">
        <f>'Plant AB'!C113</f>
        <v>F</v>
      </c>
      <c r="D33" s="34">
        <f>'Plant AB'!D113</f>
        <v>15400.189325231593</v>
      </c>
      <c r="E33" s="11">
        <f>'Plant AB'!F113</f>
        <v>1293615.9033194538</v>
      </c>
      <c r="F33" s="11">
        <f>'Plant AB'!G113</f>
        <v>15400.189325231593</v>
      </c>
      <c r="G33" s="11">
        <f>'Plant AB'!H113</f>
        <v>0</v>
      </c>
      <c r="H33" s="11">
        <f>'Plant AB'!I113</f>
        <v>0</v>
      </c>
      <c r="I33" s="11">
        <f>'Plant AB'!J113</f>
        <v>184802.27190277912</v>
      </c>
      <c r="J33" s="11">
        <f>'Plant AB'!K113</f>
        <v>1078013.2527662115</v>
      </c>
      <c r="K33" s="11">
        <f>'Plant AB'!L113</f>
        <v>15400.189325231593</v>
      </c>
      <c r="L33" s="11">
        <f>'Plant AB'!M113</f>
        <v>0</v>
      </c>
      <c r="M33" s="11">
        <f t="shared" si="1"/>
        <v>2587231.8066389076</v>
      </c>
      <c r="N33" s="11">
        <f t="shared" si="0"/>
        <v>736574.31399041344</v>
      </c>
    </row>
    <row r="34" spans="1:14" x14ac:dyDescent="0.2">
      <c r="A34">
        <f t="shared" si="2"/>
        <v>22</v>
      </c>
      <c r="B34" s="2" t="str">
        <f>'Plant AB'!B114</f>
        <v>&lt;24000</v>
      </c>
      <c r="C34" s="86" t="str">
        <f>'Plant AB'!C114</f>
        <v>L</v>
      </c>
      <c r="D34" s="34">
        <f>'Plant AB'!D114</f>
        <v>16839.629003126891</v>
      </c>
      <c r="E34" s="11">
        <f>'Plant AB'!F114</f>
        <v>33679.258006253782</v>
      </c>
      <c r="F34" s="11">
        <f>'Plant AB'!G114</f>
        <v>0</v>
      </c>
      <c r="G34" s="11">
        <f>'Plant AB'!H114</f>
        <v>0</v>
      </c>
      <c r="H34" s="11">
        <f>'Plant AB'!I114</f>
        <v>0</v>
      </c>
      <c r="I34" s="11">
        <f>'Plant AB'!J114</f>
        <v>16839.629003126891</v>
      </c>
      <c r="J34" s="11">
        <f>'Plant AB'!K114</f>
        <v>84198.145015634451</v>
      </c>
      <c r="K34" s="11">
        <f>'Plant AB'!L114</f>
        <v>16839.629003126891</v>
      </c>
      <c r="L34" s="11">
        <f>'Plant AB'!M114</f>
        <v>0</v>
      </c>
      <c r="M34" s="11">
        <f t="shared" si="1"/>
        <v>151556.66102814203</v>
      </c>
      <c r="N34" s="11">
        <f t="shared" si="0"/>
        <v>43147.561552478088</v>
      </c>
    </row>
    <row r="35" spans="1:14" x14ac:dyDescent="0.2">
      <c r="A35">
        <f t="shared" si="2"/>
        <v>23</v>
      </c>
      <c r="B35" s="2" t="str">
        <f>'Plant AB'!B115</f>
        <v>&lt;24000</v>
      </c>
      <c r="C35" s="86" t="str">
        <f>'Plant AB'!C115</f>
        <v>H</v>
      </c>
      <c r="D35" s="34">
        <f>'Plant AB'!D115</f>
        <v>13846.221832980551</v>
      </c>
      <c r="E35" s="11">
        <f>'Plant AB'!F115</f>
        <v>290770.65849259158</v>
      </c>
      <c r="F35" s="11">
        <f>'Plant AB'!G115</f>
        <v>27692.443665961102</v>
      </c>
      <c r="G35" s="11">
        <f>'Plant AB'!H115</f>
        <v>27692.443665961102</v>
      </c>
      <c r="H35" s="11">
        <f>'Plant AB'!I115</f>
        <v>0</v>
      </c>
      <c r="I35" s="11">
        <f>'Plant AB'!J115</f>
        <v>83077.330997883313</v>
      </c>
      <c r="J35" s="11">
        <f>'Plant AB'!K115</f>
        <v>304616.8803255721</v>
      </c>
      <c r="K35" s="11">
        <f>'Plant AB'!L115</f>
        <v>0</v>
      </c>
      <c r="L35" s="11">
        <f>'Plant AB'!M115</f>
        <v>0</v>
      </c>
      <c r="M35" s="11">
        <f t="shared" si="1"/>
        <v>733849.75714796921</v>
      </c>
      <c r="N35" s="11">
        <f t="shared" si="0"/>
        <v>208924.02453319784</v>
      </c>
    </row>
    <row r="36" spans="1:14" x14ac:dyDescent="0.2">
      <c r="A36">
        <f t="shared" si="2"/>
        <v>24</v>
      </c>
      <c r="B36" s="2" t="str">
        <f>'Plant AB'!B116</f>
        <v>&lt;30000</v>
      </c>
      <c r="C36" s="86" t="str">
        <f>'Plant AB'!C116</f>
        <v>F</v>
      </c>
      <c r="D36" s="34">
        <f>'Plant AB'!D116</f>
        <v>18576.93759738309</v>
      </c>
      <c r="E36" s="11">
        <f>'Plant AB'!F116</f>
        <v>130038.56318168163</v>
      </c>
      <c r="F36" s="11">
        <f>'Plant AB'!G116</f>
        <v>0</v>
      </c>
      <c r="G36" s="11">
        <f>'Plant AB'!H116</f>
        <v>0</v>
      </c>
      <c r="H36" s="11">
        <f>'Plant AB'!I116</f>
        <v>0</v>
      </c>
      <c r="I36" s="11">
        <f>'Plant AB'!J116</f>
        <v>55730.812792149271</v>
      </c>
      <c r="J36" s="11">
        <f>'Plant AB'!K116</f>
        <v>185769.3759738309</v>
      </c>
      <c r="K36" s="11">
        <f>'Plant AB'!L116</f>
        <v>0</v>
      </c>
      <c r="L36" s="11">
        <f>'Plant AB'!M116</f>
        <v>0</v>
      </c>
      <c r="M36" s="11">
        <f t="shared" si="1"/>
        <v>371538.7519476618</v>
      </c>
      <c r="N36" s="11">
        <f t="shared" si="0"/>
        <v>105775.56314608888</v>
      </c>
    </row>
    <row r="37" spans="1:14" x14ac:dyDescent="0.2">
      <c r="A37">
        <f t="shared" si="2"/>
        <v>25</v>
      </c>
      <c r="B37" s="2" t="str">
        <f>'Plant AB'!B117</f>
        <v>&lt;30000</v>
      </c>
      <c r="C37" s="86" t="str">
        <f>'Plant AB'!C117</f>
        <v>L</v>
      </c>
      <c r="D37" s="34">
        <f>'Plant AB'!D117</f>
        <v>13395.510686679752</v>
      </c>
      <c r="E37" s="11">
        <f>'Plant AB'!F117</f>
        <v>66977.55343339876</v>
      </c>
      <c r="F37" s="11">
        <f>'Plant AB'!G117</f>
        <v>0</v>
      </c>
      <c r="G37" s="11">
        <f>'Plant AB'!H117</f>
        <v>0</v>
      </c>
      <c r="H37" s="11">
        <f>'Plant AB'!I117</f>
        <v>0</v>
      </c>
      <c r="I37" s="11">
        <f>'Plant AB'!J117</f>
        <v>26791.021373359505</v>
      </c>
      <c r="J37" s="11">
        <f>'Plant AB'!K117</f>
        <v>120559.59618011778</v>
      </c>
      <c r="K37" s="11">
        <f>'Plant AB'!L117</f>
        <v>0</v>
      </c>
      <c r="L37" s="11">
        <f>'Plant AB'!M117</f>
        <v>0</v>
      </c>
      <c r="M37" s="11">
        <f t="shared" si="1"/>
        <v>214328.17098687604</v>
      </c>
      <c r="N37" s="11">
        <f t="shared" si="0"/>
        <v>61018.353712405296</v>
      </c>
    </row>
    <row r="38" spans="1:14" x14ac:dyDescent="0.2">
      <c r="A38">
        <f t="shared" si="2"/>
        <v>26</v>
      </c>
      <c r="B38" s="2" t="str">
        <f>'Plant AB'!B118</f>
        <v>&lt;30000</v>
      </c>
      <c r="C38" s="86" t="str">
        <f>'Plant AB'!C118</f>
        <v>H</v>
      </c>
      <c r="D38" s="34">
        <f>'Plant AB'!D118</f>
        <v>16457.802733949167</v>
      </c>
      <c r="E38" s="11">
        <f>'Plant AB'!F118</f>
        <v>362071.66014688171</v>
      </c>
      <c r="F38" s="11">
        <f>'Plant AB'!G118</f>
        <v>16457.802733949167</v>
      </c>
      <c r="G38" s="11">
        <f>'Plant AB'!H118</f>
        <v>32915.605467898335</v>
      </c>
      <c r="H38" s="11">
        <f>'Plant AB'!I118</f>
        <v>32915.605467898335</v>
      </c>
      <c r="I38" s="11">
        <f>'Plant AB'!J118</f>
        <v>181035.83007344085</v>
      </c>
      <c r="J38" s="11">
        <f>'Plant AB'!K118</f>
        <v>263324.84374318668</v>
      </c>
      <c r="K38" s="11">
        <f>'Plant AB'!L118</f>
        <v>0</v>
      </c>
      <c r="L38" s="11">
        <f>'Plant AB'!M118</f>
        <v>0</v>
      </c>
      <c r="M38" s="11">
        <f t="shared" si="1"/>
        <v>888721.34763325495</v>
      </c>
      <c r="N38" s="11">
        <f t="shared" si="0"/>
        <v>253015.33294459936</v>
      </c>
    </row>
    <row r="39" spans="1:14" x14ac:dyDescent="0.2">
      <c r="A39">
        <f t="shared" si="2"/>
        <v>27</v>
      </c>
      <c r="B39" s="2" t="str">
        <f>'Plant AB'!B119</f>
        <v>&lt;45000</v>
      </c>
      <c r="C39" s="86" t="str">
        <f>'Plant AB'!C119</f>
        <v>F</v>
      </c>
      <c r="D39" s="34">
        <f>'Plant AB'!D119</f>
        <v>18405.984634466349</v>
      </c>
      <c r="E39" s="11">
        <f>'Plant AB'!F119</f>
        <v>220871.81561359618</v>
      </c>
      <c r="F39" s="11">
        <f>'Plant AB'!G119</f>
        <v>0</v>
      </c>
      <c r="G39" s="11">
        <f>'Plant AB'!H119</f>
        <v>18405.984634466349</v>
      </c>
      <c r="H39" s="11">
        <f>'Plant AB'!I119</f>
        <v>0</v>
      </c>
      <c r="I39" s="11">
        <f>'Plant AB'!J119</f>
        <v>92029.92317233175</v>
      </c>
      <c r="J39" s="11">
        <f>'Plant AB'!K119</f>
        <v>294495.75415146159</v>
      </c>
      <c r="K39" s="11">
        <f>'Plant AB'!L119</f>
        <v>0</v>
      </c>
      <c r="L39" s="11">
        <f>'Plant AB'!M119</f>
        <v>0</v>
      </c>
      <c r="M39" s="11">
        <f t="shared" si="1"/>
        <v>625803.47757185588</v>
      </c>
      <c r="N39" s="11">
        <f t="shared" si="0"/>
        <v>178163.69062968867</v>
      </c>
    </row>
    <row r="40" spans="1:14" x14ac:dyDescent="0.2">
      <c r="A40">
        <f t="shared" si="2"/>
        <v>28</v>
      </c>
      <c r="B40" s="2" t="str">
        <f>'Plant AB'!B120</f>
        <v>&lt;45000</v>
      </c>
      <c r="C40" s="86" t="str">
        <f>'Plant AB'!C120</f>
        <v>L</v>
      </c>
      <c r="D40" s="34">
        <f>'Plant AB'!D120</f>
        <v>21803.179352847164</v>
      </c>
      <c r="E40" s="11">
        <f>'Plant AB'!F120</f>
        <v>130819.07611708299</v>
      </c>
      <c r="F40" s="11">
        <f>'Plant AB'!G120</f>
        <v>0</v>
      </c>
      <c r="G40" s="11">
        <f>'Plant AB'!H120</f>
        <v>0</v>
      </c>
      <c r="H40" s="11">
        <f>'Plant AB'!I120</f>
        <v>0</v>
      </c>
      <c r="I40" s="11">
        <f>'Plant AB'!J120</f>
        <v>65409.538058541497</v>
      </c>
      <c r="J40" s="11">
        <f>'Plant AB'!K120</f>
        <v>109015.89676423582</v>
      </c>
      <c r="K40" s="11">
        <f>'Plant AB'!L120</f>
        <v>21803.179352847164</v>
      </c>
      <c r="L40" s="11">
        <f>'Plant AB'!M120</f>
        <v>0</v>
      </c>
      <c r="M40" s="11">
        <f t="shared" si="1"/>
        <v>327047.69029270747</v>
      </c>
      <c r="N40" s="11">
        <f t="shared" si="0"/>
        <v>93109.139854170484</v>
      </c>
    </row>
    <row r="41" spans="1:14" x14ac:dyDescent="0.2">
      <c r="A41">
        <f t="shared" si="2"/>
        <v>29</v>
      </c>
      <c r="B41" s="2" t="str">
        <f>'Plant AB'!B121</f>
        <v>&lt;45000</v>
      </c>
      <c r="C41" s="86" t="str">
        <f>'Plant AB'!C121</f>
        <v>H</v>
      </c>
      <c r="D41" s="34">
        <f>'Plant AB'!D121</f>
        <v>16050.872958295646</v>
      </c>
      <c r="E41" s="11">
        <f>'Plant AB'!F121</f>
        <v>963052.37749773869</v>
      </c>
      <c r="F41" s="11">
        <f>'Plant AB'!G121</f>
        <v>128406.98366636517</v>
      </c>
      <c r="G41" s="11">
        <f>'Plant AB'!H121</f>
        <v>32101.745916591291</v>
      </c>
      <c r="H41" s="11">
        <f>'Plant AB'!I121</f>
        <v>0</v>
      </c>
      <c r="I41" s="11">
        <f>'Plant AB'!J121</f>
        <v>561780.55354034761</v>
      </c>
      <c r="J41" s="11">
        <f>'Plant AB'!K121</f>
        <v>1091459.361164104</v>
      </c>
      <c r="K41" s="11">
        <f>'Plant AB'!L121</f>
        <v>0</v>
      </c>
      <c r="L41" s="11">
        <f>'Plant AB'!M121</f>
        <v>0</v>
      </c>
      <c r="M41" s="11">
        <f t="shared" si="1"/>
        <v>2776801.0217851466</v>
      </c>
      <c r="N41" s="11">
        <f t="shared" si="0"/>
        <v>790543.8942351148</v>
      </c>
    </row>
    <row r="42" spans="1:14" x14ac:dyDescent="0.2">
      <c r="A42">
        <f t="shared" si="2"/>
        <v>30</v>
      </c>
      <c r="B42" s="2" t="str">
        <f>'Plant AB'!B122</f>
        <v>&lt;50000</v>
      </c>
      <c r="C42" s="86" t="str">
        <f>'Plant AB'!C122</f>
        <v>F</v>
      </c>
      <c r="D42" s="34">
        <f>'Plant AB'!D122</f>
        <v>30015.480860737021</v>
      </c>
      <c r="E42" s="11">
        <f>'Plant AB'!F122</f>
        <v>0</v>
      </c>
      <c r="F42" s="11">
        <f>'Plant AB'!G122</f>
        <v>0</v>
      </c>
      <c r="G42" s="11">
        <f>'Plant AB'!H122</f>
        <v>0</v>
      </c>
      <c r="H42" s="11">
        <f>'Plant AB'!I122</f>
        <v>0</v>
      </c>
      <c r="I42" s="11">
        <f>'Plant AB'!J122</f>
        <v>30015.480860737021</v>
      </c>
      <c r="J42" s="11">
        <f>'Plant AB'!K122</f>
        <v>0</v>
      </c>
      <c r="K42" s="11">
        <f>'Plant AB'!L122</f>
        <v>0</v>
      </c>
      <c r="L42" s="11">
        <f>'Plant AB'!M122</f>
        <v>0</v>
      </c>
      <c r="M42" s="11">
        <f t="shared" si="1"/>
        <v>30015.480860737021</v>
      </c>
      <c r="N42" s="11">
        <f t="shared" si="0"/>
        <v>8545.2846425891948</v>
      </c>
    </row>
    <row r="43" spans="1:14" x14ac:dyDescent="0.2">
      <c r="A43">
        <f t="shared" si="2"/>
        <v>31</v>
      </c>
      <c r="B43" s="2" t="str">
        <f>'Plant AB'!B123</f>
        <v>&lt;50000</v>
      </c>
      <c r="C43" s="86" t="str">
        <f>'Plant AB'!C123</f>
        <v>L</v>
      </c>
      <c r="D43" s="34">
        <f>'Plant AB'!D123</f>
        <v>19840.480860737018</v>
      </c>
      <c r="E43" s="11">
        <f>'Plant AB'!F123</f>
        <v>0</v>
      </c>
      <c r="F43" s="11">
        <f>'Plant AB'!G123</f>
        <v>19840.480860737018</v>
      </c>
      <c r="G43" s="11">
        <f>'Plant AB'!H123</f>
        <v>0</v>
      </c>
      <c r="H43" s="11">
        <f>'Plant AB'!I123</f>
        <v>0</v>
      </c>
      <c r="I43" s="11">
        <f>'Plant AB'!J123</f>
        <v>0</v>
      </c>
      <c r="J43" s="11">
        <f>'Plant AB'!K123</f>
        <v>0</v>
      </c>
      <c r="K43" s="11">
        <f>'Plant AB'!L123</f>
        <v>0</v>
      </c>
      <c r="L43" s="11">
        <f>'Plant AB'!M123</f>
        <v>0</v>
      </c>
      <c r="M43" s="11">
        <f t="shared" si="1"/>
        <v>19840.480860737018</v>
      </c>
      <c r="N43" s="11">
        <f t="shared" si="0"/>
        <v>5648.5037566936999</v>
      </c>
    </row>
    <row r="44" spans="1:14" x14ac:dyDescent="0.2">
      <c r="A44">
        <f t="shared" si="2"/>
        <v>32</v>
      </c>
      <c r="B44" s="2" t="str">
        <f>'Plant AB'!B126</f>
        <v>&lt;100000</v>
      </c>
      <c r="C44" s="86" t="str">
        <f>'Plant AB'!C126</f>
        <v>L</v>
      </c>
      <c r="D44" s="34">
        <f>'Plant AB'!D126</f>
        <v>33684.890185223863</v>
      </c>
      <c r="E44" s="11">
        <f>'Plant AB'!F126</f>
        <v>33684.890185223863</v>
      </c>
      <c r="F44" s="11">
        <f>'Plant AB'!G126</f>
        <v>0</v>
      </c>
      <c r="G44" s="11">
        <f>'Plant AB'!H126</f>
        <v>0</v>
      </c>
      <c r="H44" s="11">
        <f>'Plant AB'!I126</f>
        <v>0</v>
      </c>
      <c r="I44" s="11">
        <f>'Plant AB'!J126</f>
        <v>202109.34111134318</v>
      </c>
      <c r="J44" s="11">
        <f>'Plant AB'!K126</f>
        <v>33684.890185223863</v>
      </c>
      <c r="K44" s="11">
        <f>'Plant AB'!L126</f>
        <v>0</v>
      </c>
      <c r="L44" s="11">
        <f>'Plant AB'!M126</f>
        <v>0</v>
      </c>
      <c r="M44" s="11">
        <f t="shared" si="1"/>
        <v>269479.12148179091</v>
      </c>
      <c r="N44" s="11">
        <f t="shared" si="0"/>
        <v>76719.60375983901</v>
      </c>
    </row>
    <row r="45" spans="1:14" x14ac:dyDescent="0.2">
      <c r="A45">
        <f t="shared" si="2"/>
        <v>33</v>
      </c>
      <c r="B45" s="2" t="str">
        <f>'Plant AB'!B127</f>
        <v>&lt;100000</v>
      </c>
      <c r="C45" s="86" t="str">
        <f>'Plant AB'!C127</f>
        <v>H</v>
      </c>
      <c r="D45" s="34">
        <f>'Plant AB'!D127</f>
        <v>19289.140820036999</v>
      </c>
      <c r="E45" s="11">
        <f>'Plant AB'!F127</f>
        <v>790854.773621517</v>
      </c>
      <c r="F45" s="11">
        <f>'Plant AB'!G127</f>
        <v>96445.704100184987</v>
      </c>
      <c r="G45" s="11">
        <f>'Plant AB'!H127</f>
        <v>96445.704100184987</v>
      </c>
      <c r="H45" s="11">
        <f>'Plant AB'!I127</f>
        <v>115734.84492022199</v>
      </c>
      <c r="I45" s="11">
        <f>'Plant AB'!J127</f>
        <v>1523842.1247829229</v>
      </c>
      <c r="J45" s="11">
        <f>'Plant AB'!K127</f>
        <v>540095.94296103599</v>
      </c>
      <c r="K45" s="11">
        <f>'Plant AB'!L127</f>
        <v>57867.422460110996</v>
      </c>
      <c r="L45" s="11">
        <f>'Plant AB'!M127</f>
        <v>0</v>
      </c>
      <c r="M45" s="11">
        <f t="shared" si="1"/>
        <v>3221286.5169461789</v>
      </c>
      <c r="N45" s="11">
        <f t="shared" si="0"/>
        <v>917087.09683366737</v>
      </c>
    </row>
    <row r="46" spans="1:14" x14ac:dyDescent="0.2">
      <c r="A46">
        <f t="shared" si="2"/>
        <v>34</v>
      </c>
      <c r="B46" s="2" t="str">
        <f>'Plant AB'!B129</f>
        <v>&lt;150000</v>
      </c>
      <c r="C46" s="86" t="str">
        <f>'Plant AB'!C129</f>
        <v>L</v>
      </c>
      <c r="D46" s="34">
        <f>'Plant AB'!D129</f>
        <v>26861.119619916011</v>
      </c>
      <c r="E46" s="11">
        <f>'Plant AB'!F129</f>
        <v>0</v>
      </c>
      <c r="F46" s="11">
        <f>'Plant AB'!G129</f>
        <v>0</v>
      </c>
      <c r="G46" s="11">
        <f>'Plant AB'!H129</f>
        <v>0</v>
      </c>
      <c r="H46" s="11">
        <f>'Plant AB'!I129</f>
        <v>26861.119619916011</v>
      </c>
      <c r="I46" s="11">
        <f>'Plant AB'!J129</f>
        <v>80583.358859748027</v>
      </c>
      <c r="J46" s="11">
        <f>'Plant AB'!K129</f>
        <v>26861.119619916011</v>
      </c>
      <c r="K46" s="11">
        <f>'Plant AB'!L129</f>
        <v>0</v>
      </c>
      <c r="L46" s="11">
        <f>'Plant AB'!M129</f>
        <v>0</v>
      </c>
      <c r="M46" s="11">
        <f t="shared" si="1"/>
        <v>134305.59809958006</v>
      </c>
      <c r="N46" s="11">
        <f t="shared" si="0"/>
        <v>38236.254490774038</v>
      </c>
    </row>
    <row r="47" spans="1:14" x14ac:dyDescent="0.2">
      <c r="A47">
        <f t="shared" si="2"/>
        <v>35</v>
      </c>
      <c r="B47" s="2" t="str">
        <f>'Plant AB'!B130</f>
        <v>&lt;150000</v>
      </c>
      <c r="C47" s="86" t="str">
        <f>'Plant AB'!C130</f>
        <v>H</v>
      </c>
      <c r="D47" s="34">
        <f>'Plant AB'!D130</f>
        <v>11316.080291397304</v>
      </c>
      <c r="E47" s="11">
        <f>'Plant AB'!F130</f>
        <v>67896.481748383827</v>
      </c>
      <c r="F47" s="11">
        <f>'Plant AB'!G130</f>
        <v>11316.080291397304</v>
      </c>
      <c r="G47" s="11">
        <f>'Plant AB'!H130</f>
        <v>0</v>
      </c>
      <c r="H47" s="11">
        <f>'Plant AB'!I130</f>
        <v>45264.321165589216</v>
      </c>
      <c r="I47" s="11">
        <f>'Plant AB'!J130</f>
        <v>328166.3284505218</v>
      </c>
      <c r="J47" s="11">
        <f>'Plant AB'!K130</f>
        <v>11316.080291397304</v>
      </c>
      <c r="K47" s="11">
        <f>'Plant AB'!L130</f>
        <v>11316.080291397304</v>
      </c>
      <c r="L47" s="11">
        <f>'Plant AB'!M130</f>
        <v>0</v>
      </c>
      <c r="M47" s="11">
        <f t="shared" si="1"/>
        <v>475275.37223868672</v>
      </c>
      <c r="N47" s="11">
        <f t="shared" si="0"/>
        <v>135308.9546769429</v>
      </c>
    </row>
    <row r="48" spans="1:14" x14ac:dyDescent="0.2">
      <c r="A48">
        <f t="shared" si="2"/>
        <v>36</v>
      </c>
      <c r="B48" s="2" t="str">
        <f>'Plant AB'!B132</f>
        <v>&lt;250000</v>
      </c>
      <c r="C48" s="86" t="str">
        <f>'Plant AB'!C132</f>
        <v>L</v>
      </c>
      <c r="D48" s="34">
        <f>'Plant AB'!D132</f>
        <v>30475.674157147598</v>
      </c>
      <c r="E48" s="11">
        <f>'Plant AB'!F132</f>
        <v>0</v>
      </c>
      <c r="F48" s="11">
        <f>'Plant AB'!G132</f>
        <v>0</v>
      </c>
      <c r="G48" s="11">
        <f>'Plant AB'!H132</f>
        <v>0</v>
      </c>
      <c r="H48" s="11">
        <f>'Plant AB'!I132</f>
        <v>121902.69662859039</v>
      </c>
      <c r="I48" s="11">
        <f>'Plant AB'!J132</f>
        <v>182854.04494288558</v>
      </c>
      <c r="J48" s="11">
        <f>'Plant AB'!K132</f>
        <v>30475.674157147598</v>
      </c>
      <c r="K48" s="11">
        <f>'Plant AB'!L132</f>
        <v>0</v>
      </c>
      <c r="L48" s="11">
        <f>'Plant AB'!M132</f>
        <v>0</v>
      </c>
      <c r="M48" s="11">
        <f t="shared" si="1"/>
        <v>335232.41572862357</v>
      </c>
      <c r="N48" s="11">
        <f t="shared" si="0"/>
        <v>95439.297711572392</v>
      </c>
    </row>
    <row r="49" spans="1:14" x14ac:dyDescent="0.2">
      <c r="A49">
        <f t="shared" si="2"/>
        <v>37</v>
      </c>
      <c r="B49" s="2" t="str">
        <f>'Plant AB'!B133</f>
        <v>&lt;250000</v>
      </c>
      <c r="C49" s="86" t="str">
        <f>'Plant AB'!C133</f>
        <v>H</v>
      </c>
      <c r="D49" s="34">
        <f>'Plant AB'!D133</f>
        <v>13132.579886169731</v>
      </c>
      <c r="E49" s="11">
        <f>'Plant AB'!F133</f>
        <v>52530.319544678925</v>
      </c>
      <c r="F49" s="11">
        <f>'Plant AB'!G133</f>
        <v>0</v>
      </c>
      <c r="G49" s="11">
        <f>'Plant AB'!H133</f>
        <v>0</v>
      </c>
      <c r="H49" s="11">
        <f>'Plant AB'!I133</f>
        <v>170723.53852020649</v>
      </c>
      <c r="I49" s="11">
        <f>'Plant AB'!J133</f>
        <v>380844.81669892219</v>
      </c>
      <c r="J49" s="11">
        <f>'Plant AB'!K133</f>
        <v>26265.159772339463</v>
      </c>
      <c r="K49" s="11">
        <f>'Plant AB'!L133</f>
        <v>26265.159772339463</v>
      </c>
      <c r="L49" s="11">
        <f>'Plant AB'!M133</f>
        <v>0</v>
      </c>
      <c r="M49" s="11">
        <f t="shared" si="1"/>
        <v>656628.99430848658</v>
      </c>
      <c r="N49" s="11">
        <f t="shared" si="0"/>
        <v>186939.58917322906</v>
      </c>
    </row>
    <row r="50" spans="1:14" x14ac:dyDescent="0.2">
      <c r="A50">
        <f t="shared" si="2"/>
        <v>38</v>
      </c>
      <c r="B50" s="2" t="str">
        <f>'Plant AB'!B135</f>
        <v>&lt;500000</v>
      </c>
      <c r="C50" s="86" t="str">
        <f>'Plant AB'!C135</f>
        <v>L</v>
      </c>
      <c r="D50" s="34">
        <f>'Plant AB'!D135</f>
        <v>35381.811372963413</v>
      </c>
      <c r="E50" s="11">
        <f>'Plant AB'!F135</f>
        <v>0</v>
      </c>
      <c r="F50" s="11">
        <f>'Plant AB'!G135</f>
        <v>0</v>
      </c>
      <c r="G50" s="11">
        <f>'Plant AB'!H135</f>
        <v>0</v>
      </c>
      <c r="H50" s="11">
        <f>'Plant AB'!I135</f>
        <v>35381.811372963413</v>
      </c>
      <c r="I50" s="11">
        <f>'Plant AB'!J135</f>
        <v>0</v>
      </c>
      <c r="J50" s="11">
        <f>'Plant AB'!K135</f>
        <v>0</v>
      </c>
      <c r="K50" s="11">
        <f>'Plant AB'!L135</f>
        <v>0</v>
      </c>
      <c r="L50" s="11">
        <f>'Plant AB'!M135</f>
        <v>0</v>
      </c>
      <c r="M50" s="11">
        <f t="shared" si="1"/>
        <v>35381.811372963413</v>
      </c>
      <c r="N50" s="11">
        <f t="shared" si="0"/>
        <v>10073.056991996094</v>
      </c>
    </row>
    <row r="51" spans="1:14" ht="13.5" thickBot="1" x14ac:dyDescent="0.25">
      <c r="A51">
        <f t="shared" si="2"/>
        <v>39</v>
      </c>
      <c r="B51" s="2" t="str">
        <f>'Plant AB'!B139</f>
        <v>&lt;750000</v>
      </c>
      <c r="C51" s="86" t="str">
        <f>'Plant AB'!C139</f>
        <v>H</v>
      </c>
      <c r="D51" s="34">
        <f>'Plant AB'!D139</f>
        <v>2494.6679188589615</v>
      </c>
      <c r="E51" s="11">
        <f>'Plant AB'!F139</f>
        <v>0</v>
      </c>
      <c r="F51" s="11">
        <f>'Plant AB'!G139</f>
        <v>0</v>
      </c>
      <c r="G51" s="11">
        <f>'Plant AB'!H139</f>
        <v>0</v>
      </c>
      <c r="H51" s="11">
        <f>'Plant AB'!I139</f>
        <v>14968.007513153769</v>
      </c>
      <c r="I51" s="11">
        <f>'Plant AB'!J139</f>
        <v>9978.6716754358458</v>
      </c>
      <c r="J51" s="11">
        <f>'Plant AB'!K139</f>
        <v>0</v>
      </c>
      <c r="K51" s="11">
        <f>'Plant AB'!L139</f>
        <v>0</v>
      </c>
      <c r="L51" s="11">
        <f>'Plant AB'!M139</f>
        <v>0</v>
      </c>
      <c r="M51" s="11">
        <f t="shared" si="1"/>
        <v>24946.679188589616</v>
      </c>
      <c r="N51" s="11">
        <f t="shared" si="0"/>
        <v>7102.2175371079447</v>
      </c>
    </row>
    <row r="52" spans="1:14" x14ac:dyDescent="0.2">
      <c r="A52">
        <f t="shared" si="2"/>
        <v>40</v>
      </c>
      <c r="B52" t="s">
        <v>6</v>
      </c>
      <c r="E52" s="23">
        <f t="shared" ref="E52:L52" si="3">SUM(E12:E51)</f>
        <v>3381012401.8389516</v>
      </c>
      <c r="F52" s="23">
        <f t="shared" si="3"/>
        <v>4469542.9926576288</v>
      </c>
      <c r="G52" s="23">
        <f t="shared" si="3"/>
        <v>282676.19167404424</v>
      </c>
      <c r="H52" s="23">
        <f t="shared" si="3"/>
        <v>563751.94520853949</v>
      </c>
      <c r="I52" s="23">
        <f t="shared" si="3"/>
        <v>4640935.9623805294</v>
      </c>
      <c r="J52" s="23">
        <f t="shared" si="3"/>
        <v>12163390.511440996</v>
      </c>
      <c r="K52" s="23">
        <f t="shared" si="3"/>
        <v>149491.6602050534</v>
      </c>
      <c r="L52" s="23">
        <f t="shared" si="3"/>
        <v>237484.24657586231</v>
      </c>
      <c r="M52" s="23">
        <f>SUM(E52:L52)</f>
        <v>3403519675.3490944</v>
      </c>
      <c r="N52" s="23">
        <f>SUM(N13:N51)</f>
        <v>968968131.72683036</v>
      </c>
    </row>
    <row r="53" spans="1:14" x14ac:dyDescent="0.2">
      <c r="E53" s="92"/>
      <c r="F53" s="92"/>
      <c r="G53" s="92"/>
      <c r="H53" s="92"/>
      <c r="I53" s="92"/>
      <c r="J53" s="92"/>
      <c r="K53" s="92"/>
      <c r="L53" s="92"/>
      <c r="M53" s="92"/>
      <c r="N53" s="92"/>
    </row>
    <row r="54" spans="1:14" x14ac:dyDescent="0.2">
      <c r="A54">
        <f>A52+1</f>
        <v>41</v>
      </c>
      <c r="B54" t="s">
        <v>146</v>
      </c>
      <c r="E54" s="11">
        <f>E52*$M$54</f>
        <v>962560403.00960135</v>
      </c>
      <c r="F54" s="11">
        <f>F52*$M$54</f>
        <v>1272460.6103015989</v>
      </c>
      <c r="G54" s="11">
        <f>G52*$M$54</f>
        <v>80476.755669690669</v>
      </c>
      <c r="H54" s="11">
        <f t="shared" ref="H54:J54" si="4">H52*$M$54</f>
        <v>160497.87314658493</v>
      </c>
      <c r="I54" s="11">
        <f t="shared" si="4"/>
        <v>1321255.4878121801</v>
      </c>
      <c r="J54" s="11">
        <f t="shared" si="4"/>
        <v>3462867.5323071163</v>
      </c>
      <c r="K54" s="11">
        <f>K52*$M$54</f>
        <v>42559.66426366417</v>
      </c>
      <c r="L54" s="11">
        <f>L52*$M$54</f>
        <v>67610.793727985321</v>
      </c>
      <c r="M54">
        <f>N54/M52</f>
        <v>0.28469591016171941</v>
      </c>
      <c r="N54" s="11">
        <f>Input!$E$138</f>
        <v>968968131.72683012</v>
      </c>
    </row>
    <row r="57" spans="1:14" x14ac:dyDescent="0.2">
      <c r="B57" t="s">
        <v>100</v>
      </c>
    </row>
    <row r="58" spans="1:14" x14ac:dyDescent="0.2">
      <c r="B58" t="s">
        <v>463</v>
      </c>
    </row>
    <row r="59" spans="1:14" x14ac:dyDescent="0.2">
      <c r="B59" t="s">
        <v>5886</v>
      </c>
    </row>
    <row r="60" spans="1:14" x14ac:dyDescent="0.2">
      <c r="B60" s="43" t="s">
        <v>5887</v>
      </c>
    </row>
    <row r="61" spans="1:14" x14ac:dyDescent="0.2">
      <c r="B61" s="43" t="s">
        <v>2203</v>
      </c>
      <c r="C61" s="43"/>
    </row>
    <row r="62" spans="1:14" x14ac:dyDescent="0.2">
      <c r="B62" s="43" t="s">
        <v>5889</v>
      </c>
    </row>
    <row r="63" spans="1:14" x14ac:dyDescent="0.2">
      <c r="B63" s="43" t="s">
        <v>5896</v>
      </c>
    </row>
    <row r="64" spans="1:14" x14ac:dyDescent="0.2">
      <c r="B64" s="43" t="s">
        <v>5890</v>
      </c>
    </row>
    <row r="65" spans="2:2" x14ac:dyDescent="0.2">
      <c r="B65" s="43" t="s">
        <v>5888</v>
      </c>
    </row>
  </sheetData>
  <mergeCells count="2">
    <mergeCell ref="B2:N2"/>
    <mergeCell ref="B1:N1"/>
  </mergeCells>
  <pageMargins left="0.73" right="0.25" top="1.0058333333333334" bottom="0.31" header="0.27" footer="0.16"/>
  <pageSetup scale="59" orientation="portrait" r:id="rId1"/>
  <headerFooter scaleWithDoc="0">
    <oddHeader>&amp;REnbridge Gas Utah
Docket No. 25-057-06
EGU Exhibit 5.03
Page 3 of 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tabColor indexed="26"/>
    <pageSetUpPr fitToPage="1"/>
  </sheetPr>
  <dimension ref="A1:N72"/>
  <sheetViews>
    <sheetView view="pageLayout" topLeftCell="A17" zoomScaleNormal="100" workbookViewId="0"/>
  </sheetViews>
  <sheetFormatPr defaultRowHeight="12.75" x14ac:dyDescent="0.2"/>
  <cols>
    <col min="1" max="1" width="3.42578125" bestFit="1" customWidth="1"/>
    <col min="2" max="2" width="13" customWidth="1"/>
    <col min="3" max="3" width="8.42578125" bestFit="1" customWidth="1"/>
    <col min="4" max="5" width="13.5703125" bestFit="1" customWidth="1"/>
    <col min="6" max="12" width="9.85546875" customWidth="1"/>
    <col min="13" max="13" width="14.28515625" customWidth="1"/>
    <col min="14" max="14" width="14.5703125" bestFit="1" customWidth="1"/>
  </cols>
  <sheetData>
    <row r="1" spans="1:14" ht="18" x14ac:dyDescent="0.25">
      <c r="B1" s="284" t="s">
        <v>227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8" x14ac:dyDescent="0.25">
      <c r="B2" s="284" t="s">
        <v>221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</row>
    <row r="8" spans="1:14" x14ac:dyDescent="0.2">
      <c r="B8" s="41" t="s">
        <v>164</v>
      </c>
      <c r="C8" s="41" t="s">
        <v>165</v>
      </c>
      <c r="D8" s="41" t="s">
        <v>166</v>
      </c>
      <c r="E8" s="41" t="s">
        <v>167</v>
      </c>
      <c r="F8" s="41" t="s">
        <v>168</v>
      </c>
      <c r="G8" s="41" t="s">
        <v>169</v>
      </c>
      <c r="H8" s="41" t="s">
        <v>170</v>
      </c>
      <c r="I8" s="41" t="s">
        <v>171</v>
      </c>
      <c r="J8" s="41" t="s">
        <v>172</v>
      </c>
      <c r="K8" s="41" t="s">
        <v>180</v>
      </c>
      <c r="L8" s="41" t="s">
        <v>181</v>
      </c>
      <c r="M8" s="47" t="s">
        <v>2200</v>
      </c>
      <c r="N8" s="41" t="s">
        <v>2201</v>
      </c>
    </row>
    <row r="9" spans="1:14" x14ac:dyDescent="0.2">
      <c r="B9" s="9"/>
      <c r="C9" s="9"/>
      <c r="D9" s="47" t="s">
        <v>232</v>
      </c>
    </row>
    <row r="10" spans="1:14" x14ac:dyDescent="0.2">
      <c r="B10" s="9"/>
      <c r="C10" s="9"/>
      <c r="D10" s="47" t="s">
        <v>233</v>
      </c>
      <c r="M10" s="47" t="s">
        <v>189</v>
      </c>
      <c r="N10" s="43" t="s">
        <v>236</v>
      </c>
    </row>
    <row r="11" spans="1:14" x14ac:dyDescent="0.2">
      <c r="B11" s="1" t="s">
        <v>222</v>
      </c>
      <c r="C11" s="1" t="s">
        <v>108</v>
      </c>
      <c r="D11" s="7" t="s">
        <v>234</v>
      </c>
      <c r="E11" s="4" t="s">
        <v>32</v>
      </c>
      <c r="F11" s="4" t="s">
        <v>163</v>
      </c>
      <c r="G11" s="4" t="s">
        <v>159</v>
      </c>
      <c r="H11" s="4" t="s">
        <v>1104</v>
      </c>
      <c r="I11" s="4" t="s">
        <v>2202</v>
      </c>
      <c r="J11" s="4" t="s">
        <v>1103</v>
      </c>
      <c r="K11" s="4" t="s">
        <v>1911</v>
      </c>
      <c r="L11" s="4" t="s">
        <v>190</v>
      </c>
      <c r="M11" s="4" t="s">
        <v>235</v>
      </c>
      <c r="N11" s="4" t="s">
        <v>235</v>
      </c>
    </row>
    <row r="12" spans="1:14" x14ac:dyDescent="0.2">
      <c r="D12" s="3"/>
      <c r="E12" s="3"/>
      <c r="F12" s="3"/>
      <c r="G12" s="3"/>
      <c r="H12" s="3"/>
      <c r="I12" s="3"/>
      <c r="J12" s="3"/>
      <c r="K12" s="3"/>
      <c r="L12" s="3"/>
      <c r="M12" s="11"/>
      <c r="N12" s="11"/>
    </row>
    <row r="13" spans="1:14" x14ac:dyDescent="0.2">
      <c r="A13">
        <v>1</v>
      </c>
      <c r="B13" s="2" t="str">
        <f>'Plant AB'!B157</f>
        <v>&lt;400</v>
      </c>
      <c r="C13" s="86" t="str">
        <f>'Plant AB'!C157</f>
        <v>F</v>
      </c>
      <c r="D13" s="34">
        <f>'Plant AB'!D157</f>
        <v>3943.0864220370927</v>
      </c>
      <c r="E13" s="11">
        <f>'Plant AB'!F157</f>
        <v>3457313947.1878109</v>
      </c>
      <c r="F13" s="11">
        <f>'Plant AB'!G157</f>
        <v>7886.1728440741854</v>
      </c>
      <c r="G13" s="11">
        <f>'Plant AB'!H157</f>
        <v>0</v>
      </c>
      <c r="H13" s="11">
        <f>'Plant AB'!I157</f>
        <v>0</v>
      </c>
      <c r="I13" s="11">
        <f>'Plant AB'!J157</f>
        <v>0</v>
      </c>
      <c r="J13" s="11">
        <f>'Plant AB'!K157</f>
        <v>3943.0864220370927</v>
      </c>
      <c r="K13" s="11">
        <f>'Plant AB'!L157</f>
        <v>0</v>
      </c>
      <c r="L13" s="11">
        <f>'Plant AB'!M157</f>
        <v>0</v>
      </c>
      <c r="M13" s="11">
        <f>SUM(E13:L13)</f>
        <v>3457325776.4470768</v>
      </c>
      <c r="N13" s="11">
        <f t="shared" ref="N13:N56" si="0">M13*$M$59</f>
        <v>336729574.41550344</v>
      </c>
    </row>
    <row r="14" spans="1:14" x14ac:dyDescent="0.2">
      <c r="A14">
        <f>A13+1</f>
        <v>2</v>
      </c>
      <c r="B14" s="2" t="str">
        <f>'Plant AB'!B160</f>
        <v>&lt;600</v>
      </c>
      <c r="C14" s="86" t="str">
        <f>'Plant AB'!C160</f>
        <v>F</v>
      </c>
      <c r="D14" s="34">
        <f>'Plant AB'!D160</f>
        <v>4755.4139393074547</v>
      </c>
      <c r="E14" s="11">
        <f>'Plant AB'!F160</f>
        <v>1031725097.4442668</v>
      </c>
      <c r="F14" s="11">
        <f>'Plant AB'!G160</f>
        <v>0</v>
      </c>
      <c r="G14" s="11">
        <f>'Plant AB'!H160</f>
        <v>0</v>
      </c>
      <c r="H14" s="11">
        <f>'Plant AB'!I160</f>
        <v>0</v>
      </c>
      <c r="I14" s="11">
        <f>'Plant AB'!J160</f>
        <v>0</v>
      </c>
      <c r="J14" s="11">
        <f>'Plant AB'!K160</f>
        <v>0</v>
      </c>
      <c r="K14" s="11">
        <f>'Plant AB'!L160</f>
        <v>0</v>
      </c>
      <c r="L14" s="11">
        <f>'Plant AB'!M160</f>
        <v>0</v>
      </c>
      <c r="M14" s="11">
        <f t="shared" ref="M14:M56" si="1">SUM(E14:L14)</f>
        <v>1031725097.4442668</v>
      </c>
      <c r="N14" s="11">
        <f t="shared" si="0"/>
        <v>100485859.71936388</v>
      </c>
    </row>
    <row r="15" spans="1:14" x14ac:dyDescent="0.2">
      <c r="A15">
        <f t="shared" ref="A15:A56" si="2">A14+1</f>
        <v>3</v>
      </c>
      <c r="B15" s="2" t="str">
        <f>'Plant AB'!B163</f>
        <v>&lt;900</v>
      </c>
      <c r="C15" s="86" t="str">
        <f>'Plant AB'!C163</f>
        <v>F</v>
      </c>
      <c r="D15" s="34">
        <f>'Plant AB'!D163</f>
        <v>4754.1153308810917</v>
      </c>
      <c r="E15" s="11">
        <f>'Plant AB'!F163</f>
        <v>35090125.257233337</v>
      </c>
      <c r="F15" s="11">
        <f>'Plant AB'!G163</f>
        <v>23770.576654405457</v>
      </c>
      <c r="G15" s="11">
        <f>'Plant AB'!H163</f>
        <v>0</v>
      </c>
      <c r="H15" s="11">
        <f>'Plant AB'!I163</f>
        <v>0</v>
      </c>
      <c r="I15" s="11">
        <f>'Plant AB'!J163</f>
        <v>0</v>
      </c>
      <c r="J15" s="11">
        <f>'Plant AB'!K163</f>
        <v>0</v>
      </c>
      <c r="K15" s="11">
        <f>'Plant AB'!L163</f>
        <v>0</v>
      </c>
      <c r="L15" s="11">
        <f>'Plant AB'!M163</f>
        <v>0</v>
      </c>
      <c r="M15" s="11">
        <f t="shared" si="1"/>
        <v>35113895.833887741</v>
      </c>
      <c r="N15" s="11">
        <f t="shared" si="0"/>
        <v>3419951.7097188812</v>
      </c>
    </row>
    <row r="16" spans="1:14" x14ac:dyDescent="0.2">
      <c r="A16">
        <f t="shared" si="2"/>
        <v>4</v>
      </c>
      <c r="B16" s="2" t="str">
        <f>'Plant AB'!B166</f>
        <v>&lt;1400</v>
      </c>
      <c r="C16" s="86" t="str">
        <f>'Plant AB'!C166</f>
        <v>F</v>
      </c>
      <c r="D16" s="34">
        <f>'Plant AB'!D166</f>
        <v>7108.2714740549327</v>
      </c>
      <c r="E16" s="11">
        <f>'Plant AB'!F166</f>
        <v>252812783.24623773</v>
      </c>
      <c r="F16" s="11">
        <f>'Plant AB'!G166</f>
        <v>163490.24390326344</v>
      </c>
      <c r="G16" s="11">
        <f>'Plant AB'!H166</f>
        <v>0</v>
      </c>
      <c r="H16" s="11">
        <f>'Plant AB'!I166</f>
        <v>0</v>
      </c>
      <c r="I16" s="11">
        <f>'Plant AB'!J166</f>
        <v>0</v>
      </c>
      <c r="J16" s="11">
        <f>'Plant AB'!K166</f>
        <v>21324.814422164796</v>
      </c>
      <c r="K16" s="11">
        <f>'Plant AB'!L166</f>
        <v>0</v>
      </c>
      <c r="L16" s="11">
        <f>'Plant AB'!M166</f>
        <v>0</v>
      </c>
      <c r="M16" s="11">
        <f t="shared" si="1"/>
        <v>252997598.30456313</v>
      </c>
      <c r="N16" s="11">
        <f t="shared" si="0"/>
        <v>24640944.797741167</v>
      </c>
    </row>
    <row r="17" spans="1:14" x14ac:dyDescent="0.2">
      <c r="A17">
        <f t="shared" si="2"/>
        <v>5</v>
      </c>
      <c r="B17" s="2" t="str">
        <f>'Plant AB'!B169</f>
        <v>&lt;2000</v>
      </c>
      <c r="C17" s="86" t="str">
        <f>'Plant AB'!C169</f>
        <v>F</v>
      </c>
      <c r="D17" s="34">
        <f>'Plant AB'!D169</f>
        <v>23728.48865955164</v>
      </c>
      <c r="E17" s="11">
        <f>'Plant AB'!F169</f>
        <v>100015579.70001017</v>
      </c>
      <c r="F17" s="11">
        <f>'Plant AB'!G169</f>
        <v>616940.70514834265</v>
      </c>
      <c r="G17" s="11">
        <f>'Plant AB'!H169</f>
        <v>0</v>
      </c>
      <c r="H17" s="11">
        <f>'Plant AB'!I169</f>
        <v>0</v>
      </c>
      <c r="I17" s="11">
        <f>'Plant AB'!J169</f>
        <v>23728.48865955164</v>
      </c>
      <c r="J17" s="11">
        <f>'Plant AB'!K169</f>
        <v>379655.81855282624</v>
      </c>
      <c r="K17" s="11">
        <f>'Plant AB'!L169</f>
        <v>0</v>
      </c>
      <c r="L17" s="11">
        <f>'Plant AB'!M169</f>
        <v>0</v>
      </c>
      <c r="M17" s="11">
        <f t="shared" si="1"/>
        <v>101035904.71237087</v>
      </c>
      <c r="N17" s="11">
        <f t="shared" si="0"/>
        <v>9840489.2666621972</v>
      </c>
    </row>
    <row r="18" spans="1:14" x14ac:dyDescent="0.2">
      <c r="A18">
        <f t="shared" si="2"/>
        <v>6</v>
      </c>
      <c r="B18" s="2" t="str">
        <f>'Plant AB'!B172</f>
        <v>&lt;3000</v>
      </c>
      <c r="C18" s="86" t="str">
        <f>'Plant AB'!C172</f>
        <v>F</v>
      </c>
      <c r="D18" s="34">
        <f>'Plant AB'!D172</f>
        <v>10478.341196319332</v>
      </c>
      <c r="E18" s="11">
        <f>'Plant AB'!F172</f>
        <v>60460028.702762544</v>
      </c>
      <c r="F18" s="11">
        <f>'Plant AB'!G172</f>
        <v>775397.24852763058</v>
      </c>
      <c r="G18" s="11">
        <f>'Plant AB'!H172</f>
        <v>20956.682392638664</v>
      </c>
      <c r="H18" s="11">
        <f>'Plant AB'!I172</f>
        <v>0</v>
      </c>
      <c r="I18" s="11">
        <f>'Plant AB'!J172</f>
        <v>10478.341196319332</v>
      </c>
      <c r="J18" s="11">
        <f>'Plant AB'!K172</f>
        <v>419133.64785277331</v>
      </c>
      <c r="K18" s="11">
        <f>'Plant AB'!L172</f>
        <v>0</v>
      </c>
      <c r="L18" s="11">
        <f>'Plant AB'!M172</f>
        <v>0</v>
      </c>
      <c r="M18" s="11">
        <f t="shared" si="1"/>
        <v>61685994.622731909</v>
      </c>
      <c r="N18" s="11">
        <f t="shared" si="0"/>
        <v>6007966.8679806609</v>
      </c>
    </row>
    <row r="19" spans="1:14" x14ac:dyDescent="0.2">
      <c r="A19">
        <f t="shared" si="2"/>
        <v>7</v>
      </c>
      <c r="B19" s="2" t="str">
        <f>'Plant AB'!B175</f>
        <v>&lt;5000</v>
      </c>
      <c r="C19" s="86" t="str">
        <f>'Plant AB'!C175</f>
        <v>F</v>
      </c>
      <c r="D19" s="34">
        <f>'Plant AB'!D175</f>
        <v>12657.686333369777</v>
      </c>
      <c r="E19" s="11">
        <f>'Plant AB'!F175</f>
        <v>38011032.059109442</v>
      </c>
      <c r="F19" s="11">
        <f>'Plant AB'!G175</f>
        <v>1278426.3196703475</v>
      </c>
      <c r="G19" s="11">
        <f>'Plant AB'!H175</f>
        <v>0</v>
      </c>
      <c r="H19" s="11">
        <f>'Plant AB'!I175</f>
        <v>0</v>
      </c>
      <c r="I19" s="11">
        <f>'Plant AB'!J175</f>
        <v>25315.372666739553</v>
      </c>
      <c r="J19" s="11">
        <f>'Plant AB'!K175</f>
        <v>1202480.2016701289</v>
      </c>
      <c r="K19" s="11">
        <f>'Plant AB'!L175</f>
        <v>0</v>
      </c>
      <c r="L19" s="11">
        <f>'Plant AB'!M175</f>
        <v>0</v>
      </c>
      <c r="M19" s="11">
        <f t="shared" si="1"/>
        <v>40517253.953116655</v>
      </c>
      <c r="N19" s="11">
        <f t="shared" si="0"/>
        <v>3946216.9787593614</v>
      </c>
    </row>
    <row r="20" spans="1:14" x14ac:dyDescent="0.2">
      <c r="A20">
        <f t="shared" si="2"/>
        <v>8</v>
      </c>
      <c r="B20" s="2" t="str">
        <f>'Plant AB'!B176</f>
        <v>&lt;5000</v>
      </c>
      <c r="C20" s="86" t="str">
        <f>'Plant AB'!C176</f>
        <v>L</v>
      </c>
      <c r="D20" s="34">
        <f>'Plant AB'!D176</f>
        <v>20287.321336234556</v>
      </c>
      <c r="E20" s="11">
        <f>'Plant AB'!F176</f>
        <v>263735.17737104924</v>
      </c>
      <c r="F20" s="11">
        <f>'Plant AB'!G176</f>
        <v>0</v>
      </c>
      <c r="G20" s="11">
        <f>'Plant AB'!H176</f>
        <v>0</v>
      </c>
      <c r="H20" s="11">
        <f>'Plant AB'!I176</f>
        <v>0</v>
      </c>
      <c r="I20" s="11">
        <f>'Plant AB'!J176</f>
        <v>40574.642672469112</v>
      </c>
      <c r="J20" s="11">
        <f>'Plant AB'!K176</f>
        <v>40574.642672469112</v>
      </c>
      <c r="K20" s="11">
        <f>'Plant AB'!L176</f>
        <v>0</v>
      </c>
      <c r="L20" s="11">
        <f>'Plant AB'!M176</f>
        <v>426033.74806092569</v>
      </c>
      <c r="M20" s="11">
        <f t="shared" si="1"/>
        <v>770918.21077691321</v>
      </c>
      <c r="N20" s="11">
        <f t="shared" si="0"/>
        <v>75084.321758894293</v>
      </c>
    </row>
    <row r="21" spans="1:14" x14ac:dyDescent="0.2">
      <c r="A21">
        <f t="shared" si="2"/>
        <v>9</v>
      </c>
      <c r="B21" s="2" t="str">
        <f>'Plant AB'!B177</f>
        <v>&lt;5000</v>
      </c>
      <c r="C21" s="86" t="str">
        <f>'Plant AB'!C177</f>
        <v>H</v>
      </c>
      <c r="D21" s="34">
        <f>'Plant AB'!D177</f>
        <v>56619.501963820665</v>
      </c>
      <c r="E21" s="11">
        <f>'Plant AB'!F177</f>
        <v>0</v>
      </c>
      <c r="F21" s="11">
        <f>'Plant AB'!G177</f>
        <v>0</v>
      </c>
      <c r="G21" s="11">
        <f>'Plant AB'!H177</f>
        <v>0</v>
      </c>
      <c r="H21" s="11">
        <f>'Plant AB'!I177</f>
        <v>0</v>
      </c>
      <c r="I21" s="11">
        <f>'Plant AB'!J177</f>
        <v>226478.00785528266</v>
      </c>
      <c r="J21" s="11">
        <f>'Plant AB'!K177</f>
        <v>113239.00392764133</v>
      </c>
      <c r="K21" s="11">
        <f>'Plant AB'!L177</f>
        <v>0</v>
      </c>
      <c r="L21" s="11">
        <f>'Plant AB'!M177</f>
        <v>0</v>
      </c>
      <c r="M21" s="11">
        <f t="shared" si="1"/>
        <v>339717.011782924</v>
      </c>
      <c r="N21" s="11">
        <f t="shared" si="0"/>
        <v>33087.065609688187</v>
      </c>
    </row>
    <row r="22" spans="1:14" x14ac:dyDescent="0.2">
      <c r="A22">
        <f t="shared" si="2"/>
        <v>10</v>
      </c>
      <c r="B22" s="2" t="str">
        <f>'Plant AB'!B178</f>
        <v>&lt;7000</v>
      </c>
      <c r="C22" s="86" t="str">
        <f>'Plant AB'!C178</f>
        <v>F</v>
      </c>
      <c r="D22" s="34">
        <f>'Plant AB'!D178</f>
        <v>15803.288495440855</v>
      </c>
      <c r="E22" s="11">
        <f>'Plant AB'!F178</f>
        <v>32333528.26167199</v>
      </c>
      <c r="F22" s="11">
        <f>'Plant AB'!G178</f>
        <v>1769968.3114893758</v>
      </c>
      <c r="G22" s="11">
        <f>'Plant AB'!H178</f>
        <v>31606.576990881709</v>
      </c>
      <c r="H22" s="11">
        <f>'Plant AB'!I178</f>
        <v>0</v>
      </c>
      <c r="I22" s="11">
        <f>'Plant AB'!J178</f>
        <v>15803.288495440855</v>
      </c>
      <c r="J22" s="11">
        <f>'Plant AB'!K178</f>
        <v>2702362.3327203863</v>
      </c>
      <c r="K22" s="11">
        <f>'Plant AB'!L178</f>
        <v>0</v>
      </c>
      <c r="L22" s="11">
        <f>'Plant AB'!M178</f>
        <v>0</v>
      </c>
      <c r="M22" s="11">
        <f t="shared" si="1"/>
        <v>36853268.771368071</v>
      </c>
      <c r="N22" s="11">
        <f t="shared" si="0"/>
        <v>3589359.6124909162</v>
      </c>
    </row>
    <row r="23" spans="1:14" x14ac:dyDescent="0.2">
      <c r="A23">
        <f t="shared" si="2"/>
        <v>11</v>
      </c>
      <c r="B23" s="2" t="str">
        <f>'Plant AB'!B179</f>
        <v>&lt;7000</v>
      </c>
      <c r="C23" s="86" t="str">
        <f>'Plant AB'!C179</f>
        <v>L</v>
      </c>
      <c r="D23" s="34">
        <f>'Plant AB'!D179</f>
        <v>72.983477831056604</v>
      </c>
      <c r="E23" s="11">
        <f>'Plant AB'!F179</f>
        <v>948.78521180373582</v>
      </c>
      <c r="F23" s="11">
        <f>'Plant AB'!G179</f>
        <v>0</v>
      </c>
      <c r="G23" s="11">
        <f>'Plant AB'!H179</f>
        <v>0</v>
      </c>
      <c r="H23" s="11">
        <f>'Plant AB'!I179</f>
        <v>0</v>
      </c>
      <c r="I23" s="11">
        <f>'Plant AB'!J179</f>
        <v>0</v>
      </c>
      <c r="J23" s="11">
        <f>'Plant AB'!K179</f>
        <v>72.983477831056604</v>
      </c>
      <c r="K23" s="11">
        <f>'Plant AB'!L179</f>
        <v>0</v>
      </c>
      <c r="L23" s="11">
        <f>'Plant AB'!M179</f>
        <v>0</v>
      </c>
      <c r="M23" s="11">
        <f t="shared" si="1"/>
        <v>1021.7686896347924</v>
      </c>
      <c r="N23" s="11">
        <f t="shared" si="0"/>
        <v>99.516145789820101</v>
      </c>
    </row>
    <row r="24" spans="1:14" x14ac:dyDescent="0.2">
      <c r="A24">
        <f t="shared" si="2"/>
        <v>12</v>
      </c>
      <c r="B24" s="2" t="str">
        <f>'Plant AB'!B180</f>
        <v>&lt;7000</v>
      </c>
      <c r="C24" s="86" t="str">
        <f>'Plant AB'!C180</f>
        <v>H</v>
      </c>
      <c r="D24" s="34">
        <f>'Plant AB'!D180</f>
        <v>36880.216743119607</v>
      </c>
      <c r="E24" s="11">
        <f>'Plant AB'!F180</f>
        <v>258161.51720183724</v>
      </c>
      <c r="F24" s="11">
        <f>'Plant AB'!G180</f>
        <v>0</v>
      </c>
      <c r="G24" s="11">
        <f>'Plant AB'!H180</f>
        <v>0</v>
      </c>
      <c r="H24" s="11">
        <f>'Plant AB'!I180</f>
        <v>0</v>
      </c>
      <c r="I24" s="11">
        <f>'Plant AB'!J180</f>
        <v>73760.433486239213</v>
      </c>
      <c r="J24" s="11">
        <f>'Plant AB'!K180</f>
        <v>73760.433486239213</v>
      </c>
      <c r="K24" s="11">
        <f>'Plant AB'!L180</f>
        <v>0</v>
      </c>
      <c r="L24" s="11">
        <f>'Plant AB'!M180</f>
        <v>0</v>
      </c>
      <c r="M24" s="11">
        <f t="shared" si="1"/>
        <v>405682.38417431567</v>
      </c>
      <c r="N24" s="11">
        <f t="shared" si="0"/>
        <v>39511.826597743006</v>
      </c>
    </row>
    <row r="25" spans="1:14" x14ac:dyDescent="0.2">
      <c r="A25">
        <f t="shared" si="2"/>
        <v>13</v>
      </c>
      <c r="B25" s="2" t="str">
        <f>'Plant AB'!B181</f>
        <v>&lt;11000</v>
      </c>
      <c r="C25" s="86" t="str">
        <f>'Plant AB'!C181</f>
        <v>F</v>
      </c>
      <c r="D25" s="34">
        <f>'Plant AB'!D181</f>
        <v>18710.893768666821</v>
      </c>
      <c r="E25" s="11">
        <f>'Plant AB'!F181</f>
        <v>14276411.945492785</v>
      </c>
      <c r="F25" s="11">
        <f>'Plant AB'!G181</f>
        <v>860701.11335867376</v>
      </c>
      <c r="G25" s="11">
        <f>'Plant AB'!H181</f>
        <v>18710.893768666821</v>
      </c>
      <c r="H25" s="11">
        <f>'Plant AB'!I181</f>
        <v>0</v>
      </c>
      <c r="I25" s="11">
        <f>'Plant AB'!J181</f>
        <v>130976.25638066775</v>
      </c>
      <c r="J25" s="11">
        <f>'Plant AB'!K181</f>
        <v>3031164.790524025</v>
      </c>
      <c r="K25" s="11">
        <f>'Plant AB'!L181</f>
        <v>0</v>
      </c>
      <c r="L25" s="11">
        <f>'Plant AB'!M181</f>
        <v>0</v>
      </c>
      <c r="M25" s="11">
        <f t="shared" si="1"/>
        <v>18317964.999524821</v>
      </c>
      <c r="N25" s="11">
        <f t="shared" si="0"/>
        <v>1784095.8466999996</v>
      </c>
    </row>
    <row r="26" spans="1:14" x14ac:dyDescent="0.2">
      <c r="A26">
        <f t="shared" si="2"/>
        <v>14</v>
      </c>
      <c r="B26" s="2" t="str">
        <f>'Plant AB'!B182</f>
        <v>&lt;11000</v>
      </c>
      <c r="C26" s="86" t="str">
        <f>'Plant AB'!C182</f>
        <v>L</v>
      </c>
      <c r="D26" s="34">
        <f>'Plant AB'!D182</f>
        <v>3965.9773679716445</v>
      </c>
      <c r="E26" s="11">
        <f>'Plant AB'!F182</f>
        <v>87251.502095376185</v>
      </c>
      <c r="F26" s="11">
        <f>'Plant AB'!G182</f>
        <v>0</v>
      </c>
      <c r="G26" s="11">
        <f>'Plant AB'!H182</f>
        <v>0</v>
      </c>
      <c r="H26" s="11">
        <f>'Plant AB'!I182</f>
        <v>0</v>
      </c>
      <c r="I26" s="11">
        <f>'Plant AB'!J182</f>
        <v>3965.9773679716445</v>
      </c>
      <c r="J26" s="11">
        <f>'Plant AB'!K182</f>
        <v>27761.841575801511</v>
      </c>
      <c r="K26" s="11">
        <f>'Plant AB'!L182</f>
        <v>0</v>
      </c>
      <c r="L26" s="11">
        <f>'Plant AB'!M182</f>
        <v>0</v>
      </c>
      <c r="M26" s="11">
        <f t="shared" si="1"/>
        <v>118979.32103914933</v>
      </c>
      <c r="N26" s="11">
        <f t="shared" si="0"/>
        <v>11588.105584579871</v>
      </c>
    </row>
    <row r="27" spans="1:14" x14ac:dyDescent="0.2">
      <c r="A27">
        <f t="shared" si="2"/>
        <v>15</v>
      </c>
      <c r="B27" s="2" t="str">
        <f>'Plant AB'!B183</f>
        <v>&lt;11000</v>
      </c>
      <c r="C27" s="86" t="str">
        <f>'Plant AB'!C183</f>
        <v>H</v>
      </c>
      <c r="D27" s="34">
        <f>'Plant AB'!D183</f>
        <v>15530.538335672958</v>
      </c>
      <c r="E27" s="11">
        <f>'Plant AB'!F183</f>
        <v>264019.15170644026</v>
      </c>
      <c r="F27" s="11">
        <f>'Plant AB'!G183</f>
        <v>46591.615007018874</v>
      </c>
      <c r="G27" s="11">
        <f>'Plant AB'!H183</f>
        <v>0</v>
      </c>
      <c r="H27" s="11">
        <f>'Plant AB'!I183</f>
        <v>0</v>
      </c>
      <c r="I27" s="11">
        <f>'Plant AB'!J183</f>
        <v>46591.615007018874</v>
      </c>
      <c r="J27" s="11">
        <f>'Plant AB'!K183</f>
        <v>31061.076671345916</v>
      </c>
      <c r="K27" s="11">
        <f>'Plant AB'!L183</f>
        <v>0</v>
      </c>
      <c r="L27" s="11">
        <f>'Plant AB'!M183</f>
        <v>0</v>
      </c>
      <c r="M27" s="11">
        <f t="shared" si="1"/>
        <v>388263.45839182398</v>
      </c>
      <c r="N27" s="11">
        <f t="shared" si="0"/>
        <v>37815.29354162432</v>
      </c>
    </row>
    <row r="28" spans="1:14" x14ac:dyDescent="0.2">
      <c r="A28">
        <f t="shared" si="2"/>
        <v>16</v>
      </c>
      <c r="B28" s="2" t="str">
        <f>'Plant AB'!B184</f>
        <v>&lt;16000</v>
      </c>
      <c r="C28" s="86" t="str">
        <f>'Plant AB'!C184</f>
        <v>F</v>
      </c>
      <c r="D28" s="34">
        <f>'Plant AB'!D184</f>
        <v>22213.457781994875</v>
      </c>
      <c r="E28" s="11">
        <f>'Plant AB'!F184</f>
        <v>10795740.48204951</v>
      </c>
      <c r="F28" s="11">
        <f>'Plant AB'!G184</f>
        <v>710830.64902383601</v>
      </c>
      <c r="G28" s="11">
        <f>'Plant AB'!H184</f>
        <v>22213.457781994875</v>
      </c>
      <c r="H28" s="11">
        <f>'Plant AB'!I184</f>
        <v>0</v>
      </c>
      <c r="I28" s="11">
        <f>'Plant AB'!J184</f>
        <v>244348.03560194361</v>
      </c>
      <c r="J28" s="11">
        <f>'Plant AB'!K184</f>
        <v>3420872.4984272108</v>
      </c>
      <c r="K28" s="11">
        <f>'Plant AB'!L184</f>
        <v>0</v>
      </c>
      <c r="L28" s="11">
        <f>'Plant AB'!M184</f>
        <v>0</v>
      </c>
      <c r="M28" s="11">
        <f t="shared" si="1"/>
        <v>15194005.122884495</v>
      </c>
      <c r="N28" s="11">
        <f t="shared" si="0"/>
        <v>1479834.7652252819</v>
      </c>
    </row>
    <row r="29" spans="1:14" x14ac:dyDescent="0.2">
      <c r="A29">
        <f t="shared" si="2"/>
        <v>17</v>
      </c>
      <c r="B29" s="2" t="str">
        <f>'Plant AB'!B185</f>
        <v>&lt;16000</v>
      </c>
      <c r="C29" s="86" t="str">
        <f>'Plant AB'!C185</f>
        <v>L</v>
      </c>
      <c r="D29" s="34">
        <f>'Plant AB'!D185</f>
        <v>53709.886677752431</v>
      </c>
      <c r="E29" s="11">
        <f>'Plant AB'!F185</f>
        <v>1074197.7335550487</v>
      </c>
      <c r="F29" s="11">
        <f>'Plant AB'!G185</f>
        <v>107419.77335550486</v>
      </c>
      <c r="G29" s="11">
        <f>'Plant AB'!H185</f>
        <v>0</v>
      </c>
      <c r="H29" s="11">
        <f>'Plant AB'!I185</f>
        <v>0</v>
      </c>
      <c r="I29" s="11">
        <f>'Plant AB'!J185</f>
        <v>268549.43338876218</v>
      </c>
      <c r="J29" s="11">
        <f>'Plant AB'!K185</f>
        <v>161129.6600332573</v>
      </c>
      <c r="K29" s="11">
        <f>'Plant AB'!L185</f>
        <v>0</v>
      </c>
      <c r="L29" s="11">
        <f>'Plant AB'!M185</f>
        <v>0</v>
      </c>
      <c r="M29" s="11">
        <f t="shared" si="1"/>
        <v>1611296.6003325731</v>
      </c>
      <c r="N29" s="11">
        <f t="shared" si="0"/>
        <v>156933.78454046312</v>
      </c>
    </row>
    <row r="30" spans="1:14" x14ac:dyDescent="0.2">
      <c r="A30">
        <f t="shared" si="2"/>
        <v>18</v>
      </c>
      <c r="B30" s="2" t="str">
        <f>'Plant AB'!B186</f>
        <v>&lt;16000</v>
      </c>
      <c r="C30" s="86" t="str">
        <f>'Plant AB'!C186</f>
        <v>H</v>
      </c>
      <c r="D30" s="34">
        <f>'Plant AB'!D186</f>
        <v>219182.98053043216</v>
      </c>
      <c r="E30" s="11">
        <f>'Plant AB'!F186</f>
        <v>4383659.6106086429</v>
      </c>
      <c r="F30" s="11">
        <f>'Plant AB'!G186</f>
        <v>438365.96106086433</v>
      </c>
      <c r="G30" s="11">
        <f>'Plant AB'!H186</f>
        <v>219182.98053043216</v>
      </c>
      <c r="H30" s="11">
        <f>'Plant AB'!I186</f>
        <v>0</v>
      </c>
      <c r="I30" s="11">
        <f>'Plant AB'!J186</f>
        <v>1972646.8247738895</v>
      </c>
      <c r="J30" s="11">
        <f>'Plant AB'!K186</f>
        <v>1753463.8442434573</v>
      </c>
      <c r="K30" s="11">
        <f>'Plant AB'!L186</f>
        <v>0</v>
      </c>
      <c r="L30" s="11">
        <f>'Plant AB'!M186</f>
        <v>0</v>
      </c>
      <c r="M30" s="11">
        <f t="shared" si="1"/>
        <v>8767319.2212172858</v>
      </c>
      <c r="N30" s="11">
        <f t="shared" si="0"/>
        <v>853901.50104952115</v>
      </c>
    </row>
    <row r="31" spans="1:14" x14ac:dyDescent="0.2">
      <c r="A31">
        <f t="shared" si="2"/>
        <v>19</v>
      </c>
      <c r="B31" s="2" t="str">
        <f>'Plant AB'!B187</f>
        <v>&lt;20000</v>
      </c>
      <c r="C31" s="86" t="str">
        <f>'Plant AB'!C187</f>
        <v>F</v>
      </c>
      <c r="D31" s="34">
        <f>'Plant AB'!D187</f>
        <v>22233.484927332178</v>
      </c>
      <c r="E31" s="11">
        <f>'Plant AB'!F187</f>
        <v>1044973.7915846123</v>
      </c>
      <c r="F31" s="11">
        <f>'Plant AB'!G187</f>
        <v>66700.454781996537</v>
      </c>
      <c r="G31" s="11">
        <f>'Plant AB'!H187</f>
        <v>0</v>
      </c>
      <c r="H31" s="11">
        <f>'Plant AB'!I187</f>
        <v>0</v>
      </c>
      <c r="I31" s="11">
        <f>'Plant AB'!J187</f>
        <v>0</v>
      </c>
      <c r="J31" s="11">
        <f>'Plant AB'!K187</f>
        <v>800405.45738395839</v>
      </c>
      <c r="K31" s="11">
        <f>'Plant AB'!L187</f>
        <v>0</v>
      </c>
      <c r="L31" s="11">
        <f>'Plant AB'!M187</f>
        <v>0</v>
      </c>
      <c r="M31" s="11">
        <f t="shared" si="1"/>
        <v>1912079.7037505673</v>
      </c>
      <c r="N31" s="11">
        <f t="shared" si="0"/>
        <v>186228.84464017945</v>
      </c>
    </row>
    <row r="32" spans="1:14" x14ac:dyDescent="0.2">
      <c r="A32">
        <f t="shared" si="2"/>
        <v>20</v>
      </c>
      <c r="B32" s="2" t="str">
        <f>'Plant AB'!B188</f>
        <v>&lt;20000</v>
      </c>
      <c r="C32" s="86" t="str">
        <f>'Plant AB'!C188</f>
        <v>L</v>
      </c>
      <c r="D32" s="34">
        <f>'Plant AB'!D188</f>
        <v>14564.383852200708</v>
      </c>
      <c r="E32" s="11">
        <f>'Plant AB'!F188</f>
        <v>131079.45466980638</v>
      </c>
      <c r="F32" s="11">
        <f>'Plant AB'!G188</f>
        <v>14564.383852200708</v>
      </c>
      <c r="G32" s="11">
        <f>'Plant AB'!H188</f>
        <v>0</v>
      </c>
      <c r="H32" s="11">
        <f>'Plant AB'!I188</f>
        <v>0</v>
      </c>
      <c r="I32" s="11">
        <f>'Plant AB'!J188</f>
        <v>14564.383852200708</v>
      </c>
      <c r="J32" s="11">
        <f>'Plant AB'!K188</f>
        <v>58257.535408802833</v>
      </c>
      <c r="K32" s="11">
        <f>'Plant AB'!L188</f>
        <v>0</v>
      </c>
      <c r="L32" s="11">
        <f>'Plant AB'!M188</f>
        <v>0</v>
      </c>
      <c r="M32" s="11">
        <f t="shared" si="1"/>
        <v>218465.7577830106</v>
      </c>
      <c r="N32" s="11">
        <f t="shared" si="0"/>
        <v>21277.682925857105</v>
      </c>
    </row>
    <row r="33" spans="1:14" x14ac:dyDescent="0.2">
      <c r="A33">
        <f t="shared" si="2"/>
        <v>21</v>
      </c>
      <c r="B33" s="2" t="str">
        <f>'Plant AB'!B189</f>
        <v>&lt;20000</v>
      </c>
      <c r="C33" s="86" t="str">
        <f>'Plant AB'!C189</f>
        <v>H</v>
      </c>
      <c r="D33" s="34">
        <f>'Plant AB'!D189</f>
        <v>9201.7269972300219</v>
      </c>
      <c r="E33" s="11">
        <f>'Plant AB'!F189</f>
        <v>0</v>
      </c>
      <c r="F33" s="11">
        <f>'Plant AB'!G189</f>
        <v>0</v>
      </c>
      <c r="G33" s="11">
        <f>'Plant AB'!H189</f>
        <v>0</v>
      </c>
      <c r="H33" s="11">
        <f>'Plant AB'!I189</f>
        <v>9201.7269972300219</v>
      </c>
      <c r="I33" s="11">
        <f>'Plant AB'!J189</f>
        <v>0</v>
      </c>
      <c r="J33" s="11">
        <f>'Plant AB'!K189</f>
        <v>0</v>
      </c>
      <c r="K33" s="11">
        <f>'Plant AB'!L189</f>
        <v>0</v>
      </c>
      <c r="L33" s="11">
        <f>'Plant AB'!M189</f>
        <v>0</v>
      </c>
      <c r="M33" s="11">
        <f t="shared" si="1"/>
        <v>9201.7269972300219</v>
      </c>
      <c r="N33" s="11">
        <f t="shared" si="0"/>
        <v>896.21106485634186</v>
      </c>
    </row>
    <row r="34" spans="1:14" x14ac:dyDescent="0.2">
      <c r="A34">
        <f t="shared" si="2"/>
        <v>22</v>
      </c>
      <c r="B34" s="2" t="str">
        <f>'Plant AB'!B190</f>
        <v>&lt;24000</v>
      </c>
      <c r="C34" s="86" t="str">
        <f>'Plant AB'!C190</f>
        <v>F</v>
      </c>
      <c r="D34" s="34">
        <f>'Plant AB'!D190</f>
        <v>20863.584561310439</v>
      </c>
      <c r="E34" s="11">
        <f>'Plant AB'!F190</f>
        <v>1752541.1031500769</v>
      </c>
      <c r="F34" s="11">
        <f>'Plant AB'!G190</f>
        <v>20863.584561310439</v>
      </c>
      <c r="G34" s="11">
        <f>'Plant AB'!H190</f>
        <v>0</v>
      </c>
      <c r="H34" s="11">
        <f>'Plant AB'!I190</f>
        <v>0</v>
      </c>
      <c r="I34" s="11">
        <f>'Plant AB'!J190</f>
        <v>250363.01473572527</v>
      </c>
      <c r="J34" s="11">
        <f>'Plant AB'!K190</f>
        <v>1460450.9192917307</v>
      </c>
      <c r="K34" s="11">
        <f>'Plant AB'!L190</f>
        <v>20863.584561310439</v>
      </c>
      <c r="L34" s="11">
        <f>'Plant AB'!M190</f>
        <v>0</v>
      </c>
      <c r="M34" s="11">
        <f t="shared" si="1"/>
        <v>3505082.2063001539</v>
      </c>
      <c r="N34" s="11">
        <f t="shared" si="0"/>
        <v>341380.85790448845</v>
      </c>
    </row>
    <row r="35" spans="1:14" x14ac:dyDescent="0.2">
      <c r="A35">
        <f t="shared" si="2"/>
        <v>23</v>
      </c>
      <c r="B35" s="2" t="str">
        <f>'Plant AB'!B191</f>
        <v>&lt;24000</v>
      </c>
      <c r="C35" s="86" t="str">
        <f>'Plant AB'!C191</f>
        <v>L</v>
      </c>
      <c r="D35" s="34">
        <f>'Plant AB'!D191</f>
        <v>17128.171255280489</v>
      </c>
      <c r="E35" s="11">
        <f>'Plant AB'!F191</f>
        <v>34256.342510560979</v>
      </c>
      <c r="F35" s="11">
        <f>'Plant AB'!G191</f>
        <v>0</v>
      </c>
      <c r="G35" s="11">
        <f>'Plant AB'!H191</f>
        <v>0</v>
      </c>
      <c r="H35" s="11">
        <f>'Plant AB'!I191</f>
        <v>0</v>
      </c>
      <c r="I35" s="11">
        <f>'Plant AB'!J191</f>
        <v>17128.171255280489</v>
      </c>
      <c r="J35" s="11">
        <f>'Plant AB'!K191</f>
        <v>85640.856276402454</v>
      </c>
      <c r="K35" s="11">
        <f>'Plant AB'!L191</f>
        <v>17128.171255280489</v>
      </c>
      <c r="L35" s="11">
        <f>'Plant AB'!M191</f>
        <v>0</v>
      </c>
      <c r="M35" s="11">
        <f t="shared" si="1"/>
        <v>154153.54129752441</v>
      </c>
      <c r="N35" s="11">
        <f t="shared" si="0"/>
        <v>15013.932649731805</v>
      </c>
    </row>
    <row r="36" spans="1:14" x14ac:dyDescent="0.2">
      <c r="A36">
        <f t="shared" si="2"/>
        <v>24</v>
      </c>
      <c r="B36" s="2" t="str">
        <f>'Plant AB'!B192</f>
        <v>&lt;24000</v>
      </c>
      <c r="C36" s="86" t="str">
        <f>'Plant AB'!C192</f>
        <v>H</v>
      </c>
      <c r="D36" s="34">
        <f>'Plant AB'!D192</f>
        <v>21916.351046795808</v>
      </c>
      <c r="E36" s="11">
        <f>'Plant AB'!F192</f>
        <v>460243.37198271195</v>
      </c>
      <c r="F36" s="11">
        <f>'Plant AB'!G192</f>
        <v>43832.702093591615</v>
      </c>
      <c r="G36" s="11">
        <f>'Plant AB'!H192</f>
        <v>43832.702093591615</v>
      </c>
      <c r="H36" s="11">
        <f>'Plant AB'!I192</f>
        <v>0</v>
      </c>
      <c r="I36" s="11">
        <f>'Plant AB'!J192</f>
        <v>131498.10628077484</v>
      </c>
      <c r="J36" s="11">
        <f>'Plant AB'!K192</f>
        <v>482159.72302950779</v>
      </c>
      <c r="K36" s="11">
        <f>'Plant AB'!L192</f>
        <v>0</v>
      </c>
      <c r="L36" s="11">
        <f>'Plant AB'!M192</f>
        <v>0</v>
      </c>
      <c r="M36" s="11">
        <f t="shared" si="1"/>
        <v>1161566.6054801778</v>
      </c>
      <c r="N36" s="11">
        <f t="shared" si="0"/>
        <v>113131.89846996432</v>
      </c>
    </row>
    <row r="37" spans="1:14" x14ac:dyDescent="0.2">
      <c r="A37">
        <f t="shared" si="2"/>
        <v>25</v>
      </c>
      <c r="B37" s="2" t="str">
        <f>'Plant AB'!B193</f>
        <v>&lt;30000</v>
      </c>
      <c r="C37" s="86" t="str">
        <f>'Plant AB'!C193</f>
        <v>F</v>
      </c>
      <c r="D37" s="34">
        <f>'Plant AB'!D193</f>
        <v>28173.638794525235</v>
      </c>
      <c r="E37" s="11">
        <f>'Plant AB'!F193</f>
        <v>197215.47156167665</v>
      </c>
      <c r="F37" s="11">
        <f>'Plant AB'!G193</f>
        <v>0</v>
      </c>
      <c r="G37" s="11">
        <f>'Plant AB'!H193</f>
        <v>0</v>
      </c>
      <c r="H37" s="11">
        <f>'Plant AB'!I193</f>
        <v>0</v>
      </c>
      <c r="I37" s="11">
        <f>'Plant AB'!J193</f>
        <v>84520.916383575706</v>
      </c>
      <c r="J37" s="11">
        <f>'Plant AB'!K193</f>
        <v>281736.38794525235</v>
      </c>
      <c r="K37" s="11">
        <f>'Plant AB'!L193</f>
        <v>0</v>
      </c>
      <c r="L37" s="11">
        <f>'Plant AB'!M193</f>
        <v>0</v>
      </c>
      <c r="M37" s="11">
        <f t="shared" si="1"/>
        <v>563472.77589050471</v>
      </c>
      <c r="N37" s="11">
        <f t="shared" si="0"/>
        <v>54879.97379735396</v>
      </c>
    </row>
    <row r="38" spans="1:14" x14ac:dyDescent="0.2">
      <c r="A38">
        <f t="shared" si="2"/>
        <v>26</v>
      </c>
      <c r="B38" s="2" t="str">
        <f>'Plant AB'!B194</f>
        <v>&lt;30000</v>
      </c>
      <c r="C38" s="86" t="str">
        <f>'Plant AB'!C194</f>
        <v>L</v>
      </c>
      <c r="D38" s="34">
        <f>'Plant AB'!D194</f>
        <v>38689.82834372393</v>
      </c>
      <c r="E38" s="11">
        <f>'Plant AB'!F194</f>
        <v>193449.14171861965</v>
      </c>
      <c r="F38" s="11">
        <f>'Plant AB'!G194</f>
        <v>0</v>
      </c>
      <c r="G38" s="11">
        <f>'Plant AB'!H194</f>
        <v>0</v>
      </c>
      <c r="H38" s="11">
        <f>'Plant AB'!I194</f>
        <v>0</v>
      </c>
      <c r="I38" s="11">
        <f>'Plant AB'!J194</f>
        <v>77379.656687447859</v>
      </c>
      <c r="J38" s="11">
        <f>'Plant AB'!K194</f>
        <v>348208.45509351534</v>
      </c>
      <c r="K38" s="11">
        <f>'Plant AB'!L194</f>
        <v>0</v>
      </c>
      <c r="L38" s="11">
        <f>'Plant AB'!M194</f>
        <v>0</v>
      </c>
      <c r="M38" s="11">
        <f t="shared" si="1"/>
        <v>619037.25349958288</v>
      </c>
      <c r="N38" s="11">
        <f t="shared" si="0"/>
        <v>60291.729618974052</v>
      </c>
    </row>
    <row r="39" spans="1:14" x14ac:dyDescent="0.2">
      <c r="A39">
        <f t="shared" si="2"/>
        <v>27</v>
      </c>
      <c r="B39" s="2" t="str">
        <f>'Plant AB'!B195</f>
        <v>&lt;30000</v>
      </c>
      <c r="C39" s="86" t="str">
        <f>'Plant AB'!C195</f>
        <v>H</v>
      </c>
      <c r="D39" s="34">
        <f>'Plant AB'!D195</f>
        <v>31766.281477976208</v>
      </c>
      <c r="E39" s="11">
        <f>'Plant AB'!F195</f>
        <v>698858.19251547661</v>
      </c>
      <c r="F39" s="11">
        <f>'Plant AB'!G195</f>
        <v>31766.281477976208</v>
      </c>
      <c r="G39" s="11">
        <f>'Plant AB'!H195</f>
        <v>63532.562955952417</v>
      </c>
      <c r="H39" s="11">
        <f>'Plant AB'!I195</f>
        <v>63532.562955952417</v>
      </c>
      <c r="I39" s="11">
        <f>'Plant AB'!J195</f>
        <v>349429.0962577383</v>
      </c>
      <c r="J39" s="11">
        <f>'Plant AB'!K195</f>
        <v>508260.50364761933</v>
      </c>
      <c r="K39" s="11">
        <f>'Plant AB'!L195</f>
        <v>0</v>
      </c>
      <c r="L39" s="11">
        <f>'Plant AB'!M195</f>
        <v>0</v>
      </c>
      <c r="M39" s="11">
        <f t="shared" si="1"/>
        <v>1715379.1998107154</v>
      </c>
      <c r="N39" s="11">
        <f t="shared" si="0"/>
        <v>167071.00957869799</v>
      </c>
    </row>
    <row r="40" spans="1:14" x14ac:dyDescent="0.2">
      <c r="A40">
        <f t="shared" si="2"/>
        <v>28</v>
      </c>
      <c r="B40" s="2" t="str">
        <f>'Plant AB'!B196</f>
        <v>&lt;45000</v>
      </c>
      <c r="C40" s="86" t="str">
        <f>'Plant AB'!C196</f>
        <v>F</v>
      </c>
      <c r="D40" s="34">
        <f>'Plant AB'!D196</f>
        <v>19769.130324655049</v>
      </c>
      <c r="E40" s="11">
        <f>'Plant AB'!F196</f>
        <v>237229.56389586057</v>
      </c>
      <c r="F40" s="11">
        <f>'Plant AB'!G196</f>
        <v>0</v>
      </c>
      <c r="G40" s="11">
        <f>'Plant AB'!H196</f>
        <v>19769.130324655049</v>
      </c>
      <c r="H40" s="11">
        <f>'Plant AB'!I196</f>
        <v>0</v>
      </c>
      <c r="I40" s="11">
        <f>'Plant AB'!J196</f>
        <v>98845.651623275247</v>
      </c>
      <c r="J40" s="11">
        <f>'Plant AB'!K196</f>
        <v>316306.08519448078</v>
      </c>
      <c r="K40" s="11">
        <f>'Plant AB'!L196</f>
        <v>0</v>
      </c>
      <c r="L40" s="11">
        <f>'Plant AB'!M196</f>
        <v>0</v>
      </c>
      <c r="M40" s="11">
        <f t="shared" si="1"/>
        <v>672150.43103827164</v>
      </c>
      <c r="N40" s="11">
        <f t="shared" si="0"/>
        <v>65464.738708917852</v>
      </c>
    </row>
    <row r="41" spans="1:14" x14ac:dyDescent="0.2">
      <c r="A41">
        <f t="shared" si="2"/>
        <v>29</v>
      </c>
      <c r="B41" s="2" t="str">
        <f>'Plant AB'!B197</f>
        <v>&lt;45000</v>
      </c>
      <c r="C41" s="86" t="str">
        <f>'Plant AB'!C197</f>
        <v>L</v>
      </c>
      <c r="D41" s="34">
        <f>'Plant AB'!D197</f>
        <v>16048.965296505159</v>
      </c>
      <c r="E41" s="11">
        <f>'Plant AB'!F197</f>
        <v>96293.791779030958</v>
      </c>
      <c r="F41" s="11">
        <f>'Plant AB'!G197</f>
        <v>0</v>
      </c>
      <c r="G41" s="11">
        <f>'Plant AB'!H197</f>
        <v>0</v>
      </c>
      <c r="H41" s="11">
        <f>'Plant AB'!I197</f>
        <v>0</v>
      </c>
      <c r="I41" s="11">
        <f>'Plant AB'!J197</f>
        <v>48146.895889515479</v>
      </c>
      <c r="J41" s="11">
        <f>'Plant AB'!K197</f>
        <v>80244.826482525794</v>
      </c>
      <c r="K41" s="11">
        <f>'Plant AB'!L197</f>
        <v>16048.965296505159</v>
      </c>
      <c r="L41" s="11">
        <f>'Plant AB'!M197</f>
        <v>0</v>
      </c>
      <c r="M41" s="11">
        <f t="shared" si="1"/>
        <v>240734.47944757741</v>
      </c>
      <c r="N41" s="11">
        <f t="shared" si="0"/>
        <v>23446.566523685931</v>
      </c>
    </row>
    <row r="42" spans="1:14" x14ac:dyDescent="0.2">
      <c r="A42">
        <f t="shared" si="2"/>
        <v>30</v>
      </c>
      <c r="B42" s="2" t="str">
        <f>'Plant AB'!B198</f>
        <v>&lt;45000</v>
      </c>
      <c r="C42" s="86" t="str">
        <f>'Plant AB'!C198</f>
        <v>H</v>
      </c>
      <c r="D42" s="34">
        <f>'Plant AB'!D198</f>
        <v>24193.03139506108</v>
      </c>
      <c r="E42" s="11">
        <f>'Plant AB'!F198</f>
        <v>1451581.8837036649</v>
      </c>
      <c r="F42" s="11">
        <f>'Plant AB'!G198</f>
        <v>193544.25116048864</v>
      </c>
      <c r="G42" s="11">
        <f>'Plant AB'!H198</f>
        <v>48386.06279012216</v>
      </c>
      <c r="H42" s="11">
        <f>'Plant AB'!I198</f>
        <v>0</v>
      </c>
      <c r="I42" s="11">
        <f>'Plant AB'!J198</f>
        <v>846756.09882713784</v>
      </c>
      <c r="J42" s="11">
        <f>'Plant AB'!K198</f>
        <v>1645126.1348641533</v>
      </c>
      <c r="K42" s="11">
        <f>'Plant AB'!L198</f>
        <v>0</v>
      </c>
      <c r="L42" s="11">
        <f>'Plant AB'!M198</f>
        <v>0</v>
      </c>
      <c r="M42" s="11">
        <f t="shared" si="1"/>
        <v>4185394.4313455671</v>
      </c>
      <c r="N42" s="11">
        <f t="shared" si="0"/>
        <v>407640.52240293258</v>
      </c>
    </row>
    <row r="43" spans="1:14" x14ac:dyDescent="0.2">
      <c r="A43">
        <f>A42+1</f>
        <v>31</v>
      </c>
      <c r="B43" s="2" t="str">
        <f>'Plant AB'!B199</f>
        <v>&lt;50000</v>
      </c>
      <c r="C43" s="86" t="str">
        <f>'Plant AB'!C199</f>
        <v>F</v>
      </c>
      <c r="D43" s="34">
        <f>'Plant AB'!D199</f>
        <v>2678.52</v>
      </c>
      <c r="E43" s="11">
        <f>'Plant AB'!F199</f>
        <v>0</v>
      </c>
      <c r="F43" s="11">
        <f>'Plant AB'!G199</f>
        <v>0</v>
      </c>
      <c r="G43" s="11">
        <f>'Plant AB'!H199</f>
        <v>0</v>
      </c>
      <c r="H43" s="11">
        <f>'Plant AB'!I199</f>
        <v>0</v>
      </c>
      <c r="I43" s="11">
        <f>'Plant AB'!J199</f>
        <v>2678.52</v>
      </c>
      <c r="J43" s="11">
        <f>'Plant AB'!K199</f>
        <v>0</v>
      </c>
      <c r="K43" s="11">
        <f>'Plant AB'!L199</f>
        <v>0</v>
      </c>
      <c r="L43" s="11">
        <f>'Plant AB'!M199</f>
        <v>0</v>
      </c>
      <c r="M43" s="11">
        <f t="shared" si="1"/>
        <v>2678.52</v>
      </c>
      <c r="N43" s="11">
        <f t="shared" si="0"/>
        <v>260.87703560012511</v>
      </c>
    </row>
    <row r="44" spans="1:14" x14ac:dyDescent="0.2">
      <c r="A44">
        <f t="shared" si="2"/>
        <v>32</v>
      </c>
      <c r="B44" s="2" t="str">
        <f>'Plant AB'!B200</f>
        <v>&lt;50000</v>
      </c>
      <c r="C44" s="86" t="str">
        <f>'Plant AB'!C200</f>
        <v>L</v>
      </c>
      <c r="D44" s="34">
        <f>'Plant AB'!D200</f>
        <v>535.80434481739621</v>
      </c>
      <c r="E44" s="11">
        <f>'Plant AB'!F200</f>
        <v>0</v>
      </c>
      <c r="F44" s="11">
        <f>'Plant AB'!G200</f>
        <v>535.80434481739621</v>
      </c>
      <c r="G44" s="11">
        <f>'Plant AB'!H200</f>
        <v>0</v>
      </c>
      <c r="H44" s="11">
        <f>'Plant AB'!I200</f>
        <v>0</v>
      </c>
      <c r="I44" s="11">
        <f>'Plant AB'!J200</f>
        <v>0</v>
      </c>
      <c r="J44" s="11">
        <f>'Plant AB'!K200</f>
        <v>0</v>
      </c>
      <c r="K44" s="11">
        <f>'Plant AB'!L200</f>
        <v>0</v>
      </c>
      <c r="L44" s="11">
        <f>'Plant AB'!M200</f>
        <v>0</v>
      </c>
      <c r="M44" s="11">
        <f t="shared" si="1"/>
        <v>535.80434481739621</v>
      </c>
      <c r="N44" s="11">
        <f t="shared" si="0"/>
        <v>52.18518030017681</v>
      </c>
    </row>
    <row r="45" spans="1:14" x14ac:dyDescent="0.2">
      <c r="A45">
        <f t="shared" si="2"/>
        <v>33</v>
      </c>
      <c r="B45" s="2" t="str">
        <f>'Plant AB'!B201</f>
        <v>&lt;50000</v>
      </c>
      <c r="C45" s="86" t="str">
        <f>'Plant AB'!C201</f>
        <v>H</v>
      </c>
      <c r="D45" s="34">
        <f>'Plant AB'!D201</f>
        <v>155307.49562899751</v>
      </c>
      <c r="E45" s="11">
        <f>'Plant AB'!F201</f>
        <v>776537.47814498749</v>
      </c>
      <c r="F45" s="11">
        <f>'Plant AB'!G201</f>
        <v>0</v>
      </c>
      <c r="G45" s="11">
        <f>'Plant AB'!H201</f>
        <v>0</v>
      </c>
      <c r="H45" s="11">
        <f>'Plant AB'!I201</f>
        <v>0</v>
      </c>
      <c r="I45" s="11">
        <f>'Plant AB'!J201</f>
        <v>310614.99125799502</v>
      </c>
      <c r="J45" s="11">
        <f>'Plant AB'!K201</f>
        <v>0</v>
      </c>
      <c r="K45" s="11">
        <f>'Plant AB'!L201</f>
        <v>0</v>
      </c>
      <c r="L45" s="11">
        <f>'Plant AB'!M201</f>
        <v>0</v>
      </c>
      <c r="M45" s="11">
        <f t="shared" si="1"/>
        <v>1087152.4694029824</v>
      </c>
      <c r="N45" s="11">
        <f t="shared" si="0"/>
        <v>105884.26200409397</v>
      </c>
    </row>
    <row r="46" spans="1:14" x14ac:dyDescent="0.2">
      <c r="A46">
        <f t="shared" si="2"/>
        <v>34</v>
      </c>
      <c r="B46" s="2" t="str">
        <f>'Plant AB'!B203</f>
        <v>&lt;100000</v>
      </c>
      <c r="C46" s="86" t="str">
        <f>'Plant AB'!C203</f>
        <v>L</v>
      </c>
      <c r="D46" s="34">
        <f>'Plant AB'!D203</f>
        <v>19875.157370324094</v>
      </c>
      <c r="E46" s="11">
        <f>'Plant AB'!F203</f>
        <v>19875.157370324094</v>
      </c>
      <c r="F46" s="11">
        <f>'Plant AB'!G203</f>
        <v>0</v>
      </c>
      <c r="G46" s="11">
        <f>'Plant AB'!H203</f>
        <v>0</v>
      </c>
      <c r="H46" s="11">
        <f>'Plant AB'!I203</f>
        <v>0</v>
      </c>
      <c r="I46" s="11">
        <f>'Plant AB'!J203</f>
        <v>119250.94422194456</v>
      </c>
      <c r="J46" s="11">
        <f>'Plant AB'!K203</f>
        <v>19875.157370324094</v>
      </c>
      <c r="K46" s="11">
        <f>'Plant AB'!L203</f>
        <v>0</v>
      </c>
      <c r="L46" s="11">
        <f>'Plant AB'!M203</f>
        <v>0</v>
      </c>
      <c r="M46" s="11">
        <f t="shared" si="1"/>
        <v>159001.25896259275</v>
      </c>
      <c r="N46" s="11">
        <f t="shared" si="0"/>
        <v>15486.08078149464</v>
      </c>
    </row>
    <row r="47" spans="1:14" x14ac:dyDescent="0.2">
      <c r="A47">
        <f t="shared" si="2"/>
        <v>35</v>
      </c>
      <c r="B47" s="2" t="str">
        <f>'Plant AB'!B204</f>
        <v>&lt;100000</v>
      </c>
      <c r="C47" s="86" t="str">
        <f>'Plant AB'!C204</f>
        <v>H</v>
      </c>
      <c r="D47" s="34">
        <f>'Plant AB'!D204</f>
        <v>53441.010258539143</v>
      </c>
      <c r="E47" s="11">
        <f>'Plant AB'!F204</f>
        <v>2191081.4206001051</v>
      </c>
      <c r="F47" s="11">
        <f>'Plant AB'!G204</f>
        <v>267205.05129269569</v>
      </c>
      <c r="G47" s="11">
        <f>'Plant AB'!H204</f>
        <v>267205.05129269569</v>
      </c>
      <c r="H47" s="11">
        <f>'Plant AB'!I204</f>
        <v>320646.06155123486</v>
      </c>
      <c r="I47" s="11">
        <f>'Plant AB'!J204</f>
        <v>4221839.8104245923</v>
      </c>
      <c r="J47" s="11">
        <f>'Plant AB'!K204</f>
        <v>1496348.2872390961</v>
      </c>
      <c r="K47" s="11">
        <f>'Plant AB'!L204</f>
        <v>160323.03077561743</v>
      </c>
      <c r="L47" s="11">
        <f>'Plant AB'!M204</f>
        <v>0</v>
      </c>
      <c r="M47" s="11">
        <f t="shared" si="1"/>
        <v>8924648.7131760381</v>
      </c>
      <c r="N47" s="11">
        <f t="shared" si="0"/>
        <v>869224.75847327488</v>
      </c>
    </row>
    <row r="48" spans="1:14" x14ac:dyDescent="0.2">
      <c r="A48">
        <f t="shared" si="2"/>
        <v>36</v>
      </c>
      <c r="B48" s="2" t="str">
        <f>'Plant AB'!B206</f>
        <v>&lt;150000</v>
      </c>
      <c r="C48" s="86" t="str">
        <f>'Plant AB'!C206</f>
        <v>L</v>
      </c>
      <c r="D48" s="34">
        <f>'Plant AB'!D206</f>
        <v>11180.928857100642</v>
      </c>
      <c r="E48" s="11">
        <f>'Plant AB'!F206</f>
        <v>0</v>
      </c>
      <c r="F48" s="11">
        <f>'Plant AB'!G206</f>
        <v>0</v>
      </c>
      <c r="G48" s="11">
        <f>'Plant AB'!H206</f>
        <v>0</v>
      </c>
      <c r="H48" s="11">
        <f>'Plant AB'!I206</f>
        <v>11180.928857100642</v>
      </c>
      <c r="I48" s="11">
        <f>'Plant AB'!J206</f>
        <v>33542.786571301927</v>
      </c>
      <c r="J48" s="11">
        <f>'Plant AB'!K206</f>
        <v>11180.928857100642</v>
      </c>
      <c r="K48" s="11">
        <f>'Plant AB'!L206</f>
        <v>0</v>
      </c>
      <c r="L48" s="11">
        <f>'Plant AB'!M206</f>
        <v>0</v>
      </c>
      <c r="M48" s="11">
        <f t="shared" si="1"/>
        <v>55904.644285503207</v>
      </c>
      <c r="N48" s="11">
        <f t="shared" si="0"/>
        <v>5444.8866827507554</v>
      </c>
    </row>
    <row r="49" spans="1:14" x14ac:dyDescent="0.2">
      <c r="A49">
        <f t="shared" si="2"/>
        <v>37</v>
      </c>
      <c r="B49" s="2" t="str">
        <f>'Plant AB'!B207</f>
        <v>&lt;150000</v>
      </c>
      <c r="C49" s="86" t="str">
        <f>'Plant AB'!C207</f>
        <v>H</v>
      </c>
      <c r="D49" s="34">
        <f>'Plant AB'!D207</f>
        <v>379027.77801967028</v>
      </c>
      <c r="E49" s="11">
        <f>'Plant AB'!F207</f>
        <v>2274166.6681180215</v>
      </c>
      <c r="F49" s="11">
        <f>'Plant AB'!G207</f>
        <v>379027.77801967028</v>
      </c>
      <c r="G49" s="11">
        <f>'Plant AB'!H207</f>
        <v>0</v>
      </c>
      <c r="H49" s="11">
        <f>'Plant AB'!I207</f>
        <v>1516111.1120786811</v>
      </c>
      <c r="I49" s="11">
        <f>'Plant AB'!J207</f>
        <v>10991805.562570438</v>
      </c>
      <c r="J49" s="11">
        <f>'Plant AB'!K207</f>
        <v>379027.77801967028</v>
      </c>
      <c r="K49" s="11">
        <f>'Plant AB'!L207</f>
        <v>379027.77801967028</v>
      </c>
      <c r="L49" s="11">
        <f>'Plant AB'!M207</f>
        <v>0</v>
      </c>
      <c r="M49" s="11">
        <f t="shared" si="1"/>
        <v>15919166.676826151</v>
      </c>
      <c r="N49" s="11">
        <f t="shared" si="0"/>
        <v>1550462.5733146295</v>
      </c>
    </row>
    <row r="50" spans="1:14" x14ac:dyDescent="0.2">
      <c r="A50">
        <f t="shared" si="2"/>
        <v>38</v>
      </c>
      <c r="B50" s="2" t="str">
        <f>'Plant AB'!B209</f>
        <v>&lt;250000</v>
      </c>
      <c r="C50" s="86" t="str">
        <f>'Plant AB'!C209</f>
        <v>L</v>
      </c>
      <c r="D50" s="34">
        <f>'Plant AB'!D209</f>
        <v>15734.108591797656</v>
      </c>
      <c r="E50" s="11">
        <f>'Plant AB'!F209</f>
        <v>0</v>
      </c>
      <c r="F50" s="11">
        <f>'Plant AB'!G209</f>
        <v>0</v>
      </c>
      <c r="G50" s="11">
        <f>'Plant AB'!H209</f>
        <v>0</v>
      </c>
      <c r="H50" s="11">
        <f>'Plant AB'!I209</f>
        <v>62936.434367190624</v>
      </c>
      <c r="I50" s="11">
        <f>'Plant AB'!J209</f>
        <v>94404.651550785929</v>
      </c>
      <c r="J50" s="11">
        <f>'Plant AB'!K209</f>
        <v>15734.108591797656</v>
      </c>
      <c r="K50" s="11">
        <f>'Plant AB'!L209</f>
        <v>0</v>
      </c>
      <c r="L50" s="11">
        <f>'Plant AB'!M209</f>
        <v>0</v>
      </c>
      <c r="M50" s="11">
        <f t="shared" si="1"/>
        <v>173075.19450977421</v>
      </c>
      <c r="N50" s="11">
        <f t="shared" si="0"/>
        <v>16856.825291438909</v>
      </c>
    </row>
    <row r="51" spans="1:14" x14ac:dyDescent="0.2">
      <c r="A51">
        <f t="shared" si="2"/>
        <v>39</v>
      </c>
      <c r="B51" s="2" t="str">
        <f>'Plant AB'!B210</f>
        <v>&lt;250000</v>
      </c>
      <c r="C51" s="86" t="str">
        <f>'Plant AB'!C210</f>
        <v>H</v>
      </c>
      <c r="D51" s="34">
        <f>'Plant AB'!D210</f>
        <v>331648.41112655343</v>
      </c>
      <c r="E51" s="11">
        <f>'Plant AB'!F210</f>
        <v>1326593.6445062137</v>
      </c>
      <c r="F51" s="11">
        <f>'Plant AB'!G210</f>
        <v>0</v>
      </c>
      <c r="G51" s="11">
        <f>'Plant AB'!H210</f>
        <v>0</v>
      </c>
      <c r="H51" s="11">
        <f>'Plant AB'!I210</f>
        <v>4311429.3446451947</v>
      </c>
      <c r="I51" s="11">
        <f>'Plant AB'!J210</f>
        <v>9617803.9226700496</v>
      </c>
      <c r="J51" s="11">
        <f>'Plant AB'!K210</f>
        <v>663296.82225310686</v>
      </c>
      <c r="K51" s="11">
        <f>'Plant AB'!L210</f>
        <v>663296.82225310686</v>
      </c>
      <c r="L51" s="11">
        <f>'Plant AB'!M210</f>
        <v>0</v>
      </c>
      <c r="M51" s="11">
        <f t="shared" si="1"/>
        <v>16582420.556327671</v>
      </c>
      <c r="N51" s="11">
        <f t="shared" si="0"/>
        <v>1615060.8238166377</v>
      </c>
    </row>
    <row r="52" spans="1:14" x14ac:dyDescent="0.2">
      <c r="A52">
        <f t="shared" si="2"/>
        <v>40</v>
      </c>
      <c r="B52" s="2" t="str">
        <f>'Plant AB'!B212</f>
        <v>&lt;500000</v>
      </c>
      <c r="C52" s="86" t="str">
        <f>'Plant AB'!C212</f>
        <v>L</v>
      </c>
      <c r="D52" s="34">
        <f>'Plant AB'!D212</f>
        <v>10924.16</v>
      </c>
      <c r="E52" s="11">
        <f>'Plant AB'!F212</f>
        <v>0</v>
      </c>
      <c r="F52" s="11">
        <f>'Plant AB'!G212</f>
        <v>0</v>
      </c>
      <c r="G52" s="11">
        <f>'Plant AB'!H212</f>
        <v>0</v>
      </c>
      <c r="H52" s="11">
        <f>'Plant AB'!I212</f>
        <v>10924.16</v>
      </c>
      <c r="I52" s="11">
        <f>'Plant AB'!J212</f>
        <v>0</v>
      </c>
      <c r="J52" s="11">
        <f>'Plant AB'!K212</f>
        <v>0</v>
      </c>
      <c r="K52" s="11">
        <f>'Plant AB'!L212</f>
        <v>0</v>
      </c>
      <c r="L52" s="11">
        <f>'Plant AB'!M212</f>
        <v>0</v>
      </c>
      <c r="M52" s="11">
        <f t="shared" si="1"/>
        <v>10924.16</v>
      </c>
      <c r="N52" s="11">
        <f t="shared" si="0"/>
        <v>1063.9690863691378</v>
      </c>
    </row>
    <row r="53" spans="1:14" x14ac:dyDescent="0.2">
      <c r="A53">
        <f t="shared" si="2"/>
        <v>41</v>
      </c>
      <c r="B53" s="2" t="str">
        <f>'Plant AB'!B213</f>
        <v>&lt;500000</v>
      </c>
      <c r="C53" s="86" t="str">
        <f>'Plant AB'!C213</f>
        <v>H</v>
      </c>
      <c r="D53" s="34">
        <f>'Plant AB'!D213</f>
        <v>2029726.6576092902</v>
      </c>
      <c r="E53" s="11">
        <f>'Plant AB'!F213</f>
        <v>0</v>
      </c>
      <c r="F53" s="11">
        <f>'Plant AB'!G213</f>
        <v>0</v>
      </c>
      <c r="G53" s="11">
        <f>'Plant AB'!H213</f>
        <v>0</v>
      </c>
      <c r="H53" s="11">
        <f>'Plant AB'!I213</f>
        <v>16237813.260874322</v>
      </c>
      <c r="I53" s="11">
        <f>'Plant AB'!J213</f>
        <v>8118906.6304371608</v>
      </c>
      <c r="J53" s="11">
        <f>'Plant AB'!K213</f>
        <v>2029726.6576092902</v>
      </c>
      <c r="K53" s="11">
        <f>'Plant AB'!L213</f>
        <v>0</v>
      </c>
      <c r="L53" s="11">
        <f>'Plant AB'!M213</f>
        <v>0</v>
      </c>
      <c r="M53" s="11">
        <f t="shared" si="1"/>
        <v>26386446.548920773</v>
      </c>
      <c r="N53" s="11">
        <f t="shared" si="0"/>
        <v>2569933.3795168987</v>
      </c>
    </row>
    <row r="54" spans="1:14" x14ac:dyDescent="0.2">
      <c r="A54">
        <f t="shared" si="2"/>
        <v>42</v>
      </c>
      <c r="B54" s="2" t="str">
        <f>'Plant AB'!B216</f>
        <v>&lt;750000</v>
      </c>
      <c r="C54" s="86" t="str">
        <f>'Plant AB'!C216</f>
        <v>H</v>
      </c>
      <c r="D54" s="34">
        <f>'Plant AB'!D216</f>
        <v>1697990.9259371948</v>
      </c>
      <c r="E54" s="11">
        <f>'Plant AB'!F216</f>
        <v>0</v>
      </c>
      <c r="F54" s="11">
        <f>'Plant AB'!G216</f>
        <v>0</v>
      </c>
      <c r="G54" s="11">
        <f>'Plant AB'!H216</f>
        <v>0</v>
      </c>
      <c r="H54" s="11">
        <f>'Plant AB'!I216</f>
        <v>10187945.55562317</v>
      </c>
      <c r="I54" s="11">
        <f>'Plant AB'!J216</f>
        <v>6791963.7037487794</v>
      </c>
      <c r="J54" s="11">
        <f>'Plant AB'!K216</f>
        <v>0</v>
      </c>
      <c r="K54" s="11">
        <f>'Plant AB'!L216</f>
        <v>0</v>
      </c>
      <c r="L54" s="11">
        <f>'Plant AB'!M216</f>
        <v>0</v>
      </c>
      <c r="M54" s="11">
        <f t="shared" si="1"/>
        <v>16979909.259371951</v>
      </c>
      <c r="N54" s="11">
        <f t="shared" si="0"/>
        <v>1653774.6189478035</v>
      </c>
    </row>
    <row r="55" spans="1:14" x14ac:dyDescent="0.2">
      <c r="A55">
        <f t="shared" si="2"/>
        <v>43</v>
      </c>
      <c r="B55" s="2" t="str">
        <f>'Plant AB'!B219</f>
        <v>&lt;1000000</v>
      </c>
      <c r="C55" s="86" t="str">
        <f>'Plant AB'!C219</f>
        <v>H</v>
      </c>
      <c r="D55" s="34">
        <f>'Plant AB'!D219</f>
        <v>40503.434006696429</v>
      </c>
      <c r="E55" s="11">
        <f>'Plant AB'!F219</f>
        <v>0</v>
      </c>
      <c r="F55" s="11">
        <f>'Plant AB'!G219</f>
        <v>0</v>
      </c>
      <c r="G55" s="11">
        <f>'Plant AB'!H219</f>
        <v>0</v>
      </c>
      <c r="H55" s="11">
        <f>'Plant AB'!I219</f>
        <v>0</v>
      </c>
      <c r="I55" s="11">
        <f>'Plant AB'!J219</f>
        <v>40503.434006696429</v>
      </c>
      <c r="J55" s="11">
        <f>'Plant AB'!K219</f>
        <v>0</v>
      </c>
      <c r="K55" s="11">
        <f>'Plant AB'!L219</f>
        <v>0</v>
      </c>
      <c r="L55" s="11">
        <f>'Plant AB'!M219</f>
        <v>0</v>
      </c>
      <c r="M55" s="11">
        <f t="shared" si="1"/>
        <v>40503.434006696429</v>
      </c>
      <c r="N55" s="11">
        <f t="shared" si="0"/>
        <v>3944.8709717651027</v>
      </c>
    </row>
    <row r="56" spans="1:14" ht="13.5" thickBot="1" x14ac:dyDescent="0.25">
      <c r="A56">
        <f t="shared" si="2"/>
        <v>44</v>
      </c>
      <c r="B56" s="2" t="str">
        <f>'Plant AB'!B222</f>
        <v>&lt;2000000</v>
      </c>
      <c r="C56" s="86" t="str">
        <f>'Plant AB'!C222</f>
        <v>H</v>
      </c>
      <c r="D56" s="34">
        <f>'Plant AB'!D222</f>
        <v>1160303.7886914064</v>
      </c>
      <c r="E56" s="11">
        <f>'Plant AB'!F222</f>
        <v>0</v>
      </c>
      <c r="F56" s="11">
        <f>'Plant AB'!G222</f>
        <v>0</v>
      </c>
      <c r="G56" s="11">
        <f>'Plant AB'!H222</f>
        <v>0</v>
      </c>
      <c r="H56" s="11">
        <f>'Plant AB'!I222</f>
        <v>0</v>
      </c>
      <c r="I56" s="11">
        <f>'Plant AB'!J222</f>
        <v>1160303.7886914064</v>
      </c>
      <c r="J56" s="11">
        <f>'Plant AB'!K222</f>
        <v>0</v>
      </c>
      <c r="K56" s="11">
        <f>'Plant AB'!L222</f>
        <v>2320607.5773828127</v>
      </c>
      <c r="L56" s="11">
        <f>'Plant AB'!M222</f>
        <v>0</v>
      </c>
      <c r="M56" s="11">
        <f t="shared" si="1"/>
        <v>3480911.3660742193</v>
      </c>
      <c r="N56" s="11">
        <f t="shared" si="0"/>
        <v>339026.71563707729</v>
      </c>
    </row>
    <row r="57" spans="1:14" x14ac:dyDescent="0.2">
      <c r="A57">
        <f t="shared" ref="A57" si="3">A56+1</f>
        <v>45</v>
      </c>
      <c r="B57" t="s">
        <v>6</v>
      </c>
      <c r="E57" s="23">
        <f t="shared" ref="E57:N57" si="4">SUM(E12:E56)</f>
        <v>5052052224.2422085</v>
      </c>
      <c r="F57" s="23">
        <f t="shared" si="4"/>
        <v>7817828.9816280846</v>
      </c>
      <c r="G57" s="23">
        <f t="shared" si="4"/>
        <v>755396.10092163121</v>
      </c>
      <c r="H57" s="23">
        <f t="shared" si="4"/>
        <v>32731721.147950076</v>
      </c>
      <c r="I57" s="23">
        <f t="shared" si="4"/>
        <v>46505467.455496117</v>
      </c>
      <c r="J57" s="23">
        <f t="shared" si="4"/>
        <v>24063987.301237933</v>
      </c>
      <c r="K57" s="23">
        <f t="shared" si="4"/>
        <v>3577295.9295443036</v>
      </c>
      <c r="L57" s="23">
        <f t="shared" si="4"/>
        <v>426033.74806092569</v>
      </c>
      <c r="M57" s="23">
        <f t="shared" si="4"/>
        <v>5167929954.9070492</v>
      </c>
      <c r="N57" s="23">
        <f t="shared" si="4"/>
        <v>503335516.18999988</v>
      </c>
    </row>
    <row r="58" spans="1:14" x14ac:dyDescent="0.2">
      <c r="E58" s="92"/>
      <c r="F58" s="92"/>
      <c r="G58" s="92"/>
      <c r="H58" s="92"/>
      <c r="I58" s="92"/>
      <c r="J58" s="92"/>
      <c r="K58" s="92"/>
      <c r="L58" s="92"/>
      <c r="M58" s="92"/>
      <c r="N58" s="92"/>
    </row>
    <row r="59" spans="1:14" x14ac:dyDescent="0.2">
      <c r="A59">
        <f>A57+1</f>
        <v>46</v>
      </c>
      <c r="B59" t="s">
        <v>146</v>
      </c>
      <c r="E59" s="11">
        <f>E57*$M$59</f>
        <v>492049492.98766708</v>
      </c>
      <c r="F59" s="11">
        <f>F57*$M$59</f>
        <v>761424.98452723143</v>
      </c>
      <c r="G59" s="11">
        <f>G57*$M$59</f>
        <v>73572.530917196098</v>
      </c>
      <c r="H59" s="11">
        <f t="shared" ref="H59:J59" si="5">H57*$M$59</f>
        <v>3187937.5114492858</v>
      </c>
      <c r="I59" s="11">
        <f>I57*$M$59</f>
        <v>4529444.8012290075</v>
      </c>
      <c r="J59" s="11">
        <f t="shared" si="5"/>
        <v>2343735.2238796079</v>
      </c>
      <c r="K59" s="11">
        <f>K57*$M$59</f>
        <v>348414.18304284156</v>
      </c>
      <c r="L59" s="11">
        <f>L57*$M$59</f>
        <v>41493.967287810003</v>
      </c>
      <c r="M59">
        <f>N59/M57</f>
        <v>9.7395963293208612E-2</v>
      </c>
      <c r="N59" s="11">
        <f>Input!$H$138</f>
        <v>503335516.19000018</v>
      </c>
    </row>
    <row r="60" spans="1:14" x14ac:dyDescent="0.2">
      <c r="E60" s="11"/>
      <c r="F60" s="11"/>
      <c r="G60" s="11"/>
      <c r="H60" s="11"/>
      <c r="I60" s="11"/>
      <c r="J60" s="11"/>
      <c r="K60" s="11"/>
      <c r="L60" s="11"/>
      <c r="M60" s="11"/>
      <c r="N60" s="11"/>
    </row>
    <row r="62" spans="1:14" x14ac:dyDescent="0.2">
      <c r="B62" s="146" t="s">
        <v>100</v>
      </c>
    </row>
    <row r="63" spans="1:14" x14ac:dyDescent="0.2">
      <c r="B63" s="146" t="s">
        <v>463</v>
      </c>
    </row>
    <row r="64" spans="1:14" x14ac:dyDescent="0.2">
      <c r="B64" s="146" t="s">
        <v>5886</v>
      </c>
    </row>
    <row r="65" spans="2:3" x14ac:dyDescent="0.2">
      <c r="B65" t="s">
        <v>5887</v>
      </c>
    </row>
    <row r="66" spans="2:3" x14ac:dyDescent="0.2">
      <c r="B66" s="43" t="s">
        <v>5891</v>
      </c>
      <c r="C66" s="43"/>
    </row>
    <row r="67" spans="2:3" x14ac:dyDescent="0.2">
      <c r="B67" s="43" t="s">
        <v>5892</v>
      </c>
      <c r="C67" s="43"/>
    </row>
    <row r="68" spans="2:3" x14ac:dyDescent="0.2">
      <c r="B68" s="43" t="s">
        <v>5893</v>
      </c>
    </row>
    <row r="69" spans="2:3" x14ac:dyDescent="0.2">
      <c r="B69" s="43" t="s">
        <v>5894</v>
      </c>
    </row>
    <row r="70" spans="2:3" x14ac:dyDescent="0.2">
      <c r="B70" s="43" t="s">
        <v>5895</v>
      </c>
    </row>
    <row r="71" spans="2:3" x14ac:dyDescent="0.2">
      <c r="B71" s="146"/>
    </row>
    <row r="72" spans="2:3" x14ac:dyDescent="0.2">
      <c r="B72" s="146"/>
    </row>
  </sheetData>
  <mergeCells count="2">
    <mergeCell ref="B1:N1"/>
    <mergeCell ref="B2:N2"/>
  </mergeCells>
  <pageMargins left="0.86" right="0.25" top="1.0341666666666667" bottom="0.33" header="0.28000000000000003" footer="0.16"/>
  <pageSetup scale="64" orientation="portrait" r:id="rId1"/>
  <headerFooter scaleWithDoc="0">
    <oddHeader>&amp;REnbridge Gas Utah
Docket No. 25-057-06
EGU Exhibit 5.03
Page 4 of 6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15</vt:i4>
      </vt:variant>
    </vt:vector>
  </HeadingPairs>
  <TitlesOfParts>
    <vt:vector size="26" baseType="lpstr">
      <vt:lpstr>Service Size Tabulation</vt:lpstr>
      <vt:lpstr>Plant Data</vt:lpstr>
      <vt:lpstr>Input</vt:lpstr>
      <vt:lpstr>Plant AB</vt:lpstr>
      <vt:lpstr>Page 4</vt:lpstr>
      <vt:lpstr>Ex5.03p1</vt:lpstr>
      <vt:lpstr>Ex5.03p2</vt:lpstr>
      <vt:lpstr>Ex5.03p3</vt:lpstr>
      <vt:lpstr>Ex5.03p4</vt:lpstr>
      <vt:lpstr>Ex5.03p5</vt:lpstr>
      <vt:lpstr>Ex5.03p6</vt:lpstr>
      <vt:lpstr>Main</vt:lpstr>
      <vt:lpstr>maindollars</vt:lpstr>
      <vt:lpstr>MeterAndReg</vt:lpstr>
      <vt:lpstr>MeterAndReg2</vt:lpstr>
      <vt:lpstr>mtrdollars</vt:lpstr>
      <vt:lpstr>pressure</vt:lpstr>
      <vt:lpstr>Ex5.03p1!Print_Area</vt:lpstr>
      <vt:lpstr>Ex5.03p2!Print_Area</vt:lpstr>
      <vt:lpstr>Input!Print_Area</vt:lpstr>
      <vt:lpstr>'Plant AB'!Print_Area</vt:lpstr>
      <vt:lpstr>'Plant Data'!Print_Area</vt:lpstr>
      <vt:lpstr>rating</vt:lpstr>
      <vt:lpstr>Service</vt:lpstr>
      <vt:lpstr>servicedollars</vt:lpstr>
      <vt:lpstr>serviceHP</vt:lpstr>
    </vt:vector>
  </TitlesOfParts>
  <Company>Questar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 Smith</dc:creator>
  <cp:lastModifiedBy>Fred Nass</cp:lastModifiedBy>
  <cp:lastPrinted>2025-04-17T20:10:03Z</cp:lastPrinted>
  <dcterms:created xsi:type="dcterms:W3CDTF">2004-06-21T22:51:14Z</dcterms:created>
  <dcterms:modified xsi:type="dcterms:W3CDTF">2025-09-16T22:04:09Z</dcterms:modified>
</cp:coreProperties>
</file>